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2.xml" ContentType="application/vnd.openxmlformats-officedocument.spreadsheetml.table+xml"/>
  <Override PartName="/xl/worksheets/sheet18.xml" ContentType="application/vnd.openxmlformats-officedocument.spreadsheetml.worksheet+xml"/>
  <Override PartName="/xl/tables/table3.xml" ContentType="application/vnd.openxmlformats-officedocument.spreadsheetml.table+xml"/>
  <Override PartName="/xl/worksheets/sheet19.xml" ContentType="application/vnd.openxmlformats-officedocument.spreadsheetml.worksheet+xml"/>
  <Override PartName="/xl/tables/table4.xml" ContentType="application/vnd.openxmlformats-officedocument.spreadsheetml.table+xml"/>
  <Override PartName="/xl/worksheets/sheet20.xml" ContentType="application/vnd.openxmlformats-officedocument.spreadsheetml.worksheet+xml"/>
  <Override PartName="/xl/tables/table5.xml" ContentType="application/vnd.openxmlformats-officedocument.spreadsheetml.table+xml"/>
  <Override PartName="/xl/worksheets/sheet21.xml" ContentType="application/vnd.openxmlformats-officedocument.spreadsheetml.worksheet+xml"/>
  <Override PartName="/xl/tables/table6.xml" ContentType="application/vnd.openxmlformats-officedocument.spreadsheetml.table+xml"/>
  <Override PartName="/xl/worksheets/sheet22.xml" ContentType="application/vnd.openxmlformats-officedocument.spreadsheetml.worksheet+xml"/>
  <Override PartName="/xl/tables/table7.xml" ContentType="application/vnd.openxmlformats-officedocument.spreadsheetml.table+xml"/>
  <Override PartName="/xl/worksheets/sheet23.xml" ContentType="application/vnd.openxmlformats-officedocument.spreadsheetml.worksheet+xml"/>
  <Override PartName="/xl/tables/table8.xml" ContentType="application/vnd.openxmlformats-officedocument.spreadsheetml.table+xml"/>
  <Override PartName="/xl/worksheets/sheet24.xml" ContentType="application/vnd.openxmlformats-officedocument.spreadsheetml.worksheet+xml"/>
  <Override PartName="/xl/tables/table9.xml" ContentType="application/vnd.openxmlformats-officedocument.spreadsheetml.table+xml"/>
  <Override PartName="/xl/worksheets/sheet25.xml" ContentType="application/vnd.openxmlformats-officedocument.spreadsheetml.worksheet+xml"/>
  <Override PartName="/xl/tables/table10.xml" ContentType="application/vnd.openxmlformats-officedocument.spreadsheetml.table+xml"/>
  <Override PartName="/xl/worksheets/sheet26.xml" ContentType="application/vnd.openxmlformats-officedocument.spreadsheetml.worksheet+xml"/>
  <Override PartName="/xl/tables/table11.xml" ContentType="application/vnd.openxmlformats-officedocument.spreadsheetml.table+xml"/>
  <Override PartName="/xl/worksheets/sheet27.xml" ContentType="application/vnd.openxmlformats-officedocument.spreadsheetml.worksheet+xml"/>
  <Override PartName="/xl/tables/table12.xml" ContentType="application/vnd.openxmlformats-officedocument.spreadsheetml.table+xml"/>
  <Override PartName="/xl/worksheets/sheet28.xml" ContentType="application/vnd.openxmlformats-officedocument.spreadsheetml.worksheet+xml"/>
  <Override PartName="/xl/tables/table13.xml" ContentType="application/vnd.openxmlformats-officedocument.spreadsheetml.table+xml"/>
  <Override PartName="/xl/worksheets/sheet29.xml" ContentType="application/vnd.openxmlformats-officedocument.spreadsheetml.worksheet+xml"/>
  <Override PartName="/xl/tables/table14.xml" ContentType="application/vnd.openxmlformats-officedocument.spreadsheetml.table+xml"/>
  <Override PartName="/xl/worksheets/sheet30.xml" ContentType="application/vnd.openxmlformats-officedocument.spreadsheetml.worksheet+xml"/>
  <Override PartName="/xl/tables/table15.xml" ContentType="application/vnd.openxmlformats-officedocument.spreadsheetml.table+xml"/>
  <Override PartName="/xl/worksheets/sheet31.xml" ContentType="application/vnd.openxmlformats-officedocument.spreadsheetml.worksheet+xml"/>
  <Override PartName="/xl/tables/table16.xml" ContentType="application/vnd.openxmlformats-officedocument.spreadsheetml.table+xml"/>
  <Override PartName="/xl/worksheets/sheet32.xml" ContentType="application/vnd.openxmlformats-officedocument.spreadsheetml.worksheet+xml"/>
  <Override PartName="/xl/tables/table17.xml" ContentType="application/vnd.openxmlformats-officedocument.spreadsheetml.table+xml"/>
  <Override PartName="/xl/worksheets/sheet33.xml" ContentType="application/vnd.openxmlformats-officedocument.spreadsheetml.worksheet+xml"/>
  <Override PartName="/xl/tables/table18.xml" ContentType="application/vnd.openxmlformats-officedocument.spreadsheetml.table+xml"/>
  <Override PartName="/xl/worksheets/sheet34.xml" ContentType="application/vnd.openxmlformats-officedocument.spreadsheetml.worksheet+xml"/>
  <Override PartName="/xl/tables/table19.xml" ContentType="application/vnd.openxmlformats-officedocument.spreadsheetml.table+xml"/>
  <Override PartName="/xl/worksheets/sheet35.xml" ContentType="application/vnd.openxmlformats-officedocument.spreadsheetml.worksheet+xml"/>
  <Override PartName="/xl/tables/table20.xml" ContentType="application/vnd.openxmlformats-officedocument.spreadsheetml.table+xml"/>
  <Override PartName="/xl/worksheets/sheet36.xml" ContentType="application/vnd.openxmlformats-officedocument.spreadsheetml.worksheet+xml"/>
  <Override PartName="/xl/tables/table21.xml" ContentType="application/vnd.openxmlformats-officedocument.spreadsheetml.table+xml"/>
  <Override PartName="/xl/worksheets/sheet37.xml" ContentType="application/vnd.openxmlformats-officedocument.spreadsheetml.worksheet+xml"/>
  <Override PartName="/xl/tables/table22.xml" ContentType="application/vnd.openxmlformats-officedocument.spreadsheetml.table+xml"/>
  <Override PartName="/xl/worksheets/sheet38.xml" ContentType="application/vnd.openxmlformats-officedocument.spreadsheetml.worksheet+xml"/>
  <Override PartName="/xl/tables/table23.xml" ContentType="application/vnd.openxmlformats-officedocument.spreadsheetml.table+xml"/>
  <Override PartName="/xl/worksheets/sheet39.xml" ContentType="application/vnd.openxmlformats-officedocument.spreadsheetml.worksheet+xml"/>
  <Override PartName="/xl/tables/table24.xml" ContentType="application/vnd.openxmlformats-officedocument.spreadsheetml.table+xml"/>
  <Override PartName="/xl/worksheets/sheet40.xml" ContentType="application/vnd.openxmlformats-officedocument.spreadsheetml.worksheet+xml"/>
  <Override PartName="/xl/tables/table25.xml" ContentType="application/vnd.openxmlformats-officedocument.spreadsheetml.table+xml"/>
  <Override PartName="/xl/worksheets/sheet41.xml" ContentType="application/vnd.openxmlformats-officedocument.spreadsheetml.worksheet+xml"/>
  <Override PartName="/xl/tables/table26.xml" ContentType="application/vnd.openxmlformats-officedocument.spreadsheetml.table+xml"/>
  <Override PartName="/xl/worksheets/sheet42.xml" ContentType="application/vnd.openxmlformats-officedocument.spreadsheetml.worksheet+xml"/>
  <Override PartName="/xl/tables/table27.xml" ContentType="application/vnd.openxmlformats-officedocument.spreadsheetml.table+xml"/>
  <Override PartName="/xl/worksheets/sheet43.xml" ContentType="application/vnd.openxmlformats-officedocument.spreadsheetml.worksheet+xml"/>
  <Override PartName="/xl/tables/table28.xml" ContentType="application/vnd.openxmlformats-officedocument.spreadsheetml.table+xml"/>
  <Override PartName="/xl/worksheets/sheet44.xml" ContentType="application/vnd.openxmlformats-officedocument.spreadsheetml.worksheet+xml"/>
  <Override PartName="/xl/tables/table29.xml" ContentType="application/vnd.openxmlformats-officedocument.spreadsheetml.table+xml"/>
  <Override PartName="/xl/worksheets/sheet45.xml" ContentType="application/vnd.openxmlformats-officedocument.spreadsheetml.worksheet+xml"/>
  <Override PartName="/xl/tables/table30.xml" ContentType="application/vnd.openxmlformats-officedocument.spreadsheetml.table+xml"/>
  <Override PartName="/xl/worksheets/sheet46.xml" ContentType="application/vnd.openxmlformats-officedocument.spreadsheetml.worksheet+xml"/>
  <Override PartName="/xl/tables/table31.xml" ContentType="application/vnd.openxmlformats-officedocument.spreadsheetml.table+xml"/>
  <Override PartName="/xl/worksheets/sheet47.xml" ContentType="application/vnd.openxmlformats-officedocument.spreadsheetml.worksheet+xml"/>
  <Override PartName="/xl/tables/table32.xml" ContentType="application/vnd.openxmlformats-officedocument.spreadsheetml.table+xml"/>
  <Override PartName="/xl/worksheets/sheet48.xml" ContentType="application/vnd.openxmlformats-officedocument.spreadsheetml.worksheet+xml"/>
  <Override PartName="/xl/tables/table33.xml" ContentType="application/vnd.openxmlformats-officedocument.spreadsheetml.table+xml"/>
  <Override PartName="/xl/worksheets/sheet49.xml" ContentType="application/vnd.openxmlformats-officedocument.spreadsheetml.worksheet+xml"/>
  <Override PartName="/xl/tables/table34.xml" ContentType="application/vnd.openxmlformats-officedocument.spreadsheetml.table+xml"/>
  <Override PartName="/xl/worksheets/sheet50.xml" ContentType="application/vnd.openxmlformats-officedocument.spreadsheetml.worksheet+xml"/>
  <Override PartName="/xl/tables/table35.xml" ContentType="application/vnd.openxmlformats-officedocument.spreadsheetml.table+xml"/>
  <Override PartName="/xl/worksheets/sheet51.xml" ContentType="application/vnd.openxmlformats-officedocument.spreadsheetml.worksheet+xml"/>
  <Override PartName="/xl/tables/table36.xml" ContentType="application/vnd.openxmlformats-officedocument.spreadsheetml.table+xml"/>
  <Override PartName="/xl/worksheets/sheet52.xml" ContentType="application/vnd.openxmlformats-officedocument.spreadsheetml.worksheet+xml"/>
  <Override PartName="/xl/tables/table37.xml" ContentType="application/vnd.openxmlformats-officedocument.spreadsheetml.table+xml"/>
  <Override PartName="/xl/worksheets/sheet53.xml" ContentType="application/vnd.openxmlformats-officedocument.spreadsheetml.worksheet+xml"/>
  <Override PartName="/xl/tables/table38.xml" ContentType="application/vnd.openxmlformats-officedocument.spreadsheetml.table+xml"/>
  <Override PartName="/xl/worksheets/sheet54.xml" ContentType="application/vnd.openxmlformats-officedocument.spreadsheetml.worksheet+xml"/>
  <Override PartName="/xl/tables/table39.xml" ContentType="application/vnd.openxmlformats-officedocument.spreadsheetml.table+xml"/>
  <Override PartName="/xl/worksheets/sheet55.xml" ContentType="application/vnd.openxmlformats-officedocument.spreadsheetml.worksheet+xml"/>
  <Override PartName="/xl/tables/table40.xml" ContentType="application/vnd.openxmlformats-officedocument.spreadsheetml.table+xml"/>
  <Override PartName="/xl/worksheets/sheet56.xml" ContentType="application/vnd.openxmlformats-officedocument.spreadsheetml.worksheet+xml"/>
  <Override PartName="/xl/tables/table41.xml" ContentType="application/vnd.openxmlformats-officedocument.spreadsheetml.table+xml"/>
  <Override PartName="/xl/worksheets/sheet57.xml" ContentType="application/vnd.openxmlformats-officedocument.spreadsheetml.worksheet+xml"/>
  <Override PartName="/xl/tables/table42.xml" ContentType="application/vnd.openxmlformats-officedocument.spreadsheetml.table+xml"/>
  <Override PartName="/xl/worksheets/sheet58.xml" ContentType="application/vnd.openxmlformats-officedocument.spreadsheetml.worksheet+xml"/>
  <Override PartName="/xl/tables/table43.xml" ContentType="application/vnd.openxmlformats-officedocument.spreadsheetml.table+xml"/>
  <Override PartName="/xl/worksheets/sheet59.xml" ContentType="application/vnd.openxmlformats-officedocument.spreadsheetml.worksheet+xml"/>
  <Override PartName="/xl/tables/table44.xml" ContentType="application/vnd.openxmlformats-officedocument.spreadsheetml.table+xml"/>
  <Override PartName="/xl/worksheets/sheet60.xml" ContentType="application/vnd.openxmlformats-officedocument.spreadsheetml.worksheet+xml"/>
  <Override PartName="/xl/tables/table45.xml" ContentType="application/vnd.openxmlformats-officedocument.spreadsheetml.table+xml"/>
  <Override PartName="/xl/worksheets/sheet61.xml" ContentType="application/vnd.openxmlformats-officedocument.spreadsheetml.worksheet+xml"/>
  <Override PartName="/xl/tables/table46.xml" ContentType="application/vnd.openxmlformats-officedocument.spreadsheetml.table+xml"/>
  <Override PartName="/xl/worksheets/sheet62.xml" ContentType="application/vnd.openxmlformats-officedocument.spreadsheetml.worksheet+xml"/>
  <Override PartName="/xl/tables/table47.xml" ContentType="application/vnd.openxmlformats-officedocument.spreadsheetml.table+xml"/>
  <Override PartName="/xl/worksheets/sheet63.xml" ContentType="application/vnd.openxmlformats-officedocument.spreadsheetml.worksheet+xml"/>
  <Override PartName="/xl/tables/table48.xml" ContentType="application/vnd.openxmlformats-officedocument.spreadsheetml.table+xml"/>
  <Override PartName="/xl/worksheets/sheet64.xml" ContentType="application/vnd.openxmlformats-officedocument.spreadsheetml.worksheet+xml"/>
  <Override PartName="/xl/tables/table49.xml" ContentType="application/vnd.openxmlformats-officedocument.spreadsheetml.table+xml"/>
  <Override PartName="/xl/worksheets/sheet65.xml" ContentType="application/vnd.openxmlformats-officedocument.spreadsheetml.worksheet+xml"/>
  <Override PartName="/xl/tables/table50.xml" ContentType="application/vnd.openxmlformats-officedocument.spreadsheetml.table+xml"/>
  <Override PartName="/xl/worksheets/sheet66.xml" ContentType="application/vnd.openxmlformats-officedocument.spreadsheetml.worksheet+xml"/>
  <Override PartName="/xl/tables/table51.xml" ContentType="application/vnd.openxmlformats-officedocument.spreadsheetml.table+xml"/>
  <Override PartName="/xl/worksheets/sheet67.xml" ContentType="application/vnd.openxmlformats-officedocument.spreadsheetml.worksheet+xml"/>
  <Override PartName="/xl/tables/table52.xml" ContentType="application/vnd.openxmlformats-officedocument.spreadsheetml.table+xml"/>
  <Override PartName="/xl/worksheets/sheet68.xml" ContentType="application/vnd.openxmlformats-officedocument.spreadsheetml.worksheet+xml"/>
  <Override PartName="/xl/tables/table53.xml" ContentType="application/vnd.openxmlformats-officedocument.spreadsheetml.table+xml"/>
  <Override PartName="/xl/worksheets/sheet69.xml" ContentType="application/vnd.openxmlformats-officedocument.spreadsheetml.worksheet+xml"/>
  <Override PartName="/xl/tables/table54.xml" ContentType="application/vnd.openxmlformats-officedocument.spreadsheetml.table+xml"/>
  <Override PartName="/xl/worksheets/sheet70.xml" ContentType="application/vnd.openxmlformats-officedocument.spreadsheetml.worksheet+xml"/>
  <Override PartName="/xl/tables/table55.xml" ContentType="application/vnd.openxmlformats-officedocument.spreadsheetml.table+xml"/>
  <Override PartName="/xl/worksheets/sheet71.xml" ContentType="application/vnd.openxmlformats-officedocument.spreadsheetml.worksheet+xml"/>
  <Override PartName="/xl/tables/table56.xml" ContentType="application/vnd.openxmlformats-officedocument.spreadsheetml.table+xml"/>
  <Override PartName="/xl/worksheets/sheet72.xml" ContentType="application/vnd.openxmlformats-officedocument.spreadsheetml.worksheet+xml"/>
  <Override PartName="/xl/tables/table57.xml" ContentType="application/vnd.openxmlformats-officedocument.spreadsheetml.table+xml"/>
  <Override PartName="/xl/worksheets/sheet73.xml" ContentType="application/vnd.openxmlformats-officedocument.spreadsheetml.worksheet+xml"/>
  <Override PartName="/xl/tables/table58.xml" ContentType="application/vnd.openxmlformats-officedocument.spreadsheetml.table+xml"/>
  <Override PartName="/xl/worksheets/sheet74.xml" ContentType="application/vnd.openxmlformats-officedocument.spreadsheetml.worksheet+xml"/>
  <Override PartName="/xl/tables/table59.xml" ContentType="application/vnd.openxmlformats-officedocument.spreadsheetml.table+xml"/>
  <Override PartName="/xl/worksheets/sheet75.xml" ContentType="application/vnd.openxmlformats-officedocument.spreadsheetml.worksheet+xml"/>
  <Override PartName="/xl/tables/table60.xml" ContentType="application/vnd.openxmlformats-officedocument.spreadsheetml.table+xml"/>
  <Override PartName="/xl/worksheets/sheet76.xml" ContentType="application/vnd.openxmlformats-officedocument.spreadsheetml.worksheet+xml"/>
  <Override PartName="/xl/tables/table61.xml" ContentType="application/vnd.openxmlformats-officedocument.spreadsheetml.table+xml"/>
  <Override PartName="/xl/worksheets/sheet77.xml" ContentType="application/vnd.openxmlformats-officedocument.spreadsheetml.worksheet+xml"/>
  <Override PartName="/xl/tables/table62.xml" ContentType="application/vnd.openxmlformats-officedocument.spreadsheetml.table+xml"/>
  <Override PartName="/xl/worksheets/sheet78.xml" ContentType="application/vnd.openxmlformats-officedocument.spreadsheetml.worksheet+xml"/>
  <Override PartName="/xl/tables/table63.xml" ContentType="application/vnd.openxmlformats-officedocument.spreadsheetml.table+xml"/>
  <Override PartName="/xl/worksheets/sheet79.xml" ContentType="application/vnd.openxmlformats-officedocument.spreadsheetml.worksheet+xml"/>
  <Override PartName="/xl/tables/table64.xml" ContentType="application/vnd.openxmlformats-officedocument.spreadsheetml.table+xml"/>
  <Override PartName="/xl/worksheets/sheet80.xml" ContentType="application/vnd.openxmlformats-officedocument.spreadsheetml.worksheet+xml"/>
  <Override PartName="/xl/tables/table65.xml" ContentType="application/vnd.openxmlformats-officedocument.spreadsheetml.table+xml"/>
  <Override PartName="/xl/worksheets/sheet81.xml" ContentType="application/vnd.openxmlformats-officedocument.spreadsheetml.worksheet+xml"/>
  <Override PartName="/xl/tables/table66.xml" ContentType="application/vnd.openxmlformats-officedocument.spreadsheetml.table+xml"/>
  <Override PartName="/xl/worksheets/sheet82.xml" ContentType="application/vnd.openxmlformats-officedocument.spreadsheetml.worksheet+xml"/>
  <Override PartName="/xl/tables/table67.xml" ContentType="application/vnd.openxmlformats-officedocument.spreadsheetml.table+xml"/>
  <Override PartName="/xl/worksheets/sheet83.xml" ContentType="application/vnd.openxmlformats-officedocument.spreadsheetml.worksheet+xml"/>
  <Override PartName="/xl/tables/table68.xml" ContentType="application/vnd.openxmlformats-officedocument.spreadsheetml.table+xml"/>
  <Override PartName="/xl/worksheets/sheet84.xml" ContentType="application/vnd.openxmlformats-officedocument.spreadsheetml.worksheet+xml"/>
  <Override PartName="/xl/tables/table69.xml" ContentType="application/vnd.openxmlformats-officedocument.spreadsheetml.table+xml"/>
  <Override PartName="/xl/worksheets/sheet85.xml" ContentType="application/vnd.openxmlformats-officedocument.spreadsheetml.worksheet+xml"/>
  <Override PartName="/xl/tables/table70.xml" ContentType="application/vnd.openxmlformats-officedocument.spreadsheetml.table+xml"/>
  <Override PartName="/xl/worksheets/sheet86.xml" ContentType="application/vnd.openxmlformats-officedocument.spreadsheetml.worksheet+xml"/>
  <Override PartName="/xl/tables/table71.xml" ContentType="application/vnd.openxmlformats-officedocument.spreadsheetml.table+xml"/>
  <Override PartName="/xl/worksheets/sheet87.xml" ContentType="application/vnd.openxmlformats-officedocument.spreadsheetml.worksheet+xml"/>
  <Override PartName="/xl/tables/table72.xml" ContentType="application/vnd.openxmlformats-officedocument.spreadsheetml.table+xml"/>
  <Override PartName="/xl/worksheets/sheet88.xml" ContentType="application/vnd.openxmlformats-officedocument.spreadsheetml.worksheet+xml"/>
  <Override PartName="/xl/tables/table73.xml" ContentType="application/vnd.openxmlformats-officedocument.spreadsheetml.table+xml"/>
  <Override PartName="/xl/worksheets/sheet89.xml" ContentType="application/vnd.openxmlformats-officedocument.spreadsheetml.worksheet+xml"/>
  <Override PartName="/xl/tables/table74.xml" ContentType="application/vnd.openxmlformats-officedocument.spreadsheetml.table+xml"/>
  <Override PartName="/xl/worksheets/sheet90.xml" ContentType="application/vnd.openxmlformats-officedocument.spreadsheetml.worksheet+xml"/>
  <Override PartName="/xl/tables/table75.xml" ContentType="application/vnd.openxmlformats-officedocument.spreadsheetml.table+xml"/>
  <Override PartName="/xl/worksheets/sheet91.xml" ContentType="application/vnd.openxmlformats-officedocument.spreadsheetml.worksheet+xml"/>
  <Override PartName="/xl/tables/table76.xml" ContentType="application/vnd.openxmlformats-officedocument.spreadsheetml.table+xml"/>
  <Override PartName="/xl/worksheets/sheet92.xml" ContentType="application/vnd.openxmlformats-officedocument.spreadsheetml.worksheet+xml"/>
  <Override PartName="/xl/tables/table77.xml" ContentType="application/vnd.openxmlformats-officedocument.spreadsheetml.table+xml"/>
  <Override PartName="/xl/worksheets/sheet93.xml" ContentType="application/vnd.openxmlformats-officedocument.spreadsheetml.worksheet+xml"/>
  <Override PartName="/xl/tables/table78.xml" ContentType="application/vnd.openxmlformats-officedocument.spreadsheetml.table+xml"/>
  <Override PartName="/xl/worksheets/sheet94.xml" ContentType="application/vnd.openxmlformats-officedocument.spreadsheetml.worksheet+xml"/>
  <Override PartName="/xl/tables/table79.xml" ContentType="application/vnd.openxmlformats-officedocument.spreadsheetml.table+xml"/>
  <Override PartName="/xl/worksheets/sheet95.xml" ContentType="application/vnd.openxmlformats-officedocument.spreadsheetml.worksheet+xml"/>
  <Override PartName="/xl/tables/table80.xml" ContentType="application/vnd.openxmlformats-officedocument.spreadsheetml.table+xml"/>
  <Override PartName="/xl/worksheets/sheet96.xml" ContentType="application/vnd.openxmlformats-officedocument.spreadsheetml.worksheet+xml"/>
  <Override PartName="/xl/tables/table81.xml" ContentType="application/vnd.openxmlformats-officedocument.spreadsheetml.table+xml"/>
  <Override PartName="/xl/worksheets/sheet97.xml" ContentType="application/vnd.openxmlformats-officedocument.spreadsheetml.worksheet+xml"/>
  <Override PartName="/xl/tables/table82.xml" ContentType="application/vnd.openxmlformats-officedocument.spreadsheetml.table+xml"/>
  <Override PartName="/xl/worksheets/sheet98.xml" ContentType="application/vnd.openxmlformats-officedocument.spreadsheetml.worksheet+xml"/>
  <Override PartName="/xl/tables/table83.xml" ContentType="application/vnd.openxmlformats-officedocument.spreadsheetml.table+xml"/>
  <Override PartName="/xl/worksheets/sheet99.xml" ContentType="application/vnd.openxmlformats-officedocument.spreadsheetml.worksheet+xml"/>
  <Override PartName="/xl/tables/table84.xml" ContentType="application/vnd.openxmlformats-officedocument.spreadsheetml.table+xml"/>
  <Override PartName="/xl/worksheets/sheet100.xml" ContentType="application/vnd.openxmlformats-officedocument.spreadsheetml.worksheet+xml"/>
  <Override PartName="/xl/tables/table85.xml" ContentType="application/vnd.openxmlformats-officedocument.spreadsheetml.table+xml"/>
  <Override PartName="/xl/worksheets/sheet101.xml" ContentType="application/vnd.openxmlformats-officedocument.spreadsheetml.worksheet+xml"/>
  <Override PartName="/xl/tables/table86.xml" ContentType="application/vnd.openxmlformats-officedocument.spreadsheetml.table+xml"/>
  <Override PartName="/xl/worksheets/sheet102.xml" ContentType="application/vnd.openxmlformats-officedocument.spreadsheetml.worksheet+xml"/>
  <Override PartName="/xl/tables/table87.xml" ContentType="application/vnd.openxmlformats-officedocument.spreadsheetml.table+xml"/>
  <Override PartName="/xl/worksheets/sheet103.xml" ContentType="application/vnd.openxmlformats-officedocument.spreadsheetml.worksheet+xml"/>
  <Override PartName="/xl/tables/table88.xml" ContentType="application/vnd.openxmlformats-officedocument.spreadsheetml.table+xml"/>
  <Override PartName="/xl/worksheets/sheet104.xml" ContentType="application/vnd.openxmlformats-officedocument.spreadsheetml.worksheet+xml"/>
  <Override PartName="/xl/tables/table89.xml" ContentType="application/vnd.openxmlformats-officedocument.spreadsheetml.table+xml"/>
  <Override PartName="/xl/worksheets/sheet105.xml" ContentType="application/vnd.openxmlformats-officedocument.spreadsheetml.worksheet+xml"/>
  <Override PartName="/xl/tables/table90.xml" ContentType="application/vnd.openxmlformats-officedocument.spreadsheetml.table+xml"/>
  <Override PartName="/xl/worksheets/sheet106.xml" ContentType="application/vnd.openxmlformats-officedocument.spreadsheetml.worksheet+xml"/>
  <Override PartName="/xl/tables/table91.xml" ContentType="application/vnd.openxmlformats-officedocument.spreadsheetml.table+xml"/>
  <Override PartName="/xl/worksheets/sheet107.xml" ContentType="application/vnd.openxmlformats-officedocument.spreadsheetml.worksheet+xml"/>
  <Override PartName="/xl/tables/table92.xml" ContentType="application/vnd.openxmlformats-officedocument.spreadsheetml.table+xml"/>
  <Override PartName="/xl/worksheets/sheet108.xml" ContentType="application/vnd.openxmlformats-officedocument.spreadsheetml.worksheet+xml"/>
  <Override PartName="/xl/tables/table93.xml" ContentType="application/vnd.openxmlformats-officedocument.spreadsheetml.table+xml"/>
  <Override PartName="/xl/worksheets/sheet109.xml" ContentType="application/vnd.openxmlformats-officedocument.spreadsheetml.worksheet+xml"/>
  <Override PartName="/xl/tables/table94.xml" ContentType="application/vnd.openxmlformats-officedocument.spreadsheetml.table+xml"/>
  <Override PartName="/xl/worksheets/sheet110.xml" ContentType="application/vnd.openxmlformats-officedocument.spreadsheetml.worksheet+xml"/>
  <Override PartName="/xl/tables/table95.xml" ContentType="application/vnd.openxmlformats-officedocument.spreadsheetml.table+xml"/>
  <Override PartName="/xl/worksheets/sheet111.xml" ContentType="application/vnd.openxmlformats-officedocument.spreadsheetml.worksheet+xml"/>
  <Override PartName="/xl/tables/table96.xml" ContentType="application/vnd.openxmlformats-officedocument.spreadsheetml.table+xml"/>
  <Override PartName="/xl/worksheets/sheet112.xml" ContentType="application/vnd.openxmlformats-officedocument.spreadsheetml.worksheet+xml"/>
  <Override PartName="/xl/tables/table97.xml" ContentType="application/vnd.openxmlformats-officedocument.spreadsheetml.table+xml"/>
  <Override PartName="/xl/worksheets/sheet113.xml" ContentType="application/vnd.openxmlformats-officedocument.spreadsheetml.worksheet+xml"/>
  <Override PartName="/xl/tables/table98.xml" ContentType="application/vnd.openxmlformats-officedocument.spreadsheetml.table+xml"/>
  <Override PartName="/xl/worksheets/sheet114.xml" ContentType="application/vnd.openxmlformats-officedocument.spreadsheetml.worksheet+xml"/>
  <Override PartName="/xl/tables/table99.xml" ContentType="application/vnd.openxmlformats-officedocument.spreadsheetml.table+xml"/>
  <Override PartName="/xl/worksheets/sheet115.xml" ContentType="application/vnd.openxmlformats-officedocument.spreadsheetml.worksheet+xml"/>
  <Override PartName="/xl/tables/table100.xml" ContentType="application/vnd.openxmlformats-officedocument.spreadsheetml.table+xml"/>
  <Override PartName="/xl/worksheets/sheet116.xml" ContentType="application/vnd.openxmlformats-officedocument.spreadsheetml.worksheet+xml"/>
  <Override PartName="/xl/tables/table101.xml" ContentType="application/vnd.openxmlformats-officedocument.spreadsheetml.table+xml"/>
  <Override PartName="/xl/worksheets/sheet117.xml" ContentType="application/vnd.openxmlformats-officedocument.spreadsheetml.worksheet+xml"/>
  <Override PartName="/xl/tables/table102.xml" ContentType="application/vnd.openxmlformats-officedocument.spreadsheetml.table+xml"/>
  <Override PartName="/xl/worksheets/sheet118.xml" ContentType="application/vnd.openxmlformats-officedocument.spreadsheetml.worksheet+xml"/>
  <Override PartName="/xl/tables/table103.xml" ContentType="application/vnd.openxmlformats-officedocument.spreadsheetml.table+xml"/>
  <Override PartName="/xl/worksheets/sheet119.xml" ContentType="application/vnd.openxmlformats-officedocument.spreadsheetml.worksheet+xml"/>
  <Override PartName="/xl/tables/table104.xml" ContentType="application/vnd.openxmlformats-officedocument.spreadsheetml.table+xml"/>
  <Override PartName="/xl/worksheets/sheet120.xml" ContentType="application/vnd.openxmlformats-officedocument.spreadsheetml.worksheet+xml"/>
  <Override PartName="/xl/tables/table105.xml" ContentType="application/vnd.openxmlformats-officedocument.spreadsheetml.table+xml"/>
  <Override PartName="/xl/worksheets/sheet121.xml" ContentType="application/vnd.openxmlformats-officedocument.spreadsheetml.worksheet+xml"/>
  <Override PartName="/xl/tables/table106.xml" ContentType="application/vnd.openxmlformats-officedocument.spreadsheetml.table+xml"/>
  <Override PartName="/xl/worksheets/sheet122.xml" ContentType="application/vnd.openxmlformats-officedocument.spreadsheetml.worksheet+xml"/>
  <Override PartName="/xl/tables/table107.xml" ContentType="application/vnd.openxmlformats-officedocument.spreadsheetml.table+xml"/>
  <Override PartName="/xl/worksheets/sheet123.xml" ContentType="application/vnd.openxmlformats-officedocument.spreadsheetml.worksheet+xml"/>
  <Override PartName="/xl/tables/table108.xml" ContentType="application/vnd.openxmlformats-officedocument.spreadsheetml.table+xml"/>
  <Override PartName="/xl/worksheets/sheet124.xml" ContentType="application/vnd.openxmlformats-officedocument.spreadsheetml.worksheet+xml"/>
  <Override PartName="/xl/tables/table109.xml" ContentType="application/vnd.openxmlformats-officedocument.spreadsheetml.table+xml"/>
  <Override PartName="/xl/worksheets/sheet125.xml" ContentType="application/vnd.openxmlformats-officedocument.spreadsheetml.worksheet+xml"/>
  <Override PartName="/xl/tables/table110.xml" ContentType="application/vnd.openxmlformats-officedocument.spreadsheetml.table+xml"/>
  <Override PartName="/xl/worksheets/sheet126.xml" ContentType="application/vnd.openxmlformats-officedocument.spreadsheetml.worksheet+xml"/>
  <Override PartName="/xl/tables/table111.xml" ContentType="application/vnd.openxmlformats-officedocument.spreadsheetml.table+xml"/>
  <Override PartName="/xl/worksheets/sheet127.xml" ContentType="application/vnd.openxmlformats-officedocument.spreadsheetml.worksheet+xml"/>
  <Override PartName="/xl/tables/table112.xml" ContentType="application/vnd.openxmlformats-officedocument.spreadsheetml.table+xml"/>
  <Override PartName="/xl/worksheets/sheet128.xml" ContentType="application/vnd.openxmlformats-officedocument.spreadsheetml.worksheet+xml"/>
  <Override PartName="/xl/tables/table113.xml" ContentType="application/vnd.openxmlformats-officedocument.spreadsheetml.table+xml"/>
  <Override PartName="/xl/worksheets/sheet129.xml" ContentType="application/vnd.openxmlformats-officedocument.spreadsheetml.worksheet+xml"/>
  <Override PartName="/xl/tables/table114.xml" ContentType="application/vnd.openxmlformats-officedocument.spreadsheetml.table+xml"/>
  <Override PartName="/xl/worksheets/sheet130.xml" ContentType="application/vnd.openxmlformats-officedocument.spreadsheetml.worksheet+xml"/>
  <Override PartName="/xl/worksheets/sheet131.xml" ContentType="application/vnd.openxmlformats-officedocument.spreadsheetml.worksheet+xml"/>
  <Override PartName="/xl/tables/table115.xml" ContentType="application/vnd.openxmlformats-officedocument.spreadsheetml.table+xml"/>
  <Override PartName="/xl/worksheets/sheet132.xml" ContentType="application/vnd.openxmlformats-officedocument.spreadsheetml.worksheet+xml"/>
  <Override PartName="/xl/tables/table116.xml" ContentType="application/vnd.openxmlformats-officedocument.spreadsheetml.table+xml"/>
  <Override PartName="/xl/worksheets/sheet133.xml" ContentType="application/vnd.openxmlformats-officedocument.spreadsheetml.worksheet+xml"/>
  <Override PartName="/xl/tables/table117.xml" ContentType="application/vnd.openxmlformats-officedocument.spreadsheetml.table+xml"/>
  <Override PartName="/xl/worksheets/sheet134.xml" ContentType="application/vnd.openxmlformats-officedocument.spreadsheetml.worksheet+xml"/>
  <Override PartName="/xl/tables/table118.xml" ContentType="application/vnd.openxmlformats-officedocument.spreadsheetml.table+xml"/>
  <Override PartName="/xl/worksheets/sheet135.xml" ContentType="application/vnd.openxmlformats-officedocument.spreadsheetml.worksheet+xml"/>
  <Override PartName="/xl/tables/table119.xml" ContentType="application/vnd.openxmlformats-officedocument.spreadsheetml.table+xml"/>
  <Override PartName="/xl/worksheets/sheet136.xml" ContentType="application/vnd.openxmlformats-officedocument.spreadsheetml.worksheet+xml"/>
  <Override PartName="/xl/tables/table120.xml" ContentType="application/vnd.openxmlformats-officedocument.spreadsheetml.table+xml"/>
  <Override PartName="/xl/worksheets/sheet137.xml" ContentType="application/vnd.openxmlformats-officedocument.spreadsheetml.worksheet+xml"/>
  <Override PartName="/xl/tables/table121.xml" ContentType="application/vnd.openxmlformats-officedocument.spreadsheetml.table+xml"/>
  <Override PartName="/xl/worksheets/sheet138.xml" ContentType="application/vnd.openxmlformats-officedocument.spreadsheetml.worksheet+xml"/>
  <Override PartName="/xl/tables/table122.xml" ContentType="application/vnd.openxmlformats-officedocument.spreadsheetml.table+xml"/>
  <Override PartName="/xl/worksheets/sheet139.xml" ContentType="application/vnd.openxmlformats-officedocument.spreadsheetml.worksheet+xml"/>
  <Override PartName="/xl/tables/table12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1d0f81f34ef4abd" /></Relationships>
</file>

<file path=xl/workbook.xml><?xml version="1.0" encoding="utf-8"?>
<x:workbook xmlns:x="http://schemas.openxmlformats.org/spreadsheetml/2006/main">
  <x:sheets>
    <x:sheet xmlns:r="http://schemas.openxmlformats.org/officeDocument/2006/relationships" name="Vue d’ensemble" sheetId="1" r:id="R80593f4f244049f8"/>
    <x:sheet xmlns:r="http://schemas.openxmlformats.org/officeDocument/2006/relationships" name="Mode d’emploi" sheetId="2" r:id="R6438810f227d4b11"/>
    <x:sheet xmlns:r="http://schemas.openxmlformats.org/officeDocument/2006/relationships" name="Index V5" sheetId="3" r:id="Ra5600d538d504ff6"/>
    <x:sheet xmlns:r="http://schemas.openxmlformats.org/officeDocument/2006/relationships" name="Lire Histoire" sheetId="4" r:id="R1eca3ee317584e95"/>
    <x:sheet xmlns:r="http://schemas.openxmlformats.org/officeDocument/2006/relationships" name="Lire Mondes" sheetId="5" r:id="Ra14cc13c8a1f4b57"/>
    <x:sheet xmlns:r="http://schemas.openxmlformats.org/officeDocument/2006/relationships" name="Lire Maison et clan" sheetId="6" r:id="Rdaf6f31eac7d4795"/>
    <x:sheet xmlns:r="http://schemas.openxmlformats.org/officeDocument/2006/relationships" name="Lire Trophées" sheetId="7" r:id="R4cc13eacaadc4844"/>
    <x:sheet xmlns:r="http://schemas.openxmlformats.org/officeDocument/2006/relationships" name="Lire Guerre" sheetId="8" r:id="Re159e24664bc4c63"/>
    <x:sheet xmlns:r="http://schemas.openxmlformats.org/officeDocument/2006/relationships" name="Lire Production" sheetId="9" r:id="R71e50c3b0b9e461c"/>
    <x:sheet xmlns:r="http://schemas.openxmlformats.org/officeDocument/2006/relationships" name="Simuler Résidence" sheetId="10" r:id="R566ce6dc3d6b4715"/>
    <x:sheet xmlns:r="http://schemas.openxmlformats.org/officeDocument/2006/relationships" name="Simuler Warp" sheetId="11" r:id="R6d5994539d6e4211"/>
    <x:sheet xmlns:r="http://schemas.openxmlformats.org/officeDocument/2006/relationships" name="Manifeste du navire" sheetId="12" r:id="R3145fb6b7d024fa2"/>
    <x:sheet xmlns:r="http://schemas.openxmlformats.org/officeDocument/2006/relationships" name="Simuler Une équipe" sheetId="13" r:id="Ra03e0178bcd54d0b"/>
    <x:sheet xmlns:r="http://schemas.openxmlformats.org/officeDocument/2006/relationships" name="Campagne 12 tours" sheetId="14" r:id="Rd0c6a95c23ec48e0"/>
    <x:sheet xmlns:r="http://schemas.openxmlformats.org/officeDocument/2006/relationships" name="Carte de Korthas" sheetId="15" r:id="Rf2e079c77f7e4a0f"/>
    <x:sheet xmlns:r="http://schemas.openxmlformats.org/officeDocument/2006/relationships" name="Réglages des simulateurs" sheetId="16" r:id="R2332244b5a184cf4"/>
    <x:sheet xmlns:r="http://schemas.openxmlformats.org/officeDocument/2006/relationships" name="Données &gt;&gt;" sheetId="17" r:id="R2c3a9b5177844b66"/>
    <x:sheet xmlns:r="http://schemas.openxmlformats.org/officeDocument/2006/relationships" name="Les six voies" sheetId="18" r:id="R3b0e75ab743c4b3b"/>
    <x:sheet xmlns:r="http://schemas.openxmlformats.org/officeDocument/2006/relationships" name="Missions des six voies" sheetId="19" r:id="R2619f840bbf64d25"/>
    <x:sheet xmlns:r="http://schemas.openxmlformats.org/officeDocument/2006/relationships" name="Campagne commune" sheetId="20" r:id="R37a66318cb1046f1"/>
    <x:sheet xmlns:r="http://schemas.openxmlformats.org/officeDocument/2006/relationships" name="Socle du jeu" sheetId="21" r:id="R83492dfdab144850"/>
    <x:sheet xmlns:r="http://schemas.openxmlformats.org/officeDocument/2006/relationships" name="Rangs et fonctions" sheetId="22" r:id="R0aaf22929c084bc2"/>
    <x:sheet xmlns:r="http://schemas.openxmlformats.org/officeDocument/2006/relationships" name="Interactions des voies" sheetId="23" r:id="Rf16441499f8249c9"/>
    <x:sheet xmlns:r="http://schemas.openxmlformats.org/officeDocument/2006/relationships" name="Fins des six voies" sheetId="24" r:id="Rf4d7d0b82ba54883"/>
    <x:sheet xmlns:r="http://schemas.openxmlformats.org/officeDocument/2006/relationships" name="Contrats des clans" sheetId="25" r:id="Ra27c48d7178f4a81"/>
    <x:sheet xmlns:r="http://schemas.openxmlformats.org/officeDocument/2006/relationships" name="Règles du Warp" sheetId="26" r:id="R0afac7fd84684e03"/>
    <x:sheet xmlns:r="http://schemas.openxmlformats.org/officeDocument/2006/relationships" name="Époques du Warp" sheetId="27" r:id="R8ed80fbfa792457b"/>
    <x:sheet xmlns:r="http://schemas.openxmlformats.org/officeDocument/2006/relationships" name="Missions du Warp" sheetId="28" r:id="Rd9cbabb004904de8"/>
    <x:sheet xmlns:r="http://schemas.openxmlformats.org/officeDocument/2006/relationships" name="Chroniques cinéma" sheetId="29" r:id="R5c56928075e4478b"/>
    <x:sheet xmlns:r="http://schemas.openxmlformats.org/officeDocument/2006/relationships" name="Justice et Enforcers" sheetId="30" r:id="R819df60892f94487"/>
    <x:sheet xmlns:r="http://schemas.openxmlformats.org/officeDocument/2006/relationships" name="THE PIT" sheetId="31" r:id="Rdef02310ac6c4cc9"/>
    <x:sheet xmlns:r="http://schemas.openxmlformats.org/officeDocument/2006/relationships" name="Mausolée et DLC" sheetId="32" r:id="R6af99688b8b14283"/>
    <x:sheet xmlns:r="http://schemas.openxmlformats.org/officeDocument/2006/relationships" name="V5 Transitions des voies" sheetId="33" r:id="R3626569ad143485b"/>
    <x:sheet xmlns:r="http://schemas.openxmlformats.org/officeDocument/2006/relationships" name="V5 Arcs historiques" sheetId="34" r:id="R10c6cc23f41b4dc2"/>
    <x:sheet xmlns:r="http://schemas.openxmlformats.org/officeDocument/2006/relationships" name="V5 Scènes historiques" sheetId="35" r:id="Raf67f147a3c54786"/>
    <x:sheet xmlns:r="http://schemas.openxmlformats.org/officeDocument/2006/relationships" name="V5 Prologue jouable" sheetId="36" r:id="R29ffdb52f20543a8"/>
    <x:sheet xmlns:r="http://schemas.openxmlformats.org/officeDocument/2006/relationships" name="Parcours complet" sheetId="37" r:id="R4cf8398fa2304fcd"/>
    <x:sheet xmlns:r="http://schemas.openxmlformats.org/officeDocument/2006/relationships" name="Régions du Homeworld" sheetId="38" r:id="R82235003e7b14126"/>
    <x:sheet xmlns:r="http://schemas.openxmlformats.org/officeDocument/2006/relationships" name="Identités des clans" sheetId="39" r:id="R743c79adda7745b2"/>
    <x:sheet xmlns:r="http://schemas.openxmlformats.org/officeDocument/2006/relationships" name="Les vingt communautés" sheetId="40" r:id="Rba335c173e1b40f1"/>
    <x:sheet xmlns:r="http://schemas.openxmlformats.org/officeDocument/2006/relationships" name="Lieux de la cité" sheetId="41" r:id="Rf506c8d873954bc4"/>
    <x:sheet xmlns:r="http://schemas.openxmlformats.org/officeDocument/2006/relationships" name="Métiers et PNJ" sheetId="42" r:id="Rdf5fecb11dba4050"/>
    <x:sheet xmlns:r="http://schemas.openxmlformats.org/officeDocument/2006/relationships" name="Vie et culture" sheetId="43" r:id="R670713d692394be5"/>
    <x:sheet xmlns:r="http://schemas.openxmlformats.org/officeDocument/2006/relationships" name="Cent gardes de clans" sheetId="44" r:id="Ra52e152cc18c4262"/>
    <x:sheet xmlns:r="http://schemas.openxmlformats.org/officeDocument/2006/relationships" name="Atlas des mondes" sheetId="45" r:id="Rb40fac1deb3045cc"/>
    <x:sheet xmlns:r="http://schemas.openxmlformats.org/officeDocument/2006/relationships" name="Les dix bases spatiales" sheetId="46" r:id="Ra61ae88abf6f4c2b"/>
    <x:sheet xmlns:r="http://schemas.openxmlformats.org/officeDocument/2006/relationships" name="Soixante salles des bases" sheetId="47" r:id="R1f87b4765b974666"/>
    <x:sheet xmlns:r="http://schemas.openxmlformats.org/officeDocument/2006/relationships" name="Vaisseau personnel" sheetId="48" r:id="Rb5c8d68738db43ee"/>
    <x:sheet xmlns:r="http://schemas.openxmlformats.org/officeDocument/2006/relationships" name="Catalogue des vaisseaux" sheetId="49" r:id="Rf9a11f9fce784c3f"/>
    <x:sheet xmlns:r="http://schemas.openxmlformats.org/officeDocument/2006/relationships" name="Incidents des routes" sheetId="50" r:id="Rcf42a5517f93400a"/>
    <x:sheet xmlns:r="http://schemas.openxmlformats.org/officeDocument/2006/relationships" name="Faune et adversaires" sheetId="51" r:id="R6962ea139bf24036"/>
    <x:sheet xmlns:r="http://schemas.openxmlformats.org/officeDocument/2006/relationships" name="Véhicules et montures" sheetId="52" r:id="R5476f7cc8a5a4fc8"/>
    <x:sheet xmlns:r="http://schemas.openxmlformats.org/officeDocument/2006/relationships" name="Lien des montures" sheetId="53" r:id="R0e291d2e83ef4c9b"/>
    <x:sheet xmlns:r="http://schemas.openxmlformats.org/officeDocument/2006/relationships" name="Game Preserve" sheetId="54" r:id="Rad70493779dc4e79"/>
    <x:sheet xmlns:r="http://schemas.openxmlformats.org/officeDocument/2006/relationships" name="Cent combattants humains" sheetId="55" r:id="R16395125a1a94030"/>
    <x:sheet xmlns:r="http://schemas.openxmlformats.org/officeDocument/2006/relationships" name="Armes et outils" sheetId="56" r:id="R6e44b7ebe313421e"/>
    <x:sheet xmlns:r="http://schemas.openxmlformats.org/officeDocument/2006/relationships" name="Xeno Prime" sheetId="57" r:id="R508af58978594f67"/>
    <x:sheet xmlns:r="http://schemas.openxmlformats.org/officeDocument/2006/relationships" name="Direction musicale" sheetId="58" r:id="R251b9ede7b6c47d3"/>
    <x:sheet xmlns:r="http://schemas.openxmlformats.org/officeDocument/2006/relationships" name="V5 Arcs des bases spatiales" sheetId="59" r:id="Rc3fc9aa920584a0f"/>
    <x:sheet xmlns:r="http://schemas.openxmlformats.org/officeDocument/2006/relationships" name="V5 Manœuvres spatiales" sheetId="60" r:id="R5f630549e28d44c5"/>
    <x:sheet xmlns:r="http://schemas.openxmlformats.org/officeDocument/2006/relationships" name="V5 Comportements de faune" sheetId="61" r:id="Re82c191c90d84d69"/>
    <x:sheet xmlns:r="http://schemas.openxmlformats.org/officeDocument/2006/relationships" name="V5 Missions des montures" sheetId="62" r:id="R4c760c608e4c4d5a"/>
    <x:sheet xmlns:r="http://schemas.openxmlformats.org/officeDocument/2006/relationships" name="V5 Arcs des biomes" sheetId="63" r:id="R5c85a793044f4e3a"/>
    <x:sheet xmlns:r="http://schemas.openxmlformats.org/officeDocument/2006/relationships" name="V5 Ressources et économie" sheetId="64" r:id="R7a680b28ef6c4c1f"/>
    <x:sheet xmlns:r="http://schemas.openxmlformats.org/officeDocument/2006/relationships" name="Règles de résidence" sheetId="65" r:id="R32cdc5fbdd824892"/>
    <x:sheet xmlns:r="http://schemas.openxmlformats.org/officeDocument/2006/relationships" name="Résidences des tribus" sheetId="66" r:id="R4b6f6ab3ba724cd0"/>
    <x:sheet xmlns:r="http://schemas.openxmlformats.org/officeDocument/2006/relationships" name="Pièces des maisons" sheetId="67" r:id="R04c866db6c2540dc"/>
    <x:sheet xmlns:r="http://schemas.openxmlformats.org/officeDocument/2006/relationships" name="Vie dans la maison" sheetId="68" r:id="R8b2f0fced0034f3b"/>
    <x:sheet xmlns:r="http://schemas.openxmlformats.org/officeDocument/2006/relationships" name="Règles du navire de clan" sheetId="69" r:id="R4ad22580abf54d1c"/>
    <x:sheet xmlns:r="http://schemas.openxmlformats.org/officeDocument/2006/relationships" name="Ponts du navire de clan" sheetId="70" r:id="R8fb1e2259c55416a"/>
    <x:sheet xmlns:r="http://schemas.openxmlformats.org/officeDocument/2006/relationships" name="Équipage incarné" sheetId="71" r:id="R12b9d903e41b4cdd"/>
    <x:sheet xmlns:r="http://schemas.openxmlformats.org/officeDocument/2006/relationships" name="Missions du navire" sheetId="72" r:id="Rd983e79e1c814812"/>
    <x:sheet xmlns:r="http://schemas.openxmlformats.org/officeDocument/2006/relationships" name="Gestion du clan" sheetId="73" r:id="R7cf79931bfa24dd0"/>
    <x:sheet xmlns:r="http://schemas.openxmlformats.org/officeDocument/2006/relationships" name="Multijoueur futur" sheetId="74" r:id="Rf43ce8cbeb9e4e2d"/>
    <x:sheet xmlns:r="http://schemas.openxmlformats.org/officeDocument/2006/relationships" name="Voies maison et clan" sheetId="75" r:id="R4f4b4e54bcd04f49"/>
    <x:sheet xmlns:r="http://schemas.openxmlformats.org/officeDocument/2006/relationships" name="V5 Scènes des résidences" sheetId="76" r:id="Rcd6257124d354dc8"/>
    <x:sheet xmlns:r="http://schemas.openxmlformats.org/officeDocument/2006/relationships" name="V5 Incidents de l’équipage" sheetId="77" r:id="R66b524e128fb4da4"/>
    <x:sheet xmlns:r="http://schemas.openxmlformats.org/officeDocument/2006/relationships" name="V5 Aménagements" sheetId="78" r:id="Rec4d0b39a6344699"/>
    <x:sheet xmlns:r="http://schemas.openxmlformats.org/officeDocument/2006/relationships" name="V5 Missions collectives" sheetId="79" r:id="R1b8f8409cca843ac"/>
    <x:sheet xmlns:r="http://schemas.openxmlformats.org/officeDocument/2006/relationships" name="Règles des trophées" sheetId="80" r:id="Re2c7c8000b5b4c3a"/>
    <x:sheet xmlns:r="http://schemas.openxmlformats.org/officeDocument/2006/relationships" name="Écrans de l’atelier" sheetId="81" r:id="Rbf63c4a143724dab"/>
    <x:sheet xmlns:r="http://schemas.openxmlformats.org/officeDocument/2006/relationships" name="Gestes de l’atelier" sheetId="82" r:id="R6ce4ca610d9d4e67"/>
    <x:sheet xmlns:r="http://schemas.openxmlformats.org/officeDocument/2006/relationships" name="Familles de trophées" sheetId="83" r:id="Ra8fc74e7ca6b4975"/>
    <x:sheet xmlns:r="http://schemas.openxmlformats.org/officeDocument/2006/relationships" name="Histoires des objets" sheetId="84" r:id="R65d4c381df27470a"/>
    <x:sheet xmlns:r="http://schemas.openxmlformats.org/officeDocument/2006/relationships" name="Révélations des objets" sheetId="85" r:id="Rf78946e3c5ff4f8d"/>
    <x:sheet xmlns:r="http://schemas.openxmlformats.org/officeDocument/2006/relationships" name="Meubles et exposition" sheetId="86" r:id="R670b857220354b97"/>
    <x:sheet xmlns:r="http://schemas.openxmlformats.org/officeDocument/2006/relationships" name="Missions de l’atelier" sheetId="87" r:id="R41d4c03f132d4414"/>
    <x:sheet xmlns:r="http://schemas.openxmlformats.org/officeDocument/2006/relationships" name="Aides des mini-jeux" sheetId="88" r:id="R955e51921ee14169"/>
    <x:sheet xmlns:r="http://schemas.openxmlformats.org/officeDocument/2006/relationships" name="États des trophées" sheetId="89" r:id="R32cd1c4a90b9477f"/>
    <x:sheet xmlns:r="http://schemas.openxmlformats.org/officeDocument/2006/relationships" name="V5 Enquêtes de trophées" sheetId="90" r:id="R28547d16a8324728"/>
    <x:sheet xmlns:r="http://schemas.openxmlformats.org/officeDocument/2006/relationships" name="Méthode de guerre" sheetId="91" r:id="R9ed68dab6e8b4a59"/>
    <x:sheet xmlns:r="http://schemas.openxmlformats.org/officeDocument/2006/relationships" name="Paramètres de guerre" sheetId="92" r:id="Reac3b8f7bd804107"/>
    <x:sheet xmlns:r="http://schemas.openxmlformats.org/officeDocument/2006/relationships" name="Doctrines des clans" sheetId="93" r:id="R25dc585cc7a24e2f"/>
    <x:sheet xmlns:r="http://schemas.openxmlformats.org/officeDocument/2006/relationships" name="Unités de guerre" sheetId="94" r:id="Ra5ca7afd45cf478c"/>
    <x:sheet xmlns:r="http://schemas.openxmlformats.org/officeDocument/2006/relationships" name="V5 Spécialisations des unités" sheetId="95" r:id="R886d7ef1991a4e32"/>
    <x:sheet xmlns:r="http://schemas.openxmlformats.org/officeDocument/2006/relationships" name="Progression militaire" sheetId="96" r:id="Rbeae3864108142eb"/>
    <x:sheet xmlns:r="http://schemas.openxmlformats.org/officeDocument/2006/relationships" name="Structures de guerre" sheetId="97" r:id="Ra49a2b0508a8480e"/>
    <x:sheet xmlns:r="http://schemas.openxmlformats.org/officeDocument/2006/relationships" name="Mondes en guerre" sheetId="98" r:id="R0dd4938517b74f16"/>
    <x:sheet xmlns:r="http://schemas.openxmlformats.org/officeDocument/2006/relationships" name="Régions de Korthas" sheetId="99" r:id="R3e1a4779b85d4506"/>
    <x:sheet xmlns:r="http://schemas.openxmlformats.org/officeDocument/2006/relationships" name="Territoires de Korthas" sheetId="100" r:id="R84b0bdeee87b486b"/>
    <x:sheet xmlns:r="http://schemas.openxmlformats.org/officeDocument/2006/relationships" name="Passages de Korthas" sheetId="101" r:id="Rcf6f12899a3d40b4"/>
    <x:sheet xmlns:r="http://schemas.openxmlformats.org/officeDocument/2006/relationships" name="Cartes des escarmouches" sheetId="102" r:id="R52b3a76948cc4b27"/>
    <x:sheet xmlns:r="http://schemas.openxmlformats.org/officeDocument/2006/relationships" name="Arcs de guerre narrative" sheetId="103" r:id="R5af9770f306342ca"/>
    <x:sheet xmlns:r="http://schemas.openxmlformats.org/officeDocument/2006/relationships" name="Missions de guerre narrative" sheetId="104" r:id="R3f38b85aa0274715"/>
    <x:sheet xmlns:r="http://schemas.openxmlformats.org/officeDocument/2006/relationships" name="Scénarios RTS" sheetId="105" r:id="R12c1ba65bf0b4f4b"/>
    <x:sheet xmlns:r="http://schemas.openxmlformats.org/officeDocument/2006/relationships" name="Règles de guerre" sheetId="106" r:id="R86ef483ddbc04b9b"/>
    <x:sheet xmlns:r="http://schemas.openxmlformats.org/officeDocument/2006/relationships" name="Objectifs militaires" sheetId="107" r:id="Rcf59d6ee7ca64096"/>
    <x:sheet xmlns:r="http://schemas.openxmlformats.org/officeDocument/2006/relationships" name="Diplomatie des clans" sheetId="108" r:id="R2f043cc18aa843dd"/>
    <x:sheet xmlns:r="http://schemas.openxmlformats.org/officeDocument/2006/relationships" name="V5 Événements territoriaux" sheetId="109" r:id="R8fd073dc9bdc42eb"/>
    <x:sheet xmlns:r="http://schemas.openxmlformats.org/officeDocument/2006/relationships" name="V5 Campagnes des trois modes" sheetId="110" r:id="R3070865bc66e4835"/>
    <x:sheet xmlns:r="http://schemas.openxmlformats.org/officeDocument/2006/relationships" name="V5 Missions des trois modes" sheetId="111" r:id="R01175c3dd6ae42f8"/>
    <x:sheet xmlns:r="http://schemas.openxmlformats.org/officeDocument/2006/relationships" name="Guerre et six origines" sheetId="112" r:id="R275bdc058b94471d"/>
    <x:sheet xmlns:r="http://schemas.openxmlformats.org/officeDocument/2006/relationships" name="Guerre et Warp" sheetId="113" r:id="R59c9bde22c504447"/>
    <x:sheet xmlns:r="http://schemas.openxmlformats.org/officeDocument/2006/relationships" name="V5 Guerre et habitats" sheetId="114" r:id="Re8892cc504894d6c"/>
    <x:sheet xmlns:r="http://schemas.openxmlformats.org/officeDocument/2006/relationships" name="V5 Recette de la guerre" sheetId="115" r:id="Rcab11ff269824936"/>
    <x:sheet xmlns:r="http://schemas.openxmlformats.org/officeDocument/2006/relationships" name="V5 Styles de campagne" sheetId="116" r:id="R5edc73822e074c4e"/>
    <x:sheet xmlns:r="http://schemas.openxmlformats.org/officeDocument/2006/relationships" name="V5 Simulations chiffrées" sheetId="117" r:id="Rdac32b30c6884532"/>
    <x:sheet xmlns:r="http://schemas.openxmlformats.org/officeDocument/2006/relationships" name="Données campagne 12 tours" sheetId="118" r:id="R2b3aa3a31b864a92"/>
    <x:sheet xmlns:r="http://schemas.openxmlformats.org/officeDocument/2006/relationships" name="V5 Couverture des théâtres" sheetId="119" r:id="R7e3fae6736564671"/>
    <x:sheet xmlns:r="http://schemas.openxmlformats.org/officeDocument/2006/relationships" name="V5 Régions des cinq mondes" sheetId="120" r:id="R981654598dc14160"/>
    <x:sheet xmlns:r="http://schemas.openxmlformats.org/officeDocument/2006/relationships" name="V5 Règles des cinq mondes" sheetId="121" r:id="R277d4f6269d14953"/>
    <x:sheet xmlns:r="http://schemas.openxmlformats.org/officeDocument/2006/relationships" name="V5 Territoires des cinq mondes" sheetId="122" r:id="Rc743176567924581"/>
    <x:sheet xmlns:r="http://schemas.openxmlformats.org/officeDocument/2006/relationships" name="V5 Passages des cinq mondes" sheetId="123" r:id="R3b998d44a43e4d91"/>
    <x:sheet xmlns:r="http://schemas.openxmlformats.org/officeDocument/2006/relationships" name="Couverture de reconstruction" sheetId="124" r:id="R193a515b10a04416"/>
    <x:sheet xmlns:r="http://schemas.openxmlformats.org/officeDocument/2006/relationships" name="Sources et provenance" sheetId="125" r:id="R6f783fa42a224520"/>
    <x:sheet xmlns:r="http://schemas.openxmlformats.org/officeDocument/2006/relationships" name="V5 Cité et placement" sheetId="126" r:id="R6cda289ade71487e"/>
    <x:sheet xmlns:r="http://schemas.openxmlformats.org/officeDocument/2006/relationships" name="V5 États communs" sheetId="127" r:id="Ra7c8ecb22e9c4faa"/>
    <x:sheet xmlns:r="http://schemas.openxmlformats.org/officeDocument/2006/relationships" name="V5 Recette du jeu" sheetId="128" r:id="R46f54602d16a454f"/>
    <x:sheet xmlns:r="http://schemas.openxmlformats.org/officeDocument/2006/relationships" name="V5 Lots de réalisation" sheetId="129" r:id="R275d67fbdf5a4d10"/>
    <x:sheet xmlns:r="http://schemas.openxmlformats.org/officeDocument/2006/relationships" name="Lire dialogues V6" sheetId="130" r:id="R5926f06d13e04e21"/>
    <x:sheet xmlns:r="http://schemas.openxmlformats.org/officeDocument/2006/relationships" name="Scènes de dialogue V6" sheetId="131" r:id="R8ae578d0ae844fee"/>
    <x:sheet xmlns:r="http://schemas.openxmlformats.org/officeDocument/2006/relationships" name="Répliques V6" sheetId="132" r:id="R9428d9d1645048a3"/>
    <x:sheet xmlns:r="http://schemas.openxmlformats.org/officeDocument/2006/relationships" name="Choix et actions V6" sheetId="133" r:id="R992f7bc45dde4d8f"/>
    <x:sheet xmlns:r="http://schemas.openxmlformats.org/officeDocument/2006/relationships" name="Variantes V6" sheetId="134" r:id="R4cfcef31f9684c44"/>
    <x:sheet xmlns:r="http://schemas.openxmlformats.org/officeDocument/2006/relationships" name="Réactions et gestes V6" sheetId="135" r:id="R372250a3dd7d452a"/>
    <x:sheet xmlns:r="http://schemas.openxmlformats.org/officeDocument/2006/relationships" name="Voix V6" sheetId="136" r:id="R97040794d2e04659"/>
    <x:sheet xmlns:r="http://schemas.openxmlformats.org/officeDocument/2006/relationships" name="Mise en scène V6" sheetId="137" r:id="R397f38b6ad6e443d"/>
    <x:sheet xmlns:r="http://schemas.openxmlformats.org/officeDocument/2006/relationships" name="Références de lore V6" sheetId="138" r:id="R513e5ca17a424ae4"/>
    <x:sheet xmlns:r="http://schemas.openxmlformats.org/officeDocument/2006/relationships" name="Couverture V6" sheetId="139" r:id="R1c401a72bb004bd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dd/mm/yyyy"/>
    <x:numFmt numFmtId="202" formatCode="0.00"/>
    <x:numFmt numFmtId="203" formatCode="0%"/>
  </x:numFmts>
  <x:fonts count="6">
    <x:font>
      <x:sz val="11"/>
      <x:name val="Carlito"/>
    </x:font>
    <x:font>
      <x:sz val="11"/>
      <x:color rgb="FF26392F"/>
      <x:name val="Arial"/>
    </x:font>
    <x:font>
      <x:b/>
      <x:sz val="17"/>
      <x:color rgb="FF26392F"/>
      <x:name val="Arial"/>
    </x:font>
    <x:font>
      <x:b/>
      <x:sz val="11"/>
      <x:color rgb="FFFFFFFF"/>
      <x:name val="Arial"/>
    </x:font>
    <x:font>
      <x:sz val="10"/>
      <x:color rgb="FF626D65"/>
      <x:name val="Arial"/>
    </x:font>
    <x:font>
      <x:sz val="13"/>
      <x:color rgb="FF26392F"/>
      <x:name val="Arial"/>
    </x:font>
  </x:fonts>
  <x:fills count="20">
    <x:fill>
      <x:patternFill patternType="none"/>
    </x:fill>
    <x:fill>
      <x:patternFill patternType="gray125"/>
    </x:fill>
    <x:fill>
      <x:patternFill patternType="solid">
        <x:fgColor rgb="FF586048"/>
      </x:patternFill>
    </x:fill>
    <x:fill>
      <x:patternFill patternType="solid">
        <x:fgColor rgb="FFF5F7F3"/>
      </x:patternFill>
    </x:fill>
    <x:fill>
      <x:patternFill patternType="solid">
        <x:fgColor rgb="FF3F5D79"/>
      </x:patternFill>
    </x:fill>
    <x:fill>
      <x:patternFill patternType="solid">
        <x:fgColor rgb="FF82603E"/>
      </x:patternFill>
    </x:fill>
    <x:fill>
      <x:patternFill patternType="solid">
        <x:fgColor rgb="FF745873"/>
      </x:patternFill>
    </x:fill>
    <x:fill>
      <x:patternFill patternType="solid">
        <x:fgColor rgb="FF824F4C"/>
      </x:patternFill>
    </x:fill>
    <x:fill>
      <x:patternFill patternType="solid">
        <x:fgColor rgb="FF5B6266"/>
      </x:patternFill>
    </x:fill>
    <x:fill>
      <x:patternFill patternType="solid">
        <x:fgColor rgb="FF26392F"/>
      </x:patternFill>
    </x:fill>
    <x:fill>
      <x:patternFill patternType="solid">
        <x:fgColor rgb="FFFFF0CE"/>
      </x:patternFill>
    </x:fill>
    <x:fill>
      <x:patternFill patternType="solid">
        <x:fgColor rgb="FFE4D7C5"/>
      </x:patternFill>
    </x:fill>
    <x:fill>
      <x:patternFill patternType="solid">
        <x:fgColor rgb="FFD5E1D0"/>
      </x:patternFill>
    </x:fill>
    <x:fill>
      <x:patternFill patternType="solid">
        <x:fgColor rgb="FFD1E0EA"/>
      </x:patternFill>
    </x:fill>
    <x:fill>
      <x:patternFill patternType="solid">
        <x:fgColor rgb="FFE4D5E3"/>
      </x:patternFill>
    </x:fill>
    <x:fill>
      <x:patternFill patternType="solid">
        <x:fgColor rgb="FFEADBC8"/>
      </x:patternFill>
    </x:fill>
    <x:fill>
      <x:patternFill patternType="solid">
        <x:fgColor rgb="FFDCE0D0"/>
      </x:patternFill>
    </x:fill>
    <x:fill>
      <x:patternFill patternType="solid">
        <x:fgColor rgb="FF5C5368"/>
      </x:patternFill>
    </x:fill>
    <x:fill>
      <x:patternFill patternType="solid">
        <x:fgColor rgb="FFF5F7F3"/>
      </x:patternFill>
    </x:fill>
    <x:fill>
      <x:patternFill patternType="solid">
        <x:fgColor rgb="FFFFF0CE"/>
      </x:patternFill>
    </x:fill>
  </x:fills>
  <x:borders count="9">
    <x:border>
      <x:left/>
      <x:right/>
      <x:top/>
      <x:bottom/>
      <x:diagonal/>
    </x:border>
    <x:border>
      <x:left/>
      <x:right/>
      <x:top/>
      <x:bottom style="thin">
        <x:color rgb="FFCBD4CB"/>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style="thin">
        <x:color rgb="FFFFFFFF"/>
      </x:left>
      <x:right style="thin">
        <x:color rgb="FFFFFFFF"/>
      </x:right>
      <x:top style="thin">
        <x:color rgb="FFFFFFFF"/>
      </x:top>
      <x:bottom style="thin">
        <x:color rgb="FFFFFFFF"/>
      </x:bottom>
      <x:diagonal/>
    </x:border>
    <x:border>
      <x:left/>
      <x:right style="thin">
        <x:color rgb="FFE1E5DF"/>
      </x:right>
      <x:top/>
      <x:bottom/>
      <x:diagonal/>
    </x:border>
    <x:border>
      <x:left style="thin">
        <x:color rgb="FFE1E5DF"/>
      </x:left>
      <x:right style="thin">
        <x:color rgb="FFE1E5DF"/>
      </x:right>
      <x:top/>
      <x:bottom/>
      <x:diagonal/>
    </x:border>
    <x:border>
      <x:left style="thin">
        <x:color rgb="FFE1E5DF"/>
      </x:left>
      <x:right/>
      <x:top/>
      <x:bottom/>
      <x:diagonal/>
    </x:border>
  </x:borders>
  <x:cellStyleXfs count="1">
    <x:xf numFmtId="0" fontId="0" fillId="0" borderId="0"/>
  </x:cellStyleXfs>
  <x:cellXfs count="14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200" fontId="1" fillId="3" borderId="0" xfId="0" applyNumberFormat="1" applyFont="1" applyFill="1" applyBorder="1" applyAlignment="1">
      <x:alignment horizontal="center" vertical="top" wrapText="1"/>
    </x:xf>
    <x:xf numFmtId="201"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0" fontId="1" fillId="4" borderId="0" xfId="0" applyNumberFormat="1" applyFont="1" applyFill="1" applyBorder="1" applyAlignment="1">
      <x:alignment vertical="top"/>
    </x:xf>
    <x:xf numFmtId="0" fontId="3" fillId="4" borderId="0" xfId="0" applyNumberFormat="1" applyFont="1" applyFill="1" applyBorder="1" applyAlignment="1">
      <x:alignment vertical="top"/>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3" fillId="4" borderId="0"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200" fontId="1" fillId="0" borderId="0" xfId="0" applyNumberFormat="1" applyFont="1" applyFill="1" applyBorder="1" applyAlignment="1">
      <x:alignment horizontal="right" vertical="top" wrapText="1"/>
    </x:xf>
    <x:xf numFmtId="200" fontId="1" fillId="3" borderId="0" xfId="0" applyNumberFormat="1" applyFont="1" applyFill="1" applyBorder="1" applyAlignment="1">
      <x:alignment horizontal="right" vertical="top" wrapText="1"/>
    </x:xf>
    <x:xf numFmtId="0" fontId="1" fillId="5" borderId="0" xfId="0" applyNumberFormat="1" applyFont="1" applyFill="1" applyBorder="1" applyAlignment="1">
      <x:alignment vertical="top"/>
    </x:xf>
    <x:xf numFmtId="0" fontId="3" fillId="5" borderId="0" xfId="0" applyNumberFormat="1" applyFont="1" applyFill="1" applyBorder="1" applyAlignment="1">
      <x:alignment vertical="top"/>
    </x:xf>
    <x:xf numFmtId="0" fontId="3" fillId="5" borderId="0" xfId="0" applyNumberFormat="1" applyFont="1" applyFill="1" applyBorder="1" applyAlignment="1">
      <x:alignment vertical="top" wrapText="1"/>
    </x:xf>
    <x:xf numFmtId="0" fontId="3" fillId="5" borderId="0" xfId="0" applyNumberFormat="1" applyFont="1" applyFill="1" applyBorder="1" applyAlignment="1">
      <x:alignment horizontal="center" vertical="top" wrapText="1"/>
    </x:xf>
    <x:xf numFmtId="0" fontId="3" fillId="5" borderId="0" xfId="0" applyNumberFormat="1" applyFont="1" applyFill="1" applyBorder="1" applyAlignment="1">
      <x:alignment horizontal="center" vertical="center" wrapText="1"/>
    </x:xf>
    <x:xf numFmtId="0" fontId="3" fillId="5" borderId="2" xfId="0" applyNumberFormat="1" applyFont="1" applyFill="1" applyBorder="1" applyAlignment="1">
      <x:alignment horizontal="center" vertical="center" wrapText="1"/>
    </x:xf>
    <x:xf numFmtId="0" fontId="3" fillId="5" borderId="3" xfId="0" applyNumberFormat="1" applyFont="1" applyFill="1" applyBorder="1" applyAlignment="1">
      <x:alignment horizontal="center" vertical="center" wrapText="1"/>
    </x:xf>
    <x:xf numFmtId="0" fontId="3" fillId="5" borderId="4" xfId="0" applyNumberFormat="1" applyFont="1" applyFill="1" applyBorder="1" applyAlignment="1">
      <x:alignment horizontal="center" vertical="center" wrapText="1"/>
    </x:xf>
    <x:xf numFmtId="0" fontId="1" fillId="6" borderId="0" xfId="0" applyNumberFormat="1" applyFont="1" applyFill="1" applyBorder="1" applyAlignment="1">
      <x:alignment vertical="top"/>
    </x:xf>
    <x:xf numFmtId="0" fontId="3" fillId="6" borderId="0" xfId="0" applyNumberFormat="1" applyFont="1" applyFill="1" applyBorder="1" applyAlignment="1">
      <x:alignment vertical="top"/>
    </x:xf>
    <x:xf numFmtId="0" fontId="3" fillId="6" borderId="0" xfId="0" applyNumberFormat="1" applyFont="1" applyFill="1" applyBorder="1" applyAlignment="1">
      <x:alignment vertical="top" wrapText="1"/>
    </x:xf>
    <x:xf numFmtId="0" fontId="3" fillId="6" borderId="0" xfId="0" applyNumberFormat="1" applyFont="1" applyFill="1" applyBorder="1" applyAlignment="1">
      <x:alignment horizontal="center" vertical="top" wrapText="1"/>
    </x:xf>
    <x:xf numFmtId="0" fontId="3" fillId="6" borderId="0" xfId="0" applyNumberFormat="1" applyFont="1" applyFill="1" applyBorder="1" applyAlignment="1">
      <x:alignment horizontal="center" vertical="center" wrapText="1"/>
    </x:xf>
    <x:xf numFmtId="0" fontId="3" fillId="6" borderId="2" xfId="0" applyNumberFormat="1" applyFont="1" applyFill="1" applyBorder="1" applyAlignment="1">
      <x:alignment horizontal="center" vertical="center" wrapText="1"/>
    </x:xf>
    <x:xf numFmtId="0" fontId="3" fillId="6" borderId="3" xfId="0" applyNumberFormat="1" applyFont="1" applyFill="1" applyBorder="1" applyAlignment="1">
      <x:alignment horizontal="center" vertical="center" wrapText="1"/>
    </x:xf>
    <x:xf numFmtId="0" fontId="3" fillId="6" borderId="4" xfId="0" applyNumberFormat="1" applyFont="1" applyFill="1" applyBorder="1" applyAlignment="1">
      <x:alignment horizontal="center" vertical="center" wrapText="1"/>
    </x:xf>
    <x:xf numFmtId="0" fontId="1" fillId="7" borderId="0" xfId="0" applyNumberFormat="1" applyFont="1" applyFill="1" applyBorder="1" applyAlignment="1">
      <x:alignment vertical="top"/>
    </x:xf>
    <x:xf numFmtId="0" fontId="3" fillId="7" borderId="0" xfId="0" applyNumberFormat="1" applyFont="1" applyFill="1" applyBorder="1" applyAlignment="1">
      <x:alignment vertical="top"/>
    </x:xf>
    <x:xf numFmtId="0" fontId="3" fillId="7" borderId="0" xfId="0" applyNumberFormat="1" applyFont="1" applyFill="1" applyBorder="1" applyAlignment="1">
      <x:alignment vertical="top" wrapText="1"/>
    </x:xf>
    <x:xf numFmtId="0" fontId="3" fillId="7" borderId="0" xfId="0" applyNumberFormat="1" applyFont="1" applyFill="1" applyBorder="1" applyAlignment="1">
      <x:alignment horizontal="center" vertical="top" wrapText="1"/>
    </x:xf>
    <x:xf numFmtId="0" fontId="3" fillId="7" borderId="0" xfId="0" applyNumberFormat="1" applyFont="1" applyFill="1" applyBorder="1" applyAlignment="1">
      <x:alignment horizontal="center" vertical="center" wrapText="1"/>
    </x:xf>
    <x:xf numFmtId="0" fontId="3" fillId="7" borderId="2" xfId="0" applyNumberFormat="1" applyFont="1" applyFill="1" applyBorder="1" applyAlignment="1">
      <x:alignment horizontal="center" vertical="center" wrapText="1"/>
    </x:xf>
    <x:xf numFmtId="0" fontId="3" fillId="7" borderId="3" xfId="0" applyNumberFormat="1" applyFont="1" applyFill="1" applyBorder="1" applyAlignment="1">
      <x:alignment horizontal="center" vertical="center" wrapText="1"/>
    </x:xf>
    <x:xf numFmtId="0" fontId="3" fillId="7" borderId="4" xfId="0" applyNumberFormat="1" applyFont="1" applyFill="1" applyBorder="1" applyAlignment="1">
      <x:alignment horizontal="center" vertical="center" wrapText="1"/>
    </x:xf>
    <x:xf numFmtId="202" fontId="1" fillId="0" borderId="0" xfId="0" applyNumberFormat="1" applyFont="1" applyFill="1" applyBorder="1" applyAlignment="1">
      <x:alignment vertical="top" wrapText="1"/>
    </x:xf>
    <x:xf numFmtId="202" fontId="1" fillId="0" borderId="0" xfId="0" applyNumberFormat="1" applyFont="1" applyFill="1" applyBorder="1" applyAlignment="1">
      <x:alignment horizontal="right" vertical="top" wrapText="1"/>
    </x:xf>
    <x:xf numFmtId="202" fontId="1" fillId="3" borderId="0" xfId="0" applyNumberFormat="1" applyFont="1" applyFill="1" applyBorder="1" applyAlignment="1">
      <x:alignment horizontal="right" vertical="top" wrapText="1"/>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8" borderId="0" xfId="0" applyNumberFormat="1" applyFont="1" applyFill="1" applyBorder="1" applyAlignment="1">
      <x:alignment vertical="top"/>
    </x:xf>
    <x:xf numFmtId="0" fontId="3" fillId="8" borderId="0" xfId="0" applyNumberFormat="1" applyFont="1" applyFill="1" applyBorder="1" applyAlignment="1">
      <x:alignment vertical="top"/>
    </x:xf>
    <x:xf numFmtId="0" fontId="3" fillId="8" borderId="0" xfId="0" applyNumberFormat="1" applyFont="1" applyFill="1" applyBorder="1" applyAlignment="1">
      <x:alignment vertical="top" wrapText="1"/>
    </x:xf>
    <x:xf numFmtId="0" fontId="3" fillId="8" borderId="0" xfId="0" applyNumberFormat="1" applyFont="1" applyFill="1" applyBorder="1" applyAlignment="1">
      <x:alignment horizontal="center" vertical="top" wrapText="1"/>
    </x:xf>
    <x:xf numFmtId="0" fontId="3" fillId="8" borderId="0" xfId="0" applyNumberFormat="1" applyFont="1" applyFill="1" applyBorder="1" applyAlignment="1">
      <x:alignment horizontal="center" vertical="center" wrapText="1"/>
    </x:xf>
    <x:xf numFmtId="0" fontId="3" fillId="8" borderId="2" xfId="0" applyNumberFormat="1" applyFont="1" applyFill="1" applyBorder="1" applyAlignment="1">
      <x:alignment horizontal="center" vertical="center" wrapText="1"/>
    </x:xf>
    <x:xf numFmtId="0" fontId="3" fillId="8" borderId="3" xfId="0" applyNumberFormat="1" applyFont="1" applyFill="1" applyBorder="1" applyAlignment="1">
      <x:alignment horizontal="center" vertical="center" wrapText="1"/>
    </x:xf>
    <x:xf numFmtId="0" fontId="3" fillId="8" borderId="4" xfId="0" applyNumberFormat="1" applyFont="1" applyFill="1" applyBorder="1" applyAlignment="1">
      <x:alignment horizontal="center" vertical="center" wrapText="1"/>
    </x:xf>
    <x:xf numFmtId="0" fontId="1" fillId="9" borderId="0" xfId="0" applyNumberFormat="1" applyFont="1" applyFill="1" applyBorder="1" applyAlignment="1">
      <x:alignment vertical="top"/>
    </x:xf>
    <x:xf numFmtId="0" fontId="3" fillId="9" borderId="0" xfId="0" applyNumberFormat="1" applyFont="1" applyFill="1" applyBorder="1" applyAlignment="1">
      <x:alignment vertical="top"/>
    </x:xf>
    <x:xf numFmtId="0" fontId="3" fillId="9" borderId="0" xfId="0" applyNumberFormat="1" applyFont="1" applyFill="1" applyBorder="1" applyAlignment="1">
      <x:alignment vertical="top" wrapText="1"/>
    </x:xf>
    <x:xf numFmtId="0" fontId="3" fillId="9" borderId="0" xfId="0" applyNumberFormat="1" applyFont="1" applyFill="1" applyBorder="1" applyAlignment="1">
      <x:alignment horizontal="center" vertical="top" wrapText="1"/>
    </x:xf>
    <x:xf numFmtId="0" fontId="3" fillId="9" borderId="0" xfId="0" applyNumberFormat="1" applyFont="1" applyFill="1" applyBorder="1" applyAlignment="1">
      <x:alignment horizontal="center" vertical="center" wrapText="1"/>
    </x:xf>
    <x:xf numFmtId="0" fontId="3" fillId="9" borderId="2" xfId="0" applyNumberFormat="1" applyFont="1" applyFill="1" applyBorder="1" applyAlignment="1">
      <x:alignment horizontal="center" vertical="center" wrapText="1"/>
    </x:xf>
    <x:xf numFmtId="0" fontId="3" fillId="9" borderId="3" xfId="0" applyNumberFormat="1" applyFont="1" applyFill="1" applyBorder="1" applyAlignment="1">
      <x:alignment horizontal="center" vertical="center" wrapText="1"/>
    </x:xf>
    <x:xf numFmtId="0" fontId="3" fillId="9" borderId="4" xfId="0" applyNumberFormat="1" applyFont="1" applyFill="1" applyBorder="1" applyAlignment="1">
      <x:alignment horizontal="center" vertical="center" wrapText="1"/>
    </x:xf>
    <x:xf numFmtId="0" fontId="1" fillId="10" borderId="0" xfId="0" applyNumberFormat="1" applyFont="1" applyFill="1" applyBorder="1" applyAlignment="1">
      <x:alignment vertical="top"/>
    </x:xf>
    <x:xf numFmtId="0" fontId="1" fillId="3" borderId="0" xfId="0" applyNumberFormat="1" applyFont="1" applyFill="1" applyBorder="1" applyAlignment="1">
      <x:alignment vertical="top"/>
    </x:xf>
    <x:xf numFmtId="0" fontId="4" fillId="0" borderId="0" xfId="0" applyNumberFormat="1" applyFont="1" applyFill="1" applyBorder="1" applyAlignment="1">
      <x:alignment vertical="top"/>
    </x:xf>
    <x:xf numFmtId="200" fontId="1" fillId="0" borderId="0" xfId="0" applyNumberFormat="1" applyFont="1" applyFill="1" applyBorder="1" applyAlignment="1">
      <x:alignment vertical="top"/>
    </x:xf>
    <x:xf numFmtId="200" fontId="1" fillId="10" borderId="0" xfId="0" applyNumberFormat="1" applyFont="1" applyFill="1" applyBorder="1" applyAlignment="1">
      <x:alignment vertical="top"/>
    </x:xf>
    <x:xf numFmtId="0" fontId="1" fillId="10" borderId="0" xfId="0" applyNumberFormat="1" applyFont="1" applyFill="1" applyBorder="1" applyAlignment="1">
      <x:alignment vertical="top" wrapText="1"/>
    </x:xf>
    <x:xf numFmtId="200" fontId="1" fillId="1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x:xf>
    <x:xf numFmtId="0" fontId="1" fillId="0" borderId="0" xfId="0" applyNumberFormat="1" applyFont="1" applyFill="1" applyBorder="1" applyAlignment="1">
      <x:alignment horizontal="center" vertical="top"/>
    </x:xf>
    <x:xf numFmtId="0" fontId="1" fillId="10" borderId="0" xfId="0" applyNumberFormat="1" applyFont="1" applyFill="1" applyBorder="1" applyAlignment="1">
      <x:alignment horizontal="center" vertical="top"/>
    </x:xf>
    <x:xf numFmtId="200" fontId="1" fillId="10" borderId="0" xfId="0" applyNumberFormat="1" applyFont="1" applyFill="1" applyBorder="1" applyAlignment="1">
      <x:alignment horizontal="center" vertical="top"/>
    </x:xf>
    <x:xf numFmtId="200" fontId="1" fillId="10" borderId="0" xfId="0" applyNumberFormat="1" applyFont="1" applyFill="1" applyBorder="1" applyAlignment="1">
      <x:alignment horizontal="center" vertical="top" wrapText="1"/>
    </x:xf>
    <x:xf numFmtId="0" fontId="1" fillId="0" borderId="0" xfId="0" applyNumberFormat="1" applyFont="1" applyFill="1" applyBorder="1" applyAlignment="1">
      <x:alignment vertical="top" wrapText="0"/>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horizontal="center" wrapText="1"/>
    </x:xf>
    <x:xf numFmtId="203" fontId="1" fillId="0" borderId="0" xfId="0" applyNumberFormat="1" applyFont="1" applyFill="1" applyBorder="1" applyAlignment="1">
      <x:alignment vertical="top" wrapText="1"/>
    </x:xf>
    <x:xf numFmtId="0" fontId="1" fillId="11" borderId="0" xfId="0" applyNumberFormat="1" applyFont="1" applyFill="1" applyBorder="1" applyAlignment="1">
      <x:alignment vertical="top"/>
    </x:xf>
    <x:xf numFmtId="0" fontId="1" fillId="11" borderId="0" xfId="0" applyNumberFormat="1" applyFont="1" applyFill="1" applyBorder="1" applyAlignment="1">
      <x:alignment vertical="top" wrapText="1"/>
    </x:xf>
    <x:xf numFmtId="0" fontId="1" fillId="11" borderId="5" xfId="0" applyNumberFormat="1" applyFont="1" applyFill="1" applyBorder="1" applyAlignment="1">
      <x:alignment vertical="top" wrapText="1"/>
    </x:xf>
    <x:xf numFmtId="0" fontId="1" fillId="12" borderId="0" xfId="0" applyNumberFormat="1" applyFont="1" applyFill="1" applyBorder="1" applyAlignment="1">
      <x:alignment vertical="top"/>
    </x:xf>
    <x:xf numFmtId="0" fontId="1" fillId="12" borderId="0" xfId="0" applyNumberFormat="1" applyFont="1" applyFill="1" applyBorder="1" applyAlignment="1">
      <x:alignment vertical="top" wrapText="1"/>
    </x:xf>
    <x:xf numFmtId="0" fontId="1" fillId="12" borderId="5" xfId="0" applyNumberFormat="1" applyFont="1" applyFill="1" applyBorder="1" applyAlignment="1">
      <x:alignment vertical="top" wrapText="1"/>
    </x:xf>
    <x:xf numFmtId="0" fontId="1" fillId="13" borderId="0" xfId="0" applyNumberFormat="1" applyFont="1" applyFill="1" applyBorder="1" applyAlignment="1">
      <x:alignment vertical="top"/>
    </x:xf>
    <x:xf numFmtId="0" fontId="1" fillId="13" borderId="0" xfId="0" applyNumberFormat="1" applyFont="1" applyFill="1" applyBorder="1" applyAlignment="1">
      <x:alignment vertical="top" wrapText="1"/>
    </x:xf>
    <x:xf numFmtId="0" fontId="1" fillId="13" borderId="5" xfId="0" applyNumberFormat="1" applyFont="1" applyFill="1" applyBorder="1" applyAlignment="1">
      <x:alignment vertical="top" wrapText="1"/>
    </x:xf>
    <x:xf numFmtId="0" fontId="1" fillId="14" borderId="0" xfId="0" applyNumberFormat="1" applyFont="1" applyFill="1" applyBorder="1" applyAlignment="1">
      <x:alignment vertical="top"/>
    </x:xf>
    <x:xf numFmtId="0" fontId="1" fillId="14" borderId="0" xfId="0" applyNumberFormat="1" applyFont="1" applyFill="1" applyBorder="1" applyAlignment="1">
      <x:alignment vertical="top" wrapText="1"/>
    </x:xf>
    <x:xf numFmtId="0" fontId="1" fillId="14" borderId="5" xfId="0" applyNumberFormat="1" applyFont="1" applyFill="1" applyBorder="1" applyAlignment="1">
      <x:alignment vertical="top" wrapText="1"/>
    </x:xf>
    <x:xf numFmtId="0" fontId="1" fillId="15" borderId="0" xfId="0" applyNumberFormat="1" applyFont="1" applyFill="1" applyBorder="1" applyAlignment="1">
      <x:alignment vertical="top"/>
    </x:xf>
    <x:xf numFmtId="0" fontId="1" fillId="15" borderId="0" xfId="0" applyNumberFormat="1" applyFont="1" applyFill="1" applyBorder="1" applyAlignment="1">
      <x:alignment vertical="top" wrapText="1"/>
    </x:xf>
    <x:xf numFmtId="0" fontId="1" fillId="15" borderId="5" xfId="0" applyNumberFormat="1" applyFont="1" applyFill="1" applyBorder="1" applyAlignment="1">
      <x:alignment vertical="top" wrapText="1"/>
    </x:xf>
    <x:xf numFmtId="0" fontId="1" fillId="16" borderId="0" xfId="0" applyNumberFormat="1" applyFont="1" applyFill="1" applyBorder="1" applyAlignment="1">
      <x:alignment vertical="top"/>
    </x:xf>
    <x:xf numFmtId="0" fontId="1" fillId="16" borderId="0" xfId="0" applyNumberFormat="1" applyFont="1" applyFill="1" applyBorder="1" applyAlignment="1">
      <x:alignment vertical="top" wrapText="1"/>
    </x:xf>
    <x:xf numFmtId="0" fontId="1" fillId="16" borderId="5" xfId="0" applyNumberFormat="1" applyFont="1" applyFill="1" applyBorder="1" applyAlignment="1">
      <x:alignment vertical="top" wrapText="1"/>
    </x:xf>
    <x:xf numFmtId="200" fontId="1" fillId="0" borderId="0" xfId="0" applyNumberFormat="1" applyFont="1" applyFill="1" applyBorder="1" applyAlignment="1">
      <x:alignment horizontal="left" vertical="top"/>
    </x:xf>
    <x:xf numFmtId="0" fontId="1" fillId="17" borderId="0" xfId="0" applyNumberFormat="1" applyFont="1" applyFill="1" applyBorder="1" applyAlignment="1">
      <x:alignment vertical="top"/>
    </x:xf>
    <x:xf numFmtId="0" fontId="3" fillId="17" borderId="0" xfId="0" applyNumberFormat="1" applyFont="1" applyFill="1" applyBorder="1" applyAlignment="1">
      <x:alignment vertical="top"/>
    </x:xf>
    <x:xf numFmtId="0" fontId="3" fillId="17" borderId="0" xfId="0" applyNumberFormat="1" applyFont="1" applyFill="1" applyBorder="1" applyAlignment="1">
      <x:alignment vertical="top" wrapText="1"/>
    </x:xf>
    <x:xf numFmtId="0" fontId="3" fillId="17" borderId="0" xfId="0" applyNumberFormat="1" applyFont="1" applyFill="1" applyBorder="1" applyAlignment="1">
      <x:alignment horizontal="center" vertical="top" wrapText="1"/>
    </x:xf>
    <x:xf numFmtId="0" fontId="3" fillId="17" borderId="0" xfId="0" applyNumberFormat="1" applyFont="1" applyFill="1" applyBorder="1" applyAlignment="1">
      <x:alignment horizontal="center" vertical="center" wrapText="1"/>
    </x:xf>
    <x:xf numFmtId="0" fontId="3" fillId="17" borderId="2" xfId="0" applyNumberFormat="1" applyFont="1" applyFill="1" applyBorder="1" applyAlignment="1">
      <x:alignment horizontal="center" vertical="center" wrapText="1"/>
    </x:xf>
    <x:xf numFmtId="0" fontId="3" fillId="17" borderId="3" xfId="0" applyNumberFormat="1" applyFont="1" applyFill="1" applyBorder="1" applyAlignment="1">
      <x:alignment horizontal="center" vertical="center" wrapText="1"/>
    </x:xf>
    <x:xf numFmtId="0" fontId="3" fillId="17" borderId="4" xfId="0" applyNumberFormat="1" applyFont="1" applyFill="1" applyBorder="1" applyAlignment="1">
      <x:alignment horizontal="center" vertical="center"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200" fontId="1" fillId="0" borderId="7" xfId="0" applyNumberFormat="1" applyFont="1" applyFill="1" applyBorder="1" applyAlignment="1">
      <x:alignment horizontal="center" vertical="top" wrapText="1"/>
    </x:xf>
    <x:xf numFmtId="200" fontId="1" fillId="0" borderId="7" xfId="0" applyNumberFormat="1" applyFont="1" applyFill="1" applyBorder="1" applyAlignment="1">
      <x:alignment horizontal="right" vertical="top" wrapText="1"/>
    </x:xf>
    <x:xf numFmtId="200" fontId="1" fillId="0" borderId="8" xfId="0" applyNumberFormat="1" applyFont="1" applyFill="1" applyBorder="1" applyAlignment="1">
      <x:alignment horizontal="right" vertical="top" wrapText="1"/>
    </x:xf>
    <x:xf numFmtId="0" fontId="1" fillId="18" borderId="6" xfId="0" applyNumberFormat="1" applyFont="1" applyFill="1" applyBorder="1" applyAlignment="1">
      <x:alignment vertical="top" wrapText="1"/>
    </x:xf>
    <x:xf numFmtId="0" fontId="1" fillId="18" borderId="7" xfId="0" applyNumberFormat="1" applyFont="1" applyFill="1" applyBorder="1" applyAlignment="1">
      <x:alignment vertical="top" wrapText="1"/>
    </x:xf>
    <x:xf numFmtId="200" fontId="1" fillId="18" borderId="7" xfId="0" applyNumberFormat="1" applyFont="1" applyFill="1" applyBorder="1" applyAlignment="1">
      <x:alignment horizontal="center" vertical="top" wrapText="1"/>
    </x:xf>
    <x:xf numFmtId="200" fontId="1" fillId="18" borderId="7" xfId="0" applyNumberFormat="1" applyFont="1" applyFill="1" applyBorder="1" applyAlignment="1">
      <x:alignment horizontal="right" vertical="top" wrapText="1"/>
    </x:xf>
    <x:xf numFmtId="200" fontId="1" fillId="18" borderId="8" xfId="0" applyNumberFormat="1" applyFont="1" applyFill="1" applyBorder="1" applyAlignment="1">
      <x:alignment horizontal="right" vertical="top" wrapText="1"/>
    </x:xf>
    <x:xf numFmtId="0" fontId="1" fillId="0" borderId="8" xfId="0" applyNumberFormat="1" applyFont="1" applyFill="1" applyBorder="1" applyAlignment="1">
      <x:alignment vertical="top" wrapText="1"/>
    </x:xf>
    <x:xf numFmtId="0" fontId="1" fillId="18" borderId="8" xfId="0" applyNumberFormat="1" applyFont="1" applyFill="1" applyBorder="1" applyAlignment="1">
      <x:alignment vertical="top" wrapText="1"/>
    </x:xf>
    <x:xf numFmtId="200" fontId="1" fillId="0" borderId="8" xfId="0" applyNumberFormat="1" applyFont="1" applyFill="1" applyBorder="1" applyAlignment="1">
      <x:alignment horizontal="center" vertical="top" wrapText="1"/>
    </x:xf>
    <x:xf numFmtId="200" fontId="1" fillId="18" borderId="8" xfId="0" applyNumberFormat="1" applyFont="1" applyFill="1" applyBorder="1" applyAlignment="1">
      <x:alignment horizontal="center" vertical="top" wrapText="1"/>
    </x:xf>
    <x:xf numFmtId="0" fontId="1" fillId="19" borderId="0" xfId="0" applyNumberFormat="1" applyFont="1" applyFill="1" applyBorder="1" applyAlignment="1">
      <x:alignment vertical="top"/>
    </x:xf>
    <x:xf numFmtId="0" fontId="1" fillId="19"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18" borderId="0" xfId="0" applyNumberFormat="1" applyFont="1" applyFill="1" applyBorder="1" applyAlignment="1">
      <x:alignment vertical="top" wrapText="1"/>
    </x:xf>
    <x:xf numFmtId="0" fontId="1" fillId="19" borderId="0" xfId="0" applyNumberFormat="1" applyFont="1" applyFill="1" applyBorder="1" applyAlignment="1">
      <x:alignment horizontal="left" vertical="top" wrapText="1"/>
    </x:xf>
    <x:xf numFmtId="200" fontId="1" fillId="0" borderId="0" xfId="0" applyNumberFormat="1" applyFont="1" applyFill="1" applyBorder="1" applyAlignment="1">
      <x:alignment horizontal="left" vertical="top" wrapText="1"/>
    </x:xf>
  </x:cellXfs>
  <x:cellStyles count="1">
    <x:cellStyle name="Normal" xfId="0"/>
  </x:cellStyles>
  <x:dxfs count="15">
    <x:dxf>
      <x:font>
        <x:b/>
        <x:color rgb="FFA32F24"/>
      </x:font>
      <x:fill>
        <x:patternFill>
          <x:bgColor rgb="FFFBE4E1"/>
        </x:patternFill>
      </x:fill>
    </x:dxf>
    <x:dxf>
      <x:font>
        <x:b/>
        <x:color rgb="FFA32F24"/>
      </x:font>
      <x:fill>
        <x:patternFill>
          <x:bgColor rgb="FFFBE4E1"/>
        </x:patternFill>
      </x:fill>
    </x:dxf>
    <x:dxf>
      <x:font>
        <x:b/>
        <x:color rgb="FFA32F24"/>
      </x:font>
      <x:fill>
        <x:patternFill>
          <x:bgColor rgb="FFFBE4E1"/>
        </x:patternFill>
      </x:fill>
    </x:dxf>
    <x:dxf>
      <x:font>
        <x:b/>
        <x:color rgb="FFA32F24"/>
      </x:font>
      <x:fill>
        <x:patternFill>
          <x:bgColor rgb="FFFBE4E1"/>
        </x:patternFill>
      </x:fill>
    </x:dxf>
    <x:dxf>
      <x:font>
        <x:b/>
        <x:color rgb="FFA32F24"/>
      </x:font>
      <x:fill>
        <x:patternFill>
          <x:bgColor rgb="FFFBE4E1"/>
        </x:patternFill>
      </x:fill>
    </x:dxf>
    <x:dxf>
      <x:font>
        <x:b/>
        <x:color rgb="FFA32F24"/>
      </x:font>
      <x:fill>
        <x:patternFill>
          <x:bgColor rgb="FFFBE4E1"/>
        </x:patternFill>
      </x:fill>
    </x:dxf>
    <x:dxf>
      <x:font>
        <x:b/>
        <x:color rgb="FFA32F24"/>
      </x:font>
      <x:fill>
        <x:patternFill>
          <x:bgColor rgb="FFFBE4E1"/>
        </x:patternFill>
      </x:fill>
    </x:dxf>
    <x:dxf>
      <x:font>
        <x:b/>
        <x:color rgb="FFA32F24"/>
      </x:font>
      <x:fill>
        <x:patternFill>
          <x:bgColor rgb="FFFBE4E1"/>
        </x:patternFill>
      </x:fill>
    </x:dxf>
    <x:dxf>
      <x:font>
        <x:b/>
        <x:color rgb="FFA32F24"/>
      </x:font>
      <x:fill>
        <x:patternFill>
          <x:bgColor rgb="FFFBE4E1"/>
        </x:patternFill>
      </x:fill>
    </x:dxf>
    <x:dxf>
      <x:font>
        <x:b/>
        <x:color rgb="FFA32F24"/>
      </x:font>
      <x:fill>
        <x:patternFill>
          <x:bgColor rgb="FFFBE4E1"/>
        </x:patternFill>
      </x:fill>
    </x:dxf>
    <x:dxf>
      <x:font>
        <x:b/>
        <x:color rgb="FFA32F24"/>
      </x:font>
      <x:fill>
        <x:patternFill>
          <x:bgColor rgb="FFFBE4E1"/>
        </x:patternFill>
      </x:fill>
    </x:dxf>
    <x:dxf>
      <x:font>
        <x:b/>
        <x:color rgb="FFA32F24"/>
      </x:font>
      <x:fill>
        <x:patternFill>
          <x:bgColor rgb="FFFBE4E1"/>
        </x:patternFill>
      </x:fill>
    </x:dxf>
    <x:dxf>
      <x:font>
        <x:b/>
        <x:color rgb="FFA32F24"/>
      </x:font>
      <x:fill>
        <x:patternFill>
          <x:bgColor rgb="FFFBE4E1"/>
        </x:patternFill>
      </x:fill>
    </x:dxf>
    <x:dxf>
      <x:font>
        <x:b/>
        <x:color rgb="FFA32F24"/>
      </x:font>
      <x:fill>
        <x:patternFill>
          <x:bgColor rgb="FFFBE4E1"/>
        </x:patternFill>
      </x:fill>
    </x:dxf>
    <x:dxf>
      <x:fill>
        <x:patternFill patternType="solid">
          <x:bgColor rgb="FFFBE4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e5c4cd27d0b4195" /><Relationship Type="http://schemas.openxmlformats.org/officeDocument/2006/relationships/theme" Target="/xl/theme/theme1.xml" Id="R60884a1f40314da0" /><Relationship Type="http://schemas.microsoft.com/office/2022/11/relationships/FeaturePropertyBag" Target="/xl/featurePropertyBag/featurePropertyBag.xml" Id="R5e3ffd07c2694551" /><Relationship Type="http://schemas.openxmlformats.org/officeDocument/2006/relationships/sharedStrings" Target="/xl/sharedStrings.xml" Id="R4807fc7b4d794e7f" /><Relationship Type="http://schemas.openxmlformats.org/officeDocument/2006/relationships/worksheet" Target="/xl/worksheets/sheet1.xml" Id="R80593f4f244049f8" /><Relationship Type="http://schemas.openxmlformats.org/officeDocument/2006/relationships/worksheet" Target="/xl/worksheets/sheet2.xml" Id="R6438810f227d4b11" /><Relationship Type="http://schemas.openxmlformats.org/officeDocument/2006/relationships/worksheet" Target="/xl/worksheets/sheet3.xml" Id="Ra5600d538d504ff6" /><Relationship Type="http://schemas.openxmlformats.org/officeDocument/2006/relationships/worksheet" Target="/xl/worksheets/sheet4.xml" Id="R1eca3ee317584e95" /><Relationship Type="http://schemas.openxmlformats.org/officeDocument/2006/relationships/worksheet" Target="/xl/worksheets/sheet5.xml" Id="Ra14cc13c8a1f4b57" /><Relationship Type="http://schemas.openxmlformats.org/officeDocument/2006/relationships/worksheet" Target="/xl/worksheets/sheet6.xml" Id="Rdaf6f31eac7d4795" /><Relationship Type="http://schemas.openxmlformats.org/officeDocument/2006/relationships/worksheet" Target="/xl/worksheets/sheet7.xml" Id="R4cc13eacaadc4844" /><Relationship Type="http://schemas.openxmlformats.org/officeDocument/2006/relationships/worksheet" Target="/xl/worksheets/sheet8.xml" Id="Re159e24664bc4c63" /><Relationship Type="http://schemas.openxmlformats.org/officeDocument/2006/relationships/worksheet" Target="/xl/worksheets/sheet9.xml" Id="R71e50c3b0b9e461c" /><Relationship Type="http://schemas.openxmlformats.org/officeDocument/2006/relationships/worksheet" Target="/xl/worksheets/sheet10.xml" Id="R566ce6dc3d6b4715" /><Relationship Type="http://schemas.openxmlformats.org/officeDocument/2006/relationships/worksheet" Target="/xl/worksheets/sheet11.xml" Id="R6d5994539d6e4211" /><Relationship Type="http://schemas.openxmlformats.org/officeDocument/2006/relationships/worksheet" Target="/xl/worksheets/sheet12.xml" Id="R3145fb6b7d024fa2" /><Relationship Type="http://schemas.openxmlformats.org/officeDocument/2006/relationships/worksheet" Target="/xl/worksheets/sheet13.xml" Id="Ra03e0178bcd54d0b" /><Relationship Type="http://schemas.openxmlformats.org/officeDocument/2006/relationships/worksheet" Target="/xl/worksheets/sheet14.xml" Id="Rd0c6a95c23ec48e0" /><Relationship Type="http://schemas.openxmlformats.org/officeDocument/2006/relationships/worksheet" Target="/xl/worksheets/sheet15.xml" Id="Rf2e079c77f7e4a0f" /><Relationship Type="http://schemas.openxmlformats.org/officeDocument/2006/relationships/worksheet" Target="/xl/worksheets/sheet16.xml" Id="R2332244b5a184cf4" /><Relationship Type="http://schemas.openxmlformats.org/officeDocument/2006/relationships/worksheet" Target="/xl/worksheets/sheet17.xml" Id="R2c3a9b5177844b66" /><Relationship Type="http://schemas.openxmlformats.org/officeDocument/2006/relationships/worksheet" Target="/xl/worksheets/sheet18.xml" Id="R3b0e75ab743c4b3b" /><Relationship Type="http://schemas.openxmlformats.org/officeDocument/2006/relationships/worksheet" Target="/xl/worksheets/sheet19.xml" Id="R2619f840bbf64d25" /><Relationship Type="http://schemas.openxmlformats.org/officeDocument/2006/relationships/worksheet" Target="/xl/worksheets/sheet20.xml" Id="R37a66318cb1046f1" /><Relationship Type="http://schemas.openxmlformats.org/officeDocument/2006/relationships/worksheet" Target="/xl/worksheets/sheet21.xml" Id="R83492dfdab144850" /><Relationship Type="http://schemas.openxmlformats.org/officeDocument/2006/relationships/worksheet" Target="/xl/worksheets/sheet22.xml" Id="R0aaf22929c084bc2" /><Relationship Type="http://schemas.openxmlformats.org/officeDocument/2006/relationships/worksheet" Target="/xl/worksheets/sheet23.xml" Id="Rf16441499f8249c9" /><Relationship Type="http://schemas.openxmlformats.org/officeDocument/2006/relationships/worksheet" Target="/xl/worksheets/sheet24.xml" Id="Rf4d7d0b82ba54883" /><Relationship Type="http://schemas.openxmlformats.org/officeDocument/2006/relationships/worksheet" Target="/xl/worksheets/sheet25.xml" Id="Ra27c48d7178f4a81" /><Relationship Type="http://schemas.openxmlformats.org/officeDocument/2006/relationships/worksheet" Target="/xl/worksheets/sheet26.xml" Id="R0afac7fd84684e03" /><Relationship Type="http://schemas.openxmlformats.org/officeDocument/2006/relationships/worksheet" Target="/xl/worksheets/sheet27.xml" Id="R8ed80fbfa792457b" /><Relationship Type="http://schemas.openxmlformats.org/officeDocument/2006/relationships/worksheet" Target="/xl/worksheets/sheet28.xml" Id="Rd9cbabb004904de8" /><Relationship Type="http://schemas.openxmlformats.org/officeDocument/2006/relationships/worksheet" Target="/xl/worksheets/sheet29.xml" Id="R5c56928075e4478b" /><Relationship Type="http://schemas.openxmlformats.org/officeDocument/2006/relationships/worksheet" Target="/xl/worksheets/sheet30.xml" Id="R819df60892f94487" /><Relationship Type="http://schemas.openxmlformats.org/officeDocument/2006/relationships/worksheet" Target="/xl/worksheets/sheet31.xml" Id="Rdef02310ac6c4cc9" /><Relationship Type="http://schemas.openxmlformats.org/officeDocument/2006/relationships/worksheet" Target="/xl/worksheets/sheet32.xml" Id="R6af99688b8b14283" /><Relationship Type="http://schemas.openxmlformats.org/officeDocument/2006/relationships/worksheet" Target="/xl/worksheets/sheet33.xml" Id="R3626569ad143485b" /><Relationship Type="http://schemas.openxmlformats.org/officeDocument/2006/relationships/worksheet" Target="/xl/worksheets/sheet34.xml" Id="R10c6cc23f41b4dc2" /><Relationship Type="http://schemas.openxmlformats.org/officeDocument/2006/relationships/worksheet" Target="/xl/worksheets/sheet35.xml" Id="Raf67f147a3c54786" /><Relationship Type="http://schemas.openxmlformats.org/officeDocument/2006/relationships/worksheet" Target="/xl/worksheets/sheet36.xml" Id="R29ffdb52f20543a8" /><Relationship Type="http://schemas.openxmlformats.org/officeDocument/2006/relationships/worksheet" Target="/xl/worksheets/sheet37.xml" Id="R4cf8398fa2304fcd" /><Relationship Type="http://schemas.openxmlformats.org/officeDocument/2006/relationships/worksheet" Target="/xl/worksheets/sheet38.xml" Id="R82235003e7b14126" /><Relationship Type="http://schemas.openxmlformats.org/officeDocument/2006/relationships/worksheet" Target="/xl/worksheets/sheet39.xml" Id="R743c79adda7745b2" /><Relationship Type="http://schemas.openxmlformats.org/officeDocument/2006/relationships/worksheet" Target="/xl/worksheets/sheet40.xml" Id="Rba335c173e1b40f1" /><Relationship Type="http://schemas.openxmlformats.org/officeDocument/2006/relationships/worksheet" Target="/xl/worksheets/sheet41.xml" Id="Rf506c8d873954bc4" /><Relationship Type="http://schemas.openxmlformats.org/officeDocument/2006/relationships/worksheet" Target="/xl/worksheets/sheet42.xml" Id="Rdf5fecb11dba4050" /><Relationship Type="http://schemas.openxmlformats.org/officeDocument/2006/relationships/worksheet" Target="/xl/worksheets/sheet43.xml" Id="R670713d692394be5" /><Relationship Type="http://schemas.openxmlformats.org/officeDocument/2006/relationships/worksheet" Target="/xl/worksheets/sheet44.xml" Id="Ra52e152cc18c4262" /><Relationship Type="http://schemas.openxmlformats.org/officeDocument/2006/relationships/worksheet" Target="/xl/worksheets/sheet45.xml" Id="Rb40fac1deb3045cc" /><Relationship Type="http://schemas.openxmlformats.org/officeDocument/2006/relationships/worksheet" Target="/xl/worksheets/sheet46.xml" Id="Ra61ae88abf6f4c2b" /><Relationship Type="http://schemas.openxmlformats.org/officeDocument/2006/relationships/worksheet" Target="/xl/worksheets/sheet47.xml" Id="R1f87b4765b974666" /><Relationship Type="http://schemas.openxmlformats.org/officeDocument/2006/relationships/worksheet" Target="/xl/worksheets/sheet48.xml" Id="Rb5c8d68738db43ee" /><Relationship Type="http://schemas.openxmlformats.org/officeDocument/2006/relationships/worksheet" Target="/xl/worksheets/sheet49.xml" Id="Rf9a11f9fce784c3f" /><Relationship Type="http://schemas.openxmlformats.org/officeDocument/2006/relationships/worksheet" Target="/xl/worksheets/sheet50.xml" Id="Rcf42a5517f93400a" /><Relationship Type="http://schemas.openxmlformats.org/officeDocument/2006/relationships/worksheet" Target="/xl/worksheets/sheet51.xml" Id="R6962ea139bf24036" /><Relationship Type="http://schemas.openxmlformats.org/officeDocument/2006/relationships/worksheet" Target="/xl/worksheets/sheet52.xml" Id="R5476f7cc8a5a4fc8" /><Relationship Type="http://schemas.openxmlformats.org/officeDocument/2006/relationships/worksheet" Target="/xl/worksheets/sheet53.xml" Id="R0e291d2e83ef4c9b" /><Relationship Type="http://schemas.openxmlformats.org/officeDocument/2006/relationships/worksheet" Target="/xl/worksheets/sheet54.xml" Id="Rad70493779dc4e79" /><Relationship Type="http://schemas.openxmlformats.org/officeDocument/2006/relationships/worksheet" Target="/xl/worksheets/sheet55.xml" Id="R16395125a1a94030" /><Relationship Type="http://schemas.openxmlformats.org/officeDocument/2006/relationships/worksheet" Target="/xl/worksheets/sheet56.xml" Id="R6e44b7ebe313421e" /><Relationship Type="http://schemas.openxmlformats.org/officeDocument/2006/relationships/worksheet" Target="/xl/worksheets/sheet57.xml" Id="R508af58978594f67" /><Relationship Type="http://schemas.openxmlformats.org/officeDocument/2006/relationships/worksheet" Target="/xl/worksheets/sheet58.xml" Id="R251b9ede7b6c47d3" /><Relationship Type="http://schemas.openxmlformats.org/officeDocument/2006/relationships/worksheet" Target="/xl/worksheets/sheet59.xml" Id="Rc3fc9aa920584a0f" /><Relationship Type="http://schemas.openxmlformats.org/officeDocument/2006/relationships/worksheet" Target="/xl/worksheets/sheet60.xml" Id="R5f630549e28d44c5" /><Relationship Type="http://schemas.openxmlformats.org/officeDocument/2006/relationships/worksheet" Target="/xl/worksheets/sheet61.xml" Id="Re82c191c90d84d69" /><Relationship Type="http://schemas.openxmlformats.org/officeDocument/2006/relationships/worksheet" Target="/xl/worksheets/sheet62.xml" Id="R4c760c608e4c4d5a" /><Relationship Type="http://schemas.openxmlformats.org/officeDocument/2006/relationships/worksheet" Target="/xl/worksheets/sheet63.xml" Id="R5c85a793044f4e3a" /><Relationship Type="http://schemas.openxmlformats.org/officeDocument/2006/relationships/worksheet" Target="/xl/worksheets/sheet64.xml" Id="R7a680b28ef6c4c1f" /><Relationship Type="http://schemas.openxmlformats.org/officeDocument/2006/relationships/worksheet" Target="/xl/worksheets/sheet65.xml" Id="R32cdc5fbdd824892" /><Relationship Type="http://schemas.openxmlformats.org/officeDocument/2006/relationships/worksheet" Target="/xl/worksheets/sheet66.xml" Id="R4b6f6ab3ba724cd0" /><Relationship Type="http://schemas.openxmlformats.org/officeDocument/2006/relationships/worksheet" Target="/xl/worksheets/sheet67.xml" Id="R04c866db6c2540dc" /><Relationship Type="http://schemas.openxmlformats.org/officeDocument/2006/relationships/worksheet" Target="/xl/worksheets/sheet68.xml" Id="R8b2f0fced0034f3b" /><Relationship Type="http://schemas.openxmlformats.org/officeDocument/2006/relationships/worksheet" Target="/xl/worksheets/sheet69.xml" Id="R4ad22580abf54d1c" /><Relationship Type="http://schemas.openxmlformats.org/officeDocument/2006/relationships/worksheet" Target="/xl/worksheets/sheet70.xml" Id="R8fb1e2259c55416a" /><Relationship Type="http://schemas.openxmlformats.org/officeDocument/2006/relationships/worksheet" Target="/xl/worksheets/sheet71.xml" Id="R12b9d903e41b4cdd" /><Relationship Type="http://schemas.openxmlformats.org/officeDocument/2006/relationships/worksheet" Target="/xl/worksheets/sheet72.xml" Id="Rd983e79e1c814812" /><Relationship Type="http://schemas.openxmlformats.org/officeDocument/2006/relationships/worksheet" Target="/xl/worksheets/sheet73.xml" Id="R7cf79931bfa24dd0" /><Relationship Type="http://schemas.openxmlformats.org/officeDocument/2006/relationships/worksheet" Target="/xl/worksheets/sheet74.xml" Id="Rf43ce8cbeb9e4e2d" /><Relationship Type="http://schemas.openxmlformats.org/officeDocument/2006/relationships/worksheet" Target="/xl/worksheets/sheet75.xml" Id="R4f4b4e54bcd04f49" /><Relationship Type="http://schemas.openxmlformats.org/officeDocument/2006/relationships/worksheet" Target="/xl/worksheets/sheet76.xml" Id="Rcd6257124d354dc8" /><Relationship Type="http://schemas.openxmlformats.org/officeDocument/2006/relationships/worksheet" Target="/xl/worksheets/sheet77.xml" Id="R66b524e128fb4da4" /><Relationship Type="http://schemas.openxmlformats.org/officeDocument/2006/relationships/worksheet" Target="/xl/worksheets/sheet78.xml" Id="Rec4d0b39a6344699" /><Relationship Type="http://schemas.openxmlformats.org/officeDocument/2006/relationships/worksheet" Target="/xl/worksheets/sheet79.xml" Id="R1b8f8409cca843ac" /><Relationship Type="http://schemas.openxmlformats.org/officeDocument/2006/relationships/worksheet" Target="/xl/worksheets/sheet80.xml" Id="Re2c7c8000b5b4c3a" /><Relationship Type="http://schemas.openxmlformats.org/officeDocument/2006/relationships/worksheet" Target="/xl/worksheets/sheet81.xml" Id="Rbf63c4a143724dab" /><Relationship Type="http://schemas.openxmlformats.org/officeDocument/2006/relationships/worksheet" Target="/xl/worksheets/sheet82.xml" Id="R6ce4ca610d9d4e67" /><Relationship Type="http://schemas.openxmlformats.org/officeDocument/2006/relationships/worksheet" Target="/xl/worksheets/sheet83.xml" Id="Ra8fc74e7ca6b4975" /><Relationship Type="http://schemas.openxmlformats.org/officeDocument/2006/relationships/worksheet" Target="/xl/worksheets/sheet84.xml" Id="R65d4c381df27470a" /><Relationship Type="http://schemas.openxmlformats.org/officeDocument/2006/relationships/worksheet" Target="/xl/worksheets/sheet85.xml" Id="Rf78946e3c5ff4f8d" /><Relationship Type="http://schemas.openxmlformats.org/officeDocument/2006/relationships/worksheet" Target="/xl/worksheets/sheet86.xml" Id="R670b857220354b97" /><Relationship Type="http://schemas.openxmlformats.org/officeDocument/2006/relationships/worksheet" Target="/xl/worksheets/sheet87.xml" Id="R41d4c03f132d4414" /><Relationship Type="http://schemas.openxmlformats.org/officeDocument/2006/relationships/worksheet" Target="/xl/worksheets/sheet88.xml" Id="R955e51921ee14169" /><Relationship Type="http://schemas.openxmlformats.org/officeDocument/2006/relationships/worksheet" Target="/xl/worksheets/sheet89.xml" Id="R32cd1c4a90b9477f" /><Relationship Type="http://schemas.openxmlformats.org/officeDocument/2006/relationships/worksheet" Target="/xl/worksheets/sheet90.xml" Id="R28547d16a8324728" /><Relationship Type="http://schemas.openxmlformats.org/officeDocument/2006/relationships/worksheet" Target="/xl/worksheets/sheet91.xml" Id="R9ed68dab6e8b4a59" /><Relationship Type="http://schemas.openxmlformats.org/officeDocument/2006/relationships/worksheet" Target="/xl/worksheets/sheet92.xml" Id="Reac3b8f7bd804107" /><Relationship Type="http://schemas.openxmlformats.org/officeDocument/2006/relationships/worksheet" Target="/xl/worksheets/sheet93.xml" Id="R25dc585cc7a24e2f" /><Relationship Type="http://schemas.openxmlformats.org/officeDocument/2006/relationships/worksheet" Target="/xl/worksheets/sheet94.xml" Id="Ra5ca7afd45cf478c" /><Relationship Type="http://schemas.openxmlformats.org/officeDocument/2006/relationships/worksheet" Target="/xl/worksheets/sheet95.xml" Id="R886d7ef1991a4e32" /><Relationship Type="http://schemas.openxmlformats.org/officeDocument/2006/relationships/worksheet" Target="/xl/worksheets/sheet96.xml" Id="Rbeae3864108142eb" /><Relationship Type="http://schemas.openxmlformats.org/officeDocument/2006/relationships/worksheet" Target="/xl/worksheets/sheet97.xml" Id="Ra49a2b0508a8480e" /><Relationship Type="http://schemas.openxmlformats.org/officeDocument/2006/relationships/worksheet" Target="/xl/worksheets/sheet98.xml" Id="R0dd4938517b74f16" /><Relationship Type="http://schemas.openxmlformats.org/officeDocument/2006/relationships/worksheet" Target="/xl/worksheets/sheet99.xml" Id="R3e1a4779b85d4506" /><Relationship Type="http://schemas.openxmlformats.org/officeDocument/2006/relationships/worksheet" Target="/xl/worksheets/sheet100.xml" Id="R84b0bdeee87b486b" /><Relationship Type="http://schemas.openxmlformats.org/officeDocument/2006/relationships/worksheet" Target="/xl/worksheets/sheet101.xml" Id="Rcf6f12899a3d40b4" /><Relationship Type="http://schemas.openxmlformats.org/officeDocument/2006/relationships/worksheet" Target="/xl/worksheets/sheet102.xml" Id="R52b3a76948cc4b27" /><Relationship Type="http://schemas.openxmlformats.org/officeDocument/2006/relationships/worksheet" Target="/xl/worksheets/sheet103.xml" Id="R5af9770f306342ca" /><Relationship Type="http://schemas.openxmlformats.org/officeDocument/2006/relationships/worksheet" Target="/xl/worksheets/sheet104.xml" Id="R3f38b85aa0274715" /><Relationship Type="http://schemas.openxmlformats.org/officeDocument/2006/relationships/worksheet" Target="/xl/worksheets/sheet105.xml" Id="R12c1ba65bf0b4f4b" /><Relationship Type="http://schemas.openxmlformats.org/officeDocument/2006/relationships/worksheet" Target="/xl/worksheets/sheet106.xml" Id="R86ef483ddbc04b9b" /><Relationship Type="http://schemas.openxmlformats.org/officeDocument/2006/relationships/worksheet" Target="/xl/worksheets/sheet107.xml" Id="Rcf59d6ee7ca64096" /><Relationship Type="http://schemas.openxmlformats.org/officeDocument/2006/relationships/worksheet" Target="/xl/worksheets/sheet108.xml" Id="R2f043cc18aa843dd" /><Relationship Type="http://schemas.openxmlformats.org/officeDocument/2006/relationships/worksheet" Target="/xl/worksheets/sheet109.xml" Id="R8fd073dc9bdc42eb" /><Relationship Type="http://schemas.openxmlformats.org/officeDocument/2006/relationships/worksheet" Target="/xl/worksheets/sheet110.xml" Id="R3070865bc66e4835" /><Relationship Type="http://schemas.openxmlformats.org/officeDocument/2006/relationships/worksheet" Target="/xl/worksheets/sheet111.xml" Id="R01175c3dd6ae42f8" /><Relationship Type="http://schemas.openxmlformats.org/officeDocument/2006/relationships/worksheet" Target="/xl/worksheets/sheet112.xml" Id="R275bdc058b94471d" /><Relationship Type="http://schemas.openxmlformats.org/officeDocument/2006/relationships/worksheet" Target="/xl/worksheets/sheet113.xml" Id="R59c9bde22c504447" /><Relationship Type="http://schemas.openxmlformats.org/officeDocument/2006/relationships/worksheet" Target="/xl/worksheets/sheet114.xml" Id="Re8892cc504894d6c" /><Relationship Type="http://schemas.openxmlformats.org/officeDocument/2006/relationships/worksheet" Target="/xl/worksheets/sheet115.xml" Id="Rcab11ff269824936" /><Relationship Type="http://schemas.openxmlformats.org/officeDocument/2006/relationships/worksheet" Target="/xl/worksheets/sheet116.xml" Id="R5edc73822e074c4e" /><Relationship Type="http://schemas.openxmlformats.org/officeDocument/2006/relationships/worksheet" Target="/xl/worksheets/sheet117.xml" Id="Rdac32b30c6884532" /><Relationship Type="http://schemas.openxmlformats.org/officeDocument/2006/relationships/worksheet" Target="/xl/worksheets/sheet118.xml" Id="R2b3aa3a31b864a92" /><Relationship Type="http://schemas.openxmlformats.org/officeDocument/2006/relationships/worksheet" Target="/xl/worksheets/sheet119.xml" Id="R7e3fae6736564671" /><Relationship Type="http://schemas.openxmlformats.org/officeDocument/2006/relationships/worksheet" Target="/xl/worksheets/sheet120.xml" Id="R981654598dc14160" /><Relationship Type="http://schemas.openxmlformats.org/officeDocument/2006/relationships/worksheet" Target="/xl/worksheets/sheet121.xml" Id="R277d4f6269d14953" /><Relationship Type="http://schemas.openxmlformats.org/officeDocument/2006/relationships/worksheet" Target="/xl/worksheets/sheet122.xml" Id="Rc743176567924581" /><Relationship Type="http://schemas.openxmlformats.org/officeDocument/2006/relationships/worksheet" Target="/xl/worksheets/sheet123.xml" Id="R3b998d44a43e4d91" /><Relationship Type="http://schemas.openxmlformats.org/officeDocument/2006/relationships/worksheet" Target="/xl/worksheets/sheet124.xml" Id="R193a515b10a04416" /><Relationship Type="http://schemas.openxmlformats.org/officeDocument/2006/relationships/worksheet" Target="/xl/worksheets/sheet125.xml" Id="R6f783fa42a224520" /><Relationship Type="http://schemas.openxmlformats.org/officeDocument/2006/relationships/worksheet" Target="/xl/worksheets/sheet126.xml" Id="R6cda289ade71487e" /><Relationship Type="http://schemas.openxmlformats.org/officeDocument/2006/relationships/worksheet" Target="/xl/worksheets/sheet127.xml" Id="Ra7c8ecb22e9c4faa" /><Relationship Type="http://schemas.openxmlformats.org/officeDocument/2006/relationships/worksheet" Target="/xl/worksheets/sheet128.xml" Id="R46f54602d16a454f" /><Relationship Type="http://schemas.openxmlformats.org/officeDocument/2006/relationships/worksheet" Target="/xl/worksheets/sheet129.xml" Id="R275d67fbdf5a4d10" /><Relationship Type="http://schemas.openxmlformats.org/officeDocument/2006/relationships/worksheet" Target="/xl/worksheets/sheet130.xml" Id="R5926f06d13e04e21" /><Relationship Type="http://schemas.openxmlformats.org/officeDocument/2006/relationships/worksheet" Target="/xl/worksheets/sheet131.xml" Id="R8ae578d0ae844fee" /><Relationship Type="http://schemas.openxmlformats.org/officeDocument/2006/relationships/worksheet" Target="/xl/worksheets/sheet132.xml" Id="R9428d9d1645048a3" /><Relationship Type="http://schemas.openxmlformats.org/officeDocument/2006/relationships/worksheet" Target="/xl/worksheets/sheet133.xml" Id="R992f7bc45dde4d8f" /><Relationship Type="http://schemas.openxmlformats.org/officeDocument/2006/relationships/worksheet" Target="/xl/worksheets/sheet134.xml" Id="R4cfcef31f9684c44" /><Relationship Type="http://schemas.openxmlformats.org/officeDocument/2006/relationships/worksheet" Target="/xl/worksheets/sheet135.xml" Id="R372250a3dd7d452a" /><Relationship Type="http://schemas.openxmlformats.org/officeDocument/2006/relationships/worksheet" Target="/xl/worksheets/sheet136.xml" Id="R97040794d2e04659" /><Relationship Type="http://schemas.openxmlformats.org/officeDocument/2006/relationships/worksheet" Target="/xl/worksheets/sheet137.xml" Id="R397f38b6ad6e443d" /><Relationship Type="http://schemas.openxmlformats.org/officeDocument/2006/relationships/worksheet" Target="/xl/worksheets/sheet138.xml" Id="R513e5ca17a424ae4" /><Relationship Type="http://schemas.openxmlformats.org/officeDocument/2006/relationships/worksheet" Target="/xl/worksheets/sheet139.xml" Id="R1c401a72bb004bd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13" name="T5_Index" displayName="T5_Index" ref="A5:H3621" headerRowCount="1" totalsRowCount="0" totalsRowShown="0">
  <x:autoFilter ref="A5:H3621"/>
  <x:tableColumns count="8">
    <x:tableColumn id="1" name="Identifiant"/>
    <x:tableColumn id="2" name="Titre"/>
    <x:tableColumn id="3" name="Ensemble"/>
    <x:tableColumn id="4" name="Onglet source"/>
    <x:tableColumn id="5" name="Lecteur"/>
    <x:tableColumn id="6" name="Provenance"/>
    <x:tableColumn id="7" name="Champs"/>
    <x:tableColumn id="8" name="Ligne source"/>
  </x:tableColumns>
  <x:tableStyleInfo name="TableStyleMedium2" showFirstColumn="0" showLastColumn="0" showRowStripes="1" showColumnStripes="0"/>
</x:table>
</file>

<file path=xl/tables/table2.xml><?xml version="1.0" encoding="utf-8"?>
<x:table xmlns:x="http://schemas.openxmlformats.org/spreadsheetml/2006/main" id="114" name="T5_Repertoire" displayName="T5_Repertoire" ref="A5:D117" headerRowCount="1" totalsRowCount="0" totalsRowShown="0">
  <x:tableColumns count="4">
    <x:tableColumn id="1" name="Ensemble"/>
    <x:tableColumn id="2" name="Onglet source"/>
    <x:tableColumn id="3" name="Fiches"/>
    <x:tableColumn id="4" name="Table dans les JSON"/>
  </x:tableColumns>
  <x:tableStyleInfo name="TableStyleMedium2" showFirstColumn="0" showLastColumn="0" showRowStripes="1" showColumnStripes="0"/>
</x:table>
</file>

<file path=xl/tables/table3.xml><?xml version="1.0" encoding="utf-8"?>
<x:table xmlns:x="http://schemas.openxmlformats.org/spreadsheetml/2006/main" id="1" name="T5_origins" displayName="T5_origins" ref="A5:K11" headerRowCount="1" totalsRowCount="0" totalsRowShown="0">
  <x:autoFilter ref="A5:K11"/>
  <x:tableColumns count="11">
    <x:tableColumn id="1" name="Identifiant"/>
    <x:tableColumn id="2" name="Titre"/>
    <x:tableColumn id="3" name="Promesse"/>
    <x:tableColumn id="4" name="Histoire"/>
    <x:tableColumn id="5" name="Personnages"/>
    <x:tableColumn id="6" name="Style de jeu"/>
    <x:tableColumn id="7" name="Directions de fin"/>
    <x:tableColumn id="8" name="Cohérence"/>
    <x:tableColumn id="9" name="Structure"/>
    <x:tableColumn id="10" name="Statut dans le lore"/>
    <x:tableColumn id="11" name="Provenance"/>
  </x:tableColumns>
  <x:tableStyleInfo name="TableStyleMedium2" showFirstColumn="0" showLastColumn="0" showRowStripes="1" showColumnStripes="0"/>
</x:table>
</file>

<file path=xl/tables/table4.xml><?xml version="1.0" encoding="utf-8"?>
<x:table xmlns:x="http://schemas.openxmlformats.org/spreadsheetml/2006/main" id="2" name="T5_origin_missions" displayName="T5_origin_missions" ref="A5:M221" headerRowCount="1" totalsRowCount="0" totalsRowShown="0">
  <x:autoFilter ref="A5:M221"/>
  <x:tableColumns count="13">
    <x:tableColumn id="1" name="Identifiant"/>
    <x:tableColumn id="2" name="Titre"/>
    <x:tableColumn id="3" name="Voie"/>
    <x:tableColumn id="4" name="Acte"/>
    <x:tableColumn id="5" name="Rang minimal"/>
    <x:tableColumn id="6" name="État à l’entrée"/>
    <x:tableColumn id="7" name="Conditions"/>
    <x:tableColumn id="8" name="Scène en 2D"/>
    <x:tableColumn id="9" name="Choix et effets"/>
    <x:tableColumn id="10" name="Échec et reprise"/>
    <x:tableColumn id="11" name="État à la sortie"/>
    <x:tableColumn id="12" name="Jalon commun"/>
    <x:tableColumn id="13" name="Provenance"/>
  </x:tableColumns>
  <x:tableStyleInfo name="TableStyleMedium2" showFirstColumn="0" showLastColumn="0" showRowStripes="1" showColumnStripes="0"/>
</x:table>
</file>

<file path=xl/tables/table5.xml><?xml version="1.0" encoding="utf-8"?>
<x:table xmlns:x="http://schemas.openxmlformats.org/spreadsheetml/2006/main" id="3" name="T5_core_missions" displayName="T5_core_missions" ref="A5:K65" headerRowCount="1" totalsRowCount="0" totalsRowShown="0">
  <x:autoFilter ref="A5:K65"/>
  <x:tableColumns count="11">
    <x:tableColumn id="1" name="Identifiant"/>
    <x:tableColumn id="2" name="Titre"/>
    <x:tableColumn id="3" name="Rang minimal"/>
    <x:tableColumn id="4" name="État à l’entrée"/>
    <x:tableColumn id="5" name="Scène en 2D"/>
    <x:tableColumn id="6" name="Choix et effets"/>
    <x:tableColumn id="7" name="Résultat observable"/>
    <x:tableColumn id="8" name="Échec et reprise"/>
    <x:tableColumn id="9" name="Écriture autorisée"/>
    <x:tableColumn id="10" name="Regle de resolution"/>
    <x:tableColumn id="11" name="Provenance"/>
  </x:tableColumns>
  <x:tableStyleInfo name="TableStyleMedium2" showFirstColumn="0" showLastColumn="0" showRowStripes="1" showColumnStripes="0"/>
</x:table>
</file>

<file path=xl/tables/table6.xml><?xml version="1.0" encoding="utf-8"?>
<x:table xmlns:x="http://schemas.openxmlformats.org/spreadsheetml/2006/main" id="4" name="T5_core_rules" displayName="T5_core_rules" ref="A5:G53" headerRowCount="1" totalsRowCount="0" totalsRowShown="0">
  <x:autoFilter ref="A5:G53"/>
  <x:tableColumns count="7">
    <x:tableColumn id="1" name="Identifiant"/>
    <x:tableColumn id="2" name="Titre"/>
    <x:tableColumn id="3" name="Règle"/>
    <x:tableColumn id="4" name="Vérification concrète"/>
    <x:tableColumn id="5" name="Statut dans le lore"/>
    <x:tableColumn id="6" name="Statut livraison"/>
    <x:tableColumn id="7" name="Provenance"/>
  </x:tableColumns>
  <x:tableStyleInfo name="TableStyleMedium2" showFirstColumn="0" showLastColumn="0" showRowStripes="1" showColumnStripes="0"/>
</x:table>
</file>

<file path=xl/tables/table7.xml><?xml version="1.0" encoding="utf-8"?>
<x:table xmlns:x="http://schemas.openxmlformats.org/spreadsheetml/2006/main" id="5" name="T5_ranks_roles" displayName="T5_ranks_roles" ref="A5:H21" headerRowCount="1" totalsRowCount="0" totalsRowShown="0">
  <x:autoFilter ref="A5:H21"/>
  <x:tableColumns count="8">
    <x:tableColumn id="1" name="Identifiant"/>
    <x:tableColumn id="2" name="Nom"/>
    <x:tableColumn id="3" name="Nature"/>
    <x:tableColumn id="4" name="Ordre"/>
    <x:tableColumn id="5" name="Condition"/>
    <x:tableColumn id="6" name="Fonctions"/>
    <x:tableColumn id="7" name="Limites"/>
    <x:tableColumn id="8" name="Provenance"/>
  </x:tableColumns>
  <x:tableStyleInfo name="TableStyleMedium2" showFirstColumn="0" showLastColumn="0" showRowStripes="1" showColumnStripes="0"/>
</x:table>
</file>

<file path=xl/tables/table8.xml><?xml version="1.0" encoding="utf-8"?>
<x:table xmlns:x="http://schemas.openxmlformats.org/spreadsheetml/2006/main" id="6" name="T5_origin_interactions" displayName="T5_origin_interactions" ref="A5:I65" headerRowCount="1" totalsRowCount="0" totalsRowShown="0">
  <x:autoFilter ref="A5:I65"/>
  <x:tableColumns count="9">
    <x:tableColumn id="1" name="Identifiant"/>
    <x:tableColumn id="2" name="Titre"/>
    <x:tableColumn id="3" name="Voie"/>
    <x:tableColumn id="4" name="Déclencheur"/>
    <x:tableColumn id="5" name="Lieu"/>
    <x:tableColumn id="6" name="Interaction 2D"/>
    <x:tableColumn id="7" name="Choix"/>
    <x:tableColumn id="8" name="État à la sortie"/>
    <x:tableColumn id="9" name="Provenance"/>
  </x:tableColumns>
  <x:tableStyleInfo name="TableStyleMedium2" showFirstColumn="0" showLastColumn="0" showRowStripes="1" showColumnStripes="0"/>
</x:table>
</file>

<file path=xl/tables/table9.xml><?xml version="1.0" encoding="utf-8"?>
<x:table xmlns:x="http://schemas.openxmlformats.org/spreadsheetml/2006/main" id="7" name="T5_origin_endings" displayName="T5_origin_endings" ref="A5:J23" headerRowCount="1" totalsRowCount="0" totalsRowShown="0">
  <x:autoFilter ref="A5:J23"/>
  <x:tableColumns count="10">
    <x:tableColumn id="1" name="Identifiant"/>
    <x:tableColumn id="2" name="Titre"/>
    <x:tableColumn id="3" name="Voie"/>
    <x:tableColumn id="4" name="Condition"/>
    <x:tableColumn id="5" name="Sens"/>
    <x:tableColumn id="6" name="Séquence finale"/>
    <x:tableColumn id="7" name="Conséquences"/>
    <x:tableColumn id="8" name="Prolongement"/>
    <x:tableColumn id="9" name="État persistant"/>
    <x:tableColumn id="10" name="Provenance"/>
  </x:tableColumns>
  <x:tableStyleInfo name="TableStyleMedium2" showFirstColumn="0" showLastColumn="0" showRowStripes="1" showColumnStripes="0"/>
</x:table>
</file>

<file path=xl/tables/table10.xml><?xml version="1.0" encoding="utf-8"?>
<x:table xmlns:x="http://schemas.openxmlformats.org/spreadsheetml/2006/main" id="8" name="T5_clan_contracts" displayName="T5_clan_contracts" ref="A5:L41" headerRowCount="1" totalsRowCount="0" totalsRowShown="0">
  <x:autoFilter ref="A5:L41"/>
  <x:tableColumns count="12">
    <x:tableColumn id="1" name="Identifiant"/>
    <x:tableColumn id="2" name="Titre"/>
    <x:tableColumn id="3" name="Clans"/>
    <x:tableColumn id="4" name="Rang minimal"/>
    <x:tableColumn id="5" name="État à l’entrée"/>
    <x:tableColumn id="6" name="Scène en 2D"/>
    <x:tableColumn id="7" name="Choix et effets"/>
    <x:tableColumn id="8" name="Résultat observable"/>
    <x:tableColumn id="9" name="Échec et reprise"/>
    <x:tableColumn id="10" name="État à la sortie"/>
    <x:tableColumn id="11" name="Arc"/>
    <x:tableColumn id="12" name="Provenance"/>
  </x:tableColumns>
  <x:tableStyleInfo name="TableStyleMedium2" showFirstColumn="0" showLastColumn="0" showRowStripes="1" showColumnStripes="0"/>
</x:table>
</file>

<file path=xl/tables/table11.xml><?xml version="1.0" encoding="utf-8"?>
<x:table xmlns:x="http://schemas.openxmlformats.org/spreadsheetml/2006/main" id="9" name="T5_warp_rules" displayName="T5_warp_rules" ref="A5:G29" headerRowCount="1" totalsRowCount="0" totalsRowShown="0">
  <x:autoFilter ref="A5:G29"/>
  <x:tableColumns count="7">
    <x:tableColumn id="1" name="Identifiant"/>
    <x:tableColumn id="2" name="Titre"/>
    <x:tableColumn id="3" name="Règle"/>
    <x:tableColumn id="4" name="Mise en jeu"/>
    <x:tableColumn id="5" name="Limite"/>
    <x:tableColumn id="6" name="Statut dans le lore"/>
    <x:tableColumn id="7" name="Provenance"/>
  </x:tableColumns>
  <x:tableStyleInfo name="TableStyleMedium2" showFirstColumn="0" showLastColumn="0" showRowStripes="1" showColumnStripes="0"/>
</x:table>
</file>

<file path=xl/tables/table12.xml><?xml version="1.0" encoding="utf-8"?>
<x:table xmlns:x="http://schemas.openxmlformats.org/spreadsheetml/2006/main" id="10" name="T5_warp_eras" displayName="T5_warp_eras" ref="A5:I17" headerRowCount="1" totalsRowCount="0" totalsRowShown="0">
  <x:autoFilter ref="A5:I17"/>
  <x:tableColumns count="9">
    <x:tableColumn id="1" name="Identifiant"/>
    <x:tableColumn id="2" name="Titre"/>
    <x:tableColumn id="3" name="Cadre"/>
    <x:tableColumn id="4" name="Environnement 2D"/>
    <x:tableColumn id="5" name="Promesse jouable"/>
    <x:tableColumn id="6" name="Missions"/>
    <x:tableColumn id="7" name="Cohérence"/>
    <x:tableColumn id="8" name="Accès"/>
    <x:tableColumn id="9" name="Provenance"/>
  </x:tableColumns>
  <x:tableStyleInfo name="TableStyleMedium2" showFirstColumn="0" showLastColumn="0" showRowStripes="1" showColumnStripes="0"/>
</x:table>
</file>

<file path=xl/tables/table13.xml><?xml version="1.0" encoding="utf-8"?>
<x:table xmlns:x="http://schemas.openxmlformats.org/spreadsheetml/2006/main" id="11" name="T5_warp_missions" displayName="T5_warp_missions" ref="A5:K41" headerRowCount="1" totalsRowCount="0" totalsRowShown="0">
  <x:autoFilter ref="A5:K41"/>
  <x:tableColumns count="11">
    <x:tableColumn id="1" name="Identifiant"/>
    <x:tableColumn id="2" name="Titre"/>
    <x:tableColumn id="3" name="Époque"/>
    <x:tableColumn id="4" name="Étape"/>
    <x:tableColumn id="5" name="État à l’entrée"/>
    <x:tableColumn id="6" name="Scène en 2D"/>
    <x:tableColumn id="7" name="Choix et effets"/>
    <x:tableColumn id="8" name="Conséquence"/>
    <x:tableColumn id="9" name="Échec et reprise"/>
    <x:tableColumn id="10" name="État à la sortie"/>
    <x:tableColumn id="11" name="Provenance"/>
  </x:tableColumns>
  <x:tableStyleInfo name="TableStyleMedium2" showFirstColumn="0" showLastColumn="0" showRowStripes="1" showColumnStripes="0"/>
</x:table>
</file>

<file path=xl/tables/table14.xml><?xml version="1.0" encoding="utf-8"?>
<x:table xmlns:x="http://schemas.openxmlformats.org/spreadsheetml/2006/main" id="12" name="T5_cinema_chronicles" displayName="T5_cinema_chronicles" ref="A5:N14" headerRowCount="1" totalsRowCount="0" totalsRowShown="0">
  <x:autoFilter ref="A5:N14"/>
  <x:tableColumns count="14">
    <x:tableColumn id="1" name="Identifiant"/>
    <x:tableColumn id="2" name="Titre"/>
    <x:tableColumn id="3" name="Année"/>
    <x:tableColumn id="4" name="Ancrage vérifié"/>
    <x:tableColumn id="5" name="Avatars"/>
    <x:tableColumn id="6" name="Adaptation 2D proposée"/>
    <x:tableColumn id="7" name="Fin fidele"/>
    <x:tableColumn id="8" name="Variante originale"/>
    <x:tableColumn id="9" name="Lien mausolee"/>
    <x:tableColumn id="10" name="Trophees"/>
    <x:tableColumn id="11" name="Source"/>
    <x:tableColumn id="12" name="Date consultation"/>
    <x:tableColumn id="13" name="Statut dans le lore"/>
    <x:tableColumn id="14" name="Provenance"/>
  </x:tableColumns>
  <x:tableStyleInfo name="TableStyleMedium2" showFirstColumn="0" showLastColumn="0" showRowStripes="1" showColumnStripes="0"/>
</x:table>
</file>

<file path=xl/tables/table15.xml><?xml version="1.0" encoding="utf-8"?>
<x:table xmlns:x="http://schemas.openxmlformats.org/spreadsheetml/2006/main" id="13" name="T5_justice" displayName="T5_justice" ref="A5:H29" headerRowCount="1" totalsRowCount="0" totalsRowShown="0">
  <x:autoFilter ref="A5:H29"/>
  <x:tableColumns count="8">
    <x:tableColumn id="1" name="Identifiant"/>
    <x:tableColumn id="2" name="Titre"/>
    <x:tableColumn id="3" name="Déclencheur"/>
    <x:tableColumn id="4" name="Scène et gestes"/>
    <x:tableColumn id="5" name="Decision et conséquence"/>
    <x:tableColumn id="6" name="Limite et reprise"/>
    <x:tableColumn id="7" name="Statut dans le lore"/>
    <x:tableColumn id="8" name="Provenance"/>
  </x:tableColumns>
  <x:tableStyleInfo name="TableStyleMedium2" showFirstColumn="0" showLastColumn="0" showRowStripes="1" showColumnStripes="0"/>
</x:table>
</file>

<file path=xl/tables/table16.xml><?xml version="1.0" encoding="utf-8"?>
<x:table xmlns:x="http://schemas.openxmlformats.org/spreadsheetml/2006/main" id="14" name="T5_pit" displayName="T5_pit" ref="A5:G23" headerRowCount="1" totalsRowCount="0" totalsRowShown="0">
  <x:autoFilter ref="A5:G23"/>
  <x:tableColumns count="7">
    <x:tableColumn id="1" name="Identifiant"/>
    <x:tableColumn id="2" name="Titre"/>
    <x:tableColumn id="3" name="Condition"/>
    <x:tableColumn id="4" name="Gameplay 2D"/>
    <x:tableColumn id="5" name="Cohérence"/>
    <x:tableColumn id="6" name="Reprise ou persistance"/>
    <x:tableColumn id="7" name="Provenance"/>
  </x:tableColumns>
  <x:tableStyleInfo name="TableStyleMedium2" showFirstColumn="0" showLastColumn="0" showRowStripes="1" showColumnStripes="0"/>
</x:table>
</file>

<file path=xl/tables/table17.xml><?xml version="1.0" encoding="utf-8"?>
<x:table xmlns:x="http://schemas.openxmlformats.org/spreadsheetml/2006/main" id="15" name="T5_dlc_mausoleum" displayName="T5_dlc_mausoleum" ref="A5:G21" headerRowCount="1" totalsRowCount="0" totalsRowShown="0">
  <x:autoFilter ref="A5:G21"/>
  <x:tableColumns count="7">
    <x:tableColumn id="1" name="Identifiant"/>
    <x:tableColumn id="2" name="Titre"/>
    <x:tableColumn id="3" name="Déclencheur"/>
    <x:tableColumn id="4" name="Séquence 2D"/>
    <x:tableColumn id="5" name="Cohérence et persistance"/>
    <x:tableColumn id="6" name="Statut livraison"/>
    <x:tableColumn id="7" name="Provenance"/>
  </x:tableColumns>
  <x:tableStyleInfo name="TableStyleMedium2" showFirstColumn="0" showLastColumn="0" showRowStripes="1" showColumnStripes="0"/>
</x:table>
</file>

<file path=xl/tables/table18.xml><?xml version="1.0" encoding="utf-8"?>
<x:table xmlns:x="http://schemas.openxmlformats.org/spreadsheetml/2006/main" id="16" name="T5_origin_transitions_v5" displayName="T5_origin_transitions_v5" ref="A5:K41" headerRowCount="1" totalsRowCount="0" totalsRowShown="0">
  <x:autoFilter ref="A5:K41"/>
  <x:tableColumns count="11">
    <x:tableColumn id="1" name="Identifiant"/>
    <x:tableColumn id="2" name="Titre"/>
    <x:tableColumn id="3" name="Voie"/>
    <x:tableColumn id="4" name="Systeme"/>
    <x:tableColumn id="5" name="État à l’entrée"/>
    <x:tableColumn id="6" name="Scène en 2D"/>
    <x:tableColumn id="7" name="Choix et effets"/>
    <x:tableColumn id="8" name="Conséquence"/>
    <x:tableColumn id="9" name="Échec et reprise"/>
    <x:tableColumn id="10" name="État à la sortie"/>
    <x:tableColumn id="11" name="Provenance"/>
  </x:tableColumns>
  <x:tableStyleInfo name="TableStyleMedium2" showFirstColumn="0" showLastColumn="0" showRowStripes="1" showColumnStripes="0"/>
</x:table>
</file>

<file path=xl/tables/table19.xml><?xml version="1.0" encoding="utf-8"?>
<x:table xmlns:x="http://schemas.openxmlformats.org/spreadsheetml/2006/main" id="17" name="T5_warp_arcs_v5" displayName="T5_warp_arcs_v5" ref="A5:J17" headerRowCount="1" totalsRowCount="0" totalsRowShown="0">
  <x:autoFilter ref="A5:J17"/>
  <x:tableColumns count="10">
    <x:tableColumn id="1" name="Identifiant"/>
    <x:tableColumn id="2" name="Titre"/>
    <x:tableColumn id="3" name="Branche"/>
    <x:tableColumn id="4" name="Prémisse"/>
    <x:tableColumn id="5" name="Decision centrale"/>
    <x:tableColumn id="6" name="Conséquence durable"/>
    <x:tableColumn id="7" name="Structure"/>
    <x:tableColumn id="8" name="Conditions"/>
    <x:tableColumn id="9" name="Limite"/>
    <x:tableColumn id="10" name="Provenance"/>
  </x:tableColumns>
  <x:tableStyleInfo name="TableStyleMedium2" showFirstColumn="0" showLastColumn="0" showRowStripes="1" showColumnStripes="0"/>
</x:table>
</file>

<file path=xl/tables/table20.xml><?xml version="1.0" encoding="utf-8"?>
<x:table xmlns:x="http://schemas.openxmlformats.org/spreadsheetml/2006/main" id="18" name="T5_warp_arc_steps_v5" displayName="T5_warp_arc_steps_v5" ref="A5:L41" headerRowCount="1" totalsRowCount="0" totalsRowShown="0">
  <x:autoFilter ref="A5:L41"/>
  <x:tableColumns count="12">
    <x:tableColumn id="1" name="Identifiant"/>
    <x:tableColumn id="2" name="Titre"/>
    <x:tableColumn id="3" name="Arc"/>
    <x:tableColumn id="4" name="Branche"/>
    <x:tableColumn id="5" name="Étape"/>
    <x:tableColumn id="6" name="État à l’entrée"/>
    <x:tableColumn id="7" name="Scène en 2D"/>
    <x:tableColumn id="8" name="Choix et effets"/>
    <x:tableColumn id="9" name="Conséquence"/>
    <x:tableColumn id="10" name="Échec et reprise"/>
    <x:tableColumn id="11" name="État à la sortie"/>
    <x:tableColumn id="12" name="Provenance"/>
  </x:tableColumns>
  <x:tableStyleInfo name="TableStyleMedium2" showFirstColumn="0" showLastColumn="0" showRowStripes="1" showColumnStripes="0"/>
</x:table>
</file>

<file path=xl/tables/table21.xml><?xml version="1.0" encoding="utf-8"?>
<x:table xmlns:x="http://schemas.openxmlformats.org/spreadsheetml/2006/main" id="19" name="T5_prologue_sequences_v5" displayName="T5_prologue_sequences_v5" ref="A5:M17" headerRowCount="1" totalsRowCount="0" totalsRowShown="0">
  <x:autoFilter ref="A5:M17"/>
  <x:tableColumns count="13">
    <x:tableColumn id="1" name="Identifiant"/>
    <x:tableColumn id="2" name="Titre"/>
    <x:tableColumn id="3" name="Nature"/>
    <x:tableColumn id="4" name="Durée indicative"/>
    <x:tableColumn id="5" name="Caméra et scène"/>
    <x:tableColumn id="6" name="Actions en 2D"/>
    <x:tableColumn id="7" name="Dialogue original"/>
    <x:tableColumn id="8" name="Choix et effets"/>
    <x:tableColumn id="9" name="Variantes six origines"/>
    <x:tableColumn id="10" name="État sortie et jalon"/>
    <x:tableColumn id="11" name="Échec et reprise"/>
    <x:tableColumn id="12" name="État à l’entrée"/>
    <x:tableColumn id="13" name="Provenance"/>
  </x:tableColumns>
  <x:tableStyleInfo name="TableStyleMedium2" showFirstColumn="0" showLastColumn="0" showRowStripes="1" showColumnStripes="0"/>
</x:table>
</file>

<file path=xl/tables/table22.xml><?xml version="1.0" encoding="utf-8"?>
<x:table xmlns:x="http://schemas.openxmlformats.org/spreadsheetml/2006/main" id="20" name="T5_integrated_journey" displayName="T5_integrated_journey" ref="A5:I29" headerRowCount="1" totalsRowCount="0" totalsRowShown="0">
  <x:autoFilter ref="A5:I29"/>
  <x:tableColumns count="9">
    <x:tableColumn id="1" name="Identifiant"/>
    <x:tableColumn id="2" name="Titre"/>
    <x:tableColumn id="3" name="Stade"/>
    <x:tableColumn id="4" name="Systeme"/>
    <x:tableColumn id="5" name="Séquence"/>
    <x:tableColumn id="6" name="Condition"/>
    <x:tableColumn id="7" name="Ordre"/>
    <x:tableColumn id="8" name="Sauvegarde"/>
    <x:tableColumn id="9" name="Provenance"/>
  </x:tableColumns>
  <x:tableStyleInfo name="TableStyleMedium2" showFirstColumn="0" showLastColumn="0" showRowStripes="1" showColumnStripes="0"/>
</x:table>
</file>

<file path=xl/tables/table23.xml><?xml version="1.0" encoding="utf-8"?>
<x:table xmlns:x="http://schemas.openxmlformats.org/spreadsheetml/2006/main" id="21" name="T5_homeworld_regions" displayName="T5_homeworld_regions" ref="A5:M15" headerRowCount="1" totalsRowCount="0" totalsRowShown="0">
  <x:autoFilter ref="A5:M15"/>
  <x:tableColumns count="13">
    <x:tableColumn id="1" name="Identifiant"/>
    <x:tableColumn id="2" name="Titre"/>
    <x:tableColumn id="3" name="Clan"/>
    <x:tableColumn id="4" name="Planète"/>
    <x:tableColumn id="5" name="Identité visuelle"/>
    <x:tableColumn id="6" name="Risque"/>
    <x:tableColumn id="7" name="Architecture"/>
    <x:tableColumn id="8" name="Séquence locale"/>
    <x:tableColumn id="9" name="Faune signature"/>
    <x:tableColumn id="10" name="Accès"/>
    <x:tableColumn id="11" name="État persistant"/>
    <x:tableColumn id="12" name="Vie locale"/>
    <x:tableColumn id="13" name="Provenance"/>
  </x:tableColumns>
  <x:tableStyleInfo name="TableStyleMedium2" showFirstColumn="0" showLastColumn="0" showRowStripes="1" showColumnStripes="0"/>
</x:table>
</file>

<file path=xl/tables/table24.xml><?xml version="1.0" encoding="utf-8"?>
<x:table xmlns:x="http://schemas.openxmlformats.org/spreadsheetml/2006/main" id="22" name="T5_clans" displayName="T5_clans" ref="A5:M20" headerRowCount="1" totalsRowCount="0" totalsRowShown="0">
  <x:autoFilter ref="A5:M20"/>
  <x:tableColumns count="13">
    <x:tableColumn id="1" name="Identifiant"/>
    <x:tableColumn id="2" name="Titre"/>
    <x:tableColumn id="3" name="Valeur"/>
    <x:tableColumn id="4" name="Spécialité"/>
    <x:tableColumn id="5" name="Alliance possible"/>
    <x:tableColumn id="6" name="Tension interne"/>
    <x:tableColumn id="7" name="Apparence"/>
    <x:tableColumn id="8" name="Implantation"/>
    <x:tableColumn id="9" name="Relation joueur"/>
    <x:tableColumn id="10" name="Limite sociale"/>
    <x:tableColumn id="11" name="Lien maison"/>
    <x:tableColumn id="12" name="Lien guerre"/>
    <x:tableColumn id="13" name="Provenance"/>
  </x:tableColumns>
  <x:tableStyleInfo name="TableStyleMedium2" showFirstColumn="0" showLastColumn="0" showRowStripes="1" showColumnStripes="0"/>
</x:table>
</file>

<file path=xl/tables/table25.xml><?xml version="1.0" encoding="utf-8"?>
<x:table xmlns:x="http://schemas.openxmlformats.org/spreadsheetml/2006/main" id="23" name="T5_communities" displayName="T5_communities" ref="A5:N25" headerRowCount="1" totalsRowCount="0" totalsRowShown="0">
  <x:autoFilter ref="A5:N25"/>
  <x:tableColumns count="14">
    <x:tableColumn id="1" name="Identifiant"/>
    <x:tableColumn id="2" name="Titre"/>
    <x:tableColumn id="3" name="Région"/>
    <x:tableColumn id="4" name="Clan"/>
    <x:tableColumn id="5" name="Lieu central"/>
    <x:tableColumn id="6" name="Ressource locale"/>
    <x:tableColumn id="7" name="Premier contact"/>
    <x:tableColumn id="8" name="Respect initial"/>
    <x:tableColumn id="9" name="Respect max"/>
    <x:tableColumn id="10" name="Résidence"/>
    <x:tableColumn id="11" name="Dilemme"/>
    <x:tableColumn id="12" name="Réaction"/>
    <x:tableColumn id="13" name="Accès"/>
    <x:tableColumn id="14" name="Provenance"/>
  </x:tableColumns>
  <x:tableStyleInfo name="TableStyleMedium2" showFirstColumn="0" showLastColumn="0" showRowStripes="1" showColumnStripes="0"/>
</x:table>
</file>

<file path=xl/tables/table26.xml><?xml version="1.0" encoding="utf-8"?>
<x:table xmlns:x="http://schemas.openxmlformats.org/spreadsheetml/2006/main" id="24" name="T5_city_locations" displayName="T5_city_locations" ref="A5:L41" headerRowCount="1" totalsRowCount="0" totalsRowShown="0">
  <x:autoFilter ref="A5:L41"/>
  <x:tableColumns count="12">
    <x:tableColumn id="1" name="Identifiant"/>
    <x:tableColumn id="2" name="Titre"/>
    <x:tableColumn id="3" name="Niveau"/>
    <x:tableColumn id="4" name="Usage"/>
    <x:tableColumn id="5" name="Objets"/>
    <x:tableColumn id="6" name="Action"/>
    <x:tableColumn id="7" name="Liaison"/>
    <x:tableColumn id="8" name="Placement"/>
    <x:tableColumn id="9" name="Personnages"/>
    <x:tableColumn id="10" name="Retour"/>
    <x:tableColumn id="11" name="Statut"/>
    <x:tableColumn id="12" name="Provenance"/>
  </x:tableColumns>
  <x:tableStyleInfo name="TableStyleMedium2" showFirstColumn="0" showLastColumn="0" showRowStripes="1" showColumnStripes="0"/>
</x:table>
</file>

<file path=xl/tables/table27.xml><?xml version="1.0" encoding="utf-8"?>
<x:table xmlns:x="http://schemas.openxmlformats.org/spreadsheetml/2006/main" id="25" name="T5_pnj_roles" displayName="T5_pnj_roles" ref="A5:K25" headerRowCount="1" totalsRowCount="0" totalsRowShown="0">
  <x:autoFilter ref="A5:K25"/>
  <x:tableColumns count="11">
    <x:tableColumn id="1" name="Identifiant"/>
    <x:tableColumn id="2" name="Titre"/>
    <x:tableColumn id="3" name="Action"/>
    <x:tableColumn id="4" name="Accessoires"/>
    <x:tableColumn id="5" name="Personnalité"/>
    <x:tableColumn id="6" name="Dialogue entrée"/>
    <x:tableColumn id="7" name="Variation origine"/>
    <x:tableColumn id="8" name="Service"/>
    <x:tableColumn id="9" name="Limite"/>
    <x:tableColumn id="10" name="Reprise"/>
    <x:tableColumn id="11" name="Provenance"/>
  </x:tableColumns>
  <x:tableStyleInfo name="TableStyleMedium2" showFirstColumn="0" showLastColumn="0" showRowStripes="1" showColumnStripes="0"/>
</x:table>
</file>

<file path=xl/tables/table28.xml><?xml version="1.0" encoding="utf-8"?>
<x:table xmlns:x="http://schemas.openxmlformats.org/spreadsheetml/2006/main" id="26" name="T5_culture" displayName="T5_culture" ref="A5:K53" headerRowCount="1" totalsRowCount="0" totalsRowShown="0">
  <x:autoFilter ref="A5:K53"/>
  <x:tableColumns count="11">
    <x:tableColumn id="1" name="Identifiant"/>
    <x:tableColumn id="2" name="Titre"/>
    <x:tableColumn id="3" name="Clan"/>
    <x:tableColumn id="4" name="Situation"/>
    <x:tableColumn id="5" name="Geste"/>
    <x:tableColumn id="6" name="Détail visible"/>
    <x:tableColumn id="7" name="Dialogue"/>
    <x:tableColumn id="8" name="Choix"/>
    <x:tableColumn id="9" name="Conséquence"/>
    <x:tableColumn id="10" name="Statut dans le lore"/>
    <x:tableColumn id="11" name="Provenance"/>
  </x:tableColumns>
  <x:tableStyleInfo name="TableStyleMedium2" showFirstColumn="0" showLastColumn="0" showRowStripes="1" showColumnStripes="0"/>
</x:table>
</file>

<file path=xl/tables/table29.xml><?xml version="1.0" encoding="utf-8"?>
<x:table xmlns:x="http://schemas.openxmlformats.org/spreadsheetml/2006/main" id="27" name="T5_guard_variants" displayName="T5_guard_variants" ref="A5:N105" headerRowCount="1" totalsRowCount="0" totalsRowShown="0">
  <x:autoFilter ref="A5:N105"/>
  <x:tableColumns count="14">
    <x:tableColumn id="1" name="Identifiant"/>
    <x:tableColumn id="2" name="Titre"/>
    <x:tableColumn id="3" name="Clan"/>
    <x:tableColumn id="4" name="Région"/>
    <x:tableColumn id="5" name="Masque"/>
    <x:tableColumn id="6" name="Peau"/>
    <x:tableColumn id="7" name="Armure"/>
    <x:tableColumn id="8" name="Dreadlocks"/>
    <x:tableColumn id="9" name="Pose"/>
    <x:tableColumn id="10" name="Accessoire"/>
    <x:tableColumn id="11" name="Interaction"/>
    <x:tableColumn id="12" name="Anatomie"/>
    <x:tableColumn id="13" name="Livraison"/>
    <x:tableColumn id="14" name="Provenance"/>
  </x:tableColumns>
  <x:tableStyleInfo name="TableStyleMedium2" showFirstColumn="0" showLastColumn="0" showRowStripes="1" showColumnStripes="0"/>
</x:table>
</file>

<file path=xl/tables/table30.xml><?xml version="1.0" encoding="utf-8"?>
<x:table xmlns:x="http://schemas.openxmlformats.org/spreadsheetml/2006/main" id="28" name="T5_planets" displayName="T5_planets" ref="A5:M29" headerRowCount="1" totalsRowCount="0" totalsRowShown="0">
  <x:autoFilter ref="A5:M29"/>
  <x:tableColumns count="13">
    <x:tableColumn id="1" name="Identifiant"/>
    <x:tableColumn id="2" name="Titre"/>
    <x:tableColumn id="3" name="Nature"/>
    <x:tableColumn id="4" name="Géographie"/>
    <x:tableColumn id="5" name="Promesse"/>
    <x:tableColumn id="6" name="Cadre jouable"/>
    <x:tableColumn id="7" name="Statut cartographie"/>
    <x:tableColumn id="8" name="Accès"/>
    <x:tableColumn id="9" name="Arrivee"/>
    <x:tableColumn id="10" name="Proie et histoire"/>
    <x:tableColumn id="11" name="État persistant"/>
    <x:tableColumn id="12" name="Statut dans le lore"/>
    <x:tableColumn id="13" name="Provenance"/>
  </x:tableColumns>
  <x:tableStyleInfo name="TableStyleMedium2" showFirstColumn="0" showLastColumn="0" showRowStripes="1" showColumnStripes="0"/>
</x:table>
</file>

<file path=xl/tables/table31.xml><?xml version="1.0" encoding="utf-8"?>
<x:table xmlns:x="http://schemas.openxmlformats.org/spreadsheetml/2006/main" id="29" name="T5_space_bases" displayName="T5_space_bases" ref="A5:M15" headerRowCount="1" totalsRowCount="0" totalsRowShown="0">
  <x:autoFilter ref="A5:M15"/>
  <x:tableColumns count="13">
    <x:tableColumn id="1" name="Identifiant"/>
    <x:tableColumn id="2" name="Titre"/>
    <x:tableColumn id="3" name="Clan"/>
    <x:tableColumn id="4" name="Nature"/>
    <x:tableColumn id="5" name="Fonction"/>
    <x:tableColumn id="6" name="Salles"/>
    <x:tableColumn id="7" name="Intrigue"/>
    <x:tableColumn id="8" name="Accès"/>
    <x:tableColumn id="9" name="Arrivee 2D"/>
    <x:tableColumn id="10" name="Limite"/>
    <x:tableColumn id="11" name="Retour"/>
    <x:tableColumn id="12" name="Lore"/>
    <x:tableColumn id="13" name="Provenance"/>
  </x:tableColumns>
  <x:tableStyleInfo name="TableStyleMedium2" showFirstColumn="0" showLastColumn="0" showRowStripes="1" showColumnStripes="0"/>
</x:table>
</file>

<file path=xl/tables/table32.xml><?xml version="1.0" encoding="utf-8"?>
<x:table xmlns:x="http://schemas.openxmlformats.org/spreadsheetml/2006/main" id="30" name="T5_base_rooms" displayName="T5_base_rooms" ref="A5:L65" headerRowCount="1" totalsRowCount="0" totalsRowShown="0">
  <x:autoFilter ref="A5:L65"/>
  <x:tableColumns count="12">
    <x:tableColumn id="1" name="Identifiant"/>
    <x:tableColumn id="2" name="Titre"/>
    <x:tableColumn id="3" name="Base"/>
    <x:tableColumn id="4" name="Fonction"/>
    <x:tableColumn id="5" name="Action 2D"/>
    <x:tableColumn id="6" name="Plan"/>
    <x:tableColumn id="7" name="Interactifs"/>
    <x:tableColumn id="8" name="Danger"/>
    <x:tableColumn id="9" name="Reprise"/>
    <x:tableColumn id="10" name="Lien histoire"/>
    <x:tableColumn id="11" name="Unlocks"/>
    <x:tableColumn id="12" name="Provenance"/>
  </x:tableColumns>
  <x:tableStyleInfo name="TableStyleMedium2" showFirstColumn="0" showLastColumn="0" showRowStripes="1" showColumnStripes="0"/>
</x:table>
</file>

<file path=xl/tables/table33.xml><?xml version="1.0" encoding="utf-8"?>
<x:table xmlns:x="http://schemas.openxmlformats.org/spreadsheetml/2006/main" id="31" name="T5_personal_ship_rooms" displayName="T5_personal_ship_rooms" ref="A5:L21" headerRowCount="1" totalsRowCount="0" totalsRowShown="0">
  <x:autoFilter ref="A5:L21"/>
  <x:tableColumns count="12">
    <x:tableColumn id="1" name="Identifiant"/>
    <x:tableColumn id="2" name="Titre"/>
    <x:tableColumn id="3" name="Salle id"/>
    <x:tableColumn id="4" name="Nombre salles réelles"/>
    <x:tableColumn id="5" name="Phase"/>
    <x:tableColumn id="6" name="Geste"/>
    <x:tableColumn id="7" name="Objets"/>
    <x:tableColumn id="8" name="Accès"/>
    <x:tableColumn id="9" name="Effet"/>
    <x:tableColumn id="10" name="Persistance"/>
    <x:tableColumn id="11" name="Lien vaisseau clan"/>
    <x:tableColumn id="12" name="Provenance"/>
  </x:tableColumns>
  <x:tableStyleInfo name="TableStyleMedium2" showFirstColumn="0" showLastColumn="0" showRowStripes="1" showColumnStripes="0"/>
</x:table>
</file>

<file path=xl/tables/table34.xml><?xml version="1.0" encoding="utf-8"?>
<x:table xmlns:x="http://schemas.openxmlformats.org/spreadsheetml/2006/main" id="32" name="T5_ship_catalog" displayName="T5_ship_catalog" ref="A5:M59" headerRowCount="1" totalsRowCount="0" totalsRowShown="0">
  <x:autoFilter ref="A5:M59"/>
  <x:tableColumns count="13">
    <x:tableColumn id="1" name="Identifiant"/>
    <x:tableColumn id="2" name="Titre"/>
    <x:tableColumn id="3" name="Catégorie"/>
    <x:tableColumn id="4" name="Équipage min"/>
    <x:tableColumn id="5" name="Capacité max"/>
    <x:tableColumn id="6" name="Rôle"/>
    <x:tableColumn id="7" name="Avantage"/>
    <x:tableColumn id="8" name="Contrepartie"/>
    <x:tableColumn id="9" name="Variante"/>
    <x:tableColumn id="10" name="Accès"/>
    <x:tableColumn id="11" name="Lore"/>
    <x:tableColumn id="12" name="Livraison"/>
    <x:tableColumn id="13" name="Provenance"/>
  </x:tableColumns>
  <x:tableStyleInfo name="TableStyleMedium2" showFirstColumn="0" showLastColumn="0" showRowStripes="1" showColumnStripes="0"/>
</x:table>
</file>

<file path=xl/tables/table35.xml><?xml version="1.0" encoding="utf-8"?>
<x:table xmlns:x="http://schemas.openxmlformats.org/spreadsheetml/2006/main" id="33" name="T5_space_events" displayName="T5_space_events" ref="A5:L41" headerRowCount="1" totalsRowCount="0" totalsRowShown="0">
  <x:autoFilter ref="A5:L41"/>
  <x:tableColumns count="12">
    <x:tableColumn id="1" name="Identifiant"/>
    <x:tableColumn id="2" name="Titre"/>
    <x:tableColumn id="3" name="Déclencheur"/>
    <x:tableColumn id="4" name="Lieu"/>
    <x:tableColumn id="5" name="Action"/>
    <x:tableColumn id="6" name="Choix"/>
    <x:tableColumn id="7" name="Entrée"/>
    <x:tableColumn id="8" name="Deroulement"/>
    <x:tableColumn id="9" name="Conséquence"/>
    <x:tableColumn id="10" name="Échec"/>
    <x:tableColumn id="11" name="Liaison"/>
    <x:tableColumn id="12" name="Provenance"/>
  </x:tableColumns>
  <x:tableStyleInfo name="TableStyleMedium2" showFirstColumn="0" showLastColumn="0" showRowStripes="1" showColumnStripes="0"/>
</x:table>
</file>

<file path=xl/tables/table36.xml><?xml version="1.0" encoding="utf-8"?>
<x:table xmlns:x="http://schemas.openxmlformats.org/spreadsheetml/2006/main" id="34" name="T5_bestiary" displayName="T5_bestiary" ref="A5:L41" headerRowCount="1" totalsRowCount="0" totalsRowShown="0">
  <x:autoFilter ref="A5:L41"/>
  <x:tableColumns count="12">
    <x:tableColumn id="1" name="Identifiant"/>
    <x:tableColumn id="2" name="Titre"/>
    <x:tableColumn id="3" name="Habitat"/>
    <x:tableColumn id="4" name="Catégorie"/>
    <x:tableColumn id="5" name="Indices"/>
    <x:tableColumn id="6" name="Comportement"/>
    <x:tableColumn id="7" name="Contre jeu"/>
    <x:tableColumn id="8" name="Rencontre"/>
    <x:tableColumn id="9" name="Combat"/>
    <x:tableColumn id="10" name="Recompense"/>
    <x:tableColumn id="11" name="Statut dans le lore"/>
    <x:tableColumn id="12" name="Provenance"/>
  </x:tableColumns>
  <x:tableStyleInfo name="TableStyleMedium2" showFirstColumn="0" showLastColumn="0" showRowStripes="1" showColumnStripes="0"/>
</x:table>
</file>

<file path=xl/tables/table37.xml><?xml version="1.0" encoding="utf-8"?>
<x:table xmlns:x="http://schemas.openxmlformats.org/spreadsheetml/2006/main" id="35" name="T5_mobility" displayName="T5_mobility" ref="A5:L55" headerRowCount="1" totalsRowCount="0" totalsRowShown="0">
  <x:autoFilter ref="A5:L55"/>
  <x:tableColumns count="12">
    <x:tableColumn id="1" name="Identifiant"/>
    <x:tableColumn id="2" name="Titre"/>
    <x:tableColumn id="3" name="Type"/>
    <x:tableColumn id="4" name="Habitat"/>
    <x:tableColumn id="5" name="Fonction"/>
    <x:tableColumn id="6" name="Contrainte"/>
    <x:tableColumn id="7" name="Capacité passagers"/>
    <x:tableColumn id="8" name="Action 2D"/>
    <x:tableColumn id="9" name="Accès"/>
    <x:tableColumn id="10" name="Progression"/>
    <x:tableColumn id="11" name="Sauvegarde"/>
    <x:tableColumn id="12" name="Provenance"/>
  </x:tableColumns>
  <x:tableStyleInfo name="TableStyleMedium2" showFirstColumn="0" showLastColumn="0" showRowStripes="1" showColumnStripes="0"/>
</x:table>
</file>

<file path=xl/tables/table38.xml><?xml version="1.0" encoding="utf-8"?>
<x:table xmlns:x="http://schemas.openxmlformats.org/spreadsheetml/2006/main" id="36" name="T5_mount_progression" displayName="T5_mount_progression" ref="A5:O21" headerRowCount="1" totalsRowCount="0" totalsRowShown="0">
  <x:autoFilter ref="A5:O21"/>
  <x:tableColumns count="15">
    <x:tableColumn id="1" name="Identifiant"/>
    <x:tableColumn id="2" name="Titre"/>
    <x:tableColumn id="3" name="Mobilité"/>
    <x:tableColumn id="4" name="Rencontre"/>
    <x:tableColumn id="5" name="Lien initial"/>
    <x:tableColumn id="6" name="Seuil approche"/>
    <x:tableColumn id="7" name="Seuil monte"/>
    <x:tableColumn id="8" name="Seuil charge"/>
    <x:tableColumn id="9" name="Seuil signature"/>
    <x:tableColumn id="10" name="Progression"/>
    <x:tableColumn id="11" name="Gain max par seance"/>
    <x:tableColumn id="12" name="Perte et reprise"/>
    <x:tableColumn id="13" name="Limite"/>
    <x:tableColumn id="14" name="Lien maison"/>
    <x:tableColumn id="15" name="Provenance"/>
  </x:tableColumns>
  <x:tableStyleInfo name="TableStyleMedium2" showFirstColumn="0" showLastColumn="0" showRowStripes="1" showColumnStripes="0"/>
</x:table>
</file>

<file path=xl/tables/table39.xml><?xml version="1.0" encoding="utf-8"?>
<x:table xmlns:x="http://schemas.openxmlformats.org/spreadsheetml/2006/main" id="37" name="T5_reserves" displayName="T5_reserves" ref="A5:L15" headerRowCount="1" totalsRowCount="0" totalsRowShown="0">
  <x:autoFilter ref="A5:L15"/>
  <x:tableColumns count="12">
    <x:tableColumn id="1" name="Identifiant"/>
    <x:tableColumn id="2" name="Titre"/>
    <x:tableColumn id="3" name="Planète"/>
    <x:tableColumn id="4" name="Milieu"/>
    <x:tableColumn id="5" name="Boucle"/>
    <x:tableColumn id="6" name="Profils humains"/>
    <x:tableColumn id="7" name="Enjeu"/>
    <x:tableColumn id="8" name="Regle population"/>
    <x:tableColumn id="9" name="Apparition"/>
    <x:tableColumn id="10" name="Revisite"/>
    <x:tableColumn id="11" name="Limite lore"/>
    <x:tableColumn id="12" name="Provenance"/>
  </x:tableColumns>
  <x:tableStyleInfo name="TableStyleMedium2" showFirstColumn="0" showLastColumn="0" showRowStripes="1" showColumnStripes="0"/>
</x:table>
</file>

<file path=xl/tables/table40.xml><?xml version="1.0" encoding="utf-8"?>
<x:table xmlns:x="http://schemas.openxmlformats.org/spreadsheetml/2006/main" id="38" name="T5_human_roster" displayName="T5_human_roster" ref="A5:P105" headerRowCount="1" totalsRowCount="0" totalsRowShown="0">
  <x:autoFilter ref="A5:P105"/>
  <x:tableColumns count="16">
    <x:tableColumn id="1" name="Identifiant"/>
    <x:tableColumn id="2" name="Titre"/>
    <x:tableColumn id="3" name="Réserve"/>
    <x:tableColumn id="4" name="Rôle"/>
    <x:tableColumn id="5" name="Arme"/>
    <x:tableColumn id="6" name="Endurance"/>
    <x:tableColumn id="7" name="Mobilité"/>
    <x:tableColumn id="8" name="Perception"/>
    <x:tableColumn id="9" name="Approche"/>
    <x:tableColumn id="10" name="Réaction"/>
    <x:tableColumn id="11" name="Indice"/>
    <x:tableColumn id="12" name="Contre jeu"/>
    <x:tableColumn id="13" name="Histoire"/>
    <x:tableColumn id="14" name="Persistance"/>
    <x:tableColumn id="15" name="Lore"/>
    <x:tableColumn id="16" name="Provenance"/>
  </x:tableColumns>
  <x:tableStyleInfo name="TableStyleMedium2" showFirstColumn="0" showLastColumn="0" showRowStripes="1" showColumnStripes="0"/>
</x:table>
</file>

<file path=xl/tables/table41.xml><?xml version="1.0" encoding="utf-8"?>
<x:table xmlns:x="http://schemas.openxmlformats.org/spreadsheetml/2006/main" id="39" name="T5_weapons_tools" displayName="T5_weapons_tools" ref="A5:K37" headerRowCount="1" totalsRowCount="0" totalsRowShown="0">
  <x:autoFilter ref="A5:K37"/>
  <x:tableColumns count="11">
    <x:tableColumn id="1" name="Identifiant"/>
    <x:tableColumn id="2" name="Titre"/>
    <x:tableColumn id="3" name="Usage"/>
    <x:tableColumn id="4" name="Action"/>
    <x:tableColumn id="5" name="Contrepartie"/>
    <x:tableColumn id="6" name="Obtention"/>
    <x:tableColumn id="7" name="Interfaces"/>
    <x:tableColumn id="8" name="Interaction"/>
    <x:tableColumn id="9" name="Sauvegarde"/>
    <x:tableColumn id="10" name="Statut dans le lore"/>
    <x:tableColumn id="11" name="Provenance"/>
  </x:tableColumns>
  <x:tableStyleInfo name="TableStyleMedium2" showFirstColumn="0" showLastColumn="0" showRowStripes="1" showColumnStripes="0"/>
</x:table>
</file>

<file path=xl/tables/table42.xml><?xml version="1.0" encoding="utf-8"?>
<x:table xmlns:x="http://schemas.openxmlformats.org/spreadsheetml/2006/main" id="40" name="T5_xeno_zones" displayName="T5_xeno_zones" ref="A5:L17" headerRowCount="1" totalsRowCount="0" totalsRowShown="0">
  <x:autoFilter ref="A5:L17"/>
  <x:tableColumns count="12">
    <x:tableColumn id="1" name="Identifiant"/>
    <x:tableColumn id="2" name="Titre"/>
    <x:tableColumn id="3" name="Planète"/>
    <x:tableColumn id="4" name="Position"/>
    <x:tableColumn id="5" name="Liaison"/>
    <x:tableColumn id="6" name="Configuration"/>
    <x:tableColumn id="7" name="Action"/>
    <x:tableColumn id="8" name="État"/>
    <x:tableColumn id="9" name="Jalon"/>
    <x:tableColumn id="10" name="Accès"/>
    <x:tableColumn id="11" name="Lore"/>
    <x:tableColumn id="12" name="Provenance"/>
  </x:tableColumns>
  <x:tableStyleInfo name="TableStyleMedium2" showFirstColumn="0" showLastColumn="0" showRowStripes="1" showColumnStripes="0"/>
</x:table>
</file>

<file path=xl/tables/table43.xml><?xml version="1.0" encoding="utf-8"?>
<x:table xmlns:x="http://schemas.openxmlformats.org/spreadsheetml/2006/main" id="41" name="T5_audio_cues" displayName="T5_audio_cues" ref="A5:J105" headerRowCount="1" totalsRowCount="0" totalsRowShown="0">
  <x:autoFilter ref="A5:J105"/>
  <x:tableColumns count="10">
    <x:tableColumn id="1" name="Identifiant"/>
    <x:tableColumn id="2" name="Titre"/>
    <x:tableColumn id="3" name="Lieu"/>
    <x:tableColumn id="4" name="Déclencheur"/>
    <x:tableColumn id="5" name="Tempo"/>
    <x:tableColumn id="6" name="Instruments"/>
    <x:tableColumn id="7" name="Variation"/>
    <x:tableColumn id="8" name="Sortie"/>
    <x:tableColumn id="9" name="Livraison"/>
    <x:tableColumn id="10" name="Provenance"/>
  </x:tableColumns>
  <x:tableStyleInfo name="TableStyleMedium2" showFirstColumn="0" showLastColumn="0" showRowStripes="1" showColumnStripes="0"/>
</x:table>
</file>

<file path=xl/tables/table44.xml><?xml version="1.0" encoding="utf-8"?>
<x:table xmlns:x="http://schemas.openxmlformats.org/spreadsheetml/2006/main" id="42" name="T5_base_arcs_v5" displayName="T5_base_arcs_v5" ref="A5:L35" headerRowCount="1" totalsRowCount="0" totalsRowShown="0">
  <x:autoFilter ref="A5:L35"/>
  <x:tableColumns count="12">
    <x:tableColumn id="1" name="Identifiant"/>
    <x:tableColumn id="2" name="Titre"/>
    <x:tableColumn id="3" name="Base"/>
    <x:tableColumn id="4" name="Phase"/>
    <x:tableColumn id="5" name="Déclencheur"/>
    <x:tableColumn id="6" name="Séquence"/>
    <x:tableColumn id="7" name="Choix"/>
    <x:tableColumn id="8" name="Effet"/>
    <x:tableColumn id="9" name="Échec"/>
    <x:tableColumn id="10" name="Lien"/>
    <x:tableColumn id="11" name="Recompense"/>
    <x:tableColumn id="12" name="Provenance"/>
  </x:tableColumns>
  <x:tableStyleInfo name="TableStyleMedium2" showFirstColumn="0" showLastColumn="0" showRowStripes="1" showColumnStripes="0"/>
</x:table>
</file>

<file path=xl/tables/table45.xml><?xml version="1.0" encoding="utf-8"?>
<x:table xmlns:x="http://schemas.openxmlformats.org/spreadsheetml/2006/main" id="43" name="T5_space_gestures_v5" displayName="T5_space_gestures_v5" ref="A5:L29" headerRowCount="1" totalsRowCount="0" totalsRowShown="0">
  <x:autoFilter ref="A5:L29"/>
  <x:tableColumns count="12">
    <x:tableColumn id="1" name="Identifiant"/>
    <x:tableColumn id="2" name="Titre"/>
    <x:tableColumn id="3" name="Condition"/>
    <x:tableColumn id="4" name="Souris clavier"/>
    <x:tableColumn id="5" name="Manette"/>
    <x:tableColumn id="6" name="Retour visuel"/>
    <x:tableColumn id="7" name="Reprise"/>
    <x:tableColumn id="8" name="Temps indicatif s"/>
    <x:tableColumn id="9" name="Scène en 2D"/>
    <x:tableColumn id="10" name="Persistance"/>
    <x:tableColumn id="11" name="Accessibilite"/>
    <x:tableColumn id="12" name="Provenance"/>
  </x:tableColumns>
  <x:tableStyleInfo name="TableStyleMedium2" showFirstColumn="0" showLastColumn="0" showRowStripes="1" showColumnStripes="0"/>
</x:table>
</file>

<file path=xl/tables/table46.xml><?xml version="1.0" encoding="utf-8"?>
<x:table xmlns:x="http://schemas.openxmlformats.org/spreadsheetml/2006/main" id="44" name="T5_fauna_behaviours_v5" displayName="T5_fauna_behaviours_v5" ref="A5:N41" headerRowCount="1" totalsRowCount="0" totalsRowShown="0">
  <x:autoFilter ref="A5:N41"/>
  <x:tableColumns count="14">
    <x:tableColumn id="1" name="Identifiant"/>
    <x:tableColumn id="2" name="Titre"/>
    <x:tableColumn id="3" name="Espece"/>
    <x:tableColumn id="4" name="Veille"/>
    <x:tableColumn id="5" name="Perception"/>
    <x:tableColumn id="6" name="Investigation"/>
    <x:tableColumn id="7" name="Engagement"/>
    <x:tableColumn id="8" name="Contre jeu"/>
    <x:tableColumn id="9" name="Abandon"/>
    <x:tableColumn id="10" name="Groupe"/>
    <x:tableColumn id="11" name="État persistant"/>
    <x:tableColumn id="12" name="Test attendu"/>
    <x:tableColumn id="13" name="Statut"/>
    <x:tableColumn id="14" name="Provenance"/>
  </x:tableColumns>
  <x:tableStyleInfo name="TableStyleMedium2" showFirstColumn="0" showLastColumn="0" showRowStripes="1" showColumnStripes="0"/>
</x:table>
</file>

<file path=xl/tables/table47.xml><?xml version="1.0" encoding="utf-8"?>
<x:table xmlns:x="http://schemas.openxmlformats.org/spreadsheetml/2006/main" id="45" name="T5_mount_contracts_v5" displayName="T5_mount_contracts_v5" ref="A5:J21" headerRowCount="1" totalsRowCount="0" totalsRowShown="0">
  <x:autoFilter ref="A5:J21"/>
  <x:tableColumns count="10">
    <x:tableColumn id="1" name="Identifiant"/>
    <x:tableColumn id="2" name="Titre"/>
    <x:tableColumn id="3" name="Monture"/>
    <x:tableColumn id="4" name="Déclencheur"/>
    <x:tableColumn id="5" name="Séquence"/>
    <x:tableColumn id="6" name="Choix"/>
    <x:tableColumn id="7" name="Gain"/>
    <x:tableColumn id="8" name="Incident"/>
    <x:tableColumn id="9" name="Retour"/>
    <x:tableColumn id="10" name="Provenance"/>
  </x:tableColumns>
  <x:tableStyleInfo name="TableStyleMedium2" showFirstColumn="0" showLastColumn="0" showRowStripes="1" showColumnStripes="0"/>
</x:table>
</file>

<file path=xl/tables/table48.xml><?xml version="1.0" encoding="utf-8"?>
<x:table xmlns:x="http://schemas.openxmlformats.org/spreadsheetml/2006/main" id="46" name="T5_biome_missions_v5" displayName="T5_biome_missions_v5" ref="A5:K35" headerRowCount="1" totalsRowCount="0" totalsRowShown="0">
  <x:autoFilter ref="A5:K35"/>
  <x:tableColumns count="11">
    <x:tableColumn id="1" name="Identifiant"/>
    <x:tableColumn id="2" name="Titre"/>
    <x:tableColumn id="3" name="Région"/>
    <x:tableColumn id="4" name="Stade"/>
    <x:tableColumn id="5" name="Déclencheur"/>
    <x:tableColumn id="6" name="Séquence"/>
    <x:tableColumn id="7" name="Choix"/>
    <x:tableColumn id="8" name="Gain"/>
    <x:tableColumn id="9" name="Échec"/>
    <x:tableColumn id="10" name="Lien maison"/>
    <x:tableColumn id="11" name="Provenance"/>
  </x:tableColumns>
  <x:tableStyleInfo name="TableStyleMedium2" showFirstColumn="0" showLastColumn="0" showRowStripes="1" showColumnStripes="0"/>
</x:table>
</file>

<file path=xl/tables/table49.xml><?xml version="1.0" encoding="utf-8"?>
<x:table xmlns:x="http://schemas.openxmlformats.org/spreadsheetml/2006/main" id="47" name="T5_economy_resources_v5" displayName="T5_economy_resources_v5" ref="A5:M29" headerRowCount="1" totalsRowCount="0" totalsRowShown="0">
  <x:autoFilter ref="A5:M29"/>
  <x:tableColumns count="13">
    <x:tableColumn id="1" name="Identifiant"/>
    <x:tableColumn id="2" name="Titre"/>
    <x:tableColumn id="3" name="Origine"/>
    <x:tableColumn id="4" name="Usage"/>
    <x:tableColumn id="5" name="Valeur echange proposée"/>
    <x:tableColumn id="6" name="Contrainte"/>
    <x:tableColumn id="7" name="Systeme"/>
    <x:tableColumn id="8" name="Obtention"/>
    <x:tableColumn id="9" name="Transport"/>
    <x:tableColumn id="10" name="Consommation"/>
    <x:tableColumn id="11" name="Equilibrage"/>
    <x:tableColumn id="12" name="Guerre"/>
    <x:tableColumn id="13" name="Provenance"/>
  </x:tableColumns>
  <x:tableStyleInfo name="TableStyleMedium2" showFirstColumn="0" showLastColumn="0" showRowStripes="1" showColumnStripes="0"/>
</x:table>
</file>

<file path=xl/tables/table50.xml><?xml version="1.0" encoding="utf-8"?>
<x:table xmlns:x="http://schemas.openxmlformats.org/spreadsheetml/2006/main" id="48" name="T5_home_rules" displayName="T5_home_rules" ref="A5:G29" headerRowCount="1" totalsRowCount="0" totalsRowShown="0">
  <x:autoFilter ref="A5:G29"/>
  <x:tableColumns count="7">
    <x:tableColumn id="1" name="Identifiant"/>
    <x:tableColumn id="2" name="Titre"/>
    <x:tableColumn id="3" name="Règle"/>
    <x:tableColumn id="4" name="Application"/>
    <x:tableColumn id="5" name="Cas limite"/>
    <x:tableColumn id="6" name="Effet"/>
    <x:tableColumn id="7" name="Provenance"/>
  </x:tableColumns>
  <x:tableStyleInfo name="TableStyleMedium2" showFirstColumn="0" showLastColumn="0" showRowStripes="1" showColumnStripes="0"/>
</x:table>
</file>

<file path=xl/tables/table51.xml><?xml version="1.0" encoding="utf-8"?>
<x:table xmlns:x="http://schemas.openxmlformats.org/spreadsheetml/2006/main" id="49" name="T5_homes" displayName="T5_homes" ref="A5:O25" headerRowCount="1" totalsRowCount="0" totalsRowShown="0">
  <x:autoFilter ref="A5:O25"/>
  <x:tableColumns count="15">
    <x:tableColumn id="1" name="Identifiant"/>
    <x:tableColumn id="2" name="Titre"/>
    <x:tableColumn id="3" name="Communauté"/>
    <x:tableColumn id="4" name="Clan"/>
    <x:tableColumn id="5" name="Région"/>
    <x:tableColumn id="6" name="Rang minimal"/>
    <x:tableColumn id="7" name="Respect pour habiter"/>
    <x:tableColumn id="8" name="Respect pour aménager"/>
    <x:tableColumn id="9" name="Respect pour recevoir"/>
    <x:tableColumn id="10" name="Mission de déverrouillage"/>
    <x:tableColumn id="11" name="Actions en 2D"/>
    <x:tableColumn id="12" name="Choix conséquence"/>
    <x:tableColumn id="13" name="Plan vie"/>
    <x:tableColumn id="14" name="Statut proprietaire"/>
    <x:tableColumn id="15" name="Provenance"/>
  </x:tableColumns>
  <x:tableStyleInfo name="TableStyleMedium2" showFirstColumn="0" showLastColumn="0" showRowStripes="1" showColumnStripes="0"/>
</x:table>
</file>

<file path=xl/tables/table52.xml><?xml version="1.0" encoding="utf-8"?>
<x:table xmlns:x="http://schemas.openxmlformats.org/spreadsheetml/2006/main" id="50" name="T5_home_rooms" displayName="T5_home_rooms" ref="A5:J65" headerRowCount="1" totalsRowCount="0" totalsRowShown="0">
  <x:autoFilter ref="A5:J65"/>
  <x:tableColumns count="10">
    <x:tableColumn id="1" name="Identifiant"/>
    <x:tableColumn id="2" name="Titre"/>
    <x:tableColumn id="3" name="Maison"/>
    <x:tableColumn id="4" name="Emplacement"/>
    <x:tableColumn id="5" name="Accès"/>
    <x:tableColumn id="6" name="Interactions"/>
    <x:tableColumn id="7" name="Équipement"/>
    <x:tableColumn id="8" name="Liaisons"/>
    <x:tableColumn id="9" name="Contrainte"/>
    <x:tableColumn id="10" name="Provenance"/>
  </x:tableColumns>
  <x:tableStyleInfo name="TableStyleMedium2" showFirstColumn="0" showLastColumn="0" showRowStripes="1" showColumnStripes="0"/>
</x:table>
</file>

<file path=xl/tables/table53.xml><?xml version="1.0" encoding="utf-8"?>
<x:table xmlns:x="http://schemas.openxmlformats.org/spreadsheetml/2006/main" id="51" name="T5_home_events" displayName="T5_home_events" ref="A5:G29" headerRowCount="1" totalsRowCount="0" totalsRowShown="0">
  <x:autoFilter ref="A5:G29"/>
  <x:tableColumns count="7">
    <x:tableColumn id="1" name="Identifiant"/>
    <x:tableColumn id="2" name="Titre"/>
    <x:tableColumn id="3" name="Déclencheur"/>
    <x:tableColumn id="4" name="Actions en 2D"/>
    <x:tableColumn id="5" name="Choix"/>
    <x:tableColumn id="6" name="Conséquence"/>
    <x:tableColumn id="7" name="Provenance"/>
  </x:tableColumns>
  <x:tableStyleInfo name="TableStyleMedium2" showFirstColumn="0" showLastColumn="0" showRowStripes="1" showColumnStripes="0"/>
</x:table>
</file>

<file path=xl/tables/table54.xml><?xml version="1.0" encoding="utf-8"?>
<x:table xmlns:x="http://schemas.openxmlformats.org/spreadsheetml/2006/main" id="52" name="T5_clanship_rules" displayName="T5_clanship_rules" ref="A5:F35" headerRowCount="1" totalsRowCount="0" totalsRowShown="0">
  <x:autoFilter ref="A5:F35"/>
  <x:tableColumns count="6">
    <x:tableColumn id="1" name="Identifiant"/>
    <x:tableColumn id="2" name="Titre"/>
    <x:tableColumn id="3" name="Règle"/>
    <x:tableColumn id="4" name="Application dans le jeu"/>
    <x:tableColumn id="5" name="Limite"/>
    <x:tableColumn id="6" name="Provenance"/>
  </x:tableColumns>
  <x:tableStyleInfo name="TableStyleMedium2" showFirstColumn="0" showLastColumn="0" showRowStripes="1" showColumnStripes="0"/>
</x:table>
</file>

<file path=xl/tables/table55.xml><?xml version="1.0" encoding="utf-8"?>
<x:table xmlns:x="http://schemas.openxmlformats.org/spreadsheetml/2006/main" id="53" name="T5_clanship_rooms" displayName="T5_clanship_rooms" ref="A5:J29" headerRowCount="1" totalsRowCount="0" totalsRowShown="0">
  <x:autoFilter ref="A5:J29"/>
  <x:tableColumns count="10">
    <x:tableColumn id="1" name="Identifiant"/>
    <x:tableColumn id="2" name="Titre"/>
    <x:tableColumn id="3" name="Pont"/>
    <x:tableColumn id="4" name="Liaisons"/>
    <x:tableColumn id="5" name="Équipement"/>
    <x:tableColumn id="6" name="Interaction 2D"/>
    <x:tableColumn id="7" name="Déverrouillage"/>
    <x:tableColumn id="8" name="Incident possible"/>
    <x:tableColumn id="9" name="Navire"/>
    <x:tableColumn id="10" name="Provenance"/>
  </x:tableColumns>
  <x:tableStyleInfo name="TableStyleMedium2" showFirstColumn="0" showLastColumn="0" showRowStripes="1" showColumnStripes="0"/>
</x:table>
</file>

<file path=xl/tables/table56.xml><?xml version="1.0" encoding="utf-8"?>
<x:table xmlns:x="http://schemas.openxmlformats.org/spreadsheetml/2006/main" id="54" name="T5_crew_roles" displayName="T5_crew_roles" ref="A5:I23" headerRowCount="1" totalsRowCount="0" totalsRowShown="0">
  <x:autoFilter ref="A5:I23"/>
  <x:tableColumns count="9">
    <x:tableColumn id="1" name="Identifiant"/>
    <x:tableColumn id="2" name="Titre"/>
    <x:tableColumn id="3" name="Fonction"/>
    <x:tableColumn id="4" name="Poste"/>
    <x:tableColumn id="5" name="Histoire"/>
    <x:tableColumn id="6" name="Scène jouable"/>
    <x:tableColumn id="7" name="Limite personnelle"/>
    <x:tableColumn id="8" name="Capacité"/>
    <x:tableColumn id="9" name="Provenance"/>
  </x:tableColumns>
  <x:tableStyleInfo name="TableStyleMedium2" showFirstColumn="0" showLastColumn="0" showRowStripes="1" showColumnStripes="0"/>
</x:table>
</file>

<file path=xl/tables/table57.xml><?xml version="1.0" encoding="utf-8"?>
<x:table xmlns:x="http://schemas.openxmlformats.org/spreadsheetml/2006/main" id="55" name="T5_clan_ship_missions" displayName="T5_clan_ship_missions" ref="A5:M29" headerRowCount="1" totalsRowCount="0" totalsRowShown="0">
  <x:autoFilter ref="A5:M29"/>
  <x:tableColumns count="13">
    <x:tableColumn id="1" name="Identifiant"/>
    <x:tableColumn id="2" name="Titre"/>
    <x:tableColumn id="3" name="Déclencheur"/>
    <x:tableColumn id="4" name="Lieux"/>
    <x:tableColumn id="5" name="Situation"/>
    <x:tableColumn id="6" name="Séquence jouable"/>
    <x:tableColumn id="7" name="Choix"/>
    <x:tableColumn id="8" name="Coût et limite"/>
    <x:tableColumn id="9" name="Réussite"/>
    <x:tableColumn id="10" name="Échec et reprise"/>
    <x:tableColumn id="11" name="Liaisons"/>
    <x:tableColumn id="12" name="État persistant"/>
    <x:tableColumn id="13" name="Provenance"/>
  </x:tableColumns>
  <x:tableStyleInfo name="TableStyleMedium2" showFirstColumn="0" showLastColumn="0" showRowStripes="1" showColumnStripes="0"/>
</x:table>
</file>

<file path=xl/tables/table58.xml><?xml version="1.0" encoding="utf-8"?>
<x:table xmlns:x="http://schemas.openxmlformats.org/spreadsheetml/2006/main" id="56" name="T5_clan_management" displayName="T5_clan_management" ref="A5:G17" headerRowCount="1" totalsRowCount="0" totalsRowShown="0">
  <x:autoFilter ref="A5:G17"/>
  <x:tableColumns count="7">
    <x:tableColumn id="1" name="Identifiant"/>
    <x:tableColumn id="2" name="Titre"/>
    <x:tableColumn id="3" name="Lieu"/>
    <x:tableColumn id="4" name="Gestes de gestion"/>
    <x:tableColumn id="5" name="Coût et condition"/>
    <x:tableColumn id="6" name="Résultat"/>
    <x:tableColumn id="7" name="Provenance"/>
  </x:tableColumns>
  <x:tableStyleInfo name="TableStyleMedium2" showFirstColumn="0" showLastColumn="0" showRowStripes="1" showColumnStripes="0"/>
</x:table>
</file>

<file path=xl/tables/table59.xml><?xml version="1.0" encoding="utf-8"?>
<x:table xmlns:x="http://schemas.openxmlformats.org/spreadsheetml/2006/main" id="57" name="T5_multiplayer_rules" displayName="T5_multiplayer_rules" ref="A5:F29" headerRowCount="1" totalsRowCount="0" totalsRowShown="0">
  <x:autoFilter ref="A5:F29"/>
  <x:tableColumns count="6">
    <x:tableColumn id="1" name="Identifiant"/>
    <x:tableColumn id="2" name="Titre"/>
    <x:tableColumn id="3" name="Règle"/>
    <x:tableColumn id="4" name="Comportement"/>
    <x:tableColumn id="5" name="Cas limite"/>
    <x:tableColumn id="6" name="Provenance"/>
  </x:tableColumns>
  <x:tableStyleInfo name="TableStyleMedium2" showFirstColumn="0" showLastColumn="0" showRowStripes="1" showColumnStripes="0"/>
</x:table>
</file>

<file path=xl/tables/table60.xml><?xml version="1.0" encoding="utf-8"?>
<x:table xmlns:x="http://schemas.openxmlformats.org/spreadsheetml/2006/main" id="58" name="T5_project_synergies" displayName="T5_project_synergies" ref="A5:G23" headerRowCount="1" totalsRowCount="0" totalsRowShown="0">
  <x:autoFilter ref="A5:G23"/>
  <x:tableColumns count="7">
    <x:tableColumn id="1" name="Identifiant"/>
    <x:tableColumn id="2" name="Titre"/>
    <x:tableColumn id="3" name="Origine"/>
    <x:tableColumn id="4" name="Systeme"/>
    <x:tableColumn id="5" name="Scène et sens"/>
    <x:tableColumn id="6" name="Continuite"/>
    <x:tableColumn id="7" name="Provenance"/>
  </x:tableColumns>
  <x:tableStyleInfo name="TableStyleMedium2" showFirstColumn="0" showLastColumn="0" showRowStripes="1" showColumnStripes="0"/>
</x:table>
</file>

<file path=xl/tables/table61.xml><?xml version="1.0" encoding="utf-8"?>
<x:table xmlns:x="http://schemas.openxmlformats.org/spreadsheetml/2006/main" id="59" name="T5_v5_home_scenes" displayName="T5_v5_home_scenes" ref="A5:K65" headerRowCount="1" totalsRowCount="0" totalsRowShown="0">
  <x:autoFilter ref="A5:K65"/>
  <x:tableColumns count="11">
    <x:tableColumn id="1" name="Identifiant"/>
    <x:tableColumn id="2" name="Titre"/>
    <x:tableColumn id="3" name="Maison"/>
    <x:tableColumn id="4" name="Déclencheur"/>
    <x:tableColumn id="5" name="Lieu et ambiance"/>
    <x:tableColumn id="6" name="Séquence jouable"/>
    <x:tableColumn id="7" name="Choix"/>
    <x:tableColumn id="8" name="Réaction et conséquence"/>
    <x:tableColumn id="9" name="Coût et reprise"/>
    <x:tableColumn id="10" name="Continuite"/>
    <x:tableColumn id="11" name="Provenance"/>
  </x:tableColumns>
  <x:tableStyleInfo name="TableStyleMedium2" showFirstColumn="0" showLastColumn="0" showRowStripes="1" showColumnStripes="0"/>
</x:table>
</file>

<file path=xl/tables/table62.xml><?xml version="1.0" encoding="utf-8"?>
<x:table xmlns:x="http://schemas.openxmlformats.org/spreadsheetml/2006/main" id="60" name="T5_v5_crew_incidents" displayName="T5_v5_crew_incidents" ref="A5:K29" headerRowCount="1" totalsRowCount="0" totalsRowShown="0">
  <x:autoFilter ref="A5:K29"/>
  <x:tableColumns count="11">
    <x:tableColumn id="1" name="Identifiant"/>
    <x:tableColumn id="2" name="Titre"/>
    <x:tableColumn id="3" name="Déclencheur"/>
    <x:tableColumn id="4" name="Lieu et personnes"/>
    <x:tableColumn id="5" name="Situation jouable"/>
    <x:tableColumn id="6" name="Solution A"/>
    <x:tableColumn id="7" name="Coût et conséquence A"/>
    <x:tableColumn id="8" name="Solution B"/>
    <x:tableColumn id="9" name="Coût et conséquence B"/>
    <x:tableColumn id="10" name="État et reprise"/>
    <x:tableColumn id="11" name="Provenance"/>
  </x:tableColumns>
  <x:tableStyleInfo name="TableStyleMedium2" showFirstColumn="0" showLastColumn="0" showRowStripes="1" showColumnStripes="0"/>
</x:table>
</file>

<file path=xl/tables/table63.xml><?xml version="1.0" encoding="utf-8"?>
<x:table xmlns:x="http://schemas.openxmlformats.org/spreadsheetml/2006/main" id="61" name="T5_v5_furnishing_recipes" displayName="T5_v5_furnishing_recipes" ref="A5:I23" headerRowCount="1" totalsRowCount="0" totalsRowShown="0">
  <x:autoFilter ref="A5:I23"/>
  <x:tableColumns count="9">
    <x:tableColumn id="1" name="Identifiant"/>
    <x:tableColumn id="2" name="Titre"/>
    <x:tableColumn id="3" name="Lieux compatibles"/>
    <x:tableColumn id="4" name="Coût fictif"/>
    <x:tableColumn id="5" name="Étapes jouables"/>
    <x:tableColumn id="6" name="Placement"/>
    <x:tableColumn id="7" name="Usage"/>
    <x:tableColumn id="8" name="Logistique"/>
    <x:tableColumn id="9" name="Provenance"/>
  </x:tableColumns>
  <x:tableStyleInfo name="TableStyleMedium2" showFirstColumn="0" showLastColumn="0" showRowStripes="1" showColumnStripes="0"/>
</x:table>
</file>

<file path=xl/tables/table64.xml><?xml version="1.0" encoding="utf-8"?>
<x:table xmlns:x="http://schemas.openxmlformats.org/spreadsheetml/2006/main" id="62" name="T5_v5_collective_missions" displayName="T5_v5_collective_missions" ref="A5:N29" headerRowCount="1" totalsRowCount="0" totalsRowShown="0">
  <x:autoFilter ref="A5:N29"/>
  <x:tableColumns count="14">
    <x:tableColumn id="1" name="Identifiant"/>
    <x:tableColumn id="2" name="Titre"/>
    <x:tableColumn id="3" name="Déclencheur"/>
    <x:tableColumn id="4" name="Lieux"/>
    <x:tableColumn id="5" name="Situation"/>
    <x:tableColumn id="6" name="Séquence jouable"/>
    <x:tableColumn id="7" name="Choix"/>
    <x:tableColumn id="8" name="Coût et limite"/>
    <x:tableColumn id="9" name="Réussite"/>
    <x:tableColumn id="10" name="Échec et reprise"/>
    <x:tableColumn id="11" name="Liaisons"/>
    <x:tableColumn id="12" name="État persistant"/>
    <x:tableColumn id="13" name="Provenance"/>
    <x:tableColumn id="14" name="Catégorie"/>
  </x:tableColumns>
  <x:tableStyleInfo name="TableStyleMedium2" showFirstColumn="0" showLastColumn="0" showRowStripes="1" showColumnStripes="0"/>
</x:table>
</file>

<file path=xl/tables/table65.xml><?xml version="1.0" encoding="utf-8"?>
<x:table xmlns:x="http://schemas.openxmlformats.org/spreadsheetml/2006/main" id="63" name="T5_trophy_rules" displayName="T5_trophy_rules" ref="A5:F29" headerRowCount="1" totalsRowCount="0" totalsRowShown="0">
  <x:autoFilter ref="A5:F29"/>
  <x:tableColumns count="6">
    <x:tableColumn id="1" name="Identifiant"/>
    <x:tableColumn id="2" name="Titre"/>
    <x:tableColumn id="3" name="Règle"/>
    <x:tableColumn id="4" name="Application"/>
    <x:tableColumn id="5" name="Limite"/>
    <x:tableColumn id="6" name="Provenance"/>
  </x:tableColumns>
  <x:tableStyleInfo name="TableStyleMedium2" showFirstColumn="0" showLastColumn="0" showRowStripes="1" showColumnStripes="0"/>
</x:table>
</file>

<file path=xl/tables/table66.xml><?xml version="1.0" encoding="utf-8"?>
<x:table xmlns:x="http://schemas.openxmlformats.org/spreadsheetml/2006/main" id="64" name="T5_trophy_screens" displayName="T5_trophy_screens" ref="A5:I21" headerRowCount="1" totalsRowCount="0" totalsRowShown="0">
  <x:autoFilter ref="A5:I21"/>
  <x:tableColumns count="9">
    <x:tableColumn id="1" name="Identifiant"/>
    <x:tableColumn id="2" name="Titre"/>
    <x:tableColumn id="3" name="Lieu"/>
    <x:tableColumn id="4" name="Cadrage"/>
    <x:tableColumn id="5" name="Entrée"/>
    <x:tableColumn id="6" name="Sortie"/>
    <x:tableColumn id="7" name="Gestes"/>
    <x:tableColumn id="8" name="Presentation"/>
    <x:tableColumn id="9" name="Provenance"/>
  </x:tableColumns>
  <x:tableStyleInfo name="TableStyleMedium2" showFirstColumn="0" showLastColumn="0" showRowStripes="1" showColumnStripes="0"/>
</x:table>
</file>

<file path=xl/tables/table67.xml><?xml version="1.0" encoding="utf-8"?>
<x:table xmlns:x="http://schemas.openxmlformats.org/spreadsheetml/2006/main" id="65" name="T5_trophy_actions" displayName="T5_trophy_actions" ref="A5:M101" headerRowCount="1" totalsRowCount="0" totalsRowShown="0">
  <x:autoFilter ref="A5:M101"/>
  <x:tableColumns count="13">
    <x:tableColumn id="1" name="Identifiant"/>
    <x:tableColumn id="2" name="Titre"/>
    <x:tableColumn id="3" name="Écran"/>
    <x:tableColumn id="4" name="Objet et hotspot"/>
    <x:tableColumn id="5" name="Souris"/>
    <x:tableColumn id="6" name="Manette"/>
    <x:tableColumn id="7" name="Precondition"/>
    <x:tableColumn id="8" name="Geste"/>
    <x:tableColumn id="9" name="Retour visible"/>
    <x:tableColumn id="10" name="Reprise"/>
    <x:tableColumn id="11" name="État enregistré"/>
    <x:tableColumn id="12" name="Accessibilite"/>
    <x:tableColumn id="13" name="Provenance"/>
  </x:tableColumns>
  <x:tableStyleInfo name="TableStyleMedium2" showFirstColumn="0" showLastColumn="0" showRowStripes="1" showColumnStripes="0"/>
</x:table>
</file>

<file path=xl/tables/table68.xml><?xml version="1.0" encoding="utf-8"?>
<x:table xmlns:x="http://schemas.openxmlformats.org/spreadsheetml/2006/main" id="66" name="T5_trophy_families" displayName="T5_trophy_families" ref="A5:F23" headerRowCount="1" totalsRowCount="0" totalsRowShown="0">
  <x:autoFilter ref="A5:F23"/>
  <x:tableColumns count="6">
    <x:tableColumn id="1" name="Identifiant"/>
    <x:tableColumn id="2" name="Titre"/>
    <x:tableColumn id="3" name="Support"/>
    <x:tableColumn id="4" name="Examens"/>
    <x:tableColumn id="5" name="Limite"/>
    <x:tableColumn id="6" name="Provenance"/>
  </x:tableColumns>
  <x:tableStyleInfo name="TableStyleMedium2" showFirstColumn="0" showLastColumn="0" showRowStripes="1" showColumnStripes="0"/>
</x:table>
</file>

<file path=xl/tables/table69.xml><?xml version="1.0" encoding="utf-8"?>
<x:table xmlns:x="http://schemas.openxmlformats.org/spreadsheetml/2006/main" id="67" name="T5_trophy_stories" displayName="T5_trophy_stories" ref="A5:I17" headerRowCount="1" totalsRowCount="0" totalsRowShown="0">
  <x:autoFilter ref="A5:I17"/>
  <x:tableColumns count="9">
    <x:tableColumn id="1" name="Identifiant"/>
    <x:tableColumn id="2" name="Titre"/>
    <x:tableColumn id="3" name="Situation"/>
    <x:tableColumn id="4" name="Déclencheur"/>
    <x:tableColumn id="5" name="Famille"/>
    <x:tableColumn id="6" name="Structure"/>
    <x:tableColumn id="7" name="Decision finale"/>
    <x:tableColumn id="8" name="Statut dans le lore"/>
    <x:tableColumn id="9" name="Provenance"/>
  </x:tableColumns>
  <x:tableStyleInfo name="TableStyleMedium2" showFirstColumn="0" showLastColumn="0" showRowStripes="1" showColumnStripes="0"/>
</x:table>
</file>

<file path=xl/tables/table70.xml><?xml version="1.0" encoding="utf-8"?>
<x:table xmlns:x="http://schemas.openxmlformats.org/spreadsheetml/2006/main" id="68" name="T5_trophy_story_steps" displayName="T5_trophy_story_steps" ref="A5:K53" headerRowCount="1" totalsRowCount="0" totalsRowShown="0">
  <x:autoFilter ref="A5:K53"/>
  <x:tableColumns count="11">
    <x:tableColumn id="1" name="Identifiant"/>
    <x:tableColumn id="2" name="Titre"/>
    <x:tableColumn id="3" name="Histoire"/>
    <x:tableColumn id="4" name="Ordre"/>
    <x:tableColumn id="5" name="Action physique"/>
    <x:tableColumn id="6" name="Retour et decouverte"/>
    <x:tableColumn id="7" name="Condition"/>
    <x:tableColumn id="8" name="Interaction"/>
    <x:tableColumn id="9" name="Reprise"/>
    <x:tableColumn id="10" name="État"/>
    <x:tableColumn id="11" name="Provenance"/>
  </x:tableColumns>
  <x:tableStyleInfo name="TableStyleMedium2" showFirstColumn="0" showLastColumn="0" showRowStripes="1" showColumnStripes="0"/>
</x:table>
</file>

<file path=xl/tables/table71.xml><?xml version="1.0" encoding="utf-8"?>
<x:table xmlns:x="http://schemas.openxmlformats.org/spreadsheetml/2006/main" id="69" name="T5_trophy_display" displayName="T5_trophy_display" ref="A5:G29" headerRowCount="1" totalsRowCount="0" totalsRowShown="0">
  <x:autoFilter ref="A5:G29"/>
  <x:tableColumns count="7">
    <x:tableColumn id="1" name="Identifiant"/>
    <x:tableColumn id="2" name="Titre"/>
    <x:tableColumn id="3" name="Famille cible"/>
    <x:tableColumn id="4" name="Capacité"/>
    <x:tableColumn id="5" name="Gestes"/>
    <x:tableColumn id="6" name="Contrainte"/>
    <x:tableColumn id="7" name="Provenance"/>
  </x:tableColumns>
  <x:tableStyleInfo name="TableStyleMedium2" showFirstColumn="0" showLastColumn="0" showRowStripes="1" showColumnStripes="0"/>
</x:table>
</file>

<file path=xl/tables/table72.xml><?xml version="1.0" encoding="utf-8"?>
<x:table xmlns:x="http://schemas.openxmlformats.org/spreadsheetml/2006/main" id="70" name="T5_trophy_missions" displayName="T5_trophy_missions" ref="A5:M17" headerRowCount="1" totalsRowCount="0" totalsRowShown="0">
  <x:autoFilter ref="A5:M17"/>
  <x:tableColumns count="13">
    <x:tableColumn id="1" name="Identifiant"/>
    <x:tableColumn id="2" name="Titre"/>
    <x:tableColumn id="3" name="Déclencheur"/>
    <x:tableColumn id="4" name="Lieux"/>
    <x:tableColumn id="5" name="Situation"/>
    <x:tableColumn id="6" name="Séquence jouable"/>
    <x:tableColumn id="7" name="Choix"/>
    <x:tableColumn id="8" name="Coût et limite"/>
    <x:tableColumn id="9" name="Réussite"/>
    <x:tableColumn id="10" name="Échec et reprise"/>
    <x:tableColumn id="11" name="Liaisons"/>
    <x:tableColumn id="12" name="État persistant"/>
    <x:tableColumn id="13" name="Provenance"/>
  </x:tableColumns>
  <x:tableStyleInfo name="TableStyleMedium2" showFirstColumn="0" showLastColumn="0" showRowStripes="1" showColumnStripes="0"/>
</x:table>
</file>

<file path=xl/tables/table73.xml><?xml version="1.0" encoding="utf-8"?>
<x:table xmlns:x="http://schemas.openxmlformats.org/spreadsheetml/2006/main" id="71" name="T5_trophy_accessibility" displayName="T5_trophy_accessibility" ref="A5:F17" headerRowCount="1" totalsRowCount="0" totalsRowShown="0">
  <x:autoFilter ref="A5:F17"/>
  <x:tableColumns count="6">
    <x:tableColumn id="1" name="Identifiant"/>
    <x:tableColumn id="2" name="Titre"/>
    <x:tableColumn id="3" name="Portee"/>
    <x:tableColumn id="4" name="Adaptation"/>
    <x:tableColumn id="5" name="Equivalence"/>
    <x:tableColumn id="6" name="Provenance"/>
  </x:tableColumns>
  <x:tableStyleInfo name="TableStyleMedium2" showFirstColumn="0" showLastColumn="0" showRowStripes="1" showColumnStripes="0"/>
</x:table>
</file>

<file path=xl/tables/table74.xml><?xml version="1.0" encoding="utf-8"?>
<x:table xmlns:x="http://schemas.openxmlformats.org/spreadsheetml/2006/main" id="72" name="T5_trophy_state_fields" displayName="T5_trophy_state_fields" ref="A5:E25" headerRowCount="1" totalsRowCount="0" totalsRowShown="0">
  <x:autoFilter ref="A5:E25"/>
  <x:tableColumns count="5">
    <x:tableColumn id="1" name="Identifiant"/>
    <x:tableColumn id="2" name="Titre"/>
    <x:tableColumn id="3" name="Contenu"/>
    <x:tableColumn id="4" name="Règle"/>
    <x:tableColumn id="5" name="Provenance"/>
  </x:tableColumns>
  <x:tableStyleInfo name="TableStyleMedium2" showFirstColumn="0" showLastColumn="0" showRowStripes="1" showColumnStripes="0"/>
</x:table>
</file>

<file path=xl/tables/table75.xml><?xml version="1.0" encoding="utf-8"?>
<x:table xmlns:x="http://schemas.openxmlformats.org/spreadsheetml/2006/main" id="73" name="T5_v5_trophy_chains" displayName="T5_v5_trophy_chains" ref="A5:O53" headerRowCount="1" totalsRowCount="0" totalsRowShown="0">
  <x:autoFilter ref="A5:O53"/>
  <x:tableColumns count="15">
    <x:tableColumn id="1" name="Identifiant"/>
    <x:tableColumn id="2" name="Titre"/>
    <x:tableColumn id="3" name="Chaine"/>
    <x:tableColumn id="4" name="Objet et contexte"/>
    <x:tableColumn id="5" name="Ordre"/>
    <x:tableColumn id="6" name="Point interactif"/>
    <x:tableColumn id="7" name="Commandes"/>
    <x:tableColumn id="8" name="Condition"/>
    <x:tableColumn id="9" name="Action physique"/>
    <x:tableColumn id="10" name="Retour visible"/>
    <x:tableColumn id="11" name="Revelation"/>
    <x:tableColumn id="12" name="Reprise"/>
    <x:tableColumn id="13" name="État persistant"/>
    <x:tableColumn id="14" name="Accessibilite"/>
    <x:tableColumn id="15" name="Provenance"/>
  </x:tableColumns>
  <x:tableStyleInfo name="TableStyleMedium2" showFirstColumn="0" showLastColumn="0" showRowStripes="1" showColumnStripes="0"/>
</x:table>
</file>

<file path=xl/tables/table76.xml><?xml version="1.0" encoding="utf-8"?>
<x:table xmlns:x="http://schemas.openxmlformats.org/spreadsheetml/2006/main" id="74" name="T5_war_method" displayName="T5_war_method" ref="A5:D17" headerRowCount="1" totalsRowCount="0" totalsRowShown="0">
  <x:autoFilter ref="A5:D17"/>
  <x:tableColumns count="4">
    <x:tableColumn id="1" name="Identifiant"/>
    <x:tableColumn id="2" name="Titre"/>
    <x:tableColumn id="3" name="Règle"/>
    <x:tableColumn id="4" name="Provenance"/>
  </x:tableColumns>
  <x:tableStyleInfo name="TableStyleMedium2" showFirstColumn="0" showLastColumn="0" showRowStripes="1" showColumnStripes="0"/>
</x:table>
</file>

<file path=xl/tables/table77.xml><?xml version="1.0" encoding="utf-8"?>
<x:table xmlns:x="http://schemas.openxmlformats.org/spreadsheetml/2006/main" id="75" name="T5_war_parameters" displayName="T5_war_parameters" ref="A5:G36" headerRowCount="1" totalsRowCount="0" totalsRowShown="0">
  <x:autoFilter ref="A5:G36"/>
  <x:tableColumns count="7">
    <x:tableColumn id="1" name="Identifiant"/>
    <x:tableColumn id="2" name="Titre"/>
    <x:tableColumn id="3" name="Cle"/>
    <x:tableColumn id="4" name="Valeur"/>
    <x:tableColumn id="5" name="Unité"/>
    <x:tableColumn id="6" name="Règle"/>
    <x:tableColumn id="7" name="Provenance"/>
  </x:tableColumns>
  <x:tableStyleInfo name="TableStyleMedium2" showFirstColumn="0" showLastColumn="0" showRowStripes="1" showColumnStripes="0"/>
</x:table>
</file>

<file path=xl/tables/table78.xml><?xml version="1.0" encoding="utf-8"?>
<x:table xmlns:x="http://schemas.openxmlformats.org/spreadsheetml/2006/main" id="76" name="T5_war_clans" displayName="T5_war_clans" ref="A5:J20" headerRowCount="1" totalsRowCount="0" totalsRowShown="0">
  <x:autoFilter ref="A5:J20"/>
  <x:tableColumns count="10">
    <x:tableColumn id="1" name="Identifiant"/>
    <x:tableColumn id="2" name="Titre"/>
    <x:tableColumn id="3" name="Clan id"/>
    <x:tableColumn id="4" name="Doctrine"/>
    <x:tableColumn id="5" name="Gestes"/>
    <x:tableColumn id="6" name="Relation communautés"/>
    <x:tableColumn id="7" name="Limite"/>
    <x:tableColumn id="8" name="Offre"/>
    <x:tableColumn id="9" name="Rupture"/>
    <x:tableColumn id="10" name="Provenance"/>
  </x:tableColumns>
  <x:tableStyleInfo name="TableStyleMedium2" showFirstColumn="0" showLastColumn="0" showRowStripes="1" showColumnStripes="0"/>
</x:table>
</file>

<file path=xl/tables/table79.xml><?xml version="1.0" encoding="utf-8"?>
<x:table xmlns:x="http://schemas.openxmlformats.org/spreadsheetml/2006/main" id="77" name="T5_unit_types" displayName="T5_unit_types" ref="A5:O35" headerRowCount="1" totalsRowCount="0" totalsRowShown="0">
  <x:autoFilter ref="A5:O35"/>
  <x:tableColumns count="15">
    <x:tableColumn id="1" name="Identifiant"/>
    <x:tableColumn id="2" name="Titre"/>
    <x:tableColumn id="3" name="Rôle"/>
    <x:tableColumn id="4" name="Membres au complet"/>
    <x:tableColumn id="5" name="Points de commandement"/>
    <x:tableColumn id="6" name="RAV de recrutement"/>
    <x:tableColumn id="7" name="RAV par tour"/>
    <x:tableColumn id="8" name="Délai (tours)"/>
    <x:tableColumn id="9" name="Attaque de base"/>
    <x:tableColumn id="10" name="Défense de base"/>
    <x:tableColumn id="11" name="Portée (cases)"/>
    <x:tableColumn id="12" name="Mobilité (cases)"/>
    <x:tableColumn id="13" name="Contre"/>
    <x:tableColumn id="14" name="Limite"/>
    <x:tableColumn id="15" name="Provenance"/>
  </x:tableColumns>
  <x:tableStyleInfo name="TableStyleMedium2" showFirstColumn="0" showLastColumn="0" showRowStripes="1" showColumnStripes="0"/>
</x:table>
</file>

<file path=xl/tables/table80.xml><?xml version="1.0" encoding="utf-8"?>
<x:table xmlns:x="http://schemas.openxmlformats.org/spreadsheetml/2006/main" id="78" name="T5_unit_specializations" displayName="T5_unit_specializations" ref="A5:L35" headerRowCount="1" totalsRowCount="0" totalsRowShown="0">
  <x:autoFilter ref="A5:L35"/>
  <x:tableColumns count="12">
    <x:tableColumn id="1" name="Identifiant"/>
    <x:tableColumn id="2" name="Titre"/>
    <x:tableColumn id="3" name="Unité concernée"/>
    <x:tableColumn id="4" name="Seuil XP"/>
    <x:tableColumn id="5" name="Choix A"/>
    <x:tableColumn id="6" name="Effet A"/>
    <x:tableColumn id="7" name="Choix B"/>
    <x:tableColumn id="8" name="Effet B"/>
    <x:tableColumn id="9" name="Exclusivite"/>
    <x:tableColumn id="10" name="Palier maitre"/>
    <x:tableColumn id="11" name="Recrue"/>
    <x:tableColumn id="12" name="Provenance"/>
  </x:tableColumns>
  <x:tableStyleInfo name="TableStyleMedium2" showFirstColumn="0" showLastColumn="0" showRowStripes="1" showColumnStripes="0"/>
</x:table>
</file>

<file path=xl/tables/table81.xml><?xml version="1.0" encoding="utf-8"?>
<x:table xmlns:x="http://schemas.openxmlformats.org/spreadsheetml/2006/main" id="79" name="T5_unit_progression" displayName="T5_unit_progression" ref="A5:H14" headerRowCount="1" totalsRowCount="0" totalsRowShown="0">
  <x:autoFilter ref="A5:H14"/>
  <x:tableColumns count="8">
    <x:tableColumn id="1" name="Identifiant"/>
    <x:tableColumn id="2" name="Titre"/>
    <x:tableColumn id="3" name="Borne basse"/>
    <x:tableColumn id="4" name="Borne haute"/>
    <x:tableColumn id="5" name="Multiplicateur"/>
    <x:tableColumn id="6" name="Usage"/>
    <x:tableColumn id="7" name="Règle"/>
    <x:tableColumn id="8" name="Provenance"/>
  </x:tableColumns>
  <x:tableStyleInfo name="TableStyleMedium2" showFirstColumn="0" showLastColumn="0" showRowStripes="1" showColumnStripes="0"/>
</x:table>
</file>

<file path=xl/tables/table82.xml><?xml version="1.0" encoding="utf-8"?>
<x:table xmlns:x="http://schemas.openxmlformats.org/spreadsheetml/2006/main" id="80" name="T5_war_structures" displayName="T5_war_structures" ref="A5:K23" headerRowCount="1" totalsRowCount="0" totalsRowShown="0">
  <x:autoFilter ref="A5:K23"/>
  <x:tableColumns count="11">
    <x:tableColumn id="1" name="Identifiant"/>
    <x:tableColumn id="2" name="Titre"/>
    <x:tableColumn id="3" name="Fonction"/>
    <x:tableColumn id="4" name="Coût RAV"/>
    <x:tableColumn id="5" name="Entretien RAV"/>
    <x:tableColumn id="6" name="Délai (tours)"/>
    <x:tableColumn id="7" name="Operateur ref"/>
    <x:tableColumn id="8" name="Effet"/>
    <x:tableColumn id="9" name="Limite"/>
    <x:tableColumn id="10" name="Deploiement"/>
    <x:tableColumn id="11" name="Provenance"/>
  </x:tableColumns>
  <x:tableStyleInfo name="TableStyleMedium2" showFirstColumn="0" showLastColumn="0" showRowStripes="1" showColumnStripes="0"/>
</x:table>
</file>

<file path=xl/tables/table83.xml><?xml version="1.0" encoding="utf-8"?>
<x:table xmlns:x="http://schemas.openxmlformats.org/spreadsheetml/2006/main" id="81" name="T5_war_planets" displayName="T5_war_planets" ref="A5:M11" headerRowCount="1" totalsRowCount="0" totalsRowShown="0">
  <x:autoFilter ref="A5:M11"/>
  <x:tableColumns count="13">
    <x:tableColumn id="1" name="Identifiant"/>
    <x:tableColumn id="2" name="Titre"/>
    <x:tableColumn id="3" name="Monde concerné"/>
    <x:tableColumn id="4" name="Biomes"/>
    <x:tableColumn id="5" name="Topologie"/>
    <x:tableColumn id="6" name="Objectif strategique"/>
    <x:tableColumn id="7" name="Limite"/>
    <x:tableColumn id="8" name="Nombre zones cible"/>
    <x:tableColumn id="9" name="Nombre regions cible"/>
    <x:tableColumn id="10" name="Niveau détail"/>
    <x:tableColumn id="11" name="Accès"/>
    <x:tableColumn id="12" name="Identité"/>
    <x:tableColumn id="13" name="Provenance"/>
  </x:tableColumns>
  <x:tableStyleInfo name="TableStyleMedium2" showFirstColumn="0" showLastColumn="0" showRowStripes="1" showColumnStripes="0"/>
</x:table>
</file>

<file path=xl/tables/table84.xml><?xml version="1.0" encoding="utf-8"?>
<x:table xmlns:x="http://schemas.openxmlformats.org/spreadsheetml/2006/main" id="82" name="T5_korthas_regions" displayName="T5_korthas_regions" ref="A5:J11" headerRowCount="1" totalsRowCount="0" totalsRowShown="0">
  <x:autoFilter ref="A5:J11"/>
  <x:tableColumns count="10">
    <x:tableColumn id="1" name="Identifiant"/>
    <x:tableColumn id="2" name="Titre"/>
    <x:tableColumn id="3" name="Monde concerné"/>
    <x:tableColumn id="4" name="Terrain"/>
    <x:tableColumn id="5" name="Clan present"/>
    <x:tableColumn id="6" name="Bonus de défense (%)"/>
    <x:tableColumn id="7" name="Lecture"/>
    <x:tableColumn id="8" name="Condition coalition"/>
    <x:tableColumn id="9" name="Contrepartie"/>
    <x:tableColumn id="10" name="Provenance"/>
  </x:tableColumns>
  <x:tableStyleInfo name="TableStyleMedium2" showFirstColumn="0" showLastColumn="0" showRowStripes="1" showColumnStripes="0"/>
</x:table>
</file>

<file path=xl/tables/table85.xml><?xml version="1.0" encoding="utf-8"?>
<x:table xmlns:x="http://schemas.openxmlformats.org/spreadsheetml/2006/main" id="83" name="T5_korthas_territories" displayName="T5_korthas_territories" ref="A5:O41" headerRowCount="1" totalsRowCount="0" totalsRowShown="0">
  <x:autoFilter ref="A5:O41"/>
  <x:tableColumns count="15">
    <x:tableColumn id="1" name="Identifiant"/>
    <x:tableColumn id="2" name="Titre"/>
    <x:tableColumn id="3" name="Région ref"/>
    <x:tableColumn id="4" name="Colonne"/>
    <x:tableColumn id="5" name="Ligne"/>
    <x:tableColumn id="6" name="Contrôle initial"/>
    <x:tableColumn id="7" name="Rav produit"/>
    <x:tableColumn id="8" name="Garnison minimale (PC)"/>
    <x:tableColumn id="9" name="Bonus de défense (%)"/>
    <x:tableColumn id="10" name="Objectif terrain"/>
    <x:tableColumn id="11" name="Condition reconnaissance"/>
    <x:tableColumn id="12" name="Condition contrôle"/>
    <x:tableColumn id="13" name="Vie locale"/>
    <x:tableColumn id="14" name="Repli"/>
    <x:tableColumn id="15" name="Provenance"/>
  </x:tableColumns>
  <x:tableStyleInfo name="TableStyleMedium2" showFirstColumn="0" showLastColumn="0" showRowStripes="1" showColumnStripes="0"/>
</x:table>
</file>

<file path=xl/tables/table86.xml><?xml version="1.0" encoding="utf-8"?>
<x:table xmlns:x="http://schemas.openxmlformats.org/spreadsheetml/2006/main" id="84" name="T5_korthas_links" displayName="T5_korthas_links" ref="A5:L75" headerRowCount="1" totalsRowCount="0" totalsRowShown="0">
  <x:autoFilter ref="A5:L75"/>
  <x:tableColumns count="12">
    <x:tableColumn id="1" name="Identifiant"/>
    <x:tableColumn id="2" name="Titre"/>
    <x:tableColumn id="3" name="Zone A"/>
    <x:tableColumn id="4" name="Zone B"/>
    <x:tableColumn id="5" name="Type passage"/>
    <x:tableColumn id="6" name="Coût mouvement"/>
    <x:tableColumn id="7" name="Bidirectionnel"/>
    <x:tableColumn id="8" name="Capacité PC"/>
    <x:tableColumn id="9" name="Condition"/>
    <x:tableColumn id="10" name="Rav autorise"/>
    <x:tableColumn id="11" name="Incident"/>
    <x:tableColumn id="12" name="Provenance"/>
  </x:tableColumns>
  <x:tableStyleInfo name="TableStyleMedium2" showFirstColumn="0" showLastColumn="0" showRowStripes="1" showColumnStripes="0"/>
</x:table>
</file>

<file path=xl/tables/table87.xml><?xml version="1.0" encoding="utf-8"?>
<x:table xmlns:x="http://schemas.openxmlformats.org/spreadsheetml/2006/main" id="85" name="T5_rts_maps" displayName="T5_rts_maps" ref="A5:M17" headerRowCount="1" totalsRowCount="0" totalsRowShown="0">
  <x:autoFilter ref="A5:M17"/>
  <x:tableColumns count="13">
    <x:tableColumn id="1" name="Identifiant"/>
    <x:tableColumn id="2" name="Titre"/>
    <x:tableColumn id="3" name="Monde concerné"/>
    <x:tableColumn id="4" name="Largeur cases"/>
    <x:tableColumn id="5" name="Hauteur cases"/>
    <x:tableColumn id="6" name="Deploiements"/>
    <x:tableColumn id="7" name="Chemins"/>
    <x:tableColumn id="8" name="Couvert et visibilité"/>
    <x:tableColumn id="9" name="Danger"/>
    <x:tableColumn id="10" name="Objectifs"/>
    <x:tableColumn id="11" name="Lecture 2D"/>
    <x:tableColumn id="12" name="Retour"/>
    <x:tableColumn id="13" name="Provenance"/>
  </x:tableColumns>
  <x:tableStyleInfo name="TableStyleMedium2" showFirstColumn="0" showLastColumn="0" showRowStripes="1" showColumnStripes="0"/>
</x:table>
</file>

<file path=xl/tables/table88.xml><?xml version="1.0" encoding="utf-8"?>
<x:table xmlns:x="http://schemas.openxmlformats.org/spreadsheetml/2006/main" id="86" name="T5_war_arcs" displayName="T5_war_arcs" ref="A5:K17" headerRowCount="1" totalsRowCount="0" totalsRowShown="0">
  <x:autoFilter ref="A5:K17"/>
  <x:tableColumns count="11">
    <x:tableColumn id="1" name="Identifiant"/>
    <x:tableColumn id="2" name="Titre"/>
    <x:tableColumn id="3" name="Lieu"/>
    <x:tableColumn id="4" name="Rang minimal"/>
    <x:tableColumn id="5" name="Clans"/>
    <x:tableColumn id="6" name="Conflit"/>
    <x:tableColumn id="7" name="Borne narrative"/>
    <x:tableColumn id="8" name="Structure"/>
    <x:tableColumn id="9" name="Accès"/>
    <x:tableColumn id="10" name="Conclusion"/>
    <x:tableColumn id="11" name="Provenance"/>
  </x:tableColumns>
  <x:tableStyleInfo name="TableStyleMedium2" showFirstColumn="0" showLastColumn="0" showRowStripes="1" showColumnStripes="0"/>
</x:table>
</file>

<file path=xl/tables/table89.xml><?xml version="1.0" encoding="utf-8"?>
<x:table xmlns:x="http://schemas.openxmlformats.org/spreadsheetml/2006/main" id="87" name="T5_war_narrative_missions" displayName="T5_war_narrative_missions" ref="A5:P53" headerRowCount="1" totalsRowCount="0" totalsRowShown="0">
  <x:autoFilter ref="A5:P53"/>
  <x:tableColumns count="16">
    <x:tableColumn id="1" name="Identifiant"/>
    <x:tableColumn id="2" name="Titre"/>
    <x:tableColumn id="3" name="Arc ref"/>
    <x:tableColumn id="4" name="Ordre"/>
    <x:tableColumn id="5" name="Rang minimal"/>
    <x:tableColumn id="6" name="Lieu"/>
    <x:tableColumn id="7" name="Déclencheur"/>
    <x:tableColumn id="8" name="Mise en place"/>
    <x:tableColumn id="9" name="Actions en 2D"/>
    <x:tableColumn id="10" name="Choix"/>
    <x:tableColumn id="11" name="Résultat"/>
    <x:tableColumn id="12" name="Échec reprise"/>
    <x:tableColumn id="13" name="Recompense"/>
    <x:tableColumn id="14" name="Lien modes"/>
    <x:tableColumn id="15" name="Limite lore"/>
    <x:tableColumn id="16" name="Provenance"/>
  </x:tableColumns>
  <x:tableStyleInfo name="TableStyleMedium2" showFirstColumn="0" showLastColumn="0" showRowStripes="1" showColumnStripes="0"/>
</x:table>
</file>

<file path=xl/tables/table90.xml><?xml version="1.0" encoding="utf-8"?>
<x:table xmlns:x="http://schemas.openxmlformats.org/spreadsheetml/2006/main" id="88" name="T5_rts_scenarios" displayName="T5_rts_scenarios" ref="A5:P29" headerRowCount="1" totalsRowCount="0" totalsRowShown="0">
  <x:autoFilter ref="A5:P29"/>
  <x:tableColumns count="16">
    <x:tableColumn id="1" name="Identifiant"/>
    <x:tableColumn id="2" name="Titre"/>
    <x:tableColumn id="3" name="Carte ref"/>
    <x:tableColumn id="4" name="Rang minimal"/>
    <x:tableColumn id="5" name="Objectif"/>
    <x:tableColumn id="6" name="Deploiement"/>
    <x:tableColumn id="7" name="Pc max"/>
    <x:tableColumn id="8" name="Rav depart"/>
    <x:tableColumn id="9" name="Actions"/>
    <x:tableColumn id="10" name="Plan adverse"/>
    <x:tableColumn id="11" name="Choix"/>
    <x:tableColumn id="12" name="Réussite"/>
    <x:tableColumn id="13" name="Échec reprise"/>
    <x:tableColumn id="14" name="Lien campagne"/>
    <x:tableColumn id="15" name="Recompense XP"/>
    <x:tableColumn id="16" name="Provenance"/>
  </x:tableColumns>
  <x:tableStyleInfo name="TableStyleMedium2" showFirstColumn="0" showLastColumn="0" showRowStripes="1" showColumnStripes="0"/>
</x:table>
</file>

<file path=xl/tables/table91.xml><?xml version="1.0" encoding="utf-8"?>
<x:table xmlns:x="http://schemas.openxmlformats.org/spreadsheetml/2006/main" id="89" name="T5_war_rules" displayName="T5_war_rules" ref="A5:E37" headerRowCount="1" totalsRowCount="0" totalsRowShown="0">
  <x:autoFilter ref="A5:E37"/>
  <x:tableColumns count="5">
    <x:tableColumn id="1" name="Identifiant"/>
    <x:tableColumn id="2" name="Titre"/>
    <x:tableColumn id="3" name="Règle"/>
    <x:tableColumn id="4" name="Effet visible"/>
    <x:tableColumn id="5" name="Provenance"/>
  </x:tableColumns>
  <x:tableStyleInfo name="TableStyleMedium2" showFirstColumn="0" showLastColumn="0" showRowStripes="1" showColumnStripes="0"/>
</x:table>
</file>

<file path=xl/tables/table92.xml><?xml version="1.0" encoding="utf-8"?>
<x:table xmlns:x="http://schemas.openxmlformats.org/spreadsheetml/2006/main" id="90" name="T5_war_objectives" displayName="T5_war_objectives" ref="A5:F23" headerRowCount="1" totalsRowCount="0" totalsRowShown="0">
  <x:autoFilter ref="A5:F23"/>
  <x:tableColumns count="6">
    <x:tableColumn id="1" name="Identifiant"/>
    <x:tableColumn id="2" name="Titre"/>
    <x:tableColumn id="3" name="Objectif"/>
    <x:tableColumn id="4" name="Validation"/>
    <x:tableColumn id="5" name="Limite"/>
    <x:tableColumn id="6" name="Provenance"/>
  </x:tableColumns>
  <x:tableStyleInfo name="TableStyleMedium2" showFirstColumn="0" showLastColumn="0" showRowStripes="1" showColumnStripes="0"/>
</x:table>
</file>

<file path=xl/tables/table93.xml><?xml version="1.0" encoding="utf-8"?>
<x:table xmlns:x="http://schemas.openxmlformats.org/spreadsheetml/2006/main" id="91" name="T5_war_diplomacy" displayName="T5_war_diplomacy" ref="A5:H23" headerRowCount="1" totalsRowCount="0" totalsRowShown="0">
  <x:autoFilter ref="A5:H23"/>
  <x:tableColumns count="8">
    <x:tableColumn id="1" name="Identifiant"/>
    <x:tableColumn id="2" name="Titre"/>
    <x:tableColumn id="3" name="Clan A"/>
    <x:tableColumn id="4" name="Clan B"/>
    <x:tableColumn id="5" name="Accord"/>
    <x:tableColumn id="6" name="Limite"/>
    <x:tableColumn id="7" name="Conséquence 2D"/>
    <x:tableColumn id="8" name="Provenance"/>
  </x:tableColumns>
  <x:tableStyleInfo name="TableStyleMedium2" showFirstColumn="0" showLastColumn="0" showRowStripes="1" showColumnStripes="0"/>
</x:table>
</file>

<file path=xl/tables/table94.xml><?xml version="1.0" encoding="utf-8"?>
<x:table xmlns:x="http://schemas.openxmlformats.org/spreadsheetml/2006/main" id="92" name="T5_territorial_events" displayName="T5_territorial_events" ref="A5:N41" headerRowCount="1" totalsRowCount="0" totalsRowShown="0">
  <x:autoFilter ref="A5:N41"/>
  <x:tableColumns count="14">
    <x:tableColumn id="1" name="Identifiant"/>
    <x:tableColumn id="2" name="Titre"/>
    <x:tableColumn id="3" name="Région ref"/>
    <x:tableColumn id="4" name="Déclencheur"/>
    <x:tableColumn id="5" name="Scène en 2D"/>
    <x:tableColumn id="6" name="Choix A"/>
    <x:tableColumn id="7" name="Coût RAV A"/>
    <x:tableColumn id="8" name="Résultat A"/>
    <x:tableColumn id="9" name="Choix B"/>
    <x:tableColumn id="10" name="Coût RAV B"/>
    <x:tableColumn id="11" name="Résultat B"/>
    <x:tableColumn id="12" name="Condition commune"/>
    <x:tableColumn id="13" name="Persistance"/>
    <x:tableColumn id="14" name="Provenance"/>
  </x:tableColumns>
  <x:tableStyleInfo name="TableStyleMedium2" showFirstColumn="0" showLastColumn="0" showRowStripes="1" showColumnStripes="0"/>
</x:table>
</file>

<file path=xl/tables/table95.xml><?xml version="1.0" encoding="utf-8"?>
<x:table xmlns:x="http://schemas.openxmlformats.org/spreadsheetml/2006/main" id="93" name="T5_linked_campaigns" displayName="T5_linked_campaigns" ref="A5:M17" headerRowCount="1" totalsRowCount="0" totalsRowShown="0">
  <x:autoFilter ref="A5:M17"/>
  <x:tableColumns count="13">
    <x:tableColumn id="1" name="Identifiant"/>
    <x:tableColumn id="2" name="Titre"/>
    <x:tableColumn id="3" name="Carte ref"/>
    <x:tableColumn id="4" name="Monde concerné"/>
    <x:tableColumn id="5" name="Equipes suggerees"/>
    <x:tableColumn id="6" name="Conflit"/>
    <x:tableColumn id="7" name="Mission hero"/>
    <x:tableColumn id="8" name="Mission rts"/>
    <x:tableColumn id="9" name="Mission carte"/>
    <x:tableColumn id="10" name="Conclusion"/>
    <x:tableColumn id="11" name="Accès"/>
    <x:tableColumn id="12" name="Trois objectifs"/>
    <x:tableColumn id="13" name="Provenance"/>
  </x:tableColumns>
  <x:tableStyleInfo name="TableStyleMedium2" showFirstColumn="0" showLastColumn="0" showRowStripes="1" showColumnStripes="0"/>
</x:table>
</file>

<file path=xl/tables/table96.xml><?xml version="1.0" encoding="utf-8"?>
<x:table xmlns:x="http://schemas.openxmlformats.org/spreadsheetml/2006/main" id="94" name="T5_linked_war_missions" displayName="T5_linked_war_missions" ref="A5:O41" headerRowCount="1" totalsRowCount="0" totalsRowShown="0">
  <x:autoFilter ref="A5:O41"/>
  <x:tableColumns count="15">
    <x:tableColumn id="1" name="Identifiant"/>
    <x:tableColumn id="2" name="Titre"/>
    <x:tableColumn id="3" name="Campagne ref"/>
    <x:tableColumn id="4" name="Ordre"/>
    <x:tableColumn id="5" name="Mode"/>
    <x:tableColumn id="6" name="Carte ref"/>
    <x:tableColumn id="7" name="Déclencheur"/>
    <x:tableColumn id="8" name="Actions"/>
    <x:tableColumn id="9" name="Choix"/>
    <x:tableColumn id="10" name="Résultat"/>
    <x:tableColumn id="11" name="Transaction ref"/>
    <x:tableColumn id="12" name="Recompense XP"/>
    <x:tableColumn id="13" name="Échec reprise"/>
    <x:tableColumn id="14" name="État transmis"/>
    <x:tableColumn id="15" name="Provenance"/>
  </x:tableColumns>
  <x:tableStyleInfo name="TableStyleMedium2" showFirstColumn="0" showLastColumn="0" showRowStripes="1" showColumnStripes="0"/>
</x:table>
</file>

<file path=xl/tables/table97.xml><?xml version="1.0" encoding="utf-8"?>
<x:table xmlns:x="http://schemas.openxmlformats.org/spreadsheetml/2006/main" id="95" name="T5_war_origin_hooks" displayName="T5_war_origin_hooks" ref="A5:J41" headerRowCount="1" totalsRowCount="0" totalsRowShown="0">
  <x:autoFilter ref="A5:J41"/>
  <x:tableColumns count="10">
    <x:tableColumn id="1" name="Identifiant"/>
    <x:tableColumn id="2" name="Titre"/>
    <x:tableColumn id="3" name="Origine ref"/>
    <x:tableColumn id="4" name="Origine"/>
    <x:tableColumn id="5" name="Moment"/>
    <x:tableColumn id="6" name="Scène"/>
    <x:tableColumn id="7" name="Conséquence"/>
    <x:tableColumn id="8" name="Condition"/>
    <x:tableColumn id="9" name="Recompense"/>
    <x:tableColumn id="10" name="Provenance"/>
  </x:tableColumns>
  <x:tableStyleInfo name="TableStyleMedium2" showFirstColumn="0" showLastColumn="0" showRowStripes="1" showColumnStripes="0"/>
</x:table>
</file>

<file path=xl/tables/table98.xml><?xml version="1.0" encoding="utf-8"?>
<x:table xmlns:x="http://schemas.openxmlformats.org/spreadsheetml/2006/main" id="96" name="T5_war_temporal_rules" displayName="T5_war_temporal_rules" ref="A5:E17" headerRowCount="1" totalsRowCount="0" totalsRowShown="0">
  <x:autoFilter ref="A5:E17"/>
  <x:tableColumns count="5">
    <x:tableColumn id="1" name="Identifiant"/>
    <x:tableColumn id="2" name="Titre"/>
    <x:tableColumn id="3" name="Règle"/>
    <x:tableColumn id="4" name="Limite"/>
    <x:tableColumn id="5" name="Provenance"/>
  </x:tableColumns>
  <x:tableStyleInfo name="TableStyleMedium2" showFirstColumn="0" showLastColumn="0" showRowStripes="1" showColumnStripes="0"/>
</x:table>
</file>

<file path=xl/tables/table99.xml><?xml version="1.0" encoding="utf-8"?>
<x:table xmlns:x="http://schemas.openxmlformats.org/spreadsheetml/2006/main" id="97" name="T5_war_synergies" displayName="T5_war_synergies" ref="A5:H17" headerRowCount="1" totalsRowCount="0" totalsRowShown="0">
  <x:autoFilter ref="A5:H17"/>
  <x:tableColumns count="8">
    <x:tableColumn id="1" name="Identifiant"/>
    <x:tableColumn id="2" name="Titre"/>
    <x:tableColumn id="3" name="Lieu"/>
    <x:tableColumn id="4" name="Fonction"/>
    <x:tableColumn id="5" name="Actions"/>
    <x:tableColumn id="6" name="Contrepartie"/>
    <x:tableColumn id="7" name="Condition"/>
    <x:tableColumn id="8" name="Provenance"/>
  </x:tableColumns>
  <x:tableStyleInfo name="TableStyleMedium2" showFirstColumn="0" showLastColumn="0" showRowStripes="1" showColumnStripes="0"/>
</x:table>
</file>

<file path=xl/tables/table100.xml><?xml version="1.0" encoding="utf-8"?>
<x:table xmlns:x="http://schemas.openxmlformats.org/spreadsheetml/2006/main" id="98" name="T5_war_qa" displayName="T5_war_qa" ref="A5:I23" headerRowCount="1" totalsRowCount="0" totalsRowShown="0">
  <x:autoFilter ref="A5:I23"/>
  <x:tableColumns count="9">
    <x:tableColumn id="1" name="Identifiant"/>
    <x:tableColumn id="2" name="Titre"/>
    <x:tableColumn id="3" name="État initial"/>
    <x:tableColumn id="4" name="Actions"/>
    <x:tableColumn id="5" name="Attendu"/>
    <x:tableColumn id="6" name="Contrôle numerique"/>
    <x:tableColumn id="7" name="Critère acceptation"/>
    <x:tableColumn id="8" name="Statut"/>
    <x:tableColumn id="9" name="Provenance"/>
  </x:tableColumns>
  <x:tableStyleInfo name="TableStyleMedium2" showFirstColumn="0" showLastColumn="0" showRowStripes="1" showColumnStripes="0"/>
</x:table>
</file>

<file path=xl/tables/table101.xml><?xml version="1.0" encoding="utf-8"?>
<x:table xmlns:x="http://schemas.openxmlformats.org/spreadsheetml/2006/main" id="99" name="T5_war_simulation_styles" displayName="T5_war_simulation_styles" ref="A5:N11" headerRowCount="1" totalsRowCount="0" totalsRowShown="0">
  <x:autoFilter ref="A5:N11"/>
  <x:tableColumns count="14">
    <x:tableColumn id="1" name="Identifiant"/>
    <x:tableColumn id="2" name="Titre"/>
    <x:tableColumn id="3" name="Equipes"/>
    <x:tableColumn id="4" name="Equipe suivie"/>
    <x:tableColumn id="5" name="Pc total"/>
    <x:tableColumn id="6" name="Rav initial"/>
    <x:tableColumn id="7" name="Entretien par tour"/>
    <x:tableColumn id="8" name="Xp initiale"/>
    <x:tableColumn id="9" name="Effectif initial"/>
    <x:tableColumn id="10" name="Fatigue initiale"/>
    <x:tableColumn id="11" name="Hypotheses"/>
    <x:tableColumn id="12" name="Mode calcul"/>
    <x:tableColumn id="13" name="Statut"/>
    <x:tableColumn id="14" name="Provenance"/>
  </x:tableColumns>
  <x:tableStyleInfo name="TableStyleMedium2" showFirstColumn="0" showLastColumn="0" showRowStripes="1" showColumnStripes="0"/>
</x:table>
</file>

<file path=xl/tables/table102.xml><?xml version="1.0" encoding="utf-8"?>
<x:table xmlns:x="http://schemas.openxmlformats.org/spreadsheetml/2006/main" id="100" name="T5_war_simulation_turns" displayName="T5_war_simulation_turns" ref="A5:P23" headerRowCount="1" totalsRowCount="0" totalsRowShown="0">
  <x:autoFilter ref="A5:P23"/>
  <x:tableColumns count="16">
    <x:tableColumn id="1" name="Identifiant"/>
    <x:tableColumn id="2" name="Titre"/>
    <x:tableColumn id="3" name="Simulation ref"/>
    <x:tableColumn id="4" name="Tour"/>
    <x:tableColumn id="5" name="RAV au début"/>
    <x:tableColumn id="6" name="Revenu"/>
    <x:tableColumn id="7" name="Livraison"/>
    <x:tableColumn id="8" name="Entretien"/>
    <x:tableColumn id="9" name="Coût de l’opération (RAV)"/>
    <x:tableColumn id="10" name="RAV à la fin"/>
    <x:tableColumn id="11" name="XP au début"/>
    <x:tableColumn id="12" name="XP gagnée"/>
    <x:tableColumn id="13" name="XP à la fin"/>
    <x:tableColumn id="14" name="Fatigue fin"/>
    <x:tableColumn id="15" name="Effectif fin"/>
    <x:tableColumn id="16" name="Provenance"/>
  </x:tableColumns>
  <x:tableStyleInfo name="TableStyleMedium2" showFirstColumn="0" showLastColumn="0" showRowStripes="1" showColumnStripes="0"/>
</x:table>
</file>

<file path=xl/tables/table103.xml><?xml version="1.0" encoding="utf-8"?>
<x:table xmlns:x="http://schemas.openxmlformats.org/spreadsheetml/2006/main" id="101" name="T5_korthas_demo_12_turns" displayName="T5_korthas_demo_12_turns" ref="A5:P17" headerRowCount="1" totalsRowCount="0" totalsRowShown="0">
  <x:autoFilter ref="A5:P17"/>
  <x:tableColumns count="16">
    <x:tableColumn id="1" name="Identifiant"/>
    <x:tableColumn id="2" name="Titre"/>
    <x:tableColumn id="3" name="Tour"/>
    <x:tableColumn id="4" name="Action"/>
    <x:tableColumn id="5" name="Territoires joueur"/>
    <x:tableColumn id="6" name="Nombre territoires"/>
    <x:tableColumn id="7" name="RAV au début"/>
    <x:tableColumn id="8" name="Revenu"/>
    <x:tableColumn id="9" name="Livraison"/>
    <x:tableColumn id="10" name="Entretien"/>
    <x:tableColumn id="11" name="Coût de l’opération (RAV)"/>
    <x:tableColumn id="12" name="RAV à la fin"/>
    <x:tableColumn id="13" name="Pc engages"/>
    <x:tableColumn id="14" name="État persistant"/>
    <x:tableColumn id="15" name="Lecture"/>
    <x:tableColumn id="16" name="Provenance"/>
  </x:tableColumns>
  <x:tableStyleInfo name="TableStyleMedium2" showFirstColumn="0" showLastColumn="0" showRowStripes="1" showColumnStripes="0"/>
</x:table>
</file>

<file path=xl/tables/table104.xml><?xml version="1.0" encoding="utf-8"?>
<x:table xmlns:x="http://schemas.openxmlformats.org/spreadsheetml/2006/main" id="102" name="T5_war_theater_alignment" displayName="T5_war_theater_alignment" ref="A5:L10" headerRowCount="1" totalsRowCount="0" totalsRowShown="0">
  <x:autoFilter ref="A5:L10"/>
  <x:tableColumns count="12">
    <x:tableColumn id="1" name="Identifiant"/>
    <x:tableColumn id="2" name="Titre"/>
    <x:tableColumn id="3" name="Profil guerre"/>
    <x:tableColumn id="4" name="Planète id"/>
    <x:tableColumn id="5" name="Zones cible profil"/>
    <x:tableColumn id="6" name="Zones detaillees"/>
    <x:tableColumn id="7" name="Zones hors theatre"/>
    <x:tableColumn id="8" name="Regions cible profil"/>
    <x:tableColumn id="9" name="Regions detaillees"/>
    <x:tableColumn id="10" name="Explication"/>
    <x:tableColumn id="11" name="Statut"/>
    <x:tableColumn id="12" name="Provenance"/>
  </x:tableColumns>
  <x:tableStyleInfo name="TableStyleMedium2" showFirstColumn="0" showLastColumn="0" showRowStripes="1" showColumnStripes="0"/>
</x:table>
</file>

<file path=xl/tables/table105.xml><?xml version="1.0" encoding="utf-8"?>
<x:table xmlns:x="http://schemas.openxmlformats.org/spreadsheetml/2006/main" id="103" name="T5_war_world_regions" displayName="T5_war_world_regions" ref="A5:L25" headerRowCount="1" totalsRowCount="0" totalsRowShown="0">
  <x:autoFilter ref="A5:L25"/>
  <x:tableColumns count="12">
    <x:tableColumn id="1" name="Identifiant"/>
    <x:tableColumn id="2" name="Titre"/>
    <x:tableColumn id="3" name="Profil guerre"/>
    <x:tableColumn id="4" name="Planète id"/>
    <x:tableColumn id="5" name="Terrain"/>
    <x:tableColumn id="6" name="Clan present"/>
    <x:tableColumn id="7" name="Bonus de défense (%)"/>
    <x:tableColumn id="8" name="Chemins"/>
    <x:tableColumn id="9" name="Renseignement"/>
    <x:tableColumn id="10" name="Condition coalition"/>
    <x:tableColumn id="11" name="Echelle"/>
    <x:tableColumn id="12" name="Provenance"/>
  </x:tableColumns>
  <x:tableStyleInfo name="TableStyleMedium2" showFirstColumn="0" showLastColumn="0" showRowStripes="1" showColumnStripes="0"/>
</x:table>
</file>

<file path=xl/tables/table106.xml><?xml version="1.0" encoding="utf-8"?>
<x:table xmlns:x="http://schemas.openxmlformats.org/spreadsheetml/2006/main" id="104" name="T5_war_world_local_rules" displayName="T5_war_world_local_rules" ref="A5:G20" headerRowCount="1" totalsRowCount="0" totalsRowShown="0">
  <x:autoFilter ref="A5:G20"/>
  <x:tableColumns count="7">
    <x:tableColumn id="1" name="Identifiant"/>
    <x:tableColumn id="2" name="Titre"/>
    <x:tableColumn id="3" name="Profil guerre"/>
    <x:tableColumn id="4" name="Règle"/>
    <x:tableColumn id="5" name="Actions"/>
    <x:tableColumn id="6" name="Limite"/>
    <x:tableColumn id="7" name="Provenance"/>
  </x:tableColumns>
  <x:tableStyleInfo name="TableStyleMedium2" showFirstColumn="0" showLastColumn="0" showRowStripes="1" showColumnStripes="0"/>
</x:table>
</file>

<file path=xl/tables/table107.xml><?xml version="1.0" encoding="utf-8"?>
<x:table xmlns:x="http://schemas.openxmlformats.org/spreadsheetml/2006/main" id="105" name="T5_war_world_territories" displayName="T5_war_world_territories" ref="A5:P125" headerRowCount="1" totalsRowCount="0" totalsRowShown="0">
  <x:autoFilter ref="A5:P125"/>
  <x:tableColumns count="16">
    <x:tableColumn id="1" name="Identifiant"/>
    <x:tableColumn id="2" name="Titre"/>
    <x:tableColumn id="3" name="Région ref"/>
    <x:tableColumn id="4" name="Profil guerre"/>
    <x:tableColumn id="5" name="Position"/>
    <x:tableColumn id="6" name="Terrain"/>
    <x:tableColumn id="7" name="Bonus de défense (%)"/>
    <x:tableColumn id="8" name="Garnison minimale (PC)"/>
    <x:tableColumn id="9" name="Rav produit"/>
    <x:tableColumn id="10" name="Occupants"/>
    <x:tableColumn id="11" name="Objectif 2D"/>
    <x:tableColumn id="12" name="Prise militaire"/>
    <x:tableColumn id="13" name="Condition presence"/>
    <x:tableColumn id="14" name="Ravitaillement"/>
    <x:tableColumn id="15" name="Repli"/>
    <x:tableColumn id="16" name="Provenance"/>
  </x:tableColumns>
  <x:tableStyleInfo name="TableStyleMedium2" showFirstColumn="0" showLastColumn="0" showRowStripes="1" showColumnStripes="0"/>
</x:table>
</file>

<file path=xl/tables/table108.xml><?xml version="1.0" encoding="utf-8"?>
<x:table xmlns:x="http://schemas.openxmlformats.org/spreadsheetml/2006/main" id="106" name="T5_war_world_links" displayName="T5_war_world_links" ref="A5:N195" headerRowCount="1" totalsRowCount="0" totalsRowShown="0">
  <x:autoFilter ref="A5:N195"/>
  <x:tableColumns count="14">
    <x:tableColumn id="1" name="Identifiant"/>
    <x:tableColumn id="2" name="Titre"/>
    <x:tableColumn id="3" name="Profil guerre"/>
    <x:tableColumn id="4" name="Zone A"/>
    <x:tableColumn id="5" name="Zone B"/>
    <x:tableColumn id="6" name="Type passage"/>
    <x:tableColumn id="7" name="Coût mouvement"/>
    <x:tableColumn id="8" name="Capacité PC"/>
    <x:tableColumn id="9" name="Rav autorise"/>
    <x:tableColumn id="10" name="Bidirectionnel"/>
    <x:tableColumn id="11" name="Condition"/>
    <x:tableColumn id="12" name="Repli"/>
    <x:tableColumn id="13" name="État initial"/>
    <x:tableColumn id="14" name="Provenance"/>
  </x:tableColumns>
  <x:tableStyleInfo name="TableStyleMedium2" showFirstColumn="0" showLastColumn="0" showRowStripes="1" showColumnStripes="0"/>
</x:table>
</file>

<file path=xl/tables/table109.xml><?xml version="1.0" encoding="utf-8"?>
<x:table xmlns:x="http://schemas.openxmlformats.org/spreadsheetml/2006/main" id="107" name="T5_reconstruction_coverage" displayName="T5_reconstruction_coverage" ref="A5:H29" headerRowCount="1" totalsRowCount="0" totalsRowShown="0">
  <x:autoFilter ref="A5:H29"/>
  <x:tableColumns count="8">
    <x:tableColumn id="1" name="Identifiant"/>
    <x:tableColumn id="2" name="Titre"/>
    <x:tableColumn id="3" name="Périmètre documente"/>
    <x:tableColumn id="4" name="Traitement v5"/>
    <x:tableColumn id="5" name="Limite"/>
    <x:tableColumn id="6" name="Source"/>
    <x:tableColumn id="7" name="Statut"/>
    <x:tableColumn id="8" name="Provenance"/>
  </x:tableColumns>
  <x:tableStyleInfo name="TableStyleMedium2" showFirstColumn="0" showLastColumn="0" showRowStripes="1" showColumnStripes="0"/>
</x:table>
</file>

<file path=xl/tables/table110.xml><?xml version="1.0" encoding="utf-8"?>
<x:table xmlns:x="http://schemas.openxmlformats.org/spreadsheetml/2006/main" id="108" name="T5_v5_sources" displayName="T5_v5_sources" ref="A5:H18" headerRowCount="1" totalsRowCount="0" totalsRowShown="0">
  <x:autoFilter ref="A5:H18"/>
  <x:tableColumns count="8">
    <x:tableColumn id="1" name="Identifiant"/>
    <x:tableColumn id="2" name="Titre"/>
    <x:tableColumn id="3" name="Origine"/>
    <x:tableColumn id="4" name="Fait ou usage"/>
    <x:tableColumn id="5" name="Statut"/>
    <x:tableColumn id="6" name="Lien"/>
    <x:tableColumn id="7" name="Consulté le"/>
    <x:tableColumn id="8" name="Provenance"/>
  </x:tableColumns>
  <x:tableStyleInfo name="TableStyleMedium2" showFirstColumn="0" showLastColumn="0" showRowStripes="1" showColumnStripes="0"/>
</x:table>
</file>

<file path=xl/tables/table111.xml><?xml version="1.0" encoding="utf-8"?>
<x:table xmlns:x="http://schemas.openxmlformats.org/spreadsheetml/2006/main" id="109" name="T5_city_rules_v5" displayName="T5_city_rules_v5" ref="A5:I77" headerRowCount="1" totalsRowCount="0" totalsRowShown="0">
  <x:autoFilter ref="A5:I77"/>
  <x:tableColumns count="9">
    <x:tableColumn id="1" name="Identifiant"/>
    <x:tableColumn id="2" name="Titre"/>
    <x:tableColumn id="3" name="Famille"/>
    <x:tableColumn id="4" name="Règle"/>
    <x:tableColumn id="5" name="Vérification"/>
    <x:tableColumn id="6" name="Unité"/>
    <x:tableColumn id="7" name="Application"/>
    <x:tableColumn id="8" name="État livraison"/>
    <x:tableColumn id="9" name="Provenance"/>
  </x:tableColumns>
  <x:tableStyleInfo name="TableStyleMedium2" showFirstColumn="0" showLastColumn="0" showRowStripes="1" showColumnStripes="0"/>
</x:table>
</file>

<file path=xl/tables/table112.xml><?xml version="1.0" encoding="utf-8"?>
<x:table xmlns:x="http://schemas.openxmlformats.org/spreadsheetml/2006/main" id="110" name="T5_shared_state_v5" displayName="T5_shared_state_v5" ref="A5:J53" headerRowCount="1" totalsRowCount="0" totalsRowShown="0">
  <x:autoFilter ref="A5:J53"/>
  <x:tableColumns count="10">
    <x:tableColumn id="1" name="Identifiant"/>
    <x:tableColumn id="2" name="Titre"/>
    <x:tableColumn id="3" name="Proprietaire"/>
    <x:tableColumn id="4" name="Valeurs"/>
    <x:tableColumn id="5" name="Écriture"/>
    <x:tableColumn id="6" name="Invariant"/>
    <x:tableColumn id="7" name="Lecteurs"/>
    <x:tableColumn id="8" name="Reprise"/>
    <x:tableColumn id="9" name="Migration"/>
    <x:tableColumn id="10" name="Provenance"/>
  </x:tableColumns>
  <x:tableStyleInfo name="TableStyleMedium2" showFirstColumn="0" showLastColumn="0" showRowStripes="1" showColumnStripes="0"/>
</x:table>
</file>

<file path=xl/tables/table113.xml><?xml version="1.0" encoding="utf-8"?>
<x:table xmlns:x="http://schemas.openxmlformats.org/spreadsheetml/2006/main" id="111" name="T5_acceptance_scenarios_v5" displayName="T5_acceptance_scenarios_v5" ref="A5:I47" headerRowCount="1" totalsRowCount="0" totalsRowShown="0">
  <x:autoFilter ref="A5:I47"/>
  <x:tableColumns count="9">
    <x:tableColumn id="1" name="Identifiant"/>
    <x:tableColumn id="2" name="Titre"/>
    <x:tableColumn id="3" name="Preparation"/>
    <x:tableColumn id="4" name="Action"/>
    <x:tableColumn id="5" name="Résultat attendu"/>
    <x:tableColumn id="6" name="Mode"/>
    <x:tableColumn id="7" name="Preuve à collecter"/>
    <x:tableColumn id="8" name="Statut"/>
    <x:tableColumn id="9" name="Provenance"/>
  </x:tableColumns>
  <x:tableStyleInfo name="TableStyleMedium2" showFirstColumn="0" showLastColumn="0" showRowStripes="1" showColumnStripes="0"/>
</x:table>
</file>

<file path=xl/tables/table114.xml><?xml version="1.0" encoding="utf-8"?>
<x:table xmlns:x="http://schemas.openxmlformats.org/spreadsheetml/2006/main" id="112" name="T5_production_batches_v5" displayName="T5_production_batches_v5" ref="A5:J29" headerRowCount="1" totalsRowCount="0" totalsRowShown="0">
  <x:autoFilter ref="A5:J29"/>
  <x:tableColumns count="10">
    <x:tableColumn id="1" name="Identifiant"/>
    <x:tableColumn id="2" name="Titre"/>
    <x:tableColumn id="3" name="References"/>
    <x:tableColumn id="4" name="Travail"/>
    <x:tableColumn id="5" name="Acceptation"/>
    <x:tableColumn id="6" name="Dependances"/>
    <x:tableColumn id="7" name="Priorite"/>
    <x:tableColumn id="8" name="Livrable attendu"/>
    <x:tableColumn id="9" name="Statut"/>
    <x:tableColumn id="10" name="Provenance"/>
  </x:tableColumns>
  <x:tableStyleInfo name="TableStyleMedium2" showFirstColumn="0" showLastColumn="0" showRowStripes="1" showColumnStripes="0"/>
</x:table>
</file>

<file path=xl/tables/table115.xml><?xml version="1.0" encoding="utf-8"?>
<x:table xmlns:x="http://schemas.openxmlformats.org/spreadsheetml/2006/main" id="115" name="T6_dialogue_scenes_v6" displayName="T6_dialogue_scenes_v6" ref="A5:Q735" headerRowCount="1" totalsRowCount="0" totalsRowShown="0">
  <x:autoFilter ref="A5:Q735"/>
  <x:tableColumns count="17">
    <x:tableColumn id="1" name="Identifiant"/>
    <x:tableColumn id="2" name="Titre"/>
    <x:tableColumn id="3" name="Domaine"/>
    <x:tableColumn id="4" name="Table V5"/>
    <x:tableColumn id="5" name="Fiche V5"/>
    <x:tableColumn id="6" name="Lieu et situation"/>
    <x:tableColumn id="7" name="Participants"/>
    <x:tableColumn id="8" name="Conditions d’entrée"/>
    <x:tableColumn id="9" name="Connaissances limitées"/>
    <x:tableColumn id="10" name="Répétition et reprise"/>
    <x:tableColumn id="11" name="Statut et limites de lore"/>
    <x:tableColumn id="12" name="Choix"/>
    <x:tableColumn id="13" name="Ouvertures"/>
    <x:tableColumn id="14" name="Issues réussies"/>
    <x:tableColumn id="15" name="Échecs"/>
    <x:tableColumn id="16" name="Reprises"/>
    <x:tableColumn id="17" name="Variantes"/>
  </x:tableColumns>
  <x:tableStyleInfo name="TableStyleMedium2" showFirstColumn="0" showLastColumn="0" showRowStripes="1" showColumnStripes="0"/>
</x:table>
</file>

<file path=xl/tables/table116.xml><?xml version="1.0" encoding="utf-8"?>
<x:table xmlns:x="http://schemas.openxmlformats.org/spreadsheetml/2006/main" id="116" name="T6_dialogue_lines_v6" displayName="T6_dialogue_lines_v6" ref="A5:K6064" headerRowCount="1" totalsRowCount="0" totalsRowShown="0">
  <x:autoFilter ref="A5:K6064"/>
  <x:tableColumns count="11">
    <x:tableColumn id="1" name="Identifiant"/>
    <x:tableColumn id="2" name="Scène"/>
    <x:tableColumn id="3" name="Phase"/>
    <x:tableColumn id="4" name="Choix"/>
    <x:tableColumn id="5" name="Ordre"/>
    <x:tableColumn id="6" name="Locuteur"/>
    <x:tableColumn id="7" name="Réplique"/>
    <x:tableColumn id="8" name="Geste et mise en scène"/>
    <x:tableColumn id="9" name="Condition"/>
    <x:tableColumn id="10" name="Domaine"/>
    <x:tableColumn id="11" name="Mots"/>
  </x:tableColumns>
  <x:tableStyleInfo name="TableStyleMedium2" showFirstColumn="0" showLastColumn="0" showRowStripes="1" showColumnStripes="0"/>
</x:table>
</file>

<file path=xl/tables/table117.xml><?xml version="1.0" encoding="utf-8"?>
<x:table xmlns:x="http://schemas.openxmlformats.org/spreadsheetml/2006/main" id="117" name="T6_dialogue_choices_v6" displayName="T6_dialogue_choices_v6" ref="A5:I1499" headerRowCount="1" totalsRowCount="0" totalsRowShown="0">
  <x:autoFilter ref="A5:I1499"/>
  <x:tableColumns count="9">
    <x:tableColumn id="1" name="Identifiant"/>
    <x:tableColumn id="2" name="Scène"/>
    <x:tableColumn id="3" name="Choix"/>
    <x:tableColumn id="4" name="ID réplique du joueur"/>
    <x:tableColumn id="5" name="ID réponse du PNJ"/>
    <x:tableColumn id="6" name="Action à réaliser"/>
    <x:tableColumn id="7" name="Conditions de l’option"/>
    <x:tableColumn id="8" name="Conséquence"/>
    <x:tableColumn id="9" name="Résolution"/>
  </x:tableColumns>
  <x:tableStyleInfo name="TableStyleMedium2" showFirstColumn="0" showLastColumn="0" showRowStripes="1" showColumnStripes="0"/>
</x:table>
</file>

<file path=xl/tables/table118.xml><?xml version="1.0" encoding="utf-8"?>
<x:table xmlns:x="http://schemas.openxmlformats.org/spreadsheetml/2006/main" id="118" name="T6_dialogue_variants_v6" displayName="T6_dialogue_variants_v6" ref="A5:F155" headerRowCount="1" totalsRowCount="0" totalsRowShown="0">
  <x:autoFilter ref="A5:F155"/>
  <x:tableColumns count="6">
    <x:tableColumn id="1" name="Identifiant"/>
    <x:tableColumn id="2" name="Scène"/>
    <x:tableColumn id="3" name="Condition"/>
    <x:tableColumn id="4" name="ID de la réplique"/>
    <x:tableColumn id="5" name="Mode de remplacement"/>
    <x:tableColumn id="6" name="Ordre local"/>
  </x:tableColumns>
  <x:tableStyleInfo name="TableStyleMedium2" showFirstColumn="0" showLastColumn="0" showRowStripes="1" showColumnStripes="0"/>
</x:table>
</file>

<file path=xl/tables/table119.xml><?xml version="1.0" encoding="utf-8"?>
<x:table xmlns:x="http://schemas.openxmlformats.org/spreadsheetml/2006/main" id="119" name="T6_dialogue_barks_v6" displayName="T6_dialogue_barks_v6" ref="A5:I405" headerRowCount="1" totalsRowCount="0" totalsRowShown="0">
  <x:autoFilter ref="A5:I405"/>
  <x:tableColumns count="9">
    <x:tableColumn id="1" name="Identifiant"/>
    <x:tableColumn id="2" name="Table V5"/>
    <x:tableColumn id="3" name="Fiche V5"/>
    <x:tableColumn id="4" name="Condition"/>
    <x:tableColumn id="5" name="Locuteur"/>
    <x:tableColumn id="6" name="Réplique"/>
    <x:tableColumn id="7" name="Geste et mise en scène"/>
    <x:tableColumn id="8" name="Priorité"/>
    <x:tableColumn id="9" name="Répétition et reprise"/>
  </x:tableColumns>
  <x:tableStyleInfo name="TableStyleMedium2" showFirstColumn="0" showLastColumn="0" showRowStripes="1" showColumnStripes="0"/>
</x:table>
</file>

<file path=xl/tables/table120.xml><?xml version="1.0" encoding="utf-8"?>
<x:table xmlns:x="http://schemas.openxmlformats.org/spreadsheetml/2006/main" id="120" name="T6_dialogue_voices_v6" displayName="T6_dialogue_voices_v6" ref="A5:I215" headerRowCount="1" totalsRowCount="0" totalsRowShown="0">
  <x:autoFilter ref="A5:I215"/>
  <x:tableColumns count="9">
    <x:tableColumn id="1" name="Identifiant"/>
    <x:tableColumn id="2" name="Nom ou rôle"/>
    <x:tableColumn id="3" name="Rôle"/>
    <x:tableColumn id="4" name="Direction de voix"/>
    <x:tableColumn id="5" name="Vocabulaire"/>
    <x:tableColumn id="6" name="Geste et mise en scène"/>
    <x:tableColumn id="7" name="Connaissances limitées"/>
    <x:tableColumn id="8" name="À éviter"/>
    <x:tableColumn id="9" name="Statut et limites de lore"/>
  </x:tableColumns>
  <x:tableStyleInfo name="TableStyleMedium2" showFirstColumn="0" showLastColumn="0" showRowStripes="1" showColumnStripes="0"/>
</x:table>
</file>

<file path=xl/tables/table121.xml><?xml version="1.0" encoding="utf-8"?>
<x:table xmlns:x="http://schemas.openxmlformats.org/spreadsheetml/2006/main" id="121" name="T6_dialogue_rules_v6" displayName="T6_dialogue_rules_v6" ref="A5:E40" headerRowCount="1" totalsRowCount="0" totalsRowShown="0">
  <x:autoFilter ref="A5:E40"/>
  <x:tableColumns count="5">
    <x:tableColumn id="1" name="Identifiant"/>
    <x:tableColumn id="2" name="Thème"/>
    <x:tableColumn id="3" name="Règle"/>
    <x:tableColumn id="4" name="Limite"/>
    <x:tableColumn id="5" name="État de réalisation"/>
  </x:tableColumns>
  <x:tableStyleInfo name="TableStyleMedium2" showFirstColumn="0" showLastColumn="0" showRowStripes="1" showColumnStripes="0"/>
</x:table>
</file>

<file path=xl/tables/table122.xml><?xml version="1.0" encoding="utf-8"?>
<x:table xmlns:x="http://schemas.openxmlformats.org/spreadsheetml/2006/main" id="122" name="T6_dialogue_sources_v6" displayName="T6_dialogue_sources_v6" ref="A5:G12" headerRowCount="1" totalsRowCount="0" totalsRowShown="0">
  <x:autoFilter ref="A5:G12"/>
  <x:tableColumns count="7">
    <x:tableColumn id="1" name="Identifiant"/>
    <x:tableColumn id="2" name="Source"/>
    <x:tableColumn id="3" name="Date de publication"/>
    <x:tableColumn id="4" name="Lien"/>
    <x:tableColumn id="5" name="Ce que la source étaye"/>
    <x:tableColumn id="6" name="Limite"/>
    <x:tableColumn id="7" name="Consulté le"/>
  </x:tableColumns>
  <x:tableStyleInfo name="TableStyleMedium2" showFirstColumn="0" showLastColumn="0" showRowStripes="1" showColumnStripes="0"/>
</x:table>
</file>

<file path=xl/tables/table123.xml><?xml version="1.0" encoding="utf-8"?>
<x:table xmlns:x="http://schemas.openxmlformats.org/spreadsheetml/2006/main" id="123" name="T6_dialogue_coverage_v6" displayName="T6_dialogue_coverage_v6" ref="A5:J117" headerRowCount="1" totalsRowCount="0" totalsRowShown="0">
  <x:autoFilter ref="A5:J117"/>
  <x:tableColumns count="10">
    <x:tableColumn id="1" name="Identifiant"/>
    <x:tableColumn id="2" name="Table V5"/>
    <x:tableColumn id="3" name="Titre"/>
    <x:tableColumn id="4" name="Fiches V5"/>
    <x:tableColumn id="5" name="Fiches avec dialogue direct"/>
    <x:tableColumn id="6" name="Scènes"/>
    <x:tableColumn id="7" name="Répliques courtes"/>
    <x:tableColumn id="8" name="Traitement"/>
    <x:tableColumn id="9" name="Scènes liées"/>
    <x:tableColumn id="10" name="Limi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10d20a9621a34562" /></Relationships>
</file>

<file path=xl/worksheets/_rels/sheet17.xml.rels>&#65279;<?xml version="1.0" encoding="utf-8"?><Relationships xmlns="http://schemas.openxmlformats.org/package/2006/relationships"><Relationship Type="http://schemas.openxmlformats.org/officeDocument/2006/relationships/table" Target="/xl/tables/table2.xml" Id="Rf12ca1a17c3149e0" /></Relationships>
</file>

<file path=xl/worksheets/_rels/sheet18.xml.rels>&#65279;<?xml version="1.0" encoding="utf-8"?><Relationships xmlns="http://schemas.openxmlformats.org/package/2006/relationships"><Relationship Type="http://schemas.openxmlformats.org/officeDocument/2006/relationships/table" Target="/xl/tables/table3.xml" Id="R24c846d124d44438" /></Relationships>
</file>

<file path=xl/worksheets/_rels/sheet19.xml.rels>&#65279;<?xml version="1.0" encoding="utf-8"?><Relationships xmlns="http://schemas.openxmlformats.org/package/2006/relationships"><Relationship Type="http://schemas.openxmlformats.org/officeDocument/2006/relationships/table" Target="/xl/tables/table4.xml" Id="R4c86d51d994f432c" /></Relationships>
</file>

<file path=xl/worksheets/_rels/sheet20.xml.rels>&#65279;<?xml version="1.0" encoding="utf-8"?><Relationships xmlns="http://schemas.openxmlformats.org/package/2006/relationships"><Relationship Type="http://schemas.openxmlformats.org/officeDocument/2006/relationships/table" Target="/xl/tables/table5.xml" Id="R4f55d0d6d5dc43e3" /></Relationships>
</file>

<file path=xl/worksheets/_rels/sheet21.xml.rels>&#65279;<?xml version="1.0" encoding="utf-8"?><Relationships xmlns="http://schemas.openxmlformats.org/package/2006/relationships"><Relationship Type="http://schemas.openxmlformats.org/officeDocument/2006/relationships/table" Target="/xl/tables/table6.xml" Id="R692872061b9c408b" /></Relationships>
</file>

<file path=xl/worksheets/_rels/sheet22.xml.rels>&#65279;<?xml version="1.0" encoding="utf-8"?><Relationships xmlns="http://schemas.openxmlformats.org/package/2006/relationships"><Relationship Type="http://schemas.openxmlformats.org/officeDocument/2006/relationships/table" Target="/xl/tables/table7.xml" Id="Ra7cf747ad1f243ed" /></Relationships>
</file>

<file path=xl/worksheets/_rels/sheet23.xml.rels>&#65279;<?xml version="1.0" encoding="utf-8"?><Relationships xmlns="http://schemas.openxmlformats.org/package/2006/relationships"><Relationship Type="http://schemas.openxmlformats.org/officeDocument/2006/relationships/table" Target="/xl/tables/table8.xml" Id="Rf19cc935d34040e4" /></Relationships>
</file>

<file path=xl/worksheets/_rels/sheet24.xml.rels>&#65279;<?xml version="1.0" encoding="utf-8"?><Relationships xmlns="http://schemas.openxmlformats.org/package/2006/relationships"><Relationship Type="http://schemas.openxmlformats.org/officeDocument/2006/relationships/table" Target="/xl/tables/table9.xml" Id="R28fb932e75984c6e" /></Relationships>
</file>

<file path=xl/worksheets/_rels/sheet25.xml.rels>&#65279;<?xml version="1.0" encoding="utf-8"?><Relationships xmlns="http://schemas.openxmlformats.org/package/2006/relationships"><Relationship Type="http://schemas.openxmlformats.org/officeDocument/2006/relationships/table" Target="/xl/tables/table10.xml" Id="R328e051d6fa549cd" /></Relationships>
</file>

<file path=xl/worksheets/_rels/sheet26.xml.rels>&#65279;<?xml version="1.0" encoding="utf-8"?><Relationships xmlns="http://schemas.openxmlformats.org/package/2006/relationships"><Relationship Type="http://schemas.openxmlformats.org/officeDocument/2006/relationships/table" Target="/xl/tables/table11.xml" Id="Reffdaed731344c89" /></Relationships>
</file>

<file path=xl/worksheets/_rels/sheet27.xml.rels>&#65279;<?xml version="1.0" encoding="utf-8"?><Relationships xmlns="http://schemas.openxmlformats.org/package/2006/relationships"><Relationship Type="http://schemas.openxmlformats.org/officeDocument/2006/relationships/table" Target="/xl/tables/table12.xml" Id="R16e823eae8004eb3" /></Relationships>
</file>

<file path=xl/worksheets/_rels/sheet28.xml.rels>&#65279;<?xml version="1.0" encoding="utf-8"?><Relationships xmlns="http://schemas.openxmlformats.org/package/2006/relationships"><Relationship Type="http://schemas.openxmlformats.org/officeDocument/2006/relationships/table" Target="/xl/tables/table13.xml" Id="R1216dde314304a48" /></Relationships>
</file>

<file path=xl/worksheets/_rels/sheet29.xml.rels>&#65279;<?xml version="1.0" encoding="utf-8"?><Relationships xmlns="http://schemas.openxmlformats.org/package/2006/relationships"><Relationship Type="http://schemas.openxmlformats.org/officeDocument/2006/relationships/table" Target="/xl/tables/table14.xml" Id="Rb62df68d8d8248bd" /></Relationships>
</file>

<file path=xl/worksheets/_rels/sheet30.xml.rels>&#65279;<?xml version="1.0" encoding="utf-8"?><Relationships xmlns="http://schemas.openxmlformats.org/package/2006/relationships"><Relationship Type="http://schemas.openxmlformats.org/officeDocument/2006/relationships/table" Target="/xl/tables/table15.xml" Id="R0db2eda8094b49a7" /></Relationships>
</file>

<file path=xl/worksheets/_rels/sheet31.xml.rels>&#65279;<?xml version="1.0" encoding="utf-8"?><Relationships xmlns="http://schemas.openxmlformats.org/package/2006/relationships"><Relationship Type="http://schemas.openxmlformats.org/officeDocument/2006/relationships/table" Target="/xl/tables/table16.xml" Id="R981beb0a646b4636" /></Relationships>
</file>

<file path=xl/worksheets/_rels/sheet32.xml.rels>&#65279;<?xml version="1.0" encoding="utf-8"?><Relationships xmlns="http://schemas.openxmlformats.org/package/2006/relationships"><Relationship Type="http://schemas.openxmlformats.org/officeDocument/2006/relationships/table" Target="/xl/tables/table17.xml" Id="Rb47901acb3d24c3b" /></Relationships>
</file>

<file path=xl/worksheets/_rels/sheet33.xml.rels>&#65279;<?xml version="1.0" encoding="utf-8"?><Relationships xmlns="http://schemas.openxmlformats.org/package/2006/relationships"><Relationship Type="http://schemas.openxmlformats.org/officeDocument/2006/relationships/table" Target="/xl/tables/table18.xml" Id="R264ad2c15dba4f09" /></Relationships>
</file>

<file path=xl/worksheets/_rels/sheet34.xml.rels>&#65279;<?xml version="1.0" encoding="utf-8"?><Relationships xmlns="http://schemas.openxmlformats.org/package/2006/relationships"><Relationship Type="http://schemas.openxmlformats.org/officeDocument/2006/relationships/table" Target="/xl/tables/table19.xml" Id="R8517254d12c74842" /></Relationships>
</file>

<file path=xl/worksheets/_rels/sheet35.xml.rels>&#65279;<?xml version="1.0" encoding="utf-8"?><Relationships xmlns="http://schemas.openxmlformats.org/package/2006/relationships"><Relationship Type="http://schemas.openxmlformats.org/officeDocument/2006/relationships/table" Target="/xl/tables/table20.xml" Id="R048a38339b274648" /></Relationships>
</file>

<file path=xl/worksheets/_rels/sheet36.xml.rels>&#65279;<?xml version="1.0" encoding="utf-8"?><Relationships xmlns="http://schemas.openxmlformats.org/package/2006/relationships"><Relationship Type="http://schemas.openxmlformats.org/officeDocument/2006/relationships/table" Target="/xl/tables/table21.xml" Id="R4be883cdcd374a9a" /></Relationships>
</file>

<file path=xl/worksheets/_rels/sheet37.xml.rels>&#65279;<?xml version="1.0" encoding="utf-8"?><Relationships xmlns="http://schemas.openxmlformats.org/package/2006/relationships"><Relationship Type="http://schemas.openxmlformats.org/officeDocument/2006/relationships/table" Target="/xl/tables/table22.xml" Id="Ra88ad635272c4be5" /></Relationships>
</file>

<file path=xl/worksheets/_rels/sheet38.xml.rels>&#65279;<?xml version="1.0" encoding="utf-8"?><Relationships xmlns="http://schemas.openxmlformats.org/package/2006/relationships"><Relationship Type="http://schemas.openxmlformats.org/officeDocument/2006/relationships/table" Target="/xl/tables/table23.xml" Id="R75a407f744344b8c" /></Relationships>
</file>

<file path=xl/worksheets/_rels/sheet39.xml.rels>&#65279;<?xml version="1.0" encoding="utf-8"?><Relationships xmlns="http://schemas.openxmlformats.org/package/2006/relationships"><Relationship Type="http://schemas.openxmlformats.org/officeDocument/2006/relationships/table" Target="/xl/tables/table24.xml" Id="R5ff92acf3b284a43" /></Relationships>
</file>

<file path=xl/worksheets/_rels/sheet40.xml.rels>&#65279;<?xml version="1.0" encoding="utf-8"?><Relationships xmlns="http://schemas.openxmlformats.org/package/2006/relationships"><Relationship Type="http://schemas.openxmlformats.org/officeDocument/2006/relationships/table" Target="/xl/tables/table25.xml" Id="Rd8f1bbb8b78d408f" /></Relationships>
</file>

<file path=xl/worksheets/_rels/sheet41.xml.rels>&#65279;<?xml version="1.0" encoding="utf-8"?><Relationships xmlns="http://schemas.openxmlformats.org/package/2006/relationships"><Relationship Type="http://schemas.openxmlformats.org/officeDocument/2006/relationships/table" Target="/xl/tables/table26.xml" Id="Rfb999dfadb7b4993" /></Relationships>
</file>

<file path=xl/worksheets/_rels/sheet42.xml.rels>&#65279;<?xml version="1.0" encoding="utf-8"?><Relationships xmlns="http://schemas.openxmlformats.org/package/2006/relationships"><Relationship Type="http://schemas.openxmlformats.org/officeDocument/2006/relationships/table" Target="/xl/tables/table27.xml" Id="R285aea3711844a2b" /></Relationships>
</file>

<file path=xl/worksheets/_rels/sheet43.xml.rels>&#65279;<?xml version="1.0" encoding="utf-8"?><Relationships xmlns="http://schemas.openxmlformats.org/package/2006/relationships"><Relationship Type="http://schemas.openxmlformats.org/officeDocument/2006/relationships/table" Target="/xl/tables/table28.xml" Id="Raa94ac6cecd14846" /></Relationships>
</file>

<file path=xl/worksheets/_rels/sheet44.xml.rels>&#65279;<?xml version="1.0" encoding="utf-8"?><Relationships xmlns="http://schemas.openxmlformats.org/package/2006/relationships"><Relationship Type="http://schemas.openxmlformats.org/officeDocument/2006/relationships/table" Target="/xl/tables/table29.xml" Id="R56e40d8727594456" /></Relationships>
</file>

<file path=xl/worksheets/_rels/sheet45.xml.rels>&#65279;<?xml version="1.0" encoding="utf-8"?><Relationships xmlns="http://schemas.openxmlformats.org/package/2006/relationships"><Relationship Type="http://schemas.openxmlformats.org/officeDocument/2006/relationships/table" Target="/xl/tables/table30.xml" Id="R7d154219b26f4622" /></Relationships>
</file>

<file path=xl/worksheets/_rels/sheet46.xml.rels>&#65279;<?xml version="1.0" encoding="utf-8"?><Relationships xmlns="http://schemas.openxmlformats.org/package/2006/relationships"><Relationship Type="http://schemas.openxmlformats.org/officeDocument/2006/relationships/table" Target="/xl/tables/table31.xml" Id="R2247d768691b45c2" /></Relationships>
</file>

<file path=xl/worksheets/_rels/sheet47.xml.rels>&#65279;<?xml version="1.0" encoding="utf-8"?><Relationships xmlns="http://schemas.openxmlformats.org/package/2006/relationships"><Relationship Type="http://schemas.openxmlformats.org/officeDocument/2006/relationships/table" Target="/xl/tables/table32.xml" Id="Ra27d9f2cebf44d3e" /></Relationships>
</file>

<file path=xl/worksheets/_rels/sheet48.xml.rels>&#65279;<?xml version="1.0" encoding="utf-8"?><Relationships xmlns="http://schemas.openxmlformats.org/package/2006/relationships"><Relationship Type="http://schemas.openxmlformats.org/officeDocument/2006/relationships/table" Target="/xl/tables/table33.xml" Id="R67102d4a40f84a04" /></Relationships>
</file>

<file path=xl/worksheets/_rels/sheet49.xml.rels>&#65279;<?xml version="1.0" encoding="utf-8"?><Relationships xmlns="http://schemas.openxmlformats.org/package/2006/relationships"><Relationship Type="http://schemas.openxmlformats.org/officeDocument/2006/relationships/table" Target="/xl/tables/table34.xml" Id="R952cbc59b6b04dca" /></Relationships>
</file>

<file path=xl/worksheets/_rels/sheet50.xml.rels>&#65279;<?xml version="1.0" encoding="utf-8"?><Relationships xmlns="http://schemas.openxmlformats.org/package/2006/relationships"><Relationship Type="http://schemas.openxmlformats.org/officeDocument/2006/relationships/table" Target="/xl/tables/table35.xml" Id="R03ce5d56c9f544bc" /></Relationships>
</file>

<file path=xl/worksheets/_rels/sheet51.xml.rels>&#65279;<?xml version="1.0" encoding="utf-8"?><Relationships xmlns="http://schemas.openxmlformats.org/package/2006/relationships"><Relationship Type="http://schemas.openxmlformats.org/officeDocument/2006/relationships/table" Target="/xl/tables/table36.xml" Id="R1e50b6191e3d4756" /></Relationships>
</file>

<file path=xl/worksheets/_rels/sheet52.xml.rels>&#65279;<?xml version="1.0" encoding="utf-8"?><Relationships xmlns="http://schemas.openxmlformats.org/package/2006/relationships"><Relationship Type="http://schemas.openxmlformats.org/officeDocument/2006/relationships/table" Target="/xl/tables/table37.xml" Id="Rc462d0d985934c90" /></Relationships>
</file>

<file path=xl/worksheets/_rels/sheet53.xml.rels>&#65279;<?xml version="1.0" encoding="utf-8"?><Relationships xmlns="http://schemas.openxmlformats.org/package/2006/relationships"><Relationship Type="http://schemas.openxmlformats.org/officeDocument/2006/relationships/table" Target="/xl/tables/table38.xml" Id="Re8029c10f26249c4" /></Relationships>
</file>

<file path=xl/worksheets/_rels/sheet54.xml.rels>&#65279;<?xml version="1.0" encoding="utf-8"?><Relationships xmlns="http://schemas.openxmlformats.org/package/2006/relationships"><Relationship Type="http://schemas.openxmlformats.org/officeDocument/2006/relationships/table" Target="/xl/tables/table39.xml" Id="Rdadb9f4431644381" /></Relationships>
</file>

<file path=xl/worksheets/_rels/sheet55.xml.rels>&#65279;<?xml version="1.0" encoding="utf-8"?><Relationships xmlns="http://schemas.openxmlformats.org/package/2006/relationships"><Relationship Type="http://schemas.openxmlformats.org/officeDocument/2006/relationships/table" Target="/xl/tables/table40.xml" Id="R59752322b8db4528" /></Relationships>
</file>

<file path=xl/worksheets/_rels/sheet56.xml.rels>&#65279;<?xml version="1.0" encoding="utf-8"?><Relationships xmlns="http://schemas.openxmlformats.org/package/2006/relationships"><Relationship Type="http://schemas.openxmlformats.org/officeDocument/2006/relationships/table" Target="/xl/tables/table41.xml" Id="Re23bcef333f64cde" /></Relationships>
</file>

<file path=xl/worksheets/_rels/sheet57.xml.rels>&#65279;<?xml version="1.0" encoding="utf-8"?><Relationships xmlns="http://schemas.openxmlformats.org/package/2006/relationships"><Relationship Type="http://schemas.openxmlformats.org/officeDocument/2006/relationships/table" Target="/xl/tables/table42.xml" Id="Rab9140ce55074403" /></Relationships>
</file>

<file path=xl/worksheets/_rels/sheet58.xml.rels>&#65279;<?xml version="1.0" encoding="utf-8"?><Relationships xmlns="http://schemas.openxmlformats.org/package/2006/relationships"><Relationship Type="http://schemas.openxmlformats.org/officeDocument/2006/relationships/table" Target="/xl/tables/table43.xml" Id="R89ae23ac8baf4074" /></Relationships>
</file>

<file path=xl/worksheets/_rels/sheet59.xml.rels>&#65279;<?xml version="1.0" encoding="utf-8"?><Relationships xmlns="http://schemas.openxmlformats.org/package/2006/relationships"><Relationship Type="http://schemas.openxmlformats.org/officeDocument/2006/relationships/table" Target="/xl/tables/table44.xml" Id="Ra0fc3ee85631488a" /></Relationships>
</file>

<file path=xl/worksheets/_rels/sheet60.xml.rels>&#65279;<?xml version="1.0" encoding="utf-8"?><Relationships xmlns="http://schemas.openxmlformats.org/package/2006/relationships"><Relationship Type="http://schemas.openxmlformats.org/officeDocument/2006/relationships/table" Target="/xl/tables/table45.xml" Id="Raadde1b773da4bd1" /></Relationships>
</file>

<file path=xl/worksheets/_rels/sheet61.xml.rels>&#65279;<?xml version="1.0" encoding="utf-8"?><Relationships xmlns="http://schemas.openxmlformats.org/package/2006/relationships"><Relationship Type="http://schemas.openxmlformats.org/officeDocument/2006/relationships/table" Target="/xl/tables/table46.xml" Id="R60154ee3aabe49a8" /></Relationships>
</file>

<file path=xl/worksheets/_rels/sheet62.xml.rels>&#65279;<?xml version="1.0" encoding="utf-8"?><Relationships xmlns="http://schemas.openxmlformats.org/package/2006/relationships"><Relationship Type="http://schemas.openxmlformats.org/officeDocument/2006/relationships/table" Target="/xl/tables/table47.xml" Id="R19cb72692ba24b39" /></Relationships>
</file>

<file path=xl/worksheets/_rels/sheet63.xml.rels>&#65279;<?xml version="1.0" encoding="utf-8"?><Relationships xmlns="http://schemas.openxmlformats.org/package/2006/relationships"><Relationship Type="http://schemas.openxmlformats.org/officeDocument/2006/relationships/table" Target="/xl/tables/table48.xml" Id="Re782ea7273ac4e56" /></Relationships>
</file>

<file path=xl/worksheets/_rels/sheet64.xml.rels>&#65279;<?xml version="1.0" encoding="utf-8"?><Relationships xmlns="http://schemas.openxmlformats.org/package/2006/relationships"><Relationship Type="http://schemas.openxmlformats.org/officeDocument/2006/relationships/table" Target="/xl/tables/table49.xml" Id="R65ad6431c29b4759" /></Relationships>
</file>

<file path=xl/worksheets/_rels/sheet65.xml.rels>&#65279;<?xml version="1.0" encoding="utf-8"?><Relationships xmlns="http://schemas.openxmlformats.org/package/2006/relationships"><Relationship Type="http://schemas.openxmlformats.org/officeDocument/2006/relationships/table" Target="/xl/tables/table50.xml" Id="R48ede2bf26044649" /></Relationships>
</file>

<file path=xl/worksheets/_rels/sheet66.xml.rels>&#65279;<?xml version="1.0" encoding="utf-8"?><Relationships xmlns="http://schemas.openxmlformats.org/package/2006/relationships"><Relationship Type="http://schemas.openxmlformats.org/officeDocument/2006/relationships/table" Target="/xl/tables/table51.xml" Id="Ra5ee511fbcfe4491" /></Relationships>
</file>

<file path=xl/worksheets/_rels/sheet67.xml.rels>&#65279;<?xml version="1.0" encoding="utf-8"?><Relationships xmlns="http://schemas.openxmlformats.org/package/2006/relationships"><Relationship Type="http://schemas.openxmlformats.org/officeDocument/2006/relationships/table" Target="/xl/tables/table52.xml" Id="Ra899775ded60430a" /></Relationships>
</file>

<file path=xl/worksheets/_rels/sheet68.xml.rels>&#65279;<?xml version="1.0" encoding="utf-8"?><Relationships xmlns="http://schemas.openxmlformats.org/package/2006/relationships"><Relationship Type="http://schemas.openxmlformats.org/officeDocument/2006/relationships/table" Target="/xl/tables/table53.xml" Id="R3cbcbe3fb2c44bb9" /></Relationships>
</file>

<file path=xl/worksheets/_rels/sheet69.xml.rels>&#65279;<?xml version="1.0" encoding="utf-8"?><Relationships xmlns="http://schemas.openxmlformats.org/package/2006/relationships"><Relationship Type="http://schemas.openxmlformats.org/officeDocument/2006/relationships/table" Target="/xl/tables/table54.xml" Id="R7fec4623e0a743bc" /></Relationships>
</file>

<file path=xl/worksheets/_rels/sheet70.xml.rels>&#65279;<?xml version="1.0" encoding="utf-8"?><Relationships xmlns="http://schemas.openxmlformats.org/package/2006/relationships"><Relationship Type="http://schemas.openxmlformats.org/officeDocument/2006/relationships/table" Target="/xl/tables/table55.xml" Id="Rf9ad663769b446b0" /></Relationships>
</file>

<file path=xl/worksheets/_rels/sheet71.xml.rels>&#65279;<?xml version="1.0" encoding="utf-8"?><Relationships xmlns="http://schemas.openxmlformats.org/package/2006/relationships"><Relationship Type="http://schemas.openxmlformats.org/officeDocument/2006/relationships/table" Target="/xl/tables/table56.xml" Id="R8594dcb8e37c4e77" /></Relationships>
</file>

<file path=xl/worksheets/_rels/sheet72.xml.rels>&#65279;<?xml version="1.0" encoding="utf-8"?><Relationships xmlns="http://schemas.openxmlformats.org/package/2006/relationships"><Relationship Type="http://schemas.openxmlformats.org/officeDocument/2006/relationships/table" Target="/xl/tables/table57.xml" Id="R2fe92adb0cb24262" /></Relationships>
</file>

<file path=xl/worksheets/_rels/sheet73.xml.rels>&#65279;<?xml version="1.0" encoding="utf-8"?><Relationships xmlns="http://schemas.openxmlformats.org/package/2006/relationships"><Relationship Type="http://schemas.openxmlformats.org/officeDocument/2006/relationships/table" Target="/xl/tables/table58.xml" Id="R2a68bdda5bb3459a" /></Relationships>
</file>

<file path=xl/worksheets/_rels/sheet74.xml.rels>&#65279;<?xml version="1.0" encoding="utf-8"?><Relationships xmlns="http://schemas.openxmlformats.org/package/2006/relationships"><Relationship Type="http://schemas.openxmlformats.org/officeDocument/2006/relationships/table" Target="/xl/tables/table59.xml" Id="Raaa41e9c99f844fe" /></Relationships>
</file>

<file path=xl/worksheets/_rels/sheet75.xml.rels>&#65279;<?xml version="1.0" encoding="utf-8"?><Relationships xmlns="http://schemas.openxmlformats.org/package/2006/relationships"><Relationship Type="http://schemas.openxmlformats.org/officeDocument/2006/relationships/table" Target="/xl/tables/table60.xml" Id="R98b7a95c3d6c48e3" /></Relationships>
</file>

<file path=xl/worksheets/_rels/sheet76.xml.rels>&#65279;<?xml version="1.0" encoding="utf-8"?><Relationships xmlns="http://schemas.openxmlformats.org/package/2006/relationships"><Relationship Type="http://schemas.openxmlformats.org/officeDocument/2006/relationships/table" Target="/xl/tables/table61.xml" Id="R01072278a9be497a" /></Relationships>
</file>

<file path=xl/worksheets/_rels/sheet77.xml.rels>&#65279;<?xml version="1.0" encoding="utf-8"?><Relationships xmlns="http://schemas.openxmlformats.org/package/2006/relationships"><Relationship Type="http://schemas.openxmlformats.org/officeDocument/2006/relationships/table" Target="/xl/tables/table62.xml" Id="R5b0c87648ffa4c53" /></Relationships>
</file>

<file path=xl/worksheets/_rels/sheet78.xml.rels>&#65279;<?xml version="1.0" encoding="utf-8"?><Relationships xmlns="http://schemas.openxmlformats.org/package/2006/relationships"><Relationship Type="http://schemas.openxmlformats.org/officeDocument/2006/relationships/table" Target="/xl/tables/table63.xml" Id="R59fa1f60619e4b54" /></Relationships>
</file>

<file path=xl/worksheets/_rels/sheet79.xml.rels>&#65279;<?xml version="1.0" encoding="utf-8"?><Relationships xmlns="http://schemas.openxmlformats.org/package/2006/relationships"><Relationship Type="http://schemas.openxmlformats.org/officeDocument/2006/relationships/table" Target="/xl/tables/table64.xml" Id="Rf3010eb51ee7438a" /></Relationships>
</file>

<file path=xl/worksheets/_rels/sheet80.xml.rels>&#65279;<?xml version="1.0" encoding="utf-8"?><Relationships xmlns="http://schemas.openxmlformats.org/package/2006/relationships"><Relationship Type="http://schemas.openxmlformats.org/officeDocument/2006/relationships/table" Target="/xl/tables/table65.xml" Id="R15d86e1efbd648f0" /></Relationships>
</file>

<file path=xl/worksheets/_rels/sheet81.xml.rels>&#65279;<?xml version="1.0" encoding="utf-8"?><Relationships xmlns="http://schemas.openxmlformats.org/package/2006/relationships"><Relationship Type="http://schemas.openxmlformats.org/officeDocument/2006/relationships/table" Target="/xl/tables/table66.xml" Id="Rcda21207b9cd4b1a" /></Relationships>
</file>

<file path=xl/worksheets/_rels/sheet82.xml.rels>&#65279;<?xml version="1.0" encoding="utf-8"?><Relationships xmlns="http://schemas.openxmlformats.org/package/2006/relationships"><Relationship Type="http://schemas.openxmlformats.org/officeDocument/2006/relationships/table" Target="/xl/tables/table67.xml" Id="R6506947c92534242" /></Relationships>
</file>

<file path=xl/worksheets/_rels/sheet83.xml.rels>&#65279;<?xml version="1.0" encoding="utf-8"?><Relationships xmlns="http://schemas.openxmlformats.org/package/2006/relationships"><Relationship Type="http://schemas.openxmlformats.org/officeDocument/2006/relationships/table" Target="/xl/tables/table68.xml" Id="Rb180506178a1419a" /></Relationships>
</file>

<file path=xl/worksheets/_rels/sheet84.xml.rels>&#65279;<?xml version="1.0" encoding="utf-8"?><Relationships xmlns="http://schemas.openxmlformats.org/package/2006/relationships"><Relationship Type="http://schemas.openxmlformats.org/officeDocument/2006/relationships/table" Target="/xl/tables/table69.xml" Id="Rb6645741dea5421c" /></Relationships>
</file>

<file path=xl/worksheets/_rels/sheet85.xml.rels>&#65279;<?xml version="1.0" encoding="utf-8"?><Relationships xmlns="http://schemas.openxmlformats.org/package/2006/relationships"><Relationship Type="http://schemas.openxmlformats.org/officeDocument/2006/relationships/table" Target="/xl/tables/table70.xml" Id="Rc0a796b6d7f9401b" /></Relationships>
</file>

<file path=xl/worksheets/_rels/sheet86.xml.rels>&#65279;<?xml version="1.0" encoding="utf-8"?><Relationships xmlns="http://schemas.openxmlformats.org/package/2006/relationships"><Relationship Type="http://schemas.openxmlformats.org/officeDocument/2006/relationships/table" Target="/xl/tables/table71.xml" Id="R9fc0ce8006e94053" /></Relationships>
</file>

<file path=xl/worksheets/_rels/sheet87.xml.rels>&#65279;<?xml version="1.0" encoding="utf-8"?><Relationships xmlns="http://schemas.openxmlformats.org/package/2006/relationships"><Relationship Type="http://schemas.openxmlformats.org/officeDocument/2006/relationships/table" Target="/xl/tables/table72.xml" Id="R2a441a99a12d47d9" /></Relationships>
</file>

<file path=xl/worksheets/_rels/sheet88.xml.rels>&#65279;<?xml version="1.0" encoding="utf-8"?><Relationships xmlns="http://schemas.openxmlformats.org/package/2006/relationships"><Relationship Type="http://schemas.openxmlformats.org/officeDocument/2006/relationships/table" Target="/xl/tables/table73.xml" Id="Rb615a9d63c694a8e" /></Relationships>
</file>

<file path=xl/worksheets/_rels/sheet89.xml.rels>&#65279;<?xml version="1.0" encoding="utf-8"?><Relationships xmlns="http://schemas.openxmlformats.org/package/2006/relationships"><Relationship Type="http://schemas.openxmlformats.org/officeDocument/2006/relationships/table" Target="/xl/tables/table74.xml" Id="R5f8fb91091aa42c6" /></Relationships>
</file>

<file path=xl/worksheets/_rels/sheet90.xml.rels>&#65279;<?xml version="1.0" encoding="utf-8"?><Relationships xmlns="http://schemas.openxmlformats.org/package/2006/relationships"><Relationship Type="http://schemas.openxmlformats.org/officeDocument/2006/relationships/table" Target="/xl/tables/table75.xml" Id="R711b4457b29d47f6" /></Relationships>
</file>

<file path=xl/worksheets/_rels/sheet91.xml.rels>&#65279;<?xml version="1.0" encoding="utf-8"?><Relationships xmlns="http://schemas.openxmlformats.org/package/2006/relationships"><Relationship Type="http://schemas.openxmlformats.org/officeDocument/2006/relationships/table" Target="/xl/tables/table76.xml" Id="Rc9f3fbddd47f41a8" /></Relationships>
</file>

<file path=xl/worksheets/_rels/sheet92.xml.rels>&#65279;<?xml version="1.0" encoding="utf-8"?><Relationships xmlns="http://schemas.openxmlformats.org/package/2006/relationships"><Relationship Type="http://schemas.openxmlformats.org/officeDocument/2006/relationships/table" Target="/xl/tables/table77.xml" Id="R38728abf59f24e8b" /></Relationships>
</file>

<file path=xl/worksheets/_rels/sheet93.xml.rels>&#65279;<?xml version="1.0" encoding="utf-8"?><Relationships xmlns="http://schemas.openxmlformats.org/package/2006/relationships"><Relationship Type="http://schemas.openxmlformats.org/officeDocument/2006/relationships/table" Target="/xl/tables/table78.xml" Id="R99472284321e4de7" /></Relationships>
</file>

<file path=xl/worksheets/_rels/sheet94.xml.rels>&#65279;<?xml version="1.0" encoding="utf-8"?><Relationships xmlns="http://schemas.openxmlformats.org/package/2006/relationships"><Relationship Type="http://schemas.openxmlformats.org/officeDocument/2006/relationships/table" Target="/xl/tables/table79.xml" Id="R1f4d80a77d6442b9" /></Relationships>
</file>

<file path=xl/worksheets/_rels/sheet95.xml.rels>&#65279;<?xml version="1.0" encoding="utf-8"?><Relationships xmlns="http://schemas.openxmlformats.org/package/2006/relationships"><Relationship Type="http://schemas.openxmlformats.org/officeDocument/2006/relationships/table" Target="/xl/tables/table80.xml" Id="R08788bce9adf44d7" /></Relationships>
</file>

<file path=xl/worksheets/_rels/sheet96.xml.rels>&#65279;<?xml version="1.0" encoding="utf-8"?><Relationships xmlns="http://schemas.openxmlformats.org/package/2006/relationships"><Relationship Type="http://schemas.openxmlformats.org/officeDocument/2006/relationships/table" Target="/xl/tables/table81.xml" Id="R12b9faa33ba243b5" /></Relationships>
</file>

<file path=xl/worksheets/_rels/sheet97.xml.rels>&#65279;<?xml version="1.0" encoding="utf-8"?><Relationships xmlns="http://schemas.openxmlformats.org/package/2006/relationships"><Relationship Type="http://schemas.openxmlformats.org/officeDocument/2006/relationships/table" Target="/xl/tables/table82.xml" Id="Rbb158251939e4b9e" /></Relationships>
</file>

<file path=xl/worksheets/_rels/sheet98.xml.rels>&#65279;<?xml version="1.0" encoding="utf-8"?><Relationships xmlns="http://schemas.openxmlformats.org/package/2006/relationships"><Relationship Type="http://schemas.openxmlformats.org/officeDocument/2006/relationships/table" Target="/xl/tables/table83.xml" Id="R169b4a1157f84a3a" /></Relationships>
</file>

<file path=xl/worksheets/_rels/sheet99.xml.rels>&#65279;<?xml version="1.0" encoding="utf-8"?><Relationships xmlns="http://schemas.openxmlformats.org/package/2006/relationships"><Relationship Type="http://schemas.openxmlformats.org/officeDocument/2006/relationships/table" Target="/xl/tables/table84.xml" Id="R652766002c3d4766" /></Relationships>
</file>

<file path=xl/worksheets/_rels/sheet100.xml.rels>&#65279;<?xml version="1.0" encoding="utf-8"?><Relationships xmlns="http://schemas.openxmlformats.org/package/2006/relationships"><Relationship Type="http://schemas.openxmlformats.org/officeDocument/2006/relationships/table" Target="/xl/tables/table85.xml" Id="Ra5cd3aa27ba541e2" /></Relationships>
</file>

<file path=xl/worksheets/_rels/sheet101.xml.rels>&#65279;<?xml version="1.0" encoding="utf-8"?><Relationships xmlns="http://schemas.openxmlformats.org/package/2006/relationships"><Relationship Type="http://schemas.openxmlformats.org/officeDocument/2006/relationships/table" Target="/xl/tables/table86.xml" Id="R945aaddd3120473b" /></Relationships>
</file>

<file path=xl/worksheets/_rels/sheet102.xml.rels>&#65279;<?xml version="1.0" encoding="utf-8"?><Relationships xmlns="http://schemas.openxmlformats.org/package/2006/relationships"><Relationship Type="http://schemas.openxmlformats.org/officeDocument/2006/relationships/table" Target="/xl/tables/table87.xml" Id="R98d88347224d48f4" /></Relationships>
</file>

<file path=xl/worksheets/_rels/sheet103.xml.rels>&#65279;<?xml version="1.0" encoding="utf-8"?><Relationships xmlns="http://schemas.openxmlformats.org/package/2006/relationships"><Relationship Type="http://schemas.openxmlformats.org/officeDocument/2006/relationships/table" Target="/xl/tables/table88.xml" Id="R5e9118e63f554108" /></Relationships>
</file>

<file path=xl/worksheets/_rels/sheet104.xml.rels>&#65279;<?xml version="1.0" encoding="utf-8"?><Relationships xmlns="http://schemas.openxmlformats.org/package/2006/relationships"><Relationship Type="http://schemas.openxmlformats.org/officeDocument/2006/relationships/table" Target="/xl/tables/table89.xml" Id="Rc645e268bdab42c1" /></Relationships>
</file>

<file path=xl/worksheets/_rels/sheet105.xml.rels>&#65279;<?xml version="1.0" encoding="utf-8"?><Relationships xmlns="http://schemas.openxmlformats.org/package/2006/relationships"><Relationship Type="http://schemas.openxmlformats.org/officeDocument/2006/relationships/table" Target="/xl/tables/table90.xml" Id="R4bf6c70279ed4e2c" /></Relationships>
</file>

<file path=xl/worksheets/_rels/sheet106.xml.rels>&#65279;<?xml version="1.0" encoding="utf-8"?><Relationships xmlns="http://schemas.openxmlformats.org/package/2006/relationships"><Relationship Type="http://schemas.openxmlformats.org/officeDocument/2006/relationships/table" Target="/xl/tables/table91.xml" Id="R8a2e30f7d44d422d" /></Relationships>
</file>

<file path=xl/worksheets/_rels/sheet107.xml.rels>&#65279;<?xml version="1.0" encoding="utf-8"?><Relationships xmlns="http://schemas.openxmlformats.org/package/2006/relationships"><Relationship Type="http://schemas.openxmlformats.org/officeDocument/2006/relationships/table" Target="/xl/tables/table92.xml" Id="Raf42592019914003" /></Relationships>
</file>

<file path=xl/worksheets/_rels/sheet108.xml.rels>&#65279;<?xml version="1.0" encoding="utf-8"?><Relationships xmlns="http://schemas.openxmlformats.org/package/2006/relationships"><Relationship Type="http://schemas.openxmlformats.org/officeDocument/2006/relationships/table" Target="/xl/tables/table93.xml" Id="R0dd1186ff5b4456b" /></Relationships>
</file>

<file path=xl/worksheets/_rels/sheet109.xml.rels>&#65279;<?xml version="1.0" encoding="utf-8"?><Relationships xmlns="http://schemas.openxmlformats.org/package/2006/relationships"><Relationship Type="http://schemas.openxmlformats.org/officeDocument/2006/relationships/table" Target="/xl/tables/table94.xml" Id="Re43394d3781847bd" /></Relationships>
</file>

<file path=xl/worksheets/_rels/sheet110.xml.rels>&#65279;<?xml version="1.0" encoding="utf-8"?><Relationships xmlns="http://schemas.openxmlformats.org/package/2006/relationships"><Relationship Type="http://schemas.openxmlformats.org/officeDocument/2006/relationships/table" Target="/xl/tables/table95.xml" Id="Rc433cb71478f44bd" /></Relationships>
</file>

<file path=xl/worksheets/_rels/sheet111.xml.rels>&#65279;<?xml version="1.0" encoding="utf-8"?><Relationships xmlns="http://schemas.openxmlformats.org/package/2006/relationships"><Relationship Type="http://schemas.openxmlformats.org/officeDocument/2006/relationships/table" Target="/xl/tables/table96.xml" Id="R53ab8851c8fa4a68" /></Relationships>
</file>

<file path=xl/worksheets/_rels/sheet112.xml.rels>&#65279;<?xml version="1.0" encoding="utf-8"?><Relationships xmlns="http://schemas.openxmlformats.org/package/2006/relationships"><Relationship Type="http://schemas.openxmlformats.org/officeDocument/2006/relationships/table" Target="/xl/tables/table97.xml" Id="R81e798c2c21f4303" /></Relationships>
</file>

<file path=xl/worksheets/_rels/sheet113.xml.rels>&#65279;<?xml version="1.0" encoding="utf-8"?><Relationships xmlns="http://schemas.openxmlformats.org/package/2006/relationships"><Relationship Type="http://schemas.openxmlformats.org/officeDocument/2006/relationships/table" Target="/xl/tables/table98.xml" Id="Rad5e0465196e4f1d" /></Relationships>
</file>

<file path=xl/worksheets/_rels/sheet114.xml.rels>&#65279;<?xml version="1.0" encoding="utf-8"?><Relationships xmlns="http://schemas.openxmlformats.org/package/2006/relationships"><Relationship Type="http://schemas.openxmlformats.org/officeDocument/2006/relationships/table" Target="/xl/tables/table99.xml" Id="Re48e6f513a17445f" /></Relationships>
</file>

<file path=xl/worksheets/_rels/sheet115.xml.rels>&#65279;<?xml version="1.0" encoding="utf-8"?><Relationships xmlns="http://schemas.openxmlformats.org/package/2006/relationships"><Relationship Type="http://schemas.openxmlformats.org/officeDocument/2006/relationships/table" Target="/xl/tables/table100.xml" Id="R738dd08daa184871" /></Relationships>
</file>

<file path=xl/worksheets/_rels/sheet116.xml.rels>&#65279;<?xml version="1.0" encoding="utf-8"?><Relationships xmlns="http://schemas.openxmlformats.org/package/2006/relationships"><Relationship Type="http://schemas.openxmlformats.org/officeDocument/2006/relationships/table" Target="/xl/tables/table101.xml" Id="Rb6df7311de174af9" /></Relationships>
</file>

<file path=xl/worksheets/_rels/sheet117.xml.rels>&#65279;<?xml version="1.0" encoding="utf-8"?><Relationships xmlns="http://schemas.openxmlformats.org/package/2006/relationships"><Relationship Type="http://schemas.openxmlformats.org/officeDocument/2006/relationships/table" Target="/xl/tables/table102.xml" Id="Rf908383f24a74828" /></Relationships>
</file>

<file path=xl/worksheets/_rels/sheet118.xml.rels>&#65279;<?xml version="1.0" encoding="utf-8"?><Relationships xmlns="http://schemas.openxmlformats.org/package/2006/relationships"><Relationship Type="http://schemas.openxmlformats.org/officeDocument/2006/relationships/table" Target="/xl/tables/table103.xml" Id="Ra0e0bc30644a4bc1" /></Relationships>
</file>

<file path=xl/worksheets/_rels/sheet119.xml.rels>&#65279;<?xml version="1.0" encoding="utf-8"?><Relationships xmlns="http://schemas.openxmlformats.org/package/2006/relationships"><Relationship Type="http://schemas.openxmlformats.org/officeDocument/2006/relationships/table" Target="/xl/tables/table104.xml" Id="R19367b3a2e88405e" /></Relationships>
</file>

<file path=xl/worksheets/_rels/sheet120.xml.rels>&#65279;<?xml version="1.0" encoding="utf-8"?><Relationships xmlns="http://schemas.openxmlformats.org/package/2006/relationships"><Relationship Type="http://schemas.openxmlformats.org/officeDocument/2006/relationships/table" Target="/xl/tables/table105.xml" Id="R0e27b01feb564b99" /></Relationships>
</file>

<file path=xl/worksheets/_rels/sheet121.xml.rels>&#65279;<?xml version="1.0" encoding="utf-8"?><Relationships xmlns="http://schemas.openxmlformats.org/package/2006/relationships"><Relationship Type="http://schemas.openxmlformats.org/officeDocument/2006/relationships/table" Target="/xl/tables/table106.xml" Id="R60b4ad49a1494803" /></Relationships>
</file>

<file path=xl/worksheets/_rels/sheet122.xml.rels>&#65279;<?xml version="1.0" encoding="utf-8"?><Relationships xmlns="http://schemas.openxmlformats.org/package/2006/relationships"><Relationship Type="http://schemas.openxmlformats.org/officeDocument/2006/relationships/table" Target="/xl/tables/table107.xml" Id="R4f9003ccdaca4c76" /></Relationships>
</file>

<file path=xl/worksheets/_rels/sheet123.xml.rels>&#65279;<?xml version="1.0" encoding="utf-8"?><Relationships xmlns="http://schemas.openxmlformats.org/package/2006/relationships"><Relationship Type="http://schemas.openxmlformats.org/officeDocument/2006/relationships/table" Target="/xl/tables/table108.xml" Id="Rbcfb281d5bf94c0d" /></Relationships>
</file>

<file path=xl/worksheets/_rels/sheet124.xml.rels>&#65279;<?xml version="1.0" encoding="utf-8"?><Relationships xmlns="http://schemas.openxmlformats.org/package/2006/relationships"><Relationship Type="http://schemas.openxmlformats.org/officeDocument/2006/relationships/table" Target="/xl/tables/table109.xml" Id="R4d33aef392ec455e" /></Relationships>
</file>

<file path=xl/worksheets/_rels/sheet125.xml.rels>&#65279;<?xml version="1.0" encoding="utf-8"?><Relationships xmlns="http://schemas.openxmlformats.org/package/2006/relationships"><Relationship Type="http://schemas.openxmlformats.org/officeDocument/2006/relationships/table" Target="/xl/tables/table110.xml" Id="Rbed9faba882c4e62" /></Relationships>
</file>

<file path=xl/worksheets/_rels/sheet126.xml.rels>&#65279;<?xml version="1.0" encoding="utf-8"?><Relationships xmlns="http://schemas.openxmlformats.org/package/2006/relationships"><Relationship Type="http://schemas.openxmlformats.org/officeDocument/2006/relationships/table" Target="/xl/tables/table111.xml" Id="R948cab51573b4d79" /></Relationships>
</file>

<file path=xl/worksheets/_rels/sheet127.xml.rels>&#65279;<?xml version="1.0" encoding="utf-8"?><Relationships xmlns="http://schemas.openxmlformats.org/package/2006/relationships"><Relationship Type="http://schemas.openxmlformats.org/officeDocument/2006/relationships/table" Target="/xl/tables/table112.xml" Id="R6054fe2b5db34e95" /></Relationships>
</file>

<file path=xl/worksheets/_rels/sheet128.xml.rels>&#65279;<?xml version="1.0" encoding="utf-8"?><Relationships xmlns="http://schemas.openxmlformats.org/package/2006/relationships"><Relationship Type="http://schemas.openxmlformats.org/officeDocument/2006/relationships/table" Target="/xl/tables/table113.xml" Id="R6fadbb894cc54f79" /></Relationships>
</file>

<file path=xl/worksheets/_rels/sheet129.xml.rels>&#65279;<?xml version="1.0" encoding="utf-8"?><Relationships xmlns="http://schemas.openxmlformats.org/package/2006/relationships"><Relationship Type="http://schemas.openxmlformats.org/officeDocument/2006/relationships/table" Target="/xl/tables/table114.xml" Id="R334334d62a804d5d" /></Relationships>
</file>

<file path=xl/worksheets/_rels/sheet131.xml.rels>&#65279;<?xml version="1.0" encoding="utf-8"?><Relationships xmlns="http://schemas.openxmlformats.org/package/2006/relationships"><Relationship Type="http://schemas.openxmlformats.org/officeDocument/2006/relationships/table" Target="/xl/tables/table115.xml" Id="Rd616627f43e6449e" /></Relationships>
</file>

<file path=xl/worksheets/_rels/sheet132.xml.rels>&#65279;<?xml version="1.0" encoding="utf-8"?><Relationships xmlns="http://schemas.openxmlformats.org/package/2006/relationships"><Relationship Type="http://schemas.openxmlformats.org/officeDocument/2006/relationships/table" Target="/xl/tables/table116.xml" Id="Rc3029db2434549aa" /></Relationships>
</file>

<file path=xl/worksheets/_rels/sheet133.xml.rels>&#65279;<?xml version="1.0" encoding="utf-8"?><Relationships xmlns="http://schemas.openxmlformats.org/package/2006/relationships"><Relationship Type="http://schemas.openxmlformats.org/officeDocument/2006/relationships/table" Target="/xl/tables/table117.xml" Id="R3fe0969fc2ae4f09" /></Relationships>
</file>

<file path=xl/worksheets/_rels/sheet134.xml.rels>&#65279;<?xml version="1.0" encoding="utf-8"?><Relationships xmlns="http://schemas.openxmlformats.org/package/2006/relationships"><Relationship Type="http://schemas.openxmlformats.org/officeDocument/2006/relationships/table" Target="/xl/tables/table118.xml" Id="Rc9067875878b4396" /></Relationships>
</file>

<file path=xl/worksheets/_rels/sheet135.xml.rels>&#65279;<?xml version="1.0" encoding="utf-8"?><Relationships xmlns="http://schemas.openxmlformats.org/package/2006/relationships"><Relationship Type="http://schemas.openxmlformats.org/officeDocument/2006/relationships/table" Target="/xl/tables/table119.xml" Id="R08f5ae43bdf44d61" /></Relationships>
</file>

<file path=xl/worksheets/_rels/sheet136.xml.rels>&#65279;<?xml version="1.0" encoding="utf-8"?><Relationships xmlns="http://schemas.openxmlformats.org/package/2006/relationships"><Relationship Type="http://schemas.openxmlformats.org/officeDocument/2006/relationships/table" Target="/xl/tables/table120.xml" Id="R437a78f1a7a54fc1" /></Relationships>
</file>

<file path=xl/worksheets/_rels/sheet137.xml.rels>&#65279;<?xml version="1.0" encoding="utf-8"?><Relationships xmlns="http://schemas.openxmlformats.org/package/2006/relationships"><Relationship Type="http://schemas.openxmlformats.org/officeDocument/2006/relationships/table" Target="/xl/tables/table121.xml" Id="Rb5964426c5bf42bf" /></Relationships>
</file>

<file path=xl/worksheets/_rels/sheet138.xml.rels>&#65279;<?xml version="1.0" encoding="utf-8"?><Relationships xmlns="http://schemas.openxmlformats.org/package/2006/relationships"><Relationship Type="http://schemas.openxmlformats.org/officeDocument/2006/relationships/table" Target="/xl/tables/table122.xml" Id="R805d2771e2f24c2c" /></Relationships>
</file>

<file path=xl/worksheets/_rels/sheet139.xml.rels>&#65279;<?xml version="1.0" encoding="utf-8"?><Relationships xmlns="http://schemas.openxmlformats.org/package/2006/relationships"><Relationship Type="http://schemas.openxmlformats.org/officeDocument/2006/relationships/table" Target="/xl/tables/table123.xml" Id="R87ad44cf2ab84b31" /></Relationships>
</file>

<file path=xl/worksheets/sheet1.xml><?xml version="1.0" encoding="utf-8"?>
<x:worksheet xmlns:x="http://schemas.openxmlformats.org/spreadsheetml/2006/main">
  <x:sheetPr>
    <x:tabColor rgb="FF26392F"/>
  </x:sheetPr>
  <x:sheetViews>
    <x:sheetView showGridLines="0" workbookViewId="0"/>
  </x:sheetViews>
  <x:sheetFormatPr defaultRowHeight="15"/>
  <x:cols>
    <x:col min="1" max="1" width="31" hidden="0" customWidth="1"/>
    <x:col min="2" max="2" width="104" hidden="0" customWidth="1"/>
    <x:col min="3" max="3" width="15" hidden="0" customWidth="1"/>
    <x:col min="4" max="4" width="32" hidden="0" customWidth="1"/>
  </x:cols>
  <x:sheetData>
    <x:row r="1">
      <x:c r="A1" s="2"/>
      <x:c r="B1" s="2"/>
      <x:c r="C1" s="2"/>
      <x:c r="D1" s="2"/>
    </x:row>
    <x:row r="2" ht="31" customHeight="1">
      <x:c r="A2" s="3" t="str">
        <x:v>Yautja : La Longue Chasse — Bible V6</x:v>
      </x:c>
      <x:c r="B2" s="3"/>
      <x:c r="C2" s="3"/>
      <x:c r="D2" s="3"/>
    </x:row>
    <x:row r="3">
      <x:c r="A3" s="4"/>
      <x:c r="B3" s="4"/>
      <x:c r="C3" s="4"/>
      <x:c r="D3" s="4"/>
    </x:row>
    <x:row r="4">
      <x:c r="A4" s="2" t="str">
        <x:v>Conception 2D cumulative · socle V5 conservé et dialogues V6 · 7 octobre 2026</x:v>
      </x:c>
      <x:c r="B4" s="2"/>
      <x:c r="C4" s="2"/>
      <x:c r="D4" s="2"/>
    </x:row>
    <x:row r="5">
      <x:c r="A5" s="2"/>
      <x:c r="B5" s="2"/>
      <x:c r="C5" s="2"/>
      <x:c r="D5" s="2"/>
    </x:row>
    <x:row r="6">
      <x:c r="A6" s="2" t="str">
        <x:v>Fiches du socle V5</x:v>
      </x:c>
      <x:c r="B6" s="112" t="n">
        <x:f>COUNTA('Index V5'!A6:A3621)</x:f>
        <x:v>3616</x:v>
      </x:c>
      <x:c r="C6" s="2" t="str">
        <x:v>Tables du socle</x:v>
      </x:c>
      <x:c r="D6" s="112" t="n">
        <x:v>112</x:v>
      </x:c>
    </x:row>
    <x:row r="7">
      <x:c r="A7" s="2"/>
      <x:c r="B7" s="2"/>
      <x:c r="C7" s="2"/>
      <x:c r="D7" s="2"/>
    </x:row>
    <x:row r="8" ht="48" customHeight="1">
      <x:c r="A8" s="73" t="str">
        <x:v>Ensemble</x:v>
      </x:c>
      <x:c r="B8" s="74" t="str">
        <x:v>À explorer</x:v>
      </x:c>
      <x:c r="C8" s="74" t="str">
        <x:v>Fiches</x:v>
      </x:c>
      <x:c r="D8" s="75" t="str">
        <x:v>Onglet de lecture</x:v>
      </x:c>
    </x:row>
    <x:row r="9" ht="60" customHeight="1">
      <x:c r="A9" s="13" t="str">
        <x:v>Histoire</x:v>
      </x:c>
      <x:c r="B9" s="13" t="str">
        <x:v>Six origines, campagne commune, réactions, fins, Warp, justice, THE PIT et transmission.</x:v>
      </x:c>
      <x:c r="C9" s="16" t="n">
        <x:f>COUNTIF('Index V5'!$C$6:$C$3621,A9)</x:f>
        <x:v>719</x:v>
      </x:c>
      <x:c r="D9" s="13" t="str">
        <x:v>Lire Histoire</x:v>
      </x:c>
    </x:row>
    <x:row r="10" ht="60" customHeight="1">
      <x:c r="A10" s="13" t="str">
        <x:v>Mondes</x:v>
      </x:c>
      <x:c r="B10" s="13" t="str">
        <x:v>Clans, communautés, cité, planètes, bases, vaisseaux, faune, réserves, montures et économie.</x:v>
      </x:c>
      <x:c r="C10" s="16" t="n">
        <x:f>COUNTIF('Index V5'!$C$6:$C$3621,A10)</x:f>
        <x:v>965</x:v>
      </x:c>
      <x:c r="D10" s="13" t="str">
        <x:v>Lire Mondes</x:v>
      </x:c>
    </x:row>
    <x:row r="11" ht="60" customHeight="1">
      <x:c r="A11" s="13" t="str">
        <x:v>Maison et clan</x:v>
      </x:c>
      <x:c r="B11" s="13" t="str">
        <x:v>Vingt résidences, vie quotidienne, navire collectif, équipage, missions et futur MP.</x:v>
      </x:c>
      <x:c r="C11" s="16" t="n">
        <x:f>COUNTIF('Index V5'!$C$6:$C$3621,A11)</x:f>
        <x:v>404</x:v>
      </x:c>
      <x:c r="D11" s="13" t="str">
        <x:v>Lire Maison et clan</x:v>
      </x:c>
    </x:row>
    <x:row r="12" ht="60" customHeight="1">
      <x:c r="A12" s="13" t="str">
        <x:v>Trophées</x:v>
      </x:c>
      <x:c r="B12" s="13" t="str">
        <x:v>Atelier gestuel, énigmes d’objets, récit d’exposition, meubles et conservation des originaux.</x:v>
      </x:c>
      <x:c r="C12" s="16" t="n">
        <x:f>COUNTIF('Index V5'!$C$6:$C$3621,A12)</x:f>
        <x:v>330</x:v>
      </x:c>
      <x:c r="D12" s="13" t="str">
        <x:v>Lire Trophées</x:v>
      </x:c>
    </x:row>
    <x:row r="13" ht="60" customHeight="1">
      <x:c r="A13" s="13" t="str">
        <x:v>Guerre</x:v>
      </x:c>
      <x:c r="B13" s="13" t="str">
        <x:v>Narration 2D, escarmouches RTS, conquête territoriale, XP, ravitaillement et campagnes liées.</x:v>
      </x:c>
      <x:c r="C13" s="16" t="n">
        <x:f>COUNTIF('Index V5'!$C$6:$C$3621,A13)</x:f>
        <x:v>975</x:v>
      </x:c>
      <x:c r="D13" s="13" t="str">
        <x:v>Lire Guerre</x:v>
      </x:c>
    </x:row>
    <x:row r="14" ht="60" customHeight="1">
      <x:c r="A14" s="13" t="str">
        <x:v>Production</x:v>
      </x:c>
      <x:c r="B14" s="13" t="str">
        <x:v>Placement en 2D, états communs, critères de recette, lots de réalisation et provenance.</x:v>
      </x:c>
      <x:c r="C14" s="16" t="n">
        <x:f>COUNTIF('Index V5'!$C$6:$C$3621,A14)</x:f>
        <x:v>223</x:v>
      </x:c>
      <x:c r="D14" s="13" t="str">
        <x:v>Lire Production</x:v>
      </x:c>
    </x:row>
    <x:row r="15" ht="36" customHeight="1">
      <x:c r="A15" s="13" t="str">
        <x:v>Dialogues V6</x:v>
      </x:c>
      <x:c r="B15" s="13" t="str">
        <x:v>730 scènes · 6459 répliques et pensées · 1494 options · 150 variantes conditionnelles</x:v>
      </x:c>
      <x:c r="C15" s="13"/>
      <x:c r="D15" s="13" t="str">
        <x:v>Onglet : Lire dialogues V6</x:v>
      </x:c>
    </x:row>
    <x:row r="16" ht="36" customHeight="1">
      <x:c r="A16" s="13" t="str">
        <x:v>Écriture et continuité</x:v>
      </x:c>
      <x:c r="B16" s="13" t="str">
        <x:v>Conditions de présence, actions, issues, reprises, voix et références de lore. Lire les limites de couverture dans Couverture V6.</x:v>
      </x:c>
      <x:c r="C16" s="13"/>
      <x:c r="D16" s="13" t="str">
        <x:v>Onglet : Scènes de dialogue V6</x:v>
      </x:c>
    </x:row>
    <x:row r="17" ht="62" customHeight="1">
      <x:c r="A17" s="13" t="str">
        <x:v>Lecture conseillée</x:v>
      </x:c>
      <x:c r="B17" s="13" t="str">
        <x:v>Commencer par Mode d’emploi, puis choisir une fiche dans un lecteur. Index V5 permet de filtrer tout le contenu. Le lecteur HTML reprend toutes les données pour une consultation verticale.</x:v>
      </x:c>
      <x:c r="C17" s="2"/>
      <x:c r="D17" s="2"/>
    </x:row>
    <x:row r="18" ht="62" customHeight="1">
      <x:c r="A18" s="13" t="str">
        <x:v>Votre histoire = voie 6</x:v>
      </x:c>
      <x:c r="B18" s="13" t="str">
        <x:v>O6 demeure la voie de votre histoire : enfance dans la cohorte, rival qui évolue, chasse, maîtrise et transmission. Les cinq autres voies modifient les relations et les missions autour du même socle de progression.</x:v>
      </x:c>
      <x:c r="C18" s="2"/>
      <x:c r="D18" s="2"/>
    </x:row>
    <x:row r="19" ht="62" customHeight="1">
      <x:c r="A19" s="13" t="str">
        <x:v>Reconstruction déclarée</x:v>
      </x:c>
      <x:c r="B19" s="13" t="str">
        <x:v>Les fichiers V2, V3 et V4 exacts ne sont plus récupérables dans cette session. La V5 reconstitue tout le périmètre documenté et ajoute les extensions indiquées dans la provenance. Les anciens textes et formules ne sont pas présentés comme retrouvés à l’identique.</x:v>
      </x:c>
      <x:c r="C19" s="2"/>
      <x:c r="D19" s="2"/>
    </x:row>
    <x:row r="20" ht="62" customHeight="1">
      <x:c r="A20" s="13" t="str">
        <x:v>Warp intégré</x:v>
      </x:c>
      <x:c r="B20" s="13" t="str">
        <x:v>Voyage physique dans le passé : Blooded, vaisseau possédé, fonction Adjutant, quête commune réussie et module installé. Un retour déjà engagé reste garanti. La progression Elite ne dépend pas de ce détour optionnel.</x:v>
      </x:c>
      <x:c r="C20" s="2"/>
      <x:c r="D20" s="2"/>
    </x:row>
    <x:row r="21" ht="62" customHeight="1">
      <x:c r="A21" s="13" t="str">
        <x:v>Une continuité entre les modes</x:v>
      </x:c>
      <x:c r="B21" s="13" t="str">
        <x:v>Une résidence active ; une localisation par objet original ; les mêmes équipiers, stocks et pertes ; un résultat d’opération attribué une seule fois entre héros, RTS et carte. Les profils de monde renvoient au même atlas.</x:v>
      </x:c>
      <x:c r="C21" s="2"/>
      <x:c r="D21" s="2"/>
    </x:row>
    <x:row r="22" ht="62" customHeight="1">
      <x:c r="A22" s="13" t="str">
        <x:v>Lore et création</x:v>
      </x:c>
      <x:c r="B22" s="13" t="str">
        <x:v>Les films servent d’ancrages, les références de l’univers étendu sont signalées. Clans nommés du projet, coutumes locales, Warp, chiffres, maisons et détails du navire constituent des propositions de conception. Le comportement d’un père n’est pas généralisé à toute l’espèce.</x:v>
      </x:c>
      <x:c r="C22" s="2"/>
      <x:c r="D22" s="2"/>
    </x:row>
    <x:row r="23" ht="62" customHeight="1">
      <x:c r="A23" s="13" t="str">
        <x:v>Outils inclus</x:v>
      </x:c>
      <x:c r="B23" s="13" t="str">
        <x:v>Simuler Résidence, Simuler Warp, Manifeste du navire, Simuler Une équipe, Campagne 12 tours et Carte de Korthas. Les cellules ambrées sont modifiables ; les résultats calculés sont des simulations de conception.</x:v>
      </x:c>
      <x:c r="C23" s="2"/>
      <x:c r="D23" s="2"/>
    </x:row>
    <x:row r="24" ht="62" customHeight="1">
      <x:c r="A24" s="13" t="str">
        <x:v>État de réalisation</x:v>
      </x:c>
      <x:c r="B24" s="13" t="str">
        <x:v>Ce livrable décrit le jeu et ses mécaniques. Les scénarios de recette listés restent à jouer après implémentation. Aucun nouveau gameplay, réseau, sprite ou morceau audio n’est déclaré installé dans le dépôt ou le site.</x:v>
      </x:c>
      <x:c r="C24" s="2"/>
      <x:c r="D24" s="2"/>
    </x:row>
    <x:row r="25" ht="62" customHeight="1">
      <x:c r="A25" s="13" t="str">
        <x:v>Reproductibilité</x:v>
      </x:c>
      <x:c r="B25" s="13" t="str">
        <x:v>Les fichiers JSON, générateurs, code du classeur, lecteur HTML et manifeste de livraison sont inclus dans l’archive. Le script V4 conservé est une pièce historique dont les anciennes dépendances manquent.</x:v>
      </x:c>
      <x:c r="C25" s="2"/>
      <x:c r="D25" s="2"/>
    </x:row>
    <x:row r="26">
      <x:c r="A26" s="2"/>
      <x:c r="B26" s="2"/>
      <x:c r="C26" s="2"/>
      <x:c r="D26" s="2"/>
    </x:row>
    <x:row r="27">
      <x:c r="A27" s="2"/>
      <x:c r="B27" s="2"/>
      <x:c r="C27" s="2"/>
      <x:c r="D27" s="2"/>
    </x:row>
    <x:row r="28">
      <x:c r="A28" s="2"/>
      <x:c r="B28" s="2"/>
      <x:c r="C28" s="2"/>
      <x:c r="D28" s="2"/>
    </x:row>
    <x:row r="29">
      <x:c r="A29" s="2"/>
      <x:c r="B29" s="2"/>
      <x:c r="C29" s="2"/>
      <x:c r="D29" s="2"/>
    </x:row>
    <x:row r="30">
      <x:c r="A30" s="2"/>
      <x:c r="B30" s="2"/>
      <x:c r="C30" s="2"/>
      <x:c r="D30" s="2"/>
    </x:row>
    <x:row r="31">
      <x:c r="A31" s="2"/>
      <x:c r="B31" s="2"/>
      <x:c r="C31" s="2"/>
      <x:c r="D31" s="2"/>
    </x:row>
  </x:sheetData>
  <x:pageMargins left="0.7" right="0.7" top="0.75" bottom="0.75" header="0.3" footer="0.3"/>
</x:worksheet>
</file>

<file path=xl/worksheets/sheet2.xml><?xml version="1.0" encoding="utf-8"?>
<x:worksheet xmlns:x="http://schemas.openxmlformats.org/spreadsheetml/2006/main">
  <x:sheetPr>
    <x:tabColor rgb="FF92998B"/>
  </x:sheetPr>
  <x:sheetViews>
    <x:sheetView showGridLines="0" workbookViewId="0">
      <x:pane ySplit="5" topLeftCell="A6" activePane="bottomLeft" state="frozen"/>
    </x:sheetView>
  </x:sheetViews>
  <x:sheetFormatPr defaultRowHeight="15"/>
  <x:cols>
    <x:col min="1" max="1" width="33" hidden="0" customWidth="1"/>
    <x:col min="2" max="2" width="121" hidden="0" customWidth="1"/>
  </x:cols>
  <x:sheetData>
    <x:row r="1">
      <x:c r="A1" s="2"/>
      <x:c r="B1" s="2"/>
    </x:row>
    <x:row r="2" ht="31" customHeight="1">
      <x:c r="A2" s="3" t="str">
        <x:v>Utiliser cette bible</x:v>
      </x:c>
      <x:c r="B2" s="3"/>
    </x:row>
    <x:row r="3">
      <x:c r="A3" s="4"/>
      <x:c r="B3" s="4"/>
    </x:row>
    <x:row r="4">
      <x:c r="A4" s="2"/>
      <x:c r="B4" s="2"/>
    </x:row>
    <x:row r="5" ht="48" customHeight="1">
      <x:c r="A5" s="73" t="str">
        <x:v>Besoin</x:v>
      </x:c>
      <x:c r="B5" s="75" t="str">
        <x:v>Parcours et lecture</x:v>
      </x:c>
    </x:row>
    <x:row r="6" ht="58" customHeight="1">
      <x:c r="A6" s="13" t="str">
        <x:v>Trouver une fiche</x:v>
      </x:c>
      <x:c r="B6" s="13" t="str">
        <x:v>Ouvrir Index V5, filtrer Ensemble ou Titre, puis copier l’identifiant dans B4 du lecteur indiqué. Le menu de B4 propose les IDs de cet ensemble. Chaque rubrique du document source est affichée en entier, verticalement.</x:v>
      </x:c>
    </x:row>
    <x:row r="7" ht="58" customHeight="1">
      <x:c r="A7" s="14" t="str">
        <x:v>Lire toute une table</x:v>
      </x:c>
      <x:c r="B7" s="14" t="str">
        <x:v>Ouvrir l’onglet source indiqué. Les en-têtes sont filtrables, les lignes descriptives ont une hauteur adaptée et l’identifiant reste figé à gauche. Les chiffres sont de vraies valeurs numériques.</x:v>
      </x:c>
    </x:row>
    <x:row r="8" ht="58" customHeight="1">
      <x:c r="A8" s="13" t="str">
        <x:v>Commencer les six voies</x:v>
      </x:c>
      <x:c r="B8" s="13" t="str">
        <x:v>Lire O1 à O6 puis les 36 missions de l’origine choisie. Les actes lisent les résultats des rites communs ; ils ne rejouent pas une nouvelle promotion. Les fins d’Elite sont exclusives, puis Elder et Ancient poursuivent leurs conséquences.</x:v>
      </x:c>
    </x:row>
    <x:row r="9" ht="58" customHeight="1">
      <x:c r="A9" s="14" t="str">
        <x:v>Retrouver les ajouts</x:v>
      </x:c>
      <x:c r="B9" s="14" t="str">
        <x:v>Filtrer Provenance sur Extension V5. Les préfixes de table V5 et les fiches de couverture complètent ce repérage. Une reconstitution documentée est une nouvelle rédaction fidèle aux contraintes connues, pas un extrait de l’ancien fichier perdu.</x:v>
      </x:c>
    </x:row>
    <x:row r="10" ht="58" customHeight="1">
      <x:c r="A10" s="13" t="str">
        <x:v>Débloquer une maison</x:v>
      </x:c>
      <x:c r="B10" s="13" t="str">
        <x:v>Dans Simuler Résidence, choisir HOME-CM07 : Young Blood, respect 40, région ouverte et mission réussie permettent d’habiter. À 60 l’atelier s’ouvre, à 80 l’accueil cérémoniel. Une maison déjà active demande un transfert confirmé.</x:v>
      </x:c>
    </x:row>
    <x:row r="11" ht="58" customHeight="1">
      <x:c r="A11" s="14" t="str">
        <x:v>Explorer le Warp</x:v>
      </x:c>
      <x:c r="B11" s="14" t="str">
        <x:v>Dans Simuler Warp, ouvrir chaque condition séparément. Passer ensuite Voyage engagé et Retour réservé à 1, retirer Adjutant : le retour demeure garanti. Cette vérification porte sur la formule de conception, pas sur un jeu déjà implémenté.</x:v>
      </x:c>
    </x:row>
    <x:row r="12" ht="58" customHeight="1">
      <x:c r="A12" s="13" t="str">
        <x:v>Préparer La Veille Partagée</x:v>
      </x:c>
      <x:c r="B12" s="13" t="str">
        <x:v>Dans Manifeste du navire, les paliers sont 7, 13 et 19 personnes totales. Le joueur est inclus. Activer une ligne supplémentaire consomme une place ; remplacer un PNJ par un joueur MP ne crée pas un siège.</x:v>
      </x:c>
    </x:row>
    <x:row r="13" ht="58" customHeight="1">
      <x:c r="A13" s="14" t="str">
        <x:v>Jouer un trophée</x:v>
      </x:c>
      <x:c r="B13" s="14" t="str">
        <x:v>Lire TR-M01 à TR-M03 pour le tutoriel, TR-A019 pour la rotation du berceau, puis V5-TR-C01-S01 à S08 pour la première enquête avancée. Les points interactifs, commandes, indices, erreurs, aides et états forment des étapes jouables.</x:v>
      </x:c>
    </x:row>
    <x:row r="14" ht="58" customHeight="1">
      <x:c r="A14" s="13" t="str">
        <x:v>Comparer les équipes</x:v>
      </x:c>
      <x:c r="B14" s="13" t="str">
        <x:v>Choisir une unité dans Simuler Une équipe et modifier XP, fatigue, membres, RAV et terrain. Les valeurs proviennent des paramètres et catalogues de guerre. Le résultat est une estimation pour l’équilibrage ; la bataille garde ses décisions tactiques.</x:v>
      </x:c>
    </x:row>
    <x:row r="15" ht="58" customHeight="1">
      <x:c r="A15" s="14" t="str">
        <x:v>Lire une campagne</x:v>
      </x:c>
      <x:c r="B15" s="14" t="str">
        <x:v>Consulter une campagne liée et ses trois objectifs héros, RTS et carte. Une opération conserve un résultat et une récompense uniques. La démonstration de douze tours calcule les stocks à partir d’événements explicitement hypothétiques.</x:v>
      </x:c>
    </x:row>
    <x:row r="16" ht="58" customHeight="1">
      <x:c r="A16" s="13" t="str">
        <x:v>Comprendre les cartes</x:v>
      </x:c>
      <x:c r="B16" s="13" t="str">
        <x:v>Carte de Korthas montre les 36 positions de conception. Passages de Korthas décrit les connexions. Les cinq autres mondes disposent d’un premier théâtre détaillé dans les tables V5 ; leur couverture distingue ce théâtre de l’ambition globale du profil.</x:v>
      </x:c>
    </x:row>
    <x:row r="17" ht="58" customHeight="1">
      <x:c r="A17" s="14" t="str">
        <x:v>Passer à la réalisation</x:v>
      </x:c>
      <x:c r="B17" s="14" t="str">
        <x:v>Lire les 48 états communs et les lots de réalisation. L’interface de conception n’impose pas des noms de variables à un moteur existant : il faut relier les alias du projet aux états décrits, conserver migrations et transactions, puis jouer les scénarios de recette.</x:v>
      </x:c>
    </x:row>
    <x:row r="18" ht="58" customHeight="1">
      <x:c r="A18" s="13" t="str">
        <x:v>Interpréter les sources</x:v>
      </x:c>
      <x:c r="B18" s="13" t="str">
        <x:v>Sources et provenance distingue demande de projet, trace documentaire, source filmique officielle, entretien primaire et article communautaire. La V5 n’affirme ni une organisation universelle des Yautja, ni une technologie Warp attestée au cinéma.</x:v>
      </x:c>
    </x:row>
    <x:row r="19" ht="58" customHeight="1">
      <x:c r="A19" s="14" t="str">
        <x:v>Données et protections</x:v>
      </x:c>
      <x:c r="B19" s="14" t="str">
        <x:v>Le fichier contient des formules et validations, sans macro ni liaison active à un service externe. Les valeurs ambrées sont les paramètres des simulateurs ; les éditer ne modifie aucune sauvegarde du jeu.</x:v>
      </x:c>
    </x:row>
    <x:row r="20" ht="58" customHeight="1">
      <x:c r="A20" s="13" t="str">
        <x:v>Conserver le travail</x:v>
      </x:c>
      <x:c r="B20" s="13" t="str">
        <x:v>Garder l’archive complète avec le classeur et le HTML. Le guide de reconstruction décrit l’ordre des générateurs et la dépendance @oai/artifact-tool du classeur. Les sources JSON et CSV restent lisibles sans cette dépendance.</x:v>
      </x:c>
    </x:row>
  </x:sheetData>
  <x:pageMargins left="0.7" right="0.7" top="0.75" bottom="0.75" header="0.3" footer="0.3"/>
</x:worksheet>
</file>

<file path=xl/worksheets/sheet3.xml><?xml version="1.0" encoding="utf-8"?>
<x:worksheet xmlns:x="http://schemas.openxmlformats.org/spreadsheetml/2006/main">
  <x:sheetPr>
    <x:tabColor rgb="FF26392F"/>
  </x:sheetPr>
  <x:sheetViews>
    <x:sheetView showGridLines="0" workbookViewId="0">
      <x:pane xSplit="1" ySplit="5" topLeftCell="B6" activePane="bottomRight" state="frozen"/>
    </x:sheetView>
  </x:sheetViews>
  <x:sheetFormatPr defaultRowHeight="15"/>
  <x:cols>
    <x:col min="1" max="1" width="24" hidden="0" customWidth="1"/>
    <x:col min="2" max="2" width="74" hidden="0" customWidth="1"/>
    <x:col min="3" max="3" width="24" hidden="0" customWidth="1"/>
    <x:col min="4" max="4" width="34" hidden="0" customWidth="1"/>
    <x:col min="5" max="5" width="30" hidden="0" customWidth="1"/>
    <x:col min="6" max="6" width="56" hidden="0" customWidth="1"/>
    <x:col min="7" max="7" width="12" hidden="0" customWidth="1"/>
    <x:col min="8" max="8" width="14" hidden="0" customWidth="1"/>
  </x:cols>
  <x:sheetData>
    <x:row r="1">
      <x:c r="A1" s="2"/>
      <x:c r="B1" s="2"/>
      <x:c r="C1" s="2"/>
      <x:c r="D1" s="2"/>
      <x:c r="E1" s="2"/>
      <x:c r="F1" s="2"/>
      <x:c r="G1" s="2"/>
    </x:row>
    <x:row r="2" ht="31" customHeight="1">
      <x:c r="A2" s="3" t="str">
        <x:v>Index de toutes les fiches V5</x:v>
      </x:c>
      <x:c r="B2" s="3"/>
      <x:c r="C2" s="3"/>
      <x:c r="D2" s="3"/>
      <x:c r="E2" s="3"/>
      <x:c r="F2" s="3"/>
      <x:c r="G2" s="3"/>
    </x:row>
    <x:row r="3">
      <x:c r="A3" s="4"/>
      <x:c r="B3" s="4"/>
      <x:c r="C3" s="4"/>
      <x:c r="D3" s="4"/>
      <x:c r="E3" s="4"/>
      <x:c r="F3" s="4"/>
      <x:c r="G3" s="4"/>
    </x:row>
    <x:row r="4">
      <x:c r="A4" s="2" t="str">
        <x:v>Filtrer les colonnes ; copier un identifiant dans le lecteur de son ensemble. Les textes sources restent complets.</x:v>
      </x:c>
      <x:c r="B4" s="2"/>
      <x:c r="C4" s="2"/>
      <x:c r="D4" s="2"/>
      <x:c r="E4" s="2"/>
      <x:c r="F4" s="2"/>
      <x:c r="G4" s="2"/>
    </x:row>
    <x:row r="5" ht="48" customHeight="1">
      <x:c r="A5" s="73" t="str">
        <x:v>Identifiant</x:v>
      </x:c>
      <x:c r="B5" s="74" t="str">
        <x:v>Titre</x:v>
      </x:c>
      <x:c r="C5" s="74" t="str">
        <x:v>Ensemble</x:v>
      </x:c>
      <x:c r="D5" s="74" t="str">
        <x:v>Onglet source</x:v>
      </x:c>
      <x:c r="E5" s="74" t="str">
        <x:v>Lecteur</x:v>
      </x:c>
      <x:c r="F5" s="74" t="str">
        <x:v>Provenance</x:v>
      </x:c>
      <x:c r="G5" s="74" t="str">
        <x:v>Champs</x:v>
      </x:c>
      <x:c r="H5" s="75" t="str">
        <x:v>Ligne source</x:v>
      </x:c>
    </x:row>
    <x:row r="6" ht="52" customHeight="1">
      <x:c r="A6" s="13" t="str">
        <x:v>O1</x:v>
      </x:c>
      <x:c r="B6" s="13" t="str">
        <x:v>Rejeté du clan</x:v>
      </x:c>
      <x:c r="C6" s="13" t="str">
        <x:v>Histoire</x:v>
      </x:c>
      <x:c r="D6" s="13" t="str">
        <x:v>Les six voies</x:v>
      </x:c>
      <x:c r="E6" s="13" t="str">
        <x:v>Lire Histoire</x:v>
      </x:c>
      <x:c r="F6" s="13" t="str">
        <x:v>Reconstitution documentée V4 — nouvelle rédaction V5</x:v>
      </x:c>
      <x:c r="G6" s="15" t="n">
        <x:v>11</x:v>
      </x:c>
      <x:c r="H6" s="15" t="n">
        <x:v>6</x:v>
      </x:c>
    </x:row>
    <x:row r="7" ht="52" customHeight="1">
      <x:c r="A7" s="13" t="str">
        <x:v>O2</x:v>
      </x:c>
      <x:c r="B7" s="13" t="str">
        <x:v>Héritier du masque</x:v>
      </x:c>
      <x:c r="C7" s="13" t="str">
        <x:v>Histoire</x:v>
      </x:c>
      <x:c r="D7" s="13" t="str">
        <x:v>Les six voies</x:v>
      </x:c>
      <x:c r="E7" s="13" t="str">
        <x:v>Lire Histoire</x:v>
      </x:c>
      <x:c r="F7" s="13" t="str">
        <x:v>Reconstitution documentée V4 — nouvelle rédaction V5</x:v>
      </x:c>
      <x:c r="G7" s="15" t="n">
        <x:v>11</x:v>
      </x:c>
      <x:c r="H7" s="15" t="n">
        <x:v>7</x:v>
      </x:c>
    </x:row>
    <x:row r="8" ht="52" customHeight="1">
      <x:c r="A8" s="13" t="str">
        <x:v>O3</x:v>
      </x:c>
      <x:c r="B8" s="13" t="str">
        <x:v>Porteur des derniers noms</x:v>
      </x:c>
      <x:c r="C8" s="13" t="str">
        <x:v>Histoire</x:v>
      </x:c>
      <x:c r="D8" s="13" t="str">
        <x:v>Les six voies</x:v>
      </x:c>
      <x:c r="E8" s="13" t="str">
        <x:v>Lire Histoire</x:v>
      </x:c>
      <x:c r="F8" s="13" t="str">
        <x:v>Reconstitution documentée V4 — nouvelle rédaction V5</x:v>
      </x:c>
      <x:c r="G8" s="15" t="n">
        <x:v>11</x:v>
      </x:c>
      <x:c r="H8" s="15" t="n">
        <x:v>8</x:v>
      </x:c>
    </x:row>
    <x:row r="9" ht="52" customHeight="1">
      <x:c r="A9" s="13" t="str">
        <x:v>O4</x:v>
      </x:c>
      <x:c r="B9" s="13" t="str">
        <x:v>Nom entaché</x:v>
      </x:c>
      <x:c r="C9" s="13" t="str">
        <x:v>Histoire</x:v>
      </x:c>
      <x:c r="D9" s="13" t="str">
        <x:v>Les six voies</x:v>
      </x:c>
      <x:c r="E9" s="13" t="str">
        <x:v>Lire Histoire</x:v>
      </x:c>
      <x:c r="F9" s="13" t="str">
        <x:v>Reconstitution documentée V4 — nouvelle rédaction V5</x:v>
      </x:c>
      <x:c r="G9" s="15" t="n">
        <x:v>11</x:v>
      </x:c>
      <x:c r="H9" s="15" t="n">
        <x:v>9</x:v>
      </x:c>
    </x:row>
    <x:row r="10" ht="52" customHeight="1">
      <x:c r="A10" s="13" t="str">
        <x:v>O5</x:v>
      </x:c>
      <x:c r="B10" s="13" t="str">
        <x:v>Dette envers l’Étranger</x:v>
      </x:c>
      <x:c r="C10" s="13" t="str">
        <x:v>Histoire</x:v>
      </x:c>
      <x:c r="D10" s="13" t="str">
        <x:v>Les six voies</x:v>
      </x:c>
      <x:c r="E10" s="13" t="str">
        <x:v>Lire Histoire</x:v>
      </x:c>
      <x:c r="F10" s="13" t="str">
        <x:v>Reconstitution documentée V4 — nouvelle rédaction V5</x:v>
      </x:c>
      <x:c r="G10" s="15" t="n">
        <x:v>11</x:v>
      </x:c>
      <x:c r="H10" s="15" t="n">
        <x:v>10</x:v>
      </x:c>
    </x:row>
    <x:row r="11" ht="52" customHeight="1">
      <x:c r="A11" s="13" t="str">
        <x:v>O6</x:v>
      </x:c>
      <x:c r="B11" s="13" t="str">
        <x:v>La Longue Chasse</x:v>
      </x:c>
      <x:c r="C11" s="13" t="str">
        <x:v>Histoire</x:v>
      </x:c>
      <x:c r="D11" s="13" t="str">
        <x:v>Les six voies</x:v>
      </x:c>
      <x:c r="E11" s="13" t="str">
        <x:v>Lire Histoire</x:v>
      </x:c>
      <x:c r="F11" s="13" t="str">
        <x:v>Reconstitution documentée V4 — nouvelle rédaction V5</x:v>
      </x:c>
      <x:c r="G11" s="15" t="n">
        <x:v>11</x:v>
      </x:c>
      <x:c r="H11" s="15" t="n">
        <x:v>11</x:v>
      </x:c>
    </x:row>
    <x:row r="12" ht="52" customHeight="1">
      <x:c r="A12" s="13" t="str">
        <x:v>O1-M01</x:v>
      </x:c>
      <x:c r="B12" s="13" t="str">
        <x:v>La marche trop haute</x:v>
      </x:c>
      <x:c r="C12" s="13" t="str">
        <x:v>Histoire</x:v>
      </x:c>
      <x:c r="D12" s="13" t="str">
        <x:v>Missions des six voies</x:v>
      </x:c>
      <x:c r="E12" s="13" t="str">
        <x:v>Lire Histoire</x:v>
      </x:c>
      <x:c r="F12" s="13" t="str">
        <x:v>Reconstitution documentée V4 — nouvelle rédaction V5</x:v>
      </x:c>
      <x:c r="G12" s="15" t="n">
        <x:v>13</x:v>
      </x:c>
      <x:c r="H12" s="15" t="n">
        <x:v>6</x:v>
      </x:c>
    </x:row>
    <x:row r="13" ht="52" customHeight="1">
      <x:c r="A13" s="13" t="str">
        <x:v>O1-M02</x:v>
      </x:c>
      <x:c r="B13" s="13" t="str">
        <x:v>La gamelle renversée</x:v>
      </x:c>
      <x:c r="C13" s="13" t="str">
        <x:v>Histoire</x:v>
      </x:c>
      <x:c r="D13" s="13" t="str">
        <x:v>Missions des six voies</x:v>
      </x:c>
      <x:c r="E13" s="13" t="str">
        <x:v>Lire Histoire</x:v>
      </x:c>
      <x:c r="F13" s="13" t="str">
        <x:v>Reconstitution documentée V4 — nouvelle rédaction V5</x:v>
      </x:c>
      <x:c r="G13" s="15" t="n">
        <x:v>13</x:v>
      </x:c>
      <x:c r="H13" s="15" t="n">
        <x:v>7</x:v>
      </x:c>
    </x:row>
    <x:row r="14" ht="52" customHeight="1">
      <x:c r="A14" s="13" t="str">
        <x:v>O1-M03</x:v>
      </x:c>
      <x:c r="B14" s="13" t="str">
        <x:v>Le nom sur la pierre</x:v>
      </x:c>
      <x:c r="C14" s="13" t="str">
        <x:v>Histoire</x:v>
      </x:c>
      <x:c r="D14" s="13" t="str">
        <x:v>Missions des six voies</x:v>
      </x:c>
      <x:c r="E14" s="13" t="str">
        <x:v>Lire Histoire</x:v>
      </x:c>
      <x:c r="F14" s="13" t="str">
        <x:v>Reconstitution documentée V4 — nouvelle rédaction V5</x:v>
      </x:c>
      <x:c r="G14" s="15" t="n">
        <x:v>13</x:v>
      </x:c>
      <x:c r="H14" s="15" t="n">
        <x:v>8</x:v>
      </x:c>
    </x:row>
    <x:row r="15" ht="52" customHeight="1">
      <x:c r="A15" s="13" t="str">
        <x:v>O1-M04</x:v>
      </x:c>
      <x:c r="B15" s="13" t="str">
        <x:v>Sous les jarres chaudes</x:v>
      </x:c>
      <x:c r="C15" s="13" t="str">
        <x:v>Histoire</x:v>
      </x:c>
      <x:c r="D15" s="13" t="str">
        <x:v>Missions des six voies</x:v>
      </x:c>
      <x:c r="E15" s="13" t="str">
        <x:v>Lire Histoire</x:v>
      </x:c>
      <x:c r="F15" s="13" t="str">
        <x:v>Reconstitution documentée V4 — nouvelle rédaction V5</x:v>
      </x:c>
      <x:c r="G15" s="15" t="n">
        <x:v>13</x:v>
      </x:c>
      <x:c r="H15" s="15" t="n">
        <x:v>9</x:v>
      </x:c>
    </x:row>
    <x:row r="16" ht="52" customHeight="1">
      <x:c r="A16" s="13" t="str">
        <x:v>O1-M05</x:v>
      </x:c>
      <x:c r="B16" s="13" t="str">
        <x:v>Ce que voit l’instructrice</x:v>
      </x:c>
      <x:c r="C16" s="13" t="str">
        <x:v>Histoire</x:v>
      </x:c>
      <x:c r="D16" s="13" t="str">
        <x:v>Missions des six voies</x:v>
      </x:c>
      <x:c r="E16" s="13" t="str">
        <x:v>Lire Histoire</x:v>
      </x:c>
      <x:c r="F16" s="13" t="str">
        <x:v>Reconstitution documentée V4 — nouvelle rédaction V5</x:v>
      </x:c>
      <x:c r="G16" s="15" t="n">
        <x:v>13</x:v>
      </x:c>
      <x:c r="H16" s="15" t="n">
        <x:v>10</x:v>
      </x:c>
    </x:row>
    <x:row r="17" ht="52" customHeight="1">
      <x:c r="A17" s="13" t="str">
        <x:v>O1-M06</x:v>
      </x:c>
      <x:c r="B17" s="13" t="str">
        <x:v>Une porte qui ferme</x:v>
      </x:c>
      <x:c r="C17" s="13" t="str">
        <x:v>Histoire</x:v>
      </x:c>
      <x:c r="D17" s="13" t="str">
        <x:v>Missions des six voies</x:v>
      </x:c>
      <x:c r="E17" s="13" t="str">
        <x:v>Lire Histoire</x:v>
      </x:c>
      <x:c r="F17" s="13" t="str">
        <x:v>Reconstitution documentée V4 — nouvelle rédaction V5</x:v>
      </x:c>
      <x:c r="G17" s="15" t="n">
        <x:v>13</x:v>
      </x:c>
      <x:c r="H17" s="15" t="n">
        <x:v>11</x:v>
      </x:c>
    </x:row>
    <x:row r="18" ht="52" customHeight="1">
      <x:c r="A18" s="13" t="str">
        <x:v>O1-M07</x:v>
      </x:c>
      <x:c r="B18" s="13" t="str">
        <x:v>Le poids de l’arme</x:v>
      </x:c>
      <x:c r="C18" s="13" t="str">
        <x:v>Histoire</x:v>
      </x:c>
      <x:c r="D18" s="13" t="str">
        <x:v>Missions des six voies</x:v>
      </x:c>
      <x:c r="E18" s="13" t="str">
        <x:v>Lire Histoire</x:v>
      </x:c>
      <x:c r="F18" s="13" t="str">
        <x:v>Reconstitution documentée V4 — nouvelle rédaction V5</x:v>
      </x:c>
      <x:c r="G18" s="15" t="n">
        <x:v>13</x:v>
      </x:c>
      <x:c r="H18" s="15" t="n">
        <x:v>12</x:v>
      </x:c>
    </x:row>
    <x:row r="19" ht="52" customHeight="1">
      <x:c r="A19" s="13" t="str">
        <x:v>O1-M08</x:v>
      </x:c>
      <x:c r="B19" s="13" t="str">
        <x:v>L’odeur au-dessus du vent</x:v>
      </x:c>
      <x:c r="C19" s="13" t="str">
        <x:v>Histoire</x:v>
      </x:c>
      <x:c r="D19" s="13" t="str">
        <x:v>Missions des six voies</x:v>
      </x:c>
      <x:c r="E19" s="13" t="str">
        <x:v>Lire Histoire</x:v>
      </x:c>
      <x:c r="F19" s="13" t="str">
        <x:v>Reconstitution documentée V4 — nouvelle rédaction V5</x:v>
      </x:c>
      <x:c r="G19" s="15" t="n">
        <x:v>13</x:v>
      </x:c>
      <x:c r="H19" s="15" t="n">
        <x:v>13</x:v>
      </x:c>
    </x:row>
    <x:row r="20" ht="52" customHeight="1">
      <x:c r="A20" s="13" t="str">
        <x:v>O1-M09</x:v>
      </x:c>
      <x:c r="B20" s="13" t="str">
        <x:v>Le pari de Ruun</x:v>
      </x:c>
      <x:c r="C20" s="13" t="str">
        <x:v>Histoire</x:v>
      </x:c>
      <x:c r="D20" s="13" t="str">
        <x:v>Missions des six voies</x:v>
      </x:c>
      <x:c r="E20" s="13" t="str">
        <x:v>Lire Histoire</x:v>
      </x:c>
      <x:c r="F20" s="13" t="str">
        <x:v>Reconstitution documentée V4 — nouvelle rédaction V5</x:v>
      </x:c>
      <x:c r="G20" s="15" t="n">
        <x:v>13</x:v>
      </x:c>
      <x:c r="H20" s="15" t="n">
        <x:v>14</x:v>
      </x:c>
    </x:row>
    <x:row r="21" ht="52" customHeight="1">
      <x:c r="A21" s="13" t="str">
        <x:v>O1-M10</x:v>
      </x:c>
      <x:c r="B21" s="13" t="str">
        <x:v>Le filet sans issue</x:v>
      </x:c>
      <x:c r="C21" s="13" t="str">
        <x:v>Histoire</x:v>
      </x:c>
      <x:c r="D21" s="13" t="str">
        <x:v>Missions des six voies</x:v>
      </x:c>
      <x:c r="E21" s="13" t="str">
        <x:v>Lire Histoire</x:v>
      </x:c>
      <x:c r="F21" s="13" t="str">
        <x:v>Reconstitution documentée V4 — nouvelle rédaction V5</x:v>
      </x:c>
      <x:c r="G21" s="15" t="n">
        <x:v>13</x:v>
      </x:c>
      <x:c r="H21" s="15" t="n">
        <x:v>15</x:v>
      </x:c>
    </x:row>
    <x:row r="22" ht="52" customHeight="1">
      <x:c r="A22" s="13" t="str">
        <x:v>O1-M11</x:v>
      </x:c>
      <x:c r="B22" s="13" t="str">
        <x:v>Les témoins du passage</x:v>
      </x:c>
      <x:c r="C22" s="13" t="str">
        <x:v>Histoire</x:v>
      </x:c>
      <x:c r="D22" s="13" t="str">
        <x:v>Missions des six voies</x:v>
      </x:c>
      <x:c r="E22" s="13" t="str">
        <x:v>Lire Histoire</x:v>
      </x:c>
      <x:c r="F22" s="13" t="str">
        <x:v>Reconstitution documentée V4 — nouvelle rédaction V5</x:v>
      </x:c>
      <x:c r="G22" s="15" t="n">
        <x:v>13</x:v>
      </x:c>
      <x:c r="H22" s="15" t="n">
        <x:v>16</x:v>
      </x:c>
    </x:row>
    <x:row r="23" ht="52" customHeight="1">
      <x:c r="A23" s="13" t="str">
        <x:v>O1-M12</x:v>
      </x:c>
      <x:c r="B23" s="13" t="str">
        <x:v>Le regard de la tribune</x:v>
      </x:c>
      <x:c r="C23" s="13" t="str">
        <x:v>Histoire</x:v>
      </x:c>
      <x:c r="D23" s="13" t="str">
        <x:v>Missions des six voies</x:v>
      </x:c>
      <x:c r="E23" s="13" t="str">
        <x:v>Lire Histoire</x:v>
      </x:c>
      <x:c r="F23" s="13" t="str">
        <x:v>Reconstitution documentée V4 — nouvelle rédaction V5</x:v>
      </x:c>
      <x:c r="G23" s="15" t="n">
        <x:v>13</x:v>
      </x:c>
      <x:c r="H23" s="15" t="n">
        <x:v>17</x:v>
      </x:c>
    </x:row>
    <x:row r="24" ht="52" customHeight="1">
      <x:c r="A24" s="13" t="str">
        <x:v>O1-M13</x:v>
      </x:c>
      <x:c r="B24" s="13" t="str">
        <x:v>Les trois ombres du frère</x:v>
      </x:c>
      <x:c r="C24" s="13" t="str">
        <x:v>Histoire</x:v>
      </x:c>
      <x:c r="D24" s="13" t="str">
        <x:v>Missions des six voies</x:v>
      </x:c>
      <x:c r="E24" s="13" t="str">
        <x:v>Lire Histoire</x:v>
      </x:c>
      <x:c r="F24" s="13" t="str">
        <x:v>Reconstitution documentée V4 — nouvelle rédaction V5</x:v>
      </x:c>
      <x:c r="G24" s="15" t="n">
        <x:v>13</x:v>
      </x:c>
      <x:c r="H24" s="15" t="n">
        <x:v>18</x:v>
      </x:c>
    </x:row>
    <x:row r="25" ht="52" customHeight="1">
      <x:c r="A25" s="13" t="str">
        <x:v>O1-M14</x:v>
      </x:c>
      <x:c r="B25" s="13" t="str">
        <x:v>Le sang sur le rocher</x:v>
      </x:c>
      <x:c r="C25" s="13" t="str">
        <x:v>Histoire</x:v>
      </x:c>
      <x:c r="D25" s="13" t="str">
        <x:v>Missions des six voies</x:v>
      </x:c>
      <x:c r="E25" s="13" t="str">
        <x:v>Lire Histoire</x:v>
      </x:c>
      <x:c r="F25" s="13" t="str">
        <x:v>Reconstitution documentée V4 — nouvelle rédaction V5</x:v>
      </x:c>
      <x:c r="G25" s="15" t="n">
        <x:v>13</x:v>
      </x:c>
      <x:c r="H25" s="15" t="n">
        <x:v>19</x:v>
      </x:c>
    </x:row>
    <x:row r="26" ht="52" customHeight="1">
      <x:c r="A26" s="13" t="str">
        <x:v>O1-M15</x:v>
      </x:c>
      <x:c r="B26" s="13" t="str">
        <x:v>Le chasseur derrière moi</x:v>
      </x:c>
      <x:c r="C26" s="13" t="str">
        <x:v>Histoire</x:v>
      </x:c>
      <x:c r="D26" s="13" t="str">
        <x:v>Missions des six voies</x:v>
      </x:c>
      <x:c r="E26" s="13" t="str">
        <x:v>Lire Histoire</x:v>
      </x:c>
      <x:c r="F26" s="13" t="str">
        <x:v>Reconstitution documentée V4 — nouvelle rédaction V5</x:v>
      </x:c>
      <x:c r="G26" s="15" t="n">
        <x:v>13</x:v>
      </x:c>
      <x:c r="H26" s="15" t="n">
        <x:v>20</x:v>
      </x:c>
    </x:row>
    <x:row r="27" ht="52" customHeight="1">
      <x:c r="A27" s="13" t="str">
        <x:v>O1-M16</x:v>
      </x:c>
      <x:c r="B27" s="13" t="str">
        <x:v>La lame rendue</x:v>
      </x:c>
      <x:c r="C27" s="13" t="str">
        <x:v>Histoire</x:v>
      </x:c>
      <x:c r="D27" s="13" t="str">
        <x:v>Missions des six voies</x:v>
      </x:c>
      <x:c r="E27" s="13" t="str">
        <x:v>Lire Histoire</x:v>
      </x:c>
      <x:c r="F27" s="13" t="str">
        <x:v>Reconstitution documentée V4 — nouvelle rédaction V5</x:v>
      </x:c>
      <x:c r="G27" s="15" t="n">
        <x:v>13</x:v>
      </x:c>
      <x:c r="H27" s="15" t="n">
        <x:v>21</x:v>
      </x:c>
    </x:row>
    <x:row r="28" ht="52" customHeight="1">
      <x:c r="A28" s="13" t="str">
        <x:v>O1-M17</x:v>
      </x:c>
      <x:c r="B28" s="13" t="str">
        <x:v>Ceux qui ouvrent la porte</x:v>
      </x:c>
      <x:c r="C28" s="13" t="str">
        <x:v>Histoire</x:v>
      </x:c>
      <x:c r="D28" s="13" t="str">
        <x:v>Missions des six voies</x:v>
      </x:c>
      <x:c r="E28" s="13" t="str">
        <x:v>Lire Histoire</x:v>
      </x:c>
      <x:c r="F28" s="13" t="str">
        <x:v>Reconstitution documentée V4 — nouvelle rédaction V5</x:v>
      </x:c>
      <x:c r="G28" s="15" t="n">
        <x:v>13</x:v>
      </x:c>
      <x:c r="H28" s="15" t="n">
        <x:v>22</x:v>
      </x:c>
    </x:row>
    <x:row r="29" ht="52" customHeight="1">
      <x:c r="A29" s="13" t="str">
        <x:v>O1-M18</x:v>
      </x:c>
      <x:c r="B29" s="13" t="str">
        <x:v>Partir sans être chassé</x:v>
      </x:c>
      <x:c r="C29" s="13" t="str">
        <x:v>Histoire</x:v>
      </x:c>
      <x:c r="D29" s="13" t="str">
        <x:v>Missions des six voies</x:v>
      </x:c>
      <x:c r="E29" s="13" t="str">
        <x:v>Lire Histoire</x:v>
      </x:c>
      <x:c r="F29" s="13" t="str">
        <x:v>Reconstitution documentée V4 — nouvelle rédaction V5</x:v>
      </x:c>
      <x:c r="G29" s="15" t="n">
        <x:v>13</x:v>
      </x:c>
      <x:c r="H29" s="15" t="n">
        <x:v>23</x:v>
      </x:c>
    </x:row>
    <x:row r="30" ht="52" customHeight="1">
      <x:c r="A30" s="13" t="str">
        <x:v>O1-M19</x:v>
      </x:c>
      <x:c r="B30" s="13" t="str">
        <x:v>Un ciel sans son regard</x:v>
      </x:c>
      <x:c r="C30" s="13" t="str">
        <x:v>Histoire</x:v>
      </x:c>
      <x:c r="D30" s="13" t="str">
        <x:v>Missions des six voies</x:v>
      </x:c>
      <x:c r="E30" s="13" t="str">
        <x:v>Lire Histoire</x:v>
      </x:c>
      <x:c r="F30" s="13" t="str">
        <x:v>Reconstitution documentée V4 — nouvelle rédaction V5</x:v>
      </x:c>
      <x:c r="G30" s="15" t="n">
        <x:v>13</x:v>
      </x:c>
      <x:c r="H30" s="15" t="n">
        <x:v>24</x:v>
      </x:c>
    </x:row>
    <x:row r="31" ht="52" customHeight="1">
      <x:c r="A31" s="13" t="str">
        <x:v>O1-M20</x:v>
      </x:c>
      <x:c r="B31" s="13" t="str">
        <x:v>La proie qui recule</x:v>
      </x:c>
      <x:c r="C31" s="13" t="str">
        <x:v>Histoire</x:v>
      </x:c>
      <x:c r="D31" s="13" t="str">
        <x:v>Missions des six voies</x:v>
      </x:c>
      <x:c r="E31" s="13" t="str">
        <x:v>Lire Histoire</x:v>
      </x:c>
      <x:c r="F31" s="13" t="str">
        <x:v>Reconstitution documentée V4 — nouvelle rédaction V5</x:v>
      </x:c>
      <x:c r="G31" s="15" t="n">
        <x:v>13</x:v>
      </x:c>
      <x:c r="H31" s="15" t="n">
        <x:v>25</x:v>
      </x:c>
    </x:row>
    <x:row r="32" ht="52" customHeight="1">
      <x:c r="A32" s="13" t="str">
        <x:v>O1-M21</x:v>
      </x:c>
      <x:c r="B32" s="13" t="str">
        <x:v>Le message incomplet</x:v>
      </x:c>
      <x:c r="C32" s="13" t="str">
        <x:v>Histoire</x:v>
      </x:c>
      <x:c r="D32" s="13" t="str">
        <x:v>Missions des six voies</x:v>
      </x:c>
      <x:c r="E32" s="13" t="str">
        <x:v>Lire Histoire</x:v>
      </x:c>
      <x:c r="F32" s="13" t="str">
        <x:v>Reconstitution documentée V4 — nouvelle rédaction V5</x:v>
      </x:c>
      <x:c r="G32" s="15" t="n">
        <x:v>13</x:v>
      </x:c>
      <x:c r="H32" s="15" t="n">
        <x:v>26</x:v>
      </x:c>
    </x:row>
    <x:row r="33" ht="52" customHeight="1">
      <x:c r="A33" s="13" t="str">
        <x:v>O1-M22</x:v>
      </x:c>
      <x:c r="B33" s="13" t="str">
        <x:v>Le masque prêté</x:v>
      </x:c>
      <x:c r="C33" s="13" t="str">
        <x:v>Histoire</x:v>
      </x:c>
      <x:c r="D33" s="13" t="str">
        <x:v>Missions des six voies</x:v>
      </x:c>
      <x:c r="E33" s="13" t="str">
        <x:v>Lire Histoire</x:v>
      </x:c>
      <x:c r="F33" s="13" t="str">
        <x:v>Reconstitution documentée V4 — nouvelle rédaction V5</x:v>
      </x:c>
      <x:c r="G33" s="15" t="n">
        <x:v>13</x:v>
      </x:c>
      <x:c r="H33" s="15" t="n">
        <x:v>27</x:v>
      </x:c>
    </x:row>
    <x:row r="34" ht="52" customHeight="1">
      <x:c r="A34" s="13" t="str">
        <x:v>O1-M23</x:v>
      </x:c>
      <x:c r="B34" s="13" t="str">
        <x:v>Le retour du piège</x:v>
      </x:c>
      <x:c r="C34" s="13" t="str">
        <x:v>Histoire</x:v>
      </x:c>
      <x:c r="D34" s="13" t="str">
        <x:v>Missions des six voies</x:v>
      </x:c>
      <x:c r="E34" s="13" t="str">
        <x:v>Lire Histoire</x:v>
      </x:c>
      <x:c r="F34" s="13" t="str">
        <x:v>Reconstitution documentée V4 — nouvelle rédaction V5</x:v>
      </x:c>
      <x:c r="G34" s="15" t="n">
        <x:v>13</x:v>
      </x:c>
      <x:c r="H34" s="15" t="n">
        <x:v>28</x:v>
      </x:c>
    </x:row>
    <x:row r="35" ht="52" customHeight="1">
      <x:c r="A35" s="13" t="str">
        <x:v>O1-M24</x:v>
      </x:c>
      <x:c r="B35" s="13" t="str">
        <x:v>Le nom peint sur la coque</x:v>
      </x:c>
      <x:c r="C35" s="13" t="str">
        <x:v>Histoire</x:v>
      </x:c>
      <x:c r="D35" s="13" t="str">
        <x:v>Missions des six voies</x:v>
      </x:c>
      <x:c r="E35" s="13" t="str">
        <x:v>Lire Histoire</x:v>
      </x:c>
      <x:c r="F35" s="13" t="str">
        <x:v>Reconstitution documentée V4 — nouvelle rédaction V5</x:v>
      </x:c>
      <x:c r="G35" s="15" t="n">
        <x:v>13</x:v>
      </x:c>
      <x:c r="H35" s="15" t="n">
        <x:v>29</x:v>
      </x:c>
    </x:row>
    <x:row r="36" ht="52" customHeight="1">
      <x:c r="A36" s="13" t="str">
        <x:v>O1-M25</x:v>
      </x:c>
      <x:c r="B36" s="13" t="str">
        <x:v>La force devant témoins</x:v>
      </x:c>
      <x:c r="C36" s="13" t="str">
        <x:v>Histoire</x:v>
      </x:c>
      <x:c r="D36" s="13" t="str">
        <x:v>Missions des six voies</x:v>
      </x:c>
      <x:c r="E36" s="13" t="str">
        <x:v>Lire Histoire</x:v>
      </x:c>
      <x:c r="F36" s="13" t="str">
        <x:v>Reconstitution documentée V4 — nouvelle rédaction V5</x:v>
      </x:c>
      <x:c r="G36" s="15" t="n">
        <x:v>13</x:v>
      </x:c>
      <x:c r="H36" s="15" t="n">
        <x:v>30</x:v>
      </x:c>
    </x:row>
    <x:row r="37" ht="52" customHeight="1">
      <x:c r="A37" s="13" t="str">
        <x:v>O1-M26</x:v>
      </x:c>
      <x:c r="B37" s="13" t="str">
        <x:v>Le frère hors du cercle</x:v>
      </x:c>
      <x:c r="C37" s="13" t="str">
        <x:v>Histoire</x:v>
      </x:c>
      <x:c r="D37" s="13" t="str">
        <x:v>Missions des six voies</x:v>
      </x:c>
      <x:c r="E37" s="13" t="str">
        <x:v>Lire Histoire</x:v>
      </x:c>
      <x:c r="F37" s="13" t="str">
        <x:v>Reconstitution documentée V4 — nouvelle rédaction V5</x:v>
      </x:c>
      <x:c r="G37" s="15" t="n">
        <x:v>13</x:v>
      </x:c>
      <x:c r="H37" s="15" t="n">
        <x:v>31</x:v>
      </x:c>
    </x:row>
    <x:row r="38" ht="52" customHeight="1">
      <x:c r="A38" s="13" t="str">
        <x:v>O1-M27</x:v>
      </x:c>
      <x:c r="B38" s="13" t="str">
        <x:v>La dernière chasse de Varek</x:v>
      </x:c>
      <x:c r="C38" s="13" t="str">
        <x:v>Histoire</x:v>
      </x:c>
      <x:c r="D38" s="13" t="str">
        <x:v>Missions des six voies</x:v>
      </x:c>
      <x:c r="E38" s="13" t="str">
        <x:v>Lire Histoire</x:v>
      </x:c>
      <x:c r="F38" s="13" t="str">
        <x:v>Reconstitution documentée V4 — nouvelle rédaction V5</x:v>
      </x:c>
      <x:c r="G38" s="15" t="n">
        <x:v>13</x:v>
      </x:c>
      <x:c r="H38" s="15" t="n">
        <x:v>32</x:v>
      </x:c>
    </x:row>
    <x:row r="39" ht="52" customHeight="1">
      <x:c r="A39" s="13" t="str">
        <x:v>O1-M28</x:v>
      </x:c>
      <x:c r="B39" s="13" t="str">
        <x:v>Les trois issues du cercle</x:v>
      </x:c>
      <x:c r="C39" s="13" t="str">
        <x:v>Histoire</x:v>
      </x:c>
      <x:c r="D39" s="13" t="str">
        <x:v>Missions des six voies</x:v>
      </x:c>
      <x:c r="E39" s="13" t="str">
        <x:v>Lire Histoire</x:v>
      </x:c>
      <x:c r="F39" s="13" t="str">
        <x:v>Reconstitution documentée V4 — nouvelle rédaction V5</x:v>
      </x:c>
      <x:c r="G39" s="15" t="n">
        <x:v>13</x:v>
      </x:c>
      <x:c r="H39" s="15" t="n">
        <x:v>33</x:v>
      </x:c>
    </x:row>
    <x:row r="40" ht="52" customHeight="1">
      <x:c r="A40" s="13" t="str">
        <x:v>O1-M29</x:v>
      </x:c>
      <x:c r="B40" s="13" t="str">
        <x:v>Choisir ce qui m’appartient</x:v>
      </x:c>
      <x:c r="C40" s="13" t="str">
        <x:v>Histoire</x:v>
      </x:c>
      <x:c r="D40" s="13" t="str">
        <x:v>Missions des six voies</x:v>
      </x:c>
      <x:c r="E40" s="13" t="str">
        <x:v>Lire Histoire</x:v>
      </x:c>
      <x:c r="F40" s="13" t="str">
        <x:v>Reconstitution documentée V4 — nouvelle rédaction V5</x:v>
      </x:c>
      <x:c r="G40" s="15" t="n">
        <x:v>13</x:v>
      </x:c>
      <x:c r="H40" s="15" t="n">
        <x:v>34</x:v>
      </x:c>
    </x:row>
    <x:row r="41" ht="52" customHeight="1">
      <x:c r="A41" s="13" t="str">
        <x:v>O1-M30</x:v>
      </x:c>
      <x:c r="B41" s="13" t="str">
        <x:v>Le seuil franchi</x:v>
      </x:c>
      <x:c r="C41" s="13" t="str">
        <x:v>Histoire</x:v>
      </x:c>
      <x:c r="D41" s="13" t="str">
        <x:v>Missions des six voies</x:v>
      </x:c>
      <x:c r="E41" s="13" t="str">
        <x:v>Lire Histoire</x:v>
      </x:c>
      <x:c r="F41" s="13" t="str">
        <x:v>Reconstitution documentée V4 — nouvelle rédaction V5</x:v>
      </x:c>
      <x:c r="G41" s="15" t="n">
        <x:v>13</x:v>
      </x:c>
      <x:c r="H41" s="15" t="n">
        <x:v>35</x:v>
      </x:c>
    </x:row>
    <x:row r="42" ht="52" customHeight="1">
      <x:c r="A42" s="13" t="str">
        <x:v>O1-M31</x:v>
      </x:c>
      <x:c r="B42" s="13" t="str">
        <x:v>L’enfant sur la marche</x:v>
      </x:c>
      <x:c r="C42" s="13" t="str">
        <x:v>Histoire</x:v>
      </x:c>
      <x:c r="D42" s="13" t="str">
        <x:v>Missions des six voies</x:v>
      </x:c>
      <x:c r="E42" s="13" t="str">
        <x:v>Lire Histoire</x:v>
      </x:c>
      <x:c r="F42" s="13" t="str">
        <x:v>Reconstitution documentée V4 — nouvelle rédaction V5</x:v>
      </x:c>
      <x:c r="G42" s="15" t="n">
        <x:v>13</x:v>
      </x:c>
      <x:c r="H42" s="15" t="n">
        <x:v>36</x:v>
      </x:c>
    </x:row>
    <x:row r="43" ht="52" customHeight="1">
      <x:c r="A43" s="13" t="str">
        <x:v>O1-M32</x:v>
      </x:c>
      <x:c r="B43" s="13" t="str">
        <x:v>La place de Dhera</x:v>
      </x:c>
      <x:c r="C43" s="13" t="str">
        <x:v>Histoire</x:v>
      </x:c>
      <x:c r="D43" s="13" t="str">
        <x:v>Missions des six voies</x:v>
      </x:c>
      <x:c r="E43" s="13" t="str">
        <x:v>Lire Histoire</x:v>
      </x:c>
      <x:c r="F43" s="13" t="str">
        <x:v>Reconstitution documentée V4 — nouvelle rédaction V5</x:v>
      </x:c>
      <x:c r="G43" s="15" t="n">
        <x:v>13</x:v>
      </x:c>
      <x:c r="H43" s="15" t="n">
        <x:v>37</x:v>
      </x:c>
    </x:row>
    <x:row r="44" ht="52" customHeight="1">
      <x:c r="A44" s="13" t="str">
        <x:v>O1-M33</x:v>
      </x:c>
      <x:c r="B44" s="13" t="str">
        <x:v>Un frère à sa route</x:v>
      </x:c>
      <x:c r="C44" s="13" t="str">
        <x:v>Histoire</x:v>
      </x:c>
      <x:c r="D44" s="13" t="str">
        <x:v>Missions des six voies</x:v>
      </x:c>
      <x:c r="E44" s="13" t="str">
        <x:v>Lire Histoire</x:v>
      </x:c>
      <x:c r="F44" s="13" t="str">
        <x:v>Reconstitution documentée V4 — nouvelle rédaction V5</x:v>
      </x:c>
      <x:c r="G44" s="15" t="n">
        <x:v>13</x:v>
      </x:c>
      <x:c r="H44" s="15" t="n">
        <x:v>38</x:v>
      </x:c>
    </x:row>
    <x:row r="45" ht="52" customHeight="1">
      <x:c r="A45" s="13" t="str">
        <x:v>O1-M34</x:v>
      </x:c>
      <x:c r="B45" s="13" t="str">
        <x:v>Les marques qu’on montre</x:v>
      </x:c>
      <x:c r="C45" s="13" t="str">
        <x:v>Histoire</x:v>
      </x:c>
      <x:c r="D45" s="13" t="str">
        <x:v>Missions des six voies</x:v>
      </x:c>
      <x:c r="E45" s="13" t="str">
        <x:v>Lire Histoire</x:v>
      </x:c>
      <x:c r="F45" s="13" t="str">
        <x:v>Reconstitution documentée V4 — nouvelle rédaction V5</x:v>
      </x:c>
      <x:c r="G45" s="15" t="n">
        <x:v>13</x:v>
      </x:c>
      <x:c r="H45" s="15" t="n">
        <x:v>39</x:v>
      </x:c>
    </x:row>
    <x:row r="46" ht="52" customHeight="1">
      <x:c r="A46" s="13" t="str">
        <x:v>O1-M35</x:v>
      </x:c>
      <x:c r="B46" s="13" t="str">
        <x:v>Un héritier sans ordre</x:v>
      </x:c>
      <x:c r="C46" s="13" t="str">
        <x:v>Histoire</x:v>
      </x:c>
      <x:c r="D46" s="13" t="str">
        <x:v>Missions des six voies</x:v>
      </x:c>
      <x:c r="E46" s="13" t="str">
        <x:v>Lire Histoire</x:v>
      </x:c>
      <x:c r="F46" s="13" t="str">
        <x:v>Reconstitution documentée V4 — nouvelle rédaction V5</x:v>
      </x:c>
      <x:c r="G46" s="15" t="n">
        <x:v>13</x:v>
      </x:c>
      <x:c r="H46" s="15" t="n">
        <x:v>40</x:v>
      </x:c>
    </x:row>
    <x:row r="47" ht="52" customHeight="1">
      <x:c r="A47" s="13" t="str">
        <x:v>O1-M36</x:v>
      </x:c>
      <x:c r="B47" s="13" t="str">
        <x:v>La porte laissée à hauteur</x:v>
      </x:c>
      <x:c r="C47" s="13" t="str">
        <x:v>Histoire</x:v>
      </x:c>
      <x:c r="D47" s="13" t="str">
        <x:v>Missions des six voies</x:v>
      </x:c>
      <x:c r="E47" s="13" t="str">
        <x:v>Lire Histoire</x:v>
      </x:c>
      <x:c r="F47" s="13" t="str">
        <x:v>Reconstitution documentée V4 — nouvelle rédaction V5</x:v>
      </x:c>
      <x:c r="G47" s="15" t="n">
        <x:v>13</x:v>
      </x:c>
      <x:c r="H47" s="15" t="n">
        <x:v>41</x:v>
      </x:c>
    </x:row>
    <x:row r="48" ht="52" customHeight="1">
      <x:c r="A48" s="13" t="str">
        <x:v>O2-M01</x:v>
      </x:c>
      <x:c r="B48" s="13" t="str">
        <x:v>Le masque trop grand</x:v>
      </x:c>
      <x:c r="C48" s="13" t="str">
        <x:v>Histoire</x:v>
      </x:c>
      <x:c r="D48" s="13" t="str">
        <x:v>Missions des six voies</x:v>
      </x:c>
      <x:c r="E48" s="13" t="str">
        <x:v>Lire Histoire</x:v>
      </x:c>
      <x:c r="F48" s="13" t="str">
        <x:v>Reconstitution documentée V4 — nouvelle rédaction V5</x:v>
      </x:c>
      <x:c r="G48" s="15" t="n">
        <x:v>13</x:v>
      </x:c>
      <x:c r="H48" s="15" t="n">
        <x:v>42</x:v>
      </x:c>
    </x:row>
    <x:row r="49" ht="52" customHeight="1">
      <x:c r="A49" s="13" t="str">
        <x:v>O2-M02</x:v>
      </x:c>
      <x:c r="B49" s="13" t="str">
        <x:v>Deux pas dans la poussière</x:v>
      </x:c>
      <x:c r="C49" s="13" t="str">
        <x:v>Histoire</x:v>
      </x:c>
      <x:c r="D49" s="13" t="str">
        <x:v>Missions des six voies</x:v>
      </x:c>
      <x:c r="E49" s="13" t="str">
        <x:v>Lire Histoire</x:v>
      </x:c>
      <x:c r="F49" s="13" t="str">
        <x:v>Reconstitution documentée V4 — nouvelle rédaction V5</x:v>
      </x:c>
      <x:c r="G49" s="15" t="n">
        <x:v>13</x:v>
      </x:c>
      <x:c r="H49" s="15" t="n">
        <x:v>43</x:v>
      </x:c>
    </x:row>
    <x:row r="50" ht="52" customHeight="1">
      <x:c r="A50" s="13" t="str">
        <x:v>O2-M03</x:v>
      </x:c>
      <x:c r="B50" s="13" t="str">
        <x:v>Le jeu du porteur</x:v>
      </x:c>
      <x:c r="C50" s="13" t="str">
        <x:v>Histoire</x:v>
      </x:c>
      <x:c r="D50" s="13" t="str">
        <x:v>Missions des six voies</x:v>
      </x:c>
      <x:c r="E50" s="13" t="str">
        <x:v>Lire Histoire</x:v>
      </x:c>
      <x:c r="F50" s="13" t="str">
        <x:v>Reconstitution documentée V4 — nouvelle rédaction V5</x:v>
      </x:c>
      <x:c r="G50" s="15" t="n">
        <x:v>13</x:v>
      </x:c>
      <x:c r="H50" s="15" t="n">
        <x:v>44</x:v>
      </x:c>
    </x:row>
    <x:row r="51" ht="52" customHeight="1">
      <x:c r="A51" s="13" t="str">
        <x:v>O2-M04</x:v>
      </x:c>
      <x:c r="B51" s="13" t="str">
        <x:v>La voix derrière le chant</x:v>
      </x:c>
      <x:c r="C51" s="13" t="str">
        <x:v>Histoire</x:v>
      </x:c>
      <x:c r="D51" s="13" t="str">
        <x:v>Missions des six voies</x:v>
      </x:c>
      <x:c r="E51" s="13" t="str">
        <x:v>Lire Histoire</x:v>
      </x:c>
      <x:c r="F51" s="13" t="str">
        <x:v>Reconstitution documentée V4 — nouvelle rédaction V5</x:v>
      </x:c>
      <x:c r="G51" s="15" t="n">
        <x:v>13</x:v>
      </x:c>
      <x:c r="H51" s="15" t="n">
        <x:v>45</x:v>
      </x:c>
    </x:row>
    <x:row r="52" ht="52" customHeight="1">
      <x:c r="A52" s="13" t="str">
        <x:v>O2-M05</x:v>
      </x:c>
      <x:c r="B52" s="13" t="str">
        <x:v>L’ombre sur la toile</x:v>
      </x:c>
      <x:c r="C52" s="13" t="str">
        <x:v>Histoire</x:v>
      </x:c>
      <x:c r="D52" s="13" t="str">
        <x:v>Missions des six voies</x:v>
      </x:c>
      <x:c r="E52" s="13" t="str">
        <x:v>Lire Histoire</x:v>
      </x:c>
      <x:c r="F52" s="13" t="str">
        <x:v>Reconstitution documentée V4 — nouvelle rédaction V5</x:v>
      </x:c>
      <x:c r="G52" s="15" t="n">
        <x:v>13</x:v>
      </x:c>
      <x:c r="H52" s="15" t="n">
        <x:v>46</x:v>
      </x:c>
    </x:row>
    <x:row r="53" ht="52" customHeight="1">
      <x:c r="A53" s="13" t="str">
        <x:v>O2-M06</x:v>
      </x:c>
      <x:c r="B53" s="13" t="str">
        <x:v>Porter sans posséder</x:v>
      </x:c>
      <x:c r="C53" s="13" t="str">
        <x:v>Histoire</x:v>
      </x:c>
      <x:c r="D53" s="13" t="str">
        <x:v>Missions des six voies</x:v>
      </x:c>
      <x:c r="E53" s="13" t="str">
        <x:v>Lire Histoire</x:v>
      </x:c>
      <x:c r="F53" s="13" t="str">
        <x:v>Reconstitution documentée V4 — nouvelle rédaction V5</x:v>
      </x:c>
      <x:c r="G53" s="15" t="n">
        <x:v>13</x:v>
      </x:c>
      <x:c r="H53" s="15" t="n">
        <x:v>47</x:v>
      </x:c>
    </x:row>
    <x:row r="54" ht="52" customHeight="1">
      <x:c r="A54" s="13" t="str">
        <x:v>O2-M07</x:v>
      </x:c>
      <x:c r="B54" s="13" t="str">
        <x:v>L’atelier des attaches</x:v>
      </x:c>
      <x:c r="C54" s="13" t="str">
        <x:v>Histoire</x:v>
      </x:c>
      <x:c r="D54" s="13" t="str">
        <x:v>Missions des six voies</x:v>
      </x:c>
      <x:c r="E54" s="13" t="str">
        <x:v>Lire Histoire</x:v>
      </x:c>
      <x:c r="F54" s="13" t="str">
        <x:v>Reconstitution documentée V4 — nouvelle rédaction V5</x:v>
      </x:c>
      <x:c r="G54" s="15" t="n">
        <x:v>13</x:v>
      </x:c>
      <x:c r="H54" s="15" t="n">
        <x:v>48</x:v>
      </x:c>
    </x:row>
    <x:row r="55" ht="52" customHeight="1">
      <x:c r="A55" s="13" t="str">
        <x:v>O2-M08</x:v>
      </x:c>
      <x:c r="B55" s="13" t="str">
        <x:v>Le sentier des deux chasseurs</x:v>
      </x:c>
      <x:c r="C55" s="13" t="str">
        <x:v>Histoire</x:v>
      </x:c>
      <x:c r="D55" s="13" t="str">
        <x:v>Missions des six voies</x:v>
      </x:c>
      <x:c r="E55" s="13" t="str">
        <x:v>Lire Histoire</x:v>
      </x:c>
      <x:c r="F55" s="13" t="str">
        <x:v>Reconstitution documentée V4 — nouvelle rédaction V5</x:v>
      </x:c>
      <x:c r="G55" s="15" t="n">
        <x:v>13</x:v>
      </x:c>
      <x:c r="H55" s="15" t="n">
        <x:v>49</x:v>
      </x:c>
    </x:row>
    <x:row r="56" ht="52" customHeight="1">
      <x:c r="A56" s="13" t="str">
        <x:v>O2-M09</x:v>
      </x:c>
      <x:c r="B56" s="13" t="str">
        <x:v>La marque du troisième outil</x:v>
      </x:c>
      <x:c r="C56" s="13" t="str">
        <x:v>Histoire</x:v>
      </x:c>
      <x:c r="D56" s="13" t="str">
        <x:v>Missions des six voies</x:v>
      </x:c>
      <x:c r="E56" s="13" t="str">
        <x:v>Lire Histoire</x:v>
      </x:c>
      <x:c r="F56" s="13" t="str">
        <x:v>Reconstitution documentée V4 — nouvelle rédaction V5</x:v>
      </x:c>
      <x:c r="G56" s="15" t="n">
        <x:v>13</x:v>
      </x:c>
      <x:c r="H56" s="15" t="n">
        <x:v>50</x:v>
      </x:c>
    </x:row>
    <x:row r="57" ht="52" customHeight="1">
      <x:c r="A57" s="13" t="str">
        <x:v>O2-M10</x:v>
      </x:c>
      <x:c r="B57" s="13" t="str">
        <x:v>Une histoire contre la pierre</x:v>
      </x:c>
      <x:c r="C57" s="13" t="str">
        <x:v>Histoire</x:v>
      </x:c>
      <x:c r="D57" s="13" t="str">
        <x:v>Missions des six voies</x:v>
      </x:c>
      <x:c r="E57" s="13" t="str">
        <x:v>Lire Histoire</x:v>
      </x:c>
      <x:c r="F57" s="13" t="str">
        <x:v>Reconstitution documentée V4 — nouvelle rédaction V5</x:v>
      </x:c>
      <x:c r="G57" s="15" t="n">
        <x:v>13</x:v>
      </x:c>
      <x:c r="H57" s="15" t="n">
        <x:v>51</x:v>
      </x:c>
    </x:row>
    <x:row r="58" ht="52" customHeight="1">
      <x:c r="A58" s="13" t="str">
        <x:v>O2-M11</x:v>
      </x:c>
      <x:c r="B58" s="13" t="str">
        <x:v>Le nom dans l’étui</x:v>
      </x:c>
      <x:c r="C58" s="13" t="str">
        <x:v>Histoire</x:v>
      </x:c>
      <x:c r="D58" s="13" t="str">
        <x:v>Missions des six voies</x:v>
      </x:c>
      <x:c r="E58" s="13" t="str">
        <x:v>Lire Histoire</x:v>
      </x:c>
      <x:c r="F58" s="13" t="str">
        <x:v>Reconstitution documentée V4 — nouvelle rédaction V5</x:v>
      </x:c>
      <x:c r="G58" s="15" t="n">
        <x:v>13</x:v>
      </x:c>
      <x:c r="H58" s="15" t="n">
        <x:v>52</x:v>
      </x:c>
    </x:row>
    <x:row r="59" ht="52" customHeight="1">
      <x:c r="A59" s="13" t="str">
        <x:v>O2-M12</x:v>
      </x:c>
      <x:c r="B59" s="13" t="str">
        <x:v>La réussite de l’ancêtre</x:v>
      </x:c>
      <x:c r="C59" s="13" t="str">
        <x:v>Histoire</x:v>
      </x:c>
      <x:c r="D59" s="13" t="str">
        <x:v>Missions des six voies</x:v>
      </x:c>
      <x:c r="E59" s="13" t="str">
        <x:v>Lire Histoire</x:v>
      </x:c>
      <x:c r="F59" s="13" t="str">
        <x:v>Reconstitution documentée V4 — nouvelle rédaction V5</x:v>
      </x:c>
      <x:c r="G59" s="15" t="n">
        <x:v>13</x:v>
      </x:c>
      <x:c r="H59" s="15" t="n">
        <x:v>53</x:v>
      </x:c>
    </x:row>
    <x:row r="60" ht="52" customHeight="1">
      <x:c r="A60" s="13" t="str">
        <x:v>O2-M13</x:v>
      </x:c>
      <x:c r="B60" s="13" t="str">
        <x:v>Un rôle dans la triade</x:v>
      </x:c>
      <x:c r="C60" s="13" t="str">
        <x:v>Histoire</x:v>
      </x:c>
      <x:c r="D60" s="13" t="str">
        <x:v>Missions des six voies</x:v>
      </x:c>
      <x:c r="E60" s="13" t="str">
        <x:v>Lire Histoire</x:v>
      </x:c>
      <x:c r="F60" s="13" t="str">
        <x:v>Reconstitution documentée V4 — nouvelle rédaction V5</x:v>
      </x:c>
      <x:c r="G60" s="15" t="n">
        <x:v>13</x:v>
      </x:c>
      <x:c r="H60" s="15" t="n">
        <x:v>54</x:v>
      </x:c>
    </x:row>
    <x:row r="61" ht="52" customHeight="1">
      <x:c r="A61" s="13" t="str">
        <x:v>O2-M14</x:v>
      </x:c>
      <x:c r="B61" s="13" t="str">
        <x:v>La galerie oubliée</x:v>
      </x:c>
      <x:c r="C61" s="13" t="str">
        <x:v>Histoire</x:v>
      </x:c>
      <x:c r="D61" s="13" t="str">
        <x:v>Missions des six voies</x:v>
      </x:c>
      <x:c r="E61" s="13" t="str">
        <x:v>Lire Histoire</x:v>
      </x:c>
      <x:c r="F61" s="13" t="str">
        <x:v>Reconstitution documentée V4 — nouvelle rédaction V5</x:v>
      </x:c>
      <x:c r="G61" s="15" t="n">
        <x:v>13</x:v>
      </x:c>
      <x:c r="H61" s="15" t="n">
        <x:v>55</x:v>
      </x:c>
    </x:row>
    <x:row r="62" ht="52" customHeight="1">
      <x:c r="A62" s="13" t="str">
        <x:v>O2-M15</x:v>
      </x:c>
      <x:c r="B62" s="13" t="str">
        <x:v>Le chasseur de l’arrière</x:v>
      </x:c>
      <x:c r="C62" s="13" t="str">
        <x:v>Histoire</x:v>
      </x:c>
      <x:c r="D62" s="13" t="str">
        <x:v>Missions des six voies</x:v>
      </x:c>
      <x:c r="E62" s="13" t="str">
        <x:v>Lire Histoire</x:v>
      </x:c>
      <x:c r="F62" s="13" t="str">
        <x:v>Reconstitution documentée V4 — nouvelle rédaction V5</x:v>
      </x:c>
      <x:c r="G62" s="15" t="n">
        <x:v>13</x:v>
      </x:c>
      <x:c r="H62" s="15" t="n">
        <x:v>56</x:v>
      </x:c>
    </x:row>
    <x:row r="63" ht="52" customHeight="1">
      <x:c r="A63" s="13" t="str">
        <x:v>O2-M16</x:v>
      </x:c>
      <x:c r="B63" s="13" t="str">
        <x:v>Le trophée sous un autre angle</x:v>
      </x:c>
      <x:c r="C63" s="13" t="str">
        <x:v>Histoire</x:v>
      </x:c>
      <x:c r="D63" s="13" t="str">
        <x:v>Missions des six voies</x:v>
      </x:c>
      <x:c r="E63" s="13" t="str">
        <x:v>Lire Histoire</x:v>
      </x:c>
      <x:c r="F63" s="13" t="str">
        <x:v>Reconstitution documentée V4 — nouvelle rédaction V5</x:v>
      </x:c>
      <x:c r="G63" s="15" t="n">
        <x:v>13</x:v>
      </x:c>
      <x:c r="H63" s="15" t="n">
        <x:v>57</x:v>
      </x:c>
    </x:row>
    <x:row r="64" ht="52" customHeight="1">
      <x:c r="A64" s="13" t="str">
        <x:v>O2-M17</x:v>
      </x:c>
      <x:c r="B64" s="13" t="str">
        <x:v>Le refus de Khor</x:v>
      </x:c>
      <x:c r="C64" s="13" t="str">
        <x:v>Histoire</x:v>
      </x:c>
      <x:c r="D64" s="13" t="str">
        <x:v>Missions des six voies</x:v>
      </x:c>
      <x:c r="E64" s="13" t="str">
        <x:v>Lire Histoire</x:v>
      </x:c>
      <x:c r="F64" s="13" t="str">
        <x:v>Reconstitution documentée V4 — nouvelle rédaction V5</x:v>
      </x:c>
      <x:c r="G64" s="15" t="n">
        <x:v>13</x:v>
      </x:c>
      <x:c r="H64" s="15" t="n">
        <x:v>58</x:v>
      </x:c>
    </x:row>
    <x:row r="65" ht="52" customHeight="1">
      <x:c r="A65" s="13" t="str">
        <x:v>O2-M18</x:v>
      </x:c>
      <x:c r="B65" s="13" t="str">
        <x:v>Une plaque provisoire</x:v>
      </x:c>
      <x:c r="C65" s="13" t="str">
        <x:v>Histoire</x:v>
      </x:c>
      <x:c r="D65" s="13" t="str">
        <x:v>Missions des six voies</x:v>
      </x:c>
      <x:c r="E65" s="13" t="str">
        <x:v>Lire Histoire</x:v>
      </x:c>
      <x:c r="F65" s="13" t="str">
        <x:v>Reconstitution documentée V4 — nouvelle rédaction V5</x:v>
      </x:c>
      <x:c r="G65" s="15" t="n">
        <x:v>13</x:v>
      </x:c>
      <x:c r="H65" s="15" t="n">
        <x:v>59</x:v>
      </x:c>
    </x:row>
    <x:row r="66" ht="52" customHeight="1">
      <x:c r="A66" s="13" t="str">
        <x:v>O2-M19</x:v>
      </x:c>
      <x:c r="B66" s="13" t="str">
        <x:v>L’archive du quai lointain</x:v>
      </x:c>
      <x:c r="C66" s="13" t="str">
        <x:v>Histoire</x:v>
      </x:c>
      <x:c r="D66" s="13" t="str">
        <x:v>Missions des six voies</x:v>
      </x:c>
      <x:c r="E66" s="13" t="str">
        <x:v>Lire Histoire</x:v>
      </x:c>
      <x:c r="F66" s="13" t="str">
        <x:v>Reconstitution documentée V4 — nouvelle rédaction V5</x:v>
      </x:c>
      <x:c r="G66" s="15" t="n">
        <x:v>13</x:v>
      </x:c>
      <x:c r="H66" s="15" t="n">
        <x:v>60</x:v>
      </x:c>
    </x:row>
    <x:row r="67" ht="52" customHeight="1">
      <x:c r="A67" s="13" t="str">
        <x:v>O2-M20</x:v>
      </x:c>
      <x:c r="B67" s="13" t="str">
        <x:v>La roche du vrai combat</x:v>
      </x:c>
      <x:c r="C67" s="13" t="str">
        <x:v>Histoire</x:v>
      </x:c>
      <x:c r="D67" s="13" t="str">
        <x:v>Missions des six voies</x:v>
      </x:c>
      <x:c r="E67" s="13" t="str">
        <x:v>Lire Histoire</x:v>
      </x:c>
      <x:c r="F67" s="13" t="str">
        <x:v>Reconstitution documentée V4 — nouvelle rédaction V5</x:v>
      </x:c>
      <x:c r="G67" s="15" t="n">
        <x:v>13</x:v>
      </x:c>
      <x:c r="H67" s="15" t="n">
        <x:v>61</x:v>
      </x:c>
    </x:row>
    <x:row r="68" ht="52" customHeight="1">
      <x:c r="A68" s="13" t="str">
        <x:v>O2-M21</x:v>
      </x:c>
      <x:c r="B68" s="13" t="str">
        <x:v>L’étui du sauveteur</x:v>
      </x:c>
      <x:c r="C68" s="13" t="str">
        <x:v>Histoire</x:v>
      </x:c>
      <x:c r="D68" s="13" t="str">
        <x:v>Missions des six voies</x:v>
      </x:c>
      <x:c r="E68" s="13" t="str">
        <x:v>Lire Histoire</x:v>
      </x:c>
      <x:c r="F68" s="13" t="str">
        <x:v>Reconstitution documentée V4 — nouvelle rédaction V5</x:v>
      </x:c>
      <x:c r="G68" s="15" t="n">
        <x:v>13</x:v>
      </x:c>
      <x:c r="H68" s="15" t="n">
        <x:v>62</x:v>
      </x:c>
    </x:row>
    <x:row r="69" ht="52" customHeight="1">
      <x:c r="A69" s="13" t="str">
        <x:v>O2-M22</x:v>
      </x:c>
      <x:c r="B69" s="13" t="str">
        <x:v>Le crâne de la chasse partagée</x:v>
      </x:c>
      <x:c r="C69" s="13" t="str">
        <x:v>Histoire</x:v>
      </x:c>
      <x:c r="D69" s="13" t="str">
        <x:v>Missions des six voies</x:v>
      </x:c>
      <x:c r="E69" s="13" t="str">
        <x:v>Lire Histoire</x:v>
      </x:c>
      <x:c r="F69" s="13" t="str">
        <x:v>Reconstitution documentée V4 — nouvelle rédaction V5</x:v>
      </x:c>
      <x:c r="G69" s="15" t="n">
        <x:v>13</x:v>
      </x:c>
      <x:c r="H69" s="15" t="n">
        <x:v>63</x:v>
      </x:c>
    </x:row>
    <x:row r="70" ht="52" customHeight="1">
      <x:c r="A70" s="13" t="str">
        <x:v>O2-M23</x:v>
      </x:c>
      <x:c r="B70" s="13" t="str">
        <x:v>La dette du retour</x:v>
      </x:c>
      <x:c r="C70" s="13" t="str">
        <x:v>Histoire</x:v>
      </x:c>
      <x:c r="D70" s="13" t="str">
        <x:v>Missions des six voies</x:v>
      </x:c>
      <x:c r="E70" s="13" t="str">
        <x:v>Lire Histoire</x:v>
      </x:c>
      <x:c r="F70" s="13" t="str">
        <x:v>Reconstitution documentée V4 — nouvelle rédaction V5</x:v>
      </x:c>
      <x:c r="G70" s="15" t="n">
        <x:v>13</x:v>
      </x:c>
      <x:c r="H70" s="15" t="n">
        <x:v>64</x:v>
      </x:c>
    </x:row>
    <x:row r="71" ht="52" customHeight="1">
      <x:c r="A71" s="13" t="str">
        <x:v>O2-M24</x:v>
      </x:c>
      <x:c r="B71" s="13" t="str">
        <x:v>Le récit à plusieurs voix</x:v>
      </x:c>
      <x:c r="C71" s="13" t="str">
        <x:v>Histoire</x:v>
      </x:c>
      <x:c r="D71" s="13" t="str">
        <x:v>Missions des six voies</x:v>
      </x:c>
      <x:c r="E71" s="13" t="str">
        <x:v>Lire Histoire</x:v>
      </x:c>
      <x:c r="F71" s="13" t="str">
        <x:v>Reconstitution documentée V4 — nouvelle rédaction V5</x:v>
      </x:c>
      <x:c r="G71" s="15" t="n">
        <x:v>13</x:v>
      </x:c>
      <x:c r="H71" s="15" t="n">
        <x:v>65</x:v>
      </x:c>
    </x:row>
    <x:row r="72" ht="52" customHeight="1">
      <x:c r="A72" s="13" t="str">
        <x:v>O2-M25</x:v>
      </x:c>
      <x:c r="B72" s="13" t="str">
        <x:v>Un masque pour aujourd’hui</x:v>
      </x:c>
      <x:c r="C72" s="13" t="str">
        <x:v>Histoire</x:v>
      </x:c>
      <x:c r="D72" s="13" t="str">
        <x:v>Missions des six voies</x:v>
      </x:c>
      <x:c r="E72" s="13" t="str">
        <x:v>Lire Histoire</x:v>
      </x:c>
      <x:c r="F72" s="13" t="str">
        <x:v>Reconstitution documentée V4 — nouvelle rédaction V5</x:v>
      </x:c>
      <x:c r="G72" s="15" t="n">
        <x:v>13</x:v>
      </x:c>
      <x:c r="H72" s="15" t="n">
        <x:v>66</x:v>
      </x:c>
    </x:row>
    <x:row r="73" ht="52" customHeight="1">
      <x:c r="A73" s="13" t="str">
        <x:v>O2-M26</x:v>
      </x:c>
      <x:c r="B73" s="13" t="str">
        <x:v>La place du dernier geste</x:v>
      </x:c>
      <x:c r="C73" s="13" t="str">
        <x:v>Histoire</x:v>
      </x:c>
      <x:c r="D73" s="13" t="str">
        <x:v>Missions des six voies</x:v>
      </x:c>
      <x:c r="E73" s="13" t="str">
        <x:v>Lire Histoire</x:v>
      </x:c>
      <x:c r="F73" s="13" t="str">
        <x:v>Reconstitution documentée V4 — nouvelle rédaction V5</x:v>
      </x:c>
      <x:c r="G73" s="15" t="n">
        <x:v>13</x:v>
      </x:c>
      <x:c r="H73" s="15" t="n">
        <x:v>67</x:v>
      </x:c>
    </x:row>
    <x:row r="74" ht="52" customHeight="1">
      <x:c r="A74" s="13" t="str">
        <x:v>O2-M27</x:v>
      </x:c>
      <x:c r="B74" s="13" t="str">
        <x:v>Le masque que Khor refuse</x:v>
      </x:c>
      <x:c r="C74" s="13" t="str">
        <x:v>Histoire</x:v>
      </x:c>
      <x:c r="D74" s="13" t="str">
        <x:v>Missions des six voies</x:v>
      </x:c>
      <x:c r="E74" s="13" t="str">
        <x:v>Lire Histoire</x:v>
      </x:c>
      <x:c r="F74" s="13" t="str">
        <x:v>Reconstitution documentée V4 — nouvelle rédaction V5</x:v>
      </x:c>
      <x:c r="G74" s="15" t="n">
        <x:v>13</x:v>
      </x:c>
      <x:c r="H74" s="15" t="n">
        <x:v>68</x:v>
      </x:c>
    </x:row>
    <x:row r="75" ht="52" customHeight="1">
      <x:c r="A75" s="13" t="str">
        <x:v>O2-M28</x:v>
      </x:c>
      <x:c r="B75" s="13" t="str">
        <x:v>Trois supports vides</x:v>
      </x:c>
      <x:c r="C75" s="13" t="str">
        <x:v>Histoire</x:v>
      </x:c>
      <x:c r="D75" s="13" t="str">
        <x:v>Missions des six voies</x:v>
      </x:c>
      <x:c r="E75" s="13" t="str">
        <x:v>Lire Histoire</x:v>
      </x:c>
      <x:c r="F75" s="13" t="str">
        <x:v>Reconstitution documentée V4 — nouvelle rédaction V5</x:v>
      </x:c>
      <x:c r="G75" s="15" t="n">
        <x:v>13</x:v>
      </x:c>
      <x:c r="H75" s="15" t="n">
        <x:v>69</x:v>
      </x:c>
    </x:row>
    <x:row r="76" ht="52" customHeight="1">
      <x:c r="A76" s="13" t="str">
        <x:v>O2-M29</x:v>
      </x:c>
      <x:c r="B76" s="13" t="str">
        <x:v>Le nom de la galerie</x:v>
      </x:c>
      <x:c r="C76" s="13" t="str">
        <x:v>Histoire</x:v>
      </x:c>
      <x:c r="D76" s="13" t="str">
        <x:v>Missions des six voies</x:v>
      </x:c>
      <x:c r="E76" s="13" t="str">
        <x:v>Lire Histoire</x:v>
      </x:c>
      <x:c r="F76" s="13" t="str">
        <x:v>Reconstitution documentée V4 — nouvelle rédaction V5</x:v>
      </x:c>
      <x:c r="G76" s="15" t="n">
        <x:v>13</x:v>
      </x:c>
      <x:c r="H76" s="15" t="n">
        <x:v>70</x:v>
      </x:c>
    </x:row>
    <x:row r="77" ht="52" customHeight="1">
      <x:c r="A77" s="13" t="str">
        <x:v>O2-M30</x:v>
      </x:c>
      <x:c r="B77" s="13" t="str">
        <x:v>L’exploit entier</x:v>
      </x:c>
      <x:c r="C77" s="13" t="str">
        <x:v>Histoire</x:v>
      </x:c>
      <x:c r="D77" s="13" t="str">
        <x:v>Missions des six voies</x:v>
      </x:c>
      <x:c r="E77" s="13" t="str">
        <x:v>Lire Histoire</x:v>
      </x:c>
      <x:c r="F77" s="13" t="str">
        <x:v>Reconstitution documentée V4 — nouvelle rédaction V5</x:v>
      </x:c>
      <x:c r="G77" s="15" t="n">
        <x:v>13</x:v>
      </x:c>
      <x:c r="H77" s="15" t="n">
        <x:v>71</x:v>
      </x:c>
    </x:row>
    <x:row r="78" ht="52" customHeight="1">
      <x:c r="A78" s="13" t="str">
        <x:v>O2-M31</x:v>
      </x:c>
      <x:c r="B78" s="13" t="str">
        <x:v>Une question d’élève</x:v>
      </x:c>
      <x:c r="C78" s="13" t="str">
        <x:v>Histoire</x:v>
      </x:c>
      <x:c r="D78" s="13" t="str">
        <x:v>Missions des six voies</x:v>
      </x:c>
      <x:c r="E78" s="13" t="str">
        <x:v>Lire Histoire</x:v>
      </x:c>
      <x:c r="F78" s="13" t="str">
        <x:v>Reconstitution documentée V4 — nouvelle rédaction V5</x:v>
      </x:c>
      <x:c r="G78" s="15" t="n">
        <x:v>13</x:v>
      </x:c>
      <x:c r="H78" s="15" t="n">
        <x:v>72</x:v>
      </x:c>
    </x:row>
    <x:row r="79" ht="52" customHeight="1">
      <x:c r="A79" s="13" t="str">
        <x:v>O2-M32</x:v>
      </x:c>
      <x:c r="B79" s="13" t="str">
        <x:v>La chasse de Khor</x:v>
      </x:c>
      <x:c r="C79" s="13" t="str">
        <x:v>Histoire</x:v>
      </x:c>
      <x:c r="D79" s="13" t="str">
        <x:v>Missions des six voies</x:v>
      </x:c>
      <x:c r="E79" s="13" t="str">
        <x:v>Lire Histoire</x:v>
      </x:c>
      <x:c r="F79" s="13" t="str">
        <x:v>Reconstitution documentée V4 — nouvelle rédaction V5</x:v>
      </x:c>
      <x:c r="G79" s="15" t="n">
        <x:v>13</x:v>
      </x:c>
      <x:c r="H79" s="15" t="n">
        <x:v>73</x:v>
      </x:c>
    </x:row>
    <x:row r="80" ht="52" customHeight="1">
      <x:c r="A80" s="13" t="str">
        <x:v>O2-M33</x:v>
      </x:c>
      <x:c r="B80" s="13" t="str">
        <x:v>Le prêt d’une génération</x:v>
      </x:c>
      <x:c r="C80" s="13" t="str">
        <x:v>Histoire</x:v>
      </x:c>
      <x:c r="D80" s="13" t="str">
        <x:v>Missions des six voies</x:v>
      </x:c>
      <x:c r="E80" s="13" t="str">
        <x:v>Lire Histoire</x:v>
      </x:c>
      <x:c r="F80" s="13" t="str">
        <x:v>Reconstitution documentée V4 — nouvelle rédaction V5</x:v>
      </x:c>
      <x:c r="G80" s="15" t="n">
        <x:v>13</x:v>
      </x:c>
      <x:c r="H80" s="15" t="n">
        <x:v>74</x:v>
      </x:c>
    </x:row>
    <x:row r="81" ht="52" customHeight="1">
      <x:c r="A81" s="13" t="str">
        <x:v>O2-M34</x:v>
      </x:c>
      <x:c r="B81" s="13" t="str">
        <x:v>La place de l’inconnu</x:v>
      </x:c>
      <x:c r="C81" s="13" t="str">
        <x:v>Histoire</x:v>
      </x:c>
      <x:c r="D81" s="13" t="str">
        <x:v>Missions des six voies</x:v>
      </x:c>
      <x:c r="E81" s="13" t="str">
        <x:v>Lire Histoire</x:v>
      </x:c>
      <x:c r="F81" s="13" t="str">
        <x:v>Reconstitution documentée V4 — nouvelle rédaction V5</x:v>
      </x:c>
      <x:c r="G81" s="15" t="n">
        <x:v>13</x:v>
      </x:c>
      <x:c r="H81" s="15" t="n">
        <x:v>75</x:v>
      </x:c>
    </x:row>
    <x:row r="82" ht="52" customHeight="1">
      <x:c r="A82" s="13" t="str">
        <x:v>O2-M35</x:v>
      </x:c>
      <x:c r="B82" s="13" t="str">
        <x:v>L’élève signe sa plaque</x:v>
      </x:c>
      <x:c r="C82" s="13" t="str">
        <x:v>Histoire</x:v>
      </x:c>
      <x:c r="D82" s="13" t="str">
        <x:v>Missions des six voies</x:v>
      </x:c>
      <x:c r="E82" s="13" t="str">
        <x:v>Lire Histoire</x:v>
      </x:c>
      <x:c r="F82" s="13" t="str">
        <x:v>Reconstitution documentée V4 — nouvelle rédaction V5</x:v>
      </x:c>
      <x:c r="G82" s="15" t="n">
        <x:v>13</x:v>
      </x:c>
      <x:c r="H82" s="15" t="n">
        <x:v>76</x:v>
      </x:c>
    </x:row>
    <x:row r="83" ht="52" customHeight="1">
      <x:c r="A83" s="13" t="str">
        <x:v>O2-M36</x:v>
      </x:c>
      <x:c r="B83" s="13" t="str">
        <x:v>Le masque et les visages</x:v>
      </x:c>
      <x:c r="C83" s="13" t="str">
        <x:v>Histoire</x:v>
      </x:c>
      <x:c r="D83" s="13" t="str">
        <x:v>Missions des six voies</x:v>
      </x:c>
      <x:c r="E83" s="13" t="str">
        <x:v>Lire Histoire</x:v>
      </x:c>
      <x:c r="F83" s="13" t="str">
        <x:v>Reconstitution documentée V4 — nouvelle rédaction V5</x:v>
      </x:c>
      <x:c r="G83" s="15" t="n">
        <x:v>13</x:v>
      </x:c>
      <x:c r="H83" s="15" t="n">
        <x:v>77</x:v>
      </x:c>
    </x:row>
    <x:row r="84" ht="52" customHeight="1">
      <x:c r="A84" s="13" t="str">
        <x:v>O3-M01</x:v>
      </x:c>
      <x:c r="B84" s="13" t="str">
        <x:v>Le grondement sous la cour</x:v>
      </x:c>
      <x:c r="C84" s="13" t="str">
        <x:v>Histoire</x:v>
      </x:c>
      <x:c r="D84" s="13" t="str">
        <x:v>Missions des six voies</x:v>
      </x:c>
      <x:c r="E84" s="13" t="str">
        <x:v>Lire Histoire</x:v>
      </x:c>
      <x:c r="F84" s="13" t="str">
        <x:v>Reconstitution documentée V4 — nouvelle rédaction V5</x:v>
      </x:c>
      <x:c r="G84" s="15" t="n">
        <x:v>13</x:v>
      </x:c>
      <x:c r="H84" s="15" t="n">
        <x:v>78</x:v>
      </x:c>
    </x:row>
    <x:row r="85" ht="52" customHeight="1">
      <x:c r="A85" s="13" t="str">
        <x:v>O3-M02</x:v>
      </x:c>
      <x:c r="B85" s="13" t="str">
        <x:v>La fumée des sources</x:v>
      </x:c>
      <x:c r="C85" s="13" t="str">
        <x:v>Histoire</x:v>
      </x:c>
      <x:c r="D85" s="13" t="str">
        <x:v>Missions des six voies</x:v>
      </x:c>
      <x:c r="E85" s="13" t="str">
        <x:v>Lire Histoire</x:v>
      </x:c>
      <x:c r="F85" s="13" t="str">
        <x:v>Reconstitution documentée V4 — nouvelle rédaction V5</x:v>
      </x:c>
      <x:c r="G85" s="15" t="n">
        <x:v>13</x:v>
      </x:c>
      <x:c r="H85" s="15" t="n">
        <x:v>79</x:v>
      </x:c>
    </x:row>
    <x:row r="86" ht="52" customHeight="1">
      <x:c r="A86" s="13" t="str">
        <x:v>O3-M03</x:v>
      </x:c>
      <x:c r="B86" s="13" t="str">
        <x:v>Les trois voix du pont</x:v>
      </x:c>
      <x:c r="C86" s="13" t="str">
        <x:v>Histoire</x:v>
      </x:c>
      <x:c r="D86" s="13" t="str">
        <x:v>Missions des six voies</x:v>
      </x:c>
      <x:c r="E86" s="13" t="str">
        <x:v>Lire Histoire</x:v>
      </x:c>
      <x:c r="F86" s="13" t="str">
        <x:v>Reconstitution documentée V4 — nouvelle rédaction V5</x:v>
      </x:c>
      <x:c r="G86" s="15" t="n">
        <x:v>13</x:v>
      </x:c>
      <x:c r="H86" s="15" t="n">
        <x:v>80</x:v>
      </x:c>
    </x:row>
    <x:row r="87" ht="52" customHeight="1">
      <x:c r="A87" s="13" t="str">
        <x:v>O3-M04</x:v>
      </x:c>
      <x:c r="B87" s="13" t="str">
        <x:v>Ce qu’on peut emporter</x:v>
      </x:c>
      <x:c r="C87" s="13" t="str">
        <x:v>Histoire</x:v>
      </x:c>
      <x:c r="D87" s="13" t="str">
        <x:v>Missions des six voies</x:v>
      </x:c>
      <x:c r="E87" s="13" t="str">
        <x:v>Lire Histoire</x:v>
      </x:c>
      <x:c r="F87" s="13" t="str">
        <x:v>Reconstitution documentée V4 — nouvelle rédaction V5</x:v>
      </x:c>
      <x:c r="G87" s="15" t="n">
        <x:v>13</x:v>
      </x:c>
      <x:c r="H87" s="15" t="n">
        <x:v>81</x:v>
      </x:c>
    </x:row>
    <x:row r="88" ht="52" customHeight="1">
      <x:c r="A88" s="13" t="str">
        <x:v>O3-M05</x:v>
      </x:c>
      <x:c r="B88" s="13" t="str">
        <x:v>Le repas du premier soir</x:v>
      </x:c>
      <x:c r="C88" s="13" t="str">
        <x:v>Histoire</x:v>
      </x:c>
      <x:c r="D88" s="13" t="str">
        <x:v>Missions des six voies</x:v>
      </x:c>
      <x:c r="E88" s="13" t="str">
        <x:v>Lire Histoire</x:v>
      </x:c>
      <x:c r="F88" s="13" t="str">
        <x:v>Reconstitution documentée V4 — nouvelle rédaction V5</x:v>
      </x:c>
      <x:c r="G88" s="15" t="n">
        <x:v>13</x:v>
      </x:c>
      <x:c r="H88" s="15" t="n">
        <x:v>82</x:v>
      </x:c>
    </x:row>
    <x:row r="89" ht="52" customHeight="1">
      <x:c r="A89" s="13" t="str">
        <x:v>O3-M06</x:v>
      </x:c>
      <x:c r="B89" s="13" t="str">
        <x:v>Un nom retrouvé</x:v>
      </x:c>
      <x:c r="C89" s="13" t="str">
        <x:v>Histoire</x:v>
      </x:c>
      <x:c r="D89" s="13" t="str">
        <x:v>Missions des six voies</x:v>
      </x:c>
      <x:c r="E89" s="13" t="str">
        <x:v>Lire Histoire</x:v>
      </x:c>
      <x:c r="F89" s="13" t="str">
        <x:v>Reconstitution documentée V4 — nouvelle rédaction V5</x:v>
      </x:c>
      <x:c r="G89" s="15" t="n">
        <x:v>13</x:v>
      </x:c>
      <x:c r="H89" s="15" t="n">
        <x:v>83</x:v>
      </x:c>
    </x:row>
    <x:row r="90" ht="52" customHeight="1">
      <x:c r="A90" s="13" t="str">
        <x:v>O3-M07</x:v>
      </x:c>
      <x:c r="B90" s="13" t="str">
        <x:v>Le sentier neuf</x:v>
      </x:c>
      <x:c r="C90" s="13" t="str">
        <x:v>Histoire</x:v>
      </x:c>
      <x:c r="D90" s="13" t="str">
        <x:v>Missions des six voies</x:v>
      </x:c>
      <x:c r="E90" s="13" t="str">
        <x:v>Lire Histoire</x:v>
      </x:c>
      <x:c r="F90" s="13" t="str">
        <x:v>Reconstitution documentée V4 — nouvelle rédaction V5</x:v>
      </x:c>
      <x:c r="G90" s="15" t="n">
        <x:v>13</x:v>
      </x:c>
      <x:c r="H90" s="15" t="n">
        <x:v>84</x:v>
      </x:c>
    </x:row>
    <x:row r="91" ht="52" customHeight="1">
      <x:c r="A91" s="13" t="str">
        <x:v>O3-M08</x:v>
      </x:c>
      <x:c r="B91" s="13" t="str">
        <x:v>La maison de Vesha</x:v>
      </x:c>
      <x:c r="C91" s="13" t="str">
        <x:v>Histoire</x:v>
      </x:c>
      <x:c r="D91" s="13" t="str">
        <x:v>Missions des six voies</x:v>
      </x:c>
      <x:c r="E91" s="13" t="str">
        <x:v>Lire Histoire</x:v>
      </x:c>
      <x:c r="F91" s="13" t="str">
        <x:v>Reconstitution documentée V4 — nouvelle rédaction V5</x:v>
      </x:c>
      <x:c r="G91" s="15" t="n">
        <x:v>13</x:v>
      </x:c>
      <x:c r="H91" s="15" t="n">
        <x:v>85</x:v>
      </x:c>
    </x:row>
    <x:row r="92" ht="52" customHeight="1">
      <x:c r="A92" s="13" t="str">
        <x:v>O3-M09</x:v>
      </x:c>
      <x:c r="B92" s="13" t="str">
        <x:v>La piste des bêtes déplacées</x:v>
      </x:c>
      <x:c r="C92" s="13" t="str">
        <x:v>Histoire</x:v>
      </x:c>
      <x:c r="D92" s="13" t="str">
        <x:v>Missions des six voies</x:v>
      </x:c>
      <x:c r="E92" s="13" t="str">
        <x:v>Lire Histoire</x:v>
      </x:c>
      <x:c r="F92" s="13" t="str">
        <x:v>Reconstitution documentée V4 — nouvelle rédaction V5</x:v>
      </x:c>
      <x:c r="G92" s="15" t="n">
        <x:v>13</x:v>
      </x:c>
      <x:c r="H92" s="15" t="n">
        <x:v>86</x:v>
      </x:c>
    </x:row>
    <x:row r="93" ht="52" customHeight="1">
      <x:c r="A93" s="13" t="str">
        <x:v>O3-M10</x:v>
      </x:c>
      <x:c r="B93" s="13" t="str">
        <x:v>Les outils sous la cendre</x:v>
      </x:c>
      <x:c r="C93" s="13" t="str">
        <x:v>Histoire</x:v>
      </x:c>
      <x:c r="D93" s="13" t="str">
        <x:v>Missions des six voies</x:v>
      </x:c>
      <x:c r="E93" s="13" t="str">
        <x:v>Lire Histoire</x:v>
      </x:c>
      <x:c r="F93" s="13" t="str">
        <x:v>Reconstitution documentée V4 — nouvelle rédaction V5</x:v>
      </x:c>
      <x:c r="G93" s="15" t="n">
        <x:v>13</x:v>
      </x:c>
      <x:c r="H93" s="15" t="n">
        <x:v>87</x:v>
      </x:c>
    </x:row>
    <x:row r="94" ht="52" customHeight="1">
      <x:c r="A94" s="13" t="str">
        <x:v>O3-M11</x:v>
      </x:c>
      <x:c r="B94" s="13" t="str">
        <x:v>La colère d’Orem</x:v>
      </x:c>
      <x:c r="C94" s="13" t="str">
        <x:v>Histoire</x:v>
      </x:c>
      <x:c r="D94" s="13" t="str">
        <x:v>Missions des six voies</x:v>
      </x:c>
      <x:c r="E94" s="13" t="str">
        <x:v>Lire Histoire</x:v>
      </x:c>
      <x:c r="F94" s="13" t="str">
        <x:v>Reconstitution documentée V4 — nouvelle rédaction V5</x:v>
      </x:c>
      <x:c r="G94" s="15" t="n">
        <x:v>13</x:v>
      </x:c>
      <x:c r="H94" s="15" t="n">
        <x:v>88</x:v>
      </x:c>
    </x:row>
    <x:row r="95" ht="52" customHeight="1">
      <x:c r="A95" s="13" t="str">
        <x:v>O3-M12</x:v>
      </x:c>
      <x:c r="B95" s="13" t="str">
        <x:v>Le nom qui reste inconnu</x:v>
      </x:c>
      <x:c r="C95" s="13" t="str">
        <x:v>Histoire</x:v>
      </x:c>
      <x:c r="D95" s="13" t="str">
        <x:v>Missions des six voies</x:v>
      </x:c>
      <x:c r="E95" s="13" t="str">
        <x:v>Lire Histoire</x:v>
      </x:c>
      <x:c r="F95" s="13" t="str">
        <x:v>Reconstitution documentée V4 — nouvelle rédaction V5</x:v>
      </x:c>
      <x:c r="G95" s="15" t="n">
        <x:v>13</x:v>
      </x:c>
      <x:c r="H95" s="15" t="n">
        <x:v>89</x:v>
      </x:c>
    </x:row>
    <x:row r="96" ht="52" customHeight="1">
      <x:c r="A96" s="13" t="str">
        <x:v>O3-M13</x:v>
      </x:c>
      <x:c r="B96" s="13" t="str">
        <x:v>Les hauteurs de la triade</x:v>
      </x:c>
      <x:c r="C96" s="13" t="str">
        <x:v>Histoire</x:v>
      </x:c>
      <x:c r="D96" s="13" t="str">
        <x:v>Missions des six voies</x:v>
      </x:c>
      <x:c r="E96" s="13" t="str">
        <x:v>Lire Histoire</x:v>
      </x:c>
      <x:c r="F96" s="13" t="str">
        <x:v>Reconstitution documentée V4 — nouvelle rédaction V5</x:v>
      </x:c>
      <x:c r="G96" s="15" t="n">
        <x:v>13</x:v>
      </x:c>
      <x:c r="H96" s="15" t="n">
        <x:v>90</x:v>
      </x:c>
    </x:row>
    <x:row r="97" ht="52" customHeight="1">
      <x:c r="A97" s="13" t="str">
        <x:v>O3-M14</x:v>
      </x:c>
      <x:c r="B97" s="13" t="str">
        <x:v>Le foyer ne tient plus ici</x:v>
      </x:c>
      <x:c r="C97" s="13" t="str">
        <x:v>Histoire</x:v>
      </x:c>
      <x:c r="D97" s="13" t="str">
        <x:v>Missions des six voies</x:v>
      </x:c>
      <x:c r="E97" s="13" t="str">
        <x:v>Lire Histoire</x:v>
      </x:c>
      <x:c r="F97" s="13" t="str">
        <x:v>Reconstitution documentée V4 — nouvelle rédaction V5</x:v>
      </x:c>
      <x:c r="G97" s="15" t="n">
        <x:v>13</x:v>
      </x:c>
      <x:c r="H97" s="15" t="n">
        <x:v>91</x:v>
      </x:c>
    </x:row>
    <x:row r="98" ht="52" customHeight="1">
      <x:c r="A98" s="13" t="str">
        <x:v>O3-M15</x:v>
      </x:c>
      <x:c r="B98" s="13" t="str">
        <x:v>La première lampe rallumée</x:v>
      </x:c>
      <x:c r="C98" s="13" t="str">
        <x:v>Histoire</x:v>
      </x:c>
      <x:c r="D98" s="13" t="str">
        <x:v>Missions des six voies</x:v>
      </x:c>
      <x:c r="E98" s="13" t="str">
        <x:v>Lire Histoire</x:v>
      </x:c>
      <x:c r="F98" s="13" t="str">
        <x:v>Reconstitution documentée V4 — nouvelle rédaction V5</x:v>
      </x:c>
      <x:c r="G98" s="15" t="n">
        <x:v>13</x:v>
      </x:c>
      <x:c r="H98" s="15" t="n">
        <x:v>92</x:v>
      </x:c>
    </x:row>
    <x:row r="99" ht="52" customHeight="1">
      <x:c r="A99" s="13" t="str">
        <x:v>O3-M16</x:v>
      </x:c>
      <x:c r="B99" s="13" t="str">
        <x:v>Le chant que Tava oublie</x:v>
      </x:c>
      <x:c r="C99" s="13" t="str">
        <x:v>Histoire</x:v>
      </x:c>
      <x:c r="D99" s="13" t="str">
        <x:v>Missions des six voies</x:v>
      </x:c>
      <x:c r="E99" s="13" t="str">
        <x:v>Lire Histoire</x:v>
      </x:c>
      <x:c r="F99" s="13" t="str">
        <x:v>Reconstitution documentée V4 — nouvelle rédaction V5</x:v>
      </x:c>
      <x:c r="G99" s="15" t="n">
        <x:v>13</x:v>
      </x:c>
      <x:c r="H99" s="15" t="n">
        <x:v>93</x:v>
      </x:c>
    </x:row>
    <x:row r="100" ht="52" customHeight="1">
      <x:c r="A100" s="13" t="str">
        <x:v>O3-M17</x:v>
      </x:c>
      <x:c r="B100" s="13" t="str">
        <x:v>Une chasse sans souvenir imposé</x:v>
      </x:c>
      <x:c r="C100" s="13" t="str">
        <x:v>Histoire</x:v>
      </x:c>
      <x:c r="D100" s="13" t="str">
        <x:v>Missions des six voies</x:v>
      </x:c>
      <x:c r="E100" s="13" t="str">
        <x:v>Lire Histoire</x:v>
      </x:c>
      <x:c r="F100" s="13" t="str">
        <x:v>Reconstitution documentée V4 — nouvelle rédaction V5</x:v>
      </x:c>
      <x:c r="G100" s="15" t="n">
        <x:v>13</x:v>
      </x:c>
      <x:c r="H100" s="15" t="n">
        <x:v>94</x:v>
      </x:c>
    </x:row>
    <x:row r="101" ht="52" customHeight="1">
      <x:c r="A101" s="13" t="str">
        <x:v>O3-M18</x:v>
      </x:c>
      <x:c r="B101" s="13" t="str">
        <x:v>Le chemin des visites</x:v>
      </x:c>
      <x:c r="C101" s="13" t="str">
        <x:v>Histoire</x:v>
      </x:c>
      <x:c r="D101" s="13" t="str">
        <x:v>Missions des six voies</x:v>
      </x:c>
      <x:c r="E101" s="13" t="str">
        <x:v>Lire Histoire</x:v>
      </x:c>
      <x:c r="F101" s="13" t="str">
        <x:v>Reconstitution documentée V4 — nouvelle rédaction V5</x:v>
      </x:c>
      <x:c r="G101" s="15" t="n">
        <x:v>13</x:v>
      </x:c>
      <x:c r="H101" s="15" t="n">
        <x:v>95</x:v>
      </x:c>
    </x:row>
    <x:row r="102" ht="52" customHeight="1">
      <x:c r="A102" s="13" t="str">
        <x:v>O3-M19</x:v>
      </x:c>
      <x:c r="B102" s="13" t="str">
        <x:v>Une étoile pour chaque départ</x:v>
      </x:c>
      <x:c r="C102" s="13" t="str">
        <x:v>Histoire</x:v>
      </x:c>
      <x:c r="D102" s="13" t="str">
        <x:v>Missions des six voies</x:v>
      </x:c>
      <x:c r="E102" s="13" t="str">
        <x:v>Lire Histoire</x:v>
      </x:c>
      <x:c r="F102" s="13" t="str">
        <x:v>Reconstitution documentée V4 — nouvelle rédaction V5</x:v>
      </x:c>
      <x:c r="G102" s="15" t="n">
        <x:v>13</x:v>
      </x:c>
      <x:c r="H102" s="15" t="n">
        <x:v>96</x:v>
      </x:c>
    </x:row>
    <x:row r="103" ht="52" customHeight="1">
      <x:c r="A103" s="13" t="str">
        <x:v>O3-M20</x:v>
      </x:c>
      <x:c r="B103" s="13" t="str">
        <x:v>La caisse revenue de loin</x:v>
      </x:c>
      <x:c r="C103" s="13" t="str">
        <x:v>Histoire</x:v>
      </x:c>
      <x:c r="D103" s="13" t="str">
        <x:v>Missions des six voies</x:v>
      </x:c>
      <x:c r="E103" s="13" t="str">
        <x:v>Lire Histoire</x:v>
      </x:c>
      <x:c r="F103" s="13" t="str">
        <x:v>Reconstitution documentée V4 — nouvelle rédaction V5</x:v>
      </x:c>
      <x:c r="G103" s="15" t="n">
        <x:v>13</x:v>
      </x:c>
      <x:c r="H103" s="15" t="n">
        <x:v>97</x:v>
      </x:c>
    </x:row>
    <x:row r="104" ht="52" customHeight="1">
      <x:c r="A104" s="13" t="str">
        <x:v>O3-M21</x:v>
      </x:c>
      <x:c r="B104" s="13" t="str">
        <x:v>Le monde qui tremble aussi</x:v>
      </x:c>
      <x:c r="C104" s="13" t="str">
        <x:v>Histoire</x:v>
      </x:c>
      <x:c r="D104" s="13" t="str">
        <x:v>Missions des six voies</x:v>
      </x:c>
      <x:c r="E104" s="13" t="str">
        <x:v>Lire Histoire</x:v>
      </x:c>
      <x:c r="F104" s="13" t="str">
        <x:v>Reconstitution documentée V4 — nouvelle rédaction V5</x:v>
      </x:c>
      <x:c r="G104" s="15" t="n">
        <x:v>13</x:v>
      </x:c>
      <x:c r="H104" s="15" t="n">
        <x:v>98</x:v>
      </x:c>
    </x:row>
    <x:row r="105" ht="52" customHeight="1">
      <x:c r="A105" s="13" t="str">
        <x:v>O3-M22</x:v>
      </x:c>
      <x:c r="B105" s="13" t="str">
        <x:v>Les noms dans le vaisseau</x:v>
      </x:c>
      <x:c r="C105" s="13" t="str">
        <x:v>Histoire</x:v>
      </x:c>
      <x:c r="D105" s="13" t="str">
        <x:v>Missions des six voies</x:v>
      </x:c>
      <x:c r="E105" s="13" t="str">
        <x:v>Lire Histoire</x:v>
      </x:c>
      <x:c r="F105" s="13" t="str">
        <x:v>Reconstitution documentée V4 — nouvelle rédaction V5</x:v>
      </x:c>
      <x:c r="G105" s="15" t="n">
        <x:v>13</x:v>
      </x:c>
      <x:c r="H105" s="15" t="n">
        <x:v>99</x:v>
      </x:c>
    </x:row>
    <x:row r="106" ht="52" customHeight="1">
      <x:c r="A106" s="13" t="str">
        <x:v>O3-M23</x:v>
      </x:c>
      <x:c r="B106" s="13" t="str">
        <x:v>Le refus de l’équipage rêvé</x:v>
      </x:c>
      <x:c r="C106" s="13" t="str">
        <x:v>Histoire</x:v>
      </x:c>
      <x:c r="D106" s="13" t="str">
        <x:v>Missions des six voies</x:v>
      </x:c>
      <x:c r="E106" s="13" t="str">
        <x:v>Lire Histoire</x:v>
      </x:c>
      <x:c r="F106" s="13" t="str">
        <x:v>Reconstitution documentée V4 — nouvelle rédaction V5</x:v>
      </x:c>
      <x:c r="G106" s="15" t="n">
        <x:v>13</x:v>
      </x:c>
      <x:c r="H106" s="15" t="n">
        <x:v>100</x:v>
      </x:c>
    </x:row>
    <x:row r="107" ht="52" customHeight="1">
      <x:c r="A107" s="13" t="str">
        <x:v>O3-M24</x:v>
      </x:c>
      <x:c r="B107" s="13" t="str">
        <x:v>Le retour à plusieurs routes</x:v>
      </x:c>
      <x:c r="C107" s="13" t="str">
        <x:v>Histoire</x:v>
      </x:c>
      <x:c r="D107" s="13" t="str">
        <x:v>Missions des six voies</x:v>
      </x:c>
      <x:c r="E107" s="13" t="str">
        <x:v>Lire Histoire</x:v>
      </x:c>
      <x:c r="F107" s="13" t="str">
        <x:v>Reconstitution documentée V4 — nouvelle rédaction V5</x:v>
      </x:c>
      <x:c r="G107" s="15" t="n">
        <x:v>13</x:v>
      </x:c>
      <x:c r="H107" s="15" t="n">
        <x:v>101</x:v>
      </x:c>
    </x:row>
    <x:row r="108" ht="52" customHeight="1">
      <x:c r="A108" s="13" t="str">
        <x:v>O3-M25</x:v>
      </x:c>
      <x:c r="B108" s="13" t="str">
        <x:v>Le lieu assez stable</x:v>
      </x:c>
      <x:c r="C108" s="13" t="str">
        <x:v>Histoire</x:v>
      </x:c>
      <x:c r="D108" s="13" t="str">
        <x:v>Missions des six voies</x:v>
      </x:c>
      <x:c r="E108" s="13" t="str">
        <x:v>Lire Histoire</x:v>
      </x:c>
      <x:c r="F108" s="13" t="str">
        <x:v>Reconstitution documentée V4 — nouvelle rédaction V5</x:v>
      </x:c>
      <x:c r="G108" s="15" t="n">
        <x:v>13</x:v>
      </x:c>
      <x:c r="H108" s="15" t="n">
        <x:v>102</x:v>
      </x:c>
    </x:row>
    <x:row r="109" ht="52" customHeight="1">
      <x:c r="A109" s="13" t="str">
        <x:v>O3-M26</x:v>
      </x:c>
      <x:c r="B109" s="13" t="str">
        <x:v>La route de Vesha</x:v>
      </x:c>
      <x:c r="C109" s="13" t="str">
        <x:v>Histoire</x:v>
      </x:c>
      <x:c r="D109" s="13" t="str">
        <x:v>Missions des six voies</x:v>
      </x:c>
      <x:c r="E109" s="13" t="str">
        <x:v>Lire Histoire</x:v>
      </x:c>
      <x:c r="F109" s="13" t="str">
        <x:v>Reconstitution documentée V4 — nouvelle rédaction V5</x:v>
      </x:c>
      <x:c r="G109" s="15" t="n">
        <x:v>13</x:v>
      </x:c>
      <x:c r="H109" s="15" t="n">
        <x:v>103</x:v>
      </x:c>
    </x:row>
    <x:row r="110" ht="52" customHeight="1">
      <x:c r="A110" s="13" t="str">
        <x:v>O3-M27</x:v>
      </x:c>
      <x:c r="B110" s="13" t="str">
        <x:v>Le dernier objet sans maître</x:v>
      </x:c>
      <x:c r="C110" s="13" t="str">
        <x:v>Histoire</x:v>
      </x:c>
      <x:c r="D110" s="13" t="str">
        <x:v>Missions des six voies</x:v>
      </x:c>
      <x:c r="E110" s="13" t="str">
        <x:v>Lire Histoire</x:v>
      </x:c>
      <x:c r="F110" s="13" t="str">
        <x:v>Reconstitution documentée V4 — nouvelle rédaction V5</x:v>
      </x:c>
      <x:c r="G110" s="15" t="n">
        <x:v>13</x:v>
      </x:c>
      <x:c r="H110" s="15" t="n">
        <x:v>104</x:v>
      </x:c>
    </x:row>
    <x:row r="111" ht="52" customHeight="1">
      <x:c r="A111" s="13" t="str">
        <x:v>O3-M28</x:v>
      </x:c>
      <x:c r="B111" s="13" t="str">
        <x:v>Trois manières de demeurer</x:v>
      </x:c>
      <x:c r="C111" s="13" t="str">
        <x:v>Histoire</x:v>
      </x:c>
      <x:c r="D111" s="13" t="str">
        <x:v>Missions des six voies</x:v>
      </x:c>
      <x:c r="E111" s="13" t="str">
        <x:v>Lire Histoire</x:v>
      </x:c>
      <x:c r="F111" s="13" t="str">
        <x:v>Reconstitution documentée V4 — nouvelle rédaction V5</x:v>
      </x:c>
      <x:c r="G111" s="15" t="n">
        <x:v>13</x:v>
      </x:c>
      <x:c r="H111" s="15" t="n">
        <x:v>105</x:v>
      </x:c>
    </x:row>
    <x:row r="112" ht="52" customHeight="1">
      <x:c r="A112" s="13" t="str">
        <x:v>O3-M29</x:v>
      </x:c>
      <x:c r="B112" s="13" t="str">
        <x:v>Le cercle de ceux qui choisissent</x:v>
      </x:c>
      <x:c r="C112" s="13" t="str">
        <x:v>Histoire</x:v>
      </x:c>
      <x:c r="D112" s="13" t="str">
        <x:v>Missions des six voies</x:v>
      </x:c>
      <x:c r="E112" s="13" t="str">
        <x:v>Lire Histoire</x:v>
      </x:c>
      <x:c r="F112" s="13" t="str">
        <x:v>Reconstitution documentée V4 — nouvelle rédaction V5</x:v>
      </x:c>
      <x:c r="G112" s="15" t="n">
        <x:v>13</x:v>
      </x:c>
      <x:c r="H112" s="15" t="n">
        <x:v>106</x:v>
      </x:c>
    </x:row>
    <x:row r="113" ht="52" customHeight="1">
      <x:c r="A113" s="13" t="str">
        <x:v>O3-M30</x:v>
      </x:c>
      <x:c r="B113" s="13" t="str">
        <x:v>Les lampes séparées</x:v>
      </x:c>
      <x:c r="C113" s="13" t="str">
        <x:v>Histoire</x:v>
      </x:c>
      <x:c r="D113" s="13" t="str">
        <x:v>Missions des six voies</x:v>
      </x:c>
      <x:c r="E113" s="13" t="str">
        <x:v>Lire Histoire</x:v>
      </x:c>
      <x:c r="F113" s="13" t="str">
        <x:v>Reconstitution documentée V4 — nouvelle rédaction V5</x:v>
      </x:c>
      <x:c r="G113" s="15" t="n">
        <x:v>13</x:v>
      </x:c>
      <x:c r="H113" s="15" t="n">
        <x:v>107</x:v>
      </x:c>
    </x:row>
    <x:row r="114" ht="52" customHeight="1">
      <x:c r="A114" s="13" t="str">
        <x:v>O3-M31</x:v>
      </x:c>
      <x:c r="B114" s="13" t="str">
        <x:v>L’enfant qui n’a pas connu</x:v>
      </x:c>
      <x:c r="C114" s="13" t="str">
        <x:v>Histoire</x:v>
      </x:c>
      <x:c r="D114" s="13" t="str">
        <x:v>Missions des six voies</x:v>
      </x:c>
      <x:c r="E114" s="13" t="str">
        <x:v>Lire Histoire</x:v>
      </x:c>
      <x:c r="F114" s="13" t="str">
        <x:v>Reconstitution documentée V4 — nouvelle rédaction V5</x:v>
      </x:c>
      <x:c r="G114" s="15" t="n">
        <x:v>13</x:v>
      </x:c>
      <x:c r="H114" s="15" t="n">
        <x:v>108</x:v>
      </x:c>
    </x:row>
    <x:row r="115" ht="52" customHeight="1">
      <x:c r="A115" s="13" t="str">
        <x:v>O3-M32</x:v>
      </x:c>
      <x:c r="B115" s="13" t="str">
        <x:v>Le sentier devenu forêt</x:v>
      </x:c>
      <x:c r="C115" s="13" t="str">
        <x:v>Histoire</x:v>
      </x:c>
      <x:c r="D115" s="13" t="str">
        <x:v>Missions des six voies</x:v>
      </x:c>
      <x:c r="E115" s="13" t="str">
        <x:v>Lire Histoire</x:v>
      </x:c>
      <x:c r="F115" s="13" t="str">
        <x:v>Reconstitution documentée V4 — nouvelle rédaction V5</x:v>
      </x:c>
      <x:c r="G115" s="15" t="n">
        <x:v>13</x:v>
      </x:c>
      <x:c r="H115" s="15" t="n">
        <x:v>109</x:v>
      </x:c>
    </x:row>
    <x:row r="116" ht="52" customHeight="1">
      <x:c r="A116" s="13" t="str">
        <x:v>O3-M33</x:v>
      </x:c>
      <x:c r="B116" s="13" t="str">
        <x:v>Un nom qui revient</x:v>
      </x:c>
      <x:c r="C116" s="13" t="str">
        <x:v>Histoire</x:v>
      </x:c>
      <x:c r="D116" s="13" t="str">
        <x:v>Missions des six voies</x:v>
      </x:c>
      <x:c r="E116" s="13" t="str">
        <x:v>Lire Histoire</x:v>
      </x:c>
      <x:c r="F116" s="13" t="str">
        <x:v>Reconstitution documentée V4 — nouvelle rédaction V5</x:v>
      </x:c>
      <x:c r="G116" s="15" t="n">
        <x:v>13</x:v>
      </x:c>
      <x:c r="H116" s="15" t="n">
        <x:v>110</x:v>
      </x:c>
    </x:row>
    <x:row r="117" ht="52" customHeight="1">
      <x:c r="A117" s="13" t="str">
        <x:v>O3-M34</x:v>
      </x:c>
      <x:c r="B117" s="13" t="str">
        <x:v>La halte des nouveaux venus</x:v>
      </x:c>
      <x:c r="C117" s="13" t="str">
        <x:v>Histoire</x:v>
      </x:c>
      <x:c r="D117" s="13" t="str">
        <x:v>Missions des six voies</x:v>
      </x:c>
      <x:c r="E117" s="13" t="str">
        <x:v>Lire Histoire</x:v>
      </x:c>
      <x:c r="F117" s="13" t="str">
        <x:v>Reconstitution documentée V4 — nouvelle rédaction V5</x:v>
      </x:c>
      <x:c r="G117" s="15" t="n">
        <x:v>13</x:v>
      </x:c>
      <x:c r="H117" s="15" t="n">
        <x:v>111</x:v>
      </x:c>
    </x:row>
    <x:row r="118" ht="52" customHeight="1">
      <x:c r="A118" s="13" t="str">
        <x:v>O3-M35</x:v>
      </x:c>
      <x:c r="B118" s="13" t="str">
        <x:v>La chanson change encore</x:v>
      </x:c>
      <x:c r="C118" s="13" t="str">
        <x:v>Histoire</x:v>
      </x:c>
      <x:c r="D118" s="13" t="str">
        <x:v>Missions des six voies</x:v>
      </x:c>
      <x:c r="E118" s="13" t="str">
        <x:v>Lire Histoire</x:v>
      </x:c>
      <x:c r="F118" s="13" t="str">
        <x:v>Reconstitution documentée V4 — nouvelle rédaction V5</x:v>
      </x:c>
      <x:c r="G118" s="15" t="n">
        <x:v>13</x:v>
      </x:c>
      <x:c r="H118" s="15" t="n">
        <x:v>112</x:v>
      </x:c>
    </x:row>
    <x:row r="119" ht="52" customHeight="1">
      <x:c r="A119" s="13" t="str">
        <x:v>O3-M36</x:v>
      </x:c>
      <x:c r="B119" s="13" t="str">
        <x:v>Les routes après moi</x:v>
      </x:c>
      <x:c r="C119" s="13" t="str">
        <x:v>Histoire</x:v>
      </x:c>
      <x:c r="D119" s="13" t="str">
        <x:v>Missions des six voies</x:v>
      </x:c>
      <x:c r="E119" s="13" t="str">
        <x:v>Lire Histoire</x:v>
      </x:c>
      <x:c r="F119" s="13" t="str">
        <x:v>Reconstitution documentée V4 — nouvelle rédaction V5</x:v>
      </x:c>
      <x:c r="G119" s="15" t="n">
        <x:v>13</x:v>
      </x:c>
      <x:c r="H119" s="15" t="n">
        <x:v>113</x:v>
      </x:c>
    </x:row>
    <x:row r="120" ht="52" customHeight="1">
      <x:c r="A120" s="13" t="str">
        <x:v>O4-M01</x:v>
      </x:c>
      <x:c r="B120" s="13" t="str">
        <x:v>Le nom interrompu</x:v>
      </x:c>
      <x:c r="C120" s="13" t="str">
        <x:v>Histoire</x:v>
      </x:c>
      <x:c r="D120" s="13" t="str">
        <x:v>Missions des six voies</x:v>
      </x:c>
      <x:c r="E120" s="13" t="str">
        <x:v>Lire Histoire</x:v>
      </x:c>
      <x:c r="F120" s="13" t="str">
        <x:v>Reconstitution documentée V4 — nouvelle rédaction V5</x:v>
      </x:c>
      <x:c r="G120" s="15" t="n">
        <x:v>13</x:v>
      </x:c>
      <x:c r="H120" s="15" t="n">
        <x:v>114</x:v>
      </x:c>
    </x:row>
    <x:row r="121" ht="52" customHeight="1">
      <x:c r="A121" s="13" t="str">
        <x:v>O4-M02</x:v>
      </x:c>
      <x:c r="B121" s="13" t="str">
        <x:v>La pierre retournée</x:v>
      </x:c>
      <x:c r="C121" s="13" t="str">
        <x:v>Histoire</x:v>
      </x:c>
      <x:c r="D121" s="13" t="str">
        <x:v>Missions des six voies</x:v>
      </x:c>
      <x:c r="E121" s="13" t="str">
        <x:v>Lire Histoire</x:v>
      </x:c>
      <x:c r="F121" s="13" t="str">
        <x:v>Reconstitution documentée V4 — nouvelle rédaction V5</x:v>
      </x:c>
      <x:c r="G121" s="15" t="n">
        <x:v>13</x:v>
      </x:c>
      <x:c r="H121" s="15" t="n">
        <x:v>115</x:v>
      </x:c>
    </x:row>
    <x:row r="122" ht="52" customHeight="1">
      <x:c r="A122" s="13" t="str">
        <x:v>O4-M03</x:v>
      </x:c>
      <x:c r="B122" s="13" t="str">
        <x:v>Le jeu des cibles liées</x:v>
      </x:c>
      <x:c r="C122" s="13" t="str">
        <x:v>Histoire</x:v>
      </x:c>
      <x:c r="D122" s="13" t="str">
        <x:v>Missions des six voies</x:v>
      </x:c>
      <x:c r="E122" s="13" t="str">
        <x:v>Lire Histoire</x:v>
      </x:c>
      <x:c r="F122" s="13" t="str">
        <x:v>Reconstitution documentée V4 — nouvelle rédaction V5</x:v>
      </x:c>
      <x:c r="G122" s="15" t="n">
        <x:v>13</x:v>
      </x:c>
      <x:c r="H122" s="15" t="n">
        <x:v>116</x:v>
      </x:c>
    </x:row>
    <x:row r="123" ht="52" customHeight="1">
      <x:c r="A123" s="13" t="str">
        <x:v>O4-M04</x:v>
      </x:c>
      <x:c r="B123" s="13" t="str">
        <x:v>La question d’Isha</x:v>
      </x:c>
      <x:c r="C123" s="13" t="str">
        <x:v>Histoire</x:v>
      </x:c>
      <x:c r="D123" s="13" t="str">
        <x:v>Missions des six voies</x:v>
      </x:c>
      <x:c r="E123" s="13" t="str">
        <x:v>Lire Histoire</x:v>
      </x:c>
      <x:c r="F123" s="13" t="str">
        <x:v>Reconstitution documentée V4 — nouvelle rédaction V5</x:v>
      </x:c>
      <x:c r="G123" s="15" t="n">
        <x:v>13</x:v>
      </x:c>
      <x:c r="H123" s="15" t="n">
        <x:v>117</x:v>
      </x:c>
    </x:row>
    <x:row r="124" ht="52" customHeight="1">
      <x:c r="A124" s="13" t="str">
        <x:v>O4-M05</x:v>
      </x:c>
      <x:c r="B124" s="13" t="str">
        <x:v>Le récit qui ne tient pas</x:v>
      </x:c>
      <x:c r="C124" s="13" t="str">
        <x:v>Histoire</x:v>
      </x:c>
      <x:c r="D124" s="13" t="str">
        <x:v>Missions des six voies</x:v>
      </x:c>
      <x:c r="E124" s="13" t="str">
        <x:v>Lire Histoire</x:v>
      </x:c>
      <x:c r="F124" s="13" t="str">
        <x:v>Reconstitution documentée V4 — nouvelle rédaction V5</x:v>
      </x:c>
      <x:c r="G124" s="15" t="n">
        <x:v>13</x:v>
      </x:c>
      <x:c r="H124" s="15" t="n">
        <x:v>118</x:v>
      </x:c>
    </x:row>
    <x:row r="125" ht="52" customHeight="1">
      <x:c r="A125" s="13" t="str">
        <x:v>O4-M06</x:v>
      </x:c>
      <x:c r="B125" s="13" t="str">
        <x:v>Mon geste aujourd’hui</x:v>
      </x:c>
      <x:c r="C125" s="13" t="str">
        <x:v>Histoire</x:v>
      </x:c>
      <x:c r="D125" s="13" t="str">
        <x:v>Missions des six voies</x:v>
      </x:c>
      <x:c r="E125" s="13" t="str">
        <x:v>Lire Histoire</x:v>
      </x:c>
      <x:c r="F125" s="13" t="str">
        <x:v>Reconstitution documentée V4 — nouvelle rédaction V5</x:v>
      </x:c>
      <x:c r="G125" s="15" t="n">
        <x:v>13</x:v>
      </x:c>
      <x:c r="H125" s="15" t="n">
        <x:v>119</x:v>
      </x:c>
    </x:row>
    <x:row r="126" ht="52" customHeight="1">
      <x:c r="A126" s="13" t="str">
        <x:v>O4-M07</x:v>
      </x:c>
      <x:c r="B126" s="13" t="str">
        <x:v>La lame sous le tissu</x:v>
      </x:c>
      <x:c r="C126" s="13" t="str">
        <x:v>Histoire</x:v>
      </x:c>
      <x:c r="D126" s="13" t="str">
        <x:v>Missions des six voies</x:v>
      </x:c>
      <x:c r="E126" s="13" t="str">
        <x:v>Lire Histoire</x:v>
      </x:c>
      <x:c r="F126" s="13" t="str">
        <x:v>Reconstitution documentée V4 — nouvelle rédaction V5</x:v>
      </x:c>
      <x:c r="G126" s="15" t="n">
        <x:v>13</x:v>
      </x:c>
      <x:c r="H126" s="15" t="n">
        <x:v>120</x:v>
      </x:c>
    </x:row>
    <x:row r="127" ht="52" customHeight="1">
      <x:c r="A127" s="13" t="str">
        <x:v>O4-M08</x:v>
      </x:c>
      <x:c r="B127" s="13" t="str">
        <x:v>La piste d’une fuite</x:v>
      </x:c>
      <x:c r="C127" s="13" t="str">
        <x:v>Histoire</x:v>
      </x:c>
      <x:c r="D127" s="13" t="str">
        <x:v>Missions des six voies</x:v>
      </x:c>
      <x:c r="E127" s="13" t="str">
        <x:v>Lire Histoire</x:v>
      </x:c>
      <x:c r="F127" s="13" t="str">
        <x:v>Reconstitution documentée V4 — nouvelle rédaction V5</x:v>
      </x:c>
      <x:c r="G127" s="15" t="n">
        <x:v>13</x:v>
      </x:c>
      <x:c r="H127" s="15" t="n">
        <x:v>121</x:v>
      </x:c>
    </x:row>
    <x:row r="128" ht="52" customHeight="1">
      <x:c r="A128" s="13" t="str">
        <x:v>O4-M09</x:v>
      </x:c>
      <x:c r="B128" s="13" t="str">
        <x:v>La colère sur le marché</x:v>
      </x:c>
      <x:c r="C128" s="13" t="str">
        <x:v>Histoire</x:v>
      </x:c>
      <x:c r="D128" s="13" t="str">
        <x:v>Missions des six voies</x:v>
      </x:c>
      <x:c r="E128" s="13" t="str">
        <x:v>Lire Histoire</x:v>
      </x:c>
      <x:c r="F128" s="13" t="str">
        <x:v>Reconstitution documentée V4 — nouvelle rédaction V5</x:v>
      </x:c>
      <x:c r="G128" s="15" t="n">
        <x:v>13</x:v>
      </x:c>
      <x:c r="H128" s="15" t="n">
        <x:v>122</x:v>
      </x:c>
    </x:row>
    <x:row r="129" ht="52" customHeight="1">
      <x:c r="A129" s="13" t="str">
        <x:v>O4-M10</x:v>
      </x:c>
      <x:c r="B129" s="13" t="str">
        <x:v>La voix du témoin transmis</x:v>
      </x:c>
      <x:c r="C129" s="13" t="str">
        <x:v>Histoire</x:v>
      </x:c>
      <x:c r="D129" s="13" t="str">
        <x:v>Missions des six voies</x:v>
      </x:c>
      <x:c r="E129" s="13" t="str">
        <x:v>Lire Histoire</x:v>
      </x:c>
      <x:c r="F129" s="13" t="str">
        <x:v>Reconstitution documentée V4 — nouvelle rédaction V5</x:v>
      </x:c>
      <x:c r="G129" s="15" t="n">
        <x:v>13</x:v>
      </x:c>
      <x:c r="H129" s="15" t="n">
        <x:v>123</x:v>
      </x:c>
    </x:row>
    <x:row r="130" ht="52" customHeight="1">
      <x:c r="A130" s="13" t="str">
        <x:v>O4-M11</x:v>
      </x:c>
      <x:c r="B130" s="13" t="str">
        <x:v>La proposition de Drek</x:v>
      </x:c>
      <x:c r="C130" s="13" t="str">
        <x:v>Histoire</x:v>
      </x:c>
      <x:c r="D130" s="13" t="str">
        <x:v>Missions des six voies</x:v>
      </x:c>
      <x:c r="E130" s="13" t="str">
        <x:v>Lire Histoire</x:v>
      </x:c>
      <x:c r="F130" s="13" t="str">
        <x:v>Reconstitution documentée V4 — nouvelle rédaction V5</x:v>
      </x:c>
      <x:c r="G130" s="15" t="n">
        <x:v>13</x:v>
      </x:c>
      <x:c r="H130" s="15" t="n">
        <x:v>124</x:v>
      </x:c>
    </x:row>
    <x:row r="131" ht="52" customHeight="1">
      <x:c r="A131" s="13" t="str">
        <x:v>O4-M12</x:v>
      </x:c>
      <x:c r="B131" s="13" t="str">
        <x:v>Un duel sans dette ancienne</x:v>
      </x:c>
      <x:c r="C131" s="13" t="str">
        <x:v>Histoire</x:v>
      </x:c>
      <x:c r="D131" s="13" t="str">
        <x:v>Missions des six voies</x:v>
      </x:c>
      <x:c r="E131" s="13" t="str">
        <x:v>Lire Histoire</x:v>
      </x:c>
      <x:c r="F131" s="13" t="str">
        <x:v>Reconstitution documentée V4 — nouvelle rédaction V5</x:v>
      </x:c>
      <x:c r="G131" s="15" t="n">
        <x:v>13</x:v>
      </x:c>
      <x:c r="H131" s="15" t="n">
        <x:v>125</x:v>
      </x:c>
    </x:row>
    <x:row r="132" ht="52" customHeight="1">
      <x:c r="A132" s="13" t="str">
        <x:v>O4-M13</x:v>
      </x:c>
      <x:c r="B132" s="13" t="str">
        <x:v>La triade me voit agir</x:v>
      </x:c>
      <x:c r="C132" s="13" t="str">
        <x:v>Histoire</x:v>
      </x:c>
      <x:c r="D132" s="13" t="str">
        <x:v>Missions des six voies</x:v>
      </x:c>
      <x:c r="E132" s="13" t="str">
        <x:v>Lire Histoire</x:v>
      </x:c>
      <x:c r="F132" s="13" t="str">
        <x:v>Reconstitution documentée V4 — nouvelle rédaction V5</x:v>
      </x:c>
      <x:c r="G132" s="15" t="n">
        <x:v>13</x:v>
      </x:c>
      <x:c r="H132" s="15" t="n">
        <x:v>126</x:v>
      </x:c>
    </x:row>
    <x:row r="133" ht="52" customHeight="1">
      <x:c r="A133" s="13" t="str">
        <x:v>O4-M14</x:v>
      </x:c>
      <x:c r="B133" s="13" t="str">
        <x:v>Les attaches encore fermées</x:v>
      </x:c>
      <x:c r="C133" s="13" t="str">
        <x:v>Histoire</x:v>
      </x:c>
      <x:c r="D133" s="13" t="str">
        <x:v>Missions des six voies</x:v>
      </x:c>
      <x:c r="E133" s="13" t="str">
        <x:v>Lire Histoire</x:v>
      </x:c>
      <x:c r="F133" s="13" t="str">
        <x:v>Reconstitution documentée V4 — nouvelle rédaction V5</x:v>
      </x:c>
      <x:c r="G133" s="15" t="n">
        <x:v>13</x:v>
      </x:c>
      <x:c r="H133" s="15" t="n">
        <x:v>127</x:v>
      </x:c>
    </x:row>
    <x:row r="134" ht="52" customHeight="1">
      <x:c r="A134" s="13" t="str">
        <x:v>O4-M15</x:v>
      </x:c>
      <x:c r="B134" s="13" t="str">
        <x:v>Le nom du bénéfice</x:v>
      </x:c>
      <x:c r="C134" s="13" t="str">
        <x:v>Histoire</x:v>
      </x:c>
      <x:c r="D134" s="13" t="str">
        <x:v>Missions des six voies</x:v>
      </x:c>
      <x:c r="E134" s="13" t="str">
        <x:v>Lire Histoire</x:v>
      </x:c>
      <x:c r="F134" s="13" t="str">
        <x:v>Reconstitution documentée V4 — nouvelle rédaction V5</x:v>
      </x:c>
      <x:c r="G134" s="15" t="n">
        <x:v>13</x:v>
      </x:c>
      <x:c r="H134" s="15" t="n">
        <x:v>128</x:v>
      </x:c>
    </x:row>
    <x:row r="135" ht="52" customHeight="1">
      <x:c r="A135" s="13" t="str">
        <x:v>O4-M16</x:v>
      </x:c>
      <x:c r="B135" s="13" t="str">
        <x:v>La chasse observée</x:v>
      </x:c>
      <x:c r="C135" s="13" t="str">
        <x:v>Histoire</x:v>
      </x:c>
      <x:c r="D135" s="13" t="str">
        <x:v>Missions des six voies</x:v>
      </x:c>
      <x:c r="E135" s="13" t="str">
        <x:v>Lire Histoire</x:v>
      </x:c>
      <x:c r="F135" s="13" t="str">
        <x:v>Reconstitution documentée V4 — nouvelle rédaction V5</x:v>
      </x:c>
      <x:c r="G135" s="15" t="n">
        <x:v>13</x:v>
      </x:c>
      <x:c r="H135" s="15" t="n">
        <x:v>129</x:v>
      </x:c>
    </x:row>
    <x:row r="136" ht="52" customHeight="1">
      <x:c r="A136" s="13" t="str">
        <x:v>O4-M17</x:v>
      </x:c>
      <x:c r="B136" s="13" t="str">
        <x:v>Ce qu’Isha ne pardonne pas</x:v>
      </x:c>
      <x:c r="C136" s="13" t="str">
        <x:v>Histoire</x:v>
      </x:c>
      <x:c r="D136" s="13" t="str">
        <x:v>Missions des six voies</x:v>
      </x:c>
      <x:c r="E136" s="13" t="str">
        <x:v>Lire Histoire</x:v>
      </x:c>
      <x:c r="F136" s="13" t="str">
        <x:v>Reconstitution documentée V4 — nouvelle rédaction V5</x:v>
      </x:c>
      <x:c r="G136" s="15" t="n">
        <x:v>13</x:v>
      </x:c>
      <x:c r="H136" s="15" t="n">
        <x:v>130</x:v>
      </x:c>
    </x:row>
    <x:row r="137" ht="52" customHeight="1">
      <x:c r="A137" s="13" t="str">
        <x:v>O4-M18</x:v>
      </x:c>
      <x:c r="B137" s="13" t="str">
        <x:v>Le nom à l’entrée</x:v>
      </x:c>
      <x:c r="C137" s="13" t="str">
        <x:v>Histoire</x:v>
      </x:c>
      <x:c r="D137" s="13" t="str">
        <x:v>Missions des six voies</x:v>
      </x:c>
      <x:c r="E137" s="13" t="str">
        <x:v>Lire Histoire</x:v>
      </x:c>
      <x:c r="F137" s="13" t="str">
        <x:v>Reconstitution documentée V4 — nouvelle rédaction V5</x:v>
      </x:c>
      <x:c r="G137" s="15" t="n">
        <x:v>13</x:v>
      </x:c>
      <x:c r="H137" s="15" t="n">
        <x:v>131</x:v>
      </x:c>
    </x:row>
    <x:row r="138" ht="52" customHeight="1">
      <x:c r="A138" s="13" t="str">
        <x:v>O4-M19</x:v>
      </x:c>
      <x:c r="B138" s="13" t="str">
        <x:v>L’ancien butin au quai</x:v>
      </x:c>
      <x:c r="C138" s="13" t="str">
        <x:v>Histoire</x:v>
      </x:c>
      <x:c r="D138" s="13" t="str">
        <x:v>Missions des six voies</x:v>
      </x:c>
      <x:c r="E138" s="13" t="str">
        <x:v>Lire Histoire</x:v>
      </x:c>
      <x:c r="F138" s="13" t="str">
        <x:v>Reconstitution documentée V4 — nouvelle rédaction V5</x:v>
      </x:c>
      <x:c r="G138" s="15" t="n">
        <x:v>13</x:v>
      </x:c>
      <x:c r="H138" s="15" t="n">
        <x:v>132</x:v>
      </x:c>
    </x:row>
    <x:row r="139" ht="52" customHeight="1">
      <x:c r="A139" s="13" t="str">
        <x:v>O4-M20</x:v>
      </x:c>
      <x:c r="B139" s="13" t="str">
        <x:v>Une cible rendue impuissante</x:v>
      </x:c>
      <x:c r="C139" s="13" t="str">
        <x:v>Histoire</x:v>
      </x:c>
      <x:c r="D139" s="13" t="str">
        <x:v>Missions des six voies</x:v>
      </x:c>
      <x:c r="E139" s="13" t="str">
        <x:v>Lire Histoire</x:v>
      </x:c>
      <x:c r="F139" s="13" t="str">
        <x:v>Reconstitution documentée V4 — nouvelle rédaction V5</x:v>
      </x:c>
      <x:c r="G139" s="15" t="n">
        <x:v>13</x:v>
      </x:c>
      <x:c r="H139" s="15" t="n">
        <x:v>133</x:v>
      </x:c>
    </x:row>
    <x:row r="140" ht="52" customHeight="1">
      <x:c r="A140" s="13" t="str">
        <x:v>O4-M21</x:v>
      </x:c>
      <x:c r="B140" s="13" t="str">
        <x:v>Le témoin qui ment maintenant</x:v>
      </x:c>
      <x:c r="C140" s="13" t="str">
        <x:v>Histoire</x:v>
      </x:c>
      <x:c r="D140" s="13" t="str">
        <x:v>Missions des six voies</x:v>
      </x:c>
      <x:c r="E140" s="13" t="str">
        <x:v>Lire Histoire</x:v>
      </x:c>
      <x:c r="F140" s="13" t="str">
        <x:v>Reconstitution documentée V4 — nouvelle rédaction V5</x:v>
      </x:c>
      <x:c r="G140" s="15" t="n">
        <x:v>13</x:v>
      </x:c>
      <x:c r="H140" s="15" t="n">
        <x:v>134</x:v>
      </x:c>
    </x:row>
    <x:row r="141" ht="52" customHeight="1">
      <x:c r="A141" s="13" t="str">
        <x:v>O4-M22</x:v>
      </x:c>
      <x:c r="B141" s="13" t="str">
        <x:v>Une plaque qui dit la faute</x:v>
      </x:c>
      <x:c r="C141" s="13" t="str">
        <x:v>Histoire</x:v>
      </x:c>
      <x:c r="D141" s="13" t="str">
        <x:v>Missions des six voies</x:v>
      </x:c>
      <x:c r="E141" s="13" t="str">
        <x:v>Lire Histoire</x:v>
      </x:c>
      <x:c r="F141" s="13" t="str">
        <x:v>Reconstitution documentée V4 — nouvelle rédaction V5</x:v>
      </x:c>
      <x:c r="G141" s="15" t="n">
        <x:v>13</x:v>
      </x:c>
      <x:c r="H141" s="15" t="n">
        <x:v>135</x:v>
      </x:c>
    </x:row>
    <x:row r="142" ht="52" customHeight="1">
      <x:c r="A142" s="13" t="str">
        <x:v>O4-M23</x:v>
      </x:c>
      <x:c r="B142" s="13" t="str">
        <x:v>Le retour de Drek</x:v>
      </x:c>
      <x:c r="C142" s="13" t="str">
        <x:v>Histoire</x:v>
      </x:c>
      <x:c r="D142" s="13" t="str">
        <x:v>Missions des six voies</x:v>
      </x:c>
      <x:c r="E142" s="13" t="str">
        <x:v>Lire Histoire</x:v>
      </x:c>
      <x:c r="F142" s="13" t="str">
        <x:v>Reconstitution documentée V4 — nouvelle rédaction V5</x:v>
      </x:c>
      <x:c r="G142" s="15" t="n">
        <x:v>13</x:v>
      </x:c>
      <x:c r="H142" s="15" t="n">
        <x:v>136</x:v>
      </x:c>
    </x:row>
    <x:row r="143" ht="52" customHeight="1">
      <x:c r="A143" s="13" t="str">
        <x:v>O4-M24</x:v>
      </x:c>
      <x:c r="B143" s="13" t="str">
        <x:v>Ma chasse, mon récit</x:v>
      </x:c>
      <x:c r="C143" s="13" t="str">
        <x:v>Histoire</x:v>
      </x:c>
      <x:c r="D143" s="13" t="str">
        <x:v>Missions des six voies</x:v>
      </x:c>
      <x:c r="E143" s="13" t="str">
        <x:v>Lire Histoire</x:v>
      </x:c>
      <x:c r="F143" s="13" t="str">
        <x:v>Reconstitution documentée V4 — nouvelle rédaction V5</x:v>
      </x:c>
      <x:c r="G143" s="15" t="n">
        <x:v>13</x:v>
      </x:c>
      <x:c r="H143" s="15" t="n">
        <x:v>137</x:v>
      </x:c>
    </x:row>
    <x:row r="144" ht="52" customHeight="1">
      <x:c r="A144" s="13" t="str">
        <x:v>O4-M25</x:v>
      </x:c>
      <x:c r="B144" s="13" t="str">
        <x:v>Elite devant le même nom</x:v>
      </x:c>
      <x:c r="C144" s="13" t="str">
        <x:v>Histoire</x:v>
      </x:c>
      <x:c r="D144" s="13" t="str">
        <x:v>Missions des six voies</x:v>
      </x:c>
      <x:c r="E144" s="13" t="str">
        <x:v>Lire Histoire</x:v>
      </x:c>
      <x:c r="F144" s="13" t="str">
        <x:v>Reconstitution documentée V4 — nouvelle rédaction V5</x:v>
      </x:c>
      <x:c r="G144" s="15" t="n">
        <x:v>13</x:v>
      </x:c>
      <x:c r="H144" s="15" t="n">
        <x:v>138</x:v>
      </x:c>
    </x:row>
    <x:row r="145" ht="52" customHeight="1">
      <x:c r="A145" s="13" t="str">
        <x:v>O4-M26</x:v>
      </x:c>
      <x:c r="B145" s="13" t="str">
        <x:v>Ce qu’on peut rendre encore</x:v>
      </x:c>
      <x:c r="C145" s="13" t="str">
        <x:v>Histoire</x:v>
      </x:c>
      <x:c r="D145" s="13" t="str">
        <x:v>Missions des six voies</x:v>
      </x:c>
      <x:c r="E145" s="13" t="str">
        <x:v>Lire Histoire</x:v>
      </x:c>
      <x:c r="F145" s="13" t="str">
        <x:v>Reconstitution documentée V4 — nouvelle rédaction V5</x:v>
      </x:c>
      <x:c r="G145" s="15" t="n">
        <x:v>13</x:v>
      </x:c>
      <x:c r="H145" s="15" t="n">
        <x:v>139</x:v>
      </x:c>
    </x:row>
    <x:row r="146" ht="52" customHeight="1">
      <x:c r="A146" s="13" t="str">
        <x:v>O4-M27</x:v>
      </x:c>
      <x:c r="B146" s="13" t="str">
        <x:v>Le mandat limité d’Evar</x:v>
      </x:c>
      <x:c r="C146" s="13" t="str">
        <x:v>Histoire</x:v>
      </x:c>
      <x:c r="D146" s="13" t="str">
        <x:v>Missions des six voies</x:v>
      </x:c>
      <x:c r="E146" s="13" t="str">
        <x:v>Lire Histoire</x:v>
      </x:c>
      <x:c r="F146" s="13" t="str">
        <x:v>Reconstitution documentée V4 — nouvelle rédaction V5</x:v>
      </x:c>
      <x:c r="G146" s="15" t="n">
        <x:v>13</x:v>
      </x:c>
      <x:c r="H146" s="15" t="n">
        <x:v>140</x:v>
      </x:c>
    </x:row>
    <x:row r="147" ht="52" customHeight="1">
      <x:c r="A147" s="13" t="str">
        <x:v>O4-M28</x:v>
      </x:c>
      <x:c r="B147" s="13" t="str">
        <x:v>Trois noms sur l’établi</x:v>
      </x:c>
      <x:c r="C147" s="13" t="str">
        <x:v>Histoire</x:v>
      </x:c>
      <x:c r="D147" s="13" t="str">
        <x:v>Missions des six voies</x:v>
      </x:c>
      <x:c r="E147" s="13" t="str">
        <x:v>Lire Histoire</x:v>
      </x:c>
      <x:c r="F147" s="13" t="str">
        <x:v>Reconstitution documentée V4 — nouvelle rédaction V5</x:v>
      </x:c>
      <x:c r="G147" s="15" t="n">
        <x:v>13</x:v>
      </x:c>
      <x:c r="H147" s="15" t="n">
        <x:v>141</x:v>
      </x:c>
    </x:row>
    <x:row r="148" ht="52" customHeight="1">
      <x:c r="A148" s="13" t="str">
        <x:v>O4-M29</x:v>
      </x:c>
      <x:c r="B148" s="13" t="str">
        <x:v>Le nom que je porte</x:v>
      </x:c>
      <x:c r="C148" s="13" t="str">
        <x:v>Histoire</x:v>
      </x:c>
      <x:c r="D148" s="13" t="str">
        <x:v>Missions des six voies</x:v>
      </x:c>
      <x:c r="E148" s="13" t="str">
        <x:v>Lire Histoire</x:v>
      </x:c>
      <x:c r="F148" s="13" t="str">
        <x:v>Reconstitution documentée V4 — nouvelle rédaction V5</x:v>
      </x:c>
      <x:c r="G148" s="15" t="n">
        <x:v>13</x:v>
      </x:c>
      <x:c r="H148" s="15" t="n">
        <x:v>142</x:v>
      </x:c>
    </x:row>
    <x:row r="149" ht="52" customHeight="1">
      <x:c r="A149" s="13" t="str">
        <x:v>O4-M30</x:v>
      </x:c>
      <x:c r="B149" s="13" t="str">
        <x:v>Le geste devant la porte</x:v>
      </x:c>
      <x:c r="C149" s="13" t="str">
        <x:v>Histoire</x:v>
      </x:c>
      <x:c r="D149" s="13" t="str">
        <x:v>Missions des six voies</x:v>
      </x:c>
      <x:c r="E149" s="13" t="str">
        <x:v>Lire Histoire</x:v>
      </x:c>
      <x:c r="F149" s="13" t="str">
        <x:v>Reconstitution documentée V4 — nouvelle rédaction V5</x:v>
      </x:c>
      <x:c r="G149" s="15" t="n">
        <x:v>13</x:v>
      </x:c>
      <x:c r="H149" s="15" t="n">
        <x:v>143</x:v>
      </x:c>
    </x:row>
    <x:row r="150" ht="52" customHeight="1">
      <x:c r="A150" s="13" t="str">
        <x:v>O4-M31</x:v>
      </x:c>
      <x:c r="B150" s="13" t="str">
        <x:v>La question sans héritage</x:v>
      </x:c>
      <x:c r="C150" s="13" t="str">
        <x:v>Histoire</x:v>
      </x:c>
      <x:c r="D150" s="13" t="str">
        <x:v>Missions des six voies</x:v>
      </x:c>
      <x:c r="E150" s="13" t="str">
        <x:v>Lire Histoire</x:v>
      </x:c>
      <x:c r="F150" s="13" t="str">
        <x:v>Reconstitution documentée V4 — nouvelle rédaction V5</x:v>
      </x:c>
      <x:c r="G150" s="15" t="n">
        <x:v>13</x:v>
      </x:c>
      <x:c r="H150" s="15" t="n">
        <x:v>144</x:v>
      </x:c>
    </x:row>
    <x:row r="151" ht="52" customHeight="1">
      <x:c r="A151" s="13" t="str">
        <x:v>O4-M32</x:v>
      </x:c>
      <x:c r="B151" s="13" t="str">
        <x:v>La trace qui me contredit</x:v>
      </x:c>
      <x:c r="C151" s="13" t="str">
        <x:v>Histoire</x:v>
      </x:c>
      <x:c r="D151" s="13" t="str">
        <x:v>Missions des six voies</x:v>
      </x:c>
      <x:c r="E151" s="13" t="str">
        <x:v>Lire Histoire</x:v>
      </x:c>
      <x:c r="F151" s="13" t="str">
        <x:v>Reconstitution documentée V4 — nouvelle rédaction V5</x:v>
      </x:c>
      <x:c r="G151" s="15" t="n">
        <x:v>13</x:v>
      </x:c>
      <x:c r="H151" s="15" t="n">
        <x:v>145</x:v>
      </x:c>
    </x:row>
    <x:row r="152" ht="52" customHeight="1">
      <x:c r="A152" s="13" t="str">
        <x:v>O4-M33</x:v>
      </x:c>
      <x:c r="B152" s="13" t="str">
        <x:v>Isha à son tour</x:v>
      </x:c>
      <x:c r="C152" s="13" t="str">
        <x:v>Histoire</x:v>
      </x:c>
      <x:c r="D152" s="13" t="str">
        <x:v>Missions des six voies</x:v>
      </x:c>
      <x:c r="E152" s="13" t="str">
        <x:v>Lire Histoire</x:v>
      </x:c>
      <x:c r="F152" s="13" t="str">
        <x:v>Reconstitution documentée V4 — nouvelle rédaction V5</x:v>
      </x:c>
      <x:c r="G152" s="15" t="n">
        <x:v>13</x:v>
      </x:c>
      <x:c r="H152" s="15" t="n">
        <x:v>146</x:v>
      </x:c>
    </x:row>
    <x:row r="153" ht="52" customHeight="1">
      <x:c r="A153" s="13" t="str">
        <x:v>O4-M34</x:v>
      </x:c>
      <x:c r="B153" s="13" t="str">
        <x:v>Le signe sur une autre porte</x:v>
      </x:c>
      <x:c r="C153" s="13" t="str">
        <x:v>Histoire</x:v>
      </x:c>
      <x:c r="D153" s="13" t="str">
        <x:v>Missions des six voies</x:v>
      </x:c>
      <x:c r="E153" s="13" t="str">
        <x:v>Lire Histoire</x:v>
      </x:c>
      <x:c r="F153" s="13" t="str">
        <x:v>Reconstitution documentée V4 — nouvelle rédaction V5</x:v>
      </x:c>
      <x:c r="G153" s="15" t="n">
        <x:v>13</x:v>
      </x:c>
      <x:c r="H153" s="15" t="n">
        <x:v>147</x:v>
      </x:c>
    </x:row>
    <x:row r="154" ht="52" customHeight="1">
      <x:c r="A154" s="13" t="str">
        <x:v>O4-M35</x:v>
      </x:c>
      <x:c r="B154" s="13" t="str">
        <x:v>Une fonction à transmettre</x:v>
      </x:c>
      <x:c r="C154" s="13" t="str">
        <x:v>Histoire</x:v>
      </x:c>
      <x:c r="D154" s="13" t="str">
        <x:v>Missions des six voies</x:v>
      </x:c>
      <x:c r="E154" s="13" t="str">
        <x:v>Lire Histoire</x:v>
      </x:c>
      <x:c r="F154" s="13" t="str">
        <x:v>Reconstitution documentée V4 — nouvelle rédaction V5</x:v>
      </x:c>
      <x:c r="G154" s="15" t="n">
        <x:v>13</x:v>
      </x:c>
      <x:c r="H154" s="15" t="n">
        <x:v>148</x:v>
      </x:c>
    </x:row>
    <x:row r="155" ht="52" customHeight="1">
      <x:c r="A155" s="13" t="str">
        <x:v>O4-M36</x:v>
      </x:c>
      <x:c r="B155" s="13" t="str">
        <x:v>Mon nom dans ma voix</x:v>
      </x:c>
      <x:c r="C155" s="13" t="str">
        <x:v>Histoire</x:v>
      </x:c>
      <x:c r="D155" s="13" t="str">
        <x:v>Missions des six voies</x:v>
      </x:c>
      <x:c r="E155" s="13" t="str">
        <x:v>Lire Histoire</x:v>
      </x:c>
      <x:c r="F155" s="13" t="str">
        <x:v>Reconstitution documentée V4 — nouvelle rédaction V5</x:v>
      </x:c>
      <x:c r="G155" s="15" t="n">
        <x:v>13</x:v>
      </x:c>
      <x:c r="H155" s="15" t="n">
        <x:v>149</x:v>
      </x:c>
    </x:row>
    <x:row r="156" ht="52" customHeight="1">
      <x:c r="A156" s="13" t="str">
        <x:v>O5-M01</x:v>
      </x:c>
      <x:c r="B156" s="13" t="str">
        <x:v>Le signal d’un autre</x:v>
      </x:c>
      <x:c r="C156" s="13" t="str">
        <x:v>Histoire</x:v>
      </x:c>
      <x:c r="D156" s="13" t="str">
        <x:v>Missions des six voies</x:v>
      </x:c>
      <x:c r="E156" s="13" t="str">
        <x:v>Lire Histoire</x:v>
      </x:c>
      <x:c r="F156" s="13" t="str">
        <x:v>Reconstitution documentée V4 — nouvelle rédaction V5</x:v>
      </x:c>
      <x:c r="G156" s="15" t="n">
        <x:v>13</x:v>
      </x:c>
      <x:c r="H156" s="15" t="n">
        <x:v>150</x:v>
      </x:c>
    </x:row>
    <x:row r="157" ht="52" customHeight="1">
      <x:c r="A157" s="13" t="str">
        <x:v>O5-M02</x:v>
      </x:c>
      <x:c r="B157" s="13" t="str">
        <x:v>La proie qui ouvre le passage</x:v>
      </x:c>
      <x:c r="C157" s="13" t="str">
        <x:v>Histoire</x:v>
      </x:c>
      <x:c r="D157" s="13" t="str">
        <x:v>Missions des six voies</x:v>
      </x:c>
      <x:c r="E157" s="13" t="str">
        <x:v>Lire Histoire</x:v>
      </x:c>
      <x:c r="F157" s="13" t="str">
        <x:v>Reconstitution documentée V4 — nouvelle rédaction V5</x:v>
      </x:c>
      <x:c r="G157" s="15" t="n">
        <x:v>13</x:v>
      </x:c>
      <x:c r="H157" s="15" t="n">
        <x:v>151</x:v>
      </x:c>
    </x:row>
    <x:row r="158" ht="52" customHeight="1">
      <x:c r="A158" s="13" t="str">
        <x:v>O5-M03</x:v>
      </x:c>
      <x:c r="B158" s="13" t="str">
        <x:v>Deux mains sur la corde</x:v>
      </x:c>
      <x:c r="C158" s="13" t="str">
        <x:v>Histoire</x:v>
      </x:c>
      <x:c r="D158" s="13" t="str">
        <x:v>Missions des six voies</x:v>
      </x:c>
      <x:c r="E158" s="13" t="str">
        <x:v>Lire Histoire</x:v>
      </x:c>
      <x:c r="F158" s="13" t="str">
        <x:v>Reconstitution documentée V4 — nouvelle rédaction V5</x:v>
      </x:c>
      <x:c r="G158" s="15" t="n">
        <x:v>13</x:v>
      </x:c>
      <x:c r="H158" s="15" t="n">
        <x:v>152</x:v>
      </x:c>
    </x:row>
    <x:row r="159" ht="52" customHeight="1">
      <x:c r="A159" s="13" t="str">
        <x:v>O5-M04</x:v>
      </x:c>
      <x:c r="B159" s="13" t="str">
        <x:v>L’objet que l’on rend</x:v>
      </x:c>
      <x:c r="C159" s="13" t="str">
        <x:v>Histoire</x:v>
      </x:c>
      <x:c r="D159" s="13" t="str">
        <x:v>Missions des six voies</x:v>
      </x:c>
      <x:c r="E159" s="13" t="str">
        <x:v>Lire Histoire</x:v>
      </x:c>
      <x:c r="F159" s="13" t="str">
        <x:v>Reconstitution documentée V4 — nouvelle rédaction V5</x:v>
      </x:c>
      <x:c r="G159" s="15" t="n">
        <x:v>13</x:v>
      </x:c>
      <x:c r="H159" s="15" t="n">
        <x:v>153</x:v>
      </x:c>
    </x:row>
    <x:row r="160" ht="52" customHeight="1">
      <x:c r="A160" s="13" t="str">
        <x:v>O5-M05</x:v>
      </x:c>
      <x:c r="B160" s="13" t="str">
        <x:v>Une histoire de visiteurs</x:v>
      </x:c>
      <x:c r="C160" s="13" t="str">
        <x:v>Histoire</x:v>
      </x:c>
      <x:c r="D160" s="13" t="str">
        <x:v>Missions des six voies</x:v>
      </x:c>
      <x:c r="E160" s="13" t="str">
        <x:v>Lire Histoire</x:v>
      </x:c>
      <x:c r="F160" s="13" t="str">
        <x:v>Reconstitution documentée V4 — nouvelle rédaction V5</x:v>
      </x:c>
      <x:c r="G160" s="15" t="n">
        <x:v>13</x:v>
      </x:c>
      <x:c r="H160" s="15" t="n">
        <x:v>154</x:v>
      </x:c>
    </x:row>
    <x:row r="161" ht="52" customHeight="1">
      <x:c r="A161" s="13" t="str">
        <x:v>O5-M06</x:v>
      </x:c>
      <x:c r="B161" s="13" t="str">
        <x:v>Le pas laissé libre</x:v>
      </x:c>
      <x:c r="C161" s="13" t="str">
        <x:v>Histoire</x:v>
      </x:c>
      <x:c r="D161" s="13" t="str">
        <x:v>Missions des six voies</x:v>
      </x:c>
      <x:c r="E161" s="13" t="str">
        <x:v>Lire Histoire</x:v>
      </x:c>
      <x:c r="F161" s="13" t="str">
        <x:v>Reconstitution documentée V4 — nouvelle rédaction V5</x:v>
      </x:c>
      <x:c r="G161" s="15" t="n">
        <x:v>13</x:v>
      </x:c>
      <x:c r="H161" s="15" t="n">
        <x:v>155</x:v>
      </x:c>
    </x:row>
    <x:row r="162" ht="52" customHeight="1">
      <x:c r="A162" s="13" t="str">
        <x:v>O5-M07</x:v>
      </x:c>
      <x:c r="B162" s="13" t="str">
        <x:v>La piste lue autrement</x:v>
      </x:c>
      <x:c r="C162" s="13" t="str">
        <x:v>Histoire</x:v>
      </x:c>
      <x:c r="D162" s="13" t="str">
        <x:v>Missions des six voies</x:v>
      </x:c>
      <x:c r="E162" s="13" t="str">
        <x:v>Lire Histoire</x:v>
      </x:c>
      <x:c r="F162" s="13" t="str">
        <x:v>Reconstitution documentée V4 — nouvelle rédaction V5</x:v>
      </x:c>
      <x:c r="G162" s="15" t="n">
        <x:v>13</x:v>
      </x:c>
      <x:c r="H162" s="15" t="n">
        <x:v>156</x:v>
      </x:c>
    </x:row>
    <x:row r="163" ht="52" customHeight="1">
      <x:c r="A163" s="13" t="str">
        <x:v>O5-M08</x:v>
      </x:c>
      <x:c r="B163" s="13" t="str">
        <x:v>Le masque silencieux</x:v>
      </x:c>
      <x:c r="C163" s="13" t="str">
        <x:v>Histoire</x:v>
      </x:c>
      <x:c r="D163" s="13" t="str">
        <x:v>Missions des six voies</x:v>
      </x:c>
      <x:c r="E163" s="13" t="str">
        <x:v>Lire Histoire</x:v>
      </x:c>
      <x:c r="F163" s="13" t="str">
        <x:v>Reconstitution documentée V4 — nouvelle rédaction V5</x:v>
      </x:c>
      <x:c r="G163" s="15" t="n">
        <x:v>13</x:v>
      </x:c>
      <x:c r="H163" s="15" t="n">
        <x:v>157</x:v>
      </x:c>
    </x:row>
    <x:row r="164" ht="52" customHeight="1">
      <x:c r="A164" s="13" t="str">
        <x:v>O5-M09</x:v>
      </x:c>
      <x:c r="B164" s="13" t="str">
        <x:v>Le chasseur désarmé</x:v>
      </x:c>
      <x:c r="C164" s="13" t="str">
        <x:v>Histoire</x:v>
      </x:c>
      <x:c r="D164" s="13" t="str">
        <x:v>Missions des six voies</x:v>
      </x:c>
      <x:c r="E164" s="13" t="str">
        <x:v>Lire Histoire</x:v>
      </x:c>
      <x:c r="F164" s="13" t="str">
        <x:v>Reconstitution documentée V4 — nouvelle rédaction V5</x:v>
      </x:c>
      <x:c r="G164" s="15" t="n">
        <x:v>13</x:v>
      </x:c>
      <x:c r="H164" s="15" t="n">
        <x:v>158</x:v>
      </x:c>
    </x:row>
    <x:row r="165" ht="52" customHeight="1">
      <x:c r="A165" s="13" t="str">
        <x:v>O5-M10</x:v>
      </x:c>
      <x:c r="B165" s="13" t="str">
        <x:v>Le secours n’est pas un ordre</x:v>
      </x:c>
      <x:c r="C165" s="13" t="str">
        <x:v>Histoire</x:v>
      </x:c>
      <x:c r="D165" s="13" t="str">
        <x:v>Missions des six voies</x:v>
      </x:c>
      <x:c r="E165" s="13" t="str">
        <x:v>Lire Histoire</x:v>
      </x:c>
      <x:c r="F165" s="13" t="str">
        <x:v>Reconstitution documentée V4 — nouvelle rédaction V5</x:v>
      </x:c>
      <x:c r="G165" s="15" t="n">
        <x:v>13</x:v>
      </x:c>
      <x:c r="H165" s="15" t="n">
        <x:v>159</x:v>
      </x:c>
    </x:row>
    <x:row r="166" ht="52" customHeight="1">
      <x:c r="A166" s="13" t="str">
        <x:v>O5-M11</x:v>
      </x:c>
      <x:c r="B166" s="13" t="str">
        <x:v>L’empreinte sans nom</x:v>
      </x:c>
      <x:c r="C166" s="13" t="str">
        <x:v>Histoire</x:v>
      </x:c>
      <x:c r="D166" s="13" t="str">
        <x:v>Missions des six voies</x:v>
      </x:c>
      <x:c r="E166" s="13" t="str">
        <x:v>Lire Histoire</x:v>
      </x:c>
      <x:c r="F166" s="13" t="str">
        <x:v>Reconstitution documentée V4 — nouvelle rédaction V5</x:v>
      </x:c>
      <x:c r="G166" s="15" t="n">
        <x:v>13</x:v>
      </x:c>
      <x:c r="H166" s="15" t="n">
        <x:v>160</x:v>
      </x:c>
    </x:row>
    <x:row r="167" ht="52" customHeight="1">
      <x:c r="A167" s="13" t="str">
        <x:v>O5-M12</x:v>
      </x:c>
      <x:c r="B167" s="13" t="str">
        <x:v>La poignée du retour</x:v>
      </x:c>
      <x:c r="C167" s="13" t="str">
        <x:v>Histoire</x:v>
      </x:c>
      <x:c r="D167" s="13" t="str">
        <x:v>Missions des six voies</x:v>
      </x:c>
      <x:c r="E167" s="13" t="str">
        <x:v>Lire Histoire</x:v>
      </x:c>
      <x:c r="F167" s="13" t="str">
        <x:v>Reconstitution documentée V4 — nouvelle rédaction V5</x:v>
      </x:c>
      <x:c r="G167" s="15" t="n">
        <x:v>13</x:v>
      </x:c>
      <x:c r="H167" s="15" t="n">
        <x:v>161</x:v>
      </x:c>
    </x:row>
    <x:row r="168" ht="52" customHeight="1">
      <x:c r="A168" s="13" t="str">
        <x:v>O5-M13</x:v>
      </x:c>
      <x:c r="B168" s="13" t="str">
        <x:v>Trois voix dans le rite</x:v>
      </x:c>
      <x:c r="C168" s="13" t="str">
        <x:v>Histoire</x:v>
      </x:c>
      <x:c r="D168" s="13" t="str">
        <x:v>Missions des six voies</x:v>
      </x:c>
      <x:c r="E168" s="13" t="str">
        <x:v>Lire Histoire</x:v>
      </x:c>
      <x:c r="F168" s="13" t="str">
        <x:v>Reconstitution documentée V4 — nouvelle rédaction V5</x:v>
      </x:c>
      <x:c r="G168" s="15" t="n">
        <x:v>13</x:v>
      </x:c>
      <x:c r="H168" s="15" t="n">
        <x:v>162</x:v>
      </x:c>
    </x:row>
    <x:row r="169" ht="52" customHeight="1">
      <x:c r="A169" s="13" t="str">
        <x:v>O5-M14</x:v>
      </x:c>
      <x:c r="B169" s="13" t="str">
        <x:v>La proie qui comprend le leurre</x:v>
      </x:c>
      <x:c r="C169" s="13" t="str">
        <x:v>Histoire</x:v>
      </x:c>
      <x:c r="D169" s="13" t="str">
        <x:v>Missions des six voies</x:v>
      </x:c>
      <x:c r="E169" s="13" t="str">
        <x:v>Lire Histoire</x:v>
      </x:c>
      <x:c r="F169" s="13" t="str">
        <x:v>Reconstitution documentée V4 — nouvelle rédaction V5</x:v>
      </x:c>
      <x:c r="G169" s="15" t="n">
        <x:v>13</x:v>
      </x:c>
      <x:c r="H169" s="15" t="n">
        <x:v>163</x:v>
      </x:c>
    </x:row>
    <x:row r="170" ht="52" customHeight="1">
      <x:c r="A170" s="13" t="str">
        <x:v>O5-M15</x:v>
      </x:c>
      <x:c r="B170" s="13" t="str">
        <x:v>Le signe au-delà du masque</x:v>
      </x:c>
      <x:c r="C170" s="13" t="str">
        <x:v>Histoire</x:v>
      </x:c>
      <x:c r="D170" s="13" t="str">
        <x:v>Missions des six voies</x:v>
      </x:c>
      <x:c r="E170" s="13" t="str">
        <x:v>Lire Histoire</x:v>
      </x:c>
      <x:c r="F170" s="13" t="str">
        <x:v>Reconstitution documentée V4 — nouvelle rédaction V5</x:v>
      </x:c>
      <x:c r="G170" s="15" t="n">
        <x:v>13</x:v>
      </x:c>
      <x:c r="H170" s="15" t="n">
        <x:v>164</x:v>
      </x:c>
    </x:row>
    <x:row r="171" ht="52" customHeight="1">
      <x:c r="A171" s="13" t="str">
        <x:v>O5-M16</x:v>
      </x:c>
      <x:c r="B171" s="13" t="str">
        <x:v>Ce que promet une dette</x:v>
      </x:c>
      <x:c r="C171" s="13" t="str">
        <x:v>Histoire</x:v>
      </x:c>
      <x:c r="D171" s="13" t="str">
        <x:v>Missions des six voies</x:v>
      </x:c>
      <x:c r="E171" s="13" t="str">
        <x:v>Lire Histoire</x:v>
      </x:c>
      <x:c r="F171" s="13" t="str">
        <x:v>Reconstitution documentée V4 — nouvelle rédaction V5</x:v>
      </x:c>
      <x:c r="G171" s="15" t="n">
        <x:v>13</x:v>
      </x:c>
      <x:c r="H171" s="15" t="n">
        <x:v>165</x:v>
      </x:c>
    </x:row>
    <x:row r="172" ht="52" customHeight="1">
      <x:c r="A172" s="13" t="str">
        <x:v>O5-M17</x:v>
      </x:c>
      <x:c r="B172" s="13" t="str">
        <x:v>La route qu’on ne suit pas</x:v>
      </x:c>
      <x:c r="C172" s="13" t="str">
        <x:v>Histoire</x:v>
      </x:c>
      <x:c r="D172" s="13" t="str">
        <x:v>Missions des six voies</x:v>
      </x:c>
      <x:c r="E172" s="13" t="str">
        <x:v>Lire Histoire</x:v>
      </x:c>
      <x:c r="F172" s="13" t="str">
        <x:v>Reconstitution documentée V4 — nouvelle rédaction V5</x:v>
      </x:c>
      <x:c r="G172" s="15" t="n">
        <x:v>13</x:v>
      </x:c>
      <x:c r="H172" s="15" t="n">
        <x:v>166</x:v>
      </x:c>
    </x:row>
    <x:row r="173" ht="52" customHeight="1">
      <x:c r="A173" s="13" t="str">
        <x:v>O5-M18</x:v>
      </x:c>
      <x:c r="B173" s="13" t="str">
        <x:v>Avant les étoiles</x:v>
      </x:c>
      <x:c r="C173" s="13" t="str">
        <x:v>Histoire</x:v>
      </x:c>
      <x:c r="D173" s="13" t="str">
        <x:v>Missions des six voies</x:v>
      </x:c>
      <x:c r="E173" s="13" t="str">
        <x:v>Lire Histoire</x:v>
      </x:c>
      <x:c r="F173" s="13" t="str">
        <x:v>Reconstitution documentée V4 — nouvelle rédaction V5</x:v>
      </x:c>
      <x:c r="G173" s="15" t="n">
        <x:v>13</x:v>
      </x:c>
      <x:c r="H173" s="15" t="n">
        <x:v>167</x:v>
      </x:c>
    </x:row>
    <x:row r="174" ht="52" customHeight="1">
      <x:c r="A174" s="13" t="str">
        <x:v>O5-M19</x:v>
      </x:c>
      <x:c r="B174" s="13" t="str">
        <x:v>La main sur le câble</x:v>
      </x:c>
      <x:c r="C174" s="13" t="str">
        <x:v>Histoire</x:v>
      </x:c>
      <x:c r="D174" s="13" t="str">
        <x:v>Missions des six voies</x:v>
      </x:c>
      <x:c r="E174" s="13" t="str">
        <x:v>Lire Histoire</x:v>
      </x:c>
      <x:c r="F174" s="13" t="str">
        <x:v>Reconstitution documentée V4 — nouvelle rédaction V5</x:v>
      </x:c>
      <x:c r="G174" s="15" t="n">
        <x:v>13</x:v>
      </x:c>
      <x:c r="H174" s="15" t="n">
        <x:v>168</x:v>
      </x:c>
    </x:row>
    <x:row r="175" ht="52" customHeight="1">
      <x:c r="A175" s="13" t="str">
        <x:v>O5-M20</x:v>
      </x:c>
      <x:c r="B175" s="13" t="str">
        <x:v>Deux pistes vers l’eau</x:v>
      </x:c>
      <x:c r="C175" s="13" t="str">
        <x:v>Histoire</x:v>
      </x:c>
      <x:c r="D175" s="13" t="str">
        <x:v>Missions des six voies</x:v>
      </x:c>
      <x:c r="E175" s="13" t="str">
        <x:v>Lire Histoire</x:v>
      </x:c>
      <x:c r="F175" s="13" t="str">
        <x:v>Reconstitution documentée V4 — nouvelle rédaction V5</x:v>
      </x:c>
      <x:c r="G175" s="15" t="n">
        <x:v>13</x:v>
      </x:c>
      <x:c r="H175" s="15" t="n">
        <x:v>169</x:v>
      </x:c>
    </x:row>
    <x:row r="176" ht="52" customHeight="1">
      <x:c r="A176" s="13" t="str">
        <x:v>O5-M21</x:v>
      </x:c>
      <x:c r="B176" s="13" t="str">
        <x:v>L’outil de Mara</x:v>
      </x:c>
      <x:c r="C176" s="13" t="str">
        <x:v>Histoire</x:v>
      </x:c>
      <x:c r="D176" s="13" t="str">
        <x:v>Missions des six voies</x:v>
      </x:c>
      <x:c r="E176" s="13" t="str">
        <x:v>Lire Histoire</x:v>
      </x:c>
      <x:c r="F176" s="13" t="str">
        <x:v>Reconstitution documentée V4 — nouvelle rédaction V5</x:v>
      </x:c>
      <x:c r="G176" s="15" t="n">
        <x:v>13</x:v>
      </x:c>
      <x:c r="H176" s="15" t="n">
        <x:v>170</x:v>
      </x:c>
    </x:row>
    <x:row r="177" ht="52" customHeight="1">
      <x:c r="A177" s="13" t="str">
        <x:v>O5-M22</x:v>
      </x:c>
      <x:c r="B177" s="13" t="str">
        <x:v>Le ciel qu’elle cherche</x:v>
      </x:c>
      <x:c r="C177" s="13" t="str">
        <x:v>Histoire</x:v>
      </x:c>
      <x:c r="D177" s="13" t="str">
        <x:v>Missions des six voies</x:v>
      </x:c>
      <x:c r="E177" s="13" t="str">
        <x:v>Lire Histoire</x:v>
      </x:c>
      <x:c r="F177" s="13" t="str">
        <x:v>Reconstitution documentée V4 — nouvelle rédaction V5</x:v>
      </x:c>
      <x:c r="G177" s="15" t="n">
        <x:v>13</x:v>
      </x:c>
      <x:c r="H177" s="15" t="n">
        <x:v>171</x:v>
      </x:c>
    </x:row>
    <x:row r="178" ht="52" customHeight="1">
      <x:c r="A178" s="13" t="str">
        <x:v>O5-M23</x:v>
      </x:c>
      <x:c r="B178" s="13" t="str">
        <x:v>La sortie avant la prise</x:v>
      </x:c>
      <x:c r="C178" s="13" t="str">
        <x:v>Histoire</x:v>
      </x:c>
      <x:c r="D178" s="13" t="str">
        <x:v>Missions des six voies</x:v>
      </x:c>
      <x:c r="E178" s="13" t="str">
        <x:v>Lire Histoire</x:v>
      </x:c>
      <x:c r="F178" s="13" t="str">
        <x:v>Reconstitution documentée V4 — nouvelle rédaction V5</x:v>
      </x:c>
      <x:c r="G178" s="15" t="n">
        <x:v>13</x:v>
      </x:c>
      <x:c r="H178" s="15" t="n">
        <x:v>172</x:v>
      </x:c>
    </x:row>
    <x:row r="179" ht="52" customHeight="1">
      <x:c r="A179" s="13" t="str">
        <x:v>O5-M24</x:v>
      </x:c>
      <x:c r="B179" s="13" t="str">
        <x:v>Un départ qui lui appartient</x:v>
      </x:c>
      <x:c r="C179" s="13" t="str">
        <x:v>Histoire</x:v>
      </x:c>
      <x:c r="D179" s="13" t="str">
        <x:v>Missions des six voies</x:v>
      </x:c>
      <x:c r="E179" s="13" t="str">
        <x:v>Lire Histoire</x:v>
      </x:c>
      <x:c r="F179" s="13" t="str">
        <x:v>Reconstitution documentée V4 — nouvelle rédaction V5</x:v>
      </x:c>
      <x:c r="G179" s="15" t="n">
        <x:v>13</x:v>
      </x:c>
      <x:c r="H179" s="15" t="n">
        <x:v>173</x:v>
      </x:c>
    </x:row>
    <x:row r="180" ht="52" customHeight="1">
      <x:c r="A180" s="13" t="str">
        <x:v>O5-M25</x:v>
      </x:c>
      <x:c r="B180" s="13" t="str">
        <x:v>La dette racontée au clan</x:v>
      </x:c>
      <x:c r="C180" s="13" t="str">
        <x:v>Histoire</x:v>
      </x:c>
      <x:c r="D180" s="13" t="str">
        <x:v>Missions des six voies</x:v>
      </x:c>
      <x:c r="E180" s="13" t="str">
        <x:v>Lire Histoire</x:v>
      </x:c>
      <x:c r="F180" s="13" t="str">
        <x:v>Reconstitution documentée V4 — nouvelle rédaction V5</x:v>
      </x:c>
      <x:c r="G180" s="15" t="n">
        <x:v>13</x:v>
      </x:c>
      <x:c r="H180" s="15" t="n">
        <x:v>174</x:v>
      </x:c>
    </x:row>
    <x:row r="181" ht="52" customHeight="1">
      <x:c r="A181" s="13" t="str">
        <x:v>O5-M26</x:v>
      </x:c>
      <x:c r="B181" s="13" t="str">
        <x:v>Un message qu’on peut refuser</x:v>
      </x:c>
      <x:c r="C181" s="13" t="str">
        <x:v>Histoire</x:v>
      </x:c>
      <x:c r="D181" s="13" t="str">
        <x:v>Missions des six voies</x:v>
      </x:c>
      <x:c r="E181" s="13" t="str">
        <x:v>Lire Histoire</x:v>
      </x:c>
      <x:c r="F181" s="13" t="str">
        <x:v>Reconstitution documentée V4 — nouvelle rédaction V5</x:v>
      </x:c>
      <x:c r="G181" s="15" t="n">
        <x:v>13</x:v>
      </x:c>
      <x:c r="H181" s="15" t="n">
        <x:v>175</x:v>
      </x:c>
    </x:row>
    <x:row r="182" ht="52" customHeight="1">
      <x:c r="A182" s="13" t="str">
        <x:v>O5-M27</x:v>
      </x:c>
      <x:c r="B182" s="13" t="str">
        <x:v>La chasse des deux méthodes</x:v>
      </x:c>
      <x:c r="C182" s="13" t="str">
        <x:v>Histoire</x:v>
      </x:c>
      <x:c r="D182" s="13" t="str">
        <x:v>Missions des six voies</x:v>
      </x:c>
      <x:c r="E182" s="13" t="str">
        <x:v>Lire Histoire</x:v>
      </x:c>
      <x:c r="F182" s="13" t="str">
        <x:v>Reconstitution documentée V4 — nouvelle rédaction V5</x:v>
      </x:c>
      <x:c r="G182" s="15" t="n">
        <x:v>13</x:v>
      </x:c>
      <x:c r="H182" s="15" t="n">
        <x:v>176</x:v>
      </x:c>
    </x:row>
    <x:row r="183" ht="52" customHeight="1">
      <x:c r="A183" s="13" t="str">
        <x:v>O5-M28</x:v>
      </x:c>
      <x:c r="B183" s="13" t="str">
        <x:v>Trois façons de garder le lien</x:v>
      </x:c>
      <x:c r="C183" s="13" t="str">
        <x:v>Histoire</x:v>
      </x:c>
      <x:c r="D183" s="13" t="str">
        <x:v>Missions des six voies</x:v>
      </x:c>
      <x:c r="E183" s="13" t="str">
        <x:v>Lire Histoire</x:v>
      </x:c>
      <x:c r="F183" s="13" t="str">
        <x:v>Reconstitution documentée V4 — nouvelle rédaction V5</x:v>
      </x:c>
      <x:c r="G183" s="15" t="n">
        <x:v>13</x:v>
      </x:c>
      <x:c r="H183" s="15" t="n">
        <x:v>177</x:v>
      </x:c>
    </x:row>
    <x:row r="184" ht="52" customHeight="1">
      <x:c r="A184" s="13" t="str">
        <x:v>O5-M29</x:v>
      </x:c>
      <x:c r="B184" s="13" t="str">
        <x:v>Ce que nous promettons</x:v>
      </x:c>
      <x:c r="C184" s="13" t="str">
        <x:v>Histoire</x:v>
      </x:c>
      <x:c r="D184" s="13" t="str">
        <x:v>Missions des six voies</x:v>
      </x:c>
      <x:c r="E184" s="13" t="str">
        <x:v>Lire Histoire</x:v>
      </x:c>
      <x:c r="F184" s="13" t="str">
        <x:v>Reconstitution documentée V4 — nouvelle rédaction V5</x:v>
      </x:c>
      <x:c r="G184" s="15" t="n">
        <x:v>13</x:v>
      </x:c>
      <x:c r="H184" s="15" t="n">
        <x:v>178</x:v>
      </x:c>
    </x:row>
    <x:row r="185" ht="52" customHeight="1">
      <x:c r="A185" s="13" t="str">
        <x:v>O5-M30</x:v>
      </x:c>
      <x:c r="B185" s="13" t="str">
        <x:v>Deux traces qui s’éloignent</x:v>
      </x:c>
      <x:c r="C185" s="13" t="str">
        <x:v>Histoire</x:v>
      </x:c>
      <x:c r="D185" s="13" t="str">
        <x:v>Missions des six voies</x:v>
      </x:c>
      <x:c r="E185" s="13" t="str">
        <x:v>Lire Histoire</x:v>
      </x:c>
      <x:c r="F185" s="13" t="str">
        <x:v>Reconstitution documentée V4 — nouvelle rédaction V5</x:v>
      </x:c>
      <x:c r="G185" s="15" t="n">
        <x:v>13</x:v>
      </x:c>
      <x:c r="H185" s="15" t="n">
        <x:v>179</x:v>
      </x:c>
    </x:row>
    <x:row r="186" ht="52" customHeight="1">
      <x:c r="A186" s="13" t="str">
        <x:v>O5-M31</x:v>
      </x:c>
      <x:c r="B186" s="13" t="str">
        <x:v>Le câble dans la galerie</x:v>
      </x:c>
      <x:c r="C186" s="13" t="str">
        <x:v>Histoire</x:v>
      </x:c>
      <x:c r="D186" s="13" t="str">
        <x:v>Missions des six voies</x:v>
      </x:c>
      <x:c r="E186" s="13" t="str">
        <x:v>Lire Histoire</x:v>
      </x:c>
      <x:c r="F186" s="13" t="str">
        <x:v>Reconstitution documentée V4 — nouvelle rédaction V5</x:v>
      </x:c>
      <x:c r="G186" s="15" t="n">
        <x:v>13</x:v>
      </x:c>
      <x:c r="H186" s="15" t="n">
        <x:v>180</x:v>
      </x:c>
    </x:row>
    <x:row r="187" ht="52" customHeight="1">
      <x:c r="A187" s="13" t="str">
        <x:v>O5-M32</x:v>
      </x:c>
      <x:c r="B187" s="13" t="str">
        <x:v>Le rendez-vous libre</x:v>
      </x:c>
      <x:c r="C187" s="13" t="str">
        <x:v>Histoire</x:v>
      </x:c>
      <x:c r="D187" s="13" t="str">
        <x:v>Missions des six voies</x:v>
      </x:c>
      <x:c r="E187" s="13" t="str">
        <x:v>Lire Histoire</x:v>
      </x:c>
      <x:c r="F187" s="13" t="str">
        <x:v>Reconstitution documentée V4 — nouvelle rédaction V5</x:v>
      </x:c>
      <x:c r="G187" s="15" t="n">
        <x:v>13</x:v>
      </x:c>
      <x:c r="H187" s="15" t="n">
        <x:v>181</x:v>
      </x:c>
    </x:row>
    <x:row r="188" ht="52" customHeight="1">
      <x:c r="A188" s="13" t="str">
        <x:v>O5-M33</x:v>
      </x:c>
      <x:c r="B188" s="13" t="str">
        <x:v>L’aide sans témoin</x:v>
      </x:c>
      <x:c r="C188" s="13" t="str">
        <x:v>Histoire</x:v>
      </x:c>
      <x:c r="D188" s="13" t="str">
        <x:v>Missions des six voies</x:v>
      </x:c>
      <x:c r="E188" s="13" t="str">
        <x:v>Lire Histoire</x:v>
      </x:c>
      <x:c r="F188" s="13" t="str">
        <x:v>Reconstitution documentée V4 — nouvelle rédaction V5</x:v>
      </x:c>
      <x:c r="G188" s="15" t="n">
        <x:v>13</x:v>
      </x:c>
      <x:c r="H188" s="15" t="n">
        <x:v>182</x:v>
      </x:c>
    </x:row>
    <x:row r="189" ht="52" customHeight="1">
      <x:c r="A189" s="13" t="str">
        <x:v>O5-M34</x:v>
      </x:c>
      <x:c r="B189" s="13" t="str">
        <x:v>La durée des vivants</x:v>
      </x:c>
      <x:c r="C189" s="13" t="str">
        <x:v>Histoire</x:v>
      </x:c>
      <x:c r="D189" s="13" t="str">
        <x:v>Missions des six voies</x:v>
      </x:c>
      <x:c r="E189" s="13" t="str">
        <x:v>Lire Histoire</x:v>
      </x:c>
      <x:c r="F189" s="13" t="str">
        <x:v>Reconstitution documentée V4 — nouvelle rédaction V5</x:v>
      </x:c>
      <x:c r="G189" s="15" t="n">
        <x:v>13</x:v>
      </x:c>
      <x:c r="H189" s="15" t="n">
        <x:v>183</x:v>
      </x:c>
    </x:row>
    <x:row r="190" ht="52" customHeight="1">
      <x:c r="A190" s="13" t="str">
        <x:v>O5-M35</x:v>
      </x:c>
      <x:c r="B190" s="13" t="str">
        <x:v>Le signe donné à l’élève</x:v>
      </x:c>
      <x:c r="C190" s="13" t="str">
        <x:v>Histoire</x:v>
      </x:c>
      <x:c r="D190" s="13" t="str">
        <x:v>Missions des six voies</x:v>
      </x:c>
      <x:c r="E190" s="13" t="str">
        <x:v>Lire Histoire</x:v>
      </x:c>
      <x:c r="F190" s="13" t="str">
        <x:v>Reconstitution documentée V4 — nouvelle rédaction V5</x:v>
      </x:c>
      <x:c r="G190" s="15" t="n">
        <x:v>13</x:v>
      </x:c>
      <x:c r="H190" s="15" t="n">
        <x:v>184</x:v>
      </x:c>
    </x:row>
    <x:row r="191" ht="52" customHeight="1">
      <x:c r="A191" s="13" t="str">
        <x:v>O5-M36</x:v>
      </x:c>
      <x:c r="B191" s="13" t="str">
        <x:v>La route qui reste ouverte</x:v>
      </x:c>
      <x:c r="C191" s="13" t="str">
        <x:v>Histoire</x:v>
      </x:c>
      <x:c r="D191" s="13" t="str">
        <x:v>Missions des six voies</x:v>
      </x:c>
      <x:c r="E191" s="13" t="str">
        <x:v>Lire Histoire</x:v>
      </x:c>
      <x:c r="F191" s="13" t="str">
        <x:v>Reconstitution documentée V4 — nouvelle rédaction V5</x:v>
      </x:c>
      <x:c r="G191" s="15" t="n">
        <x:v>13</x:v>
      </x:c>
      <x:c r="H191" s="15" t="n">
        <x:v>185</x:v>
      </x:c>
    </x:row>
    <x:row r="192" ht="52" customHeight="1">
      <x:c r="A192" s="13" t="str">
        <x:v>O6-M01</x:v>
      </x:c>
      <x:c r="B192" s="13" t="str">
        <x:v>Après le premier choc</x:v>
      </x:c>
      <x:c r="C192" s="13" t="str">
        <x:v>Histoire</x:v>
      </x:c>
      <x:c r="D192" s="13" t="str">
        <x:v>Missions des six voies</x:v>
      </x:c>
      <x:c r="E192" s="13" t="str">
        <x:v>Lire Histoire</x:v>
      </x:c>
      <x:c r="F192" s="13" t="str">
        <x:v>Reconstitution documentée V4 — nouvelle rédaction V5</x:v>
      </x:c>
      <x:c r="G192" s="15" t="n">
        <x:v>13</x:v>
      </x:c>
      <x:c r="H192" s="15" t="n">
        <x:v>186</x:v>
      </x:c>
    </x:row>
    <x:row r="193" ht="52" customHeight="1">
      <x:c r="A193" s="13" t="str">
        <x:v>O6-M02</x:v>
      </x:c>
      <x:c r="B193" s="13" t="str">
        <x:v>La place dans la cohorte</x:v>
      </x:c>
      <x:c r="C193" s="13" t="str">
        <x:v>Histoire</x:v>
      </x:c>
      <x:c r="D193" s="13" t="str">
        <x:v>Missions des six voies</x:v>
      </x:c>
      <x:c r="E193" s="13" t="str">
        <x:v>Lire Histoire</x:v>
      </x:c>
      <x:c r="F193" s="13" t="str">
        <x:v>Reconstitution documentée V4 — nouvelle rédaction V5</x:v>
      </x:c>
      <x:c r="G193" s="15" t="n">
        <x:v>13</x:v>
      </x:c>
      <x:c r="H193" s="15" t="n">
        <x:v>187</x:v>
      </x:c>
    </x:row>
    <x:row r="194" ht="52" customHeight="1">
      <x:c r="A194" s="13" t="str">
        <x:v>O6-M03</x:v>
      </x:c>
      <x:c r="B194" s="13" t="str">
        <x:v>La cloche de la ville</x:v>
      </x:c>
      <x:c r="C194" s="13" t="str">
        <x:v>Histoire</x:v>
      </x:c>
      <x:c r="D194" s="13" t="str">
        <x:v>Missions des six voies</x:v>
      </x:c>
      <x:c r="E194" s="13" t="str">
        <x:v>Lire Histoire</x:v>
      </x:c>
      <x:c r="F194" s="13" t="str">
        <x:v>Reconstitution documentée V4 — nouvelle rédaction V5</x:v>
      </x:c>
      <x:c r="G194" s="15" t="n">
        <x:v>13</x:v>
      </x:c>
      <x:c r="H194" s="15" t="n">
        <x:v>188</x:v>
      </x:c>
    </x:row>
    <x:row r="195" ht="52" customHeight="1">
      <x:c r="A195" s="13" t="str">
        <x:v>O6-M04</x:v>
      </x:c>
      <x:c r="B195" s="13" t="str">
        <x:v>Le pari du rival</x:v>
      </x:c>
      <x:c r="C195" s="13" t="str">
        <x:v>Histoire</x:v>
      </x:c>
      <x:c r="D195" s="13" t="str">
        <x:v>Missions des six voies</x:v>
      </x:c>
      <x:c r="E195" s="13" t="str">
        <x:v>Lire Histoire</x:v>
      </x:c>
      <x:c r="F195" s="13" t="str">
        <x:v>Reconstitution documentée V4 — nouvelle rédaction V5</x:v>
      </x:c>
      <x:c r="G195" s="15" t="n">
        <x:v>13</x:v>
      </x:c>
      <x:c r="H195" s="15" t="n">
        <x:v>189</x:v>
      </x:c>
    </x:row>
    <x:row r="196" ht="52" customHeight="1">
      <x:c r="A196" s="13" t="str">
        <x:v>O6-M05</x:v>
      </x:c>
      <x:c r="B196" s="13" t="str">
        <x:v>La petite piste</x:v>
      </x:c>
      <x:c r="C196" s="13" t="str">
        <x:v>Histoire</x:v>
      </x:c>
      <x:c r="D196" s="13" t="str">
        <x:v>Missions des six voies</x:v>
      </x:c>
      <x:c r="E196" s="13" t="str">
        <x:v>Lire Histoire</x:v>
      </x:c>
      <x:c r="F196" s="13" t="str">
        <x:v>Reconstitution documentée V4 — nouvelle rédaction V5</x:v>
      </x:c>
      <x:c r="G196" s="15" t="n">
        <x:v>13</x:v>
      </x:c>
      <x:c r="H196" s="15" t="n">
        <x:v>190</x:v>
      </x:c>
    </x:row>
    <x:row r="197" ht="52" customHeight="1">
      <x:c r="A197" s="13" t="str">
        <x:v>O6-M06</x:v>
      </x:c>
      <x:c r="B197" s="13" t="str">
        <x:v>Quatre ombres au retour</x:v>
      </x:c>
      <x:c r="C197" s="13" t="str">
        <x:v>Histoire</x:v>
      </x:c>
      <x:c r="D197" s="13" t="str">
        <x:v>Missions des six voies</x:v>
      </x:c>
      <x:c r="E197" s="13" t="str">
        <x:v>Lire Histoire</x:v>
      </x:c>
      <x:c r="F197" s="13" t="str">
        <x:v>Reconstitution documentée V4 — nouvelle rédaction V5</x:v>
      </x:c>
      <x:c r="G197" s="15" t="n">
        <x:v>13</x:v>
      </x:c>
      <x:c r="H197" s="15" t="n">
        <x:v>191</x:v>
      </x:c>
    </x:row>
    <x:row r="198" ht="52" customHeight="1">
      <x:c r="A198" s="13" t="str">
        <x:v>O6-M07</x:v>
      </x:c>
      <x:c r="B198" s="13" t="str">
        <x:v>Le premier masque réglé</x:v>
      </x:c>
      <x:c r="C198" s="13" t="str">
        <x:v>Histoire</x:v>
      </x:c>
      <x:c r="D198" s="13" t="str">
        <x:v>Missions des six voies</x:v>
      </x:c>
      <x:c r="E198" s="13" t="str">
        <x:v>Lire Histoire</x:v>
      </x:c>
      <x:c r="F198" s="13" t="str">
        <x:v>Reconstitution documentée V4 — nouvelle rédaction V5</x:v>
      </x:c>
      <x:c r="G198" s="15" t="n">
        <x:v>13</x:v>
      </x:c>
      <x:c r="H198" s="15" t="n">
        <x:v>192</x:v>
      </x:c>
    </x:row>
    <x:row r="199" ht="52" customHeight="1">
      <x:c r="A199" s="13" t="str">
        <x:v>O6-M08</x:v>
      </x:c>
      <x:c r="B199" s="13" t="str">
        <x:v>Le silence du camouflage</x:v>
      </x:c>
      <x:c r="C199" s="13" t="str">
        <x:v>Histoire</x:v>
      </x:c>
      <x:c r="D199" s="13" t="str">
        <x:v>Missions des six voies</x:v>
      </x:c>
      <x:c r="E199" s="13" t="str">
        <x:v>Lire Histoire</x:v>
      </x:c>
      <x:c r="F199" s="13" t="str">
        <x:v>Reconstitution documentée V4 — nouvelle rédaction V5</x:v>
      </x:c>
      <x:c r="G199" s="15" t="n">
        <x:v>13</x:v>
      </x:c>
      <x:c r="H199" s="15" t="n">
        <x:v>193</x:v>
      </x:c>
    </x:row>
    <x:row r="200" ht="52" customHeight="1">
      <x:c r="A200" s="13" t="str">
        <x:v>O6-M09</x:v>
      </x:c>
      <x:c r="B200" s="13" t="str">
        <x:v>La portée du combistick</x:v>
      </x:c>
      <x:c r="C200" s="13" t="str">
        <x:v>Histoire</x:v>
      </x:c>
      <x:c r="D200" s="13" t="str">
        <x:v>Missions des six voies</x:v>
      </x:c>
      <x:c r="E200" s="13" t="str">
        <x:v>Lire Histoire</x:v>
      </x:c>
      <x:c r="F200" s="13" t="str">
        <x:v>Reconstitution documentée V4 — nouvelle rédaction V5</x:v>
      </x:c>
      <x:c r="G200" s="15" t="n">
        <x:v>13</x:v>
      </x:c>
      <x:c r="H200" s="15" t="n">
        <x:v>194</x:v>
      </x:c>
    </x:row>
    <x:row r="201" ht="52" customHeight="1">
      <x:c r="A201" s="13" t="str">
        <x:v>O6-M10</x:v>
      </x:c>
      <x:c r="B201" s="13" t="str">
        <x:v>La mine et le passage</x:v>
      </x:c>
      <x:c r="C201" s="13" t="str">
        <x:v>Histoire</x:v>
      </x:c>
      <x:c r="D201" s="13" t="str">
        <x:v>Missions des six voies</x:v>
      </x:c>
      <x:c r="E201" s="13" t="str">
        <x:v>Lire Histoire</x:v>
      </x:c>
      <x:c r="F201" s="13" t="str">
        <x:v>Reconstitution documentée V4 — nouvelle rédaction V5</x:v>
      </x:c>
      <x:c r="G201" s="15" t="n">
        <x:v>13</x:v>
      </x:c>
      <x:c r="H201" s="15" t="n">
        <x:v>195</x:v>
      </x:c>
    </x:row>
    <x:row r="202" ht="52" customHeight="1">
      <x:c r="A202" s="13" t="str">
        <x:v>O6-M11</x:v>
      </x:c>
      <x:c r="B202" s="13" t="str">
        <x:v>La manche perdue</x:v>
      </x:c>
      <x:c r="C202" s="13" t="str">
        <x:v>Histoire</x:v>
      </x:c>
      <x:c r="D202" s="13" t="str">
        <x:v>Missions des six voies</x:v>
      </x:c>
      <x:c r="E202" s="13" t="str">
        <x:v>Lire Histoire</x:v>
      </x:c>
      <x:c r="F202" s="13" t="str">
        <x:v>Reconstitution documentée V4 — nouvelle rédaction V5</x:v>
      </x:c>
      <x:c r="G202" s="15" t="n">
        <x:v>13</x:v>
      </x:c>
      <x:c r="H202" s="15" t="n">
        <x:v>196</x:v>
      </x:c>
    </x:row>
    <x:row r="203" ht="52" customHeight="1">
      <x:c r="A203" s="13" t="str">
        <x:v>O6-M12</x:v>
      </x:c>
      <x:c r="B203" s="13" t="str">
        <x:v>La nuit des outils</x:v>
      </x:c>
      <x:c r="C203" s="13" t="str">
        <x:v>Histoire</x:v>
      </x:c>
      <x:c r="D203" s="13" t="str">
        <x:v>Missions des six voies</x:v>
      </x:c>
      <x:c r="E203" s="13" t="str">
        <x:v>Lire Histoire</x:v>
      </x:c>
      <x:c r="F203" s="13" t="str">
        <x:v>Reconstitution documentée V4 — nouvelle rédaction V5</x:v>
      </x:c>
      <x:c r="G203" s="15" t="n">
        <x:v>13</x:v>
      </x:c>
      <x:c r="H203" s="15" t="n">
        <x:v>197</x:v>
      </x:c>
    </x:row>
    <x:row r="204" ht="52" customHeight="1">
      <x:c r="A204" s="13" t="str">
        <x:v>O6-M13</x:v>
      </x:c>
      <x:c r="B204" s="13" t="str">
        <x:v>La triade que l’on devient</x:v>
      </x:c>
      <x:c r="C204" s="13" t="str">
        <x:v>Histoire</x:v>
      </x:c>
      <x:c r="D204" s="13" t="str">
        <x:v>Missions des six voies</x:v>
      </x:c>
      <x:c r="E204" s="13" t="str">
        <x:v>Lire Histoire</x:v>
      </x:c>
      <x:c r="F204" s="13" t="str">
        <x:v>Reconstitution documentée V4 — nouvelle rédaction V5</x:v>
      </x:c>
      <x:c r="G204" s="15" t="n">
        <x:v>13</x:v>
      </x:c>
      <x:c r="H204" s="15" t="n">
        <x:v>198</x:v>
      </x:c>
    </x:row>
    <x:row r="205" ht="52" customHeight="1">
      <x:c r="A205" s="13" t="str">
        <x:v>O6-M14</x:v>
      </x:c>
      <x:c r="B205" s="13" t="str">
        <x:v>Le sentier que Tov entend</x:v>
      </x:c>
      <x:c r="C205" s="13" t="str">
        <x:v>Histoire</x:v>
      </x:c>
      <x:c r="D205" s="13" t="str">
        <x:v>Missions des six voies</x:v>
      </x:c>
      <x:c r="E205" s="13" t="str">
        <x:v>Lire Histoire</x:v>
      </x:c>
      <x:c r="F205" s="13" t="str">
        <x:v>Reconstitution documentée V4 — nouvelle rédaction V5</x:v>
      </x:c>
      <x:c r="G205" s="15" t="n">
        <x:v>13</x:v>
      </x:c>
      <x:c r="H205" s="15" t="n">
        <x:v>199</x:v>
      </x:c>
    </x:row>
    <x:row r="206" ht="52" customHeight="1">
      <x:c r="A206" s="13" t="str">
        <x:v>O6-M15</x:v>
      </x:c>
      <x:c r="B206" s="13" t="str">
        <x:v>L’angle de Yena</x:v>
      </x:c>
      <x:c r="C206" s="13" t="str">
        <x:v>Histoire</x:v>
      </x:c>
      <x:c r="D206" s="13" t="str">
        <x:v>Missions des six voies</x:v>
      </x:c>
      <x:c r="E206" s="13" t="str">
        <x:v>Lire Histoire</x:v>
      </x:c>
      <x:c r="F206" s="13" t="str">
        <x:v>Reconstitution documentée V4 — nouvelle rédaction V5</x:v>
      </x:c>
      <x:c r="G206" s="15" t="n">
        <x:v>13</x:v>
      </x:c>
      <x:c r="H206" s="15" t="n">
        <x:v>200</x:v>
      </x:c>
    </x:row>
    <x:row r="207" ht="52" customHeight="1">
      <x:c r="A207" s="13" t="str">
        <x:v>O6-M16</x:v>
      </x:c>
      <x:c r="B207" s="13" t="str">
        <x:v>La colère d’Harek</x:v>
      </x:c>
      <x:c r="C207" s="13" t="str">
        <x:v>Histoire</x:v>
      </x:c>
      <x:c r="D207" s="13" t="str">
        <x:v>Missions des six voies</x:v>
      </x:c>
      <x:c r="E207" s="13" t="str">
        <x:v>Lire Histoire</x:v>
      </x:c>
      <x:c r="F207" s="13" t="str">
        <x:v>Reconstitution documentée V4 — nouvelle rédaction V5</x:v>
      </x:c>
      <x:c r="G207" s="15" t="n">
        <x:v>13</x:v>
      </x:c>
      <x:c r="H207" s="15" t="n">
        <x:v>201</x:v>
      </x:c>
    </x:row>
    <x:row r="208" ht="52" customHeight="1">
      <x:c r="A208" s="13" t="str">
        <x:v>O6-M17</x:v>
      </x:c>
      <x:c r="B208" s="13" t="str">
        <x:v>Le retour de reconnaissance</x:v>
      </x:c>
      <x:c r="C208" s="13" t="str">
        <x:v>Histoire</x:v>
      </x:c>
      <x:c r="D208" s="13" t="str">
        <x:v>Missions des six voies</x:v>
      </x:c>
      <x:c r="E208" s="13" t="str">
        <x:v>Lire Histoire</x:v>
      </x:c>
      <x:c r="F208" s="13" t="str">
        <x:v>Reconstitution documentée V4 — nouvelle rédaction V5</x:v>
      </x:c>
      <x:c r="G208" s="15" t="n">
        <x:v>13</x:v>
      </x:c>
      <x:c r="H208" s="15" t="n">
        <x:v>202</x:v>
      </x:c>
    </x:row>
    <x:row r="209" ht="52" customHeight="1">
      <x:c r="A209" s="13" t="str">
        <x:v>O6-M18</x:v>
      </x:c>
      <x:c r="B209" s="13" t="str">
        <x:v>Un style à mon nom</x:v>
      </x:c>
      <x:c r="C209" s="13" t="str">
        <x:v>Histoire</x:v>
      </x:c>
      <x:c r="D209" s="13" t="str">
        <x:v>Missions des six voies</x:v>
      </x:c>
      <x:c r="E209" s="13" t="str">
        <x:v>Lire Histoire</x:v>
      </x:c>
      <x:c r="F209" s="13" t="str">
        <x:v>Reconstitution documentée V4 — nouvelle rédaction V5</x:v>
      </x:c>
      <x:c r="G209" s="15" t="n">
        <x:v>13</x:v>
      </x:c>
      <x:c r="H209" s="15" t="n">
        <x:v>203</x:v>
      </x:c>
    </x:row>
    <x:row r="210" ht="52" customHeight="1">
      <x:c r="A210" s="13" t="str">
        <x:v>O6-M19</x:v>
      </x:c>
      <x:c r="B210" s="13" t="str">
        <x:v>Le premier quai lointain</x:v>
      </x:c>
      <x:c r="C210" s="13" t="str">
        <x:v>Histoire</x:v>
      </x:c>
      <x:c r="D210" s="13" t="str">
        <x:v>Missions des six voies</x:v>
      </x:c>
      <x:c r="E210" s="13" t="str">
        <x:v>Lire Histoire</x:v>
      </x:c>
      <x:c r="F210" s="13" t="str">
        <x:v>Reconstitution documentée V4 — nouvelle rédaction V5</x:v>
      </x:c>
      <x:c r="G210" s="15" t="n">
        <x:v>13</x:v>
      </x:c>
      <x:c r="H210" s="15" t="n">
        <x:v>204</x:v>
      </x:c>
    </x:row>
    <x:row r="211" ht="52" customHeight="1">
      <x:c r="A211" s="13" t="str">
        <x:v>O6-M20</x:v>
      </x:c>
      <x:c r="B211" s="13" t="str">
        <x:v>Quatre routes sur la carte</x:v>
      </x:c>
      <x:c r="C211" s="13" t="str">
        <x:v>Histoire</x:v>
      </x:c>
      <x:c r="D211" s="13" t="str">
        <x:v>Missions des six voies</x:v>
      </x:c>
      <x:c r="E211" s="13" t="str">
        <x:v>Lire Histoire</x:v>
      </x:c>
      <x:c r="F211" s="13" t="str">
        <x:v>Reconstitution documentée V4 — nouvelle rédaction V5</x:v>
      </x:c>
      <x:c r="G211" s="15" t="n">
        <x:v>13</x:v>
      </x:c>
      <x:c r="H211" s="15" t="n">
        <x:v>205</x:v>
      </x:c>
    </x:row>
    <x:row r="212" ht="52" customHeight="1">
      <x:c r="A212" s="13" t="str">
        <x:v>O6-M21</x:v>
      </x:c>
      <x:c r="B212" s="13" t="str">
        <x:v>La proie hors du manuel</x:v>
      </x:c>
      <x:c r="C212" s="13" t="str">
        <x:v>Histoire</x:v>
      </x:c>
      <x:c r="D212" s="13" t="str">
        <x:v>Missions des six voies</x:v>
      </x:c>
      <x:c r="E212" s="13" t="str">
        <x:v>Lire Histoire</x:v>
      </x:c>
      <x:c r="F212" s="13" t="str">
        <x:v>Reconstitution documentée V4 — nouvelle rédaction V5</x:v>
      </x:c>
      <x:c r="G212" s="15" t="n">
        <x:v>13</x:v>
      </x:c>
      <x:c r="H212" s="15" t="n">
        <x:v>206</x:v>
      </x:c>
    </x:row>
    <x:row r="213" ht="52" customHeight="1">
      <x:c r="A213" s="13" t="str">
        <x:v>O6-M22</x:v>
      </x:c>
      <x:c r="B213" s="13" t="str">
        <x:v>L’appel du rival</x:v>
      </x:c>
      <x:c r="C213" s="13" t="str">
        <x:v>Histoire</x:v>
      </x:c>
      <x:c r="D213" s="13" t="str">
        <x:v>Missions des six voies</x:v>
      </x:c>
      <x:c r="E213" s="13" t="str">
        <x:v>Lire Histoire</x:v>
      </x:c>
      <x:c r="F213" s="13" t="str">
        <x:v>Reconstitution documentée V4 — nouvelle rédaction V5</x:v>
      </x:c>
      <x:c r="G213" s="15" t="n">
        <x:v>13</x:v>
      </x:c>
      <x:c r="H213" s="15" t="n">
        <x:v>207</x:v>
      </x:c>
    </x:row>
    <x:row r="214" ht="52" customHeight="1">
      <x:c r="A214" s="13" t="str">
        <x:v>O6-M23</x:v>
      </x:c>
      <x:c r="B214" s="13" t="str">
        <x:v>Le trophée de cette génération</x:v>
      </x:c>
      <x:c r="C214" s="13" t="str">
        <x:v>Histoire</x:v>
      </x:c>
      <x:c r="D214" s="13" t="str">
        <x:v>Missions des six voies</x:v>
      </x:c>
      <x:c r="E214" s="13" t="str">
        <x:v>Lire Histoire</x:v>
      </x:c>
      <x:c r="F214" s="13" t="str">
        <x:v>Reconstitution documentée V4 — nouvelle rédaction V5</x:v>
      </x:c>
      <x:c r="G214" s="15" t="n">
        <x:v>13</x:v>
      </x:c>
      <x:c r="H214" s="15" t="n">
        <x:v>208</x:v>
      </x:c>
    </x:row>
    <x:row r="215" ht="52" customHeight="1">
      <x:c r="A215" s="13" t="str">
        <x:v>O6-M24</x:v>
      </x:c>
      <x:c r="B215" s="13" t="str">
        <x:v>Le retour à la cour</x:v>
      </x:c>
      <x:c r="C215" s="13" t="str">
        <x:v>Histoire</x:v>
      </x:c>
      <x:c r="D215" s="13" t="str">
        <x:v>Missions des six voies</x:v>
      </x:c>
      <x:c r="E215" s="13" t="str">
        <x:v>Lire Histoire</x:v>
      </x:c>
      <x:c r="F215" s="13" t="str">
        <x:v>Reconstitution documentée V4 — nouvelle rédaction V5</x:v>
      </x:c>
      <x:c r="G215" s="15" t="n">
        <x:v>13</x:v>
      </x:c>
      <x:c r="H215" s="15" t="n">
        <x:v>209</x:v>
      </x:c>
    </x:row>
    <x:row r="216" ht="52" customHeight="1">
      <x:c r="A216" s="13" t="str">
        <x:v>O6-M25</x:v>
      </x:c>
      <x:c r="B216" s="13" t="str">
        <x:v>Seul après l’épreuve</x:v>
      </x:c>
      <x:c r="C216" s="13" t="str">
        <x:v>Histoire</x:v>
      </x:c>
      <x:c r="D216" s="13" t="str">
        <x:v>Missions des six voies</x:v>
      </x:c>
      <x:c r="E216" s="13" t="str">
        <x:v>Lire Histoire</x:v>
      </x:c>
      <x:c r="F216" s="13" t="str">
        <x:v>Reconstitution documentée V4 — nouvelle rédaction V5</x:v>
      </x:c>
      <x:c r="G216" s="15" t="n">
        <x:v>13</x:v>
      </x:c>
      <x:c r="H216" s="15" t="n">
        <x:v>210</x:v>
      </x:c>
    </x:row>
    <x:row r="217" ht="52" customHeight="1">
      <x:c r="A217" s="13" t="str">
        <x:v>O6-M26</x:v>
      </x:c>
      <x:c r="B217" s="13" t="str">
        <x:v>Le rival qui change</x:v>
      </x:c>
      <x:c r="C217" s="13" t="str">
        <x:v>Histoire</x:v>
      </x:c>
      <x:c r="D217" s="13" t="str">
        <x:v>Missions des six voies</x:v>
      </x:c>
      <x:c r="E217" s="13" t="str">
        <x:v>Lire Histoire</x:v>
      </x:c>
      <x:c r="F217" s="13" t="str">
        <x:v>Reconstitution documentée V4 — nouvelle rédaction V5</x:v>
      </x:c>
      <x:c r="G217" s="15" t="n">
        <x:v>13</x:v>
      </x:c>
      <x:c r="H217" s="15" t="n">
        <x:v>211</x:v>
      </x:c>
    </x:row>
    <x:row r="218" ht="52" customHeight="1">
      <x:c r="A218" s="13" t="str">
        <x:v>O6-M27</x:v>
      </x:c>
      <x:c r="B218" s="13" t="str">
        <x:v>Les compagnons à leurs places</x:v>
      </x:c>
      <x:c r="C218" s="13" t="str">
        <x:v>Histoire</x:v>
      </x:c>
      <x:c r="D218" s="13" t="str">
        <x:v>Missions des six voies</x:v>
      </x:c>
      <x:c r="E218" s="13" t="str">
        <x:v>Lire Histoire</x:v>
      </x:c>
      <x:c r="F218" s="13" t="str">
        <x:v>Reconstitution documentée V4 — nouvelle rédaction V5</x:v>
      </x:c>
      <x:c r="G218" s="15" t="n">
        <x:v>13</x:v>
      </x:c>
      <x:c r="H218" s="15" t="n">
        <x:v>212</x:v>
      </x:c>
    </x:row>
    <x:row r="219" ht="52" customHeight="1">
      <x:c r="A219" s="13" t="str">
        <x:v>O6-M28</x:v>
      </x:c>
      <x:c r="B219" s="13" t="str">
        <x:v>Trois horizons depuis la terrasse</x:v>
      </x:c>
      <x:c r="C219" s="13" t="str">
        <x:v>Histoire</x:v>
      </x:c>
      <x:c r="D219" s="13" t="str">
        <x:v>Missions des six voies</x:v>
      </x:c>
      <x:c r="E219" s="13" t="str">
        <x:v>Lire Histoire</x:v>
      </x:c>
      <x:c r="F219" s="13" t="str">
        <x:v>Reconstitution documentée V4 — nouvelle rédaction V5</x:v>
      </x:c>
      <x:c r="G219" s="15" t="n">
        <x:v>13</x:v>
      </x:c>
      <x:c r="H219" s="15" t="n">
        <x:v>213</x:v>
      </x:c>
    </x:row>
    <x:row r="220" ht="52" customHeight="1">
      <x:c r="A220" s="13" t="str">
        <x:v>O6-M29</x:v>
      </x:c>
      <x:c r="B220" s="13" t="str">
        <x:v>Le choix de la Longue Chasse</x:v>
      </x:c>
      <x:c r="C220" s="13" t="str">
        <x:v>Histoire</x:v>
      </x:c>
      <x:c r="D220" s="13" t="str">
        <x:v>Missions des six voies</x:v>
      </x:c>
      <x:c r="E220" s="13" t="str">
        <x:v>Lire Histoire</x:v>
      </x:c>
      <x:c r="F220" s="13" t="str">
        <x:v>Reconstitution documentée V4 — nouvelle rédaction V5</x:v>
      </x:c>
      <x:c r="G220" s="15" t="n">
        <x:v>13</x:v>
      </x:c>
      <x:c r="H220" s="15" t="n">
        <x:v>214</x:v>
      </x:c>
    </x:row>
    <x:row r="221" ht="52" customHeight="1">
      <x:c r="A221" s="13" t="str">
        <x:v>O6-M30</x:v>
      </x:c>
      <x:c r="B221" s="13" t="str">
        <x:v>La chasse continue</x:v>
      </x:c>
      <x:c r="C221" s="13" t="str">
        <x:v>Histoire</x:v>
      </x:c>
      <x:c r="D221" s="13" t="str">
        <x:v>Missions des six voies</x:v>
      </x:c>
      <x:c r="E221" s="13" t="str">
        <x:v>Lire Histoire</x:v>
      </x:c>
      <x:c r="F221" s="13" t="str">
        <x:v>Reconstitution documentée V4 — nouvelle rédaction V5</x:v>
      </x:c>
      <x:c r="G221" s="15" t="n">
        <x:v>13</x:v>
      </x:c>
      <x:c r="H221" s="15" t="n">
        <x:v>215</x:v>
      </x:c>
    </x:row>
    <x:row r="222" ht="52" customHeight="1">
      <x:c r="A222" s="13" t="str">
        <x:v>O6-M31</x:v>
      </x:c>
      <x:c r="B222" s="13" t="str">
        <x:v>La première question difficile</x:v>
      </x:c>
      <x:c r="C222" s="13" t="str">
        <x:v>Histoire</x:v>
      </x:c>
      <x:c r="D222" s="13" t="str">
        <x:v>Missions des six voies</x:v>
      </x:c>
      <x:c r="E222" s="13" t="str">
        <x:v>Lire Histoire</x:v>
      </x:c>
      <x:c r="F222" s="13" t="str">
        <x:v>Reconstitution documentée V4 — nouvelle rédaction V5</x:v>
      </x:c>
      <x:c r="G222" s="15" t="n">
        <x:v>13</x:v>
      </x:c>
      <x:c r="H222" s="15" t="n">
        <x:v>216</x:v>
      </x:c>
    </x:row>
    <x:row r="223" ht="52" customHeight="1">
      <x:c r="A223" s="13" t="str">
        <x:v>O6-M32</x:v>
      </x:c>
      <x:c r="B223" s="13" t="str">
        <x:v>La chasse sans Saar</x:v>
      </x:c>
      <x:c r="C223" s="13" t="str">
        <x:v>Histoire</x:v>
      </x:c>
      <x:c r="D223" s="13" t="str">
        <x:v>Missions des six voies</x:v>
      </x:c>
      <x:c r="E223" s="13" t="str">
        <x:v>Lire Histoire</x:v>
      </x:c>
      <x:c r="F223" s="13" t="str">
        <x:v>Reconstitution documentée V4 — nouvelle rédaction V5</x:v>
      </x:c>
      <x:c r="G223" s="15" t="n">
        <x:v>13</x:v>
      </x:c>
      <x:c r="H223" s="15" t="n">
        <x:v>217</x:v>
      </x:c>
    </x:row>
    <x:row r="224" ht="52" customHeight="1">
      <x:c r="A224" s="13" t="str">
        <x:v>O6-M33</x:v>
      </x:c>
      <x:c r="B224" s="13" t="str">
        <x:v>Le cercle d’Harek</x:v>
      </x:c>
      <x:c r="C224" s="13" t="str">
        <x:v>Histoire</x:v>
      </x:c>
      <x:c r="D224" s="13" t="str">
        <x:v>Missions des six voies</x:v>
      </x:c>
      <x:c r="E224" s="13" t="str">
        <x:v>Lire Histoire</x:v>
      </x:c>
      <x:c r="F224" s="13" t="str">
        <x:v>Reconstitution documentée V4 — nouvelle rédaction V5</x:v>
      </x:c>
      <x:c r="G224" s="15" t="n">
        <x:v>13</x:v>
      </x:c>
      <x:c r="H224" s="15" t="n">
        <x:v>218</x:v>
      </x:c>
    </x:row>
    <x:row r="225" ht="52" customHeight="1">
      <x:c r="A225" s="13" t="str">
        <x:v>O6-M34</x:v>
      </x:c>
      <x:c r="B225" s="13" t="str">
        <x:v>Les outils qui usent les mains</x:v>
      </x:c>
      <x:c r="C225" s="13" t="str">
        <x:v>Histoire</x:v>
      </x:c>
      <x:c r="D225" s="13" t="str">
        <x:v>Missions des six voies</x:v>
      </x:c>
      <x:c r="E225" s="13" t="str">
        <x:v>Lire Histoire</x:v>
      </x:c>
      <x:c r="F225" s="13" t="str">
        <x:v>Reconstitution documentée V4 — nouvelle rédaction V5</x:v>
      </x:c>
      <x:c r="G225" s="15" t="n">
        <x:v>13</x:v>
      </x:c>
      <x:c r="H225" s="15" t="n">
        <x:v>219</x:v>
      </x:c>
    </x:row>
    <x:row r="226" ht="52" customHeight="1">
      <x:c r="A226" s="13" t="str">
        <x:v>O6-M35</x:v>
      </x:c>
      <x:c r="B226" s="13" t="str">
        <x:v>L’élève mène la piste</x:v>
      </x:c>
      <x:c r="C226" s="13" t="str">
        <x:v>Histoire</x:v>
      </x:c>
      <x:c r="D226" s="13" t="str">
        <x:v>Missions des six voies</x:v>
      </x:c>
      <x:c r="E226" s="13" t="str">
        <x:v>Lire Histoire</x:v>
      </x:c>
      <x:c r="F226" s="13" t="str">
        <x:v>Reconstitution documentée V4 — nouvelle rédaction V5</x:v>
      </x:c>
      <x:c r="G226" s="15" t="n">
        <x:v>13</x:v>
      </x:c>
      <x:c r="H226" s="15" t="n">
        <x:v>220</x:v>
      </x:c>
    </x:row>
    <x:row r="227" ht="52" customHeight="1">
      <x:c r="A227" s="13" t="str">
        <x:v>O6-M36</x:v>
      </x:c>
      <x:c r="B227" s="13" t="str">
        <x:v>Quatre ombres, d’autres noms</x:v>
      </x:c>
      <x:c r="C227" s="13" t="str">
        <x:v>Histoire</x:v>
      </x:c>
      <x:c r="D227" s="13" t="str">
        <x:v>Missions des six voies</x:v>
      </x:c>
      <x:c r="E227" s="13" t="str">
        <x:v>Lire Histoire</x:v>
      </x:c>
      <x:c r="F227" s="13" t="str">
        <x:v>Reconstitution documentée V4 — nouvelle rédaction V5</x:v>
      </x:c>
      <x:c r="G227" s="15" t="n">
        <x:v>13</x:v>
      </x:c>
      <x:c r="H227" s="15" t="n">
        <x:v>221</x:v>
      </x:c>
    </x:row>
    <x:row r="228" ht="52" customHeight="1">
      <x:c r="A228" s="13" t="str">
        <x:v>R2-M001</x:v>
      </x:c>
      <x:c r="B228" s="13" t="str">
        <x:v>Pourquoi nous combattons</x:v>
      </x:c>
      <x:c r="C228" s="13" t="str">
        <x:v>Histoire</x:v>
      </x:c>
      <x:c r="D228" s="13" t="str">
        <x:v>Campagne commune</x:v>
      </x:c>
      <x:c r="E228" s="13" t="str">
        <x:v>Lire Histoire</x:v>
      </x:c>
      <x:c r="F228" s="13" t="str">
        <x:v>Reconstitution documentée V4 — nouvelle rédaction V5</x:v>
      </x:c>
      <x:c r="G228" s="15" t="n">
        <x:v>11</x:v>
      </x:c>
      <x:c r="H228" s="15" t="n">
        <x:v>6</x:v>
      </x:c>
    </x:row>
    <x:row r="229" ht="52" customHeight="1">
      <x:c r="A229" s="13" t="str">
        <x:v>R2-M002</x:v>
      </x:c>
      <x:c r="B229" s="13" t="str">
        <x:v>Le filet et les visages</x:v>
      </x:c>
      <x:c r="C229" s="13" t="str">
        <x:v>Histoire</x:v>
      </x:c>
      <x:c r="D229" s="13" t="str">
        <x:v>Campagne commune</x:v>
      </x:c>
      <x:c r="E229" s="13" t="str">
        <x:v>Lire Histoire</x:v>
      </x:c>
      <x:c r="F229" s="13" t="str">
        <x:v>Reconstitution documentée V4 — nouvelle rédaction V5</x:v>
      </x:c>
      <x:c r="G229" s="15" t="n">
        <x:v>11</x:v>
      </x:c>
      <x:c r="H229" s="15" t="n">
        <x:v>7</x:v>
      </x:c>
    </x:row>
    <x:row r="230" ht="52" customHeight="1">
      <x:c r="A230" s="13" t="str">
        <x:v>R2-M003</x:v>
      </x:c>
      <x:c r="B230" s="13" t="str">
        <x:v>Le chemin vers la cité</x:v>
      </x:c>
      <x:c r="C230" s="13" t="str">
        <x:v>Histoire</x:v>
      </x:c>
      <x:c r="D230" s="13" t="str">
        <x:v>Campagne commune</x:v>
      </x:c>
      <x:c r="E230" s="13" t="str">
        <x:v>Lire Histoire</x:v>
      </x:c>
      <x:c r="F230" s="13" t="str">
        <x:v>Reconstitution documentée V4 — nouvelle rédaction V5</x:v>
      </x:c>
      <x:c r="G230" s="15" t="n">
        <x:v>11</x:v>
      </x:c>
      <x:c r="H230" s="15" t="n">
        <x:v>8</x:v>
      </x:c>
    </x:row>
    <x:row r="231" ht="52" customHeight="1">
      <x:c r="A231" s="13" t="str">
        <x:v>R2-M004</x:v>
      </x:c>
      <x:c r="B231" s="13" t="str">
        <x:v>L’épreuve des trois gestes</x:v>
      </x:c>
      <x:c r="C231" s="13" t="str">
        <x:v>Histoire</x:v>
      </x:c>
      <x:c r="D231" s="13" t="str">
        <x:v>Campagne commune</x:v>
      </x:c>
      <x:c r="E231" s="13" t="str">
        <x:v>Lire Histoire</x:v>
      </x:c>
      <x:c r="F231" s="13" t="str">
        <x:v>Reconstitution documentée V4 — nouvelle rédaction V5</x:v>
      </x:c>
      <x:c r="G231" s="15" t="n">
        <x:v>11</x:v>
      </x:c>
      <x:c r="H231" s="15" t="n">
        <x:v>9</x:v>
      </x:c>
    </x:row>
    <x:row r="232" ht="52" customHeight="1">
      <x:c r="A232" s="13" t="str">
        <x:v>R2-M005</x:v>
      </x:c>
      <x:c r="B232" s="13" t="str">
        <x:v>La piste avant la prise</x:v>
      </x:c>
      <x:c r="C232" s="13" t="str">
        <x:v>Histoire</x:v>
      </x:c>
      <x:c r="D232" s="13" t="str">
        <x:v>Campagne commune</x:v>
      </x:c>
      <x:c r="E232" s="13" t="str">
        <x:v>Lire Histoire</x:v>
      </x:c>
      <x:c r="F232" s="13" t="str">
        <x:v>Reconstitution documentée V4 — nouvelle rédaction V5</x:v>
      </x:c>
      <x:c r="G232" s="15" t="n">
        <x:v>11</x:v>
      </x:c>
      <x:c r="H232" s="15" t="n">
        <x:v>10</x:v>
      </x:c>
    </x:row>
    <x:row r="233" ht="52" customHeight="1">
      <x:c r="A233" s="13" t="str">
        <x:v>R2-M006</x:v>
      </x:c>
      <x:c r="B233" s="13" t="str">
        <x:v>Entrer parmi les Unblooded</x:v>
      </x:c>
      <x:c r="C233" s="13" t="str">
        <x:v>Histoire</x:v>
      </x:c>
      <x:c r="D233" s="13" t="str">
        <x:v>Campagne commune</x:v>
      </x:c>
      <x:c r="E233" s="13" t="str">
        <x:v>Lire Histoire</x:v>
      </x:c>
      <x:c r="F233" s="13" t="str">
        <x:v>Reconstitution documentée V4 — nouvelle rédaction V5</x:v>
      </x:c>
      <x:c r="G233" s="15" t="n">
        <x:v>11</x:v>
      </x:c>
      <x:c r="H233" s="15" t="n">
        <x:v>11</x:v>
      </x:c>
    </x:row>
    <x:row r="234" ht="52" customHeight="1">
      <x:c r="A234" s="13" t="str">
        <x:v>R2-M007</x:v>
      </x:c>
      <x:c r="B234" s="13" t="str">
        <x:v>Le masque et ses lectures</x:v>
      </x:c>
      <x:c r="C234" s="13" t="str">
        <x:v>Histoire</x:v>
      </x:c>
      <x:c r="D234" s="13" t="str">
        <x:v>Campagne commune</x:v>
      </x:c>
      <x:c r="E234" s="13" t="str">
        <x:v>Lire Histoire</x:v>
      </x:c>
      <x:c r="F234" s="13" t="str">
        <x:v>Reconstitution documentée V4 — nouvelle rédaction V5</x:v>
      </x:c>
      <x:c r="G234" s="15" t="n">
        <x:v>11</x:v>
      </x:c>
      <x:c r="H234" s="15" t="n">
        <x:v>12</x:v>
      </x:c>
    </x:row>
    <x:row r="235" ht="52" customHeight="1">
      <x:c r="A235" s="13" t="str">
        <x:v>R2-M008</x:v>
      </x:c>
      <x:c r="B235" s="13" t="str">
        <x:v>La distance des lames</x:v>
      </x:c>
      <x:c r="C235" s="13" t="str">
        <x:v>Histoire</x:v>
      </x:c>
      <x:c r="D235" s="13" t="str">
        <x:v>Campagne commune</x:v>
      </x:c>
      <x:c r="E235" s="13" t="str">
        <x:v>Lire Histoire</x:v>
      </x:c>
      <x:c r="F235" s="13" t="str">
        <x:v>Reconstitution documentée V4 — nouvelle rédaction V5</x:v>
      </x:c>
      <x:c r="G235" s="15" t="n">
        <x:v>11</x:v>
      </x:c>
      <x:c r="H235" s="15" t="n">
        <x:v>13</x:v>
      </x:c>
    </x:row>
    <x:row r="236" ht="52" customHeight="1">
      <x:c r="A236" s="13" t="str">
        <x:v>R2-M009</x:v>
      </x:c>
      <x:c r="B236" s="13" t="str">
        <x:v>Ce que le camouflage laisse voir</x:v>
      </x:c>
      <x:c r="C236" s="13" t="str">
        <x:v>Histoire</x:v>
      </x:c>
      <x:c r="D236" s="13" t="str">
        <x:v>Campagne commune</x:v>
      </x:c>
      <x:c r="E236" s="13" t="str">
        <x:v>Lire Histoire</x:v>
      </x:c>
      <x:c r="F236" s="13" t="str">
        <x:v>Reconstitution documentée V4 — nouvelle rédaction V5</x:v>
      </x:c>
      <x:c r="G236" s="15" t="n">
        <x:v>11</x:v>
      </x:c>
      <x:c r="H236" s="15" t="n">
        <x:v>14</x:v>
      </x:c>
    </x:row>
    <x:row r="237" ht="52" customHeight="1">
      <x:c r="A237" s="13" t="str">
        <x:v>R2-M010</x:v>
      </x:c>
      <x:c r="B237" s="13" t="str">
        <x:v>Le combistick revient à la main</x:v>
      </x:c>
      <x:c r="C237" s="13" t="str">
        <x:v>Histoire</x:v>
      </x:c>
      <x:c r="D237" s="13" t="str">
        <x:v>Campagne commune</x:v>
      </x:c>
      <x:c r="E237" s="13" t="str">
        <x:v>Lire Histoire</x:v>
      </x:c>
      <x:c r="F237" s="13" t="str">
        <x:v>Reconstitution documentée V4 — nouvelle rédaction V5</x:v>
      </x:c>
      <x:c r="G237" s="15" t="n">
        <x:v>11</x:v>
      </x:c>
      <x:c r="H237" s="15" t="n">
        <x:v>15</x:v>
      </x:c>
    </x:row>
    <x:row r="238" ht="52" customHeight="1">
      <x:c r="A238" s="13" t="str">
        <x:v>R2-M011</x:v>
      </x:c>
      <x:c r="B238" s="13" t="str">
        <x:v>Le tir qui demande une ligne</x:v>
      </x:c>
      <x:c r="C238" s="13" t="str">
        <x:v>Histoire</x:v>
      </x:c>
      <x:c r="D238" s="13" t="str">
        <x:v>Campagne commune</x:v>
      </x:c>
      <x:c r="E238" s="13" t="str">
        <x:v>Lire Histoire</x:v>
      </x:c>
      <x:c r="F238" s="13" t="str">
        <x:v>Reconstitution documentée V4 — nouvelle rédaction V5</x:v>
      </x:c>
      <x:c r="G238" s="15" t="n">
        <x:v>11</x:v>
      </x:c>
      <x:c r="H238" s="15" t="n">
        <x:v>16</x:v>
      </x:c>
    </x:row>
    <x:row r="239" ht="52" customHeight="1">
      <x:c r="A239" s="13" t="str">
        <x:v>R2-M012</x:v>
      </x:c>
      <x:c r="B239" s="13" t="str">
        <x:v>Le piège et le retour</x:v>
      </x:c>
      <x:c r="C239" s="13" t="str">
        <x:v>Histoire</x:v>
      </x:c>
      <x:c r="D239" s="13" t="str">
        <x:v>Campagne commune</x:v>
      </x:c>
      <x:c r="E239" s="13" t="str">
        <x:v>Lire Histoire</x:v>
      </x:c>
      <x:c r="F239" s="13" t="str">
        <x:v>Reconstitution documentée V4 — nouvelle rédaction V5</x:v>
      </x:c>
      <x:c r="G239" s="15" t="n">
        <x:v>11</x:v>
      </x:c>
      <x:c r="H239" s="15" t="n">
        <x:v>17</x:v>
      </x:c>
    </x:row>
    <x:row r="240" ht="52" customHeight="1">
      <x:c r="A240" s="13" t="str">
        <x:v>R2-M013</x:v>
      </x:c>
      <x:c r="B240" s="13" t="str">
        <x:v>Le soin dans un abri</x:v>
      </x:c>
      <x:c r="C240" s="13" t="str">
        <x:v>Histoire</x:v>
      </x:c>
      <x:c r="D240" s="13" t="str">
        <x:v>Campagne commune</x:v>
      </x:c>
      <x:c r="E240" s="13" t="str">
        <x:v>Lire Histoire</x:v>
      </x:c>
      <x:c r="F240" s="13" t="str">
        <x:v>Reconstitution documentée V4 — nouvelle rédaction V5</x:v>
      </x:c>
      <x:c r="G240" s="15" t="n">
        <x:v>11</x:v>
      </x:c>
      <x:c r="H240" s="15" t="n">
        <x:v>18</x:v>
      </x:c>
    </x:row>
    <x:row r="241" ht="52" customHeight="1">
      <x:c r="A241" s="13" t="str">
        <x:v>R2-M014</x:v>
      </x:c>
      <x:c r="B241" s="13" t="str">
        <x:v>La boucle des régions proches</x:v>
      </x:c>
      <x:c r="C241" s="13" t="str">
        <x:v>Histoire</x:v>
      </x:c>
      <x:c r="D241" s="13" t="str">
        <x:v>Campagne commune</x:v>
      </x:c>
      <x:c r="E241" s="13" t="str">
        <x:v>Lire Histoire</x:v>
      </x:c>
      <x:c r="F241" s="13" t="str">
        <x:v>Reconstitution documentée V4 — nouvelle rédaction V5</x:v>
      </x:c>
      <x:c r="G241" s="15" t="n">
        <x:v>11</x:v>
      </x:c>
      <x:c r="H241" s="15" t="n">
        <x:v>19</x:v>
      </x:c>
    </x:row>
    <x:row r="242" ht="52" customHeight="1">
      <x:c r="A242" s="13" t="str">
        <x:v>R2-M015</x:v>
      </x:c>
      <x:c r="B242" s="13" t="str">
        <x:v>Recevoir la place de Young Blood</x:v>
      </x:c>
      <x:c r="C242" s="13" t="str">
        <x:v>Histoire</x:v>
      </x:c>
      <x:c r="D242" s="13" t="str">
        <x:v>Campagne commune</x:v>
      </x:c>
      <x:c r="E242" s="13" t="str">
        <x:v>Lire Histoire</x:v>
      </x:c>
      <x:c r="F242" s="13" t="str">
        <x:v>Reconstitution documentée V4 — nouvelle rédaction V5</x:v>
      </x:c>
      <x:c r="G242" s="15" t="n">
        <x:v>11</x:v>
      </x:c>
      <x:c r="H242" s="15" t="n">
        <x:v>20</x:v>
      </x:c>
    </x:row>
    <x:row r="243" ht="52" customHeight="1">
      <x:c r="A243" s="13" t="str">
        <x:v>R2-M016</x:v>
      </x:c>
      <x:c r="B243" s="13" t="str">
        <x:v>Former la triade</x:v>
      </x:c>
      <x:c r="C243" s="13" t="str">
        <x:v>Histoire</x:v>
      </x:c>
      <x:c r="D243" s="13" t="str">
        <x:v>Campagne commune</x:v>
      </x:c>
      <x:c r="E243" s="13" t="str">
        <x:v>Lire Histoire</x:v>
      </x:c>
      <x:c r="F243" s="13" t="str">
        <x:v>Reconstitution documentée V4 — nouvelle rédaction V5</x:v>
      </x:c>
      <x:c r="G243" s="15" t="n">
        <x:v>11</x:v>
      </x:c>
      <x:c r="H243" s="15" t="n">
        <x:v>21</x:v>
      </x:c>
    </x:row>
    <x:row r="244" ht="52" customHeight="1">
      <x:c r="A244" s="13" t="str">
        <x:v>R2-M017</x:v>
      </x:c>
      <x:c r="B244" s="13" t="str">
        <x:v>Le Temple des Trois Ombres</x:v>
      </x:c>
      <x:c r="C244" s="13" t="str">
        <x:v>Histoire</x:v>
      </x:c>
      <x:c r="D244" s="13" t="str">
        <x:v>Campagne commune</x:v>
      </x:c>
      <x:c r="E244" s="13" t="str">
        <x:v>Lire Histoire</x:v>
      </x:c>
      <x:c r="F244" s="13" t="str">
        <x:v>Reconstitution documentée V4 — nouvelle rédaction V5</x:v>
      </x:c>
      <x:c r="G244" s="15" t="n">
        <x:v>11</x:v>
      </x:c>
      <x:c r="H244" s="15" t="n">
        <x:v>22</x:v>
      </x:c>
    </x:row>
    <x:row r="245" ht="52" customHeight="1">
      <x:c r="A245" s="13" t="str">
        <x:v>R2-M018</x:v>
      </x:c>
      <x:c r="B245" s="13" t="str">
        <x:v>Le Quatza-Rij à trois</x:v>
      </x:c>
      <x:c r="C245" s="13" t="str">
        <x:v>Histoire</x:v>
      </x:c>
      <x:c r="D245" s="13" t="str">
        <x:v>Campagne commune</x:v>
      </x:c>
      <x:c r="E245" s="13" t="str">
        <x:v>Lire Histoire</x:v>
      </x:c>
      <x:c r="F245" s="13" t="str">
        <x:v>Reconstitution documentée V4 — nouvelle rédaction V5</x:v>
      </x:c>
      <x:c r="G245" s="15" t="n">
        <x:v>11</x:v>
      </x:c>
      <x:c r="H245" s="15" t="n">
        <x:v>23</x:v>
      </x:c>
    </x:row>
    <x:row r="246" ht="52" customHeight="1">
      <x:c r="A246" s="13" t="str">
        <x:v>R2-M019</x:v>
      </x:c>
      <x:c r="B246" s="13" t="str">
        <x:v>Revenir avec la triade</x:v>
      </x:c>
      <x:c r="C246" s="13" t="str">
        <x:v>Histoire</x:v>
      </x:c>
      <x:c r="D246" s="13" t="str">
        <x:v>Campagne commune</x:v>
      </x:c>
      <x:c r="E246" s="13" t="str">
        <x:v>Lire Histoire</x:v>
      </x:c>
      <x:c r="F246" s="13" t="str">
        <x:v>Reconstitution documentée V4 — nouvelle rédaction V5</x:v>
      </x:c>
      <x:c r="G246" s="15" t="n">
        <x:v>11</x:v>
      </x:c>
      <x:c r="H246" s="15" t="n">
        <x:v>24</x:v>
      </x:c>
    </x:row>
    <x:row r="247" ht="52" customHeight="1">
      <x:c r="A247" s="13" t="str">
        <x:v>R2-M020</x:v>
      </x:c>
      <x:c r="B247" s="13" t="str">
        <x:v>Porter la marque Blooded</x:v>
      </x:c>
      <x:c r="C247" s="13" t="str">
        <x:v>Histoire</x:v>
      </x:c>
      <x:c r="D247" s="13" t="str">
        <x:v>Campagne commune</x:v>
      </x:c>
      <x:c r="E247" s="13" t="str">
        <x:v>Lire Histoire</x:v>
      </x:c>
      <x:c r="F247" s="13" t="str">
        <x:v>Reconstitution documentée V4 — nouvelle rédaction V5</x:v>
      </x:c>
      <x:c r="G247" s="15" t="n">
        <x:v>11</x:v>
      </x:c>
      <x:c r="H247" s="15" t="n">
        <x:v>25</x:v>
      </x:c>
    </x:row>
    <x:row r="248" ht="52" customHeight="1">
      <x:c r="A248" s="13" t="str">
        <x:v>R2-M021</x:v>
      </x:c>
      <x:c r="B248" s="13" t="str">
        <x:v>Une coque vraiment acquise</x:v>
      </x:c>
      <x:c r="C248" s="13" t="str">
        <x:v>Histoire</x:v>
      </x:c>
      <x:c r="D248" s="13" t="str">
        <x:v>Campagne commune</x:v>
      </x:c>
      <x:c r="E248" s="13" t="str">
        <x:v>Lire Histoire</x:v>
      </x:c>
      <x:c r="F248" s="13" t="str">
        <x:v>Reconstitution documentée V4 — nouvelle rédaction V5</x:v>
      </x:c>
      <x:c r="G248" s="15" t="n">
        <x:v>11</x:v>
      </x:c>
      <x:c r="H248" s="15" t="n">
        <x:v>26</x:v>
      </x:c>
    </x:row>
    <x:row r="249" ht="52" customHeight="1">
      <x:c r="A249" s="13" t="str">
        <x:v>R2-M022</x:v>
      </x:c>
      <x:c r="B249" s="13" t="str">
        <x:v>Huit salles pour préparer la route</x:v>
      </x:c>
      <x:c r="C249" s="13" t="str">
        <x:v>Histoire</x:v>
      </x:c>
      <x:c r="D249" s="13" t="str">
        <x:v>Campagne commune</x:v>
      </x:c>
      <x:c r="E249" s="13" t="str">
        <x:v>Lire Histoire</x:v>
      </x:c>
      <x:c r="F249" s="13" t="str">
        <x:v>Reconstitution documentée V4 — nouvelle rédaction V5</x:v>
      </x:c>
      <x:c r="G249" s="15" t="n">
        <x:v>11</x:v>
      </x:c>
      <x:c r="H249" s="15" t="n">
        <x:v>27</x:v>
      </x:c>
    </x:row>
    <x:row r="250" ht="52" customHeight="1">
      <x:c r="A250" s="13" t="str">
        <x:v>R2-M023</x:v>
      </x:c>
      <x:c r="B250" s="13" t="str">
        <x:v>Le premier trajet entre les mondes</x:v>
      </x:c>
      <x:c r="C250" s="13" t="str">
        <x:v>Histoire</x:v>
      </x:c>
      <x:c r="D250" s="13" t="str">
        <x:v>Campagne commune</x:v>
      </x:c>
      <x:c r="E250" s="13" t="str">
        <x:v>Lire Histoire</x:v>
      </x:c>
      <x:c r="F250" s="13" t="str">
        <x:v>Reconstitution documentée V4 — nouvelle rédaction V5</x:v>
      </x:c>
      <x:c r="G250" s="15" t="n">
        <x:v>11</x:v>
      </x:c>
      <x:c r="H250" s="15" t="n">
        <x:v>28</x:v>
      </x:c>
    </x:row>
    <x:row r="251" ht="52" customHeight="1">
      <x:c r="A251" s="13" t="str">
        <x:v>R2-M024</x:v>
      </x:c>
      <x:c r="B251" s="13" t="str">
        <x:v>La première chasse d’un autre ciel</x:v>
      </x:c>
      <x:c r="C251" s="13" t="str">
        <x:v>Histoire</x:v>
      </x:c>
      <x:c r="D251" s="13" t="str">
        <x:v>Campagne commune</x:v>
      </x:c>
      <x:c r="E251" s="13" t="str">
        <x:v>Lire Histoire</x:v>
      </x:c>
      <x:c r="F251" s="13" t="str">
        <x:v>Reconstitution documentée V4 — nouvelle rédaction V5</x:v>
      </x:c>
      <x:c r="G251" s="15" t="n">
        <x:v>11</x:v>
      </x:c>
      <x:c r="H251" s="15" t="n">
        <x:v>29</x:v>
      </x:c>
    </x:row>
    <x:row r="252" ht="52" customHeight="1">
      <x:c r="A252" s="13" t="str">
        <x:v>R2-M025</x:v>
      </x:c>
      <x:c r="B252" s="13" t="str">
        <x:v>Préparer Xeno Prime</x:v>
      </x:c>
      <x:c r="C252" s="13" t="str">
        <x:v>Histoire</x:v>
      </x:c>
      <x:c r="D252" s="13" t="str">
        <x:v>Campagne commune</x:v>
      </x:c>
      <x:c r="E252" s="13" t="str">
        <x:v>Lire Histoire</x:v>
      </x:c>
      <x:c r="F252" s="13" t="str">
        <x:v>Reconstitution documentée V4 — nouvelle rédaction V5</x:v>
      </x:c>
      <x:c r="G252" s="15" t="n">
        <x:v>11</x:v>
      </x:c>
      <x:c r="H252" s="15" t="n">
        <x:v>30</x:v>
      </x:c>
    </x:row>
    <x:row r="253" ht="52" customHeight="1">
      <x:c r="A253" s="13" t="str">
        <x:v>R2-M026</x:v>
      </x:c>
      <x:c r="B253" s="13" t="str">
        <x:v>La première reine</x:v>
      </x:c>
      <x:c r="C253" s="13" t="str">
        <x:v>Histoire</x:v>
      </x:c>
      <x:c r="D253" s="13" t="str">
        <x:v>Campagne commune</x:v>
      </x:c>
      <x:c r="E253" s="13" t="str">
        <x:v>Lire Histoire</x:v>
      </x:c>
      <x:c r="F253" s="13" t="str">
        <x:v>Reconstitution documentée V4 — nouvelle rédaction V5</x:v>
      </x:c>
      <x:c r="G253" s="15" t="n">
        <x:v>11</x:v>
      </x:c>
      <x:c r="H253" s="15" t="n">
        <x:v>31</x:v>
      </x:c>
    </x:row>
    <x:row r="254" ht="52" customHeight="1">
      <x:c r="A254" s="13" t="str">
        <x:v>R2-M027</x:v>
      </x:c>
      <x:c r="B254" s="13" t="str">
        <x:v>Ce que la reine a changé</x:v>
      </x:c>
      <x:c r="C254" s="13" t="str">
        <x:v>Histoire</x:v>
      </x:c>
      <x:c r="D254" s="13" t="str">
        <x:v>Campagne commune</x:v>
      </x:c>
      <x:c r="E254" s="13" t="str">
        <x:v>Lire Histoire</x:v>
      </x:c>
      <x:c r="F254" s="13" t="str">
        <x:v>Reconstitution documentée V4 — nouvelle rédaction V5</x:v>
      </x:c>
      <x:c r="G254" s="15" t="n">
        <x:v>11</x:v>
      </x:c>
      <x:c r="H254" s="15" t="n">
        <x:v>32</x:v>
      </x:c>
    </x:row>
    <x:row r="255" ht="52" customHeight="1">
      <x:c r="A255" s="13" t="str">
        <x:v>R2-M028</x:v>
      </x:c>
      <x:c r="B255" s="13" t="str">
        <x:v>L’essai de coordination</x:v>
      </x:c>
      <x:c r="C255" s="13" t="str">
        <x:v>Histoire</x:v>
      </x:c>
      <x:c r="D255" s="13" t="str">
        <x:v>Campagne commune</x:v>
      </x:c>
      <x:c r="E255" s="13" t="str">
        <x:v>Lire Histoire</x:v>
      </x:c>
      <x:c r="F255" s="13" t="str">
        <x:v>Reconstitution documentée V4 — nouvelle rédaction V5</x:v>
      </x:c>
      <x:c r="G255" s="15" t="n">
        <x:v>11</x:v>
      </x:c>
      <x:c r="H255" s="15" t="n">
        <x:v>33</x:v>
      </x:c>
    </x:row>
    <x:row r="256" ht="52" customHeight="1">
      <x:c r="A256" s="13" t="str">
        <x:v>R2-M029</x:v>
      </x:c>
      <x:c r="B256" s="13" t="str">
        <x:v>La fonction Adjutant</x:v>
      </x:c>
      <x:c r="C256" s="13" t="str">
        <x:v>Histoire</x:v>
      </x:c>
      <x:c r="D256" s="13" t="str">
        <x:v>Campagne commune</x:v>
      </x:c>
      <x:c r="E256" s="13" t="str">
        <x:v>Lire Histoire</x:v>
      </x:c>
      <x:c r="F256" s="13" t="str">
        <x:v>Reconstitution documentée V4 — nouvelle rédaction V5</x:v>
      </x:c>
      <x:c r="G256" s="15" t="n">
        <x:v>11</x:v>
      </x:c>
      <x:c r="H256" s="15" t="n">
        <x:v>34</x:v>
      </x:c>
    </x:row>
    <x:row r="257" ht="52" customHeight="1">
      <x:c r="A257" s="13" t="str">
        <x:v>R2-M030</x:v>
      </x:c>
      <x:c r="B257" s="13" t="str">
        <x:v>Le seuil du Warp</x:v>
      </x:c>
      <x:c r="C257" s="13" t="str">
        <x:v>Histoire</x:v>
      </x:c>
      <x:c r="D257" s="13" t="str">
        <x:v>Campagne commune</x:v>
      </x:c>
      <x:c r="E257" s="13" t="str">
        <x:v>Lire Histoire</x:v>
      </x:c>
      <x:c r="F257" s="13" t="str">
        <x:v>Reconstitution documentée V4 — nouvelle rédaction V5</x:v>
      </x:c>
      <x:c r="G257" s="15" t="n">
        <x:v>11</x:v>
      </x:c>
      <x:c r="H257" s="15" t="n">
        <x:v>35</x:v>
      </x:c>
    </x:row>
    <x:row r="258" ht="52" customHeight="1">
      <x:c r="A258" s="13" t="str">
        <x:v>R2-M031</x:v>
      </x:c>
      <x:c r="B258" s="13" t="str">
        <x:v>Les pièces d’un retour</x:v>
      </x:c>
      <x:c r="C258" s="13" t="str">
        <x:v>Histoire</x:v>
      </x:c>
      <x:c r="D258" s="13" t="str">
        <x:v>Campagne commune</x:v>
      </x:c>
      <x:c r="E258" s="13" t="str">
        <x:v>Lire Histoire</x:v>
      </x:c>
      <x:c r="F258" s="13" t="str">
        <x:v>Reconstitution documentée V4 — nouvelle rédaction V5</x:v>
      </x:c>
      <x:c r="G258" s="15" t="n">
        <x:v>11</x:v>
      </x:c>
      <x:c r="H258" s="15" t="n">
        <x:v>36</x:v>
      </x:c>
    </x:row>
    <x:row r="259" ht="52" customHeight="1">
      <x:c r="A259" s="13" t="str">
        <x:v>R2-M032</x:v>
      </x:c>
      <x:c r="B259" s="13" t="str">
        <x:v>Installer le module du Warp</x:v>
      </x:c>
      <x:c r="C259" s="13" t="str">
        <x:v>Histoire</x:v>
      </x:c>
      <x:c r="D259" s="13" t="str">
        <x:v>Campagne commune</x:v>
      </x:c>
      <x:c r="E259" s="13" t="str">
        <x:v>Lire Histoire</x:v>
      </x:c>
      <x:c r="F259" s="13" t="str">
        <x:v>Reconstitution documentée V4 — nouvelle rédaction V5</x:v>
      </x:c>
      <x:c r="G259" s="15" t="n">
        <x:v>11</x:v>
      </x:c>
      <x:c r="H259" s="15" t="n">
        <x:v>37</x:v>
      </x:c>
    </x:row>
    <x:row r="260" ht="52" customHeight="1">
      <x:c r="A260" s="13" t="str">
        <x:v>R2-M033</x:v>
      </x:c>
      <x:c r="B260" s="13" t="str">
        <x:v>Traverser et revenir</x:v>
      </x:c>
      <x:c r="C260" s="13" t="str">
        <x:v>Histoire</x:v>
      </x:c>
      <x:c r="D260" s="13" t="str">
        <x:v>Campagne commune</x:v>
      </x:c>
      <x:c r="E260" s="13" t="str">
        <x:v>Lire Histoire</x:v>
      </x:c>
      <x:c r="F260" s="13" t="str">
        <x:v>Reconstitution documentée V4 — nouvelle rédaction V5</x:v>
      </x:c>
      <x:c r="G260" s="15" t="n">
        <x:v>11</x:v>
      </x:c>
      <x:c r="H260" s="15" t="n">
        <x:v>38</x:v>
      </x:c>
    </x:row>
    <x:row r="261" ht="52" customHeight="1">
      <x:c r="A261" s="13" t="str">
        <x:v>R2-M034</x:v>
      </x:c>
      <x:c r="B261" s="13" t="str">
        <x:v>Choisir la prochaine route</x:v>
      </x:c>
      <x:c r="C261" s="13" t="str">
        <x:v>Histoire</x:v>
      </x:c>
      <x:c r="D261" s="13" t="str">
        <x:v>Campagne commune</x:v>
      </x:c>
      <x:c r="E261" s="13" t="str">
        <x:v>Lire Histoire</x:v>
      </x:c>
      <x:c r="F261" s="13" t="str">
        <x:v>Reconstitution documentée V4 — nouvelle rédaction V5</x:v>
      </x:c>
      <x:c r="G261" s="15" t="n">
        <x:v>11</x:v>
      </x:c>
      <x:c r="H261" s="15" t="n">
        <x:v>39</x:v>
      </x:c>
    </x:row>
    <x:row r="262" ht="52" customHeight="1">
      <x:c r="A262" s="13" t="str">
        <x:v>R2-M035</x:v>
      </x:c>
      <x:c r="B262" s="13" t="str">
        <x:v>Un conflit de clan à hauteur de chasseur</x:v>
      </x:c>
      <x:c r="C262" s="13" t="str">
        <x:v>Histoire</x:v>
      </x:c>
      <x:c r="D262" s="13" t="str">
        <x:v>Campagne commune</x:v>
      </x:c>
      <x:c r="E262" s="13" t="str">
        <x:v>Lire Histoire</x:v>
      </x:c>
      <x:c r="F262" s="13" t="str">
        <x:v>Reconstitution documentée V4 — nouvelle rédaction V5</x:v>
      </x:c>
      <x:c r="G262" s="15" t="n">
        <x:v>11</x:v>
      </x:c>
      <x:c r="H262" s="15" t="n">
        <x:v>40</x:v>
      </x:c>
    </x:row>
    <x:row r="263" ht="52" customHeight="1">
      <x:c r="A263" s="13" t="str">
        <x:v>R2-M036</x:v>
      </x:c>
      <x:c r="B263" s="13" t="str">
        <x:v>Voir le champ depuis les hauteurs</x:v>
      </x:c>
      <x:c r="C263" s="13" t="str">
        <x:v>Histoire</x:v>
      </x:c>
      <x:c r="D263" s="13" t="str">
        <x:v>Campagne commune</x:v>
      </x:c>
      <x:c r="E263" s="13" t="str">
        <x:v>Lire Histoire</x:v>
      </x:c>
      <x:c r="F263" s="13" t="str">
        <x:v>Reconstitution documentée V4 — nouvelle rédaction V5</x:v>
      </x:c>
      <x:c r="G263" s="15" t="n">
        <x:v>11</x:v>
      </x:c>
      <x:c r="H263" s="15" t="n">
        <x:v>41</x:v>
      </x:c>
    </x:row>
    <x:row r="264" ht="52" customHeight="1">
      <x:c r="A264" s="13" t="str">
        <x:v>R2-M037</x:v>
      </x:c>
      <x:c r="B264" s="13" t="str">
        <x:v>La carte a des chemins</x:v>
      </x:c>
      <x:c r="C264" s="13" t="str">
        <x:v>Histoire</x:v>
      </x:c>
      <x:c r="D264" s="13" t="str">
        <x:v>Campagne commune</x:v>
      </x:c>
      <x:c r="E264" s="13" t="str">
        <x:v>Lire Histoire</x:v>
      </x:c>
      <x:c r="F264" s="13" t="str">
        <x:v>Reconstitution documentée V4 — nouvelle rédaction V5</x:v>
      </x:c>
      <x:c r="G264" s="15" t="n">
        <x:v>11</x:v>
      </x:c>
      <x:c r="H264" s="15" t="n">
        <x:v>42</x:v>
      </x:c>
    </x:row>
    <x:row r="265" ht="52" customHeight="1">
      <x:c r="A265" s="13" t="str">
        <x:v>R2-M038</x:v>
      </x:c>
      <x:c r="B265" s="13" t="str">
        <x:v>L’histoire dans le meuble</x:v>
      </x:c>
      <x:c r="C265" s="13" t="str">
        <x:v>Histoire</x:v>
      </x:c>
      <x:c r="D265" s="13" t="str">
        <x:v>Campagne commune</x:v>
      </x:c>
      <x:c r="E265" s="13" t="str">
        <x:v>Lire Histoire</x:v>
      </x:c>
      <x:c r="F265" s="13" t="str">
        <x:v>Reconstitution documentée V4 — nouvelle rédaction V5</x:v>
      </x:c>
      <x:c r="G265" s="15" t="n">
        <x:v>11</x:v>
      </x:c>
      <x:c r="H265" s="15" t="n">
        <x:v>43</x:v>
      </x:c>
    </x:row>
    <x:row r="266" ht="52" customHeight="1">
      <x:c r="A266" s="13" t="str">
        <x:v>R2-M039</x:v>
      </x:c>
      <x:c r="B266" s="13" t="str">
        <x:v>Revenir chez les siens</x:v>
      </x:c>
      <x:c r="C266" s="13" t="str">
        <x:v>Histoire</x:v>
      </x:c>
      <x:c r="D266" s="13" t="str">
        <x:v>Campagne commune</x:v>
      </x:c>
      <x:c r="E266" s="13" t="str">
        <x:v>Lire Histoire</x:v>
      </x:c>
      <x:c r="F266" s="13" t="str">
        <x:v>Reconstitution documentée V4 — nouvelle rédaction V5</x:v>
      </x:c>
      <x:c r="G266" s="15" t="n">
        <x:v>11</x:v>
      </x:c>
      <x:c r="H266" s="15" t="n">
        <x:v>44</x:v>
      </x:c>
    </x:row>
    <x:row r="267" ht="52" customHeight="1">
      <x:c r="A267" s="13" t="str">
        <x:v>R2-M040</x:v>
      </x:c>
      <x:c r="B267" s="13" t="str">
        <x:v>Mon domaine de maîtrise</x:v>
      </x:c>
      <x:c r="C267" s="13" t="str">
        <x:v>Histoire</x:v>
      </x:c>
      <x:c r="D267" s="13" t="str">
        <x:v>Campagne commune</x:v>
      </x:c>
      <x:c r="E267" s="13" t="str">
        <x:v>Lire Histoire</x:v>
      </x:c>
      <x:c r="F267" s="13" t="str">
        <x:v>Reconstitution documentée V4 — nouvelle rédaction V5</x:v>
      </x:c>
      <x:c r="G267" s="15" t="n">
        <x:v>11</x:v>
      </x:c>
      <x:c r="H267" s="15" t="n">
        <x:v>45</x:v>
      </x:c>
    </x:row>
    <x:row r="268" ht="52" customHeight="1">
      <x:c r="A268" s="13" t="str">
        <x:v>R2-M041</x:v>
      </x:c>
      <x:c r="B268" s="13" t="str">
        <x:v>Préparer la chasse solitaire</x:v>
      </x:c>
      <x:c r="C268" s="13" t="str">
        <x:v>Histoire</x:v>
      </x:c>
      <x:c r="D268" s="13" t="str">
        <x:v>Campagne commune</x:v>
      </x:c>
      <x:c r="E268" s="13" t="str">
        <x:v>Lire Histoire</x:v>
      </x:c>
      <x:c r="F268" s="13" t="str">
        <x:v>Reconstitution documentée V4 — nouvelle rédaction V5</x:v>
      </x:c>
      <x:c r="G268" s="15" t="n">
        <x:v>11</x:v>
      </x:c>
      <x:c r="H268" s="15" t="n">
        <x:v>46</x:v>
      </x:c>
    </x:row>
    <x:row r="269" ht="52" customHeight="1">
      <x:c r="A269" s="13" t="str">
        <x:v>R2-M042</x:v>
      </x:c>
      <x:c r="B269" s="13" t="str">
        <x:v>Le Quatza-Rij solitaire</x:v>
      </x:c>
      <x:c r="C269" s="13" t="str">
        <x:v>Histoire</x:v>
      </x:c>
      <x:c r="D269" s="13" t="str">
        <x:v>Campagne commune</x:v>
      </x:c>
      <x:c r="E269" s="13" t="str">
        <x:v>Lire Histoire</x:v>
      </x:c>
      <x:c r="F269" s="13" t="str">
        <x:v>Reconstitution documentée V4 — nouvelle rédaction V5</x:v>
      </x:c>
      <x:c r="G269" s="15" t="n">
        <x:v>11</x:v>
      </x:c>
      <x:c r="H269" s="15" t="n">
        <x:v>47</x:v>
      </x:c>
    </x:row>
    <x:row r="270" ht="52" customHeight="1">
      <x:c r="A270" s="13" t="str">
        <x:v>R2-M043</x:v>
      </x:c>
      <x:c r="B270" s="13" t="str">
        <x:v>La reconnaissance Elite</x:v>
      </x:c>
      <x:c r="C270" s="13" t="str">
        <x:v>Histoire</x:v>
      </x:c>
      <x:c r="D270" s="13" t="str">
        <x:v>Campagne commune</x:v>
      </x:c>
      <x:c r="E270" s="13" t="str">
        <x:v>Lire Histoire</x:v>
      </x:c>
      <x:c r="F270" s="13" t="str">
        <x:v>Reconstitution documentée V4 — nouvelle rédaction V5</x:v>
      </x:c>
      <x:c r="G270" s="15" t="n">
        <x:v>11</x:v>
      </x:c>
      <x:c r="H270" s="15" t="n">
        <x:v>48</x:v>
      </x:c>
    </x:row>
    <x:row r="271" ht="52" customHeight="1">
      <x:c r="A271" s="13" t="str">
        <x:v>R2-M044</x:v>
      </x:c>
      <x:c r="B271" s="13" t="str">
        <x:v>La coque d’un groupe</x:v>
      </x:c>
      <x:c r="C271" s="13" t="str">
        <x:v>Histoire</x:v>
      </x:c>
      <x:c r="D271" s="13" t="str">
        <x:v>Campagne commune</x:v>
      </x:c>
      <x:c r="E271" s="13" t="str">
        <x:v>Lire Histoire</x:v>
      </x:c>
      <x:c r="F271" s="13" t="str">
        <x:v>Reconstitution documentée V4 — nouvelle rédaction V5</x:v>
      </x:c>
      <x:c r="G271" s="15" t="n">
        <x:v>11</x:v>
      </x:c>
      <x:c r="H271" s="15" t="n">
        <x:v>49</x:v>
      </x:c>
    </x:row>
    <x:row r="272" ht="52" customHeight="1">
      <x:c r="A272" s="13" t="str">
        <x:v>R2-M045</x:v>
      </x:c>
      <x:c r="B272" s="13" t="str">
        <x:v>Une porte, plusieurs haltes</x:v>
      </x:c>
      <x:c r="C272" s="13" t="str">
        <x:v>Histoire</x:v>
      </x:c>
      <x:c r="D272" s="13" t="str">
        <x:v>Campagne commune</x:v>
      </x:c>
      <x:c r="E272" s="13" t="str">
        <x:v>Lire Histoire</x:v>
      </x:c>
      <x:c r="F272" s="13" t="str">
        <x:v>Reconstitution documentée V4 — nouvelle rédaction V5</x:v>
      </x:c>
      <x:c r="G272" s="15" t="n">
        <x:v>11</x:v>
      </x:c>
      <x:c r="H272" s="15" t="n">
        <x:v>50</x:v>
      </x:c>
    </x:row>
    <x:row r="273" ht="52" customHeight="1">
      <x:c r="A273" s="13" t="str">
        <x:v>R2-M046</x:v>
      </x:c>
      <x:c r="B273" s="13" t="str">
        <x:v>Une mission vraiment collective</x:v>
      </x:c>
      <x:c r="C273" s="13" t="str">
        <x:v>Histoire</x:v>
      </x:c>
      <x:c r="D273" s="13" t="str">
        <x:v>Campagne commune</x:v>
      </x:c>
      <x:c r="E273" s="13" t="str">
        <x:v>Lire Histoire</x:v>
      </x:c>
      <x:c r="F273" s="13" t="str">
        <x:v>Reconstitution documentée V4 — nouvelle rédaction V5</x:v>
      </x:c>
      <x:c r="G273" s="15" t="n">
        <x:v>11</x:v>
      </x:c>
      <x:c r="H273" s="15" t="n">
        <x:v>51</x:v>
      </x:c>
    </x:row>
    <x:row r="274" ht="52" customHeight="1">
      <x:c r="A274" s="13" t="str">
        <x:v>R2-M047</x:v>
      </x:c>
      <x:c r="B274" s="13" t="str">
        <x:v>Ce que la guerre laisse au retour</x:v>
      </x:c>
      <x:c r="C274" s="13" t="str">
        <x:v>Histoire</x:v>
      </x:c>
      <x:c r="D274" s="13" t="str">
        <x:v>Campagne commune</x:v>
      </x:c>
      <x:c r="E274" s="13" t="str">
        <x:v>Lire Histoire</x:v>
      </x:c>
      <x:c r="F274" s="13" t="str">
        <x:v>Reconstitution documentée V4 — nouvelle rédaction V5</x:v>
      </x:c>
      <x:c r="G274" s="15" t="n">
        <x:v>11</x:v>
      </x:c>
      <x:c r="H274" s="15" t="n">
        <x:v>52</x:v>
      </x:c>
    </x:row>
    <x:row r="275" ht="52" customHeight="1">
      <x:c r="A275" s="13" t="str">
        <x:v>R2-M048</x:v>
      </x:c>
      <x:c r="B275" s="13" t="str">
        <x:v>La branche qu’on ne possède pas</x:v>
      </x:c>
      <x:c r="C275" s="13" t="str">
        <x:v>Histoire</x:v>
      </x:c>
      <x:c r="D275" s="13" t="str">
        <x:v>Campagne commune</x:v>
      </x:c>
      <x:c r="E275" s="13" t="str">
        <x:v>Lire Histoire</x:v>
      </x:c>
      <x:c r="F275" s="13" t="str">
        <x:v>Reconstitution documentée V4 — nouvelle rédaction V5</x:v>
      </x:c>
      <x:c r="G275" s="15" t="n">
        <x:v>11</x:v>
      </x:c>
      <x:c r="H275" s="15" t="n">
        <x:v>53</x:v>
      </x:c>
    </x:row>
    <x:row r="276" ht="52" customHeight="1">
      <x:c r="A276" s="13" t="str">
        <x:v>R2-M049</x:v>
      </x:c>
      <x:c r="B276" s="13" t="str">
        <x:v>Former sans remplacer</x:v>
      </x:c>
      <x:c r="C276" s="13" t="str">
        <x:v>Histoire</x:v>
      </x:c>
      <x:c r="D276" s="13" t="str">
        <x:v>Campagne commune</x:v>
      </x:c>
      <x:c r="E276" s="13" t="str">
        <x:v>Lire Histoire</x:v>
      </x:c>
      <x:c r="F276" s="13" t="str">
        <x:v>Reconstitution documentée V4 — nouvelle rédaction V5</x:v>
      </x:c>
      <x:c r="G276" s="15" t="n">
        <x:v>11</x:v>
      </x:c>
      <x:c r="H276" s="15" t="n">
        <x:v>54</x:v>
      </x:c>
    </x:row>
    <x:row r="277" ht="52" customHeight="1">
      <x:c r="A277" s="13" t="str">
        <x:v>R2-M050</x:v>
      </x:c>
      <x:c r="B277" s="13" t="str">
        <x:v>Un désaccord à résoudre sur le terrain</x:v>
      </x:c>
      <x:c r="C277" s="13" t="str">
        <x:v>Histoire</x:v>
      </x:c>
      <x:c r="D277" s="13" t="str">
        <x:v>Campagne commune</x:v>
      </x:c>
      <x:c r="E277" s="13" t="str">
        <x:v>Lire Histoire</x:v>
      </x:c>
      <x:c r="F277" s="13" t="str">
        <x:v>Reconstitution documentée V4 — nouvelle rédaction V5</x:v>
      </x:c>
      <x:c r="G277" s="15" t="n">
        <x:v>11</x:v>
      </x:c>
      <x:c r="H277" s="15" t="n">
        <x:v>55</x:v>
      </x:c>
    </x:row>
    <x:row r="278" ht="52" customHeight="1">
      <x:c r="A278" s="13" t="str">
        <x:v>R2-M051</x:v>
      </x:c>
      <x:c r="B278" s="13" t="str">
        <x:v>Être reconnu Elder</x:v>
      </x:c>
      <x:c r="C278" s="13" t="str">
        <x:v>Histoire</x:v>
      </x:c>
      <x:c r="D278" s="13" t="str">
        <x:v>Campagne commune</x:v>
      </x:c>
      <x:c r="E278" s="13" t="str">
        <x:v>Lire Histoire</x:v>
      </x:c>
      <x:c r="F278" s="13" t="str">
        <x:v>Reconstitution documentée V4 — nouvelle rédaction V5</x:v>
      </x:c>
      <x:c r="G278" s="15" t="n">
        <x:v>11</x:v>
      </x:c>
      <x:c r="H278" s="15" t="n">
        <x:v>56</x:v>
      </x:c>
    </x:row>
    <x:row r="279" ht="52" customHeight="1">
      <x:c r="A279" s="13" t="str">
        <x:v>R2-M052</x:v>
      </x:c>
      <x:c r="B279" s="13" t="str">
        <x:v>L’atelier qui fonctionne sans moi</x:v>
      </x:c>
      <x:c r="C279" s="13" t="str">
        <x:v>Histoire</x:v>
      </x:c>
      <x:c r="D279" s="13" t="str">
        <x:v>Campagne commune</x:v>
      </x:c>
      <x:c r="E279" s="13" t="str">
        <x:v>Lire Histoire</x:v>
      </x:c>
      <x:c r="F279" s="13" t="str">
        <x:v>Reconstitution documentée V4 — nouvelle rédaction V5</x:v>
      </x:c>
      <x:c r="G279" s="15" t="n">
        <x:v>11</x:v>
      </x:c>
      <x:c r="H279" s="15" t="n">
        <x:v>57</x:v>
      </x:c>
    </x:row>
    <x:row r="280" ht="52" customHeight="1">
      <x:c r="A280" s="13" t="str">
        <x:v>R2-M053</x:v>
      </x:c>
      <x:c r="B280" s="13" t="str">
        <x:v>Un ancien terrain a changé</x:v>
      </x:c>
      <x:c r="C280" s="13" t="str">
        <x:v>Histoire</x:v>
      </x:c>
      <x:c r="D280" s="13" t="str">
        <x:v>Campagne commune</x:v>
      </x:c>
      <x:c r="E280" s="13" t="str">
        <x:v>Lire Histoire</x:v>
      </x:c>
      <x:c r="F280" s="13" t="str">
        <x:v>Reconstitution documentée V4 — nouvelle rédaction V5</x:v>
      </x:c>
      <x:c r="G280" s="15" t="n">
        <x:v>11</x:v>
      </x:c>
      <x:c r="H280" s="15" t="n">
        <x:v>58</x:v>
      </x:c>
    </x:row>
    <x:row r="281" ht="52" customHeight="1">
      <x:c r="A281" s="13" t="str">
        <x:v>R2-M054</x:v>
      </x:c>
      <x:c r="B281" s="13" t="str">
        <x:v>La décision du successeur</x:v>
      </x:c>
      <x:c r="C281" s="13" t="str">
        <x:v>Histoire</x:v>
      </x:c>
      <x:c r="D281" s="13" t="str">
        <x:v>Campagne commune</x:v>
      </x:c>
      <x:c r="E281" s="13" t="str">
        <x:v>Lire Histoire</x:v>
      </x:c>
      <x:c r="F281" s="13" t="str">
        <x:v>Reconstitution documentée V4 — nouvelle rédaction V5</x:v>
      </x:c>
      <x:c r="G281" s="15" t="n">
        <x:v>11</x:v>
      </x:c>
      <x:c r="H281" s="15" t="n">
        <x:v>59</x:v>
      </x:c>
    </x:row>
    <x:row r="282" ht="52" customHeight="1">
      <x:c r="A282" s="13" t="str">
        <x:v>R2-M055</x:v>
      </x:c>
      <x:c r="B282" s="13" t="str">
        <x:v>L’épreuve de la longue mémoire</x:v>
      </x:c>
      <x:c r="C282" s="13" t="str">
        <x:v>Histoire</x:v>
      </x:c>
      <x:c r="D282" s="13" t="str">
        <x:v>Campagne commune</x:v>
      </x:c>
      <x:c r="E282" s="13" t="str">
        <x:v>Lire Histoire</x:v>
      </x:c>
      <x:c r="F282" s="13" t="str">
        <x:v>Reconstitution documentée V4 — nouvelle rédaction V5</x:v>
      </x:c>
      <x:c r="G282" s="15" t="n">
        <x:v>11</x:v>
      </x:c>
      <x:c r="H282" s="15" t="n">
        <x:v>60</x:v>
      </x:c>
    </x:row>
    <x:row r="283" ht="52" customHeight="1">
      <x:c r="A283" s="13" t="str">
        <x:v>R2-M056</x:v>
      </x:c>
      <x:c r="B283" s="13" t="str">
        <x:v>La reconnaissance Ancient</x:v>
      </x:c>
      <x:c r="C283" s="13" t="str">
        <x:v>Histoire</x:v>
      </x:c>
      <x:c r="D283" s="13" t="str">
        <x:v>Campagne commune</x:v>
      </x:c>
      <x:c r="E283" s="13" t="str">
        <x:v>Lire Histoire</x:v>
      </x:c>
      <x:c r="F283" s="13" t="str">
        <x:v>Reconstitution documentée V4 — nouvelle rédaction V5</x:v>
      </x:c>
      <x:c r="G283" s="15" t="n">
        <x:v>11</x:v>
      </x:c>
      <x:c r="H283" s="15" t="n">
        <x:v>61</x:v>
      </x:c>
    </x:row>
    <x:row r="284" ht="52" customHeight="1">
      <x:c r="A284" s="13" t="str">
        <x:v>R2-M057</x:v>
      </x:c>
      <x:c r="B284" s="13" t="str">
        <x:v>Le mausolée des chasses racontées</x:v>
      </x:c>
      <x:c r="C284" s="13" t="str">
        <x:v>Histoire</x:v>
      </x:c>
      <x:c r="D284" s="13" t="str">
        <x:v>Campagne commune</x:v>
      </x:c>
      <x:c r="E284" s="13" t="str">
        <x:v>Lire Histoire</x:v>
      </x:c>
      <x:c r="F284" s="13" t="str">
        <x:v>Reconstitution documentée V4 — nouvelle rédaction V5</x:v>
      </x:c>
      <x:c r="G284" s="15" t="n">
        <x:v>11</x:v>
      </x:c>
      <x:c r="H284" s="15" t="n">
        <x:v>62</x:v>
      </x:c>
    </x:row>
    <x:row r="285" ht="52" customHeight="1">
      <x:c r="A285" s="13" t="str">
        <x:v>R2-M058</x:v>
      </x:c>
      <x:c r="B285" s="13" t="str">
        <x:v>Entrer dans une chronique cinéma</x:v>
      </x:c>
      <x:c r="C285" s="13" t="str">
        <x:v>Histoire</x:v>
      </x:c>
      <x:c r="D285" s="13" t="str">
        <x:v>Campagne commune</x:v>
      </x:c>
      <x:c r="E285" s="13" t="str">
        <x:v>Lire Histoire</x:v>
      </x:c>
      <x:c r="F285" s="13" t="str">
        <x:v>Reconstitution documentée V4 — nouvelle rédaction V5</x:v>
      </x:c>
      <x:c r="G285" s="15" t="n">
        <x:v>11</x:v>
      </x:c>
      <x:c r="H285" s="15" t="n">
        <x:v>63</x:v>
      </x:c>
    </x:row>
    <x:row r="286" ht="52" customHeight="1">
      <x:c r="A286" s="13" t="str">
        <x:v>R2-M059</x:v>
      </x:c>
      <x:c r="B286" s="13" t="str">
        <x:v>La nouvelle cohorte revient</x:v>
      </x:c>
      <x:c r="C286" s="13" t="str">
        <x:v>Histoire</x:v>
      </x:c>
      <x:c r="D286" s="13" t="str">
        <x:v>Campagne commune</x:v>
      </x:c>
      <x:c r="E286" s="13" t="str">
        <x:v>Lire Histoire</x:v>
      </x:c>
      <x:c r="F286" s="13" t="str">
        <x:v>Reconstitution documentée V4 — nouvelle rédaction V5</x:v>
      </x:c>
      <x:c r="G286" s="15" t="n">
        <x:v>11</x:v>
      </x:c>
      <x:c r="H286" s="15" t="n">
        <x:v>64</x:v>
      </x:c>
    </x:row>
    <x:row r="287" ht="52" customHeight="1">
      <x:c r="A287" s="13" t="str">
        <x:v>R2-M060</x:v>
      </x:c>
      <x:c r="B287" s="13" t="str">
        <x:v>La longue chasse demeure</x:v>
      </x:c>
      <x:c r="C287" s="13" t="str">
        <x:v>Histoire</x:v>
      </x:c>
      <x:c r="D287" s="13" t="str">
        <x:v>Campagne commune</x:v>
      </x:c>
      <x:c r="E287" s="13" t="str">
        <x:v>Lire Histoire</x:v>
      </x:c>
      <x:c r="F287" s="13" t="str">
        <x:v>Reconstitution documentée V4 — nouvelle rédaction V5</x:v>
      </x:c>
      <x:c r="G287" s="15" t="n">
        <x:v>11</x:v>
      </x:c>
      <x:c r="H287" s="15" t="n">
        <x:v>65</x:v>
      </x:c>
    </x:row>
    <x:row r="288" ht="52" customHeight="1">
      <x:c r="A288" s="13" t="str">
        <x:v>CORE-R01</x:v>
      </x:c>
      <x:c r="B288" s="13" t="str">
        <x:v>Une histoire commune et six origines</x:v>
      </x:c>
      <x:c r="C288" s="13" t="str">
        <x:v>Histoire</x:v>
      </x:c>
      <x:c r="D288" s="13" t="str">
        <x:v>Socle du jeu</x:v>
      </x:c>
      <x:c r="E288" s="13" t="str">
        <x:v>Lire Histoire</x:v>
      </x:c>
      <x:c r="F288" s="13" t="str">
        <x:v>Reconstitution documentée V4 — nouvelle rédaction V5</x:v>
      </x:c>
      <x:c r="G288" s="15" t="n">
        <x:v>7</x:v>
      </x:c>
      <x:c r="H288" s="15" t="n">
        <x:v>6</x:v>
      </x:c>
    </x:row>
    <x:row r="289" ht="52" customHeight="1">
      <x:c r="A289" s="13" t="str">
        <x:v>CORE-R02</x:v>
      </x:c>
      <x:c r="B289" s="13" t="str">
        <x:v>La sixième voie est l’originale</x:v>
      </x:c>
      <x:c r="C289" s="13" t="str">
        <x:v>Histoire</x:v>
      </x:c>
      <x:c r="D289" s="13" t="str">
        <x:v>Socle du jeu</x:v>
      </x:c>
      <x:c r="E289" s="13" t="str">
        <x:v>Lire Histoire</x:v>
      </x:c>
      <x:c r="F289" s="13" t="str">
        <x:v>Reconstitution documentée V4 — nouvelle rédaction V5</x:v>
      </x:c>
      <x:c r="G289" s="15" t="n">
        <x:v>7</x:v>
      </x:c>
      <x:c r="H289" s="15" t="n">
        <x:v>7</x:v>
      </x:c>
    </x:row>
    <x:row r="290" ht="52" customHeight="1">
      <x:c r="A290" s="13" t="str">
        <x:v>CORE-R03</x:v>
      </x:c>
      <x:c r="B290" s="13" t="str">
        <x:v>Sept rangs ordonnés</x:v>
      </x:c>
      <x:c r="C290" s="13" t="str">
        <x:v>Histoire</x:v>
      </x:c>
      <x:c r="D290" s="13" t="str">
        <x:v>Socle du jeu</x:v>
      </x:c>
      <x:c r="E290" s="13" t="str">
        <x:v>Lire Histoire</x:v>
      </x:c>
      <x:c r="F290" s="13" t="str">
        <x:v>Reconstitution documentée V4 — nouvelle rédaction V5</x:v>
      </x:c>
      <x:c r="G290" s="15" t="n">
        <x:v>7</x:v>
      </x:c>
      <x:c r="H290" s="15" t="n">
        <x:v>8</x:v>
      </x:c>
    </x:row>
    <x:row r="291" ht="52" customHeight="1">
      <x:c r="A291" s="13" t="str">
        <x:v>CORE-R04</x:v>
      </x:c>
      <x:c r="B291" s="13" t="str">
        <x:v>Adjutant est une fonction</x:v>
      </x:c>
      <x:c r="C291" s="13" t="str">
        <x:v>Histoire</x:v>
      </x:c>
      <x:c r="D291" s="13" t="str">
        <x:v>Socle du jeu</x:v>
      </x:c>
      <x:c r="E291" s="13" t="str">
        <x:v>Lire Histoire</x:v>
      </x:c>
      <x:c r="F291" s="13" t="str">
        <x:v>Reconstitution documentée V4 — nouvelle rédaction V5</x:v>
      </x:c>
      <x:c r="G291" s="15" t="n">
        <x:v>7</x:v>
      </x:c>
      <x:c r="H291" s="15" t="n">
        <x:v>9</x:v>
      </x:c>
    </x:row>
    <x:row r="292" ht="52" customHeight="1">
      <x:c r="A292" s="13" t="str">
        <x:v>CORE-R05</x:v>
      </x:c>
      <x:c r="B292" s="13" t="str">
        <x:v>Avant Blooded, le Homeworld</x:v>
      </x:c>
      <x:c r="C292" s="13" t="str">
        <x:v>Histoire</x:v>
      </x:c>
      <x:c r="D292" s="13" t="str">
        <x:v>Socle du jeu</x:v>
      </x:c>
      <x:c r="E292" s="13" t="str">
        <x:v>Lire Histoire</x:v>
      </x:c>
      <x:c r="F292" s="13" t="str">
        <x:v>Reconstitution documentée V4 — nouvelle rédaction V5</x:v>
      </x:c>
      <x:c r="G292" s="15" t="n">
        <x:v>7</x:v>
      </x:c>
      <x:c r="H292" s="15" t="n">
        <x:v>10</x:v>
      </x:c>
    </x:row>
    <x:row r="293" ht="52" customHeight="1">
      <x:c r="A293" s="13" t="str">
        <x:v>CORE-R06</x:v>
      </x:c>
      <x:c r="B293" s="13" t="str">
        <x:v>Trois conditions du premier voyage</x:v>
      </x:c>
      <x:c r="C293" s="13" t="str">
        <x:v>Histoire</x:v>
      </x:c>
      <x:c r="D293" s="13" t="str">
        <x:v>Socle du jeu</x:v>
      </x:c>
      <x:c r="E293" s="13" t="str">
        <x:v>Lire Histoire</x:v>
      </x:c>
      <x:c r="F293" s="13" t="str">
        <x:v>Reconstitution documentée V4 — nouvelle rédaction V5</x:v>
      </x:c>
      <x:c r="G293" s="15" t="n">
        <x:v>7</x:v>
      </x:c>
      <x:c r="H293" s="15" t="n">
        <x:v>11</x:v>
      </x:c>
    </x:row>
    <x:row r="294" ht="52" customHeight="1">
      <x:c r="A294" s="13" t="str">
        <x:v>CORE-R07</x:v>
      </x:c>
      <x:c r="B294" s="13" t="str">
        <x:v>Quatza-Rij en triade</x:v>
      </x:c>
      <x:c r="C294" s="13" t="str">
        <x:v>Histoire</x:v>
      </x:c>
      <x:c r="D294" s="13" t="str">
        <x:v>Socle du jeu</x:v>
      </x:c>
      <x:c r="E294" s="13" t="str">
        <x:v>Lire Histoire</x:v>
      </x:c>
      <x:c r="F294" s="13" t="str">
        <x:v>Reconstitution documentée V4 — nouvelle rédaction V5</x:v>
      </x:c>
      <x:c r="G294" s="15" t="n">
        <x:v>7</x:v>
      </x:c>
      <x:c r="H294" s="15" t="n">
        <x:v>12</x:v>
      </x:c>
    </x:row>
    <x:row r="295" ht="52" customHeight="1">
      <x:c r="A295" s="13" t="str">
        <x:v>CORE-R08</x:v>
      </x:c>
      <x:c r="B295" s="13" t="str">
        <x:v>Temple à configuration variable</x:v>
      </x:c>
      <x:c r="C295" s="13" t="str">
        <x:v>Histoire</x:v>
      </x:c>
      <x:c r="D295" s="13" t="str">
        <x:v>Socle du jeu</x:v>
      </x:c>
      <x:c r="E295" s="13" t="str">
        <x:v>Lire Histoire</x:v>
      </x:c>
      <x:c r="F295" s="13" t="str">
        <x:v>Reconstitution documentée V4 — nouvelle rédaction V5</x:v>
      </x:c>
      <x:c r="G295" s="15" t="n">
        <x:v>7</x:v>
      </x:c>
      <x:c r="H295" s="15" t="n">
        <x:v>13</x:v>
      </x:c>
    </x:row>
    <x:row r="296" ht="52" customHeight="1">
      <x:c r="A296" s="13" t="str">
        <x:v>CORE-R09</x:v>
      </x:c>
      <x:c r="B296" s="13" t="str">
        <x:v>Énergie exclue de ce rite</x:v>
      </x:c>
      <x:c r="C296" s="13" t="str">
        <x:v>Histoire</x:v>
      </x:c>
      <x:c r="D296" s="13" t="str">
        <x:v>Socle du jeu</x:v>
      </x:c>
      <x:c r="E296" s="13" t="str">
        <x:v>Lire Histoire</x:v>
      </x:c>
      <x:c r="F296" s="13" t="str">
        <x:v>Reconstitution documentée V4 — nouvelle rédaction V5</x:v>
      </x:c>
      <x:c r="G296" s="15" t="n">
        <x:v>7</x:v>
      </x:c>
      <x:c r="H296" s="15" t="n">
        <x:v>14</x:v>
      </x:c>
    </x:row>
    <x:row r="297" ht="52" customHeight="1">
      <x:c r="A297" s="13" t="str">
        <x:v>CORE-R10</x:v>
      </x:c>
      <x:c r="B297" s="13" t="str">
        <x:v>Le retour fait partie du rite</x:v>
      </x:c>
      <x:c r="C297" s="13" t="str">
        <x:v>Histoire</x:v>
      </x:c>
      <x:c r="D297" s="13" t="str">
        <x:v>Socle du jeu</x:v>
      </x:c>
      <x:c r="E297" s="13" t="str">
        <x:v>Lire Histoire</x:v>
      </x:c>
      <x:c r="F297" s="13" t="str">
        <x:v>Reconstitution documentée V4 — nouvelle rédaction V5</x:v>
      </x:c>
      <x:c r="G297" s="15" t="n">
        <x:v>7</x:v>
      </x:c>
      <x:c r="H297" s="15" t="n">
        <x:v>15</x:v>
      </x:c>
    </x:row>
    <x:row r="298" ht="52" customHeight="1">
      <x:c r="A298" s="13" t="str">
        <x:v>CORE-R11</x:v>
      </x:c>
      <x:c r="B298" s="13" t="str">
        <x:v>La première reine à Blooded</x:v>
      </x:c>
      <x:c r="C298" s="13" t="str">
        <x:v>Histoire</x:v>
      </x:c>
      <x:c r="D298" s="13" t="str">
        <x:v>Socle du jeu</x:v>
      </x:c>
      <x:c r="E298" s="13" t="str">
        <x:v>Lire Histoire</x:v>
      </x:c>
      <x:c r="F298" s="13" t="str">
        <x:v>Reconstitution documentée V4 — nouvelle rédaction V5</x:v>
      </x:c>
      <x:c r="G298" s="15" t="n">
        <x:v>7</x:v>
      </x:c>
      <x:c r="H298" s="15" t="n">
        <x:v>16</x:v>
      </x:c>
    </x:row>
    <x:row r="299" ht="52" customHeight="1">
      <x:c r="A299" s="13" t="str">
        <x:v>CORE-R12</x:v>
      </x:c>
      <x:c r="B299" s="13" t="str">
        <x:v>Elite par l’épreuve solitaire</x:v>
      </x:c>
      <x:c r="C299" s="13" t="str">
        <x:v>Histoire</x:v>
      </x:c>
      <x:c r="D299" s="13" t="str">
        <x:v>Socle du jeu</x:v>
      </x:c>
      <x:c r="E299" s="13" t="str">
        <x:v>Lire Histoire</x:v>
      </x:c>
      <x:c r="F299" s="13" t="str">
        <x:v>Reconstitution documentée V4 — nouvelle rédaction V5</x:v>
      </x:c>
      <x:c r="G299" s="15" t="n">
        <x:v>7</x:v>
      </x:c>
      <x:c r="H299" s="15" t="n">
        <x:v>17</x:v>
      </x:c>
    </x:row>
    <x:row r="300" ht="52" customHeight="1">
      <x:c r="A300" s="13" t="str">
        <x:v>CORE-R13</x:v>
      </x:c>
      <x:c r="B300" s="13" t="str">
        <x:v>Warp facultatif pour Elite</x:v>
      </x:c>
      <x:c r="C300" s="13" t="str">
        <x:v>Histoire</x:v>
      </x:c>
      <x:c r="D300" s="13" t="str">
        <x:v>Socle du jeu</x:v>
      </x:c>
      <x:c r="E300" s="13" t="str">
        <x:v>Lire Histoire</x:v>
      </x:c>
      <x:c r="F300" s="13" t="str">
        <x:v>Reconstitution documentée V4 — nouvelle rédaction V5</x:v>
      </x:c>
      <x:c r="G300" s="15" t="n">
        <x:v>7</x:v>
      </x:c>
      <x:c r="H300" s="15" t="n">
        <x:v>18</x:v>
      </x:c>
    </x:row>
    <x:row r="301" ht="52" customHeight="1">
      <x:c r="A301" s="13" t="str">
        <x:v>CORE-R14</x:v>
      </x:c>
      <x:c r="B301" s="13" t="str">
        <x:v>Cinq conditions du Warp</x:v>
      </x:c>
      <x:c r="C301" s="13" t="str">
        <x:v>Histoire</x:v>
      </x:c>
      <x:c r="D301" s="13" t="str">
        <x:v>Socle du jeu</x:v>
      </x:c>
      <x:c r="E301" s="13" t="str">
        <x:v>Lire Histoire</x:v>
      </x:c>
      <x:c r="F301" s="13" t="str">
        <x:v>Reconstitution documentée V4 — nouvelle rédaction V5</x:v>
      </x:c>
      <x:c r="G301" s="15" t="n">
        <x:v>7</x:v>
      </x:c>
      <x:c r="H301" s="15" t="n">
        <x:v>19</x:v>
      </x:c>
    </x:row>
    <x:row r="302" ht="52" customHeight="1">
      <x:c r="A302" s="13" t="str">
        <x:v>CORE-R15</x:v>
      </x:c>
      <x:c r="B302" s="13" t="str">
        <x:v>Branches physiques du passé</x:v>
      </x:c>
      <x:c r="C302" s="13" t="str">
        <x:v>Histoire</x:v>
      </x:c>
      <x:c r="D302" s="13" t="str">
        <x:v>Socle du jeu</x:v>
      </x:c>
      <x:c r="E302" s="13" t="str">
        <x:v>Lire Histoire</x:v>
      </x:c>
      <x:c r="F302" s="13" t="str">
        <x:v>Reconstitution documentée V4 — nouvelle rédaction V5</x:v>
      </x:c>
      <x:c r="G302" s="15" t="n">
        <x:v>7</x:v>
      </x:c>
      <x:c r="H302" s="15" t="n">
        <x:v>20</x:v>
      </x:c>
    </x:row>
    <x:row r="303" ht="52" customHeight="1">
      <x:c r="A303" s="13" t="str">
        <x:v>CORE-R16</x:v>
      </x:c>
      <x:c r="B303" s="13" t="str">
        <x:v>Le retour engagé reste garanti</x:v>
      </x:c>
      <x:c r="C303" s="13" t="str">
        <x:v>Histoire</x:v>
      </x:c>
      <x:c r="D303" s="13" t="str">
        <x:v>Socle du jeu</x:v>
      </x:c>
      <x:c r="E303" s="13" t="str">
        <x:v>Lire Histoire</x:v>
      </x:c>
      <x:c r="F303" s="13" t="str">
        <x:v>Reconstitution documentée V4 — nouvelle rédaction V5</x:v>
      </x:c>
      <x:c r="G303" s="15" t="n">
        <x:v>7</x:v>
      </x:c>
      <x:c r="H303" s="15" t="n">
        <x:v>21</x:v>
      </x:c>
    </x:row>
    <x:row r="304" ht="52" customHeight="1">
      <x:c r="A304" s="13" t="str">
        <x:v>CORE-R17</x:v>
      </x:c>
      <x:c r="B304" s="13" t="str">
        <x:v>Aucune résurrection par revisite</x:v>
      </x:c>
      <x:c r="C304" s="13" t="str">
        <x:v>Histoire</x:v>
      </x:c>
      <x:c r="D304" s="13" t="str">
        <x:v>Socle du jeu</x:v>
      </x:c>
      <x:c r="E304" s="13" t="str">
        <x:v>Lire Histoire</x:v>
      </x:c>
      <x:c r="F304" s="13" t="str">
        <x:v>Reconstitution documentée V4 — nouvelle rédaction V5</x:v>
      </x:c>
      <x:c r="G304" s="15" t="n">
        <x:v>7</x:v>
      </x:c>
      <x:c r="H304" s="15" t="n">
        <x:v>22</x:v>
      </x:c>
    </x:row>
    <x:row r="305" ht="52" customHeight="1">
      <x:c r="A305" s="13" t="str">
        <x:v>CORE-R18</x:v>
      </x:c>
      <x:c r="B305" s="13" t="str">
        <x:v>Chroniques cinéma séparées</x:v>
      </x:c>
      <x:c r="C305" s="13" t="str">
        <x:v>Histoire</x:v>
      </x:c>
      <x:c r="D305" s="13" t="str">
        <x:v>Socle du jeu</x:v>
      </x:c>
      <x:c r="E305" s="13" t="str">
        <x:v>Lire Histoire</x:v>
      </x:c>
      <x:c r="F305" s="13" t="str">
        <x:v>Reconstitution documentée V4 — nouvelle rédaction V5</x:v>
      </x:c>
      <x:c r="G305" s="15" t="n">
        <x:v>7</x:v>
      </x:c>
      <x:c r="H305" s="15" t="n">
        <x:v>23</x:v>
      </x:c>
    </x:row>
    <x:row r="306" ht="52" customHeight="1">
      <x:c r="A306" s="13" t="str">
        <x:v>CORE-R19</x:v>
      </x:c>
      <x:c r="B306" s="13" t="str">
        <x:v>Un objet, une identité</x:v>
      </x:c>
      <x:c r="C306" s="13" t="str">
        <x:v>Histoire</x:v>
      </x:c>
      <x:c r="D306" s="13" t="str">
        <x:v>Socle du jeu</x:v>
      </x:c>
      <x:c r="E306" s="13" t="str">
        <x:v>Lire Histoire</x:v>
      </x:c>
      <x:c r="F306" s="13" t="str">
        <x:v>Reconstitution documentée V4 — nouvelle rédaction V5</x:v>
      </x:c>
      <x:c r="G306" s="15" t="n">
        <x:v>7</x:v>
      </x:c>
      <x:c r="H306" s="15" t="n">
        <x:v>24</x:v>
      </x:c>
    </x:row>
    <x:row r="307" ht="52" customHeight="1">
      <x:c r="A307" s="13" t="str">
        <x:v>CORE-R20</x:v>
      </x:c>
      <x:c r="B307" s="13" t="str">
        <x:v>Copies annoncées</x:v>
      </x:c>
      <x:c r="C307" s="13" t="str">
        <x:v>Histoire</x:v>
      </x:c>
      <x:c r="D307" s="13" t="str">
        <x:v>Socle du jeu</x:v>
      </x:c>
      <x:c r="E307" s="13" t="str">
        <x:v>Lire Histoire</x:v>
      </x:c>
      <x:c r="F307" s="13" t="str">
        <x:v>Reconstitution documentée V4 — nouvelle rédaction V5</x:v>
      </x:c>
      <x:c r="G307" s="15" t="n">
        <x:v>7</x:v>
      </x:c>
      <x:c r="H307" s="15" t="n">
        <x:v>25</x:v>
      </x:c>
    </x:row>
    <x:row r="308" ht="52" customHeight="1">
      <x:c r="A308" s="13" t="str">
        <x:v>CORE-R21</x:v>
      </x:c>
      <x:c r="B308" s="13" t="str">
        <x:v>Résolution n’est pas réussite</x:v>
      </x:c>
      <x:c r="C308" s="13" t="str">
        <x:v>Histoire</x:v>
      </x:c>
      <x:c r="D308" s="13" t="str">
        <x:v>Socle du jeu</x:v>
      </x:c>
      <x:c r="E308" s="13" t="str">
        <x:v>Lire Histoire</x:v>
      </x:c>
      <x:c r="F308" s="13" t="str">
        <x:v>Reconstitution documentée V4 — nouvelle rédaction V5</x:v>
      </x:c>
      <x:c r="G308" s="15" t="n">
        <x:v>7</x:v>
      </x:c>
      <x:c r="H308" s="15" t="n">
        <x:v>26</x:v>
      </x:c>
    </x:row>
    <x:row r="309" ht="52" customHeight="1">
      <x:c r="A309" s="13" t="str">
        <x:v>CORE-R22</x:v>
      </x:c>
      <x:c r="B309" s="13" t="str">
        <x:v>Les choix ont des effets visibles</x:v>
      </x:c>
      <x:c r="C309" s="13" t="str">
        <x:v>Histoire</x:v>
      </x:c>
      <x:c r="D309" s="13" t="str">
        <x:v>Socle du jeu</x:v>
      </x:c>
      <x:c r="E309" s="13" t="str">
        <x:v>Lire Histoire</x:v>
      </x:c>
      <x:c r="F309" s="13" t="str">
        <x:v>Reconstitution documentée V4 — nouvelle rédaction V5</x:v>
      </x:c>
      <x:c r="G309" s="15" t="n">
        <x:v>7</x:v>
      </x:c>
      <x:c r="H309" s="15" t="n">
        <x:v>27</x:v>
      </x:c>
    </x:row>
    <x:row r="310" ht="52" customHeight="1">
      <x:c r="A310" s="13" t="str">
        <x:v>CORE-R23</x:v>
      </x:c>
      <x:c r="B310" s="13" t="str">
        <x:v>Les rangs ne punissent pas le refus d’un contenu facultatif</x:v>
      </x:c>
      <x:c r="C310" s="13" t="str">
        <x:v>Histoire</x:v>
      </x:c>
      <x:c r="D310" s="13" t="str">
        <x:v>Socle du jeu</x:v>
      </x:c>
      <x:c r="E310" s="13" t="str">
        <x:v>Lire Histoire</x:v>
      </x:c>
      <x:c r="F310" s="13" t="str">
        <x:v>Reconstitution documentée V4 — nouvelle rédaction V5</x:v>
      </x:c>
      <x:c r="G310" s="15" t="n">
        <x:v>7</x:v>
      </x:c>
      <x:c r="H310" s="15" t="n">
        <x:v>28</x:v>
      </x:c>
    </x:row>
    <x:row r="311" ht="52" customHeight="1">
      <x:c r="A311" s="13" t="str">
        <x:v>CORE-R24</x:v>
      </x:c>
      <x:c r="B311" s="13" t="str">
        <x:v>Fins exclusives des voies</x:v>
      </x:c>
      <x:c r="C311" s="13" t="str">
        <x:v>Histoire</x:v>
      </x:c>
      <x:c r="D311" s="13" t="str">
        <x:v>Socle du jeu</x:v>
      </x:c>
      <x:c r="E311" s="13" t="str">
        <x:v>Lire Histoire</x:v>
      </x:c>
      <x:c r="F311" s="13" t="str">
        <x:v>Reconstitution documentée V4 — nouvelle rédaction V5</x:v>
      </x:c>
      <x:c r="G311" s="15" t="n">
        <x:v>7</x:v>
      </x:c>
      <x:c r="H311" s="15" t="n">
        <x:v>29</x:v>
      </x:c>
    </x:row>
    <x:row r="312" ht="52" customHeight="1">
      <x:c r="A312" s="13" t="str">
        <x:v>CORE-R25</x:v>
      </x:c>
      <x:c r="B312" s="13" t="str">
        <x:v>Le père hostile est situé</x:v>
      </x:c>
      <x:c r="C312" s="13" t="str">
        <x:v>Histoire</x:v>
      </x:c>
      <x:c r="D312" s="13" t="str">
        <x:v>Socle du jeu</x:v>
      </x:c>
      <x:c r="E312" s="13" t="str">
        <x:v>Lire Histoire</x:v>
      </x:c>
      <x:c r="F312" s="13" t="str">
        <x:v>Reconstitution documentée V4 — nouvelle rédaction V5</x:v>
      </x:c>
      <x:c r="G312" s="15" t="n">
        <x:v>7</x:v>
      </x:c>
      <x:c r="H312" s="15" t="n">
        <x:v>30</x:v>
      </x:c>
    </x:row>
    <x:row r="313" ht="52" customHeight="1">
      <x:c r="A313" s="13" t="str">
        <x:v>CORE-R26</x:v>
      </x:c>
      <x:c r="B313" s="13" t="str">
        <x:v>Un ancêtre vraiment méritant dans O2</x:v>
      </x:c>
      <x:c r="C313" s="13" t="str">
        <x:v>Histoire</x:v>
      </x:c>
      <x:c r="D313" s="13" t="str">
        <x:v>Socle du jeu</x:v>
      </x:c>
      <x:c r="E313" s="13" t="str">
        <x:v>Lire Histoire</x:v>
      </x:c>
      <x:c r="F313" s="13" t="str">
        <x:v>Reconstitution documentée V4 — nouvelle rédaction V5</x:v>
      </x:c>
      <x:c r="G313" s="15" t="n">
        <x:v>7</x:v>
      </x:c>
      <x:c r="H313" s="15" t="n">
        <x:v>31</x:v>
      </x:c>
    </x:row>
    <x:row r="314" ht="52" customHeight="1">
      <x:c r="A314" s="13" t="str">
        <x:v>CORE-R27</x:v>
      </x:c>
      <x:c r="B314" s="13" t="str">
        <x:v>Un désastre naturel dans O3</x:v>
      </x:c>
      <x:c r="C314" s="13" t="str">
        <x:v>Histoire</x:v>
      </x:c>
      <x:c r="D314" s="13" t="str">
        <x:v>Socle du jeu</x:v>
      </x:c>
      <x:c r="E314" s="13" t="str">
        <x:v>Lire Histoire</x:v>
      </x:c>
      <x:c r="F314" s="13" t="str">
        <x:v>Reconstitution documentée V4 — nouvelle rédaction V5</x:v>
      </x:c>
      <x:c r="G314" s="15" t="n">
        <x:v>7</x:v>
      </x:c>
      <x:c r="H314" s="15" t="n">
        <x:v>32</x:v>
      </x:c>
    </x:row>
    <x:row r="315" ht="52" customHeight="1">
      <x:c r="A315" s="13" t="str">
        <x:v>CORE-R28</x:v>
      </x:c>
      <x:c r="B315" s="13" t="str">
        <x:v>Une faute réelle dans O4</x:v>
      </x:c>
      <x:c r="C315" s="13" t="str">
        <x:v>Histoire</x:v>
      </x:c>
      <x:c r="D315" s="13" t="str">
        <x:v>Socle du jeu</x:v>
      </x:c>
      <x:c r="E315" s="13" t="str">
        <x:v>Lire Histoire</x:v>
      </x:c>
      <x:c r="F315" s="13" t="str">
        <x:v>Reconstitution documentée V4 — nouvelle rédaction V5</x:v>
      </x:c>
      <x:c r="G315" s="15" t="n">
        <x:v>7</x:v>
      </x:c>
      <x:c r="H315" s="15" t="n">
        <x:v>33</x:v>
      </x:c>
    </x:row>
    <x:row r="316" ht="52" customHeight="1">
      <x:c r="A316" s="13" t="str">
        <x:v>CORE-R29</x:v>
      </x:c>
      <x:c r="B316" s="13" t="str">
        <x:v>Mara apparaît après le voyage</x:v>
      </x:c>
      <x:c r="C316" s="13" t="str">
        <x:v>Histoire</x:v>
      </x:c>
      <x:c r="D316" s="13" t="str">
        <x:v>Socle du jeu</x:v>
      </x:c>
      <x:c r="E316" s="13" t="str">
        <x:v>Lire Histoire</x:v>
      </x:c>
      <x:c r="F316" s="13" t="str">
        <x:v>Reconstitution documentée V4 — nouvelle rédaction V5</x:v>
      </x:c>
      <x:c r="G316" s="15" t="n">
        <x:v>7</x:v>
      </x:c>
      <x:c r="H316" s="15" t="n">
        <x:v>34</x:v>
      </x:c>
    </x:row>
    <x:row r="317" ht="52" customHeight="1">
      <x:c r="A317" s="13" t="str">
        <x:v>CORE-R30</x:v>
      </x:c>
      <x:c r="B317" s="13" t="str">
        <x:v>Le départ de Mara a lieu</x:v>
      </x:c>
      <x:c r="C317" s="13" t="str">
        <x:v>Histoire</x:v>
      </x:c>
      <x:c r="D317" s="13" t="str">
        <x:v>Socle du jeu</x:v>
      </x:c>
      <x:c r="E317" s="13" t="str">
        <x:v>Lire Histoire</x:v>
      </x:c>
      <x:c r="F317" s="13" t="str">
        <x:v>Reconstitution documentée V4 — nouvelle rédaction V5</x:v>
      </x:c>
      <x:c r="G317" s="15" t="n">
        <x:v>7</x:v>
      </x:c>
      <x:c r="H317" s="15" t="n">
        <x:v>35</x:v>
      </x:c>
    </x:row>
    <x:row r="318" ht="52" customHeight="1">
      <x:c r="A318" s="13" t="str">
        <x:v>CORE-R31</x:v>
      </x:c>
      <x:c r="B318" s="13" t="str">
        <x:v>Une seule résidence active</x:v>
      </x:c>
      <x:c r="C318" s="13" t="str">
        <x:v>Histoire</x:v>
      </x:c>
      <x:c r="D318" s="13" t="str">
        <x:v>Socle du jeu</x:v>
      </x:c>
      <x:c r="E318" s="13" t="str">
        <x:v>Lire Histoire</x:v>
      </x:c>
      <x:c r="F318" s="13" t="str">
        <x:v>Reconstitution documentée V4 — nouvelle rédaction V5</x:v>
      </x:c>
      <x:c r="G318" s="15" t="n">
        <x:v>7</x:v>
      </x:c>
      <x:c r="H318" s="15" t="n">
        <x:v>36</x:v>
      </x:c>
    </x:row>
    <x:row r="319" ht="52" customHeight="1">
      <x:c r="A319" s="13" t="str">
        <x:v>CORE-R32</x:v>
      </x:c>
      <x:c r="B319" s="13" t="str">
        <x:v>Quatre types de lieux distincts</x:v>
      </x:c>
      <x:c r="C319" s="13" t="str">
        <x:v>Histoire</x:v>
      </x:c>
      <x:c r="D319" s="13" t="str">
        <x:v>Socle du jeu</x:v>
      </x:c>
      <x:c r="E319" s="13" t="str">
        <x:v>Lire Histoire</x:v>
      </x:c>
      <x:c r="F319" s="13" t="str">
        <x:v>Reconstitution documentée V4 — nouvelle rédaction V5</x:v>
      </x:c>
      <x:c r="G319" s="15" t="n">
        <x:v>7</x:v>
      </x:c>
      <x:c r="H319" s="15" t="n">
        <x:v>37</x:v>
      </x:c>
    </x:row>
    <x:row r="320" ht="52" customHeight="1">
      <x:c r="A320" s="13" t="str">
        <x:v>CORE-R33</x:v>
      </x:c>
      <x:c r="B320" s="13" t="str">
        <x:v>Huit salles initiales personnelles</x:v>
      </x:c>
      <x:c r="C320" s="13" t="str">
        <x:v>Histoire</x:v>
      </x:c>
      <x:c r="D320" s="13" t="str">
        <x:v>Socle du jeu</x:v>
      </x:c>
      <x:c r="E320" s="13" t="str">
        <x:v>Lire Histoire</x:v>
      </x:c>
      <x:c r="F320" s="13" t="str">
        <x:v>Reconstitution documentée V4 — nouvelle rédaction V5</x:v>
      </x:c>
      <x:c r="G320" s="15" t="n">
        <x:v>7</x:v>
      </x:c>
      <x:c r="H320" s="15" t="n">
        <x:v>38</x:v>
      </x:c>
    </x:row>
    <x:row r="321" ht="52" customHeight="1">
      <x:c r="A321" s="13" t="str">
        <x:v>CORE-R34</x:v>
      </x:c>
      <x:c r="B321" s="13" t="str">
        <x:v>Le navire collectif arrive tard</x:v>
      </x:c>
      <x:c r="C321" s="13" t="str">
        <x:v>Histoire</x:v>
      </x:c>
      <x:c r="D321" s="13" t="str">
        <x:v>Socle du jeu</x:v>
      </x:c>
      <x:c r="E321" s="13" t="str">
        <x:v>Lire Histoire</x:v>
      </x:c>
      <x:c r="F321" s="13" t="str">
        <x:v>Reconstitution documentée V4 — nouvelle rédaction V5</x:v>
      </x:c>
      <x:c r="G321" s="15" t="n">
        <x:v>7</x:v>
      </x:c>
      <x:c r="H321" s="15" t="n">
        <x:v>39</x:v>
      </x:c>
    </x:row>
    <x:row r="322" ht="52" customHeight="1">
      <x:c r="A322" s="13" t="str">
        <x:v>CORE-R35</x:v>
      </x:c>
      <x:c r="B322" s="13" t="str">
        <x:v>Capacité réelle du navire collectif</x:v>
      </x:c>
      <x:c r="C322" s="13" t="str">
        <x:v>Histoire</x:v>
      </x:c>
      <x:c r="D322" s="13" t="str">
        <x:v>Socle du jeu</x:v>
      </x:c>
      <x:c r="E322" s="13" t="str">
        <x:v>Lire Histoire</x:v>
      </x:c>
      <x:c r="F322" s="13" t="str">
        <x:v>Reconstitution documentée V4 — nouvelle rédaction V5</x:v>
      </x:c>
      <x:c r="G322" s="15" t="n">
        <x:v>7</x:v>
      </x:c>
      <x:c r="H322" s="15" t="n">
        <x:v>40</x:v>
      </x:c>
    </x:row>
    <x:row r="323" ht="52" customHeight="1">
      <x:c r="A323" s="13" t="str">
        <x:v>CORE-R36</x:v>
      </x:c>
      <x:c r="B323" s="13" t="str">
        <x:v>Solo viable, coopération future</x:v>
      </x:c>
      <x:c r="C323" s="13" t="str">
        <x:v>Histoire</x:v>
      </x:c>
      <x:c r="D323" s="13" t="str">
        <x:v>Socle du jeu</x:v>
      </x:c>
      <x:c r="E323" s="13" t="str">
        <x:v>Lire Histoire</x:v>
      </x:c>
      <x:c r="F323" s="13" t="str">
        <x:v>Reconstitution documentée V4 — nouvelle rédaction V5</x:v>
      </x:c>
      <x:c r="G323" s="15" t="n">
        <x:v>7</x:v>
      </x:c>
      <x:c r="H323" s="15" t="n">
        <x:v>41</x:v>
      </x:c>
    </x:row>
    <x:row r="324" ht="52" customHeight="1">
      <x:c r="A324" s="13" t="str">
        <x:v>CORE-R37</x:v>
      </x:c>
      <x:c r="B324" s="13" t="str">
        <x:v>Trophées par gestes</x:v>
      </x:c>
      <x:c r="C324" s="13" t="str">
        <x:v>Histoire</x:v>
      </x:c>
      <x:c r="D324" s="13" t="str">
        <x:v>Socle du jeu</x:v>
      </x:c>
      <x:c r="E324" s="13" t="str">
        <x:v>Lire Histoire</x:v>
      </x:c>
      <x:c r="F324" s="13" t="str">
        <x:v>Reconstitution documentée V4 — nouvelle rédaction V5</x:v>
      </x:c>
      <x:c r="G324" s="15" t="n">
        <x:v>7</x:v>
      </x:c>
      <x:c r="H324" s="15" t="n">
        <x:v>42</x:v>
      </x:c>
    </x:row>
    <x:row r="325" ht="52" customHeight="1">
      <x:c r="A325" s="13" t="str">
        <x:v>CORE-R38</x:v>
      </x:c>
      <x:c r="B325" s="13" t="str">
        <x:v>Trois valeurs d’un trophée</x:v>
      </x:c>
      <x:c r="C325" s="13" t="str">
        <x:v>Histoire</x:v>
      </x:c>
      <x:c r="D325" s="13" t="str">
        <x:v>Socle du jeu</x:v>
      </x:c>
      <x:c r="E325" s="13" t="str">
        <x:v>Lire Histoire</x:v>
      </x:c>
      <x:c r="F325" s="13" t="str">
        <x:v>Reconstitution documentée V4 — nouvelle rédaction V5</x:v>
      </x:c>
      <x:c r="G325" s="15" t="n">
        <x:v>7</x:v>
      </x:c>
      <x:c r="H325" s="15" t="n">
        <x:v>43</x:v>
      </x:c>
    </x:row>
    <x:row r="326" ht="52" customHeight="1">
      <x:c r="A326" s="13" t="str">
        <x:v>CORE-R39</x:v>
      </x:c>
      <x:c r="B326" s="13" t="str">
        <x:v>Préparation fictive stylisée</x:v>
      </x:c>
      <x:c r="C326" s="13" t="str">
        <x:v>Histoire</x:v>
      </x:c>
      <x:c r="D326" s="13" t="str">
        <x:v>Socle du jeu</x:v>
      </x:c>
      <x:c r="E326" s="13" t="str">
        <x:v>Lire Histoire</x:v>
      </x:c>
      <x:c r="F326" s="13" t="str">
        <x:v>Reconstitution documentée V4 — nouvelle rédaction V5</x:v>
      </x:c>
      <x:c r="G326" s="15" t="n">
        <x:v>7</x:v>
      </x:c>
      <x:c r="H326" s="15" t="n">
        <x:v>44</x:v>
      </x:c>
    </x:row>
    <x:row r="327" ht="52" customHeight="1">
      <x:c r="A327" s="13" t="str">
        <x:v>CORE-R40</x:v>
      </x:c>
      <x:c r="B327" s="13" t="str">
        <x:v>Guerre narrative en 2D</x:v>
      </x:c>
      <x:c r="C327" s="13" t="str">
        <x:v>Histoire</x:v>
      </x:c>
      <x:c r="D327" s="13" t="str">
        <x:v>Socle du jeu</x:v>
      </x:c>
      <x:c r="E327" s="13" t="str">
        <x:v>Lire Histoire</x:v>
      </x:c>
      <x:c r="F327" s="13" t="str">
        <x:v>Reconstitution documentée V4 — nouvelle rédaction V5</x:v>
      </x:c>
      <x:c r="G327" s="15" t="n">
        <x:v>7</x:v>
      </x:c>
      <x:c r="H327" s="15" t="n">
        <x:v>45</x:v>
      </x:c>
    </x:row>
    <x:row r="328" ht="52" customHeight="1">
      <x:c r="A328" s="13" t="str">
        <x:v>CORE-R41</x:v>
      </x:c>
      <x:c r="B328" s="13" t="str">
        <x:v>RTS à forces persistantes</x:v>
      </x:c>
      <x:c r="C328" s="13" t="str">
        <x:v>Histoire</x:v>
      </x:c>
      <x:c r="D328" s="13" t="str">
        <x:v>Socle du jeu</x:v>
      </x:c>
      <x:c r="E328" s="13" t="str">
        <x:v>Lire Histoire</x:v>
      </x:c>
      <x:c r="F328" s="13" t="str">
        <x:v>Reconstitution documentée V4 — nouvelle rédaction V5</x:v>
      </x:c>
      <x:c r="G328" s="15" t="n">
        <x:v>7</x:v>
      </x:c>
      <x:c r="H328" s="15" t="n">
        <x:v>46</x:v>
      </x:c>
    </x:row>
    <x:row r="329" ht="52" customHeight="1">
      <x:c r="A329" s="13" t="str">
        <x:v>CORE-R42</x:v>
      </x:c>
      <x:c r="B329" s="13" t="str">
        <x:v>Conquête par zones reliées</x:v>
      </x:c>
      <x:c r="C329" s="13" t="str">
        <x:v>Histoire</x:v>
      </x:c>
      <x:c r="D329" s="13" t="str">
        <x:v>Socle du jeu</x:v>
      </x:c>
      <x:c r="E329" s="13" t="str">
        <x:v>Lire Histoire</x:v>
      </x:c>
      <x:c r="F329" s="13" t="str">
        <x:v>Reconstitution documentée V4 — nouvelle rédaction V5</x:v>
      </x:c>
      <x:c r="G329" s="15" t="n">
        <x:v>7</x:v>
      </x:c>
      <x:c r="H329" s="15" t="n">
        <x:v>47</x:v>
      </x:c>
    </x:row>
    <x:row r="330" ht="52" customHeight="1">
      <x:c r="A330" s="13" t="str">
        <x:v>CORE-R43</x:v>
      </x:c>
      <x:c r="B330" s="13" t="str">
        <x:v>Une transaction par conséquence de guerre</x:v>
      </x:c>
      <x:c r="C330" s="13" t="str">
        <x:v>Histoire</x:v>
      </x:c>
      <x:c r="D330" s="13" t="str">
        <x:v>Socle du jeu</x:v>
      </x:c>
      <x:c r="E330" s="13" t="str">
        <x:v>Lire Histoire</x:v>
      </x:c>
      <x:c r="F330" s="13" t="str">
        <x:v>Reconstitution documentée V4 — nouvelle rédaction V5</x:v>
      </x:c>
      <x:c r="G330" s="15" t="n">
        <x:v>7</x:v>
      </x:c>
      <x:c r="H330" s="15" t="n">
        <x:v>48</x:v>
      </x:c>
    </x:row>
    <x:row r="331" ht="52" customHeight="1">
      <x:c r="A331" s="13" t="str">
        <x:v>CORE-R44</x:v>
      </x:c>
      <x:c r="B331" s="13" t="str">
        <x:v>Une présence doit être possible</x:v>
      </x:c>
      <x:c r="C331" s="13" t="str">
        <x:v>Histoire</x:v>
      </x:c>
      <x:c r="D331" s="13" t="str">
        <x:v>Socle du jeu</x:v>
      </x:c>
      <x:c r="E331" s="13" t="str">
        <x:v>Lire Histoire</x:v>
      </x:c>
      <x:c r="F331" s="13" t="str">
        <x:v>Reconstitution documentée V4 — nouvelle rédaction V5</x:v>
      </x:c>
      <x:c r="G331" s="15" t="n">
        <x:v>7</x:v>
      </x:c>
      <x:c r="H331" s="15" t="n">
        <x:v>49</x:v>
      </x:c>
    </x:row>
    <x:row r="332" ht="52" customHeight="1">
      <x:c r="A332" s="13" t="str">
        <x:v>CORE-R45</x:v>
      </x:c>
      <x:c r="B332" s="13" t="str">
        <x:v>Les communautés sont locales</x:v>
      </x:c>
      <x:c r="C332" s="13" t="str">
        <x:v>Histoire</x:v>
      </x:c>
      <x:c r="D332" s="13" t="str">
        <x:v>Socle du jeu</x:v>
      </x:c>
      <x:c r="E332" s="13" t="str">
        <x:v>Lire Histoire</x:v>
      </x:c>
      <x:c r="F332" s="13" t="str">
        <x:v>Reconstitution documentée V4 — nouvelle rédaction V5</x:v>
      </x:c>
      <x:c r="G332" s="15" t="n">
        <x:v>7</x:v>
      </x:c>
      <x:c r="H332" s="15" t="n">
        <x:v>50</x:v>
      </x:c>
    </x:row>
    <x:row r="333" ht="52" customHeight="1">
      <x:c r="A333" s="13" t="str">
        <x:v>CORE-R46</x:v>
      </x:c>
      <x:c r="B333" s="13" t="str">
        <x:v>Les récompenses restent concrètes</x:v>
      </x:c>
      <x:c r="C333" s="13" t="str">
        <x:v>Histoire</x:v>
      </x:c>
      <x:c r="D333" s="13" t="str">
        <x:v>Socle du jeu</x:v>
      </x:c>
      <x:c r="E333" s="13" t="str">
        <x:v>Lire Histoire</x:v>
      </x:c>
      <x:c r="F333" s="13" t="str">
        <x:v>Reconstitution documentée V4 — nouvelle rédaction V5</x:v>
      </x:c>
      <x:c r="G333" s="15" t="n">
        <x:v>7</x:v>
      </x:c>
      <x:c r="H333" s="15" t="n">
        <x:v>51</x:v>
      </x:c>
    </x:row>
    <x:row r="334" ht="52" customHeight="1">
      <x:c r="A334" s="13" t="str">
        <x:v>CORE-R47</x:v>
      </x:c>
      <x:c r="B334" s="13" t="str">
        <x:v>Le monde se lit en 2D</x:v>
      </x:c>
      <x:c r="C334" s="13" t="str">
        <x:v>Histoire</x:v>
      </x:c>
      <x:c r="D334" s="13" t="str">
        <x:v>Socle du jeu</x:v>
      </x:c>
      <x:c r="E334" s="13" t="str">
        <x:v>Lire Histoire</x:v>
      </x:c>
      <x:c r="F334" s="13" t="str">
        <x:v>Reconstitution documentée V4 — nouvelle rédaction V5</x:v>
      </x:c>
      <x:c r="G334" s="15" t="n">
        <x:v>7</x:v>
      </x:c>
      <x:c r="H334" s="15" t="n">
        <x:v>52</x:v>
      </x:c>
    </x:row>
    <x:row r="335" ht="52" customHeight="1">
      <x:c r="A335" s="13" t="str">
        <x:v>CORE-R48</x:v>
      </x:c>
      <x:c r="B335" s="13" t="str">
        <x:v>Statut honnête de la livraison</x:v>
      </x:c>
      <x:c r="C335" s="13" t="str">
        <x:v>Histoire</x:v>
      </x:c>
      <x:c r="D335" s="13" t="str">
        <x:v>Socle du jeu</x:v>
      </x:c>
      <x:c r="E335" s="13" t="str">
        <x:v>Lire Histoire</x:v>
      </x:c>
      <x:c r="F335" s="13" t="str">
        <x:v>Reconstitution documentée V4 — nouvelle rédaction V5</x:v>
      </x:c>
      <x:c r="G335" s="15" t="n">
        <x:v>7</x:v>
      </x:c>
      <x:c r="H335" s="15" t="n">
        <x:v>53</x:v>
      </x:c>
    </x:row>
    <x:row r="336" ht="52" customHeight="1">
      <x:c r="A336" s="13" t="str">
        <x:v>RANK-01</x:v>
      </x:c>
      <x:c r="B336" s="13" t="str">
        <x:v>Youngling</x:v>
      </x:c>
      <x:c r="C336" s="13" t="str">
        <x:v>Histoire</x:v>
      </x:c>
      <x:c r="D336" s="13" t="str">
        <x:v>Rangs et fonctions</x:v>
      </x:c>
      <x:c r="E336" s="13" t="str">
        <x:v>Lire Histoire</x:v>
      </x:c>
      <x:c r="F336" s="13" t="str">
        <x:v>Reconstitution documentée V4 — nouvelle rédaction V5</x:v>
      </x:c>
      <x:c r="G336" s="15" t="n">
        <x:v>8</x:v>
      </x:c>
      <x:c r="H336" s="15" t="n">
        <x:v>6</x:v>
      </x:c>
    </x:row>
    <x:row r="337" ht="52" customHeight="1">
      <x:c r="A337" s="13" t="str">
        <x:v>RANK-02</x:v>
      </x:c>
      <x:c r="B337" s="13" t="str">
        <x:v>Unblooded</x:v>
      </x:c>
      <x:c r="C337" s="13" t="str">
        <x:v>Histoire</x:v>
      </x:c>
      <x:c r="D337" s="13" t="str">
        <x:v>Rangs et fonctions</x:v>
      </x:c>
      <x:c r="E337" s="13" t="str">
        <x:v>Lire Histoire</x:v>
      </x:c>
      <x:c r="F337" s="13" t="str">
        <x:v>Reconstitution documentée V4 — nouvelle rédaction V5</x:v>
      </x:c>
      <x:c r="G337" s="15" t="n">
        <x:v>8</x:v>
      </x:c>
      <x:c r="H337" s="15" t="n">
        <x:v>7</x:v>
      </x:c>
    </x:row>
    <x:row r="338" ht="52" customHeight="1">
      <x:c r="A338" s="13" t="str">
        <x:v>RANK-03</x:v>
      </x:c>
      <x:c r="B338" s="13" t="str">
        <x:v>Young Blood</x:v>
      </x:c>
      <x:c r="C338" s="13" t="str">
        <x:v>Histoire</x:v>
      </x:c>
      <x:c r="D338" s="13" t="str">
        <x:v>Rangs et fonctions</x:v>
      </x:c>
      <x:c r="E338" s="13" t="str">
        <x:v>Lire Histoire</x:v>
      </x:c>
      <x:c r="F338" s="13" t="str">
        <x:v>Reconstitution documentée V4 — nouvelle rédaction V5</x:v>
      </x:c>
      <x:c r="G338" s="15" t="n">
        <x:v>8</x:v>
      </x:c>
      <x:c r="H338" s="15" t="n">
        <x:v>8</x:v>
      </x:c>
    </x:row>
    <x:row r="339" ht="52" customHeight="1">
      <x:c r="A339" s="13" t="str">
        <x:v>RANK-04</x:v>
      </x:c>
      <x:c r="B339" s="13" t="str">
        <x:v>Blooded</x:v>
      </x:c>
      <x:c r="C339" s="13" t="str">
        <x:v>Histoire</x:v>
      </x:c>
      <x:c r="D339" s="13" t="str">
        <x:v>Rangs et fonctions</x:v>
      </x:c>
      <x:c r="E339" s="13" t="str">
        <x:v>Lire Histoire</x:v>
      </x:c>
      <x:c r="F339" s="13" t="str">
        <x:v>Reconstitution documentée V4 — nouvelle rédaction V5</x:v>
      </x:c>
      <x:c r="G339" s="15" t="n">
        <x:v>8</x:v>
      </x:c>
      <x:c r="H339" s="15" t="n">
        <x:v>9</x:v>
      </x:c>
    </x:row>
    <x:row r="340" ht="52" customHeight="1">
      <x:c r="A340" s="13" t="str">
        <x:v>RANK-05</x:v>
      </x:c>
      <x:c r="B340" s="13" t="str">
        <x:v>Elite</x:v>
      </x:c>
      <x:c r="C340" s="13" t="str">
        <x:v>Histoire</x:v>
      </x:c>
      <x:c r="D340" s="13" t="str">
        <x:v>Rangs et fonctions</x:v>
      </x:c>
      <x:c r="E340" s="13" t="str">
        <x:v>Lire Histoire</x:v>
      </x:c>
      <x:c r="F340" s="13" t="str">
        <x:v>Reconstitution documentée V4 — nouvelle rédaction V5</x:v>
      </x:c>
      <x:c r="G340" s="15" t="n">
        <x:v>8</x:v>
      </x:c>
      <x:c r="H340" s="15" t="n">
        <x:v>10</x:v>
      </x:c>
    </x:row>
    <x:row r="341" ht="52" customHeight="1">
      <x:c r="A341" s="13" t="str">
        <x:v>RANK-06</x:v>
      </x:c>
      <x:c r="B341" s="13" t="str">
        <x:v>Elder</x:v>
      </x:c>
      <x:c r="C341" s="13" t="str">
        <x:v>Histoire</x:v>
      </x:c>
      <x:c r="D341" s="13" t="str">
        <x:v>Rangs et fonctions</x:v>
      </x:c>
      <x:c r="E341" s="13" t="str">
        <x:v>Lire Histoire</x:v>
      </x:c>
      <x:c r="F341" s="13" t="str">
        <x:v>Reconstitution documentée V4 — nouvelle rédaction V5</x:v>
      </x:c>
      <x:c r="G341" s="15" t="n">
        <x:v>8</x:v>
      </x:c>
      <x:c r="H341" s="15" t="n">
        <x:v>11</x:v>
      </x:c>
    </x:row>
    <x:row r="342" ht="52" customHeight="1">
      <x:c r="A342" s="13" t="str">
        <x:v>RANK-07</x:v>
      </x:c>
      <x:c r="B342" s="13" t="str">
        <x:v>Ancient</x:v>
      </x:c>
      <x:c r="C342" s="13" t="str">
        <x:v>Histoire</x:v>
      </x:c>
      <x:c r="D342" s="13" t="str">
        <x:v>Rangs et fonctions</x:v>
      </x:c>
      <x:c r="E342" s="13" t="str">
        <x:v>Lire Histoire</x:v>
      </x:c>
      <x:c r="F342" s="13" t="str">
        <x:v>Reconstitution documentée V4 — nouvelle rédaction V5</x:v>
      </x:c>
      <x:c r="G342" s="15" t="n">
        <x:v>8</x:v>
      </x:c>
      <x:c r="H342" s="15" t="n">
        <x:v>12</x:v>
      </x:c>
    </x:row>
    <x:row r="343" ht="52" customHeight="1">
      <x:c r="A343" s="13" t="str">
        <x:v>RANK-08</x:v>
      </x:c>
      <x:c r="B343" s="13" t="str">
        <x:v>Adjutant</x:v>
      </x:c>
      <x:c r="C343" s="13" t="str">
        <x:v>Histoire</x:v>
      </x:c>
      <x:c r="D343" s="13" t="str">
        <x:v>Rangs et fonctions</x:v>
      </x:c>
      <x:c r="E343" s="13" t="str">
        <x:v>Lire Histoire</x:v>
      </x:c>
      <x:c r="F343" s="13" t="str">
        <x:v>Reconstitution documentée V4 — nouvelle rédaction V5</x:v>
      </x:c>
      <x:c r="G343" s="15" t="n">
        <x:v>8</x:v>
      </x:c>
      <x:c r="H343" s="15" t="n">
        <x:v>13</x:v>
      </x:c>
    </x:row>
    <x:row r="344" ht="52" customHeight="1">
      <x:c r="A344" s="13" t="str">
        <x:v>RANK-09</x:v>
      </x:c>
      <x:c r="B344" s="13" t="str">
        <x:v>Chef de triade</x:v>
      </x:c>
      <x:c r="C344" s="13" t="str">
        <x:v>Histoire</x:v>
      </x:c>
      <x:c r="D344" s="13" t="str">
        <x:v>Rangs et fonctions</x:v>
      </x:c>
      <x:c r="E344" s="13" t="str">
        <x:v>Lire Histoire</x:v>
      </x:c>
      <x:c r="F344" s="13" t="str">
        <x:v>Reconstitution documentée V4 — nouvelle rédaction V5</x:v>
      </x:c>
      <x:c r="G344" s="15" t="n">
        <x:v>8</x:v>
      </x:c>
      <x:c r="H344" s="15" t="n">
        <x:v>14</x:v>
      </x:c>
    </x:row>
    <x:row r="345" ht="52" customHeight="1">
      <x:c r="A345" s="13" t="str">
        <x:v>RANK-10</x:v>
      </x:c>
      <x:c r="B345" s="13" t="str">
        <x:v>Pisteur de triade</x:v>
      </x:c>
      <x:c r="C345" s="13" t="str">
        <x:v>Histoire</x:v>
      </x:c>
      <x:c r="D345" s="13" t="str">
        <x:v>Rangs et fonctions</x:v>
      </x:c>
      <x:c r="E345" s="13" t="str">
        <x:v>Lire Histoire</x:v>
      </x:c>
      <x:c r="F345" s="13" t="str">
        <x:v>Reconstitution documentée V4 — nouvelle rédaction V5</x:v>
      </x:c>
      <x:c r="G345" s="15" t="n">
        <x:v>8</x:v>
      </x:c>
      <x:c r="H345" s="15" t="n">
        <x:v>15</x:v>
      </x:c>
    </x:row>
    <x:row r="346" ht="52" customHeight="1">
      <x:c r="A346" s="13" t="str">
        <x:v>RANK-11</x:v>
      </x:c>
      <x:c r="B346" s="13" t="str">
        <x:v>Gardien du retour</x:v>
      </x:c>
      <x:c r="C346" s="13" t="str">
        <x:v>Histoire</x:v>
      </x:c>
      <x:c r="D346" s="13" t="str">
        <x:v>Rangs et fonctions</x:v>
      </x:c>
      <x:c r="E346" s="13" t="str">
        <x:v>Lire Histoire</x:v>
      </x:c>
      <x:c r="F346" s="13" t="str">
        <x:v>Reconstitution documentée V4 — nouvelle rédaction V5</x:v>
      </x:c>
      <x:c r="G346" s="15" t="n">
        <x:v>8</x:v>
      </x:c>
      <x:c r="H346" s="15" t="n">
        <x:v>16</x:v>
      </x:c>
    </x:row>
    <x:row r="347" ht="52" customHeight="1">
      <x:c r="A347" s="13" t="str">
        <x:v>RANK-12</x:v>
      </x:c>
      <x:c r="B347" s="13" t="str">
        <x:v>Enforcer</x:v>
      </x:c>
      <x:c r="C347" s="13" t="str">
        <x:v>Histoire</x:v>
      </x:c>
      <x:c r="D347" s="13" t="str">
        <x:v>Rangs et fonctions</x:v>
      </x:c>
      <x:c r="E347" s="13" t="str">
        <x:v>Lire Histoire</x:v>
      </x:c>
      <x:c r="F347" s="13" t="str">
        <x:v>Reconstitution documentée V4 — nouvelle rédaction V5</x:v>
      </x:c>
      <x:c r="G347" s="15" t="n">
        <x:v>8</x:v>
      </x:c>
      <x:c r="H347" s="15" t="n">
        <x:v>17</x:v>
      </x:c>
    </x:row>
    <x:row r="348" ht="52" customHeight="1">
      <x:c r="A348" s="13" t="str">
        <x:v>RANK-13</x:v>
      </x:c>
      <x:c r="B348" s="13" t="str">
        <x:v>Responsable du navire</x:v>
      </x:c>
      <x:c r="C348" s="13" t="str">
        <x:v>Histoire</x:v>
      </x:c>
      <x:c r="D348" s="13" t="str">
        <x:v>Rangs et fonctions</x:v>
      </x:c>
      <x:c r="E348" s="13" t="str">
        <x:v>Lire Histoire</x:v>
      </x:c>
      <x:c r="F348" s="13" t="str">
        <x:v>Reconstitution documentée V4 — nouvelle rédaction V5</x:v>
      </x:c>
      <x:c r="G348" s="15" t="n">
        <x:v>8</x:v>
      </x:c>
      <x:c r="H348" s="15" t="n">
        <x:v>18</x:v>
      </x:c>
    </x:row>
    <x:row r="349" ht="52" customHeight="1">
      <x:c r="A349" s="13" t="str">
        <x:v>RANK-14</x:v>
      </x:c>
      <x:c r="B349" s="13" t="str">
        <x:v>Gardien des trophées</x:v>
      </x:c>
      <x:c r="C349" s="13" t="str">
        <x:v>Histoire</x:v>
      </x:c>
      <x:c r="D349" s="13" t="str">
        <x:v>Rangs et fonctions</x:v>
      </x:c>
      <x:c r="E349" s="13" t="str">
        <x:v>Lire Histoire</x:v>
      </x:c>
      <x:c r="F349" s="13" t="str">
        <x:v>Reconstitution documentée V4 — nouvelle rédaction V5</x:v>
      </x:c>
      <x:c r="G349" s="15" t="n">
        <x:v>8</x:v>
      </x:c>
      <x:c r="H349" s="15" t="n">
        <x:v>19</x:v>
      </x:c>
    </x:row>
    <x:row r="350" ht="52" customHeight="1">
      <x:c r="A350" s="13" t="str">
        <x:v>RANK-15</x:v>
      </x:c>
      <x:c r="B350" s="13" t="str">
        <x:v>Mentor de cohorte</x:v>
      </x:c>
      <x:c r="C350" s="13" t="str">
        <x:v>Histoire</x:v>
      </x:c>
      <x:c r="D350" s="13" t="str">
        <x:v>Rangs et fonctions</x:v>
      </x:c>
      <x:c r="E350" s="13" t="str">
        <x:v>Lire Histoire</x:v>
      </x:c>
      <x:c r="F350" s="13" t="str">
        <x:v>Reconstitution documentée V4 — nouvelle rédaction V5</x:v>
      </x:c>
      <x:c r="G350" s="15" t="n">
        <x:v>8</x:v>
      </x:c>
      <x:c r="H350" s="15" t="n">
        <x:v>20</x:v>
      </x:c>
    </x:row>
    <x:row r="351" ht="52" customHeight="1">
      <x:c r="A351" s="13" t="str">
        <x:v>RANK-16</x:v>
      </x:c>
      <x:c r="B351" s="13" t="str">
        <x:v>Gardien d’une halte</x:v>
      </x:c>
      <x:c r="C351" s="13" t="str">
        <x:v>Histoire</x:v>
      </x:c>
      <x:c r="D351" s="13" t="str">
        <x:v>Rangs et fonctions</x:v>
      </x:c>
      <x:c r="E351" s="13" t="str">
        <x:v>Lire Histoire</x:v>
      </x:c>
      <x:c r="F351" s="13" t="str">
        <x:v>Reconstitution documentée V4 — nouvelle rédaction V5</x:v>
      </x:c>
      <x:c r="G351" s="15" t="n">
        <x:v>8</x:v>
      </x:c>
      <x:c r="H351" s="15" t="n">
        <x:v>21</x:v>
      </x:c>
    </x:row>
    <x:row r="352" ht="52" customHeight="1">
      <x:c r="A352" s="13" t="str">
        <x:v>O1-I01</x:v>
      </x:c>
      <x:c r="B352" s="13" t="str">
        <x:v>La corde que Ruun garde</x:v>
      </x:c>
      <x:c r="C352" s="13" t="str">
        <x:v>Histoire</x:v>
      </x:c>
      <x:c r="D352" s="13" t="str">
        <x:v>Interactions des voies</x:v>
      </x:c>
      <x:c r="E352" s="13" t="str">
        <x:v>Lire Histoire</x:v>
      </x:c>
      <x:c r="F352" s="13" t="str">
        <x:v>Reconstitution documentée V4 — nouvelle rédaction V5</x:v>
      </x:c>
      <x:c r="G352" s="15" t="n">
        <x:v>9</x:v>
      </x:c>
      <x:c r="H352" s="15" t="n">
        <x:v>6</x:v>
      </x:c>
    </x:row>
    <x:row r="353" ht="52" customHeight="1">
      <x:c r="A353" s="13" t="str">
        <x:v>O1-I02</x:v>
      </x:c>
      <x:c r="B353" s="13" t="str">
        <x:v>Le bol chez Dhera</x:v>
      </x:c>
      <x:c r="C353" s="13" t="str">
        <x:v>Histoire</x:v>
      </x:c>
      <x:c r="D353" s="13" t="str">
        <x:v>Interactions des voies</x:v>
      </x:c>
      <x:c r="E353" s="13" t="str">
        <x:v>Lire Histoire</x:v>
      </x:c>
      <x:c r="F353" s="13" t="str">
        <x:v>Reconstitution documentée V4 — nouvelle rédaction V5</x:v>
      </x:c>
      <x:c r="G353" s="15" t="n">
        <x:v>9</x:v>
      </x:c>
      <x:c r="H353" s="15" t="n">
        <x:v>7</x:v>
      </x:c>
    </x:row>
    <x:row r="354" ht="52" customHeight="1">
      <x:c r="A354" s="13" t="str">
        <x:v>O1-I03</x:v>
      </x:c>
      <x:c r="B354" s="13" t="str">
        <x:v>Le garde qui détourne les yeux</x:v>
      </x:c>
      <x:c r="C354" s="13" t="str">
        <x:v>Histoire</x:v>
      </x:c>
      <x:c r="D354" s="13" t="str">
        <x:v>Interactions des voies</x:v>
      </x:c>
      <x:c r="E354" s="13" t="str">
        <x:v>Lire Histoire</x:v>
      </x:c>
      <x:c r="F354" s="13" t="str">
        <x:v>Reconstitution documentée V4 — nouvelle rédaction V5</x:v>
      </x:c>
      <x:c r="G354" s="15" t="n">
        <x:v>9</x:v>
      </x:c>
      <x:c r="H354" s="15" t="n">
        <x:v>8</x:v>
      </x:c>
    </x:row>
    <x:row r="355" ht="52" customHeight="1">
      <x:c r="A355" s="13" t="str">
        <x:v>O1-I04</x:v>
      </x:c>
      <x:c r="B355" s="13" t="str">
        <x:v>La manche sans père</x:v>
      </x:c>
      <x:c r="C355" s="13" t="str">
        <x:v>Histoire</x:v>
      </x:c>
      <x:c r="D355" s="13" t="str">
        <x:v>Interactions des voies</x:v>
      </x:c>
      <x:c r="E355" s="13" t="str">
        <x:v>Lire Histoire</x:v>
      </x:c>
      <x:c r="F355" s="13" t="str">
        <x:v>Reconstitution documentée V4 — nouvelle rédaction V5</x:v>
      </x:c>
      <x:c r="G355" s="15" t="n">
        <x:v>9</x:v>
      </x:c>
      <x:c r="H355" s="15" t="n">
        <x:v>9</x:v>
      </x:c>
    </x:row>
    <x:row r="356" ht="52" customHeight="1">
      <x:c r="A356" s="13" t="str">
        <x:v>O1-I05</x:v>
      </x:c>
      <x:c r="B356" s="13" t="str">
        <x:v>Le seuil après l’agression</x:v>
      </x:c>
      <x:c r="C356" s="13" t="str">
        <x:v>Histoire</x:v>
      </x:c>
      <x:c r="D356" s="13" t="str">
        <x:v>Interactions des voies</x:v>
      </x:c>
      <x:c r="E356" s="13" t="str">
        <x:v>Lire Histoire</x:v>
      </x:c>
      <x:c r="F356" s="13" t="str">
        <x:v>Reconstitution documentée V4 — nouvelle rédaction V5</x:v>
      </x:c>
      <x:c r="G356" s="15" t="n">
        <x:v>9</x:v>
      </x:c>
      <x:c r="H356" s="15" t="n">
        <x:v>10</x:v>
      </x:c>
    </x:row>
    <x:row r="357" ht="52" customHeight="1">
      <x:c r="A357" s="13" t="str">
        <x:v>O1-I06</x:v>
      </x:c>
      <x:c r="B357" s="13" t="str">
        <x:v>La place pour une lame</x:v>
      </x:c>
      <x:c r="C357" s="13" t="str">
        <x:v>Histoire</x:v>
      </x:c>
      <x:c r="D357" s="13" t="str">
        <x:v>Interactions des voies</x:v>
      </x:c>
      <x:c r="E357" s="13" t="str">
        <x:v>Lire Histoire</x:v>
      </x:c>
      <x:c r="F357" s="13" t="str">
        <x:v>Reconstitution documentée V4 — nouvelle rédaction V5</x:v>
      </x:c>
      <x:c r="G357" s="15" t="n">
        <x:v>9</x:v>
      </x:c>
      <x:c r="H357" s="15" t="n">
        <x:v>11</x:v>
      </x:c>
    </x:row>
    <x:row r="358" ht="52" customHeight="1">
      <x:c r="A358" s="13" t="str">
        <x:v>O1-I07</x:v>
      </x:c>
      <x:c r="B358" s="13" t="str">
        <x:v>Une lettre du frère</x:v>
      </x:c>
      <x:c r="C358" s="13" t="str">
        <x:v>Histoire</x:v>
      </x:c>
      <x:c r="D358" s="13" t="str">
        <x:v>Interactions des voies</x:v>
      </x:c>
      <x:c r="E358" s="13" t="str">
        <x:v>Lire Histoire</x:v>
      </x:c>
      <x:c r="F358" s="13" t="str">
        <x:v>Reconstitution documentée V4 — nouvelle rédaction V5</x:v>
      </x:c>
      <x:c r="G358" s="15" t="n">
        <x:v>9</x:v>
      </x:c>
      <x:c r="H358" s="15" t="n">
        <x:v>12</x:v>
      </x:c>
    </x:row>
    <x:row r="359" ht="52" customHeight="1">
      <x:c r="A359" s="13" t="str">
        <x:v>O1-I08</x:v>
      </x:c>
      <x:c r="B359" s="13" t="str">
        <x:v>Varek devant la nouvelle porte</x:v>
      </x:c>
      <x:c r="C359" s="13" t="str">
        <x:v>Histoire</x:v>
      </x:c>
      <x:c r="D359" s="13" t="str">
        <x:v>Interactions des voies</x:v>
      </x:c>
      <x:c r="E359" s="13" t="str">
        <x:v>Lire Histoire</x:v>
      </x:c>
      <x:c r="F359" s="13" t="str">
        <x:v>Reconstitution documentée V4 — nouvelle rédaction V5</x:v>
      </x:c>
      <x:c r="G359" s="15" t="n">
        <x:v>9</x:v>
      </x:c>
      <x:c r="H359" s="15" t="n">
        <x:v>13</x:v>
      </x:c>
    </x:row>
    <x:row r="360" ht="52" customHeight="1">
      <x:c r="A360" s="13" t="str">
        <x:v>O1-I09</x:v>
      </x:c>
      <x:c r="B360" s="13" t="str">
        <x:v>Une place réservée à Dhera</x:v>
      </x:c>
      <x:c r="C360" s="13" t="str">
        <x:v>Histoire</x:v>
      </x:c>
      <x:c r="D360" s="13" t="str">
        <x:v>Interactions des voies</x:v>
      </x:c>
      <x:c r="E360" s="13" t="str">
        <x:v>Lire Histoire</x:v>
      </x:c>
      <x:c r="F360" s="13" t="str">
        <x:v>Reconstitution documentée V4 — nouvelle rédaction V5</x:v>
      </x:c>
      <x:c r="G360" s="15" t="n">
        <x:v>9</x:v>
      </x:c>
      <x:c r="H360" s="15" t="n">
        <x:v>14</x:v>
      </x:c>
    </x:row>
    <x:row r="361" ht="52" customHeight="1">
      <x:c r="A361" s="13" t="str">
        <x:v>O1-I10</x:v>
      </x:c>
      <x:c r="B361" s="13" t="str">
        <x:v>Le signe de la nouvelle cohorte</x:v>
      </x:c>
      <x:c r="C361" s="13" t="str">
        <x:v>Histoire</x:v>
      </x:c>
      <x:c r="D361" s="13" t="str">
        <x:v>Interactions des voies</x:v>
      </x:c>
      <x:c r="E361" s="13" t="str">
        <x:v>Lire Histoire</x:v>
      </x:c>
      <x:c r="F361" s="13" t="str">
        <x:v>Reconstitution documentée V4 — nouvelle rédaction V5</x:v>
      </x:c>
      <x:c r="G361" s="15" t="n">
        <x:v>9</x:v>
      </x:c>
      <x:c r="H361" s="15" t="n">
        <x:v>15</x:v>
      </x:c>
    </x:row>
    <x:row r="362" ht="52" customHeight="1">
      <x:c r="A362" s="13" t="str">
        <x:v>O2-I01</x:v>
      </x:c>
      <x:c r="B362" s="13" t="str">
        <x:v>Sael époussette le support</x:v>
      </x:c>
      <x:c r="C362" s="13" t="str">
        <x:v>Histoire</x:v>
      </x:c>
      <x:c r="D362" s="13" t="str">
        <x:v>Interactions des voies</x:v>
      </x:c>
      <x:c r="E362" s="13" t="str">
        <x:v>Lire Histoire</x:v>
      </x:c>
      <x:c r="F362" s="13" t="str">
        <x:v>Reconstitution documentée V4 — nouvelle rédaction V5</x:v>
      </x:c>
      <x:c r="G362" s="15" t="n">
        <x:v>9</x:v>
      </x:c>
      <x:c r="H362" s="15" t="n">
        <x:v>16</x:v>
      </x:c>
    </x:row>
    <x:row r="363" ht="52" customHeight="1">
      <x:c r="A363" s="13" t="str">
        <x:v>O2-I02</x:v>
      </x:c>
      <x:c r="B363" s="13" t="str">
        <x:v>Khor n’est pas derrière</x:v>
      </x:c>
      <x:c r="C363" s="13" t="str">
        <x:v>Histoire</x:v>
      </x:c>
      <x:c r="D363" s="13" t="str">
        <x:v>Interactions des voies</x:v>
      </x:c>
      <x:c r="E363" s="13" t="str">
        <x:v>Lire Histoire</x:v>
      </x:c>
      <x:c r="F363" s="13" t="str">
        <x:v>Reconstitution documentée V4 — nouvelle rédaction V5</x:v>
      </x:c>
      <x:c r="G363" s="15" t="n">
        <x:v>9</x:v>
      </x:c>
      <x:c r="H363" s="15" t="n">
        <x:v>17</x:v>
      </x:c>
    </x:row>
    <x:row r="364" ht="52" customHeight="1">
      <x:c r="A364" s="13" t="str">
        <x:v>O2-I03</x:v>
      </x:c>
      <x:c r="B364" s="13" t="str">
        <x:v>Le vieux vers</x:v>
      </x:c>
      <x:c r="C364" s="13" t="str">
        <x:v>Histoire</x:v>
      </x:c>
      <x:c r="D364" s="13" t="str">
        <x:v>Interactions des voies</x:v>
      </x:c>
      <x:c r="E364" s="13" t="str">
        <x:v>Lire Histoire</x:v>
      </x:c>
      <x:c r="F364" s="13" t="str">
        <x:v>Reconstitution documentée V4 — nouvelle rédaction V5</x:v>
      </x:c>
      <x:c r="G364" s="15" t="n">
        <x:v>9</x:v>
      </x:c>
      <x:c r="H364" s="15" t="n">
        <x:v>18</x:v>
      </x:c>
    </x:row>
    <x:row r="365" ht="52" customHeight="1">
      <x:c r="A365" s="13" t="str">
        <x:v>O2-I04</x:v>
      </x:c>
      <x:c r="B365" s="13" t="str">
        <x:v>La réparation d’Orha</x:v>
      </x:c>
      <x:c r="C365" s="13" t="str">
        <x:v>Histoire</x:v>
      </x:c>
      <x:c r="D365" s="13" t="str">
        <x:v>Interactions des voies</x:v>
      </x:c>
      <x:c r="E365" s="13" t="str">
        <x:v>Lire Histoire</x:v>
      </x:c>
      <x:c r="F365" s="13" t="str">
        <x:v>Reconstitution documentée V4 — nouvelle rédaction V5</x:v>
      </x:c>
      <x:c r="G365" s="15" t="n">
        <x:v>9</x:v>
      </x:c>
      <x:c r="H365" s="15" t="n">
        <x:v>19</x:v>
      </x:c>
    </x:row>
    <x:row r="366" ht="52" customHeight="1">
      <x:c r="A366" s="13" t="str">
        <x:v>O2-I05</x:v>
      </x:c>
      <x:c r="B366" s="13" t="str">
        <x:v>Le coup final reste difficile</x:v>
      </x:c>
      <x:c r="C366" s="13" t="str">
        <x:v>Histoire</x:v>
      </x:c>
      <x:c r="D366" s="13" t="str">
        <x:v>Interactions des voies</x:v>
      </x:c>
      <x:c r="E366" s="13" t="str">
        <x:v>Lire Histoire</x:v>
      </x:c>
      <x:c r="F366" s="13" t="str">
        <x:v>Reconstitution documentée V4 — nouvelle rédaction V5</x:v>
      </x:c>
      <x:c r="G366" s="15" t="n">
        <x:v>9</x:v>
      </x:c>
      <x:c r="H366" s="15" t="n">
        <x:v>20</x:v>
      </x:c>
    </x:row>
    <x:row r="367" ht="52" customHeight="1">
      <x:c r="A367" s="13" t="str">
        <x:v>O2-I06</x:v>
      </x:c>
      <x:c r="B367" s="13" t="str">
        <x:v>Un prêt a une date</x:v>
      </x:c>
      <x:c r="C367" s="13" t="str">
        <x:v>Histoire</x:v>
      </x:c>
      <x:c r="D367" s="13" t="str">
        <x:v>Interactions des voies</x:v>
      </x:c>
      <x:c r="E367" s="13" t="str">
        <x:v>Lire Histoire</x:v>
      </x:c>
      <x:c r="F367" s="13" t="str">
        <x:v>Reconstitution documentée V4 — nouvelle rédaction V5</x:v>
      </x:c>
      <x:c r="G367" s="15" t="n">
        <x:v>9</x:v>
      </x:c>
      <x:c r="H367" s="15" t="n">
        <x:v>21</x:v>
      </x:c>
    </x:row>
    <x:row r="368" ht="52" customHeight="1">
      <x:c r="A368" s="13" t="str">
        <x:v>O2-I07</x:v>
      </x:c>
      <x:c r="B368" s="13" t="str">
        <x:v>La marque sous la lumière</x:v>
      </x:c>
      <x:c r="C368" s="13" t="str">
        <x:v>Histoire</x:v>
      </x:c>
      <x:c r="D368" s="13" t="str">
        <x:v>Interactions des voies</x:v>
      </x:c>
      <x:c r="E368" s="13" t="str">
        <x:v>Lire Histoire</x:v>
      </x:c>
      <x:c r="F368" s="13" t="str">
        <x:v>Reconstitution documentée V4 — nouvelle rédaction V5</x:v>
      </x:c>
      <x:c r="G368" s="15" t="n">
        <x:v>9</x:v>
      </x:c>
      <x:c r="H368" s="15" t="n">
        <x:v>22</x:v>
      </x:c>
    </x:row>
    <x:row r="369" ht="52" customHeight="1">
      <x:c r="A369" s="13" t="str">
        <x:v>O2-I08</x:v>
      </x:c>
      <x:c r="B369" s="13" t="str">
        <x:v>Le nom absent du panneau</x:v>
      </x:c>
      <x:c r="C369" s="13" t="str">
        <x:v>Histoire</x:v>
      </x:c>
      <x:c r="D369" s="13" t="str">
        <x:v>Interactions des voies</x:v>
      </x:c>
      <x:c r="E369" s="13" t="str">
        <x:v>Lire Histoire</x:v>
      </x:c>
      <x:c r="F369" s="13" t="str">
        <x:v>Reconstitution documentée V4 — nouvelle rédaction V5</x:v>
      </x:c>
      <x:c r="G369" s="15" t="n">
        <x:v>9</x:v>
      </x:c>
      <x:c r="H369" s="15" t="n">
        <x:v>23</x:v>
      </x:c>
    </x:row>
    <x:row r="370" ht="52" customHeight="1">
      <x:c r="A370" s="13" t="str">
        <x:v>O2-I09</x:v>
      </x:c>
      <x:c r="B370" s="13" t="str">
        <x:v>La place du masque transmis</x:v>
      </x:c>
      <x:c r="C370" s="13" t="str">
        <x:v>Histoire</x:v>
      </x:c>
      <x:c r="D370" s="13" t="str">
        <x:v>Interactions des voies</x:v>
      </x:c>
      <x:c r="E370" s="13" t="str">
        <x:v>Lire Histoire</x:v>
      </x:c>
      <x:c r="F370" s="13" t="str">
        <x:v>Reconstitution documentée V4 — nouvelle rédaction V5</x:v>
      </x:c>
      <x:c r="G370" s="15" t="n">
        <x:v>9</x:v>
      </x:c>
      <x:c r="H370" s="15" t="n">
        <x:v>24</x:v>
      </x:c>
    </x:row>
    <x:row r="371" ht="52" customHeight="1">
      <x:c r="A371" s="13" t="str">
        <x:v>O2-I10</x:v>
      </x:c>
      <x:c r="B371" s="13" t="str">
        <x:v>L’élève compte les voix</x:v>
      </x:c>
      <x:c r="C371" s="13" t="str">
        <x:v>Histoire</x:v>
      </x:c>
      <x:c r="D371" s="13" t="str">
        <x:v>Interactions des voies</x:v>
      </x:c>
      <x:c r="E371" s="13" t="str">
        <x:v>Lire Histoire</x:v>
      </x:c>
      <x:c r="F371" s="13" t="str">
        <x:v>Reconstitution documentée V4 — nouvelle rédaction V5</x:v>
      </x:c>
      <x:c r="G371" s="15" t="n">
        <x:v>9</x:v>
      </x:c>
      <x:c r="H371" s="15" t="n">
        <x:v>25</x:v>
      </x:c>
    </x:row>
    <x:row r="372" ht="52" customHeight="1">
      <x:c r="A372" s="13" t="str">
        <x:v>O3-I01</x:v>
      </x:c>
      <x:c r="B372" s="13" t="str">
        <x:v>La place vide au repas</x:v>
      </x:c>
      <x:c r="C372" s="13" t="str">
        <x:v>Histoire</x:v>
      </x:c>
      <x:c r="D372" s="13" t="str">
        <x:v>Interactions des voies</x:v>
      </x:c>
      <x:c r="E372" s="13" t="str">
        <x:v>Lire Histoire</x:v>
      </x:c>
      <x:c r="F372" s="13" t="str">
        <x:v>Reconstitution documentée V4 — nouvelle rédaction V5</x:v>
      </x:c>
      <x:c r="G372" s="15" t="n">
        <x:v>9</x:v>
      </x:c>
      <x:c r="H372" s="15" t="n">
        <x:v>26</x:v>
      </x:c>
    </x:row>
    <x:row r="373" ht="52" customHeight="1">
      <x:c r="A373" s="13" t="str">
        <x:v>O3-I02</x:v>
      </x:c>
      <x:c r="B373" s="13" t="str">
        <x:v>Le premier rire d’Orem</x:v>
      </x:c>
      <x:c r="C373" s="13" t="str">
        <x:v>Histoire</x:v>
      </x:c>
      <x:c r="D373" s="13" t="str">
        <x:v>Interactions des voies</x:v>
      </x:c>
      <x:c r="E373" s="13" t="str">
        <x:v>Lire Histoire</x:v>
      </x:c>
      <x:c r="F373" s="13" t="str">
        <x:v>Reconstitution documentée V4 — nouvelle rédaction V5</x:v>
      </x:c>
      <x:c r="G373" s="15" t="n">
        <x:v>9</x:v>
      </x:c>
      <x:c r="H373" s="15" t="n">
        <x:v>27</x:v>
      </x:c>
    </x:row>
    <x:row r="374" ht="52" customHeight="1">
      <x:c r="A374" s="13" t="str">
        <x:v>O3-I03</x:v>
      </x:c>
      <x:c r="B374" s="13" t="str">
        <x:v>Vesha ferme son atelier</x:v>
      </x:c>
      <x:c r="C374" s="13" t="str">
        <x:v>Histoire</x:v>
      </x:c>
      <x:c r="D374" s="13" t="str">
        <x:v>Interactions des voies</x:v>
      </x:c>
      <x:c r="E374" s="13" t="str">
        <x:v>Lire Histoire</x:v>
      </x:c>
      <x:c r="F374" s="13" t="str">
        <x:v>Reconstitution documentée V4 — nouvelle rédaction V5</x:v>
      </x:c>
      <x:c r="G374" s="15" t="n">
        <x:v>9</x:v>
      </x:c>
      <x:c r="H374" s="15" t="n">
        <x:v>28</x:v>
      </x:c>
    </x:row>
    <x:row r="375" ht="52" customHeight="1">
      <x:c r="A375" s="13" t="str">
        <x:v>O3-I04</x:v>
      </x:c>
      <x:c r="B375" s="13" t="str">
        <x:v>Les traces de la harde</x:v>
      </x:c>
      <x:c r="C375" s="13" t="str">
        <x:v>Histoire</x:v>
      </x:c>
      <x:c r="D375" s="13" t="str">
        <x:v>Interactions des voies</x:v>
      </x:c>
      <x:c r="E375" s="13" t="str">
        <x:v>Lire Histoire</x:v>
      </x:c>
      <x:c r="F375" s="13" t="str">
        <x:v>Reconstitution documentée V4 — nouvelle rédaction V5</x:v>
      </x:c>
      <x:c r="G375" s="15" t="n">
        <x:v>9</x:v>
      </x:c>
      <x:c r="H375" s="15" t="n">
        <x:v>29</x:v>
      </x:c>
    </x:row>
    <x:row r="376" ht="52" customHeight="1">
      <x:c r="A376" s="13" t="str">
        <x:v>O3-I05</x:v>
      </x:c>
      <x:c r="B376" s="13" t="str">
        <x:v>L’outil retrouve un bruit</x:v>
      </x:c>
      <x:c r="C376" s="13" t="str">
        <x:v>Histoire</x:v>
      </x:c>
      <x:c r="D376" s="13" t="str">
        <x:v>Interactions des voies</x:v>
      </x:c>
      <x:c r="E376" s="13" t="str">
        <x:v>Lire Histoire</x:v>
      </x:c>
      <x:c r="F376" s="13" t="str">
        <x:v>Reconstitution documentée V4 — nouvelle rédaction V5</x:v>
      </x:c>
      <x:c r="G376" s="15" t="n">
        <x:v>9</x:v>
      </x:c>
      <x:c r="H376" s="15" t="n">
        <x:v>30</x:v>
      </x:c>
    </x:row>
    <x:row r="377" ht="52" customHeight="1">
      <x:c r="A377" s="13" t="str">
        <x:v>O3-I06</x:v>
      </x:c>
      <x:c r="B377" s="13" t="str">
        <x:v>Le nom toujours inconnu</x:v>
      </x:c>
      <x:c r="C377" s="13" t="str">
        <x:v>Histoire</x:v>
      </x:c>
      <x:c r="D377" s="13" t="str">
        <x:v>Interactions des voies</x:v>
      </x:c>
      <x:c r="E377" s="13" t="str">
        <x:v>Lire Histoire</x:v>
      </x:c>
      <x:c r="F377" s="13" t="str">
        <x:v>Reconstitution documentée V4 — nouvelle rédaction V5</x:v>
      </x:c>
      <x:c r="G377" s="15" t="n">
        <x:v>9</x:v>
      </x:c>
      <x:c r="H377" s="15" t="n">
        <x:v>31</x:v>
      </x:c>
    </x:row>
    <x:row r="378" ht="52" customHeight="1">
      <x:c r="A378" s="13" t="str">
        <x:v>O3-I07</x:v>
      </x:c>
      <x:c r="B378" s="13" t="str">
        <x:v>Tava choisit une autre chaise</x:v>
      </x:c>
      <x:c r="C378" s="13" t="str">
        <x:v>Histoire</x:v>
      </x:c>
      <x:c r="D378" s="13" t="str">
        <x:v>Interactions des voies</x:v>
      </x:c>
      <x:c r="E378" s="13" t="str">
        <x:v>Lire Histoire</x:v>
      </x:c>
      <x:c r="F378" s="13" t="str">
        <x:v>Reconstitution documentée V4 — nouvelle rédaction V5</x:v>
      </x:c>
      <x:c r="G378" s="15" t="n">
        <x:v>9</x:v>
      </x:c>
      <x:c r="H378" s="15" t="n">
        <x:v>32</x:v>
      </x:c>
    </x:row>
    <x:row r="379" ht="52" customHeight="1">
      <x:c r="A379" s="13" t="str">
        <x:v>O3-I08</x:v>
      </x:c>
      <x:c r="B379" s="13" t="str">
        <x:v>Une adresse sur le quai</x:v>
      </x:c>
      <x:c r="C379" s="13" t="str">
        <x:v>Histoire</x:v>
      </x:c>
      <x:c r="D379" s="13" t="str">
        <x:v>Interactions des voies</x:v>
      </x:c>
      <x:c r="E379" s="13" t="str">
        <x:v>Lire Histoire</x:v>
      </x:c>
      <x:c r="F379" s="13" t="str">
        <x:v>Reconstitution documentée V4 — nouvelle rédaction V5</x:v>
      </x:c>
      <x:c r="G379" s="15" t="n">
        <x:v>9</x:v>
      </x:c>
      <x:c r="H379" s="15" t="n">
        <x:v>33</x:v>
      </x:c>
    </x:row>
    <x:row r="380" ht="52" customHeight="1">
      <x:c r="A380" s="13" t="str">
        <x:v>O3-I09</x:v>
      </x:c>
      <x:c r="B380" s="13" t="str">
        <x:v>Les lampes non allumées</x:v>
      </x:c>
      <x:c r="C380" s="13" t="str">
        <x:v>Histoire</x:v>
      </x:c>
      <x:c r="D380" s="13" t="str">
        <x:v>Interactions des voies</x:v>
      </x:c>
      <x:c r="E380" s="13" t="str">
        <x:v>Lire Histoire</x:v>
      </x:c>
      <x:c r="F380" s="13" t="str">
        <x:v>Reconstitution documentée V4 — nouvelle rédaction V5</x:v>
      </x:c>
      <x:c r="G380" s="15" t="n">
        <x:v>9</x:v>
      </x:c>
      <x:c r="H380" s="15" t="n">
        <x:v>34</x:v>
      </x:c>
    </x:row>
    <x:row r="381" ht="52" customHeight="1">
      <x:c r="A381" s="13" t="str">
        <x:v>O3-I10</x:v>
      </x:c>
      <x:c r="B381" s="13" t="str">
        <x:v>Le chant d’après</x:v>
      </x:c>
      <x:c r="C381" s="13" t="str">
        <x:v>Histoire</x:v>
      </x:c>
      <x:c r="D381" s="13" t="str">
        <x:v>Interactions des voies</x:v>
      </x:c>
      <x:c r="E381" s="13" t="str">
        <x:v>Lire Histoire</x:v>
      </x:c>
      <x:c r="F381" s="13" t="str">
        <x:v>Reconstitution documentée V4 — nouvelle rédaction V5</x:v>
      </x:c>
      <x:c r="G381" s="15" t="n">
        <x:v>9</x:v>
      </x:c>
      <x:c r="H381" s="15" t="n">
        <x:v>35</x:v>
      </x:c>
    </x:row>
    <x:row r="382" ht="52" customHeight="1">
      <x:c r="A382" s="13" t="str">
        <x:v>O4-I01</x:v>
      </x:c>
      <x:c r="B382" s="13" t="str">
        <x:v>Le salut de l’instructeur</x:v>
      </x:c>
      <x:c r="C382" s="13" t="str">
        <x:v>Histoire</x:v>
      </x:c>
      <x:c r="D382" s="13" t="str">
        <x:v>Interactions des voies</x:v>
      </x:c>
      <x:c r="E382" s="13" t="str">
        <x:v>Lire Histoire</x:v>
      </x:c>
      <x:c r="F382" s="13" t="str">
        <x:v>Reconstitution documentée V4 — nouvelle rédaction V5</x:v>
      </x:c>
      <x:c r="G382" s="15" t="n">
        <x:v>9</x:v>
      </x:c>
      <x:c r="H382" s="15" t="n">
        <x:v>36</x:v>
      </x:c>
    </x:row>
    <x:row r="383" ht="52" customHeight="1">
      <x:c r="A383" s="13" t="str">
        <x:v>O4-I02</x:v>
      </x:c>
      <x:c r="B383" s="13" t="str">
        <x:v>La plaque que Drek cache</x:v>
      </x:c>
      <x:c r="C383" s="13" t="str">
        <x:v>Histoire</x:v>
      </x:c>
      <x:c r="D383" s="13" t="str">
        <x:v>Interactions des voies</x:v>
      </x:c>
      <x:c r="E383" s="13" t="str">
        <x:v>Lire Histoire</x:v>
      </x:c>
      <x:c r="F383" s="13" t="str">
        <x:v>Reconstitution documentée V4 — nouvelle rédaction V5</x:v>
      </x:c>
      <x:c r="G383" s="15" t="n">
        <x:v>9</x:v>
      </x:c>
      <x:c r="H383" s="15" t="n">
        <x:v>37</x:v>
      </x:c>
    </x:row>
    <x:row r="384" ht="52" customHeight="1">
      <x:c r="A384" s="13" t="str">
        <x:v>O4-I03</x:v>
      </x:c>
      <x:c r="B384" s="13" t="str">
        <x:v>Isha garde son espace</x:v>
      </x:c>
      <x:c r="C384" s="13" t="str">
        <x:v>Histoire</x:v>
      </x:c>
      <x:c r="D384" s="13" t="str">
        <x:v>Interactions des voies</x:v>
      </x:c>
      <x:c r="E384" s="13" t="str">
        <x:v>Lire Histoire</x:v>
      </x:c>
      <x:c r="F384" s="13" t="str">
        <x:v>Reconstitution documentée V4 — nouvelle rédaction V5</x:v>
      </x:c>
      <x:c r="G384" s="15" t="n">
        <x:v>9</x:v>
      </x:c>
      <x:c r="H384" s="15" t="n">
        <x:v>38</x:v>
      </x:c>
    </x:row>
    <x:row r="385" ht="52" customHeight="1">
      <x:c r="A385" s="13" t="str">
        <x:v>O4-I04</x:v>
      </x:c>
      <x:c r="B385" s="13" t="str">
        <x:v>L’arme sous verre</x:v>
      </x:c>
      <x:c r="C385" s="13" t="str">
        <x:v>Histoire</x:v>
      </x:c>
      <x:c r="D385" s="13" t="str">
        <x:v>Interactions des voies</x:v>
      </x:c>
      <x:c r="E385" s="13" t="str">
        <x:v>Lire Histoire</x:v>
      </x:c>
      <x:c r="F385" s="13" t="str">
        <x:v>Reconstitution documentée V4 — nouvelle rédaction V5</x:v>
      </x:c>
      <x:c r="G385" s="15" t="n">
        <x:v>9</x:v>
      </x:c>
      <x:c r="H385" s="15" t="n">
        <x:v>39</x:v>
      </x:c>
    </x:row>
    <x:row r="386" ht="52" customHeight="1">
      <x:c r="A386" s="13" t="str">
        <x:v>O4-I05</x:v>
      </x:c>
      <x:c r="B386" s="13" t="str">
        <x:v>Un merci sans pardon</x:v>
      </x:c>
      <x:c r="C386" s="13" t="str">
        <x:v>Histoire</x:v>
      </x:c>
      <x:c r="D386" s="13" t="str">
        <x:v>Interactions des voies</x:v>
      </x:c>
      <x:c r="E386" s="13" t="str">
        <x:v>Lire Histoire</x:v>
      </x:c>
      <x:c r="F386" s="13" t="str">
        <x:v>Reconstitution documentée V4 — nouvelle rédaction V5</x:v>
      </x:c>
      <x:c r="G386" s="15" t="n">
        <x:v>9</x:v>
      </x:c>
      <x:c r="H386" s="15" t="n">
        <x:v>40</x:v>
      </x:c>
    </x:row>
    <x:row r="387" ht="52" customHeight="1">
      <x:c r="A387" s="13" t="str">
        <x:v>O4-I06</x:v>
      </x:c>
      <x:c r="B387" s="13" t="str">
        <x:v>Le compte rendu d’Evar</x:v>
      </x:c>
      <x:c r="C387" s="13" t="str">
        <x:v>Histoire</x:v>
      </x:c>
      <x:c r="D387" s="13" t="str">
        <x:v>Interactions des voies</x:v>
      </x:c>
      <x:c r="E387" s="13" t="str">
        <x:v>Lire Histoire</x:v>
      </x:c>
      <x:c r="F387" s="13" t="str">
        <x:v>Reconstitution documentée V4 — nouvelle rédaction V5</x:v>
      </x:c>
      <x:c r="G387" s="15" t="n">
        <x:v>9</x:v>
      </x:c>
      <x:c r="H387" s="15" t="n">
        <x:v>41</x:v>
      </x:c>
    </x:row>
    <x:row r="388" ht="52" customHeight="1">
      <x:c r="A388" s="13" t="str">
        <x:v>O4-I07</x:v>
      </x:c>
      <x:c r="B388" s="13" t="str">
        <x:v>La rumeur au quai</x:v>
      </x:c>
      <x:c r="C388" s="13" t="str">
        <x:v>Histoire</x:v>
      </x:c>
      <x:c r="D388" s="13" t="str">
        <x:v>Interactions des voies</x:v>
      </x:c>
      <x:c r="E388" s="13" t="str">
        <x:v>Lire Histoire</x:v>
      </x:c>
      <x:c r="F388" s="13" t="str">
        <x:v>Reconstitution documentée V4 — nouvelle rédaction V5</x:v>
      </x:c>
      <x:c r="G388" s="15" t="n">
        <x:v>9</x:v>
      </x:c>
      <x:c r="H388" s="15" t="n">
        <x:v>42</x:v>
      </x:c>
    </x:row>
    <x:row r="389" ht="52" customHeight="1">
      <x:c r="A389" s="13" t="str">
        <x:v>O4-I08</x:v>
      </x:c>
      <x:c r="B389" s="13" t="str">
        <x:v>La plaque corrigée</x:v>
      </x:c>
      <x:c r="C389" s="13" t="str">
        <x:v>Histoire</x:v>
      </x:c>
      <x:c r="D389" s="13" t="str">
        <x:v>Interactions des voies</x:v>
      </x:c>
      <x:c r="E389" s="13" t="str">
        <x:v>Lire Histoire</x:v>
      </x:c>
      <x:c r="F389" s="13" t="str">
        <x:v>Reconstitution documentée V4 — nouvelle rédaction V5</x:v>
      </x:c>
      <x:c r="G389" s="15" t="n">
        <x:v>9</x:v>
      </x:c>
      <x:c r="H389" s="15" t="n">
        <x:v>43</x:v>
      </x:c>
    </x:row>
    <x:row r="390" ht="52" customHeight="1">
      <x:c r="A390" s="13" t="str">
        <x:v>O4-I09</x:v>
      </x:c>
      <x:c r="B390" s="13" t="str">
        <x:v>Le nouveau nom dans une bouche</x:v>
      </x:c>
      <x:c r="C390" s="13" t="str">
        <x:v>Histoire</x:v>
      </x:c>
      <x:c r="D390" s="13" t="str">
        <x:v>Interactions des voies</x:v>
      </x:c>
      <x:c r="E390" s="13" t="str">
        <x:v>Lire Histoire</x:v>
      </x:c>
      <x:c r="F390" s="13" t="str">
        <x:v>Reconstitution documentée V4 — nouvelle rédaction V5</x:v>
      </x:c>
      <x:c r="G390" s="15" t="n">
        <x:v>9</x:v>
      </x:c>
      <x:c r="H390" s="15" t="n">
        <x:v>44</x:v>
      </x:c>
    </x:row>
    <x:row r="391" ht="52" customHeight="1">
      <x:c r="A391" s="13" t="str">
        <x:v>O4-I10</x:v>
      </x:c>
      <x:c r="B391" s="13" t="str">
        <x:v>Une erreur reconnue</x:v>
      </x:c>
      <x:c r="C391" s="13" t="str">
        <x:v>Histoire</x:v>
      </x:c>
      <x:c r="D391" s="13" t="str">
        <x:v>Interactions des voies</x:v>
      </x:c>
      <x:c r="E391" s="13" t="str">
        <x:v>Lire Histoire</x:v>
      </x:c>
      <x:c r="F391" s="13" t="str">
        <x:v>Reconstitution documentée V4 — nouvelle rédaction V5</x:v>
      </x:c>
      <x:c r="G391" s="15" t="n">
        <x:v>9</x:v>
      </x:c>
      <x:c r="H391" s="15" t="n">
        <x:v>45</x:v>
      </x:c>
    </x:row>
    <x:row r="392" ht="52" customHeight="1">
      <x:c r="A392" s="13" t="str">
        <x:v>O5-I01</x:v>
      </x:c>
      <x:c r="B392" s="13" t="str">
        <x:v>Le signe qu’on recommence</x:v>
      </x:c>
      <x:c r="C392" s="13" t="str">
        <x:v>Histoire</x:v>
      </x:c>
      <x:c r="D392" s="13" t="str">
        <x:v>Interactions des voies</x:v>
      </x:c>
      <x:c r="E392" s="13" t="str">
        <x:v>Lire Histoire</x:v>
      </x:c>
      <x:c r="F392" s="13" t="str">
        <x:v>Reconstitution documentée V4 — nouvelle rédaction V5</x:v>
      </x:c>
      <x:c r="G392" s="15" t="n">
        <x:v>9</x:v>
      </x:c>
      <x:c r="H392" s="15" t="n">
        <x:v>46</x:v>
      </x:c>
    </x:row>
    <x:row r="393" ht="52" customHeight="1">
      <x:c r="A393" s="13" t="str">
        <x:v>O5-I02</x:v>
      </x:c>
      <x:c r="B393" s="13" t="str">
        <x:v>Le salut au croisement</x:v>
      </x:c>
      <x:c r="C393" s="13" t="str">
        <x:v>Histoire</x:v>
      </x:c>
      <x:c r="D393" s="13" t="str">
        <x:v>Interactions des voies</x:v>
      </x:c>
      <x:c r="E393" s="13" t="str">
        <x:v>Lire Histoire</x:v>
      </x:c>
      <x:c r="F393" s="13" t="str">
        <x:v>Reconstitution documentée V4 — nouvelle rédaction V5</x:v>
      </x:c>
      <x:c r="G393" s="15" t="n">
        <x:v>9</x:v>
      </x:c>
      <x:c r="H393" s="15" t="n">
        <x:v>47</x:v>
      </x:c>
    </x:row>
    <x:row r="394" ht="52" customHeight="1">
      <x:c r="A394" s="13" t="str">
        <x:v>O5-I03</x:v>
      </x:c>
      <x:c r="B394" s="13" t="str">
        <x:v>Le mot qui manque</x:v>
      </x:c>
      <x:c r="C394" s="13" t="str">
        <x:v>Histoire</x:v>
      </x:c>
      <x:c r="D394" s="13" t="str">
        <x:v>Interactions des voies</x:v>
      </x:c>
      <x:c r="E394" s="13" t="str">
        <x:v>Lire Histoire</x:v>
      </x:c>
      <x:c r="F394" s="13" t="str">
        <x:v>Reconstitution documentée V4 — nouvelle rédaction V5</x:v>
      </x:c>
      <x:c r="G394" s="15" t="n">
        <x:v>9</x:v>
      </x:c>
      <x:c r="H394" s="15" t="n">
        <x:v>48</x:v>
      </x:c>
    </x:row>
    <x:row r="395" ht="52" customHeight="1">
      <x:c r="A395" s="13" t="str">
        <x:v>O5-I04</x:v>
      </x:c>
      <x:c r="B395" s="13" t="str">
        <x:v>Le câble de Namarra</x:v>
      </x:c>
      <x:c r="C395" s="13" t="str">
        <x:v>Histoire</x:v>
      </x:c>
      <x:c r="D395" s="13" t="str">
        <x:v>Interactions des voies</x:v>
      </x:c>
      <x:c r="E395" s="13" t="str">
        <x:v>Lire Histoire</x:v>
      </x:c>
      <x:c r="F395" s="13" t="str">
        <x:v>Reconstitution documentée V4 — nouvelle rédaction V5</x:v>
      </x:c>
      <x:c r="G395" s="15" t="n">
        <x:v>9</x:v>
      </x:c>
      <x:c r="H395" s="15" t="n">
        <x:v>49</x:v>
      </x:c>
    </x:row>
    <x:row r="396" ht="52" customHeight="1">
      <x:c r="A396" s="13" t="str">
        <x:v>O5-I05</x:v>
      </x:c>
      <x:c r="B396" s="13" t="str">
        <x:v>Mara répare seule</x:v>
      </x:c>
      <x:c r="C396" s="13" t="str">
        <x:v>Histoire</x:v>
      </x:c>
      <x:c r="D396" s="13" t="str">
        <x:v>Interactions des voies</x:v>
      </x:c>
      <x:c r="E396" s="13" t="str">
        <x:v>Lire Histoire</x:v>
      </x:c>
      <x:c r="F396" s="13" t="str">
        <x:v>Reconstitution documentée V4 — nouvelle rédaction V5</x:v>
      </x:c>
      <x:c r="G396" s="15" t="n">
        <x:v>9</x:v>
      </x:c>
      <x:c r="H396" s="15" t="n">
        <x:v>50</x:v>
      </x:c>
    </x:row>
    <x:row r="397" ht="52" customHeight="1">
      <x:c r="A397" s="13" t="str">
        <x:v>O5-I06</x:v>
      </x:c>
      <x:c r="B397" s="13" t="str">
        <x:v>Deux cartes, deux destinations</x:v>
      </x:c>
      <x:c r="C397" s="13" t="str">
        <x:v>Histoire</x:v>
      </x:c>
      <x:c r="D397" s="13" t="str">
        <x:v>Interactions des voies</x:v>
      </x:c>
      <x:c r="E397" s="13" t="str">
        <x:v>Lire Histoire</x:v>
      </x:c>
      <x:c r="F397" s="13" t="str">
        <x:v>Reconstitution documentée V4 — nouvelle rédaction V5</x:v>
      </x:c>
      <x:c r="G397" s="15" t="n">
        <x:v>9</x:v>
      </x:c>
      <x:c r="H397" s="15" t="n">
        <x:v>51</x:v>
      </x:c>
    </x:row>
    <x:row r="398" ht="52" customHeight="1">
      <x:c r="A398" s="13" t="str">
        <x:v>O5-I07</x:v>
      </x:c>
      <x:c r="B398" s="13" t="str">
        <x:v>Le dernier signe au sas</x:v>
      </x:c>
      <x:c r="C398" s="13" t="str">
        <x:v>Histoire</x:v>
      </x:c>
      <x:c r="D398" s="13" t="str">
        <x:v>Interactions des voies</x:v>
      </x:c>
      <x:c r="E398" s="13" t="str">
        <x:v>Lire Histoire</x:v>
      </x:c>
      <x:c r="F398" s="13" t="str">
        <x:v>Reconstitution documentée V4 — nouvelle rédaction V5</x:v>
      </x:c>
      <x:c r="G398" s="15" t="n">
        <x:v>9</x:v>
      </x:c>
      <x:c r="H398" s="15" t="n">
        <x:v>52</x:v>
      </x:c>
    </x:row>
    <x:row r="399" ht="52" customHeight="1">
      <x:c r="A399" s="13" t="str">
        <x:v>O5-I08</x:v>
      </x:c>
      <x:c r="B399" s="13" t="str">
        <x:v>Un message pas encore reçu</x:v>
      </x:c>
      <x:c r="C399" s="13" t="str">
        <x:v>Histoire</x:v>
      </x:c>
      <x:c r="D399" s="13" t="str">
        <x:v>Interactions des voies</x:v>
      </x:c>
      <x:c r="E399" s="13" t="str">
        <x:v>Lire Histoire</x:v>
      </x:c>
      <x:c r="F399" s="13" t="str">
        <x:v>Reconstitution documentée V4 — nouvelle rédaction V5</x:v>
      </x:c>
      <x:c r="G399" s="15" t="n">
        <x:v>9</x:v>
      </x:c>
      <x:c r="H399" s="15" t="n">
        <x:v>53</x:v>
      </x:c>
    </x:row>
    <x:row r="400" ht="52" customHeight="1">
      <x:c r="A400" s="13" t="str">
        <x:v>O5-I09</x:v>
      </x:c>
      <x:c r="B400" s="13" t="str">
        <x:v>Le prêt retourné</x:v>
      </x:c>
      <x:c r="C400" s="13" t="str">
        <x:v>Histoire</x:v>
      </x:c>
      <x:c r="D400" s="13" t="str">
        <x:v>Interactions des voies</x:v>
      </x:c>
      <x:c r="E400" s="13" t="str">
        <x:v>Lire Histoire</x:v>
      </x:c>
      <x:c r="F400" s="13" t="str">
        <x:v>Reconstitution documentée V4 — nouvelle rédaction V5</x:v>
      </x:c>
      <x:c r="G400" s="15" t="n">
        <x:v>9</x:v>
      </x:c>
      <x:c r="H400" s="15" t="n">
        <x:v>54</x:v>
      </x:c>
    </x:row>
    <x:row r="401" ht="52" customHeight="1">
      <x:c r="A401" s="13" t="str">
        <x:v>O5-I10</x:v>
      </x:c>
      <x:c r="B401" s="13" t="str">
        <x:v>Un souvenir daté</x:v>
      </x:c>
      <x:c r="C401" s="13" t="str">
        <x:v>Histoire</x:v>
      </x:c>
      <x:c r="D401" s="13" t="str">
        <x:v>Interactions des voies</x:v>
      </x:c>
      <x:c r="E401" s="13" t="str">
        <x:v>Lire Histoire</x:v>
      </x:c>
      <x:c r="F401" s="13" t="str">
        <x:v>Reconstitution documentée V4 — nouvelle rédaction V5</x:v>
      </x:c>
      <x:c r="G401" s="15" t="n">
        <x:v>9</x:v>
      </x:c>
      <x:c r="H401" s="15" t="n">
        <x:v>55</x:v>
      </x:c>
    </x:row>
    <x:row r="402" ht="52" customHeight="1">
      <x:c r="A402" s="13" t="str">
        <x:v>O6-I01</x:v>
      </x:c>
      <x:c r="B402" s="13" t="str">
        <x:v>Harek rejoue son saut</x:v>
      </x:c>
      <x:c r="C402" s="13" t="str">
        <x:v>Histoire</x:v>
      </x:c>
      <x:c r="D402" s="13" t="str">
        <x:v>Interactions des voies</x:v>
      </x:c>
      <x:c r="E402" s="13" t="str">
        <x:v>Lire Histoire</x:v>
      </x:c>
      <x:c r="F402" s="13" t="str">
        <x:v>Reconstitution documentée V4 — nouvelle rédaction V5</x:v>
      </x:c>
      <x:c r="G402" s="15" t="n">
        <x:v>9</x:v>
      </x:c>
      <x:c r="H402" s="15" t="n">
        <x:v>56</x:v>
      </x:c>
    </x:row>
    <x:row r="403" ht="52" customHeight="1">
      <x:c r="A403" s="13" t="str">
        <x:v>O6-I02</x:v>
      </x:c>
      <x:c r="B403" s="13" t="str">
        <x:v>Yena choisit son outil</x:v>
      </x:c>
      <x:c r="C403" s="13" t="str">
        <x:v>Histoire</x:v>
      </x:c>
      <x:c r="D403" s="13" t="str">
        <x:v>Interactions des voies</x:v>
      </x:c>
      <x:c r="E403" s="13" t="str">
        <x:v>Lire Histoire</x:v>
      </x:c>
      <x:c r="F403" s="13" t="str">
        <x:v>Reconstitution documentée V4 — nouvelle rédaction V5</x:v>
      </x:c>
      <x:c r="G403" s="15" t="n">
        <x:v>9</x:v>
      </x:c>
      <x:c r="H403" s="15" t="n">
        <x:v>57</x:v>
      </x:c>
    </x:row>
    <x:row r="404" ht="52" customHeight="1">
      <x:c r="A404" s="13" t="str">
        <x:v>O6-I03</x:v>
      </x:c>
      <x:c r="B404" s="13" t="str">
        <x:v>Tov écoute le mur</x:v>
      </x:c>
      <x:c r="C404" s="13" t="str">
        <x:v>Histoire</x:v>
      </x:c>
      <x:c r="D404" s="13" t="str">
        <x:v>Interactions des voies</x:v>
      </x:c>
      <x:c r="E404" s="13" t="str">
        <x:v>Lire Histoire</x:v>
      </x:c>
      <x:c r="F404" s="13" t="str">
        <x:v>Reconstitution documentée V4 — nouvelle rédaction V5</x:v>
      </x:c>
      <x:c r="G404" s="15" t="n">
        <x:v>9</x:v>
      </x:c>
      <x:c r="H404" s="15" t="n">
        <x:v>58</x:v>
      </x:c>
    </x:row>
    <x:row r="405" ht="52" customHeight="1">
      <x:c r="A405" s="13" t="str">
        <x:v>O6-I04</x:v>
      </x:c>
      <x:c r="B405" s="13" t="str">
        <x:v>Le salut après défaite</x:v>
      </x:c>
      <x:c r="C405" s="13" t="str">
        <x:v>Histoire</x:v>
      </x:c>
      <x:c r="D405" s="13" t="str">
        <x:v>Interactions des voies</x:v>
      </x:c>
      <x:c r="E405" s="13" t="str">
        <x:v>Lire Histoire</x:v>
      </x:c>
      <x:c r="F405" s="13" t="str">
        <x:v>Reconstitution documentée V4 — nouvelle rédaction V5</x:v>
      </x:c>
      <x:c r="G405" s="15" t="n">
        <x:v>9</x:v>
      </x:c>
      <x:c r="H405" s="15" t="n">
        <x:v>59</x:v>
      </x:c>
    </x:row>
    <x:row r="406" ht="52" customHeight="1">
      <x:c r="A406" s="13" t="str">
        <x:v>O6-I05</x:v>
      </x:c>
      <x:c r="B406" s="13" t="str">
        <x:v>Les places de triade</x:v>
      </x:c>
      <x:c r="C406" s="13" t="str">
        <x:v>Histoire</x:v>
      </x:c>
      <x:c r="D406" s="13" t="str">
        <x:v>Interactions des voies</x:v>
      </x:c>
      <x:c r="E406" s="13" t="str">
        <x:v>Lire Histoire</x:v>
      </x:c>
      <x:c r="F406" s="13" t="str">
        <x:v>Reconstitution documentée V4 — nouvelle rédaction V5</x:v>
      </x:c>
      <x:c r="G406" s="15" t="n">
        <x:v>9</x:v>
      </x:c>
      <x:c r="H406" s="15" t="n">
        <x:v>60</x:v>
      </x:c>
    </x:row>
    <x:row r="407" ht="52" customHeight="1">
      <x:c r="A407" s="13" t="str">
        <x:v>O6-I06</x:v>
      </x:c>
      <x:c r="B407" s="13" t="str">
        <x:v>Le retour par la même rue</x:v>
      </x:c>
      <x:c r="C407" s="13" t="str">
        <x:v>Histoire</x:v>
      </x:c>
      <x:c r="D407" s="13" t="str">
        <x:v>Interactions des voies</x:v>
      </x:c>
      <x:c r="E407" s="13" t="str">
        <x:v>Lire Histoire</x:v>
      </x:c>
      <x:c r="F407" s="13" t="str">
        <x:v>Reconstitution documentée V4 — nouvelle rédaction V5</x:v>
      </x:c>
      <x:c r="G407" s="15" t="n">
        <x:v>9</x:v>
      </x:c>
      <x:c r="H407" s="15" t="n">
        <x:v>61</x:v>
      </x:c>
    </x:row>
    <x:row r="408" ht="52" customHeight="1">
      <x:c r="A408" s="13" t="str">
        <x:v>O6-I07</x:v>
      </x:c>
      <x:c r="B408" s="13" t="str">
        <x:v>Un quai, quatre projets</x:v>
      </x:c>
      <x:c r="C408" s="13" t="str">
        <x:v>Histoire</x:v>
      </x:c>
      <x:c r="D408" s="13" t="str">
        <x:v>Interactions des voies</x:v>
      </x:c>
      <x:c r="E408" s="13" t="str">
        <x:v>Lire Histoire</x:v>
      </x:c>
      <x:c r="F408" s="13" t="str">
        <x:v>Reconstitution documentée V4 — nouvelle rédaction V5</x:v>
      </x:c>
      <x:c r="G408" s="15" t="n">
        <x:v>9</x:v>
      </x:c>
      <x:c r="H408" s="15" t="n">
        <x:v>62</x:v>
      </x:c>
    </x:row>
    <x:row r="409" ht="52" customHeight="1">
      <x:c r="A409" s="13" t="str">
        <x:v>O6-I08</x:v>
      </x:c>
      <x:c r="B409" s="13" t="str">
        <x:v>La technique d’Harek a changé</x:v>
      </x:c>
      <x:c r="C409" s="13" t="str">
        <x:v>Histoire</x:v>
      </x:c>
      <x:c r="D409" s="13" t="str">
        <x:v>Interactions des voies</x:v>
      </x:c>
      <x:c r="E409" s="13" t="str">
        <x:v>Lire Histoire</x:v>
      </x:c>
      <x:c r="F409" s="13" t="str">
        <x:v>Reconstitution documentée V4 — nouvelle rédaction V5</x:v>
      </x:c>
      <x:c r="G409" s="15" t="n">
        <x:v>9</x:v>
      </x:c>
      <x:c r="H409" s="15" t="n">
        <x:v>63</x:v>
      </x:c>
    </x:row>
    <x:row r="410" ht="52" customHeight="1">
      <x:c r="A410" s="13" t="str">
        <x:v>O6-I09</x:v>
      </x:c>
      <x:c r="B410" s="13" t="str">
        <x:v>Une chambre n’est pas une promesse</x:v>
      </x:c>
      <x:c r="C410" s="13" t="str">
        <x:v>Histoire</x:v>
      </x:c>
      <x:c r="D410" s="13" t="str">
        <x:v>Interactions des voies</x:v>
      </x:c>
      <x:c r="E410" s="13" t="str">
        <x:v>Lire Histoire</x:v>
      </x:c>
      <x:c r="F410" s="13" t="str">
        <x:v>Reconstitution documentée V4 — nouvelle rédaction V5</x:v>
      </x:c>
      <x:c r="G410" s="15" t="n">
        <x:v>9</x:v>
      </x:c>
      <x:c r="H410" s="15" t="n">
        <x:v>64</x:v>
      </x:c>
    </x:row>
    <x:row r="411" ht="52" customHeight="1">
      <x:c r="A411" s="13" t="str">
        <x:v>O6-I10</x:v>
      </x:c>
      <x:c r="B411" s="13" t="str">
        <x:v>La terrasse à d’autres</x:v>
      </x:c>
      <x:c r="C411" s="13" t="str">
        <x:v>Histoire</x:v>
      </x:c>
      <x:c r="D411" s="13" t="str">
        <x:v>Interactions des voies</x:v>
      </x:c>
      <x:c r="E411" s="13" t="str">
        <x:v>Lire Histoire</x:v>
      </x:c>
      <x:c r="F411" s="13" t="str">
        <x:v>Reconstitution documentée V4 — nouvelle rédaction V5</x:v>
      </x:c>
      <x:c r="G411" s="15" t="n">
        <x:v>9</x:v>
      </x:c>
      <x:c r="H411" s="15" t="n">
        <x:v>65</x:v>
      </x:c>
    </x:row>
    <x:row r="412" ht="52" customHeight="1">
      <x:c r="A412" s="13" t="str">
        <x:v>O1-E1</x:v>
      </x:c>
      <x:c r="B412" s="13" t="str">
        <x:v>Mon seuil, mon nom</x:v>
      </x:c>
      <x:c r="C412" s="13" t="str">
        <x:v>Histoire</x:v>
      </x:c>
      <x:c r="D412" s="13" t="str">
        <x:v>Fins des six voies</x:v>
      </x:c>
      <x:c r="E412" s="13" t="str">
        <x:v>Lire Histoire</x:v>
      </x:c>
      <x:c r="F412" s="13" t="str">
        <x:v>Reconstitution documentée V4 — nouvelle rédaction V5</x:v>
      </x:c>
      <x:c r="G412" s="15" t="n">
        <x:v>10</x:v>
      </x:c>
      <x:c r="H412" s="15" t="n">
        <x:v>6</x:v>
      </x:c>
    </x:row>
    <x:row r="413" ht="52" customHeight="1">
      <x:c r="A413" s="13" t="str">
        <x:v>O1-E2</x:v>
      </x:c>
      <x:c r="B413" s="13" t="str">
        <x:v>La force sous mes limites</x:v>
      </x:c>
      <x:c r="C413" s="13" t="str">
        <x:v>Histoire</x:v>
      </x:c>
      <x:c r="D413" s="13" t="str">
        <x:v>Fins des six voies</x:v>
      </x:c>
      <x:c r="E413" s="13" t="str">
        <x:v>Lire Histoire</x:v>
      </x:c>
      <x:c r="F413" s="13" t="str">
        <x:v>Reconstitution documentée V4 — nouvelle rédaction V5</x:v>
      </x:c>
      <x:c r="G413" s="15" t="n">
        <x:v>10</x:v>
      </x:c>
      <x:c r="H413" s="15" t="n">
        <x:v>7</x:v>
      </x:c>
    </x:row>
    <x:row r="414" ht="52" customHeight="1">
      <x:c r="A414" s="13" t="str">
        <x:v>O1-E3</x:v>
      </x:c>
      <x:c r="B414" s="13" t="str">
        <x:v>Une porte entrouverte, sous conditions</x:v>
      </x:c>
      <x:c r="C414" s="13" t="str">
        <x:v>Histoire</x:v>
      </x:c>
      <x:c r="D414" s="13" t="str">
        <x:v>Fins des six voies</x:v>
      </x:c>
      <x:c r="E414" s="13" t="str">
        <x:v>Lire Histoire</x:v>
      </x:c>
      <x:c r="F414" s="13" t="str">
        <x:v>Reconstitution documentée V4 — nouvelle rédaction V5</x:v>
      </x:c>
      <x:c r="G414" s="15" t="n">
        <x:v>10</x:v>
      </x:c>
      <x:c r="H414" s="15" t="n">
        <x:v>8</x:v>
      </x:c>
    </x:row>
    <x:row r="415" ht="52" customHeight="1">
      <x:c r="A415" s="13" t="str">
        <x:v>O2-E1</x:v>
      </x:c>
      <x:c r="B415" s="13" t="str">
        <x:v>Le masque avec son histoire entière</x:v>
      </x:c>
      <x:c r="C415" s="13" t="str">
        <x:v>Histoire</x:v>
      </x:c>
      <x:c r="D415" s="13" t="str">
        <x:v>Fins des six voies</x:v>
      </x:c>
      <x:c r="E415" s="13" t="str">
        <x:v>Lire Histoire</x:v>
      </x:c>
      <x:c r="F415" s="13" t="str">
        <x:v>Reconstitution documentée V4 — nouvelle rédaction V5</x:v>
      </x:c>
      <x:c r="G415" s="15" t="n">
        <x:v>10</x:v>
      </x:c>
      <x:c r="H415" s="15" t="n">
        <x:v>9</x:v>
      </x:c>
    </x:row>
    <x:row r="416" ht="52" customHeight="1">
      <x:c r="A416" s="13" t="str">
        <x:v>O2-E2</x:v>
      </x:c>
      <x:c r="B416" s="13" t="str">
        <x:v>La galerie des voix liées</x:v>
      </x:c>
      <x:c r="C416" s="13" t="str">
        <x:v>Histoire</x:v>
      </x:c>
      <x:c r="D416" s="13" t="str">
        <x:v>Fins des six voies</x:v>
      </x:c>
      <x:c r="E416" s="13" t="str">
        <x:v>Lire Histoire</x:v>
      </x:c>
      <x:c r="F416" s="13" t="str">
        <x:v>Reconstitution documentée V4 — nouvelle rédaction V5</x:v>
      </x:c>
      <x:c r="G416" s="15" t="n">
        <x:v>10</x:v>
      </x:c>
      <x:c r="H416" s="15" t="n">
        <x:v>10</x:v>
      </x:c>
    </x:row>
    <x:row r="417" ht="52" customHeight="1">
      <x:c r="A417" s="13" t="str">
        <x:v>O2-E3</x:v>
      </x:c>
      <x:c r="B417" s="13" t="str">
        <x:v>Mon propre masque, leur garde</x:v>
      </x:c>
      <x:c r="C417" s="13" t="str">
        <x:v>Histoire</x:v>
      </x:c>
      <x:c r="D417" s="13" t="str">
        <x:v>Fins des six voies</x:v>
      </x:c>
      <x:c r="E417" s="13" t="str">
        <x:v>Lire Histoire</x:v>
      </x:c>
      <x:c r="F417" s="13" t="str">
        <x:v>Reconstitution documentée V4 — nouvelle rédaction V5</x:v>
      </x:c>
      <x:c r="G417" s="15" t="n">
        <x:v>10</x:v>
      </x:c>
      <x:c r="H417" s="15" t="n">
        <x:v>11</x:v>
      </x:c>
    </x:row>
    <x:row r="418" ht="52" customHeight="1">
      <x:c r="A418" s="13" t="str">
        <x:v>O3-E1</x:v>
      </x:c>
      <x:c r="B418" s="13" t="str">
        <x:v>Un foyer reconstruit par choix</x:v>
      </x:c>
      <x:c r="C418" s="13" t="str">
        <x:v>Histoire</x:v>
      </x:c>
      <x:c r="D418" s="13" t="str">
        <x:v>Fins des six voies</x:v>
      </x:c>
      <x:c r="E418" s="13" t="str">
        <x:v>Lire Histoire</x:v>
      </x:c>
      <x:c r="F418" s="13" t="str">
        <x:v>Reconstitution documentée V4 — nouvelle rédaction V5</x:v>
      </x:c>
      <x:c r="G418" s="15" t="n">
        <x:v>10</x:v>
      </x:c>
      <x:c r="H418" s="15" t="n">
        <x:v>12</x:v>
      </x:c>
    </x:row>
    <x:row r="419" ht="52" customHeight="1">
      <x:c r="A419" s="13" t="str">
        <x:v>O3-E2</x:v>
      </x:c>
      <x:c r="B419" s="13" t="str">
        <x:v>Les haltes des derniers noms</x:v>
      </x:c>
      <x:c r="C419" s="13" t="str">
        <x:v>Histoire</x:v>
      </x:c>
      <x:c r="D419" s="13" t="str">
        <x:v>Fins des six voies</x:v>
      </x:c>
      <x:c r="E419" s="13" t="str">
        <x:v>Lire Histoire</x:v>
      </x:c>
      <x:c r="F419" s="13" t="str">
        <x:v>Reconstitution documentée V4 — nouvelle rédaction V5</x:v>
      </x:c>
      <x:c r="G419" s="15" t="n">
        <x:v>10</x:v>
      </x:c>
      <x:c r="H419" s="15" t="n">
        <x:v>13</x:v>
      </x:c>
    </x:row>
    <x:row r="420" ht="52" customHeight="1">
      <x:c r="A420" s="13" t="str">
        <x:v>O3-E3</x:v>
      </x:c>
      <x:c r="B420" s="13" t="str">
        <x:v>Les archives confiées, ma route ouverte</x:v>
      </x:c>
      <x:c r="C420" s="13" t="str">
        <x:v>Histoire</x:v>
      </x:c>
      <x:c r="D420" s="13" t="str">
        <x:v>Fins des six voies</x:v>
      </x:c>
      <x:c r="E420" s="13" t="str">
        <x:v>Lire Histoire</x:v>
      </x:c>
      <x:c r="F420" s="13" t="str">
        <x:v>Reconstitution documentée V4 — nouvelle rédaction V5</x:v>
      </x:c>
      <x:c r="G420" s="15" t="n">
        <x:v>10</x:v>
      </x:c>
      <x:c r="H420" s="15" t="n">
        <x:v>14</x:v>
      </x:c>
    </x:row>
    <x:row r="421" ht="52" customHeight="1">
      <x:c r="A421" s="13" t="str">
        <x:v>O4-E1</x:v>
      </x:c>
      <x:c r="B421" s="13" t="str">
        <x:v>Le nom assumé avec les faits</x:v>
      </x:c>
      <x:c r="C421" s="13" t="str">
        <x:v>Histoire</x:v>
      </x:c>
      <x:c r="D421" s="13" t="str">
        <x:v>Fins des six voies</x:v>
      </x:c>
      <x:c r="E421" s="13" t="str">
        <x:v>Lire Histoire</x:v>
      </x:c>
      <x:c r="F421" s="13" t="str">
        <x:v>Reconstitution documentée V4 — nouvelle rédaction V5</x:v>
      </x:c>
      <x:c r="G421" s="15" t="n">
        <x:v>10</x:v>
      </x:c>
      <x:c r="H421" s="15" t="n">
        <x:v>15</x:v>
      </x:c>
    </x:row>
    <x:row r="422" ht="52" customHeight="1">
      <x:c r="A422" s="13" t="str">
        <x:v>O4-E2</x:v>
      </x:c>
      <x:c r="B422" s="13" t="str">
        <x:v>Un nom choisi pour ma route</x:v>
      </x:c>
      <x:c r="C422" s="13" t="str">
        <x:v>Histoire</x:v>
      </x:c>
      <x:c r="D422" s="13" t="str">
        <x:v>Fins des six voies</x:v>
      </x:c>
      <x:c r="E422" s="13" t="str">
        <x:v>Lire Histoire</x:v>
      </x:c>
      <x:c r="F422" s="13" t="str">
        <x:v>Reconstitution documentée V4 — nouvelle rédaction V5</x:v>
      </x:c>
      <x:c r="G422" s="15" t="n">
        <x:v>10</x:v>
      </x:c>
      <x:c r="H422" s="15" t="n">
        <x:v>16</x:v>
      </x:c>
    </x:row>
    <x:row r="423" ht="52" customHeight="1">
      <x:c r="A423" s="13" t="str">
        <x:v>O4-E3</x:v>
      </x:c>
      <x:c r="B423" s="13" t="str">
        <x:v>Réparer dans une fonction limitée</x:v>
      </x:c>
      <x:c r="C423" s="13" t="str">
        <x:v>Histoire</x:v>
      </x:c>
      <x:c r="D423" s="13" t="str">
        <x:v>Fins des six voies</x:v>
      </x:c>
      <x:c r="E423" s="13" t="str">
        <x:v>Lire Histoire</x:v>
      </x:c>
      <x:c r="F423" s="13" t="str">
        <x:v>Reconstitution documentée V4 — nouvelle rédaction V5</x:v>
      </x:c>
      <x:c r="G423" s="15" t="n">
        <x:v>10</x:v>
      </x:c>
      <x:c r="H423" s="15" t="n">
        <x:v>17</x:v>
      </x:c>
    </x:row>
    <x:row r="424" ht="52" customHeight="1">
      <x:c r="A424" s="13" t="str">
        <x:v>O5-E1</x:v>
      </x:c>
      <x:c r="B424" s="13" t="str">
        <x:v>L’alliance des deux routes</x:v>
      </x:c>
      <x:c r="C424" s="13" t="str">
        <x:v>Histoire</x:v>
      </x:c>
      <x:c r="D424" s="13" t="str">
        <x:v>Fins des six voies</x:v>
      </x:c>
      <x:c r="E424" s="13" t="str">
        <x:v>Lire Histoire</x:v>
      </x:c>
      <x:c r="F424" s="13" t="str">
        <x:v>Reconstitution documentée V4 — nouvelle rédaction V5</x:v>
      </x:c>
      <x:c r="G424" s="15" t="n">
        <x:v>10</x:v>
      </x:c>
      <x:c r="H424" s="15" t="n">
        <x:v>18</x:v>
      </x:c>
    </x:row>
    <x:row r="425" ht="52" customHeight="1">
      <x:c r="A425" s="13" t="str">
        <x:v>O5-E2</x:v>
      </x:c>
      <x:c r="B425" s="13" t="str">
        <x:v>La dette reconnue et soldée</x:v>
      </x:c>
      <x:c r="C425" s="13" t="str">
        <x:v>Histoire</x:v>
      </x:c>
      <x:c r="D425" s="13" t="str">
        <x:v>Fins des six voies</x:v>
      </x:c>
      <x:c r="E425" s="13" t="str">
        <x:v>Lire Histoire</x:v>
      </x:c>
      <x:c r="F425" s="13" t="str">
        <x:v>Reconstitution documentée V4 — nouvelle rédaction V5</x:v>
      </x:c>
      <x:c r="G425" s="15" t="n">
        <x:v>10</x:v>
      </x:c>
      <x:c r="H425" s="15" t="n">
        <x:v>19</x:v>
      </x:c>
    </x:row>
    <x:row r="426" ht="52" customHeight="1">
      <x:c r="A426" s="13" t="str">
        <x:v>O5-E3</x:v>
      </x:c>
      <x:c r="B426" s="13" t="str">
        <x:v>Un relais entre partenaires libres</x:v>
      </x:c>
      <x:c r="C426" s="13" t="str">
        <x:v>Histoire</x:v>
      </x:c>
      <x:c r="D426" s="13" t="str">
        <x:v>Fins des six voies</x:v>
      </x:c>
      <x:c r="E426" s="13" t="str">
        <x:v>Lire Histoire</x:v>
      </x:c>
      <x:c r="F426" s="13" t="str">
        <x:v>Reconstitution documentée V4 — nouvelle rédaction V5</x:v>
      </x:c>
      <x:c r="G426" s="15" t="n">
        <x:v>10</x:v>
      </x:c>
      <x:c r="H426" s="15" t="n">
        <x:v>20</x:v>
      </x:c>
    </x:row>
    <x:row r="427" ht="52" customHeight="1">
      <x:c r="A427" s="13" t="str">
        <x:v>O6-E1</x:v>
      </x:c>
      <x:c r="B427" s="13" t="str">
        <x:v>La maison des futurs chasseurs</x:v>
      </x:c>
      <x:c r="C427" s="13" t="str">
        <x:v>Histoire</x:v>
      </x:c>
      <x:c r="D427" s="13" t="str">
        <x:v>Fins des six voies</x:v>
      </x:c>
      <x:c r="E427" s="13" t="str">
        <x:v>Lire Histoire</x:v>
      </x:c>
      <x:c r="F427" s="13" t="str">
        <x:v>Reconstitution documentée V4 — nouvelle rédaction V5</x:v>
      </x:c>
      <x:c r="G427" s="15" t="n">
        <x:v>10</x:v>
      </x:c>
      <x:c r="H427" s="15" t="n">
        <x:v>21</x:v>
      </x:c>
    </x:row>
    <x:row r="428" ht="52" customHeight="1">
      <x:c r="A428" s="13" t="str">
        <x:v>O6-E2</x:v>
      </x:c>
      <x:c r="B428" s="13" t="str">
        <x:v>Le cercle de chasse choisi</x:v>
      </x:c>
      <x:c r="C428" s="13" t="str">
        <x:v>Histoire</x:v>
      </x:c>
      <x:c r="D428" s="13" t="str">
        <x:v>Fins des six voies</x:v>
      </x:c>
      <x:c r="E428" s="13" t="str">
        <x:v>Lire Histoire</x:v>
      </x:c>
      <x:c r="F428" s="13" t="str">
        <x:v>Reconstitution documentée V4 — nouvelle rédaction V5</x:v>
      </x:c>
      <x:c r="G428" s="15" t="n">
        <x:v>10</x:v>
      </x:c>
      <x:c r="H428" s="15" t="n">
        <x:v>22</x:v>
      </x:c>
    </x:row>
    <x:row r="429" ht="52" customHeight="1">
      <x:c r="A429" s="13" t="str">
        <x:v>O6-E3</x:v>
      </x:c>
      <x:c r="B429" s="13" t="str">
        <x:v>Transmettre puis explorer</x:v>
      </x:c>
      <x:c r="C429" s="13" t="str">
        <x:v>Histoire</x:v>
      </x:c>
      <x:c r="D429" s="13" t="str">
        <x:v>Fins des six voies</x:v>
      </x:c>
      <x:c r="E429" s="13" t="str">
        <x:v>Lire Histoire</x:v>
      </x:c>
      <x:c r="F429" s="13" t="str">
        <x:v>Reconstitution documentée V4 — nouvelle rédaction V5</x:v>
      </x:c>
      <x:c r="G429" s="15" t="n">
        <x:v>10</x:v>
      </x:c>
      <x:c r="H429" s="15" t="n">
        <x:v>23</x:v>
      </x:c>
    </x:row>
    <x:row r="430" ht="52" customHeight="1">
      <x:c r="A430" s="13" t="str">
        <x:v>R2-CC01</x:v>
      </x:c>
      <x:c r="B430" s="13" t="str">
        <x:v>Les traces sur la forge</x:v>
      </x:c>
      <x:c r="C430" s="13" t="str">
        <x:v>Histoire</x:v>
      </x:c>
      <x:c r="D430" s="13" t="str">
        <x:v>Contrats des clans</x:v>
      </x:c>
      <x:c r="E430" s="13" t="str">
        <x:v>Lire Histoire</x:v>
      </x:c>
      <x:c r="F430" s="13" t="str">
        <x:v>Reconstitution documentée V4 — nouvelle rédaction V5</x:v>
      </x:c>
      <x:c r="G430" s="15" t="n">
        <x:v>12</x:v>
      </x:c>
      <x:c r="H430" s="15" t="n">
        <x:v>6</x:v>
      </x:c>
    </x:row>
    <x:row r="431" ht="52" customHeight="1">
      <x:c r="A431" s="13" t="str">
        <x:v>R2-CC02</x:v>
      </x:c>
      <x:c r="B431" s="13" t="str">
        <x:v>La braise dans le nid</x:v>
      </x:c>
      <x:c r="C431" s="13" t="str">
        <x:v>Histoire</x:v>
      </x:c>
      <x:c r="D431" s="13" t="str">
        <x:v>Contrats des clans</x:v>
      </x:c>
      <x:c r="E431" s="13" t="str">
        <x:v>Lire Histoire</x:v>
      </x:c>
      <x:c r="F431" s="13" t="str">
        <x:v>Reconstitution documentée V4 — nouvelle rédaction V5</x:v>
      </x:c>
      <x:c r="G431" s="15" t="n">
        <x:v>12</x:v>
      </x:c>
      <x:c r="H431" s="15" t="n">
        <x:v>7</x:v>
      </x:c>
    </x:row>
    <x:row r="432" ht="52" customHeight="1">
      <x:c r="A432" s="13" t="str">
        <x:v>R2-CC03</x:v>
      </x:c>
      <x:c r="B432" s="13" t="str">
        <x:v>Le premier toit rendu</x:v>
      </x:c>
      <x:c r="C432" s="13" t="str">
        <x:v>Histoire</x:v>
      </x:c>
      <x:c r="D432" s="13" t="str">
        <x:v>Contrats des clans</x:v>
      </x:c>
      <x:c r="E432" s="13" t="str">
        <x:v>Lire Histoire</x:v>
      </x:c>
      <x:c r="F432" s="13" t="str">
        <x:v>Reconstitution documentée V4 — nouvelle rédaction V5</x:v>
      </x:c>
      <x:c r="G432" s="15" t="n">
        <x:v>12</x:v>
      </x:c>
      <x:c r="H432" s="15" t="n">
        <x:v>8</x:v>
      </x:c>
    </x:row>
    <x:row r="433" ht="52" customHeight="1">
      <x:c r="A433" s="13" t="str">
        <x:v>R2-CC04</x:v>
      </x:c>
      <x:c r="B433" s="13" t="str">
        <x:v>L’eau au mauvais niveau</x:v>
      </x:c>
      <x:c r="C433" s="13" t="str">
        <x:v>Histoire</x:v>
      </x:c>
      <x:c r="D433" s="13" t="str">
        <x:v>Contrats des clans</x:v>
      </x:c>
      <x:c r="E433" s="13" t="str">
        <x:v>Lire Histoire</x:v>
      </x:c>
      <x:c r="F433" s="13" t="str">
        <x:v>Reconstitution documentée V4 — nouvelle rédaction V5</x:v>
      </x:c>
      <x:c r="G433" s="15" t="n">
        <x:v>12</x:v>
      </x:c>
      <x:c r="H433" s="15" t="n">
        <x:v>9</x:v>
      </x:c>
    </x:row>
    <x:row r="434" ht="52" customHeight="1">
      <x:c r="A434" s="13" t="str">
        <x:v>R2-CC05</x:v>
      </x:c>
      <x:c r="B434" s="13" t="str">
        <x:v>Le reflet sous la dalle</x:v>
      </x:c>
      <x:c r="C434" s="13" t="str">
        <x:v>Histoire</x:v>
      </x:c>
      <x:c r="D434" s="13" t="str">
        <x:v>Contrats des clans</x:v>
      </x:c>
      <x:c r="E434" s="13" t="str">
        <x:v>Lire Histoire</x:v>
      </x:c>
      <x:c r="F434" s="13" t="str">
        <x:v>Reconstitution documentée V4 — nouvelle rédaction V5</x:v>
      </x:c>
      <x:c r="G434" s="15" t="n">
        <x:v>12</x:v>
      </x:c>
      <x:c r="H434" s="15" t="n">
        <x:v>10</x:v>
      </x:c>
    </x:row>
    <x:row r="435" ht="52" customHeight="1">
      <x:c r="A435" s="13" t="str">
        <x:v>R2-CC06</x:v>
      </x:c>
      <x:c r="B435" s="13" t="str">
        <x:v>La citerne repartagée</x:v>
      </x:c>
      <x:c r="C435" s="13" t="str">
        <x:v>Histoire</x:v>
      </x:c>
      <x:c r="D435" s="13" t="str">
        <x:v>Contrats des clans</x:v>
      </x:c>
      <x:c r="E435" s="13" t="str">
        <x:v>Lire Histoire</x:v>
      </x:c>
      <x:c r="F435" s="13" t="str">
        <x:v>Reconstitution documentée V4 — nouvelle rédaction V5</x:v>
      </x:c>
      <x:c r="G435" s="15" t="n">
        <x:v>12</x:v>
      </x:c>
      <x:c r="H435" s="15" t="n">
        <x:v>11</x:v>
      </x:c>
    </x:row>
    <x:row r="436" ht="52" customHeight="1">
      <x:c r="A436" s="13" t="str">
        <x:v>R2-CC07</x:v>
      </x:c>
      <x:c r="B436" s="13" t="str">
        <x:v>Le vide entre les branches</x:v>
      </x:c>
      <x:c r="C436" s="13" t="str">
        <x:v>Histoire</x:v>
      </x:c>
      <x:c r="D436" s="13" t="str">
        <x:v>Contrats des clans</x:v>
      </x:c>
      <x:c r="E436" s="13" t="str">
        <x:v>Lire Histoire</x:v>
      </x:c>
      <x:c r="F436" s="13" t="str">
        <x:v>Reconstitution documentée V4 — nouvelle rédaction V5</x:v>
      </x:c>
      <x:c r="G436" s="15" t="n">
        <x:v>12</x:v>
      </x:c>
      <x:c r="H436" s="15" t="n">
        <x:v>12</x:v>
      </x:c>
    </x:row>
    <x:row r="437" ht="52" customHeight="1">
      <x:c r="A437" s="13" t="str">
        <x:v>R2-CC08</x:v>
      </x:c>
      <x:c r="B437" s="13" t="str">
        <x:v>Le chasseur des plateformes</x:v>
      </x:c>
      <x:c r="C437" s="13" t="str">
        <x:v>Histoire</x:v>
      </x:c>
      <x:c r="D437" s="13" t="str">
        <x:v>Contrats des clans</x:v>
      </x:c>
      <x:c r="E437" s="13" t="str">
        <x:v>Lire Histoire</x:v>
      </x:c>
      <x:c r="F437" s="13" t="str">
        <x:v>Reconstitution documentée V4 — nouvelle rédaction V5</x:v>
      </x:c>
      <x:c r="G437" s="15" t="n">
        <x:v>12</x:v>
      </x:c>
      <x:c r="H437" s="15" t="n">
        <x:v>13</x:v>
      </x:c>
    </x:row>
    <x:row r="438" ht="52" customHeight="1">
      <x:c r="A438" s="13" t="str">
        <x:v>R2-CC09</x:v>
      </x:c>
      <x:c r="B438" s="13" t="str">
        <x:v>Une branche pour deux routes</x:v>
      </x:c>
      <x:c r="C438" s="13" t="str">
        <x:v>Histoire</x:v>
      </x:c>
      <x:c r="D438" s="13" t="str">
        <x:v>Contrats des clans</x:v>
      </x:c>
      <x:c r="E438" s="13" t="str">
        <x:v>Lire Histoire</x:v>
      </x:c>
      <x:c r="F438" s="13" t="str">
        <x:v>Reconstitution documentée V4 — nouvelle rédaction V5</x:v>
      </x:c>
      <x:c r="G438" s="15" t="n">
        <x:v>12</x:v>
      </x:c>
      <x:c r="H438" s="15" t="n">
        <x:v>14</x:v>
      </x:c>
    </x:row>
    <x:row r="439" ht="52" customHeight="1">
      <x:c r="A439" s="13" t="str">
        <x:v>R2-CC10</x:v>
      </x:c>
      <x:c r="B439" s="13" t="str">
        <x:v>Les roseaux couchés</x:v>
      </x:c>
      <x:c r="C439" s="13" t="str">
        <x:v>Histoire</x:v>
      </x:c>
      <x:c r="D439" s="13" t="str">
        <x:v>Contrats des clans</x:v>
      </x:c>
      <x:c r="E439" s="13" t="str">
        <x:v>Lire Histoire</x:v>
      </x:c>
      <x:c r="F439" s="13" t="str">
        <x:v>Reconstitution documentée V4 — nouvelle rédaction V5</x:v>
      </x:c>
      <x:c r="G439" s="15" t="n">
        <x:v>12</x:v>
      </x:c>
      <x:c r="H439" s="15" t="n">
        <x:v>15</x:v>
      </x:c>
    </x:row>
    <x:row r="440" ht="52" customHeight="1">
      <x:c r="A440" s="13" t="str">
        <x:v>R2-CC11</x:v>
      </x:c>
      <x:c r="B440" s="13" t="str">
        <x:v>La masse sous le ponton</x:v>
      </x:c>
      <x:c r="C440" s="13" t="str">
        <x:v>Histoire</x:v>
      </x:c>
      <x:c r="D440" s="13" t="str">
        <x:v>Contrats des clans</x:v>
      </x:c>
      <x:c r="E440" s="13" t="str">
        <x:v>Lire Histoire</x:v>
      </x:c>
      <x:c r="F440" s="13" t="str">
        <x:v>Reconstitution documentée V4 — nouvelle rédaction V5</x:v>
      </x:c>
      <x:c r="G440" s="15" t="n">
        <x:v>12</x:v>
      </x:c>
      <x:c r="H440" s="15" t="n">
        <x:v>16</x:v>
      </x:c>
    </x:row>
    <x:row r="441" ht="52" customHeight="1">
      <x:c r="A441" s="13" t="str">
        <x:v>R2-CC12</x:v>
      </x:c>
      <x:c r="B441" s="13" t="str">
        <x:v>Le chenal des retours</x:v>
      </x:c>
      <x:c r="C441" s="13" t="str">
        <x:v>Histoire</x:v>
      </x:c>
      <x:c r="D441" s="13" t="str">
        <x:v>Contrats des clans</x:v>
      </x:c>
      <x:c r="E441" s="13" t="str">
        <x:v>Lire Histoire</x:v>
      </x:c>
      <x:c r="F441" s="13" t="str">
        <x:v>Reconstitution documentée V4 — nouvelle rédaction V5</x:v>
      </x:c>
      <x:c r="G441" s="15" t="n">
        <x:v>12</x:v>
      </x:c>
      <x:c r="H441" s="15" t="n">
        <x:v>17</x:v>
      </x:c>
    </x:row>
    <x:row r="442" ht="52" customHeight="1">
      <x:c r="A442" s="13" t="str">
        <x:v>R2-CC13</x:v>
      </x:c>
      <x:c r="B442" s="13" t="str">
        <x:v>L’éclair derrière la crête</x:v>
      </x:c>
      <x:c r="C442" s="13" t="str">
        <x:v>Histoire</x:v>
      </x:c>
      <x:c r="D442" s="13" t="str">
        <x:v>Contrats des clans</x:v>
      </x:c>
      <x:c r="E442" s="13" t="str">
        <x:v>Lire Histoire</x:v>
      </x:c>
      <x:c r="F442" s="13" t="str">
        <x:v>Reconstitution documentée V4 — nouvelle rédaction V5</x:v>
      </x:c>
      <x:c r="G442" s="15" t="n">
        <x:v>12</x:v>
      </x:c>
      <x:c r="H442" s="15" t="n">
        <x:v>18</x:v>
      </x:c>
    </x:row>
    <x:row r="443" ht="52" customHeight="1">
      <x:c r="A443" s="13" t="str">
        <x:v>R2-CC14</x:v>
      </x:c>
      <x:c r="B443" s="13" t="str">
        <x:v>Le duel sous les grondements</x:v>
      </x:c>
      <x:c r="C443" s="13" t="str">
        <x:v>Histoire</x:v>
      </x:c>
      <x:c r="D443" s="13" t="str">
        <x:v>Contrats des clans</x:v>
      </x:c>
      <x:c r="E443" s="13" t="str">
        <x:v>Lire Histoire</x:v>
      </x:c>
      <x:c r="F443" s="13" t="str">
        <x:v>Reconstitution documentée V4 — nouvelle rédaction V5</x:v>
      </x:c>
      <x:c r="G443" s="15" t="n">
        <x:v>12</x:v>
      </x:c>
      <x:c r="H443" s="15" t="n">
        <x:v>19</x:v>
      </x:c>
    </x:row>
    <x:row r="444" ht="52" customHeight="1">
      <x:c r="A444" s="13" t="str">
        <x:v>R2-CC15</x:v>
      </x:c>
      <x:c r="B444" s="13" t="str">
        <x:v>La route après l’orage</x:v>
      </x:c>
      <x:c r="C444" s="13" t="str">
        <x:v>Histoire</x:v>
      </x:c>
      <x:c r="D444" s="13" t="str">
        <x:v>Contrats des clans</x:v>
      </x:c>
      <x:c r="E444" s="13" t="str">
        <x:v>Lire Histoire</x:v>
      </x:c>
      <x:c r="F444" s="13" t="str">
        <x:v>Reconstitution documentée V4 — nouvelle rédaction V5</x:v>
      </x:c>
      <x:c r="G444" s="15" t="n">
        <x:v>12</x:v>
      </x:c>
      <x:c r="H444" s="15" t="n">
        <x:v>20</x:v>
      </x:c>
    </x:row>
    <x:row r="445" ht="52" customHeight="1">
      <x:c r="A445" s="13" t="str">
        <x:v>R2-CC16</x:v>
      </x:c>
      <x:c r="B445" s="13" t="str">
        <x:v>La coque échouée</x:v>
      </x:c>
      <x:c r="C445" s="13" t="str">
        <x:v>Histoire</x:v>
      </x:c>
      <x:c r="D445" s="13" t="str">
        <x:v>Contrats des clans</x:v>
      </x:c>
      <x:c r="E445" s="13" t="str">
        <x:v>Lire Histoire</x:v>
      </x:c>
      <x:c r="F445" s="13" t="str">
        <x:v>Reconstitution documentée V4 — nouvelle rédaction V5</x:v>
      </x:c>
      <x:c r="G445" s="15" t="n">
        <x:v>12</x:v>
      </x:c>
      <x:c r="H445" s="15" t="n">
        <x:v>21</x:v>
      </x:c>
    </x:row>
    <x:row r="446" ht="52" customHeight="1">
      <x:c r="A446" s="13" t="str">
        <x:v>R2-CC17</x:v>
      </x:c>
      <x:c r="B446" s="13" t="str">
        <x:v>L’ombre sous la houle</x:v>
      </x:c>
      <x:c r="C446" s="13" t="str">
        <x:v>Histoire</x:v>
      </x:c>
      <x:c r="D446" s="13" t="str">
        <x:v>Contrats des clans</x:v>
      </x:c>
      <x:c r="E446" s="13" t="str">
        <x:v>Lire Histoire</x:v>
      </x:c>
      <x:c r="F446" s="13" t="str">
        <x:v>Reconstitution documentée V4 — nouvelle rédaction V5</x:v>
      </x:c>
      <x:c r="G446" s="15" t="n">
        <x:v>12</x:v>
      </x:c>
      <x:c r="H446" s="15" t="n">
        <x:v>22</x:v>
      </x:c>
    </x:row>
    <x:row r="447" ht="52" customHeight="1">
      <x:c r="A447" s="13" t="str">
        <x:v>R2-CC18</x:v>
      </x:c>
      <x:c r="B447" s="13" t="str">
        <x:v>Remettre la coque à l’eau</x:v>
      </x:c>
      <x:c r="C447" s="13" t="str">
        <x:v>Histoire</x:v>
      </x:c>
      <x:c r="D447" s="13" t="str">
        <x:v>Contrats des clans</x:v>
      </x:c>
      <x:c r="E447" s="13" t="str">
        <x:v>Lire Histoire</x:v>
      </x:c>
      <x:c r="F447" s="13" t="str">
        <x:v>Reconstitution documentée V4 — nouvelle rédaction V5</x:v>
      </x:c>
      <x:c r="G447" s="15" t="n">
        <x:v>12</x:v>
      </x:c>
      <x:c r="H447" s="15" t="n">
        <x:v>23</x:v>
      </x:c>
    </x:row>
    <x:row r="448" ht="52" customHeight="1">
      <x:c r="A448" s="13" t="str">
        <x:v>R2-CC19</x:v>
      </x:c>
      <x:c r="B448" s="13" t="str">
        <x:v>Le four qui ne chante plus</x:v>
      </x:c>
      <x:c r="C448" s="13" t="str">
        <x:v>Histoire</x:v>
      </x:c>
      <x:c r="D448" s="13" t="str">
        <x:v>Contrats des clans</x:v>
      </x:c>
      <x:c r="E448" s="13" t="str">
        <x:v>Lire Histoire</x:v>
      </x:c>
      <x:c r="F448" s="13" t="str">
        <x:v>Reconstitution documentée V4 — nouvelle rédaction V5</x:v>
      </x:c>
      <x:c r="G448" s="15" t="n">
        <x:v>12</x:v>
      </x:c>
      <x:c r="H448" s="15" t="n">
        <x:v>24</x:v>
      </x:c>
    </x:row>
    <x:row r="449" ht="52" customHeight="1">
      <x:c r="A449" s="13" t="str">
        <x:v>R2-CC20</x:v>
      </x:c>
      <x:c r="B449" s="13" t="str">
        <x:v>Les griffes dans la roche chaude</x:v>
      </x:c>
      <x:c r="C449" s="13" t="str">
        <x:v>Histoire</x:v>
      </x:c>
      <x:c r="D449" s="13" t="str">
        <x:v>Contrats des clans</x:v>
      </x:c>
      <x:c r="E449" s="13" t="str">
        <x:v>Lire Histoire</x:v>
      </x:c>
      <x:c r="F449" s="13" t="str">
        <x:v>Reconstitution documentée V4 — nouvelle rédaction V5</x:v>
      </x:c>
      <x:c r="G449" s="15" t="n">
        <x:v>12</x:v>
      </x:c>
      <x:c r="H449" s="15" t="n">
        <x:v>25</x:v>
      </x:c>
    </x:row>
    <x:row r="450" ht="52" customHeight="1">
      <x:c r="A450" s="13" t="str">
        <x:v>R2-CC21</x:v>
      </x:c>
      <x:c r="B450" s="13" t="str">
        <x:v>L’outil forgé ensemble</x:v>
      </x:c>
      <x:c r="C450" s="13" t="str">
        <x:v>Histoire</x:v>
      </x:c>
      <x:c r="D450" s="13" t="str">
        <x:v>Contrats des clans</x:v>
      </x:c>
      <x:c r="E450" s="13" t="str">
        <x:v>Lire Histoire</x:v>
      </x:c>
      <x:c r="F450" s="13" t="str">
        <x:v>Reconstitution documentée V4 — nouvelle rédaction V5</x:v>
      </x:c>
      <x:c r="G450" s="15" t="n">
        <x:v>12</x:v>
      </x:c>
      <x:c r="H450" s="15" t="n">
        <x:v>26</x:v>
      </x:c>
    </x:row>
    <x:row r="451" ht="52" customHeight="1">
      <x:c r="A451" s="13" t="str">
        <x:v>R2-CC22</x:v>
      </x:c>
      <x:c r="B451" s="13" t="str">
        <x:v>Les traces sous le givre</x:v>
      </x:c>
      <x:c r="C451" s="13" t="str">
        <x:v>Histoire</x:v>
      </x:c>
      <x:c r="D451" s="13" t="str">
        <x:v>Contrats des clans</x:v>
      </x:c>
      <x:c r="E451" s="13" t="str">
        <x:v>Lire Histoire</x:v>
      </x:c>
      <x:c r="F451" s="13" t="str">
        <x:v>Reconstitution documentée V4 — nouvelle rédaction V5</x:v>
      </x:c>
      <x:c r="G451" s="15" t="n">
        <x:v>12</x:v>
      </x:c>
      <x:c r="H451" s="15" t="n">
        <x:v>27</x:v>
      </x:c>
    </x:row>
    <x:row r="452" ht="52" customHeight="1">
      <x:c r="A452" s="13" t="str">
        <x:v>R2-CC23</x:v>
      </x:c>
      <x:c r="B452" s="13" t="str">
        <x:v>Le souffle dans la faille</x:v>
      </x:c>
      <x:c r="C452" s="13" t="str">
        <x:v>Histoire</x:v>
      </x:c>
      <x:c r="D452" s="13" t="str">
        <x:v>Contrats des clans</x:v>
      </x:c>
      <x:c r="E452" s="13" t="str">
        <x:v>Lire Histoire</x:v>
      </x:c>
      <x:c r="F452" s="13" t="str">
        <x:v>Reconstitution documentée V4 — nouvelle rédaction V5</x:v>
      </x:c>
      <x:c r="G452" s="15" t="n">
        <x:v>12</x:v>
      </x:c>
      <x:c r="H452" s="15" t="n">
        <x:v>28</x:v>
      </x:c>
    </x:row>
    <x:row r="453" ht="52" customHeight="1">
      <x:c r="A453" s="13" t="str">
        <x:v>R2-CC24</x:v>
      </x:c>
      <x:c r="B453" s="13" t="str">
        <x:v>Le dernier repère blanc</x:v>
      </x:c>
      <x:c r="C453" s="13" t="str">
        <x:v>Histoire</x:v>
      </x:c>
      <x:c r="D453" s="13" t="str">
        <x:v>Contrats des clans</x:v>
      </x:c>
      <x:c r="E453" s="13" t="str">
        <x:v>Lire Histoire</x:v>
      </x:c>
      <x:c r="F453" s="13" t="str">
        <x:v>Reconstitution documentée V4 — nouvelle rédaction V5</x:v>
      </x:c>
      <x:c r="G453" s="15" t="n">
        <x:v>12</x:v>
      </x:c>
      <x:c r="H453" s="15" t="n">
        <x:v>29</x:v>
      </x:c>
    </x:row>
    <x:row r="454" ht="52" customHeight="1">
      <x:c r="A454" s="13" t="str">
        <x:v>R2-CC25</x:v>
      </x:c>
      <x:c r="B454" s="13" t="str">
        <x:v>L’écho des anciennes pierres</x:v>
      </x:c>
      <x:c r="C454" s="13" t="str">
        <x:v>Histoire</x:v>
      </x:c>
      <x:c r="D454" s="13" t="str">
        <x:v>Contrats des clans</x:v>
      </x:c>
      <x:c r="E454" s="13" t="str">
        <x:v>Lire Histoire</x:v>
      </x:c>
      <x:c r="F454" s="13" t="str">
        <x:v>Reconstitution documentée V4 — nouvelle rédaction V5</x:v>
      </x:c>
      <x:c r="G454" s="15" t="n">
        <x:v>12</x:v>
      </x:c>
      <x:c r="H454" s="15" t="n">
        <x:v>30</x:v>
      </x:c>
    </x:row>
    <x:row r="455" ht="52" customHeight="1">
      <x:c r="A455" s="13" t="str">
        <x:v>R2-CC26</x:v>
      </x:c>
      <x:c r="B455" s="13" t="str">
        <x:v>La chambre qui change de face</x:v>
      </x:c>
      <x:c r="C455" s="13" t="str">
        <x:v>Histoire</x:v>
      </x:c>
      <x:c r="D455" s="13" t="str">
        <x:v>Contrats des clans</x:v>
      </x:c>
      <x:c r="E455" s="13" t="str">
        <x:v>Lire Histoire</x:v>
      </x:c>
      <x:c r="F455" s="13" t="str">
        <x:v>Reconstitution documentée V4 — nouvelle rédaction V5</x:v>
      </x:c>
      <x:c r="G455" s="15" t="n">
        <x:v>12</x:v>
      </x:c>
      <x:c r="H455" s="15" t="n">
        <x:v>31</x:v>
      </x:c>
    </x:row>
    <x:row r="456" ht="52" customHeight="1">
      <x:c r="A456" s="13" t="str">
        <x:v>R2-CC27</x:v>
      </x:c>
      <x:c r="B456" s="13" t="str">
        <x:v>La salle rendue à la visite</x:v>
      </x:c>
      <x:c r="C456" s="13" t="str">
        <x:v>Histoire</x:v>
      </x:c>
      <x:c r="D456" s="13" t="str">
        <x:v>Contrats des clans</x:v>
      </x:c>
      <x:c r="E456" s="13" t="str">
        <x:v>Lire Histoire</x:v>
      </x:c>
      <x:c r="F456" s="13" t="str">
        <x:v>Reconstitution documentée V4 — nouvelle rédaction V5</x:v>
      </x:c>
      <x:c r="G456" s="15" t="n">
        <x:v>12</x:v>
      </x:c>
      <x:c r="H456" s="15" t="n">
        <x:v>32</x:v>
      </x:c>
    </x:row>
    <x:row r="457" ht="52" customHeight="1">
      <x:c r="A457" s="13" t="str">
        <x:v>R2-CC28</x:v>
      </x:c>
      <x:c r="B457" s="13" t="str">
        <x:v>La clôture muette</x:v>
      </x:c>
      <x:c r="C457" s="13" t="str">
        <x:v>Histoire</x:v>
      </x:c>
      <x:c r="D457" s="13" t="str">
        <x:v>Contrats des clans</x:v>
      </x:c>
      <x:c r="E457" s="13" t="str">
        <x:v>Lire Histoire</x:v>
      </x:c>
      <x:c r="F457" s="13" t="str">
        <x:v>Reconstitution documentée V4 — nouvelle rédaction V5</x:v>
      </x:c>
      <x:c r="G457" s="15" t="n">
        <x:v>12</x:v>
      </x:c>
      <x:c r="H457" s="15" t="n">
        <x:v>33</x:v>
      </x:c>
    </x:row>
    <x:row r="458" ht="52" customHeight="1">
      <x:c r="A458" s="13" t="str">
        <x:v>R2-CC29</x:v>
      </x:c>
      <x:c r="B458" s="13" t="str">
        <x:v>La proie hors de son secteur</x:v>
      </x:c>
      <x:c r="C458" s="13" t="str">
        <x:v>Histoire</x:v>
      </x:c>
      <x:c r="D458" s="13" t="str">
        <x:v>Contrats des clans</x:v>
      </x:c>
      <x:c r="E458" s="13" t="str">
        <x:v>Lire Histoire</x:v>
      </x:c>
      <x:c r="F458" s="13" t="str">
        <x:v>Reconstitution documentée V4 — nouvelle rédaction V5</x:v>
      </x:c>
      <x:c r="G458" s="15" t="n">
        <x:v>12</x:v>
      </x:c>
      <x:c r="H458" s="15" t="n">
        <x:v>34</x:v>
      </x:c>
    </x:row>
    <x:row r="459" ht="52" customHeight="1">
      <x:c r="A459" s="13" t="str">
        <x:v>R2-CC30</x:v>
      </x:c>
      <x:c r="B459" s="13" t="str">
        <x:v>Le passage qu’on surveille</x:v>
      </x:c>
      <x:c r="C459" s="13" t="str">
        <x:v>Histoire</x:v>
      </x:c>
      <x:c r="D459" s="13" t="str">
        <x:v>Contrats des clans</x:v>
      </x:c>
      <x:c r="E459" s="13" t="str">
        <x:v>Lire Histoire</x:v>
      </x:c>
      <x:c r="F459" s="13" t="str">
        <x:v>Reconstitution documentée V4 — nouvelle rédaction V5</x:v>
      </x:c>
      <x:c r="G459" s="15" t="n">
        <x:v>12</x:v>
      </x:c>
      <x:c r="H459" s="15" t="n">
        <x:v>35</x:v>
      </x:c>
    </x:row>
    <x:row r="460" ht="52" customHeight="1">
      <x:c r="A460" s="13" t="str">
        <x:v>R2-CC31</x:v>
      </x:c>
      <x:c r="B460" s="13" t="str">
        <x:v>Le convoi dispersé</x:v>
      </x:c>
      <x:c r="C460" s="13" t="str">
        <x:v>Histoire</x:v>
      </x:c>
      <x:c r="D460" s="13" t="str">
        <x:v>Contrats des clans</x:v>
      </x:c>
      <x:c r="E460" s="13" t="str">
        <x:v>Lire Histoire</x:v>
      </x:c>
      <x:c r="F460" s="13" t="str">
        <x:v>Reconstitution documentée V4 — nouvelle rédaction V5</x:v>
      </x:c>
      <x:c r="G460" s="15" t="n">
        <x:v>12</x:v>
      </x:c>
      <x:c r="H460" s="15" t="n">
        <x:v>36</x:v>
      </x:c>
    </x:row>
    <x:row r="461" ht="52" customHeight="1">
      <x:c r="A461" s="13" t="str">
        <x:v>R2-CC32</x:v>
      </x:c>
      <x:c r="B461" s="13" t="str">
        <x:v>L’abordage du sas bloqué</x:v>
      </x:c>
      <x:c r="C461" s="13" t="str">
        <x:v>Histoire</x:v>
      </x:c>
      <x:c r="D461" s="13" t="str">
        <x:v>Contrats des clans</x:v>
      </x:c>
      <x:c r="E461" s="13" t="str">
        <x:v>Lire Histoire</x:v>
      </x:c>
      <x:c r="F461" s="13" t="str">
        <x:v>Reconstitution documentée V4 — nouvelle rédaction V5</x:v>
      </x:c>
      <x:c r="G461" s="15" t="n">
        <x:v>12</x:v>
      </x:c>
      <x:c r="H461" s="15" t="n">
        <x:v>37</x:v>
      </x:c>
    </x:row>
    <x:row r="462" ht="52" customHeight="1">
      <x:c r="A462" s="13" t="str">
        <x:v>R2-CC33</x:v>
      </x:c>
      <x:c r="B462" s="13" t="str">
        <x:v>Les routes réunies</x:v>
      </x:c>
      <x:c r="C462" s="13" t="str">
        <x:v>Histoire</x:v>
      </x:c>
      <x:c r="D462" s="13" t="str">
        <x:v>Contrats des clans</x:v>
      </x:c>
      <x:c r="E462" s="13" t="str">
        <x:v>Lire Histoire</x:v>
      </x:c>
      <x:c r="F462" s="13" t="str">
        <x:v>Reconstitution documentée V4 — nouvelle rédaction V5</x:v>
      </x:c>
      <x:c r="G462" s="15" t="n">
        <x:v>12</x:v>
      </x:c>
      <x:c r="H462" s="15" t="n">
        <x:v>38</x:v>
      </x:c>
    </x:row>
    <x:row r="463" ht="52" customHeight="1">
      <x:c r="A463" s="13" t="str">
        <x:v>R2-CC34</x:v>
      </x:c>
      <x:c r="B463" s="13" t="str">
        <x:v>Les masques de l’atelier fermé</x:v>
      </x:c>
      <x:c r="C463" s="13" t="str">
        <x:v>Histoire</x:v>
      </x:c>
      <x:c r="D463" s="13" t="str">
        <x:v>Contrats des clans</x:v>
      </x:c>
      <x:c r="E463" s="13" t="str">
        <x:v>Lire Histoire</x:v>
      </x:c>
      <x:c r="F463" s="13" t="str">
        <x:v>Reconstitution documentée V4 — nouvelle rédaction V5</x:v>
      </x:c>
      <x:c r="G463" s="15" t="n">
        <x:v>12</x:v>
      </x:c>
      <x:c r="H463" s="15" t="n">
        <x:v>39</x:v>
      </x:c>
    </x:row>
    <x:row r="464" ht="52" customHeight="1">
      <x:c r="A464" s="13" t="str">
        <x:v>R2-CC35</x:v>
      </x:c>
      <x:c r="B464" s="13" t="str">
        <x:v>La chasse entre les râteliers</x:v>
      </x:c>
      <x:c r="C464" s="13" t="str">
        <x:v>Histoire</x:v>
      </x:c>
      <x:c r="D464" s="13" t="str">
        <x:v>Contrats des clans</x:v>
      </x:c>
      <x:c r="E464" s="13" t="str">
        <x:v>Lire Histoire</x:v>
      </x:c>
      <x:c r="F464" s="13" t="str">
        <x:v>Reconstitution documentée V4 — nouvelle rédaction V5</x:v>
      </x:c>
      <x:c r="G464" s="15" t="n">
        <x:v>12</x:v>
      </x:c>
      <x:c r="H464" s="15" t="n">
        <x:v>40</x:v>
      </x:c>
    </x:row>
    <x:row r="465" ht="52" customHeight="1">
      <x:c r="A465" s="13" t="str">
        <x:v>R2-CC36</x:v>
      </x:c>
      <x:c r="B465" s="13" t="str">
        <x:v>Rendre la voix aux supports</x:v>
      </x:c>
      <x:c r="C465" s="13" t="str">
        <x:v>Histoire</x:v>
      </x:c>
      <x:c r="D465" s="13" t="str">
        <x:v>Contrats des clans</x:v>
      </x:c>
      <x:c r="E465" s="13" t="str">
        <x:v>Lire Histoire</x:v>
      </x:c>
      <x:c r="F465" s="13" t="str">
        <x:v>Reconstitution documentée V4 — nouvelle rédaction V5</x:v>
      </x:c>
      <x:c r="G465" s="15" t="n">
        <x:v>12</x:v>
      </x:c>
      <x:c r="H465" s="15" t="n">
        <x:v>41</x:v>
      </x:c>
    </x:row>
    <x:row r="466" ht="52" customHeight="1">
      <x:c r="A466" s="13" t="str">
        <x:v>WARP-R01</x:v>
      </x:c>
      <x:c r="B466" s="13" t="str">
        <x:v>Un accès en cinq conditions</x:v>
      </x:c>
      <x:c r="C466" s="13" t="str">
        <x:v>Histoire</x:v>
      </x:c>
      <x:c r="D466" s="13" t="str">
        <x:v>Règles du Warp</x:v>
      </x:c>
      <x:c r="E466" s="13" t="str">
        <x:v>Lire Histoire</x:v>
      </x:c>
      <x:c r="F466" s="13" t="str">
        <x:v>Reconstitution documentée V4 — nouvelle rédaction V5</x:v>
      </x:c>
      <x:c r="G466" s="15" t="n">
        <x:v>7</x:v>
      </x:c>
      <x:c r="H466" s="15" t="n">
        <x:v>6</x:v>
      </x:c>
    </x:row>
    <x:row r="467" ht="52" customHeight="1">
      <x:c r="A467" s="13" t="str">
        <x:v>WARP-R02</x:v>
      </x:c>
      <x:c r="B467" s="13" t="str">
        <x:v>Un voyage facultatif</x:v>
      </x:c>
      <x:c r="C467" s="13" t="str">
        <x:v>Histoire</x:v>
      </x:c>
      <x:c r="D467" s="13" t="str">
        <x:v>Règles du Warp</x:v>
      </x:c>
      <x:c r="E467" s="13" t="str">
        <x:v>Lire Histoire</x:v>
      </x:c>
      <x:c r="F467" s="13" t="str">
        <x:v>Reconstitution documentée V4 — nouvelle rédaction V5</x:v>
      </x:c>
      <x:c r="G467" s="15" t="n">
        <x:v>7</x:v>
      </x:c>
      <x:c r="H467" s="15" t="n">
        <x:v>7</x:v>
      </x:c>
    </x:row>
    <x:row r="468" ht="52" customHeight="1">
      <x:c r="A468" s="13" t="str">
        <x:v>WARP-R03</x:v>
      </x:c>
      <x:c r="B468" s="13" t="str">
        <x:v>Un corps traverse le seuil</x:v>
      </x:c>
      <x:c r="C468" s="13" t="str">
        <x:v>Histoire</x:v>
      </x:c>
      <x:c r="D468" s="13" t="str">
        <x:v>Règles du Warp</x:v>
      </x:c>
      <x:c r="E468" s="13" t="str">
        <x:v>Lire Histoire</x:v>
      </x:c>
      <x:c r="F468" s="13" t="str">
        <x:v>Reconstitution documentée V4 — nouvelle rédaction V5</x:v>
      </x:c>
      <x:c r="G468" s="15" t="n">
        <x:v>7</x:v>
      </x:c>
      <x:c r="H468" s="15" t="n">
        <x:v>8</x:v>
      </x:c>
    </x:row>
    <x:row r="469" ht="52" customHeight="1">
      <x:c r="A469" s="13" t="str">
        <x:v>WARP-R04</x:v>
      </x:c>
      <x:c r="B469" s="13" t="str">
        <x:v>Une branche possède son identité</x:v>
      </x:c>
      <x:c r="C469" s="13" t="str">
        <x:v>Histoire</x:v>
      </x:c>
      <x:c r="D469" s="13" t="str">
        <x:v>Règles du Warp</x:v>
      </x:c>
      <x:c r="E469" s="13" t="str">
        <x:v>Lire Histoire</x:v>
      </x:c>
      <x:c r="F469" s="13" t="str">
        <x:v>Reconstitution documentée V4 — nouvelle rédaction V5</x:v>
      </x:c>
      <x:c r="G469" s="15" t="n">
        <x:v>7</x:v>
      </x:c>
      <x:c r="H469" s="15" t="n">
        <x:v>9</x:v>
      </x:c>
    </x:row>
    <x:row r="470" ht="52" customHeight="1">
      <x:c r="A470" s="13" t="str">
        <x:v>WARP-R05</x:v>
      </x:c>
      <x:c r="B470" s="13" t="str">
        <x:v>Le retour est réservé au départ</x:v>
      </x:c>
      <x:c r="C470" s="13" t="str">
        <x:v>Histoire</x:v>
      </x:c>
      <x:c r="D470" s="13" t="str">
        <x:v>Règles du Warp</x:v>
      </x:c>
      <x:c r="E470" s="13" t="str">
        <x:v>Lire Histoire</x:v>
      </x:c>
      <x:c r="F470" s="13" t="str">
        <x:v>Reconstitution documentée V4 — nouvelle rédaction V5</x:v>
      </x:c>
      <x:c r="G470" s="15" t="n">
        <x:v>7</x:v>
      </x:c>
      <x:c r="H470" s="15" t="n">
        <x:v>10</x:v>
      </x:c>
    </x:row>
    <x:row r="471" ht="52" customHeight="1">
      <x:c r="A471" s="13" t="str">
        <x:v>WARP-R06</x:v>
      </x:c>
      <x:c r="B471" s="13" t="str">
        <x:v>Un chemin de sortie accessible</x:v>
      </x:c>
      <x:c r="C471" s="13" t="str">
        <x:v>Histoire</x:v>
      </x:c>
      <x:c r="D471" s="13" t="str">
        <x:v>Règles du Warp</x:v>
      </x:c>
      <x:c r="E471" s="13" t="str">
        <x:v>Lire Histoire</x:v>
      </x:c>
      <x:c r="F471" s="13" t="str">
        <x:v>Reconstitution documentée V4 — nouvelle rédaction V5</x:v>
      </x:c>
      <x:c r="G471" s="15" t="n">
        <x:v>7</x:v>
      </x:c>
      <x:c r="H471" s="15" t="n">
        <x:v>11</x:v>
      </x:c>
    </x:row>
    <x:row r="472" ht="52" customHeight="1">
      <x:c r="A472" s="13" t="str">
        <x:v>WARP-R07</x:v>
      </x:c>
      <x:c r="B472" s="13" t="str">
        <x:v>Les pertes restent des pertes</x:v>
      </x:c>
      <x:c r="C472" s="13" t="str">
        <x:v>Histoire</x:v>
      </x:c>
      <x:c r="D472" s="13" t="str">
        <x:v>Règles du Warp</x:v>
      </x:c>
      <x:c r="E472" s="13" t="str">
        <x:v>Lire Histoire</x:v>
      </x:c>
      <x:c r="F472" s="13" t="str">
        <x:v>Reconstitution documentée V4 — nouvelle rédaction V5</x:v>
      </x:c>
      <x:c r="G472" s="15" t="n">
        <x:v>7</x:v>
      </x:c>
      <x:c r="H472" s="15" t="n">
        <x:v>12</x:v>
      </x:c>
    </x:row>
    <x:row r="473" ht="52" customHeight="1">
      <x:c r="A473" s="13" t="str">
        <x:v>WARP-R08</x:v>
      </x:c>
      <x:c r="B473" s="13" t="str">
        <x:v>Pas de recrutement temporel illimité</x:v>
      </x:c>
      <x:c r="C473" s="13" t="str">
        <x:v>Histoire</x:v>
      </x:c>
      <x:c r="D473" s="13" t="str">
        <x:v>Règles du Warp</x:v>
      </x:c>
      <x:c r="E473" s="13" t="str">
        <x:v>Lire Histoire</x:v>
      </x:c>
      <x:c r="F473" s="13" t="str">
        <x:v>Reconstitution documentée V4 — nouvelle rédaction V5</x:v>
      </x:c>
      <x:c r="G473" s="15" t="n">
        <x:v>7</x:v>
      </x:c>
      <x:c r="H473" s="15" t="n">
        <x:v>13</x:v>
      </x:c>
    </x:row>
    <x:row r="474" ht="52" customHeight="1">
      <x:c r="A474" s="13" t="str">
        <x:v>WARP-R09</x:v>
      </x:c>
      <x:c r="B474" s="13" t="str">
        <x:v>Un original ne se multiplie pas</x:v>
      </x:c>
      <x:c r="C474" s="13" t="str">
        <x:v>Histoire</x:v>
      </x:c>
      <x:c r="D474" s="13" t="str">
        <x:v>Règles du Warp</x:v>
      </x:c>
      <x:c r="E474" s="13" t="str">
        <x:v>Lire Histoire</x:v>
      </x:c>
      <x:c r="F474" s="13" t="str">
        <x:v>Reconstitution documentée V4 — nouvelle rédaction V5</x:v>
      </x:c>
      <x:c r="G474" s="15" t="n">
        <x:v>7</x:v>
      </x:c>
      <x:c r="H474" s="15" t="n">
        <x:v>14</x:v>
      </x:c>
    </x:row>
    <x:row r="475" ht="52" customHeight="1">
      <x:c r="A475" s="13" t="str">
        <x:v>WARP-R10</x:v>
      </x:c>
      <x:c r="B475" s="13" t="str">
        <x:v>Le récit mentionne la branche</x:v>
      </x:c>
      <x:c r="C475" s="13" t="str">
        <x:v>Histoire</x:v>
      </x:c>
      <x:c r="D475" s="13" t="str">
        <x:v>Règles du Warp</x:v>
      </x:c>
      <x:c r="E475" s="13" t="str">
        <x:v>Lire Histoire</x:v>
      </x:c>
      <x:c r="F475" s="13" t="str">
        <x:v>Reconstitution documentée V4 — nouvelle rédaction V5</x:v>
      </x:c>
      <x:c r="G475" s="15" t="n">
        <x:v>7</x:v>
      </x:c>
      <x:c r="H475" s="15" t="n">
        <x:v>15</x:v>
      </x:c>
    </x:row>
    <x:row r="476" ht="52" customHeight="1">
      <x:c r="A476" s="13" t="str">
        <x:v>WARP-R11</x:v>
      </x:c>
      <x:c r="B476" s="13" t="str">
        <x:v>La copie est un autre objet</x:v>
      </x:c>
      <x:c r="C476" s="13" t="str">
        <x:v>Histoire</x:v>
      </x:c>
      <x:c r="D476" s="13" t="str">
        <x:v>Règles du Warp</x:v>
      </x:c>
      <x:c r="E476" s="13" t="str">
        <x:v>Lire Histoire</x:v>
      </x:c>
      <x:c r="F476" s="13" t="str">
        <x:v>Reconstitution documentée V4 — nouvelle rédaction V5</x:v>
      </x:c>
      <x:c r="G476" s="15" t="n">
        <x:v>7</x:v>
      </x:c>
      <x:c r="H476" s="15" t="n">
        <x:v>16</x:v>
      </x:c>
    </x:row>
    <x:row r="477" ht="52" customHeight="1">
      <x:c r="A477" s="13" t="str">
        <x:v>WARP-R12</x:v>
      </x:c>
      <x:c r="B477" s="13" t="str">
        <x:v>La navigation réserve des ressources</x:v>
      </x:c>
      <x:c r="C477" s="13" t="str">
        <x:v>Histoire</x:v>
      </x:c>
      <x:c r="D477" s="13" t="str">
        <x:v>Règles du Warp</x:v>
      </x:c>
      <x:c r="E477" s="13" t="str">
        <x:v>Lire Histoire</x:v>
      </x:c>
      <x:c r="F477" s="13" t="str">
        <x:v>Reconstitution documentée V4 — nouvelle rédaction V5</x:v>
      </x:c>
      <x:c r="G477" s="15" t="n">
        <x:v>7</x:v>
      </x:c>
      <x:c r="H477" s="15" t="n">
        <x:v>17</x:v>
      </x:c>
    </x:row>
    <x:row r="478" ht="52" customHeight="1">
      <x:c r="A478" s="13" t="str">
        <x:v>WARP-R13</x:v>
      </x:c>
      <x:c r="B478" s="13" t="str">
        <x:v>Les compagnons sont comptés</x:v>
      </x:c>
      <x:c r="C478" s="13" t="str">
        <x:v>Histoire</x:v>
      </x:c>
      <x:c r="D478" s="13" t="str">
        <x:v>Règles du Warp</x:v>
      </x:c>
      <x:c r="E478" s="13" t="str">
        <x:v>Lire Histoire</x:v>
      </x:c>
      <x:c r="F478" s="13" t="str">
        <x:v>Reconstitution documentée V4 — nouvelle rédaction V5</x:v>
      </x:c>
      <x:c r="G478" s="15" t="n">
        <x:v>7</x:v>
      </x:c>
      <x:c r="H478" s="15" t="n">
        <x:v>18</x:v>
      </x:c>
    </x:row>
    <x:row r="479" ht="52" customHeight="1">
      <x:c r="A479" s="13" t="str">
        <x:v>WARP-R14</x:v>
      </x:c>
      <x:c r="B479" s="13" t="str">
        <x:v>Le clan ne possède pas l’époque</x:v>
      </x:c>
      <x:c r="C479" s="13" t="str">
        <x:v>Histoire</x:v>
      </x:c>
      <x:c r="D479" s="13" t="str">
        <x:v>Règles du Warp</x:v>
      </x:c>
      <x:c r="E479" s="13" t="str">
        <x:v>Lire Histoire</x:v>
      </x:c>
      <x:c r="F479" s="13" t="str">
        <x:v>Reconstitution documentée V4 — nouvelle rédaction V5</x:v>
      </x:c>
      <x:c r="G479" s="15" t="n">
        <x:v>7</x:v>
      </x:c>
      <x:c r="H479" s="15" t="n">
        <x:v>19</x:v>
      </x:c>
    </x:row>
    <x:row r="480" ht="52" customHeight="1">
      <x:c r="A480" s="13" t="str">
        <x:v>WARP-R15</x:v>
      </x:c>
      <x:c r="B480" s="13" t="str">
        <x:v>Les habitants comprennent ce qu’ils voient</x:v>
      </x:c>
      <x:c r="C480" s="13" t="str">
        <x:v>Histoire</x:v>
      </x:c>
      <x:c r="D480" s="13" t="str">
        <x:v>Règles du Warp</x:v>
      </x:c>
      <x:c r="E480" s="13" t="str">
        <x:v>Lire Histoire</x:v>
      </x:c>
      <x:c r="F480" s="13" t="str">
        <x:v>Reconstitution documentée V4 — nouvelle rédaction V5</x:v>
      </x:c>
      <x:c r="G480" s="15" t="n">
        <x:v>7</x:v>
      </x:c>
      <x:c r="H480" s="15" t="n">
        <x:v>20</x:v>
      </x:c>
    </x:row>
    <x:row r="481" ht="52" customHeight="1">
      <x:c r="A481" s="13" t="str">
        <x:v>WARP-R16</x:v>
      </x:c>
      <x:c r="B481" s="13" t="str">
        <x:v>Langage appris par situations</x:v>
      </x:c>
      <x:c r="C481" s="13" t="str">
        <x:v>Histoire</x:v>
      </x:c>
      <x:c r="D481" s="13" t="str">
        <x:v>Règles du Warp</x:v>
      </x:c>
      <x:c r="E481" s="13" t="str">
        <x:v>Lire Histoire</x:v>
      </x:c>
      <x:c r="F481" s="13" t="str">
        <x:v>Reconstitution documentée V4 — nouvelle rédaction V5</x:v>
      </x:c>
      <x:c r="G481" s="15" t="n">
        <x:v>7</x:v>
      </x:c>
      <x:c r="H481" s="15" t="n">
        <x:v>21</x:v>
      </x:c>
    </x:row>
    <x:row r="482" ht="52" customHeight="1">
      <x:c r="A482" s="13" t="str">
        <x:v>WARP-R17</x:v>
      </x:c>
      <x:c r="B482" s="13" t="str">
        <x:v>Interventions localisées</x:v>
      </x:c>
      <x:c r="C482" s="13" t="str">
        <x:v>Histoire</x:v>
      </x:c>
      <x:c r="D482" s="13" t="str">
        <x:v>Règles du Warp</x:v>
      </x:c>
      <x:c r="E482" s="13" t="str">
        <x:v>Lire Histoire</x:v>
      </x:c>
      <x:c r="F482" s="13" t="str">
        <x:v>Reconstitution documentée V4 — nouvelle rédaction V5</x:v>
      </x:c>
      <x:c r="G482" s="15" t="n">
        <x:v>7</x:v>
      </x:c>
      <x:c r="H482" s="15" t="n">
        <x:v>22</x:v>
      </x:c>
    </x:row>
    <x:row r="483" ht="52" customHeight="1">
      <x:c r="A483" s="13" t="str">
        <x:v>WARP-R18</x:v>
      </x:c>
      <x:c r="B483" s="13" t="str">
        <x:v>Événements historiques et invention distingués</x:v>
      </x:c>
      <x:c r="C483" s="13" t="str">
        <x:v>Histoire</x:v>
      </x:c>
      <x:c r="D483" s="13" t="str">
        <x:v>Règles du Warp</x:v>
      </x:c>
      <x:c r="E483" s="13" t="str">
        <x:v>Lire Histoire</x:v>
      </x:c>
      <x:c r="F483" s="13" t="str">
        <x:v>Reconstitution documentée V4 — nouvelle rédaction V5</x:v>
      </x:c>
      <x:c r="G483" s="15" t="n">
        <x:v>7</x:v>
      </x:c>
      <x:c r="H483" s="15" t="n">
        <x:v>23</x:v>
      </x:c>
    </x:row>
    <x:row r="484" ht="52" customHeight="1">
      <x:c r="A484" s="13" t="str">
        <x:v>WARP-R19</x:v>
      </x:c>
      <x:c r="B484" s="13" t="str">
        <x:v>Les chroniques ont d’autres sauvegardes</x:v>
      </x:c>
      <x:c r="C484" s="13" t="str">
        <x:v>Histoire</x:v>
      </x:c>
      <x:c r="D484" s="13" t="str">
        <x:v>Règles du Warp</x:v>
      </x:c>
      <x:c r="E484" s="13" t="str">
        <x:v>Lire Histoire</x:v>
      </x:c>
      <x:c r="F484" s="13" t="str">
        <x:v>Reconstitution documentée V4 — nouvelle rédaction V5</x:v>
      </x:c>
      <x:c r="G484" s="15" t="n">
        <x:v>7</x:v>
      </x:c>
      <x:c r="H484" s="15" t="n">
        <x:v>24</x:v>
      </x:c>
    </x:row>
    <x:row r="485" ht="52" customHeight="1">
      <x:c r="A485" s="13" t="str">
        <x:v>WARP-R20</x:v>
      </x:c>
      <x:c r="B485" s="13" t="str">
        <x:v>Une mission peut finir sans prise</x:v>
      </x:c>
      <x:c r="C485" s="13" t="str">
        <x:v>Histoire</x:v>
      </x:c>
      <x:c r="D485" s="13" t="str">
        <x:v>Règles du Warp</x:v>
      </x:c>
      <x:c r="E485" s="13" t="str">
        <x:v>Lire Histoire</x:v>
      </x:c>
      <x:c r="F485" s="13" t="str">
        <x:v>Reconstitution documentée V4 — nouvelle rédaction V5</x:v>
      </x:c>
      <x:c r="G485" s="15" t="n">
        <x:v>7</x:v>
      </x:c>
      <x:c r="H485" s="15" t="n">
        <x:v>25</x:v>
      </x:c>
    </x:row>
    <x:row r="486" ht="52" customHeight="1">
      <x:c r="A486" s="13" t="str">
        <x:v>WARP-R21</x:v>
      </x:c>
      <x:c r="B486" s="13" t="str">
        <x:v>Une revisite lit la dernière version</x:v>
      </x:c>
      <x:c r="C486" s="13" t="str">
        <x:v>Histoire</x:v>
      </x:c>
      <x:c r="D486" s="13" t="str">
        <x:v>Règles du Warp</x:v>
      </x:c>
      <x:c r="E486" s="13" t="str">
        <x:v>Lire Histoire</x:v>
      </x:c>
      <x:c r="F486" s="13" t="str">
        <x:v>Reconstitution documentée V4 — nouvelle rédaction V5</x:v>
      </x:c>
      <x:c r="G486" s="15" t="n">
        <x:v>7</x:v>
      </x:c>
      <x:c r="H486" s="15" t="n">
        <x:v>26</x:v>
      </x:c>
    </x:row>
    <x:row r="487" ht="52" customHeight="1">
      <x:c r="A487" s="13" t="str">
        <x:v>WARP-R22</x:v>
      </x:c>
      <x:c r="B487" s="13" t="str">
        <x:v>Un retour de mission est une transaction</x:v>
      </x:c>
      <x:c r="C487" s="13" t="str">
        <x:v>Histoire</x:v>
      </x:c>
      <x:c r="D487" s="13" t="str">
        <x:v>Règles du Warp</x:v>
      </x:c>
      <x:c r="E487" s="13" t="str">
        <x:v>Lire Histoire</x:v>
      </x:c>
      <x:c r="F487" s="13" t="str">
        <x:v>Reconstitution documentée V4 — nouvelle rédaction V5</x:v>
      </x:c>
      <x:c r="G487" s="15" t="n">
        <x:v>7</x:v>
      </x:c>
      <x:c r="H487" s="15" t="n">
        <x:v>27</x:v>
      </x:c>
    </x:row>
    <x:row r="488" ht="52" customHeight="1">
      <x:c r="A488" s="13" t="str">
        <x:v>WARP-R23</x:v>
      </x:c>
      <x:c r="B488" s="13" t="str">
        <x:v>Les conditions d’échec sont annoncées</x:v>
      </x:c>
      <x:c r="C488" s="13" t="str">
        <x:v>Histoire</x:v>
      </x:c>
      <x:c r="D488" s="13" t="str">
        <x:v>Règles du Warp</x:v>
      </x:c>
      <x:c r="E488" s="13" t="str">
        <x:v>Lire Histoire</x:v>
      </x:c>
      <x:c r="F488" s="13" t="str">
        <x:v>Reconstitution documentée V4 — nouvelle rédaction V5</x:v>
      </x:c>
      <x:c r="G488" s="15" t="n">
        <x:v>7</x:v>
      </x:c>
      <x:c r="H488" s="15" t="n">
        <x:v>28</x:v>
      </x:c>
    </x:row>
    <x:row r="489" ht="52" customHeight="1">
      <x:c r="A489" s="13" t="str">
        <x:v>WARP-R24</x:v>
      </x:c>
      <x:c r="B489" s="13" t="str">
        <x:v>L’époque ne décide pas du rang</x:v>
      </x:c>
      <x:c r="C489" s="13" t="str">
        <x:v>Histoire</x:v>
      </x:c>
      <x:c r="D489" s="13" t="str">
        <x:v>Règles du Warp</x:v>
      </x:c>
      <x:c r="E489" s="13" t="str">
        <x:v>Lire Histoire</x:v>
      </x:c>
      <x:c r="F489" s="13" t="str">
        <x:v>Reconstitution documentée V4 — nouvelle rédaction V5</x:v>
      </x:c>
      <x:c r="G489" s="15" t="n">
        <x:v>7</x:v>
      </x:c>
      <x:c r="H489" s="15" t="n">
        <x:v>29</x:v>
      </x:c>
    </x:row>
    <x:row r="490" ht="52" customHeight="1">
      <x:c r="A490" s="13" t="str">
        <x:v>WARP-E01</x:v>
      </x:c>
      <x:c r="B490" s="13" t="str">
        <x:v>La vallée des grands animaux</x:v>
      </x:c>
      <x:c r="C490" s="13" t="str">
        <x:v>Histoire</x:v>
      </x:c>
      <x:c r="D490" s="13" t="str">
        <x:v>Époques du Warp</x:v>
      </x:c>
      <x:c r="E490" s="13" t="str">
        <x:v>Lire Histoire</x:v>
      </x:c>
      <x:c r="F490" s="13" t="str">
        <x:v>Reconstitution documentée V4 — nouvelle rédaction V5</x:v>
      </x:c>
      <x:c r="G490" s="15" t="n">
        <x:v>9</x:v>
      </x:c>
      <x:c r="H490" s="15" t="n">
        <x:v>6</x:v>
      </x:c>
    </x:row>
    <x:row r="491" ht="52" customHeight="1">
      <x:c r="A491" s="13" t="str">
        <x:v>WARP-E02</x:v>
      </x:c>
      <x:c r="B491" s="13" t="str">
        <x:v>Le village du fleuve levé</x:v>
      </x:c>
      <x:c r="C491" s="13" t="str">
        <x:v>Histoire</x:v>
      </x:c>
      <x:c r="D491" s="13" t="str">
        <x:v>Époques du Warp</x:v>
      </x:c>
      <x:c r="E491" s="13" t="str">
        <x:v>Lire Histoire</x:v>
      </x:c>
      <x:c r="F491" s="13" t="str">
        <x:v>Reconstitution documentée V4 — nouvelle rédaction V5</x:v>
      </x:c>
      <x:c r="G491" s="15" t="n">
        <x:v>9</x:v>
      </x:c>
      <x:c r="H491" s="15" t="n">
        <x:v>7</x:v>
      </x:c>
    </x:row>
    <x:row r="492" ht="52" customHeight="1">
      <x:c r="A492" s="13" t="str">
        <x:v>WARP-E03</x:v>
      </x:c>
      <x:c r="B492" s="13" t="str">
        <x:v>La cité des portes de bronze</x:v>
      </x:c>
      <x:c r="C492" s="13" t="str">
        <x:v>Histoire</x:v>
      </x:c>
      <x:c r="D492" s="13" t="str">
        <x:v>Époques du Warp</x:v>
      </x:c>
      <x:c r="E492" s="13" t="str">
        <x:v>Lire Histoire</x:v>
      </x:c>
      <x:c r="F492" s="13" t="str">
        <x:v>Reconstitution documentée V4 — nouvelle rédaction V5</x:v>
      </x:c>
      <x:c r="G492" s="15" t="n">
        <x:v>9</x:v>
      </x:c>
      <x:c r="H492" s="15" t="n">
        <x:v>8</x:v>
      </x:c>
    </x:row>
    <x:row r="493" ht="52" customHeight="1">
      <x:c r="A493" s="13" t="str">
        <x:v>WARP-E04</x:v>
      </x:c>
      <x:c r="B493" s="13" t="str">
        <x:v>Le col des armées anciennes</x:v>
      </x:c>
      <x:c r="C493" s="13" t="str">
        <x:v>Histoire</x:v>
      </x:c>
      <x:c r="D493" s="13" t="str">
        <x:v>Époques du Warp</x:v>
      </x:c>
      <x:c r="E493" s="13" t="str">
        <x:v>Lire Histoire</x:v>
      </x:c>
      <x:c r="F493" s="13" t="str">
        <x:v>Reconstitution documentée V4 — nouvelle rédaction V5</x:v>
      </x:c>
      <x:c r="G493" s="15" t="n">
        <x:v>9</x:v>
      </x:c>
      <x:c r="H493" s="15" t="n">
        <x:v>9</x:v>
      </x:c>
    </x:row>
    <x:row r="494" ht="52" customHeight="1">
      <x:c r="A494" s="13" t="str">
        <x:v>WARP-E05</x:v>
      </x:c>
      <x:c r="B494" s="13" t="str">
        <x:v>Le rivage des longs navires</x:v>
      </x:c>
      <x:c r="C494" s="13" t="str">
        <x:v>Histoire</x:v>
      </x:c>
      <x:c r="D494" s="13" t="str">
        <x:v>Époques du Warp</x:v>
      </x:c>
      <x:c r="E494" s="13" t="str">
        <x:v>Lire Histoire</x:v>
      </x:c>
      <x:c r="F494" s="13" t="str">
        <x:v>Reconstitution documentée V4 — nouvelle rédaction V5</x:v>
      </x:c>
      <x:c r="G494" s="15" t="n">
        <x:v>9</x:v>
      </x:c>
      <x:c r="H494" s="15" t="n">
        <x:v>10</x:v>
      </x:c>
    </x:row>
    <x:row r="495" ht="52" customHeight="1">
      <x:c r="A495" s="13" t="str">
        <x:v>WARP-E06</x:v>
      </x:c>
      <x:c r="B495" s="13" t="str">
        <x:v>La vallée des bannières</x:v>
      </x:c>
      <x:c r="C495" s="13" t="str">
        <x:v>Histoire</x:v>
      </x:c>
      <x:c r="D495" s="13" t="str">
        <x:v>Époques du Warp</x:v>
      </x:c>
      <x:c r="E495" s="13" t="str">
        <x:v>Lire Histoire</x:v>
      </x:c>
      <x:c r="F495" s="13" t="str">
        <x:v>Reconstitution documentée V4 — nouvelle rédaction V5</x:v>
      </x:c>
      <x:c r="G495" s="15" t="n">
        <x:v>9</x:v>
      </x:c>
      <x:c r="H495" s="15" t="n">
        <x:v>11</x:v>
      </x:c>
    </x:row>
    <x:row r="496" ht="52" customHeight="1">
      <x:c r="A496" s="13" t="str">
        <x:v>WARP-E07</x:v>
      </x:c>
      <x:c r="B496" s="13" t="str">
        <x:v>La forêt des deux pistes</x:v>
      </x:c>
      <x:c r="C496" s="13" t="str">
        <x:v>Histoire</x:v>
      </x:c>
      <x:c r="D496" s="13" t="str">
        <x:v>Époques du Warp</x:v>
      </x:c>
      <x:c r="E496" s="13" t="str">
        <x:v>Lire Histoire</x:v>
      </x:c>
      <x:c r="F496" s="13" t="str">
        <x:v>Reconstitution documentée V4 — nouvelle rédaction V5</x:v>
      </x:c>
      <x:c r="G496" s="15" t="n">
        <x:v>9</x:v>
      </x:c>
      <x:c r="H496" s="15" t="n">
        <x:v>12</x:v>
      </x:c>
    </x:row>
    <x:row r="497" ht="52" customHeight="1">
      <x:c r="A497" s="13" t="str">
        <x:v>WARP-E08</x:v>
      </x:c>
      <x:c r="B497" s="13" t="str">
        <x:v>La frontière de poussière</x:v>
      </x:c>
      <x:c r="C497" s="13" t="str">
        <x:v>Histoire</x:v>
      </x:c>
      <x:c r="D497" s="13" t="str">
        <x:v>Époques du Warp</x:v>
      </x:c>
      <x:c r="E497" s="13" t="str">
        <x:v>Lire Histoire</x:v>
      </x:c>
      <x:c r="F497" s="13" t="str">
        <x:v>Reconstitution documentée V4 — nouvelle rédaction V5</x:v>
      </x:c>
      <x:c r="G497" s="15" t="n">
        <x:v>9</x:v>
      </x:c>
      <x:c r="H497" s="15" t="n">
        <x:v>13</x:v>
      </x:c>
    </x:row>
    <x:row r="498" ht="52" customHeight="1">
      <x:c r="A498" s="13" t="str">
        <x:v>WARP-E09</x:v>
      </x:c>
      <x:c r="B498" s="13" t="str">
        <x:v>Le front des nuits boueuses</x:v>
      </x:c>
      <x:c r="C498" s="13" t="str">
        <x:v>Histoire</x:v>
      </x:c>
      <x:c r="D498" s="13" t="str">
        <x:v>Époques du Warp</x:v>
      </x:c>
      <x:c r="E498" s="13" t="str">
        <x:v>Lire Histoire</x:v>
      </x:c>
      <x:c r="F498" s="13" t="str">
        <x:v>Reconstitution documentée V4 — nouvelle rédaction V5</x:v>
      </x:c>
      <x:c r="G498" s="15" t="n">
        <x:v>9</x:v>
      </x:c>
      <x:c r="H498" s="15" t="n">
        <x:v>14</x:v>
      </x:c>
    </x:row>
    <x:row r="499" ht="52" customHeight="1">
      <x:c r="A499" s="13" t="str">
        <x:v>WARP-E10</x:v>
      </x:c>
      <x:c r="B499" s="13" t="str">
        <x:v>Le massif des signaux cassés</x:v>
      </x:c>
      <x:c r="C499" s="13" t="str">
        <x:v>Histoire</x:v>
      </x:c>
      <x:c r="D499" s="13" t="str">
        <x:v>Époques du Warp</x:v>
      </x:c>
      <x:c r="E499" s="13" t="str">
        <x:v>Lire Histoire</x:v>
      </x:c>
      <x:c r="F499" s="13" t="str">
        <x:v>Reconstitution documentée V4 — nouvelle rédaction V5</x:v>
      </x:c>
      <x:c r="G499" s="15" t="n">
        <x:v>9</x:v>
      </x:c>
      <x:c r="H499" s="15" t="n">
        <x:v>15</x:v>
      </x:c>
    </x:row>
    <x:row r="500" ht="52" customHeight="1">
      <x:c r="A500" s="13" t="str">
        <x:v>WARP-E11</x:v>
      </x:c>
      <x:c r="B500" s="13" t="str">
        <x:v>La ville aux enseignes mortes</x:v>
      </x:c>
      <x:c r="C500" s="13" t="str">
        <x:v>Histoire</x:v>
      </x:c>
      <x:c r="D500" s="13" t="str">
        <x:v>Époques du Warp</x:v>
      </x:c>
      <x:c r="E500" s="13" t="str">
        <x:v>Lire Histoire</x:v>
      </x:c>
      <x:c r="F500" s="13" t="str">
        <x:v>Reconstitution documentée V4 — nouvelle rédaction V5</x:v>
      </x:c>
      <x:c r="G500" s="15" t="n">
        <x:v>9</x:v>
      </x:c>
      <x:c r="H500" s="15" t="n">
        <x:v>16</x:v>
      </x:c>
    </x:row>
    <x:row r="501" ht="52" customHeight="1">
      <x:c r="A501" s="13" t="str">
        <x:v>WARP-E12</x:v>
      </x:c>
      <x:c r="B501" s="13" t="str">
        <x:v>Les premiers seuils du Homeworld</x:v>
      </x:c>
      <x:c r="C501" s="13" t="str">
        <x:v>Histoire</x:v>
      </x:c>
      <x:c r="D501" s="13" t="str">
        <x:v>Époques du Warp</x:v>
      </x:c>
      <x:c r="E501" s="13" t="str">
        <x:v>Lire Histoire</x:v>
      </x:c>
      <x:c r="F501" s="13" t="str">
        <x:v>Reconstitution documentée V4 — nouvelle rédaction V5</x:v>
      </x:c>
      <x:c r="G501" s="15" t="n">
        <x:v>9</x:v>
      </x:c>
      <x:c r="H501" s="15" t="n">
        <x:v>17</x:v>
      </x:c>
    </x:row>
    <x:row r="502" ht="52" customHeight="1">
      <x:c r="A502" s="13" t="str">
        <x:v>WARP-M01</x:v>
      </x:c>
      <x:c r="B502" s="13" t="str">
        <x:v>Le feu du col</x:v>
      </x:c>
      <x:c r="C502" s="13" t="str">
        <x:v>Histoire</x:v>
      </x:c>
      <x:c r="D502" s="13" t="str">
        <x:v>Missions du Warp</x:v>
      </x:c>
      <x:c r="E502" s="13" t="str">
        <x:v>Lire Histoire</x:v>
      </x:c>
      <x:c r="F502" s="13" t="str">
        <x:v>Reconstitution documentée V4 — nouvelle rédaction V5</x:v>
      </x:c>
      <x:c r="G502" s="15" t="n">
        <x:v>11</x:v>
      </x:c>
      <x:c r="H502" s="15" t="n">
        <x:v>6</x:v>
      </x:c>
    </x:row>
    <x:row r="503" ht="52" customHeight="1">
      <x:c r="A503" s="13" t="str">
        <x:v>WARP-M02</x:v>
      </x:c>
      <x:c r="B503" s="13" t="str">
        <x:v>La marche des porteurs</x:v>
      </x:c>
      <x:c r="C503" s="13" t="str">
        <x:v>Histoire</x:v>
      </x:c>
      <x:c r="D503" s="13" t="str">
        <x:v>Missions du Warp</x:v>
      </x:c>
      <x:c r="E503" s="13" t="str">
        <x:v>Lire Histoire</x:v>
      </x:c>
      <x:c r="F503" s="13" t="str">
        <x:v>Reconstitution documentée V4 — nouvelle rédaction V5</x:v>
      </x:c>
      <x:c r="G503" s="15" t="n">
        <x:v>11</x:v>
      </x:c>
      <x:c r="H503" s="15" t="n">
        <x:v>7</x:v>
      </x:c>
    </x:row>
    <x:row r="504" ht="52" customHeight="1">
      <x:c r="A504" s="13" t="str">
        <x:v>WARP-M03</x:v>
      </x:c>
      <x:c r="B504" s="13" t="str">
        <x:v>La preuve déposée</x:v>
      </x:c>
      <x:c r="C504" s="13" t="str">
        <x:v>Histoire</x:v>
      </x:c>
      <x:c r="D504" s="13" t="str">
        <x:v>Missions du Warp</x:v>
      </x:c>
      <x:c r="E504" s="13" t="str">
        <x:v>Lire Histoire</x:v>
      </x:c>
      <x:c r="F504" s="13" t="str">
        <x:v>Reconstitution documentée V4 — nouvelle rédaction V5</x:v>
      </x:c>
      <x:c r="G504" s="15" t="n">
        <x:v>11</x:v>
      </x:c>
      <x:c r="H504" s="15" t="n">
        <x:v>8</x:v>
      </x:c>
    </x:row>
    <x:row r="505" ht="52" customHeight="1">
      <x:c r="A505" s="13" t="str">
        <x:v>WARP-M04</x:v>
      </x:c>
      <x:c r="B505" s="13" t="str">
        <x:v>Les pas autour des jarres</x:v>
      </x:c>
      <x:c r="C505" s="13" t="str">
        <x:v>Histoire</x:v>
      </x:c>
      <x:c r="D505" s="13" t="str">
        <x:v>Missions du Warp</x:v>
      </x:c>
      <x:c r="E505" s="13" t="str">
        <x:v>Lire Histoire</x:v>
      </x:c>
      <x:c r="F505" s="13" t="str">
        <x:v>Reconstitution documentée V4 — nouvelle rédaction V5</x:v>
      </x:c>
      <x:c r="G505" s="15" t="n">
        <x:v>11</x:v>
      </x:c>
      <x:c r="H505" s="15" t="n">
        <x:v>9</x:v>
      </x:c>
    </x:row>
    <x:row r="506" ht="52" customHeight="1">
      <x:c r="A506" s="13" t="str">
        <x:v>WARP-M05</x:v>
      </x:c>
      <x:c r="B506" s="13" t="str">
        <x:v>La bête dans les roseaux</x:v>
      </x:c>
      <x:c r="C506" s="13" t="str">
        <x:v>Histoire</x:v>
      </x:c>
      <x:c r="D506" s="13" t="str">
        <x:v>Missions du Warp</x:v>
      </x:c>
      <x:c r="E506" s="13" t="str">
        <x:v>Lire Histoire</x:v>
      </x:c>
      <x:c r="F506" s="13" t="str">
        <x:v>Reconstitution documentée V4 — nouvelle rédaction V5</x:v>
      </x:c>
      <x:c r="G506" s="15" t="n">
        <x:v>11</x:v>
      </x:c>
      <x:c r="H506" s="15" t="n">
        <x:v>10</x:v>
      </x:c>
    </x:row>
    <x:row r="507" ht="52" customHeight="1">
      <x:c r="A507" s="13" t="str">
        <x:v>WARP-M06</x:v>
      </x:c>
      <x:c r="B507" s="13" t="str">
        <x:v>Un outil rendu au seuil</x:v>
      </x:c>
      <x:c r="C507" s="13" t="str">
        <x:v>Histoire</x:v>
      </x:c>
      <x:c r="D507" s="13" t="str">
        <x:v>Missions du Warp</x:v>
      </x:c>
      <x:c r="E507" s="13" t="str">
        <x:v>Lire Histoire</x:v>
      </x:c>
      <x:c r="F507" s="13" t="str">
        <x:v>Reconstitution documentée V4 — nouvelle rédaction V5</x:v>
      </x:c>
      <x:c r="G507" s="15" t="n">
        <x:v>11</x:v>
      </x:c>
      <x:c r="H507" s="15" t="n">
        <x:v>11</x:v>
      </x:c>
    </x:row>
    <x:row r="508" ht="52" customHeight="1">
      <x:c r="A508" s="13" t="str">
        <x:v>WARP-M07</x:v>
      </x:c>
      <x:c r="B508" s="13" t="str">
        <x:v>Le toit du fondeur</x:v>
      </x:c>
      <x:c r="C508" s="13" t="str">
        <x:v>Histoire</x:v>
      </x:c>
      <x:c r="D508" s="13" t="str">
        <x:v>Missions du Warp</x:v>
      </x:c>
      <x:c r="E508" s="13" t="str">
        <x:v>Lire Histoire</x:v>
      </x:c>
      <x:c r="F508" s="13" t="str">
        <x:v>Reconstitution documentée V4 — nouvelle rédaction V5</x:v>
      </x:c>
      <x:c r="G508" s="15" t="n">
        <x:v>11</x:v>
      </x:c>
      <x:c r="H508" s="15" t="n">
        <x:v>12</x:v>
      </x:c>
    </x:row>
    <x:row r="509" ht="52" customHeight="1">
      <x:c r="A509" s="13" t="str">
        <x:v>WARP-M08</x:v>
      </x:c>
      <x:c r="B509" s="13" t="str">
        <x:v>Le duel derrière la porte</x:v>
      </x:c>
      <x:c r="C509" s="13" t="str">
        <x:v>Histoire</x:v>
      </x:c>
      <x:c r="D509" s="13" t="str">
        <x:v>Missions du Warp</x:v>
      </x:c>
      <x:c r="E509" s="13" t="str">
        <x:v>Lire Histoire</x:v>
      </x:c>
      <x:c r="F509" s="13" t="str">
        <x:v>Reconstitution documentée V4 — nouvelle rédaction V5</x:v>
      </x:c>
      <x:c r="G509" s="15" t="n">
        <x:v>11</x:v>
      </x:c>
      <x:c r="H509" s="15" t="n">
        <x:v>13</x:v>
      </x:c>
    </x:row>
    <x:row r="510" ht="52" customHeight="1">
      <x:c r="A510" s="13" t="str">
        <x:v>WARP-M09</x:v>
      </x:c>
      <x:c r="B510" s="13" t="str">
        <x:v>La marque de la fonderie</x:v>
      </x:c>
      <x:c r="C510" s="13" t="str">
        <x:v>Histoire</x:v>
      </x:c>
      <x:c r="D510" s="13" t="str">
        <x:v>Missions du Warp</x:v>
      </x:c>
      <x:c r="E510" s="13" t="str">
        <x:v>Lire Histoire</x:v>
      </x:c>
      <x:c r="F510" s="13" t="str">
        <x:v>Reconstitution documentée V4 — nouvelle rédaction V5</x:v>
      </x:c>
      <x:c r="G510" s="15" t="n">
        <x:v>11</x:v>
      </x:c>
      <x:c r="H510" s="15" t="n">
        <x:v>14</x:v>
      </x:c>
    </x:row>
    <x:row r="511" ht="52" customHeight="1">
      <x:c r="A511" s="13" t="str">
        <x:v>WARP-M10</x:v>
      </x:c>
      <x:c r="B511" s="13" t="str">
        <x:v>Le signal de la tour</x:v>
      </x:c>
      <x:c r="C511" s="13" t="str">
        <x:v>Histoire</x:v>
      </x:c>
      <x:c r="D511" s="13" t="str">
        <x:v>Missions du Warp</x:v>
      </x:c>
      <x:c r="E511" s="13" t="str">
        <x:v>Lire Histoire</x:v>
      </x:c>
      <x:c r="F511" s="13" t="str">
        <x:v>Reconstitution documentée V4 — nouvelle rédaction V5</x:v>
      </x:c>
      <x:c r="G511" s="15" t="n">
        <x:v>11</x:v>
      </x:c>
      <x:c r="H511" s="15" t="n">
        <x:v>15</x:v>
      </x:c>
    </x:row>
    <x:row r="512" ht="52" customHeight="1">
      <x:c r="A512" s="13" t="str">
        <x:v>WARP-M11</x:v>
      </x:c>
      <x:c r="B512" s="13" t="str">
        <x:v>La chasse dans le défilé</x:v>
      </x:c>
      <x:c r="C512" s="13" t="str">
        <x:v>Histoire</x:v>
      </x:c>
      <x:c r="D512" s="13" t="str">
        <x:v>Missions du Warp</x:v>
      </x:c>
      <x:c r="E512" s="13" t="str">
        <x:v>Lire Histoire</x:v>
      </x:c>
      <x:c r="F512" s="13" t="str">
        <x:v>Reconstitution documentée V4 — nouvelle rédaction V5</x:v>
      </x:c>
      <x:c r="G512" s="15" t="n">
        <x:v>11</x:v>
      </x:c>
      <x:c r="H512" s="15" t="n">
        <x:v>16</x:v>
      </x:c>
    </x:row>
    <x:row r="513" ht="52" customHeight="1">
      <x:c r="A513" s="13" t="str">
        <x:v>WARP-M12</x:v>
      </x:c>
      <x:c r="B513" s="13" t="str">
        <x:v>Les blessés du passage</x:v>
      </x:c>
      <x:c r="C513" s="13" t="str">
        <x:v>Histoire</x:v>
      </x:c>
      <x:c r="D513" s="13" t="str">
        <x:v>Missions du Warp</x:v>
      </x:c>
      <x:c r="E513" s="13" t="str">
        <x:v>Lire Histoire</x:v>
      </x:c>
      <x:c r="F513" s="13" t="str">
        <x:v>Reconstitution documentée V4 — nouvelle rédaction V5</x:v>
      </x:c>
      <x:c r="G513" s="15" t="n">
        <x:v>11</x:v>
      </x:c>
      <x:c r="H513" s="15" t="n">
        <x:v>17</x:v>
      </x:c>
    </x:row>
    <x:row r="514" ht="52" customHeight="1">
      <x:c r="A514" s="13" t="str">
        <x:v>WARP-M13</x:v>
      </x:c>
      <x:c r="B514" s="13" t="str">
        <x:v>La lumière du fjord</x:v>
      </x:c>
      <x:c r="C514" s="13" t="str">
        <x:v>Histoire</x:v>
      </x:c>
      <x:c r="D514" s="13" t="str">
        <x:v>Missions du Warp</x:v>
      </x:c>
      <x:c r="E514" s="13" t="str">
        <x:v>Lire Histoire</x:v>
      </x:c>
      <x:c r="F514" s="13" t="str">
        <x:v>Reconstitution documentée V4 — nouvelle rédaction V5</x:v>
      </x:c>
      <x:c r="G514" s="15" t="n">
        <x:v>11</x:v>
      </x:c>
      <x:c r="H514" s="15" t="n">
        <x:v>18</x:v>
      </x:c>
    </x:row>
    <x:row r="515" ht="52" customHeight="1">
      <x:c r="A515" s="13" t="str">
        <x:v>WARP-M14</x:v>
      </x:c>
      <x:c r="B515" s="13" t="str">
        <x:v>Le chasseur des deux rives</x:v>
      </x:c>
      <x:c r="C515" s="13" t="str">
        <x:v>Histoire</x:v>
      </x:c>
      <x:c r="D515" s="13" t="str">
        <x:v>Missions du Warp</x:v>
      </x:c>
      <x:c r="E515" s="13" t="str">
        <x:v>Lire Histoire</x:v>
      </x:c>
      <x:c r="F515" s="13" t="str">
        <x:v>Reconstitution documentée V4 — nouvelle rédaction V5</x:v>
      </x:c>
      <x:c r="G515" s="15" t="n">
        <x:v>11</x:v>
      </x:c>
      <x:c r="H515" s="15" t="n">
        <x:v>19</x:v>
      </x:c>
    </x:row>
    <x:row r="516" ht="52" customHeight="1">
      <x:c r="A516" s="13" t="str">
        <x:v>WARP-M15</x:v>
      </x:c>
      <x:c r="B516" s="13" t="str">
        <x:v>Un départ au matin</x:v>
      </x:c>
      <x:c r="C516" s="13" t="str">
        <x:v>Histoire</x:v>
      </x:c>
      <x:c r="D516" s="13" t="str">
        <x:v>Missions du Warp</x:v>
      </x:c>
      <x:c r="E516" s="13" t="str">
        <x:v>Lire Histoire</x:v>
      </x:c>
      <x:c r="F516" s="13" t="str">
        <x:v>Reconstitution documentée V4 — nouvelle rédaction V5</x:v>
      </x:c>
      <x:c r="G516" s="15" t="n">
        <x:v>11</x:v>
      </x:c>
      <x:c r="H516" s="15" t="n">
        <x:v>20</x:v>
      </x:c>
    </x:row>
    <x:row r="517" ht="52" customHeight="1">
      <x:c r="A517" s="13" t="str">
        <x:v>WARP-M16</x:v>
      </x:c>
      <x:c r="B517" s="13" t="str">
        <x:v>Les clochettes de la terrasse</x:v>
      </x:c>
      <x:c r="C517" s="13" t="str">
        <x:v>Histoire</x:v>
      </x:c>
      <x:c r="D517" s="13" t="str">
        <x:v>Missions du Warp</x:v>
      </x:c>
      <x:c r="E517" s="13" t="str">
        <x:v>Lire Histoire</x:v>
      </x:c>
      <x:c r="F517" s="13" t="str">
        <x:v>Reconstitution documentée V4 — nouvelle rédaction V5</x:v>
      </x:c>
      <x:c r="G517" s="15" t="n">
        <x:v>11</x:v>
      </x:c>
      <x:c r="H517" s="15" t="n">
        <x:v>21</x:v>
      </x:c>
    </x:row>
    <x:row r="518" ht="52" customHeight="1">
      <x:c r="A518" s="13" t="str">
        <x:v>WARP-M17</x:v>
      </x:c>
      <x:c r="B518" s="13" t="str">
        <x:v>Un duel accepté</x:v>
      </x:c>
      <x:c r="C518" s="13" t="str">
        <x:v>Histoire</x:v>
      </x:c>
      <x:c r="D518" s="13" t="str">
        <x:v>Missions du Warp</x:v>
      </x:c>
      <x:c r="E518" s="13" t="str">
        <x:v>Lire Histoire</x:v>
      </x:c>
      <x:c r="F518" s="13" t="str">
        <x:v>Reconstitution documentée V4 — nouvelle rédaction V5</x:v>
      </x:c>
      <x:c r="G518" s="15" t="n">
        <x:v>11</x:v>
      </x:c>
      <x:c r="H518" s="15" t="n">
        <x:v>22</x:v>
      </x:c>
    </x:row>
    <x:row r="519" ht="52" customHeight="1">
      <x:c r="A519" s="13" t="str">
        <x:v>WARP-M18</x:v>
      </x:c>
      <x:c r="B519" s="13" t="str">
        <x:v>La lame qui reste</x:v>
      </x:c>
      <x:c r="C519" s="13" t="str">
        <x:v>Histoire</x:v>
      </x:c>
      <x:c r="D519" s="13" t="str">
        <x:v>Missions du Warp</x:v>
      </x:c>
      <x:c r="E519" s="13" t="str">
        <x:v>Lire Histoire</x:v>
      </x:c>
      <x:c r="F519" s="13" t="str">
        <x:v>Reconstitution documentée V4 — nouvelle rédaction V5</x:v>
      </x:c>
      <x:c r="G519" s="15" t="n">
        <x:v>11</x:v>
      </x:c>
      <x:c r="H519" s="15" t="n">
        <x:v>23</x:v>
      </x:c>
    </x:row>
    <x:row r="520" ht="52" customHeight="1">
      <x:c r="A520" s="13" t="str">
        <x:v>WARP-M19</x:v>
      </x:c>
      <x:c r="B520" s="13" t="str">
        <x:v>Les traces croisées</x:v>
      </x:c>
      <x:c r="C520" s="13" t="str">
        <x:v>Histoire</x:v>
      </x:c>
      <x:c r="D520" s="13" t="str">
        <x:v>Missions du Warp</x:v>
      </x:c>
      <x:c r="E520" s="13" t="str">
        <x:v>Lire Histoire</x:v>
      </x:c>
      <x:c r="F520" s="13" t="str">
        <x:v>Reconstitution documentée V4 — nouvelle rédaction V5</x:v>
      </x:c>
      <x:c r="G520" s="15" t="n">
        <x:v>11</x:v>
      </x:c>
      <x:c r="H520" s="15" t="n">
        <x:v>24</x:v>
      </x:c>
    </x:row>
    <x:row r="521" ht="52" customHeight="1">
      <x:c r="A521" s="13" t="str">
        <x:v>WARP-M20</x:v>
      </x:c>
      <x:c r="B521" s="13" t="str">
        <x:v>La prise et le piège</x:v>
      </x:c>
      <x:c r="C521" s="13" t="str">
        <x:v>Histoire</x:v>
      </x:c>
      <x:c r="D521" s="13" t="str">
        <x:v>Missions du Warp</x:v>
      </x:c>
      <x:c r="E521" s="13" t="str">
        <x:v>Lire Histoire</x:v>
      </x:c>
      <x:c r="F521" s="13" t="str">
        <x:v>Reconstitution documentée V4 — nouvelle rédaction V5</x:v>
      </x:c>
      <x:c r="G521" s="15" t="n">
        <x:v>11</x:v>
      </x:c>
      <x:c r="H521" s="15" t="n">
        <x:v>25</x:v>
      </x:c>
    </x:row>
    <x:row r="522" ht="52" customHeight="1">
      <x:c r="A522" s="13" t="str">
        <x:v>WARP-M21</x:v>
      </x:c>
      <x:c r="B522" s="13" t="str">
        <x:v>La rive où l’on se sépare</x:v>
      </x:c>
      <x:c r="C522" s="13" t="str">
        <x:v>Histoire</x:v>
      </x:c>
      <x:c r="D522" s="13" t="str">
        <x:v>Missions du Warp</x:v>
      </x:c>
      <x:c r="E522" s="13" t="str">
        <x:v>Lire Histoire</x:v>
      </x:c>
      <x:c r="F522" s="13" t="str">
        <x:v>Reconstitution documentée V4 — nouvelle rédaction V5</x:v>
      </x:c>
      <x:c r="G522" s="15" t="n">
        <x:v>11</x:v>
      </x:c>
      <x:c r="H522" s="15" t="n">
        <x:v>26</x:v>
      </x:c>
    </x:row>
    <x:row r="523" ht="52" customHeight="1">
      <x:c r="A523" s="13" t="str">
        <x:v>WARP-M22</x:v>
      </x:c>
      <x:c r="B523" s="13" t="str">
        <x:v>Le relais sans eau</x:v>
      </x:c>
      <x:c r="C523" s="13" t="str">
        <x:v>Histoire</x:v>
      </x:c>
      <x:c r="D523" s="13" t="str">
        <x:v>Missions du Warp</x:v>
      </x:c>
      <x:c r="E523" s="13" t="str">
        <x:v>Lire Histoire</x:v>
      </x:c>
      <x:c r="F523" s="13" t="str">
        <x:v>Reconstitution documentée V4 — nouvelle rédaction V5</x:v>
      </x:c>
      <x:c r="G523" s="15" t="n">
        <x:v>11</x:v>
      </x:c>
      <x:c r="H523" s="15" t="n">
        <x:v>27</x:v>
      </x:c>
    </x:row>
    <x:row r="524" ht="52" customHeight="1">
      <x:c r="A524" s="13" t="str">
        <x:v>WARP-M23</x:v>
      </x:c>
      <x:c r="B524" s="13" t="str">
        <x:v>La chasse sous le pont</x:v>
      </x:c>
      <x:c r="C524" s="13" t="str">
        <x:v>Histoire</x:v>
      </x:c>
      <x:c r="D524" s="13" t="str">
        <x:v>Missions du Warp</x:v>
      </x:c>
      <x:c r="E524" s="13" t="str">
        <x:v>Lire Histoire</x:v>
      </x:c>
      <x:c r="F524" s="13" t="str">
        <x:v>Reconstitution documentée V4 — nouvelle rédaction V5</x:v>
      </x:c>
      <x:c r="G524" s="15" t="n">
        <x:v>11</x:v>
      </x:c>
      <x:c r="H524" s="15" t="n">
        <x:v>28</x:v>
      </x:c>
    </x:row>
    <x:row r="525" ht="52" customHeight="1">
      <x:c r="A525" s="13" t="str">
        <x:v>WARP-M24</x:v>
      </x:c>
      <x:c r="B525" s="13" t="str">
        <x:v>Le train qui repart</x:v>
      </x:c>
      <x:c r="C525" s="13" t="str">
        <x:v>Histoire</x:v>
      </x:c>
      <x:c r="D525" s="13" t="str">
        <x:v>Missions du Warp</x:v>
      </x:c>
      <x:c r="E525" s="13" t="str">
        <x:v>Lire Histoire</x:v>
      </x:c>
      <x:c r="F525" s="13" t="str">
        <x:v>Reconstitution documentée V4 — nouvelle rédaction V5</x:v>
      </x:c>
      <x:c r="G525" s="15" t="n">
        <x:v>11</x:v>
      </x:c>
      <x:c r="H525" s="15" t="n">
        <x:v>29</x:v>
      </x:c>
    </x:row>
    <x:row r="526" ht="52" customHeight="1">
      <x:c r="A526" s="13" t="str">
        <x:v>WARP-M25</x:v>
      </x:c>
      <x:c r="B526" s="13" t="str">
        <x:v>Les silhouettes dans la boue</x:v>
      </x:c>
      <x:c r="C526" s="13" t="str">
        <x:v>Histoire</x:v>
      </x:c>
      <x:c r="D526" s="13" t="str">
        <x:v>Missions du Warp</x:v>
      </x:c>
      <x:c r="E526" s="13" t="str">
        <x:v>Lire Histoire</x:v>
      </x:c>
      <x:c r="F526" s="13" t="str">
        <x:v>Reconstitution documentée V4 — nouvelle rédaction V5</x:v>
      </x:c>
      <x:c r="G526" s="15" t="n">
        <x:v>11</x:v>
      </x:c>
      <x:c r="H526" s="15" t="n">
        <x:v>30</x:v>
      </x:c>
    </x:row>
    <x:row r="527" ht="52" customHeight="1">
      <x:c r="A527" s="13" t="str">
        <x:v>WARP-M26</x:v>
      </x:c>
      <x:c r="B527" s="13" t="str">
        <x:v>La tour du guetteur</x:v>
      </x:c>
      <x:c r="C527" s="13" t="str">
        <x:v>Histoire</x:v>
      </x:c>
      <x:c r="D527" s="13" t="str">
        <x:v>Missions du Warp</x:v>
      </x:c>
      <x:c r="E527" s="13" t="str">
        <x:v>Lire Histoire</x:v>
      </x:c>
      <x:c r="F527" s="13" t="str">
        <x:v>Reconstitution documentée V4 — nouvelle rédaction V5</x:v>
      </x:c>
      <x:c r="G527" s="15" t="n">
        <x:v>11</x:v>
      </x:c>
      <x:c r="H527" s="15" t="n">
        <x:v>31</x:v>
      </x:c>
    </x:row>
    <x:row r="528" ht="52" customHeight="1">
      <x:c r="A528" s="13" t="str">
        <x:v>WARP-M27</x:v>
      </x:c>
      <x:c r="B528" s="13" t="str">
        <x:v>Le passage des brancards</x:v>
      </x:c>
      <x:c r="C528" s="13" t="str">
        <x:v>Histoire</x:v>
      </x:c>
      <x:c r="D528" s="13" t="str">
        <x:v>Missions du Warp</x:v>
      </x:c>
      <x:c r="E528" s="13" t="str">
        <x:v>Lire Histoire</x:v>
      </x:c>
      <x:c r="F528" s="13" t="str">
        <x:v>Reconstitution documentée V4 — nouvelle rédaction V5</x:v>
      </x:c>
      <x:c r="G528" s="15" t="n">
        <x:v>11</x:v>
      </x:c>
      <x:c r="H528" s="15" t="n">
        <x:v>32</x:v>
      </x:c>
    </x:row>
    <x:row r="529" ht="52" customHeight="1">
      <x:c r="A529" s="13" t="str">
        <x:v>WARP-M28</x:v>
      </x:c>
      <x:c r="B529" s="13" t="str">
        <x:v>Le câble sur la neige</x:v>
      </x:c>
      <x:c r="C529" s="13" t="str">
        <x:v>Histoire</x:v>
      </x:c>
      <x:c r="D529" s="13" t="str">
        <x:v>Missions du Warp</x:v>
      </x:c>
      <x:c r="E529" s="13" t="str">
        <x:v>Lire Histoire</x:v>
      </x:c>
      <x:c r="F529" s="13" t="str">
        <x:v>Reconstitution documentée V4 — nouvelle rédaction V5</x:v>
      </x:c>
      <x:c r="G529" s="15" t="n">
        <x:v>11</x:v>
      </x:c>
      <x:c r="H529" s="15" t="n">
        <x:v>33</x:v>
      </x:c>
    </x:row>
    <x:row r="530" ht="52" customHeight="1">
      <x:c r="A530" s="13" t="str">
        <x:v>WARP-M29</x:v>
      </x:c>
      <x:c r="B530" s="13" t="str">
        <x:v>L’ombre dans le hangar</x:v>
      </x:c>
      <x:c r="C530" s="13" t="str">
        <x:v>Histoire</x:v>
      </x:c>
      <x:c r="D530" s="13" t="str">
        <x:v>Missions du Warp</x:v>
      </x:c>
      <x:c r="E530" s="13" t="str">
        <x:v>Lire Histoire</x:v>
      </x:c>
      <x:c r="F530" s="13" t="str">
        <x:v>Reconstitution documentée V4 — nouvelle rédaction V5</x:v>
      </x:c>
      <x:c r="G530" s="15" t="n">
        <x:v>11</x:v>
      </x:c>
      <x:c r="H530" s="15" t="n">
        <x:v>34</x:v>
      </x:c>
    </x:row>
    <x:row r="531" ht="52" customHeight="1">
      <x:c r="A531" s="13" t="str">
        <x:v>WARP-M30</x:v>
      </x:c>
      <x:c r="B531" s="13" t="str">
        <x:v>La dernière fréquence</x:v>
      </x:c>
      <x:c r="C531" s="13" t="str">
        <x:v>Histoire</x:v>
      </x:c>
      <x:c r="D531" s="13" t="str">
        <x:v>Missions du Warp</x:v>
      </x:c>
      <x:c r="E531" s="13" t="str">
        <x:v>Lire Histoire</x:v>
      </x:c>
      <x:c r="F531" s="13" t="str">
        <x:v>Reconstitution documentée V4 — nouvelle rédaction V5</x:v>
      </x:c>
      <x:c r="G531" s="15" t="n">
        <x:v>11</x:v>
      </x:c>
      <x:c r="H531" s="15" t="n">
        <x:v>35</x:v>
      </x:c>
    </x:row>
    <x:row r="532" ht="52" customHeight="1">
      <x:c r="A532" s="13" t="str">
        <x:v>WARP-M31</x:v>
      </x:c>
      <x:c r="B532" s="13" t="str">
        <x:v>La silhouette au-dessus des néons</x:v>
      </x:c>
      <x:c r="C532" s="13" t="str">
        <x:v>Histoire</x:v>
      </x:c>
      <x:c r="D532" s="13" t="str">
        <x:v>Missions du Warp</x:v>
      </x:c>
      <x:c r="E532" s="13" t="str">
        <x:v>Lire Histoire</x:v>
      </x:c>
      <x:c r="F532" s="13" t="str">
        <x:v>Reconstitution documentée V4 — nouvelle rédaction V5</x:v>
      </x:c>
      <x:c r="G532" s="15" t="n">
        <x:v>11</x:v>
      </x:c>
      <x:c r="H532" s="15" t="n">
        <x:v>36</x:v>
      </x:c>
    </x:row>
    <x:row r="533" ht="52" customHeight="1">
      <x:c r="A533" s="13" t="str">
        <x:v>WARP-M32</x:v>
      </x:c>
      <x:c r="B533" s="13" t="str">
        <x:v>La chasse des étages</x:v>
      </x:c>
      <x:c r="C533" s="13" t="str">
        <x:v>Histoire</x:v>
      </x:c>
      <x:c r="D533" s="13" t="str">
        <x:v>Missions du Warp</x:v>
      </x:c>
      <x:c r="E533" s="13" t="str">
        <x:v>Lire Histoire</x:v>
      </x:c>
      <x:c r="F533" s="13" t="str">
        <x:v>Reconstitution documentée V4 — nouvelle rédaction V5</x:v>
      </x:c>
      <x:c r="G533" s="15" t="n">
        <x:v>11</x:v>
      </x:c>
      <x:c r="H533" s="15" t="n">
        <x:v>37</x:v>
      </x:c>
    </x:row>
    <x:row r="534" ht="52" customHeight="1">
      <x:c r="A534" s="13" t="str">
        <x:v>WARP-M33</x:v>
      </x:c>
      <x:c r="B534" s="13" t="str">
        <x:v>La fenêtre laissée vide</x:v>
      </x:c>
      <x:c r="C534" s="13" t="str">
        <x:v>Histoire</x:v>
      </x:c>
      <x:c r="D534" s="13" t="str">
        <x:v>Missions du Warp</x:v>
      </x:c>
      <x:c r="E534" s="13" t="str">
        <x:v>Lire Histoire</x:v>
      </x:c>
      <x:c r="F534" s="13" t="str">
        <x:v>Reconstitution documentée V4 — nouvelle rédaction V5</x:v>
      </x:c>
      <x:c r="G534" s="15" t="n">
        <x:v>11</x:v>
      </x:c>
      <x:c r="H534" s="15" t="n">
        <x:v>38</x:v>
      </x:c>
    </x:row>
    <x:row r="535" ht="52" customHeight="1">
      <x:c r="A535" s="13" t="str">
        <x:v>WARP-M34</x:v>
      </x:c>
      <x:c r="B535" s="13" t="str">
        <x:v>Le chantier avant les noms</x:v>
      </x:c>
      <x:c r="C535" s="13" t="str">
        <x:v>Histoire</x:v>
      </x:c>
      <x:c r="D535" s="13" t="str">
        <x:v>Missions du Warp</x:v>
      </x:c>
      <x:c r="E535" s="13" t="str">
        <x:v>Lire Histoire</x:v>
      </x:c>
      <x:c r="F535" s="13" t="str">
        <x:v>Reconstitution documentée V4 — nouvelle rédaction V5</x:v>
      </x:c>
      <x:c r="G535" s="15" t="n">
        <x:v>11</x:v>
      </x:c>
      <x:c r="H535" s="15" t="n">
        <x:v>39</x:v>
      </x:c>
    </x:row>
    <x:row r="536" ht="52" customHeight="1">
      <x:c r="A536" s="13" t="str">
        <x:v>WARP-M35</x:v>
      </x:c>
      <x:c r="B536" s="13" t="str">
        <x:v>Le premier passage</x:v>
      </x:c>
      <x:c r="C536" s="13" t="str">
        <x:v>Histoire</x:v>
      </x:c>
      <x:c r="D536" s="13" t="str">
        <x:v>Missions du Warp</x:v>
      </x:c>
      <x:c r="E536" s="13" t="str">
        <x:v>Lire Histoire</x:v>
      </x:c>
      <x:c r="F536" s="13" t="str">
        <x:v>Reconstitution documentée V4 — nouvelle rédaction V5</x:v>
      </x:c>
      <x:c r="G536" s="15" t="n">
        <x:v>11</x:v>
      </x:c>
      <x:c r="H536" s="15" t="n">
        <x:v>40</x:v>
      </x:c>
    </x:row>
    <x:row r="537" ht="52" customHeight="1">
      <x:c r="A537" s="13" t="str">
        <x:v>WARP-M36</x:v>
      </x:c>
      <x:c r="B537" s="13" t="str">
        <x:v>Ce qu’on ne grave pas</x:v>
      </x:c>
      <x:c r="C537" s="13" t="str">
        <x:v>Histoire</x:v>
      </x:c>
      <x:c r="D537" s="13" t="str">
        <x:v>Missions du Warp</x:v>
      </x:c>
      <x:c r="E537" s="13" t="str">
        <x:v>Lire Histoire</x:v>
      </x:c>
      <x:c r="F537" s="13" t="str">
        <x:v>Reconstitution documentée V4 — nouvelle rédaction V5</x:v>
      </x:c>
      <x:c r="G537" s="15" t="n">
        <x:v>11</x:v>
      </x:c>
      <x:c r="H537" s="15" t="n">
        <x:v>41</x:v>
      </x:c>
    </x:row>
    <x:row r="538" ht="52" customHeight="1">
      <x:c r="A538" s="13" t="str">
        <x:v>CIN-01</x:v>
      </x:c>
      <x:c r="B538" s="13" t="str">
        <x:v>Predator</x:v>
      </x:c>
      <x:c r="C538" s="13" t="str">
        <x:v>Histoire</x:v>
      </x:c>
      <x:c r="D538" s="13" t="str">
        <x:v>Chroniques cinéma</x:v>
      </x:c>
      <x:c r="E538" s="13" t="str">
        <x:v>Lire Histoire</x:v>
      </x:c>
      <x:c r="F538" s="13" t="str">
        <x:v>Reconstitution documentée V4 — nouvelle rédaction V5</x:v>
      </x:c>
      <x:c r="G538" s="15" t="n">
        <x:v>14</x:v>
      </x:c>
      <x:c r="H538" s="15" t="n">
        <x:v>6</x:v>
      </x:c>
    </x:row>
    <x:row r="539" ht="52" customHeight="1">
      <x:c r="A539" s="13" t="str">
        <x:v>CIN-02</x:v>
      </x:c>
      <x:c r="B539" s="13" t="str">
        <x:v>Predator 2</x:v>
      </x:c>
      <x:c r="C539" s="13" t="str">
        <x:v>Histoire</x:v>
      </x:c>
      <x:c r="D539" s="13" t="str">
        <x:v>Chroniques cinéma</x:v>
      </x:c>
      <x:c r="E539" s="13" t="str">
        <x:v>Lire Histoire</x:v>
      </x:c>
      <x:c r="F539" s="13" t="str">
        <x:v>Reconstitution documentée V4 — nouvelle rédaction V5</x:v>
      </x:c>
      <x:c r="G539" s="15" t="n">
        <x:v>14</x:v>
      </x:c>
      <x:c r="H539" s="15" t="n">
        <x:v>7</x:v>
      </x:c>
    </x:row>
    <x:row r="540" ht="52" customHeight="1">
      <x:c r="A540" s="13" t="str">
        <x:v>CIN-03</x:v>
      </x:c>
      <x:c r="B540" s="13" t="str">
        <x:v>Predators</x:v>
      </x:c>
      <x:c r="C540" s="13" t="str">
        <x:v>Histoire</x:v>
      </x:c>
      <x:c r="D540" s="13" t="str">
        <x:v>Chroniques cinéma</x:v>
      </x:c>
      <x:c r="E540" s="13" t="str">
        <x:v>Lire Histoire</x:v>
      </x:c>
      <x:c r="F540" s="13" t="str">
        <x:v>Reconstitution documentée V4 — nouvelle rédaction V5</x:v>
      </x:c>
      <x:c r="G540" s="15" t="n">
        <x:v>14</x:v>
      </x:c>
      <x:c r="H540" s="15" t="n">
        <x:v>8</x:v>
      </x:c>
    </x:row>
    <x:row r="541" ht="52" customHeight="1">
      <x:c r="A541" s="13" t="str">
        <x:v>CIN-04</x:v>
      </x:c>
      <x:c r="B541" s="13" t="str">
        <x:v>Prey</x:v>
      </x:c>
      <x:c r="C541" s="13" t="str">
        <x:v>Histoire</x:v>
      </x:c>
      <x:c r="D541" s="13" t="str">
        <x:v>Chroniques cinéma</x:v>
      </x:c>
      <x:c r="E541" s="13" t="str">
        <x:v>Lire Histoire</x:v>
      </x:c>
      <x:c r="F541" s="13" t="str">
        <x:v>Reconstitution documentée V4 — nouvelle rédaction V5</x:v>
      </x:c>
      <x:c r="G541" s="15" t="n">
        <x:v>14</x:v>
      </x:c>
      <x:c r="H541" s="15" t="n">
        <x:v>9</x:v>
      </x:c>
    </x:row>
    <x:row r="542" ht="52" customHeight="1">
      <x:c r="A542" s="13" t="str">
        <x:v>CIN-05</x:v>
      </x:c>
      <x:c r="B542" s="13" t="str">
        <x:v>The Predator</x:v>
      </x:c>
      <x:c r="C542" s="13" t="str">
        <x:v>Histoire</x:v>
      </x:c>
      <x:c r="D542" s="13" t="str">
        <x:v>Chroniques cinéma</x:v>
      </x:c>
      <x:c r="E542" s="13" t="str">
        <x:v>Lire Histoire</x:v>
      </x:c>
      <x:c r="F542" s="13" t="str">
        <x:v>Reconstitution documentée V4 — nouvelle rédaction V5</x:v>
      </x:c>
      <x:c r="G542" s="15" t="n">
        <x:v>14</x:v>
      </x:c>
      <x:c r="H542" s="15" t="n">
        <x:v>10</x:v>
      </x:c>
    </x:row>
    <x:row r="543" ht="52" customHeight="1">
      <x:c r="A543" s="13" t="str">
        <x:v>CIN-06</x:v>
      </x:c>
      <x:c r="B543" s="13" t="str">
        <x:v>Predator: Badlands</x:v>
      </x:c>
      <x:c r="C543" s="13" t="str">
        <x:v>Histoire</x:v>
      </x:c>
      <x:c r="D543" s="13" t="str">
        <x:v>Chroniques cinéma</x:v>
      </x:c>
      <x:c r="E543" s="13" t="str">
        <x:v>Lire Histoire</x:v>
      </x:c>
      <x:c r="F543" s="13" t="str">
        <x:v>Reconstitution documentée V4 — nouvelle rédaction V5</x:v>
      </x:c>
      <x:c r="G543" s="15" t="n">
        <x:v>14</x:v>
      </x:c>
      <x:c r="H543" s="15" t="n">
        <x:v>11</x:v>
      </x:c>
    </x:row>
    <x:row r="544" ht="52" customHeight="1">
      <x:c r="A544" s="13" t="str">
        <x:v>CIN-07</x:v>
      </x:c>
      <x:c r="B544" s="13" t="str">
        <x:v>Predator: Killer of Killers</x:v>
      </x:c>
      <x:c r="C544" s="13" t="str">
        <x:v>Histoire</x:v>
      </x:c>
      <x:c r="D544" s="13" t="str">
        <x:v>Chroniques cinéma</x:v>
      </x:c>
      <x:c r="E544" s="13" t="str">
        <x:v>Lire Histoire</x:v>
      </x:c>
      <x:c r="F544" s="13" t="str">
        <x:v>Reconstitution documentée V4 — nouvelle rédaction V5</x:v>
      </x:c>
      <x:c r="G544" s="15" t="n">
        <x:v>14</x:v>
      </x:c>
      <x:c r="H544" s="15" t="n">
        <x:v>12</x:v>
      </x:c>
    </x:row>
    <x:row r="545" ht="52" customHeight="1">
      <x:c r="A545" s="13" t="str">
        <x:v>CIN-08</x:v>
      </x:c>
      <x:c r="B545" s="13" t="str">
        <x:v>Alien vs. Predator</x:v>
      </x:c>
      <x:c r="C545" s="13" t="str">
        <x:v>Histoire</x:v>
      </x:c>
      <x:c r="D545" s="13" t="str">
        <x:v>Chroniques cinéma</x:v>
      </x:c>
      <x:c r="E545" s="13" t="str">
        <x:v>Lire Histoire</x:v>
      </x:c>
      <x:c r="F545" s="13" t="str">
        <x:v>Reconstitution documentée V4 — nouvelle rédaction V5</x:v>
      </x:c>
      <x:c r="G545" s="15" t="n">
        <x:v>14</x:v>
      </x:c>
      <x:c r="H545" s="15" t="n">
        <x:v>13</x:v>
      </x:c>
    </x:row>
    <x:row r="546" ht="52" customHeight="1">
      <x:c r="A546" s="13" t="str">
        <x:v>CIN-09</x:v>
      </x:c>
      <x:c r="B546" s="13" t="str">
        <x:v>Aliens vs. Predator: Requiem</x:v>
      </x:c>
      <x:c r="C546" s="13" t="str">
        <x:v>Histoire</x:v>
      </x:c>
      <x:c r="D546" s="13" t="str">
        <x:v>Chroniques cinéma</x:v>
      </x:c>
      <x:c r="E546" s="13" t="str">
        <x:v>Lire Histoire</x:v>
      </x:c>
      <x:c r="F546" s="13" t="str">
        <x:v>Reconstitution documentée V4 — nouvelle rédaction V5</x:v>
      </x:c>
      <x:c r="G546" s="15" t="n">
        <x:v>14</x:v>
      </x:c>
      <x:c r="H546" s="15" t="n">
        <x:v>14</x:v>
      </x:c>
    </x:row>
    <x:row r="547" ht="52" customHeight="1">
      <x:c r="A547" s="13" t="str">
        <x:v>JUST-01</x:v>
      </x:c>
      <x:c r="B547" s="13" t="str">
        <x:v>Une accusation a un auteur</x:v>
      </x:c>
      <x:c r="C547" s="13" t="str">
        <x:v>Histoire</x:v>
      </x:c>
      <x:c r="D547" s="13" t="str">
        <x:v>Justice et Enforcers</x:v>
      </x:c>
      <x:c r="E547" s="13" t="str">
        <x:v>Lire Histoire</x:v>
      </x:c>
      <x:c r="F547" s="13" t="str">
        <x:v>Reconstitution documentée V4 — nouvelle rédaction V5</x:v>
      </x:c>
      <x:c r="G547" s="15" t="n">
        <x:v>8</x:v>
      </x:c>
      <x:c r="H547" s="15" t="n">
        <x:v>6</x:v>
      </x:c>
    </x:row>
    <x:row r="548" ht="52" customHeight="1">
      <x:c r="A548" s="13" t="str">
        <x:v>JUST-02</x:v>
      </x:c>
      <x:c r="B548" s="13" t="str">
        <x:v>Lire la capacité de riposte</x:v>
      </x:c>
      <x:c r="C548" s="13" t="str">
        <x:v>Histoire</x:v>
      </x:c>
      <x:c r="D548" s="13" t="str">
        <x:v>Justice et Enforcers</x:v>
      </x:c>
      <x:c r="E548" s="13" t="str">
        <x:v>Lire Histoire</x:v>
      </x:c>
      <x:c r="F548" s="13" t="str">
        <x:v>Reconstitution documentée V4 — nouvelle rédaction V5</x:v>
      </x:c>
      <x:c r="G548" s="15" t="n">
        <x:v>8</x:v>
      </x:c>
      <x:c r="H548" s="15" t="n">
        <x:v>7</x:v>
      </x:c>
    </x:row>
    <x:row r="549" ht="52" customHeight="1">
      <x:c r="A549" s="13" t="str">
        <x:v>JUST-03</x:v>
      </x:c>
      <x:c r="B549" s="13" t="str">
        <x:v>Conserver la trace matérielle</x:v>
      </x:c>
      <x:c r="C549" s="13" t="str">
        <x:v>Histoire</x:v>
      </x:c>
      <x:c r="D549" s="13" t="str">
        <x:v>Justice et Enforcers</x:v>
      </x:c>
      <x:c r="E549" s="13" t="str">
        <x:v>Lire Histoire</x:v>
      </x:c>
      <x:c r="F549" s="13" t="str">
        <x:v>Reconstitution documentée V4 — nouvelle rédaction V5</x:v>
      </x:c>
      <x:c r="G549" s="15" t="n">
        <x:v>8</x:v>
      </x:c>
      <x:c r="H549" s="15" t="n">
        <x:v>8</x:v>
      </x:c>
    </x:row>
    <x:row r="550" ht="52" customHeight="1">
      <x:c r="A550" s="13" t="str">
        <x:v>JUST-04</x:v>
      </x:c>
      <x:c r="B550" s="13" t="str">
        <x:v>Comparer deux récits</x:v>
      </x:c>
      <x:c r="C550" s="13" t="str">
        <x:v>Histoire</x:v>
      </x:c>
      <x:c r="D550" s="13" t="str">
        <x:v>Justice et Enforcers</x:v>
      </x:c>
      <x:c r="E550" s="13" t="str">
        <x:v>Lire Histoire</x:v>
      </x:c>
      <x:c r="F550" s="13" t="str">
        <x:v>Reconstitution documentée V4 — nouvelle rédaction V5</x:v>
      </x:c>
      <x:c r="G550" s="15" t="n">
        <x:v>8</x:v>
      </x:c>
      <x:c r="H550" s="15" t="n">
        <x:v>9</x:v>
      </x:c>
    </x:row>
    <x:row r="551" ht="52" customHeight="1">
      <x:c r="A551" s="13" t="str">
        <x:v>JUST-05</x:v>
      </x:c>
      <x:c r="B551" s="13" t="str">
        <x:v>Le témoin menacé</x:v>
      </x:c>
      <x:c r="C551" s="13" t="str">
        <x:v>Histoire</x:v>
      </x:c>
      <x:c r="D551" s="13" t="str">
        <x:v>Justice et Enforcers</x:v>
      </x:c>
      <x:c r="E551" s="13" t="str">
        <x:v>Lire Histoire</x:v>
      </x:c>
      <x:c r="F551" s="13" t="str">
        <x:v>Reconstitution documentée V4 — nouvelle rédaction V5</x:v>
      </x:c>
      <x:c r="G551" s="15" t="n">
        <x:v>8</x:v>
      </x:c>
      <x:c r="H551" s="15" t="n">
        <x:v>10</x:v>
      </x:c>
    </x:row>
    <x:row r="552" ht="52" customHeight="1">
      <x:c r="A552" s="13" t="str">
        <x:v>JUST-06</x:v>
      </x:c>
      <x:c r="B552" s="13" t="str">
        <x:v>Une audience dans un lieu</x:v>
      </x:c>
      <x:c r="C552" s="13" t="str">
        <x:v>Histoire</x:v>
      </x:c>
      <x:c r="D552" s="13" t="str">
        <x:v>Justice et Enforcers</x:v>
      </x:c>
      <x:c r="E552" s="13" t="str">
        <x:v>Lire Histoire</x:v>
      </x:c>
      <x:c r="F552" s="13" t="str">
        <x:v>Reconstitution documentée V4 — nouvelle rédaction V5</x:v>
      </x:c>
      <x:c r="G552" s="15" t="n">
        <x:v>8</x:v>
      </x:c>
      <x:c r="H552" s="15" t="n">
        <x:v>11</x:v>
      </x:c>
    </x:row>
    <x:row r="553" ht="52" customHeight="1">
      <x:c r="A553" s="13" t="str">
        <x:v>JUST-07</x:v>
      </x:c>
      <x:c r="B553" s="13" t="str">
        <x:v>Le mandat de l’Enforcer</x:v>
      </x:c>
      <x:c r="C553" s="13" t="str">
        <x:v>Histoire</x:v>
      </x:c>
      <x:c r="D553" s="13" t="str">
        <x:v>Justice et Enforcers</x:v>
      </x:c>
      <x:c r="E553" s="13" t="str">
        <x:v>Lire Histoire</x:v>
      </x:c>
      <x:c r="F553" s="13" t="str">
        <x:v>Reconstitution documentée V4 — nouvelle rédaction V5</x:v>
      </x:c>
      <x:c r="G553" s="15" t="n">
        <x:v>8</x:v>
      </x:c>
      <x:c r="H553" s="15" t="n">
        <x:v>12</x:v>
      </x:c>
    </x:row>
    <x:row r="554" ht="52" customHeight="1">
      <x:c r="A554" s="13" t="str">
        <x:v>JUST-08</x:v>
      </x:c>
      <x:c r="B554" s="13" t="str">
        <x:v>L’interpellation au passage</x:v>
      </x:c>
      <x:c r="C554" s="13" t="str">
        <x:v>Histoire</x:v>
      </x:c>
      <x:c r="D554" s="13" t="str">
        <x:v>Justice et Enforcers</x:v>
      </x:c>
      <x:c r="E554" s="13" t="str">
        <x:v>Lire Histoire</x:v>
      </x:c>
      <x:c r="F554" s="13" t="str">
        <x:v>Reconstitution documentée V4 — nouvelle rédaction V5</x:v>
      </x:c>
      <x:c r="G554" s="15" t="n">
        <x:v>8</x:v>
      </x:c>
      <x:c r="H554" s="15" t="n">
        <x:v>13</x:v>
      </x:c>
    </x:row>
    <x:row r="555" ht="52" customHeight="1">
      <x:c r="A555" s="13" t="str">
        <x:v>JUST-09</x:v>
      </x:c>
      <x:c r="B555" s="13" t="str">
        <x:v>Une reddition lisible</x:v>
      </x:c>
      <x:c r="C555" s="13" t="str">
        <x:v>Histoire</x:v>
      </x:c>
      <x:c r="D555" s="13" t="str">
        <x:v>Justice et Enforcers</x:v>
      </x:c>
      <x:c r="E555" s="13" t="str">
        <x:v>Lire Histoire</x:v>
      </x:c>
      <x:c r="F555" s="13" t="str">
        <x:v>Reconstitution documentée V4 — nouvelle rédaction V5</x:v>
      </x:c>
      <x:c r="G555" s="15" t="n">
        <x:v>8</x:v>
      </x:c>
      <x:c r="H555" s="15" t="n">
        <x:v>14</x:v>
      </x:c>
    </x:row>
    <x:row r="556" ht="52" customHeight="1">
      <x:c r="A556" s="13" t="str">
        <x:v>JUST-10</x:v>
      </x:c>
      <x:c r="B556" s="13" t="str">
        <x:v>L’escorte a un itinéraire</x:v>
      </x:c>
      <x:c r="C556" s="13" t="str">
        <x:v>Histoire</x:v>
      </x:c>
      <x:c r="D556" s="13" t="str">
        <x:v>Justice et Enforcers</x:v>
      </x:c>
      <x:c r="E556" s="13" t="str">
        <x:v>Lire Histoire</x:v>
      </x:c>
      <x:c r="F556" s="13" t="str">
        <x:v>Reconstitution documentée V4 — nouvelle rédaction V5</x:v>
      </x:c>
      <x:c r="G556" s="15" t="n">
        <x:v>8</x:v>
      </x:c>
      <x:c r="H556" s="15" t="n">
        <x:v>15</x:v>
      </x:c>
    </x:row>
    <x:row r="557" ht="52" customHeight="1">
      <x:c r="A557" s="13" t="str">
        <x:v>JUST-11</x:v>
      </x:c>
      <x:c r="B557" s="13" t="str">
        <x:v>L’arme remise au dépôt</x:v>
      </x:c>
      <x:c r="C557" s="13" t="str">
        <x:v>Histoire</x:v>
      </x:c>
      <x:c r="D557" s="13" t="str">
        <x:v>Justice et Enforcers</x:v>
      </x:c>
      <x:c r="E557" s="13" t="str">
        <x:v>Lire Histoire</x:v>
      </x:c>
      <x:c r="F557" s="13" t="str">
        <x:v>Reconstitution documentée V4 — nouvelle rédaction V5</x:v>
      </x:c>
      <x:c r="G557" s="15" t="n">
        <x:v>8</x:v>
      </x:c>
      <x:c r="H557" s="15" t="n">
        <x:v>16</x:v>
      </x:c>
    </x:row>
    <x:row r="558" ht="52" customHeight="1">
      <x:c r="A558" s="13" t="str">
        <x:v>JUST-12</x:v>
      </x:c>
      <x:c r="B558" s="13" t="str">
        <x:v>L’appel à un autre regard</x:v>
      </x:c>
      <x:c r="C558" s="13" t="str">
        <x:v>Histoire</x:v>
      </x:c>
      <x:c r="D558" s="13" t="str">
        <x:v>Justice et Enforcers</x:v>
      </x:c>
      <x:c r="E558" s="13" t="str">
        <x:v>Lire Histoire</x:v>
      </x:c>
      <x:c r="F558" s="13" t="str">
        <x:v>Reconstitution documentée V4 — nouvelle rédaction V5</x:v>
      </x:c>
      <x:c r="G558" s="15" t="n">
        <x:v>8</x:v>
      </x:c>
      <x:c r="H558" s="15" t="n">
        <x:v>17</x:v>
      </x:c>
    </x:row>
    <x:row r="559" ht="52" customHeight="1">
      <x:c r="A559" s="13" t="str">
        <x:v>JUST-13</x:v>
      </x:c>
      <x:c r="B559" s="13" t="str">
        <x:v>Un duel accepté n’est pas partout permis</x:v>
      </x:c>
      <x:c r="C559" s="13" t="str">
        <x:v>Histoire</x:v>
      </x:c>
      <x:c r="D559" s="13" t="str">
        <x:v>Justice et Enforcers</x:v>
      </x:c>
      <x:c r="E559" s="13" t="str">
        <x:v>Lire Histoire</x:v>
      </x:c>
      <x:c r="F559" s="13" t="str">
        <x:v>Reconstitution documentée V4 — nouvelle rédaction V5</x:v>
      </x:c>
      <x:c r="G559" s="15" t="n">
        <x:v>8</x:v>
      </x:c>
      <x:c r="H559" s="15" t="n">
        <x:v>18</x:v>
      </x:c>
    </x:row>
    <x:row r="560" ht="52" customHeight="1">
      <x:c r="A560" s="13" t="str">
        <x:v>JUST-14</x:v>
      </x:c>
      <x:c r="B560" s="13" t="str">
        <x:v>Le signal d’arrêt</x:v>
      </x:c>
      <x:c r="C560" s="13" t="str">
        <x:v>Histoire</x:v>
      </x:c>
      <x:c r="D560" s="13" t="str">
        <x:v>Justice et Enforcers</x:v>
      </x:c>
      <x:c r="E560" s="13" t="str">
        <x:v>Lire Histoire</x:v>
      </x:c>
      <x:c r="F560" s="13" t="str">
        <x:v>Reconstitution documentée V4 — nouvelle rédaction V5</x:v>
      </x:c>
      <x:c r="G560" s="15" t="n">
        <x:v>8</x:v>
      </x:c>
      <x:c r="H560" s="15" t="n">
        <x:v>19</x:v>
      </x:c>
    </x:row>
    <x:row r="561" ht="52" customHeight="1">
      <x:c r="A561" s="13" t="str">
        <x:v>JUST-15</x:v>
      </x:c>
      <x:c r="B561" s="13" t="str">
        <x:v>La réparation d’un passage</x:v>
      </x:c>
      <x:c r="C561" s="13" t="str">
        <x:v>Histoire</x:v>
      </x:c>
      <x:c r="D561" s="13" t="str">
        <x:v>Justice et Enforcers</x:v>
      </x:c>
      <x:c r="E561" s="13" t="str">
        <x:v>Lire Histoire</x:v>
      </x:c>
      <x:c r="F561" s="13" t="str">
        <x:v>Reconstitution documentée V4 — nouvelle rédaction V5</x:v>
      </x:c>
      <x:c r="G561" s="15" t="n">
        <x:v>8</x:v>
      </x:c>
      <x:c r="H561" s="15" t="n">
        <x:v>20</x:v>
      </x:c>
    </x:row>
    <x:row r="562" ht="52" customHeight="1">
      <x:c r="A562" s="13" t="str">
        <x:v>JUST-16</x:v>
      </x:c>
      <x:c r="B562" s="13" t="str">
        <x:v>Le tort qui ne se rembourse pas</x:v>
      </x:c>
      <x:c r="C562" s="13" t="str">
        <x:v>Histoire</x:v>
      </x:c>
      <x:c r="D562" s="13" t="str">
        <x:v>Justice et Enforcers</x:v>
      </x:c>
      <x:c r="E562" s="13" t="str">
        <x:v>Lire Histoire</x:v>
      </x:c>
      <x:c r="F562" s="13" t="str">
        <x:v>Reconstitution documentée V4 — nouvelle rédaction V5</x:v>
      </x:c>
      <x:c r="G562" s="15" t="n">
        <x:v>8</x:v>
      </x:c>
      <x:c r="H562" s="15" t="n">
        <x:v>21</x:v>
      </x:c>
    </x:row>
    <x:row r="563" ht="52" customHeight="1">
      <x:c r="A563" s="13" t="str">
        <x:v>JUST-17</x:v>
      </x:c>
      <x:c r="B563" s="13" t="str">
        <x:v>Le faux trophée</x:v>
      </x:c>
      <x:c r="C563" s="13" t="str">
        <x:v>Histoire</x:v>
      </x:c>
      <x:c r="D563" s="13" t="str">
        <x:v>Justice et Enforcers</x:v>
      </x:c>
      <x:c r="E563" s="13" t="str">
        <x:v>Lire Histoire</x:v>
      </x:c>
      <x:c r="F563" s="13" t="str">
        <x:v>Reconstitution documentée V4 — nouvelle rédaction V5</x:v>
      </x:c>
      <x:c r="G563" s="15" t="n">
        <x:v>8</x:v>
      </x:c>
      <x:c r="H563" s="15" t="n">
        <x:v>22</x:v>
      </x:c>
    </x:row>
    <x:row r="564" ht="52" customHeight="1">
      <x:c r="A564" s="13" t="str">
        <x:v>JUST-18</x:v>
      </x:c>
      <x:c r="B564" s="13" t="str">
        <x:v>Un mérite pris à autrui</x:v>
      </x:c>
      <x:c r="C564" s="13" t="str">
        <x:v>Histoire</x:v>
      </x:c>
      <x:c r="D564" s="13" t="str">
        <x:v>Justice et Enforcers</x:v>
      </x:c>
      <x:c r="E564" s="13" t="str">
        <x:v>Lire Histoire</x:v>
      </x:c>
      <x:c r="F564" s="13" t="str">
        <x:v>Reconstitution documentée V4 — nouvelle rédaction V5</x:v>
      </x:c>
      <x:c r="G564" s="15" t="n">
        <x:v>8</x:v>
      </x:c>
      <x:c r="H564" s="15" t="n">
        <x:v>23</x:v>
      </x:c>
    </x:row>
    <x:row r="565" ht="52" customHeight="1">
      <x:c r="A565" s="13" t="str">
        <x:v>JUST-19</x:v>
      </x:c>
      <x:c r="B565" s="13" t="str">
        <x:v>La qualification de Bad Blood</x:v>
      </x:c>
      <x:c r="C565" s="13" t="str">
        <x:v>Histoire</x:v>
      </x:c>
      <x:c r="D565" s="13" t="str">
        <x:v>Justice et Enforcers</x:v>
      </x:c>
      <x:c r="E565" s="13" t="str">
        <x:v>Lire Histoire</x:v>
      </x:c>
      <x:c r="F565" s="13" t="str">
        <x:v>Reconstitution documentée V4 — nouvelle rédaction V5</x:v>
      </x:c>
      <x:c r="G565" s="15" t="n">
        <x:v>8</x:v>
      </x:c>
      <x:c r="H565" s="15" t="n">
        <x:v>24</x:v>
      </x:c>
    </x:row>
    <x:row r="566" ht="52" customHeight="1">
      <x:c r="A566" s="13" t="str">
        <x:v>JUST-20</x:v>
      </x:c>
      <x:c r="B566" s="13" t="str">
        <x:v>La chasse d’un hors-la-loi</x:v>
      </x:c>
      <x:c r="C566" s="13" t="str">
        <x:v>Histoire</x:v>
      </x:c>
      <x:c r="D566" s="13" t="str">
        <x:v>Justice et Enforcers</x:v>
      </x:c>
      <x:c r="E566" s="13" t="str">
        <x:v>Lire Histoire</x:v>
      </x:c>
      <x:c r="F566" s="13" t="str">
        <x:v>Reconstitution documentée V4 — nouvelle rédaction V5</x:v>
      </x:c>
      <x:c r="G566" s="15" t="n">
        <x:v>8</x:v>
      </x:c>
      <x:c r="H566" s="15" t="n">
        <x:v>25</x:v>
      </x:c>
    </x:row>
    <x:row r="567" ht="52" customHeight="1">
      <x:c r="A567" s="13" t="str">
        <x:v>JUST-21</x:v>
      </x:c>
      <x:c r="B567" s="13" t="str">
        <x:v>La rumeur venue d’un autre clan</x:v>
      </x:c>
      <x:c r="C567" s="13" t="str">
        <x:v>Histoire</x:v>
      </x:c>
      <x:c r="D567" s="13" t="str">
        <x:v>Justice et Enforcers</x:v>
      </x:c>
      <x:c r="E567" s="13" t="str">
        <x:v>Lire Histoire</x:v>
      </x:c>
      <x:c r="F567" s="13" t="str">
        <x:v>Reconstitution documentée V4 — nouvelle rédaction V5</x:v>
      </x:c>
      <x:c r="G567" s="15" t="n">
        <x:v>8</x:v>
      </x:c>
      <x:c r="H567" s="15" t="n">
        <x:v>26</x:v>
      </x:c>
    </x:row>
    <x:row r="568" ht="52" customHeight="1">
      <x:c r="A568" s="13" t="str">
        <x:v>JUST-22</x:v>
      </x:c>
      <x:c r="B568" s="13" t="str">
        <x:v>La fonction peut être retirée</x:v>
      </x:c>
      <x:c r="C568" s="13" t="str">
        <x:v>Histoire</x:v>
      </x:c>
      <x:c r="D568" s="13" t="str">
        <x:v>Justice et Enforcers</x:v>
      </x:c>
      <x:c r="E568" s="13" t="str">
        <x:v>Lire Histoire</x:v>
      </x:c>
      <x:c r="F568" s="13" t="str">
        <x:v>Reconstitution documentée V4 — nouvelle rédaction V5</x:v>
      </x:c>
      <x:c r="G568" s="15" t="n">
        <x:v>8</x:v>
      </x:c>
      <x:c r="H568" s="15" t="n">
        <x:v>27</x:v>
      </x:c>
    </x:row>
    <x:row r="569" ht="52" customHeight="1">
      <x:c r="A569" s="13" t="str">
        <x:v>JUST-23</x:v>
      </x:c>
      <x:c r="B569" s="13" t="str">
        <x:v>La remise en confiance</x:v>
      </x:c>
      <x:c r="C569" s="13" t="str">
        <x:v>Histoire</x:v>
      </x:c>
      <x:c r="D569" s="13" t="str">
        <x:v>Justice et Enforcers</x:v>
      </x:c>
      <x:c r="E569" s="13" t="str">
        <x:v>Lire Histoire</x:v>
      </x:c>
      <x:c r="F569" s="13" t="str">
        <x:v>Reconstitution documentée V4 — nouvelle rédaction V5</x:v>
      </x:c>
      <x:c r="G569" s="15" t="n">
        <x:v>8</x:v>
      </x:c>
      <x:c r="H569" s="15" t="n">
        <x:v>28</x:v>
      </x:c>
    </x:row>
    <x:row r="570" ht="52" customHeight="1">
      <x:c r="A570" s="13" t="str">
        <x:v>JUST-24</x:v>
      </x:c>
      <x:c r="B570" s="13" t="str">
        <x:v>Un dossier reste dans le monde</x:v>
      </x:c>
      <x:c r="C570" s="13" t="str">
        <x:v>Histoire</x:v>
      </x:c>
      <x:c r="D570" s="13" t="str">
        <x:v>Justice et Enforcers</x:v>
      </x:c>
      <x:c r="E570" s="13" t="str">
        <x:v>Lire Histoire</x:v>
      </x:c>
      <x:c r="F570" s="13" t="str">
        <x:v>Reconstitution documentée V4 — nouvelle rédaction V5</x:v>
      </x:c>
      <x:c r="G570" s="15" t="n">
        <x:v>8</x:v>
      </x:c>
      <x:c r="H570" s="15" t="n">
        <x:v>29</x:v>
      </x:c>
    </x:row>
    <x:row r="571" ht="52" customHeight="1">
      <x:c r="A571" s="13" t="str">
        <x:v>PIT-01</x:v>
      </x:c>
      <x:c r="B571" s="13" t="str">
        <x:v>Entrer dans THE PIT</x:v>
      </x:c>
      <x:c r="C571" s="13" t="str">
        <x:v>Histoire</x:v>
      </x:c>
      <x:c r="D571" s="13" t="str">
        <x:v>THE PIT</x:v>
      </x:c>
      <x:c r="E571" s="13" t="str">
        <x:v>Lire Histoire</x:v>
      </x:c>
      <x:c r="F571" s="13" t="str">
        <x:v>Reconstitution documentée V4 — nouvelle rédaction V5</x:v>
      </x:c>
      <x:c r="G571" s="15" t="n">
        <x:v>7</x:v>
      </x:c>
      <x:c r="H571" s="15" t="n">
        <x:v>6</x:v>
      </x:c>
    </x:row>
    <x:row r="572" ht="52" customHeight="1">
      <x:c r="A572" s="13" t="str">
        <x:v>PIT-02</x:v>
      </x:c>
      <x:c r="B572" s="13" t="str">
        <x:v>Une lecture de combat 2D</x:v>
      </x:c>
      <x:c r="C572" s="13" t="str">
        <x:v>Histoire</x:v>
      </x:c>
      <x:c r="D572" s="13" t="str">
        <x:v>THE PIT</x:v>
      </x:c>
      <x:c r="E572" s="13" t="str">
        <x:v>Lire Histoire</x:v>
      </x:c>
      <x:c r="F572" s="13" t="str">
        <x:v>Reconstitution documentée V4 — nouvelle rédaction V5</x:v>
      </x:c>
      <x:c r="G572" s="15" t="n">
        <x:v>7</x:v>
      </x:c>
      <x:c r="H572" s="15" t="n">
        <x:v>7</x:v>
      </x:c>
    </x:row>
    <x:row r="573" ht="52" customHeight="1">
      <x:c r="A573" s="13" t="str">
        <x:v>PIT-03</x:v>
      </x:c>
      <x:c r="B573" s="13" t="str">
        <x:v>Des silhouettes à leur taille</x:v>
      </x:c>
      <x:c r="C573" s="13" t="str">
        <x:v>Histoire</x:v>
      </x:c>
      <x:c r="D573" s="13" t="str">
        <x:v>THE PIT</x:v>
      </x:c>
      <x:c r="E573" s="13" t="str">
        <x:v>Lire Histoire</x:v>
      </x:c>
      <x:c r="F573" s="13" t="str">
        <x:v>Reconstitution documentée V4 — nouvelle rédaction V5</x:v>
      </x:c>
      <x:c r="G573" s="15" t="n">
        <x:v>7</x:v>
      </x:c>
      <x:c r="H573" s="15" t="n">
        <x:v>8</x:v>
      </x:c>
    </x:row>
    <x:row r="574" ht="52" customHeight="1">
      <x:c r="A574" s="13" t="str">
        <x:v>PIT-04</x:v>
      </x:c>
      <x:c r="B574" s="13" t="str">
        <x:v>Le râtelier d’entraînement</x:v>
      </x:c>
      <x:c r="C574" s="13" t="str">
        <x:v>Histoire</x:v>
      </x:c>
      <x:c r="D574" s="13" t="str">
        <x:v>THE PIT</x:v>
      </x:c>
      <x:c r="E574" s="13" t="str">
        <x:v>Lire Histoire</x:v>
      </x:c>
      <x:c r="F574" s="13" t="str">
        <x:v>Reconstitution documentée V4 — nouvelle rédaction V5</x:v>
      </x:c>
      <x:c r="G574" s="15" t="n">
        <x:v>7</x:v>
      </x:c>
      <x:c r="H574" s="15" t="n">
        <x:v>9</x:v>
      </x:c>
    </x:row>
    <x:row r="575" ht="52" customHeight="1">
      <x:c r="A575" s="13" t="str">
        <x:v>PIT-05</x:v>
      </x:c>
      <x:c r="B575" s="13" t="str">
        <x:v>Le défi de portée</x:v>
      </x:c>
      <x:c r="C575" s="13" t="str">
        <x:v>Histoire</x:v>
      </x:c>
      <x:c r="D575" s="13" t="str">
        <x:v>THE PIT</x:v>
      </x:c>
      <x:c r="E575" s="13" t="str">
        <x:v>Lire Histoire</x:v>
      </x:c>
      <x:c r="F575" s="13" t="str">
        <x:v>Reconstitution documentée V4 — nouvelle rédaction V5</x:v>
      </x:c>
      <x:c r="G575" s="15" t="n">
        <x:v>7</x:v>
      </x:c>
      <x:c r="H575" s="15" t="n">
        <x:v>10</x:v>
      </x:c>
    </x:row>
    <x:row r="576" ht="52" customHeight="1">
      <x:c r="A576" s="13" t="str">
        <x:v>PIT-06</x:v>
      </x:c>
      <x:c r="B576" s="13" t="str">
        <x:v>Le défi de garde</x:v>
      </x:c>
      <x:c r="C576" s="13" t="str">
        <x:v>Histoire</x:v>
      </x:c>
      <x:c r="D576" s="13" t="str">
        <x:v>THE PIT</x:v>
      </x:c>
      <x:c r="E576" s="13" t="str">
        <x:v>Lire Histoire</x:v>
      </x:c>
      <x:c r="F576" s="13" t="str">
        <x:v>Reconstitution documentée V4 — nouvelle rédaction V5</x:v>
      </x:c>
      <x:c r="G576" s="15" t="n">
        <x:v>7</x:v>
      </x:c>
      <x:c r="H576" s="15" t="n">
        <x:v>11</x:v>
      </x:c>
    </x:row>
    <x:row r="577" ht="52" customHeight="1">
      <x:c r="A577" s="13" t="str">
        <x:v>PIT-07</x:v>
      </x:c>
      <x:c r="B577" s="13" t="str">
        <x:v>Les arènes sont des lieux</x:v>
      </x:c>
      <x:c r="C577" s="13" t="str">
        <x:v>Histoire</x:v>
      </x:c>
      <x:c r="D577" s="13" t="str">
        <x:v>THE PIT</x:v>
      </x:c>
      <x:c r="E577" s="13" t="str">
        <x:v>Lire Histoire</x:v>
      </x:c>
      <x:c r="F577" s="13" t="str">
        <x:v>Reconstitution documentée V4 — nouvelle rédaction V5</x:v>
      </x:c>
      <x:c r="G577" s="15" t="n">
        <x:v>7</x:v>
      </x:c>
      <x:c r="H577" s="15" t="n">
        <x:v>12</x:v>
      </x:c>
    </x:row>
    <x:row r="578" ht="52" customHeight="1">
      <x:c r="A578" s="13" t="str">
        <x:v>PIT-08</x:v>
      </x:c>
      <x:c r="B578" s="13" t="str">
        <x:v>Le duel amical de campagne</x:v>
      </x:c>
      <x:c r="C578" s="13" t="str">
        <x:v>Histoire</x:v>
      </x:c>
      <x:c r="D578" s="13" t="str">
        <x:v>THE PIT</x:v>
      </x:c>
      <x:c r="E578" s="13" t="str">
        <x:v>Lire Histoire</x:v>
      </x:c>
      <x:c r="F578" s="13" t="str">
        <x:v>Reconstitution documentée V4 — nouvelle rédaction V5</x:v>
      </x:c>
      <x:c r="G578" s="15" t="n">
        <x:v>7</x:v>
      </x:c>
      <x:c r="H578" s="15" t="n">
        <x:v>13</x:v>
      </x:c>
    </x:row>
    <x:row r="579" ht="52" customHeight="1">
      <x:c r="A579" s="13" t="str">
        <x:v>PIT-09</x:v>
      </x:c>
      <x:c r="B579" s="13" t="str">
        <x:v>Le tournoi local</x:v>
      </x:c>
      <x:c r="C579" s="13" t="str">
        <x:v>Histoire</x:v>
      </x:c>
      <x:c r="D579" s="13" t="str">
        <x:v>THE PIT</x:v>
      </x:c>
      <x:c r="E579" s="13" t="str">
        <x:v>Lire Histoire</x:v>
      </x:c>
      <x:c r="F579" s="13" t="str">
        <x:v>Reconstitution documentée V4 — nouvelle rédaction V5</x:v>
      </x:c>
      <x:c r="G579" s="15" t="n">
        <x:v>7</x:v>
      </x:c>
      <x:c r="H579" s="15" t="n">
        <x:v>14</x:v>
      </x:c>
    </x:row>
    <x:row r="580" ht="52" customHeight="1">
      <x:c r="A580" s="13" t="str">
        <x:v>PIT-10</x:v>
      </x:c>
      <x:c r="B580" s="13" t="str">
        <x:v>La revanche du rival</x:v>
      </x:c>
      <x:c r="C580" s="13" t="str">
        <x:v>Histoire</x:v>
      </x:c>
      <x:c r="D580" s="13" t="str">
        <x:v>THE PIT</x:v>
      </x:c>
      <x:c r="E580" s="13" t="str">
        <x:v>Lire Histoire</x:v>
      </x:c>
      <x:c r="F580" s="13" t="str">
        <x:v>Reconstitution documentée V4 — nouvelle rédaction V5</x:v>
      </x:c>
      <x:c r="G580" s="15" t="n">
        <x:v>7</x:v>
      </x:c>
      <x:c r="H580" s="15" t="n">
        <x:v>15</x:v>
      </x:c>
    </x:row>
    <x:row r="581" ht="52" customHeight="1">
      <x:c r="A581" s="13" t="str">
        <x:v>PIT-11</x:v>
      </x:c>
      <x:c r="B581" s="13" t="str">
        <x:v>Les contrats de style</x:v>
      </x:c>
      <x:c r="C581" s="13" t="str">
        <x:v>Histoire</x:v>
      </x:c>
      <x:c r="D581" s="13" t="str">
        <x:v>THE PIT</x:v>
      </x:c>
      <x:c r="E581" s="13" t="str">
        <x:v>Lire Histoire</x:v>
      </x:c>
      <x:c r="F581" s="13" t="str">
        <x:v>Reconstitution documentée V4 — nouvelle rédaction V5</x:v>
      </x:c>
      <x:c r="G581" s="15" t="n">
        <x:v>7</x:v>
      </x:c>
      <x:c r="H581" s="15" t="n">
        <x:v>16</x:v>
      </x:c>
    </x:row>
    <x:row r="582" ht="52" customHeight="1">
      <x:c r="A582" s="13" t="str">
        <x:v>PIT-12</x:v>
      </x:c>
      <x:c r="B582" s="13" t="str">
        <x:v>Une mini-campagne de combattant</x:v>
      </x:c>
      <x:c r="C582" s="13" t="str">
        <x:v>Histoire</x:v>
      </x:c>
      <x:c r="D582" s="13" t="str">
        <x:v>THE PIT</x:v>
      </x:c>
      <x:c r="E582" s="13" t="str">
        <x:v>Lire Histoire</x:v>
      </x:c>
      <x:c r="F582" s="13" t="str">
        <x:v>Reconstitution documentée V4 — nouvelle rédaction V5</x:v>
      </x:c>
      <x:c r="G582" s="15" t="n">
        <x:v>7</x:v>
      </x:c>
      <x:c r="H582" s="15" t="n">
        <x:v>17</x:v>
      </x:c>
    </x:row>
    <x:row r="583" ht="52" customHeight="1">
      <x:c r="A583" s="13" t="str">
        <x:v>PIT-13</x:v>
      </x:c>
      <x:c r="B583" s="13" t="str">
        <x:v>Entrées et salutations</x:v>
      </x:c>
      <x:c r="C583" s="13" t="str">
        <x:v>Histoire</x:v>
      </x:c>
      <x:c r="D583" s="13" t="str">
        <x:v>THE PIT</x:v>
      </x:c>
      <x:c r="E583" s="13" t="str">
        <x:v>Lire Histoire</x:v>
      </x:c>
      <x:c r="F583" s="13" t="str">
        <x:v>Reconstitution documentée V4 — nouvelle rédaction V5</x:v>
      </x:c>
      <x:c r="G583" s="15" t="n">
        <x:v>7</x:v>
      </x:c>
      <x:c r="H583" s="15" t="n">
        <x:v>18</x:v>
      </x:c>
    </x:row>
    <x:row r="584" ht="52" customHeight="1">
      <x:c r="A584" s="13" t="str">
        <x:v>PIT-14</x:v>
      </x:c>
      <x:c r="B584" s="13" t="str">
        <x:v>Victoire et défaite</x:v>
      </x:c>
      <x:c r="C584" s="13" t="str">
        <x:v>Histoire</x:v>
      </x:c>
      <x:c r="D584" s="13" t="str">
        <x:v>THE PIT</x:v>
      </x:c>
      <x:c r="E584" s="13" t="str">
        <x:v>Lire Histoire</x:v>
      </x:c>
      <x:c r="F584" s="13" t="str">
        <x:v>Reconstitution documentée V4 — nouvelle rédaction V5</x:v>
      </x:c>
      <x:c r="G584" s="15" t="n">
        <x:v>7</x:v>
      </x:c>
      <x:c r="H584" s="15" t="n">
        <x:v>19</x:v>
      </x:c>
    </x:row>
    <x:row r="585" ht="52" customHeight="1">
      <x:c r="A585" s="13" t="str">
        <x:v>PIT-15</x:v>
      </x:c>
      <x:c r="B585" s="13" t="str">
        <x:v>Techniques finales du mode</x:v>
      </x:c>
      <x:c r="C585" s="13" t="str">
        <x:v>Histoire</x:v>
      </x:c>
      <x:c r="D585" s="13" t="str">
        <x:v>THE PIT</x:v>
      </x:c>
      <x:c r="E585" s="13" t="str">
        <x:v>Lire Histoire</x:v>
      </x:c>
      <x:c r="F585" s="13" t="str">
        <x:v>Reconstitution documentée V4 — nouvelle rédaction V5</x:v>
      </x:c>
      <x:c r="G585" s="15" t="n">
        <x:v>7</x:v>
      </x:c>
      <x:c r="H585" s="15" t="n">
        <x:v>20</x:v>
      </x:c>
    </x:row>
    <x:row r="586" ht="52" customHeight="1">
      <x:c r="A586" s="13" t="str">
        <x:v>PIT-16</x:v>
      </x:c>
      <x:c r="B586" s="13" t="str">
        <x:v>Cosmétiques et preuves de maîtrise</x:v>
      </x:c>
      <x:c r="C586" s="13" t="str">
        <x:v>Histoire</x:v>
      </x:c>
      <x:c r="D586" s="13" t="str">
        <x:v>THE PIT</x:v>
      </x:c>
      <x:c r="E586" s="13" t="str">
        <x:v>Lire Histoire</x:v>
      </x:c>
      <x:c r="F586" s="13" t="str">
        <x:v>Reconstitution documentée V4 — nouvelle rédaction V5</x:v>
      </x:c>
      <x:c r="G586" s="15" t="n">
        <x:v>7</x:v>
      </x:c>
      <x:c r="H586" s="15" t="n">
        <x:v>21</x:v>
      </x:c>
    </x:row>
    <x:row r="587" ht="52" customHeight="1">
      <x:c r="A587" s="13" t="str">
        <x:v>PIT-17</x:v>
      </x:c>
      <x:c r="B587" s="13" t="str">
        <x:v>Retour vers la chasse</x:v>
      </x:c>
      <x:c r="C587" s="13" t="str">
        <x:v>Histoire</x:v>
      </x:c>
      <x:c r="D587" s="13" t="str">
        <x:v>THE PIT</x:v>
      </x:c>
      <x:c r="E587" s="13" t="str">
        <x:v>Lire Histoire</x:v>
      </x:c>
      <x:c r="F587" s="13" t="str">
        <x:v>Reconstitution documentée V4 — nouvelle rédaction V5</x:v>
      </x:c>
      <x:c r="G587" s="15" t="n">
        <x:v>7</x:v>
      </x:c>
      <x:c r="H587" s="15" t="n">
        <x:v>22</x:v>
      </x:c>
    </x:row>
    <x:row r="588" ht="52" customHeight="1">
      <x:c r="A588" s="13" t="str">
        <x:v>PIT-18</x:v>
      </x:c>
      <x:c r="B588" s="13" t="str">
        <x:v>Coopération et compétition futures</x:v>
      </x:c>
      <x:c r="C588" s="13" t="str">
        <x:v>Histoire</x:v>
      </x:c>
      <x:c r="D588" s="13" t="str">
        <x:v>THE PIT</x:v>
      </x:c>
      <x:c r="E588" s="13" t="str">
        <x:v>Lire Histoire</x:v>
      </x:c>
      <x:c r="F588" s="13" t="str">
        <x:v>Reconstitution documentée V4 — nouvelle rédaction V5</x:v>
      </x:c>
      <x:c r="G588" s="15" t="n">
        <x:v>7</x:v>
      </x:c>
      <x:c r="H588" s="15" t="n">
        <x:v>23</x:v>
      </x:c>
    </x:row>
    <x:row r="589" ht="52" customHeight="1">
      <x:c r="A589" s="13" t="str">
        <x:v>MAUS-01</x:v>
      </x:c>
      <x:c r="B589" s="13" t="str">
        <x:v>Le vestibule des chasses</x:v>
      </x:c>
      <x:c r="C589" s="13" t="str">
        <x:v>Histoire</x:v>
      </x:c>
      <x:c r="D589" s="13" t="str">
        <x:v>Mausolée et DLC</x:v>
      </x:c>
      <x:c r="E589" s="13" t="str">
        <x:v>Lire Histoire</x:v>
      </x:c>
      <x:c r="F589" s="13" t="str">
        <x:v>Reconstitution documentée V4 — nouvelle rédaction V5</x:v>
      </x:c>
      <x:c r="G589" s="15" t="n">
        <x:v>7</x:v>
      </x:c>
      <x:c r="H589" s="15" t="n">
        <x:v>6</x:v>
      </x:c>
    </x:row>
    <x:row r="590" ht="52" customHeight="1">
      <x:c r="A590" s="13" t="str">
        <x:v>MAUS-02</x:v>
      </x:c>
      <x:c r="B590" s="13" t="str">
        <x:v>Les neuf socles cinéma</x:v>
      </x:c>
      <x:c r="C590" s="13" t="str">
        <x:v>Histoire</x:v>
      </x:c>
      <x:c r="D590" s="13" t="str">
        <x:v>Mausolée et DLC</x:v>
      </x:c>
      <x:c r="E590" s="13" t="str">
        <x:v>Lire Histoire</x:v>
      </x:c>
      <x:c r="F590" s="13" t="str">
        <x:v>Reconstitution documentée V4 — nouvelle rédaction V5</x:v>
      </x:c>
      <x:c r="G590" s="15" t="n">
        <x:v>7</x:v>
      </x:c>
      <x:c r="H590" s="15" t="n">
        <x:v>7</x:v>
      </x:c>
    </x:row>
    <x:row r="591" ht="52" customHeight="1">
      <x:c r="A591" s="13" t="str">
        <x:v>MAUS-03</x:v>
      </x:c>
      <x:c r="B591" s="13" t="str">
        <x:v>Les supports encore vides</x:v>
      </x:c>
      <x:c r="C591" s="13" t="str">
        <x:v>Histoire</x:v>
      </x:c>
      <x:c r="D591" s="13" t="str">
        <x:v>Mausolée et DLC</x:v>
      </x:c>
      <x:c r="E591" s="13" t="str">
        <x:v>Lire Histoire</x:v>
      </x:c>
      <x:c r="F591" s="13" t="str">
        <x:v>Reconstitution documentée V4 — nouvelle rédaction V5</x:v>
      </x:c>
      <x:c r="G591" s="15" t="n">
        <x:v>7</x:v>
      </x:c>
      <x:c r="H591" s="15" t="n">
        <x:v>8</x:v>
      </x:c>
    </x:row>
    <x:row r="592" ht="52" customHeight="1">
      <x:c r="A592" s="13" t="str">
        <x:v>MAUS-04</x:v>
      </x:c>
      <x:c r="B592" s="13" t="str">
        <x:v>Prendre le masque de chronique</x:v>
      </x:c>
      <x:c r="C592" s="13" t="str">
        <x:v>Histoire</x:v>
      </x:c>
      <x:c r="D592" s="13" t="str">
        <x:v>Mausolée et DLC</x:v>
      </x:c>
      <x:c r="E592" s="13" t="str">
        <x:v>Lire Histoire</x:v>
      </x:c>
      <x:c r="F592" s="13" t="str">
        <x:v>Reconstitution documentée V4 — nouvelle rédaction V5</x:v>
      </x:c>
      <x:c r="G592" s="15" t="n">
        <x:v>7</x:v>
      </x:c>
      <x:c r="H592" s="15" t="n">
        <x:v>9</x:v>
      </x:c>
    </x:row>
    <x:row r="593" ht="52" customHeight="1">
      <x:c r="A593" s="13" t="str">
        <x:v>MAUS-05</x:v>
      </x:c>
      <x:c r="B593" s="13" t="str">
        <x:v>Mettre le masque</x:v>
      </x:c>
      <x:c r="C593" s="13" t="str">
        <x:v>Histoire</x:v>
      </x:c>
      <x:c r="D593" s="13" t="str">
        <x:v>Mausolée et DLC</x:v>
      </x:c>
      <x:c r="E593" s="13" t="str">
        <x:v>Lire Histoire</x:v>
      </x:c>
      <x:c r="F593" s="13" t="str">
        <x:v>Reconstitution documentée V4 — nouvelle rédaction V5</x:v>
      </x:c>
      <x:c r="G593" s="15" t="n">
        <x:v>7</x:v>
      </x:c>
      <x:c r="H593" s="15" t="n">
        <x:v>10</x:v>
      </x:c>
    </x:row>
    <x:row r="594" ht="52" customHeight="1">
      <x:c r="A594" s="13" t="str">
        <x:v>MAUS-06</x:v>
      </x:c>
      <x:c r="B594" s="13" t="str">
        <x:v>Retirer le masque</x:v>
      </x:c>
      <x:c r="C594" s="13" t="str">
        <x:v>Histoire</x:v>
      </x:c>
      <x:c r="D594" s="13" t="str">
        <x:v>Mausolée et DLC</x:v>
      </x:c>
      <x:c r="E594" s="13" t="str">
        <x:v>Lire Histoire</x:v>
      </x:c>
      <x:c r="F594" s="13" t="str">
        <x:v>Reconstitution documentée V4 — nouvelle rédaction V5</x:v>
      </x:c>
      <x:c r="G594" s="15" t="n">
        <x:v>7</x:v>
      </x:c>
      <x:c r="H594" s="15" t="n">
        <x:v>11</x:v>
      </x:c>
    </x:row>
    <x:row r="595" ht="52" customHeight="1">
      <x:c r="A595" s="13" t="str">
        <x:v>MAUS-07</x:v>
      </x:c>
      <x:c r="B595" s="13" t="str">
        <x:v>Choisir fidèle ou alternatif</x:v>
      </x:c>
      <x:c r="C595" s="13" t="str">
        <x:v>Histoire</x:v>
      </x:c>
      <x:c r="D595" s="13" t="str">
        <x:v>Mausolée et DLC</x:v>
      </x:c>
      <x:c r="E595" s="13" t="str">
        <x:v>Lire Histoire</x:v>
      </x:c>
      <x:c r="F595" s="13" t="str">
        <x:v>Reconstitution documentée V4 — nouvelle rédaction V5</x:v>
      </x:c>
      <x:c r="G595" s="15" t="n">
        <x:v>7</x:v>
      </x:c>
      <x:c r="H595" s="15" t="n">
        <x:v>12</x:v>
      </x:c>
    </x:row>
    <x:row r="596" ht="52" customHeight="1">
      <x:c r="A596" s="13" t="str">
        <x:v>MAUS-08</x:v>
      </x:c>
      <x:c r="B596" s="13" t="str">
        <x:v>Les voix autorisées</x:v>
      </x:c>
      <x:c r="C596" s="13" t="str">
        <x:v>Histoire</x:v>
      </x:c>
      <x:c r="D596" s="13" t="str">
        <x:v>Mausolée et DLC</x:v>
      </x:c>
      <x:c r="E596" s="13" t="str">
        <x:v>Lire Histoire</x:v>
      </x:c>
      <x:c r="F596" s="13" t="str">
        <x:v>Reconstitution documentée V4 — nouvelle rédaction V5</x:v>
      </x:c>
      <x:c r="G596" s="15" t="n">
        <x:v>7</x:v>
      </x:c>
      <x:c r="H596" s="15" t="n">
        <x:v>13</x:v>
      </x:c>
    </x:row>
    <x:row r="597" ht="52" customHeight="1">
      <x:c r="A597" s="13" t="str">
        <x:v>MAUS-09</x:v>
      </x:c>
      <x:c r="B597" s="13" t="str">
        <x:v>La chambre des armes</x:v>
      </x:c>
      <x:c r="C597" s="13" t="str">
        <x:v>Histoire</x:v>
      </x:c>
      <x:c r="D597" s="13" t="str">
        <x:v>Mausolée et DLC</x:v>
      </x:c>
      <x:c r="E597" s="13" t="str">
        <x:v>Lire Histoire</x:v>
      </x:c>
      <x:c r="F597" s="13" t="str">
        <x:v>Reconstitution documentée V4 — nouvelle rédaction V5</x:v>
      </x:c>
      <x:c r="G597" s="15" t="n">
        <x:v>7</x:v>
      </x:c>
      <x:c r="H597" s="15" t="n">
        <x:v>14</x:v>
      </x:c>
    </x:row>
    <x:row r="598" ht="52" customHeight="1">
      <x:c r="A598" s="13" t="str">
        <x:v>MAUS-10</x:v>
      </x:c>
      <x:c r="B598" s="13" t="str">
        <x:v>Le seuil des compagnons</x:v>
      </x:c>
      <x:c r="C598" s="13" t="str">
        <x:v>Histoire</x:v>
      </x:c>
      <x:c r="D598" s="13" t="str">
        <x:v>Mausolée et DLC</x:v>
      </x:c>
      <x:c r="E598" s="13" t="str">
        <x:v>Lire Histoire</x:v>
      </x:c>
      <x:c r="F598" s="13" t="str">
        <x:v>Reconstitution documentée V4 — nouvelle rédaction V5</x:v>
      </x:c>
      <x:c r="G598" s="15" t="n">
        <x:v>7</x:v>
      </x:c>
      <x:c r="H598" s="15" t="n">
        <x:v>15</x:v>
      </x:c>
    </x:row>
    <x:row r="599" ht="52" customHeight="1">
      <x:c r="A599" s="13" t="str">
        <x:v>MAUS-11</x:v>
      </x:c>
      <x:c r="B599" s="13" t="str">
        <x:v>Le couloir des absents</x:v>
      </x:c>
      <x:c r="C599" s="13" t="str">
        <x:v>Histoire</x:v>
      </x:c>
      <x:c r="D599" s="13" t="str">
        <x:v>Mausolée et DLC</x:v>
      </x:c>
      <x:c r="E599" s="13" t="str">
        <x:v>Lire Histoire</x:v>
      </x:c>
      <x:c r="F599" s="13" t="str">
        <x:v>Reconstitution documentée V4 — nouvelle rédaction V5</x:v>
      </x:c>
      <x:c r="G599" s="15" t="n">
        <x:v>7</x:v>
      </x:c>
      <x:c r="H599" s="15" t="n">
        <x:v>16</x:v>
      </x:c>
    </x:row>
    <x:row r="600" ht="52" customHeight="1">
      <x:c r="A600" s="13" t="str">
        <x:v>MAUS-12</x:v>
      </x:c>
      <x:c r="B600" s="13" t="str">
        <x:v>Les objets prêtés</x:v>
      </x:c>
      <x:c r="C600" s="13" t="str">
        <x:v>Histoire</x:v>
      </x:c>
      <x:c r="D600" s="13" t="str">
        <x:v>Mausolée et DLC</x:v>
      </x:c>
      <x:c r="E600" s="13" t="str">
        <x:v>Lire Histoire</x:v>
      </x:c>
      <x:c r="F600" s="13" t="str">
        <x:v>Reconstitution documentée V4 — nouvelle rédaction V5</x:v>
      </x:c>
      <x:c r="G600" s="15" t="n">
        <x:v>7</x:v>
      </x:c>
      <x:c r="H600" s="15" t="n">
        <x:v>17</x:v>
      </x:c>
    </x:row>
    <x:row r="601" ht="52" customHeight="1">
      <x:c r="A601" s="13" t="str">
        <x:v>MAUS-13</x:v>
      </x:c>
      <x:c r="B601" s="13" t="str">
        <x:v>L’entretien du support</x:v>
      </x:c>
      <x:c r="C601" s="13" t="str">
        <x:v>Histoire</x:v>
      </x:c>
      <x:c r="D601" s="13" t="str">
        <x:v>Mausolée et DLC</x:v>
      </x:c>
      <x:c r="E601" s="13" t="str">
        <x:v>Lire Histoire</x:v>
      </x:c>
      <x:c r="F601" s="13" t="str">
        <x:v>Reconstitution documentée V4 — nouvelle rédaction V5</x:v>
      </x:c>
      <x:c r="G601" s="15" t="n">
        <x:v>7</x:v>
      </x:c>
      <x:c r="H601" s="15" t="n">
        <x:v>18</x:v>
      </x:c>
    </x:row>
    <x:row r="602" ht="52" customHeight="1">
      <x:c r="A602" s="13" t="str">
        <x:v>MAUS-14</x:v>
      </x:c>
      <x:c r="B602" s="13" t="str">
        <x:v>Une nouvelle aile</x:v>
      </x:c>
      <x:c r="C602" s="13" t="str">
        <x:v>Histoire</x:v>
      </x:c>
      <x:c r="D602" s="13" t="str">
        <x:v>Mausolée et DLC</x:v>
      </x:c>
      <x:c r="E602" s="13" t="str">
        <x:v>Lire Histoire</x:v>
      </x:c>
      <x:c r="F602" s="13" t="str">
        <x:v>Reconstitution documentée V4 — nouvelle rédaction V5</x:v>
      </x:c>
      <x:c r="G602" s="15" t="n">
        <x:v>7</x:v>
      </x:c>
      <x:c r="H602" s="15" t="n">
        <x:v>19</x:v>
      </x:c>
    </x:row>
    <x:row r="603" ht="52" customHeight="1">
      <x:c r="A603" s="13" t="str">
        <x:v>MAUS-15</x:v>
      </x:c>
      <x:c r="B603" s="13" t="str">
        <x:v>La visite de la cohorte</x:v>
      </x:c>
      <x:c r="C603" s="13" t="str">
        <x:v>Histoire</x:v>
      </x:c>
      <x:c r="D603" s="13" t="str">
        <x:v>Mausolée et DLC</x:v>
      </x:c>
      <x:c r="E603" s="13" t="str">
        <x:v>Lire Histoire</x:v>
      </x:c>
      <x:c r="F603" s="13" t="str">
        <x:v>Reconstitution documentée V4 — nouvelle rédaction V5</x:v>
      </x:c>
      <x:c r="G603" s="15" t="n">
        <x:v>7</x:v>
      </x:c>
      <x:c r="H603" s="15" t="n">
        <x:v>20</x:v>
      </x:c>
    </x:row>
    <x:row r="604" ht="52" customHeight="1">
      <x:c r="A604" s="13" t="str">
        <x:v>MAUS-16</x:v>
      </x:c>
      <x:c r="B604" s="13" t="str">
        <x:v>Sortir avec une question</x:v>
      </x:c>
      <x:c r="C604" s="13" t="str">
        <x:v>Histoire</x:v>
      </x:c>
      <x:c r="D604" s="13" t="str">
        <x:v>Mausolée et DLC</x:v>
      </x:c>
      <x:c r="E604" s="13" t="str">
        <x:v>Lire Histoire</x:v>
      </x:c>
      <x:c r="F604" s="13" t="str">
        <x:v>Reconstitution documentée V4 — nouvelle rédaction V5</x:v>
      </x:c>
      <x:c r="G604" s="15" t="n">
        <x:v>7</x:v>
      </x:c>
      <x:c r="H604" s="15" t="n">
        <x:v>21</x:v>
      </x:c>
    </x:row>
    <x:row r="605" ht="52" customHeight="1">
      <x:c r="A605" s="13" t="str">
        <x:v>STORY5-TR-O1-01</x:v>
      </x:c>
      <x:c r="B605" s="13" t="str">
        <x:v>Une poignée à ma hauteur</x:v>
      </x:c>
      <x:c r="C605" s="13" t="str">
        <x:v>Histoire</x:v>
      </x:c>
      <x:c r="D605" s="13" t="str">
        <x:v>V5 Transitions des voies</x:v>
      </x:c>
      <x:c r="E605" s="13" t="str">
        <x:v>Lire Histoire</x:v>
      </x:c>
      <x:c r="F605" s="13" t="str">
        <x:v>Extension V5</x:v>
      </x:c>
      <x:c r="G605" s="15" t="n">
        <x:v>11</x:v>
      </x:c>
      <x:c r="H605" s="15" t="n">
        <x:v>6</x:v>
      </x:c>
    </x:row>
    <x:row r="606" ht="52" customHeight="1">
      <x:c r="A606" s="13" t="str">
        <x:v>STORY5-TR-O1-02</x:v>
      </x:c>
      <x:c r="B606" s="13" t="str">
        <x:v>La lame n’est pas ma victoire</x:v>
      </x:c>
      <x:c r="C606" s="13" t="str">
        <x:v>Histoire</x:v>
      </x:c>
      <x:c r="D606" s="13" t="str">
        <x:v>V5 Transitions des voies</x:v>
      </x:c>
      <x:c r="E606" s="13" t="str">
        <x:v>Lire Histoire</x:v>
      </x:c>
      <x:c r="F606" s="13" t="str">
        <x:v>Extension V5</x:v>
      </x:c>
      <x:c r="G606" s="15" t="n">
        <x:v>11</x:v>
      </x:c>
      <x:c r="H606" s="15" t="n">
        <x:v>7</x:v>
      </x:c>
    </x:row>
    <x:row r="607" ht="52" customHeight="1">
      <x:c r="A607" s="13" t="str">
        <x:v>STORY5-TR-O1-03</x:v>
      </x:c>
      <x:c r="B607" s="13" t="str">
        <x:v>L’ordre qui ressemble au sien</x:v>
      </x:c>
      <x:c r="C607" s="13" t="str">
        <x:v>Histoire</x:v>
      </x:c>
      <x:c r="D607" s="13" t="str">
        <x:v>V5 Transitions des voies</x:v>
      </x:c>
      <x:c r="E607" s="13" t="str">
        <x:v>Lire Histoire</x:v>
      </x:c>
      <x:c r="F607" s="13" t="str">
        <x:v>Extension V5</x:v>
      </x:c>
      <x:c r="G607" s="15" t="n">
        <x:v>11</x:v>
      </x:c>
      <x:c r="H607" s="15" t="n">
        <x:v>8</x:v>
      </x:c>
    </x:row>
    <x:row r="608" ht="52" customHeight="1">
      <x:c r="A608" s="13" t="str">
        <x:v>STORY5-TR-O1-04</x:v>
      </x:c>
      <x:c r="B608" s="13" t="str">
        <x:v>L’instructeur d’une autre époque</x:v>
      </x:c>
      <x:c r="C608" s="13" t="str">
        <x:v>Histoire</x:v>
      </x:c>
      <x:c r="D608" s="13" t="str">
        <x:v>V5 Transitions des voies</x:v>
      </x:c>
      <x:c r="E608" s="13" t="str">
        <x:v>Lire Histoire</x:v>
      </x:c>
      <x:c r="F608" s="13" t="str">
        <x:v>Extension V5</x:v>
      </x:c>
      <x:c r="G608" s="15" t="n">
        <x:v>11</x:v>
      </x:c>
      <x:c r="H608" s="15" t="n">
        <x:v>9</x:v>
      </x:c>
    </x:row>
    <x:row r="609" ht="52" customHeight="1">
      <x:c r="A609" s="13" t="str">
        <x:v>STORY5-TR-O1-05</x:v>
      </x:c>
      <x:c r="B609" s="13" t="str">
        <x:v>Commander sans fermer les portes</x:v>
      </x:c>
      <x:c r="C609" s="13" t="str">
        <x:v>Histoire</x:v>
      </x:c>
      <x:c r="D609" s="13" t="str">
        <x:v>V5 Transitions des voies</x:v>
      </x:c>
      <x:c r="E609" s="13" t="str">
        <x:v>Lire Histoire</x:v>
      </x:c>
      <x:c r="F609" s="13" t="str">
        <x:v>Extension V5</x:v>
      </x:c>
      <x:c r="G609" s="15" t="n">
        <x:v>11</x:v>
      </x:c>
      <x:c r="H609" s="15" t="n">
        <x:v>10</x:v>
      </x:c>
    </x:row>
    <x:row r="610" ht="52" customHeight="1">
      <x:c r="A610" s="13" t="str">
        <x:v>STORY5-TR-O1-06</x:v>
      </x:c>
      <x:c r="B610" s="13" t="str">
        <x:v>Le jeune qui dit non</x:v>
      </x:c>
      <x:c r="C610" s="13" t="str">
        <x:v>Histoire</x:v>
      </x:c>
      <x:c r="D610" s="13" t="str">
        <x:v>V5 Transitions des voies</x:v>
      </x:c>
      <x:c r="E610" s="13" t="str">
        <x:v>Lire Histoire</x:v>
      </x:c>
      <x:c r="F610" s="13" t="str">
        <x:v>Extension V5</x:v>
      </x:c>
      <x:c r="G610" s="15" t="n">
        <x:v>11</x:v>
      </x:c>
      <x:c r="H610" s="15" t="n">
        <x:v>11</x:v>
      </x:c>
    </x:row>
    <x:row r="611" ht="52" customHeight="1">
      <x:c r="A611" s="13" t="str">
        <x:v>STORY5-TR-O2-01</x:v>
      </x:c>
      <x:c r="B611" s="13" t="str">
        <x:v>Un mur pour plusieurs gestes</x:v>
      </x:c>
      <x:c r="C611" s="13" t="str">
        <x:v>Histoire</x:v>
      </x:c>
      <x:c r="D611" s="13" t="str">
        <x:v>V5 Transitions des voies</x:v>
      </x:c>
      <x:c r="E611" s="13" t="str">
        <x:v>Lire Histoire</x:v>
      </x:c>
      <x:c r="F611" s="13" t="str">
        <x:v>Extension V5</x:v>
      </x:c>
      <x:c r="G611" s="15" t="n">
        <x:v>11</x:v>
      </x:c>
      <x:c r="H611" s="15" t="n">
        <x:v>12</x:v>
      </x:c>
    </x:row>
    <x:row r="612" ht="52" customHeight="1">
      <x:c r="A612" s="13" t="str">
        <x:v>STORY5-TR-O2-02</x:v>
      </x:c>
      <x:c r="B612" s="13" t="str">
        <x:v>Une marque, deux témoins</x:v>
      </x:c>
      <x:c r="C612" s="13" t="str">
        <x:v>Histoire</x:v>
      </x:c>
      <x:c r="D612" s="13" t="str">
        <x:v>V5 Transitions des voies</x:v>
      </x:c>
      <x:c r="E612" s="13" t="str">
        <x:v>Lire Histoire</x:v>
      </x:c>
      <x:c r="F612" s="13" t="str">
        <x:v>Extension V5</x:v>
      </x:c>
      <x:c r="G612" s="15" t="n">
        <x:v>11</x:v>
      </x:c>
      <x:c r="H612" s="15" t="n">
        <x:v>13</x:v>
      </x:c>
    </x:row>
    <x:row r="613" ht="52" customHeight="1">
      <x:c r="A613" s="13" t="str">
        <x:v>STORY5-TR-O2-03</x:v>
      </x:c>
      <x:c r="B613" s="13" t="str">
        <x:v>La bannière oublie le pisteur</x:v>
      </x:c>
      <x:c r="C613" s="13" t="str">
        <x:v>Histoire</x:v>
      </x:c>
      <x:c r="D613" s="13" t="str">
        <x:v>V5 Transitions des voies</x:v>
      </x:c>
      <x:c r="E613" s="13" t="str">
        <x:v>Lire Histoire</x:v>
      </x:c>
      <x:c r="F613" s="13" t="str">
        <x:v>Extension V5</x:v>
      </x:c>
      <x:c r="G613" s="15" t="n">
        <x:v>11</x:v>
      </x:c>
      <x:c r="H613" s="15" t="n">
        <x:v>14</x:v>
      </x:c>
    </x:row>
    <x:row r="614" ht="52" customHeight="1">
      <x:c r="A614" s="13" t="str">
        <x:v>STORY5-TR-O2-04</x:v>
      </x:c>
      <x:c r="B614" s="13" t="str">
        <x:v>Une copie n’est pas mon ancêtre</x:v>
      </x:c>
      <x:c r="C614" s="13" t="str">
        <x:v>Histoire</x:v>
      </x:c>
      <x:c r="D614" s="13" t="str">
        <x:v>V5 Transitions des voies</x:v>
      </x:c>
      <x:c r="E614" s="13" t="str">
        <x:v>Lire Histoire</x:v>
      </x:c>
      <x:c r="F614" s="13" t="str">
        <x:v>Extension V5</x:v>
      </x:c>
      <x:c r="G614" s="15" t="n">
        <x:v>11</x:v>
      </x:c>
      <x:c r="H614" s="15" t="n">
        <x:v>15</x:v>
      </x:c>
    </x:row>
    <x:row r="615" ht="52" customHeight="1">
      <x:c r="A615" s="13" t="str">
        <x:v>STORY5-TR-O2-05</x:v>
      </x:c>
      <x:c r="B615" s="13" t="str">
        <x:v>La salle des récits de l’équipage</x:v>
      </x:c>
      <x:c r="C615" s="13" t="str">
        <x:v>Histoire</x:v>
      </x:c>
      <x:c r="D615" s="13" t="str">
        <x:v>V5 Transitions des voies</x:v>
      </x:c>
      <x:c r="E615" s="13" t="str">
        <x:v>Lire Histoire</x:v>
      </x:c>
      <x:c r="F615" s="13" t="str">
        <x:v>Extension V5</x:v>
      </x:c>
      <x:c r="G615" s="15" t="n">
        <x:v>11</x:v>
      </x:c>
      <x:c r="H615" s="15" t="n">
        <x:v>16</x:v>
      </x:c>
    </x:row>
    <x:row r="616" ht="52" customHeight="1">
      <x:c r="A616" s="13" t="str">
        <x:v>STORY5-TR-O2-06</x:v>
      </x:c>
      <x:c r="B616" s="13" t="str">
        <x:v>L’élève trouve une autre voix</x:v>
      </x:c>
      <x:c r="C616" s="13" t="str">
        <x:v>Histoire</x:v>
      </x:c>
      <x:c r="D616" s="13" t="str">
        <x:v>V5 Transitions des voies</x:v>
      </x:c>
      <x:c r="E616" s="13" t="str">
        <x:v>Lire Histoire</x:v>
      </x:c>
      <x:c r="F616" s="13" t="str">
        <x:v>Extension V5</x:v>
      </x:c>
      <x:c r="G616" s="15" t="n">
        <x:v>11</x:v>
      </x:c>
      <x:c r="H616" s="15" t="n">
        <x:v>17</x:v>
      </x:c>
    </x:row>
    <x:row r="617" ht="52" customHeight="1">
      <x:c r="A617" s="13" t="str">
        <x:v>STORY5-TR-O3-01</x:v>
      </x:c>
      <x:c r="B617" s="13" t="str">
        <x:v>La pièce que personne ne doit remplir</x:v>
      </x:c>
      <x:c r="C617" s="13" t="str">
        <x:v>Histoire</x:v>
      </x:c>
      <x:c r="D617" s="13" t="str">
        <x:v>V5 Transitions des voies</x:v>
      </x:c>
      <x:c r="E617" s="13" t="str">
        <x:v>Lire Histoire</x:v>
      </x:c>
      <x:c r="F617" s="13" t="str">
        <x:v>Extension V5</x:v>
      </x:c>
      <x:c r="G617" s="15" t="n">
        <x:v>11</x:v>
      </x:c>
      <x:c r="H617" s="15" t="n">
        <x:v>18</x:v>
      </x:c>
    </x:row>
    <x:row r="618" ht="52" customHeight="1">
      <x:c r="A618" s="13" t="str">
        <x:v>STORY5-TR-O3-02</x:v>
      </x:c>
      <x:c r="B618" s="13" t="str">
        <x:v>Le fragment et la nouvelle chasse</x:v>
      </x:c>
      <x:c r="C618" s="13" t="str">
        <x:v>Histoire</x:v>
      </x:c>
      <x:c r="D618" s="13" t="str">
        <x:v>V5 Transitions des voies</x:v>
      </x:c>
      <x:c r="E618" s="13" t="str">
        <x:v>Lire Histoire</x:v>
      </x:c>
      <x:c r="F618" s="13" t="str">
        <x:v>Extension V5</x:v>
      </x:c>
      <x:c r="G618" s="15" t="n">
        <x:v>11</x:v>
      </x:c>
      <x:c r="H618" s="15" t="n">
        <x:v>19</x:v>
      </x:c>
    </x:row>
    <x:row r="619" ht="52" customHeight="1">
      <x:c r="A619" s="13" t="str">
        <x:v>STORY5-TR-O3-03</x:v>
      </x:c>
      <x:c r="B619" s="13" t="str">
        <x:v>Une zone gagnée, un foyer déplacé</x:v>
      </x:c>
      <x:c r="C619" s="13" t="str">
        <x:v>Histoire</x:v>
      </x:c>
      <x:c r="D619" s="13" t="str">
        <x:v>V5 Transitions des voies</x:v>
      </x:c>
      <x:c r="E619" s="13" t="str">
        <x:v>Lire Histoire</x:v>
      </x:c>
      <x:c r="F619" s="13" t="str">
        <x:v>Extension V5</x:v>
      </x:c>
      <x:c r="G619" s="15" t="n">
        <x:v>11</x:v>
      </x:c>
      <x:c r="H619" s="15" t="n">
        <x:v>20</x:v>
      </x:c>
    </x:row>
    <x:row r="620" ht="52" customHeight="1">
      <x:c r="A620" s="13" t="str">
        <x:v>STORY5-TR-O3-04</x:v>
      </x:c>
      <x:c r="B620" s="13" t="str">
        <x:v>Le village avant une autre crue</x:v>
      </x:c>
      <x:c r="C620" s="13" t="str">
        <x:v>Histoire</x:v>
      </x:c>
      <x:c r="D620" s="13" t="str">
        <x:v>V5 Transitions des voies</x:v>
      </x:c>
      <x:c r="E620" s="13" t="str">
        <x:v>Lire Histoire</x:v>
      </x:c>
      <x:c r="F620" s="13" t="str">
        <x:v>Extension V5</x:v>
      </x:c>
      <x:c r="G620" s="15" t="n">
        <x:v>11</x:v>
      </x:c>
      <x:c r="H620" s="15" t="n">
        <x:v>21</x:v>
      </x:c>
    </x:row>
    <x:row r="621" ht="52" customHeight="1">
      <x:c r="A621" s="13" t="str">
        <x:v>STORY5-TR-O3-05</x:v>
      </x:c>
      <x:c r="B621" s="13" t="str">
        <x:v>Un navire n’est pas une communauté forcée</x:v>
      </x:c>
      <x:c r="C621" s="13" t="str">
        <x:v>Histoire</x:v>
      </x:c>
      <x:c r="D621" s="13" t="str">
        <x:v>V5 Transitions des voies</x:v>
      </x:c>
      <x:c r="E621" s="13" t="str">
        <x:v>Lire Histoire</x:v>
      </x:c>
      <x:c r="F621" s="13" t="str">
        <x:v>Extension V5</x:v>
      </x:c>
      <x:c r="G621" s="15" t="n">
        <x:v>11</x:v>
      </x:c>
      <x:c r="H621" s="15" t="n">
        <x:v>22</x:v>
      </x:c>
    </x:row>
    <x:row r="622" ht="52" customHeight="1">
      <x:c r="A622" s="13" t="str">
        <x:v>STORY5-TR-O3-06</x:v>
      </x:c>
      <x:c r="B622" s="13" t="str">
        <x:v>La route du nouveau gardien</x:v>
      </x:c>
      <x:c r="C622" s="13" t="str">
        <x:v>Histoire</x:v>
      </x:c>
      <x:c r="D622" s="13" t="str">
        <x:v>V5 Transitions des voies</x:v>
      </x:c>
      <x:c r="E622" s="13" t="str">
        <x:v>Lire Histoire</x:v>
      </x:c>
      <x:c r="F622" s="13" t="str">
        <x:v>Extension V5</x:v>
      </x:c>
      <x:c r="G622" s="15" t="n">
        <x:v>11</x:v>
      </x:c>
      <x:c r="H622" s="15" t="n">
        <x:v>23</x:v>
      </x:c>
    </x:row>
    <x:row r="623" ht="52" customHeight="1">
      <x:c r="A623" s="13" t="str">
        <x:v>STORY5-TR-O4-01</x:v>
      </x:c>
      <x:c r="B623" s="13" t="str">
        <x:v>Le nom au seuil habité</x:v>
      </x:c>
      <x:c r="C623" s="13" t="str">
        <x:v>Histoire</x:v>
      </x:c>
      <x:c r="D623" s="13" t="str">
        <x:v>V5 Transitions des voies</x:v>
      </x:c>
      <x:c r="E623" s="13" t="str">
        <x:v>Lire Histoire</x:v>
      </x:c>
      <x:c r="F623" s="13" t="str">
        <x:v>Extension V5</x:v>
      </x:c>
      <x:c r="G623" s="15" t="n">
        <x:v>11</x:v>
      </x:c>
      <x:c r="H623" s="15" t="n">
        <x:v>24</x:v>
      </x:c>
    </x:row>
    <x:row r="624" ht="52" customHeight="1">
      <x:c r="A624" s="13" t="str">
        <x:v>STORY5-TR-O4-02</x:v>
      </x:c>
      <x:c r="B624" s="13" t="str">
        <x:v>Le trophée qui ne célèbre pas</x:v>
      </x:c>
      <x:c r="C624" s="13" t="str">
        <x:v>Histoire</x:v>
      </x:c>
      <x:c r="D624" s="13" t="str">
        <x:v>V5 Transitions des voies</x:v>
      </x:c>
      <x:c r="E624" s="13" t="str">
        <x:v>Lire Histoire</x:v>
      </x:c>
      <x:c r="F624" s="13" t="str">
        <x:v>Extension V5</x:v>
      </x:c>
      <x:c r="G624" s="15" t="n">
        <x:v>11</x:v>
      </x:c>
      <x:c r="H624" s="15" t="n">
        <x:v>25</x:v>
      </x:c>
    </x:row>
    <x:row r="625" ht="52" customHeight="1">
      <x:c r="A625" s="13" t="str">
        <x:v>STORY5-TR-O4-03</x:v>
      </x:c>
      <x:c r="B625" s="13" t="str">
        <x:v>L’ordre après la reddition</x:v>
      </x:c>
      <x:c r="C625" s="13" t="str">
        <x:v>Histoire</x:v>
      </x:c>
      <x:c r="D625" s="13" t="str">
        <x:v>V5 Transitions des voies</x:v>
      </x:c>
      <x:c r="E625" s="13" t="str">
        <x:v>Lire Histoire</x:v>
      </x:c>
      <x:c r="F625" s="13" t="str">
        <x:v>Extension V5</x:v>
      </x:c>
      <x:c r="G625" s="15" t="n">
        <x:v>11</x:v>
      </x:c>
      <x:c r="H625" s="15" t="n">
        <x:v>26</x:v>
      </x:c>
    </x:row>
    <x:row r="626" ht="52" customHeight="1">
      <x:c r="A626" s="13" t="str">
        <x:v>STORY5-TR-O4-04</x:v>
      </x:c>
      <x:c r="B626" s="13" t="str">
        <x:v>Le passé ne m’absout pas</x:v>
      </x:c>
      <x:c r="C626" s="13" t="str">
        <x:v>Histoire</x:v>
      </x:c>
      <x:c r="D626" s="13" t="str">
        <x:v>V5 Transitions des voies</x:v>
      </x:c>
      <x:c r="E626" s="13" t="str">
        <x:v>Lire Histoire</x:v>
      </x:c>
      <x:c r="F626" s="13" t="str">
        <x:v>Extension V5</x:v>
      </x:c>
      <x:c r="G626" s="15" t="n">
        <x:v>11</x:v>
      </x:c>
      <x:c r="H626" s="15" t="n">
        <x:v>27</x:v>
      </x:c>
    </x:row>
    <x:row r="627" ht="52" customHeight="1">
      <x:c r="A627" s="13" t="str">
        <x:v>STORY5-TR-O4-05</x:v>
      </x:c>
      <x:c r="B627" s="13" t="str">
        <x:v>Le responsable rend des comptes</x:v>
      </x:c>
      <x:c r="C627" s="13" t="str">
        <x:v>Histoire</x:v>
      </x:c>
      <x:c r="D627" s="13" t="str">
        <x:v>V5 Transitions des voies</x:v>
      </x:c>
      <x:c r="E627" s="13" t="str">
        <x:v>Lire Histoire</x:v>
      </x:c>
      <x:c r="F627" s="13" t="str">
        <x:v>Extension V5</x:v>
      </x:c>
      <x:c r="G627" s="15" t="n">
        <x:v>11</x:v>
      </x:c>
      <x:c r="H627" s="15" t="n">
        <x:v>28</x:v>
      </x:c>
    </x:row>
    <x:row r="628" ht="52" customHeight="1">
      <x:c r="A628" s="13" t="str">
        <x:v>STORY5-TR-O4-06</x:v>
      </x:c>
      <x:c r="B628" s="13" t="str">
        <x:v>La faute de l’élève n’est pas la mienne</x:v>
      </x:c>
      <x:c r="C628" s="13" t="str">
        <x:v>Histoire</x:v>
      </x:c>
      <x:c r="D628" s="13" t="str">
        <x:v>V5 Transitions des voies</x:v>
      </x:c>
      <x:c r="E628" s="13" t="str">
        <x:v>Lire Histoire</x:v>
      </x:c>
      <x:c r="F628" s="13" t="str">
        <x:v>Extension V5</x:v>
      </x:c>
      <x:c r="G628" s="15" t="n">
        <x:v>11</x:v>
      </x:c>
      <x:c r="H628" s="15" t="n">
        <x:v>29</x:v>
      </x:c>
    </x:row>
    <x:row r="629" ht="52" customHeight="1">
      <x:c r="A629" s="13" t="str">
        <x:v>STORY5-TR-O5-01</x:v>
      </x:c>
      <x:c r="B629" s="13" t="str">
        <x:v>Une place pour un visiteur libre</x:v>
      </x:c>
      <x:c r="C629" s="13" t="str">
        <x:v>Histoire</x:v>
      </x:c>
      <x:c r="D629" s="13" t="str">
        <x:v>V5 Transitions des voies</x:v>
      </x:c>
      <x:c r="E629" s="13" t="str">
        <x:v>Lire Histoire</x:v>
      </x:c>
      <x:c r="F629" s="13" t="str">
        <x:v>Extension V5</x:v>
      </x:c>
      <x:c r="G629" s="15" t="n">
        <x:v>11</x:v>
      </x:c>
      <x:c r="H629" s="15" t="n">
        <x:v>30</x:v>
      </x:c>
    </x:row>
    <x:row r="630" ht="52" customHeight="1">
      <x:c r="A630" s="13" t="str">
        <x:v>STORY5-TR-O5-02</x:v>
      </x:c>
      <x:c r="B630" s="13" t="str">
        <x:v>Le câble prêté et son absence</x:v>
      </x:c>
      <x:c r="C630" s="13" t="str">
        <x:v>Histoire</x:v>
      </x:c>
      <x:c r="D630" s="13" t="str">
        <x:v>V5 Transitions des voies</x:v>
      </x:c>
      <x:c r="E630" s="13" t="str">
        <x:v>Lire Histoire</x:v>
      </x:c>
      <x:c r="F630" s="13" t="str">
        <x:v>Extension V5</x:v>
      </x:c>
      <x:c r="G630" s="15" t="n">
        <x:v>11</x:v>
      </x:c>
      <x:c r="H630" s="15" t="n">
        <x:v>31</x:v>
      </x:c>
    </x:row>
    <x:row r="631" ht="52" customHeight="1">
      <x:c r="A631" s="13" t="str">
        <x:v>STORY5-TR-O5-03</x:v>
      </x:c>
      <x:c r="B631" s="13" t="str">
        <x:v>L’allié n’est pas une ressource</x:v>
      </x:c>
      <x:c r="C631" s="13" t="str">
        <x:v>Histoire</x:v>
      </x:c>
      <x:c r="D631" s="13" t="str">
        <x:v>V5 Transitions des voies</x:v>
      </x:c>
      <x:c r="E631" s="13" t="str">
        <x:v>Lire Histoire</x:v>
      </x:c>
      <x:c r="F631" s="13" t="str">
        <x:v>Extension V5</x:v>
      </x:c>
      <x:c r="G631" s="15" t="n">
        <x:v>11</x:v>
      </x:c>
      <x:c r="H631" s="15" t="n">
        <x:v>32</x:v>
      </x:c>
    </x:row>
    <x:row r="632" ht="52" customHeight="1">
      <x:c r="A632" s="13" t="str">
        <x:v>STORY5-TR-O5-04</x:v>
      </x:c>
      <x:c r="B632" s="13" t="str">
        <x:v>Un signal compris ailleurs</x:v>
      </x:c>
      <x:c r="C632" s="13" t="str">
        <x:v>Histoire</x:v>
      </x:c>
      <x:c r="D632" s="13" t="str">
        <x:v>V5 Transitions des voies</x:v>
      </x:c>
      <x:c r="E632" s="13" t="str">
        <x:v>Lire Histoire</x:v>
      </x:c>
      <x:c r="F632" s="13" t="str">
        <x:v>Extension V5</x:v>
      </x:c>
      <x:c r="G632" s="15" t="n">
        <x:v>11</x:v>
      </x:c>
      <x:c r="H632" s="15" t="n">
        <x:v>33</x:v>
      </x:c>
    </x:row>
    <x:row r="633" ht="52" customHeight="1">
      <x:c r="A633" s="13" t="str">
        <x:v>STORY5-TR-O5-05</x:v>
      </x:c>
      <x:c r="B633" s="13" t="str">
        <x:v>Un siège de passage à bord</x:v>
      </x:c>
      <x:c r="C633" s="13" t="str">
        <x:v>Histoire</x:v>
      </x:c>
      <x:c r="D633" s="13" t="str">
        <x:v>V5 Transitions des voies</x:v>
      </x:c>
      <x:c r="E633" s="13" t="str">
        <x:v>Lire Histoire</x:v>
      </x:c>
      <x:c r="F633" s="13" t="str">
        <x:v>Extension V5</x:v>
      </x:c>
      <x:c r="G633" s="15" t="n">
        <x:v>11</x:v>
      </x:c>
      <x:c r="H633" s="15" t="n">
        <x:v>34</x:v>
      </x:c>
    </x:row>
    <x:row r="634" ht="52" customHeight="1">
      <x:c r="A634" s="13" t="str">
        <x:v>STORY5-TR-O5-06</x:v>
      </x:c>
      <x:c r="B634" s="13" t="str">
        <x:v>La dette expliquée à un novice</x:v>
      </x:c>
      <x:c r="C634" s="13" t="str">
        <x:v>Histoire</x:v>
      </x:c>
      <x:c r="D634" s="13" t="str">
        <x:v>V5 Transitions des voies</x:v>
      </x:c>
      <x:c r="E634" s="13" t="str">
        <x:v>Lire Histoire</x:v>
      </x:c>
      <x:c r="F634" s="13" t="str">
        <x:v>Extension V5</x:v>
      </x:c>
      <x:c r="G634" s="15" t="n">
        <x:v>11</x:v>
      </x:c>
      <x:c r="H634" s="15" t="n">
        <x:v>35</x:v>
      </x:c>
    </x:row>
    <x:row r="635" ht="52" customHeight="1">
      <x:c r="A635" s="13" t="str">
        <x:v>STORY5-TR-O6-01</x:v>
      </x:c>
      <x:c r="B635" s="13" t="str">
        <x:v>La cour après l’enfance</x:v>
      </x:c>
      <x:c r="C635" s="13" t="str">
        <x:v>Histoire</x:v>
      </x:c>
      <x:c r="D635" s="13" t="str">
        <x:v>V5 Transitions des voies</x:v>
      </x:c>
      <x:c r="E635" s="13" t="str">
        <x:v>Lire Histoire</x:v>
      </x:c>
      <x:c r="F635" s="13" t="str">
        <x:v>Extension V5</x:v>
      </x:c>
      <x:c r="G635" s="15" t="n">
        <x:v>11</x:v>
      </x:c>
      <x:c r="H635" s="15" t="n">
        <x:v>36</x:v>
      </x:c>
    </x:row>
    <x:row r="636" ht="52" customHeight="1">
      <x:c r="A636" s="13" t="str">
        <x:v>STORY5-TR-O6-02</x:v>
      </x:c>
      <x:c r="B636" s="13" t="str">
        <x:v>Le premier trophée à quatre regards</x:v>
      </x:c>
      <x:c r="C636" s="13" t="str">
        <x:v>Histoire</x:v>
      </x:c>
      <x:c r="D636" s="13" t="str">
        <x:v>V5 Transitions des voies</x:v>
      </x:c>
      <x:c r="E636" s="13" t="str">
        <x:v>Lire Histoire</x:v>
      </x:c>
      <x:c r="F636" s="13" t="str">
        <x:v>Extension V5</x:v>
      </x:c>
      <x:c r="G636" s="15" t="n">
        <x:v>11</x:v>
      </x:c>
      <x:c r="H636" s="15" t="n">
        <x:v>37</x:v>
      </x:c>
    </x:row>
    <x:row r="637" ht="52" customHeight="1">
      <x:c r="A637" s="13" t="str">
        <x:v>STORY5-TR-O6-03</x:v>
      </x:c>
      <x:c r="B637" s="13" t="str">
        <x:v>La cohorte sur plusieurs fronts</x:v>
      </x:c>
      <x:c r="C637" s="13" t="str">
        <x:v>Histoire</x:v>
      </x:c>
      <x:c r="D637" s="13" t="str">
        <x:v>V5 Transitions des voies</x:v>
      </x:c>
      <x:c r="E637" s="13" t="str">
        <x:v>Lire Histoire</x:v>
      </x:c>
      <x:c r="F637" s="13" t="str">
        <x:v>Extension V5</x:v>
      </x:c>
      <x:c r="G637" s="15" t="n">
        <x:v>11</x:v>
      </x:c>
      <x:c r="H637" s="15" t="n">
        <x:v>38</x:v>
      </x:c>
    </x:row>
    <x:row r="638" ht="52" customHeight="1">
      <x:c r="A638" s="13" t="str">
        <x:v>STORY5-TR-O6-04</x:v>
      </x:c>
      <x:c r="B638" s="13" t="str">
        <x:v>Une cohorte d’un autre temps</x:v>
      </x:c>
      <x:c r="C638" s="13" t="str">
        <x:v>Histoire</x:v>
      </x:c>
      <x:c r="D638" s="13" t="str">
        <x:v>V5 Transitions des voies</x:v>
      </x:c>
      <x:c r="E638" s="13" t="str">
        <x:v>Lire Histoire</x:v>
      </x:c>
      <x:c r="F638" s="13" t="str">
        <x:v>Extension V5</x:v>
      </x:c>
      <x:c r="G638" s="15" t="n">
        <x:v>11</x:v>
      </x:c>
      <x:c r="H638" s="15" t="n">
        <x:v>39</x:v>
      </x:c>
    </x:row>
    <x:row r="639" ht="52" customHeight="1">
      <x:c r="A639" s="13" t="str">
        <x:v>STORY5-TR-O6-05</x:v>
      </x:c>
      <x:c r="B639" s="13" t="str">
        <x:v>Les chambres de ceux qui veulent venir</x:v>
      </x:c>
      <x:c r="C639" s="13" t="str">
        <x:v>Histoire</x:v>
      </x:c>
      <x:c r="D639" s="13" t="str">
        <x:v>V5 Transitions des voies</x:v>
      </x:c>
      <x:c r="E639" s="13" t="str">
        <x:v>Lire Histoire</x:v>
      </x:c>
      <x:c r="F639" s="13" t="str">
        <x:v>Extension V5</x:v>
      </x:c>
      <x:c r="G639" s="15" t="n">
        <x:v>11</x:v>
      </x:c>
      <x:c r="H639" s="15" t="n">
        <x:v>40</x:v>
      </x:c>
    </x:row>
    <x:row r="640" ht="52" customHeight="1">
      <x:c r="A640" s="13" t="str">
        <x:v>STORY5-TR-O6-06</x:v>
      </x:c>
      <x:c r="B640" s="13" t="str">
        <x:v>Le novice prend le premier pas</x:v>
      </x:c>
      <x:c r="C640" s="13" t="str">
        <x:v>Histoire</x:v>
      </x:c>
      <x:c r="D640" s="13" t="str">
        <x:v>V5 Transitions des voies</x:v>
      </x:c>
      <x:c r="E640" s="13" t="str">
        <x:v>Lire Histoire</x:v>
      </x:c>
      <x:c r="F640" s="13" t="str">
        <x:v>Extension V5</x:v>
      </x:c>
      <x:c r="G640" s="15" t="n">
        <x:v>11</x:v>
      </x:c>
      <x:c r="H640" s="15" t="n">
        <x:v>41</x:v>
      </x:c>
    </x:row>
    <x:row r="641" ht="52" customHeight="1">
      <x:c r="A641" s="13" t="str">
        <x:v>WARP5-ARC01</x:v>
      </x:c>
      <x:c r="B641" s="13" t="str">
        <x:v>La grotte aux deux issues</x:v>
      </x:c>
      <x:c r="C641" s="13" t="str">
        <x:v>Histoire</x:v>
      </x:c>
      <x:c r="D641" s="13" t="str">
        <x:v>V5 Arcs historiques</x:v>
      </x:c>
      <x:c r="E641" s="13" t="str">
        <x:v>Lire Histoire</x:v>
      </x:c>
      <x:c r="F641" s="13" t="str">
        <x:v>Extension V5</x:v>
      </x:c>
      <x:c r="G641" s="15" t="n">
        <x:v>10</x:v>
      </x:c>
      <x:c r="H641" s="15" t="n">
        <x:v>6</x:v>
      </x:c>
    </x:row>
    <x:row r="642" ht="52" customHeight="1">
      <x:c r="A642" s="13" t="str">
        <x:v>WARP5-ARC02</x:v>
      </x:c>
      <x:c r="B642" s="13" t="str">
        <x:v>Les graines sous le limon</x:v>
      </x:c>
      <x:c r="C642" s="13" t="str">
        <x:v>Histoire</x:v>
      </x:c>
      <x:c r="D642" s="13" t="str">
        <x:v>V5 Arcs historiques</x:v>
      </x:c>
      <x:c r="E642" s="13" t="str">
        <x:v>Lire Histoire</x:v>
      </x:c>
      <x:c r="F642" s="13" t="str">
        <x:v>Extension V5</x:v>
      </x:c>
      <x:c r="G642" s="15" t="n">
        <x:v>10</x:v>
      </x:c>
      <x:c r="H642" s="15" t="n">
        <x:v>7</x:v>
      </x:c>
    </x:row>
    <x:row r="643" ht="52" customHeight="1">
      <x:c r="A643" s="13" t="str">
        <x:v>WARP5-ARC03</x:v>
      </x:c>
      <x:c r="B643" s="13" t="str">
        <x:v>Le fondeur et les deux marques</x:v>
      </x:c>
      <x:c r="C643" s="13" t="str">
        <x:v>Histoire</x:v>
      </x:c>
      <x:c r="D643" s="13" t="str">
        <x:v>V5 Arcs historiques</x:v>
      </x:c>
      <x:c r="E643" s="13" t="str">
        <x:v>Lire Histoire</x:v>
      </x:c>
      <x:c r="F643" s="13" t="str">
        <x:v>Extension V5</x:v>
      </x:c>
      <x:c r="G643" s="15" t="n">
        <x:v>10</x:v>
      </x:c>
      <x:c r="H643" s="15" t="n">
        <x:v>8</x:v>
      </x:c>
    </x:row>
    <x:row r="644" ht="52" customHeight="1">
      <x:c r="A644" s="13" t="str">
        <x:v>WARP5-ARC04</x:v>
      </x:c>
      <x:c r="B644" s="13" t="str">
        <x:v>Le gué des trois bannières</x:v>
      </x:c>
      <x:c r="C644" s="13" t="str">
        <x:v>Histoire</x:v>
      </x:c>
      <x:c r="D644" s="13" t="str">
        <x:v>V5 Arcs historiques</x:v>
      </x:c>
      <x:c r="E644" s="13" t="str">
        <x:v>Lire Histoire</x:v>
      </x:c>
      <x:c r="F644" s="13" t="str">
        <x:v>Extension V5</x:v>
      </x:c>
      <x:c r="G644" s="15" t="n">
        <x:v>10</x:v>
      </x:c>
      <x:c r="H644" s="15" t="n">
        <x:v>9</x:v>
      </x:c>
    </x:row>
    <x:row r="645" ht="52" customHeight="1">
      <x:c r="A645" s="13" t="str">
        <x:v>WARP5-ARC05</x:v>
      </x:c>
      <x:c r="B645" s="13" t="str">
        <x:v>Le navire au-dessus de l’eau</x:v>
      </x:c>
      <x:c r="C645" s="13" t="str">
        <x:v>Histoire</x:v>
      </x:c>
      <x:c r="D645" s="13" t="str">
        <x:v>V5 Arcs historiques</x:v>
      </x:c>
      <x:c r="E645" s="13" t="str">
        <x:v>Lire Histoire</x:v>
      </x:c>
      <x:c r="F645" s="13" t="str">
        <x:v>Extension V5</x:v>
      </x:c>
      <x:c r="G645" s="15" t="n">
        <x:v>10</x:v>
      </x:c>
      <x:c r="H645" s="15" t="n">
        <x:v>10</x:v>
      </x:c>
    </x:row>
    <x:row r="646" ht="52" customHeight="1">
      <x:c r="A646" s="13" t="str">
        <x:v>WARP5-ARC06</x:v>
      </x:c>
      <x:c r="B646" s="13" t="str">
        <x:v>Les clochettes du col fermé</x:v>
      </x:c>
      <x:c r="C646" s="13" t="str">
        <x:v>Histoire</x:v>
      </x:c>
      <x:c r="D646" s="13" t="str">
        <x:v>V5 Arcs historiques</x:v>
      </x:c>
      <x:c r="E646" s="13" t="str">
        <x:v>Lire Histoire</x:v>
      </x:c>
      <x:c r="F646" s="13" t="str">
        <x:v>Extension V5</x:v>
      </x:c>
      <x:c r="G646" s="15" t="n">
        <x:v>10</x:v>
      </x:c>
      <x:c r="H646" s="15" t="n">
        <x:v>11</x:v>
      </x:c>
    </x:row>
    <x:row r="647" ht="52" customHeight="1">
      <x:c r="A647" s="13" t="str">
        <x:v>WARP5-ARC07</x:v>
      </x:c>
      <x:c r="B647" s="13" t="str">
        <x:v>Le chien et la piste de pierre</x:v>
      </x:c>
      <x:c r="C647" s="13" t="str">
        <x:v>Histoire</x:v>
      </x:c>
      <x:c r="D647" s="13" t="str">
        <x:v>V5 Arcs historiques</x:v>
      </x:c>
      <x:c r="E647" s="13" t="str">
        <x:v>Lire Histoire</x:v>
      </x:c>
      <x:c r="F647" s="13" t="str">
        <x:v>Extension V5</x:v>
      </x:c>
      <x:c r="G647" s="15" t="n">
        <x:v>10</x:v>
      </x:c>
      <x:c r="H647" s="15" t="n">
        <x:v>12</x:v>
      </x:c>
    </x:row>
    <x:row r="648" ht="52" customHeight="1">
      <x:c r="A648" s="13" t="str">
        <x:v>WARP5-ARC08</x:v>
      </x:c>
      <x:c r="B648" s="13" t="str">
        <x:v>Le train immobile du canyon</x:v>
      </x:c>
      <x:c r="C648" s="13" t="str">
        <x:v>Histoire</x:v>
      </x:c>
      <x:c r="D648" s="13" t="str">
        <x:v>V5 Arcs historiques</x:v>
      </x:c>
      <x:c r="E648" s="13" t="str">
        <x:v>Lire Histoire</x:v>
      </x:c>
      <x:c r="F648" s="13" t="str">
        <x:v>Extension V5</x:v>
      </x:c>
      <x:c r="G648" s="15" t="n">
        <x:v>10</x:v>
      </x:c>
      <x:c r="H648" s="15" t="n">
        <x:v>13</x:v>
      </x:c>
    </x:row>
    <x:row r="649" ht="52" customHeight="1">
      <x:c r="A649" s="13" t="str">
        <x:v>WARP5-ARC09</x:v>
      </x:c>
      <x:c r="B649" s="13" t="str">
        <x:v>Les lettres du poste gris</x:v>
      </x:c>
      <x:c r="C649" s="13" t="str">
        <x:v>Histoire</x:v>
      </x:c>
      <x:c r="D649" s="13" t="str">
        <x:v>V5 Arcs historiques</x:v>
      </x:c>
      <x:c r="E649" s="13" t="str">
        <x:v>Lire Histoire</x:v>
      </x:c>
      <x:c r="F649" s="13" t="str">
        <x:v>Extension V5</x:v>
      </x:c>
      <x:c r="G649" s="15" t="n">
        <x:v>10</x:v>
      </x:c>
      <x:c r="H649" s="15" t="n">
        <x:v>14</x:v>
      </x:c>
    </x:row>
    <x:row r="650" ht="52" customHeight="1">
      <x:c r="A650" s="13" t="str">
        <x:v>WARP5-ARC10</x:v>
      </x:c>
      <x:c r="B650" s="13" t="str">
        <x:v>Le pilote sans piste</x:v>
      </x:c>
      <x:c r="C650" s="13" t="str">
        <x:v>Histoire</x:v>
      </x:c>
      <x:c r="D650" s="13" t="str">
        <x:v>V5 Arcs historiques</x:v>
      </x:c>
      <x:c r="E650" s="13" t="str">
        <x:v>Lire Histoire</x:v>
      </x:c>
      <x:c r="F650" s="13" t="str">
        <x:v>Extension V5</x:v>
      </x:c>
      <x:c r="G650" s="15" t="n">
        <x:v>10</x:v>
      </x:c>
      <x:c r="H650" s="15" t="n">
        <x:v>15</x:v>
      </x:c>
    </x:row>
    <x:row r="651" ht="52" customHeight="1">
      <x:c r="A651" s="13" t="str">
        <x:v>WARP5-ARC11</x:v>
      </x:c>
      <x:c r="B651" s="13" t="str">
        <x:v>L’immeuble aux lumières séparées</x:v>
      </x:c>
      <x:c r="C651" s="13" t="str">
        <x:v>Histoire</x:v>
      </x:c>
      <x:c r="D651" s="13" t="str">
        <x:v>V5 Arcs historiques</x:v>
      </x:c>
      <x:c r="E651" s="13" t="str">
        <x:v>Lire Histoire</x:v>
      </x:c>
      <x:c r="F651" s="13" t="str">
        <x:v>Extension V5</x:v>
      </x:c>
      <x:c r="G651" s="15" t="n">
        <x:v>10</x:v>
      </x:c>
      <x:c r="H651" s="15" t="n">
        <x:v>16</x:v>
      </x:c>
    </x:row>
    <x:row r="652" ht="52" customHeight="1">
      <x:c r="A652" s="13" t="str">
        <x:v>WARP5-ARC12</x:v>
      </x:c>
      <x:c r="B652" s="13" t="str">
        <x:v>La maison avant les noms de clan</x:v>
      </x:c>
      <x:c r="C652" s="13" t="str">
        <x:v>Histoire</x:v>
      </x:c>
      <x:c r="D652" s="13" t="str">
        <x:v>V5 Arcs historiques</x:v>
      </x:c>
      <x:c r="E652" s="13" t="str">
        <x:v>Lire Histoire</x:v>
      </x:c>
      <x:c r="F652" s="13" t="str">
        <x:v>Extension V5</x:v>
      </x:c>
      <x:c r="G652" s="15" t="n">
        <x:v>10</x:v>
      </x:c>
      <x:c r="H652" s="15" t="n">
        <x:v>17</x:v>
      </x:c>
    </x:row>
    <x:row r="653" ht="52" customHeight="1">
      <x:c r="A653" s="13" t="str">
        <x:v>WARP5-A01-S01</x:v>
      </x:c>
      <x:c r="B653" s="13" t="str">
        <x:v>Les souffles dans la roche</x:v>
      </x:c>
      <x:c r="C653" s="13" t="str">
        <x:v>Histoire</x:v>
      </x:c>
      <x:c r="D653" s="13" t="str">
        <x:v>V5 Scènes historiques</x:v>
      </x:c>
      <x:c r="E653" s="13" t="str">
        <x:v>Lire Histoire</x:v>
      </x:c>
      <x:c r="F653" s="13" t="str">
        <x:v>Extension V5</x:v>
      </x:c>
      <x:c r="G653" s="15" t="n">
        <x:v>12</x:v>
      </x:c>
      <x:c r="H653" s="15" t="n">
        <x:v>6</x:v>
      </x:c>
    </x:row>
    <x:row r="654" ht="52" customHeight="1">
      <x:c r="A654" s="13" t="str">
        <x:v>WARP5-A01-S02</x:v>
      </x:c>
      <x:c r="B654" s="13" t="str">
        <x:v>La chasse entre les deux souffles</x:v>
      </x:c>
      <x:c r="C654" s="13" t="str">
        <x:v>Histoire</x:v>
      </x:c>
      <x:c r="D654" s="13" t="str">
        <x:v>V5 Scènes historiques</x:v>
      </x:c>
      <x:c r="E654" s="13" t="str">
        <x:v>Lire Histoire</x:v>
      </x:c>
      <x:c r="F654" s="13" t="str">
        <x:v>Extension V5</x:v>
      </x:c>
      <x:c r="G654" s="15" t="n">
        <x:v>12</x:v>
      </x:c>
      <x:c r="H654" s="15" t="n">
        <x:v>7</x:v>
      </x:c>
    </x:row>
    <x:row r="655" ht="52" customHeight="1">
      <x:c r="A655" s="13" t="str">
        <x:v>WARP5-A01-S03</x:v>
      </x:c>
      <x:c r="B655" s="13" t="str">
        <x:v>Le passage choisi par les autres</x:v>
      </x:c>
      <x:c r="C655" s="13" t="str">
        <x:v>Histoire</x:v>
      </x:c>
      <x:c r="D655" s="13" t="str">
        <x:v>V5 Scènes historiques</x:v>
      </x:c>
      <x:c r="E655" s="13" t="str">
        <x:v>Lire Histoire</x:v>
      </x:c>
      <x:c r="F655" s="13" t="str">
        <x:v>Extension V5</x:v>
      </x:c>
      <x:c r="G655" s="15" t="n">
        <x:v>12</x:v>
      </x:c>
      <x:c r="H655" s="15" t="n">
        <x:v>8</x:v>
      </x:c>
    </x:row>
    <x:row r="656" ht="52" customHeight="1">
      <x:c r="A656" s="13" t="str">
        <x:v>WARP5-A02-S01</x:v>
      </x:c>
      <x:c r="B656" s="13" t="str">
        <x:v>Les contenants sous l’eau brune</x:v>
      </x:c>
      <x:c r="C656" s="13" t="str">
        <x:v>Histoire</x:v>
      </x:c>
      <x:c r="D656" s="13" t="str">
        <x:v>V5 Scènes historiques</x:v>
      </x:c>
      <x:c r="E656" s="13" t="str">
        <x:v>Lire Histoire</x:v>
      </x:c>
      <x:c r="F656" s="13" t="str">
        <x:v>Extension V5</x:v>
      </x:c>
      <x:c r="G656" s="15" t="n">
        <x:v>12</x:v>
      </x:c>
      <x:c r="H656" s="15" t="n">
        <x:v>9</x:v>
      </x:c>
    </x:row>
    <x:row r="657" ht="52" customHeight="1">
      <x:c r="A657" s="13" t="str">
        <x:v>WARP5-A02-S02</x:v>
      </x:c>
      <x:c r="B657" s="13" t="str">
        <x:v>La proie du nouveau chenal</x:v>
      </x:c>
      <x:c r="C657" s="13" t="str">
        <x:v>Histoire</x:v>
      </x:c>
      <x:c r="D657" s="13" t="str">
        <x:v>V5 Scènes historiques</x:v>
      </x:c>
      <x:c r="E657" s="13" t="str">
        <x:v>Lire Histoire</x:v>
      </x:c>
      <x:c r="F657" s="13" t="str">
        <x:v>Extension V5</x:v>
      </x:c>
      <x:c r="G657" s="15" t="n">
        <x:v>12</x:v>
      </x:c>
      <x:c r="H657" s="15" t="n">
        <x:v>10</x:v>
      </x:c>
    </x:row>
    <x:row r="658" ht="52" customHeight="1">
      <x:c r="A658" s="13" t="str">
        <x:v>WARP5-A02-S03</x:v>
      </x:c>
      <x:c r="B658" s="13" t="str">
        <x:v>Le grenier déplacé</x:v>
      </x:c>
      <x:c r="C658" s="13" t="str">
        <x:v>Histoire</x:v>
      </x:c>
      <x:c r="D658" s="13" t="str">
        <x:v>V5 Scènes historiques</x:v>
      </x:c>
      <x:c r="E658" s="13" t="str">
        <x:v>Lire Histoire</x:v>
      </x:c>
      <x:c r="F658" s="13" t="str">
        <x:v>Extension V5</x:v>
      </x:c>
      <x:c r="G658" s="15" t="n">
        <x:v>12</x:v>
      </x:c>
      <x:c r="H658" s="15" t="n">
        <x:v>11</x:v>
      </x:c>
    </x:row>
    <x:row r="659" ht="52" customHeight="1">
      <x:c r="A659" s="13" t="str">
        <x:v>WARP5-A03-S01</x:v>
      </x:c>
      <x:c r="B659" s="13" t="str">
        <x:v>Deux marques sur le même métal</x:v>
      </x:c>
      <x:c r="C659" s="13" t="str">
        <x:v>Histoire</x:v>
      </x:c>
      <x:c r="D659" s="13" t="str">
        <x:v>V5 Scènes historiques</x:v>
      </x:c>
      <x:c r="E659" s="13" t="str">
        <x:v>Lire Histoire</x:v>
      </x:c>
      <x:c r="F659" s="13" t="str">
        <x:v>Extension V5</x:v>
      </x:c>
      <x:c r="G659" s="15" t="n">
        <x:v>12</x:v>
      </x:c>
      <x:c r="H659" s="15" t="n">
        <x:v>12</x:v>
      </x:c>
    </x:row>
    <x:row r="660" ht="52" customHeight="1">
      <x:c r="A660" s="13" t="str">
        <x:v>WARP5-A03-S02</x:v>
      </x:c>
      <x:c r="B660" s="13" t="str">
        <x:v>Le geste que le métal permet</x:v>
      </x:c>
      <x:c r="C660" s="13" t="str">
        <x:v>Histoire</x:v>
      </x:c>
      <x:c r="D660" s="13" t="str">
        <x:v>V5 Scènes historiques</x:v>
      </x:c>
      <x:c r="E660" s="13" t="str">
        <x:v>Lire Histoire</x:v>
      </x:c>
      <x:c r="F660" s="13" t="str">
        <x:v>Extension V5</x:v>
      </x:c>
      <x:c r="G660" s="15" t="n">
        <x:v>12</x:v>
      </x:c>
      <x:c r="H660" s="15" t="n">
        <x:v>13</x:v>
      </x:c>
    </x:row>
    <x:row r="661" ht="52" customHeight="1">
      <x:c r="A661" s="13" t="str">
        <x:v>WARP5-A03-S03</x:v>
      </x:c>
      <x:c r="B661" s="13" t="str">
        <x:v>Le support des deux histoires</x:v>
      </x:c>
      <x:c r="C661" s="13" t="str">
        <x:v>Histoire</x:v>
      </x:c>
      <x:c r="D661" s="13" t="str">
        <x:v>V5 Scènes historiques</x:v>
      </x:c>
      <x:c r="E661" s="13" t="str">
        <x:v>Lire Histoire</x:v>
      </x:c>
      <x:c r="F661" s="13" t="str">
        <x:v>Extension V5</x:v>
      </x:c>
      <x:c r="G661" s="15" t="n">
        <x:v>12</x:v>
      </x:c>
      <x:c r="H661" s="15" t="n">
        <x:v>14</x:v>
      </x:c>
    </x:row>
    <x:row r="662" ht="52" customHeight="1">
      <x:c r="A662" s="13" t="str">
        <x:v>WARP5-A04-S01</x:v>
      </x:c>
      <x:c r="B662" s="13" t="str">
        <x:v>Trois traces au gué</x:v>
      </x:c>
      <x:c r="C662" s="13" t="str">
        <x:v>Histoire</x:v>
      </x:c>
      <x:c r="D662" s="13" t="str">
        <x:v>V5 Scènes historiques</x:v>
      </x:c>
      <x:c r="E662" s="13" t="str">
        <x:v>Lire Histoire</x:v>
      </x:c>
      <x:c r="F662" s="13" t="str">
        <x:v>Extension V5</x:v>
      </x:c>
      <x:c r="G662" s="15" t="n">
        <x:v>12</x:v>
      </x:c>
      <x:c r="H662" s="15" t="n">
        <x:v>15</x:v>
      </x:c>
    </x:row>
    <x:row r="663" ht="52" customHeight="1">
      <x:c r="A663" s="13" t="str">
        <x:v>WARP5-A04-S02</x:v>
      </x:c>
      <x:c r="B663" s="13" t="str">
        <x:v>La fenêtre entre deux traversées</x:v>
      </x:c>
      <x:c r="C663" s="13" t="str">
        <x:v>Histoire</x:v>
      </x:c>
      <x:c r="D663" s="13" t="str">
        <x:v>V5 Scènes historiques</x:v>
      </x:c>
      <x:c r="E663" s="13" t="str">
        <x:v>Lire Histoire</x:v>
      </x:c>
      <x:c r="F663" s="13" t="str">
        <x:v>Extension V5</x:v>
      </x:c>
      <x:c r="G663" s="15" t="n">
        <x:v>12</x:v>
      </x:c>
      <x:c r="H663" s="15" t="n">
        <x:v>16</x:v>
      </x:c>
    </x:row>
    <x:row r="664" ht="52" customHeight="1">
      <x:c r="A664" s="13" t="str">
        <x:v>WARP5-A04-S03</x:v>
      </x:c>
      <x:c r="B664" s="13" t="str">
        <x:v>La bannière rendue à sa route</x:v>
      </x:c>
      <x:c r="C664" s="13" t="str">
        <x:v>Histoire</x:v>
      </x:c>
      <x:c r="D664" s="13" t="str">
        <x:v>V5 Scènes historiques</x:v>
      </x:c>
      <x:c r="E664" s="13" t="str">
        <x:v>Lire Histoire</x:v>
      </x:c>
      <x:c r="F664" s="13" t="str">
        <x:v>Extension V5</x:v>
      </x:c>
      <x:c r="G664" s="15" t="n">
        <x:v>12</x:v>
      </x:c>
      <x:c r="H664" s="15" t="n">
        <x:v>17</x:v>
      </x:c>
    </x:row>
    <x:row r="665" ht="52" customHeight="1">
      <x:c r="A665" s="13" t="str">
        <x:v>WARP5-A05-S01</x:v>
      </x:c>
      <x:c r="B665" s="13" t="str">
        <x:v>La quille dans les galets</x:v>
      </x:c>
      <x:c r="C665" s="13" t="str">
        <x:v>Histoire</x:v>
      </x:c>
      <x:c r="D665" s="13" t="str">
        <x:v>V5 Scènes historiques</x:v>
      </x:c>
      <x:c r="E665" s="13" t="str">
        <x:v>Lire Histoire</x:v>
      </x:c>
      <x:c r="F665" s="13" t="str">
        <x:v>Extension V5</x:v>
      </x:c>
      <x:c r="G665" s="15" t="n">
        <x:v>12</x:v>
      </x:c>
      <x:c r="H665" s="15" t="n">
        <x:v>18</x:v>
      </x:c>
    </x:row>
    <x:row r="666" ht="52" customHeight="1">
      <x:c r="A666" s="13" t="str">
        <x:v>WARP5-A05-S02</x:v>
      </x:c>
      <x:c r="B666" s="13" t="str">
        <x:v>La chasse du chemin de bois</x:v>
      </x:c>
      <x:c r="C666" s="13" t="str">
        <x:v>Histoire</x:v>
      </x:c>
      <x:c r="D666" s="13" t="str">
        <x:v>V5 Scènes historiques</x:v>
      </x:c>
      <x:c r="E666" s="13" t="str">
        <x:v>Lire Histoire</x:v>
      </x:c>
      <x:c r="F666" s="13" t="str">
        <x:v>Extension V5</x:v>
      </x:c>
      <x:c r="G666" s="15" t="n">
        <x:v>12</x:v>
      </x:c>
      <x:c r="H666" s="15" t="n">
        <x:v>19</x:v>
      </x:c>
    </x:row>
    <x:row r="667" ht="52" customHeight="1">
      <x:c r="A667" s="13" t="str">
        <x:v>WARP5-A05-S03</x:v>
      </x:c>
      <x:c r="B667" s="13" t="str">
        <x:v>La mer n’est pas à moi</x:v>
      </x:c>
      <x:c r="C667" s="13" t="str">
        <x:v>Histoire</x:v>
      </x:c>
      <x:c r="D667" s="13" t="str">
        <x:v>V5 Scènes historiques</x:v>
      </x:c>
      <x:c r="E667" s="13" t="str">
        <x:v>Lire Histoire</x:v>
      </x:c>
      <x:c r="F667" s="13" t="str">
        <x:v>Extension V5</x:v>
      </x:c>
      <x:c r="G667" s="15" t="n">
        <x:v>12</x:v>
      </x:c>
      <x:c r="H667" s="15" t="n">
        <x:v>20</x:v>
      </x:c>
    </x:row>
    <x:row r="668" ht="52" customHeight="1">
      <x:c r="A668" s="13" t="str">
        <x:v>WARP5-A06-S01</x:v>
      </x:c>
      <x:c r="B668" s="13" t="str">
        <x:v>Le signal déplacé</x:v>
      </x:c>
      <x:c r="C668" s="13" t="str">
        <x:v>Histoire</x:v>
      </x:c>
      <x:c r="D668" s="13" t="str">
        <x:v>V5 Scènes historiques</x:v>
      </x:c>
      <x:c r="E668" s="13" t="str">
        <x:v>Lire Histoire</x:v>
      </x:c>
      <x:c r="F668" s="13" t="str">
        <x:v>Extension V5</x:v>
      </x:c>
      <x:c r="G668" s="15" t="n">
        <x:v>12</x:v>
      </x:c>
      <x:c r="H668" s="15" t="n">
        <x:v>21</x:v>
      </x:c>
    </x:row>
    <x:row r="669" ht="52" customHeight="1">
      <x:c r="A669" s="13" t="str">
        <x:v>WARP5-A06-S02</x:v>
      </x:c>
      <x:c r="B669" s="13" t="str">
        <x:v>Le bond entre les terrasses</x:v>
      </x:c>
      <x:c r="C669" s="13" t="str">
        <x:v>Histoire</x:v>
      </x:c>
      <x:c r="D669" s="13" t="str">
        <x:v>V5 Scènes historiques</x:v>
      </x:c>
      <x:c r="E669" s="13" t="str">
        <x:v>Lire Histoire</x:v>
      </x:c>
      <x:c r="F669" s="13" t="str">
        <x:v>Extension V5</x:v>
      </x:c>
      <x:c r="G669" s="15" t="n">
        <x:v>12</x:v>
      </x:c>
      <x:c r="H669" s="15" t="n">
        <x:v>22</x:v>
      </x:c>
    </x:row>
    <x:row r="670" ht="52" customHeight="1">
      <x:c r="A670" s="13" t="str">
        <x:v>WARP5-A06-S03</x:v>
      </x:c>
      <x:c r="B670" s="13" t="str">
        <x:v>Un son pour le retour</x:v>
      </x:c>
      <x:c r="C670" s="13" t="str">
        <x:v>Histoire</x:v>
      </x:c>
      <x:c r="D670" s="13" t="str">
        <x:v>V5 Scènes historiques</x:v>
      </x:c>
      <x:c r="E670" s="13" t="str">
        <x:v>Lire Histoire</x:v>
      </x:c>
      <x:c r="F670" s="13" t="str">
        <x:v>Extension V5</x:v>
      </x:c>
      <x:c r="G670" s="15" t="n">
        <x:v>12</x:v>
      </x:c>
      <x:c r="H670" s="15" t="n">
        <x:v>23</x:v>
      </x:c>
    </x:row>
    <x:row r="671" ht="52" customHeight="1">
      <x:c r="A671" s="13" t="str">
        <x:v>WARP5-A07-S01</x:v>
      </x:c>
      <x:c r="B671" s="13" t="str">
        <x:v>Le nez contre la pierre</x:v>
      </x:c>
      <x:c r="C671" s="13" t="str">
        <x:v>Histoire</x:v>
      </x:c>
      <x:c r="D671" s="13" t="str">
        <x:v>V5 Scènes historiques</x:v>
      </x:c>
      <x:c r="E671" s="13" t="str">
        <x:v>Lire Histoire</x:v>
      </x:c>
      <x:c r="F671" s="13" t="str">
        <x:v>Extension V5</x:v>
      </x:c>
      <x:c r="G671" s="15" t="n">
        <x:v>12</x:v>
      </x:c>
      <x:c r="H671" s="15" t="n">
        <x:v>24</x:v>
      </x:c>
    </x:row>
    <x:row r="672" ht="52" customHeight="1">
      <x:c r="A672" s="13" t="str">
        <x:v>WARP5-A07-S02</x:v>
      </x:c>
      <x:c r="B672" s="13" t="str">
        <x:v>Deux pistes, une ouverture</x:v>
      </x:c>
      <x:c r="C672" s="13" t="str">
        <x:v>Histoire</x:v>
      </x:c>
      <x:c r="D672" s="13" t="str">
        <x:v>V5 Scènes historiques</x:v>
      </x:c>
      <x:c r="E672" s="13" t="str">
        <x:v>Lire Histoire</x:v>
      </x:c>
      <x:c r="F672" s="13" t="str">
        <x:v>Extension V5</x:v>
      </x:c>
      <x:c r="G672" s="15" t="n">
        <x:v>12</x:v>
      </x:c>
      <x:c r="H672" s="15" t="n">
        <x:v>25</x:v>
      </x:c>
    </x:row>
    <x:row r="673" ht="52" customHeight="1">
      <x:c r="A673" s="13" t="str">
        <x:v>WARP5-A07-S03</x:v>
      </x:c>
      <x:c r="B673" s="13" t="str">
        <x:v>Le chien reprend sa place</x:v>
      </x:c>
      <x:c r="C673" s="13" t="str">
        <x:v>Histoire</x:v>
      </x:c>
      <x:c r="D673" s="13" t="str">
        <x:v>V5 Scènes historiques</x:v>
      </x:c>
      <x:c r="E673" s="13" t="str">
        <x:v>Lire Histoire</x:v>
      </x:c>
      <x:c r="F673" s="13" t="str">
        <x:v>Extension V5</x:v>
      </x:c>
      <x:c r="G673" s="15" t="n">
        <x:v>12</x:v>
      </x:c>
      <x:c r="H673" s="15" t="n">
        <x:v>26</x:v>
      </x:c>
    </x:row>
    <x:row r="674" ht="52" customHeight="1">
      <x:c r="A674" s="13" t="str">
        <x:v>WARP5-A08-S01</x:v>
      </x:c>
      <x:c r="B674" s="13" t="str">
        <x:v>Le wagon et la corniche</x:v>
      </x:c>
      <x:c r="C674" s="13" t="str">
        <x:v>Histoire</x:v>
      </x:c>
      <x:c r="D674" s="13" t="str">
        <x:v>V5 Scènes historiques</x:v>
      </x:c>
      <x:c r="E674" s="13" t="str">
        <x:v>Lire Histoire</x:v>
      </x:c>
      <x:c r="F674" s="13" t="str">
        <x:v>Extension V5</x:v>
      </x:c>
      <x:c r="G674" s="15" t="n">
        <x:v>12</x:v>
      </x:c>
      <x:c r="H674" s="15" t="n">
        <x:v>27</x:v>
      </x:c>
    </x:row>
    <x:row r="675" ht="52" customHeight="1">
      <x:c r="A675" s="13" t="str">
        <x:v>WARP5-A08-S02</x:v>
      </x:c>
      <x:c r="B675" s="13" t="str">
        <x:v>La chasse sous le dernier wagon</x:v>
      </x:c>
      <x:c r="C675" s="13" t="str">
        <x:v>Histoire</x:v>
      </x:c>
      <x:c r="D675" s="13" t="str">
        <x:v>V5 Scènes historiques</x:v>
      </x:c>
      <x:c r="E675" s="13" t="str">
        <x:v>Lire Histoire</x:v>
      </x:c>
      <x:c r="F675" s="13" t="str">
        <x:v>Extension V5</x:v>
      </x:c>
      <x:c r="G675" s="15" t="n">
        <x:v>12</x:v>
      </x:c>
      <x:c r="H675" s="15" t="n">
        <x:v>28</x:v>
      </x:c>
    </x:row>
    <x:row r="676" ht="52" customHeight="1">
      <x:c r="A676" s="13" t="str">
        <x:v>WARP5-A08-S03</x:v>
      </x:c>
      <x:c r="B676" s="13" t="str">
        <x:v>Quand les roues repartent</x:v>
      </x:c>
      <x:c r="C676" s="13" t="str">
        <x:v>Histoire</x:v>
      </x:c>
      <x:c r="D676" s="13" t="str">
        <x:v>V5 Scènes historiques</x:v>
      </x:c>
      <x:c r="E676" s="13" t="str">
        <x:v>Lire Histoire</x:v>
      </x:c>
      <x:c r="F676" s="13" t="str">
        <x:v>Extension V5</x:v>
      </x:c>
      <x:c r="G676" s="15" t="n">
        <x:v>12</x:v>
      </x:c>
      <x:c r="H676" s="15" t="n">
        <x:v>29</x:v>
      </x:c>
    </x:row>
    <x:row r="677" ht="52" customHeight="1">
      <x:c r="A677" s="13" t="str">
        <x:v>WARP5-A09-S01</x:v>
      </x:c>
      <x:c r="B677" s="13" t="str">
        <x:v>Les enveloppes au poste</x:v>
      </x:c>
      <x:c r="C677" s="13" t="str">
        <x:v>Histoire</x:v>
      </x:c>
      <x:c r="D677" s="13" t="str">
        <x:v>V5 Scènes historiques</x:v>
      </x:c>
      <x:c r="E677" s="13" t="str">
        <x:v>Lire Histoire</x:v>
      </x:c>
      <x:c r="F677" s="13" t="str">
        <x:v>Extension V5</x:v>
      </x:c>
      <x:c r="G677" s="15" t="n">
        <x:v>12</x:v>
      </x:c>
      <x:c r="H677" s="15" t="n">
        <x:v>30</x:v>
      </x:c>
    </x:row>
    <x:row r="678" ht="52" customHeight="1">
      <x:c r="A678" s="13" t="str">
        <x:v>WARP5-A09-S02</x:v>
      </x:c>
      <x:c r="B678" s="13" t="str">
        <x:v>Le bois entre deux signaux</x:v>
      </x:c>
      <x:c r="C678" s="13" t="str">
        <x:v>Histoire</x:v>
      </x:c>
      <x:c r="D678" s="13" t="str">
        <x:v>V5 Scènes historiques</x:v>
      </x:c>
      <x:c r="E678" s="13" t="str">
        <x:v>Lire Histoire</x:v>
      </x:c>
      <x:c r="F678" s="13" t="str">
        <x:v>Extension V5</x:v>
      </x:c>
      <x:c r="G678" s="15" t="n">
        <x:v>12</x:v>
      </x:c>
      <x:c r="H678" s="15" t="n">
        <x:v>31</x:v>
      </x:c>
    </x:row>
    <x:row r="679" ht="52" customHeight="1">
      <x:c r="A679" s="13" t="str">
        <x:v>WARP5-A09-S03</x:v>
      </x:c>
      <x:c r="B679" s="13" t="str">
        <x:v>Ce qui appartient aux absents</x:v>
      </x:c>
      <x:c r="C679" s="13" t="str">
        <x:v>Histoire</x:v>
      </x:c>
      <x:c r="D679" s="13" t="str">
        <x:v>V5 Scènes historiques</x:v>
      </x:c>
      <x:c r="E679" s="13" t="str">
        <x:v>Lire Histoire</x:v>
      </x:c>
      <x:c r="F679" s="13" t="str">
        <x:v>Extension V5</x:v>
      </x:c>
      <x:c r="G679" s="15" t="n">
        <x:v>12</x:v>
      </x:c>
      <x:c r="H679" s="15" t="n">
        <x:v>32</x:v>
      </x:c>
    </x:row>
    <x:row r="680" ht="52" customHeight="1">
      <x:c r="A680" s="13" t="str">
        <x:v>WARP5-A10-S01</x:v>
      </x:c>
      <x:c r="B680" s="13" t="str">
        <x:v>Les traces du pilote</x:v>
      </x:c>
      <x:c r="C680" s="13" t="str">
        <x:v>Histoire</x:v>
      </x:c>
      <x:c r="D680" s="13" t="str">
        <x:v>V5 Scènes historiques</x:v>
      </x:c>
      <x:c r="E680" s="13" t="str">
        <x:v>Lire Histoire</x:v>
      </x:c>
      <x:c r="F680" s="13" t="str">
        <x:v>Extension V5</x:v>
      </x:c>
      <x:c r="G680" s="15" t="n">
        <x:v>12</x:v>
      </x:c>
      <x:c r="H680" s="15" t="n">
        <x:v>33</x:v>
      </x:c>
    </x:row>
    <x:row r="681" ht="52" customHeight="1">
      <x:c r="A681" s="13" t="str">
        <x:v>WARP5-A10-S02</x:v>
      </x:c>
      <x:c r="B681" s="13" t="str">
        <x:v>Le massif avant l’extraction</x:v>
      </x:c>
      <x:c r="C681" s="13" t="str">
        <x:v>Histoire</x:v>
      </x:c>
      <x:c r="D681" s="13" t="str">
        <x:v>V5 Scènes historiques</x:v>
      </x:c>
      <x:c r="E681" s="13" t="str">
        <x:v>Lire Histoire</x:v>
      </x:c>
      <x:c r="F681" s="13" t="str">
        <x:v>Extension V5</x:v>
      </x:c>
      <x:c r="G681" s="15" t="n">
        <x:v>12</x:v>
      </x:c>
      <x:c r="H681" s="15" t="n">
        <x:v>34</x:v>
      </x:c>
    </x:row>
    <x:row r="682" ht="52" customHeight="1">
      <x:c r="A682" s="13" t="str">
        <x:v>WARP5-A10-S03</x:v>
      </x:c>
      <x:c r="B682" s="13" t="str">
        <x:v>Deux départs dans le même ciel</x:v>
      </x:c>
      <x:c r="C682" s="13" t="str">
        <x:v>Histoire</x:v>
      </x:c>
      <x:c r="D682" s="13" t="str">
        <x:v>V5 Scènes historiques</x:v>
      </x:c>
      <x:c r="E682" s="13" t="str">
        <x:v>Lire Histoire</x:v>
      </x:c>
      <x:c r="F682" s="13" t="str">
        <x:v>Extension V5</x:v>
      </x:c>
      <x:c r="G682" s="15" t="n">
        <x:v>12</x:v>
      </x:c>
      <x:c r="H682" s="15" t="n">
        <x:v>35</x:v>
      </x:c>
    </x:row>
    <x:row r="683" ht="52" customHeight="1">
      <x:c r="A683" s="13" t="str">
        <x:v>WARP5-A11-S01</x:v>
      </x:c>
      <x:c r="B683" s="13" t="str">
        <x:v>Les étages qui vivent encore</x:v>
      </x:c>
      <x:c r="C683" s="13" t="str">
        <x:v>Histoire</x:v>
      </x:c>
      <x:c r="D683" s="13" t="str">
        <x:v>V5 Scènes historiques</x:v>
      </x:c>
      <x:c r="E683" s="13" t="str">
        <x:v>Lire Histoire</x:v>
      </x:c>
      <x:c r="F683" s="13" t="str">
        <x:v>Extension V5</x:v>
      </x:c>
      <x:c r="G683" s="15" t="n">
        <x:v>12</x:v>
      </x:c>
      <x:c r="H683" s="15" t="n">
        <x:v>36</x:v>
      </x:c>
    </x:row>
    <x:row r="684" ht="52" customHeight="1">
      <x:c r="A684" s="13" t="str">
        <x:v>WARP5-A11-S02</x:v>
      </x:c>
      <x:c r="B684" s="13" t="str">
        <x:v>Le prédateur des gaines</x:v>
      </x:c>
      <x:c r="C684" s="13" t="str">
        <x:v>Histoire</x:v>
      </x:c>
      <x:c r="D684" s="13" t="str">
        <x:v>V5 Scènes historiques</x:v>
      </x:c>
      <x:c r="E684" s="13" t="str">
        <x:v>Lire Histoire</x:v>
      </x:c>
      <x:c r="F684" s="13" t="str">
        <x:v>Extension V5</x:v>
      </x:c>
      <x:c r="G684" s="15" t="n">
        <x:v>12</x:v>
      </x:c>
      <x:c r="H684" s="15" t="n">
        <x:v>37</x:v>
      </x:c>
    </x:row>
    <x:row r="685" ht="52" customHeight="1">
      <x:c r="A685" s="13" t="str">
        <x:v>WARP5-A11-S03</x:v>
      </x:c>
      <x:c r="B685" s="13" t="str">
        <x:v>Les lumières se rallument</x:v>
      </x:c>
      <x:c r="C685" s="13" t="str">
        <x:v>Histoire</x:v>
      </x:c>
      <x:c r="D685" s="13" t="str">
        <x:v>V5 Scènes historiques</x:v>
      </x:c>
      <x:c r="E685" s="13" t="str">
        <x:v>Lire Histoire</x:v>
      </x:c>
      <x:c r="F685" s="13" t="str">
        <x:v>Extension V5</x:v>
      </x:c>
      <x:c r="G685" s="15" t="n">
        <x:v>12</x:v>
      </x:c>
      <x:c r="H685" s="15" t="n">
        <x:v>38</x:v>
      </x:c>
    </x:row>
    <x:row r="686" ht="52" customHeight="1">
      <x:c r="A686" s="13" t="str">
        <x:v>WARP5-A12-S01</x:v>
      </x:c>
      <x:c r="B686" s="13" t="str">
        <x:v>Le seuil en train de naître</x:v>
      </x:c>
      <x:c r="C686" s="13" t="str">
        <x:v>Histoire</x:v>
      </x:c>
      <x:c r="D686" s="13" t="str">
        <x:v>V5 Scènes historiques</x:v>
      </x:c>
      <x:c r="E686" s="13" t="str">
        <x:v>Lire Histoire</x:v>
      </x:c>
      <x:c r="F686" s="13" t="str">
        <x:v>Extension V5</x:v>
      </x:c>
      <x:c r="G686" s="15" t="n">
        <x:v>12</x:v>
      </x:c>
      <x:c r="H686" s="15" t="n">
        <x:v>39</x:v>
      </x:c>
    </x:row>
    <x:row r="687" ht="52" customHeight="1">
      <x:c r="A687" s="13" t="str">
        <x:v>WARP5-A12-S02</x:v>
      </x:c>
      <x:c r="B687" s="13" t="str">
        <x:v>La chasse des bâtisseurs</x:v>
      </x:c>
      <x:c r="C687" s="13" t="str">
        <x:v>Histoire</x:v>
      </x:c>
      <x:c r="D687" s="13" t="str">
        <x:v>V5 Scènes historiques</x:v>
      </x:c>
      <x:c r="E687" s="13" t="str">
        <x:v>Lire Histoire</x:v>
      </x:c>
      <x:c r="F687" s="13" t="str">
        <x:v>Extension V5</x:v>
      </x:c>
      <x:c r="G687" s="15" t="n">
        <x:v>12</x:v>
      </x:c>
      <x:c r="H687" s="15" t="n">
        <x:v>40</x:v>
      </x:c>
    </x:row>
    <x:row r="688" ht="52" customHeight="1">
      <x:c r="A688" s="13" t="str">
        <x:v>WARP5-A12-S03</x:v>
      </x:c>
      <x:c r="B688" s="13" t="str">
        <x:v>Le nom qui ne sera pas le mien</x:v>
      </x:c>
      <x:c r="C688" s="13" t="str">
        <x:v>Histoire</x:v>
      </x:c>
      <x:c r="D688" s="13" t="str">
        <x:v>V5 Scènes historiques</x:v>
      </x:c>
      <x:c r="E688" s="13" t="str">
        <x:v>Lire Histoire</x:v>
      </x:c>
      <x:c r="F688" s="13" t="str">
        <x:v>Extension V5</x:v>
      </x:c>
      <x:c r="G688" s="15" t="n">
        <x:v>12</x:v>
      </x:c>
      <x:c r="H688" s="15" t="n">
        <x:v>41</x:v>
      </x:c>
    </x:row>
    <x:row r="689" ht="52" customHeight="1">
      <x:c r="A689" s="13" t="str">
        <x:v>PRO5-S01</x:v>
      </x:c>
      <x:c r="B689" s="13" t="str">
        <x:v>Avant le premier nom</x:v>
      </x:c>
      <x:c r="C689" s="13" t="str">
        <x:v>Histoire</x:v>
      </x:c>
      <x:c r="D689" s="13" t="str">
        <x:v>V5 Prologue jouable</x:v>
      </x:c>
      <x:c r="E689" s="13" t="str">
        <x:v>Lire Histoire</x:v>
      </x:c>
      <x:c r="F689" s="13" t="str">
        <x:v>Extension V5</x:v>
      </x:c>
      <x:c r="G689" s="15" t="n">
        <x:v>13</x:v>
      </x:c>
      <x:c r="H689" s="15" t="n">
        <x:v>6</x:v>
      </x:c>
    </x:row>
    <x:row r="690" ht="52" customHeight="1">
      <x:c r="A690" s="13" t="str">
        <x:v>PRO5-S02</x:v>
      </x:c>
      <x:c r="B690" s="13" t="str">
        <x:v>La consigne avant le danger</x:v>
      </x:c>
      <x:c r="C690" s="13" t="str">
        <x:v>Histoire</x:v>
      </x:c>
      <x:c r="D690" s="13" t="str">
        <x:v>V5 Prologue jouable</x:v>
      </x:c>
      <x:c r="E690" s="13" t="str">
        <x:v>Lire Histoire</x:v>
      </x:c>
      <x:c r="F690" s="13" t="str">
        <x:v>Extension V5</x:v>
      </x:c>
      <x:c r="G690" s="15" t="n">
        <x:v>13</x:v>
      </x:c>
      <x:c r="H690" s="15" t="n">
        <x:v>7</x:v>
      </x:c>
    </x:row>
    <x:row r="691" ht="52" customHeight="1">
      <x:c r="A691" s="13" t="str">
        <x:v>PRO5-S03</x:v>
      </x:c>
      <x:c r="B691" s="13" t="str">
        <x:v>Les mains sur l’outil</x:v>
      </x:c>
      <x:c r="C691" s="13" t="str">
        <x:v>Histoire</x:v>
      </x:c>
      <x:c r="D691" s="13" t="str">
        <x:v>V5 Prologue jouable</x:v>
      </x:c>
      <x:c r="E691" s="13" t="str">
        <x:v>Lire Histoire</x:v>
      </x:c>
      <x:c r="F691" s="13" t="str">
        <x:v>Extension V5</x:v>
      </x:c>
      <x:c r="G691" s="15" t="n">
        <x:v>13</x:v>
      </x:c>
      <x:c r="H691" s="15" t="n">
        <x:v>8</x:v>
      </x:c>
    </x:row>
    <x:row r="692" ht="52" customHeight="1">
      <x:c r="A692" s="13" t="str">
        <x:v>PRO5-S04</x:v>
      </x:c>
      <x:c r="B692" s="13" t="str">
        <x:v>Le loquet cède</x:v>
      </x:c>
      <x:c r="C692" s="13" t="str">
        <x:v>Histoire</x:v>
      </x:c>
      <x:c r="D692" s="13" t="str">
        <x:v>V5 Prologue jouable</x:v>
      </x:c>
      <x:c r="E692" s="13" t="str">
        <x:v>Lire Histoire</x:v>
      </x:c>
      <x:c r="F692" s="13" t="str">
        <x:v>Extension V5</x:v>
      </x:c>
      <x:c r="G692" s="15" t="n">
        <x:v>13</x:v>
      </x:c>
      <x:c r="H692" s="15" t="n">
        <x:v>9</x:v>
      </x:c>
    </x:row>
    <x:row r="693" ht="52" customHeight="1">
      <x:c r="A693" s="13" t="str">
        <x:v>PRO5-S05</x:v>
      </x:c>
      <x:c r="B693" s="13" t="str">
        <x:v>Le premier déplacement juste</x:v>
      </x:c>
      <x:c r="C693" s="13" t="str">
        <x:v>Histoire</x:v>
      </x:c>
      <x:c r="D693" s="13" t="str">
        <x:v>V5 Prologue jouable</x:v>
      </x:c>
      <x:c r="E693" s="13" t="str">
        <x:v>Lire Histoire</x:v>
      </x:c>
      <x:c r="F693" s="13" t="str">
        <x:v>Extension V5</x:v>
      </x:c>
      <x:c r="G693" s="15" t="n">
        <x:v>13</x:v>
      </x:c>
      <x:c r="H693" s="15" t="n">
        <x:v>10</x:v>
      </x:c>
    </x:row>
    <x:row r="694" ht="52" customHeight="1">
      <x:c r="A694" s="13" t="str">
        <x:v>PRO5-S06</x:v>
      </x:c>
      <x:c r="B694" s="13" t="str">
        <x:v>Le camarade dans le passage</x:v>
      </x:c>
      <x:c r="C694" s="13" t="str">
        <x:v>Histoire</x:v>
      </x:c>
      <x:c r="D694" s="13" t="str">
        <x:v>V5 Prologue jouable</x:v>
      </x:c>
      <x:c r="E694" s="13" t="str">
        <x:v>Lire Histoire</x:v>
      </x:c>
      <x:c r="F694" s="13" t="str">
        <x:v>Extension V5</x:v>
      </x:c>
      <x:c r="G694" s="15" t="n">
        <x:v>13</x:v>
      </x:c>
      <x:c r="H694" s="15" t="n">
        <x:v>11</x:v>
      </x:c>
    </x:row>
    <x:row r="695" ht="52" customHeight="1">
      <x:c r="A695" s="13" t="str">
        <x:v>PRO5-S07</x:v>
      </x:c>
      <x:c r="B695" s="13" t="str">
        <x:v>Le filet se referme</x:v>
      </x:c>
      <x:c r="C695" s="13" t="str">
        <x:v>Histoire</x:v>
      </x:c>
      <x:c r="D695" s="13" t="str">
        <x:v>V5 Prologue jouable</x:v>
      </x:c>
      <x:c r="E695" s="13" t="str">
        <x:v>Lire Histoire</x:v>
      </x:c>
      <x:c r="F695" s="13" t="str">
        <x:v>Extension V5</x:v>
      </x:c>
      <x:c r="G695" s="15" t="n">
        <x:v>13</x:v>
      </x:c>
      <x:c r="H695" s="15" t="n">
        <x:v>12</x:v>
      </x:c>
    </x:row>
    <x:row r="696" ht="52" customHeight="1">
      <x:c r="A696" s="13" t="str">
        <x:v>PRO5-S08</x:v>
      </x:c>
      <x:c r="B696" s="13" t="str">
        <x:v>Le silence après le choc</x:v>
      </x:c>
      <x:c r="C696" s="13" t="str">
        <x:v>Histoire</x:v>
      </x:c>
      <x:c r="D696" s="13" t="str">
        <x:v>V5 Prologue jouable</x:v>
      </x:c>
      <x:c r="E696" s="13" t="str">
        <x:v>Lire Histoire</x:v>
      </x:c>
      <x:c r="F696" s="13" t="str">
        <x:v>Extension V5</x:v>
      </x:c>
      <x:c r="G696" s="15" t="n">
        <x:v>13</x:v>
      </x:c>
      <x:c r="H696" s="15" t="n">
        <x:v>13</x:v>
      </x:c>
    </x:row>
    <x:row r="697" ht="52" customHeight="1">
      <x:c r="A697" s="13" t="str">
        <x:v>PRO5-S09</x:v>
      </x:c>
      <x:c r="B697" s="13" t="str">
        <x:v>Quatre visages, pas quatre étiquettes</x:v>
      </x:c>
      <x:c r="C697" s="13" t="str">
        <x:v>Histoire</x:v>
      </x:c>
      <x:c r="D697" s="13" t="str">
        <x:v>V5 Prologue jouable</x:v>
      </x:c>
      <x:c r="E697" s="13" t="str">
        <x:v>Lire Histoire</x:v>
      </x:c>
      <x:c r="F697" s="13" t="str">
        <x:v>Extension V5</x:v>
      </x:c>
      <x:c r="G697" s="15" t="n">
        <x:v>13</x:v>
      </x:c>
      <x:c r="H697" s="15" t="n">
        <x:v>14</x:v>
      </x:c>
    </x:row>
    <x:row r="698" ht="52" customHeight="1">
      <x:c r="A698" s="13" t="str">
        <x:v>PRO5-S10</x:v>
      </x:c>
      <x:c r="B698" s="13" t="str">
        <x:v>Le titre au-dessus de la route</x:v>
      </x:c>
      <x:c r="C698" s="13" t="str">
        <x:v>Histoire</x:v>
      </x:c>
      <x:c r="D698" s="13" t="str">
        <x:v>V5 Prologue jouable</x:v>
      </x:c>
      <x:c r="E698" s="13" t="str">
        <x:v>Lire Histoire</x:v>
      </x:c>
      <x:c r="F698" s="13" t="str">
        <x:v>Extension V5</x:v>
      </x:c>
      <x:c r="G698" s="15" t="n">
        <x:v>13</x:v>
      </x:c>
      <x:c r="H698" s="15" t="n">
        <x:v>15</x:v>
      </x:c>
    </x:row>
    <x:row r="699" ht="52" customHeight="1">
      <x:c r="A699" s="13" t="str">
        <x:v>PRO5-S11</x:v>
      </x:c>
      <x:c r="B699" s="13" t="str">
        <x:v>Les mains qui font vivre la ville</x:v>
      </x:c>
      <x:c r="C699" s="13" t="str">
        <x:v>Histoire</x:v>
      </x:c>
      <x:c r="D699" s="13" t="str">
        <x:v>V5 Prologue jouable</x:v>
      </x:c>
      <x:c r="E699" s="13" t="str">
        <x:v>Lire Histoire</x:v>
      </x:c>
      <x:c r="F699" s="13" t="str">
        <x:v>Extension V5</x:v>
      </x:c>
      <x:c r="G699" s="15" t="n">
        <x:v>13</x:v>
      </x:c>
      <x:c r="H699" s="15" t="n">
        <x:v>16</x:v>
      </x:c>
    </x:row>
    <x:row r="700" ht="52" customHeight="1">
      <x:c r="A700" s="13" t="str">
        <x:v>PRO5-S12</x:v>
      </x:c>
      <x:c r="B700" s="13" t="str">
        <x:v>Le premier objectif à soi</x:v>
      </x:c>
      <x:c r="C700" s="13" t="str">
        <x:v>Histoire</x:v>
      </x:c>
      <x:c r="D700" s="13" t="str">
        <x:v>V5 Prologue jouable</x:v>
      </x:c>
      <x:c r="E700" s="13" t="str">
        <x:v>Lire Histoire</x:v>
      </x:c>
      <x:c r="F700" s="13" t="str">
        <x:v>Extension V5</x:v>
      </x:c>
      <x:c r="G700" s="15" t="n">
        <x:v>13</x:v>
      </x:c>
      <x:c r="H700" s="15" t="n">
        <x:v>17</x:v>
      </x:c>
    </x:row>
    <x:row r="701" ht="52" customHeight="1">
      <x:c r="A701" s="13" t="str">
        <x:v>JOURNEY-01</x:v>
      </x:c>
      <x:c r="B701" s="13" t="str">
        <x:v>L’origine choisie</x:v>
      </x:c>
      <x:c r="C701" s="13" t="str">
        <x:v>Histoire</x:v>
      </x:c>
      <x:c r="D701" s="13" t="str">
        <x:v>Parcours complet</x:v>
      </x:c>
      <x:c r="E701" s="13" t="str">
        <x:v>Lire Histoire</x:v>
      </x:c>
      <x:c r="F701" s="13" t="str">
        <x:v>Reconstitution documentée V4 — nouvelle rédaction V5</x:v>
      </x:c>
      <x:c r="G701" s="15" t="n">
        <x:v>9</x:v>
      </x:c>
      <x:c r="H701" s="15" t="n">
        <x:v>6</x:v>
      </x:c>
    </x:row>
    <x:row r="702" ht="52" customHeight="1">
      <x:c r="A702" s="13" t="str">
        <x:v>JOURNEY-02</x:v>
      </x:c>
      <x:c r="B702" s="13" t="str">
        <x:v>Le combat expliqué</x:v>
      </x:c>
      <x:c r="C702" s="13" t="str">
        <x:v>Histoire</x:v>
      </x:c>
      <x:c r="D702" s="13" t="str">
        <x:v>Parcours complet</x:v>
      </x:c>
      <x:c r="E702" s="13" t="str">
        <x:v>Lire Histoire</x:v>
      </x:c>
      <x:c r="F702" s="13" t="str">
        <x:v>Reconstitution documentée V4 — nouvelle rédaction V5</x:v>
      </x:c>
      <x:c r="G702" s="15" t="n">
        <x:v>9</x:v>
      </x:c>
      <x:c r="H702" s="15" t="n">
        <x:v>7</x:v>
      </x:c>
    </x:row>
    <x:row r="703" ht="52" customHeight="1">
      <x:c r="A703" s="13" t="str">
        <x:v>JOURNEY-03</x:v>
      </x:c>
      <x:c r="B703" s="13" t="str">
        <x:v>La cité reconnue</x:v>
      </x:c>
      <x:c r="C703" s="13" t="str">
        <x:v>Histoire</x:v>
      </x:c>
      <x:c r="D703" s="13" t="str">
        <x:v>Parcours complet</x:v>
      </x:c>
      <x:c r="E703" s="13" t="str">
        <x:v>Lire Histoire</x:v>
      </x:c>
      <x:c r="F703" s="13" t="str">
        <x:v>Reconstitution documentée V4 — nouvelle rédaction V5</x:v>
      </x:c>
      <x:c r="G703" s="15" t="n">
        <x:v>9</x:v>
      </x:c>
      <x:c r="H703" s="15" t="n">
        <x:v>8</x:v>
      </x:c>
    </x:row>
    <x:row r="704" ht="52" customHeight="1">
      <x:c r="A704" s="13" t="str">
        <x:v>JOURNEY-04</x:v>
      </x:c>
      <x:c r="B704" s="13" t="str">
        <x:v>La première piste</x:v>
      </x:c>
      <x:c r="C704" s="13" t="str">
        <x:v>Histoire</x:v>
      </x:c>
      <x:c r="D704" s="13" t="str">
        <x:v>Parcours complet</x:v>
      </x:c>
      <x:c r="E704" s="13" t="str">
        <x:v>Lire Histoire</x:v>
      </x:c>
      <x:c r="F704" s="13" t="str">
        <x:v>Reconstitution documentée V4 — nouvelle rédaction V5</x:v>
      </x:c>
      <x:c r="G704" s="15" t="n">
        <x:v>9</x:v>
      </x:c>
      <x:c r="H704" s="15" t="n">
        <x:v>9</x:v>
      </x:c>
    </x:row>
    <x:row r="705" ht="52" customHeight="1">
      <x:c r="A705" s="13" t="str">
        <x:v>JOURNEY-05</x:v>
      </x:c>
      <x:c r="B705" s="13" t="str">
        <x:v>L’atelier découvert</x:v>
      </x:c>
      <x:c r="C705" s="13" t="str">
        <x:v>Histoire</x:v>
      </x:c>
      <x:c r="D705" s="13" t="str">
        <x:v>Parcours complet</x:v>
      </x:c>
      <x:c r="E705" s="13" t="str">
        <x:v>Lire Histoire</x:v>
      </x:c>
      <x:c r="F705" s="13" t="str">
        <x:v>Reconstitution documentée V4 — nouvelle rédaction V5</x:v>
      </x:c>
      <x:c r="G705" s="15" t="n">
        <x:v>9</x:v>
      </x:c>
      <x:c r="H705" s="15" t="n">
        <x:v>10</x:v>
      </x:c>
    </x:row>
    <x:row r="706" ht="52" customHeight="1">
      <x:c r="A706" s="13" t="str">
        <x:v>JOURNEY-06</x:v>
      </x:c>
      <x:c r="B706" s="13" t="str">
        <x:v>La maison espérée</x:v>
      </x:c>
      <x:c r="C706" s="13" t="str">
        <x:v>Histoire</x:v>
      </x:c>
      <x:c r="D706" s="13" t="str">
        <x:v>Parcours complet</x:v>
      </x:c>
      <x:c r="E706" s="13" t="str">
        <x:v>Lire Histoire</x:v>
      </x:c>
      <x:c r="F706" s="13" t="str">
        <x:v>Reconstitution documentée V4 — nouvelle rédaction V5</x:v>
      </x:c>
      <x:c r="G706" s="15" t="n">
        <x:v>9</x:v>
      </x:c>
      <x:c r="H706" s="15" t="n">
        <x:v>11</x:v>
      </x:c>
    </x:row>
    <x:row r="707" ht="52" customHeight="1">
      <x:c r="A707" s="13" t="str">
        <x:v>JOURNEY-07</x:v>
      </x:c>
      <x:c r="B707" s="13" t="str">
        <x:v>Le rite en triade</x:v>
      </x:c>
      <x:c r="C707" s="13" t="str">
        <x:v>Histoire</x:v>
      </x:c>
      <x:c r="D707" s="13" t="str">
        <x:v>Parcours complet</x:v>
      </x:c>
      <x:c r="E707" s="13" t="str">
        <x:v>Lire Histoire</x:v>
      </x:c>
      <x:c r="F707" s="13" t="str">
        <x:v>Reconstitution documentée V4 — nouvelle rédaction V5</x:v>
      </x:c>
      <x:c r="G707" s="15" t="n">
        <x:v>9</x:v>
      </x:c>
      <x:c r="H707" s="15" t="n">
        <x:v>12</x:v>
      </x:c>
    </x:row>
    <x:row r="708" ht="52" customHeight="1">
      <x:c r="A708" s="13" t="str">
        <x:v>JOURNEY-08</x:v>
      </x:c>
      <x:c r="B708" s="13" t="str">
        <x:v>Les Trois Ombres</x:v>
      </x:c>
      <x:c r="C708" s="13" t="str">
        <x:v>Histoire</x:v>
      </x:c>
      <x:c r="D708" s="13" t="str">
        <x:v>Parcours complet</x:v>
      </x:c>
      <x:c r="E708" s="13" t="str">
        <x:v>Lire Histoire</x:v>
      </x:c>
      <x:c r="F708" s="13" t="str">
        <x:v>Reconstitution documentée V4 — nouvelle rédaction V5</x:v>
      </x:c>
      <x:c r="G708" s="15" t="n">
        <x:v>9</x:v>
      </x:c>
      <x:c r="H708" s="15" t="n">
        <x:v>13</x:v>
      </x:c>
    </x:row>
    <x:row r="709" ht="52" customHeight="1">
      <x:c r="A709" s="13" t="str">
        <x:v>JOURNEY-09</x:v>
      </x:c>
      <x:c r="B709" s="13" t="str">
        <x:v>Le retour reconnu</x:v>
      </x:c>
      <x:c r="C709" s="13" t="str">
        <x:v>Histoire</x:v>
      </x:c>
      <x:c r="D709" s="13" t="str">
        <x:v>Parcours complet</x:v>
      </x:c>
      <x:c r="E709" s="13" t="str">
        <x:v>Lire Histoire</x:v>
      </x:c>
      <x:c r="F709" s="13" t="str">
        <x:v>Reconstitution documentée V4 — nouvelle rédaction V5</x:v>
      </x:c>
      <x:c r="G709" s="15" t="n">
        <x:v>9</x:v>
      </x:c>
      <x:c r="H709" s="15" t="n">
        <x:v>14</x:v>
      </x:c>
    </x:row>
    <x:row r="710" ht="52" customHeight="1">
      <x:c r="A710" s="13" t="str">
        <x:v>JOURNEY-10</x:v>
      </x:c>
      <x:c r="B710" s="13" t="str">
        <x:v>Le vaisseau obtenu</x:v>
      </x:c>
      <x:c r="C710" s="13" t="str">
        <x:v>Histoire</x:v>
      </x:c>
      <x:c r="D710" s="13" t="str">
        <x:v>Parcours complet</x:v>
      </x:c>
      <x:c r="E710" s="13" t="str">
        <x:v>Lire Histoire</x:v>
      </x:c>
      <x:c r="F710" s="13" t="str">
        <x:v>Reconstitution documentée V4 — nouvelle rédaction V5</x:v>
      </x:c>
      <x:c r="G710" s="15" t="n">
        <x:v>9</x:v>
      </x:c>
      <x:c r="H710" s="15" t="n">
        <x:v>15</x:v>
      </x:c>
    </x:row>
    <x:row r="711" ht="52" customHeight="1">
      <x:c r="A711" s="13" t="str">
        <x:v>JOURNEY-11</x:v>
      </x:c>
      <x:c r="B711" s="13" t="str">
        <x:v>La première escale</x:v>
      </x:c>
      <x:c r="C711" s="13" t="str">
        <x:v>Histoire</x:v>
      </x:c>
      <x:c r="D711" s="13" t="str">
        <x:v>Parcours complet</x:v>
      </x:c>
      <x:c r="E711" s="13" t="str">
        <x:v>Lire Histoire</x:v>
      </x:c>
      <x:c r="F711" s="13" t="str">
        <x:v>Reconstitution documentée V4 — nouvelle rédaction V5</x:v>
      </x:c>
      <x:c r="G711" s="15" t="n">
        <x:v>9</x:v>
      </x:c>
      <x:c r="H711" s="15" t="n">
        <x:v>16</x:v>
      </x:c>
    </x:row>
    <x:row r="712" ht="52" customHeight="1">
      <x:c r="A712" s="13" t="str">
        <x:v>JOURNEY-12</x:v>
      </x:c>
      <x:c r="B712" s="13" t="str">
        <x:v>Une chasse extérieure</x:v>
      </x:c>
      <x:c r="C712" s="13" t="str">
        <x:v>Histoire</x:v>
      </x:c>
      <x:c r="D712" s="13" t="str">
        <x:v>Parcours complet</x:v>
      </x:c>
      <x:c r="E712" s="13" t="str">
        <x:v>Lire Histoire</x:v>
      </x:c>
      <x:c r="F712" s="13" t="str">
        <x:v>Reconstitution documentée V4 — nouvelle rédaction V5</x:v>
      </x:c>
      <x:c r="G712" s="15" t="n">
        <x:v>9</x:v>
      </x:c>
      <x:c r="H712" s="15" t="n">
        <x:v>17</x:v>
      </x:c>
    </x:row>
    <x:row r="713" ht="52" customHeight="1">
      <x:c r="A713" s="13" t="str">
        <x:v>JOURNEY-13</x:v>
      </x:c>
      <x:c r="B713" s="13" t="str">
        <x:v>La galerie personnelle</x:v>
      </x:c>
      <x:c r="C713" s="13" t="str">
        <x:v>Histoire</x:v>
      </x:c>
      <x:c r="D713" s="13" t="str">
        <x:v>Parcours complet</x:v>
      </x:c>
      <x:c r="E713" s="13" t="str">
        <x:v>Lire Histoire</x:v>
      </x:c>
      <x:c r="F713" s="13" t="str">
        <x:v>Reconstitution documentée V4 — nouvelle rédaction V5</x:v>
      </x:c>
      <x:c r="G713" s="15" t="n">
        <x:v>9</x:v>
      </x:c>
      <x:c r="H713" s="15" t="n">
        <x:v>18</x:v>
      </x:c>
    </x:row>
    <x:row r="714" ht="52" customHeight="1">
      <x:c r="A714" s="13" t="str">
        <x:v>JOURNEY-14</x:v>
      </x:c>
      <x:c r="B714" s="13" t="str">
        <x:v>La dette rencontrée</x:v>
      </x:c>
      <x:c r="C714" s="13" t="str">
        <x:v>Histoire</x:v>
      </x:c>
      <x:c r="D714" s="13" t="str">
        <x:v>Parcours complet</x:v>
      </x:c>
      <x:c r="E714" s="13" t="str">
        <x:v>Lire Histoire</x:v>
      </x:c>
      <x:c r="F714" s="13" t="str">
        <x:v>Reconstitution documentée V4 — nouvelle rédaction V5</x:v>
      </x:c>
      <x:c r="G714" s="15" t="n">
        <x:v>9</x:v>
      </x:c>
      <x:c r="H714" s="15" t="n">
        <x:v>19</x:v>
      </x:c>
    </x:row>
    <x:row r="715" ht="52" customHeight="1">
      <x:c r="A715" s="13" t="str">
        <x:v>JOURNEY-15</x:v>
      </x:c>
      <x:c r="B715" s="13" t="str">
        <x:v>La rivalité locale</x:v>
      </x:c>
      <x:c r="C715" s="13" t="str">
        <x:v>Histoire</x:v>
      </x:c>
      <x:c r="D715" s="13" t="str">
        <x:v>Parcours complet</x:v>
      </x:c>
      <x:c r="E715" s="13" t="str">
        <x:v>Lire Histoire</x:v>
      </x:c>
      <x:c r="F715" s="13" t="str">
        <x:v>Reconstitution documentée V4 — nouvelle rédaction V5</x:v>
      </x:c>
      <x:c r="G715" s="15" t="n">
        <x:v>9</x:v>
      </x:c>
      <x:c r="H715" s="15" t="n">
        <x:v>20</x:v>
      </x:c>
    </x:row>
    <x:row r="716" ht="52" customHeight="1">
      <x:c r="A716" s="13" t="str">
        <x:v>JOURNEY-16</x:v>
      </x:c>
      <x:c r="B716" s="13" t="str">
        <x:v>Le commandement appris</x:v>
      </x:c>
      <x:c r="C716" s="13" t="str">
        <x:v>Histoire</x:v>
      </x:c>
      <x:c r="D716" s="13" t="str">
        <x:v>Parcours complet</x:v>
      </x:c>
      <x:c r="E716" s="13" t="str">
        <x:v>Lire Histoire</x:v>
      </x:c>
      <x:c r="F716" s="13" t="str">
        <x:v>Reconstitution documentée V4 — nouvelle rédaction V5</x:v>
      </x:c>
      <x:c r="G716" s="15" t="n">
        <x:v>9</x:v>
      </x:c>
      <x:c r="H716" s="15" t="n">
        <x:v>21</x:v>
      </x:c>
    </x:row>
    <x:row r="717" ht="52" customHeight="1">
      <x:c r="A717" s="13" t="str">
        <x:v>JOURNEY-17</x:v>
      </x:c>
      <x:c r="B717" s="13" t="str">
        <x:v>La campagne planétaire</x:v>
      </x:c>
      <x:c r="C717" s="13" t="str">
        <x:v>Histoire</x:v>
      </x:c>
      <x:c r="D717" s="13" t="str">
        <x:v>Parcours complet</x:v>
      </x:c>
      <x:c r="E717" s="13" t="str">
        <x:v>Lire Histoire</x:v>
      </x:c>
      <x:c r="F717" s="13" t="str">
        <x:v>Reconstitution documentée V4 — nouvelle rédaction V5</x:v>
      </x:c>
      <x:c r="G717" s="15" t="n">
        <x:v>9</x:v>
      </x:c>
      <x:c r="H717" s="15" t="n">
        <x:v>22</x:v>
      </x:c>
    </x:row>
    <x:row r="718" ht="52" customHeight="1">
      <x:c r="A718" s="13" t="str">
        <x:v>JOURNEY-18</x:v>
      </x:c>
      <x:c r="B718" s="13" t="str">
        <x:v>La fonction Adjutant</x:v>
      </x:c>
      <x:c r="C718" s="13" t="str">
        <x:v>Histoire</x:v>
      </x:c>
      <x:c r="D718" s="13" t="str">
        <x:v>Parcours complet</x:v>
      </x:c>
      <x:c r="E718" s="13" t="str">
        <x:v>Lire Histoire</x:v>
      </x:c>
      <x:c r="F718" s="13" t="str">
        <x:v>Reconstitution documentée V4 — nouvelle rédaction V5</x:v>
      </x:c>
      <x:c r="G718" s="15" t="n">
        <x:v>9</x:v>
      </x:c>
      <x:c r="H718" s="15" t="n">
        <x:v>23</x:v>
      </x:c>
    </x:row>
    <x:row r="719" ht="52" customHeight="1">
      <x:c r="A719" s="13" t="str">
        <x:v>JOURNEY-19</x:v>
      </x:c>
      <x:c r="B719" s="13" t="str">
        <x:v>Le premier Warp</x:v>
      </x:c>
      <x:c r="C719" s="13" t="str">
        <x:v>Histoire</x:v>
      </x:c>
      <x:c r="D719" s="13" t="str">
        <x:v>Parcours complet</x:v>
      </x:c>
      <x:c r="E719" s="13" t="str">
        <x:v>Lire Histoire</x:v>
      </x:c>
      <x:c r="F719" s="13" t="str">
        <x:v>Reconstitution documentée V4 — nouvelle rédaction V5</x:v>
      </x:c>
      <x:c r="G719" s="15" t="n">
        <x:v>9</x:v>
      </x:c>
      <x:c r="H719" s="15" t="n">
        <x:v>24</x:v>
      </x:c>
    </x:row>
    <x:row r="720" ht="52" customHeight="1">
      <x:c r="A720" s="13" t="str">
        <x:v>JOURNEY-20</x:v>
      </x:c>
      <x:c r="B720" s="13" t="str">
        <x:v>La première reine</x:v>
      </x:c>
      <x:c r="C720" s="13" t="str">
        <x:v>Histoire</x:v>
      </x:c>
      <x:c r="D720" s="13" t="str">
        <x:v>Parcours complet</x:v>
      </x:c>
      <x:c r="E720" s="13" t="str">
        <x:v>Lire Histoire</x:v>
      </x:c>
      <x:c r="F720" s="13" t="str">
        <x:v>Reconstitution documentée V4 — nouvelle rédaction V5</x:v>
      </x:c>
      <x:c r="G720" s="15" t="n">
        <x:v>9</x:v>
      </x:c>
      <x:c r="H720" s="15" t="n">
        <x:v>25</x:v>
      </x:c>
    </x:row>
    <x:row r="721" ht="52" customHeight="1">
      <x:c r="A721" s="13" t="str">
        <x:v>JOURNEY-21</x:v>
      </x:c>
      <x:c r="B721" s="13" t="str">
        <x:v>L’épreuve solitaire</x:v>
      </x:c>
      <x:c r="C721" s="13" t="str">
        <x:v>Histoire</x:v>
      </x:c>
      <x:c r="D721" s="13" t="str">
        <x:v>Parcours complet</x:v>
      </x:c>
      <x:c r="E721" s="13" t="str">
        <x:v>Lire Histoire</x:v>
      </x:c>
      <x:c r="F721" s="13" t="str">
        <x:v>Reconstitution documentée V4 — nouvelle rédaction V5</x:v>
      </x:c>
      <x:c r="G721" s="15" t="n">
        <x:v>9</x:v>
      </x:c>
      <x:c r="H721" s="15" t="n">
        <x:v>26</x:v>
      </x:c>
    </x:row>
    <x:row r="722" ht="52" customHeight="1">
      <x:c r="A722" s="13" t="str">
        <x:v>JOURNEY-22</x:v>
      </x:c>
      <x:c r="B722" s="13" t="str">
        <x:v>La Veille Partagée</x:v>
      </x:c>
      <x:c r="C722" s="13" t="str">
        <x:v>Histoire</x:v>
      </x:c>
      <x:c r="D722" s="13" t="str">
        <x:v>Parcours complet</x:v>
      </x:c>
      <x:c r="E722" s="13" t="str">
        <x:v>Lire Histoire</x:v>
      </x:c>
      <x:c r="F722" s="13" t="str">
        <x:v>Reconstitution documentée V4 — nouvelle rédaction V5</x:v>
      </x:c>
      <x:c r="G722" s="15" t="n">
        <x:v>9</x:v>
      </x:c>
      <x:c r="H722" s="15" t="n">
        <x:v>27</x:v>
      </x:c>
    </x:row>
    <x:row r="723" ht="52" customHeight="1">
      <x:c r="A723" s="13" t="str">
        <x:v>JOURNEY-23</x:v>
      </x:c>
      <x:c r="B723" s="13" t="str">
        <x:v>La transmission vécue</x:v>
      </x:c>
      <x:c r="C723" s="13" t="str">
        <x:v>Histoire</x:v>
      </x:c>
      <x:c r="D723" s="13" t="str">
        <x:v>Parcours complet</x:v>
      </x:c>
      <x:c r="E723" s="13" t="str">
        <x:v>Lire Histoire</x:v>
      </x:c>
      <x:c r="F723" s="13" t="str">
        <x:v>Reconstitution documentée V4 — nouvelle rédaction V5</x:v>
      </x:c>
      <x:c r="G723" s="15" t="n">
        <x:v>9</x:v>
      </x:c>
      <x:c r="H723" s="15" t="n">
        <x:v>28</x:v>
      </x:c>
    </x:row>
    <x:row r="724" ht="52" customHeight="1">
      <x:c r="A724" s="13" t="str">
        <x:v>JOURNEY-24</x:v>
      </x:c>
      <x:c r="B724" s="13" t="str">
        <x:v>Le dernier récit</x:v>
      </x:c>
      <x:c r="C724" s="13" t="str">
        <x:v>Histoire</x:v>
      </x:c>
      <x:c r="D724" s="13" t="str">
        <x:v>Parcours complet</x:v>
      </x:c>
      <x:c r="E724" s="13" t="str">
        <x:v>Lire Histoire</x:v>
      </x:c>
      <x:c r="F724" s="13" t="str">
        <x:v>Reconstitution documentée V4 — nouvelle rédaction V5</x:v>
      </x:c>
      <x:c r="G724" s="15" t="n">
        <x:v>9</x:v>
      </x:c>
      <x:c r="H724" s="15" t="n">
        <x:v>29</x:v>
      </x:c>
    </x:row>
    <x:row r="725" ht="52" customHeight="1">
      <x:c r="A725" s="13" t="str">
        <x:v>ash-marches</x:v>
      </x:c>
      <x:c r="B725" s="13" t="str">
        <x:v>Marches de Cendre</x:v>
      </x:c>
      <x:c r="C725" s="13" t="str">
        <x:v>Mondes</x:v>
      </x:c>
      <x:c r="D725" s="13" t="str">
        <x:v>Régions du Homeworld</x:v>
      </x:c>
      <x:c r="E725" s="13" t="str">
        <x:v>Lire Mondes</x:v>
      </x:c>
      <x:c r="F725" s="13" t="str">
        <x:v>Reconstitution documentée V4 — nouvelle rédaction V5</x:v>
      </x:c>
      <x:c r="G725" s="15" t="n">
        <x:v>13</x:v>
      </x:c>
      <x:c r="H725" s="15" t="n">
        <x:v>6</x:v>
      </x:c>
    </x:row>
    <x:row r="726" ht="52" customHeight="1">
      <x:c r="A726" s="13" t="str">
        <x:v>glass-desert</x:v>
      </x:c>
      <x:c r="B726" s="13" t="str">
        <x:v>Désert de Verre</x:v>
      </x:c>
      <x:c r="C726" s="13" t="str">
        <x:v>Mondes</x:v>
      </x:c>
      <x:c r="D726" s="13" t="str">
        <x:v>Régions du Homeworld</x:v>
      </x:c>
      <x:c r="E726" s="13" t="str">
        <x:v>Lire Mondes</x:v>
      </x:c>
      <x:c r="F726" s="13" t="str">
        <x:v>Reconstitution documentée V4 — nouvelle rédaction V5</x:v>
      </x:c>
      <x:c r="G726" s="15" t="n">
        <x:v>13</x:v>
      </x:c>
      <x:c r="H726" s="15" t="n">
        <x:v>7</x:v>
      </x:c>
    </x:row>
    <x:row r="727" ht="52" customHeight="1">
      <x:c r="A727" s="13" t="str">
        <x:v>pillar-jungle</x:v>
      </x:c>
      <x:c r="B727" s="13" t="str">
        <x:v>Jungle des Piliers</x:v>
      </x:c>
      <x:c r="C727" s="13" t="str">
        <x:v>Mondes</x:v>
      </x:c>
      <x:c r="D727" s="13" t="str">
        <x:v>Régions du Homeworld</x:v>
      </x:c>
      <x:c r="E727" s="13" t="str">
        <x:v>Lire Mondes</x:v>
      </x:c>
      <x:c r="F727" s="13" t="str">
        <x:v>Reconstitution documentée V4 — nouvelle rédaction V5</x:v>
      </x:c>
      <x:c r="G727" s="15" t="n">
        <x:v>13</x:v>
      </x:c>
      <x:c r="H727" s="15" t="n">
        <x:v>8</x:v>
      </x:c>
    </x:row>
    <x:row r="728" ht="52" customHeight="1">
      <x:c r="A728" s="13" t="str">
        <x:v>luminous-marshes</x:v>
      </x:c>
      <x:c r="B728" s="13" t="str">
        <x:v>Marais Luminescents</x:v>
      </x:c>
      <x:c r="C728" s="13" t="str">
        <x:v>Mondes</x:v>
      </x:c>
      <x:c r="D728" s="13" t="str">
        <x:v>Régions du Homeworld</x:v>
      </x:c>
      <x:c r="E728" s="13" t="str">
        <x:v>Lire Mondes</x:v>
      </x:c>
      <x:c r="F728" s="13" t="str">
        <x:v>Reconstitution documentée V4 — nouvelle rédaction V5</x:v>
      </x:c>
      <x:c r="G728" s="15" t="n">
        <x:v>13</x:v>
      </x:c>
      <x:c r="H728" s="15" t="n">
        <x:v>9</x:v>
      </x:c>
    </x:row>
    <x:row r="729" ht="52" customHeight="1">
      <x:c r="A729" s="13" t="str">
        <x:v>storm-chain</x:v>
      </x:c>
      <x:c r="B729" s="13" t="str">
        <x:v>Chaîne des Orages</x:v>
      </x:c>
      <x:c r="C729" s="13" t="str">
        <x:v>Mondes</x:v>
      </x:c>
      <x:c r="D729" s="13" t="str">
        <x:v>Régions du Homeworld</x:v>
      </x:c>
      <x:c r="E729" s="13" t="str">
        <x:v>Lire Mondes</x:v>
      </x:c>
      <x:c r="F729" s="13" t="str">
        <x:v>Reconstitution documentée V4 — nouvelle rédaction V5</x:v>
      </x:c>
      <x:c r="G729" s="15" t="n">
        <x:v>13</x:v>
      </x:c>
      <x:c r="H729" s="15" t="n">
        <x:v>10</x:v>
      </x:c>
    </x:row>
    <x:row r="730" ht="52" customHeight="1">
      <x:c r="A730" s="13" t="str">
        <x:v>leviathan-coast</x:v>
      </x:c>
      <x:c r="B730" s="13" t="str">
        <x:v>Côte des Léviathans</x:v>
      </x:c>
      <x:c r="C730" s="13" t="str">
        <x:v>Mondes</x:v>
      </x:c>
      <x:c r="D730" s="13" t="str">
        <x:v>Régions du Homeworld</x:v>
      </x:c>
      <x:c r="E730" s="13" t="str">
        <x:v>Lire Mondes</x:v>
      </x:c>
      <x:c r="F730" s="13" t="str">
        <x:v>Reconstitution documentée V4 — nouvelle rédaction V5</x:v>
      </x:c>
      <x:c r="G730" s="15" t="n">
        <x:v>13</x:v>
      </x:c>
      <x:c r="H730" s="15" t="n">
        <x:v>11</x:v>
      </x:c>
    </x:row>
    <x:row r="731" ht="52" customHeight="1">
      <x:c r="A731" s="13" t="str">
        <x:v>thermal-caves</x:v>
      </x:c>
      <x:c r="B731" s="13" t="str">
        <x:v>Grottes Thermiques</x:v>
      </x:c>
      <x:c r="C731" s="13" t="str">
        <x:v>Mondes</x:v>
      </x:c>
      <x:c r="D731" s="13" t="str">
        <x:v>Régions du Homeworld</x:v>
      </x:c>
      <x:c r="E731" s="13" t="str">
        <x:v>Lire Mondes</x:v>
      </x:c>
      <x:c r="F731" s="13" t="str">
        <x:v>Reconstitution documentée V4 — nouvelle rédaction V5</x:v>
      </x:c>
      <x:c r="G731" s="15" t="n">
        <x:v>13</x:v>
      </x:c>
      <x:c r="H731" s="15" t="n">
        <x:v>12</x:v>
      </x:c>
    </x:row>
    <x:row r="732" ht="52" customHeight="1">
      <x:c r="A732" s="13" t="str">
        <x:v>cold-crown</x:v>
      </x:c>
      <x:c r="B732" s="13" t="str">
        <x:v>Couronne Froide</x:v>
      </x:c>
      <x:c r="C732" s="13" t="str">
        <x:v>Mondes</x:v>
      </x:c>
      <x:c r="D732" s="13" t="str">
        <x:v>Régions du Homeworld</x:v>
      </x:c>
      <x:c r="E732" s="13" t="str">
        <x:v>Lire Mondes</x:v>
      </x:c>
      <x:c r="F732" s="13" t="str">
        <x:v>Reconstitution documentée V4 — nouvelle rédaction V5</x:v>
      </x:c>
      <x:c r="G732" s="15" t="n">
        <x:v>13</x:v>
      </x:c>
      <x:c r="H732" s="15" t="n">
        <x:v>13</x:v>
      </x:c>
    </x:row>
    <x:row r="733" ht="52" customHeight="1">
      <x:c r="A733" s="13" t="str">
        <x:v>first-city-ruins</x:v>
      </x:c>
      <x:c r="B733" s="13" t="str">
        <x:v>Ruines de la Première Cité</x:v>
      </x:c>
      <x:c r="C733" s="13" t="str">
        <x:v>Mondes</x:v>
      </x:c>
      <x:c r="D733" s="13" t="str">
        <x:v>Régions du Homeworld</x:v>
      </x:c>
      <x:c r="E733" s="13" t="str">
        <x:v>Lire Mondes</x:v>
      </x:c>
      <x:c r="F733" s="13" t="str">
        <x:v>Reconstitution documentée V4 — nouvelle rédaction V5</x:v>
      </x:c>
      <x:c r="G733" s="15" t="n">
        <x:v>13</x:v>
      </x:c>
      <x:c r="H733" s="15" t="n">
        <x:v>14</x:v>
      </x:c>
    </x:row>
    <x:row r="734" ht="52" customHeight="1">
      <x:c r="A734" s="13" t="str">
        <x:v>forbidden-reserve</x:v>
      </x:c>
      <x:c r="B734" s="13" t="str">
        <x:v>Réserve Interdite</x:v>
      </x:c>
      <x:c r="C734" s="13" t="str">
        <x:v>Mondes</x:v>
      </x:c>
      <x:c r="D734" s="13" t="str">
        <x:v>Régions du Homeworld</x:v>
      </x:c>
      <x:c r="E734" s="13" t="str">
        <x:v>Lire Mondes</x:v>
      </x:c>
      <x:c r="F734" s="13" t="str">
        <x:v>Reconstitution documentée V4 — nouvelle rédaction V5</x:v>
      </x:c>
      <x:c r="G734" s="15" t="n">
        <x:v>13</x:v>
      </x:c>
      <x:c r="H734" s="15" t="n">
        <x:v>15</x:v>
      </x:c>
    </x:row>
    <x:row r="735" ht="52" customHeight="1">
      <x:c r="A735" s="13" t="str">
        <x:v>CL1</x:v>
      </x:c>
      <x:c r="B735" s="13" t="str">
        <x:v>Maisons des Braises</x:v>
      </x:c>
      <x:c r="C735" s="13" t="str">
        <x:v>Mondes</x:v>
      </x:c>
      <x:c r="D735" s="13" t="str">
        <x:v>Identités des clans</x:v>
      </x:c>
      <x:c r="E735" s="13" t="str">
        <x:v>Lire Mondes</x:v>
      </x:c>
      <x:c r="F735" s="13" t="str">
        <x:v>Reconstitution documentée V4 — nouvelle rédaction V5</x:v>
      </x:c>
      <x:c r="G735" s="15" t="n">
        <x:v>13</x:v>
      </x:c>
      <x:c r="H735" s="15" t="n">
        <x:v>6</x:v>
      </x:c>
    </x:row>
    <x:row r="736" ht="52" customHeight="1">
      <x:c r="A736" s="13" t="str">
        <x:v>CL2</x:v>
      </x:c>
      <x:c r="B736" s="13" t="str">
        <x:v>Peuple des Citernes</x:v>
      </x:c>
      <x:c r="C736" s="13" t="str">
        <x:v>Mondes</x:v>
      </x:c>
      <x:c r="D736" s="13" t="str">
        <x:v>Identités des clans</x:v>
      </x:c>
      <x:c r="E736" s="13" t="str">
        <x:v>Lire Mondes</x:v>
      </x:c>
      <x:c r="F736" s="13" t="str">
        <x:v>Reconstitution documentée V4 — nouvelle rédaction V5</x:v>
      </x:c>
      <x:c r="G736" s="15" t="n">
        <x:v>13</x:v>
      </x:c>
      <x:c r="H736" s="15" t="n">
        <x:v>7</x:v>
      </x:c>
    </x:row>
    <x:row r="737" ht="52" customHeight="1">
      <x:c r="A737" s="13" t="str">
        <x:v>CL3</x:v>
      </x:c>
      <x:c r="B737" s="13" t="str">
        <x:v>Gardiens des Hautes Branches</x:v>
      </x:c>
      <x:c r="C737" s="13" t="str">
        <x:v>Mondes</x:v>
      </x:c>
      <x:c r="D737" s="13" t="str">
        <x:v>Identités des clans</x:v>
      </x:c>
      <x:c r="E737" s="13" t="str">
        <x:v>Lire Mondes</x:v>
      </x:c>
      <x:c r="F737" s="13" t="str">
        <x:v>Reconstitution documentée V4 — nouvelle rédaction V5</x:v>
      </x:c>
      <x:c r="G737" s="15" t="n">
        <x:v>13</x:v>
      </x:c>
      <x:c r="H737" s="15" t="n">
        <x:v>8</x:v>
      </x:c>
    </x:row>
    <x:row r="738" ht="52" customHeight="1">
      <x:c r="A738" s="13" t="str">
        <x:v>CL4</x:v>
      </x:c>
      <x:c r="B738" s="13" t="str">
        <x:v>Veilleurs des Eaux Calmes</x:v>
      </x:c>
      <x:c r="C738" s="13" t="str">
        <x:v>Mondes</x:v>
      </x:c>
      <x:c r="D738" s="13" t="str">
        <x:v>Identités des clans</x:v>
      </x:c>
      <x:c r="E738" s="13" t="str">
        <x:v>Lire Mondes</x:v>
      </x:c>
      <x:c r="F738" s="13" t="str">
        <x:v>Reconstitution documentée V4 — nouvelle rédaction V5</x:v>
      </x:c>
      <x:c r="G738" s="15" t="n">
        <x:v>13</x:v>
      </x:c>
      <x:c r="H738" s="15" t="n">
        <x:v>9</x:v>
      </x:c>
    </x:row>
    <x:row r="739" ht="52" customHeight="1">
      <x:c r="A739" s="13" t="str">
        <x:v>CL5</x:v>
      </x:c>
      <x:c r="B739" s="13" t="str">
        <x:v>Veilleurs des Crêtes</x:v>
      </x:c>
      <x:c r="C739" s="13" t="str">
        <x:v>Mondes</x:v>
      </x:c>
      <x:c r="D739" s="13" t="str">
        <x:v>Identités des clans</x:v>
      </x:c>
      <x:c r="E739" s="13" t="str">
        <x:v>Lire Mondes</x:v>
      </x:c>
      <x:c r="F739" s="13" t="str">
        <x:v>Reconstitution documentée V4 — nouvelle rédaction V5</x:v>
      </x:c>
      <x:c r="G739" s="15" t="n">
        <x:v>13</x:v>
      </x:c>
      <x:c r="H739" s="15" t="n">
        <x:v>10</x:v>
      </x:c>
    </x:row>
    <x:row r="740" ht="52" customHeight="1">
      <x:c r="A740" s="13" t="str">
        <x:v>CL6</x:v>
      </x:c>
      <x:c r="B740" s="13" t="str">
        <x:v>Maisons du Rivage</x:v>
      </x:c>
      <x:c r="C740" s="13" t="str">
        <x:v>Mondes</x:v>
      </x:c>
      <x:c r="D740" s="13" t="str">
        <x:v>Identités des clans</x:v>
      </x:c>
      <x:c r="E740" s="13" t="str">
        <x:v>Lire Mondes</x:v>
      </x:c>
      <x:c r="F740" s="13" t="str">
        <x:v>Reconstitution documentée V4 — nouvelle rédaction V5</x:v>
      </x:c>
      <x:c r="G740" s="15" t="n">
        <x:v>13</x:v>
      </x:c>
      <x:c r="H740" s="15" t="n">
        <x:v>11</x:v>
      </x:c>
    </x:row>
    <x:row r="741" ht="52" customHeight="1">
      <x:c r="A741" s="13" t="str">
        <x:v>CL7</x:v>
      </x:c>
      <x:c r="B741" s="13" t="str">
        <x:v>Artisans de la Roche Chaude</x:v>
      </x:c>
      <x:c r="C741" s="13" t="str">
        <x:v>Mondes</x:v>
      </x:c>
      <x:c r="D741" s="13" t="str">
        <x:v>Identités des clans</x:v>
      </x:c>
      <x:c r="E741" s="13" t="str">
        <x:v>Lire Mondes</x:v>
      </x:c>
      <x:c r="F741" s="13" t="str">
        <x:v>Reconstitution documentée V4 — nouvelle rédaction V5</x:v>
      </x:c>
      <x:c r="G741" s="15" t="n">
        <x:v>13</x:v>
      </x:c>
      <x:c r="H741" s="15" t="n">
        <x:v>12</x:v>
      </x:c>
    </x:row>
    <x:row r="742" ht="52" customHeight="1">
      <x:c r="A742" s="13" t="str">
        <x:v>CL8</x:v>
      </x:c>
      <x:c r="B742" s="13" t="str">
        <x:v>Maisons du Givre</x:v>
      </x:c>
      <x:c r="C742" s="13" t="str">
        <x:v>Mondes</x:v>
      </x:c>
      <x:c r="D742" s="13" t="str">
        <x:v>Identités des clans</x:v>
      </x:c>
      <x:c r="E742" s="13" t="str">
        <x:v>Lire Mondes</x:v>
      </x:c>
      <x:c r="F742" s="13" t="str">
        <x:v>Reconstitution documentée V4 — nouvelle rédaction V5</x:v>
      </x:c>
      <x:c r="G742" s="15" t="n">
        <x:v>13</x:v>
      </x:c>
      <x:c r="H742" s="15" t="n">
        <x:v>13</x:v>
      </x:c>
    </x:row>
    <x:row r="743" ht="52" customHeight="1">
      <x:c r="A743" s="13" t="str">
        <x:v>CL9</x:v>
      </x:c>
      <x:c r="B743" s="13" t="str">
        <x:v>Conservateurs des Anciennes Pierres</x:v>
      </x:c>
      <x:c r="C743" s="13" t="str">
        <x:v>Mondes</x:v>
      </x:c>
      <x:c r="D743" s="13" t="str">
        <x:v>Identités des clans</x:v>
      </x:c>
      <x:c r="E743" s="13" t="str">
        <x:v>Lire Mondes</x:v>
      </x:c>
      <x:c r="F743" s="13" t="str">
        <x:v>Reconstitution documentée V4 — nouvelle rédaction V5</x:v>
      </x:c>
      <x:c r="G743" s="15" t="n">
        <x:v>13</x:v>
      </x:c>
      <x:c r="H743" s="15" t="n">
        <x:v>14</x:v>
      </x:c>
    </x:row>
    <x:row r="744" ht="52" customHeight="1">
      <x:c r="A744" s="13" t="str">
        <x:v>CL10</x:v>
      </x:c>
      <x:c r="B744" s="13" t="str">
        <x:v>Gardiens du Confinement</x:v>
      </x:c>
      <x:c r="C744" s="13" t="str">
        <x:v>Mondes</x:v>
      </x:c>
      <x:c r="D744" s="13" t="str">
        <x:v>Identités des clans</x:v>
      </x:c>
      <x:c r="E744" s="13" t="str">
        <x:v>Lire Mondes</x:v>
      </x:c>
      <x:c r="F744" s="13" t="str">
        <x:v>Reconstitution documentée V4 — nouvelle rédaction V5</x:v>
      </x:c>
      <x:c r="G744" s="15" t="n">
        <x:v>13</x:v>
      </x:c>
      <x:c r="H744" s="15" t="n">
        <x:v>15</x:v>
      </x:c>
    </x:row>
    <x:row r="745" ht="52" customHeight="1">
      <x:c r="A745" s="13" t="str">
        <x:v>CL11</x:v>
      </x:c>
      <x:c r="B745" s="13" t="str">
        <x:v>Flotte des Haltes Lointaines</x:v>
      </x:c>
      <x:c r="C745" s="13" t="str">
        <x:v>Mondes</x:v>
      </x:c>
      <x:c r="D745" s="13" t="str">
        <x:v>Identités des clans</x:v>
      </x:c>
      <x:c r="E745" s="13" t="str">
        <x:v>Lire Mondes</x:v>
      </x:c>
      <x:c r="F745" s="13" t="str">
        <x:v>Reconstitution documentée V4 — nouvelle rédaction V5</x:v>
      </x:c>
      <x:c r="G745" s="15" t="n">
        <x:v>13</x:v>
      </x:c>
      <x:c r="H745" s="15" t="n">
        <x:v>16</x:v>
      </x:c>
    </x:row>
    <x:row r="746" ht="52" customHeight="1">
      <x:c r="A746" s="13" t="str">
        <x:v>CL12</x:v>
      </x:c>
      <x:c r="B746" s="13" t="str">
        <x:v>Pacte des Mandats Liés</x:v>
      </x:c>
      <x:c r="C746" s="13" t="str">
        <x:v>Mondes</x:v>
      </x:c>
      <x:c r="D746" s="13" t="str">
        <x:v>Identités des clans</x:v>
      </x:c>
      <x:c r="E746" s="13" t="str">
        <x:v>Lire Mondes</x:v>
      </x:c>
      <x:c r="F746" s="13" t="str">
        <x:v>Reconstitution documentée V4 — nouvelle rédaction V5</x:v>
      </x:c>
      <x:c r="G746" s="15" t="n">
        <x:v>13</x:v>
      </x:c>
      <x:c r="H746" s="15" t="n">
        <x:v>17</x:v>
      </x:c>
    </x:row>
    <x:row r="747" ht="52" customHeight="1">
      <x:c r="A747" s="13" t="str">
        <x:v>CL13</x:v>
      </x:c>
      <x:c r="B747" s="13" t="str">
        <x:v>Cercle des Noms Rapportés</x:v>
      </x:c>
      <x:c r="C747" s="13" t="str">
        <x:v>Mondes</x:v>
      </x:c>
      <x:c r="D747" s="13" t="str">
        <x:v>Identités des clans</x:v>
      </x:c>
      <x:c r="E747" s="13" t="str">
        <x:v>Lire Mondes</x:v>
      </x:c>
      <x:c r="F747" s="13" t="str">
        <x:v>Reconstitution documentée V4 — nouvelle rédaction V5</x:v>
      </x:c>
      <x:c r="G747" s="15" t="n">
        <x:v>13</x:v>
      </x:c>
      <x:c r="H747" s="15" t="n">
        <x:v>18</x:v>
      </x:c>
    </x:row>
    <x:row r="748" ht="52" customHeight="1">
      <x:c r="A748" s="13" t="str">
        <x:v>CL14</x:v>
      </x:c>
      <x:c r="B748" s="13" t="str">
        <x:v>Foyer des Retours</x:v>
      </x:c>
      <x:c r="C748" s="13" t="str">
        <x:v>Mondes</x:v>
      </x:c>
      <x:c r="D748" s="13" t="str">
        <x:v>Identités des clans</x:v>
      </x:c>
      <x:c r="E748" s="13" t="str">
        <x:v>Lire Mondes</x:v>
      </x:c>
      <x:c r="F748" s="13" t="str">
        <x:v>Reconstitution documentée V4 — nouvelle rédaction V5</x:v>
      </x:c>
      <x:c r="G748" s="15" t="n">
        <x:v>13</x:v>
      </x:c>
      <x:c r="H748" s="15" t="n">
        <x:v>19</x:v>
      </x:c>
    </x:row>
    <x:row r="749" ht="52" customHeight="1">
      <x:c r="A749" s="13" t="str">
        <x:v>CL15</x:v>
      </x:c>
      <x:c r="B749" s="13" t="str">
        <x:v>Ligue des Forges Fermées</x:v>
      </x:c>
      <x:c r="C749" s="13" t="str">
        <x:v>Mondes</x:v>
      </x:c>
      <x:c r="D749" s="13" t="str">
        <x:v>Identités des clans</x:v>
      </x:c>
      <x:c r="E749" s="13" t="str">
        <x:v>Lire Mondes</x:v>
      </x:c>
      <x:c r="F749" s="13" t="str">
        <x:v>Reconstitution documentée V4 — nouvelle rédaction V5</x:v>
      </x:c>
      <x:c r="G749" s="15" t="n">
        <x:v>13</x:v>
      </x:c>
      <x:c r="H749" s="15" t="n">
        <x:v>20</x:v>
      </x:c>
    </x:row>
    <x:row r="750" ht="52" customHeight="1">
      <x:c r="A750" s="13" t="str">
        <x:v>CM01</x:v>
      </x:c>
      <x:c r="B750" s="13" t="str">
        <x:v>La Cour des Fourneaux</x:v>
      </x:c>
      <x:c r="C750" s="13" t="str">
        <x:v>Mondes</x:v>
      </x:c>
      <x:c r="D750" s="13" t="str">
        <x:v>Les vingt communautés</x:v>
      </x:c>
      <x:c r="E750" s="13" t="str">
        <x:v>Lire Mondes</x:v>
      </x:c>
      <x:c r="F750" s="13" t="str">
        <x:v>Reconstitution documentée V4 — nouvelle rédaction V5</x:v>
      </x:c>
      <x:c r="G750" s="15" t="n">
        <x:v>14</x:v>
      </x:c>
      <x:c r="H750" s="15" t="n">
        <x:v>6</x:v>
      </x:c>
    </x:row>
    <x:row r="751" ht="52" customHeight="1">
      <x:c r="A751" s="13" t="str">
        <x:v>CM02</x:v>
      </x:c>
      <x:c r="B751" s="13" t="str">
        <x:v>Le Replat des Veilleurs</x:v>
      </x:c>
      <x:c r="C751" s="13" t="str">
        <x:v>Mondes</x:v>
      </x:c>
      <x:c r="D751" s="13" t="str">
        <x:v>Les vingt communautés</x:v>
      </x:c>
      <x:c r="E751" s="13" t="str">
        <x:v>Lire Mondes</x:v>
      </x:c>
      <x:c r="F751" s="13" t="str">
        <x:v>Reconstitution documentée V4 — nouvelle rédaction V5</x:v>
      </x:c>
      <x:c r="G751" s="15" t="n">
        <x:v>14</x:v>
      </x:c>
      <x:c r="H751" s="15" t="n">
        <x:v>7</x:v>
      </x:c>
    </x:row>
    <x:row r="752" ht="52" customHeight="1">
      <x:c r="A752" s="13" t="str">
        <x:v>CM03</x:v>
      </x:c>
      <x:c r="B752" s="13" t="str">
        <x:v>Les Citernes Hautes</x:v>
      </x:c>
      <x:c r="C752" s="13" t="str">
        <x:v>Mondes</x:v>
      </x:c>
      <x:c r="D752" s="13" t="str">
        <x:v>Les vingt communautés</x:v>
      </x:c>
      <x:c r="E752" s="13" t="str">
        <x:v>Lire Mondes</x:v>
      </x:c>
      <x:c r="F752" s="13" t="str">
        <x:v>Reconstitution documentée V4 — nouvelle rédaction V5</x:v>
      </x:c>
      <x:c r="G752" s="15" t="n">
        <x:v>14</x:v>
      </x:c>
      <x:c r="H752" s="15" t="n">
        <x:v>8</x:v>
      </x:c>
    </x:row>
    <x:row r="753" ht="52" customHeight="1">
      <x:c r="A753" s="13" t="str">
        <x:v>CM04</x:v>
      </x:c>
      <x:c r="B753" s="13" t="str">
        <x:v>Le Seuil des Dunes</x:v>
      </x:c>
      <x:c r="C753" s="13" t="str">
        <x:v>Mondes</x:v>
      </x:c>
      <x:c r="D753" s="13" t="str">
        <x:v>Les vingt communautés</x:v>
      </x:c>
      <x:c r="E753" s="13" t="str">
        <x:v>Lire Mondes</x:v>
      </x:c>
      <x:c r="F753" s="13" t="str">
        <x:v>Reconstitution documentée V4 — nouvelle rédaction V5</x:v>
      </x:c>
      <x:c r="G753" s="15" t="n">
        <x:v>14</x:v>
      </x:c>
      <x:c r="H753" s="15" t="n">
        <x:v>9</x:v>
      </x:c>
    </x:row>
    <x:row r="754" ht="52" customHeight="1">
      <x:c r="A754" s="13" t="str">
        <x:v>CM05</x:v>
      </x:c>
      <x:c r="B754" s="13" t="str">
        <x:v>Les Branches Entrelacées</x:v>
      </x:c>
      <x:c r="C754" s="13" t="str">
        <x:v>Mondes</x:v>
      </x:c>
      <x:c r="D754" s="13" t="str">
        <x:v>Les vingt communautés</x:v>
      </x:c>
      <x:c r="E754" s="13" t="str">
        <x:v>Lire Mondes</x:v>
      </x:c>
      <x:c r="F754" s="13" t="str">
        <x:v>Reconstitution documentée V4 — nouvelle rédaction V5</x:v>
      </x:c>
      <x:c r="G754" s="15" t="n">
        <x:v>14</x:v>
      </x:c>
      <x:c r="H754" s="15" t="n">
        <x:v>10</x:v>
      </x:c>
    </x:row>
    <x:row r="755" ht="52" customHeight="1">
      <x:c r="A755" s="13" t="str">
        <x:v>CM06</x:v>
      </x:c>
      <x:c r="B755" s="13" t="str">
        <x:v>La Couronne des Vigies</x:v>
      </x:c>
      <x:c r="C755" s="13" t="str">
        <x:v>Mondes</x:v>
      </x:c>
      <x:c r="D755" s="13" t="str">
        <x:v>Les vingt communautés</x:v>
      </x:c>
      <x:c r="E755" s="13" t="str">
        <x:v>Lire Mondes</x:v>
      </x:c>
      <x:c r="F755" s="13" t="str">
        <x:v>Reconstitution documentée V4 — nouvelle rédaction V5</x:v>
      </x:c>
      <x:c r="G755" s="15" t="n">
        <x:v>14</x:v>
      </x:c>
      <x:c r="H755" s="15" t="n">
        <x:v>11</x:v>
      </x:c>
    </x:row>
    <x:row r="756" ht="52" customHeight="1">
      <x:c r="A756" s="13" t="str">
        <x:v>CM07</x:v>
      </x:c>
      <x:c r="B756" s="13" t="str">
        <x:v>Les Pilotis Calmes</x:v>
      </x:c>
      <x:c r="C756" s="13" t="str">
        <x:v>Mondes</x:v>
      </x:c>
      <x:c r="D756" s="13" t="str">
        <x:v>Les vingt communautés</x:v>
      </x:c>
      <x:c r="E756" s="13" t="str">
        <x:v>Lire Mondes</x:v>
      </x:c>
      <x:c r="F756" s="13" t="str">
        <x:v>Reconstitution documentée V4 — nouvelle rédaction V5</x:v>
      </x:c>
      <x:c r="G756" s="15" t="n">
        <x:v>14</x:v>
      </x:c>
      <x:c r="H756" s="15" t="n">
        <x:v>12</x:v>
      </x:c>
    </x:row>
    <x:row r="757" ht="52" customHeight="1">
      <x:c r="A757" s="13" t="str">
        <x:v>CM08</x:v>
      </x:c>
      <x:c r="B757" s="13" t="str">
        <x:v>La Confluence des Lanternes</x:v>
      </x:c>
      <x:c r="C757" s="13" t="str">
        <x:v>Mondes</x:v>
      </x:c>
      <x:c r="D757" s="13" t="str">
        <x:v>Les vingt communautés</x:v>
      </x:c>
      <x:c r="E757" s="13" t="str">
        <x:v>Lire Mondes</x:v>
      </x:c>
      <x:c r="F757" s="13" t="str">
        <x:v>Reconstitution documentée V4 — nouvelle rédaction V5</x:v>
      </x:c>
      <x:c r="G757" s="15" t="n">
        <x:v>14</x:v>
      </x:c>
      <x:c r="H757" s="15" t="n">
        <x:v>13</x:v>
      </x:c>
    </x:row>
    <x:row r="758" ht="52" customHeight="1">
      <x:c r="A758" s="13" t="str">
        <x:v>CM09</x:v>
      </x:c>
      <x:c r="B758" s="13" t="str">
        <x:v>Le Col des Échos</x:v>
      </x:c>
      <x:c r="C758" s="13" t="str">
        <x:v>Mondes</x:v>
      </x:c>
      <x:c r="D758" s="13" t="str">
        <x:v>Les vingt communautés</x:v>
      </x:c>
      <x:c r="E758" s="13" t="str">
        <x:v>Lire Mondes</x:v>
      </x:c>
      <x:c r="F758" s="13" t="str">
        <x:v>Reconstitution documentée V4 — nouvelle rédaction V5</x:v>
      </x:c>
      <x:c r="G758" s="15" t="n">
        <x:v>14</x:v>
      </x:c>
      <x:c r="H758" s="15" t="n">
        <x:v>14</x:v>
      </x:c>
    </x:row>
    <x:row r="759" ht="52" customHeight="1">
      <x:c r="A759" s="13" t="str">
        <x:v>CM10</x:v>
      </x:c>
      <x:c r="B759" s="13" t="str">
        <x:v>Les Tours du Vent</x:v>
      </x:c>
      <x:c r="C759" s="13" t="str">
        <x:v>Mondes</x:v>
      </x:c>
      <x:c r="D759" s="13" t="str">
        <x:v>Les vingt communautés</x:v>
      </x:c>
      <x:c r="E759" s="13" t="str">
        <x:v>Lire Mondes</x:v>
      </x:c>
      <x:c r="F759" s="13" t="str">
        <x:v>Reconstitution documentée V4 — nouvelle rédaction V5</x:v>
      </x:c>
      <x:c r="G759" s="15" t="n">
        <x:v>14</x:v>
      </x:c>
      <x:c r="H759" s="15" t="n">
        <x:v>15</x:v>
      </x:c>
    </x:row>
    <x:row r="760" ht="52" customHeight="1">
      <x:c r="A760" s="13" t="str">
        <x:v>CM11</x:v>
      </x:c>
      <x:c r="B760" s="13" t="str">
        <x:v>La Jetée des Ossements</x:v>
      </x:c>
      <x:c r="C760" s="13" t="str">
        <x:v>Mondes</x:v>
      </x:c>
      <x:c r="D760" s="13" t="str">
        <x:v>Les vingt communautés</x:v>
      </x:c>
      <x:c r="E760" s="13" t="str">
        <x:v>Lire Mondes</x:v>
      </x:c>
      <x:c r="F760" s="13" t="str">
        <x:v>Reconstitution documentée V4 — nouvelle rédaction V5</x:v>
      </x:c>
      <x:c r="G760" s="15" t="n">
        <x:v>14</x:v>
      </x:c>
      <x:c r="H760" s="15" t="n">
        <x:v>16</x:v>
      </x:c>
    </x:row>
    <x:row r="761" ht="52" customHeight="1">
      <x:c r="A761" s="13" t="str">
        <x:v>CM12</x:v>
      </x:c>
      <x:c r="B761" s="13" t="str">
        <x:v>Les Arches de l’Écume</x:v>
      </x:c>
      <x:c r="C761" s="13" t="str">
        <x:v>Mondes</x:v>
      </x:c>
      <x:c r="D761" s="13" t="str">
        <x:v>Les vingt communautés</x:v>
      </x:c>
      <x:c r="E761" s="13" t="str">
        <x:v>Lire Mondes</x:v>
      </x:c>
      <x:c r="F761" s="13" t="str">
        <x:v>Reconstitution documentée V4 — nouvelle rédaction V5</x:v>
      </x:c>
      <x:c r="G761" s="15" t="n">
        <x:v>14</x:v>
      </x:c>
      <x:c r="H761" s="15" t="n">
        <x:v>17</x:v>
      </x:c>
    </x:row>
    <x:row r="762" ht="52" customHeight="1">
      <x:c r="A762" s="13" t="str">
        <x:v>CM13</x:v>
      </x:c>
      <x:c r="B762" s="13" t="str">
        <x:v>Les Forges Souterraines</x:v>
      </x:c>
      <x:c r="C762" s="13" t="str">
        <x:v>Mondes</x:v>
      </x:c>
      <x:c r="D762" s="13" t="str">
        <x:v>Les vingt communautés</x:v>
      </x:c>
      <x:c r="E762" s="13" t="str">
        <x:v>Lire Mondes</x:v>
      </x:c>
      <x:c r="F762" s="13" t="str">
        <x:v>Reconstitution documentée V4 — nouvelle rédaction V5</x:v>
      </x:c>
      <x:c r="G762" s="15" t="n">
        <x:v>14</x:v>
      </x:c>
      <x:c r="H762" s="15" t="n">
        <x:v>18</x:v>
      </x:c>
    </x:row>
    <x:row r="763" ht="52" customHeight="1">
      <x:c r="A763" s="13" t="str">
        <x:v>CM14</x:v>
      </x:c>
      <x:c r="B763" s="13" t="str">
        <x:v>Le Palier des Sources</x:v>
      </x:c>
      <x:c r="C763" s="13" t="str">
        <x:v>Mondes</x:v>
      </x:c>
      <x:c r="D763" s="13" t="str">
        <x:v>Les vingt communautés</x:v>
      </x:c>
      <x:c r="E763" s="13" t="str">
        <x:v>Lire Mondes</x:v>
      </x:c>
      <x:c r="F763" s="13" t="str">
        <x:v>Reconstitution documentée V4 — nouvelle rédaction V5</x:v>
      </x:c>
      <x:c r="G763" s="15" t="n">
        <x:v>14</x:v>
      </x:c>
      <x:c r="H763" s="15" t="n">
        <x:v>19</x:v>
      </x:c>
    </x:row>
    <x:row r="764" ht="52" customHeight="1">
      <x:c r="A764" s="13" t="str">
        <x:v>CM15</x:v>
      </x:c>
      <x:c r="B764" s="13" t="str">
        <x:v>Le Cercle des Feux Bas</x:v>
      </x:c>
      <x:c r="C764" s="13" t="str">
        <x:v>Mondes</x:v>
      </x:c>
      <x:c r="D764" s="13" t="str">
        <x:v>Les vingt communautés</x:v>
      </x:c>
      <x:c r="E764" s="13" t="str">
        <x:v>Lire Mondes</x:v>
      </x:c>
      <x:c r="F764" s="13" t="str">
        <x:v>Reconstitution documentée V4 — nouvelle rédaction V5</x:v>
      </x:c>
      <x:c r="G764" s="15" t="n">
        <x:v>14</x:v>
      </x:c>
      <x:c r="H764" s="15" t="n">
        <x:v>20</x:v>
      </x:c>
    </x:row>
    <x:row r="765" ht="52" customHeight="1">
      <x:c r="A765" s="13" t="str">
        <x:v>CM16</x:v>
      </x:c>
      <x:c r="B765" s="13" t="str">
        <x:v>La Terrasse de Glace</x:v>
      </x:c>
      <x:c r="C765" s="13" t="str">
        <x:v>Mondes</x:v>
      </x:c>
      <x:c r="D765" s="13" t="str">
        <x:v>Les vingt communautés</x:v>
      </x:c>
      <x:c r="E765" s="13" t="str">
        <x:v>Lire Mondes</x:v>
      </x:c>
      <x:c r="F765" s="13" t="str">
        <x:v>Reconstitution documentée V4 — nouvelle rédaction V5</x:v>
      </x:c>
      <x:c r="G765" s="15" t="n">
        <x:v>14</x:v>
      </x:c>
      <x:c r="H765" s="15" t="n">
        <x:v>21</x:v>
      </x:c>
    </x:row>
    <x:row r="766" ht="52" customHeight="1">
      <x:c r="A766" s="13" t="str">
        <x:v>CM17</x:v>
      </x:c>
      <x:c r="B766" s="13" t="str">
        <x:v>Les Pierres Levées</x:v>
      </x:c>
      <x:c r="C766" s="13" t="str">
        <x:v>Mondes</x:v>
      </x:c>
      <x:c r="D766" s="13" t="str">
        <x:v>Les vingt communautés</x:v>
      </x:c>
      <x:c r="E766" s="13" t="str">
        <x:v>Lire Mondes</x:v>
      </x:c>
      <x:c r="F766" s="13" t="str">
        <x:v>Reconstitution documentée V4 — nouvelle rédaction V5</x:v>
      </x:c>
      <x:c r="G766" s="15" t="n">
        <x:v>14</x:v>
      </x:c>
      <x:c r="H766" s="15" t="n">
        <x:v>22</x:v>
      </x:c>
    </x:row>
    <x:row r="767" ht="52" customHeight="1">
      <x:c r="A767" s="13" t="str">
        <x:v>CM18</x:v>
      </x:c>
      <x:c r="B767" s="13" t="str">
        <x:v>La Cour des Cartographes</x:v>
      </x:c>
      <x:c r="C767" s="13" t="str">
        <x:v>Mondes</x:v>
      </x:c>
      <x:c r="D767" s="13" t="str">
        <x:v>Les vingt communautés</x:v>
      </x:c>
      <x:c r="E767" s="13" t="str">
        <x:v>Lire Mondes</x:v>
      </x:c>
      <x:c r="F767" s="13" t="str">
        <x:v>Reconstitution documentée V4 — nouvelle rédaction V5</x:v>
      </x:c>
      <x:c r="G767" s="15" t="n">
        <x:v>14</x:v>
      </x:c>
      <x:c r="H767" s="15" t="n">
        <x:v>23</x:v>
      </x:c>
    </x:row>
    <x:row r="768" ht="52" customHeight="1">
      <x:c r="A768" s="13" t="str">
        <x:v>CM19</x:v>
      </x:c>
      <x:c r="B768" s="13" t="str">
        <x:v>Le Seuil du Confinement</x:v>
      </x:c>
      <x:c r="C768" s="13" t="str">
        <x:v>Mondes</x:v>
      </x:c>
      <x:c r="D768" s="13" t="str">
        <x:v>Les vingt communautés</x:v>
      </x:c>
      <x:c r="E768" s="13" t="str">
        <x:v>Lire Mondes</x:v>
      </x:c>
      <x:c r="F768" s="13" t="str">
        <x:v>Reconstitution documentée V4 — nouvelle rédaction V5</x:v>
      </x:c>
      <x:c r="G768" s="15" t="n">
        <x:v>14</x:v>
      </x:c>
      <x:c r="H768" s="15" t="n">
        <x:v>24</x:v>
      </x:c>
    </x:row>
    <x:row r="769" ht="52" customHeight="1">
      <x:c r="A769" s="13" t="str">
        <x:v>CM20</x:v>
      </x:c>
      <x:c r="B769" s="13" t="str">
        <x:v>Les Veilles de la Lisière</x:v>
      </x:c>
      <x:c r="C769" s="13" t="str">
        <x:v>Mondes</x:v>
      </x:c>
      <x:c r="D769" s="13" t="str">
        <x:v>Les vingt communautés</x:v>
      </x:c>
      <x:c r="E769" s="13" t="str">
        <x:v>Lire Mondes</x:v>
      </x:c>
      <x:c r="F769" s="13" t="str">
        <x:v>Reconstitution documentée V4 — nouvelle rédaction V5</x:v>
      </x:c>
      <x:c r="G769" s="15" t="n">
        <x:v>14</x:v>
      </x:c>
      <x:c r="H769" s="15" t="n">
        <x:v>25</x:v>
      </x:c>
    </x:row>
    <x:row r="770" ht="52" customHeight="1">
      <x:c r="A770" s="13" t="str">
        <x:v>CITY-01</x:v>
      </x:c>
      <x:c r="B770" s="13" t="str">
        <x:v>Porte des Cohortes</x:v>
      </x:c>
      <x:c r="C770" s="13" t="str">
        <x:v>Mondes</x:v>
      </x:c>
      <x:c r="D770" s="13" t="str">
        <x:v>Lieux de la cité</x:v>
      </x:c>
      <x:c r="E770" s="13" t="str">
        <x:v>Lire Mondes</x:v>
      </x:c>
      <x:c r="F770" s="13" t="str">
        <x:v>Reconstitution documentée V4 — nouvelle rédaction V5</x:v>
      </x:c>
      <x:c r="G770" s="15" t="n">
        <x:v>12</x:v>
      </x:c>
      <x:c r="H770" s="15" t="n">
        <x:v>6</x:v>
      </x:c>
    </x:row>
    <x:row r="771" ht="52" customHeight="1">
      <x:c r="A771" s="13" t="str">
        <x:v>CITY-02</x:v>
      </x:c>
      <x:c r="B771" s="13" t="str">
        <x:v>Cour des Premiers Pas</x:v>
      </x:c>
      <x:c r="C771" s="13" t="str">
        <x:v>Mondes</x:v>
      </x:c>
      <x:c r="D771" s="13" t="str">
        <x:v>Lieux de la cité</x:v>
      </x:c>
      <x:c r="E771" s="13" t="str">
        <x:v>Lire Mondes</x:v>
      </x:c>
      <x:c r="F771" s="13" t="str">
        <x:v>Reconstitution documentée V4 — nouvelle rédaction V5</x:v>
      </x:c>
      <x:c r="G771" s="15" t="n">
        <x:v>12</x:v>
      </x:c>
      <x:c r="H771" s="15" t="n">
        <x:v>7</x:v>
      </x:c>
    </x:row>
    <x:row r="772" ht="52" customHeight="1">
      <x:c r="A772" s="13" t="str">
        <x:v>CITY-03</x:v>
      </x:c>
      <x:c r="B772" s="13" t="str">
        <x:v>Forge des Masques</x:v>
      </x:c>
      <x:c r="C772" s="13" t="str">
        <x:v>Mondes</x:v>
      </x:c>
      <x:c r="D772" s="13" t="str">
        <x:v>Lieux de la cité</x:v>
      </x:c>
      <x:c r="E772" s="13" t="str">
        <x:v>Lire Mondes</x:v>
      </x:c>
      <x:c r="F772" s="13" t="str">
        <x:v>Reconstitution documentée V4 — nouvelle rédaction V5</x:v>
      </x:c>
      <x:c r="G772" s="15" t="n">
        <x:v>12</x:v>
      </x:c>
      <x:c r="H772" s="15" t="n">
        <x:v>8</x:v>
      </x:c>
    </x:row>
    <x:row r="773" ht="52" customHeight="1">
      <x:c r="A773" s="13" t="str">
        <x:v>CITY-04</x:v>
      </x:c>
      <x:c r="B773" s="13" t="str">
        <x:v>Armurerie Murale</x:v>
      </x:c>
      <x:c r="C773" s="13" t="str">
        <x:v>Mondes</x:v>
      </x:c>
      <x:c r="D773" s="13" t="str">
        <x:v>Lieux de la cité</x:v>
      </x:c>
      <x:c r="E773" s="13" t="str">
        <x:v>Lire Mondes</x:v>
      </x:c>
      <x:c r="F773" s="13" t="str">
        <x:v>Reconstitution documentée V4 — nouvelle rédaction V5</x:v>
      </x:c>
      <x:c r="G773" s="15" t="n">
        <x:v>12</x:v>
      </x:c>
      <x:c r="H773" s="15" t="n">
        <x:v>9</x:v>
      </x:c>
    </x:row>
    <x:row r="774" ht="52" customHeight="1">
      <x:c r="A774" s="13" t="str">
        <x:v>CITY-05</x:v>
      </x:c>
      <x:c r="B774" s="13" t="str">
        <x:v>Place des Retours</x:v>
      </x:c>
      <x:c r="C774" s="13" t="str">
        <x:v>Mondes</x:v>
      </x:c>
      <x:c r="D774" s="13" t="str">
        <x:v>Lieux de la cité</x:v>
      </x:c>
      <x:c r="E774" s="13" t="str">
        <x:v>Lire Mondes</x:v>
      </x:c>
      <x:c r="F774" s="13" t="str">
        <x:v>Reconstitution documentée V4 — nouvelle rédaction V5</x:v>
      </x:c>
      <x:c r="G774" s="15" t="n">
        <x:v>12</x:v>
      </x:c>
      <x:c r="H774" s="15" t="n">
        <x:v>10</x:v>
      </x:c>
    </x:row>
    <x:row r="775" ht="52" customHeight="1">
      <x:c r="A775" s="13" t="str">
        <x:v>CITY-06</x:v>
      </x:c>
      <x:c r="B775" s="13" t="str">
        <x:v>Marché des Ateliers</x:v>
      </x:c>
      <x:c r="C775" s="13" t="str">
        <x:v>Mondes</x:v>
      </x:c>
      <x:c r="D775" s="13" t="str">
        <x:v>Lieux de la cité</x:v>
      </x:c>
      <x:c r="E775" s="13" t="str">
        <x:v>Lire Mondes</x:v>
      </x:c>
      <x:c r="F775" s="13" t="str">
        <x:v>Reconstitution documentée V4 — nouvelle rédaction V5</x:v>
      </x:c>
      <x:c r="G775" s="15" t="n">
        <x:v>12</x:v>
      </x:c>
      <x:c r="H775" s="15" t="n">
        <x:v>11</x:v>
      </x:c>
    </x:row>
    <x:row r="776" ht="52" customHeight="1">
      <x:c r="A776" s="13" t="str">
        <x:v>CITY-07</x:v>
      </x:c>
      <x:c r="B776" s="13" t="str">
        <x:v>Porte des Marches</x:v>
      </x:c>
      <x:c r="C776" s="13" t="str">
        <x:v>Mondes</x:v>
      </x:c>
      <x:c r="D776" s="13" t="str">
        <x:v>Lieux de la cité</x:v>
      </x:c>
      <x:c r="E776" s="13" t="str">
        <x:v>Lire Mondes</x:v>
      </x:c>
      <x:c r="F776" s="13" t="str">
        <x:v>Reconstitution documentée V4 — nouvelle rédaction V5</x:v>
      </x:c>
      <x:c r="G776" s="15" t="n">
        <x:v>12</x:v>
      </x:c>
      <x:c r="H776" s="15" t="n">
        <x:v>12</x:v>
      </x:c>
    </x:row>
    <x:row r="777" ht="52" customHeight="1">
      <x:c r="A777" s="13" t="str">
        <x:v>CITY-08</x:v>
      </x:c>
      <x:c r="B777" s="13" t="str">
        <x:v>Tribune des Duels</x:v>
      </x:c>
      <x:c r="C777" s="13" t="str">
        <x:v>Mondes</x:v>
      </x:c>
      <x:c r="D777" s="13" t="str">
        <x:v>Lieux de la cité</x:v>
      </x:c>
      <x:c r="E777" s="13" t="str">
        <x:v>Lire Mondes</x:v>
      </x:c>
      <x:c r="F777" s="13" t="str">
        <x:v>Reconstitution documentée V4 — nouvelle rédaction V5</x:v>
      </x:c>
      <x:c r="G777" s="15" t="n">
        <x:v>12</x:v>
      </x:c>
      <x:c r="H777" s="15" t="n">
        <x:v>13</x:v>
      </x:c>
    </x:row>
    <x:row r="778" ht="52" customHeight="1">
      <x:c r="A778" s="13" t="str">
        <x:v>CITY-09</x:v>
      </x:c>
      <x:c r="B778" s="13" t="str">
        <x:v>Maison des Soins</x:v>
      </x:c>
      <x:c r="C778" s="13" t="str">
        <x:v>Mondes</x:v>
      </x:c>
      <x:c r="D778" s="13" t="str">
        <x:v>Lieux de la cité</x:v>
      </x:c>
      <x:c r="E778" s="13" t="str">
        <x:v>Lire Mondes</x:v>
      </x:c>
      <x:c r="F778" s="13" t="str">
        <x:v>Reconstitution documentée V4 — nouvelle rédaction V5</x:v>
      </x:c>
      <x:c r="G778" s="15" t="n">
        <x:v>12</x:v>
      </x:c>
      <x:c r="H778" s="15" t="n">
        <x:v>14</x:v>
      </x:c>
    </x:row>
    <x:row r="779" ht="52" customHeight="1">
      <x:c r="A779" s="13" t="str">
        <x:v>CITY-10</x:v>
      </x:c>
      <x:c r="B779" s="13" t="str">
        <x:v>Escalier du Roi</x:v>
      </x:c>
      <x:c r="C779" s="13" t="str">
        <x:v>Mondes</x:v>
      </x:c>
      <x:c r="D779" s="13" t="str">
        <x:v>Lieux de la cité</x:v>
      </x:c>
      <x:c r="E779" s="13" t="str">
        <x:v>Lire Mondes</x:v>
      </x:c>
      <x:c r="F779" s="13" t="str">
        <x:v>Reconstitution documentée V4 — nouvelle rédaction V5</x:v>
      </x:c>
      <x:c r="G779" s="15" t="n">
        <x:v>12</x:v>
      </x:c>
      <x:c r="H779" s="15" t="n">
        <x:v>15</x:v>
      </x:c>
    </x:row>
    <x:row r="780" ht="52" customHeight="1">
      <x:c r="A780" s="13" t="str">
        <x:v>CITY-11</x:v>
      </x:c>
      <x:c r="B780" s="13" t="str">
        <x:v>Cour du Roi</x:v>
      </x:c>
      <x:c r="C780" s="13" t="str">
        <x:v>Mondes</x:v>
      </x:c>
      <x:c r="D780" s="13" t="str">
        <x:v>Lieux de la cité</x:v>
      </x:c>
      <x:c r="E780" s="13" t="str">
        <x:v>Lire Mondes</x:v>
      </x:c>
      <x:c r="F780" s="13" t="str">
        <x:v>Reconstitution documentée V4 — nouvelle rédaction V5</x:v>
      </x:c>
      <x:c r="G780" s="15" t="n">
        <x:v>12</x:v>
      </x:c>
      <x:c r="H780" s="15" t="n">
        <x:v>16</x:v>
      </x:c>
    </x:row>
    <x:row r="781" ht="52" customHeight="1">
      <x:c r="A781" s="13" t="str">
        <x:v>CITY-12</x:v>
      </x:c>
      <x:c r="B781" s="13" t="str">
        <x:v>Conseil des Anciens</x:v>
      </x:c>
      <x:c r="C781" s="13" t="str">
        <x:v>Mondes</x:v>
      </x:c>
      <x:c r="D781" s="13" t="str">
        <x:v>Lieux de la cité</x:v>
      </x:c>
      <x:c r="E781" s="13" t="str">
        <x:v>Lire Mondes</x:v>
      </x:c>
      <x:c r="F781" s="13" t="str">
        <x:v>Reconstitution documentée V4 — nouvelle rédaction V5</x:v>
      </x:c>
      <x:c r="G781" s="15" t="n">
        <x:v>12</x:v>
      </x:c>
      <x:c r="H781" s="15" t="n">
        <x:v>17</x:v>
      </x:c>
    </x:row>
    <x:row r="782" ht="52" customHeight="1">
      <x:c r="A782" s="13" t="str">
        <x:v>CITY-13</x:v>
      </x:c>
      <x:c r="B782" s="13" t="str">
        <x:v>Archives des Lignées</x:v>
      </x:c>
      <x:c r="C782" s="13" t="str">
        <x:v>Mondes</x:v>
      </x:c>
      <x:c r="D782" s="13" t="str">
        <x:v>Lieux de la cité</x:v>
      </x:c>
      <x:c r="E782" s="13" t="str">
        <x:v>Lire Mondes</x:v>
      </x:c>
      <x:c r="F782" s="13" t="str">
        <x:v>Reconstitution documentée V4 — nouvelle rédaction V5</x:v>
      </x:c>
      <x:c r="G782" s="15" t="n">
        <x:v>12</x:v>
      </x:c>
      <x:c r="H782" s="15" t="n">
        <x:v>18</x:v>
      </x:c>
    </x:row>
    <x:row r="783" ht="52" customHeight="1">
      <x:c r="A783" s="13" t="str">
        <x:v>CITY-14</x:v>
      </x:c>
      <x:c r="B783" s="13" t="str">
        <x:v>Galerie des Masques</x:v>
      </x:c>
      <x:c r="C783" s="13" t="str">
        <x:v>Mondes</x:v>
      </x:c>
      <x:c r="D783" s="13" t="str">
        <x:v>Lieux de la cité</x:v>
      </x:c>
      <x:c r="E783" s="13" t="str">
        <x:v>Lire Mondes</x:v>
      </x:c>
      <x:c r="F783" s="13" t="str">
        <x:v>Reconstitution documentée V4 — nouvelle rédaction V5</x:v>
      </x:c>
      <x:c r="G783" s="15" t="n">
        <x:v>12</x:v>
      </x:c>
      <x:c r="H783" s="15" t="n">
        <x:v>19</x:v>
      </x:c>
    </x:row>
    <x:row r="784" ht="52" customHeight="1">
      <x:c r="A784" s="13" t="str">
        <x:v>CITY-15</x:v>
      </x:c>
      <x:c r="B784" s="13" t="str">
        <x:v>Terrasse des Veilleurs</x:v>
      </x:c>
      <x:c r="C784" s="13" t="str">
        <x:v>Mondes</x:v>
      </x:c>
      <x:c r="D784" s="13" t="str">
        <x:v>Lieux de la cité</x:v>
      </x:c>
      <x:c r="E784" s="13" t="str">
        <x:v>Lire Mondes</x:v>
      </x:c>
      <x:c r="F784" s="13" t="str">
        <x:v>Reconstitution documentée V4 — nouvelle rédaction V5</x:v>
      </x:c>
      <x:c r="G784" s="15" t="n">
        <x:v>12</x:v>
      </x:c>
      <x:c r="H784" s="15" t="n">
        <x:v>20</x:v>
      </x:c>
    </x:row>
    <x:row r="785" ht="52" customHeight="1">
      <x:c r="A785" s="13" t="str">
        <x:v>CITY-16</x:v>
      </x:c>
      <x:c r="B785" s="13" t="str">
        <x:v>Salle des Émissaires</x:v>
      </x:c>
      <x:c r="C785" s="13" t="str">
        <x:v>Mondes</x:v>
      </x:c>
      <x:c r="D785" s="13" t="str">
        <x:v>Lieux de la cité</x:v>
      </x:c>
      <x:c r="E785" s="13" t="str">
        <x:v>Lire Mondes</x:v>
      </x:c>
      <x:c r="F785" s="13" t="str">
        <x:v>Reconstitution documentée V4 — nouvelle rédaction V5</x:v>
      </x:c>
      <x:c r="G785" s="15" t="n">
        <x:v>12</x:v>
      </x:c>
      <x:c r="H785" s="15" t="n">
        <x:v>21</x:v>
      </x:c>
    </x:row>
    <x:row r="786" ht="52" customHeight="1">
      <x:c r="A786" s="13" t="str">
        <x:v>CITY-17</x:v>
      </x:c>
      <x:c r="B786" s="13" t="str">
        <x:v>Passage des Toits</x:v>
      </x:c>
      <x:c r="C786" s="13" t="str">
        <x:v>Mondes</x:v>
      </x:c>
      <x:c r="D786" s="13" t="str">
        <x:v>Lieux de la cité</x:v>
      </x:c>
      <x:c r="E786" s="13" t="str">
        <x:v>Lire Mondes</x:v>
      </x:c>
      <x:c r="F786" s="13" t="str">
        <x:v>Reconstitution documentée V4 — nouvelle rédaction V5</x:v>
      </x:c>
      <x:c r="G786" s="15" t="n">
        <x:v>12</x:v>
      </x:c>
      <x:c r="H786" s="15" t="n">
        <x:v>22</x:v>
      </x:c>
    </x:row>
    <x:row r="787" ht="52" customHeight="1">
      <x:c r="A787" s="13" t="str">
        <x:v>CITY-18</x:v>
      </x:c>
      <x:c r="B787" s="13" t="str">
        <x:v>Belvédère de la Cité</x:v>
      </x:c>
      <x:c r="C787" s="13" t="str">
        <x:v>Mondes</x:v>
      </x:c>
      <x:c r="D787" s="13" t="str">
        <x:v>Lieux de la cité</x:v>
      </x:c>
      <x:c r="E787" s="13" t="str">
        <x:v>Lire Mondes</x:v>
      </x:c>
      <x:c r="F787" s="13" t="str">
        <x:v>Reconstitution documentée V4 — nouvelle rédaction V5</x:v>
      </x:c>
      <x:c r="G787" s="15" t="n">
        <x:v>12</x:v>
      </x:c>
      <x:c r="H787" s="15" t="n">
        <x:v>23</x:v>
      </x:c>
    </x:row>
    <x:row r="788" ht="52" customHeight="1">
      <x:c r="A788" s="13" t="str">
        <x:v>CITY-19</x:v>
      </x:c>
      <x:c r="B788" s="13" t="str">
        <x:v>Tour des Signaux</x:v>
      </x:c>
      <x:c r="C788" s="13" t="str">
        <x:v>Mondes</x:v>
      </x:c>
      <x:c r="D788" s="13" t="str">
        <x:v>Lieux de la cité</x:v>
      </x:c>
      <x:c r="E788" s="13" t="str">
        <x:v>Lire Mondes</x:v>
      </x:c>
      <x:c r="F788" s="13" t="str">
        <x:v>Reconstitution documentée V4 — nouvelle rédaction V5</x:v>
      </x:c>
      <x:c r="G788" s="15" t="n">
        <x:v>12</x:v>
      </x:c>
      <x:c r="H788" s="15" t="n">
        <x:v>24</x:v>
      </x:c>
    </x:row>
    <x:row r="789" ht="52" customHeight="1">
      <x:c r="A789" s="13" t="str">
        <x:v>CITY-20</x:v>
      </x:c>
      <x:c r="B789" s="13" t="str">
        <x:v>Jardin Suspendu</x:v>
      </x:c>
      <x:c r="C789" s="13" t="str">
        <x:v>Mondes</x:v>
      </x:c>
      <x:c r="D789" s="13" t="str">
        <x:v>Lieux de la cité</x:v>
      </x:c>
      <x:c r="E789" s="13" t="str">
        <x:v>Lire Mondes</x:v>
      </x:c>
      <x:c r="F789" s="13" t="str">
        <x:v>Reconstitution documentée V4 — nouvelle rédaction V5</x:v>
      </x:c>
      <x:c r="G789" s="15" t="n">
        <x:v>12</x:v>
      </x:c>
      <x:c r="H789" s="15" t="n">
        <x:v>25</x:v>
      </x:c>
    </x:row>
    <x:row r="790" ht="52" customHeight="1">
      <x:c r="A790" s="13" t="str">
        <x:v>CITY-21</x:v>
      </x:c>
      <x:c r="B790" s="13" t="str">
        <x:v>Temple des Trois Ombres</x:v>
      </x:c>
      <x:c r="C790" s="13" t="str">
        <x:v>Mondes</x:v>
      </x:c>
      <x:c r="D790" s="13" t="str">
        <x:v>Lieux de la cité</x:v>
      </x:c>
      <x:c r="E790" s="13" t="str">
        <x:v>Lire Mondes</x:v>
      </x:c>
      <x:c r="F790" s="13" t="str">
        <x:v>Reconstitution documentée V4 — nouvelle rédaction V5</x:v>
      </x:c>
      <x:c r="G790" s="15" t="n">
        <x:v>12</x:v>
      </x:c>
      <x:c r="H790" s="15" t="n">
        <x:v>26</x:v>
      </x:c>
    </x:row>
    <x:row r="791" ht="52" customHeight="1">
      <x:c r="A791" s="13" t="str">
        <x:v>CITY-22</x:v>
      </x:c>
      <x:c r="B791" s="13" t="str">
        <x:v>Cour des Maîtres</x:v>
      </x:c>
      <x:c r="C791" s="13" t="str">
        <x:v>Mondes</x:v>
      </x:c>
      <x:c r="D791" s="13" t="str">
        <x:v>Lieux de la cité</x:v>
      </x:c>
      <x:c r="E791" s="13" t="str">
        <x:v>Lire Mondes</x:v>
      </x:c>
      <x:c r="F791" s="13" t="str">
        <x:v>Reconstitution documentée V4 — nouvelle rédaction V5</x:v>
      </x:c>
      <x:c r="G791" s="15" t="n">
        <x:v>12</x:v>
      </x:c>
      <x:c r="H791" s="15" t="n">
        <x:v>27</x:v>
      </x:c>
    </x:row>
    <x:row r="792" ht="52" customHeight="1">
      <x:c r="A792" s="13" t="str">
        <x:v>CITY-23</x:v>
      </x:c>
      <x:c r="B792" s="13" t="str">
        <x:v>Mausolée des Chasseurs</x:v>
      </x:c>
      <x:c r="C792" s="13" t="str">
        <x:v>Mondes</x:v>
      </x:c>
      <x:c r="D792" s="13" t="str">
        <x:v>Lieux de la cité</x:v>
      </x:c>
      <x:c r="E792" s="13" t="str">
        <x:v>Lire Mondes</x:v>
      </x:c>
      <x:c r="F792" s="13" t="str">
        <x:v>Reconstitution documentée V4 — nouvelle rédaction V5</x:v>
      </x:c>
      <x:c r="G792" s="15" t="n">
        <x:v>12</x:v>
      </x:c>
      <x:c r="H792" s="15" t="n">
        <x:v>28</x:v>
      </x:c>
    </x:row>
    <x:row r="793" ht="52" customHeight="1">
      <x:c r="A793" s="13" t="str">
        <x:v>CITY-24</x:v>
      </x:c>
      <x:c r="B793" s="13" t="str">
        <x:v>Observatoire des Routes</x:v>
      </x:c>
      <x:c r="C793" s="13" t="str">
        <x:v>Mondes</x:v>
      </x:c>
      <x:c r="D793" s="13" t="str">
        <x:v>Lieux de la cité</x:v>
      </x:c>
      <x:c r="E793" s="13" t="str">
        <x:v>Lire Mondes</x:v>
      </x:c>
      <x:c r="F793" s="13" t="str">
        <x:v>Reconstitution documentée V4 — nouvelle rédaction V5</x:v>
      </x:c>
      <x:c r="G793" s="15" t="n">
        <x:v>12</x:v>
      </x:c>
      <x:c r="H793" s="15" t="n">
        <x:v>29</x:v>
      </x:c>
    </x:row>
    <x:row r="794" ht="52" customHeight="1">
      <x:c r="A794" s="13" t="str">
        <x:v>CITY-25</x:v>
      </x:c>
      <x:c r="B794" s="13" t="str">
        <x:v>Soutes du Marché</x:v>
      </x:c>
      <x:c r="C794" s="13" t="str">
        <x:v>Mondes</x:v>
      </x:c>
      <x:c r="D794" s="13" t="str">
        <x:v>Lieux de la cité</x:v>
      </x:c>
      <x:c r="E794" s="13" t="str">
        <x:v>Lire Mondes</x:v>
      </x:c>
      <x:c r="F794" s="13" t="str">
        <x:v>Reconstitution documentée V4 — nouvelle rédaction V5</x:v>
      </x:c>
      <x:c r="G794" s="15" t="n">
        <x:v>12</x:v>
      </x:c>
      <x:c r="H794" s="15" t="n">
        <x:v>30</x:v>
      </x:c>
    </x:row>
    <x:row r="795" ht="52" customHeight="1">
      <x:c r="A795" s="13" t="str">
        <x:v>CITY-26</x:v>
      </x:c>
      <x:c r="B795" s="13" t="str">
        <x:v>Forges Profondes</x:v>
      </x:c>
      <x:c r="C795" s="13" t="str">
        <x:v>Mondes</x:v>
      </x:c>
      <x:c r="D795" s="13" t="str">
        <x:v>Lieux de la cité</x:v>
      </x:c>
      <x:c r="E795" s="13" t="str">
        <x:v>Lire Mondes</x:v>
      </x:c>
      <x:c r="F795" s="13" t="str">
        <x:v>Reconstitution documentée V4 — nouvelle rédaction V5</x:v>
      </x:c>
      <x:c r="G795" s="15" t="n">
        <x:v>12</x:v>
      </x:c>
      <x:c r="H795" s="15" t="n">
        <x:v>31</x:v>
      </x:c>
    </x:row>
    <x:row r="796" ht="52" customHeight="1">
      <x:c r="A796" s="13" t="str">
        <x:v>CITY-27</x:v>
      </x:c>
      <x:c r="B796" s="13" t="str">
        <x:v>Écuries des Montures</x:v>
      </x:c>
      <x:c r="C796" s="13" t="str">
        <x:v>Mondes</x:v>
      </x:c>
      <x:c r="D796" s="13" t="str">
        <x:v>Lieux de la cité</x:v>
      </x:c>
      <x:c r="E796" s="13" t="str">
        <x:v>Lire Mondes</x:v>
      </x:c>
      <x:c r="F796" s="13" t="str">
        <x:v>Reconstitution documentée V4 — nouvelle rédaction V5</x:v>
      </x:c>
      <x:c r="G796" s="15" t="n">
        <x:v>12</x:v>
      </x:c>
      <x:c r="H796" s="15" t="n">
        <x:v>32</x:v>
      </x:c>
    </x:row>
    <x:row r="797" ht="52" customHeight="1">
      <x:c r="A797" s="13" t="str">
        <x:v>CITY-28</x:v>
      </x:c>
      <x:c r="B797" s="13" t="str">
        <x:v>Chenil des Pisteurs</x:v>
      </x:c>
      <x:c r="C797" s="13" t="str">
        <x:v>Mondes</x:v>
      </x:c>
      <x:c r="D797" s="13" t="str">
        <x:v>Lieux de la cité</x:v>
      </x:c>
      <x:c r="E797" s="13" t="str">
        <x:v>Lire Mondes</x:v>
      </x:c>
      <x:c r="F797" s="13" t="str">
        <x:v>Reconstitution documentée V4 — nouvelle rédaction V5</x:v>
      </x:c>
      <x:c r="G797" s="15" t="n">
        <x:v>12</x:v>
      </x:c>
      <x:c r="H797" s="15" t="n">
        <x:v>33</x:v>
      </x:c>
    </x:row>
    <x:row r="798" ht="52" customHeight="1">
      <x:c r="A798" s="13" t="str">
        <x:v>CITY-29</x:v>
      </x:c>
      <x:c r="B798" s="13" t="str">
        <x:v>Citernes de Service</x:v>
      </x:c>
      <x:c r="C798" s="13" t="str">
        <x:v>Mondes</x:v>
      </x:c>
      <x:c r="D798" s="13" t="str">
        <x:v>Lieux de la cité</x:v>
      </x:c>
      <x:c r="E798" s="13" t="str">
        <x:v>Lire Mondes</x:v>
      </x:c>
      <x:c r="F798" s="13" t="str">
        <x:v>Reconstitution documentée V4 — nouvelle rédaction V5</x:v>
      </x:c>
      <x:c r="G798" s="15" t="n">
        <x:v>12</x:v>
      </x:c>
      <x:c r="H798" s="15" t="n">
        <x:v>34</x:v>
      </x:c>
    </x:row>
    <x:row r="799" ht="52" customHeight="1">
      <x:c r="A799" s="13" t="str">
        <x:v>CITY-30</x:v>
      </x:c>
      <x:c r="B799" s="13" t="str">
        <x:v>Passage des Racines</x:v>
      </x:c>
      <x:c r="C799" s="13" t="str">
        <x:v>Mondes</x:v>
      </x:c>
      <x:c r="D799" s="13" t="str">
        <x:v>Lieux de la cité</x:v>
      </x:c>
      <x:c r="E799" s="13" t="str">
        <x:v>Lire Mondes</x:v>
      </x:c>
      <x:c r="F799" s="13" t="str">
        <x:v>Reconstitution documentée V4 — nouvelle rédaction V5</x:v>
      </x:c>
      <x:c r="G799" s="15" t="n">
        <x:v>12</x:v>
      </x:c>
      <x:c r="H799" s="15" t="n">
        <x:v>35</x:v>
      </x:c>
    </x:row>
    <x:row r="800" ht="52" customHeight="1">
      <x:c r="A800" s="13" t="str">
        <x:v>CITY-31</x:v>
      </x:c>
      <x:c r="B800" s="13" t="str">
        <x:v>Salle des Enforcers</x:v>
      </x:c>
      <x:c r="C800" s="13" t="str">
        <x:v>Mondes</x:v>
      </x:c>
      <x:c r="D800" s="13" t="str">
        <x:v>Lieux de la cité</x:v>
      </x:c>
      <x:c r="E800" s="13" t="str">
        <x:v>Lire Mondes</x:v>
      </x:c>
      <x:c r="F800" s="13" t="str">
        <x:v>Reconstitution documentée V4 — nouvelle rédaction V5</x:v>
      </x:c>
      <x:c r="G800" s="15" t="n">
        <x:v>12</x:v>
      </x:c>
      <x:c r="H800" s="15" t="n">
        <x:v>36</x:v>
      </x:c>
    </x:row>
    <x:row r="801" ht="52" customHeight="1">
      <x:c r="A801" s="13" t="str">
        <x:v>CITY-32</x:v>
      </x:c>
      <x:c r="B801" s="13" t="str">
        <x:v>Accès de THE PIT</x:v>
      </x:c>
      <x:c r="C801" s="13" t="str">
        <x:v>Mondes</x:v>
      </x:c>
      <x:c r="D801" s="13" t="str">
        <x:v>Lieux de la cité</x:v>
      </x:c>
      <x:c r="E801" s="13" t="str">
        <x:v>Lire Mondes</x:v>
      </x:c>
      <x:c r="F801" s="13" t="str">
        <x:v>Reconstitution documentée V4 — nouvelle rédaction V5</x:v>
      </x:c>
      <x:c r="G801" s="15" t="n">
        <x:v>12</x:v>
      </x:c>
      <x:c r="H801" s="15" t="n">
        <x:v>37</x:v>
      </x:c>
    </x:row>
    <x:row r="802" ht="52" customHeight="1">
      <x:c r="A802" s="13" t="str">
        <x:v>CITY-33</x:v>
      </x:c>
      <x:c r="B802" s="13" t="str">
        <x:v>Spatioport Oriental</x:v>
      </x:c>
      <x:c r="C802" s="13" t="str">
        <x:v>Mondes</x:v>
      </x:c>
      <x:c r="D802" s="13" t="str">
        <x:v>Lieux de la cité</x:v>
      </x:c>
      <x:c r="E802" s="13" t="str">
        <x:v>Lire Mondes</x:v>
      </x:c>
      <x:c r="F802" s="13" t="str">
        <x:v>Reconstitution documentée V4 — nouvelle rédaction V5</x:v>
      </x:c>
      <x:c r="G802" s="15" t="n">
        <x:v>12</x:v>
      </x:c>
      <x:c r="H802" s="15" t="n">
        <x:v>38</x:v>
      </x:c>
    </x:row>
    <x:row r="803" ht="52" customHeight="1">
      <x:c r="A803" s="13" t="str">
        <x:v>CITY-34</x:v>
      </x:c>
      <x:c r="B803" s="13" t="str">
        <x:v>Port Côtier</x:v>
      </x:c>
      <x:c r="C803" s="13" t="str">
        <x:v>Mondes</x:v>
      </x:c>
      <x:c r="D803" s="13" t="str">
        <x:v>Lieux de la cité</x:v>
      </x:c>
      <x:c r="E803" s="13" t="str">
        <x:v>Lire Mondes</x:v>
      </x:c>
      <x:c r="F803" s="13" t="str">
        <x:v>Reconstitution documentée V4 — nouvelle rédaction V5</x:v>
      </x:c>
      <x:c r="G803" s="15" t="n">
        <x:v>12</x:v>
      </x:c>
      <x:c r="H803" s="15" t="n">
        <x:v>39</x:v>
      </x:c>
    </x:row>
    <x:row r="804" ht="52" customHeight="1">
      <x:c r="A804" s="13" t="str">
        <x:v>CITY-35</x:v>
      </x:c>
      <x:c r="B804" s="13" t="str">
        <x:v>Cour des Habitants</x:v>
      </x:c>
      <x:c r="C804" s="13" t="str">
        <x:v>Mondes</x:v>
      </x:c>
      <x:c r="D804" s="13" t="str">
        <x:v>Lieux de la cité</x:v>
      </x:c>
      <x:c r="E804" s="13" t="str">
        <x:v>Lire Mondes</x:v>
      </x:c>
      <x:c r="F804" s="13" t="str">
        <x:v>Reconstitution documentée V4 — nouvelle rédaction V5</x:v>
      </x:c>
      <x:c r="G804" s="15" t="n">
        <x:v>12</x:v>
      </x:c>
      <x:c r="H804" s="15" t="n">
        <x:v>40</x:v>
      </x:c>
    </x:row>
    <x:row r="805" ht="52" customHeight="1">
      <x:c r="A805" s="13" t="str">
        <x:v>CITY-36</x:v>
      </x:c>
      <x:c r="B805" s="13" t="str">
        <x:v>Porte des Réserves</x:v>
      </x:c>
      <x:c r="C805" s="13" t="str">
        <x:v>Mondes</x:v>
      </x:c>
      <x:c r="D805" s="13" t="str">
        <x:v>Lieux de la cité</x:v>
      </x:c>
      <x:c r="E805" s="13" t="str">
        <x:v>Lire Mondes</x:v>
      </x:c>
      <x:c r="F805" s="13" t="str">
        <x:v>Reconstitution documentée V4 — nouvelle rédaction V5</x:v>
      </x:c>
      <x:c r="G805" s="15" t="n">
        <x:v>12</x:v>
      </x:c>
      <x:c r="H805" s="15" t="n">
        <x:v>41</x:v>
      </x:c>
    </x:row>
    <x:row r="806" ht="52" customHeight="1">
      <x:c r="A806" s="13" t="str">
        <x:v>PNJ-ROLE-01</x:v>
      </x:c>
      <x:c r="B806" s="13" t="str">
        <x:v>Forgeron de lames</x:v>
      </x:c>
      <x:c r="C806" s="13" t="str">
        <x:v>Mondes</x:v>
      </x:c>
      <x:c r="D806" s="13" t="str">
        <x:v>Métiers et PNJ</x:v>
      </x:c>
      <x:c r="E806" s="13" t="str">
        <x:v>Lire Mondes</x:v>
      </x:c>
      <x:c r="F806" s="13" t="str">
        <x:v>Reconstitution documentée V4 — nouvelle rédaction V5</x:v>
      </x:c>
      <x:c r="G806" s="15" t="n">
        <x:v>11</x:v>
      </x:c>
      <x:c r="H806" s="15" t="n">
        <x:v>6</x:v>
      </x:c>
    </x:row>
    <x:row r="807" ht="52" customHeight="1">
      <x:c r="A807" s="13" t="str">
        <x:v>PNJ-ROLE-02</x:v>
      </x:c>
      <x:c r="B807" s="13" t="str">
        <x:v>Façonneuse de masques</x:v>
      </x:c>
      <x:c r="C807" s="13" t="str">
        <x:v>Mondes</x:v>
      </x:c>
      <x:c r="D807" s="13" t="str">
        <x:v>Métiers et PNJ</x:v>
      </x:c>
      <x:c r="E807" s="13" t="str">
        <x:v>Lire Mondes</x:v>
      </x:c>
      <x:c r="F807" s="13" t="str">
        <x:v>Reconstitution documentée V4 — nouvelle rédaction V5</x:v>
      </x:c>
      <x:c r="G807" s="15" t="n">
        <x:v>11</x:v>
      </x:c>
      <x:c r="H807" s="15" t="n">
        <x:v>7</x:v>
      </x:c>
    </x:row>
    <x:row r="808" ht="52" customHeight="1">
      <x:c r="A808" s="13" t="str">
        <x:v>PNJ-ROLE-03</x:v>
      </x:c>
      <x:c r="B808" s="13" t="str">
        <x:v>Archiviste des lignées</x:v>
      </x:c>
      <x:c r="C808" s="13" t="str">
        <x:v>Mondes</x:v>
      </x:c>
      <x:c r="D808" s="13" t="str">
        <x:v>Métiers et PNJ</x:v>
      </x:c>
      <x:c r="E808" s="13" t="str">
        <x:v>Lire Mondes</x:v>
      </x:c>
      <x:c r="F808" s="13" t="str">
        <x:v>Reconstitution documentée V4 — nouvelle rédaction V5</x:v>
      </x:c>
      <x:c r="G808" s="15" t="n">
        <x:v>11</x:v>
      </x:c>
      <x:c r="H808" s="15" t="n">
        <x:v>8</x:v>
      </x:c>
    </x:row>
    <x:row r="809" ht="52" customHeight="1">
      <x:c r="A809" s="13" t="str">
        <x:v>PNJ-ROLE-04</x:v>
      </x:c>
      <x:c r="B809" s="13" t="str">
        <x:v>Passeur des marais</x:v>
      </x:c>
      <x:c r="C809" s="13" t="str">
        <x:v>Mondes</x:v>
      </x:c>
      <x:c r="D809" s="13" t="str">
        <x:v>Métiers et PNJ</x:v>
      </x:c>
      <x:c r="E809" s="13" t="str">
        <x:v>Lire Mondes</x:v>
      </x:c>
      <x:c r="F809" s="13" t="str">
        <x:v>Reconstitution documentée V4 — nouvelle rédaction V5</x:v>
      </x:c>
      <x:c r="G809" s="15" t="n">
        <x:v>11</x:v>
      </x:c>
      <x:c r="H809" s="15" t="n">
        <x:v>9</x:v>
      </x:c>
    </x:row>
    <x:row r="810" ht="52" customHeight="1">
      <x:c r="A810" s="13" t="str">
        <x:v>PNJ-ROLE-05</x:v>
      </x:c>
      <x:c r="B810" s="13" t="str">
        <x:v>Charpentière des pilotis</x:v>
      </x:c>
      <x:c r="C810" s="13" t="str">
        <x:v>Mondes</x:v>
      </x:c>
      <x:c r="D810" s="13" t="str">
        <x:v>Métiers et PNJ</x:v>
      </x:c>
      <x:c r="E810" s="13" t="str">
        <x:v>Lire Mondes</x:v>
      </x:c>
      <x:c r="F810" s="13" t="str">
        <x:v>Reconstitution documentée V4 — nouvelle rédaction V5</x:v>
      </x:c>
      <x:c r="G810" s="15" t="n">
        <x:v>11</x:v>
      </x:c>
      <x:c r="H810" s="15" t="n">
        <x:v>10</x:v>
      </x:c>
    </x:row>
    <x:row r="811" ht="52" customHeight="1">
      <x:c r="A811" s="13" t="str">
        <x:v>PNJ-ROLE-06</x:v>
      </x:c>
      <x:c r="B811" s="13" t="str">
        <x:v>Maître de cohorte</x:v>
      </x:c>
      <x:c r="C811" s="13" t="str">
        <x:v>Mondes</x:v>
      </x:c>
      <x:c r="D811" s="13" t="str">
        <x:v>Métiers et PNJ</x:v>
      </x:c>
      <x:c r="E811" s="13" t="str">
        <x:v>Lire Mondes</x:v>
      </x:c>
      <x:c r="F811" s="13" t="str">
        <x:v>Reconstitution documentée V4 — nouvelle rédaction V5</x:v>
      </x:c>
      <x:c r="G811" s="15" t="n">
        <x:v>11</x:v>
      </x:c>
      <x:c r="H811" s="15" t="n">
        <x:v>11</x:v>
      </x:c>
    </x:row>
    <x:row r="812" ht="52" customHeight="1">
      <x:c r="A812" s="13" t="str">
        <x:v>PNJ-ROLE-07</x:v>
      </x:c>
      <x:c r="B812" s="13" t="str">
        <x:v>Soigneuse de retour</x:v>
      </x:c>
      <x:c r="C812" s="13" t="str">
        <x:v>Mondes</x:v>
      </x:c>
      <x:c r="D812" s="13" t="str">
        <x:v>Métiers et PNJ</x:v>
      </x:c>
      <x:c r="E812" s="13" t="str">
        <x:v>Lire Mondes</x:v>
      </x:c>
      <x:c r="F812" s="13" t="str">
        <x:v>Reconstitution documentée V4 — nouvelle rédaction V5</x:v>
      </x:c>
      <x:c r="G812" s="15" t="n">
        <x:v>11</x:v>
      </x:c>
      <x:c r="H812" s="15" t="n">
        <x:v>12</x:v>
      </x:c>
    </x:row>
    <x:row r="813" ht="52" customHeight="1">
      <x:c r="A813" s="13" t="str">
        <x:v>PNJ-ROLE-08</x:v>
      </x:c>
      <x:c r="B813" s="13" t="str">
        <x:v>Gardien de citerne</x:v>
      </x:c>
      <x:c r="C813" s="13" t="str">
        <x:v>Mondes</x:v>
      </x:c>
      <x:c r="D813" s="13" t="str">
        <x:v>Métiers et PNJ</x:v>
      </x:c>
      <x:c r="E813" s="13" t="str">
        <x:v>Lire Mondes</x:v>
      </x:c>
      <x:c r="F813" s="13" t="str">
        <x:v>Reconstitution documentée V4 — nouvelle rédaction V5</x:v>
      </x:c>
      <x:c r="G813" s="15" t="n">
        <x:v>11</x:v>
      </x:c>
      <x:c r="H813" s="15" t="n">
        <x:v>13</x:v>
      </x:c>
    </x:row>
    <x:row r="814" ht="52" customHeight="1">
      <x:c r="A814" s="13" t="str">
        <x:v>PNJ-ROLE-09</x:v>
      </x:c>
      <x:c r="B814" s="13" t="str">
        <x:v>Dresseuse de montures</x:v>
      </x:c>
      <x:c r="C814" s="13" t="str">
        <x:v>Mondes</x:v>
      </x:c>
      <x:c r="D814" s="13" t="str">
        <x:v>Métiers et PNJ</x:v>
      </x:c>
      <x:c r="E814" s="13" t="str">
        <x:v>Lire Mondes</x:v>
      </x:c>
      <x:c r="F814" s="13" t="str">
        <x:v>Reconstitution documentée V4 — nouvelle rédaction V5</x:v>
      </x:c>
      <x:c r="G814" s="15" t="n">
        <x:v>11</x:v>
      </x:c>
      <x:c r="H814" s="15" t="n">
        <x:v>14</x:v>
      </x:c>
    </x:row>
    <x:row r="815" ht="52" customHeight="1">
      <x:c r="A815" s="13" t="str">
        <x:v>PNJ-ROLE-10</x:v>
      </x:c>
      <x:c r="B815" s="13" t="str">
        <x:v>Meneur de pisteurs</x:v>
      </x:c>
      <x:c r="C815" s="13" t="str">
        <x:v>Mondes</x:v>
      </x:c>
      <x:c r="D815" s="13" t="str">
        <x:v>Métiers et PNJ</x:v>
      </x:c>
      <x:c r="E815" s="13" t="str">
        <x:v>Lire Mondes</x:v>
      </x:c>
      <x:c r="F815" s="13" t="str">
        <x:v>Reconstitution documentée V4 — nouvelle rédaction V5</x:v>
      </x:c>
      <x:c r="G815" s="15" t="n">
        <x:v>11</x:v>
      </x:c>
      <x:c r="H815" s="15" t="n">
        <x:v>15</x:v>
      </x:c>
    </x:row>
    <x:row r="816" ht="52" customHeight="1">
      <x:c r="A816" s="13" t="str">
        <x:v>PNJ-ROLE-11</x:v>
      </x:c>
      <x:c r="B816" s="13" t="str">
        <x:v>Pilote d’escale</x:v>
      </x:c>
      <x:c r="C816" s="13" t="str">
        <x:v>Mondes</x:v>
      </x:c>
      <x:c r="D816" s="13" t="str">
        <x:v>Métiers et PNJ</x:v>
      </x:c>
      <x:c r="E816" s="13" t="str">
        <x:v>Lire Mondes</x:v>
      </x:c>
      <x:c r="F816" s="13" t="str">
        <x:v>Reconstitution documentée V4 — nouvelle rédaction V5</x:v>
      </x:c>
      <x:c r="G816" s="15" t="n">
        <x:v>11</x:v>
      </x:c>
      <x:c r="H816" s="15" t="n">
        <x:v>16</x:v>
      </x:c>
    </x:row>
    <x:row r="817" ht="52" customHeight="1">
      <x:c r="A817" s="13" t="str">
        <x:v>PNJ-ROLE-12</x:v>
      </x:c>
      <x:c r="B817" s="13" t="str">
        <x:v>Cartographe</x:v>
      </x:c>
      <x:c r="C817" s="13" t="str">
        <x:v>Mondes</x:v>
      </x:c>
      <x:c r="D817" s="13" t="str">
        <x:v>Métiers et PNJ</x:v>
      </x:c>
      <x:c r="E817" s="13" t="str">
        <x:v>Lire Mondes</x:v>
      </x:c>
      <x:c r="F817" s="13" t="str">
        <x:v>Reconstitution documentée V4 — nouvelle rédaction V5</x:v>
      </x:c>
      <x:c r="G817" s="15" t="n">
        <x:v>11</x:v>
      </x:c>
      <x:c r="H817" s="15" t="n">
        <x:v>17</x:v>
      </x:c>
    </x:row>
    <x:row r="818" ht="52" customHeight="1">
      <x:c r="A818" s="13" t="str">
        <x:v>PNJ-ROLE-13</x:v>
      </x:c>
      <x:c r="B818" s="13" t="str">
        <x:v>Chanteur des retours</x:v>
      </x:c>
      <x:c r="C818" s="13" t="str">
        <x:v>Mondes</x:v>
      </x:c>
      <x:c r="D818" s="13" t="str">
        <x:v>Métiers et PNJ</x:v>
      </x:c>
      <x:c r="E818" s="13" t="str">
        <x:v>Lire Mondes</x:v>
      </x:c>
      <x:c r="F818" s="13" t="str">
        <x:v>Reconstitution documentée V4 — nouvelle rédaction V5</x:v>
      </x:c>
      <x:c r="G818" s="15" t="n">
        <x:v>11</x:v>
      </x:c>
      <x:c r="H818" s="15" t="n">
        <x:v>18</x:v>
      </x:c>
    </x:row>
    <x:row r="819" ht="52" customHeight="1">
      <x:c r="A819" s="13" t="str">
        <x:v>PNJ-ROLE-14</x:v>
      </x:c>
      <x:c r="B819" s="13" t="str">
        <x:v>Restauratrice de trophées</x:v>
      </x:c>
      <x:c r="C819" s="13" t="str">
        <x:v>Mondes</x:v>
      </x:c>
      <x:c r="D819" s="13" t="str">
        <x:v>Métiers et PNJ</x:v>
      </x:c>
      <x:c r="E819" s="13" t="str">
        <x:v>Lire Mondes</x:v>
      </x:c>
      <x:c r="F819" s="13" t="str">
        <x:v>Reconstitution documentée V4 — nouvelle rédaction V5</x:v>
      </x:c>
      <x:c r="G819" s="15" t="n">
        <x:v>11</x:v>
      </x:c>
      <x:c r="H819" s="15" t="n">
        <x:v>19</x:v>
      </x:c>
    </x:row>
    <x:row r="820" ht="52" customHeight="1">
      <x:c r="A820" s="13" t="str">
        <x:v>PNJ-ROLE-15</x:v>
      </x:c>
      <x:c r="B820" s="13" t="str">
        <x:v>Émissaire de clan</x:v>
      </x:c>
      <x:c r="C820" s="13" t="str">
        <x:v>Mondes</x:v>
      </x:c>
      <x:c r="D820" s="13" t="str">
        <x:v>Métiers et PNJ</x:v>
      </x:c>
      <x:c r="E820" s="13" t="str">
        <x:v>Lire Mondes</x:v>
      </x:c>
      <x:c r="F820" s="13" t="str">
        <x:v>Reconstitution documentée V4 — nouvelle rédaction V5</x:v>
      </x:c>
      <x:c r="G820" s="15" t="n">
        <x:v>11</x:v>
      </x:c>
      <x:c r="H820" s="15" t="n">
        <x:v>20</x:v>
      </x:c>
    </x:row>
    <x:row r="821" ht="52" customHeight="1">
      <x:c r="A821" s="13" t="str">
        <x:v>PNJ-ROLE-16</x:v>
      </x:c>
      <x:c r="B821" s="13" t="str">
        <x:v>Enforcer</x:v>
      </x:c>
      <x:c r="C821" s="13" t="str">
        <x:v>Mondes</x:v>
      </x:c>
      <x:c r="D821" s="13" t="str">
        <x:v>Métiers et PNJ</x:v>
      </x:c>
      <x:c r="E821" s="13" t="str">
        <x:v>Lire Mondes</x:v>
      </x:c>
      <x:c r="F821" s="13" t="str">
        <x:v>Reconstitution documentée V4 — nouvelle rédaction V5</x:v>
      </x:c>
      <x:c r="G821" s="15" t="n">
        <x:v>11</x:v>
      </x:c>
      <x:c r="H821" s="15" t="n">
        <x:v>21</x:v>
      </x:c>
    </x:row>
    <x:row r="822" ht="52" customHeight="1">
      <x:c r="A822" s="13" t="str">
        <x:v>PNJ-ROLE-17</x:v>
      </x:c>
      <x:c r="B822" s="13" t="str">
        <x:v>Arbitre de duel</x:v>
      </x:c>
      <x:c r="C822" s="13" t="str">
        <x:v>Mondes</x:v>
      </x:c>
      <x:c r="D822" s="13" t="str">
        <x:v>Métiers et PNJ</x:v>
      </x:c>
      <x:c r="E822" s="13" t="str">
        <x:v>Lire Mondes</x:v>
      </x:c>
      <x:c r="F822" s="13" t="str">
        <x:v>Reconstitution documentée V4 — nouvelle rédaction V5</x:v>
      </x:c>
      <x:c r="G822" s="15" t="n">
        <x:v>11</x:v>
      </x:c>
      <x:c r="H822" s="15" t="n">
        <x:v>22</x:v>
      </x:c>
    </x:row>
    <x:row r="823" ht="52" customHeight="1">
      <x:c r="A823" s="13" t="str">
        <x:v>PNJ-ROLE-18</x:v>
      </x:c>
      <x:c r="B823" s="13" t="str">
        <x:v>Guide de réserve</x:v>
      </x:c>
      <x:c r="C823" s="13" t="str">
        <x:v>Mondes</x:v>
      </x:c>
      <x:c r="D823" s="13" t="str">
        <x:v>Métiers et PNJ</x:v>
      </x:c>
      <x:c r="E823" s="13" t="str">
        <x:v>Lire Mondes</x:v>
      </x:c>
      <x:c r="F823" s="13" t="str">
        <x:v>Reconstitution documentée V4 — nouvelle rédaction V5</x:v>
      </x:c>
      <x:c r="G823" s="15" t="n">
        <x:v>11</x:v>
      </x:c>
      <x:c r="H823" s="15" t="n">
        <x:v>23</x:v>
      </x:c>
    </x:row>
    <x:row r="824" ht="52" customHeight="1">
      <x:c r="A824" s="13" t="str">
        <x:v>PNJ-ROLE-19</x:v>
      </x:c>
      <x:c r="B824" s="13" t="str">
        <x:v>Intendante de navire</x:v>
      </x:c>
      <x:c r="C824" s="13" t="str">
        <x:v>Mondes</x:v>
      </x:c>
      <x:c r="D824" s="13" t="str">
        <x:v>Métiers et PNJ</x:v>
      </x:c>
      <x:c r="E824" s="13" t="str">
        <x:v>Lire Mondes</x:v>
      </x:c>
      <x:c r="F824" s="13" t="str">
        <x:v>Reconstitution documentée V4 — nouvelle rédaction V5</x:v>
      </x:c>
      <x:c r="G824" s="15" t="n">
        <x:v>11</x:v>
      </x:c>
      <x:c r="H824" s="15" t="n">
        <x:v>24</x:v>
      </x:c>
    </x:row>
    <x:row r="825" ht="52" customHeight="1">
      <x:c r="A825" s="13" t="str">
        <x:v>PNJ-ROLE-20</x:v>
      </x:c>
      <x:c r="B825" s="13" t="str">
        <x:v>Gardien du mausolée</x:v>
      </x:c>
      <x:c r="C825" s="13" t="str">
        <x:v>Mondes</x:v>
      </x:c>
      <x:c r="D825" s="13" t="str">
        <x:v>Métiers et PNJ</x:v>
      </x:c>
      <x:c r="E825" s="13" t="str">
        <x:v>Lire Mondes</x:v>
      </x:c>
      <x:c r="F825" s="13" t="str">
        <x:v>Reconstitution documentée V4 — nouvelle rédaction V5</x:v>
      </x:c>
      <x:c r="G825" s="15" t="n">
        <x:v>11</x:v>
      </x:c>
      <x:c r="H825" s="15" t="n">
        <x:v>25</x:v>
      </x:c>
    </x:row>
    <x:row r="826" ht="52" customHeight="1">
      <x:c r="A826" s="13" t="str">
        <x:v>CULT-01</x:v>
      </x:c>
      <x:c r="B826" s="13" t="str">
        <x:v>Salutation — un visiteur pressé</x:v>
      </x:c>
      <x:c r="C826" s="13" t="str">
        <x:v>Mondes</x:v>
      </x:c>
      <x:c r="D826" s="13" t="str">
        <x:v>Vie et culture</x:v>
      </x:c>
      <x:c r="E826" s="13" t="str">
        <x:v>Lire Mondes</x:v>
      </x:c>
      <x:c r="F826" s="13" t="str">
        <x:v>Reconstitution documentée V4 — nouvelle rédaction V5</x:v>
      </x:c>
      <x:c r="G826" s="15" t="n">
        <x:v>11</x:v>
      </x:c>
      <x:c r="H826" s="15" t="n">
        <x:v>6</x:v>
      </x:c>
    </x:row>
    <x:row r="827" ht="52" customHeight="1">
      <x:c r="A827" s="13" t="str">
        <x:v>CULT-02</x:v>
      </x:c>
      <x:c r="B827" s="13" t="str">
        <x:v>Salutation — une rencontre de novice</x:v>
      </x:c>
      <x:c r="C827" s="13" t="str">
        <x:v>Mondes</x:v>
      </x:c>
      <x:c r="D827" s="13" t="str">
        <x:v>Vie et culture</x:v>
      </x:c>
      <x:c r="E827" s="13" t="str">
        <x:v>Lire Mondes</x:v>
      </x:c>
      <x:c r="F827" s="13" t="str">
        <x:v>Reconstitution documentée V4 — nouvelle rédaction V5</x:v>
      </x:c>
      <x:c r="G827" s="15" t="n">
        <x:v>11</x:v>
      </x:c>
      <x:c r="H827" s="15" t="n">
        <x:v>7</x:v>
      </x:c>
    </x:row>
    <x:row r="828" ht="52" customHeight="1">
      <x:c r="A828" s="13" t="str">
        <x:v>CULT-03</x:v>
      </x:c>
      <x:c r="B828" s="13" t="str">
        <x:v>Salutation — un retour de chasse</x:v>
      </x:c>
      <x:c r="C828" s="13" t="str">
        <x:v>Mondes</x:v>
      </x:c>
      <x:c r="D828" s="13" t="str">
        <x:v>Vie et culture</x:v>
      </x:c>
      <x:c r="E828" s="13" t="str">
        <x:v>Lire Mondes</x:v>
      </x:c>
      <x:c r="F828" s="13" t="str">
        <x:v>Reconstitution documentée V4 — nouvelle rédaction V5</x:v>
      </x:c>
      <x:c r="G828" s="15" t="n">
        <x:v>11</x:v>
      </x:c>
      <x:c r="H828" s="15" t="n">
        <x:v>8</x:v>
      </x:c>
    </x:row>
    <x:row r="829" ht="52" customHeight="1">
      <x:c r="A829" s="13" t="str">
        <x:v>CULT-04</x:v>
      </x:c>
      <x:c r="B829" s="13" t="str">
        <x:v>Salutation — une rivalité ancienne</x:v>
      </x:c>
      <x:c r="C829" s="13" t="str">
        <x:v>Mondes</x:v>
      </x:c>
      <x:c r="D829" s="13" t="str">
        <x:v>Vie et culture</x:v>
      </x:c>
      <x:c r="E829" s="13" t="str">
        <x:v>Lire Mondes</x:v>
      </x:c>
      <x:c r="F829" s="13" t="str">
        <x:v>Reconstitution documentée V4 — nouvelle rédaction V5</x:v>
      </x:c>
      <x:c r="G829" s="15" t="n">
        <x:v>11</x:v>
      </x:c>
      <x:c r="H829" s="15" t="n">
        <x:v>9</x:v>
      </x:c>
    </x:row>
    <x:row r="830" ht="52" customHeight="1">
      <x:c r="A830" s="13" t="str">
        <x:v>CULT-05</x:v>
      </x:c>
      <x:c r="B830" s="13" t="str">
        <x:v>Salutation — un échange entre artisans</x:v>
      </x:c>
      <x:c r="C830" s="13" t="str">
        <x:v>Mondes</x:v>
      </x:c>
      <x:c r="D830" s="13" t="str">
        <x:v>Vie et culture</x:v>
      </x:c>
      <x:c r="E830" s="13" t="str">
        <x:v>Lire Mondes</x:v>
      </x:c>
      <x:c r="F830" s="13" t="str">
        <x:v>Reconstitution documentée V4 — nouvelle rédaction V5</x:v>
      </x:c>
      <x:c r="G830" s="15" t="n">
        <x:v>11</x:v>
      </x:c>
      <x:c r="H830" s="15" t="n">
        <x:v>10</x:v>
      </x:c>
    </x:row>
    <x:row r="831" ht="52" customHeight="1">
      <x:c r="A831" s="13" t="str">
        <x:v>CULT-06</x:v>
      </x:c>
      <x:c r="B831" s="13" t="str">
        <x:v>Salutation — une audience solennelle</x:v>
      </x:c>
      <x:c r="C831" s="13" t="str">
        <x:v>Mondes</x:v>
      </x:c>
      <x:c r="D831" s="13" t="str">
        <x:v>Vie et culture</x:v>
      </x:c>
      <x:c r="E831" s="13" t="str">
        <x:v>Lire Mondes</x:v>
      </x:c>
      <x:c r="F831" s="13" t="str">
        <x:v>Reconstitution documentée V4 — nouvelle rédaction V5</x:v>
      </x:c>
      <x:c r="G831" s="15" t="n">
        <x:v>11</x:v>
      </x:c>
      <x:c r="H831" s="15" t="n">
        <x:v>11</x:v>
      </x:c>
    </x:row>
    <x:row r="832" ht="52" customHeight="1">
      <x:c r="A832" s="13" t="str">
        <x:v>CULT-07</x:v>
      </x:c>
      <x:c r="B832" s="13" t="str">
        <x:v>Mémoire de chasse — un trophée incomplet</x:v>
      </x:c>
      <x:c r="C832" s="13" t="str">
        <x:v>Mondes</x:v>
      </x:c>
      <x:c r="D832" s="13" t="str">
        <x:v>Vie et culture</x:v>
      </x:c>
      <x:c r="E832" s="13" t="str">
        <x:v>Lire Mondes</x:v>
      </x:c>
      <x:c r="F832" s="13" t="str">
        <x:v>Reconstitution documentée V4 — nouvelle rédaction V5</x:v>
      </x:c>
      <x:c r="G832" s="15" t="n">
        <x:v>11</x:v>
      </x:c>
      <x:c r="H832" s="15" t="n">
        <x:v>12</x:v>
      </x:c>
    </x:row>
    <x:row r="833" ht="52" customHeight="1">
      <x:c r="A833" s="13" t="str">
        <x:v>CULT-08</x:v>
      </x:c>
      <x:c r="B833" s="13" t="str">
        <x:v>Mémoire de chasse — une victoire partagée</x:v>
      </x:c>
      <x:c r="C833" s="13" t="str">
        <x:v>Mondes</x:v>
      </x:c>
      <x:c r="D833" s="13" t="str">
        <x:v>Vie et culture</x:v>
      </x:c>
      <x:c r="E833" s="13" t="str">
        <x:v>Lire Mondes</x:v>
      </x:c>
      <x:c r="F833" s="13" t="str">
        <x:v>Reconstitution documentée V4 — nouvelle rédaction V5</x:v>
      </x:c>
      <x:c r="G833" s="15" t="n">
        <x:v>11</x:v>
      </x:c>
      <x:c r="H833" s="15" t="n">
        <x:v>13</x:v>
      </x:c>
    </x:row>
    <x:row r="834" ht="52" customHeight="1">
      <x:c r="A834" s="13" t="str">
        <x:v>CULT-09</x:v>
      </x:c>
      <x:c r="B834" s="13" t="str">
        <x:v>Mémoire de chasse — une trace contestée</x:v>
      </x:c>
      <x:c r="C834" s="13" t="str">
        <x:v>Mondes</x:v>
      </x:c>
      <x:c r="D834" s="13" t="str">
        <x:v>Vie et culture</x:v>
      </x:c>
      <x:c r="E834" s="13" t="str">
        <x:v>Lire Mondes</x:v>
      </x:c>
      <x:c r="F834" s="13" t="str">
        <x:v>Reconstitution documentée V4 — nouvelle rédaction V5</x:v>
      </x:c>
      <x:c r="G834" s="15" t="n">
        <x:v>11</x:v>
      </x:c>
      <x:c r="H834" s="15" t="n">
        <x:v>14</x:v>
      </x:c>
    </x:row>
    <x:row r="835" ht="52" customHeight="1">
      <x:c r="A835" s="13" t="str">
        <x:v>CULT-10</x:v>
      </x:c>
      <x:c r="B835" s="13" t="str">
        <x:v>Mémoire de chasse — un témoin absent</x:v>
      </x:c>
      <x:c r="C835" s="13" t="str">
        <x:v>Mondes</x:v>
      </x:c>
      <x:c r="D835" s="13" t="str">
        <x:v>Vie et culture</x:v>
      </x:c>
      <x:c r="E835" s="13" t="str">
        <x:v>Lire Mondes</x:v>
      </x:c>
      <x:c r="F835" s="13" t="str">
        <x:v>Reconstitution documentée V4 — nouvelle rédaction V5</x:v>
      </x:c>
      <x:c r="G835" s="15" t="n">
        <x:v>11</x:v>
      </x:c>
      <x:c r="H835" s="15" t="n">
        <x:v>15</x:v>
      </x:c>
    </x:row>
    <x:row r="836" ht="52" customHeight="1">
      <x:c r="A836" s="13" t="str">
        <x:v>CULT-11</x:v>
      </x:c>
      <x:c r="B836" s="13" t="str">
        <x:v>Mémoire de chasse — un objet rendu</x:v>
      </x:c>
      <x:c r="C836" s="13" t="str">
        <x:v>Mondes</x:v>
      </x:c>
      <x:c r="D836" s="13" t="str">
        <x:v>Vie et culture</x:v>
      </x:c>
      <x:c r="E836" s="13" t="str">
        <x:v>Lire Mondes</x:v>
      </x:c>
      <x:c r="F836" s="13" t="str">
        <x:v>Reconstitution documentée V4 — nouvelle rédaction V5</x:v>
      </x:c>
      <x:c r="G836" s="15" t="n">
        <x:v>11</x:v>
      </x:c>
      <x:c r="H836" s="15" t="n">
        <x:v>16</x:v>
      </x:c>
    </x:row>
    <x:row r="837" ht="52" customHeight="1">
      <x:c r="A837" s="13" t="str">
        <x:v>CULT-12</x:v>
      </x:c>
      <x:c r="B837" s="13" t="str">
        <x:v>Mémoire de chasse — un héritage transmis</x:v>
      </x:c>
      <x:c r="C837" s="13" t="str">
        <x:v>Mondes</x:v>
      </x:c>
      <x:c r="D837" s="13" t="str">
        <x:v>Vie et culture</x:v>
      </x:c>
      <x:c r="E837" s="13" t="str">
        <x:v>Lire Mondes</x:v>
      </x:c>
      <x:c r="F837" s="13" t="str">
        <x:v>Reconstitution documentée V4 — nouvelle rédaction V5</x:v>
      </x:c>
      <x:c r="G837" s="15" t="n">
        <x:v>11</x:v>
      </x:c>
      <x:c r="H837" s="15" t="n">
        <x:v>17</x:v>
      </x:c>
    </x:row>
    <x:row r="838" ht="52" customHeight="1">
      <x:c r="A838" s="13" t="str">
        <x:v>CULT-13</x:v>
      </x:c>
      <x:c r="B838" s="13" t="str">
        <x:v>Accueil — un jeune chasseur</x:v>
      </x:c>
      <x:c r="C838" s="13" t="str">
        <x:v>Mondes</x:v>
      </x:c>
      <x:c r="D838" s="13" t="str">
        <x:v>Vie et culture</x:v>
      </x:c>
      <x:c r="E838" s="13" t="str">
        <x:v>Lire Mondes</x:v>
      </x:c>
      <x:c r="F838" s="13" t="str">
        <x:v>Reconstitution documentée V4 — nouvelle rédaction V5</x:v>
      </x:c>
      <x:c r="G838" s="15" t="n">
        <x:v>11</x:v>
      </x:c>
      <x:c r="H838" s="15" t="n">
        <x:v>18</x:v>
      </x:c>
    </x:row>
    <x:row r="839" ht="52" customHeight="1">
      <x:c r="A839" s="13" t="str">
        <x:v>CULT-14</x:v>
      </x:c>
      <x:c r="B839" s="13" t="str">
        <x:v>Accueil — un visiteur d’un autre clan</x:v>
      </x:c>
      <x:c r="C839" s="13" t="str">
        <x:v>Mondes</x:v>
      </x:c>
      <x:c r="D839" s="13" t="str">
        <x:v>Vie et culture</x:v>
      </x:c>
      <x:c r="E839" s="13" t="str">
        <x:v>Lire Mondes</x:v>
      </x:c>
      <x:c r="F839" s="13" t="str">
        <x:v>Reconstitution documentée V4 — nouvelle rédaction V5</x:v>
      </x:c>
      <x:c r="G839" s="15" t="n">
        <x:v>11</x:v>
      </x:c>
      <x:c r="H839" s="15" t="n">
        <x:v>19</x:v>
      </x:c>
    </x:row>
    <x:row r="840" ht="52" customHeight="1">
      <x:c r="A840" s="13" t="str">
        <x:v>CULT-15</x:v>
      </x:c>
      <x:c r="B840" s="13" t="str">
        <x:v>Accueil — un équipier blessé</x:v>
      </x:c>
      <x:c r="C840" s="13" t="str">
        <x:v>Mondes</x:v>
      </x:c>
      <x:c r="D840" s="13" t="str">
        <x:v>Vie et culture</x:v>
      </x:c>
      <x:c r="E840" s="13" t="str">
        <x:v>Lire Mondes</x:v>
      </x:c>
      <x:c r="F840" s="13" t="str">
        <x:v>Reconstitution documentée V4 — nouvelle rédaction V5</x:v>
      </x:c>
      <x:c r="G840" s="15" t="n">
        <x:v>11</x:v>
      </x:c>
      <x:c r="H840" s="15" t="n">
        <x:v>20</x:v>
      </x:c>
    </x:row>
    <x:row r="841" ht="52" customHeight="1">
      <x:c r="A841" s="13" t="str">
        <x:v>CULT-16</x:v>
      </x:c>
      <x:c r="B841" s="13" t="str">
        <x:v>Accueil — un survivant de catastrophe</x:v>
      </x:c>
      <x:c r="C841" s="13" t="str">
        <x:v>Mondes</x:v>
      </x:c>
      <x:c r="D841" s="13" t="str">
        <x:v>Vie et culture</x:v>
      </x:c>
      <x:c r="E841" s="13" t="str">
        <x:v>Lire Mondes</x:v>
      </x:c>
      <x:c r="F841" s="13" t="str">
        <x:v>Reconstitution documentée V4 — nouvelle rédaction V5</x:v>
      </x:c>
      <x:c r="G841" s="15" t="n">
        <x:v>11</x:v>
      </x:c>
      <x:c r="H841" s="15" t="n">
        <x:v>21</x:v>
      </x:c>
    </x:row>
    <x:row r="842" ht="52" customHeight="1">
      <x:c r="A842" s="13" t="str">
        <x:v>CULT-17</x:v>
      </x:c>
      <x:c r="B842" s="13" t="str">
        <x:v>Accueil — un maître de passage</x:v>
      </x:c>
      <x:c r="C842" s="13" t="str">
        <x:v>Mondes</x:v>
      </x:c>
      <x:c r="D842" s="13" t="str">
        <x:v>Vie et culture</x:v>
      </x:c>
      <x:c r="E842" s="13" t="str">
        <x:v>Lire Mondes</x:v>
      </x:c>
      <x:c r="F842" s="13" t="str">
        <x:v>Reconstitution documentée V4 — nouvelle rédaction V5</x:v>
      </x:c>
      <x:c r="G842" s="15" t="n">
        <x:v>11</x:v>
      </x:c>
      <x:c r="H842" s="15" t="n">
        <x:v>22</x:v>
      </x:c>
    </x:row>
    <x:row r="843" ht="52" customHeight="1">
      <x:c r="A843" s="13" t="str">
        <x:v>CULT-18</x:v>
      </x:c>
      <x:c r="B843" s="13" t="str">
        <x:v>Accueil — un compagnon qui repart</x:v>
      </x:c>
      <x:c r="C843" s="13" t="str">
        <x:v>Mondes</x:v>
      </x:c>
      <x:c r="D843" s="13" t="str">
        <x:v>Vie et culture</x:v>
      </x:c>
      <x:c r="E843" s="13" t="str">
        <x:v>Lire Mondes</x:v>
      </x:c>
      <x:c r="F843" s="13" t="str">
        <x:v>Reconstitution documentée V4 — nouvelle rédaction V5</x:v>
      </x:c>
      <x:c r="G843" s="15" t="n">
        <x:v>11</x:v>
      </x:c>
      <x:c r="H843" s="15" t="n">
        <x:v>23</x:v>
      </x:c>
    </x:row>
    <x:row r="844" ht="52" customHeight="1">
      <x:c r="A844" s="13" t="str">
        <x:v>CULT-19</x:v>
      </x:c>
      <x:c r="B844" s="13" t="str">
        <x:v>Repas de retour — une table de cohorte</x:v>
      </x:c>
      <x:c r="C844" s="13" t="str">
        <x:v>Mondes</x:v>
      </x:c>
      <x:c r="D844" s="13" t="str">
        <x:v>Vie et culture</x:v>
      </x:c>
      <x:c r="E844" s="13" t="str">
        <x:v>Lire Mondes</x:v>
      </x:c>
      <x:c r="F844" s="13" t="str">
        <x:v>Reconstitution documentée V4 — nouvelle rédaction V5</x:v>
      </x:c>
      <x:c r="G844" s="15" t="n">
        <x:v>11</x:v>
      </x:c>
      <x:c r="H844" s="15" t="n">
        <x:v>24</x:v>
      </x:c>
    </x:row>
    <x:row r="845" ht="52" customHeight="1">
      <x:c r="A845" s="13" t="str">
        <x:v>CULT-20</x:v>
      </x:c>
      <x:c r="B845" s="13" t="str">
        <x:v>Repas de retour — un repas de navire</x:v>
      </x:c>
      <x:c r="C845" s="13" t="str">
        <x:v>Mondes</x:v>
      </x:c>
      <x:c r="D845" s="13" t="str">
        <x:v>Vie et culture</x:v>
      </x:c>
      <x:c r="E845" s="13" t="str">
        <x:v>Lire Mondes</x:v>
      </x:c>
      <x:c r="F845" s="13" t="str">
        <x:v>Reconstitution documentée V4 — nouvelle rédaction V5</x:v>
      </x:c>
      <x:c r="G845" s="15" t="n">
        <x:v>11</x:v>
      </x:c>
      <x:c r="H845" s="15" t="n">
        <x:v>25</x:v>
      </x:c>
    </x:row>
    <x:row r="846" ht="52" customHeight="1">
      <x:c r="A846" s="13" t="str">
        <x:v>CULT-21</x:v>
      </x:c>
      <x:c r="B846" s="13" t="str">
        <x:v>Repas de retour — une halte de caravanier</x:v>
      </x:c>
      <x:c r="C846" s="13" t="str">
        <x:v>Mondes</x:v>
      </x:c>
      <x:c r="D846" s="13" t="str">
        <x:v>Vie et culture</x:v>
      </x:c>
      <x:c r="E846" s="13" t="str">
        <x:v>Lire Mondes</x:v>
      </x:c>
      <x:c r="F846" s="13" t="str">
        <x:v>Reconstitution documentée V4 — nouvelle rédaction V5</x:v>
      </x:c>
      <x:c r="G846" s="15" t="n">
        <x:v>11</x:v>
      </x:c>
      <x:c r="H846" s="15" t="n">
        <x:v>26</x:v>
      </x:c>
    </x:row>
    <x:row r="847" ht="52" customHeight="1">
      <x:c r="A847" s="13" t="str">
        <x:v>CULT-22</x:v>
      </x:c>
      <x:c r="B847" s="13" t="str">
        <x:v>Repas de retour — un récit de rival</x:v>
      </x:c>
      <x:c r="C847" s="13" t="str">
        <x:v>Mondes</x:v>
      </x:c>
      <x:c r="D847" s="13" t="str">
        <x:v>Vie et culture</x:v>
      </x:c>
      <x:c r="E847" s="13" t="str">
        <x:v>Lire Mondes</x:v>
      </x:c>
      <x:c r="F847" s="13" t="str">
        <x:v>Reconstitution documentée V4 — nouvelle rédaction V5</x:v>
      </x:c>
      <x:c r="G847" s="15" t="n">
        <x:v>11</x:v>
      </x:c>
      <x:c r="H847" s="15" t="n">
        <x:v>27</x:v>
      </x:c>
    </x:row>
    <x:row r="848" ht="52" customHeight="1">
      <x:c r="A848" s="13" t="str">
        <x:v>CULT-23</x:v>
      </x:c>
      <x:c r="B848" s="13" t="str">
        <x:v>Repas de retour — un accueil cérémoniel</x:v>
      </x:c>
      <x:c r="C848" s="13" t="str">
        <x:v>Mondes</x:v>
      </x:c>
      <x:c r="D848" s="13" t="str">
        <x:v>Vie et culture</x:v>
      </x:c>
      <x:c r="E848" s="13" t="str">
        <x:v>Lire Mondes</x:v>
      </x:c>
      <x:c r="F848" s="13" t="str">
        <x:v>Reconstitution documentée V4 — nouvelle rédaction V5</x:v>
      </x:c>
      <x:c r="G848" s="15" t="n">
        <x:v>11</x:v>
      </x:c>
      <x:c r="H848" s="15" t="n">
        <x:v>28</x:v>
      </x:c>
    </x:row>
    <x:row r="849" ht="52" customHeight="1">
      <x:c r="A849" s="13" t="str">
        <x:v>CULT-24</x:v>
      </x:c>
      <x:c r="B849" s="13" t="str">
        <x:v>Repas de retour — un repas silencieux après une perte</x:v>
      </x:c>
      <x:c r="C849" s="13" t="str">
        <x:v>Mondes</x:v>
      </x:c>
      <x:c r="D849" s="13" t="str">
        <x:v>Vie et culture</x:v>
      </x:c>
      <x:c r="E849" s="13" t="str">
        <x:v>Lire Mondes</x:v>
      </x:c>
      <x:c r="F849" s="13" t="str">
        <x:v>Reconstitution documentée V4 — nouvelle rédaction V5</x:v>
      </x:c>
      <x:c r="G849" s="15" t="n">
        <x:v>11</x:v>
      </x:c>
      <x:c r="H849" s="15" t="n">
        <x:v>29</x:v>
      </x:c>
    </x:row>
    <x:row r="850" ht="52" customHeight="1">
      <x:c r="A850" s="13" t="str">
        <x:v>CULT-25</x:v>
      </x:c>
      <x:c r="B850" s="13" t="str">
        <x:v>C’ntlip et halte de retour — une coupe offerte après la chasse</x:v>
      </x:c>
      <x:c r="C850" s="13" t="str">
        <x:v>Mondes</x:v>
      </x:c>
      <x:c r="D850" s="13" t="str">
        <x:v>Vie et culture</x:v>
      </x:c>
      <x:c r="E850" s="13" t="str">
        <x:v>Lire Mondes</x:v>
      </x:c>
      <x:c r="F850" s="13" t="str">
        <x:v>Reconstitution documentée V4 — nouvelle rédaction V5</x:v>
      </x:c>
      <x:c r="G850" s="15" t="n">
        <x:v>11</x:v>
      </x:c>
      <x:c r="H850" s="15" t="n">
        <x:v>30</x:v>
      </x:c>
    </x:row>
    <x:row r="851" ht="52" customHeight="1">
      <x:c r="A851" s="13" t="str">
        <x:v>CULT-26</x:v>
      </x:c>
      <x:c r="B851" s="13" t="str">
        <x:v>C’ntlip et halte de retour — le rangement du service partagé</x:v>
      </x:c>
      <x:c r="C851" s="13" t="str">
        <x:v>Mondes</x:v>
      </x:c>
      <x:c r="D851" s="13" t="str">
        <x:v>Vie et culture</x:v>
      </x:c>
      <x:c r="E851" s="13" t="str">
        <x:v>Lire Mondes</x:v>
      </x:c>
      <x:c r="F851" s="13" t="str">
        <x:v>Reconstitution documentée V4 — nouvelle rédaction V5</x:v>
      </x:c>
      <x:c r="G851" s="15" t="n">
        <x:v>11</x:v>
      </x:c>
      <x:c r="H851" s="15" t="n">
        <x:v>31</x:v>
      </x:c>
    </x:row>
    <x:row r="852" ht="52" customHeight="1">
      <x:c r="A852" s="13" t="str">
        <x:v>CULT-27</x:v>
      </x:c>
      <x:c r="B852" s="13" t="str">
        <x:v>C’ntlip et halte de retour — un récit de compagnon absent</x:v>
      </x:c>
      <x:c r="C852" s="13" t="str">
        <x:v>Mondes</x:v>
      </x:c>
      <x:c r="D852" s="13" t="str">
        <x:v>Vie et culture</x:v>
      </x:c>
      <x:c r="E852" s="13" t="str">
        <x:v>Lire Mondes</x:v>
      </x:c>
      <x:c r="F852" s="13" t="str">
        <x:v>Reconstitution documentée V4 — nouvelle rédaction V5</x:v>
      </x:c>
      <x:c r="G852" s="15" t="n">
        <x:v>11</x:v>
      </x:c>
      <x:c r="H852" s="15" t="n">
        <x:v>32</x:v>
      </x:c>
    </x:row>
    <x:row r="853" ht="52" customHeight="1">
      <x:c r="A853" s="13" t="str">
        <x:v>CULT-28</x:v>
      </x:c>
      <x:c r="B853" s="13" t="str">
        <x:v>C’ntlip et halte de retour — le choix d’une coupe sans boisson</x:v>
      </x:c>
      <x:c r="C853" s="13" t="str">
        <x:v>Mondes</x:v>
      </x:c>
      <x:c r="D853" s="13" t="str">
        <x:v>Vie et culture</x:v>
      </x:c>
      <x:c r="E853" s="13" t="str">
        <x:v>Lire Mondes</x:v>
      </x:c>
      <x:c r="F853" s="13" t="str">
        <x:v>Reconstitution documentée V4 — nouvelle rédaction V5</x:v>
      </x:c>
      <x:c r="G853" s="15" t="n">
        <x:v>11</x:v>
      </x:c>
      <x:c r="H853" s="15" t="n">
        <x:v>33</x:v>
      </x:c>
    </x:row>
    <x:row r="854" ht="52" customHeight="1">
      <x:c r="A854" s="13" t="str">
        <x:v>CULT-29</x:v>
      </x:c>
      <x:c r="B854" s="13" t="str">
        <x:v>C’ntlip et halte de retour — une halte dans le navire de clan</x:v>
      </x:c>
      <x:c r="C854" s="13" t="str">
        <x:v>Mondes</x:v>
      </x:c>
      <x:c r="D854" s="13" t="str">
        <x:v>Vie et culture</x:v>
      </x:c>
      <x:c r="E854" s="13" t="str">
        <x:v>Lire Mondes</x:v>
      </x:c>
      <x:c r="F854" s="13" t="str">
        <x:v>Reconstitution documentée V4 — nouvelle rédaction V5</x:v>
      </x:c>
      <x:c r="G854" s="15" t="n">
        <x:v>11</x:v>
      </x:c>
      <x:c r="H854" s="15" t="n">
        <x:v>34</x:v>
      </x:c>
    </x:row>
    <x:row r="855" ht="52" customHeight="1">
      <x:c r="A855" s="13" t="str">
        <x:v>CULT-30</x:v>
      </x:c>
      <x:c r="B855" s="13" t="str">
        <x:v>C’ntlip et halte de retour — une invitation à la résidence</x:v>
      </x:c>
      <x:c r="C855" s="13" t="str">
        <x:v>Mondes</x:v>
      </x:c>
      <x:c r="D855" s="13" t="str">
        <x:v>Vie et culture</x:v>
      </x:c>
      <x:c r="E855" s="13" t="str">
        <x:v>Lire Mondes</x:v>
      </x:c>
      <x:c r="F855" s="13" t="str">
        <x:v>Reconstitution documentée V4 — nouvelle rédaction V5</x:v>
      </x:c>
      <x:c r="G855" s="15" t="n">
        <x:v>11</x:v>
      </x:c>
      <x:c r="H855" s="15" t="n">
        <x:v>35</x:v>
      </x:c>
    </x:row>
    <x:row r="856" ht="52" customHeight="1">
      <x:c r="A856" s="13" t="str">
        <x:v>CULT-31</x:v>
      </x:c>
      <x:c r="B856" s="13" t="str">
        <x:v>Deuil et souvenir — un masque sans porteur</x:v>
      </x:c>
      <x:c r="C856" s="13" t="str">
        <x:v>Mondes</x:v>
      </x:c>
      <x:c r="D856" s="13" t="str">
        <x:v>Vie et culture</x:v>
      </x:c>
      <x:c r="E856" s="13" t="str">
        <x:v>Lire Mondes</x:v>
      </x:c>
      <x:c r="F856" s="13" t="str">
        <x:v>Reconstitution documentée V4 — nouvelle rédaction V5</x:v>
      </x:c>
      <x:c r="G856" s="15" t="n">
        <x:v>11</x:v>
      </x:c>
      <x:c r="H856" s="15" t="n">
        <x:v>36</x:v>
      </x:c>
    </x:row>
    <x:row r="857" ht="52" customHeight="1">
      <x:c r="A857" s="13" t="str">
        <x:v>CULT-32</x:v>
      </x:c>
      <x:c r="B857" s="13" t="str">
        <x:v>Deuil et souvenir — une route interrompue</x:v>
      </x:c>
      <x:c r="C857" s="13" t="str">
        <x:v>Mondes</x:v>
      </x:c>
      <x:c r="D857" s="13" t="str">
        <x:v>Vie et culture</x:v>
      </x:c>
      <x:c r="E857" s="13" t="str">
        <x:v>Lire Mondes</x:v>
      </x:c>
      <x:c r="F857" s="13" t="str">
        <x:v>Reconstitution documentée V4 — nouvelle rédaction V5</x:v>
      </x:c>
      <x:c r="G857" s="15" t="n">
        <x:v>11</x:v>
      </x:c>
      <x:c r="H857" s="15" t="n">
        <x:v>37</x:v>
      </x:c>
    </x:row>
    <x:row r="858" ht="52" customHeight="1">
      <x:c r="A858" s="13" t="str">
        <x:v>CULT-33</x:v>
      </x:c>
      <x:c r="B858" s="13" t="str">
        <x:v>Deuil et souvenir — un outil laissé à un élève</x:v>
      </x:c>
      <x:c r="C858" s="13" t="str">
        <x:v>Mondes</x:v>
      </x:c>
      <x:c r="D858" s="13" t="str">
        <x:v>Vie et culture</x:v>
      </x:c>
      <x:c r="E858" s="13" t="str">
        <x:v>Lire Mondes</x:v>
      </x:c>
      <x:c r="F858" s="13" t="str">
        <x:v>Reconstitution documentée V4 — nouvelle rédaction V5</x:v>
      </x:c>
      <x:c r="G858" s="15" t="n">
        <x:v>11</x:v>
      </x:c>
      <x:c r="H858" s="15" t="n">
        <x:v>38</x:v>
      </x:c>
    </x:row>
    <x:row r="859" ht="52" customHeight="1">
      <x:c r="A859" s="13" t="str">
        <x:v>CULT-34</x:v>
      </x:c>
      <x:c r="B859" s="13" t="str">
        <x:v>Deuil et souvenir — une chambre réattribuée</x:v>
      </x:c>
      <x:c r="C859" s="13" t="str">
        <x:v>Mondes</x:v>
      </x:c>
      <x:c r="D859" s="13" t="str">
        <x:v>Vie et culture</x:v>
      </x:c>
      <x:c r="E859" s="13" t="str">
        <x:v>Lire Mondes</x:v>
      </x:c>
      <x:c r="F859" s="13" t="str">
        <x:v>Reconstitution documentée V4 — nouvelle rédaction V5</x:v>
      </x:c>
      <x:c r="G859" s="15" t="n">
        <x:v>11</x:v>
      </x:c>
      <x:c r="H859" s="15" t="n">
        <x:v>39</x:v>
      </x:c>
    </x:row>
    <x:row r="860" ht="52" customHeight="1">
      <x:c r="A860" s="13" t="str">
        <x:v>CULT-35</x:v>
      </x:c>
      <x:c r="B860" s="13" t="str">
        <x:v>Deuil et souvenir — un ancien récit repris</x:v>
      </x:c>
      <x:c r="C860" s="13" t="str">
        <x:v>Mondes</x:v>
      </x:c>
      <x:c r="D860" s="13" t="str">
        <x:v>Vie et culture</x:v>
      </x:c>
      <x:c r="E860" s="13" t="str">
        <x:v>Lire Mondes</x:v>
      </x:c>
      <x:c r="F860" s="13" t="str">
        <x:v>Reconstitution documentée V4 — nouvelle rédaction V5</x:v>
      </x:c>
      <x:c r="G860" s="15" t="n">
        <x:v>11</x:v>
      </x:c>
      <x:c r="H860" s="15" t="n">
        <x:v>40</x:v>
      </x:c>
    </x:row>
    <x:row r="861" ht="52" customHeight="1">
      <x:c r="A861" s="13" t="str">
        <x:v>CULT-36</x:v>
      </x:c>
      <x:c r="B861" s="13" t="str">
        <x:v>Deuil et souvenir — un départ volontaire</x:v>
      </x:c>
      <x:c r="C861" s="13" t="str">
        <x:v>Mondes</x:v>
      </x:c>
      <x:c r="D861" s="13" t="str">
        <x:v>Vie et culture</x:v>
      </x:c>
      <x:c r="E861" s="13" t="str">
        <x:v>Lire Mondes</x:v>
      </x:c>
      <x:c r="F861" s="13" t="str">
        <x:v>Reconstitution documentée V4 — nouvelle rédaction V5</x:v>
      </x:c>
      <x:c r="G861" s="15" t="n">
        <x:v>11</x:v>
      </x:c>
      <x:c r="H861" s="15" t="n">
        <x:v>41</x:v>
      </x:c>
    </x:row>
    <x:row r="862" ht="52" customHeight="1">
      <x:c r="A862" s="13" t="str">
        <x:v>CULT-37</x:v>
      </x:c>
      <x:c r="B862" s="13" t="str">
        <x:v>Apprentissage — une piste ancienne</x:v>
      </x:c>
      <x:c r="C862" s="13" t="str">
        <x:v>Mondes</x:v>
      </x:c>
      <x:c r="D862" s="13" t="str">
        <x:v>Vie et culture</x:v>
      </x:c>
      <x:c r="E862" s="13" t="str">
        <x:v>Lire Mondes</x:v>
      </x:c>
      <x:c r="F862" s="13" t="str">
        <x:v>Reconstitution documentée V4 — nouvelle rédaction V5</x:v>
      </x:c>
      <x:c r="G862" s="15" t="n">
        <x:v>11</x:v>
      </x:c>
      <x:c r="H862" s="15" t="n">
        <x:v>42</x:v>
      </x:c>
    </x:row>
    <x:row r="863" ht="52" customHeight="1">
      <x:c r="A863" s="13" t="str">
        <x:v>CULT-38</x:v>
      </x:c>
      <x:c r="B863" s="13" t="str">
        <x:v>Apprentissage — un saut trop long</x:v>
      </x:c>
      <x:c r="C863" s="13" t="str">
        <x:v>Mondes</x:v>
      </x:c>
      <x:c r="D863" s="13" t="str">
        <x:v>Vie et culture</x:v>
      </x:c>
      <x:c r="E863" s="13" t="str">
        <x:v>Lire Mondes</x:v>
      </x:c>
      <x:c r="F863" s="13" t="str">
        <x:v>Reconstitution documentée V4 — nouvelle rédaction V5</x:v>
      </x:c>
      <x:c r="G863" s="15" t="n">
        <x:v>11</x:v>
      </x:c>
      <x:c r="H863" s="15" t="n">
        <x:v>43</x:v>
      </x:c>
    </x:row>
    <x:row r="864" ht="52" customHeight="1">
      <x:c r="A864" s="13" t="str">
        <x:v>CULT-39</x:v>
      </x:c>
      <x:c r="B864" s="13" t="str">
        <x:v>Apprentissage — une approche bruyante</x:v>
      </x:c>
      <x:c r="C864" s="13" t="str">
        <x:v>Mondes</x:v>
      </x:c>
      <x:c r="D864" s="13" t="str">
        <x:v>Vie et culture</x:v>
      </x:c>
      <x:c r="E864" s="13" t="str">
        <x:v>Lire Mondes</x:v>
      </x:c>
      <x:c r="F864" s="13" t="str">
        <x:v>Reconstitution documentée V4 — nouvelle rédaction V5</x:v>
      </x:c>
      <x:c r="G864" s="15" t="n">
        <x:v>11</x:v>
      </x:c>
      <x:c r="H864" s="15" t="n">
        <x:v>44</x:v>
      </x:c>
    </x:row>
    <x:row r="865" ht="52" customHeight="1">
      <x:c r="A865" s="13" t="str">
        <x:v>CULT-40</x:v>
      </x:c>
      <x:c r="B865" s="13" t="str">
        <x:v>Apprentissage — une arme mal adaptée</x:v>
      </x:c>
      <x:c r="C865" s="13" t="str">
        <x:v>Mondes</x:v>
      </x:c>
      <x:c r="D865" s="13" t="str">
        <x:v>Vie et culture</x:v>
      </x:c>
      <x:c r="E865" s="13" t="str">
        <x:v>Lire Mondes</x:v>
      </x:c>
      <x:c r="F865" s="13" t="str">
        <x:v>Reconstitution documentée V4 — nouvelle rédaction V5</x:v>
      </x:c>
      <x:c r="G865" s="15" t="n">
        <x:v>11</x:v>
      </x:c>
      <x:c r="H865" s="15" t="n">
        <x:v>45</x:v>
      </x:c>
    </x:row>
    <x:row r="866" ht="52" customHeight="1">
      <x:c r="A866" s="13" t="str">
        <x:v>CULT-41</x:v>
      </x:c>
      <x:c r="B866" s="13" t="str">
        <x:v>Apprentissage — un repli tardif</x:v>
      </x:c>
      <x:c r="C866" s="13" t="str">
        <x:v>Mondes</x:v>
      </x:c>
      <x:c r="D866" s="13" t="str">
        <x:v>Vie et culture</x:v>
      </x:c>
      <x:c r="E866" s="13" t="str">
        <x:v>Lire Mondes</x:v>
      </x:c>
      <x:c r="F866" s="13" t="str">
        <x:v>Reconstitution documentée V4 — nouvelle rédaction V5</x:v>
      </x:c>
      <x:c r="G866" s="15" t="n">
        <x:v>11</x:v>
      </x:c>
      <x:c r="H866" s="15" t="n">
        <x:v>46</x:v>
      </x:c>
    </x:row>
    <x:row r="867" ht="52" customHeight="1">
      <x:c r="A867" s="13" t="str">
        <x:v>CULT-42</x:v>
      </x:c>
      <x:c r="B867" s="13" t="str">
        <x:v>Apprentissage — une preuve ambiguë</x:v>
      </x:c>
      <x:c r="C867" s="13" t="str">
        <x:v>Mondes</x:v>
      </x:c>
      <x:c r="D867" s="13" t="str">
        <x:v>Vie et culture</x:v>
      </x:c>
      <x:c r="E867" s="13" t="str">
        <x:v>Lire Mondes</x:v>
      </x:c>
      <x:c r="F867" s="13" t="str">
        <x:v>Reconstitution documentée V4 — nouvelle rédaction V5</x:v>
      </x:c>
      <x:c r="G867" s="15" t="n">
        <x:v>11</x:v>
      </x:c>
      <x:c r="H867" s="15" t="n">
        <x:v>47</x:v>
      </x:c>
    </x:row>
    <x:row r="868" ht="52" customHeight="1">
      <x:c r="A868" s="13" t="str">
        <x:v>CULT-43</x:v>
      </x:c>
      <x:c r="B868" s="13" t="str">
        <x:v>Transmission technique — un outil de novice</x:v>
      </x:c>
      <x:c r="C868" s="13" t="str">
        <x:v>Mondes</x:v>
      </x:c>
      <x:c r="D868" s="13" t="str">
        <x:v>Vie et culture</x:v>
      </x:c>
      <x:c r="E868" s="13" t="str">
        <x:v>Lire Mondes</x:v>
      </x:c>
      <x:c r="F868" s="13" t="str">
        <x:v>Reconstitution documentée V4 — nouvelle rédaction V5</x:v>
      </x:c>
      <x:c r="G868" s="15" t="n">
        <x:v>11</x:v>
      </x:c>
      <x:c r="H868" s="15" t="n">
        <x:v>48</x:v>
      </x:c>
    </x:row>
    <x:row r="869" ht="52" customHeight="1">
      <x:c r="A869" s="13" t="str">
        <x:v>CULT-44</x:v>
      </x:c>
      <x:c r="B869" s="13" t="str">
        <x:v>Transmission technique — une réparation temporaire</x:v>
      </x:c>
      <x:c r="C869" s="13" t="str">
        <x:v>Mondes</x:v>
      </x:c>
      <x:c r="D869" s="13" t="str">
        <x:v>Vie et culture</x:v>
      </x:c>
      <x:c r="E869" s="13" t="str">
        <x:v>Lire Mondes</x:v>
      </x:c>
      <x:c r="F869" s="13" t="str">
        <x:v>Reconstitution documentée V4 — nouvelle rédaction V5</x:v>
      </x:c>
      <x:c r="G869" s="15" t="n">
        <x:v>11</x:v>
      </x:c>
      <x:c r="H869" s="15" t="n">
        <x:v>49</x:v>
      </x:c>
    </x:row>
    <x:row r="870" ht="52" customHeight="1">
      <x:c r="A870" s="13" t="str">
        <x:v>CULT-45</x:v>
      </x:c>
      <x:c r="B870" s="13" t="str">
        <x:v>Transmission technique — une amélioration de support</x:v>
      </x:c>
      <x:c r="C870" s="13" t="str">
        <x:v>Mondes</x:v>
      </x:c>
      <x:c r="D870" s="13" t="str">
        <x:v>Vie et culture</x:v>
      </x:c>
      <x:c r="E870" s="13" t="str">
        <x:v>Lire Mondes</x:v>
      </x:c>
      <x:c r="F870" s="13" t="str">
        <x:v>Reconstitution documentée V4 — nouvelle rédaction V5</x:v>
      </x:c>
      <x:c r="G870" s="15" t="n">
        <x:v>11</x:v>
      </x:c>
      <x:c r="H870" s="15" t="n">
        <x:v>50</x:v>
      </x:c>
    </x:row>
    <x:row r="871" ht="52" customHeight="1">
      <x:c r="A871" s="13" t="str">
        <x:v>CULT-46</x:v>
      </x:c>
      <x:c r="B871" s="13" t="str">
        <x:v>Transmission technique — une panne de navigation</x:v>
      </x:c>
      <x:c r="C871" s="13" t="str">
        <x:v>Mondes</x:v>
      </x:c>
      <x:c r="D871" s="13" t="str">
        <x:v>Vie et culture</x:v>
      </x:c>
      <x:c r="E871" s="13" t="str">
        <x:v>Lire Mondes</x:v>
      </x:c>
      <x:c r="F871" s="13" t="str">
        <x:v>Reconstitution documentée V4 — nouvelle rédaction V5</x:v>
      </x:c>
      <x:c r="G871" s="15" t="n">
        <x:v>11</x:v>
      </x:c>
      <x:c r="H871" s="15" t="n">
        <x:v>51</x:v>
      </x:c>
    </x:row>
    <x:row r="872" ht="52" customHeight="1">
      <x:c r="A872" s="13" t="str">
        <x:v>CULT-47</x:v>
      </x:c>
      <x:c r="B872" s="13" t="str">
        <x:v>Transmission technique — une restauration d’objet</x:v>
      </x:c>
      <x:c r="C872" s="13" t="str">
        <x:v>Mondes</x:v>
      </x:c>
      <x:c r="D872" s="13" t="str">
        <x:v>Vie et culture</x:v>
      </x:c>
      <x:c r="E872" s="13" t="str">
        <x:v>Lire Mondes</x:v>
      </x:c>
      <x:c r="F872" s="13" t="str">
        <x:v>Reconstitution documentée V4 — nouvelle rédaction V5</x:v>
      </x:c>
      <x:c r="G872" s="15" t="n">
        <x:v>11</x:v>
      </x:c>
      <x:c r="H872" s="15" t="n">
        <x:v>52</x:v>
      </x:c>
    </x:row>
    <x:row r="873" ht="52" customHeight="1">
      <x:c r="A873" s="13" t="str">
        <x:v>CULT-48</x:v>
      </x:c>
      <x:c r="B873" s="13" t="str">
        <x:v>Transmission technique — un prototype de fin de parcours</x:v>
      </x:c>
      <x:c r="C873" s="13" t="str">
        <x:v>Mondes</x:v>
      </x:c>
      <x:c r="D873" s="13" t="str">
        <x:v>Vie et culture</x:v>
      </x:c>
      <x:c r="E873" s="13" t="str">
        <x:v>Lire Mondes</x:v>
      </x:c>
      <x:c r="F873" s="13" t="str">
        <x:v>Reconstitution documentée V4 — nouvelle rédaction V5</x:v>
      </x:c>
      <x:c r="G873" s="15" t="n">
        <x:v>11</x:v>
      </x:c>
      <x:c r="H873" s="15" t="n">
        <x:v>53</x:v>
      </x:c>
    </x:row>
    <x:row r="874" ht="52" customHeight="1">
      <x:c r="A874" s="13" t="str">
        <x:v>GUARD-CL1-01</x:v>
      </x:c>
      <x:c r="B874" s="13" t="str">
        <x:v>Garde Maisons des Braises — veille au seuil</x:v>
      </x:c>
      <x:c r="C874" s="13" t="str">
        <x:v>Mondes</x:v>
      </x:c>
      <x:c r="D874" s="13" t="str">
        <x:v>Cent gardes de clans</x:v>
      </x:c>
      <x:c r="E874" s="13" t="str">
        <x:v>Lire Mondes</x:v>
      </x:c>
      <x:c r="F874" s="13" t="str">
        <x:v>Reconstitution documentée V4 — nouvelle rédaction V5</x:v>
      </x:c>
      <x:c r="G874" s="15" t="n">
        <x:v>14</x:v>
      </x:c>
      <x:c r="H874" s="15" t="n">
        <x:v>6</x:v>
      </x:c>
    </x:row>
    <x:row r="875" ht="52" customHeight="1">
      <x:c r="A875" s="13" t="str">
        <x:v>GUARD-CL1-02</x:v>
      </x:c>
      <x:c r="B875" s="13" t="str">
        <x:v>Garde Maisons des Braises — patrouille courte</x:v>
      </x:c>
      <x:c r="C875" s="13" t="str">
        <x:v>Mondes</x:v>
      </x:c>
      <x:c r="D875" s="13" t="str">
        <x:v>Cent gardes de clans</x:v>
      </x:c>
      <x:c r="E875" s="13" t="str">
        <x:v>Lire Mondes</x:v>
      </x:c>
      <x:c r="F875" s="13" t="str">
        <x:v>Reconstitution documentée V4 — nouvelle rédaction V5</x:v>
      </x:c>
      <x:c r="G875" s="15" t="n">
        <x:v>14</x:v>
      </x:c>
      <x:c r="H875" s="15" t="n">
        <x:v>7</x:v>
      </x:c>
    </x:row>
    <x:row r="876" ht="52" customHeight="1">
      <x:c r="A876" s="13" t="str">
        <x:v>GUARD-CL1-03</x:v>
      </x:c>
      <x:c r="B876" s="13" t="str">
        <x:v>Garde Maisons des Braises — appui sur parapet</x:v>
      </x:c>
      <x:c r="C876" s="13" t="str">
        <x:v>Mondes</x:v>
      </x:c>
      <x:c r="D876" s="13" t="str">
        <x:v>Cent gardes de clans</x:v>
      </x:c>
      <x:c r="E876" s="13" t="str">
        <x:v>Lire Mondes</x:v>
      </x:c>
      <x:c r="F876" s="13" t="str">
        <x:v>Reconstitution documentée V4 — nouvelle rédaction V5</x:v>
      </x:c>
      <x:c r="G876" s="15" t="n">
        <x:v>14</x:v>
      </x:c>
      <x:c r="H876" s="15" t="n">
        <x:v>8</x:v>
      </x:c>
    </x:row>
    <x:row r="877" ht="52" customHeight="1">
      <x:c r="A877" s="13" t="str">
        <x:v>GUARD-CL1-04</x:v>
      </x:c>
      <x:c r="B877" s="13" t="str">
        <x:v>Garde Maisons des Braises — inspection de passage</x:v>
      </x:c>
      <x:c r="C877" s="13" t="str">
        <x:v>Mondes</x:v>
      </x:c>
      <x:c r="D877" s="13" t="str">
        <x:v>Cent gardes de clans</x:v>
      </x:c>
      <x:c r="E877" s="13" t="str">
        <x:v>Lire Mondes</x:v>
      </x:c>
      <x:c r="F877" s="13" t="str">
        <x:v>Reconstitution documentée V4 — nouvelle rédaction V5</x:v>
      </x:c>
      <x:c r="G877" s="15" t="n">
        <x:v>14</x:v>
      </x:c>
      <x:c r="H877" s="15" t="n">
        <x:v>9</x:v>
      </x:c>
    </x:row>
    <x:row r="878" ht="52" customHeight="1">
      <x:c r="A878" s="13" t="str">
        <x:v>GUARD-CL1-05</x:v>
      </x:c>
      <x:c r="B878" s="13" t="str">
        <x:v>Garde Maisons des Braises — garde d’un objet confié</x:v>
      </x:c>
      <x:c r="C878" s="13" t="str">
        <x:v>Mondes</x:v>
      </x:c>
      <x:c r="D878" s="13" t="str">
        <x:v>Cent gardes de clans</x:v>
      </x:c>
      <x:c r="E878" s="13" t="str">
        <x:v>Lire Mondes</x:v>
      </x:c>
      <x:c r="F878" s="13" t="str">
        <x:v>Reconstitution documentée V4 — nouvelle rédaction V5</x:v>
      </x:c>
      <x:c r="G878" s="15" t="n">
        <x:v>14</x:v>
      </x:c>
      <x:c r="H878" s="15" t="n">
        <x:v>10</x:v>
      </x:c>
    </x:row>
    <x:row r="879" ht="52" customHeight="1">
      <x:c r="A879" s="13" t="str">
        <x:v>GUARD-CL1-06</x:v>
      </x:c>
      <x:c r="B879" s="13" t="str">
        <x:v>Garde Maisons des Braises — repos près d’un support</x:v>
      </x:c>
      <x:c r="C879" s="13" t="str">
        <x:v>Mondes</x:v>
      </x:c>
      <x:c r="D879" s="13" t="str">
        <x:v>Cent gardes de clans</x:v>
      </x:c>
      <x:c r="E879" s="13" t="str">
        <x:v>Lire Mondes</x:v>
      </x:c>
      <x:c r="F879" s="13" t="str">
        <x:v>Reconstitution documentée V4 — nouvelle rédaction V5</x:v>
      </x:c>
      <x:c r="G879" s="15" t="n">
        <x:v>14</x:v>
      </x:c>
      <x:c r="H879" s="15" t="n">
        <x:v>11</x:v>
      </x:c>
    </x:row>
    <x:row r="880" ht="52" customHeight="1">
      <x:c r="A880" s="13" t="str">
        <x:v>GUARD-CL1-07</x:v>
      </x:c>
      <x:c r="B880" s="13" t="str">
        <x:v>Garde Maisons des Braises — dialogue avec un collègue</x:v>
      </x:c>
      <x:c r="C880" s="13" t="str">
        <x:v>Mondes</x:v>
      </x:c>
      <x:c r="D880" s="13" t="str">
        <x:v>Cent gardes de clans</x:v>
      </x:c>
      <x:c r="E880" s="13" t="str">
        <x:v>Lire Mondes</x:v>
      </x:c>
      <x:c r="F880" s="13" t="str">
        <x:v>Reconstitution documentée V4 — nouvelle rédaction V5</x:v>
      </x:c>
      <x:c r="G880" s="15" t="n">
        <x:v>14</x:v>
      </x:c>
      <x:c r="H880" s="15" t="n">
        <x:v>12</x:v>
      </x:c>
    </x:row>
    <x:row r="881" ht="52" customHeight="1">
      <x:c r="A881" s="13" t="str">
        <x:v>GUARD-CL1-08</x:v>
      </x:c>
      <x:c r="B881" s="13" t="str">
        <x:v>Garde Maisons des Braises — signal de relève</x:v>
      </x:c>
      <x:c r="C881" s="13" t="str">
        <x:v>Mondes</x:v>
      </x:c>
      <x:c r="D881" s="13" t="str">
        <x:v>Cent gardes de clans</x:v>
      </x:c>
      <x:c r="E881" s="13" t="str">
        <x:v>Lire Mondes</x:v>
      </x:c>
      <x:c r="F881" s="13" t="str">
        <x:v>Reconstitution documentée V4 — nouvelle rédaction V5</x:v>
      </x:c>
      <x:c r="G881" s="15" t="n">
        <x:v>14</x:v>
      </x:c>
      <x:c r="H881" s="15" t="n">
        <x:v>13</x:v>
      </x:c>
    </x:row>
    <x:row r="882" ht="52" customHeight="1">
      <x:c r="A882" s="13" t="str">
        <x:v>GUARD-CL1-09</x:v>
      </x:c>
      <x:c r="B882" s="13" t="str">
        <x:v>Garde Maisons des Braises — exercice de parade</x:v>
      </x:c>
      <x:c r="C882" s="13" t="str">
        <x:v>Mondes</x:v>
      </x:c>
      <x:c r="D882" s="13" t="str">
        <x:v>Cent gardes de clans</x:v>
      </x:c>
      <x:c r="E882" s="13" t="str">
        <x:v>Lire Mondes</x:v>
      </x:c>
      <x:c r="F882" s="13" t="str">
        <x:v>Reconstitution documentée V4 — nouvelle rédaction V5</x:v>
      </x:c>
      <x:c r="G882" s="15" t="n">
        <x:v>14</x:v>
      </x:c>
      <x:c r="H882" s="15" t="n">
        <x:v>14</x:v>
      </x:c>
    </x:row>
    <x:row r="883" ht="52" customHeight="1">
      <x:c r="A883" s="13" t="str">
        <x:v>GUARD-CL1-10</x:v>
      </x:c>
      <x:c r="B883" s="13" t="str">
        <x:v>Garde Maisons des Braises — observation d’une piste</x:v>
      </x:c>
      <x:c r="C883" s="13" t="str">
        <x:v>Mondes</x:v>
      </x:c>
      <x:c r="D883" s="13" t="str">
        <x:v>Cent gardes de clans</x:v>
      </x:c>
      <x:c r="E883" s="13" t="str">
        <x:v>Lire Mondes</x:v>
      </x:c>
      <x:c r="F883" s="13" t="str">
        <x:v>Reconstitution documentée V4 — nouvelle rédaction V5</x:v>
      </x:c>
      <x:c r="G883" s="15" t="n">
        <x:v>14</x:v>
      </x:c>
      <x:c r="H883" s="15" t="n">
        <x:v>15</x:v>
      </x:c>
    </x:row>
    <x:row r="884" ht="52" customHeight="1">
      <x:c r="A884" s="13" t="str">
        <x:v>GUARD-CL2-01</x:v>
      </x:c>
      <x:c r="B884" s="13" t="str">
        <x:v>Garde Peuple des Citernes — veille au seuil</x:v>
      </x:c>
      <x:c r="C884" s="13" t="str">
        <x:v>Mondes</x:v>
      </x:c>
      <x:c r="D884" s="13" t="str">
        <x:v>Cent gardes de clans</x:v>
      </x:c>
      <x:c r="E884" s="13" t="str">
        <x:v>Lire Mondes</x:v>
      </x:c>
      <x:c r="F884" s="13" t="str">
        <x:v>Reconstitution documentée V4 — nouvelle rédaction V5</x:v>
      </x:c>
      <x:c r="G884" s="15" t="n">
        <x:v>14</x:v>
      </x:c>
      <x:c r="H884" s="15" t="n">
        <x:v>16</x:v>
      </x:c>
    </x:row>
    <x:row r="885" ht="52" customHeight="1">
      <x:c r="A885" s="13" t="str">
        <x:v>GUARD-CL2-02</x:v>
      </x:c>
      <x:c r="B885" s="13" t="str">
        <x:v>Garde Peuple des Citernes — patrouille courte</x:v>
      </x:c>
      <x:c r="C885" s="13" t="str">
        <x:v>Mondes</x:v>
      </x:c>
      <x:c r="D885" s="13" t="str">
        <x:v>Cent gardes de clans</x:v>
      </x:c>
      <x:c r="E885" s="13" t="str">
        <x:v>Lire Mondes</x:v>
      </x:c>
      <x:c r="F885" s="13" t="str">
        <x:v>Reconstitution documentée V4 — nouvelle rédaction V5</x:v>
      </x:c>
      <x:c r="G885" s="15" t="n">
        <x:v>14</x:v>
      </x:c>
      <x:c r="H885" s="15" t="n">
        <x:v>17</x:v>
      </x:c>
    </x:row>
    <x:row r="886" ht="52" customHeight="1">
      <x:c r="A886" s="13" t="str">
        <x:v>GUARD-CL2-03</x:v>
      </x:c>
      <x:c r="B886" s="13" t="str">
        <x:v>Garde Peuple des Citernes — appui sur parapet</x:v>
      </x:c>
      <x:c r="C886" s="13" t="str">
        <x:v>Mondes</x:v>
      </x:c>
      <x:c r="D886" s="13" t="str">
        <x:v>Cent gardes de clans</x:v>
      </x:c>
      <x:c r="E886" s="13" t="str">
        <x:v>Lire Mondes</x:v>
      </x:c>
      <x:c r="F886" s="13" t="str">
        <x:v>Reconstitution documentée V4 — nouvelle rédaction V5</x:v>
      </x:c>
      <x:c r="G886" s="15" t="n">
        <x:v>14</x:v>
      </x:c>
      <x:c r="H886" s="15" t="n">
        <x:v>18</x:v>
      </x:c>
    </x:row>
    <x:row r="887" ht="52" customHeight="1">
      <x:c r="A887" s="13" t="str">
        <x:v>GUARD-CL2-04</x:v>
      </x:c>
      <x:c r="B887" s="13" t="str">
        <x:v>Garde Peuple des Citernes — inspection de passage</x:v>
      </x:c>
      <x:c r="C887" s="13" t="str">
        <x:v>Mondes</x:v>
      </x:c>
      <x:c r="D887" s="13" t="str">
        <x:v>Cent gardes de clans</x:v>
      </x:c>
      <x:c r="E887" s="13" t="str">
        <x:v>Lire Mondes</x:v>
      </x:c>
      <x:c r="F887" s="13" t="str">
        <x:v>Reconstitution documentée V4 — nouvelle rédaction V5</x:v>
      </x:c>
      <x:c r="G887" s="15" t="n">
        <x:v>14</x:v>
      </x:c>
      <x:c r="H887" s="15" t="n">
        <x:v>19</x:v>
      </x:c>
    </x:row>
    <x:row r="888" ht="52" customHeight="1">
      <x:c r="A888" s="13" t="str">
        <x:v>GUARD-CL2-05</x:v>
      </x:c>
      <x:c r="B888" s="13" t="str">
        <x:v>Garde Peuple des Citernes — garde d’un objet confié</x:v>
      </x:c>
      <x:c r="C888" s="13" t="str">
        <x:v>Mondes</x:v>
      </x:c>
      <x:c r="D888" s="13" t="str">
        <x:v>Cent gardes de clans</x:v>
      </x:c>
      <x:c r="E888" s="13" t="str">
        <x:v>Lire Mondes</x:v>
      </x:c>
      <x:c r="F888" s="13" t="str">
        <x:v>Reconstitution documentée V4 — nouvelle rédaction V5</x:v>
      </x:c>
      <x:c r="G888" s="15" t="n">
        <x:v>14</x:v>
      </x:c>
      <x:c r="H888" s="15" t="n">
        <x:v>20</x:v>
      </x:c>
    </x:row>
    <x:row r="889" ht="52" customHeight="1">
      <x:c r="A889" s="13" t="str">
        <x:v>GUARD-CL2-06</x:v>
      </x:c>
      <x:c r="B889" s="13" t="str">
        <x:v>Garde Peuple des Citernes — repos près d’un support</x:v>
      </x:c>
      <x:c r="C889" s="13" t="str">
        <x:v>Mondes</x:v>
      </x:c>
      <x:c r="D889" s="13" t="str">
        <x:v>Cent gardes de clans</x:v>
      </x:c>
      <x:c r="E889" s="13" t="str">
        <x:v>Lire Mondes</x:v>
      </x:c>
      <x:c r="F889" s="13" t="str">
        <x:v>Reconstitution documentée V4 — nouvelle rédaction V5</x:v>
      </x:c>
      <x:c r="G889" s="15" t="n">
        <x:v>14</x:v>
      </x:c>
      <x:c r="H889" s="15" t="n">
        <x:v>21</x:v>
      </x:c>
    </x:row>
    <x:row r="890" ht="52" customHeight="1">
      <x:c r="A890" s="13" t="str">
        <x:v>GUARD-CL2-07</x:v>
      </x:c>
      <x:c r="B890" s="13" t="str">
        <x:v>Garde Peuple des Citernes — dialogue avec un collègue</x:v>
      </x:c>
      <x:c r="C890" s="13" t="str">
        <x:v>Mondes</x:v>
      </x:c>
      <x:c r="D890" s="13" t="str">
        <x:v>Cent gardes de clans</x:v>
      </x:c>
      <x:c r="E890" s="13" t="str">
        <x:v>Lire Mondes</x:v>
      </x:c>
      <x:c r="F890" s="13" t="str">
        <x:v>Reconstitution documentée V4 — nouvelle rédaction V5</x:v>
      </x:c>
      <x:c r="G890" s="15" t="n">
        <x:v>14</x:v>
      </x:c>
      <x:c r="H890" s="15" t="n">
        <x:v>22</x:v>
      </x:c>
    </x:row>
    <x:row r="891" ht="52" customHeight="1">
      <x:c r="A891" s="13" t="str">
        <x:v>GUARD-CL2-08</x:v>
      </x:c>
      <x:c r="B891" s="13" t="str">
        <x:v>Garde Peuple des Citernes — signal de relève</x:v>
      </x:c>
      <x:c r="C891" s="13" t="str">
        <x:v>Mondes</x:v>
      </x:c>
      <x:c r="D891" s="13" t="str">
        <x:v>Cent gardes de clans</x:v>
      </x:c>
      <x:c r="E891" s="13" t="str">
        <x:v>Lire Mondes</x:v>
      </x:c>
      <x:c r="F891" s="13" t="str">
        <x:v>Reconstitution documentée V4 — nouvelle rédaction V5</x:v>
      </x:c>
      <x:c r="G891" s="15" t="n">
        <x:v>14</x:v>
      </x:c>
      <x:c r="H891" s="15" t="n">
        <x:v>23</x:v>
      </x:c>
    </x:row>
    <x:row r="892" ht="52" customHeight="1">
      <x:c r="A892" s="13" t="str">
        <x:v>GUARD-CL2-09</x:v>
      </x:c>
      <x:c r="B892" s="13" t="str">
        <x:v>Garde Peuple des Citernes — exercice de parade</x:v>
      </x:c>
      <x:c r="C892" s="13" t="str">
        <x:v>Mondes</x:v>
      </x:c>
      <x:c r="D892" s="13" t="str">
        <x:v>Cent gardes de clans</x:v>
      </x:c>
      <x:c r="E892" s="13" t="str">
        <x:v>Lire Mondes</x:v>
      </x:c>
      <x:c r="F892" s="13" t="str">
        <x:v>Reconstitution documentée V4 — nouvelle rédaction V5</x:v>
      </x:c>
      <x:c r="G892" s="15" t="n">
        <x:v>14</x:v>
      </x:c>
      <x:c r="H892" s="15" t="n">
        <x:v>24</x:v>
      </x:c>
    </x:row>
    <x:row r="893" ht="52" customHeight="1">
      <x:c r="A893" s="13" t="str">
        <x:v>GUARD-CL2-10</x:v>
      </x:c>
      <x:c r="B893" s="13" t="str">
        <x:v>Garde Peuple des Citernes — observation d’une piste</x:v>
      </x:c>
      <x:c r="C893" s="13" t="str">
        <x:v>Mondes</x:v>
      </x:c>
      <x:c r="D893" s="13" t="str">
        <x:v>Cent gardes de clans</x:v>
      </x:c>
      <x:c r="E893" s="13" t="str">
        <x:v>Lire Mondes</x:v>
      </x:c>
      <x:c r="F893" s="13" t="str">
        <x:v>Reconstitution documentée V4 — nouvelle rédaction V5</x:v>
      </x:c>
      <x:c r="G893" s="15" t="n">
        <x:v>14</x:v>
      </x:c>
      <x:c r="H893" s="15" t="n">
        <x:v>25</x:v>
      </x:c>
    </x:row>
    <x:row r="894" ht="52" customHeight="1">
      <x:c r="A894" s="13" t="str">
        <x:v>GUARD-CL3-01</x:v>
      </x:c>
      <x:c r="B894" s="13" t="str">
        <x:v>Garde Gardiens des Hautes Branches — veille au seuil</x:v>
      </x:c>
      <x:c r="C894" s="13" t="str">
        <x:v>Mondes</x:v>
      </x:c>
      <x:c r="D894" s="13" t="str">
        <x:v>Cent gardes de clans</x:v>
      </x:c>
      <x:c r="E894" s="13" t="str">
        <x:v>Lire Mondes</x:v>
      </x:c>
      <x:c r="F894" s="13" t="str">
        <x:v>Reconstitution documentée V4 — nouvelle rédaction V5</x:v>
      </x:c>
      <x:c r="G894" s="15" t="n">
        <x:v>14</x:v>
      </x:c>
      <x:c r="H894" s="15" t="n">
        <x:v>26</x:v>
      </x:c>
    </x:row>
    <x:row r="895" ht="52" customHeight="1">
      <x:c r="A895" s="13" t="str">
        <x:v>GUARD-CL3-02</x:v>
      </x:c>
      <x:c r="B895" s="13" t="str">
        <x:v>Garde Gardiens des Hautes Branches — patrouille courte</x:v>
      </x:c>
      <x:c r="C895" s="13" t="str">
        <x:v>Mondes</x:v>
      </x:c>
      <x:c r="D895" s="13" t="str">
        <x:v>Cent gardes de clans</x:v>
      </x:c>
      <x:c r="E895" s="13" t="str">
        <x:v>Lire Mondes</x:v>
      </x:c>
      <x:c r="F895" s="13" t="str">
        <x:v>Reconstitution documentée V4 — nouvelle rédaction V5</x:v>
      </x:c>
      <x:c r="G895" s="15" t="n">
        <x:v>14</x:v>
      </x:c>
      <x:c r="H895" s="15" t="n">
        <x:v>27</x:v>
      </x:c>
    </x:row>
    <x:row r="896" ht="52" customHeight="1">
      <x:c r="A896" s="13" t="str">
        <x:v>GUARD-CL3-03</x:v>
      </x:c>
      <x:c r="B896" s="13" t="str">
        <x:v>Garde Gardiens des Hautes Branches — appui sur parapet</x:v>
      </x:c>
      <x:c r="C896" s="13" t="str">
        <x:v>Mondes</x:v>
      </x:c>
      <x:c r="D896" s="13" t="str">
        <x:v>Cent gardes de clans</x:v>
      </x:c>
      <x:c r="E896" s="13" t="str">
        <x:v>Lire Mondes</x:v>
      </x:c>
      <x:c r="F896" s="13" t="str">
        <x:v>Reconstitution documentée V4 — nouvelle rédaction V5</x:v>
      </x:c>
      <x:c r="G896" s="15" t="n">
        <x:v>14</x:v>
      </x:c>
      <x:c r="H896" s="15" t="n">
        <x:v>28</x:v>
      </x:c>
    </x:row>
    <x:row r="897" ht="52" customHeight="1">
      <x:c r="A897" s="13" t="str">
        <x:v>GUARD-CL3-04</x:v>
      </x:c>
      <x:c r="B897" s="13" t="str">
        <x:v>Garde Gardiens des Hautes Branches — inspection de passage</x:v>
      </x:c>
      <x:c r="C897" s="13" t="str">
        <x:v>Mondes</x:v>
      </x:c>
      <x:c r="D897" s="13" t="str">
        <x:v>Cent gardes de clans</x:v>
      </x:c>
      <x:c r="E897" s="13" t="str">
        <x:v>Lire Mondes</x:v>
      </x:c>
      <x:c r="F897" s="13" t="str">
        <x:v>Reconstitution documentée V4 — nouvelle rédaction V5</x:v>
      </x:c>
      <x:c r="G897" s="15" t="n">
        <x:v>14</x:v>
      </x:c>
      <x:c r="H897" s="15" t="n">
        <x:v>29</x:v>
      </x:c>
    </x:row>
    <x:row r="898" ht="52" customHeight="1">
      <x:c r="A898" s="13" t="str">
        <x:v>GUARD-CL3-05</x:v>
      </x:c>
      <x:c r="B898" s="13" t="str">
        <x:v>Garde Gardiens des Hautes Branches — garde d’un objet confié</x:v>
      </x:c>
      <x:c r="C898" s="13" t="str">
        <x:v>Mondes</x:v>
      </x:c>
      <x:c r="D898" s="13" t="str">
        <x:v>Cent gardes de clans</x:v>
      </x:c>
      <x:c r="E898" s="13" t="str">
        <x:v>Lire Mondes</x:v>
      </x:c>
      <x:c r="F898" s="13" t="str">
        <x:v>Reconstitution documentée V4 — nouvelle rédaction V5</x:v>
      </x:c>
      <x:c r="G898" s="15" t="n">
        <x:v>14</x:v>
      </x:c>
      <x:c r="H898" s="15" t="n">
        <x:v>30</x:v>
      </x:c>
    </x:row>
    <x:row r="899" ht="52" customHeight="1">
      <x:c r="A899" s="13" t="str">
        <x:v>GUARD-CL3-06</x:v>
      </x:c>
      <x:c r="B899" s="13" t="str">
        <x:v>Garde Gardiens des Hautes Branches — repos près d’un support</x:v>
      </x:c>
      <x:c r="C899" s="13" t="str">
        <x:v>Mondes</x:v>
      </x:c>
      <x:c r="D899" s="13" t="str">
        <x:v>Cent gardes de clans</x:v>
      </x:c>
      <x:c r="E899" s="13" t="str">
        <x:v>Lire Mondes</x:v>
      </x:c>
      <x:c r="F899" s="13" t="str">
        <x:v>Reconstitution documentée V4 — nouvelle rédaction V5</x:v>
      </x:c>
      <x:c r="G899" s="15" t="n">
        <x:v>14</x:v>
      </x:c>
      <x:c r="H899" s="15" t="n">
        <x:v>31</x:v>
      </x:c>
    </x:row>
    <x:row r="900" ht="52" customHeight="1">
      <x:c r="A900" s="13" t="str">
        <x:v>GUARD-CL3-07</x:v>
      </x:c>
      <x:c r="B900" s="13" t="str">
        <x:v>Garde Gardiens des Hautes Branches — dialogue avec un collègue</x:v>
      </x:c>
      <x:c r="C900" s="13" t="str">
        <x:v>Mondes</x:v>
      </x:c>
      <x:c r="D900" s="13" t="str">
        <x:v>Cent gardes de clans</x:v>
      </x:c>
      <x:c r="E900" s="13" t="str">
        <x:v>Lire Mondes</x:v>
      </x:c>
      <x:c r="F900" s="13" t="str">
        <x:v>Reconstitution documentée V4 — nouvelle rédaction V5</x:v>
      </x:c>
      <x:c r="G900" s="15" t="n">
        <x:v>14</x:v>
      </x:c>
      <x:c r="H900" s="15" t="n">
        <x:v>32</x:v>
      </x:c>
    </x:row>
    <x:row r="901" ht="52" customHeight="1">
      <x:c r="A901" s="13" t="str">
        <x:v>GUARD-CL3-08</x:v>
      </x:c>
      <x:c r="B901" s="13" t="str">
        <x:v>Garde Gardiens des Hautes Branches — signal de relève</x:v>
      </x:c>
      <x:c r="C901" s="13" t="str">
        <x:v>Mondes</x:v>
      </x:c>
      <x:c r="D901" s="13" t="str">
        <x:v>Cent gardes de clans</x:v>
      </x:c>
      <x:c r="E901" s="13" t="str">
        <x:v>Lire Mondes</x:v>
      </x:c>
      <x:c r="F901" s="13" t="str">
        <x:v>Reconstitution documentée V4 — nouvelle rédaction V5</x:v>
      </x:c>
      <x:c r="G901" s="15" t="n">
        <x:v>14</x:v>
      </x:c>
      <x:c r="H901" s="15" t="n">
        <x:v>33</x:v>
      </x:c>
    </x:row>
    <x:row r="902" ht="52" customHeight="1">
      <x:c r="A902" s="13" t="str">
        <x:v>GUARD-CL3-09</x:v>
      </x:c>
      <x:c r="B902" s="13" t="str">
        <x:v>Garde Gardiens des Hautes Branches — exercice de parade</x:v>
      </x:c>
      <x:c r="C902" s="13" t="str">
        <x:v>Mondes</x:v>
      </x:c>
      <x:c r="D902" s="13" t="str">
        <x:v>Cent gardes de clans</x:v>
      </x:c>
      <x:c r="E902" s="13" t="str">
        <x:v>Lire Mondes</x:v>
      </x:c>
      <x:c r="F902" s="13" t="str">
        <x:v>Reconstitution documentée V4 — nouvelle rédaction V5</x:v>
      </x:c>
      <x:c r="G902" s="15" t="n">
        <x:v>14</x:v>
      </x:c>
      <x:c r="H902" s="15" t="n">
        <x:v>34</x:v>
      </x:c>
    </x:row>
    <x:row r="903" ht="52" customHeight="1">
      <x:c r="A903" s="13" t="str">
        <x:v>GUARD-CL3-10</x:v>
      </x:c>
      <x:c r="B903" s="13" t="str">
        <x:v>Garde Gardiens des Hautes Branches — observation d’une piste</x:v>
      </x:c>
      <x:c r="C903" s="13" t="str">
        <x:v>Mondes</x:v>
      </x:c>
      <x:c r="D903" s="13" t="str">
        <x:v>Cent gardes de clans</x:v>
      </x:c>
      <x:c r="E903" s="13" t="str">
        <x:v>Lire Mondes</x:v>
      </x:c>
      <x:c r="F903" s="13" t="str">
        <x:v>Reconstitution documentée V4 — nouvelle rédaction V5</x:v>
      </x:c>
      <x:c r="G903" s="15" t="n">
        <x:v>14</x:v>
      </x:c>
      <x:c r="H903" s="15" t="n">
        <x:v>35</x:v>
      </x:c>
    </x:row>
    <x:row r="904" ht="52" customHeight="1">
      <x:c r="A904" s="13" t="str">
        <x:v>GUARD-CL4-01</x:v>
      </x:c>
      <x:c r="B904" s="13" t="str">
        <x:v>Garde Veilleurs des Eaux Calmes — veille au seuil</x:v>
      </x:c>
      <x:c r="C904" s="13" t="str">
        <x:v>Mondes</x:v>
      </x:c>
      <x:c r="D904" s="13" t="str">
        <x:v>Cent gardes de clans</x:v>
      </x:c>
      <x:c r="E904" s="13" t="str">
        <x:v>Lire Mondes</x:v>
      </x:c>
      <x:c r="F904" s="13" t="str">
        <x:v>Reconstitution documentée V4 — nouvelle rédaction V5</x:v>
      </x:c>
      <x:c r="G904" s="15" t="n">
        <x:v>14</x:v>
      </x:c>
      <x:c r="H904" s="15" t="n">
        <x:v>36</x:v>
      </x:c>
    </x:row>
    <x:row r="905" ht="52" customHeight="1">
      <x:c r="A905" s="13" t="str">
        <x:v>GUARD-CL4-02</x:v>
      </x:c>
      <x:c r="B905" s="13" t="str">
        <x:v>Garde Veilleurs des Eaux Calmes — patrouille courte</x:v>
      </x:c>
      <x:c r="C905" s="13" t="str">
        <x:v>Mondes</x:v>
      </x:c>
      <x:c r="D905" s="13" t="str">
        <x:v>Cent gardes de clans</x:v>
      </x:c>
      <x:c r="E905" s="13" t="str">
        <x:v>Lire Mondes</x:v>
      </x:c>
      <x:c r="F905" s="13" t="str">
        <x:v>Reconstitution documentée V4 — nouvelle rédaction V5</x:v>
      </x:c>
      <x:c r="G905" s="15" t="n">
        <x:v>14</x:v>
      </x:c>
      <x:c r="H905" s="15" t="n">
        <x:v>37</x:v>
      </x:c>
    </x:row>
    <x:row r="906" ht="52" customHeight="1">
      <x:c r="A906" s="13" t="str">
        <x:v>GUARD-CL4-03</x:v>
      </x:c>
      <x:c r="B906" s="13" t="str">
        <x:v>Garde Veilleurs des Eaux Calmes — appui sur parapet</x:v>
      </x:c>
      <x:c r="C906" s="13" t="str">
        <x:v>Mondes</x:v>
      </x:c>
      <x:c r="D906" s="13" t="str">
        <x:v>Cent gardes de clans</x:v>
      </x:c>
      <x:c r="E906" s="13" t="str">
        <x:v>Lire Mondes</x:v>
      </x:c>
      <x:c r="F906" s="13" t="str">
        <x:v>Reconstitution documentée V4 — nouvelle rédaction V5</x:v>
      </x:c>
      <x:c r="G906" s="15" t="n">
        <x:v>14</x:v>
      </x:c>
      <x:c r="H906" s="15" t="n">
        <x:v>38</x:v>
      </x:c>
    </x:row>
    <x:row r="907" ht="52" customHeight="1">
      <x:c r="A907" s="13" t="str">
        <x:v>GUARD-CL4-04</x:v>
      </x:c>
      <x:c r="B907" s="13" t="str">
        <x:v>Garde Veilleurs des Eaux Calmes — inspection de passage</x:v>
      </x:c>
      <x:c r="C907" s="13" t="str">
        <x:v>Mondes</x:v>
      </x:c>
      <x:c r="D907" s="13" t="str">
        <x:v>Cent gardes de clans</x:v>
      </x:c>
      <x:c r="E907" s="13" t="str">
        <x:v>Lire Mondes</x:v>
      </x:c>
      <x:c r="F907" s="13" t="str">
        <x:v>Reconstitution documentée V4 — nouvelle rédaction V5</x:v>
      </x:c>
      <x:c r="G907" s="15" t="n">
        <x:v>14</x:v>
      </x:c>
      <x:c r="H907" s="15" t="n">
        <x:v>39</x:v>
      </x:c>
    </x:row>
    <x:row r="908" ht="52" customHeight="1">
      <x:c r="A908" s="13" t="str">
        <x:v>GUARD-CL4-05</x:v>
      </x:c>
      <x:c r="B908" s="13" t="str">
        <x:v>Garde Veilleurs des Eaux Calmes — garde d’un objet confié</x:v>
      </x:c>
      <x:c r="C908" s="13" t="str">
        <x:v>Mondes</x:v>
      </x:c>
      <x:c r="D908" s="13" t="str">
        <x:v>Cent gardes de clans</x:v>
      </x:c>
      <x:c r="E908" s="13" t="str">
        <x:v>Lire Mondes</x:v>
      </x:c>
      <x:c r="F908" s="13" t="str">
        <x:v>Reconstitution documentée V4 — nouvelle rédaction V5</x:v>
      </x:c>
      <x:c r="G908" s="15" t="n">
        <x:v>14</x:v>
      </x:c>
      <x:c r="H908" s="15" t="n">
        <x:v>40</x:v>
      </x:c>
    </x:row>
    <x:row r="909" ht="52" customHeight="1">
      <x:c r="A909" s="13" t="str">
        <x:v>GUARD-CL4-06</x:v>
      </x:c>
      <x:c r="B909" s="13" t="str">
        <x:v>Garde Veilleurs des Eaux Calmes — repos près d’un support</x:v>
      </x:c>
      <x:c r="C909" s="13" t="str">
        <x:v>Mondes</x:v>
      </x:c>
      <x:c r="D909" s="13" t="str">
        <x:v>Cent gardes de clans</x:v>
      </x:c>
      <x:c r="E909" s="13" t="str">
        <x:v>Lire Mondes</x:v>
      </x:c>
      <x:c r="F909" s="13" t="str">
        <x:v>Reconstitution documentée V4 — nouvelle rédaction V5</x:v>
      </x:c>
      <x:c r="G909" s="15" t="n">
        <x:v>14</x:v>
      </x:c>
      <x:c r="H909" s="15" t="n">
        <x:v>41</x:v>
      </x:c>
    </x:row>
    <x:row r="910" ht="52" customHeight="1">
      <x:c r="A910" s="13" t="str">
        <x:v>GUARD-CL4-07</x:v>
      </x:c>
      <x:c r="B910" s="13" t="str">
        <x:v>Garde Veilleurs des Eaux Calmes — dialogue avec un collègue</x:v>
      </x:c>
      <x:c r="C910" s="13" t="str">
        <x:v>Mondes</x:v>
      </x:c>
      <x:c r="D910" s="13" t="str">
        <x:v>Cent gardes de clans</x:v>
      </x:c>
      <x:c r="E910" s="13" t="str">
        <x:v>Lire Mondes</x:v>
      </x:c>
      <x:c r="F910" s="13" t="str">
        <x:v>Reconstitution documentée V4 — nouvelle rédaction V5</x:v>
      </x:c>
      <x:c r="G910" s="15" t="n">
        <x:v>14</x:v>
      </x:c>
      <x:c r="H910" s="15" t="n">
        <x:v>42</x:v>
      </x:c>
    </x:row>
    <x:row r="911" ht="52" customHeight="1">
      <x:c r="A911" s="13" t="str">
        <x:v>GUARD-CL4-08</x:v>
      </x:c>
      <x:c r="B911" s="13" t="str">
        <x:v>Garde Veilleurs des Eaux Calmes — signal de relève</x:v>
      </x:c>
      <x:c r="C911" s="13" t="str">
        <x:v>Mondes</x:v>
      </x:c>
      <x:c r="D911" s="13" t="str">
        <x:v>Cent gardes de clans</x:v>
      </x:c>
      <x:c r="E911" s="13" t="str">
        <x:v>Lire Mondes</x:v>
      </x:c>
      <x:c r="F911" s="13" t="str">
        <x:v>Reconstitution documentée V4 — nouvelle rédaction V5</x:v>
      </x:c>
      <x:c r="G911" s="15" t="n">
        <x:v>14</x:v>
      </x:c>
      <x:c r="H911" s="15" t="n">
        <x:v>43</x:v>
      </x:c>
    </x:row>
    <x:row r="912" ht="52" customHeight="1">
      <x:c r="A912" s="13" t="str">
        <x:v>GUARD-CL4-09</x:v>
      </x:c>
      <x:c r="B912" s="13" t="str">
        <x:v>Garde Veilleurs des Eaux Calmes — exercice de parade</x:v>
      </x:c>
      <x:c r="C912" s="13" t="str">
        <x:v>Mondes</x:v>
      </x:c>
      <x:c r="D912" s="13" t="str">
        <x:v>Cent gardes de clans</x:v>
      </x:c>
      <x:c r="E912" s="13" t="str">
        <x:v>Lire Mondes</x:v>
      </x:c>
      <x:c r="F912" s="13" t="str">
        <x:v>Reconstitution documentée V4 — nouvelle rédaction V5</x:v>
      </x:c>
      <x:c r="G912" s="15" t="n">
        <x:v>14</x:v>
      </x:c>
      <x:c r="H912" s="15" t="n">
        <x:v>44</x:v>
      </x:c>
    </x:row>
    <x:row r="913" ht="52" customHeight="1">
      <x:c r="A913" s="13" t="str">
        <x:v>GUARD-CL4-10</x:v>
      </x:c>
      <x:c r="B913" s="13" t="str">
        <x:v>Garde Veilleurs des Eaux Calmes — observation d’une piste</x:v>
      </x:c>
      <x:c r="C913" s="13" t="str">
        <x:v>Mondes</x:v>
      </x:c>
      <x:c r="D913" s="13" t="str">
        <x:v>Cent gardes de clans</x:v>
      </x:c>
      <x:c r="E913" s="13" t="str">
        <x:v>Lire Mondes</x:v>
      </x:c>
      <x:c r="F913" s="13" t="str">
        <x:v>Reconstitution documentée V4 — nouvelle rédaction V5</x:v>
      </x:c>
      <x:c r="G913" s="15" t="n">
        <x:v>14</x:v>
      </x:c>
      <x:c r="H913" s="15" t="n">
        <x:v>45</x:v>
      </x:c>
    </x:row>
    <x:row r="914" ht="52" customHeight="1">
      <x:c r="A914" s="13" t="str">
        <x:v>GUARD-CL5-01</x:v>
      </x:c>
      <x:c r="B914" s="13" t="str">
        <x:v>Garde Veilleurs des Crêtes — veille au seuil</x:v>
      </x:c>
      <x:c r="C914" s="13" t="str">
        <x:v>Mondes</x:v>
      </x:c>
      <x:c r="D914" s="13" t="str">
        <x:v>Cent gardes de clans</x:v>
      </x:c>
      <x:c r="E914" s="13" t="str">
        <x:v>Lire Mondes</x:v>
      </x:c>
      <x:c r="F914" s="13" t="str">
        <x:v>Reconstitution documentée V4 — nouvelle rédaction V5</x:v>
      </x:c>
      <x:c r="G914" s="15" t="n">
        <x:v>14</x:v>
      </x:c>
      <x:c r="H914" s="15" t="n">
        <x:v>46</x:v>
      </x:c>
    </x:row>
    <x:row r="915" ht="52" customHeight="1">
      <x:c r="A915" s="13" t="str">
        <x:v>GUARD-CL5-02</x:v>
      </x:c>
      <x:c r="B915" s="13" t="str">
        <x:v>Garde Veilleurs des Crêtes — patrouille courte</x:v>
      </x:c>
      <x:c r="C915" s="13" t="str">
        <x:v>Mondes</x:v>
      </x:c>
      <x:c r="D915" s="13" t="str">
        <x:v>Cent gardes de clans</x:v>
      </x:c>
      <x:c r="E915" s="13" t="str">
        <x:v>Lire Mondes</x:v>
      </x:c>
      <x:c r="F915" s="13" t="str">
        <x:v>Reconstitution documentée V4 — nouvelle rédaction V5</x:v>
      </x:c>
      <x:c r="G915" s="15" t="n">
        <x:v>14</x:v>
      </x:c>
      <x:c r="H915" s="15" t="n">
        <x:v>47</x:v>
      </x:c>
    </x:row>
    <x:row r="916" ht="52" customHeight="1">
      <x:c r="A916" s="13" t="str">
        <x:v>GUARD-CL5-03</x:v>
      </x:c>
      <x:c r="B916" s="13" t="str">
        <x:v>Garde Veilleurs des Crêtes — appui sur parapet</x:v>
      </x:c>
      <x:c r="C916" s="13" t="str">
        <x:v>Mondes</x:v>
      </x:c>
      <x:c r="D916" s="13" t="str">
        <x:v>Cent gardes de clans</x:v>
      </x:c>
      <x:c r="E916" s="13" t="str">
        <x:v>Lire Mondes</x:v>
      </x:c>
      <x:c r="F916" s="13" t="str">
        <x:v>Reconstitution documentée V4 — nouvelle rédaction V5</x:v>
      </x:c>
      <x:c r="G916" s="15" t="n">
        <x:v>14</x:v>
      </x:c>
      <x:c r="H916" s="15" t="n">
        <x:v>48</x:v>
      </x:c>
    </x:row>
    <x:row r="917" ht="52" customHeight="1">
      <x:c r="A917" s="13" t="str">
        <x:v>GUARD-CL5-04</x:v>
      </x:c>
      <x:c r="B917" s="13" t="str">
        <x:v>Garde Veilleurs des Crêtes — inspection de passage</x:v>
      </x:c>
      <x:c r="C917" s="13" t="str">
        <x:v>Mondes</x:v>
      </x:c>
      <x:c r="D917" s="13" t="str">
        <x:v>Cent gardes de clans</x:v>
      </x:c>
      <x:c r="E917" s="13" t="str">
        <x:v>Lire Mondes</x:v>
      </x:c>
      <x:c r="F917" s="13" t="str">
        <x:v>Reconstitution documentée V4 — nouvelle rédaction V5</x:v>
      </x:c>
      <x:c r="G917" s="15" t="n">
        <x:v>14</x:v>
      </x:c>
      <x:c r="H917" s="15" t="n">
        <x:v>49</x:v>
      </x:c>
    </x:row>
    <x:row r="918" ht="52" customHeight="1">
      <x:c r="A918" s="13" t="str">
        <x:v>GUARD-CL5-05</x:v>
      </x:c>
      <x:c r="B918" s="13" t="str">
        <x:v>Garde Veilleurs des Crêtes — garde d’un objet confié</x:v>
      </x:c>
      <x:c r="C918" s="13" t="str">
        <x:v>Mondes</x:v>
      </x:c>
      <x:c r="D918" s="13" t="str">
        <x:v>Cent gardes de clans</x:v>
      </x:c>
      <x:c r="E918" s="13" t="str">
        <x:v>Lire Mondes</x:v>
      </x:c>
      <x:c r="F918" s="13" t="str">
        <x:v>Reconstitution documentée V4 — nouvelle rédaction V5</x:v>
      </x:c>
      <x:c r="G918" s="15" t="n">
        <x:v>14</x:v>
      </x:c>
      <x:c r="H918" s="15" t="n">
        <x:v>50</x:v>
      </x:c>
    </x:row>
    <x:row r="919" ht="52" customHeight="1">
      <x:c r="A919" s="13" t="str">
        <x:v>GUARD-CL5-06</x:v>
      </x:c>
      <x:c r="B919" s="13" t="str">
        <x:v>Garde Veilleurs des Crêtes — repos près d’un support</x:v>
      </x:c>
      <x:c r="C919" s="13" t="str">
        <x:v>Mondes</x:v>
      </x:c>
      <x:c r="D919" s="13" t="str">
        <x:v>Cent gardes de clans</x:v>
      </x:c>
      <x:c r="E919" s="13" t="str">
        <x:v>Lire Mondes</x:v>
      </x:c>
      <x:c r="F919" s="13" t="str">
        <x:v>Reconstitution documentée V4 — nouvelle rédaction V5</x:v>
      </x:c>
      <x:c r="G919" s="15" t="n">
        <x:v>14</x:v>
      </x:c>
      <x:c r="H919" s="15" t="n">
        <x:v>51</x:v>
      </x:c>
    </x:row>
    <x:row r="920" ht="52" customHeight="1">
      <x:c r="A920" s="13" t="str">
        <x:v>GUARD-CL5-07</x:v>
      </x:c>
      <x:c r="B920" s="13" t="str">
        <x:v>Garde Veilleurs des Crêtes — dialogue avec un collègue</x:v>
      </x:c>
      <x:c r="C920" s="13" t="str">
        <x:v>Mondes</x:v>
      </x:c>
      <x:c r="D920" s="13" t="str">
        <x:v>Cent gardes de clans</x:v>
      </x:c>
      <x:c r="E920" s="13" t="str">
        <x:v>Lire Mondes</x:v>
      </x:c>
      <x:c r="F920" s="13" t="str">
        <x:v>Reconstitution documentée V4 — nouvelle rédaction V5</x:v>
      </x:c>
      <x:c r="G920" s="15" t="n">
        <x:v>14</x:v>
      </x:c>
      <x:c r="H920" s="15" t="n">
        <x:v>52</x:v>
      </x:c>
    </x:row>
    <x:row r="921" ht="52" customHeight="1">
      <x:c r="A921" s="13" t="str">
        <x:v>GUARD-CL5-08</x:v>
      </x:c>
      <x:c r="B921" s="13" t="str">
        <x:v>Garde Veilleurs des Crêtes — signal de relève</x:v>
      </x:c>
      <x:c r="C921" s="13" t="str">
        <x:v>Mondes</x:v>
      </x:c>
      <x:c r="D921" s="13" t="str">
        <x:v>Cent gardes de clans</x:v>
      </x:c>
      <x:c r="E921" s="13" t="str">
        <x:v>Lire Mondes</x:v>
      </x:c>
      <x:c r="F921" s="13" t="str">
        <x:v>Reconstitution documentée V4 — nouvelle rédaction V5</x:v>
      </x:c>
      <x:c r="G921" s="15" t="n">
        <x:v>14</x:v>
      </x:c>
      <x:c r="H921" s="15" t="n">
        <x:v>53</x:v>
      </x:c>
    </x:row>
    <x:row r="922" ht="52" customHeight="1">
      <x:c r="A922" s="13" t="str">
        <x:v>GUARD-CL5-09</x:v>
      </x:c>
      <x:c r="B922" s="13" t="str">
        <x:v>Garde Veilleurs des Crêtes — exercice de parade</x:v>
      </x:c>
      <x:c r="C922" s="13" t="str">
        <x:v>Mondes</x:v>
      </x:c>
      <x:c r="D922" s="13" t="str">
        <x:v>Cent gardes de clans</x:v>
      </x:c>
      <x:c r="E922" s="13" t="str">
        <x:v>Lire Mondes</x:v>
      </x:c>
      <x:c r="F922" s="13" t="str">
        <x:v>Reconstitution documentée V4 — nouvelle rédaction V5</x:v>
      </x:c>
      <x:c r="G922" s="15" t="n">
        <x:v>14</x:v>
      </x:c>
      <x:c r="H922" s="15" t="n">
        <x:v>54</x:v>
      </x:c>
    </x:row>
    <x:row r="923" ht="52" customHeight="1">
      <x:c r="A923" s="13" t="str">
        <x:v>GUARD-CL5-10</x:v>
      </x:c>
      <x:c r="B923" s="13" t="str">
        <x:v>Garde Veilleurs des Crêtes — observation d’une piste</x:v>
      </x:c>
      <x:c r="C923" s="13" t="str">
        <x:v>Mondes</x:v>
      </x:c>
      <x:c r="D923" s="13" t="str">
        <x:v>Cent gardes de clans</x:v>
      </x:c>
      <x:c r="E923" s="13" t="str">
        <x:v>Lire Mondes</x:v>
      </x:c>
      <x:c r="F923" s="13" t="str">
        <x:v>Reconstitution documentée V4 — nouvelle rédaction V5</x:v>
      </x:c>
      <x:c r="G923" s="15" t="n">
        <x:v>14</x:v>
      </x:c>
      <x:c r="H923" s="15" t="n">
        <x:v>55</x:v>
      </x:c>
    </x:row>
    <x:row r="924" ht="52" customHeight="1">
      <x:c r="A924" s="13" t="str">
        <x:v>GUARD-CL6-01</x:v>
      </x:c>
      <x:c r="B924" s="13" t="str">
        <x:v>Garde Maisons du Rivage — veille au seuil</x:v>
      </x:c>
      <x:c r="C924" s="13" t="str">
        <x:v>Mondes</x:v>
      </x:c>
      <x:c r="D924" s="13" t="str">
        <x:v>Cent gardes de clans</x:v>
      </x:c>
      <x:c r="E924" s="13" t="str">
        <x:v>Lire Mondes</x:v>
      </x:c>
      <x:c r="F924" s="13" t="str">
        <x:v>Reconstitution documentée V4 — nouvelle rédaction V5</x:v>
      </x:c>
      <x:c r="G924" s="15" t="n">
        <x:v>14</x:v>
      </x:c>
      <x:c r="H924" s="15" t="n">
        <x:v>56</x:v>
      </x:c>
    </x:row>
    <x:row r="925" ht="52" customHeight="1">
      <x:c r="A925" s="13" t="str">
        <x:v>GUARD-CL6-02</x:v>
      </x:c>
      <x:c r="B925" s="13" t="str">
        <x:v>Garde Maisons du Rivage — patrouille courte</x:v>
      </x:c>
      <x:c r="C925" s="13" t="str">
        <x:v>Mondes</x:v>
      </x:c>
      <x:c r="D925" s="13" t="str">
        <x:v>Cent gardes de clans</x:v>
      </x:c>
      <x:c r="E925" s="13" t="str">
        <x:v>Lire Mondes</x:v>
      </x:c>
      <x:c r="F925" s="13" t="str">
        <x:v>Reconstitution documentée V4 — nouvelle rédaction V5</x:v>
      </x:c>
      <x:c r="G925" s="15" t="n">
        <x:v>14</x:v>
      </x:c>
      <x:c r="H925" s="15" t="n">
        <x:v>57</x:v>
      </x:c>
    </x:row>
    <x:row r="926" ht="52" customHeight="1">
      <x:c r="A926" s="13" t="str">
        <x:v>GUARD-CL6-03</x:v>
      </x:c>
      <x:c r="B926" s="13" t="str">
        <x:v>Garde Maisons du Rivage — appui sur parapet</x:v>
      </x:c>
      <x:c r="C926" s="13" t="str">
        <x:v>Mondes</x:v>
      </x:c>
      <x:c r="D926" s="13" t="str">
        <x:v>Cent gardes de clans</x:v>
      </x:c>
      <x:c r="E926" s="13" t="str">
        <x:v>Lire Mondes</x:v>
      </x:c>
      <x:c r="F926" s="13" t="str">
        <x:v>Reconstitution documentée V4 — nouvelle rédaction V5</x:v>
      </x:c>
      <x:c r="G926" s="15" t="n">
        <x:v>14</x:v>
      </x:c>
      <x:c r="H926" s="15" t="n">
        <x:v>58</x:v>
      </x:c>
    </x:row>
    <x:row r="927" ht="52" customHeight="1">
      <x:c r="A927" s="13" t="str">
        <x:v>GUARD-CL6-04</x:v>
      </x:c>
      <x:c r="B927" s="13" t="str">
        <x:v>Garde Maisons du Rivage — inspection de passage</x:v>
      </x:c>
      <x:c r="C927" s="13" t="str">
        <x:v>Mondes</x:v>
      </x:c>
      <x:c r="D927" s="13" t="str">
        <x:v>Cent gardes de clans</x:v>
      </x:c>
      <x:c r="E927" s="13" t="str">
        <x:v>Lire Mondes</x:v>
      </x:c>
      <x:c r="F927" s="13" t="str">
        <x:v>Reconstitution documentée V4 — nouvelle rédaction V5</x:v>
      </x:c>
      <x:c r="G927" s="15" t="n">
        <x:v>14</x:v>
      </x:c>
      <x:c r="H927" s="15" t="n">
        <x:v>59</x:v>
      </x:c>
    </x:row>
    <x:row r="928" ht="52" customHeight="1">
      <x:c r="A928" s="13" t="str">
        <x:v>GUARD-CL6-05</x:v>
      </x:c>
      <x:c r="B928" s="13" t="str">
        <x:v>Garde Maisons du Rivage — garde d’un objet confié</x:v>
      </x:c>
      <x:c r="C928" s="13" t="str">
        <x:v>Mondes</x:v>
      </x:c>
      <x:c r="D928" s="13" t="str">
        <x:v>Cent gardes de clans</x:v>
      </x:c>
      <x:c r="E928" s="13" t="str">
        <x:v>Lire Mondes</x:v>
      </x:c>
      <x:c r="F928" s="13" t="str">
        <x:v>Reconstitution documentée V4 — nouvelle rédaction V5</x:v>
      </x:c>
      <x:c r="G928" s="15" t="n">
        <x:v>14</x:v>
      </x:c>
      <x:c r="H928" s="15" t="n">
        <x:v>60</x:v>
      </x:c>
    </x:row>
    <x:row r="929" ht="52" customHeight="1">
      <x:c r="A929" s="13" t="str">
        <x:v>GUARD-CL6-06</x:v>
      </x:c>
      <x:c r="B929" s="13" t="str">
        <x:v>Garde Maisons du Rivage — repos près d’un support</x:v>
      </x:c>
      <x:c r="C929" s="13" t="str">
        <x:v>Mondes</x:v>
      </x:c>
      <x:c r="D929" s="13" t="str">
        <x:v>Cent gardes de clans</x:v>
      </x:c>
      <x:c r="E929" s="13" t="str">
        <x:v>Lire Mondes</x:v>
      </x:c>
      <x:c r="F929" s="13" t="str">
        <x:v>Reconstitution documentée V4 — nouvelle rédaction V5</x:v>
      </x:c>
      <x:c r="G929" s="15" t="n">
        <x:v>14</x:v>
      </x:c>
      <x:c r="H929" s="15" t="n">
        <x:v>61</x:v>
      </x:c>
    </x:row>
    <x:row r="930" ht="52" customHeight="1">
      <x:c r="A930" s="13" t="str">
        <x:v>GUARD-CL6-07</x:v>
      </x:c>
      <x:c r="B930" s="13" t="str">
        <x:v>Garde Maisons du Rivage — dialogue avec un collègue</x:v>
      </x:c>
      <x:c r="C930" s="13" t="str">
        <x:v>Mondes</x:v>
      </x:c>
      <x:c r="D930" s="13" t="str">
        <x:v>Cent gardes de clans</x:v>
      </x:c>
      <x:c r="E930" s="13" t="str">
        <x:v>Lire Mondes</x:v>
      </x:c>
      <x:c r="F930" s="13" t="str">
        <x:v>Reconstitution documentée V4 — nouvelle rédaction V5</x:v>
      </x:c>
      <x:c r="G930" s="15" t="n">
        <x:v>14</x:v>
      </x:c>
      <x:c r="H930" s="15" t="n">
        <x:v>62</x:v>
      </x:c>
    </x:row>
    <x:row r="931" ht="52" customHeight="1">
      <x:c r="A931" s="13" t="str">
        <x:v>GUARD-CL6-08</x:v>
      </x:c>
      <x:c r="B931" s="13" t="str">
        <x:v>Garde Maisons du Rivage — signal de relève</x:v>
      </x:c>
      <x:c r="C931" s="13" t="str">
        <x:v>Mondes</x:v>
      </x:c>
      <x:c r="D931" s="13" t="str">
        <x:v>Cent gardes de clans</x:v>
      </x:c>
      <x:c r="E931" s="13" t="str">
        <x:v>Lire Mondes</x:v>
      </x:c>
      <x:c r="F931" s="13" t="str">
        <x:v>Reconstitution documentée V4 — nouvelle rédaction V5</x:v>
      </x:c>
      <x:c r="G931" s="15" t="n">
        <x:v>14</x:v>
      </x:c>
      <x:c r="H931" s="15" t="n">
        <x:v>63</x:v>
      </x:c>
    </x:row>
    <x:row r="932" ht="52" customHeight="1">
      <x:c r="A932" s="13" t="str">
        <x:v>GUARD-CL6-09</x:v>
      </x:c>
      <x:c r="B932" s="13" t="str">
        <x:v>Garde Maisons du Rivage — exercice de parade</x:v>
      </x:c>
      <x:c r="C932" s="13" t="str">
        <x:v>Mondes</x:v>
      </x:c>
      <x:c r="D932" s="13" t="str">
        <x:v>Cent gardes de clans</x:v>
      </x:c>
      <x:c r="E932" s="13" t="str">
        <x:v>Lire Mondes</x:v>
      </x:c>
      <x:c r="F932" s="13" t="str">
        <x:v>Reconstitution documentée V4 — nouvelle rédaction V5</x:v>
      </x:c>
      <x:c r="G932" s="15" t="n">
        <x:v>14</x:v>
      </x:c>
      <x:c r="H932" s="15" t="n">
        <x:v>64</x:v>
      </x:c>
    </x:row>
    <x:row r="933" ht="52" customHeight="1">
      <x:c r="A933" s="13" t="str">
        <x:v>GUARD-CL6-10</x:v>
      </x:c>
      <x:c r="B933" s="13" t="str">
        <x:v>Garde Maisons du Rivage — observation d’une piste</x:v>
      </x:c>
      <x:c r="C933" s="13" t="str">
        <x:v>Mondes</x:v>
      </x:c>
      <x:c r="D933" s="13" t="str">
        <x:v>Cent gardes de clans</x:v>
      </x:c>
      <x:c r="E933" s="13" t="str">
        <x:v>Lire Mondes</x:v>
      </x:c>
      <x:c r="F933" s="13" t="str">
        <x:v>Reconstitution documentée V4 — nouvelle rédaction V5</x:v>
      </x:c>
      <x:c r="G933" s="15" t="n">
        <x:v>14</x:v>
      </x:c>
      <x:c r="H933" s="15" t="n">
        <x:v>65</x:v>
      </x:c>
    </x:row>
    <x:row r="934" ht="52" customHeight="1">
      <x:c r="A934" s="13" t="str">
        <x:v>GUARD-CL7-01</x:v>
      </x:c>
      <x:c r="B934" s="13" t="str">
        <x:v>Garde Artisans de la Roche Chaude — veille au seuil</x:v>
      </x:c>
      <x:c r="C934" s="13" t="str">
        <x:v>Mondes</x:v>
      </x:c>
      <x:c r="D934" s="13" t="str">
        <x:v>Cent gardes de clans</x:v>
      </x:c>
      <x:c r="E934" s="13" t="str">
        <x:v>Lire Mondes</x:v>
      </x:c>
      <x:c r="F934" s="13" t="str">
        <x:v>Reconstitution documentée V4 — nouvelle rédaction V5</x:v>
      </x:c>
      <x:c r="G934" s="15" t="n">
        <x:v>14</x:v>
      </x:c>
      <x:c r="H934" s="15" t="n">
        <x:v>66</x:v>
      </x:c>
    </x:row>
    <x:row r="935" ht="52" customHeight="1">
      <x:c r="A935" s="13" t="str">
        <x:v>GUARD-CL7-02</x:v>
      </x:c>
      <x:c r="B935" s="13" t="str">
        <x:v>Garde Artisans de la Roche Chaude — patrouille courte</x:v>
      </x:c>
      <x:c r="C935" s="13" t="str">
        <x:v>Mondes</x:v>
      </x:c>
      <x:c r="D935" s="13" t="str">
        <x:v>Cent gardes de clans</x:v>
      </x:c>
      <x:c r="E935" s="13" t="str">
        <x:v>Lire Mondes</x:v>
      </x:c>
      <x:c r="F935" s="13" t="str">
        <x:v>Reconstitution documentée V4 — nouvelle rédaction V5</x:v>
      </x:c>
      <x:c r="G935" s="15" t="n">
        <x:v>14</x:v>
      </x:c>
      <x:c r="H935" s="15" t="n">
        <x:v>67</x:v>
      </x:c>
    </x:row>
    <x:row r="936" ht="52" customHeight="1">
      <x:c r="A936" s="13" t="str">
        <x:v>GUARD-CL7-03</x:v>
      </x:c>
      <x:c r="B936" s="13" t="str">
        <x:v>Garde Artisans de la Roche Chaude — appui sur parapet</x:v>
      </x:c>
      <x:c r="C936" s="13" t="str">
        <x:v>Mondes</x:v>
      </x:c>
      <x:c r="D936" s="13" t="str">
        <x:v>Cent gardes de clans</x:v>
      </x:c>
      <x:c r="E936" s="13" t="str">
        <x:v>Lire Mondes</x:v>
      </x:c>
      <x:c r="F936" s="13" t="str">
        <x:v>Reconstitution documentée V4 — nouvelle rédaction V5</x:v>
      </x:c>
      <x:c r="G936" s="15" t="n">
        <x:v>14</x:v>
      </x:c>
      <x:c r="H936" s="15" t="n">
        <x:v>68</x:v>
      </x:c>
    </x:row>
    <x:row r="937" ht="52" customHeight="1">
      <x:c r="A937" s="13" t="str">
        <x:v>GUARD-CL7-04</x:v>
      </x:c>
      <x:c r="B937" s="13" t="str">
        <x:v>Garde Artisans de la Roche Chaude — inspection de passage</x:v>
      </x:c>
      <x:c r="C937" s="13" t="str">
        <x:v>Mondes</x:v>
      </x:c>
      <x:c r="D937" s="13" t="str">
        <x:v>Cent gardes de clans</x:v>
      </x:c>
      <x:c r="E937" s="13" t="str">
        <x:v>Lire Mondes</x:v>
      </x:c>
      <x:c r="F937" s="13" t="str">
        <x:v>Reconstitution documentée V4 — nouvelle rédaction V5</x:v>
      </x:c>
      <x:c r="G937" s="15" t="n">
        <x:v>14</x:v>
      </x:c>
      <x:c r="H937" s="15" t="n">
        <x:v>69</x:v>
      </x:c>
    </x:row>
    <x:row r="938" ht="52" customHeight="1">
      <x:c r="A938" s="13" t="str">
        <x:v>GUARD-CL7-05</x:v>
      </x:c>
      <x:c r="B938" s="13" t="str">
        <x:v>Garde Artisans de la Roche Chaude — garde d’un objet confié</x:v>
      </x:c>
      <x:c r="C938" s="13" t="str">
        <x:v>Mondes</x:v>
      </x:c>
      <x:c r="D938" s="13" t="str">
        <x:v>Cent gardes de clans</x:v>
      </x:c>
      <x:c r="E938" s="13" t="str">
        <x:v>Lire Mondes</x:v>
      </x:c>
      <x:c r="F938" s="13" t="str">
        <x:v>Reconstitution documentée V4 — nouvelle rédaction V5</x:v>
      </x:c>
      <x:c r="G938" s="15" t="n">
        <x:v>14</x:v>
      </x:c>
      <x:c r="H938" s="15" t="n">
        <x:v>70</x:v>
      </x:c>
    </x:row>
    <x:row r="939" ht="52" customHeight="1">
      <x:c r="A939" s="13" t="str">
        <x:v>GUARD-CL7-06</x:v>
      </x:c>
      <x:c r="B939" s="13" t="str">
        <x:v>Garde Artisans de la Roche Chaude — repos près d’un support</x:v>
      </x:c>
      <x:c r="C939" s="13" t="str">
        <x:v>Mondes</x:v>
      </x:c>
      <x:c r="D939" s="13" t="str">
        <x:v>Cent gardes de clans</x:v>
      </x:c>
      <x:c r="E939" s="13" t="str">
        <x:v>Lire Mondes</x:v>
      </x:c>
      <x:c r="F939" s="13" t="str">
        <x:v>Reconstitution documentée V4 — nouvelle rédaction V5</x:v>
      </x:c>
      <x:c r="G939" s="15" t="n">
        <x:v>14</x:v>
      </x:c>
      <x:c r="H939" s="15" t="n">
        <x:v>71</x:v>
      </x:c>
    </x:row>
    <x:row r="940" ht="52" customHeight="1">
      <x:c r="A940" s="13" t="str">
        <x:v>GUARD-CL7-07</x:v>
      </x:c>
      <x:c r="B940" s="13" t="str">
        <x:v>Garde Artisans de la Roche Chaude — dialogue avec un collègue</x:v>
      </x:c>
      <x:c r="C940" s="13" t="str">
        <x:v>Mondes</x:v>
      </x:c>
      <x:c r="D940" s="13" t="str">
        <x:v>Cent gardes de clans</x:v>
      </x:c>
      <x:c r="E940" s="13" t="str">
        <x:v>Lire Mondes</x:v>
      </x:c>
      <x:c r="F940" s="13" t="str">
        <x:v>Reconstitution documentée V4 — nouvelle rédaction V5</x:v>
      </x:c>
      <x:c r="G940" s="15" t="n">
        <x:v>14</x:v>
      </x:c>
      <x:c r="H940" s="15" t="n">
        <x:v>72</x:v>
      </x:c>
    </x:row>
    <x:row r="941" ht="52" customHeight="1">
      <x:c r="A941" s="13" t="str">
        <x:v>GUARD-CL7-08</x:v>
      </x:c>
      <x:c r="B941" s="13" t="str">
        <x:v>Garde Artisans de la Roche Chaude — signal de relève</x:v>
      </x:c>
      <x:c r="C941" s="13" t="str">
        <x:v>Mondes</x:v>
      </x:c>
      <x:c r="D941" s="13" t="str">
        <x:v>Cent gardes de clans</x:v>
      </x:c>
      <x:c r="E941" s="13" t="str">
        <x:v>Lire Mondes</x:v>
      </x:c>
      <x:c r="F941" s="13" t="str">
        <x:v>Reconstitution documentée V4 — nouvelle rédaction V5</x:v>
      </x:c>
      <x:c r="G941" s="15" t="n">
        <x:v>14</x:v>
      </x:c>
      <x:c r="H941" s="15" t="n">
        <x:v>73</x:v>
      </x:c>
    </x:row>
    <x:row r="942" ht="52" customHeight="1">
      <x:c r="A942" s="13" t="str">
        <x:v>GUARD-CL7-09</x:v>
      </x:c>
      <x:c r="B942" s="13" t="str">
        <x:v>Garde Artisans de la Roche Chaude — exercice de parade</x:v>
      </x:c>
      <x:c r="C942" s="13" t="str">
        <x:v>Mondes</x:v>
      </x:c>
      <x:c r="D942" s="13" t="str">
        <x:v>Cent gardes de clans</x:v>
      </x:c>
      <x:c r="E942" s="13" t="str">
        <x:v>Lire Mondes</x:v>
      </x:c>
      <x:c r="F942" s="13" t="str">
        <x:v>Reconstitution documentée V4 — nouvelle rédaction V5</x:v>
      </x:c>
      <x:c r="G942" s="15" t="n">
        <x:v>14</x:v>
      </x:c>
      <x:c r="H942" s="15" t="n">
        <x:v>74</x:v>
      </x:c>
    </x:row>
    <x:row r="943" ht="52" customHeight="1">
      <x:c r="A943" s="13" t="str">
        <x:v>GUARD-CL7-10</x:v>
      </x:c>
      <x:c r="B943" s="13" t="str">
        <x:v>Garde Artisans de la Roche Chaude — observation d’une piste</x:v>
      </x:c>
      <x:c r="C943" s="13" t="str">
        <x:v>Mondes</x:v>
      </x:c>
      <x:c r="D943" s="13" t="str">
        <x:v>Cent gardes de clans</x:v>
      </x:c>
      <x:c r="E943" s="13" t="str">
        <x:v>Lire Mondes</x:v>
      </x:c>
      <x:c r="F943" s="13" t="str">
        <x:v>Reconstitution documentée V4 — nouvelle rédaction V5</x:v>
      </x:c>
      <x:c r="G943" s="15" t="n">
        <x:v>14</x:v>
      </x:c>
      <x:c r="H943" s="15" t="n">
        <x:v>75</x:v>
      </x:c>
    </x:row>
    <x:row r="944" ht="52" customHeight="1">
      <x:c r="A944" s="13" t="str">
        <x:v>GUARD-CL8-01</x:v>
      </x:c>
      <x:c r="B944" s="13" t="str">
        <x:v>Garde Maisons du Givre — veille au seuil</x:v>
      </x:c>
      <x:c r="C944" s="13" t="str">
        <x:v>Mondes</x:v>
      </x:c>
      <x:c r="D944" s="13" t="str">
        <x:v>Cent gardes de clans</x:v>
      </x:c>
      <x:c r="E944" s="13" t="str">
        <x:v>Lire Mondes</x:v>
      </x:c>
      <x:c r="F944" s="13" t="str">
        <x:v>Reconstitution documentée V4 — nouvelle rédaction V5</x:v>
      </x:c>
      <x:c r="G944" s="15" t="n">
        <x:v>14</x:v>
      </x:c>
      <x:c r="H944" s="15" t="n">
        <x:v>76</x:v>
      </x:c>
    </x:row>
    <x:row r="945" ht="52" customHeight="1">
      <x:c r="A945" s="13" t="str">
        <x:v>GUARD-CL8-02</x:v>
      </x:c>
      <x:c r="B945" s="13" t="str">
        <x:v>Garde Maisons du Givre — patrouille courte</x:v>
      </x:c>
      <x:c r="C945" s="13" t="str">
        <x:v>Mondes</x:v>
      </x:c>
      <x:c r="D945" s="13" t="str">
        <x:v>Cent gardes de clans</x:v>
      </x:c>
      <x:c r="E945" s="13" t="str">
        <x:v>Lire Mondes</x:v>
      </x:c>
      <x:c r="F945" s="13" t="str">
        <x:v>Reconstitution documentée V4 — nouvelle rédaction V5</x:v>
      </x:c>
      <x:c r="G945" s="15" t="n">
        <x:v>14</x:v>
      </x:c>
      <x:c r="H945" s="15" t="n">
        <x:v>77</x:v>
      </x:c>
    </x:row>
    <x:row r="946" ht="52" customHeight="1">
      <x:c r="A946" s="13" t="str">
        <x:v>GUARD-CL8-03</x:v>
      </x:c>
      <x:c r="B946" s="13" t="str">
        <x:v>Garde Maisons du Givre — appui sur parapet</x:v>
      </x:c>
      <x:c r="C946" s="13" t="str">
        <x:v>Mondes</x:v>
      </x:c>
      <x:c r="D946" s="13" t="str">
        <x:v>Cent gardes de clans</x:v>
      </x:c>
      <x:c r="E946" s="13" t="str">
        <x:v>Lire Mondes</x:v>
      </x:c>
      <x:c r="F946" s="13" t="str">
        <x:v>Reconstitution documentée V4 — nouvelle rédaction V5</x:v>
      </x:c>
      <x:c r="G946" s="15" t="n">
        <x:v>14</x:v>
      </x:c>
      <x:c r="H946" s="15" t="n">
        <x:v>78</x:v>
      </x:c>
    </x:row>
    <x:row r="947" ht="52" customHeight="1">
      <x:c r="A947" s="13" t="str">
        <x:v>GUARD-CL8-04</x:v>
      </x:c>
      <x:c r="B947" s="13" t="str">
        <x:v>Garde Maisons du Givre — inspection de passage</x:v>
      </x:c>
      <x:c r="C947" s="13" t="str">
        <x:v>Mondes</x:v>
      </x:c>
      <x:c r="D947" s="13" t="str">
        <x:v>Cent gardes de clans</x:v>
      </x:c>
      <x:c r="E947" s="13" t="str">
        <x:v>Lire Mondes</x:v>
      </x:c>
      <x:c r="F947" s="13" t="str">
        <x:v>Reconstitution documentée V4 — nouvelle rédaction V5</x:v>
      </x:c>
      <x:c r="G947" s="15" t="n">
        <x:v>14</x:v>
      </x:c>
      <x:c r="H947" s="15" t="n">
        <x:v>79</x:v>
      </x:c>
    </x:row>
    <x:row r="948" ht="52" customHeight="1">
      <x:c r="A948" s="13" t="str">
        <x:v>GUARD-CL8-05</x:v>
      </x:c>
      <x:c r="B948" s="13" t="str">
        <x:v>Garde Maisons du Givre — garde d’un objet confié</x:v>
      </x:c>
      <x:c r="C948" s="13" t="str">
        <x:v>Mondes</x:v>
      </x:c>
      <x:c r="D948" s="13" t="str">
        <x:v>Cent gardes de clans</x:v>
      </x:c>
      <x:c r="E948" s="13" t="str">
        <x:v>Lire Mondes</x:v>
      </x:c>
      <x:c r="F948" s="13" t="str">
        <x:v>Reconstitution documentée V4 — nouvelle rédaction V5</x:v>
      </x:c>
      <x:c r="G948" s="15" t="n">
        <x:v>14</x:v>
      </x:c>
      <x:c r="H948" s="15" t="n">
        <x:v>80</x:v>
      </x:c>
    </x:row>
    <x:row r="949" ht="52" customHeight="1">
      <x:c r="A949" s="13" t="str">
        <x:v>GUARD-CL8-06</x:v>
      </x:c>
      <x:c r="B949" s="13" t="str">
        <x:v>Garde Maisons du Givre — repos près d’un support</x:v>
      </x:c>
      <x:c r="C949" s="13" t="str">
        <x:v>Mondes</x:v>
      </x:c>
      <x:c r="D949" s="13" t="str">
        <x:v>Cent gardes de clans</x:v>
      </x:c>
      <x:c r="E949" s="13" t="str">
        <x:v>Lire Mondes</x:v>
      </x:c>
      <x:c r="F949" s="13" t="str">
        <x:v>Reconstitution documentée V4 — nouvelle rédaction V5</x:v>
      </x:c>
      <x:c r="G949" s="15" t="n">
        <x:v>14</x:v>
      </x:c>
      <x:c r="H949" s="15" t="n">
        <x:v>81</x:v>
      </x:c>
    </x:row>
    <x:row r="950" ht="52" customHeight="1">
      <x:c r="A950" s="13" t="str">
        <x:v>GUARD-CL8-07</x:v>
      </x:c>
      <x:c r="B950" s="13" t="str">
        <x:v>Garde Maisons du Givre — dialogue avec un collègue</x:v>
      </x:c>
      <x:c r="C950" s="13" t="str">
        <x:v>Mondes</x:v>
      </x:c>
      <x:c r="D950" s="13" t="str">
        <x:v>Cent gardes de clans</x:v>
      </x:c>
      <x:c r="E950" s="13" t="str">
        <x:v>Lire Mondes</x:v>
      </x:c>
      <x:c r="F950" s="13" t="str">
        <x:v>Reconstitution documentée V4 — nouvelle rédaction V5</x:v>
      </x:c>
      <x:c r="G950" s="15" t="n">
        <x:v>14</x:v>
      </x:c>
      <x:c r="H950" s="15" t="n">
        <x:v>82</x:v>
      </x:c>
    </x:row>
    <x:row r="951" ht="52" customHeight="1">
      <x:c r="A951" s="13" t="str">
        <x:v>GUARD-CL8-08</x:v>
      </x:c>
      <x:c r="B951" s="13" t="str">
        <x:v>Garde Maisons du Givre — signal de relève</x:v>
      </x:c>
      <x:c r="C951" s="13" t="str">
        <x:v>Mondes</x:v>
      </x:c>
      <x:c r="D951" s="13" t="str">
        <x:v>Cent gardes de clans</x:v>
      </x:c>
      <x:c r="E951" s="13" t="str">
        <x:v>Lire Mondes</x:v>
      </x:c>
      <x:c r="F951" s="13" t="str">
        <x:v>Reconstitution documentée V4 — nouvelle rédaction V5</x:v>
      </x:c>
      <x:c r="G951" s="15" t="n">
        <x:v>14</x:v>
      </x:c>
      <x:c r="H951" s="15" t="n">
        <x:v>83</x:v>
      </x:c>
    </x:row>
    <x:row r="952" ht="52" customHeight="1">
      <x:c r="A952" s="13" t="str">
        <x:v>GUARD-CL8-09</x:v>
      </x:c>
      <x:c r="B952" s="13" t="str">
        <x:v>Garde Maisons du Givre — exercice de parade</x:v>
      </x:c>
      <x:c r="C952" s="13" t="str">
        <x:v>Mondes</x:v>
      </x:c>
      <x:c r="D952" s="13" t="str">
        <x:v>Cent gardes de clans</x:v>
      </x:c>
      <x:c r="E952" s="13" t="str">
        <x:v>Lire Mondes</x:v>
      </x:c>
      <x:c r="F952" s="13" t="str">
        <x:v>Reconstitution documentée V4 — nouvelle rédaction V5</x:v>
      </x:c>
      <x:c r="G952" s="15" t="n">
        <x:v>14</x:v>
      </x:c>
      <x:c r="H952" s="15" t="n">
        <x:v>84</x:v>
      </x:c>
    </x:row>
    <x:row r="953" ht="52" customHeight="1">
      <x:c r="A953" s="13" t="str">
        <x:v>GUARD-CL8-10</x:v>
      </x:c>
      <x:c r="B953" s="13" t="str">
        <x:v>Garde Maisons du Givre — observation d’une piste</x:v>
      </x:c>
      <x:c r="C953" s="13" t="str">
        <x:v>Mondes</x:v>
      </x:c>
      <x:c r="D953" s="13" t="str">
        <x:v>Cent gardes de clans</x:v>
      </x:c>
      <x:c r="E953" s="13" t="str">
        <x:v>Lire Mondes</x:v>
      </x:c>
      <x:c r="F953" s="13" t="str">
        <x:v>Reconstitution documentée V4 — nouvelle rédaction V5</x:v>
      </x:c>
      <x:c r="G953" s="15" t="n">
        <x:v>14</x:v>
      </x:c>
      <x:c r="H953" s="15" t="n">
        <x:v>85</x:v>
      </x:c>
    </x:row>
    <x:row r="954" ht="52" customHeight="1">
      <x:c r="A954" s="13" t="str">
        <x:v>GUARD-CL9-01</x:v>
      </x:c>
      <x:c r="B954" s="13" t="str">
        <x:v>Garde Conservateurs des Anciennes Pierres — veille au seuil</x:v>
      </x:c>
      <x:c r="C954" s="13" t="str">
        <x:v>Mondes</x:v>
      </x:c>
      <x:c r="D954" s="13" t="str">
        <x:v>Cent gardes de clans</x:v>
      </x:c>
      <x:c r="E954" s="13" t="str">
        <x:v>Lire Mondes</x:v>
      </x:c>
      <x:c r="F954" s="13" t="str">
        <x:v>Reconstitution documentée V4 — nouvelle rédaction V5</x:v>
      </x:c>
      <x:c r="G954" s="15" t="n">
        <x:v>14</x:v>
      </x:c>
      <x:c r="H954" s="15" t="n">
        <x:v>86</x:v>
      </x:c>
    </x:row>
    <x:row r="955" ht="52" customHeight="1">
      <x:c r="A955" s="13" t="str">
        <x:v>GUARD-CL9-02</x:v>
      </x:c>
      <x:c r="B955" s="13" t="str">
        <x:v>Garde Conservateurs des Anciennes Pierres — patrouille courte</x:v>
      </x:c>
      <x:c r="C955" s="13" t="str">
        <x:v>Mondes</x:v>
      </x:c>
      <x:c r="D955" s="13" t="str">
        <x:v>Cent gardes de clans</x:v>
      </x:c>
      <x:c r="E955" s="13" t="str">
        <x:v>Lire Mondes</x:v>
      </x:c>
      <x:c r="F955" s="13" t="str">
        <x:v>Reconstitution documentée V4 — nouvelle rédaction V5</x:v>
      </x:c>
      <x:c r="G955" s="15" t="n">
        <x:v>14</x:v>
      </x:c>
      <x:c r="H955" s="15" t="n">
        <x:v>87</x:v>
      </x:c>
    </x:row>
    <x:row r="956" ht="52" customHeight="1">
      <x:c r="A956" s="13" t="str">
        <x:v>GUARD-CL9-03</x:v>
      </x:c>
      <x:c r="B956" s="13" t="str">
        <x:v>Garde Conservateurs des Anciennes Pierres — appui sur parapet</x:v>
      </x:c>
      <x:c r="C956" s="13" t="str">
        <x:v>Mondes</x:v>
      </x:c>
      <x:c r="D956" s="13" t="str">
        <x:v>Cent gardes de clans</x:v>
      </x:c>
      <x:c r="E956" s="13" t="str">
        <x:v>Lire Mondes</x:v>
      </x:c>
      <x:c r="F956" s="13" t="str">
        <x:v>Reconstitution documentée V4 — nouvelle rédaction V5</x:v>
      </x:c>
      <x:c r="G956" s="15" t="n">
        <x:v>14</x:v>
      </x:c>
      <x:c r="H956" s="15" t="n">
        <x:v>88</x:v>
      </x:c>
    </x:row>
    <x:row r="957" ht="52" customHeight="1">
      <x:c r="A957" s="13" t="str">
        <x:v>GUARD-CL9-04</x:v>
      </x:c>
      <x:c r="B957" s="13" t="str">
        <x:v>Garde Conservateurs des Anciennes Pierres — inspection de passage</x:v>
      </x:c>
      <x:c r="C957" s="13" t="str">
        <x:v>Mondes</x:v>
      </x:c>
      <x:c r="D957" s="13" t="str">
        <x:v>Cent gardes de clans</x:v>
      </x:c>
      <x:c r="E957" s="13" t="str">
        <x:v>Lire Mondes</x:v>
      </x:c>
      <x:c r="F957" s="13" t="str">
        <x:v>Reconstitution documentée V4 — nouvelle rédaction V5</x:v>
      </x:c>
      <x:c r="G957" s="15" t="n">
        <x:v>14</x:v>
      </x:c>
      <x:c r="H957" s="15" t="n">
        <x:v>89</x:v>
      </x:c>
    </x:row>
    <x:row r="958" ht="52" customHeight="1">
      <x:c r="A958" s="13" t="str">
        <x:v>GUARD-CL9-05</x:v>
      </x:c>
      <x:c r="B958" s="13" t="str">
        <x:v>Garde Conservateurs des Anciennes Pierres — garde d’un objet confié</x:v>
      </x:c>
      <x:c r="C958" s="13" t="str">
        <x:v>Mondes</x:v>
      </x:c>
      <x:c r="D958" s="13" t="str">
        <x:v>Cent gardes de clans</x:v>
      </x:c>
      <x:c r="E958" s="13" t="str">
        <x:v>Lire Mondes</x:v>
      </x:c>
      <x:c r="F958" s="13" t="str">
        <x:v>Reconstitution documentée V4 — nouvelle rédaction V5</x:v>
      </x:c>
      <x:c r="G958" s="15" t="n">
        <x:v>14</x:v>
      </x:c>
      <x:c r="H958" s="15" t="n">
        <x:v>90</x:v>
      </x:c>
    </x:row>
    <x:row r="959" ht="52" customHeight="1">
      <x:c r="A959" s="13" t="str">
        <x:v>GUARD-CL9-06</x:v>
      </x:c>
      <x:c r="B959" s="13" t="str">
        <x:v>Garde Conservateurs des Anciennes Pierres — repos près d’un support</x:v>
      </x:c>
      <x:c r="C959" s="13" t="str">
        <x:v>Mondes</x:v>
      </x:c>
      <x:c r="D959" s="13" t="str">
        <x:v>Cent gardes de clans</x:v>
      </x:c>
      <x:c r="E959" s="13" t="str">
        <x:v>Lire Mondes</x:v>
      </x:c>
      <x:c r="F959" s="13" t="str">
        <x:v>Reconstitution documentée V4 — nouvelle rédaction V5</x:v>
      </x:c>
      <x:c r="G959" s="15" t="n">
        <x:v>14</x:v>
      </x:c>
      <x:c r="H959" s="15" t="n">
        <x:v>91</x:v>
      </x:c>
    </x:row>
    <x:row r="960" ht="52" customHeight="1">
      <x:c r="A960" s="13" t="str">
        <x:v>GUARD-CL9-07</x:v>
      </x:c>
      <x:c r="B960" s="13" t="str">
        <x:v>Garde Conservateurs des Anciennes Pierres — dialogue avec un collègue</x:v>
      </x:c>
      <x:c r="C960" s="13" t="str">
        <x:v>Mondes</x:v>
      </x:c>
      <x:c r="D960" s="13" t="str">
        <x:v>Cent gardes de clans</x:v>
      </x:c>
      <x:c r="E960" s="13" t="str">
        <x:v>Lire Mondes</x:v>
      </x:c>
      <x:c r="F960" s="13" t="str">
        <x:v>Reconstitution documentée V4 — nouvelle rédaction V5</x:v>
      </x:c>
      <x:c r="G960" s="15" t="n">
        <x:v>14</x:v>
      </x:c>
      <x:c r="H960" s="15" t="n">
        <x:v>92</x:v>
      </x:c>
    </x:row>
    <x:row r="961" ht="52" customHeight="1">
      <x:c r="A961" s="13" t="str">
        <x:v>GUARD-CL9-08</x:v>
      </x:c>
      <x:c r="B961" s="13" t="str">
        <x:v>Garde Conservateurs des Anciennes Pierres — signal de relève</x:v>
      </x:c>
      <x:c r="C961" s="13" t="str">
        <x:v>Mondes</x:v>
      </x:c>
      <x:c r="D961" s="13" t="str">
        <x:v>Cent gardes de clans</x:v>
      </x:c>
      <x:c r="E961" s="13" t="str">
        <x:v>Lire Mondes</x:v>
      </x:c>
      <x:c r="F961" s="13" t="str">
        <x:v>Reconstitution documentée V4 — nouvelle rédaction V5</x:v>
      </x:c>
      <x:c r="G961" s="15" t="n">
        <x:v>14</x:v>
      </x:c>
      <x:c r="H961" s="15" t="n">
        <x:v>93</x:v>
      </x:c>
    </x:row>
    <x:row r="962" ht="52" customHeight="1">
      <x:c r="A962" s="13" t="str">
        <x:v>GUARD-CL9-09</x:v>
      </x:c>
      <x:c r="B962" s="13" t="str">
        <x:v>Garde Conservateurs des Anciennes Pierres — exercice de parade</x:v>
      </x:c>
      <x:c r="C962" s="13" t="str">
        <x:v>Mondes</x:v>
      </x:c>
      <x:c r="D962" s="13" t="str">
        <x:v>Cent gardes de clans</x:v>
      </x:c>
      <x:c r="E962" s="13" t="str">
        <x:v>Lire Mondes</x:v>
      </x:c>
      <x:c r="F962" s="13" t="str">
        <x:v>Reconstitution documentée V4 — nouvelle rédaction V5</x:v>
      </x:c>
      <x:c r="G962" s="15" t="n">
        <x:v>14</x:v>
      </x:c>
      <x:c r="H962" s="15" t="n">
        <x:v>94</x:v>
      </x:c>
    </x:row>
    <x:row r="963" ht="52" customHeight="1">
      <x:c r="A963" s="13" t="str">
        <x:v>GUARD-CL9-10</x:v>
      </x:c>
      <x:c r="B963" s="13" t="str">
        <x:v>Garde Conservateurs des Anciennes Pierres — observation d’une piste</x:v>
      </x:c>
      <x:c r="C963" s="13" t="str">
        <x:v>Mondes</x:v>
      </x:c>
      <x:c r="D963" s="13" t="str">
        <x:v>Cent gardes de clans</x:v>
      </x:c>
      <x:c r="E963" s="13" t="str">
        <x:v>Lire Mondes</x:v>
      </x:c>
      <x:c r="F963" s="13" t="str">
        <x:v>Reconstitution documentée V4 — nouvelle rédaction V5</x:v>
      </x:c>
      <x:c r="G963" s="15" t="n">
        <x:v>14</x:v>
      </x:c>
      <x:c r="H963" s="15" t="n">
        <x:v>95</x:v>
      </x:c>
    </x:row>
    <x:row r="964" ht="52" customHeight="1">
      <x:c r="A964" s="13" t="str">
        <x:v>GUARD-CL10-01</x:v>
      </x:c>
      <x:c r="B964" s="13" t="str">
        <x:v>Garde Gardiens du Confinement — veille au seuil</x:v>
      </x:c>
      <x:c r="C964" s="13" t="str">
        <x:v>Mondes</x:v>
      </x:c>
      <x:c r="D964" s="13" t="str">
        <x:v>Cent gardes de clans</x:v>
      </x:c>
      <x:c r="E964" s="13" t="str">
        <x:v>Lire Mondes</x:v>
      </x:c>
      <x:c r="F964" s="13" t="str">
        <x:v>Reconstitution documentée V4 — nouvelle rédaction V5</x:v>
      </x:c>
      <x:c r="G964" s="15" t="n">
        <x:v>14</x:v>
      </x:c>
      <x:c r="H964" s="15" t="n">
        <x:v>96</x:v>
      </x:c>
    </x:row>
    <x:row r="965" ht="52" customHeight="1">
      <x:c r="A965" s="13" t="str">
        <x:v>GUARD-CL10-02</x:v>
      </x:c>
      <x:c r="B965" s="13" t="str">
        <x:v>Garde Gardiens du Confinement — patrouille courte</x:v>
      </x:c>
      <x:c r="C965" s="13" t="str">
        <x:v>Mondes</x:v>
      </x:c>
      <x:c r="D965" s="13" t="str">
        <x:v>Cent gardes de clans</x:v>
      </x:c>
      <x:c r="E965" s="13" t="str">
        <x:v>Lire Mondes</x:v>
      </x:c>
      <x:c r="F965" s="13" t="str">
        <x:v>Reconstitution documentée V4 — nouvelle rédaction V5</x:v>
      </x:c>
      <x:c r="G965" s="15" t="n">
        <x:v>14</x:v>
      </x:c>
      <x:c r="H965" s="15" t="n">
        <x:v>97</x:v>
      </x:c>
    </x:row>
    <x:row r="966" ht="52" customHeight="1">
      <x:c r="A966" s="13" t="str">
        <x:v>GUARD-CL10-03</x:v>
      </x:c>
      <x:c r="B966" s="13" t="str">
        <x:v>Garde Gardiens du Confinement — appui sur parapet</x:v>
      </x:c>
      <x:c r="C966" s="13" t="str">
        <x:v>Mondes</x:v>
      </x:c>
      <x:c r="D966" s="13" t="str">
        <x:v>Cent gardes de clans</x:v>
      </x:c>
      <x:c r="E966" s="13" t="str">
        <x:v>Lire Mondes</x:v>
      </x:c>
      <x:c r="F966" s="13" t="str">
        <x:v>Reconstitution documentée V4 — nouvelle rédaction V5</x:v>
      </x:c>
      <x:c r="G966" s="15" t="n">
        <x:v>14</x:v>
      </x:c>
      <x:c r="H966" s="15" t="n">
        <x:v>98</x:v>
      </x:c>
    </x:row>
    <x:row r="967" ht="52" customHeight="1">
      <x:c r="A967" s="13" t="str">
        <x:v>GUARD-CL10-04</x:v>
      </x:c>
      <x:c r="B967" s="13" t="str">
        <x:v>Garde Gardiens du Confinement — inspection de passage</x:v>
      </x:c>
      <x:c r="C967" s="13" t="str">
        <x:v>Mondes</x:v>
      </x:c>
      <x:c r="D967" s="13" t="str">
        <x:v>Cent gardes de clans</x:v>
      </x:c>
      <x:c r="E967" s="13" t="str">
        <x:v>Lire Mondes</x:v>
      </x:c>
      <x:c r="F967" s="13" t="str">
        <x:v>Reconstitution documentée V4 — nouvelle rédaction V5</x:v>
      </x:c>
      <x:c r="G967" s="15" t="n">
        <x:v>14</x:v>
      </x:c>
      <x:c r="H967" s="15" t="n">
        <x:v>99</x:v>
      </x:c>
    </x:row>
    <x:row r="968" ht="52" customHeight="1">
      <x:c r="A968" s="13" t="str">
        <x:v>GUARD-CL10-05</x:v>
      </x:c>
      <x:c r="B968" s="13" t="str">
        <x:v>Garde Gardiens du Confinement — garde d’un objet confié</x:v>
      </x:c>
      <x:c r="C968" s="13" t="str">
        <x:v>Mondes</x:v>
      </x:c>
      <x:c r="D968" s="13" t="str">
        <x:v>Cent gardes de clans</x:v>
      </x:c>
      <x:c r="E968" s="13" t="str">
        <x:v>Lire Mondes</x:v>
      </x:c>
      <x:c r="F968" s="13" t="str">
        <x:v>Reconstitution documentée V4 — nouvelle rédaction V5</x:v>
      </x:c>
      <x:c r="G968" s="15" t="n">
        <x:v>14</x:v>
      </x:c>
      <x:c r="H968" s="15" t="n">
        <x:v>100</x:v>
      </x:c>
    </x:row>
    <x:row r="969" ht="52" customHeight="1">
      <x:c r="A969" s="13" t="str">
        <x:v>GUARD-CL10-06</x:v>
      </x:c>
      <x:c r="B969" s="13" t="str">
        <x:v>Garde Gardiens du Confinement — repos près d’un support</x:v>
      </x:c>
      <x:c r="C969" s="13" t="str">
        <x:v>Mondes</x:v>
      </x:c>
      <x:c r="D969" s="13" t="str">
        <x:v>Cent gardes de clans</x:v>
      </x:c>
      <x:c r="E969" s="13" t="str">
        <x:v>Lire Mondes</x:v>
      </x:c>
      <x:c r="F969" s="13" t="str">
        <x:v>Reconstitution documentée V4 — nouvelle rédaction V5</x:v>
      </x:c>
      <x:c r="G969" s="15" t="n">
        <x:v>14</x:v>
      </x:c>
      <x:c r="H969" s="15" t="n">
        <x:v>101</x:v>
      </x:c>
    </x:row>
    <x:row r="970" ht="52" customHeight="1">
      <x:c r="A970" s="13" t="str">
        <x:v>GUARD-CL10-07</x:v>
      </x:c>
      <x:c r="B970" s="13" t="str">
        <x:v>Garde Gardiens du Confinement — dialogue avec un collègue</x:v>
      </x:c>
      <x:c r="C970" s="13" t="str">
        <x:v>Mondes</x:v>
      </x:c>
      <x:c r="D970" s="13" t="str">
        <x:v>Cent gardes de clans</x:v>
      </x:c>
      <x:c r="E970" s="13" t="str">
        <x:v>Lire Mondes</x:v>
      </x:c>
      <x:c r="F970" s="13" t="str">
        <x:v>Reconstitution documentée V4 — nouvelle rédaction V5</x:v>
      </x:c>
      <x:c r="G970" s="15" t="n">
        <x:v>14</x:v>
      </x:c>
      <x:c r="H970" s="15" t="n">
        <x:v>102</x:v>
      </x:c>
    </x:row>
    <x:row r="971" ht="52" customHeight="1">
      <x:c r="A971" s="13" t="str">
        <x:v>GUARD-CL10-08</x:v>
      </x:c>
      <x:c r="B971" s="13" t="str">
        <x:v>Garde Gardiens du Confinement — signal de relève</x:v>
      </x:c>
      <x:c r="C971" s="13" t="str">
        <x:v>Mondes</x:v>
      </x:c>
      <x:c r="D971" s="13" t="str">
        <x:v>Cent gardes de clans</x:v>
      </x:c>
      <x:c r="E971" s="13" t="str">
        <x:v>Lire Mondes</x:v>
      </x:c>
      <x:c r="F971" s="13" t="str">
        <x:v>Reconstitution documentée V4 — nouvelle rédaction V5</x:v>
      </x:c>
      <x:c r="G971" s="15" t="n">
        <x:v>14</x:v>
      </x:c>
      <x:c r="H971" s="15" t="n">
        <x:v>103</x:v>
      </x:c>
    </x:row>
    <x:row r="972" ht="52" customHeight="1">
      <x:c r="A972" s="13" t="str">
        <x:v>GUARD-CL10-09</x:v>
      </x:c>
      <x:c r="B972" s="13" t="str">
        <x:v>Garde Gardiens du Confinement — exercice de parade</x:v>
      </x:c>
      <x:c r="C972" s="13" t="str">
        <x:v>Mondes</x:v>
      </x:c>
      <x:c r="D972" s="13" t="str">
        <x:v>Cent gardes de clans</x:v>
      </x:c>
      <x:c r="E972" s="13" t="str">
        <x:v>Lire Mondes</x:v>
      </x:c>
      <x:c r="F972" s="13" t="str">
        <x:v>Reconstitution documentée V4 — nouvelle rédaction V5</x:v>
      </x:c>
      <x:c r="G972" s="15" t="n">
        <x:v>14</x:v>
      </x:c>
      <x:c r="H972" s="15" t="n">
        <x:v>104</x:v>
      </x:c>
    </x:row>
    <x:row r="973" ht="52" customHeight="1">
      <x:c r="A973" s="13" t="str">
        <x:v>GUARD-CL10-10</x:v>
      </x:c>
      <x:c r="B973" s="13" t="str">
        <x:v>Garde Gardiens du Confinement — observation d’une piste</x:v>
      </x:c>
      <x:c r="C973" s="13" t="str">
        <x:v>Mondes</x:v>
      </x:c>
      <x:c r="D973" s="13" t="str">
        <x:v>Cent gardes de clans</x:v>
      </x:c>
      <x:c r="E973" s="13" t="str">
        <x:v>Lire Mondes</x:v>
      </x:c>
      <x:c r="F973" s="13" t="str">
        <x:v>Reconstitution documentée V4 — nouvelle rédaction V5</x:v>
      </x:c>
      <x:c r="G973" s="15" t="n">
        <x:v>14</x:v>
      </x:c>
      <x:c r="H973" s="15" t="n">
        <x:v>105</x:v>
      </x:c>
    </x:row>
    <x:row r="974" ht="52" customHeight="1">
      <x:c r="A974" s="13" t="str">
        <x:v>PLAN01</x:v>
      </x:c>
      <x:c r="B974" s="13" t="str">
        <x:v>Homeworld</x:v>
      </x:c>
      <x:c r="C974" s="13" t="str">
        <x:v>Mondes</x:v>
      </x:c>
      <x:c r="D974" s="13" t="str">
        <x:v>Atlas des mondes</x:v>
      </x:c>
      <x:c r="E974" s="13" t="str">
        <x:v>Lire Mondes</x:v>
      </x:c>
      <x:c r="F974" s="13" t="str">
        <x:v>Reconstitution documentée V4 — nouvelle rédaction V5</x:v>
      </x:c>
      <x:c r="G974" s="15" t="n">
        <x:v>13</x:v>
      </x:c>
      <x:c r="H974" s="15" t="n">
        <x:v>6</x:v>
      </x:c>
    </x:row>
    <x:row r="975" ht="52" customHeight="1">
      <x:c r="A975" s="13" t="str">
        <x:v>PLAN02</x:v>
      </x:c>
      <x:c r="B975" s="13" t="str">
        <x:v>Kharuun</x:v>
      </x:c>
      <x:c r="C975" s="13" t="str">
        <x:v>Mondes</x:v>
      </x:c>
      <x:c r="D975" s="13" t="str">
        <x:v>Atlas des mondes</x:v>
      </x:c>
      <x:c r="E975" s="13" t="str">
        <x:v>Lire Mondes</x:v>
      </x:c>
      <x:c r="F975" s="13" t="str">
        <x:v>Reconstitution documentée V4 — nouvelle rédaction V5</x:v>
      </x:c>
      <x:c r="G975" s="15" t="n">
        <x:v>13</x:v>
      </x:c>
      <x:c r="H975" s="15" t="n">
        <x:v>7</x:v>
      </x:c>
    </x:row>
    <x:row r="976" ht="52" customHeight="1">
      <x:c r="A976" s="13" t="str">
        <x:v>PLAN03</x:v>
      </x:c>
      <x:c r="B976" s="13" t="str">
        <x:v>Vara-Kesh</x:v>
      </x:c>
      <x:c r="C976" s="13" t="str">
        <x:v>Mondes</x:v>
      </x:c>
      <x:c r="D976" s="13" t="str">
        <x:v>Atlas des mondes</x:v>
      </x:c>
      <x:c r="E976" s="13" t="str">
        <x:v>Lire Mondes</x:v>
      </x:c>
      <x:c r="F976" s="13" t="str">
        <x:v>Reconstitution documentée V4 — nouvelle rédaction V5</x:v>
      </x:c>
      <x:c r="G976" s="15" t="n">
        <x:v>13</x:v>
      </x:c>
      <x:c r="H976" s="15" t="n">
        <x:v>8</x:v>
      </x:c>
    </x:row>
    <x:row r="977" ht="52" customHeight="1">
      <x:c r="A977" s="13" t="str">
        <x:v>PLAN04</x:v>
      </x:c>
      <x:c r="B977" s="13" t="str">
        <x:v>Nereth</x:v>
      </x:c>
      <x:c r="C977" s="13" t="str">
        <x:v>Mondes</x:v>
      </x:c>
      <x:c r="D977" s="13" t="str">
        <x:v>Atlas des mondes</x:v>
      </x:c>
      <x:c r="E977" s="13" t="str">
        <x:v>Lire Mondes</x:v>
      </x:c>
      <x:c r="F977" s="13" t="str">
        <x:v>Reconstitution documentée V4 — nouvelle rédaction V5</x:v>
      </x:c>
      <x:c r="G977" s="15" t="n">
        <x:v>13</x:v>
      </x:c>
      <x:c r="H977" s="15" t="n">
        <x:v>9</x:v>
      </x:c>
    </x:row>
    <x:row r="978" ht="52" customHeight="1">
      <x:c r="A978" s="13" t="str">
        <x:v>PLAN05</x:v>
      </x:c>
      <x:c r="B978" s="13" t="str">
        <x:v>Oshara</x:v>
      </x:c>
      <x:c r="C978" s="13" t="str">
        <x:v>Mondes</x:v>
      </x:c>
      <x:c r="D978" s="13" t="str">
        <x:v>Atlas des mondes</x:v>
      </x:c>
      <x:c r="E978" s="13" t="str">
        <x:v>Lire Mondes</x:v>
      </x:c>
      <x:c r="F978" s="13" t="str">
        <x:v>Reconstitution documentée V4 — nouvelle rédaction V5</x:v>
      </x:c>
      <x:c r="G978" s="15" t="n">
        <x:v>13</x:v>
      </x:c>
      <x:c r="H978" s="15" t="n">
        <x:v>10</x:v>
      </x:c>
    </x:row>
    <x:row r="979" ht="52" customHeight="1">
      <x:c r="A979" s="13" t="str">
        <x:v>PLAN06</x:v>
      </x:c>
      <x:c r="B979" s="13" t="str">
        <x:v>Rukh Tal</x:v>
      </x:c>
      <x:c r="C979" s="13" t="str">
        <x:v>Mondes</x:v>
      </x:c>
      <x:c r="D979" s="13" t="str">
        <x:v>Atlas des mondes</x:v>
      </x:c>
      <x:c r="E979" s="13" t="str">
        <x:v>Lire Mondes</x:v>
      </x:c>
      <x:c r="F979" s="13" t="str">
        <x:v>Reconstitution documentée V4 — nouvelle rédaction V5</x:v>
      </x:c>
      <x:c r="G979" s="15" t="n">
        <x:v>13</x:v>
      </x:c>
      <x:c r="H979" s="15" t="n">
        <x:v>11</x:v>
      </x:c>
    </x:row>
    <x:row r="980" ht="52" customHeight="1">
      <x:c r="A980" s="13" t="str">
        <x:v>PLAN07</x:v>
      </x:c>
      <x:c r="B980" s="13" t="str">
        <x:v>Sileth</x:v>
      </x:c>
      <x:c r="C980" s="13" t="str">
        <x:v>Mondes</x:v>
      </x:c>
      <x:c r="D980" s="13" t="str">
        <x:v>Atlas des mondes</x:v>
      </x:c>
      <x:c r="E980" s="13" t="str">
        <x:v>Lire Mondes</x:v>
      </x:c>
      <x:c r="F980" s="13" t="str">
        <x:v>Reconstitution documentée V4 — nouvelle rédaction V5</x:v>
      </x:c>
      <x:c r="G980" s="15" t="n">
        <x:v>13</x:v>
      </x:c>
      <x:c r="H980" s="15" t="n">
        <x:v>12</x:v>
      </x:c>
    </x:row>
    <x:row r="981" ht="52" customHeight="1">
      <x:c r="A981" s="13" t="str">
        <x:v>PLAN08</x:v>
      </x:c>
      <x:c r="B981" s="13" t="str">
        <x:v>Xeno Prime</x:v>
      </x:c>
      <x:c r="C981" s="13" t="str">
        <x:v>Mondes</x:v>
      </x:c>
      <x:c r="D981" s="13" t="str">
        <x:v>Atlas des mondes</x:v>
      </x:c>
      <x:c r="E981" s="13" t="str">
        <x:v>Lire Mondes</x:v>
      </x:c>
      <x:c r="F981" s="13" t="str">
        <x:v>Reconstitution documentée V4 — nouvelle rédaction V5</x:v>
      </x:c>
      <x:c r="G981" s="15" t="n">
        <x:v>13</x:v>
      </x:c>
      <x:c r="H981" s="15" t="n">
        <x:v>13</x:v>
      </x:c>
    </x:row>
    <x:row r="982" ht="52" customHeight="1">
      <x:c r="A982" s="13" t="str">
        <x:v>PLAN09</x:v>
      </x:c>
      <x:c r="B982" s="13" t="str">
        <x:v>Dharos</x:v>
      </x:c>
      <x:c r="C982" s="13" t="str">
        <x:v>Mondes</x:v>
      </x:c>
      <x:c r="D982" s="13" t="str">
        <x:v>Atlas des mondes</x:v>
      </x:c>
      <x:c r="E982" s="13" t="str">
        <x:v>Lire Mondes</x:v>
      </x:c>
      <x:c r="F982" s="13" t="str">
        <x:v>Reconstitution documentée V4 — nouvelle rédaction V5</x:v>
      </x:c>
      <x:c r="G982" s="15" t="n">
        <x:v>13</x:v>
      </x:c>
      <x:c r="H982" s="15" t="n">
        <x:v>14</x:v>
      </x:c>
    </x:row>
    <x:row r="983" ht="52" customHeight="1">
      <x:c r="A983" s="13" t="str">
        <x:v>PLAN10</x:v>
      </x:c>
      <x:c r="B983" s="13" t="str">
        <x:v>Morrak</x:v>
      </x:c>
      <x:c r="C983" s="13" t="str">
        <x:v>Mondes</x:v>
      </x:c>
      <x:c r="D983" s="13" t="str">
        <x:v>Atlas des mondes</x:v>
      </x:c>
      <x:c r="E983" s="13" t="str">
        <x:v>Lire Mondes</x:v>
      </x:c>
      <x:c r="F983" s="13" t="str">
        <x:v>Reconstitution documentée V4 — nouvelle rédaction V5</x:v>
      </x:c>
      <x:c r="G983" s="15" t="n">
        <x:v>13</x:v>
      </x:c>
      <x:c r="H983" s="15" t="n">
        <x:v>15</x:v>
      </x:c>
    </x:row>
    <x:row r="984" ht="52" customHeight="1">
      <x:c r="A984" s="13" t="str">
        <x:v>PLAN11</x:v>
      </x:c>
      <x:c r="B984" s="13" t="str">
        <x:v>Eshra</x:v>
      </x:c>
      <x:c r="C984" s="13" t="str">
        <x:v>Mondes</x:v>
      </x:c>
      <x:c r="D984" s="13" t="str">
        <x:v>Atlas des mondes</x:v>
      </x:c>
      <x:c r="E984" s="13" t="str">
        <x:v>Lire Mondes</x:v>
      </x:c>
      <x:c r="F984" s="13" t="str">
        <x:v>Reconstitution documentée V4 — nouvelle rédaction V5</x:v>
      </x:c>
      <x:c r="G984" s="15" t="n">
        <x:v>13</x:v>
      </x:c>
      <x:c r="H984" s="15" t="n">
        <x:v>16</x:v>
      </x:c>
    </x:row>
    <x:row r="985" ht="52" customHeight="1">
      <x:c r="A985" s="13" t="str">
        <x:v>PLAN12</x:v>
      </x:c>
      <x:c r="B985" s="13" t="str">
        <x:v>Terek-Va</x:v>
      </x:c>
      <x:c r="C985" s="13" t="str">
        <x:v>Mondes</x:v>
      </x:c>
      <x:c r="D985" s="13" t="str">
        <x:v>Atlas des mondes</x:v>
      </x:c>
      <x:c r="E985" s="13" t="str">
        <x:v>Lire Mondes</x:v>
      </x:c>
      <x:c r="F985" s="13" t="str">
        <x:v>Reconstitution documentée V4 — nouvelle rédaction V5</x:v>
      </x:c>
      <x:c r="G985" s="15" t="n">
        <x:v>13</x:v>
      </x:c>
      <x:c r="H985" s="15" t="n">
        <x:v>17</x:v>
      </x:c>
    </x:row>
    <x:row r="986" ht="52" customHeight="1">
      <x:c r="A986" s="13" t="str">
        <x:v>PLAN13</x:v>
      </x:c>
      <x:c r="B986" s="13" t="str">
        <x:v>Namarra</x:v>
      </x:c>
      <x:c r="C986" s="13" t="str">
        <x:v>Mondes</x:v>
      </x:c>
      <x:c r="D986" s="13" t="str">
        <x:v>Atlas des mondes</x:v>
      </x:c>
      <x:c r="E986" s="13" t="str">
        <x:v>Lire Mondes</x:v>
      </x:c>
      <x:c r="F986" s="13" t="str">
        <x:v>Reconstitution documentée V4 — nouvelle rédaction V5</x:v>
      </x:c>
      <x:c r="G986" s="15" t="n">
        <x:v>13</x:v>
      </x:c>
      <x:c r="H986" s="15" t="n">
        <x:v>18</x:v>
      </x:c>
    </x:row>
    <x:row r="987" ht="52" customHeight="1">
      <x:c r="A987" s="13" t="str">
        <x:v>PLAN14</x:v>
      </x:c>
      <x:c r="B987" s="13" t="str">
        <x:v>Qorr</x:v>
      </x:c>
      <x:c r="C987" s="13" t="str">
        <x:v>Mondes</x:v>
      </x:c>
      <x:c r="D987" s="13" t="str">
        <x:v>Atlas des mondes</x:v>
      </x:c>
      <x:c r="E987" s="13" t="str">
        <x:v>Lire Mondes</x:v>
      </x:c>
      <x:c r="F987" s="13" t="str">
        <x:v>Reconstitution documentée V4 — nouvelle rédaction V5</x:v>
      </x:c>
      <x:c r="G987" s="15" t="n">
        <x:v>13</x:v>
      </x:c>
      <x:c r="H987" s="15" t="n">
        <x:v>19</x:v>
      </x:c>
    </x:row>
    <x:row r="988" ht="52" customHeight="1">
      <x:c r="A988" s="13" t="str">
        <x:v>PLAN15</x:v>
      </x:c>
      <x:c r="B988" s="13" t="str">
        <x:v>Asha-Ruun</x:v>
      </x:c>
      <x:c r="C988" s="13" t="str">
        <x:v>Mondes</x:v>
      </x:c>
      <x:c r="D988" s="13" t="str">
        <x:v>Atlas des mondes</x:v>
      </x:c>
      <x:c r="E988" s="13" t="str">
        <x:v>Lire Mondes</x:v>
      </x:c>
      <x:c r="F988" s="13" t="str">
        <x:v>Reconstitution documentée V4 — nouvelle rédaction V5</x:v>
      </x:c>
      <x:c r="G988" s="15" t="n">
        <x:v>13</x:v>
      </x:c>
      <x:c r="H988" s="15" t="n">
        <x:v>20</x:v>
      </x:c>
    </x:row>
    <x:row r="989" ht="52" customHeight="1">
      <x:c r="A989" s="13" t="str">
        <x:v>PLAN16</x:v>
      </x:c>
      <x:c r="B989" s="13" t="str">
        <x:v>Vor-Kel</x:v>
      </x:c>
      <x:c r="C989" s="13" t="str">
        <x:v>Mondes</x:v>
      </x:c>
      <x:c r="D989" s="13" t="str">
        <x:v>Atlas des mondes</x:v>
      </x:c>
      <x:c r="E989" s="13" t="str">
        <x:v>Lire Mondes</x:v>
      </x:c>
      <x:c r="F989" s="13" t="str">
        <x:v>Reconstitution documentée V4 — nouvelle rédaction V5</x:v>
      </x:c>
      <x:c r="G989" s="15" t="n">
        <x:v>13</x:v>
      </x:c>
      <x:c r="H989" s="15" t="n">
        <x:v>21</x:v>
      </x:c>
    </x:row>
    <x:row r="990" ht="52" customHeight="1">
      <x:c r="A990" s="13" t="str">
        <x:v>PLAN17</x:v>
      </x:c>
      <x:c r="B990" s="13" t="str">
        <x:v>Tala-Mor</x:v>
      </x:c>
      <x:c r="C990" s="13" t="str">
        <x:v>Mondes</x:v>
      </x:c>
      <x:c r="D990" s="13" t="str">
        <x:v>Atlas des mondes</x:v>
      </x:c>
      <x:c r="E990" s="13" t="str">
        <x:v>Lire Mondes</x:v>
      </x:c>
      <x:c r="F990" s="13" t="str">
        <x:v>Reconstitution documentée V4 — nouvelle rédaction V5</x:v>
      </x:c>
      <x:c r="G990" s="15" t="n">
        <x:v>13</x:v>
      </x:c>
      <x:c r="H990" s="15" t="n">
        <x:v>22</x:v>
      </x:c>
    </x:row>
    <x:row r="991" ht="52" customHeight="1">
      <x:c r="A991" s="13" t="str">
        <x:v>PLAN18</x:v>
      </x:c>
      <x:c r="B991" s="13" t="str">
        <x:v>Enshar</x:v>
      </x:c>
      <x:c r="C991" s="13" t="str">
        <x:v>Mondes</x:v>
      </x:c>
      <x:c r="D991" s="13" t="str">
        <x:v>Atlas des mondes</x:v>
      </x:c>
      <x:c r="E991" s="13" t="str">
        <x:v>Lire Mondes</x:v>
      </x:c>
      <x:c r="F991" s="13" t="str">
        <x:v>Reconstitution documentée V4 — nouvelle rédaction V5</x:v>
      </x:c>
      <x:c r="G991" s="15" t="n">
        <x:v>13</x:v>
      </x:c>
      <x:c r="H991" s="15" t="n">
        <x:v>23</x:v>
      </x:c>
    </x:row>
    <x:row r="992" ht="52" customHeight="1">
      <x:c r="A992" s="13" t="str">
        <x:v>PLAN19</x:v>
      </x:c>
      <x:c r="B992" s="13" t="str">
        <x:v>Korthas</x:v>
      </x:c>
      <x:c r="C992" s="13" t="str">
        <x:v>Mondes</x:v>
      </x:c>
      <x:c r="D992" s="13" t="str">
        <x:v>Atlas des mondes</x:v>
      </x:c>
      <x:c r="E992" s="13" t="str">
        <x:v>Lire Mondes</x:v>
      </x:c>
      <x:c r="F992" s="13" t="str">
        <x:v>Reconstitution documentée V4 — nouvelle rédaction V5</x:v>
      </x:c>
      <x:c r="G992" s="15" t="n">
        <x:v>13</x:v>
      </x:c>
      <x:c r="H992" s="15" t="n">
        <x:v>24</x:v>
      </x:c>
    </x:row>
    <x:row r="993" ht="52" customHeight="1">
      <x:c r="A993" s="13" t="str">
        <x:v>PLAN20</x:v>
      </x:c>
      <x:c r="B993" s="13" t="str">
        <x:v>Vesh-Kar</x:v>
      </x:c>
      <x:c r="C993" s="13" t="str">
        <x:v>Mondes</x:v>
      </x:c>
      <x:c r="D993" s="13" t="str">
        <x:v>Atlas des mondes</x:v>
      </x:c>
      <x:c r="E993" s="13" t="str">
        <x:v>Lire Mondes</x:v>
      </x:c>
      <x:c r="F993" s="13" t="str">
        <x:v>Reconstitution documentée V4 — nouvelle rédaction V5</x:v>
      </x:c>
      <x:c r="G993" s="15" t="n">
        <x:v>13</x:v>
      </x:c>
      <x:c r="H993" s="15" t="n">
        <x:v>25</x:v>
      </x:c>
    </x:row>
    <x:row r="994" ht="52" customHeight="1">
      <x:c r="A994" s="13" t="str">
        <x:v>PLAN21</x:v>
      </x:c>
      <x:c r="B994" s="13" t="str">
        <x:v>Oruun</x:v>
      </x:c>
      <x:c r="C994" s="13" t="str">
        <x:v>Mondes</x:v>
      </x:c>
      <x:c r="D994" s="13" t="str">
        <x:v>Atlas des mondes</x:v>
      </x:c>
      <x:c r="E994" s="13" t="str">
        <x:v>Lire Mondes</x:v>
      </x:c>
      <x:c r="F994" s="13" t="str">
        <x:v>Reconstitution documentée V4 — nouvelle rédaction V5</x:v>
      </x:c>
      <x:c r="G994" s="15" t="n">
        <x:v>13</x:v>
      </x:c>
      <x:c r="H994" s="15" t="n">
        <x:v>26</x:v>
      </x:c>
    </x:row>
    <x:row r="995" ht="52" customHeight="1">
      <x:c r="A995" s="13" t="str">
        <x:v>PLAN22</x:v>
      </x:c>
      <x:c r="B995" s="13" t="str">
        <x:v>Sahr-Keth</x:v>
      </x:c>
      <x:c r="C995" s="13" t="str">
        <x:v>Mondes</x:v>
      </x:c>
      <x:c r="D995" s="13" t="str">
        <x:v>Atlas des mondes</x:v>
      </x:c>
      <x:c r="E995" s="13" t="str">
        <x:v>Lire Mondes</x:v>
      </x:c>
      <x:c r="F995" s="13" t="str">
        <x:v>Reconstitution documentée V4 — nouvelle rédaction V5</x:v>
      </x:c>
      <x:c r="G995" s="15" t="n">
        <x:v>13</x:v>
      </x:c>
      <x:c r="H995" s="15" t="n">
        <x:v>27</x:v>
      </x:c>
    </x:row>
    <x:row r="996" ht="52" customHeight="1">
      <x:c r="A996" s="13" t="str">
        <x:v>PLAN23</x:v>
      </x:c>
      <x:c r="B996" s="13" t="str">
        <x:v>Ilyss</x:v>
      </x:c>
      <x:c r="C996" s="13" t="str">
        <x:v>Mondes</x:v>
      </x:c>
      <x:c r="D996" s="13" t="str">
        <x:v>Atlas des mondes</x:v>
      </x:c>
      <x:c r="E996" s="13" t="str">
        <x:v>Lire Mondes</x:v>
      </x:c>
      <x:c r="F996" s="13" t="str">
        <x:v>Reconstitution documentée V4 — nouvelle rédaction V5</x:v>
      </x:c>
      <x:c r="G996" s="15" t="n">
        <x:v>13</x:v>
      </x:c>
      <x:c r="H996" s="15" t="n">
        <x:v>28</x:v>
      </x:c>
    </x:row>
    <x:row r="997" ht="52" customHeight="1">
      <x:c r="A997" s="13" t="str">
        <x:v>PLAN24</x:v>
      </x:c>
      <x:c r="B997" s="13" t="str">
        <x:v>Ura-Denn</x:v>
      </x:c>
      <x:c r="C997" s="13" t="str">
        <x:v>Mondes</x:v>
      </x:c>
      <x:c r="D997" s="13" t="str">
        <x:v>Atlas des mondes</x:v>
      </x:c>
      <x:c r="E997" s="13" t="str">
        <x:v>Lire Mondes</x:v>
      </x:c>
      <x:c r="F997" s="13" t="str">
        <x:v>Reconstitution documentée V4 — nouvelle rédaction V5</x:v>
      </x:c>
      <x:c r="G997" s="15" t="n">
        <x:v>13</x:v>
      </x:c>
      <x:c r="H997" s="15" t="n">
        <x:v>29</x:v>
      </x:c>
    </x:row>
    <x:row r="998" ht="52" customHeight="1">
      <x:c r="A998" s="13" t="str">
        <x:v>SPACE-BASE-01</x:v>
      </x:c>
      <x:c r="B998" s="13" t="str">
        <x:v>Couronne des Départs</x:v>
      </x:c>
      <x:c r="C998" s="13" t="str">
        <x:v>Mondes</x:v>
      </x:c>
      <x:c r="D998" s="13" t="str">
        <x:v>Les dix bases spatiales</x:v>
      </x:c>
      <x:c r="E998" s="13" t="str">
        <x:v>Lire Mondes</x:v>
      </x:c>
      <x:c r="F998" s="13" t="str">
        <x:v>Reconstitution documentée V4 — nouvelle rédaction V5</x:v>
      </x:c>
      <x:c r="G998" s="15" t="n">
        <x:v>13</x:v>
      </x:c>
      <x:c r="H998" s="15" t="n">
        <x:v>6</x:v>
      </x:c>
    </x:row>
    <x:row r="999" ht="52" customHeight="1">
      <x:c r="A999" s="13" t="str">
        <x:v>SPACE-BASE-02</x:v>
      </x:c>
      <x:c r="B999" s="13" t="str">
        <x:v>Halte des Trois Routes</x:v>
      </x:c>
      <x:c r="C999" s="13" t="str">
        <x:v>Mondes</x:v>
      </x:c>
      <x:c r="D999" s="13" t="str">
        <x:v>Les dix bases spatiales</x:v>
      </x:c>
      <x:c r="E999" s="13" t="str">
        <x:v>Lire Mondes</x:v>
      </x:c>
      <x:c r="F999" s="13" t="str">
        <x:v>Reconstitution documentée V4 — nouvelle rédaction V5</x:v>
      </x:c>
      <x:c r="G999" s="15" t="n">
        <x:v>13</x:v>
      </x:c>
      <x:c r="H999" s="15" t="n">
        <x:v>7</x:v>
      </x:c>
    </x:row>
    <x:row r="1000" ht="52" customHeight="1">
      <x:c r="A1000" s="13" t="str">
        <x:v>SPACE-BASE-03</x:v>
      </x:c>
      <x:c r="B1000" s="13" t="str">
        <x:v>Chantier des Coques Ouvertes</x:v>
      </x:c>
      <x:c r="C1000" s="13" t="str">
        <x:v>Mondes</x:v>
      </x:c>
      <x:c r="D1000" s="13" t="str">
        <x:v>Les dix bases spatiales</x:v>
      </x:c>
      <x:c r="E1000" s="13" t="str">
        <x:v>Lire Mondes</x:v>
      </x:c>
      <x:c r="F1000" s="13" t="str">
        <x:v>Reconstitution documentée V4 — nouvelle rédaction V5</x:v>
      </x:c>
      <x:c r="G1000" s="15" t="n">
        <x:v>13</x:v>
      </x:c>
      <x:c r="H1000" s="15" t="n">
        <x:v>8</x:v>
      </x:c>
    </x:row>
    <x:row r="1001" ht="52" customHeight="1">
      <x:c r="A1001" s="13" t="str">
        <x:v>SPACE-BASE-04</x:v>
      </x:c>
      <x:c r="B1001" s="13" t="str">
        <x:v>Avant-poste de la Ceinture</x:v>
      </x:c>
      <x:c r="C1001" s="13" t="str">
        <x:v>Mondes</x:v>
      </x:c>
      <x:c r="D1001" s="13" t="str">
        <x:v>Les dix bases spatiales</x:v>
      </x:c>
      <x:c r="E1001" s="13" t="str">
        <x:v>Lire Mondes</x:v>
      </x:c>
      <x:c r="F1001" s="13" t="str">
        <x:v>Reconstitution documentée V4 — nouvelle rédaction V5</x:v>
      </x:c>
      <x:c r="G1001" s="15" t="n">
        <x:v>13</x:v>
      </x:c>
      <x:c r="H1001" s="15" t="n">
        <x:v>9</x:v>
      </x:c>
    </x:row>
    <x:row r="1002" ht="52" customHeight="1">
      <x:c r="A1002" s="13" t="str">
        <x:v>SPACE-BASE-05</x:v>
      </x:c>
      <x:c r="B1002" s="13" t="str">
        <x:v>Maison Errante</x:v>
      </x:c>
      <x:c r="C1002" s="13" t="str">
        <x:v>Mondes</x:v>
      </x:c>
      <x:c r="D1002" s="13" t="str">
        <x:v>Les dix bases spatiales</x:v>
      </x:c>
      <x:c r="E1002" s="13" t="str">
        <x:v>Lire Mondes</x:v>
      </x:c>
      <x:c r="F1002" s="13" t="str">
        <x:v>Reconstitution documentée V4 — nouvelle rédaction V5</x:v>
      </x:c>
      <x:c r="G1002" s="15" t="n">
        <x:v>13</x:v>
      </x:c>
      <x:c r="H1002" s="15" t="n">
        <x:v>10</x:v>
      </x:c>
    </x:row>
    <x:row r="1003" ht="52" customHeight="1">
      <x:c r="A1003" s="13" t="str">
        <x:v>SPACE-BASE-06</x:v>
      </x:c>
      <x:c r="B1003" s="13" t="str">
        <x:v>Relais des Mandats</x:v>
      </x:c>
      <x:c r="C1003" s="13" t="str">
        <x:v>Mondes</x:v>
      </x:c>
      <x:c r="D1003" s="13" t="str">
        <x:v>Les dix bases spatiales</x:v>
      </x:c>
      <x:c r="E1003" s="13" t="str">
        <x:v>Lire Mondes</x:v>
      </x:c>
      <x:c r="F1003" s="13" t="str">
        <x:v>Reconstitution documentée V4 — nouvelle rédaction V5</x:v>
      </x:c>
      <x:c r="G1003" s="15" t="n">
        <x:v>13</x:v>
      </x:c>
      <x:c r="H1003" s="15" t="n">
        <x:v>11</x:v>
      </x:c>
    </x:row>
    <x:row r="1004" ht="52" customHeight="1">
      <x:c r="A1004" s="13" t="str">
        <x:v>SPACE-BASE-07</x:v>
      </x:c>
      <x:c r="B1004" s="13" t="str">
        <x:v>Annexe des Quarantaines</x:v>
      </x:c>
      <x:c r="C1004" s="13" t="str">
        <x:v>Mondes</x:v>
      </x:c>
      <x:c r="D1004" s="13" t="str">
        <x:v>Les dix bases spatiales</x:v>
      </x:c>
      <x:c r="E1004" s="13" t="str">
        <x:v>Lire Mondes</x:v>
      </x:c>
      <x:c r="F1004" s="13" t="str">
        <x:v>Reconstitution documentée V4 — nouvelle rédaction V5</x:v>
      </x:c>
      <x:c r="G1004" s="15" t="n">
        <x:v>13</x:v>
      </x:c>
      <x:c r="H1004" s="15" t="n">
        <x:v>12</x:v>
      </x:c>
    </x:row>
    <x:row r="1005" ht="52" customHeight="1">
      <x:c r="A1005" s="13" t="str">
        <x:v>SPACE-BASE-08</x:v>
      </x:c>
      <x:c r="B1005" s="13" t="str">
        <x:v>Observatoire des Seuils</x:v>
      </x:c>
      <x:c r="C1005" s="13" t="str">
        <x:v>Mondes</x:v>
      </x:c>
      <x:c r="D1005" s="13" t="str">
        <x:v>Les dix bases spatiales</x:v>
      </x:c>
      <x:c r="E1005" s="13" t="str">
        <x:v>Lire Mondes</x:v>
      </x:c>
      <x:c r="F1005" s="13" t="str">
        <x:v>Reconstitution documentée V4 — nouvelle rédaction V5</x:v>
      </x:c>
      <x:c r="G1005" s="15" t="n">
        <x:v>13</x:v>
      </x:c>
      <x:c r="H1005" s="15" t="n">
        <x:v>13</x:v>
      </x:c>
    </x:row>
    <x:row r="1006" ht="52" customHeight="1">
      <x:c r="A1006" s="13" t="str">
        <x:v>SPACE-BASE-09</x:v>
      </x:c>
      <x:c r="B1006" s="13" t="str">
        <x:v>Épave de la Dernière Veille</x:v>
      </x:c>
      <x:c r="C1006" s="13" t="str">
        <x:v>Mondes</x:v>
      </x:c>
      <x:c r="D1006" s="13" t="str">
        <x:v>Les dix bases spatiales</x:v>
      </x:c>
      <x:c r="E1006" s="13" t="str">
        <x:v>Lire Mondes</x:v>
      </x:c>
      <x:c r="F1006" s="13" t="str">
        <x:v>Reconstitution documentée V4 — nouvelle rédaction V5</x:v>
      </x:c>
      <x:c r="G1006" s="15" t="n">
        <x:v>13</x:v>
      </x:c>
      <x:c r="H1006" s="15" t="n">
        <x:v>14</x:v>
      </x:c>
    </x:row>
    <x:row r="1007" ht="52" customHeight="1">
      <x:c r="A1007" s="13" t="str">
        <x:v>SPACE-BASE-10</x:v>
      </x:c>
      <x:c r="B1007" s="13" t="str">
        <x:v>Ancrage du joueur</x:v>
      </x:c>
      <x:c r="C1007" s="13" t="str">
        <x:v>Mondes</x:v>
      </x:c>
      <x:c r="D1007" s="13" t="str">
        <x:v>Les dix bases spatiales</x:v>
      </x:c>
      <x:c r="E1007" s="13" t="str">
        <x:v>Lire Mondes</x:v>
      </x:c>
      <x:c r="F1007" s="13" t="str">
        <x:v>Reconstitution documentée V4 — nouvelle rédaction V5</x:v>
      </x:c>
      <x:c r="G1007" s="15" t="n">
        <x:v>13</x:v>
      </x:c>
      <x:c r="H1007" s="15" t="n">
        <x:v>15</x:v>
      </x:c>
    </x:row>
    <x:row r="1008" ht="52" customHeight="1">
      <x:c r="A1008" s="13" t="str">
        <x:v>BASE-01-R01</x:v>
      </x:c>
      <x:c r="B1008" s="13" t="str">
        <x:v>Quai des arrivées</x:v>
      </x:c>
      <x:c r="C1008" s="13" t="str">
        <x:v>Mondes</x:v>
      </x:c>
      <x:c r="D1008" s="13" t="str">
        <x:v>Soixante salles des bases</x:v>
      </x:c>
      <x:c r="E1008" s="13" t="str">
        <x:v>Lire Mondes</x:v>
      </x:c>
      <x:c r="F1008" s="13" t="str">
        <x:v>Reconstitution documentée V4 — nouvelle rédaction V5</x:v>
      </x:c>
      <x:c r="G1008" s="15" t="n">
        <x:v>12</x:v>
      </x:c>
      <x:c r="H1008" s="15" t="n">
        <x:v>6</x:v>
      </x:c>
    </x:row>
    <x:row r="1009" ht="52" customHeight="1">
      <x:c r="A1009" s="13" t="str">
        <x:v>BASE-01-R02</x:v>
      </x:c>
      <x:c r="B1009" s="13" t="str">
        <x:v>Salle des routes</x:v>
      </x:c>
      <x:c r="C1009" s="13" t="str">
        <x:v>Mondes</x:v>
      </x:c>
      <x:c r="D1009" s="13" t="str">
        <x:v>Soixante salles des bases</x:v>
      </x:c>
      <x:c r="E1009" s="13" t="str">
        <x:v>Lire Mondes</x:v>
      </x:c>
      <x:c r="F1009" s="13" t="str">
        <x:v>Reconstitution documentée V4 — nouvelle rédaction V5</x:v>
      </x:c>
      <x:c r="G1009" s="15" t="n">
        <x:v>12</x:v>
      </x:c>
      <x:c r="H1009" s="15" t="n">
        <x:v>7</x:v>
      </x:c>
    </x:row>
    <x:row r="1010" ht="52" customHeight="1">
      <x:c r="A1010" s="13" t="str">
        <x:v>BASE-01-R03</x:v>
      </x:c>
      <x:c r="B1010" s="13" t="str">
        <x:v>Atelier d’amarrage</x:v>
      </x:c>
      <x:c r="C1010" s="13" t="str">
        <x:v>Mondes</x:v>
      </x:c>
      <x:c r="D1010" s="13" t="str">
        <x:v>Soixante salles des bases</x:v>
      </x:c>
      <x:c r="E1010" s="13" t="str">
        <x:v>Lire Mondes</x:v>
      </x:c>
      <x:c r="F1010" s="13" t="str">
        <x:v>Reconstitution documentée V4 — nouvelle rédaction V5</x:v>
      </x:c>
      <x:c r="G1010" s="15" t="n">
        <x:v>12</x:v>
      </x:c>
      <x:c r="H1010" s="15" t="n">
        <x:v>8</x:v>
      </x:c>
    </x:row>
    <x:row r="1011" ht="52" customHeight="1">
      <x:c r="A1011" s="13" t="str">
        <x:v>BASE-01-R04</x:v>
      </x:c>
      <x:c r="B1011" s="13" t="str">
        <x:v>Repos des équipages</x:v>
      </x:c>
      <x:c r="C1011" s="13" t="str">
        <x:v>Mondes</x:v>
      </x:c>
      <x:c r="D1011" s="13" t="str">
        <x:v>Soixante salles des bases</x:v>
      </x:c>
      <x:c r="E1011" s="13" t="str">
        <x:v>Lire Mondes</x:v>
      </x:c>
      <x:c r="F1011" s="13" t="str">
        <x:v>Reconstitution documentée V4 — nouvelle rédaction V5</x:v>
      </x:c>
      <x:c r="G1011" s="15" t="n">
        <x:v>12</x:v>
      </x:c>
      <x:c r="H1011" s="15" t="n">
        <x:v>9</x:v>
      </x:c>
    </x:row>
    <x:row r="1012" ht="52" customHeight="1">
      <x:c r="A1012" s="13" t="str">
        <x:v>BASE-01-R05</x:v>
      </x:c>
      <x:c r="B1012" s="13" t="str">
        <x:v>Dépôt des départs</x:v>
      </x:c>
      <x:c r="C1012" s="13" t="str">
        <x:v>Mondes</x:v>
      </x:c>
      <x:c r="D1012" s="13" t="str">
        <x:v>Soixante salles des bases</x:v>
      </x:c>
      <x:c r="E1012" s="13" t="str">
        <x:v>Lire Mondes</x:v>
      </x:c>
      <x:c r="F1012" s="13" t="str">
        <x:v>Reconstitution documentée V4 — nouvelle rédaction V5</x:v>
      </x:c>
      <x:c r="G1012" s="15" t="n">
        <x:v>12</x:v>
      </x:c>
      <x:c r="H1012" s="15" t="n">
        <x:v>10</x:v>
      </x:c>
    </x:row>
    <x:row r="1013" ht="52" customHeight="1">
      <x:c r="A1013" s="13" t="str">
        <x:v>BASE-01-R06</x:v>
      </x:c>
      <x:c r="B1013" s="13" t="str">
        <x:v>Belvédère orbital</x:v>
      </x:c>
      <x:c r="C1013" s="13" t="str">
        <x:v>Mondes</x:v>
      </x:c>
      <x:c r="D1013" s="13" t="str">
        <x:v>Soixante salles des bases</x:v>
      </x:c>
      <x:c r="E1013" s="13" t="str">
        <x:v>Lire Mondes</x:v>
      </x:c>
      <x:c r="F1013" s="13" t="str">
        <x:v>Reconstitution documentée V4 — nouvelle rédaction V5</x:v>
      </x:c>
      <x:c r="G1013" s="15" t="n">
        <x:v>12</x:v>
      </x:c>
      <x:c r="H1013" s="15" t="n">
        <x:v>11</x:v>
      </x:c>
    </x:row>
    <x:row r="1014" ht="52" customHeight="1">
      <x:c r="A1014" s="13" t="str">
        <x:v>BASE-02-R01</x:v>
      </x:c>
      <x:c r="B1014" s="13" t="str">
        <x:v>Sas triple</x:v>
      </x:c>
      <x:c r="C1014" s="13" t="str">
        <x:v>Mondes</x:v>
      </x:c>
      <x:c r="D1014" s="13" t="str">
        <x:v>Soixante salles des bases</x:v>
      </x:c>
      <x:c r="E1014" s="13" t="str">
        <x:v>Lire Mondes</x:v>
      </x:c>
      <x:c r="F1014" s="13" t="str">
        <x:v>Reconstitution documentée V4 — nouvelle rédaction V5</x:v>
      </x:c>
      <x:c r="G1014" s="15" t="n">
        <x:v>12</x:v>
      </x:c>
      <x:c r="H1014" s="15" t="n">
        <x:v>12</x:v>
      </x:c>
    </x:row>
    <x:row r="1015" ht="52" customHeight="1">
      <x:c r="A1015" s="13" t="str">
        <x:v>BASE-02-R02</x:v>
      </x:c>
      <x:c r="B1015" s="13" t="str">
        <x:v>Table des escales</x:v>
      </x:c>
      <x:c r="C1015" s="13" t="str">
        <x:v>Mondes</x:v>
      </x:c>
      <x:c r="D1015" s="13" t="str">
        <x:v>Soixante salles des bases</x:v>
      </x:c>
      <x:c r="E1015" s="13" t="str">
        <x:v>Lire Mondes</x:v>
      </x:c>
      <x:c r="F1015" s="13" t="str">
        <x:v>Reconstitution documentée V4 — nouvelle rédaction V5</x:v>
      </x:c>
      <x:c r="G1015" s="15" t="n">
        <x:v>12</x:v>
      </x:c>
      <x:c r="H1015" s="15" t="n">
        <x:v>13</x:v>
      </x:c>
    </x:row>
    <x:row r="1016" ht="52" customHeight="1">
      <x:c r="A1016" s="13" t="str">
        <x:v>BASE-02-R03</x:v>
      </x:c>
      <x:c r="B1016" s="13" t="str">
        <x:v>Balises de trafic</x:v>
      </x:c>
      <x:c r="C1016" s="13" t="str">
        <x:v>Mondes</x:v>
      </x:c>
      <x:c r="D1016" s="13" t="str">
        <x:v>Soixante salles des bases</x:v>
      </x:c>
      <x:c r="E1016" s="13" t="str">
        <x:v>Lire Mondes</x:v>
      </x:c>
      <x:c r="F1016" s="13" t="str">
        <x:v>Reconstitution documentée V4 — nouvelle rédaction V5</x:v>
      </x:c>
      <x:c r="G1016" s="15" t="n">
        <x:v>12</x:v>
      </x:c>
      <x:c r="H1016" s="15" t="n">
        <x:v>14</x:v>
      </x:c>
    </x:row>
    <x:row r="1017" ht="52" customHeight="1">
      <x:c r="A1017" s="13" t="str">
        <x:v>BASE-02-R04</x:v>
      </x:c>
      <x:c r="B1017" s="13" t="str">
        <x:v>Atelier des sondes</x:v>
      </x:c>
      <x:c r="C1017" s="13" t="str">
        <x:v>Mondes</x:v>
      </x:c>
      <x:c r="D1017" s="13" t="str">
        <x:v>Soixante salles des bases</x:v>
      </x:c>
      <x:c r="E1017" s="13" t="str">
        <x:v>Lire Mondes</x:v>
      </x:c>
      <x:c r="F1017" s="13" t="str">
        <x:v>Reconstitution documentée V4 — nouvelle rédaction V5</x:v>
      </x:c>
      <x:c r="G1017" s="15" t="n">
        <x:v>12</x:v>
      </x:c>
      <x:c r="H1017" s="15" t="n">
        <x:v>15</x:v>
      </x:c>
    </x:row>
    <x:row r="1018" ht="52" customHeight="1">
      <x:c r="A1018" s="13" t="str">
        <x:v>BASE-02-R05</x:v>
      </x:c>
      <x:c r="B1018" s="13" t="str">
        <x:v>Salle des pactes</x:v>
      </x:c>
      <x:c r="C1018" s="13" t="str">
        <x:v>Mondes</x:v>
      </x:c>
      <x:c r="D1018" s="13" t="str">
        <x:v>Soixante salles des bases</x:v>
      </x:c>
      <x:c r="E1018" s="13" t="str">
        <x:v>Lire Mondes</x:v>
      </x:c>
      <x:c r="F1018" s="13" t="str">
        <x:v>Reconstitution documentée V4 — nouvelle rédaction V5</x:v>
      </x:c>
      <x:c r="G1018" s="15" t="n">
        <x:v>12</x:v>
      </x:c>
      <x:c r="H1018" s="15" t="n">
        <x:v>16</x:v>
      </x:c>
    </x:row>
    <x:row r="1019" ht="52" customHeight="1">
      <x:c r="A1019" s="13" t="str">
        <x:v>BASE-02-R06</x:v>
      </x:c>
      <x:c r="B1019" s="13" t="str">
        <x:v>Poste des retours</x:v>
      </x:c>
      <x:c r="C1019" s="13" t="str">
        <x:v>Mondes</x:v>
      </x:c>
      <x:c r="D1019" s="13" t="str">
        <x:v>Soixante salles des bases</x:v>
      </x:c>
      <x:c r="E1019" s="13" t="str">
        <x:v>Lire Mondes</x:v>
      </x:c>
      <x:c r="F1019" s="13" t="str">
        <x:v>Reconstitution documentée V4 — nouvelle rédaction V5</x:v>
      </x:c>
      <x:c r="G1019" s="15" t="n">
        <x:v>12</x:v>
      </x:c>
      <x:c r="H1019" s="15" t="n">
        <x:v>17</x:v>
      </x:c>
    </x:row>
    <x:row r="1020" ht="52" customHeight="1">
      <x:c r="A1020" s="13" t="str">
        <x:v>BASE-03-R01</x:v>
      </x:c>
      <x:c r="B1020" s="13" t="str">
        <x:v>Quai de chantier</x:v>
      </x:c>
      <x:c r="C1020" s="13" t="str">
        <x:v>Mondes</x:v>
      </x:c>
      <x:c r="D1020" s="13" t="str">
        <x:v>Soixante salles des bases</x:v>
      </x:c>
      <x:c r="E1020" s="13" t="str">
        <x:v>Lire Mondes</x:v>
      </x:c>
      <x:c r="F1020" s="13" t="str">
        <x:v>Reconstitution documentée V4 — nouvelle rédaction V5</x:v>
      </x:c>
      <x:c r="G1020" s="15" t="n">
        <x:v>12</x:v>
      </x:c>
      <x:c r="H1020" s="15" t="n">
        <x:v>18</x:v>
      </x:c>
    </x:row>
    <x:row r="1021" ht="52" customHeight="1">
      <x:c r="A1021" s="13" t="str">
        <x:v>BASE-03-R02</x:v>
      </x:c>
      <x:c r="B1021" s="13" t="str">
        <x:v>Galerie des coques</x:v>
      </x:c>
      <x:c r="C1021" s="13" t="str">
        <x:v>Mondes</x:v>
      </x:c>
      <x:c r="D1021" s="13" t="str">
        <x:v>Soixante salles des bases</x:v>
      </x:c>
      <x:c r="E1021" s="13" t="str">
        <x:v>Lire Mondes</x:v>
      </x:c>
      <x:c r="F1021" s="13" t="str">
        <x:v>Reconstitution documentée V4 — nouvelle rédaction V5</x:v>
      </x:c>
      <x:c r="G1021" s="15" t="n">
        <x:v>12</x:v>
      </x:c>
      <x:c r="H1021" s="15" t="n">
        <x:v>19</x:v>
      </x:c>
    </x:row>
    <x:row r="1022" ht="52" customHeight="1">
      <x:c r="A1022" s="13" t="str">
        <x:v>BASE-03-R03</x:v>
      </x:c>
      <x:c r="B1022" s="13" t="str">
        <x:v>Atelier de structure</x:v>
      </x:c>
      <x:c r="C1022" s="13" t="str">
        <x:v>Mondes</x:v>
      </x:c>
      <x:c r="D1022" s="13" t="str">
        <x:v>Soixante salles des bases</x:v>
      </x:c>
      <x:c r="E1022" s="13" t="str">
        <x:v>Lire Mondes</x:v>
      </x:c>
      <x:c r="F1022" s="13" t="str">
        <x:v>Reconstitution documentée V4 — nouvelle rédaction V5</x:v>
      </x:c>
      <x:c r="G1022" s="15" t="n">
        <x:v>12</x:v>
      </x:c>
      <x:c r="H1022" s="15" t="n">
        <x:v>20</x:v>
      </x:c>
    </x:row>
    <x:row r="1023" ht="52" customHeight="1">
      <x:c r="A1023" s="13" t="str">
        <x:v>BASE-03-R04</x:v>
      </x:c>
      <x:c r="B1023" s="13" t="str">
        <x:v>Pont de propulsion</x:v>
      </x:c>
      <x:c r="C1023" s="13" t="str">
        <x:v>Mondes</x:v>
      </x:c>
      <x:c r="D1023" s="13" t="str">
        <x:v>Soixante salles des bases</x:v>
      </x:c>
      <x:c r="E1023" s="13" t="str">
        <x:v>Lire Mondes</x:v>
      </x:c>
      <x:c r="F1023" s="13" t="str">
        <x:v>Reconstitution documentée V4 — nouvelle rédaction V5</x:v>
      </x:c>
      <x:c r="G1023" s="15" t="n">
        <x:v>12</x:v>
      </x:c>
      <x:c r="H1023" s="15" t="n">
        <x:v>21</x:v>
      </x:c>
    </x:row>
    <x:row r="1024" ht="52" customHeight="1">
      <x:c r="A1024" s="13" t="str">
        <x:v>BASE-03-R05</x:v>
      </x:c>
      <x:c r="B1024" s="13" t="str">
        <x:v>Magasin des pièces</x:v>
      </x:c>
      <x:c r="C1024" s="13" t="str">
        <x:v>Mondes</x:v>
      </x:c>
      <x:c r="D1024" s="13" t="str">
        <x:v>Soixante salles des bases</x:v>
      </x:c>
      <x:c r="E1024" s="13" t="str">
        <x:v>Lire Mondes</x:v>
      </x:c>
      <x:c r="F1024" s="13" t="str">
        <x:v>Reconstitution documentée V4 — nouvelle rédaction V5</x:v>
      </x:c>
      <x:c r="G1024" s="15" t="n">
        <x:v>12</x:v>
      </x:c>
      <x:c r="H1024" s="15" t="n">
        <x:v>22</x:v>
      </x:c>
    </x:row>
    <x:row r="1025" ht="52" customHeight="1">
      <x:c r="A1025" s="13" t="str">
        <x:v>BASE-03-R06</x:v>
      </x:c>
      <x:c r="B1025" s="13" t="str">
        <x:v>Cabine des essais</x:v>
      </x:c>
      <x:c r="C1025" s="13" t="str">
        <x:v>Mondes</x:v>
      </x:c>
      <x:c r="D1025" s="13" t="str">
        <x:v>Soixante salles des bases</x:v>
      </x:c>
      <x:c r="E1025" s="13" t="str">
        <x:v>Lire Mondes</x:v>
      </x:c>
      <x:c r="F1025" s="13" t="str">
        <x:v>Reconstitution documentée V4 — nouvelle rédaction V5</x:v>
      </x:c>
      <x:c r="G1025" s="15" t="n">
        <x:v>12</x:v>
      </x:c>
      <x:c r="H1025" s="15" t="n">
        <x:v>23</x:v>
      </x:c>
    </x:row>
    <x:row r="1026" ht="52" customHeight="1">
      <x:c r="A1026" s="13" t="str">
        <x:v>BASE-04-R01</x:v>
      </x:c>
      <x:c r="B1026" s="13" t="str">
        <x:v>Sas de roche</x:v>
      </x:c>
      <x:c r="C1026" s="13" t="str">
        <x:v>Mondes</x:v>
      </x:c>
      <x:c r="D1026" s="13" t="str">
        <x:v>Soixante salles des bases</x:v>
      </x:c>
      <x:c r="E1026" s="13" t="str">
        <x:v>Lire Mondes</x:v>
      </x:c>
      <x:c r="F1026" s="13" t="str">
        <x:v>Reconstitution documentée V4 — nouvelle rédaction V5</x:v>
      </x:c>
      <x:c r="G1026" s="15" t="n">
        <x:v>12</x:v>
      </x:c>
      <x:c r="H1026" s="15" t="n">
        <x:v>24</x:v>
      </x:c>
    </x:row>
    <x:row r="1027" ht="52" customHeight="1">
      <x:c r="A1027" s="13" t="str">
        <x:v>BASE-04-R02</x:v>
      </x:c>
      <x:c r="B1027" s="13" t="str">
        <x:v>Tour des échos</x:v>
      </x:c>
      <x:c r="C1027" s="13" t="str">
        <x:v>Mondes</x:v>
      </x:c>
      <x:c r="D1027" s="13" t="str">
        <x:v>Soixante salles des bases</x:v>
      </x:c>
      <x:c r="E1027" s="13" t="str">
        <x:v>Lire Mondes</x:v>
      </x:c>
      <x:c r="F1027" s="13" t="str">
        <x:v>Reconstitution documentée V4 — nouvelle rédaction V5</x:v>
      </x:c>
      <x:c r="G1027" s="15" t="n">
        <x:v>12</x:v>
      </x:c>
      <x:c r="H1027" s="15" t="n">
        <x:v>25</x:v>
      </x:c>
    </x:row>
    <x:row r="1028" ht="52" customHeight="1">
      <x:c r="A1028" s="13" t="str">
        <x:v>BASE-04-R03</x:v>
      </x:c>
      <x:c r="B1028" s="13" t="str">
        <x:v>Racks de balises</x:v>
      </x:c>
      <x:c r="C1028" s="13" t="str">
        <x:v>Mondes</x:v>
      </x:c>
      <x:c r="D1028" s="13" t="str">
        <x:v>Soixante salles des bases</x:v>
      </x:c>
      <x:c r="E1028" s="13" t="str">
        <x:v>Lire Mondes</x:v>
      </x:c>
      <x:c r="F1028" s="13" t="str">
        <x:v>Reconstitution documentée V4 — nouvelle rédaction V5</x:v>
      </x:c>
      <x:c r="G1028" s="15" t="n">
        <x:v>12</x:v>
      </x:c>
      <x:c r="H1028" s="15" t="n">
        <x:v>26</x:v>
      </x:c>
    </x:row>
    <x:row r="1029" ht="52" customHeight="1">
      <x:c r="A1029" s="13" t="str">
        <x:v>BASE-04-R04</x:v>
      </x:c>
      <x:c r="B1029" s="13" t="str">
        <x:v>Atelier mobile</x:v>
      </x:c>
      <x:c r="C1029" s="13" t="str">
        <x:v>Mondes</x:v>
      </x:c>
      <x:c r="D1029" s="13" t="str">
        <x:v>Soixante salles des bases</x:v>
      </x:c>
      <x:c r="E1029" s="13" t="str">
        <x:v>Lire Mondes</x:v>
      </x:c>
      <x:c r="F1029" s="13" t="str">
        <x:v>Reconstitution documentée V4 — nouvelle rédaction V5</x:v>
      </x:c>
      <x:c r="G1029" s="15" t="n">
        <x:v>12</x:v>
      </x:c>
      <x:c r="H1029" s="15" t="n">
        <x:v>27</x:v>
      </x:c>
    </x:row>
    <x:row r="1030" ht="52" customHeight="1">
      <x:c r="A1030" s="13" t="str">
        <x:v>BASE-04-R05</x:v>
      </x:c>
      <x:c r="B1030" s="13" t="str">
        <x:v>Abri de relève</x:v>
      </x:c>
      <x:c r="C1030" s="13" t="str">
        <x:v>Mondes</x:v>
      </x:c>
      <x:c r="D1030" s="13" t="str">
        <x:v>Soixante salles des bases</x:v>
      </x:c>
      <x:c r="E1030" s="13" t="str">
        <x:v>Lire Mondes</x:v>
      </x:c>
      <x:c r="F1030" s="13" t="str">
        <x:v>Reconstitution documentée V4 — nouvelle rédaction V5</x:v>
      </x:c>
      <x:c r="G1030" s="15" t="n">
        <x:v>12</x:v>
      </x:c>
      <x:c r="H1030" s="15" t="n">
        <x:v>28</x:v>
      </x:c>
    </x:row>
    <x:row r="1031" ht="52" customHeight="1">
      <x:c r="A1031" s="13" t="str">
        <x:v>BASE-04-R06</x:v>
      </x:c>
      <x:c r="B1031" s="13" t="str">
        <x:v>Poste de veille</x:v>
      </x:c>
      <x:c r="C1031" s="13" t="str">
        <x:v>Mondes</x:v>
      </x:c>
      <x:c r="D1031" s="13" t="str">
        <x:v>Soixante salles des bases</x:v>
      </x:c>
      <x:c r="E1031" s="13" t="str">
        <x:v>Lire Mondes</x:v>
      </x:c>
      <x:c r="F1031" s="13" t="str">
        <x:v>Reconstitution documentée V4 — nouvelle rédaction V5</x:v>
      </x:c>
      <x:c r="G1031" s="15" t="n">
        <x:v>12</x:v>
      </x:c>
      <x:c r="H1031" s="15" t="n">
        <x:v>29</x:v>
      </x:c>
    </x:row>
    <x:row r="1032" ht="52" customHeight="1">
      <x:c r="A1032" s="13" t="str">
        <x:v>BASE-05-R01</x:v>
      </x:c>
      <x:c r="B1032" s="13" t="str">
        <x:v>Quai du foyer</x:v>
      </x:c>
      <x:c r="C1032" s="13" t="str">
        <x:v>Mondes</x:v>
      </x:c>
      <x:c r="D1032" s="13" t="str">
        <x:v>Soixante salles des bases</x:v>
      </x:c>
      <x:c r="E1032" s="13" t="str">
        <x:v>Lire Mondes</x:v>
      </x:c>
      <x:c r="F1032" s="13" t="str">
        <x:v>Reconstitution documentée V4 — nouvelle rédaction V5</x:v>
      </x:c>
      <x:c r="G1032" s="15" t="n">
        <x:v>12</x:v>
      </x:c>
      <x:c r="H1032" s="15" t="n">
        <x:v>30</x:v>
      </x:c>
    </x:row>
    <x:row r="1033" ht="52" customHeight="1">
      <x:c r="A1033" s="13" t="str">
        <x:v>BASE-05-R02</x:v>
      </x:c>
      <x:c r="B1033" s="13" t="str">
        <x:v>Salle commune</x:v>
      </x:c>
      <x:c r="C1033" s="13" t="str">
        <x:v>Mondes</x:v>
      </x:c>
      <x:c r="D1033" s="13" t="str">
        <x:v>Soixante salles des bases</x:v>
      </x:c>
      <x:c r="E1033" s="13" t="str">
        <x:v>Lire Mondes</x:v>
      </x:c>
      <x:c r="F1033" s="13" t="str">
        <x:v>Reconstitution documentée V4 — nouvelle rédaction V5</x:v>
      </x:c>
      <x:c r="G1033" s="15" t="n">
        <x:v>12</x:v>
      </x:c>
      <x:c r="H1033" s="15" t="n">
        <x:v>31</x:v>
      </x:c>
    </x:row>
    <x:row r="1034" ht="52" customHeight="1">
      <x:c r="A1034" s="13" t="str">
        <x:v>BASE-05-R03</x:v>
      </x:c>
      <x:c r="B1034" s="13" t="str">
        <x:v>Atelier des voyageurs</x:v>
      </x:c>
      <x:c r="C1034" s="13" t="str">
        <x:v>Mondes</x:v>
      </x:c>
      <x:c r="D1034" s="13" t="str">
        <x:v>Soixante salles des bases</x:v>
      </x:c>
      <x:c r="E1034" s="13" t="str">
        <x:v>Lire Mondes</x:v>
      </x:c>
      <x:c r="F1034" s="13" t="str">
        <x:v>Reconstitution documentée V4 — nouvelle rédaction V5</x:v>
      </x:c>
      <x:c r="G1034" s="15" t="n">
        <x:v>12</x:v>
      </x:c>
      <x:c r="H1034" s="15" t="n">
        <x:v>32</x:v>
      </x:c>
    </x:row>
    <x:row r="1035" ht="52" customHeight="1">
      <x:c r="A1035" s="13" t="str">
        <x:v>BASE-05-R04</x:v>
      </x:c>
      <x:c r="B1035" s="13" t="str">
        <x:v>Archives des départs</x:v>
      </x:c>
      <x:c r="C1035" s="13" t="str">
        <x:v>Mondes</x:v>
      </x:c>
      <x:c r="D1035" s="13" t="str">
        <x:v>Soixante salles des bases</x:v>
      </x:c>
      <x:c r="E1035" s="13" t="str">
        <x:v>Lire Mondes</x:v>
      </x:c>
      <x:c r="F1035" s="13" t="str">
        <x:v>Reconstitution documentée V4 — nouvelle rédaction V5</x:v>
      </x:c>
      <x:c r="G1035" s="15" t="n">
        <x:v>12</x:v>
      </x:c>
      <x:c r="H1035" s="15" t="n">
        <x:v>33</x:v>
      </x:c>
    </x:row>
    <x:row r="1036" ht="52" customHeight="1">
      <x:c r="A1036" s="13" t="str">
        <x:v>BASE-05-R05</x:v>
      </x:c>
      <x:c r="B1036" s="13" t="str">
        <x:v>Infirmerie de halte</x:v>
      </x:c>
      <x:c r="C1036" s="13" t="str">
        <x:v>Mondes</x:v>
      </x:c>
      <x:c r="D1036" s="13" t="str">
        <x:v>Soixante salles des bases</x:v>
      </x:c>
      <x:c r="E1036" s="13" t="str">
        <x:v>Lire Mondes</x:v>
      </x:c>
      <x:c r="F1036" s="13" t="str">
        <x:v>Reconstitution documentée V4 — nouvelle rédaction V5</x:v>
      </x:c>
      <x:c r="G1036" s="15" t="n">
        <x:v>12</x:v>
      </x:c>
      <x:c r="H1036" s="15" t="n">
        <x:v>34</x:v>
      </x:c>
    </x:row>
    <x:row r="1037" ht="52" customHeight="1">
      <x:c r="A1037" s="13" t="str">
        <x:v>BASE-05-R06</x:v>
      </x:c>
      <x:c r="B1037" s="13" t="str">
        <x:v>Terrasse protégée</x:v>
      </x:c>
      <x:c r="C1037" s="13" t="str">
        <x:v>Mondes</x:v>
      </x:c>
      <x:c r="D1037" s="13" t="str">
        <x:v>Soixante salles des bases</x:v>
      </x:c>
      <x:c r="E1037" s="13" t="str">
        <x:v>Lire Mondes</x:v>
      </x:c>
      <x:c r="F1037" s="13" t="str">
        <x:v>Reconstitution documentée V4 — nouvelle rédaction V5</x:v>
      </x:c>
      <x:c r="G1037" s="15" t="n">
        <x:v>12</x:v>
      </x:c>
      <x:c r="H1037" s="15" t="n">
        <x:v>35</x:v>
      </x:c>
    </x:row>
    <x:row r="1038" ht="52" customHeight="1">
      <x:c r="A1038" s="13" t="str">
        <x:v>BASE-06-R01</x:v>
      </x:c>
      <x:c r="B1038" s="13" t="str">
        <x:v>Quai des émissaires</x:v>
      </x:c>
      <x:c r="C1038" s="13" t="str">
        <x:v>Mondes</x:v>
      </x:c>
      <x:c r="D1038" s="13" t="str">
        <x:v>Soixante salles des bases</x:v>
      </x:c>
      <x:c r="E1038" s="13" t="str">
        <x:v>Lire Mondes</x:v>
      </x:c>
      <x:c r="F1038" s="13" t="str">
        <x:v>Reconstitution documentée V4 — nouvelle rédaction V5</x:v>
      </x:c>
      <x:c r="G1038" s="15" t="n">
        <x:v>12</x:v>
      </x:c>
      <x:c r="H1038" s="15" t="n">
        <x:v>36</x:v>
      </x:c>
    </x:row>
    <x:row r="1039" ht="52" customHeight="1">
      <x:c r="A1039" s="13" t="str">
        <x:v>BASE-06-R02</x:v>
      </x:c>
      <x:c r="B1039" s="13" t="str">
        <x:v>Salle des objectifs</x:v>
      </x:c>
      <x:c r="C1039" s="13" t="str">
        <x:v>Mondes</x:v>
      </x:c>
      <x:c r="D1039" s="13" t="str">
        <x:v>Soixante salles des bases</x:v>
      </x:c>
      <x:c r="E1039" s="13" t="str">
        <x:v>Lire Mondes</x:v>
      </x:c>
      <x:c r="F1039" s="13" t="str">
        <x:v>Reconstitution documentée V4 — nouvelle rédaction V5</x:v>
      </x:c>
      <x:c r="G1039" s="15" t="n">
        <x:v>12</x:v>
      </x:c>
      <x:c r="H1039" s="15" t="n">
        <x:v>37</x:v>
      </x:c>
    </x:row>
    <x:row r="1040" ht="52" customHeight="1">
      <x:c r="A1040" s="13" t="str">
        <x:v>BASE-06-R03</x:v>
      </x:c>
      <x:c r="B1040" s="13" t="str">
        <x:v>Cabinet des preuves</x:v>
      </x:c>
      <x:c r="C1040" s="13" t="str">
        <x:v>Mondes</x:v>
      </x:c>
      <x:c r="D1040" s="13" t="str">
        <x:v>Soixante salles des bases</x:v>
      </x:c>
      <x:c r="E1040" s="13" t="str">
        <x:v>Lire Mondes</x:v>
      </x:c>
      <x:c r="F1040" s="13" t="str">
        <x:v>Reconstitution documentée V4 — nouvelle rédaction V5</x:v>
      </x:c>
      <x:c r="G1040" s="15" t="n">
        <x:v>12</x:v>
      </x:c>
      <x:c r="H1040" s="15" t="n">
        <x:v>38</x:v>
      </x:c>
    </x:row>
    <x:row r="1041" ht="52" customHeight="1">
      <x:c r="A1041" s="13" t="str">
        <x:v>BASE-06-R04</x:v>
      </x:c>
      <x:c r="B1041" s="13" t="str">
        <x:v>Atelier des signaux</x:v>
      </x:c>
      <x:c r="C1041" s="13" t="str">
        <x:v>Mondes</x:v>
      </x:c>
      <x:c r="D1041" s="13" t="str">
        <x:v>Soixante salles des bases</x:v>
      </x:c>
      <x:c r="E1041" s="13" t="str">
        <x:v>Lire Mondes</x:v>
      </x:c>
      <x:c r="F1041" s="13" t="str">
        <x:v>Reconstitution documentée V4 — nouvelle rédaction V5</x:v>
      </x:c>
      <x:c r="G1041" s="15" t="n">
        <x:v>12</x:v>
      </x:c>
      <x:c r="H1041" s="15" t="n">
        <x:v>39</x:v>
      </x:c>
    </x:row>
    <x:row r="1042" ht="52" customHeight="1">
      <x:c r="A1042" s="13" t="str">
        <x:v>BASE-06-R05</x:v>
      </x:c>
      <x:c r="B1042" s="13" t="str">
        <x:v>Logis de passage</x:v>
      </x:c>
      <x:c r="C1042" s="13" t="str">
        <x:v>Mondes</x:v>
      </x:c>
      <x:c r="D1042" s="13" t="str">
        <x:v>Soixante salles des bases</x:v>
      </x:c>
      <x:c r="E1042" s="13" t="str">
        <x:v>Lire Mondes</x:v>
      </x:c>
      <x:c r="F1042" s="13" t="str">
        <x:v>Reconstitution documentée V4 — nouvelle rédaction V5</x:v>
      </x:c>
      <x:c r="G1042" s="15" t="n">
        <x:v>12</x:v>
      </x:c>
      <x:c r="H1042" s="15" t="n">
        <x:v>40</x:v>
      </x:c>
    </x:row>
    <x:row r="1043" ht="52" customHeight="1">
      <x:c r="A1043" s="13" t="str">
        <x:v>BASE-06-R06</x:v>
      </x:c>
      <x:c r="B1043" s="13" t="str">
        <x:v>Observatoire des limites</x:v>
      </x:c>
      <x:c r="C1043" s="13" t="str">
        <x:v>Mondes</x:v>
      </x:c>
      <x:c r="D1043" s="13" t="str">
        <x:v>Soixante salles des bases</x:v>
      </x:c>
      <x:c r="E1043" s="13" t="str">
        <x:v>Lire Mondes</x:v>
      </x:c>
      <x:c r="F1043" s="13" t="str">
        <x:v>Reconstitution documentée V4 — nouvelle rédaction V5</x:v>
      </x:c>
      <x:c r="G1043" s="15" t="n">
        <x:v>12</x:v>
      </x:c>
      <x:c r="H1043" s="15" t="n">
        <x:v>41</x:v>
      </x:c>
    </x:row>
    <x:row r="1044" ht="52" customHeight="1">
      <x:c r="A1044" s="13" t="str">
        <x:v>BASE-07-R01</x:v>
      </x:c>
      <x:c r="B1044" s="13" t="str">
        <x:v>Sas extérieur</x:v>
      </x:c>
      <x:c r="C1044" s="13" t="str">
        <x:v>Mondes</x:v>
      </x:c>
      <x:c r="D1044" s="13" t="str">
        <x:v>Soixante salles des bases</x:v>
      </x:c>
      <x:c r="E1044" s="13" t="str">
        <x:v>Lire Mondes</x:v>
      </x:c>
      <x:c r="F1044" s="13" t="str">
        <x:v>Reconstitution documentée V4 — nouvelle rédaction V5</x:v>
      </x:c>
      <x:c r="G1044" s="15" t="n">
        <x:v>12</x:v>
      </x:c>
      <x:c r="H1044" s="15" t="n">
        <x:v>42</x:v>
      </x:c>
    </x:row>
    <x:row r="1045" ht="52" customHeight="1">
      <x:c r="A1045" s="13" t="str">
        <x:v>BASE-07-R02</x:v>
      </x:c>
      <x:c r="B1045" s="13" t="str">
        <x:v>Baie des berceaux</x:v>
      </x:c>
      <x:c r="C1045" s="13" t="str">
        <x:v>Mondes</x:v>
      </x:c>
      <x:c r="D1045" s="13" t="str">
        <x:v>Soixante salles des bases</x:v>
      </x:c>
      <x:c r="E1045" s="13" t="str">
        <x:v>Lire Mondes</x:v>
      </x:c>
      <x:c r="F1045" s="13" t="str">
        <x:v>Reconstitution documentée V4 — nouvelle rédaction V5</x:v>
      </x:c>
      <x:c r="G1045" s="15" t="n">
        <x:v>12</x:v>
      </x:c>
      <x:c r="H1045" s="15" t="n">
        <x:v>43</x:v>
      </x:c>
    </x:row>
    <x:row r="1046" ht="52" customHeight="1">
      <x:c r="A1046" s="13" t="str">
        <x:v>BASE-07-R03</x:v>
      </x:c>
      <x:c r="B1046" s="13" t="str">
        <x:v>Poste des capteurs</x:v>
      </x:c>
      <x:c r="C1046" s="13" t="str">
        <x:v>Mondes</x:v>
      </x:c>
      <x:c r="D1046" s="13" t="str">
        <x:v>Soixante salles des bases</x:v>
      </x:c>
      <x:c r="E1046" s="13" t="str">
        <x:v>Lire Mondes</x:v>
      </x:c>
      <x:c r="F1046" s="13" t="str">
        <x:v>Reconstitution documentée V4 — nouvelle rédaction V5</x:v>
      </x:c>
      <x:c r="G1046" s="15" t="n">
        <x:v>12</x:v>
      </x:c>
      <x:c r="H1046" s="15" t="n">
        <x:v>44</x:v>
      </x:c>
    </x:row>
    <x:row r="1047" ht="52" customHeight="1">
      <x:c r="A1047" s="13" t="str">
        <x:v>BASE-07-R04</x:v>
      </x:c>
      <x:c r="B1047" s="13" t="str">
        <x:v>Atelier isolé</x:v>
      </x:c>
      <x:c r="C1047" s="13" t="str">
        <x:v>Mondes</x:v>
      </x:c>
      <x:c r="D1047" s="13" t="str">
        <x:v>Soixante salles des bases</x:v>
      </x:c>
      <x:c r="E1047" s="13" t="str">
        <x:v>Lire Mondes</x:v>
      </x:c>
      <x:c r="F1047" s="13" t="str">
        <x:v>Reconstitution documentée V4 — nouvelle rédaction V5</x:v>
      </x:c>
      <x:c r="G1047" s="15" t="n">
        <x:v>12</x:v>
      </x:c>
      <x:c r="H1047" s="15" t="n">
        <x:v>45</x:v>
      </x:c>
    </x:row>
    <x:row r="1048" ht="52" customHeight="1">
      <x:c r="A1048" s="13" t="str">
        <x:v>BASE-07-R05</x:v>
      </x:c>
      <x:c r="B1048" s="13" t="str">
        <x:v>Coursive d’observation</x:v>
      </x:c>
      <x:c r="C1048" s="13" t="str">
        <x:v>Mondes</x:v>
      </x:c>
      <x:c r="D1048" s="13" t="str">
        <x:v>Soixante salles des bases</x:v>
      </x:c>
      <x:c r="E1048" s="13" t="str">
        <x:v>Lire Mondes</x:v>
      </x:c>
      <x:c r="F1048" s="13" t="str">
        <x:v>Reconstitution documentée V4 — nouvelle rédaction V5</x:v>
      </x:c>
      <x:c r="G1048" s="15" t="n">
        <x:v>12</x:v>
      </x:c>
      <x:c r="H1048" s="15" t="n">
        <x:v>46</x:v>
      </x:c>
    </x:row>
    <x:row r="1049" ht="52" customHeight="1">
      <x:c r="A1049" s="13" t="str">
        <x:v>BASE-07-R06</x:v>
      </x:c>
      <x:c r="B1049" s="13" t="str">
        <x:v>Sortie de secours</x:v>
      </x:c>
      <x:c r="C1049" s="13" t="str">
        <x:v>Mondes</x:v>
      </x:c>
      <x:c r="D1049" s="13" t="str">
        <x:v>Soixante salles des bases</x:v>
      </x:c>
      <x:c r="E1049" s="13" t="str">
        <x:v>Lire Mondes</x:v>
      </x:c>
      <x:c r="F1049" s="13" t="str">
        <x:v>Reconstitution documentée V4 — nouvelle rédaction V5</x:v>
      </x:c>
      <x:c r="G1049" s="15" t="n">
        <x:v>12</x:v>
      </x:c>
      <x:c r="H1049" s="15" t="n">
        <x:v>47</x:v>
      </x:c>
    </x:row>
    <x:row r="1050" ht="52" customHeight="1">
      <x:c r="A1050" s="13" t="str">
        <x:v>BASE-08-R01</x:v>
      </x:c>
      <x:c r="B1050" s="13" t="str">
        <x:v>Quai des instruments</x:v>
      </x:c>
      <x:c r="C1050" s="13" t="str">
        <x:v>Mondes</x:v>
      </x:c>
      <x:c r="D1050" s="13" t="str">
        <x:v>Soixante salles des bases</x:v>
      </x:c>
      <x:c r="E1050" s="13" t="str">
        <x:v>Lire Mondes</x:v>
      </x:c>
      <x:c r="F1050" s="13" t="str">
        <x:v>Reconstitution documentée V4 — nouvelle rédaction V5</x:v>
      </x:c>
      <x:c r="G1050" s="15" t="n">
        <x:v>12</x:v>
      </x:c>
      <x:c r="H1050" s="15" t="n">
        <x:v>48</x:v>
      </x:c>
    </x:row>
    <x:row r="1051" ht="52" customHeight="1">
      <x:c r="A1051" s="13" t="str">
        <x:v>BASE-08-R02</x:v>
      </x:c>
      <x:c r="B1051" s="13" t="str">
        <x:v>Chambre des cartes</x:v>
      </x:c>
      <x:c r="C1051" s="13" t="str">
        <x:v>Mondes</x:v>
      </x:c>
      <x:c r="D1051" s="13" t="str">
        <x:v>Soixante salles des bases</x:v>
      </x:c>
      <x:c r="E1051" s="13" t="str">
        <x:v>Lire Mondes</x:v>
      </x:c>
      <x:c r="F1051" s="13" t="str">
        <x:v>Reconstitution documentée V4 — nouvelle rédaction V5</x:v>
      </x:c>
      <x:c r="G1051" s="15" t="n">
        <x:v>12</x:v>
      </x:c>
      <x:c r="H1051" s="15" t="n">
        <x:v>49</x:v>
      </x:c>
    </x:row>
    <x:row r="1052" ht="52" customHeight="1">
      <x:c r="A1052" s="13" t="str">
        <x:v>BASE-08-R03</x:v>
      </x:c>
      <x:c r="B1052" s="13" t="str">
        <x:v>Banc des anneaux</x:v>
      </x:c>
      <x:c r="C1052" s="13" t="str">
        <x:v>Mondes</x:v>
      </x:c>
      <x:c r="D1052" s="13" t="str">
        <x:v>Soixante salles des bases</x:v>
      </x:c>
      <x:c r="E1052" s="13" t="str">
        <x:v>Lire Mondes</x:v>
      </x:c>
      <x:c r="F1052" s="13" t="str">
        <x:v>Reconstitution documentée V4 — nouvelle rédaction V5</x:v>
      </x:c>
      <x:c r="G1052" s="15" t="n">
        <x:v>12</x:v>
      </x:c>
      <x:c r="H1052" s="15" t="n">
        <x:v>50</x:v>
      </x:c>
    </x:row>
    <x:row r="1053" ht="52" customHeight="1">
      <x:c r="A1053" s="13" t="str">
        <x:v>BASE-08-R04</x:v>
      </x:c>
      <x:c r="B1053" s="13" t="str">
        <x:v>Archives des branches</x:v>
      </x:c>
      <x:c r="C1053" s="13" t="str">
        <x:v>Mondes</x:v>
      </x:c>
      <x:c r="D1053" s="13" t="str">
        <x:v>Soixante salles des bases</x:v>
      </x:c>
      <x:c r="E1053" s="13" t="str">
        <x:v>Lire Mondes</x:v>
      </x:c>
      <x:c r="F1053" s="13" t="str">
        <x:v>Reconstitution documentée V4 — nouvelle rédaction V5</x:v>
      </x:c>
      <x:c r="G1053" s="15" t="n">
        <x:v>12</x:v>
      </x:c>
      <x:c r="H1053" s="15" t="n">
        <x:v>51</x:v>
      </x:c>
    </x:row>
    <x:row r="1054" ht="52" customHeight="1">
      <x:c r="A1054" s="13" t="str">
        <x:v>BASE-08-R05</x:v>
      </x:c>
      <x:c r="B1054" s="13" t="str">
        <x:v>Poste de rappel</x:v>
      </x:c>
      <x:c r="C1054" s="13" t="str">
        <x:v>Mondes</x:v>
      </x:c>
      <x:c r="D1054" s="13" t="str">
        <x:v>Soixante salles des bases</x:v>
      </x:c>
      <x:c r="E1054" s="13" t="str">
        <x:v>Lire Mondes</x:v>
      </x:c>
      <x:c r="F1054" s="13" t="str">
        <x:v>Reconstitution documentée V4 — nouvelle rédaction V5</x:v>
      </x:c>
      <x:c r="G1054" s="15" t="n">
        <x:v>12</x:v>
      </x:c>
      <x:c r="H1054" s="15" t="n">
        <x:v>52</x:v>
      </x:c>
    </x:row>
    <x:row r="1055" ht="52" customHeight="1">
      <x:c r="A1055" s="13" t="str">
        <x:v>BASE-08-R06</x:v>
      </x:c>
      <x:c r="B1055" s="13" t="str">
        <x:v>Salle des retours</x:v>
      </x:c>
      <x:c r="C1055" s="13" t="str">
        <x:v>Mondes</x:v>
      </x:c>
      <x:c r="D1055" s="13" t="str">
        <x:v>Soixante salles des bases</x:v>
      </x:c>
      <x:c r="E1055" s="13" t="str">
        <x:v>Lire Mondes</x:v>
      </x:c>
      <x:c r="F1055" s="13" t="str">
        <x:v>Reconstitution documentée V4 — nouvelle rédaction V5</x:v>
      </x:c>
      <x:c r="G1055" s="15" t="n">
        <x:v>12</x:v>
      </x:c>
      <x:c r="H1055" s="15" t="n">
        <x:v>53</x:v>
      </x:c>
    </x:row>
    <x:row r="1056" ht="52" customHeight="1">
      <x:c r="A1056" s="13" t="str">
        <x:v>BASE-09-R01</x:v>
      </x:c>
      <x:c r="B1056" s="13" t="str">
        <x:v>Brèche d’approche</x:v>
      </x:c>
      <x:c r="C1056" s="13" t="str">
        <x:v>Mondes</x:v>
      </x:c>
      <x:c r="D1056" s="13" t="str">
        <x:v>Soixante salles des bases</x:v>
      </x:c>
      <x:c r="E1056" s="13" t="str">
        <x:v>Lire Mondes</x:v>
      </x:c>
      <x:c r="F1056" s="13" t="str">
        <x:v>Reconstitution documentée V4 — nouvelle rédaction V5</x:v>
      </x:c>
      <x:c r="G1056" s="15" t="n">
        <x:v>12</x:v>
      </x:c>
      <x:c r="H1056" s="15" t="n">
        <x:v>54</x:v>
      </x:c>
    </x:row>
    <x:row r="1057" ht="52" customHeight="1">
      <x:c r="A1057" s="13" t="str">
        <x:v>BASE-09-R02</x:v>
      </x:c>
      <x:c r="B1057" s="13" t="str">
        <x:v>Coursive muette</x:v>
      </x:c>
      <x:c r="C1057" s="13" t="str">
        <x:v>Mondes</x:v>
      </x:c>
      <x:c r="D1057" s="13" t="str">
        <x:v>Soixante salles des bases</x:v>
      </x:c>
      <x:c r="E1057" s="13" t="str">
        <x:v>Lire Mondes</x:v>
      </x:c>
      <x:c r="F1057" s="13" t="str">
        <x:v>Reconstitution documentée V4 — nouvelle rédaction V5</x:v>
      </x:c>
      <x:c r="G1057" s="15" t="n">
        <x:v>12</x:v>
      </x:c>
      <x:c r="H1057" s="15" t="n">
        <x:v>55</x:v>
      </x:c>
    </x:row>
    <x:row r="1058" ht="52" customHeight="1">
      <x:c r="A1058" s="13" t="str">
        <x:v>BASE-09-R03</x:v>
      </x:c>
      <x:c r="B1058" s="13" t="str">
        <x:v>Atelier éteint</x:v>
      </x:c>
      <x:c r="C1058" s="13" t="str">
        <x:v>Mondes</x:v>
      </x:c>
      <x:c r="D1058" s="13" t="str">
        <x:v>Soixante salles des bases</x:v>
      </x:c>
      <x:c r="E1058" s="13" t="str">
        <x:v>Lire Mondes</x:v>
      </x:c>
      <x:c r="F1058" s="13" t="str">
        <x:v>Reconstitution documentée V4 — nouvelle rédaction V5</x:v>
      </x:c>
      <x:c r="G1058" s="15" t="n">
        <x:v>12</x:v>
      </x:c>
      <x:c r="H1058" s="15" t="n">
        <x:v>56</x:v>
      </x:c>
    </x:row>
    <x:row r="1059" ht="52" customHeight="1">
      <x:c r="A1059" s="13" t="str">
        <x:v>BASE-09-R04</x:v>
      </x:c>
      <x:c r="B1059" s="13" t="str">
        <x:v>Galerie des noms</x:v>
      </x:c>
      <x:c r="C1059" s="13" t="str">
        <x:v>Mondes</x:v>
      </x:c>
      <x:c r="D1059" s="13" t="str">
        <x:v>Soixante salles des bases</x:v>
      </x:c>
      <x:c r="E1059" s="13" t="str">
        <x:v>Lire Mondes</x:v>
      </x:c>
      <x:c r="F1059" s="13" t="str">
        <x:v>Reconstitution documentée V4 — nouvelle rédaction V5</x:v>
      </x:c>
      <x:c r="G1059" s="15" t="n">
        <x:v>12</x:v>
      </x:c>
      <x:c r="H1059" s="15" t="n">
        <x:v>57</x:v>
      </x:c>
    </x:row>
    <x:row r="1060" ht="52" customHeight="1">
      <x:c r="A1060" s="13" t="str">
        <x:v>BASE-09-R05</x:v>
      </x:c>
      <x:c r="B1060" s="13" t="str">
        <x:v>Soute effondrée</x:v>
      </x:c>
      <x:c r="C1060" s="13" t="str">
        <x:v>Mondes</x:v>
      </x:c>
      <x:c r="D1060" s="13" t="str">
        <x:v>Soixante salles des bases</x:v>
      </x:c>
      <x:c r="E1060" s="13" t="str">
        <x:v>Lire Mondes</x:v>
      </x:c>
      <x:c r="F1060" s="13" t="str">
        <x:v>Reconstitution documentée V4 — nouvelle rédaction V5</x:v>
      </x:c>
      <x:c r="G1060" s="15" t="n">
        <x:v>12</x:v>
      </x:c>
      <x:c r="H1060" s="15" t="n">
        <x:v>58</x:v>
      </x:c>
    </x:row>
    <x:row r="1061" ht="52" customHeight="1">
      <x:c r="A1061" s="13" t="str">
        <x:v>BASE-09-R06</x:v>
      </x:c>
      <x:c r="B1061" s="13" t="str">
        <x:v>Pont des signaux</x:v>
      </x:c>
      <x:c r="C1061" s="13" t="str">
        <x:v>Mondes</x:v>
      </x:c>
      <x:c r="D1061" s="13" t="str">
        <x:v>Soixante salles des bases</x:v>
      </x:c>
      <x:c r="E1061" s="13" t="str">
        <x:v>Lire Mondes</x:v>
      </x:c>
      <x:c r="F1061" s="13" t="str">
        <x:v>Reconstitution documentée V4 — nouvelle rédaction V5</x:v>
      </x:c>
      <x:c r="G1061" s="15" t="n">
        <x:v>12</x:v>
      </x:c>
      <x:c r="H1061" s="15" t="n">
        <x:v>59</x:v>
      </x:c>
    </x:row>
    <x:row r="1062" ht="52" customHeight="1">
      <x:c r="A1062" s="13" t="str">
        <x:v>BASE-10-R01</x:v>
      </x:c>
      <x:c r="B1062" s="13" t="str">
        <x:v>Quai du joueur</x:v>
      </x:c>
      <x:c r="C1062" s="13" t="str">
        <x:v>Mondes</x:v>
      </x:c>
      <x:c r="D1062" s="13" t="str">
        <x:v>Soixante salles des bases</x:v>
      </x:c>
      <x:c r="E1062" s="13" t="str">
        <x:v>Lire Mondes</x:v>
      </x:c>
      <x:c r="F1062" s="13" t="str">
        <x:v>Reconstitution documentée V4 — nouvelle rédaction V5</x:v>
      </x:c>
      <x:c r="G1062" s="15" t="n">
        <x:v>12</x:v>
      </x:c>
      <x:c r="H1062" s="15" t="n">
        <x:v>60</x:v>
      </x:c>
    </x:row>
    <x:row r="1063" ht="52" customHeight="1">
      <x:c r="A1063" s="13" t="str">
        <x:v>BASE-10-R02</x:v>
      </x:c>
      <x:c r="B1063" s="13" t="str">
        <x:v>Salle de préparation</x:v>
      </x:c>
      <x:c r="C1063" s="13" t="str">
        <x:v>Mondes</x:v>
      </x:c>
      <x:c r="D1063" s="13" t="str">
        <x:v>Soixante salles des bases</x:v>
      </x:c>
      <x:c r="E1063" s="13" t="str">
        <x:v>Lire Mondes</x:v>
      </x:c>
      <x:c r="F1063" s="13" t="str">
        <x:v>Reconstitution documentée V4 — nouvelle rédaction V5</x:v>
      </x:c>
      <x:c r="G1063" s="15" t="n">
        <x:v>12</x:v>
      </x:c>
      <x:c r="H1063" s="15" t="n">
        <x:v>61</x:v>
      </x:c>
    </x:row>
    <x:row r="1064" ht="52" customHeight="1">
      <x:c r="A1064" s="13" t="str">
        <x:v>BASE-10-R03</x:v>
      </x:c>
      <x:c r="B1064" s="13" t="str">
        <x:v>Atelier partagé</x:v>
      </x:c>
      <x:c r="C1064" s="13" t="str">
        <x:v>Mondes</x:v>
      </x:c>
      <x:c r="D1064" s="13" t="str">
        <x:v>Soixante salles des bases</x:v>
      </x:c>
      <x:c r="E1064" s="13" t="str">
        <x:v>Lire Mondes</x:v>
      </x:c>
      <x:c r="F1064" s="13" t="str">
        <x:v>Reconstitution documentée V4 — nouvelle rédaction V5</x:v>
      </x:c>
      <x:c r="G1064" s="15" t="n">
        <x:v>12</x:v>
      </x:c>
      <x:c r="H1064" s="15" t="n">
        <x:v>62</x:v>
      </x:c>
    </x:row>
    <x:row r="1065" ht="52" customHeight="1">
      <x:c r="A1065" s="13" t="str">
        <x:v>BASE-10-R04</x:v>
      </x:c>
      <x:c r="B1065" s="13" t="str">
        <x:v>Dépôt identifié</x:v>
      </x:c>
      <x:c r="C1065" s="13" t="str">
        <x:v>Mondes</x:v>
      </x:c>
      <x:c r="D1065" s="13" t="str">
        <x:v>Soixante salles des bases</x:v>
      </x:c>
      <x:c r="E1065" s="13" t="str">
        <x:v>Lire Mondes</x:v>
      </x:c>
      <x:c r="F1065" s="13" t="str">
        <x:v>Reconstitution documentée V4 — nouvelle rédaction V5</x:v>
      </x:c>
      <x:c r="G1065" s="15" t="n">
        <x:v>12</x:v>
      </x:c>
      <x:c r="H1065" s="15" t="n">
        <x:v>63</x:v>
      </x:c>
    </x:row>
    <x:row r="1066" ht="52" customHeight="1">
      <x:c r="A1066" s="13" t="str">
        <x:v>BASE-10-R05</x:v>
      </x:c>
      <x:c r="B1066" s="13" t="str">
        <x:v>Galerie de passage</x:v>
      </x:c>
      <x:c r="C1066" s="13" t="str">
        <x:v>Mondes</x:v>
      </x:c>
      <x:c r="D1066" s="13" t="str">
        <x:v>Soixante salles des bases</x:v>
      </x:c>
      <x:c r="E1066" s="13" t="str">
        <x:v>Lire Mondes</x:v>
      </x:c>
      <x:c r="F1066" s="13" t="str">
        <x:v>Reconstitution documentée V4 — nouvelle rédaction V5</x:v>
      </x:c>
      <x:c r="G1066" s="15" t="n">
        <x:v>12</x:v>
      </x:c>
      <x:c r="H1066" s="15" t="n">
        <x:v>64</x:v>
      </x:c>
    </x:row>
    <x:row r="1067" ht="52" customHeight="1">
      <x:c r="A1067" s="13" t="str">
        <x:v>BASE-10-R06</x:v>
      </x:c>
      <x:c r="B1067" s="13" t="str">
        <x:v>Baie de secours</x:v>
      </x:c>
      <x:c r="C1067" s="13" t="str">
        <x:v>Mondes</x:v>
      </x:c>
      <x:c r="D1067" s="13" t="str">
        <x:v>Soixante salles des bases</x:v>
      </x:c>
      <x:c r="E1067" s="13" t="str">
        <x:v>Lire Mondes</x:v>
      </x:c>
      <x:c r="F1067" s="13" t="str">
        <x:v>Reconstitution documentée V4 — nouvelle rédaction V5</x:v>
      </x:c>
      <x:c r="G1067" s="15" t="n">
        <x:v>12</x:v>
      </x:c>
      <x:c r="H1067" s="15" t="n">
        <x:v>65</x:v>
      </x:c>
    </x:row>
    <x:row r="1068" ht="52" customHeight="1">
      <x:c r="A1068" s="13" t="str">
        <x:v>PSR-01-BASE</x:v>
      </x:c>
      <x:c r="B1068" s="13" t="str">
        <x:v>Carte galactique — état initial</x:v>
      </x:c>
      <x:c r="C1068" s="13" t="str">
        <x:v>Mondes</x:v>
      </x:c>
      <x:c r="D1068" s="13" t="str">
        <x:v>Vaisseau personnel</x:v>
      </x:c>
      <x:c r="E1068" s="13" t="str">
        <x:v>Lire Mondes</x:v>
      </x:c>
      <x:c r="F1068" s="13" t="str">
        <x:v>Reconstitution documentée V4 — nouvelle rédaction V5</x:v>
      </x:c>
      <x:c r="G1068" s="15" t="n">
        <x:v>12</x:v>
      </x:c>
      <x:c r="H1068" s="15" t="n">
        <x:v>6</x:v>
      </x:c>
    </x:row>
    <x:row r="1069" ht="52" customHeight="1">
      <x:c r="A1069" s="13" t="str">
        <x:v>PSR-01-UP</x:v>
      </x:c>
      <x:c r="B1069" s="13" t="str">
        <x:v>Carte galactique — amélioration</x:v>
      </x:c>
      <x:c r="C1069" s="13" t="str">
        <x:v>Mondes</x:v>
      </x:c>
      <x:c r="D1069" s="13" t="str">
        <x:v>Vaisseau personnel</x:v>
      </x:c>
      <x:c r="E1069" s="13" t="str">
        <x:v>Lire Mondes</x:v>
      </x:c>
      <x:c r="F1069" s="13" t="str">
        <x:v>Reconstitution documentée V4 — nouvelle rédaction V5</x:v>
      </x:c>
      <x:c r="G1069" s="15" t="n">
        <x:v>12</x:v>
      </x:c>
      <x:c r="H1069" s="15" t="n">
        <x:v>7</x:v>
      </x:c>
    </x:row>
    <x:row r="1070" ht="52" customHeight="1">
      <x:c r="A1070" s="13" t="str">
        <x:v>PSR-02-BASE</x:v>
      </x:c>
      <x:c r="B1070" s="13" t="str">
        <x:v>Armurerie murale — état initial</x:v>
      </x:c>
      <x:c r="C1070" s="13" t="str">
        <x:v>Mondes</x:v>
      </x:c>
      <x:c r="D1070" s="13" t="str">
        <x:v>Vaisseau personnel</x:v>
      </x:c>
      <x:c r="E1070" s="13" t="str">
        <x:v>Lire Mondes</x:v>
      </x:c>
      <x:c r="F1070" s="13" t="str">
        <x:v>Reconstitution documentée V4 — nouvelle rédaction V5</x:v>
      </x:c>
      <x:c r="G1070" s="15" t="n">
        <x:v>12</x:v>
      </x:c>
      <x:c r="H1070" s="15" t="n">
        <x:v>8</x:v>
      </x:c>
    </x:row>
    <x:row r="1071" ht="52" customHeight="1">
      <x:c r="A1071" s="13" t="str">
        <x:v>PSR-02-UP</x:v>
      </x:c>
      <x:c r="B1071" s="13" t="str">
        <x:v>Armurerie murale — amélioration</x:v>
      </x:c>
      <x:c r="C1071" s="13" t="str">
        <x:v>Mondes</x:v>
      </x:c>
      <x:c r="D1071" s="13" t="str">
        <x:v>Vaisseau personnel</x:v>
      </x:c>
      <x:c r="E1071" s="13" t="str">
        <x:v>Lire Mondes</x:v>
      </x:c>
      <x:c r="F1071" s="13" t="str">
        <x:v>Reconstitution documentée V4 — nouvelle rédaction V5</x:v>
      </x:c>
      <x:c r="G1071" s="15" t="n">
        <x:v>12</x:v>
      </x:c>
      <x:c r="H1071" s="15" t="n">
        <x:v>9</x:v>
      </x:c>
    </x:row>
    <x:row r="1072" ht="52" customHeight="1">
      <x:c r="A1072" s="13" t="str">
        <x:v>PSR-03-BASE</x:v>
      </x:c>
      <x:c r="B1072" s="13" t="str">
        <x:v>Archives du clan — état initial</x:v>
      </x:c>
      <x:c r="C1072" s="13" t="str">
        <x:v>Mondes</x:v>
      </x:c>
      <x:c r="D1072" s="13" t="str">
        <x:v>Vaisseau personnel</x:v>
      </x:c>
      <x:c r="E1072" s="13" t="str">
        <x:v>Lire Mondes</x:v>
      </x:c>
      <x:c r="F1072" s="13" t="str">
        <x:v>Reconstitution documentée V4 — nouvelle rédaction V5</x:v>
      </x:c>
      <x:c r="G1072" s="15" t="n">
        <x:v>12</x:v>
      </x:c>
      <x:c r="H1072" s="15" t="n">
        <x:v>10</x:v>
      </x:c>
    </x:row>
    <x:row r="1073" ht="52" customHeight="1">
      <x:c r="A1073" s="13" t="str">
        <x:v>PSR-03-UP</x:v>
      </x:c>
      <x:c r="B1073" s="13" t="str">
        <x:v>Archives du clan — amélioration</x:v>
      </x:c>
      <x:c r="C1073" s="13" t="str">
        <x:v>Mondes</x:v>
      </x:c>
      <x:c r="D1073" s="13" t="str">
        <x:v>Vaisseau personnel</x:v>
      </x:c>
      <x:c r="E1073" s="13" t="str">
        <x:v>Lire Mondes</x:v>
      </x:c>
      <x:c r="F1073" s="13" t="str">
        <x:v>Reconstitution documentée V4 — nouvelle rédaction V5</x:v>
      </x:c>
      <x:c r="G1073" s="15" t="n">
        <x:v>12</x:v>
      </x:c>
      <x:c r="H1073" s="15" t="n">
        <x:v>11</x:v>
      </x:c>
    </x:row>
    <x:row r="1074" ht="52" customHeight="1">
      <x:c r="A1074" s="13" t="str">
        <x:v>PSR-04-BASE</x:v>
      </x:c>
      <x:c r="B1074" s="13" t="str">
        <x:v>Atelier d’apparence — état initial</x:v>
      </x:c>
      <x:c r="C1074" s="13" t="str">
        <x:v>Mondes</x:v>
      </x:c>
      <x:c r="D1074" s="13" t="str">
        <x:v>Vaisseau personnel</x:v>
      </x:c>
      <x:c r="E1074" s="13" t="str">
        <x:v>Lire Mondes</x:v>
      </x:c>
      <x:c r="F1074" s="13" t="str">
        <x:v>Reconstitution documentée V4 — nouvelle rédaction V5</x:v>
      </x:c>
      <x:c r="G1074" s="15" t="n">
        <x:v>12</x:v>
      </x:c>
      <x:c r="H1074" s="15" t="n">
        <x:v>12</x:v>
      </x:c>
    </x:row>
    <x:row r="1075" ht="52" customHeight="1">
      <x:c r="A1075" s="13" t="str">
        <x:v>PSR-04-UP</x:v>
      </x:c>
      <x:c r="B1075" s="13" t="str">
        <x:v>Atelier d’apparence — amélioration</x:v>
      </x:c>
      <x:c r="C1075" s="13" t="str">
        <x:v>Mondes</x:v>
      </x:c>
      <x:c r="D1075" s="13" t="str">
        <x:v>Vaisseau personnel</x:v>
      </x:c>
      <x:c r="E1075" s="13" t="str">
        <x:v>Lire Mondes</x:v>
      </x:c>
      <x:c r="F1075" s="13" t="str">
        <x:v>Reconstitution documentée V4 — nouvelle rédaction V5</x:v>
      </x:c>
      <x:c r="G1075" s="15" t="n">
        <x:v>12</x:v>
      </x:c>
      <x:c r="H1075" s="15" t="n">
        <x:v>13</x:v>
      </x:c>
    </x:row>
    <x:row r="1076" ht="52" customHeight="1">
      <x:c r="A1076" s="13" t="str">
        <x:v>PSR-05-BASE</x:v>
      </x:c>
      <x:c r="B1076" s="13" t="str">
        <x:v>Galerie des trophées — état initial</x:v>
      </x:c>
      <x:c r="C1076" s="13" t="str">
        <x:v>Mondes</x:v>
      </x:c>
      <x:c r="D1076" s="13" t="str">
        <x:v>Vaisseau personnel</x:v>
      </x:c>
      <x:c r="E1076" s="13" t="str">
        <x:v>Lire Mondes</x:v>
      </x:c>
      <x:c r="F1076" s="13" t="str">
        <x:v>Reconstitution documentée V4 — nouvelle rédaction V5</x:v>
      </x:c>
      <x:c r="G1076" s="15" t="n">
        <x:v>12</x:v>
      </x:c>
      <x:c r="H1076" s="15" t="n">
        <x:v>14</x:v>
      </x:c>
    </x:row>
    <x:row r="1077" ht="52" customHeight="1">
      <x:c r="A1077" s="13" t="str">
        <x:v>PSR-05-UP</x:v>
      </x:c>
      <x:c r="B1077" s="13" t="str">
        <x:v>Galerie des trophées — amélioration</x:v>
      </x:c>
      <x:c r="C1077" s="13" t="str">
        <x:v>Mondes</x:v>
      </x:c>
      <x:c r="D1077" s="13" t="str">
        <x:v>Vaisseau personnel</x:v>
      </x:c>
      <x:c r="E1077" s="13" t="str">
        <x:v>Lire Mondes</x:v>
      </x:c>
      <x:c r="F1077" s="13" t="str">
        <x:v>Reconstitution documentée V4 — nouvelle rédaction V5</x:v>
      </x:c>
      <x:c r="G1077" s="15" t="n">
        <x:v>12</x:v>
      </x:c>
      <x:c r="H1077" s="15" t="n">
        <x:v>15</x:v>
      </x:c>
    </x:row>
    <x:row r="1078" ht="52" customHeight="1">
      <x:c r="A1078" s="13" t="str">
        <x:v>PSR-06-BASE</x:v>
      </x:c>
      <x:c r="B1078" s="13" t="str">
        <x:v>Salle de soin — état initial</x:v>
      </x:c>
      <x:c r="C1078" s="13" t="str">
        <x:v>Mondes</x:v>
      </x:c>
      <x:c r="D1078" s="13" t="str">
        <x:v>Vaisseau personnel</x:v>
      </x:c>
      <x:c r="E1078" s="13" t="str">
        <x:v>Lire Mondes</x:v>
      </x:c>
      <x:c r="F1078" s="13" t="str">
        <x:v>Reconstitution documentée V4 — nouvelle rédaction V5</x:v>
      </x:c>
      <x:c r="G1078" s="15" t="n">
        <x:v>12</x:v>
      </x:c>
      <x:c r="H1078" s="15" t="n">
        <x:v>16</x:v>
      </x:c>
    </x:row>
    <x:row r="1079" ht="52" customHeight="1">
      <x:c r="A1079" s="13" t="str">
        <x:v>PSR-06-UP</x:v>
      </x:c>
      <x:c r="B1079" s="13" t="str">
        <x:v>Salle de soin — amélioration</x:v>
      </x:c>
      <x:c r="C1079" s="13" t="str">
        <x:v>Mondes</x:v>
      </x:c>
      <x:c r="D1079" s="13" t="str">
        <x:v>Vaisseau personnel</x:v>
      </x:c>
      <x:c r="E1079" s="13" t="str">
        <x:v>Lire Mondes</x:v>
      </x:c>
      <x:c r="F1079" s="13" t="str">
        <x:v>Reconstitution documentée V4 — nouvelle rédaction V5</x:v>
      </x:c>
      <x:c r="G1079" s="15" t="n">
        <x:v>12</x:v>
      </x:c>
      <x:c r="H1079" s="15" t="n">
        <x:v>17</x:v>
      </x:c>
    </x:row>
    <x:row r="1080" ht="52" customHeight="1">
      <x:c r="A1080" s="13" t="str">
        <x:v>PSR-07-BASE</x:v>
      </x:c>
      <x:c r="B1080" s="13" t="str">
        <x:v>Arène d’entraînement — état initial</x:v>
      </x:c>
      <x:c r="C1080" s="13" t="str">
        <x:v>Mondes</x:v>
      </x:c>
      <x:c r="D1080" s="13" t="str">
        <x:v>Vaisseau personnel</x:v>
      </x:c>
      <x:c r="E1080" s="13" t="str">
        <x:v>Lire Mondes</x:v>
      </x:c>
      <x:c r="F1080" s="13" t="str">
        <x:v>Reconstitution documentée V4 — nouvelle rédaction V5</x:v>
      </x:c>
      <x:c r="G1080" s="15" t="n">
        <x:v>12</x:v>
      </x:c>
      <x:c r="H1080" s="15" t="n">
        <x:v>18</x:v>
      </x:c>
    </x:row>
    <x:row r="1081" ht="52" customHeight="1">
      <x:c r="A1081" s="13" t="str">
        <x:v>PSR-07-UP</x:v>
      </x:c>
      <x:c r="B1081" s="13" t="str">
        <x:v>Arène d’entraînement — amélioration</x:v>
      </x:c>
      <x:c r="C1081" s="13" t="str">
        <x:v>Mondes</x:v>
      </x:c>
      <x:c r="D1081" s="13" t="str">
        <x:v>Vaisseau personnel</x:v>
      </x:c>
      <x:c r="E1081" s="13" t="str">
        <x:v>Lire Mondes</x:v>
      </x:c>
      <x:c r="F1081" s="13" t="str">
        <x:v>Reconstitution documentée V4 — nouvelle rédaction V5</x:v>
      </x:c>
      <x:c r="G1081" s="15" t="n">
        <x:v>12</x:v>
      </x:c>
      <x:c r="H1081" s="15" t="n">
        <x:v>19</x:v>
      </x:c>
    </x:row>
    <x:row r="1082" ht="52" customHeight="1">
      <x:c r="A1082" s="13" t="str">
        <x:v>PSR-08-BASE</x:v>
      </x:c>
      <x:c r="B1082" s="13" t="str">
        <x:v>Sas de lancement — état initial</x:v>
      </x:c>
      <x:c r="C1082" s="13" t="str">
        <x:v>Mondes</x:v>
      </x:c>
      <x:c r="D1082" s="13" t="str">
        <x:v>Vaisseau personnel</x:v>
      </x:c>
      <x:c r="E1082" s="13" t="str">
        <x:v>Lire Mondes</x:v>
      </x:c>
      <x:c r="F1082" s="13" t="str">
        <x:v>Reconstitution documentée V4 — nouvelle rédaction V5</x:v>
      </x:c>
      <x:c r="G1082" s="15" t="n">
        <x:v>12</x:v>
      </x:c>
      <x:c r="H1082" s="15" t="n">
        <x:v>20</x:v>
      </x:c>
    </x:row>
    <x:row r="1083" ht="52" customHeight="1">
      <x:c r="A1083" s="13" t="str">
        <x:v>PSR-08-UP</x:v>
      </x:c>
      <x:c r="B1083" s="13" t="str">
        <x:v>Sas de lancement — amélioration</x:v>
      </x:c>
      <x:c r="C1083" s="13" t="str">
        <x:v>Mondes</x:v>
      </x:c>
      <x:c r="D1083" s="13" t="str">
        <x:v>Vaisseau personnel</x:v>
      </x:c>
      <x:c r="E1083" s="13" t="str">
        <x:v>Lire Mondes</x:v>
      </x:c>
      <x:c r="F1083" s="13" t="str">
        <x:v>Reconstitution documentée V4 — nouvelle rédaction V5</x:v>
      </x:c>
      <x:c r="G1083" s="15" t="n">
        <x:v>12</x:v>
      </x:c>
      <x:c r="H1083" s="15" t="n">
        <x:v>21</x:v>
      </x:c>
    </x:row>
    <x:row r="1084" ht="52" customHeight="1">
      <x:c r="A1084" s="13" t="str">
        <x:v>SHIP-01</x:v>
      </x:c>
      <x:c r="B1084" s="13" t="str">
        <x:v>Pointe de Cendre</x:v>
      </x:c>
      <x:c r="C1084" s="13" t="str">
        <x:v>Mondes</x:v>
      </x:c>
      <x:c r="D1084" s="13" t="str">
        <x:v>Catalogue des vaisseaux</x:v>
      </x:c>
      <x:c r="E1084" s="13" t="str">
        <x:v>Lire Mondes</x:v>
      </x:c>
      <x:c r="F1084" s="13" t="str">
        <x:v>Reconstitution documentée V4 — nouvelle rédaction V5</x:v>
      </x:c>
      <x:c r="G1084" s="15" t="n">
        <x:v>13</x:v>
      </x:c>
      <x:c r="H1084" s="15" t="n">
        <x:v>6</x:v>
      </x:c>
    </x:row>
    <x:row r="1085" ht="52" customHeight="1">
      <x:c r="A1085" s="13" t="str">
        <x:v>SHIP-02</x:v>
      </x:c>
      <x:c r="B1085" s="13" t="str">
        <x:v>Œil de la Crête</x:v>
      </x:c>
      <x:c r="C1085" s="13" t="str">
        <x:v>Mondes</x:v>
      </x:c>
      <x:c r="D1085" s="13" t="str">
        <x:v>Catalogue des vaisseaux</x:v>
      </x:c>
      <x:c r="E1085" s="13" t="str">
        <x:v>Lire Mondes</x:v>
      </x:c>
      <x:c r="F1085" s="13" t="str">
        <x:v>Reconstitution documentée V4 — nouvelle rédaction V5</x:v>
      </x:c>
      <x:c r="G1085" s="15" t="n">
        <x:v>13</x:v>
      </x:c>
      <x:c r="H1085" s="15" t="n">
        <x:v>7</x:v>
      </x:c>
    </x:row>
    <x:row r="1086" ht="52" customHeight="1">
      <x:c r="A1086" s="13" t="str">
        <x:v>SHIP-03</x:v>
      </x:c>
      <x:c r="B1086" s="13" t="str">
        <x:v>Aile des Dunes</x:v>
      </x:c>
      <x:c r="C1086" s="13" t="str">
        <x:v>Mondes</x:v>
      </x:c>
      <x:c r="D1086" s="13" t="str">
        <x:v>Catalogue des vaisseaux</x:v>
      </x:c>
      <x:c r="E1086" s="13" t="str">
        <x:v>Lire Mondes</x:v>
      </x:c>
      <x:c r="F1086" s="13" t="str">
        <x:v>Reconstitution documentée V4 — nouvelle rédaction V5</x:v>
      </x:c>
      <x:c r="G1086" s="15" t="n">
        <x:v>13</x:v>
      </x:c>
      <x:c r="H1086" s="15" t="n">
        <x:v>8</x:v>
      </x:c>
    </x:row>
    <x:row r="1087" ht="52" customHeight="1">
      <x:c r="A1087" s="13" t="str">
        <x:v>SHIP-04</x:v>
      </x:c>
      <x:c r="B1087" s="13" t="str">
        <x:v>Veille du Marais</x:v>
      </x:c>
      <x:c r="C1087" s="13" t="str">
        <x:v>Mondes</x:v>
      </x:c>
      <x:c r="D1087" s="13" t="str">
        <x:v>Catalogue des vaisseaux</x:v>
      </x:c>
      <x:c r="E1087" s="13" t="str">
        <x:v>Lire Mondes</x:v>
      </x:c>
      <x:c r="F1087" s="13" t="str">
        <x:v>Reconstitution documentée V4 — nouvelle rédaction V5</x:v>
      </x:c>
      <x:c r="G1087" s="15" t="n">
        <x:v>13</x:v>
      </x:c>
      <x:c r="H1087" s="15" t="n">
        <x:v>9</x:v>
      </x:c>
    </x:row>
    <x:row r="1088" ht="52" customHeight="1">
      <x:c r="A1088" s="13" t="str">
        <x:v>SHIP-05</x:v>
      </x:c>
      <x:c r="B1088" s="13" t="str">
        <x:v>Griffe d’Écume</x:v>
      </x:c>
      <x:c r="C1088" s="13" t="str">
        <x:v>Mondes</x:v>
      </x:c>
      <x:c r="D1088" s="13" t="str">
        <x:v>Catalogue des vaisseaux</x:v>
      </x:c>
      <x:c r="E1088" s="13" t="str">
        <x:v>Lire Mondes</x:v>
      </x:c>
      <x:c r="F1088" s="13" t="str">
        <x:v>Reconstitution documentée V4 — nouvelle rédaction V5</x:v>
      </x:c>
      <x:c r="G1088" s="15" t="n">
        <x:v>13</x:v>
      </x:c>
      <x:c r="H1088" s="15" t="n">
        <x:v>10</x:v>
      </x:c>
    </x:row>
    <x:row r="1089" ht="52" customHeight="1">
      <x:c r="A1089" s="13" t="str">
        <x:v>SHIP-06</x:v>
      </x:c>
      <x:c r="B1089" s="13" t="str">
        <x:v>Trait de Basalte</x:v>
      </x:c>
      <x:c r="C1089" s="13" t="str">
        <x:v>Mondes</x:v>
      </x:c>
      <x:c r="D1089" s="13" t="str">
        <x:v>Catalogue des vaisseaux</x:v>
      </x:c>
      <x:c r="E1089" s="13" t="str">
        <x:v>Lire Mondes</x:v>
      </x:c>
      <x:c r="F1089" s="13" t="str">
        <x:v>Reconstitution documentée V4 — nouvelle rédaction V5</x:v>
      </x:c>
      <x:c r="G1089" s="15" t="n">
        <x:v>13</x:v>
      </x:c>
      <x:c r="H1089" s="15" t="n">
        <x:v>11</x:v>
      </x:c>
    </x:row>
    <x:row r="1090" ht="52" customHeight="1">
      <x:c r="A1090" s="13" t="str">
        <x:v>SHIP-07</x:v>
      </x:c>
      <x:c r="B1090" s="13" t="str">
        <x:v>Souffle du Givre</x:v>
      </x:c>
      <x:c r="C1090" s="13" t="str">
        <x:v>Mondes</x:v>
      </x:c>
      <x:c r="D1090" s="13" t="str">
        <x:v>Catalogue des vaisseaux</x:v>
      </x:c>
      <x:c r="E1090" s="13" t="str">
        <x:v>Lire Mondes</x:v>
      </x:c>
      <x:c r="F1090" s="13" t="str">
        <x:v>Reconstitution documentée V4 — nouvelle rédaction V5</x:v>
      </x:c>
      <x:c r="G1090" s="15" t="n">
        <x:v>13</x:v>
      </x:c>
      <x:c r="H1090" s="15" t="n">
        <x:v>12</x:v>
      </x:c>
    </x:row>
    <x:row r="1091" ht="52" customHeight="1">
      <x:c r="A1091" s="13" t="str">
        <x:v>SHIP-08</x:v>
      </x:c>
      <x:c r="B1091" s="13" t="str">
        <x:v>Balise des Pierres</x:v>
      </x:c>
      <x:c r="C1091" s="13" t="str">
        <x:v>Mondes</x:v>
      </x:c>
      <x:c r="D1091" s="13" t="str">
        <x:v>Catalogue des vaisseaux</x:v>
      </x:c>
      <x:c r="E1091" s="13" t="str">
        <x:v>Lire Mondes</x:v>
      </x:c>
      <x:c r="F1091" s="13" t="str">
        <x:v>Reconstitution documentée V4 — nouvelle rédaction V5</x:v>
      </x:c>
      <x:c r="G1091" s="15" t="n">
        <x:v>13</x:v>
      </x:c>
      <x:c r="H1091" s="15" t="n">
        <x:v>13</x:v>
      </x:c>
    </x:row>
    <x:row r="1092" ht="52" customHeight="1">
      <x:c r="A1092" s="13" t="str">
        <x:v>SHIP-09</x:v>
      </x:c>
      <x:c r="B1092" s="13" t="str">
        <x:v>Route du Novice</x:v>
      </x:c>
      <x:c r="C1092" s="13" t="str">
        <x:v>Mondes</x:v>
      </x:c>
      <x:c r="D1092" s="13" t="str">
        <x:v>Catalogue des vaisseaux</x:v>
      </x:c>
      <x:c r="E1092" s="13" t="str">
        <x:v>Lire Mondes</x:v>
      </x:c>
      <x:c r="F1092" s="13" t="str">
        <x:v>Reconstitution documentée V4 — nouvelle rédaction V5</x:v>
      </x:c>
      <x:c r="G1092" s="15" t="n">
        <x:v>13</x:v>
      </x:c>
      <x:c r="H1092" s="15" t="n">
        <x:v>14</x:v>
      </x:c>
    </x:row>
    <x:row r="1093" ht="52" customHeight="1">
      <x:c r="A1093" s="13" t="str">
        <x:v>SHIP-10</x:v>
      </x:c>
      <x:c r="B1093" s="13" t="str">
        <x:v>Masque de Retour</x:v>
      </x:c>
      <x:c r="C1093" s="13" t="str">
        <x:v>Mondes</x:v>
      </x:c>
      <x:c r="D1093" s="13" t="str">
        <x:v>Catalogue des vaisseaux</x:v>
      </x:c>
      <x:c r="E1093" s="13" t="str">
        <x:v>Lire Mondes</x:v>
      </x:c>
      <x:c r="F1093" s="13" t="str">
        <x:v>Reconstitution documentée V4 — nouvelle rédaction V5</x:v>
      </x:c>
      <x:c r="G1093" s="15" t="n">
        <x:v>13</x:v>
      </x:c>
      <x:c r="H1093" s="15" t="n">
        <x:v>15</x:v>
      </x:c>
    </x:row>
    <x:row r="1094" ht="52" customHeight="1">
      <x:c r="A1094" s="13" t="str">
        <x:v>SHIP-11</x:v>
      </x:c>
      <x:c r="B1094" s="13" t="str">
        <x:v>Piste d’Obsidienne</x:v>
      </x:c>
      <x:c r="C1094" s="13" t="str">
        <x:v>Mondes</x:v>
      </x:c>
      <x:c r="D1094" s="13" t="str">
        <x:v>Catalogue des vaisseaux</x:v>
      </x:c>
      <x:c r="E1094" s="13" t="str">
        <x:v>Lire Mondes</x:v>
      </x:c>
      <x:c r="F1094" s="13" t="str">
        <x:v>Reconstitution documentée V4 — nouvelle rédaction V5</x:v>
      </x:c>
      <x:c r="G1094" s="15" t="n">
        <x:v>13</x:v>
      </x:c>
      <x:c r="H1094" s="15" t="n">
        <x:v>16</x:v>
      </x:c>
    </x:row>
    <x:row r="1095" ht="52" customHeight="1">
      <x:c r="A1095" s="13" t="str">
        <x:v>SHIP-12</x:v>
      </x:c>
      <x:c r="B1095" s="13" t="str">
        <x:v>Branche Silencieuse</x:v>
      </x:c>
      <x:c r="C1095" s="13" t="str">
        <x:v>Mondes</x:v>
      </x:c>
      <x:c r="D1095" s="13" t="str">
        <x:v>Catalogue des vaisseaux</x:v>
      </x:c>
      <x:c r="E1095" s="13" t="str">
        <x:v>Lire Mondes</x:v>
      </x:c>
      <x:c r="F1095" s="13" t="str">
        <x:v>Reconstitution documentée V4 — nouvelle rédaction V5</x:v>
      </x:c>
      <x:c r="G1095" s="15" t="n">
        <x:v>13</x:v>
      </x:c>
      <x:c r="H1095" s="15" t="n">
        <x:v>17</x:v>
      </x:c>
    </x:row>
    <x:row r="1096" ht="52" customHeight="1">
      <x:c r="A1096" s="13" t="str">
        <x:v>SHIP-13</x:v>
      </x:c>
      <x:c r="B1096" s="13" t="str">
        <x:v>Crochet des Îles</x:v>
      </x:c>
      <x:c r="C1096" s="13" t="str">
        <x:v>Mondes</x:v>
      </x:c>
      <x:c r="D1096" s="13" t="str">
        <x:v>Catalogue des vaisseaux</x:v>
      </x:c>
      <x:c r="E1096" s="13" t="str">
        <x:v>Lire Mondes</x:v>
      </x:c>
      <x:c r="F1096" s="13" t="str">
        <x:v>Reconstitution documentée V4 — nouvelle rédaction V5</x:v>
      </x:c>
      <x:c r="G1096" s="15" t="n">
        <x:v>13</x:v>
      </x:c>
      <x:c r="H1096" s="15" t="n">
        <x:v>18</x:v>
      </x:c>
    </x:row>
    <x:row r="1097" ht="52" customHeight="1">
      <x:c r="A1097" s="13" t="str">
        <x:v>SHIP-14</x:v>
      </x:c>
      <x:c r="B1097" s="13" t="str">
        <x:v>Sillage Froid</x:v>
      </x:c>
      <x:c r="C1097" s="13" t="str">
        <x:v>Mondes</x:v>
      </x:c>
      <x:c r="D1097" s="13" t="str">
        <x:v>Catalogue des vaisseaux</x:v>
      </x:c>
      <x:c r="E1097" s="13" t="str">
        <x:v>Lire Mondes</x:v>
      </x:c>
      <x:c r="F1097" s="13" t="str">
        <x:v>Reconstitution documentée V4 — nouvelle rédaction V5</x:v>
      </x:c>
      <x:c r="G1097" s="15" t="n">
        <x:v>13</x:v>
      </x:c>
      <x:c r="H1097" s="15" t="n">
        <x:v>19</x:v>
      </x:c>
    </x:row>
    <x:row r="1098" ht="52" customHeight="1">
      <x:c r="A1098" s="13" t="str">
        <x:v>SHIP-15</x:v>
      </x:c>
      <x:c r="B1098" s="13" t="str">
        <x:v>Seuil de Chasse</x:v>
      </x:c>
      <x:c r="C1098" s="13" t="str">
        <x:v>Mondes</x:v>
      </x:c>
      <x:c r="D1098" s="13" t="str">
        <x:v>Catalogue des vaisseaux</x:v>
      </x:c>
      <x:c r="E1098" s="13" t="str">
        <x:v>Lire Mondes</x:v>
      </x:c>
      <x:c r="F1098" s="13" t="str">
        <x:v>Reconstitution documentée V4 — nouvelle rédaction V5</x:v>
      </x:c>
      <x:c r="G1098" s="15" t="n">
        <x:v>13</x:v>
      </x:c>
      <x:c r="H1098" s="15" t="n">
        <x:v>20</x:v>
      </x:c>
    </x:row>
    <x:row r="1099" ht="52" customHeight="1">
      <x:c r="A1099" s="13" t="str">
        <x:v>SHIP-16</x:v>
      </x:c>
      <x:c r="B1099" s="13" t="str">
        <x:v>Veille Brève</x:v>
      </x:c>
      <x:c r="C1099" s="13" t="str">
        <x:v>Mondes</x:v>
      </x:c>
      <x:c r="D1099" s="13" t="str">
        <x:v>Catalogue des vaisseaux</x:v>
      </x:c>
      <x:c r="E1099" s="13" t="str">
        <x:v>Lire Mondes</x:v>
      </x:c>
      <x:c r="F1099" s="13" t="str">
        <x:v>Reconstitution documentée V4 — nouvelle rédaction V5</x:v>
      </x:c>
      <x:c r="G1099" s="15" t="n">
        <x:v>13</x:v>
      </x:c>
      <x:c r="H1099" s="15" t="n">
        <x:v>21</x:v>
      </x:c>
    </x:row>
    <x:row r="1100" ht="52" customHeight="1">
      <x:c r="A1100" s="13" t="str">
        <x:v>SHIP-17</x:v>
      </x:c>
      <x:c r="B1100" s="13" t="str">
        <x:v>Dent du Vent</x:v>
      </x:c>
      <x:c r="C1100" s="13" t="str">
        <x:v>Mondes</x:v>
      </x:c>
      <x:c r="D1100" s="13" t="str">
        <x:v>Catalogue des vaisseaux</x:v>
      </x:c>
      <x:c r="E1100" s="13" t="str">
        <x:v>Lire Mondes</x:v>
      </x:c>
      <x:c r="F1100" s="13" t="str">
        <x:v>Reconstitution documentée V4 — nouvelle rédaction V5</x:v>
      </x:c>
      <x:c r="G1100" s="15" t="n">
        <x:v>13</x:v>
      </x:c>
      <x:c r="H1100" s="15" t="n">
        <x:v>22</x:v>
      </x:c>
    </x:row>
    <x:row r="1101" ht="52" customHeight="1">
      <x:c r="A1101" s="13" t="str">
        <x:v>SHIP-18</x:v>
      </x:c>
      <x:c r="B1101" s="13" t="str">
        <x:v>Reflet des Échos</x:v>
      </x:c>
      <x:c r="C1101" s="13" t="str">
        <x:v>Mondes</x:v>
      </x:c>
      <x:c r="D1101" s="13" t="str">
        <x:v>Catalogue des vaisseaux</x:v>
      </x:c>
      <x:c r="E1101" s="13" t="str">
        <x:v>Lire Mondes</x:v>
      </x:c>
      <x:c r="F1101" s="13" t="str">
        <x:v>Reconstitution documentée V4 — nouvelle rédaction V5</x:v>
      </x:c>
      <x:c r="G1101" s="15" t="n">
        <x:v>13</x:v>
      </x:c>
      <x:c r="H1101" s="15" t="n">
        <x:v>23</x:v>
      </x:c>
    </x:row>
    <x:row r="1102" ht="52" customHeight="1">
      <x:c r="A1102" s="13" t="str">
        <x:v>SHIP-19</x:v>
      </x:c>
      <x:c r="B1102" s="13" t="str">
        <x:v>Trace Rouge</x:v>
      </x:c>
      <x:c r="C1102" s="13" t="str">
        <x:v>Mondes</x:v>
      </x:c>
      <x:c r="D1102" s="13" t="str">
        <x:v>Catalogue des vaisseaux</x:v>
      </x:c>
      <x:c r="E1102" s="13" t="str">
        <x:v>Lire Mondes</x:v>
      </x:c>
      <x:c r="F1102" s="13" t="str">
        <x:v>Reconstitution documentée V4 — nouvelle rédaction V5</x:v>
      </x:c>
      <x:c r="G1102" s="15" t="n">
        <x:v>13</x:v>
      </x:c>
      <x:c r="H1102" s="15" t="n">
        <x:v>24</x:v>
      </x:c>
    </x:row>
    <x:row r="1103" ht="52" customHeight="1">
      <x:c r="A1103" s="13" t="str">
        <x:v>SHIP-20</x:v>
      </x:c>
      <x:c r="B1103" s="13" t="str">
        <x:v>Retour de Nuit</x:v>
      </x:c>
      <x:c r="C1103" s="13" t="str">
        <x:v>Mondes</x:v>
      </x:c>
      <x:c r="D1103" s="13" t="str">
        <x:v>Catalogue des vaisseaux</x:v>
      </x:c>
      <x:c r="E1103" s="13" t="str">
        <x:v>Lire Mondes</x:v>
      </x:c>
      <x:c r="F1103" s="13" t="str">
        <x:v>Reconstitution documentée V4 — nouvelle rédaction V5</x:v>
      </x:c>
      <x:c r="G1103" s="15" t="n">
        <x:v>13</x:v>
      </x:c>
      <x:c r="H1103" s="15" t="n">
        <x:v>25</x:v>
      </x:c>
    </x:row>
    <x:row r="1104" ht="52" customHeight="1">
      <x:c r="A1104" s="13" t="str">
        <x:v>SHIP-21</x:v>
      </x:c>
      <x:c r="B1104" s="13" t="str">
        <x:v>Passeur des Trois Cols</x:v>
      </x:c>
      <x:c r="C1104" s="13" t="str">
        <x:v>Mondes</x:v>
      </x:c>
      <x:c r="D1104" s="13" t="str">
        <x:v>Catalogue des vaisseaux</x:v>
      </x:c>
      <x:c r="E1104" s="13" t="str">
        <x:v>Lire Mondes</x:v>
      </x:c>
      <x:c r="F1104" s="13" t="str">
        <x:v>Reconstitution documentée V4 — nouvelle rédaction V5</x:v>
      </x:c>
      <x:c r="G1104" s="15" t="n">
        <x:v>13</x:v>
      </x:c>
      <x:c r="H1104" s="15" t="n">
        <x:v>26</x:v>
      </x:c>
    </x:row>
    <x:row r="1105" ht="52" customHeight="1">
      <x:c r="A1105" s="13" t="str">
        <x:v>SHIP-22</x:v>
      </x:c>
      <x:c r="B1105" s="13" t="str">
        <x:v>Nacelle des Cohortes</x:v>
      </x:c>
      <x:c r="C1105" s="13" t="str">
        <x:v>Mondes</x:v>
      </x:c>
      <x:c r="D1105" s="13" t="str">
        <x:v>Catalogue des vaisseaux</x:v>
      </x:c>
      <x:c r="E1105" s="13" t="str">
        <x:v>Lire Mondes</x:v>
      </x:c>
      <x:c r="F1105" s="13" t="str">
        <x:v>Reconstitution documentée V4 — nouvelle rédaction V5</x:v>
      </x:c>
      <x:c r="G1105" s="15" t="n">
        <x:v>13</x:v>
      </x:c>
      <x:c r="H1105" s="15" t="n">
        <x:v>27</x:v>
      </x:c>
    </x:row>
    <x:row r="1106" ht="52" customHeight="1">
      <x:c r="A1106" s="13" t="str">
        <x:v>SHIP-23</x:v>
      </x:c>
      <x:c r="B1106" s="13" t="str">
        <x:v>Chemin des Dunes</x:v>
      </x:c>
      <x:c r="C1106" s="13" t="str">
        <x:v>Mondes</x:v>
      </x:c>
      <x:c r="D1106" s="13" t="str">
        <x:v>Catalogue des vaisseaux</x:v>
      </x:c>
      <x:c r="E1106" s="13" t="str">
        <x:v>Lire Mondes</x:v>
      </x:c>
      <x:c r="F1106" s="13" t="str">
        <x:v>Reconstitution documentée V4 — nouvelle rédaction V5</x:v>
      </x:c>
      <x:c r="G1106" s="15" t="n">
        <x:v>13</x:v>
      </x:c>
      <x:c r="H1106" s="15" t="n">
        <x:v>28</x:v>
      </x:c>
    </x:row>
    <x:row r="1107" ht="52" customHeight="1">
      <x:c r="A1107" s="13" t="str">
        <x:v>SHIP-24</x:v>
      </x:c>
      <x:c r="B1107" s="13" t="str">
        <x:v>Arc des Rivages</x:v>
      </x:c>
      <x:c r="C1107" s="13" t="str">
        <x:v>Mondes</x:v>
      </x:c>
      <x:c r="D1107" s="13" t="str">
        <x:v>Catalogue des vaisseaux</x:v>
      </x:c>
      <x:c r="E1107" s="13" t="str">
        <x:v>Lire Mondes</x:v>
      </x:c>
      <x:c r="F1107" s="13" t="str">
        <x:v>Reconstitution documentée V4 — nouvelle rédaction V5</x:v>
      </x:c>
      <x:c r="G1107" s="15" t="n">
        <x:v>13</x:v>
      </x:c>
      <x:c r="H1107" s="15" t="n">
        <x:v>29</x:v>
      </x:c>
    </x:row>
    <x:row r="1108" ht="52" customHeight="1">
      <x:c r="A1108" s="13" t="str">
        <x:v>SHIP-25</x:v>
      </x:c>
      <x:c r="B1108" s="13" t="str">
        <x:v>Portée des Veilleurs</x:v>
      </x:c>
      <x:c r="C1108" s="13" t="str">
        <x:v>Mondes</x:v>
      </x:c>
      <x:c r="D1108" s="13" t="str">
        <x:v>Catalogue des vaisseaux</x:v>
      </x:c>
      <x:c r="E1108" s="13" t="str">
        <x:v>Lire Mondes</x:v>
      </x:c>
      <x:c r="F1108" s="13" t="str">
        <x:v>Reconstitution documentée V4 — nouvelle rédaction V5</x:v>
      </x:c>
      <x:c r="G1108" s="15" t="n">
        <x:v>13</x:v>
      </x:c>
      <x:c r="H1108" s="15" t="n">
        <x:v>30</x:v>
      </x:c>
    </x:row>
    <x:row r="1109" ht="52" customHeight="1">
      <x:c r="A1109" s="13" t="str">
        <x:v>SHIP-26</x:v>
      </x:c>
      <x:c r="B1109" s="13" t="str">
        <x:v>Soute des Lanternes</x:v>
      </x:c>
      <x:c r="C1109" s="13" t="str">
        <x:v>Mondes</x:v>
      </x:c>
      <x:c r="D1109" s="13" t="str">
        <x:v>Catalogue des vaisseaux</x:v>
      </x:c>
      <x:c r="E1109" s="13" t="str">
        <x:v>Lire Mondes</x:v>
      </x:c>
      <x:c r="F1109" s="13" t="str">
        <x:v>Reconstitution documentée V4 — nouvelle rédaction V5</x:v>
      </x:c>
      <x:c r="G1109" s="15" t="n">
        <x:v>13</x:v>
      </x:c>
      <x:c r="H1109" s="15" t="n">
        <x:v>31</x:v>
      </x:c>
    </x:row>
    <x:row r="1110" ht="52" customHeight="1">
      <x:c r="A1110" s="13" t="str">
        <x:v>SHIP-27</x:v>
      </x:c>
      <x:c r="B1110" s="13" t="str">
        <x:v>Branche des Retours</x:v>
      </x:c>
      <x:c r="C1110" s="13" t="str">
        <x:v>Mondes</x:v>
      </x:c>
      <x:c r="D1110" s="13" t="str">
        <x:v>Catalogue des vaisseaux</x:v>
      </x:c>
      <x:c r="E1110" s="13" t="str">
        <x:v>Lire Mondes</x:v>
      </x:c>
      <x:c r="F1110" s="13" t="str">
        <x:v>Reconstitution documentée V4 — nouvelle rédaction V5</x:v>
      </x:c>
      <x:c r="G1110" s="15" t="n">
        <x:v>13</x:v>
      </x:c>
      <x:c r="H1110" s="15" t="n">
        <x:v>32</x:v>
      </x:c>
    </x:row>
    <x:row r="1111" ht="52" customHeight="1">
      <x:c r="A1111" s="13" t="str">
        <x:v>SHIP-28</x:v>
      </x:c>
      <x:c r="B1111" s="13" t="str">
        <x:v>Voie des Anciens</x:v>
      </x:c>
      <x:c r="C1111" s="13" t="str">
        <x:v>Mondes</x:v>
      </x:c>
      <x:c r="D1111" s="13" t="str">
        <x:v>Catalogue des vaisseaux</x:v>
      </x:c>
      <x:c r="E1111" s="13" t="str">
        <x:v>Lire Mondes</x:v>
      </x:c>
      <x:c r="F1111" s="13" t="str">
        <x:v>Reconstitution documentée V4 — nouvelle rédaction V5</x:v>
      </x:c>
      <x:c r="G1111" s="15" t="n">
        <x:v>13</x:v>
      </x:c>
      <x:c r="H1111" s="15" t="n">
        <x:v>33</x:v>
      </x:c>
    </x:row>
    <x:row r="1112" ht="52" customHeight="1">
      <x:c r="A1112" s="13" t="str">
        <x:v>SHIP-29</x:v>
      </x:c>
      <x:c r="B1112" s="13" t="str">
        <x:v>Forge de Route</x:v>
      </x:c>
      <x:c r="C1112" s="13" t="str">
        <x:v>Mondes</x:v>
      </x:c>
      <x:c r="D1112" s="13" t="str">
        <x:v>Catalogue des vaisseaux</x:v>
      </x:c>
      <x:c r="E1112" s="13" t="str">
        <x:v>Lire Mondes</x:v>
      </x:c>
      <x:c r="F1112" s="13" t="str">
        <x:v>Reconstitution documentée V4 — nouvelle rédaction V5</x:v>
      </x:c>
      <x:c r="G1112" s="15" t="n">
        <x:v>13</x:v>
      </x:c>
      <x:c r="H1112" s="15" t="n">
        <x:v>34</x:v>
      </x:c>
    </x:row>
    <x:row r="1113" ht="52" customHeight="1">
      <x:c r="A1113" s="13" t="str">
        <x:v>SHIP-30</x:v>
      </x:c>
      <x:c r="B1113" s="13" t="str">
        <x:v>Berceau des Prises</x:v>
      </x:c>
      <x:c r="C1113" s="13" t="str">
        <x:v>Mondes</x:v>
      </x:c>
      <x:c r="D1113" s="13" t="str">
        <x:v>Catalogue des vaisseaux</x:v>
      </x:c>
      <x:c r="E1113" s="13" t="str">
        <x:v>Lire Mondes</x:v>
      </x:c>
      <x:c r="F1113" s="13" t="str">
        <x:v>Reconstitution documentée V4 — nouvelle rédaction V5</x:v>
      </x:c>
      <x:c r="G1113" s="15" t="n">
        <x:v>13</x:v>
      </x:c>
      <x:c r="H1113" s="15" t="n">
        <x:v>35</x:v>
      </x:c>
    </x:row>
    <x:row r="1114" ht="52" customHeight="1">
      <x:c r="A1114" s="13" t="str">
        <x:v>SHIP-31</x:v>
      </x:c>
      <x:c r="B1114" s="13" t="str">
        <x:v>Relais Mobile</x:v>
      </x:c>
      <x:c r="C1114" s="13" t="str">
        <x:v>Mondes</x:v>
      </x:c>
      <x:c r="D1114" s="13" t="str">
        <x:v>Catalogue des vaisseaux</x:v>
      </x:c>
      <x:c r="E1114" s="13" t="str">
        <x:v>Lire Mondes</x:v>
      </x:c>
      <x:c r="F1114" s="13" t="str">
        <x:v>Reconstitution documentée V4 — nouvelle rédaction V5</x:v>
      </x:c>
      <x:c r="G1114" s="15" t="n">
        <x:v>13</x:v>
      </x:c>
      <x:c r="H1114" s="15" t="n">
        <x:v>36</x:v>
      </x:c>
    </x:row>
    <x:row r="1115" ht="52" customHeight="1">
      <x:c r="A1115" s="13" t="str">
        <x:v>SHIP-32</x:v>
      </x:c>
      <x:c r="B1115" s="13" t="str">
        <x:v>Atelier de la Ceinture</x:v>
      </x:c>
      <x:c r="C1115" s="13" t="str">
        <x:v>Mondes</x:v>
      </x:c>
      <x:c r="D1115" s="13" t="str">
        <x:v>Catalogue des vaisseaux</x:v>
      </x:c>
      <x:c r="E1115" s="13" t="str">
        <x:v>Lire Mondes</x:v>
      </x:c>
      <x:c r="F1115" s="13" t="str">
        <x:v>Reconstitution documentée V4 — nouvelle rédaction V5</x:v>
      </x:c>
      <x:c r="G1115" s="15" t="n">
        <x:v>13</x:v>
      </x:c>
      <x:c r="H1115" s="15" t="n">
        <x:v>37</x:v>
      </x:c>
    </x:row>
    <x:row r="1116" ht="52" customHeight="1">
      <x:c r="A1116" s="13" t="str">
        <x:v>SHIP-33</x:v>
      </x:c>
      <x:c r="B1116" s="13" t="str">
        <x:v>Récupérateur de Coques</x:v>
      </x:c>
      <x:c r="C1116" s="13" t="str">
        <x:v>Mondes</x:v>
      </x:c>
      <x:c r="D1116" s="13" t="str">
        <x:v>Catalogue des vaisseaux</x:v>
      </x:c>
      <x:c r="E1116" s="13" t="str">
        <x:v>Lire Mondes</x:v>
      </x:c>
      <x:c r="F1116" s="13" t="str">
        <x:v>Reconstitution documentée V4 — nouvelle rédaction V5</x:v>
      </x:c>
      <x:c r="G1116" s="15" t="n">
        <x:v>13</x:v>
      </x:c>
      <x:c r="H1116" s="15" t="n">
        <x:v>38</x:v>
      </x:c>
    </x:row>
    <x:row r="1117" ht="52" customHeight="1">
      <x:c r="A1117" s="13" t="str">
        <x:v>SHIP-34</x:v>
      </x:c>
      <x:c r="B1117" s="13" t="str">
        <x:v>Porteur de Balises</x:v>
      </x:c>
      <x:c r="C1117" s="13" t="str">
        <x:v>Mondes</x:v>
      </x:c>
      <x:c r="D1117" s="13" t="str">
        <x:v>Catalogue des vaisseaux</x:v>
      </x:c>
      <x:c r="E1117" s="13" t="str">
        <x:v>Lire Mondes</x:v>
      </x:c>
      <x:c r="F1117" s="13" t="str">
        <x:v>Reconstitution documentée V4 — nouvelle rédaction V5</x:v>
      </x:c>
      <x:c r="G1117" s="15" t="n">
        <x:v>13</x:v>
      </x:c>
      <x:c r="H1117" s="15" t="n">
        <x:v>39</x:v>
      </x:c>
    </x:row>
    <x:row r="1118" ht="52" customHeight="1">
      <x:c r="A1118" s="13" t="str">
        <x:v>SHIP-35</x:v>
      </x:c>
      <x:c r="B1118" s="13" t="str">
        <x:v>Repos des Équipes</x:v>
      </x:c>
      <x:c r="C1118" s="13" t="str">
        <x:v>Mondes</x:v>
      </x:c>
      <x:c r="D1118" s="13" t="str">
        <x:v>Catalogue des vaisseaux</x:v>
      </x:c>
      <x:c r="E1118" s="13" t="str">
        <x:v>Lire Mondes</x:v>
      </x:c>
      <x:c r="F1118" s="13" t="str">
        <x:v>Reconstitution documentée V4 — nouvelle rédaction V5</x:v>
      </x:c>
      <x:c r="G1118" s="15" t="n">
        <x:v>13</x:v>
      </x:c>
      <x:c r="H1118" s="15" t="n">
        <x:v>40</x:v>
      </x:c>
    </x:row>
    <x:row r="1119" ht="52" customHeight="1">
      <x:c r="A1119" s="13" t="str">
        <x:v>SHIP-36</x:v>
      </x:c>
      <x:c r="B1119" s="13" t="str">
        <x:v>Citerne de Transit</x:v>
      </x:c>
      <x:c r="C1119" s="13" t="str">
        <x:v>Mondes</x:v>
      </x:c>
      <x:c r="D1119" s="13" t="str">
        <x:v>Catalogue des vaisseaux</x:v>
      </x:c>
      <x:c r="E1119" s="13" t="str">
        <x:v>Lire Mondes</x:v>
      </x:c>
      <x:c r="F1119" s="13" t="str">
        <x:v>Reconstitution documentée V4 — nouvelle rédaction V5</x:v>
      </x:c>
      <x:c r="G1119" s="15" t="n">
        <x:v>13</x:v>
      </x:c>
      <x:c r="H1119" s="15" t="n">
        <x:v>41</x:v>
      </x:c>
    </x:row>
    <x:row r="1120" ht="52" customHeight="1">
      <x:c r="A1120" s="13" t="str">
        <x:v>SHIP-37</x:v>
      </x:c>
      <x:c r="B1120" s="13" t="str">
        <x:v>La Veille Partagée</x:v>
      </x:c>
      <x:c r="C1120" s="13" t="str">
        <x:v>Mondes</x:v>
      </x:c>
      <x:c r="D1120" s="13" t="str">
        <x:v>Catalogue des vaisseaux</x:v>
      </x:c>
      <x:c r="E1120" s="13" t="str">
        <x:v>Lire Mondes</x:v>
      </x:c>
      <x:c r="F1120" s="13" t="str">
        <x:v>Reconstitution documentée V4 — nouvelle rédaction V5</x:v>
      </x:c>
      <x:c r="G1120" s="15" t="n">
        <x:v>13</x:v>
      </x:c>
      <x:c r="H1120" s="15" t="n">
        <x:v>42</x:v>
      </x:c>
    </x:row>
    <x:row r="1121" ht="52" customHeight="1">
      <x:c r="A1121" s="13" t="str">
        <x:v>SHIP-38</x:v>
      </x:c>
      <x:c r="B1121" s="13" t="str">
        <x:v>Couronne des Lignées</x:v>
      </x:c>
      <x:c r="C1121" s="13" t="str">
        <x:v>Mondes</x:v>
      </x:c>
      <x:c r="D1121" s="13" t="str">
        <x:v>Catalogue des vaisseaux</x:v>
      </x:c>
      <x:c r="E1121" s="13" t="str">
        <x:v>Lire Mondes</x:v>
      </x:c>
      <x:c r="F1121" s="13" t="str">
        <x:v>Reconstitution documentée V4 — nouvelle rédaction V5</x:v>
      </x:c>
      <x:c r="G1121" s="15" t="n">
        <x:v>13</x:v>
      </x:c>
      <x:c r="H1121" s="15" t="n">
        <x:v>43</x:v>
      </x:c>
    </x:row>
    <x:row r="1122" ht="52" customHeight="1">
      <x:c r="A1122" s="13" t="str">
        <x:v>SHIP-39</x:v>
      </x:c>
      <x:c r="B1122" s="13" t="str">
        <x:v>Galerie des Chasses</x:v>
      </x:c>
      <x:c r="C1122" s="13" t="str">
        <x:v>Mondes</x:v>
      </x:c>
      <x:c r="D1122" s="13" t="str">
        <x:v>Catalogue des vaisseaux</x:v>
      </x:c>
      <x:c r="E1122" s="13" t="str">
        <x:v>Lire Mondes</x:v>
      </x:c>
      <x:c r="F1122" s="13" t="str">
        <x:v>Reconstitution documentée V4 — nouvelle rédaction V5</x:v>
      </x:c>
      <x:c r="G1122" s="15" t="n">
        <x:v>13</x:v>
      </x:c>
      <x:c r="H1122" s="15" t="n">
        <x:v>44</x:v>
      </x:c>
    </x:row>
    <x:row r="1123" ht="52" customHeight="1">
      <x:c r="A1123" s="13" t="str">
        <x:v>SHIP-40</x:v>
      </x:c>
      <x:c r="B1123" s="13" t="str">
        <x:v>Foyer des Traversées</x:v>
      </x:c>
      <x:c r="C1123" s="13" t="str">
        <x:v>Mondes</x:v>
      </x:c>
      <x:c r="D1123" s="13" t="str">
        <x:v>Catalogue des vaisseaux</x:v>
      </x:c>
      <x:c r="E1123" s="13" t="str">
        <x:v>Lire Mondes</x:v>
      </x:c>
      <x:c r="F1123" s="13" t="str">
        <x:v>Reconstitution documentée V4 — nouvelle rédaction V5</x:v>
      </x:c>
      <x:c r="G1123" s="15" t="n">
        <x:v>13</x:v>
      </x:c>
      <x:c r="H1123" s="15" t="n">
        <x:v>45</x:v>
      </x:c>
    </x:row>
    <x:row r="1124" ht="52" customHeight="1">
      <x:c r="A1124" s="13" t="str">
        <x:v>SHIP-41</x:v>
      </x:c>
      <x:c r="B1124" s="13" t="str">
        <x:v>Griffe des Haltes</x:v>
      </x:c>
      <x:c r="C1124" s="13" t="str">
        <x:v>Mondes</x:v>
      </x:c>
      <x:c r="D1124" s="13" t="str">
        <x:v>Catalogue des vaisseaux</x:v>
      </x:c>
      <x:c r="E1124" s="13" t="str">
        <x:v>Lire Mondes</x:v>
      </x:c>
      <x:c r="F1124" s="13" t="str">
        <x:v>Reconstitution documentée V4 — nouvelle rédaction V5</x:v>
      </x:c>
      <x:c r="G1124" s="15" t="n">
        <x:v>13</x:v>
      </x:c>
      <x:c r="H1124" s="15" t="n">
        <x:v>46</x:v>
      </x:c>
    </x:row>
    <x:row r="1125" ht="52" customHeight="1">
      <x:c r="A1125" s="13" t="str">
        <x:v>SHIP-42</x:v>
      </x:c>
      <x:c r="B1125" s="13" t="str">
        <x:v>Mémoire du Large</x:v>
      </x:c>
      <x:c r="C1125" s="13" t="str">
        <x:v>Mondes</x:v>
      </x:c>
      <x:c r="D1125" s="13" t="str">
        <x:v>Catalogue des vaisseaux</x:v>
      </x:c>
      <x:c r="E1125" s="13" t="str">
        <x:v>Lire Mondes</x:v>
      </x:c>
      <x:c r="F1125" s="13" t="str">
        <x:v>Reconstitution documentée V4 — nouvelle rédaction V5</x:v>
      </x:c>
      <x:c r="G1125" s="15" t="n">
        <x:v>13</x:v>
      </x:c>
      <x:c r="H1125" s="15" t="n">
        <x:v>47</x:v>
      </x:c>
    </x:row>
    <x:row r="1126" ht="52" customHeight="1">
      <x:c r="A1126" s="13" t="str">
        <x:v>SHIP-43</x:v>
      </x:c>
      <x:c r="B1126" s="13" t="str">
        <x:v>Lance des Routes</x:v>
      </x:c>
      <x:c r="C1126" s="13" t="str">
        <x:v>Mondes</x:v>
      </x:c>
      <x:c r="D1126" s="13" t="str">
        <x:v>Catalogue des vaisseaux</x:v>
      </x:c>
      <x:c r="E1126" s="13" t="str">
        <x:v>Lire Mondes</x:v>
      </x:c>
      <x:c r="F1126" s="13" t="str">
        <x:v>Reconstitution documentée V4 — nouvelle rédaction V5</x:v>
      </x:c>
      <x:c r="G1126" s="15" t="n">
        <x:v>13</x:v>
      </x:c>
      <x:c r="H1126" s="15" t="n">
        <x:v>48</x:v>
      </x:c>
    </x:row>
    <x:row r="1127" ht="52" customHeight="1">
      <x:c r="A1127" s="13" t="str">
        <x:v>SHIP-44</x:v>
      </x:c>
      <x:c r="B1127" s="13" t="str">
        <x:v>Pacte des Rivages</x:v>
      </x:c>
      <x:c r="C1127" s="13" t="str">
        <x:v>Mondes</x:v>
      </x:c>
      <x:c r="D1127" s="13" t="str">
        <x:v>Catalogue des vaisseaux</x:v>
      </x:c>
      <x:c r="E1127" s="13" t="str">
        <x:v>Lire Mondes</x:v>
      </x:c>
      <x:c r="F1127" s="13" t="str">
        <x:v>Reconstitution documentée V4 — nouvelle rédaction V5</x:v>
      </x:c>
      <x:c r="G1127" s="15" t="n">
        <x:v>13</x:v>
      </x:c>
      <x:c r="H1127" s="15" t="n">
        <x:v>49</x:v>
      </x:c>
    </x:row>
    <x:row r="1128" ht="52" customHeight="1">
      <x:c r="A1128" s="13" t="str">
        <x:v>SHIP-45</x:v>
      </x:c>
      <x:c r="B1128" s="13" t="str">
        <x:v>Arche des Cohortes</x:v>
      </x:c>
      <x:c r="C1128" s="13" t="str">
        <x:v>Mondes</x:v>
      </x:c>
      <x:c r="D1128" s="13" t="str">
        <x:v>Catalogue des vaisseaux</x:v>
      </x:c>
      <x:c r="E1128" s="13" t="str">
        <x:v>Lire Mondes</x:v>
      </x:c>
      <x:c r="F1128" s="13" t="str">
        <x:v>Reconstitution documentée V4 — nouvelle rédaction V5</x:v>
      </x:c>
      <x:c r="G1128" s="15" t="n">
        <x:v>13</x:v>
      </x:c>
      <x:c r="H1128" s="15" t="n">
        <x:v>50</x:v>
      </x:c>
    </x:row>
    <x:row r="1129" ht="52" customHeight="1">
      <x:c r="A1129" s="13" t="str">
        <x:v>SHIP-46</x:v>
      </x:c>
      <x:c r="B1129" s="13" t="str">
        <x:v>Dernier Belvédère</x:v>
      </x:c>
      <x:c r="C1129" s="13" t="str">
        <x:v>Mondes</x:v>
      </x:c>
      <x:c r="D1129" s="13" t="str">
        <x:v>Catalogue des vaisseaux</x:v>
      </x:c>
      <x:c r="E1129" s="13" t="str">
        <x:v>Lire Mondes</x:v>
      </x:c>
      <x:c r="F1129" s="13" t="str">
        <x:v>Reconstitution documentée V4 — nouvelle rédaction V5</x:v>
      </x:c>
      <x:c r="G1129" s="15" t="n">
        <x:v>13</x:v>
      </x:c>
      <x:c r="H1129" s="15" t="n">
        <x:v>51</x:v>
      </x:c>
    </x:row>
    <x:row r="1130" ht="52" customHeight="1">
      <x:c r="A1130" s="13" t="str">
        <x:v>SHIP-47</x:v>
      </x:c>
      <x:c r="B1130" s="13" t="str">
        <x:v>Anneau d’Observation</x:v>
      </x:c>
      <x:c r="C1130" s="13" t="str">
        <x:v>Mondes</x:v>
      </x:c>
      <x:c r="D1130" s="13" t="str">
        <x:v>Catalogue des vaisseaux</x:v>
      </x:c>
      <x:c r="E1130" s="13" t="str">
        <x:v>Lire Mondes</x:v>
      </x:c>
      <x:c r="F1130" s="13" t="str">
        <x:v>Reconstitution documentée V4 — nouvelle rédaction V5</x:v>
      </x:c>
      <x:c r="G1130" s="15" t="n">
        <x:v>13</x:v>
      </x:c>
      <x:c r="H1130" s="15" t="n">
        <x:v>52</x:v>
      </x:c>
    </x:row>
    <x:row r="1131" ht="52" customHeight="1">
      <x:c r="A1131" s="13" t="str">
        <x:v>SHIP-48</x:v>
      </x:c>
      <x:c r="B1131" s="13" t="str">
        <x:v>Aile Pliable</x:v>
      </x:c>
      <x:c r="C1131" s="13" t="str">
        <x:v>Mondes</x:v>
      </x:c>
      <x:c r="D1131" s="13" t="str">
        <x:v>Catalogue des vaisseaux</x:v>
      </x:c>
      <x:c r="E1131" s="13" t="str">
        <x:v>Lire Mondes</x:v>
      </x:c>
      <x:c r="F1131" s="13" t="str">
        <x:v>Reconstitution documentée V4 — nouvelle rédaction V5</x:v>
      </x:c>
      <x:c r="G1131" s="15" t="n">
        <x:v>13</x:v>
      </x:c>
      <x:c r="H1131" s="15" t="n">
        <x:v>53</x:v>
      </x:c>
    </x:row>
    <x:row r="1132" ht="52" customHeight="1">
      <x:c r="A1132" s="13" t="str">
        <x:v>SHIP-49</x:v>
      </x:c>
      <x:c r="B1132" s="13" t="str">
        <x:v>Berceau Réparti</x:v>
      </x:c>
      <x:c r="C1132" s="13" t="str">
        <x:v>Mondes</x:v>
      </x:c>
      <x:c r="D1132" s="13" t="str">
        <x:v>Catalogue des vaisseaux</x:v>
      </x:c>
      <x:c r="E1132" s="13" t="str">
        <x:v>Lire Mondes</x:v>
      </x:c>
      <x:c r="F1132" s="13" t="str">
        <x:v>Reconstitution documentée V4 — nouvelle rédaction V5</x:v>
      </x:c>
      <x:c r="G1132" s="15" t="n">
        <x:v>13</x:v>
      </x:c>
      <x:c r="H1132" s="15" t="n">
        <x:v>54</x:v>
      </x:c>
    </x:row>
    <x:row r="1133" ht="52" customHeight="1">
      <x:c r="A1133" s="13" t="str">
        <x:v>SHIP-50</x:v>
      </x:c>
      <x:c r="B1133" s="13" t="str">
        <x:v>Refroidisseur de Brume</x:v>
      </x:c>
      <x:c r="C1133" s="13" t="str">
        <x:v>Mondes</x:v>
      </x:c>
      <x:c r="D1133" s="13" t="str">
        <x:v>Catalogue des vaisseaux</x:v>
      </x:c>
      <x:c r="E1133" s="13" t="str">
        <x:v>Lire Mondes</x:v>
      </x:c>
      <x:c r="F1133" s="13" t="str">
        <x:v>Reconstitution documentée V4 — nouvelle rédaction V5</x:v>
      </x:c>
      <x:c r="G1133" s="15" t="n">
        <x:v>13</x:v>
      </x:c>
      <x:c r="H1133" s="15" t="n">
        <x:v>55</x:v>
      </x:c>
    </x:row>
    <x:row r="1134" ht="52" customHeight="1">
      <x:c r="A1134" s="13" t="str">
        <x:v>SHIP-51</x:v>
      </x:c>
      <x:c r="B1134" s="13" t="str">
        <x:v>Coque à Échos</x:v>
      </x:c>
      <x:c r="C1134" s="13" t="str">
        <x:v>Mondes</x:v>
      </x:c>
      <x:c r="D1134" s="13" t="str">
        <x:v>Catalogue des vaisseaux</x:v>
      </x:c>
      <x:c r="E1134" s="13" t="str">
        <x:v>Lire Mondes</x:v>
      </x:c>
      <x:c r="F1134" s="13" t="str">
        <x:v>Reconstitution documentée V4 — nouvelle rédaction V5</x:v>
      </x:c>
      <x:c r="G1134" s="15" t="n">
        <x:v>13</x:v>
      </x:c>
      <x:c r="H1134" s="15" t="n">
        <x:v>56</x:v>
      </x:c>
    </x:row>
    <x:row r="1135" ht="52" customHeight="1">
      <x:c r="A1135" s="13" t="str">
        <x:v>SHIP-52</x:v>
      </x:c>
      <x:c r="B1135" s="13" t="str">
        <x:v>Sonde de Seuil</x:v>
      </x:c>
      <x:c r="C1135" s="13" t="str">
        <x:v>Mondes</x:v>
      </x:c>
      <x:c r="D1135" s="13" t="str">
        <x:v>Catalogue des vaisseaux</x:v>
      </x:c>
      <x:c r="E1135" s="13" t="str">
        <x:v>Lire Mondes</x:v>
      </x:c>
      <x:c r="F1135" s="13" t="str">
        <x:v>Reconstitution documentée V4 — nouvelle rédaction V5</x:v>
      </x:c>
      <x:c r="G1135" s="15" t="n">
        <x:v>13</x:v>
      </x:c>
      <x:c r="H1135" s="15" t="n">
        <x:v>57</x:v>
      </x:c>
    </x:row>
    <x:row r="1136" ht="52" customHeight="1">
      <x:c r="A1136" s="13" t="str">
        <x:v>SHIP-53</x:v>
      </x:c>
      <x:c r="B1136" s="13" t="str">
        <x:v>Amarrage Dissocié</x:v>
      </x:c>
      <x:c r="C1136" s="13" t="str">
        <x:v>Mondes</x:v>
      </x:c>
      <x:c r="D1136" s="13" t="str">
        <x:v>Catalogue des vaisseaux</x:v>
      </x:c>
      <x:c r="E1136" s="13" t="str">
        <x:v>Lire Mondes</x:v>
      </x:c>
      <x:c r="F1136" s="13" t="str">
        <x:v>Reconstitution documentée V4 — nouvelle rédaction V5</x:v>
      </x:c>
      <x:c r="G1136" s="15" t="n">
        <x:v>13</x:v>
      </x:c>
      <x:c r="H1136" s="15" t="n">
        <x:v>58</x:v>
      </x:c>
    </x:row>
    <x:row r="1137" ht="52" customHeight="1">
      <x:c r="A1137" s="13" t="str">
        <x:v>SHIP-54</x:v>
      </x:c>
      <x:c r="B1137" s="13" t="str">
        <x:v>Voile de Repères</x:v>
      </x:c>
      <x:c r="C1137" s="13" t="str">
        <x:v>Mondes</x:v>
      </x:c>
      <x:c r="D1137" s="13" t="str">
        <x:v>Catalogue des vaisseaux</x:v>
      </x:c>
      <x:c r="E1137" s="13" t="str">
        <x:v>Lire Mondes</x:v>
      </x:c>
      <x:c r="F1137" s="13" t="str">
        <x:v>Reconstitution documentée V4 — nouvelle rédaction V5</x:v>
      </x:c>
      <x:c r="G1137" s="15" t="n">
        <x:v>13</x:v>
      </x:c>
      <x:c r="H1137" s="15" t="n">
        <x:v>59</x:v>
      </x:c>
    </x:row>
    <x:row r="1138" ht="52" customHeight="1">
      <x:c r="A1138" s="13" t="str">
        <x:v>SPACE-E01</x:v>
      </x:c>
      <x:c r="B1138" s="13" t="str">
        <x:v>Trois balises, deux routes</x:v>
      </x:c>
      <x:c r="C1138" s="13" t="str">
        <x:v>Mondes</x:v>
      </x:c>
      <x:c r="D1138" s="13" t="str">
        <x:v>Incidents des routes</x:v>
      </x:c>
      <x:c r="E1138" s="13" t="str">
        <x:v>Lire Mondes</x:v>
      </x:c>
      <x:c r="F1138" s="13" t="str">
        <x:v>Reconstitution documentée V4 — nouvelle rédaction V5</x:v>
      </x:c>
      <x:c r="G1138" s="15" t="n">
        <x:v>12</x:v>
      </x:c>
      <x:c r="H1138" s="15" t="n">
        <x:v>6</x:v>
      </x:c>
    </x:row>
    <x:row r="1139" ht="52" customHeight="1">
      <x:c r="A1139" s="13" t="str">
        <x:v>SPACE-E02</x:v>
      </x:c>
      <x:c r="B1139" s="13" t="str">
        <x:v>Le quai derrière les débris</x:v>
      </x:c>
      <x:c r="C1139" s="13" t="str">
        <x:v>Mondes</x:v>
      </x:c>
      <x:c r="D1139" s="13" t="str">
        <x:v>Incidents des routes</x:v>
      </x:c>
      <x:c r="E1139" s="13" t="str">
        <x:v>Lire Mondes</x:v>
      </x:c>
      <x:c r="F1139" s="13" t="str">
        <x:v>Reconstitution documentée V4 — nouvelle rédaction V5</x:v>
      </x:c>
      <x:c r="G1139" s="15" t="n">
        <x:v>12</x:v>
      </x:c>
      <x:c r="H1139" s="15" t="n">
        <x:v>7</x:v>
      </x:c>
    </x:row>
    <x:row r="1140" ht="52" customHeight="1">
      <x:c r="A1140" s="13" t="str">
        <x:v>SPACE-E03</x:v>
      </x:c>
      <x:c r="B1140" s="13" t="str">
        <x:v>Le signal sans voix</x:v>
      </x:c>
      <x:c r="C1140" s="13" t="str">
        <x:v>Mondes</x:v>
      </x:c>
      <x:c r="D1140" s="13" t="str">
        <x:v>Incidents des routes</x:v>
      </x:c>
      <x:c r="E1140" s="13" t="str">
        <x:v>Lire Mondes</x:v>
      </x:c>
      <x:c r="F1140" s="13" t="str">
        <x:v>Reconstitution documentée V4 — nouvelle rédaction V5</x:v>
      </x:c>
      <x:c r="G1140" s="15" t="n">
        <x:v>12</x:v>
      </x:c>
      <x:c r="H1140" s="15" t="n">
        <x:v>8</x:v>
      </x:c>
    </x:row>
    <x:row r="1141" ht="52" customHeight="1">
      <x:c r="A1141" s="13" t="str">
        <x:v>SPACE-E04</x:v>
      </x:c>
      <x:c r="B1141" s="13" t="str">
        <x:v>Le berceau qui glisse</x:v>
      </x:c>
      <x:c r="C1141" s="13" t="str">
        <x:v>Mondes</x:v>
      </x:c>
      <x:c r="D1141" s="13" t="str">
        <x:v>Incidents des routes</x:v>
      </x:c>
      <x:c r="E1141" s="13" t="str">
        <x:v>Lire Mondes</x:v>
      </x:c>
      <x:c r="F1141" s="13" t="str">
        <x:v>Reconstitution documentée V4 — nouvelle rédaction V5</x:v>
      </x:c>
      <x:c r="G1141" s="15" t="n">
        <x:v>12</x:v>
      </x:c>
      <x:c r="H1141" s="15" t="n">
        <x:v>9</x:v>
      </x:c>
    </x:row>
    <x:row r="1142" ht="52" customHeight="1">
      <x:c r="A1142" s="13" t="str">
        <x:v>SPACE-E05</x:v>
      </x:c>
      <x:c r="B1142" s="13" t="str">
        <x:v>Une ombre dans le sillage</x:v>
      </x:c>
      <x:c r="C1142" s="13" t="str">
        <x:v>Mondes</x:v>
      </x:c>
      <x:c r="D1142" s="13" t="str">
        <x:v>Incidents des routes</x:v>
      </x:c>
      <x:c r="E1142" s="13" t="str">
        <x:v>Lire Mondes</x:v>
      </x:c>
      <x:c r="F1142" s="13" t="str">
        <x:v>Reconstitution documentée V4 — nouvelle rédaction V5</x:v>
      </x:c>
      <x:c r="G1142" s="15" t="n">
        <x:v>12</x:v>
      </x:c>
      <x:c r="H1142" s="15" t="n">
        <x:v>10</x:v>
      </x:c>
    </x:row>
    <x:row r="1143" ht="52" customHeight="1">
      <x:c r="A1143" s="13" t="str">
        <x:v>SPACE-E06</x:v>
      </x:c>
      <x:c r="B1143" s="13" t="str">
        <x:v>La verrière aveugle</x:v>
      </x:c>
      <x:c r="C1143" s="13" t="str">
        <x:v>Mondes</x:v>
      </x:c>
      <x:c r="D1143" s="13" t="str">
        <x:v>Incidents des routes</x:v>
      </x:c>
      <x:c r="E1143" s="13" t="str">
        <x:v>Lire Mondes</x:v>
      </x:c>
      <x:c r="F1143" s="13" t="str">
        <x:v>Reconstitution documentée V4 — nouvelle rédaction V5</x:v>
      </x:c>
      <x:c r="G1143" s="15" t="n">
        <x:v>12</x:v>
      </x:c>
      <x:c r="H1143" s="15" t="n">
        <x:v>11</x:v>
      </x:c>
    </x:row>
    <x:row r="1144" ht="52" customHeight="1">
      <x:c r="A1144" s="13" t="str">
        <x:v>SPACE-E07</x:v>
      </x:c>
      <x:c r="B1144" s="13" t="str">
        <x:v>Le rendez-vous manqué</x:v>
      </x:c>
      <x:c r="C1144" s="13" t="str">
        <x:v>Mondes</x:v>
      </x:c>
      <x:c r="D1144" s="13" t="str">
        <x:v>Incidents des routes</x:v>
      </x:c>
      <x:c r="E1144" s="13" t="str">
        <x:v>Lire Mondes</x:v>
      </x:c>
      <x:c r="F1144" s="13" t="str">
        <x:v>Reconstitution documentée V4 — nouvelle rédaction V5</x:v>
      </x:c>
      <x:c r="G1144" s="15" t="n">
        <x:v>12</x:v>
      </x:c>
      <x:c r="H1144" s="15" t="n">
        <x:v>12</x:v>
      </x:c>
    </x:row>
    <x:row r="1145" ht="52" customHeight="1">
      <x:c r="A1145" s="13" t="str">
        <x:v>SPACE-E08</x:v>
      </x:c>
      <x:c r="B1145" s="13" t="str">
        <x:v>Une prise trop grande</x:v>
      </x:c>
      <x:c r="C1145" s="13" t="str">
        <x:v>Mondes</x:v>
      </x:c>
      <x:c r="D1145" s="13" t="str">
        <x:v>Incidents des routes</x:v>
      </x:c>
      <x:c r="E1145" s="13" t="str">
        <x:v>Lire Mondes</x:v>
      </x:c>
      <x:c r="F1145" s="13" t="str">
        <x:v>Reconstitution documentée V4 — nouvelle rédaction V5</x:v>
      </x:c>
      <x:c r="G1145" s="15" t="n">
        <x:v>12</x:v>
      </x:c>
      <x:c r="H1145" s="15" t="n">
        <x:v>13</x:v>
      </x:c>
    </x:row>
    <x:row r="1146" ht="52" customHeight="1">
      <x:c r="A1146" s="13" t="str">
        <x:v>SPACE-E09</x:v>
      </x:c>
      <x:c r="B1146" s="13" t="str">
        <x:v>Les deux pilotes</x:v>
      </x:c>
      <x:c r="C1146" s="13" t="str">
        <x:v>Mondes</x:v>
      </x:c>
      <x:c r="D1146" s="13" t="str">
        <x:v>Incidents des routes</x:v>
      </x:c>
      <x:c r="E1146" s="13" t="str">
        <x:v>Lire Mondes</x:v>
      </x:c>
      <x:c r="F1146" s="13" t="str">
        <x:v>Reconstitution documentée V4 — nouvelle rédaction V5</x:v>
      </x:c>
      <x:c r="G1146" s="15" t="n">
        <x:v>12</x:v>
      </x:c>
      <x:c r="H1146" s="15" t="n">
        <x:v>14</x:v>
      </x:c>
    </x:row>
    <x:row r="1147" ht="52" customHeight="1">
      <x:c r="A1147" s="13" t="str">
        <x:v>SPACE-E10</x:v>
      </x:c>
      <x:c r="B1147" s="13" t="str">
        <x:v>La porte sourde</x:v>
      </x:c>
      <x:c r="C1147" s="13" t="str">
        <x:v>Mondes</x:v>
      </x:c>
      <x:c r="D1147" s="13" t="str">
        <x:v>Incidents des routes</x:v>
      </x:c>
      <x:c r="E1147" s="13" t="str">
        <x:v>Lire Mondes</x:v>
      </x:c>
      <x:c r="F1147" s="13" t="str">
        <x:v>Reconstitution documentée V4 — nouvelle rédaction V5</x:v>
      </x:c>
      <x:c r="G1147" s="15" t="n">
        <x:v>12</x:v>
      </x:c>
      <x:c r="H1147" s="15" t="n">
        <x:v>15</x:v>
      </x:c>
    </x:row>
    <x:row r="1148" ht="52" customHeight="1">
      <x:c r="A1148" s="13" t="str">
        <x:v>SPACE-E11</x:v>
      </x:c>
      <x:c r="B1148" s="13" t="str">
        <x:v>Une escale inconnue</x:v>
      </x:c>
      <x:c r="C1148" s="13" t="str">
        <x:v>Mondes</x:v>
      </x:c>
      <x:c r="D1148" s="13" t="str">
        <x:v>Incidents des routes</x:v>
      </x:c>
      <x:c r="E1148" s="13" t="str">
        <x:v>Lire Mondes</x:v>
      </x:c>
      <x:c r="F1148" s="13" t="str">
        <x:v>Reconstitution documentée V4 — nouvelle rédaction V5</x:v>
      </x:c>
      <x:c r="G1148" s="15" t="n">
        <x:v>12</x:v>
      </x:c>
      <x:c r="H1148" s="15" t="n">
        <x:v>16</x:v>
      </x:c>
    </x:row>
    <x:row r="1149" ht="52" customHeight="1">
      <x:c r="A1149" s="13" t="str">
        <x:v>SPACE-E12</x:v>
      </x:c>
      <x:c r="B1149" s="13" t="str">
        <x:v>Le reflet du retour</x:v>
      </x:c>
      <x:c r="C1149" s="13" t="str">
        <x:v>Mondes</x:v>
      </x:c>
      <x:c r="D1149" s="13" t="str">
        <x:v>Incidents des routes</x:v>
      </x:c>
      <x:c r="E1149" s="13" t="str">
        <x:v>Lire Mondes</x:v>
      </x:c>
      <x:c r="F1149" s="13" t="str">
        <x:v>Reconstitution documentée V4 — nouvelle rédaction V5</x:v>
      </x:c>
      <x:c r="G1149" s="15" t="n">
        <x:v>12</x:v>
      </x:c>
      <x:c r="H1149" s="15" t="n">
        <x:v>17</x:v>
      </x:c>
    </x:row>
    <x:row r="1150" ht="52" customHeight="1">
      <x:c r="A1150" s="13" t="str">
        <x:v>SPACE-E13</x:v>
      </x:c>
      <x:c r="B1150" s="13" t="str">
        <x:v>La sonde silencieuse</x:v>
      </x:c>
      <x:c r="C1150" s="13" t="str">
        <x:v>Mondes</x:v>
      </x:c>
      <x:c r="D1150" s="13" t="str">
        <x:v>Incidents des routes</x:v>
      </x:c>
      <x:c r="E1150" s="13" t="str">
        <x:v>Lire Mondes</x:v>
      </x:c>
      <x:c r="F1150" s="13" t="str">
        <x:v>Reconstitution documentée V4 — nouvelle rédaction V5</x:v>
      </x:c>
      <x:c r="G1150" s="15" t="n">
        <x:v>12</x:v>
      </x:c>
      <x:c r="H1150" s="15" t="n">
        <x:v>18</x:v>
      </x:c>
    </x:row>
    <x:row r="1151" ht="52" customHeight="1">
      <x:c r="A1151" s="13" t="str">
        <x:v>SPACE-E14</x:v>
      </x:c>
      <x:c r="B1151" s="13" t="str">
        <x:v>Les caisses du rival</x:v>
      </x:c>
      <x:c r="C1151" s="13" t="str">
        <x:v>Mondes</x:v>
      </x:c>
      <x:c r="D1151" s="13" t="str">
        <x:v>Incidents des routes</x:v>
      </x:c>
      <x:c r="E1151" s="13" t="str">
        <x:v>Lire Mondes</x:v>
      </x:c>
      <x:c r="F1151" s="13" t="str">
        <x:v>Reconstitution documentée V4 — nouvelle rédaction V5</x:v>
      </x:c>
      <x:c r="G1151" s="15" t="n">
        <x:v>12</x:v>
      </x:c>
      <x:c r="H1151" s="15" t="n">
        <x:v>19</x:v>
      </x:c>
    </x:row>
    <x:row r="1152" ht="52" customHeight="1">
      <x:c r="A1152" s="13" t="str">
        <x:v>SPACE-E15</x:v>
      </x:c>
      <x:c r="B1152" s="13" t="str">
        <x:v>La route du blessé</x:v>
      </x:c>
      <x:c r="C1152" s="13" t="str">
        <x:v>Mondes</x:v>
      </x:c>
      <x:c r="D1152" s="13" t="str">
        <x:v>Incidents des routes</x:v>
      </x:c>
      <x:c r="E1152" s="13" t="str">
        <x:v>Lire Mondes</x:v>
      </x:c>
      <x:c r="F1152" s="13" t="str">
        <x:v>Reconstitution documentée V4 — nouvelle rédaction V5</x:v>
      </x:c>
      <x:c r="G1152" s="15" t="n">
        <x:v>12</x:v>
      </x:c>
      <x:c r="H1152" s="15" t="n">
        <x:v>20</x:v>
      </x:c>
    </x:row>
    <x:row r="1153" ht="52" customHeight="1">
      <x:c r="A1153" s="13" t="str">
        <x:v>SPACE-E16</x:v>
      </x:c>
      <x:c r="B1153" s="13" t="str">
        <x:v>La fenêtre de marée orbitale</x:v>
      </x:c>
      <x:c r="C1153" s="13" t="str">
        <x:v>Mondes</x:v>
      </x:c>
      <x:c r="D1153" s="13" t="str">
        <x:v>Incidents des routes</x:v>
      </x:c>
      <x:c r="E1153" s="13" t="str">
        <x:v>Lire Mondes</x:v>
      </x:c>
      <x:c r="F1153" s="13" t="str">
        <x:v>Reconstitution documentée V4 — nouvelle rédaction V5</x:v>
      </x:c>
      <x:c r="G1153" s="15" t="n">
        <x:v>12</x:v>
      </x:c>
      <x:c r="H1153" s="15" t="n">
        <x:v>21</x:v>
      </x:c>
    </x:row>
    <x:row r="1154" ht="52" customHeight="1">
      <x:c r="A1154" s="13" t="str">
        <x:v>SPACE-E17</x:v>
      </x:c>
      <x:c r="B1154" s="13" t="str">
        <x:v>L’anneau endommagé</x:v>
      </x:c>
      <x:c r="C1154" s="13" t="str">
        <x:v>Mondes</x:v>
      </x:c>
      <x:c r="D1154" s="13" t="str">
        <x:v>Incidents des routes</x:v>
      </x:c>
      <x:c r="E1154" s="13" t="str">
        <x:v>Lire Mondes</x:v>
      </x:c>
      <x:c r="F1154" s="13" t="str">
        <x:v>Reconstitution documentée V4 — nouvelle rédaction V5</x:v>
      </x:c>
      <x:c r="G1154" s="15" t="n">
        <x:v>12</x:v>
      </x:c>
      <x:c r="H1154" s="15" t="n">
        <x:v>22</x:v>
      </x:c>
    </x:row>
    <x:row r="1155" ht="52" customHeight="1">
      <x:c r="A1155" s="13" t="str">
        <x:v>SPACE-E18</x:v>
      </x:c>
      <x:c r="B1155" s="13" t="str">
        <x:v>Le chasseur échoué</x:v>
      </x:c>
      <x:c r="C1155" s="13" t="str">
        <x:v>Mondes</x:v>
      </x:c>
      <x:c r="D1155" s="13" t="str">
        <x:v>Incidents des routes</x:v>
      </x:c>
      <x:c r="E1155" s="13" t="str">
        <x:v>Lire Mondes</x:v>
      </x:c>
      <x:c r="F1155" s="13" t="str">
        <x:v>Reconstitution documentée V4 — nouvelle rédaction V5</x:v>
      </x:c>
      <x:c r="G1155" s="15" t="n">
        <x:v>12</x:v>
      </x:c>
      <x:c r="H1155" s="15" t="n">
        <x:v>23</x:v>
      </x:c>
    </x:row>
    <x:row r="1156" ht="52" customHeight="1">
      <x:c r="A1156" s="13" t="str">
        <x:v>SPACE-E19</x:v>
      </x:c>
      <x:c r="B1156" s="13" t="str">
        <x:v>Les lumières de l’épave</x:v>
      </x:c>
      <x:c r="C1156" s="13" t="str">
        <x:v>Mondes</x:v>
      </x:c>
      <x:c r="D1156" s="13" t="str">
        <x:v>Incidents des routes</x:v>
      </x:c>
      <x:c r="E1156" s="13" t="str">
        <x:v>Lire Mondes</x:v>
      </x:c>
      <x:c r="F1156" s="13" t="str">
        <x:v>Reconstitution documentée V4 — nouvelle rédaction V5</x:v>
      </x:c>
      <x:c r="G1156" s="15" t="n">
        <x:v>12</x:v>
      </x:c>
      <x:c r="H1156" s="15" t="n">
        <x:v>24</x:v>
      </x:c>
    </x:row>
    <x:row r="1157" ht="52" customHeight="1">
      <x:c r="A1157" s="13" t="str">
        <x:v>SPACE-E20</x:v>
      </x:c>
      <x:c r="B1157" s="13" t="str">
        <x:v>Une ombre à la vitre</x:v>
      </x:c>
      <x:c r="C1157" s="13" t="str">
        <x:v>Mondes</x:v>
      </x:c>
      <x:c r="D1157" s="13" t="str">
        <x:v>Incidents des routes</x:v>
      </x:c>
      <x:c r="E1157" s="13" t="str">
        <x:v>Lire Mondes</x:v>
      </x:c>
      <x:c r="F1157" s="13" t="str">
        <x:v>Reconstitution documentée V4 — nouvelle rédaction V5</x:v>
      </x:c>
      <x:c r="G1157" s="15" t="n">
        <x:v>12</x:v>
      </x:c>
      <x:c r="H1157" s="15" t="n">
        <x:v>25</x:v>
      </x:c>
    </x:row>
    <x:row r="1158" ht="52" customHeight="1">
      <x:c r="A1158" s="13" t="str">
        <x:v>SPACE-E21</x:v>
      </x:c>
      <x:c r="B1158" s="13" t="str">
        <x:v>Le relais oublié</x:v>
      </x:c>
      <x:c r="C1158" s="13" t="str">
        <x:v>Mondes</x:v>
      </x:c>
      <x:c r="D1158" s="13" t="str">
        <x:v>Incidents des routes</x:v>
      </x:c>
      <x:c r="E1158" s="13" t="str">
        <x:v>Lire Mondes</x:v>
      </x:c>
      <x:c r="F1158" s="13" t="str">
        <x:v>Reconstitution documentée V4 — nouvelle rédaction V5</x:v>
      </x:c>
      <x:c r="G1158" s="15" t="n">
        <x:v>12</x:v>
      </x:c>
      <x:c r="H1158" s="15" t="n">
        <x:v>26</x:v>
      </x:c>
    </x:row>
    <x:row r="1159" ht="52" customHeight="1">
      <x:c r="A1159" s="13" t="str">
        <x:v>SPACE-E22</x:v>
      </x:c>
      <x:c r="B1159" s="13" t="str">
        <x:v>Le convoi séparé</x:v>
      </x:c>
      <x:c r="C1159" s="13" t="str">
        <x:v>Mondes</x:v>
      </x:c>
      <x:c r="D1159" s="13" t="str">
        <x:v>Incidents des routes</x:v>
      </x:c>
      <x:c r="E1159" s="13" t="str">
        <x:v>Lire Mondes</x:v>
      </x:c>
      <x:c r="F1159" s="13" t="str">
        <x:v>Reconstitution documentée V4 — nouvelle rédaction V5</x:v>
      </x:c>
      <x:c r="G1159" s="15" t="n">
        <x:v>12</x:v>
      </x:c>
      <x:c r="H1159" s="15" t="n">
        <x:v>27</x:v>
      </x:c>
    </x:row>
    <x:row r="1160" ht="52" customHeight="1">
      <x:c r="A1160" s="13" t="str">
        <x:v>SPACE-E23</x:v>
      </x:c>
      <x:c r="B1160" s="13" t="str">
        <x:v>La pièce sans origine</x:v>
      </x:c>
      <x:c r="C1160" s="13" t="str">
        <x:v>Mondes</x:v>
      </x:c>
      <x:c r="D1160" s="13" t="str">
        <x:v>Incidents des routes</x:v>
      </x:c>
      <x:c r="E1160" s="13" t="str">
        <x:v>Lire Mondes</x:v>
      </x:c>
      <x:c r="F1160" s="13" t="str">
        <x:v>Reconstitution documentée V4 — nouvelle rédaction V5</x:v>
      </x:c>
      <x:c r="G1160" s="15" t="n">
        <x:v>12</x:v>
      </x:c>
      <x:c r="H1160" s="15" t="n">
        <x:v>28</x:v>
      </x:c>
    </x:row>
    <x:row r="1161" ht="52" customHeight="1">
      <x:c r="A1161" s="13" t="str">
        <x:v>SPACE-E24</x:v>
      </x:c>
      <x:c r="B1161" s="13" t="str">
        <x:v>Un cap changé</x:v>
      </x:c>
      <x:c r="C1161" s="13" t="str">
        <x:v>Mondes</x:v>
      </x:c>
      <x:c r="D1161" s="13" t="str">
        <x:v>Incidents des routes</x:v>
      </x:c>
      <x:c r="E1161" s="13" t="str">
        <x:v>Lire Mondes</x:v>
      </x:c>
      <x:c r="F1161" s="13" t="str">
        <x:v>Reconstitution documentée V4 — nouvelle rédaction V5</x:v>
      </x:c>
      <x:c r="G1161" s="15" t="n">
        <x:v>12</x:v>
      </x:c>
      <x:c r="H1161" s="15" t="n">
        <x:v>29</x:v>
      </x:c>
    </x:row>
    <x:row r="1162" ht="52" customHeight="1">
      <x:c r="A1162" s="13" t="str">
        <x:v>SPACE-E25</x:v>
      </x:c>
      <x:c r="B1162" s="13" t="str">
        <x:v>L’invitation à la chasse</x:v>
      </x:c>
      <x:c r="C1162" s="13" t="str">
        <x:v>Mondes</x:v>
      </x:c>
      <x:c r="D1162" s="13" t="str">
        <x:v>Incidents des routes</x:v>
      </x:c>
      <x:c r="E1162" s="13" t="str">
        <x:v>Lire Mondes</x:v>
      </x:c>
      <x:c r="F1162" s="13" t="str">
        <x:v>Reconstitution documentée V4 — nouvelle rédaction V5</x:v>
      </x:c>
      <x:c r="G1162" s="15" t="n">
        <x:v>12</x:v>
      </x:c>
      <x:c r="H1162" s="15" t="n">
        <x:v>30</x:v>
      </x:c>
    </x:row>
    <x:row r="1163" ht="52" customHeight="1">
      <x:c r="A1163" s="13" t="str">
        <x:v>SPACE-E26</x:v>
      </x:c>
      <x:c r="B1163" s="13" t="str">
        <x:v>Une galerie vide</x:v>
      </x:c>
      <x:c r="C1163" s="13" t="str">
        <x:v>Mondes</x:v>
      </x:c>
      <x:c r="D1163" s="13" t="str">
        <x:v>Incidents des routes</x:v>
      </x:c>
      <x:c r="E1163" s="13" t="str">
        <x:v>Lire Mondes</x:v>
      </x:c>
      <x:c r="F1163" s="13" t="str">
        <x:v>Reconstitution documentée V4 — nouvelle rédaction V5</x:v>
      </x:c>
      <x:c r="G1163" s="15" t="n">
        <x:v>12</x:v>
      </x:c>
      <x:c r="H1163" s="15" t="n">
        <x:v>31</x:v>
      </x:c>
    </x:row>
    <x:row r="1164" ht="52" customHeight="1">
      <x:c r="A1164" s="13" t="str">
        <x:v>SPACE-E27</x:v>
      </x:c>
      <x:c r="B1164" s="13" t="str">
        <x:v>Le pont froid</x:v>
      </x:c>
      <x:c r="C1164" s="13" t="str">
        <x:v>Mondes</x:v>
      </x:c>
      <x:c r="D1164" s="13" t="str">
        <x:v>Incidents des routes</x:v>
      </x:c>
      <x:c r="E1164" s="13" t="str">
        <x:v>Lire Mondes</x:v>
      </x:c>
      <x:c r="F1164" s="13" t="str">
        <x:v>Reconstitution documentée V4 — nouvelle rédaction V5</x:v>
      </x:c>
      <x:c r="G1164" s="15" t="n">
        <x:v>12</x:v>
      </x:c>
      <x:c r="H1164" s="15" t="n">
        <x:v>32</x:v>
      </x:c>
    </x:row>
    <x:row r="1165" ht="52" customHeight="1">
      <x:c r="A1165" s="13" t="str">
        <x:v>SPACE-E28</x:v>
      </x:c>
      <x:c r="B1165" s="13" t="str">
        <x:v>Les deux retours</x:v>
      </x:c>
      <x:c r="C1165" s="13" t="str">
        <x:v>Mondes</x:v>
      </x:c>
      <x:c r="D1165" s="13" t="str">
        <x:v>Incidents des routes</x:v>
      </x:c>
      <x:c r="E1165" s="13" t="str">
        <x:v>Lire Mondes</x:v>
      </x:c>
      <x:c r="F1165" s="13" t="str">
        <x:v>Reconstitution documentée V4 — nouvelle rédaction V5</x:v>
      </x:c>
      <x:c r="G1165" s="15" t="n">
        <x:v>12</x:v>
      </x:c>
      <x:c r="H1165" s="15" t="n">
        <x:v>33</x:v>
      </x:c>
    </x:row>
    <x:row r="1166" ht="52" customHeight="1">
      <x:c r="A1166" s="13" t="str">
        <x:v>SPACE-E29</x:v>
      </x:c>
      <x:c r="B1166" s="13" t="str">
        <x:v>Le témoin du passé</x:v>
      </x:c>
      <x:c r="C1166" s="13" t="str">
        <x:v>Mondes</x:v>
      </x:c>
      <x:c r="D1166" s="13" t="str">
        <x:v>Incidents des routes</x:v>
      </x:c>
      <x:c r="E1166" s="13" t="str">
        <x:v>Lire Mondes</x:v>
      </x:c>
      <x:c r="F1166" s="13" t="str">
        <x:v>Reconstitution documentée V4 — nouvelle rédaction V5</x:v>
      </x:c>
      <x:c r="G1166" s="15" t="n">
        <x:v>12</x:v>
      </x:c>
      <x:c r="H1166" s="15" t="n">
        <x:v>34</x:v>
      </x:c>
    </x:row>
    <x:row r="1167" ht="52" customHeight="1">
      <x:c r="A1167" s="13" t="str">
        <x:v>SPACE-E30</x:v>
      </x:c>
      <x:c r="B1167" s="13" t="str">
        <x:v>Le voyage interrompu</x:v>
      </x:c>
      <x:c r="C1167" s="13" t="str">
        <x:v>Mondes</x:v>
      </x:c>
      <x:c r="D1167" s="13" t="str">
        <x:v>Incidents des routes</x:v>
      </x:c>
      <x:c r="E1167" s="13" t="str">
        <x:v>Lire Mondes</x:v>
      </x:c>
      <x:c r="F1167" s="13" t="str">
        <x:v>Reconstitution documentée V4 — nouvelle rédaction V5</x:v>
      </x:c>
      <x:c r="G1167" s="15" t="n">
        <x:v>12</x:v>
      </x:c>
      <x:c r="H1167" s="15" t="n">
        <x:v>35</x:v>
      </x:c>
    </x:row>
    <x:row r="1168" ht="52" customHeight="1">
      <x:c r="A1168" s="13" t="str">
        <x:v>SPACE-E31</x:v>
      </x:c>
      <x:c r="B1168" s="13" t="str">
        <x:v>Le feu de la forge</x:v>
      </x:c>
      <x:c r="C1168" s="13" t="str">
        <x:v>Mondes</x:v>
      </x:c>
      <x:c r="D1168" s="13" t="str">
        <x:v>Incidents des routes</x:v>
      </x:c>
      <x:c r="E1168" s="13" t="str">
        <x:v>Lire Mondes</x:v>
      </x:c>
      <x:c r="F1168" s="13" t="str">
        <x:v>Reconstitution documentée V4 — nouvelle rédaction V5</x:v>
      </x:c>
      <x:c r="G1168" s="15" t="n">
        <x:v>12</x:v>
      </x:c>
      <x:c r="H1168" s="15" t="n">
        <x:v>36</x:v>
      </x:c>
    </x:row>
    <x:row r="1169" ht="52" customHeight="1">
      <x:c r="A1169" s="13" t="str">
        <x:v>SPACE-E32</x:v>
      </x:c>
      <x:c r="B1169" s="13" t="str">
        <x:v>Le repas des absents</x:v>
      </x:c>
      <x:c r="C1169" s="13" t="str">
        <x:v>Mondes</x:v>
      </x:c>
      <x:c r="D1169" s="13" t="str">
        <x:v>Incidents des routes</x:v>
      </x:c>
      <x:c r="E1169" s="13" t="str">
        <x:v>Lire Mondes</x:v>
      </x:c>
      <x:c r="F1169" s="13" t="str">
        <x:v>Reconstitution documentée V4 — nouvelle rédaction V5</x:v>
      </x:c>
      <x:c r="G1169" s="15" t="n">
        <x:v>12</x:v>
      </x:c>
      <x:c r="H1169" s="15" t="n">
        <x:v>37</x:v>
      </x:c>
    </x:row>
    <x:row r="1170" ht="52" customHeight="1">
      <x:c r="A1170" s="13" t="str">
        <x:v>SPACE-E33</x:v>
      </x:c>
      <x:c r="B1170" s="13" t="str">
        <x:v>La relève volontaire</x:v>
      </x:c>
      <x:c r="C1170" s="13" t="str">
        <x:v>Mondes</x:v>
      </x:c>
      <x:c r="D1170" s="13" t="str">
        <x:v>Incidents des routes</x:v>
      </x:c>
      <x:c r="E1170" s="13" t="str">
        <x:v>Lire Mondes</x:v>
      </x:c>
      <x:c r="F1170" s="13" t="str">
        <x:v>Reconstitution documentée V4 — nouvelle rédaction V5</x:v>
      </x:c>
      <x:c r="G1170" s="15" t="n">
        <x:v>12</x:v>
      </x:c>
      <x:c r="H1170" s="15" t="n">
        <x:v>38</x:v>
      </x:c>
    </x:row>
    <x:row r="1171" ht="52" customHeight="1">
      <x:c r="A1171" s="13" t="str">
        <x:v>SPACE-E34</x:v>
      </x:c>
      <x:c r="B1171" s="13" t="str">
        <x:v>Le passage revendiqué</x:v>
      </x:c>
      <x:c r="C1171" s="13" t="str">
        <x:v>Mondes</x:v>
      </x:c>
      <x:c r="D1171" s="13" t="str">
        <x:v>Incidents des routes</x:v>
      </x:c>
      <x:c r="E1171" s="13" t="str">
        <x:v>Lire Mondes</x:v>
      </x:c>
      <x:c r="F1171" s="13" t="str">
        <x:v>Reconstitution documentée V4 — nouvelle rédaction V5</x:v>
      </x:c>
      <x:c r="G1171" s="15" t="n">
        <x:v>12</x:v>
      </x:c>
      <x:c r="H1171" s="15" t="n">
        <x:v>39</x:v>
      </x:c>
    </x:row>
    <x:row r="1172" ht="52" customHeight="1">
      <x:c r="A1172" s="13" t="str">
        <x:v>SPACE-E35</x:v>
      </x:c>
      <x:c r="B1172" s="13" t="str">
        <x:v>La chasse qui attend</x:v>
      </x:c>
      <x:c r="C1172" s="13" t="str">
        <x:v>Mondes</x:v>
      </x:c>
      <x:c r="D1172" s="13" t="str">
        <x:v>Incidents des routes</x:v>
      </x:c>
      <x:c r="E1172" s="13" t="str">
        <x:v>Lire Mondes</x:v>
      </x:c>
      <x:c r="F1172" s="13" t="str">
        <x:v>Reconstitution documentée V4 — nouvelle rédaction V5</x:v>
      </x:c>
      <x:c r="G1172" s="15" t="n">
        <x:v>12</x:v>
      </x:c>
      <x:c r="H1172" s="15" t="n">
        <x:v>40</x:v>
      </x:c>
    </x:row>
    <x:row r="1173" ht="52" customHeight="1">
      <x:c r="A1173" s="13" t="str">
        <x:v>SPACE-E36</x:v>
      </x:c>
      <x:c r="B1173" s="13" t="str">
        <x:v>Le dernier appel</x:v>
      </x:c>
      <x:c r="C1173" s="13" t="str">
        <x:v>Mondes</x:v>
      </x:c>
      <x:c r="D1173" s="13" t="str">
        <x:v>Incidents des routes</x:v>
      </x:c>
      <x:c r="E1173" s="13" t="str">
        <x:v>Lire Mondes</x:v>
      </x:c>
      <x:c r="F1173" s="13" t="str">
        <x:v>Reconstitution documentée V4 — nouvelle rédaction V5</x:v>
      </x:c>
      <x:c r="G1173" s="15" t="n">
        <x:v>12</x:v>
      </x:c>
      <x:c r="H1173" s="15" t="n">
        <x:v>41</x:v>
      </x:c>
    </x:row>
    <x:row r="1174" ht="52" customHeight="1">
      <x:c r="A1174" s="13" t="str">
        <x:v>FAU-01</x:v>
      </x:c>
      <x:c r="B1174" s="13" t="str">
        <x:v>Scarabée des scories</x:v>
      </x:c>
      <x:c r="C1174" s="13" t="str">
        <x:v>Mondes</x:v>
      </x:c>
      <x:c r="D1174" s="13" t="str">
        <x:v>Faune et adversaires</x:v>
      </x:c>
      <x:c r="E1174" s="13" t="str">
        <x:v>Lire Mondes</x:v>
      </x:c>
      <x:c r="F1174" s="13" t="str">
        <x:v>Reconstitution documentée V4 — nouvelle rédaction V5</x:v>
      </x:c>
      <x:c r="G1174" s="15" t="n">
        <x:v>12</x:v>
      </x:c>
      <x:c r="H1174" s="15" t="n">
        <x:v>6</x:v>
      </x:c>
    </x:row>
    <x:row r="1175" ht="52" customHeight="1">
      <x:c r="A1175" s="13" t="str">
        <x:v>FAU-02</x:v>
      </x:c>
      <x:c r="B1175" s="13" t="str">
        <x:v>Briseur de basalte</x:v>
      </x:c>
      <x:c r="C1175" s="13" t="str">
        <x:v>Mondes</x:v>
      </x:c>
      <x:c r="D1175" s="13" t="str">
        <x:v>Faune et adversaires</x:v>
      </x:c>
      <x:c r="E1175" s="13" t="str">
        <x:v>Lire Mondes</x:v>
      </x:c>
      <x:c r="F1175" s="13" t="str">
        <x:v>Reconstitution documentée V4 — nouvelle rédaction V5</x:v>
      </x:c>
      <x:c r="G1175" s="15" t="n">
        <x:v>12</x:v>
      </x:c>
      <x:c r="H1175" s="15" t="n">
        <x:v>7</x:v>
      </x:c>
    </x:row>
    <x:row r="1176" ht="52" customHeight="1">
      <x:c r="A1176" s="13" t="str">
        <x:v>FAU-03</x:v>
      </x:c>
      <x:c r="B1176" s="13" t="str">
        <x:v>Coureur des dunes</x:v>
      </x:c>
      <x:c r="C1176" s="13" t="str">
        <x:v>Mondes</x:v>
      </x:c>
      <x:c r="D1176" s="13" t="str">
        <x:v>Faune et adversaires</x:v>
      </x:c>
      <x:c r="E1176" s="13" t="str">
        <x:v>Lire Mondes</x:v>
      </x:c>
      <x:c r="F1176" s="13" t="str">
        <x:v>Reconstitution documentée V4 — nouvelle rédaction V5</x:v>
      </x:c>
      <x:c r="G1176" s="15" t="n">
        <x:v>12</x:v>
      </x:c>
      <x:c r="H1176" s="15" t="n">
        <x:v>8</x:v>
      </x:c>
    </x:row>
    <x:row r="1177" ht="52" customHeight="1">
      <x:c r="A1177" s="13" t="str">
        <x:v>FAU-04</x:v>
      </x:c>
      <x:c r="B1177" s="13" t="str">
        <x:v>Fouisseur de verre</x:v>
      </x:c>
      <x:c r="C1177" s="13" t="str">
        <x:v>Mondes</x:v>
      </x:c>
      <x:c r="D1177" s="13" t="str">
        <x:v>Faune et adversaires</x:v>
      </x:c>
      <x:c r="E1177" s="13" t="str">
        <x:v>Lire Mondes</x:v>
      </x:c>
      <x:c r="F1177" s="13" t="str">
        <x:v>Reconstitution documentée V4 — nouvelle rédaction V5</x:v>
      </x:c>
      <x:c r="G1177" s="15" t="n">
        <x:v>12</x:v>
      </x:c>
      <x:c r="H1177" s="15" t="n">
        <x:v>9</x:v>
      </x:c>
    </x:row>
    <x:row r="1178" ht="52" customHeight="1">
      <x:c r="A1178" s="13" t="str">
        <x:v>FAU-05</x:v>
      </x:c>
      <x:c r="B1178" s="13" t="str">
        <x:v>Grimpeur à plaques</x:v>
      </x:c>
      <x:c r="C1178" s="13" t="str">
        <x:v>Mondes</x:v>
      </x:c>
      <x:c r="D1178" s="13" t="str">
        <x:v>Faune et adversaires</x:v>
      </x:c>
      <x:c r="E1178" s="13" t="str">
        <x:v>Lire Mondes</x:v>
      </x:c>
      <x:c r="F1178" s="13" t="str">
        <x:v>Reconstitution documentée V4 — nouvelle rédaction V5</x:v>
      </x:c>
      <x:c r="G1178" s="15" t="n">
        <x:v>12</x:v>
      </x:c>
      <x:c r="H1178" s="15" t="n">
        <x:v>10</x:v>
      </x:c>
    </x:row>
    <x:row r="1179" ht="52" customHeight="1">
      <x:c r="A1179" s="13" t="str">
        <x:v>FAU-06</x:v>
      </x:c>
      <x:c r="B1179" s="13" t="str">
        <x:v>Chasseur de canopée</x:v>
      </x:c>
      <x:c r="C1179" s="13" t="str">
        <x:v>Mondes</x:v>
      </x:c>
      <x:c r="D1179" s="13" t="str">
        <x:v>Faune et adversaires</x:v>
      </x:c>
      <x:c r="E1179" s="13" t="str">
        <x:v>Lire Mondes</x:v>
      </x:c>
      <x:c r="F1179" s="13" t="str">
        <x:v>Reconstitution documentée V4 — nouvelle rédaction V5</x:v>
      </x:c>
      <x:c r="G1179" s="15" t="n">
        <x:v>12</x:v>
      </x:c>
      <x:c r="H1179" s="15" t="n">
        <x:v>11</x:v>
      </x:c>
    </x:row>
    <x:row r="1180" ht="52" customHeight="1">
      <x:c r="A1180" s="13" t="str">
        <x:v>FAU-07</x:v>
      </x:c>
      <x:c r="B1180" s="13" t="str">
        <x:v>Rôdeur des roseaux</x:v>
      </x:c>
      <x:c r="C1180" s="13" t="str">
        <x:v>Mondes</x:v>
      </x:c>
      <x:c r="D1180" s="13" t="str">
        <x:v>Faune et adversaires</x:v>
      </x:c>
      <x:c r="E1180" s="13" t="str">
        <x:v>Lire Mondes</x:v>
      </x:c>
      <x:c r="F1180" s="13" t="str">
        <x:v>Reconstitution documentée V4 — nouvelle rédaction V5</x:v>
      </x:c>
      <x:c r="G1180" s="15" t="n">
        <x:v>12</x:v>
      </x:c>
      <x:c r="H1180" s="15" t="n">
        <x:v>12</x:v>
      </x:c>
    </x:row>
    <x:row r="1181" ht="52" customHeight="1">
      <x:c r="A1181" s="13" t="str">
        <x:v>FAU-08</x:v>
      </x:c>
      <x:c r="B1181" s="13" t="str">
        <x:v>Porte-lanterne</x:v>
      </x:c>
      <x:c r="C1181" s="13" t="str">
        <x:v>Mondes</x:v>
      </x:c>
      <x:c r="D1181" s="13" t="str">
        <x:v>Faune et adversaires</x:v>
      </x:c>
      <x:c r="E1181" s="13" t="str">
        <x:v>Lire Mondes</x:v>
      </x:c>
      <x:c r="F1181" s="13" t="str">
        <x:v>Reconstitution documentée V4 — nouvelle rédaction V5</x:v>
      </x:c>
      <x:c r="G1181" s="15" t="n">
        <x:v>12</x:v>
      </x:c>
      <x:c r="H1181" s="15" t="n">
        <x:v>13</x:v>
      </x:c>
    </x:row>
    <x:row r="1182" ht="52" customHeight="1">
      <x:c r="A1182" s="13" t="str">
        <x:v>FAU-09</x:v>
      </x:c>
      <x:c r="B1182" s="13" t="str">
        <x:v>Rapace de crête</x:v>
      </x:c>
      <x:c r="C1182" s="13" t="str">
        <x:v>Mondes</x:v>
      </x:c>
      <x:c r="D1182" s="13" t="str">
        <x:v>Faune et adversaires</x:v>
      </x:c>
      <x:c r="E1182" s="13" t="str">
        <x:v>Lire Mondes</x:v>
      </x:c>
      <x:c r="F1182" s="13" t="str">
        <x:v>Reconstitution documentée V4 — nouvelle rédaction V5</x:v>
      </x:c>
      <x:c r="G1182" s="15" t="n">
        <x:v>12</x:v>
      </x:c>
      <x:c r="H1182" s="15" t="n">
        <x:v>14</x:v>
      </x:c>
    </x:row>
    <x:row r="1183" ht="52" customHeight="1">
      <x:c r="A1183" s="13" t="str">
        <x:v>FAU-10</x:v>
      </x:c>
      <x:c r="B1183" s="13" t="str">
        <x:v>Marcheur des vents</x:v>
      </x:c>
      <x:c r="C1183" s="13" t="str">
        <x:v>Mondes</x:v>
      </x:c>
      <x:c r="D1183" s="13" t="str">
        <x:v>Faune et adversaires</x:v>
      </x:c>
      <x:c r="E1183" s="13" t="str">
        <x:v>Lire Mondes</x:v>
      </x:c>
      <x:c r="F1183" s="13" t="str">
        <x:v>Reconstitution documentée V4 — nouvelle rédaction V5</x:v>
      </x:c>
      <x:c r="G1183" s="15" t="n">
        <x:v>12</x:v>
      </x:c>
      <x:c r="H1183" s="15" t="n">
        <x:v>15</x:v>
      </x:c>
    </x:row>
    <x:row r="1184" ht="52" customHeight="1">
      <x:c r="A1184" s="13" t="str">
        <x:v>FAU-11</x:v>
      </x:c>
      <x:c r="B1184" s="13" t="str">
        <x:v>Carapace de ressac</x:v>
      </x:c>
      <x:c r="C1184" s="13" t="str">
        <x:v>Mondes</x:v>
      </x:c>
      <x:c r="D1184" s="13" t="str">
        <x:v>Faune et adversaires</x:v>
      </x:c>
      <x:c r="E1184" s="13" t="str">
        <x:v>Lire Mondes</x:v>
      </x:c>
      <x:c r="F1184" s="13" t="str">
        <x:v>Reconstitution documentée V4 — nouvelle rédaction V5</x:v>
      </x:c>
      <x:c r="G1184" s="15" t="n">
        <x:v>12</x:v>
      </x:c>
      <x:c r="H1184" s="15" t="n">
        <x:v>16</x:v>
      </x:c>
    </x:row>
    <x:row r="1185" ht="52" customHeight="1">
      <x:c r="A1185" s="13" t="str">
        <x:v>FAU-12</x:v>
      </x:c>
      <x:c r="B1185" s="13" t="str">
        <x:v>Long-dos des passes</x:v>
      </x:c>
      <x:c r="C1185" s="13" t="str">
        <x:v>Mondes</x:v>
      </x:c>
      <x:c r="D1185" s="13" t="str">
        <x:v>Faune et adversaires</x:v>
      </x:c>
      <x:c r="E1185" s="13" t="str">
        <x:v>Lire Mondes</x:v>
      </x:c>
      <x:c r="F1185" s="13" t="str">
        <x:v>Reconstitution documentée V4 — nouvelle rédaction V5</x:v>
      </x:c>
      <x:c r="G1185" s="15" t="n">
        <x:v>12</x:v>
      </x:c>
      <x:c r="H1185" s="15" t="n">
        <x:v>17</x:v>
      </x:c>
    </x:row>
    <x:row r="1186" ht="52" customHeight="1">
      <x:c r="A1186" s="13" t="str">
        <x:v>FAU-13</x:v>
      </x:c>
      <x:c r="B1186" s="13" t="str">
        <x:v>Fouisseur de chaleur</x:v>
      </x:c>
      <x:c r="C1186" s="13" t="str">
        <x:v>Mondes</x:v>
      </x:c>
      <x:c r="D1186" s="13" t="str">
        <x:v>Faune et adversaires</x:v>
      </x:c>
      <x:c r="E1186" s="13" t="str">
        <x:v>Lire Mondes</x:v>
      </x:c>
      <x:c r="F1186" s="13" t="str">
        <x:v>Reconstitution documentée V4 — nouvelle rédaction V5</x:v>
      </x:c>
      <x:c r="G1186" s="15" t="n">
        <x:v>12</x:v>
      </x:c>
      <x:c r="H1186" s="15" t="n">
        <x:v>18</x:v>
      </x:c>
    </x:row>
    <x:row r="1187" ht="52" customHeight="1">
      <x:c r="A1187" s="13" t="str">
        <x:v>FAU-14</x:v>
      </x:c>
      <x:c r="B1187" s="13" t="str">
        <x:v>Crochet des sources</x:v>
      </x:c>
      <x:c r="C1187" s="13" t="str">
        <x:v>Mondes</x:v>
      </x:c>
      <x:c r="D1187" s="13" t="str">
        <x:v>Faune et adversaires</x:v>
      </x:c>
      <x:c r="E1187" s="13" t="str">
        <x:v>Lire Mondes</x:v>
      </x:c>
      <x:c r="F1187" s="13" t="str">
        <x:v>Reconstitution documentée V4 — nouvelle rédaction V5</x:v>
      </x:c>
      <x:c r="G1187" s="15" t="n">
        <x:v>12</x:v>
      </x:c>
      <x:c r="H1187" s="15" t="n">
        <x:v>19</x:v>
      </x:c>
    </x:row>
    <x:row r="1188" ht="52" customHeight="1">
      <x:c r="A1188" s="13" t="str">
        <x:v>FAU-15</x:v>
      </x:c>
      <x:c r="B1188" s="13" t="str">
        <x:v>Marcheur du givre</x:v>
      </x:c>
      <x:c r="C1188" s="13" t="str">
        <x:v>Mondes</x:v>
      </x:c>
      <x:c r="D1188" s="13" t="str">
        <x:v>Faune et adversaires</x:v>
      </x:c>
      <x:c r="E1188" s="13" t="str">
        <x:v>Lire Mondes</x:v>
      </x:c>
      <x:c r="F1188" s="13" t="str">
        <x:v>Reconstitution documentée V4 — nouvelle rédaction V5</x:v>
      </x:c>
      <x:c r="G1188" s="15" t="n">
        <x:v>12</x:v>
      </x:c>
      <x:c r="H1188" s="15" t="n">
        <x:v>20</x:v>
      </x:c>
    </x:row>
    <x:row r="1189" ht="52" customHeight="1">
      <x:c r="A1189" s="13" t="str">
        <x:v>FAU-16</x:v>
      </x:c>
      <x:c r="B1189" s="13" t="str">
        <x:v>Dents de neige</x:v>
      </x:c>
      <x:c r="C1189" s="13" t="str">
        <x:v>Mondes</x:v>
      </x:c>
      <x:c r="D1189" s="13" t="str">
        <x:v>Faune et adversaires</x:v>
      </x:c>
      <x:c r="E1189" s="13" t="str">
        <x:v>Lire Mondes</x:v>
      </x:c>
      <x:c r="F1189" s="13" t="str">
        <x:v>Reconstitution documentée V4 — nouvelle rédaction V5</x:v>
      </x:c>
      <x:c r="G1189" s="15" t="n">
        <x:v>12</x:v>
      </x:c>
      <x:c r="H1189" s="15" t="n">
        <x:v>21</x:v>
      </x:c>
    </x:row>
    <x:row r="1190" ht="52" customHeight="1">
      <x:c r="A1190" s="13" t="str">
        <x:v>FAU-17</x:v>
      </x:c>
      <x:c r="B1190" s="13" t="str">
        <x:v>Veilleur de pierre</x:v>
      </x:c>
      <x:c r="C1190" s="13" t="str">
        <x:v>Mondes</x:v>
      </x:c>
      <x:c r="D1190" s="13" t="str">
        <x:v>Faune et adversaires</x:v>
      </x:c>
      <x:c r="E1190" s="13" t="str">
        <x:v>Lire Mondes</x:v>
      </x:c>
      <x:c r="F1190" s="13" t="str">
        <x:v>Reconstitution documentée V4 — nouvelle rédaction V5</x:v>
      </x:c>
      <x:c r="G1190" s="15" t="n">
        <x:v>12</x:v>
      </x:c>
      <x:c r="H1190" s="15" t="n">
        <x:v>22</x:v>
      </x:c>
    </x:row>
    <x:row r="1191" ht="52" customHeight="1">
      <x:c r="A1191" s="13" t="str">
        <x:v>FAU-18</x:v>
      </x:c>
      <x:c r="B1191" s="13" t="str">
        <x:v>Griffe des arches</x:v>
      </x:c>
      <x:c r="C1191" s="13" t="str">
        <x:v>Mondes</x:v>
      </x:c>
      <x:c r="D1191" s="13" t="str">
        <x:v>Faune et adversaires</x:v>
      </x:c>
      <x:c r="E1191" s="13" t="str">
        <x:v>Lire Mondes</x:v>
      </x:c>
      <x:c r="F1191" s="13" t="str">
        <x:v>Reconstitution documentée V4 — nouvelle rédaction V5</x:v>
      </x:c>
      <x:c r="G1191" s="15" t="n">
        <x:v>12</x:v>
      </x:c>
      <x:c r="H1191" s="15" t="n">
        <x:v>23</x:v>
      </x:c>
    </x:row>
    <x:row r="1192" ht="52" customHeight="1">
      <x:c r="A1192" s="13" t="str">
        <x:v>FAU-19</x:v>
      </x:c>
      <x:c r="B1192" s="13" t="str">
        <x:v>Traqueur des lisières</x:v>
      </x:c>
      <x:c r="C1192" s="13" t="str">
        <x:v>Mondes</x:v>
      </x:c>
      <x:c r="D1192" s="13" t="str">
        <x:v>Faune et adversaires</x:v>
      </x:c>
      <x:c r="E1192" s="13" t="str">
        <x:v>Lire Mondes</x:v>
      </x:c>
      <x:c r="F1192" s="13" t="str">
        <x:v>Reconstitution documentée V4 — nouvelle rédaction V5</x:v>
      </x:c>
      <x:c r="G1192" s="15" t="n">
        <x:v>12</x:v>
      </x:c>
      <x:c r="H1192" s="15" t="n">
        <x:v>24</x:v>
      </x:c>
    </x:row>
    <x:row r="1193" ht="52" customHeight="1">
      <x:c r="A1193" s="13" t="str">
        <x:v>FAU-20</x:v>
      </x:c>
      <x:c r="B1193" s="13" t="str">
        <x:v>Porte-corne du Homeworld</x:v>
      </x:c>
      <x:c r="C1193" s="13" t="str">
        <x:v>Mondes</x:v>
      </x:c>
      <x:c r="D1193" s="13" t="str">
        <x:v>Faune et adversaires</x:v>
      </x:c>
      <x:c r="E1193" s="13" t="str">
        <x:v>Lire Mondes</x:v>
      </x:c>
      <x:c r="F1193" s="13" t="str">
        <x:v>Reconstitution documentée V4 — nouvelle rédaction V5</x:v>
      </x:c>
      <x:c r="G1193" s="15" t="n">
        <x:v>12</x:v>
      </x:c>
      <x:c r="H1193" s="15" t="n">
        <x:v>25</x:v>
      </x:c>
    </x:row>
    <x:row r="1194" ht="52" customHeight="1">
      <x:c r="A1194" s="13" t="str">
        <x:v>FAU-21</x:v>
      </x:c>
      <x:c r="B1194" s="13" t="str">
        <x:v>Faucheur de Vara-Kesh</x:v>
      </x:c>
      <x:c r="C1194" s="13" t="str">
        <x:v>Mondes</x:v>
      </x:c>
      <x:c r="D1194" s="13" t="str">
        <x:v>Faune et adversaires</x:v>
      </x:c>
      <x:c r="E1194" s="13" t="str">
        <x:v>Lire Mondes</x:v>
      </x:c>
      <x:c r="F1194" s="13" t="str">
        <x:v>Reconstitution documentée V4 — nouvelle rédaction V5</x:v>
      </x:c>
      <x:c r="G1194" s="15" t="n">
        <x:v>12</x:v>
      </x:c>
      <x:c r="H1194" s="15" t="n">
        <x:v>26</x:v>
      </x:c>
    </x:row>
    <x:row r="1195" ht="52" customHeight="1">
      <x:c r="A1195" s="13" t="str">
        <x:v>FAU-22</x:v>
      </x:c>
      <x:c r="B1195" s="13" t="str">
        <x:v>Mâchoire de Nereth</x:v>
      </x:c>
      <x:c r="C1195" s="13" t="str">
        <x:v>Mondes</x:v>
      </x:c>
      <x:c r="D1195" s="13" t="str">
        <x:v>Faune et adversaires</x:v>
      </x:c>
      <x:c r="E1195" s="13" t="str">
        <x:v>Lire Mondes</x:v>
      </x:c>
      <x:c r="F1195" s="13" t="str">
        <x:v>Reconstitution documentée V4 — nouvelle rédaction V5</x:v>
      </x:c>
      <x:c r="G1195" s="15" t="n">
        <x:v>12</x:v>
      </x:c>
      <x:c r="H1195" s="15" t="n">
        <x:v>27</x:v>
      </x:c>
    </x:row>
    <x:row r="1196" ht="52" customHeight="1">
      <x:c r="A1196" s="13" t="str">
        <x:v>FAU-23</x:v>
      </x:c>
      <x:c r="B1196" s="13" t="str">
        <x:v>Nageur d’Oshara</x:v>
      </x:c>
      <x:c r="C1196" s="13" t="str">
        <x:v>Mondes</x:v>
      </x:c>
      <x:c r="D1196" s="13" t="str">
        <x:v>Faune et adversaires</x:v>
      </x:c>
      <x:c r="E1196" s="13" t="str">
        <x:v>Lire Mondes</x:v>
      </x:c>
      <x:c r="F1196" s="13" t="str">
        <x:v>Reconstitution documentée V4 — nouvelle rédaction V5</x:v>
      </x:c>
      <x:c r="G1196" s="15" t="n">
        <x:v>12</x:v>
      </x:c>
      <x:c r="H1196" s="15" t="n">
        <x:v>28</x:v>
      </x:c>
    </x:row>
    <x:row r="1197" ht="52" customHeight="1">
      <x:c r="A1197" s="13" t="str">
        <x:v>FAU-24</x:v>
      </x:c>
      <x:c r="B1197" s="13" t="str">
        <x:v>Éperon de Rukh Tal</x:v>
      </x:c>
      <x:c r="C1197" s="13" t="str">
        <x:v>Mondes</x:v>
      </x:c>
      <x:c r="D1197" s="13" t="str">
        <x:v>Faune et adversaires</x:v>
      </x:c>
      <x:c r="E1197" s="13" t="str">
        <x:v>Lire Mondes</x:v>
      </x:c>
      <x:c r="F1197" s="13" t="str">
        <x:v>Reconstitution documentée V4 — nouvelle rédaction V5</x:v>
      </x:c>
      <x:c r="G1197" s="15" t="n">
        <x:v>12</x:v>
      </x:c>
      <x:c r="H1197" s="15" t="n">
        <x:v>29</x:v>
      </x:c>
    </x:row>
    <x:row r="1198" ht="52" customHeight="1">
      <x:c r="A1198" s="13" t="str">
        <x:v>FAU-25</x:v>
      </x:c>
      <x:c r="B1198" s="13" t="str">
        <x:v>Chasseur de Sileth</x:v>
      </x:c>
      <x:c r="C1198" s="13" t="str">
        <x:v>Mondes</x:v>
      </x:c>
      <x:c r="D1198" s="13" t="str">
        <x:v>Faune et adversaires</x:v>
      </x:c>
      <x:c r="E1198" s="13" t="str">
        <x:v>Lire Mondes</x:v>
      </x:c>
      <x:c r="F1198" s="13" t="str">
        <x:v>Reconstitution documentée V4 — nouvelle rédaction V5</x:v>
      </x:c>
      <x:c r="G1198" s="15" t="n">
        <x:v>12</x:v>
      </x:c>
      <x:c r="H1198" s="15" t="n">
        <x:v>30</x:v>
      </x:c>
    </x:row>
    <x:row r="1199" ht="52" customHeight="1">
      <x:c r="A1199" s="13" t="str">
        <x:v>FAU-26</x:v>
      </x:c>
      <x:c r="B1199" s="13" t="str">
        <x:v>Guetteur de Dharos</x:v>
      </x:c>
      <x:c r="C1199" s="13" t="str">
        <x:v>Mondes</x:v>
      </x:c>
      <x:c r="D1199" s="13" t="str">
        <x:v>Faune et adversaires</x:v>
      </x:c>
      <x:c r="E1199" s="13" t="str">
        <x:v>Lire Mondes</x:v>
      </x:c>
      <x:c r="F1199" s="13" t="str">
        <x:v>Reconstitution documentée V4 — nouvelle rédaction V5</x:v>
      </x:c>
      <x:c r="G1199" s="15" t="n">
        <x:v>12</x:v>
      </x:c>
      <x:c r="H1199" s="15" t="n">
        <x:v>31</x:v>
      </x:c>
    </x:row>
    <x:row r="1200" ht="52" customHeight="1">
      <x:c r="A1200" s="13" t="str">
        <x:v>FAU-27</x:v>
      </x:c>
      <x:c r="B1200" s="13" t="str">
        <x:v>Pisteur de chenil</x:v>
      </x:c>
      <x:c r="C1200" s="13" t="str">
        <x:v>Mondes</x:v>
      </x:c>
      <x:c r="D1200" s="13" t="str">
        <x:v>Faune et adversaires</x:v>
      </x:c>
      <x:c r="E1200" s="13" t="str">
        <x:v>Lire Mondes</x:v>
      </x:c>
      <x:c r="F1200" s="13" t="str">
        <x:v>Reconstitution documentée V4 — nouvelle rédaction V5</x:v>
      </x:c>
      <x:c r="G1200" s="15" t="n">
        <x:v>12</x:v>
      </x:c>
      <x:c r="H1200" s="15" t="n">
        <x:v>32</x:v>
      </x:c>
    </x:row>
    <x:row r="1201" ht="52" customHeight="1">
      <x:c r="A1201" s="13" t="str">
        <x:v>FAU-28</x:v>
      </x:c>
      <x:c r="B1201" s="13" t="str">
        <x:v>Monture des grandes pistes</x:v>
      </x:c>
      <x:c r="C1201" s="13" t="str">
        <x:v>Mondes</x:v>
      </x:c>
      <x:c r="D1201" s="13" t="str">
        <x:v>Faune et adversaires</x:v>
      </x:c>
      <x:c r="E1201" s="13" t="str">
        <x:v>Lire Mondes</x:v>
      </x:c>
      <x:c r="F1201" s="13" t="str">
        <x:v>Reconstitution documentée V4 — nouvelle rédaction V5</x:v>
      </x:c>
      <x:c r="G1201" s="15" t="n">
        <x:v>12</x:v>
      </x:c>
      <x:c r="H1201" s="15" t="n">
        <x:v>33</x:v>
      </x:c>
    </x:row>
    <x:row r="1202" ht="52" customHeight="1">
      <x:c r="A1202" s="13" t="str">
        <x:v>FAU-29</x:v>
      </x:c>
      <x:c r="B1202" s="13" t="str">
        <x:v>Facehugger</x:v>
      </x:c>
      <x:c r="C1202" s="13" t="str">
        <x:v>Mondes</x:v>
      </x:c>
      <x:c r="D1202" s="13" t="str">
        <x:v>Faune et adversaires</x:v>
      </x:c>
      <x:c r="E1202" s="13" t="str">
        <x:v>Lire Mondes</x:v>
      </x:c>
      <x:c r="F1202" s="13" t="str">
        <x:v>Reconstitution documentée V4 — nouvelle rédaction V5</x:v>
      </x:c>
      <x:c r="G1202" s="15" t="n">
        <x:v>12</x:v>
      </x:c>
      <x:c r="H1202" s="15" t="n">
        <x:v>34</x:v>
      </x:c>
    </x:row>
    <x:row r="1203" ht="52" customHeight="1">
      <x:c r="A1203" s="13" t="str">
        <x:v>FAU-30</x:v>
      </x:c>
      <x:c r="B1203" s="13" t="str">
        <x:v>Drone xénomorphe</x:v>
      </x:c>
      <x:c r="C1203" s="13" t="str">
        <x:v>Mondes</x:v>
      </x:c>
      <x:c r="D1203" s="13" t="str">
        <x:v>Faune et adversaires</x:v>
      </x:c>
      <x:c r="E1203" s="13" t="str">
        <x:v>Lire Mondes</x:v>
      </x:c>
      <x:c r="F1203" s="13" t="str">
        <x:v>Reconstitution documentée V4 — nouvelle rédaction V5</x:v>
      </x:c>
      <x:c r="G1203" s="15" t="n">
        <x:v>12</x:v>
      </x:c>
      <x:c r="H1203" s="15" t="n">
        <x:v>35</x:v>
      </x:c>
    </x:row>
    <x:row r="1204" ht="52" customHeight="1">
      <x:c r="A1204" s="13" t="str">
        <x:v>FAU-31</x:v>
      </x:c>
      <x:c r="B1204" s="13" t="str">
        <x:v>Guerrier xénomorphe</x:v>
      </x:c>
      <x:c r="C1204" s="13" t="str">
        <x:v>Mondes</x:v>
      </x:c>
      <x:c r="D1204" s="13" t="str">
        <x:v>Faune et adversaires</x:v>
      </x:c>
      <x:c r="E1204" s="13" t="str">
        <x:v>Lire Mondes</x:v>
      </x:c>
      <x:c r="F1204" s="13" t="str">
        <x:v>Reconstitution documentée V4 — nouvelle rédaction V5</x:v>
      </x:c>
      <x:c r="G1204" s="15" t="n">
        <x:v>12</x:v>
      </x:c>
      <x:c r="H1204" s="15" t="n">
        <x:v>36</x:v>
      </x:c>
    </x:row>
    <x:row r="1205" ht="52" customHeight="1">
      <x:c r="A1205" s="13" t="str">
        <x:v>FAU-32</x:v>
      </x:c>
      <x:c r="B1205" s="13" t="str">
        <x:v>Reine active</x:v>
      </x:c>
      <x:c r="C1205" s="13" t="str">
        <x:v>Mondes</x:v>
      </x:c>
      <x:c r="D1205" s="13" t="str">
        <x:v>Faune et adversaires</x:v>
      </x:c>
      <x:c r="E1205" s="13" t="str">
        <x:v>Lire Mondes</x:v>
      </x:c>
      <x:c r="F1205" s="13" t="str">
        <x:v>Reconstitution documentée V4 — nouvelle rédaction V5</x:v>
      </x:c>
      <x:c r="G1205" s="15" t="n">
        <x:v>12</x:v>
      </x:c>
      <x:c r="H1205" s="15" t="n">
        <x:v>37</x:v>
      </x:c>
    </x:row>
    <x:row r="1206" ht="52" customHeight="1">
      <x:c r="A1206" s="13" t="str">
        <x:v>FAU-33</x:v>
      </x:c>
      <x:c r="B1206" s="13" t="str">
        <x:v>Chasseur rival</x:v>
      </x:c>
      <x:c r="C1206" s="13" t="str">
        <x:v>Mondes</x:v>
      </x:c>
      <x:c r="D1206" s="13" t="str">
        <x:v>Faune et adversaires</x:v>
      </x:c>
      <x:c r="E1206" s="13" t="str">
        <x:v>Lire Mondes</x:v>
      </x:c>
      <x:c r="F1206" s="13" t="str">
        <x:v>Reconstitution documentée V4 — nouvelle rédaction V5</x:v>
      </x:c>
      <x:c r="G1206" s="15" t="n">
        <x:v>12</x:v>
      </x:c>
      <x:c r="H1206" s="15" t="n">
        <x:v>38</x:v>
      </x:c>
    </x:row>
    <x:row r="1207" ht="52" customHeight="1">
      <x:c r="A1207" s="13" t="str">
        <x:v>FAU-34</x:v>
      </x:c>
      <x:c r="B1207" s="13" t="str">
        <x:v>Bad Blood recherché</x:v>
      </x:c>
      <x:c r="C1207" s="13" t="str">
        <x:v>Mondes</x:v>
      </x:c>
      <x:c r="D1207" s="13" t="str">
        <x:v>Faune et adversaires</x:v>
      </x:c>
      <x:c r="E1207" s="13" t="str">
        <x:v>Lire Mondes</x:v>
      </x:c>
      <x:c r="F1207" s="13" t="str">
        <x:v>Reconstitution documentée V4 — nouvelle rédaction V5</x:v>
      </x:c>
      <x:c r="G1207" s="15" t="n">
        <x:v>12</x:v>
      </x:c>
      <x:c r="H1207" s="15" t="n">
        <x:v>39</x:v>
      </x:c>
    </x:row>
    <x:row r="1208" ht="52" customHeight="1">
      <x:c r="A1208" s="13" t="str">
        <x:v>FAU-35</x:v>
      </x:c>
      <x:c r="B1208" s="13" t="str">
        <x:v>Synthétique de terrain</x:v>
      </x:c>
      <x:c r="C1208" s="13" t="str">
        <x:v>Mondes</x:v>
      </x:c>
      <x:c r="D1208" s="13" t="str">
        <x:v>Faune et adversaires</x:v>
      </x:c>
      <x:c r="E1208" s="13" t="str">
        <x:v>Lire Mondes</x:v>
      </x:c>
      <x:c r="F1208" s="13" t="str">
        <x:v>Reconstitution documentée V4 — nouvelle rédaction V5</x:v>
      </x:c>
      <x:c r="G1208" s="15" t="n">
        <x:v>12</x:v>
      </x:c>
      <x:c r="H1208" s="15" t="n">
        <x:v>40</x:v>
      </x:c>
    </x:row>
    <x:row r="1209" ht="52" customHeight="1">
      <x:c r="A1209" s="13" t="str">
        <x:v>FAU-36</x:v>
      </x:c>
      <x:c r="B1209" s="13" t="str">
        <x:v>Chef d’équipe humaine</x:v>
      </x:c>
      <x:c r="C1209" s="13" t="str">
        <x:v>Mondes</x:v>
      </x:c>
      <x:c r="D1209" s="13" t="str">
        <x:v>Faune et adversaires</x:v>
      </x:c>
      <x:c r="E1209" s="13" t="str">
        <x:v>Lire Mondes</x:v>
      </x:c>
      <x:c r="F1209" s="13" t="str">
        <x:v>Reconstitution documentée V4 — nouvelle rédaction V5</x:v>
      </x:c>
      <x:c r="G1209" s="15" t="n">
        <x:v>12</x:v>
      </x:c>
      <x:c r="H1209" s="15" t="n">
        <x:v>41</x:v>
      </x:c>
    </x:row>
    <x:row r="1210" ht="52" customHeight="1">
      <x:c r="A1210" s="13" t="str">
        <x:v>MOB-01</x:v>
      </x:c>
      <x:c r="B1210" s="13" t="str">
        <x:v>Chariot de quartier</x:v>
      </x:c>
      <x:c r="C1210" s="13" t="str">
        <x:v>Mondes</x:v>
      </x:c>
      <x:c r="D1210" s="13" t="str">
        <x:v>Véhicules et montures</x:v>
      </x:c>
      <x:c r="E1210" s="13" t="str">
        <x:v>Lire Mondes</x:v>
      </x:c>
      <x:c r="F1210" s="13" t="str">
        <x:v>Reconstitution documentée V4 — nouvelle rédaction V5</x:v>
      </x:c>
      <x:c r="G1210" s="15" t="n">
        <x:v>12</x:v>
      </x:c>
      <x:c r="H1210" s="15" t="n">
        <x:v>6</x:v>
      </x:c>
    </x:row>
    <x:row r="1211" ht="52" customHeight="1">
      <x:c r="A1211" s="13" t="str">
        <x:v>MOB-02</x:v>
      </x:c>
      <x:c r="B1211" s="13" t="str">
        <x:v>Plateforme d’atelier</x:v>
      </x:c>
      <x:c r="C1211" s="13" t="str">
        <x:v>Mondes</x:v>
      </x:c>
      <x:c r="D1211" s="13" t="str">
        <x:v>Véhicules et montures</x:v>
      </x:c>
      <x:c r="E1211" s="13" t="str">
        <x:v>Lire Mondes</x:v>
      </x:c>
      <x:c r="F1211" s="13" t="str">
        <x:v>Reconstitution documentée V4 — nouvelle rédaction V5</x:v>
      </x:c>
      <x:c r="G1211" s="15" t="n">
        <x:v>12</x:v>
      </x:c>
      <x:c r="H1211" s="15" t="n">
        <x:v>7</x:v>
      </x:c>
    </x:row>
    <x:row r="1212" ht="52" customHeight="1">
      <x:c r="A1212" s="13" t="str">
        <x:v>MOB-03</x:v>
      </x:c>
      <x:c r="B1212" s="13" t="str">
        <x:v>Traîneau de cendre</x:v>
      </x:c>
      <x:c r="C1212" s="13" t="str">
        <x:v>Mondes</x:v>
      </x:c>
      <x:c r="D1212" s="13" t="str">
        <x:v>Véhicules et montures</x:v>
      </x:c>
      <x:c r="E1212" s="13" t="str">
        <x:v>Lire Mondes</x:v>
      </x:c>
      <x:c r="F1212" s="13" t="str">
        <x:v>Reconstitution documentée V4 — nouvelle rédaction V5</x:v>
      </x:c>
      <x:c r="G1212" s="15" t="n">
        <x:v>12</x:v>
      </x:c>
      <x:c r="H1212" s="15" t="n">
        <x:v>8</x:v>
      </x:c>
    </x:row>
    <x:row r="1213" ht="52" customHeight="1">
      <x:c r="A1213" s="13" t="str">
        <x:v>MOB-04</x:v>
      </x:c>
      <x:c r="B1213" s="13" t="str">
        <x:v>Skiff des dunes</x:v>
      </x:c>
      <x:c r="C1213" s="13" t="str">
        <x:v>Mondes</x:v>
      </x:c>
      <x:c r="D1213" s="13" t="str">
        <x:v>Véhicules et montures</x:v>
      </x:c>
      <x:c r="E1213" s="13" t="str">
        <x:v>Lire Mondes</x:v>
      </x:c>
      <x:c r="F1213" s="13" t="str">
        <x:v>Reconstitution documentée V4 — nouvelle rédaction V5</x:v>
      </x:c>
      <x:c r="G1213" s="15" t="n">
        <x:v>12</x:v>
      </x:c>
      <x:c r="H1213" s="15" t="n">
        <x:v>9</x:v>
      </x:c>
    </x:row>
    <x:row r="1214" ht="52" customHeight="1">
      <x:c r="A1214" s="13" t="str">
        <x:v>MOB-05</x:v>
      </x:c>
      <x:c r="B1214" s="13" t="str">
        <x:v>Nacelle de canopée</x:v>
      </x:c>
      <x:c r="C1214" s="13" t="str">
        <x:v>Mondes</x:v>
      </x:c>
      <x:c r="D1214" s="13" t="str">
        <x:v>Véhicules et montures</x:v>
      </x:c>
      <x:c r="E1214" s="13" t="str">
        <x:v>Lire Mondes</x:v>
      </x:c>
      <x:c r="F1214" s="13" t="str">
        <x:v>Reconstitution documentée V4 — nouvelle rédaction V5</x:v>
      </x:c>
      <x:c r="G1214" s="15" t="n">
        <x:v>12</x:v>
      </x:c>
      <x:c r="H1214" s="15" t="n">
        <x:v>10</x:v>
      </x:c>
    </x:row>
    <x:row r="1215" ht="52" customHeight="1">
      <x:c r="A1215" s="13" t="str">
        <x:v>MOB-06</x:v>
      </x:c>
      <x:c r="B1215" s="13" t="str">
        <x:v>Bac de marais</x:v>
      </x:c>
      <x:c r="C1215" s="13" t="str">
        <x:v>Mondes</x:v>
      </x:c>
      <x:c r="D1215" s="13" t="str">
        <x:v>Véhicules et montures</x:v>
      </x:c>
      <x:c r="E1215" s="13" t="str">
        <x:v>Lire Mondes</x:v>
      </x:c>
      <x:c r="F1215" s="13" t="str">
        <x:v>Reconstitution documentée V4 — nouvelle rédaction V5</x:v>
      </x:c>
      <x:c r="G1215" s="15" t="n">
        <x:v>12</x:v>
      </x:c>
      <x:c r="H1215" s="15" t="n">
        <x:v>11</x:v>
      </x:c>
    </x:row>
    <x:row r="1216" ht="52" customHeight="1">
      <x:c r="A1216" s="13" t="str">
        <x:v>MOB-07</x:v>
      </x:c>
      <x:c r="B1216" s="13" t="str">
        <x:v>Treuil de crête</x:v>
      </x:c>
      <x:c r="C1216" s="13" t="str">
        <x:v>Mondes</x:v>
      </x:c>
      <x:c r="D1216" s="13" t="str">
        <x:v>Véhicules et montures</x:v>
      </x:c>
      <x:c r="E1216" s="13" t="str">
        <x:v>Lire Mondes</x:v>
      </x:c>
      <x:c r="F1216" s="13" t="str">
        <x:v>Reconstitution documentée V4 — nouvelle rédaction V5</x:v>
      </x:c>
      <x:c r="G1216" s="15" t="n">
        <x:v>12</x:v>
      </x:c>
      <x:c r="H1216" s="15" t="n">
        <x:v>12</x:v>
      </x:c>
    </x:row>
    <x:row r="1217" ht="52" customHeight="1">
      <x:c r="A1217" s="13" t="str">
        <x:v>MOB-08</x:v>
      </x:c>
      <x:c r="B1217" s="13" t="str">
        <x:v>Barque de rivage</x:v>
      </x:c>
      <x:c r="C1217" s="13" t="str">
        <x:v>Mondes</x:v>
      </x:c>
      <x:c r="D1217" s="13" t="str">
        <x:v>Véhicules et montures</x:v>
      </x:c>
      <x:c r="E1217" s="13" t="str">
        <x:v>Lire Mondes</x:v>
      </x:c>
      <x:c r="F1217" s="13" t="str">
        <x:v>Reconstitution documentée V4 — nouvelle rédaction V5</x:v>
      </x:c>
      <x:c r="G1217" s="15" t="n">
        <x:v>12</x:v>
      </x:c>
      <x:c r="H1217" s="15" t="n">
        <x:v>13</x:v>
      </x:c>
    </x:row>
    <x:row r="1218" ht="52" customHeight="1">
      <x:c r="A1218" s="13" t="str">
        <x:v>MOB-09</x:v>
      </x:c>
      <x:c r="B1218" s="13" t="str">
        <x:v>Wagon de forge</x:v>
      </x:c>
      <x:c r="C1218" s="13" t="str">
        <x:v>Mondes</x:v>
      </x:c>
      <x:c r="D1218" s="13" t="str">
        <x:v>Véhicules et montures</x:v>
      </x:c>
      <x:c r="E1218" s="13" t="str">
        <x:v>Lire Mondes</x:v>
      </x:c>
      <x:c r="F1218" s="13" t="str">
        <x:v>Reconstitution documentée V4 — nouvelle rédaction V5</x:v>
      </x:c>
      <x:c r="G1218" s="15" t="n">
        <x:v>12</x:v>
      </x:c>
      <x:c r="H1218" s="15" t="n">
        <x:v>14</x:v>
      </x:c>
    </x:row>
    <x:row r="1219" ht="52" customHeight="1">
      <x:c r="A1219" s="13" t="str">
        <x:v>MOB-10</x:v>
      </x:c>
      <x:c r="B1219" s="13" t="str">
        <x:v>Luge de givre</x:v>
      </x:c>
      <x:c r="C1219" s="13" t="str">
        <x:v>Mondes</x:v>
      </x:c>
      <x:c r="D1219" s="13" t="str">
        <x:v>Véhicules et montures</x:v>
      </x:c>
      <x:c r="E1219" s="13" t="str">
        <x:v>Lire Mondes</x:v>
      </x:c>
      <x:c r="F1219" s="13" t="str">
        <x:v>Reconstitution documentée V4 — nouvelle rédaction V5</x:v>
      </x:c>
      <x:c r="G1219" s="15" t="n">
        <x:v>12</x:v>
      </x:c>
      <x:c r="H1219" s="15" t="n">
        <x:v>15</x:v>
      </x:c>
    </x:row>
    <x:row r="1220" ht="52" customHeight="1">
      <x:c r="A1220" s="13" t="str">
        <x:v>MOB-11</x:v>
      </x:c>
      <x:c r="B1220" s="13" t="str">
        <x:v>Plateforme de fouille</x:v>
      </x:c>
      <x:c r="C1220" s="13" t="str">
        <x:v>Mondes</x:v>
      </x:c>
      <x:c r="D1220" s="13" t="str">
        <x:v>Véhicules et montures</x:v>
      </x:c>
      <x:c r="E1220" s="13" t="str">
        <x:v>Lire Mondes</x:v>
      </x:c>
      <x:c r="F1220" s="13" t="str">
        <x:v>Reconstitution documentée V4 — nouvelle rédaction V5</x:v>
      </x:c>
      <x:c r="G1220" s="15" t="n">
        <x:v>12</x:v>
      </x:c>
      <x:c r="H1220" s="15" t="n">
        <x:v>16</x:v>
      </x:c>
    </x:row>
    <x:row r="1221" ht="52" customHeight="1">
      <x:c r="A1221" s="13" t="str">
        <x:v>MOB-12</x:v>
      </x:c>
      <x:c r="B1221" s="13" t="str">
        <x:v>Transport de réserve</x:v>
      </x:c>
      <x:c r="C1221" s="13" t="str">
        <x:v>Mondes</x:v>
      </x:c>
      <x:c r="D1221" s="13" t="str">
        <x:v>Véhicules et montures</x:v>
      </x:c>
      <x:c r="E1221" s="13" t="str">
        <x:v>Lire Mondes</x:v>
      </x:c>
      <x:c r="F1221" s="13" t="str">
        <x:v>Reconstitution documentée V4 — nouvelle rédaction V5</x:v>
      </x:c>
      <x:c r="G1221" s="15" t="n">
        <x:v>12</x:v>
      </x:c>
      <x:c r="H1221" s="15" t="n">
        <x:v>17</x:v>
      </x:c>
    </x:row>
    <x:row r="1222" ht="52" customHeight="1">
      <x:c r="A1222" s="13" t="str">
        <x:v>MOB-13</x:v>
      </x:c>
      <x:c r="B1222" s="13" t="str">
        <x:v>Moto de piste</x:v>
      </x:c>
      <x:c r="C1222" s="13" t="str">
        <x:v>Mondes</x:v>
      </x:c>
      <x:c r="D1222" s="13" t="str">
        <x:v>Véhicules et montures</x:v>
      </x:c>
      <x:c r="E1222" s="13" t="str">
        <x:v>Lire Mondes</x:v>
      </x:c>
      <x:c r="F1222" s="13" t="str">
        <x:v>Reconstitution documentée V4 — nouvelle rédaction V5</x:v>
      </x:c>
      <x:c r="G1222" s="15" t="n">
        <x:v>12</x:v>
      </x:c>
      <x:c r="H1222" s="15" t="n">
        <x:v>18</x:v>
      </x:c>
    </x:row>
    <x:row r="1223" ht="52" customHeight="1">
      <x:c r="A1223" s="13" t="str">
        <x:v>MOB-14</x:v>
      </x:c>
      <x:c r="B1223" s="13" t="str">
        <x:v>Éclaireur à patins</x:v>
      </x:c>
      <x:c r="C1223" s="13" t="str">
        <x:v>Mondes</x:v>
      </x:c>
      <x:c r="D1223" s="13" t="str">
        <x:v>Véhicules et montures</x:v>
      </x:c>
      <x:c r="E1223" s="13" t="str">
        <x:v>Lire Mondes</x:v>
      </x:c>
      <x:c r="F1223" s="13" t="str">
        <x:v>Reconstitution documentée V4 — nouvelle rédaction V5</x:v>
      </x:c>
      <x:c r="G1223" s="15" t="n">
        <x:v>12</x:v>
      </x:c>
      <x:c r="H1223" s="15" t="n">
        <x:v>19</x:v>
      </x:c>
    </x:row>
    <x:row r="1224" ht="52" customHeight="1">
      <x:c r="A1224" s="13" t="str">
        <x:v>MOB-15</x:v>
      </x:c>
      <x:c r="B1224" s="13" t="str">
        <x:v>Porteur à chenilles</x:v>
      </x:c>
      <x:c r="C1224" s="13" t="str">
        <x:v>Mondes</x:v>
      </x:c>
      <x:c r="D1224" s="13" t="str">
        <x:v>Véhicules et montures</x:v>
      </x:c>
      <x:c r="E1224" s="13" t="str">
        <x:v>Lire Mondes</x:v>
      </x:c>
      <x:c r="F1224" s="13" t="str">
        <x:v>Reconstitution documentée V4 — nouvelle rédaction V5</x:v>
      </x:c>
      <x:c r="G1224" s="15" t="n">
        <x:v>12</x:v>
      </x:c>
      <x:c r="H1224" s="15" t="n">
        <x:v>20</x:v>
      </x:c>
    </x:row>
    <x:row r="1225" ht="52" customHeight="1">
      <x:c r="A1225" s="13" t="str">
        <x:v>MOB-16</x:v>
      </x:c>
      <x:c r="B1225" s="13" t="str">
        <x:v>Cabine sur câble</x:v>
      </x:c>
      <x:c r="C1225" s="13" t="str">
        <x:v>Mondes</x:v>
      </x:c>
      <x:c r="D1225" s="13" t="str">
        <x:v>Véhicules et montures</x:v>
      </x:c>
      <x:c r="E1225" s="13" t="str">
        <x:v>Lire Mondes</x:v>
      </x:c>
      <x:c r="F1225" s="13" t="str">
        <x:v>Reconstitution documentée V4 — nouvelle rédaction V5</x:v>
      </x:c>
      <x:c r="G1225" s="15" t="n">
        <x:v>12</x:v>
      </x:c>
      <x:c r="H1225" s="15" t="n">
        <x:v>21</x:v>
      </x:c>
    </x:row>
    <x:row r="1226" ht="52" customHeight="1">
      <x:c r="A1226" s="13" t="str">
        <x:v>MOB-17</x:v>
      </x:c>
      <x:c r="B1226" s="13" t="str">
        <x:v>Ascenseur de quai</x:v>
      </x:c>
      <x:c r="C1226" s="13" t="str">
        <x:v>Mondes</x:v>
      </x:c>
      <x:c r="D1226" s="13" t="str">
        <x:v>Véhicules et montures</x:v>
      </x:c>
      <x:c r="E1226" s="13" t="str">
        <x:v>Lire Mondes</x:v>
      </x:c>
      <x:c r="F1226" s="13" t="str">
        <x:v>Reconstitution documentée V4 — nouvelle rédaction V5</x:v>
      </x:c>
      <x:c r="G1226" s="15" t="n">
        <x:v>12</x:v>
      </x:c>
      <x:c r="H1226" s="15" t="n">
        <x:v>22</x:v>
      </x:c>
    </x:row>
    <x:row r="1227" ht="52" customHeight="1">
      <x:c r="A1227" s="13" t="str">
        <x:v>MOB-18</x:v>
      </x:c>
      <x:c r="B1227" s="13" t="str">
        <x:v>Plateforme d’amarrage</x:v>
      </x:c>
      <x:c r="C1227" s="13" t="str">
        <x:v>Mondes</x:v>
      </x:c>
      <x:c r="D1227" s="13" t="str">
        <x:v>Véhicules et montures</x:v>
      </x:c>
      <x:c r="E1227" s="13" t="str">
        <x:v>Lire Mondes</x:v>
      </x:c>
      <x:c r="F1227" s="13" t="str">
        <x:v>Reconstitution documentée V4 — nouvelle rédaction V5</x:v>
      </x:c>
      <x:c r="G1227" s="15" t="n">
        <x:v>12</x:v>
      </x:c>
      <x:c r="H1227" s="15" t="n">
        <x:v>23</x:v>
      </x:c>
    </x:row>
    <x:row r="1228" ht="52" customHeight="1">
      <x:c r="A1228" s="13" t="str">
        <x:v>MOB-19</x:v>
      </x:c>
      <x:c r="B1228" s="13" t="str">
        <x:v>Capsule de descente</x:v>
      </x:c>
      <x:c r="C1228" s="13" t="str">
        <x:v>Mondes</x:v>
      </x:c>
      <x:c r="D1228" s="13" t="str">
        <x:v>Véhicules et montures</x:v>
      </x:c>
      <x:c r="E1228" s="13" t="str">
        <x:v>Lire Mondes</x:v>
      </x:c>
      <x:c r="F1228" s="13" t="str">
        <x:v>Reconstitution documentée V4 — nouvelle rédaction V5</x:v>
      </x:c>
      <x:c r="G1228" s="15" t="n">
        <x:v>12</x:v>
      </x:c>
      <x:c r="H1228" s="15" t="n">
        <x:v>24</x:v>
      </x:c>
    </x:row>
    <x:row r="1229" ht="52" customHeight="1">
      <x:c r="A1229" s="13" t="str">
        <x:v>MOB-20</x:v>
      </x:c>
      <x:c r="B1229" s="13" t="str">
        <x:v>Navette d’escale</x:v>
      </x:c>
      <x:c r="C1229" s="13" t="str">
        <x:v>Mondes</x:v>
      </x:c>
      <x:c r="D1229" s="13" t="str">
        <x:v>Véhicules et montures</x:v>
      </x:c>
      <x:c r="E1229" s="13" t="str">
        <x:v>Lire Mondes</x:v>
      </x:c>
      <x:c r="F1229" s="13" t="str">
        <x:v>Reconstitution documentée V4 — nouvelle rédaction V5</x:v>
      </x:c>
      <x:c r="G1229" s="15" t="n">
        <x:v>12</x:v>
      </x:c>
      <x:c r="H1229" s="15" t="n">
        <x:v>25</x:v>
      </x:c>
    </x:row>
    <x:row r="1230" ht="52" customHeight="1">
      <x:c r="A1230" s="13" t="str">
        <x:v>MOB-21</x:v>
      </x:c>
      <x:c r="B1230" s="13" t="str">
        <x:v>Remorque de berceau</x:v>
      </x:c>
      <x:c r="C1230" s="13" t="str">
        <x:v>Mondes</x:v>
      </x:c>
      <x:c r="D1230" s="13" t="str">
        <x:v>Véhicules et montures</x:v>
      </x:c>
      <x:c r="E1230" s="13" t="str">
        <x:v>Lire Mondes</x:v>
      </x:c>
      <x:c r="F1230" s="13" t="str">
        <x:v>Reconstitution documentée V4 — nouvelle rédaction V5</x:v>
      </x:c>
      <x:c r="G1230" s="15" t="n">
        <x:v>12</x:v>
      </x:c>
      <x:c r="H1230" s="15" t="n">
        <x:v>26</x:v>
      </x:c>
    </x:row>
    <x:row r="1231" ht="52" customHeight="1">
      <x:c r="A1231" s="13" t="str">
        <x:v>MOB-22</x:v>
      </x:c>
      <x:c r="B1231" s="13" t="str">
        <x:v>Porte-outils mobile</x:v>
      </x:c>
      <x:c r="C1231" s="13" t="str">
        <x:v>Mondes</x:v>
      </x:c>
      <x:c r="D1231" s="13" t="str">
        <x:v>Véhicules et montures</x:v>
      </x:c>
      <x:c r="E1231" s="13" t="str">
        <x:v>Lire Mondes</x:v>
      </x:c>
      <x:c r="F1231" s="13" t="str">
        <x:v>Reconstitution documentée V4 — nouvelle rédaction V5</x:v>
      </x:c>
      <x:c r="G1231" s="15" t="n">
        <x:v>12</x:v>
      </x:c>
      <x:c r="H1231" s="15" t="n">
        <x:v>27</x:v>
      </x:c>
    </x:row>
    <x:row r="1232" ht="52" customHeight="1">
      <x:c r="A1232" s="13" t="str">
        <x:v>MOB-23</x:v>
      </x:c>
      <x:c r="B1232" s="13" t="str">
        <x:v>Sonde de route</x:v>
      </x:c>
      <x:c r="C1232" s="13" t="str">
        <x:v>Mondes</x:v>
      </x:c>
      <x:c r="D1232" s="13" t="str">
        <x:v>Véhicules et montures</x:v>
      </x:c>
      <x:c r="E1232" s="13" t="str">
        <x:v>Lire Mondes</x:v>
      </x:c>
      <x:c r="F1232" s="13" t="str">
        <x:v>Reconstitution documentée V4 — nouvelle rédaction V5</x:v>
      </x:c>
      <x:c r="G1232" s="15" t="n">
        <x:v>12</x:v>
      </x:c>
      <x:c r="H1232" s="15" t="n">
        <x:v>28</x:v>
      </x:c>
    </x:row>
    <x:row r="1233" ht="52" customHeight="1">
      <x:c r="A1233" s="13" t="str">
        <x:v>MOB-24</x:v>
      </x:c>
      <x:c r="B1233" s="13" t="str">
        <x:v>Baliseur de chenal</x:v>
      </x:c>
      <x:c r="C1233" s="13" t="str">
        <x:v>Mondes</x:v>
      </x:c>
      <x:c r="D1233" s="13" t="str">
        <x:v>Véhicules et montures</x:v>
      </x:c>
      <x:c r="E1233" s="13" t="str">
        <x:v>Lire Mondes</x:v>
      </x:c>
      <x:c r="F1233" s="13" t="str">
        <x:v>Reconstitution documentée V4 — nouvelle rédaction V5</x:v>
      </x:c>
      <x:c r="G1233" s="15" t="n">
        <x:v>12</x:v>
      </x:c>
      <x:c r="H1233" s="15" t="n">
        <x:v>29</x:v>
      </x:c>
    </x:row>
    <x:row r="1234" ht="52" customHeight="1">
      <x:c r="A1234" s="13" t="str">
        <x:v>MOB-25</x:v>
      </x:c>
      <x:c r="B1234" s="13" t="str">
        <x:v>Skiff amphibie</x:v>
      </x:c>
      <x:c r="C1234" s="13" t="str">
        <x:v>Mondes</x:v>
      </x:c>
      <x:c r="D1234" s="13" t="str">
        <x:v>Véhicules et montures</x:v>
      </x:c>
      <x:c r="E1234" s="13" t="str">
        <x:v>Lire Mondes</x:v>
      </x:c>
      <x:c r="F1234" s="13" t="str">
        <x:v>Reconstitution documentée V4 — nouvelle rédaction V5</x:v>
      </x:c>
      <x:c r="G1234" s="15" t="n">
        <x:v>12</x:v>
      </x:c>
      <x:c r="H1234" s="15" t="n">
        <x:v>30</x:v>
      </x:c>
    </x:row>
    <x:row r="1235" ht="52" customHeight="1">
      <x:c r="A1235" s="13" t="str">
        <x:v>MOB-26</x:v>
      </x:c>
      <x:c r="B1235" s="13" t="str">
        <x:v>Porteur d’archives</x:v>
      </x:c>
      <x:c r="C1235" s="13" t="str">
        <x:v>Mondes</x:v>
      </x:c>
      <x:c r="D1235" s="13" t="str">
        <x:v>Véhicules et montures</x:v>
      </x:c>
      <x:c r="E1235" s="13" t="str">
        <x:v>Lire Mondes</x:v>
      </x:c>
      <x:c r="F1235" s="13" t="str">
        <x:v>Reconstitution documentée V4 — nouvelle rédaction V5</x:v>
      </x:c>
      <x:c r="G1235" s="15" t="n">
        <x:v>12</x:v>
      </x:c>
      <x:c r="H1235" s="15" t="n">
        <x:v>31</x:v>
      </x:c>
    </x:row>
    <x:row r="1236" ht="52" customHeight="1">
      <x:c r="A1236" s="13" t="str">
        <x:v>MOB-27</x:v>
      </x:c>
      <x:c r="B1236" s="13" t="str">
        <x:v>Traîneau de secours</x:v>
      </x:c>
      <x:c r="C1236" s="13" t="str">
        <x:v>Mondes</x:v>
      </x:c>
      <x:c r="D1236" s="13" t="str">
        <x:v>Véhicules et montures</x:v>
      </x:c>
      <x:c r="E1236" s="13" t="str">
        <x:v>Lire Mondes</x:v>
      </x:c>
      <x:c r="F1236" s="13" t="str">
        <x:v>Reconstitution documentée V4 — nouvelle rédaction V5</x:v>
      </x:c>
      <x:c r="G1236" s="15" t="n">
        <x:v>12</x:v>
      </x:c>
      <x:c r="H1236" s="15" t="n">
        <x:v>32</x:v>
      </x:c>
    </x:row>
    <x:row r="1237" ht="52" customHeight="1">
      <x:c r="A1237" s="13" t="str">
        <x:v>MOB-28</x:v>
      </x:c>
      <x:c r="B1237" s="13" t="str">
        <x:v>Plateforme de duel</x:v>
      </x:c>
      <x:c r="C1237" s="13" t="str">
        <x:v>Mondes</x:v>
      </x:c>
      <x:c r="D1237" s="13" t="str">
        <x:v>Véhicules et montures</x:v>
      </x:c>
      <x:c r="E1237" s="13" t="str">
        <x:v>Lire Mondes</x:v>
      </x:c>
      <x:c r="F1237" s="13" t="str">
        <x:v>Reconstitution documentée V4 — nouvelle rédaction V5</x:v>
      </x:c>
      <x:c r="G1237" s="15" t="n">
        <x:v>12</x:v>
      </x:c>
      <x:c r="H1237" s="15" t="n">
        <x:v>33</x:v>
      </x:c>
    </x:row>
    <x:row r="1238" ht="52" customHeight="1">
      <x:c r="A1238" s="13" t="str">
        <x:v>MOB-29</x:v>
      </x:c>
      <x:c r="B1238" s="13" t="str">
        <x:v>Bac de grotte</x:v>
      </x:c>
      <x:c r="C1238" s="13" t="str">
        <x:v>Mondes</x:v>
      </x:c>
      <x:c r="D1238" s="13" t="str">
        <x:v>Véhicules et montures</x:v>
      </x:c>
      <x:c r="E1238" s="13" t="str">
        <x:v>Lire Mondes</x:v>
      </x:c>
      <x:c r="F1238" s="13" t="str">
        <x:v>Reconstitution documentée V4 — nouvelle rédaction V5</x:v>
      </x:c>
      <x:c r="G1238" s="15" t="n">
        <x:v>12</x:v>
      </x:c>
      <x:c r="H1238" s="15" t="n">
        <x:v>34</x:v>
      </x:c>
    </x:row>
    <x:row r="1239" ht="52" customHeight="1">
      <x:c r="A1239" s="13" t="str">
        <x:v>MOB-30</x:v>
      </x:c>
      <x:c r="B1239" s="13" t="str">
        <x:v>Navette de clan</x:v>
      </x:c>
      <x:c r="C1239" s="13" t="str">
        <x:v>Mondes</x:v>
      </x:c>
      <x:c r="D1239" s="13" t="str">
        <x:v>Véhicules et montures</x:v>
      </x:c>
      <x:c r="E1239" s="13" t="str">
        <x:v>Lire Mondes</x:v>
      </x:c>
      <x:c r="F1239" s="13" t="str">
        <x:v>Reconstitution documentée V4 — nouvelle rédaction V5</x:v>
      </x:c>
      <x:c r="G1239" s="15" t="n">
        <x:v>12</x:v>
      </x:c>
      <x:c r="H1239" s="15" t="n">
        <x:v>35</x:v>
      </x:c>
    </x:row>
    <x:row r="1240" ht="52" customHeight="1">
      <x:c r="A1240" s="13" t="str">
        <x:v>MOB-31</x:v>
      </x:c>
      <x:c r="B1240" s="13" t="str">
        <x:v>Chariot de confinement</x:v>
      </x:c>
      <x:c r="C1240" s="13" t="str">
        <x:v>Mondes</x:v>
      </x:c>
      <x:c r="D1240" s="13" t="str">
        <x:v>Véhicules et montures</x:v>
      </x:c>
      <x:c r="E1240" s="13" t="str">
        <x:v>Lire Mondes</x:v>
      </x:c>
      <x:c r="F1240" s="13" t="str">
        <x:v>Reconstitution documentée V4 — nouvelle rédaction V5</x:v>
      </x:c>
      <x:c r="G1240" s="15" t="n">
        <x:v>12</x:v>
      </x:c>
      <x:c r="H1240" s="15" t="n">
        <x:v>36</x:v>
      </x:c>
    </x:row>
    <x:row r="1241" ht="52" customHeight="1">
      <x:c r="A1241" s="13" t="str">
        <x:v>MOB-32</x:v>
      </x:c>
      <x:c r="B1241" s="13" t="str">
        <x:v>Porte-balises aérien</x:v>
      </x:c>
      <x:c r="C1241" s="13" t="str">
        <x:v>Mondes</x:v>
      </x:c>
      <x:c r="D1241" s="13" t="str">
        <x:v>Véhicules et montures</x:v>
      </x:c>
      <x:c r="E1241" s="13" t="str">
        <x:v>Lire Mondes</x:v>
      </x:c>
      <x:c r="F1241" s="13" t="str">
        <x:v>Reconstitution documentée V4 — nouvelle rédaction V5</x:v>
      </x:c>
      <x:c r="G1241" s="15" t="n">
        <x:v>12</x:v>
      </x:c>
      <x:c r="H1241" s="15" t="n">
        <x:v>37</x:v>
      </x:c>
    </x:row>
    <x:row r="1242" ht="52" customHeight="1">
      <x:c r="A1242" s="13" t="str">
        <x:v>MOB-33</x:v>
      </x:c>
      <x:c r="B1242" s="13" t="str">
        <x:v>Plateforme de ravitaillement</x:v>
      </x:c>
      <x:c r="C1242" s="13" t="str">
        <x:v>Mondes</x:v>
      </x:c>
      <x:c r="D1242" s="13" t="str">
        <x:v>Véhicules et montures</x:v>
      </x:c>
      <x:c r="E1242" s="13" t="str">
        <x:v>Lire Mondes</x:v>
      </x:c>
      <x:c r="F1242" s="13" t="str">
        <x:v>Reconstitution documentée V4 — nouvelle rédaction V5</x:v>
      </x:c>
      <x:c r="G1242" s="15" t="n">
        <x:v>12</x:v>
      </x:c>
      <x:c r="H1242" s="15" t="n">
        <x:v>38</x:v>
      </x:c>
    </x:row>
    <x:row r="1243" ht="52" customHeight="1">
      <x:c r="A1243" s="13" t="str">
        <x:v>MOB-34</x:v>
      </x:c>
      <x:c r="B1243" s="13" t="str">
        <x:v>Capsule de récupération</x:v>
      </x:c>
      <x:c r="C1243" s="13" t="str">
        <x:v>Mondes</x:v>
      </x:c>
      <x:c r="D1243" s="13" t="str">
        <x:v>Véhicules et montures</x:v>
      </x:c>
      <x:c r="E1243" s="13" t="str">
        <x:v>Lire Mondes</x:v>
      </x:c>
      <x:c r="F1243" s="13" t="str">
        <x:v>Reconstitution documentée V4 — nouvelle rédaction V5</x:v>
      </x:c>
      <x:c r="G1243" s="15" t="n">
        <x:v>12</x:v>
      </x:c>
      <x:c r="H1243" s="15" t="n">
        <x:v>39</x:v>
      </x:c>
    </x:row>
    <x:row r="1244" ht="52" customHeight="1">
      <x:c r="A1244" s="13" t="str">
        <x:v>MOB-35</x:v>
      </x:c>
      <x:c r="B1244" s="13" t="str">
        <x:v>Porte-corne des cendres</x:v>
      </x:c>
      <x:c r="C1244" s="13" t="str">
        <x:v>Mondes</x:v>
      </x:c>
      <x:c r="D1244" s="13" t="str">
        <x:v>Véhicules et montures</x:v>
      </x:c>
      <x:c r="E1244" s="13" t="str">
        <x:v>Lire Mondes</x:v>
      </x:c>
      <x:c r="F1244" s="13" t="str">
        <x:v>Reconstitution documentée V4 — nouvelle rédaction V5</x:v>
      </x:c>
      <x:c r="G1244" s="15" t="n">
        <x:v>12</x:v>
      </x:c>
      <x:c r="H1244" s="15" t="n">
        <x:v>40</x:v>
      </x:c>
    </x:row>
    <x:row r="1245" ht="52" customHeight="1">
      <x:c r="A1245" s="13" t="str">
        <x:v>MOB-36</x:v>
      </x:c>
      <x:c r="B1245" s="13" t="str">
        <x:v>Marcheur de basalte</x:v>
      </x:c>
      <x:c r="C1245" s="13" t="str">
        <x:v>Mondes</x:v>
      </x:c>
      <x:c r="D1245" s="13" t="str">
        <x:v>Véhicules et montures</x:v>
      </x:c>
      <x:c r="E1245" s="13" t="str">
        <x:v>Lire Mondes</x:v>
      </x:c>
      <x:c r="F1245" s="13" t="str">
        <x:v>Reconstitution documentée V4 — nouvelle rédaction V5</x:v>
      </x:c>
      <x:c r="G1245" s="15" t="n">
        <x:v>12</x:v>
      </x:c>
      <x:c r="H1245" s="15" t="n">
        <x:v>41</x:v>
      </x:c>
    </x:row>
    <x:row r="1246" ht="52" customHeight="1">
      <x:c r="A1246" s="13" t="str">
        <x:v>MOB-37</x:v>
      </x:c>
      <x:c r="B1246" s="13" t="str">
        <x:v>Coureur sableux</x:v>
      </x:c>
      <x:c r="C1246" s="13" t="str">
        <x:v>Mondes</x:v>
      </x:c>
      <x:c r="D1246" s="13" t="str">
        <x:v>Véhicules et montures</x:v>
      </x:c>
      <x:c r="E1246" s="13" t="str">
        <x:v>Lire Mondes</x:v>
      </x:c>
      <x:c r="F1246" s="13" t="str">
        <x:v>Reconstitution documentée V4 — nouvelle rédaction V5</x:v>
      </x:c>
      <x:c r="G1246" s="15" t="n">
        <x:v>12</x:v>
      </x:c>
      <x:c r="H1246" s="15" t="n">
        <x:v>42</x:v>
      </x:c>
    </x:row>
    <x:row r="1247" ht="52" customHeight="1">
      <x:c r="A1247" s="13" t="str">
        <x:v>MOB-38</x:v>
      </x:c>
      <x:c r="B1247" s="13" t="str">
        <x:v>Porteur des dunes</x:v>
      </x:c>
      <x:c r="C1247" s="13" t="str">
        <x:v>Mondes</x:v>
      </x:c>
      <x:c r="D1247" s="13" t="str">
        <x:v>Véhicules et montures</x:v>
      </x:c>
      <x:c r="E1247" s="13" t="str">
        <x:v>Lire Mondes</x:v>
      </x:c>
      <x:c r="F1247" s="13" t="str">
        <x:v>Reconstitution documentée V4 — nouvelle rédaction V5</x:v>
      </x:c>
      <x:c r="G1247" s="15" t="n">
        <x:v>12</x:v>
      </x:c>
      <x:c r="H1247" s="15" t="n">
        <x:v>43</x:v>
      </x:c>
    </x:row>
    <x:row r="1248" ht="52" customHeight="1">
      <x:c r="A1248" s="13" t="str">
        <x:v>MOB-39</x:v>
      </x:c>
      <x:c r="B1248" s="13" t="str">
        <x:v>Grimpeur de pilier</x:v>
      </x:c>
      <x:c r="C1248" s="13" t="str">
        <x:v>Mondes</x:v>
      </x:c>
      <x:c r="D1248" s="13" t="str">
        <x:v>Véhicules et montures</x:v>
      </x:c>
      <x:c r="E1248" s="13" t="str">
        <x:v>Lire Mondes</x:v>
      </x:c>
      <x:c r="F1248" s="13" t="str">
        <x:v>Reconstitution documentée V4 — nouvelle rédaction V5</x:v>
      </x:c>
      <x:c r="G1248" s="15" t="n">
        <x:v>12</x:v>
      </x:c>
      <x:c r="H1248" s="15" t="n">
        <x:v>44</x:v>
      </x:c>
    </x:row>
    <x:row r="1249" ht="52" customHeight="1">
      <x:c r="A1249" s="13" t="str">
        <x:v>MOB-40</x:v>
      </x:c>
      <x:c r="B1249" s="13" t="str">
        <x:v>Sauteur de couronne</x:v>
      </x:c>
      <x:c r="C1249" s="13" t="str">
        <x:v>Mondes</x:v>
      </x:c>
      <x:c r="D1249" s="13" t="str">
        <x:v>Véhicules et montures</x:v>
      </x:c>
      <x:c r="E1249" s="13" t="str">
        <x:v>Lire Mondes</x:v>
      </x:c>
      <x:c r="F1249" s="13" t="str">
        <x:v>Reconstitution documentée V4 — nouvelle rédaction V5</x:v>
      </x:c>
      <x:c r="G1249" s="15" t="n">
        <x:v>12</x:v>
      </x:c>
      <x:c r="H1249" s="15" t="n">
        <x:v>45</x:v>
      </x:c>
    </x:row>
    <x:row r="1250" ht="52" customHeight="1">
      <x:c r="A1250" s="13" t="str">
        <x:v>MOB-41</x:v>
      </x:c>
      <x:c r="B1250" s="13" t="str">
        <x:v>Long-pied du marais</x:v>
      </x:c>
      <x:c r="C1250" s="13" t="str">
        <x:v>Mondes</x:v>
      </x:c>
      <x:c r="D1250" s="13" t="str">
        <x:v>Véhicules et montures</x:v>
      </x:c>
      <x:c r="E1250" s="13" t="str">
        <x:v>Lire Mondes</x:v>
      </x:c>
      <x:c r="F1250" s="13" t="str">
        <x:v>Reconstitution documentée V4 — nouvelle rédaction V5</x:v>
      </x:c>
      <x:c r="G1250" s="15" t="n">
        <x:v>12</x:v>
      </x:c>
      <x:c r="H1250" s="15" t="n">
        <x:v>46</x:v>
      </x:c>
    </x:row>
    <x:row r="1251" ht="52" customHeight="1">
      <x:c r="A1251" s="13" t="str">
        <x:v>MOB-42</x:v>
      </x:c>
      <x:c r="B1251" s="13" t="str">
        <x:v>Nageur des chenaux</x:v>
      </x:c>
      <x:c r="C1251" s="13" t="str">
        <x:v>Mondes</x:v>
      </x:c>
      <x:c r="D1251" s="13" t="str">
        <x:v>Véhicules et montures</x:v>
      </x:c>
      <x:c r="E1251" s="13" t="str">
        <x:v>Lire Mondes</x:v>
      </x:c>
      <x:c r="F1251" s="13" t="str">
        <x:v>Reconstitution documentée V4 — nouvelle rédaction V5</x:v>
      </x:c>
      <x:c r="G1251" s="15" t="n">
        <x:v>12</x:v>
      </x:c>
      <x:c r="H1251" s="15" t="n">
        <x:v>47</x:v>
      </x:c>
    </x:row>
    <x:row r="1252" ht="52" customHeight="1">
      <x:c r="A1252" s="13" t="str">
        <x:v>MOB-43</x:v>
      </x:c>
      <x:c r="B1252" s="13" t="str">
        <x:v>Marcheur du vent</x:v>
      </x:c>
      <x:c r="C1252" s="13" t="str">
        <x:v>Mondes</x:v>
      </x:c>
      <x:c r="D1252" s="13" t="str">
        <x:v>Véhicules et montures</x:v>
      </x:c>
      <x:c r="E1252" s="13" t="str">
        <x:v>Lire Mondes</x:v>
      </x:c>
      <x:c r="F1252" s="13" t="str">
        <x:v>Reconstitution documentée V4 — nouvelle rédaction V5</x:v>
      </x:c>
      <x:c r="G1252" s="15" t="n">
        <x:v>12</x:v>
      </x:c>
      <x:c r="H1252" s="15" t="n">
        <x:v>48</x:v>
      </x:c>
    </x:row>
    <x:row r="1253" ht="52" customHeight="1">
      <x:c r="A1253" s="13" t="str">
        <x:v>MOB-44</x:v>
      </x:c>
      <x:c r="B1253" s="13" t="str">
        <x:v>Porteur des cols</x:v>
      </x:c>
      <x:c r="C1253" s="13" t="str">
        <x:v>Mondes</x:v>
      </x:c>
      <x:c r="D1253" s="13" t="str">
        <x:v>Véhicules et montures</x:v>
      </x:c>
      <x:c r="E1253" s="13" t="str">
        <x:v>Lire Mondes</x:v>
      </x:c>
      <x:c r="F1253" s="13" t="str">
        <x:v>Reconstitution documentée V4 — nouvelle rédaction V5</x:v>
      </x:c>
      <x:c r="G1253" s="15" t="n">
        <x:v>12</x:v>
      </x:c>
      <x:c r="H1253" s="15" t="n">
        <x:v>49</x:v>
      </x:c>
    </x:row>
    <x:row r="1254" ht="52" customHeight="1">
      <x:c r="A1254" s="13" t="str">
        <x:v>MOB-45</x:v>
      </x:c>
      <x:c r="B1254" s="13" t="str">
        <x:v>Coureur côtier</x:v>
      </x:c>
      <x:c r="C1254" s="13" t="str">
        <x:v>Mondes</x:v>
      </x:c>
      <x:c r="D1254" s="13" t="str">
        <x:v>Véhicules et montures</x:v>
      </x:c>
      <x:c r="E1254" s="13" t="str">
        <x:v>Lire Mondes</x:v>
      </x:c>
      <x:c r="F1254" s="13" t="str">
        <x:v>Reconstitution documentée V4 — nouvelle rédaction V5</x:v>
      </x:c>
      <x:c r="G1254" s="15" t="n">
        <x:v>12</x:v>
      </x:c>
      <x:c r="H1254" s="15" t="n">
        <x:v>50</x:v>
      </x:c>
    </x:row>
    <x:row r="1255" ht="52" customHeight="1">
      <x:c r="A1255" s="13" t="str">
        <x:v>MOB-46</x:v>
      </x:c>
      <x:c r="B1255" s="13" t="str">
        <x:v>Dos-plat des criques</x:v>
      </x:c>
      <x:c r="C1255" s="13" t="str">
        <x:v>Mondes</x:v>
      </x:c>
      <x:c r="D1255" s="13" t="str">
        <x:v>Véhicules et montures</x:v>
      </x:c>
      <x:c r="E1255" s="13" t="str">
        <x:v>Lire Mondes</x:v>
      </x:c>
      <x:c r="F1255" s="13" t="str">
        <x:v>Reconstitution documentée V4 — nouvelle rédaction V5</x:v>
      </x:c>
      <x:c r="G1255" s="15" t="n">
        <x:v>12</x:v>
      </x:c>
      <x:c r="H1255" s="15" t="n">
        <x:v>51</x:v>
      </x:c>
    </x:row>
    <x:row r="1256" ht="52" customHeight="1">
      <x:c r="A1256" s="13" t="str">
        <x:v>MOB-47</x:v>
      </x:c>
      <x:c r="B1256" s="13" t="str">
        <x:v>Pas-lent des sources</x:v>
      </x:c>
      <x:c r="C1256" s="13" t="str">
        <x:v>Mondes</x:v>
      </x:c>
      <x:c r="D1256" s="13" t="str">
        <x:v>Véhicules et montures</x:v>
      </x:c>
      <x:c r="E1256" s="13" t="str">
        <x:v>Lire Mondes</x:v>
      </x:c>
      <x:c r="F1256" s="13" t="str">
        <x:v>Reconstitution documentée V4 — nouvelle rédaction V5</x:v>
      </x:c>
      <x:c r="G1256" s="15" t="n">
        <x:v>12</x:v>
      </x:c>
      <x:c r="H1256" s="15" t="n">
        <x:v>52</x:v>
      </x:c>
    </x:row>
    <x:row r="1257" ht="52" customHeight="1">
      <x:c r="A1257" s="13" t="str">
        <x:v>MOB-48</x:v>
      </x:c>
      <x:c r="B1257" s="13" t="str">
        <x:v>Marcheur du givre</x:v>
      </x:c>
      <x:c r="C1257" s="13" t="str">
        <x:v>Mondes</x:v>
      </x:c>
      <x:c r="D1257" s="13" t="str">
        <x:v>Véhicules et montures</x:v>
      </x:c>
      <x:c r="E1257" s="13" t="str">
        <x:v>Lire Mondes</x:v>
      </x:c>
      <x:c r="F1257" s="13" t="str">
        <x:v>Reconstitution documentée V4 — nouvelle rédaction V5</x:v>
      </x:c>
      <x:c r="G1257" s="15" t="n">
        <x:v>12</x:v>
      </x:c>
      <x:c r="H1257" s="15" t="n">
        <x:v>53</x:v>
      </x:c>
    </x:row>
    <x:row r="1258" ht="52" customHeight="1">
      <x:c r="A1258" s="13" t="str">
        <x:v>MOB-49</x:v>
      </x:c>
      <x:c r="B1258" s="13" t="str">
        <x:v>Porteur de pierre</x:v>
      </x:c>
      <x:c r="C1258" s="13" t="str">
        <x:v>Mondes</x:v>
      </x:c>
      <x:c r="D1258" s="13" t="str">
        <x:v>Véhicules et montures</x:v>
      </x:c>
      <x:c r="E1258" s="13" t="str">
        <x:v>Lire Mondes</x:v>
      </x:c>
      <x:c r="F1258" s="13" t="str">
        <x:v>Reconstitution documentée V4 — nouvelle rédaction V5</x:v>
      </x:c>
      <x:c r="G1258" s="15" t="n">
        <x:v>12</x:v>
      </x:c>
      <x:c r="H1258" s="15" t="n">
        <x:v>54</x:v>
      </x:c>
    </x:row>
    <x:row r="1259" ht="52" customHeight="1">
      <x:c r="A1259" s="13" t="str">
        <x:v>MOB-50</x:v>
      </x:c>
      <x:c r="B1259" s="13" t="str">
        <x:v>Pisteur des lisières</x:v>
      </x:c>
      <x:c r="C1259" s="13" t="str">
        <x:v>Mondes</x:v>
      </x:c>
      <x:c r="D1259" s="13" t="str">
        <x:v>Véhicules et montures</x:v>
      </x:c>
      <x:c r="E1259" s="13" t="str">
        <x:v>Lire Mondes</x:v>
      </x:c>
      <x:c r="F1259" s="13" t="str">
        <x:v>Reconstitution documentée V4 — nouvelle rédaction V5</x:v>
      </x:c>
      <x:c r="G1259" s="15" t="n">
        <x:v>12</x:v>
      </x:c>
      <x:c r="H1259" s="15" t="n">
        <x:v>55</x:v>
      </x:c>
    </x:row>
    <x:row r="1260" ht="52" customHeight="1">
      <x:c r="A1260" s="13" t="str">
        <x:v>MOUNT-01</x:v>
      </x:c>
      <x:c r="B1260" s="13" t="str">
        <x:v>Porte-corne des cendres</x:v>
      </x:c>
      <x:c r="C1260" s="13" t="str">
        <x:v>Mondes</x:v>
      </x:c>
      <x:c r="D1260" s="13" t="str">
        <x:v>Lien des montures</x:v>
      </x:c>
      <x:c r="E1260" s="13" t="str">
        <x:v>Lire Mondes</x:v>
      </x:c>
      <x:c r="F1260" s="13" t="str">
        <x:v>Reconstitution documentée V4 — nouvelle rédaction V5</x:v>
      </x:c>
      <x:c r="G1260" s="15" t="n">
        <x:v>15</x:v>
      </x:c>
      <x:c r="H1260" s="15" t="n">
        <x:v>6</x:v>
      </x:c>
    </x:row>
    <x:row r="1261" ht="52" customHeight="1">
      <x:c r="A1261" s="13" t="str">
        <x:v>MOUNT-02</x:v>
      </x:c>
      <x:c r="B1261" s="13" t="str">
        <x:v>Marcheur de basalte</x:v>
      </x:c>
      <x:c r="C1261" s="13" t="str">
        <x:v>Mondes</x:v>
      </x:c>
      <x:c r="D1261" s="13" t="str">
        <x:v>Lien des montures</x:v>
      </x:c>
      <x:c r="E1261" s="13" t="str">
        <x:v>Lire Mondes</x:v>
      </x:c>
      <x:c r="F1261" s="13" t="str">
        <x:v>Reconstitution documentée V4 — nouvelle rédaction V5</x:v>
      </x:c>
      <x:c r="G1261" s="15" t="n">
        <x:v>15</x:v>
      </x:c>
      <x:c r="H1261" s="15" t="n">
        <x:v>7</x:v>
      </x:c>
    </x:row>
    <x:row r="1262" ht="52" customHeight="1">
      <x:c r="A1262" s="13" t="str">
        <x:v>MOUNT-03</x:v>
      </x:c>
      <x:c r="B1262" s="13" t="str">
        <x:v>Coureur sableux</x:v>
      </x:c>
      <x:c r="C1262" s="13" t="str">
        <x:v>Mondes</x:v>
      </x:c>
      <x:c r="D1262" s="13" t="str">
        <x:v>Lien des montures</x:v>
      </x:c>
      <x:c r="E1262" s="13" t="str">
        <x:v>Lire Mondes</x:v>
      </x:c>
      <x:c r="F1262" s="13" t="str">
        <x:v>Reconstitution documentée V4 — nouvelle rédaction V5</x:v>
      </x:c>
      <x:c r="G1262" s="15" t="n">
        <x:v>15</x:v>
      </x:c>
      <x:c r="H1262" s="15" t="n">
        <x:v>8</x:v>
      </x:c>
    </x:row>
    <x:row r="1263" ht="52" customHeight="1">
      <x:c r="A1263" s="13" t="str">
        <x:v>MOUNT-04</x:v>
      </x:c>
      <x:c r="B1263" s="13" t="str">
        <x:v>Porteur des dunes</x:v>
      </x:c>
      <x:c r="C1263" s="13" t="str">
        <x:v>Mondes</x:v>
      </x:c>
      <x:c r="D1263" s="13" t="str">
        <x:v>Lien des montures</x:v>
      </x:c>
      <x:c r="E1263" s="13" t="str">
        <x:v>Lire Mondes</x:v>
      </x:c>
      <x:c r="F1263" s="13" t="str">
        <x:v>Reconstitution documentée V4 — nouvelle rédaction V5</x:v>
      </x:c>
      <x:c r="G1263" s="15" t="n">
        <x:v>15</x:v>
      </x:c>
      <x:c r="H1263" s="15" t="n">
        <x:v>9</x:v>
      </x:c>
    </x:row>
    <x:row r="1264" ht="52" customHeight="1">
      <x:c r="A1264" s="13" t="str">
        <x:v>MOUNT-05</x:v>
      </x:c>
      <x:c r="B1264" s="13" t="str">
        <x:v>Grimpeur de pilier</x:v>
      </x:c>
      <x:c r="C1264" s="13" t="str">
        <x:v>Mondes</x:v>
      </x:c>
      <x:c r="D1264" s="13" t="str">
        <x:v>Lien des montures</x:v>
      </x:c>
      <x:c r="E1264" s="13" t="str">
        <x:v>Lire Mondes</x:v>
      </x:c>
      <x:c r="F1264" s="13" t="str">
        <x:v>Reconstitution documentée V4 — nouvelle rédaction V5</x:v>
      </x:c>
      <x:c r="G1264" s="15" t="n">
        <x:v>15</x:v>
      </x:c>
      <x:c r="H1264" s="15" t="n">
        <x:v>10</x:v>
      </x:c>
    </x:row>
    <x:row r="1265" ht="52" customHeight="1">
      <x:c r="A1265" s="13" t="str">
        <x:v>MOUNT-06</x:v>
      </x:c>
      <x:c r="B1265" s="13" t="str">
        <x:v>Sauteur de couronne</x:v>
      </x:c>
      <x:c r="C1265" s="13" t="str">
        <x:v>Mondes</x:v>
      </x:c>
      <x:c r="D1265" s="13" t="str">
        <x:v>Lien des montures</x:v>
      </x:c>
      <x:c r="E1265" s="13" t="str">
        <x:v>Lire Mondes</x:v>
      </x:c>
      <x:c r="F1265" s="13" t="str">
        <x:v>Reconstitution documentée V4 — nouvelle rédaction V5</x:v>
      </x:c>
      <x:c r="G1265" s="15" t="n">
        <x:v>15</x:v>
      </x:c>
      <x:c r="H1265" s="15" t="n">
        <x:v>11</x:v>
      </x:c>
    </x:row>
    <x:row r="1266" ht="52" customHeight="1">
      <x:c r="A1266" s="13" t="str">
        <x:v>MOUNT-07</x:v>
      </x:c>
      <x:c r="B1266" s="13" t="str">
        <x:v>Long-pied du marais</x:v>
      </x:c>
      <x:c r="C1266" s="13" t="str">
        <x:v>Mondes</x:v>
      </x:c>
      <x:c r="D1266" s="13" t="str">
        <x:v>Lien des montures</x:v>
      </x:c>
      <x:c r="E1266" s="13" t="str">
        <x:v>Lire Mondes</x:v>
      </x:c>
      <x:c r="F1266" s="13" t="str">
        <x:v>Reconstitution documentée V4 — nouvelle rédaction V5</x:v>
      </x:c>
      <x:c r="G1266" s="15" t="n">
        <x:v>15</x:v>
      </x:c>
      <x:c r="H1266" s="15" t="n">
        <x:v>12</x:v>
      </x:c>
    </x:row>
    <x:row r="1267" ht="52" customHeight="1">
      <x:c r="A1267" s="13" t="str">
        <x:v>MOUNT-08</x:v>
      </x:c>
      <x:c r="B1267" s="13" t="str">
        <x:v>Nageur des chenaux</x:v>
      </x:c>
      <x:c r="C1267" s="13" t="str">
        <x:v>Mondes</x:v>
      </x:c>
      <x:c r="D1267" s="13" t="str">
        <x:v>Lien des montures</x:v>
      </x:c>
      <x:c r="E1267" s="13" t="str">
        <x:v>Lire Mondes</x:v>
      </x:c>
      <x:c r="F1267" s="13" t="str">
        <x:v>Reconstitution documentée V4 — nouvelle rédaction V5</x:v>
      </x:c>
      <x:c r="G1267" s="15" t="n">
        <x:v>15</x:v>
      </x:c>
      <x:c r="H1267" s="15" t="n">
        <x:v>13</x:v>
      </x:c>
    </x:row>
    <x:row r="1268" ht="52" customHeight="1">
      <x:c r="A1268" s="13" t="str">
        <x:v>MOUNT-09</x:v>
      </x:c>
      <x:c r="B1268" s="13" t="str">
        <x:v>Marcheur du vent</x:v>
      </x:c>
      <x:c r="C1268" s="13" t="str">
        <x:v>Mondes</x:v>
      </x:c>
      <x:c r="D1268" s="13" t="str">
        <x:v>Lien des montures</x:v>
      </x:c>
      <x:c r="E1268" s="13" t="str">
        <x:v>Lire Mondes</x:v>
      </x:c>
      <x:c r="F1268" s="13" t="str">
        <x:v>Reconstitution documentée V4 — nouvelle rédaction V5</x:v>
      </x:c>
      <x:c r="G1268" s="15" t="n">
        <x:v>15</x:v>
      </x:c>
      <x:c r="H1268" s="15" t="n">
        <x:v>14</x:v>
      </x:c>
    </x:row>
    <x:row r="1269" ht="52" customHeight="1">
      <x:c r="A1269" s="13" t="str">
        <x:v>MOUNT-10</x:v>
      </x:c>
      <x:c r="B1269" s="13" t="str">
        <x:v>Porteur des cols</x:v>
      </x:c>
      <x:c r="C1269" s="13" t="str">
        <x:v>Mondes</x:v>
      </x:c>
      <x:c r="D1269" s="13" t="str">
        <x:v>Lien des montures</x:v>
      </x:c>
      <x:c r="E1269" s="13" t="str">
        <x:v>Lire Mondes</x:v>
      </x:c>
      <x:c r="F1269" s="13" t="str">
        <x:v>Reconstitution documentée V4 — nouvelle rédaction V5</x:v>
      </x:c>
      <x:c r="G1269" s="15" t="n">
        <x:v>15</x:v>
      </x:c>
      <x:c r="H1269" s="15" t="n">
        <x:v>15</x:v>
      </x:c>
    </x:row>
    <x:row r="1270" ht="52" customHeight="1">
      <x:c r="A1270" s="13" t="str">
        <x:v>MOUNT-11</x:v>
      </x:c>
      <x:c r="B1270" s="13" t="str">
        <x:v>Coureur côtier</x:v>
      </x:c>
      <x:c r="C1270" s="13" t="str">
        <x:v>Mondes</x:v>
      </x:c>
      <x:c r="D1270" s="13" t="str">
        <x:v>Lien des montures</x:v>
      </x:c>
      <x:c r="E1270" s="13" t="str">
        <x:v>Lire Mondes</x:v>
      </x:c>
      <x:c r="F1270" s="13" t="str">
        <x:v>Reconstitution documentée V4 — nouvelle rédaction V5</x:v>
      </x:c>
      <x:c r="G1270" s="15" t="n">
        <x:v>15</x:v>
      </x:c>
      <x:c r="H1270" s="15" t="n">
        <x:v>16</x:v>
      </x:c>
    </x:row>
    <x:row r="1271" ht="52" customHeight="1">
      <x:c r="A1271" s="13" t="str">
        <x:v>MOUNT-12</x:v>
      </x:c>
      <x:c r="B1271" s="13" t="str">
        <x:v>Dos-plat des criques</x:v>
      </x:c>
      <x:c r="C1271" s="13" t="str">
        <x:v>Mondes</x:v>
      </x:c>
      <x:c r="D1271" s="13" t="str">
        <x:v>Lien des montures</x:v>
      </x:c>
      <x:c r="E1271" s="13" t="str">
        <x:v>Lire Mondes</x:v>
      </x:c>
      <x:c r="F1271" s="13" t="str">
        <x:v>Reconstitution documentée V4 — nouvelle rédaction V5</x:v>
      </x:c>
      <x:c r="G1271" s="15" t="n">
        <x:v>15</x:v>
      </x:c>
      <x:c r="H1271" s="15" t="n">
        <x:v>17</x:v>
      </x:c>
    </x:row>
    <x:row r="1272" ht="52" customHeight="1">
      <x:c r="A1272" s="13" t="str">
        <x:v>MOUNT-13</x:v>
      </x:c>
      <x:c r="B1272" s="13" t="str">
        <x:v>Pas-lent des sources</x:v>
      </x:c>
      <x:c r="C1272" s="13" t="str">
        <x:v>Mondes</x:v>
      </x:c>
      <x:c r="D1272" s="13" t="str">
        <x:v>Lien des montures</x:v>
      </x:c>
      <x:c r="E1272" s="13" t="str">
        <x:v>Lire Mondes</x:v>
      </x:c>
      <x:c r="F1272" s="13" t="str">
        <x:v>Reconstitution documentée V4 — nouvelle rédaction V5</x:v>
      </x:c>
      <x:c r="G1272" s="15" t="n">
        <x:v>15</x:v>
      </x:c>
      <x:c r="H1272" s="15" t="n">
        <x:v>18</x:v>
      </x:c>
    </x:row>
    <x:row r="1273" ht="52" customHeight="1">
      <x:c r="A1273" s="13" t="str">
        <x:v>MOUNT-14</x:v>
      </x:c>
      <x:c r="B1273" s="13" t="str">
        <x:v>Marcheur du givre</x:v>
      </x:c>
      <x:c r="C1273" s="13" t="str">
        <x:v>Mondes</x:v>
      </x:c>
      <x:c r="D1273" s="13" t="str">
        <x:v>Lien des montures</x:v>
      </x:c>
      <x:c r="E1273" s="13" t="str">
        <x:v>Lire Mondes</x:v>
      </x:c>
      <x:c r="F1273" s="13" t="str">
        <x:v>Reconstitution documentée V4 — nouvelle rédaction V5</x:v>
      </x:c>
      <x:c r="G1273" s="15" t="n">
        <x:v>15</x:v>
      </x:c>
      <x:c r="H1273" s="15" t="n">
        <x:v>19</x:v>
      </x:c>
    </x:row>
    <x:row r="1274" ht="52" customHeight="1">
      <x:c r="A1274" s="13" t="str">
        <x:v>MOUNT-15</x:v>
      </x:c>
      <x:c r="B1274" s="13" t="str">
        <x:v>Porteur de pierre</x:v>
      </x:c>
      <x:c r="C1274" s="13" t="str">
        <x:v>Mondes</x:v>
      </x:c>
      <x:c r="D1274" s="13" t="str">
        <x:v>Lien des montures</x:v>
      </x:c>
      <x:c r="E1274" s="13" t="str">
        <x:v>Lire Mondes</x:v>
      </x:c>
      <x:c r="F1274" s="13" t="str">
        <x:v>Reconstitution documentée V4 — nouvelle rédaction V5</x:v>
      </x:c>
      <x:c r="G1274" s="15" t="n">
        <x:v>15</x:v>
      </x:c>
      <x:c r="H1274" s="15" t="n">
        <x:v>20</x:v>
      </x:c>
    </x:row>
    <x:row r="1275" ht="52" customHeight="1">
      <x:c r="A1275" s="13" t="str">
        <x:v>MOUNT-16</x:v>
      </x:c>
      <x:c r="B1275" s="13" t="str">
        <x:v>Pisteur des lisières</x:v>
      </x:c>
      <x:c r="C1275" s="13" t="str">
        <x:v>Mondes</x:v>
      </x:c>
      <x:c r="D1275" s="13" t="str">
        <x:v>Lien des montures</x:v>
      </x:c>
      <x:c r="E1275" s="13" t="str">
        <x:v>Lire Mondes</x:v>
      </x:c>
      <x:c r="F1275" s="13" t="str">
        <x:v>Reconstitution documentée V4 — nouvelle rédaction V5</x:v>
      </x:c>
      <x:c r="G1275" s="15" t="n">
        <x:v>15</x:v>
      </x:c>
      <x:c r="H1275" s="15" t="n">
        <x:v>21</x:v>
      </x:c>
    </x:row>
    <x:row r="1276" ht="52" customHeight="1">
      <x:c r="A1276" s="13" t="str">
        <x:v>GP01</x:v>
      </x:c>
      <x:c r="B1276" s="13" t="str">
        <x:v>Réserve de Vara-Kesh</x:v>
      </x:c>
      <x:c r="C1276" s="13" t="str">
        <x:v>Mondes</x:v>
      </x:c>
      <x:c r="D1276" s="13" t="str">
        <x:v>Game Preserve</x:v>
      </x:c>
      <x:c r="E1276" s="13" t="str">
        <x:v>Lire Mondes</x:v>
      </x:c>
      <x:c r="F1276" s="13" t="str">
        <x:v>Reconstitution documentée V4 — nouvelle rédaction V5</x:v>
      </x:c>
      <x:c r="G1276" s="15" t="n">
        <x:v>12</x:v>
      </x:c>
      <x:c r="H1276" s="15" t="n">
        <x:v>6</x:v>
      </x:c>
    </x:row>
    <x:row r="1277" ht="52" customHeight="1">
      <x:c r="A1277" s="13" t="str">
        <x:v>GP02</x:v>
      </x:c>
      <x:c r="B1277" s="13" t="str">
        <x:v>Réserve de Nereth</x:v>
      </x:c>
      <x:c r="C1277" s="13" t="str">
        <x:v>Mondes</x:v>
      </x:c>
      <x:c r="D1277" s="13" t="str">
        <x:v>Game Preserve</x:v>
      </x:c>
      <x:c r="E1277" s="13" t="str">
        <x:v>Lire Mondes</x:v>
      </x:c>
      <x:c r="F1277" s="13" t="str">
        <x:v>Reconstitution documentée V4 — nouvelle rédaction V5</x:v>
      </x:c>
      <x:c r="G1277" s="15" t="n">
        <x:v>12</x:v>
      </x:c>
      <x:c r="H1277" s="15" t="n">
        <x:v>7</x:v>
      </x:c>
    </x:row>
    <x:row r="1278" ht="52" customHeight="1">
      <x:c r="A1278" s="13" t="str">
        <x:v>GP03</x:v>
      </x:c>
      <x:c r="B1278" s="13" t="str">
        <x:v>Réserve de Oshara</x:v>
      </x:c>
      <x:c r="C1278" s="13" t="str">
        <x:v>Mondes</x:v>
      </x:c>
      <x:c r="D1278" s="13" t="str">
        <x:v>Game Preserve</x:v>
      </x:c>
      <x:c r="E1278" s="13" t="str">
        <x:v>Lire Mondes</x:v>
      </x:c>
      <x:c r="F1278" s="13" t="str">
        <x:v>Reconstitution documentée V4 — nouvelle rédaction V5</x:v>
      </x:c>
      <x:c r="G1278" s="15" t="n">
        <x:v>12</x:v>
      </x:c>
      <x:c r="H1278" s="15" t="n">
        <x:v>8</x:v>
      </x:c>
    </x:row>
    <x:row r="1279" ht="52" customHeight="1">
      <x:c r="A1279" s="13" t="str">
        <x:v>GP04</x:v>
      </x:c>
      <x:c r="B1279" s="13" t="str">
        <x:v>Réserve de Rukh Tal</x:v>
      </x:c>
      <x:c r="C1279" s="13" t="str">
        <x:v>Mondes</x:v>
      </x:c>
      <x:c r="D1279" s="13" t="str">
        <x:v>Game Preserve</x:v>
      </x:c>
      <x:c r="E1279" s="13" t="str">
        <x:v>Lire Mondes</x:v>
      </x:c>
      <x:c r="F1279" s="13" t="str">
        <x:v>Reconstitution documentée V4 — nouvelle rédaction V5</x:v>
      </x:c>
      <x:c r="G1279" s="15" t="n">
        <x:v>12</x:v>
      </x:c>
      <x:c r="H1279" s="15" t="n">
        <x:v>9</x:v>
      </x:c>
    </x:row>
    <x:row r="1280" ht="52" customHeight="1">
      <x:c r="A1280" s="13" t="str">
        <x:v>GP05</x:v>
      </x:c>
      <x:c r="B1280" s="13" t="str">
        <x:v>Réserve de Sileth</x:v>
      </x:c>
      <x:c r="C1280" s="13" t="str">
        <x:v>Mondes</x:v>
      </x:c>
      <x:c r="D1280" s="13" t="str">
        <x:v>Game Preserve</x:v>
      </x:c>
      <x:c r="E1280" s="13" t="str">
        <x:v>Lire Mondes</x:v>
      </x:c>
      <x:c r="F1280" s="13" t="str">
        <x:v>Reconstitution documentée V4 — nouvelle rédaction V5</x:v>
      </x:c>
      <x:c r="G1280" s="15" t="n">
        <x:v>12</x:v>
      </x:c>
      <x:c r="H1280" s="15" t="n">
        <x:v>10</x:v>
      </x:c>
    </x:row>
    <x:row r="1281" ht="52" customHeight="1">
      <x:c r="A1281" s="13" t="str">
        <x:v>GP06</x:v>
      </x:c>
      <x:c r="B1281" s="13" t="str">
        <x:v>Réserve de Dharos</x:v>
      </x:c>
      <x:c r="C1281" s="13" t="str">
        <x:v>Mondes</x:v>
      </x:c>
      <x:c r="D1281" s="13" t="str">
        <x:v>Game Preserve</x:v>
      </x:c>
      <x:c r="E1281" s="13" t="str">
        <x:v>Lire Mondes</x:v>
      </x:c>
      <x:c r="F1281" s="13" t="str">
        <x:v>Reconstitution documentée V4 — nouvelle rédaction V5</x:v>
      </x:c>
      <x:c r="G1281" s="15" t="n">
        <x:v>12</x:v>
      </x:c>
      <x:c r="H1281" s="15" t="n">
        <x:v>11</x:v>
      </x:c>
    </x:row>
    <x:row r="1282" ht="52" customHeight="1">
      <x:c r="A1282" s="13" t="str">
        <x:v>GP07</x:v>
      </x:c>
      <x:c r="B1282" s="13" t="str">
        <x:v>Réserve de Morrak</x:v>
      </x:c>
      <x:c r="C1282" s="13" t="str">
        <x:v>Mondes</x:v>
      </x:c>
      <x:c r="D1282" s="13" t="str">
        <x:v>Game Preserve</x:v>
      </x:c>
      <x:c r="E1282" s="13" t="str">
        <x:v>Lire Mondes</x:v>
      </x:c>
      <x:c r="F1282" s="13" t="str">
        <x:v>Reconstitution documentée V4 — nouvelle rédaction V5</x:v>
      </x:c>
      <x:c r="G1282" s="15" t="n">
        <x:v>12</x:v>
      </x:c>
      <x:c r="H1282" s="15" t="n">
        <x:v>12</x:v>
      </x:c>
    </x:row>
    <x:row r="1283" ht="52" customHeight="1">
      <x:c r="A1283" s="13" t="str">
        <x:v>GP08</x:v>
      </x:c>
      <x:c r="B1283" s="13" t="str">
        <x:v>Réserve de Eshra</x:v>
      </x:c>
      <x:c r="C1283" s="13" t="str">
        <x:v>Mondes</x:v>
      </x:c>
      <x:c r="D1283" s="13" t="str">
        <x:v>Game Preserve</x:v>
      </x:c>
      <x:c r="E1283" s="13" t="str">
        <x:v>Lire Mondes</x:v>
      </x:c>
      <x:c r="F1283" s="13" t="str">
        <x:v>Reconstitution documentée V4 — nouvelle rédaction V5</x:v>
      </x:c>
      <x:c r="G1283" s="15" t="n">
        <x:v>12</x:v>
      </x:c>
      <x:c r="H1283" s="15" t="n">
        <x:v>13</x:v>
      </x:c>
    </x:row>
    <x:row r="1284" ht="52" customHeight="1">
      <x:c r="A1284" s="13" t="str">
        <x:v>GP09</x:v>
      </x:c>
      <x:c r="B1284" s="13" t="str">
        <x:v>Réserve de Terek-Va</x:v>
      </x:c>
      <x:c r="C1284" s="13" t="str">
        <x:v>Mondes</x:v>
      </x:c>
      <x:c r="D1284" s="13" t="str">
        <x:v>Game Preserve</x:v>
      </x:c>
      <x:c r="E1284" s="13" t="str">
        <x:v>Lire Mondes</x:v>
      </x:c>
      <x:c r="F1284" s="13" t="str">
        <x:v>Reconstitution documentée V4 — nouvelle rédaction V5</x:v>
      </x:c>
      <x:c r="G1284" s="15" t="n">
        <x:v>12</x:v>
      </x:c>
      <x:c r="H1284" s="15" t="n">
        <x:v>14</x:v>
      </x:c>
    </x:row>
    <x:row r="1285" ht="52" customHeight="1">
      <x:c r="A1285" s="13" t="str">
        <x:v>GP10</x:v>
      </x:c>
      <x:c r="B1285" s="13" t="str">
        <x:v>Réserve de Qorr</x:v>
      </x:c>
      <x:c r="C1285" s="13" t="str">
        <x:v>Mondes</x:v>
      </x:c>
      <x:c r="D1285" s="13" t="str">
        <x:v>Game Preserve</x:v>
      </x:c>
      <x:c r="E1285" s="13" t="str">
        <x:v>Lire Mondes</x:v>
      </x:c>
      <x:c r="F1285" s="13" t="str">
        <x:v>Reconstitution documentée V4 — nouvelle rédaction V5</x:v>
      </x:c>
      <x:c r="G1285" s="15" t="n">
        <x:v>12</x:v>
      </x:c>
      <x:c r="H1285" s="15" t="n">
        <x:v>15</x:v>
      </x:c>
    </x:row>
    <x:row r="1286" ht="52" customHeight="1">
      <x:c r="A1286" s="13" t="str">
        <x:v>HUM-001</x:v>
      </x:c>
      <x:c r="B1286" s="13" t="str">
        <x:v>Ari Voss</x:v>
      </x:c>
      <x:c r="C1286" s="13" t="str">
        <x:v>Mondes</x:v>
      </x:c>
      <x:c r="D1286" s="13" t="str">
        <x:v>Cent combattants humains</x:v>
      </x:c>
      <x:c r="E1286" s="13" t="str">
        <x:v>Lire Mondes</x:v>
      </x:c>
      <x:c r="F1286" s="13" t="str">
        <x:v>Reconstitution documentée V4 — nouvelle rédaction V5</x:v>
      </x:c>
      <x:c r="G1286" s="15" t="n">
        <x:v>16</x:v>
      </x:c>
      <x:c r="H1286" s="15" t="n">
        <x:v>6</x:v>
      </x:c>
    </x:row>
    <x:row r="1287" ht="52" customHeight="1">
      <x:c r="A1287" s="13" t="str">
        <x:v>HUM-002</x:v>
      </x:c>
      <x:c r="B1287" s="13" t="str">
        <x:v>Bela Voss</x:v>
      </x:c>
      <x:c r="C1287" s="13" t="str">
        <x:v>Mondes</x:v>
      </x:c>
      <x:c r="D1287" s="13" t="str">
        <x:v>Cent combattants humains</x:v>
      </x:c>
      <x:c r="E1287" s="13" t="str">
        <x:v>Lire Mondes</x:v>
      </x:c>
      <x:c r="F1287" s="13" t="str">
        <x:v>Reconstitution documentée V4 — nouvelle rédaction V5</x:v>
      </x:c>
      <x:c r="G1287" s="15" t="n">
        <x:v>16</x:v>
      </x:c>
      <x:c r="H1287" s="15" t="n">
        <x:v>7</x:v>
      </x:c>
    </x:row>
    <x:row r="1288" ht="52" customHeight="1">
      <x:c r="A1288" s="13" t="str">
        <x:v>HUM-003</x:v>
      </x:c>
      <x:c r="B1288" s="13" t="str">
        <x:v>Ciro Voss</x:v>
      </x:c>
      <x:c r="C1288" s="13" t="str">
        <x:v>Mondes</x:v>
      </x:c>
      <x:c r="D1288" s="13" t="str">
        <x:v>Cent combattants humains</x:v>
      </x:c>
      <x:c r="E1288" s="13" t="str">
        <x:v>Lire Mondes</x:v>
      </x:c>
      <x:c r="F1288" s="13" t="str">
        <x:v>Reconstitution documentée V4 — nouvelle rédaction V5</x:v>
      </x:c>
      <x:c r="G1288" s="15" t="n">
        <x:v>16</x:v>
      </x:c>
      <x:c r="H1288" s="15" t="n">
        <x:v>8</x:v>
      </x:c>
    </x:row>
    <x:row r="1289" ht="52" customHeight="1">
      <x:c r="A1289" s="13" t="str">
        <x:v>HUM-004</x:v>
      </x:c>
      <x:c r="B1289" s="13" t="str">
        <x:v>Dara Voss</x:v>
      </x:c>
      <x:c r="C1289" s="13" t="str">
        <x:v>Mondes</x:v>
      </x:c>
      <x:c r="D1289" s="13" t="str">
        <x:v>Cent combattants humains</x:v>
      </x:c>
      <x:c r="E1289" s="13" t="str">
        <x:v>Lire Mondes</x:v>
      </x:c>
      <x:c r="F1289" s="13" t="str">
        <x:v>Reconstitution documentée V4 — nouvelle rédaction V5</x:v>
      </x:c>
      <x:c r="G1289" s="15" t="n">
        <x:v>16</x:v>
      </x:c>
      <x:c r="H1289" s="15" t="n">
        <x:v>9</x:v>
      </x:c>
    </x:row>
    <x:row r="1290" ht="52" customHeight="1">
      <x:c r="A1290" s="13" t="str">
        <x:v>HUM-005</x:v>
      </x:c>
      <x:c r="B1290" s="13" t="str">
        <x:v>Eren Voss</x:v>
      </x:c>
      <x:c r="C1290" s="13" t="str">
        <x:v>Mondes</x:v>
      </x:c>
      <x:c r="D1290" s="13" t="str">
        <x:v>Cent combattants humains</x:v>
      </x:c>
      <x:c r="E1290" s="13" t="str">
        <x:v>Lire Mondes</x:v>
      </x:c>
      <x:c r="F1290" s="13" t="str">
        <x:v>Reconstitution documentée V4 — nouvelle rédaction V5</x:v>
      </x:c>
      <x:c r="G1290" s="15" t="n">
        <x:v>16</x:v>
      </x:c>
      <x:c r="H1290" s="15" t="n">
        <x:v>10</x:v>
      </x:c>
    </x:row>
    <x:row r="1291" ht="52" customHeight="1">
      <x:c r="A1291" s="13" t="str">
        <x:v>HUM-006</x:v>
      </x:c>
      <x:c r="B1291" s="13" t="str">
        <x:v>Fara Voss</x:v>
      </x:c>
      <x:c r="C1291" s="13" t="str">
        <x:v>Mondes</x:v>
      </x:c>
      <x:c r="D1291" s="13" t="str">
        <x:v>Cent combattants humains</x:v>
      </x:c>
      <x:c r="E1291" s="13" t="str">
        <x:v>Lire Mondes</x:v>
      </x:c>
      <x:c r="F1291" s="13" t="str">
        <x:v>Reconstitution documentée V4 — nouvelle rédaction V5</x:v>
      </x:c>
      <x:c r="G1291" s="15" t="n">
        <x:v>16</x:v>
      </x:c>
      <x:c r="H1291" s="15" t="n">
        <x:v>11</x:v>
      </x:c>
    </x:row>
    <x:row r="1292" ht="52" customHeight="1">
      <x:c r="A1292" s="13" t="str">
        <x:v>HUM-007</x:v>
      </x:c>
      <x:c r="B1292" s="13" t="str">
        <x:v>Galen Voss</x:v>
      </x:c>
      <x:c r="C1292" s="13" t="str">
        <x:v>Mondes</x:v>
      </x:c>
      <x:c r="D1292" s="13" t="str">
        <x:v>Cent combattants humains</x:v>
      </x:c>
      <x:c r="E1292" s="13" t="str">
        <x:v>Lire Mondes</x:v>
      </x:c>
      <x:c r="F1292" s="13" t="str">
        <x:v>Reconstitution documentée V4 — nouvelle rédaction V5</x:v>
      </x:c>
      <x:c r="G1292" s="15" t="n">
        <x:v>16</x:v>
      </x:c>
      <x:c r="H1292" s="15" t="n">
        <x:v>12</x:v>
      </x:c>
    </x:row>
    <x:row r="1293" ht="52" customHeight="1">
      <x:c r="A1293" s="13" t="str">
        <x:v>HUM-008</x:v>
      </x:c>
      <x:c r="B1293" s="13" t="str">
        <x:v>Hana Voss</x:v>
      </x:c>
      <x:c r="C1293" s="13" t="str">
        <x:v>Mondes</x:v>
      </x:c>
      <x:c r="D1293" s="13" t="str">
        <x:v>Cent combattants humains</x:v>
      </x:c>
      <x:c r="E1293" s="13" t="str">
        <x:v>Lire Mondes</x:v>
      </x:c>
      <x:c r="F1293" s="13" t="str">
        <x:v>Reconstitution documentée V4 — nouvelle rédaction V5</x:v>
      </x:c>
      <x:c r="G1293" s="15" t="n">
        <x:v>16</x:v>
      </x:c>
      <x:c r="H1293" s="15" t="n">
        <x:v>13</x:v>
      </x:c>
    </x:row>
    <x:row r="1294" ht="52" customHeight="1">
      <x:c r="A1294" s="13" t="str">
        <x:v>HUM-009</x:v>
      </x:c>
      <x:c r="B1294" s="13" t="str">
        <x:v>Ilan Voss</x:v>
      </x:c>
      <x:c r="C1294" s="13" t="str">
        <x:v>Mondes</x:v>
      </x:c>
      <x:c r="D1294" s="13" t="str">
        <x:v>Cent combattants humains</x:v>
      </x:c>
      <x:c r="E1294" s="13" t="str">
        <x:v>Lire Mondes</x:v>
      </x:c>
      <x:c r="F1294" s="13" t="str">
        <x:v>Reconstitution documentée V4 — nouvelle rédaction V5</x:v>
      </x:c>
      <x:c r="G1294" s="15" t="n">
        <x:v>16</x:v>
      </x:c>
      <x:c r="H1294" s="15" t="n">
        <x:v>14</x:v>
      </x:c>
    </x:row>
    <x:row r="1295" ht="52" customHeight="1">
      <x:c r="A1295" s="13" t="str">
        <x:v>HUM-010</x:v>
      </x:c>
      <x:c r="B1295" s="13" t="str">
        <x:v>Jora Voss</x:v>
      </x:c>
      <x:c r="C1295" s="13" t="str">
        <x:v>Mondes</x:v>
      </x:c>
      <x:c r="D1295" s="13" t="str">
        <x:v>Cent combattants humains</x:v>
      </x:c>
      <x:c r="E1295" s="13" t="str">
        <x:v>Lire Mondes</x:v>
      </x:c>
      <x:c r="F1295" s="13" t="str">
        <x:v>Reconstitution documentée V4 — nouvelle rédaction V5</x:v>
      </x:c>
      <x:c r="G1295" s="15" t="n">
        <x:v>16</x:v>
      </x:c>
      <x:c r="H1295" s="15" t="n">
        <x:v>15</x:v>
      </x:c>
    </x:row>
    <x:row r="1296" ht="52" customHeight="1">
      <x:c r="A1296" s="13" t="str">
        <x:v>HUM-011</x:v>
      </x:c>
      <x:c r="B1296" s="13" t="str">
        <x:v>Ari Renn</x:v>
      </x:c>
      <x:c r="C1296" s="13" t="str">
        <x:v>Mondes</x:v>
      </x:c>
      <x:c r="D1296" s="13" t="str">
        <x:v>Cent combattants humains</x:v>
      </x:c>
      <x:c r="E1296" s="13" t="str">
        <x:v>Lire Mondes</x:v>
      </x:c>
      <x:c r="F1296" s="13" t="str">
        <x:v>Reconstitution documentée V4 — nouvelle rédaction V5</x:v>
      </x:c>
      <x:c r="G1296" s="15" t="n">
        <x:v>16</x:v>
      </x:c>
      <x:c r="H1296" s="15" t="n">
        <x:v>16</x:v>
      </x:c>
    </x:row>
    <x:row r="1297" ht="52" customHeight="1">
      <x:c r="A1297" s="13" t="str">
        <x:v>HUM-012</x:v>
      </x:c>
      <x:c r="B1297" s="13" t="str">
        <x:v>Bela Renn</x:v>
      </x:c>
      <x:c r="C1297" s="13" t="str">
        <x:v>Mondes</x:v>
      </x:c>
      <x:c r="D1297" s="13" t="str">
        <x:v>Cent combattants humains</x:v>
      </x:c>
      <x:c r="E1297" s="13" t="str">
        <x:v>Lire Mondes</x:v>
      </x:c>
      <x:c r="F1297" s="13" t="str">
        <x:v>Reconstitution documentée V4 — nouvelle rédaction V5</x:v>
      </x:c>
      <x:c r="G1297" s="15" t="n">
        <x:v>16</x:v>
      </x:c>
      <x:c r="H1297" s="15" t="n">
        <x:v>17</x:v>
      </x:c>
    </x:row>
    <x:row r="1298" ht="52" customHeight="1">
      <x:c r="A1298" s="13" t="str">
        <x:v>HUM-013</x:v>
      </x:c>
      <x:c r="B1298" s="13" t="str">
        <x:v>Ciro Renn</x:v>
      </x:c>
      <x:c r="C1298" s="13" t="str">
        <x:v>Mondes</x:v>
      </x:c>
      <x:c r="D1298" s="13" t="str">
        <x:v>Cent combattants humains</x:v>
      </x:c>
      <x:c r="E1298" s="13" t="str">
        <x:v>Lire Mondes</x:v>
      </x:c>
      <x:c r="F1298" s="13" t="str">
        <x:v>Reconstitution documentée V4 — nouvelle rédaction V5</x:v>
      </x:c>
      <x:c r="G1298" s="15" t="n">
        <x:v>16</x:v>
      </x:c>
      <x:c r="H1298" s="15" t="n">
        <x:v>18</x:v>
      </x:c>
    </x:row>
    <x:row r="1299" ht="52" customHeight="1">
      <x:c r="A1299" s="13" t="str">
        <x:v>HUM-014</x:v>
      </x:c>
      <x:c r="B1299" s="13" t="str">
        <x:v>Dara Renn</x:v>
      </x:c>
      <x:c r="C1299" s="13" t="str">
        <x:v>Mondes</x:v>
      </x:c>
      <x:c r="D1299" s="13" t="str">
        <x:v>Cent combattants humains</x:v>
      </x:c>
      <x:c r="E1299" s="13" t="str">
        <x:v>Lire Mondes</x:v>
      </x:c>
      <x:c r="F1299" s="13" t="str">
        <x:v>Reconstitution documentée V4 — nouvelle rédaction V5</x:v>
      </x:c>
      <x:c r="G1299" s="15" t="n">
        <x:v>16</x:v>
      </x:c>
      <x:c r="H1299" s="15" t="n">
        <x:v>19</x:v>
      </x:c>
    </x:row>
    <x:row r="1300" ht="52" customHeight="1">
      <x:c r="A1300" s="13" t="str">
        <x:v>HUM-015</x:v>
      </x:c>
      <x:c r="B1300" s="13" t="str">
        <x:v>Eren Renn</x:v>
      </x:c>
      <x:c r="C1300" s="13" t="str">
        <x:v>Mondes</x:v>
      </x:c>
      <x:c r="D1300" s="13" t="str">
        <x:v>Cent combattants humains</x:v>
      </x:c>
      <x:c r="E1300" s="13" t="str">
        <x:v>Lire Mondes</x:v>
      </x:c>
      <x:c r="F1300" s="13" t="str">
        <x:v>Reconstitution documentée V4 — nouvelle rédaction V5</x:v>
      </x:c>
      <x:c r="G1300" s="15" t="n">
        <x:v>16</x:v>
      </x:c>
      <x:c r="H1300" s="15" t="n">
        <x:v>20</x:v>
      </x:c>
    </x:row>
    <x:row r="1301" ht="52" customHeight="1">
      <x:c r="A1301" s="13" t="str">
        <x:v>HUM-016</x:v>
      </x:c>
      <x:c r="B1301" s="13" t="str">
        <x:v>Fara Renn</x:v>
      </x:c>
      <x:c r="C1301" s="13" t="str">
        <x:v>Mondes</x:v>
      </x:c>
      <x:c r="D1301" s="13" t="str">
        <x:v>Cent combattants humains</x:v>
      </x:c>
      <x:c r="E1301" s="13" t="str">
        <x:v>Lire Mondes</x:v>
      </x:c>
      <x:c r="F1301" s="13" t="str">
        <x:v>Reconstitution documentée V4 — nouvelle rédaction V5</x:v>
      </x:c>
      <x:c r="G1301" s="15" t="n">
        <x:v>16</x:v>
      </x:c>
      <x:c r="H1301" s="15" t="n">
        <x:v>21</x:v>
      </x:c>
    </x:row>
    <x:row r="1302" ht="52" customHeight="1">
      <x:c r="A1302" s="13" t="str">
        <x:v>HUM-017</x:v>
      </x:c>
      <x:c r="B1302" s="13" t="str">
        <x:v>Galen Renn</x:v>
      </x:c>
      <x:c r="C1302" s="13" t="str">
        <x:v>Mondes</x:v>
      </x:c>
      <x:c r="D1302" s="13" t="str">
        <x:v>Cent combattants humains</x:v>
      </x:c>
      <x:c r="E1302" s="13" t="str">
        <x:v>Lire Mondes</x:v>
      </x:c>
      <x:c r="F1302" s="13" t="str">
        <x:v>Reconstitution documentée V4 — nouvelle rédaction V5</x:v>
      </x:c>
      <x:c r="G1302" s="15" t="n">
        <x:v>16</x:v>
      </x:c>
      <x:c r="H1302" s="15" t="n">
        <x:v>22</x:v>
      </x:c>
    </x:row>
    <x:row r="1303" ht="52" customHeight="1">
      <x:c r="A1303" s="13" t="str">
        <x:v>HUM-018</x:v>
      </x:c>
      <x:c r="B1303" s="13" t="str">
        <x:v>Hana Renn</x:v>
      </x:c>
      <x:c r="C1303" s="13" t="str">
        <x:v>Mondes</x:v>
      </x:c>
      <x:c r="D1303" s="13" t="str">
        <x:v>Cent combattants humains</x:v>
      </x:c>
      <x:c r="E1303" s="13" t="str">
        <x:v>Lire Mondes</x:v>
      </x:c>
      <x:c r="F1303" s="13" t="str">
        <x:v>Reconstitution documentée V4 — nouvelle rédaction V5</x:v>
      </x:c>
      <x:c r="G1303" s="15" t="n">
        <x:v>16</x:v>
      </x:c>
      <x:c r="H1303" s="15" t="n">
        <x:v>23</x:v>
      </x:c>
    </x:row>
    <x:row r="1304" ht="52" customHeight="1">
      <x:c r="A1304" s="13" t="str">
        <x:v>HUM-019</x:v>
      </x:c>
      <x:c r="B1304" s="13" t="str">
        <x:v>Ilan Renn</x:v>
      </x:c>
      <x:c r="C1304" s="13" t="str">
        <x:v>Mondes</x:v>
      </x:c>
      <x:c r="D1304" s="13" t="str">
        <x:v>Cent combattants humains</x:v>
      </x:c>
      <x:c r="E1304" s="13" t="str">
        <x:v>Lire Mondes</x:v>
      </x:c>
      <x:c r="F1304" s="13" t="str">
        <x:v>Reconstitution documentée V4 — nouvelle rédaction V5</x:v>
      </x:c>
      <x:c r="G1304" s="15" t="n">
        <x:v>16</x:v>
      </x:c>
      <x:c r="H1304" s="15" t="n">
        <x:v>24</x:v>
      </x:c>
    </x:row>
    <x:row r="1305" ht="52" customHeight="1">
      <x:c r="A1305" s="13" t="str">
        <x:v>HUM-020</x:v>
      </x:c>
      <x:c r="B1305" s="13" t="str">
        <x:v>Jora Renn</x:v>
      </x:c>
      <x:c r="C1305" s="13" t="str">
        <x:v>Mondes</x:v>
      </x:c>
      <x:c r="D1305" s="13" t="str">
        <x:v>Cent combattants humains</x:v>
      </x:c>
      <x:c r="E1305" s="13" t="str">
        <x:v>Lire Mondes</x:v>
      </x:c>
      <x:c r="F1305" s="13" t="str">
        <x:v>Reconstitution documentée V4 — nouvelle rédaction V5</x:v>
      </x:c>
      <x:c r="G1305" s="15" t="n">
        <x:v>16</x:v>
      </x:c>
      <x:c r="H1305" s="15" t="n">
        <x:v>25</x:v>
      </x:c>
    </x:row>
    <x:row r="1306" ht="52" customHeight="1">
      <x:c r="A1306" s="13" t="str">
        <x:v>HUM-021</x:v>
      </x:c>
      <x:c r="B1306" s="13" t="str">
        <x:v>Ari Kade</x:v>
      </x:c>
      <x:c r="C1306" s="13" t="str">
        <x:v>Mondes</x:v>
      </x:c>
      <x:c r="D1306" s="13" t="str">
        <x:v>Cent combattants humains</x:v>
      </x:c>
      <x:c r="E1306" s="13" t="str">
        <x:v>Lire Mondes</x:v>
      </x:c>
      <x:c r="F1306" s="13" t="str">
        <x:v>Reconstitution documentée V4 — nouvelle rédaction V5</x:v>
      </x:c>
      <x:c r="G1306" s="15" t="n">
        <x:v>16</x:v>
      </x:c>
      <x:c r="H1306" s="15" t="n">
        <x:v>26</x:v>
      </x:c>
    </x:row>
    <x:row r="1307" ht="52" customHeight="1">
      <x:c r="A1307" s="13" t="str">
        <x:v>HUM-022</x:v>
      </x:c>
      <x:c r="B1307" s="13" t="str">
        <x:v>Bela Kade</x:v>
      </x:c>
      <x:c r="C1307" s="13" t="str">
        <x:v>Mondes</x:v>
      </x:c>
      <x:c r="D1307" s="13" t="str">
        <x:v>Cent combattants humains</x:v>
      </x:c>
      <x:c r="E1307" s="13" t="str">
        <x:v>Lire Mondes</x:v>
      </x:c>
      <x:c r="F1307" s="13" t="str">
        <x:v>Reconstitution documentée V4 — nouvelle rédaction V5</x:v>
      </x:c>
      <x:c r="G1307" s="15" t="n">
        <x:v>16</x:v>
      </x:c>
      <x:c r="H1307" s="15" t="n">
        <x:v>27</x:v>
      </x:c>
    </x:row>
    <x:row r="1308" ht="52" customHeight="1">
      <x:c r="A1308" s="13" t="str">
        <x:v>HUM-023</x:v>
      </x:c>
      <x:c r="B1308" s="13" t="str">
        <x:v>Ciro Kade</x:v>
      </x:c>
      <x:c r="C1308" s="13" t="str">
        <x:v>Mondes</x:v>
      </x:c>
      <x:c r="D1308" s="13" t="str">
        <x:v>Cent combattants humains</x:v>
      </x:c>
      <x:c r="E1308" s="13" t="str">
        <x:v>Lire Mondes</x:v>
      </x:c>
      <x:c r="F1308" s="13" t="str">
        <x:v>Reconstitution documentée V4 — nouvelle rédaction V5</x:v>
      </x:c>
      <x:c r="G1308" s="15" t="n">
        <x:v>16</x:v>
      </x:c>
      <x:c r="H1308" s="15" t="n">
        <x:v>28</x:v>
      </x:c>
    </x:row>
    <x:row r="1309" ht="52" customHeight="1">
      <x:c r="A1309" s="13" t="str">
        <x:v>HUM-024</x:v>
      </x:c>
      <x:c r="B1309" s="13" t="str">
        <x:v>Dara Kade</x:v>
      </x:c>
      <x:c r="C1309" s="13" t="str">
        <x:v>Mondes</x:v>
      </x:c>
      <x:c r="D1309" s="13" t="str">
        <x:v>Cent combattants humains</x:v>
      </x:c>
      <x:c r="E1309" s="13" t="str">
        <x:v>Lire Mondes</x:v>
      </x:c>
      <x:c r="F1309" s="13" t="str">
        <x:v>Reconstitution documentée V4 — nouvelle rédaction V5</x:v>
      </x:c>
      <x:c r="G1309" s="15" t="n">
        <x:v>16</x:v>
      </x:c>
      <x:c r="H1309" s="15" t="n">
        <x:v>29</x:v>
      </x:c>
    </x:row>
    <x:row r="1310" ht="52" customHeight="1">
      <x:c r="A1310" s="13" t="str">
        <x:v>HUM-025</x:v>
      </x:c>
      <x:c r="B1310" s="13" t="str">
        <x:v>Eren Kade</x:v>
      </x:c>
      <x:c r="C1310" s="13" t="str">
        <x:v>Mondes</x:v>
      </x:c>
      <x:c r="D1310" s="13" t="str">
        <x:v>Cent combattants humains</x:v>
      </x:c>
      <x:c r="E1310" s="13" t="str">
        <x:v>Lire Mondes</x:v>
      </x:c>
      <x:c r="F1310" s="13" t="str">
        <x:v>Reconstitution documentée V4 — nouvelle rédaction V5</x:v>
      </x:c>
      <x:c r="G1310" s="15" t="n">
        <x:v>16</x:v>
      </x:c>
      <x:c r="H1310" s="15" t="n">
        <x:v>30</x:v>
      </x:c>
    </x:row>
    <x:row r="1311" ht="52" customHeight="1">
      <x:c r="A1311" s="13" t="str">
        <x:v>HUM-026</x:v>
      </x:c>
      <x:c r="B1311" s="13" t="str">
        <x:v>Fara Kade</x:v>
      </x:c>
      <x:c r="C1311" s="13" t="str">
        <x:v>Mondes</x:v>
      </x:c>
      <x:c r="D1311" s="13" t="str">
        <x:v>Cent combattants humains</x:v>
      </x:c>
      <x:c r="E1311" s="13" t="str">
        <x:v>Lire Mondes</x:v>
      </x:c>
      <x:c r="F1311" s="13" t="str">
        <x:v>Reconstitution documentée V4 — nouvelle rédaction V5</x:v>
      </x:c>
      <x:c r="G1311" s="15" t="n">
        <x:v>16</x:v>
      </x:c>
      <x:c r="H1311" s="15" t="n">
        <x:v>31</x:v>
      </x:c>
    </x:row>
    <x:row r="1312" ht="52" customHeight="1">
      <x:c r="A1312" s="13" t="str">
        <x:v>HUM-027</x:v>
      </x:c>
      <x:c r="B1312" s="13" t="str">
        <x:v>Galen Kade</x:v>
      </x:c>
      <x:c r="C1312" s="13" t="str">
        <x:v>Mondes</x:v>
      </x:c>
      <x:c r="D1312" s="13" t="str">
        <x:v>Cent combattants humains</x:v>
      </x:c>
      <x:c r="E1312" s="13" t="str">
        <x:v>Lire Mondes</x:v>
      </x:c>
      <x:c r="F1312" s="13" t="str">
        <x:v>Reconstitution documentée V4 — nouvelle rédaction V5</x:v>
      </x:c>
      <x:c r="G1312" s="15" t="n">
        <x:v>16</x:v>
      </x:c>
      <x:c r="H1312" s="15" t="n">
        <x:v>32</x:v>
      </x:c>
    </x:row>
    <x:row r="1313" ht="52" customHeight="1">
      <x:c r="A1313" s="13" t="str">
        <x:v>HUM-028</x:v>
      </x:c>
      <x:c r="B1313" s="13" t="str">
        <x:v>Hana Kade</x:v>
      </x:c>
      <x:c r="C1313" s="13" t="str">
        <x:v>Mondes</x:v>
      </x:c>
      <x:c r="D1313" s="13" t="str">
        <x:v>Cent combattants humains</x:v>
      </x:c>
      <x:c r="E1313" s="13" t="str">
        <x:v>Lire Mondes</x:v>
      </x:c>
      <x:c r="F1313" s="13" t="str">
        <x:v>Reconstitution documentée V4 — nouvelle rédaction V5</x:v>
      </x:c>
      <x:c r="G1313" s="15" t="n">
        <x:v>16</x:v>
      </x:c>
      <x:c r="H1313" s="15" t="n">
        <x:v>33</x:v>
      </x:c>
    </x:row>
    <x:row r="1314" ht="52" customHeight="1">
      <x:c r="A1314" s="13" t="str">
        <x:v>HUM-029</x:v>
      </x:c>
      <x:c r="B1314" s="13" t="str">
        <x:v>Ilan Kade</x:v>
      </x:c>
      <x:c r="C1314" s="13" t="str">
        <x:v>Mondes</x:v>
      </x:c>
      <x:c r="D1314" s="13" t="str">
        <x:v>Cent combattants humains</x:v>
      </x:c>
      <x:c r="E1314" s="13" t="str">
        <x:v>Lire Mondes</x:v>
      </x:c>
      <x:c r="F1314" s="13" t="str">
        <x:v>Reconstitution documentée V4 — nouvelle rédaction V5</x:v>
      </x:c>
      <x:c r="G1314" s="15" t="n">
        <x:v>16</x:v>
      </x:c>
      <x:c r="H1314" s="15" t="n">
        <x:v>34</x:v>
      </x:c>
    </x:row>
    <x:row r="1315" ht="52" customHeight="1">
      <x:c r="A1315" s="13" t="str">
        <x:v>HUM-030</x:v>
      </x:c>
      <x:c r="B1315" s="13" t="str">
        <x:v>Jora Kade</x:v>
      </x:c>
      <x:c r="C1315" s="13" t="str">
        <x:v>Mondes</x:v>
      </x:c>
      <x:c r="D1315" s="13" t="str">
        <x:v>Cent combattants humains</x:v>
      </x:c>
      <x:c r="E1315" s="13" t="str">
        <x:v>Lire Mondes</x:v>
      </x:c>
      <x:c r="F1315" s="13" t="str">
        <x:v>Reconstitution documentée V4 — nouvelle rédaction V5</x:v>
      </x:c>
      <x:c r="G1315" s="15" t="n">
        <x:v>16</x:v>
      </x:c>
      <x:c r="H1315" s="15" t="n">
        <x:v>35</x:v>
      </x:c>
    </x:row>
    <x:row r="1316" ht="52" customHeight="1">
      <x:c r="A1316" s="13" t="str">
        <x:v>HUM-031</x:v>
      </x:c>
      <x:c r="B1316" s="13" t="str">
        <x:v>Ari Sorel</x:v>
      </x:c>
      <x:c r="C1316" s="13" t="str">
        <x:v>Mondes</x:v>
      </x:c>
      <x:c r="D1316" s="13" t="str">
        <x:v>Cent combattants humains</x:v>
      </x:c>
      <x:c r="E1316" s="13" t="str">
        <x:v>Lire Mondes</x:v>
      </x:c>
      <x:c r="F1316" s="13" t="str">
        <x:v>Reconstitution documentée V4 — nouvelle rédaction V5</x:v>
      </x:c>
      <x:c r="G1316" s="15" t="n">
        <x:v>16</x:v>
      </x:c>
      <x:c r="H1316" s="15" t="n">
        <x:v>36</x:v>
      </x:c>
    </x:row>
    <x:row r="1317" ht="52" customHeight="1">
      <x:c r="A1317" s="13" t="str">
        <x:v>HUM-032</x:v>
      </x:c>
      <x:c r="B1317" s="13" t="str">
        <x:v>Bela Sorel</x:v>
      </x:c>
      <x:c r="C1317" s="13" t="str">
        <x:v>Mondes</x:v>
      </x:c>
      <x:c r="D1317" s="13" t="str">
        <x:v>Cent combattants humains</x:v>
      </x:c>
      <x:c r="E1317" s="13" t="str">
        <x:v>Lire Mondes</x:v>
      </x:c>
      <x:c r="F1317" s="13" t="str">
        <x:v>Reconstitution documentée V4 — nouvelle rédaction V5</x:v>
      </x:c>
      <x:c r="G1317" s="15" t="n">
        <x:v>16</x:v>
      </x:c>
      <x:c r="H1317" s="15" t="n">
        <x:v>37</x:v>
      </x:c>
    </x:row>
    <x:row r="1318" ht="52" customHeight="1">
      <x:c r="A1318" s="13" t="str">
        <x:v>HUM-033</x:v>
      </x:c>
      <x:c r="B1318" s="13" t="str">
        <x:v>Ciro Sorel</x:v>
      </x:c>
      <x:c r="C1318" s="13" t="str">
        <x:v>Mondes</x:v>
      </x:c>
      <x:c r="D1318" s="13" t="str">
        <x:v>Cent combattants humains</x:v>
      </x:c>
      <x:c r="E1318" s="13" t="str">
        <x:v>Lire Mondes</x:v>
      </x:c>
      <x:c r="F1318" s="13" t="str">
        <x:v>Reconstitution documentée V4 — nouvelle rédaction V5</x:v>
      </x:c>
      <x:c r="G1318" s="15" t="n">
        <x:v>16</x:v>
      </x:c>
      <x:c r="H1318" s="15" t="n">
        <x:v>38</x:v>
      </x:c>
    </x:row>
    <x:row r="1319" ht="52" customHeight="1">
      <x:c r="A1319" s="13" t="str">
        <x:v>HUM-034</x:v>
      </x:c>
      <x:c r="B1319" s="13" t="str">
        <x:v>Dara Sorel</x:v>
      </x:c>
      <x:c r="C1319" s="13" t="str">
        <x:v>Mondes</x:v>
      </x:c>
      <x:c r="D1319" s="13" t="str">
        <x:v>Cent combattants humains</x:v>
      </x:c>
      <x:c r="E1319" s="13" t="str">
        <x:v>Lire Mondes</x:v>
      </x:c>
      <x:c r="F1319" s="13" t="str">
        <x:v>Reconstitution documentée V4 — nouvelle rédaction V5</x:v>
      </x:c>
      <x:c r="G1319" s="15" t="n">
        <x:v>16</x:v>
      </x:c>
      <x:c r="H1319" s="15" t="n">
        <x:v>39</x:v>
      </x:c>
    </x:row>
    <x:row r="1320" ht="52" customHeight="1">
      <x:c r="A1320" s="13" t="str">
        <x:v>HUM-035</x:v>
      </x:c>
      <x:c r="B1320" s="13" t="str">
        <x:v>Eren Sorel</x:v>
      </x:c>
      <x:c r="C1320" s="13" t="str">
        <x:v>Mondes</x:v>
      </x:c>
      <x:c r="D1320" s="13" t="str">
        <x:v>Cent combattants humains</x:v>
      </x:c>
      <x:c r="E1320" s="13" t="str">
        <x:v>Lire Mondes</x:v>
      </x:c>
      <x:c r="F1320" s="13" t="str">
        <x:v>Reconstitution documentée V4 — nouvelle rédaction V5</x:v>
      </x:c>
      <x:c r="G1320" s="15" t="n">
        <x:v>16</x:v>
      </x:c>
      <x:c r="H1320" s="15" t="n">
        <x:v>40</x:v>
      </x:c>
    </x:row>
    <x:row r="1321" ht="52" customHeight="1">
      <x:c r="A1321" s="13" t="str">
        <x:v>HUM-036</x:v>
      </x:c>
      <x:c r="B1321" s="13" t="str">
        <x:v>Fara Sorel</x:v>
      </x:c>
      <x:c r="C1321" s="13" t="str">
        <x:v>Mondes</x:v>
      </x:c>
      <x:c r="D1321" s="13" t="str">
        <x:v>Cent combattants humains</x:v>
      </x:c>
      <x:c r="E1321" s="13" t="str">
        <x:v>Lire Mondes</x:v>
      </x:c>
      <x:c r="F1321" s="13" t="str">
        <x:v>Reconstitution documentée V4 — nouvelle rédaction V5</x:v>
      </x:c>
      <x:c r="G1321" s="15" t="n">
        <x:v>16</x:v>
      </x:c>
      <x:c r="H1321" s="15" t="n">
        <x:v>41</x:v>
      </x:c>
    </x:row>
    <x:row r="1322" ht="52" customHeight="1">
      <x:c r="A1322" s="13" t="str">
        <x:v>HUM-037</x:v>
      </x:c>
      <x:c r="B1322" s="13" t="str">
        <x:v>Galen Sorel</x:v>
      </x:c>
      <x:c r="C1322" s="13" t="str">
        <x:v>Mondes</x:v>
      </x:c>
      <x:c r="D1322" s="13" t="str">
        <x:v>Cent combattants humains</x:v>
      </x:c>
      <x:c r="E1322" s="13" t="str">
        <x:v>Lire Mondes</x:v>
      </x:c>
      <x:c r="F1322" s="13" t="str">
        <x:v>Reconstitution documentée V4 — nouvelle rédaction V5</x:v>
      </x:c>
      <x:c r="G1322" s="15" t="n">
        <x:v>16</x:v>
      </x:c>
      <x:c r="H1322" s="15" t="n">
        <x:v>42</x:v>
      </x:c>
    </x:row>
    <x:row r="1323" ht="52" customHeight="1">
      <x:c r="A1323" s="13" t="str">
        <x:v>HUM-038</x:v>
      </x:c>
      <x:c r="B1323" s="13" t="str">
        <x:v>Hana Sorel</x:v>
      </x:c>
      <x:c r="C1323" s="13" t="str">
        <x:v>Mondes</x:v>
      </x:c>
      <x:c r="D1323" s="13" t="str">
        <x:v>Cent combattants humains</x:v>
      </x:c>
      <x:c r="E1323" s="13" t="str">
        <x:v>Lire Mondes</x:v>
      </x:c>
      <x:c r="F1323" s="13" t="str">
        <x:v>Reconstitution documentée V4 — nouvelle rédaction V5</x:v>
      </x:c>
      <x:c r="G1323" s="15" t="n">
        <x:v>16</x:v>
      </x:c>
      <x:c r="H1323" s="15" t="n">
        <x:v>43</x:v>
      </x:c>
    </x:row>
    <x:row r="1324" ht="52" customHeight="1">
      <x:c r="A1324" s="13" t="str">
        <x:v>HUM-039</x:v>
      </x:c>
      <x:c r="B1324" s="13" t="str">
        <x:v>Ilan Sorel</x:v>
      </x:c>
      <x:c r="C1324" s="13" t="str">
        <x:v>Mondes</x:v>
      </x:c>
      <x:c r="D1324" s="13" t="str">
        <x:v>Cent combattants humains</x:v>
      </x:c>
      <x:c r="E1324" s="13" t="str">
        <x:v>Lire Mondes</x:v>
      </x:c>
      <x:c r="F1324" s="13" t="str">
        <x:v>Reconstitution documentée V4 — nouvelle rédaction V5</x:v>
      </x:c>
      <x:c r="G1324" s="15" t="n">
        <x:v>16</x:v>
      </x:c>
      <x:c r="H1324" s="15" t="n">
        <x:v>44</x:v>
      </x:c>
    </x:row>
    <x:row r="1325" ht="52" customHeight="1">
      <x:c r="A1325" s="13" t="str">
        <x:v>HUM-040</x:v>
      </x:c>
      <x:c r="B1325" s="13" t="str">
        <x:v>Jora Sorel</x:v>
      </x:c>
      <x:c r="C1325" s="13" t="str">
        <x:v>Mondes</x:v>
      </x:c>
      <x:c r="D1325" s="13" t="str">
        <x:v>Cent combattants humains</x:v>
      </x:c>
      <x:c r="E1325" s="13" t="str">
        <x:v>Lire Mondes</x:v>
      </x:c>
      <x:c r="F1325" s="13" t="str">
        <x:v>Reconstitution documentée V4 — nouvelle rédaction V5</x:v>
      </x:c>
      <x:c r="G1325" s="15" t="n">
        <x:v>16</x:v>
      </x:c>
      <x:c r="H1325" s="15" t="n">
        <x:v>45</x:v>
      </x:c>
    </x:row>
    <x:row r="1326" ht="52" customHeight="1">
      <x:c r="A1326" s="13" t="str">
        <x:v>HUM-041</x:v>
      </x:c>
      <x:c r="B1326" s="13" t="str">
        <x:v>Ari Marek</x:v>
      </x:c>
      <x:c r="C1326" s="13" t="str">
        <x:v>Mondes</x:v>
      </x:c>
      <x:c r="D1326" s="13" t="str">
        <x:v>Cent combattants humains</x:v>
      </x:c>
      <x:c r="E1326" s="13" t="str">
        <x:v>Lire Mondes</x:v>
      </x:c>
      <x:c r="F1326" s="13" t="str">
        <x:v>Reconstitution documentée V4 — nouvelle rédaction V5</x:v>
      </x:c>
      <x:c r="G1326" s="15" t="n">
        <x:v>16</x:v>
      </x:c>
      <x:c r="H1326" s="15" t="n">
        <x:v>46</x:v>
      </x:c>
    </x:row>
    <x:row r="1327" ht="52" customHeight="1">
      <x:c r="A1327" s="13" t="str">
        <x:v>HUM-042</x:v>
      </x:c>
      <x:c r="B1327" s="13" t="str">
        <x:v>Bela Marek</x:v>
      </x:c>
      <x:c r="C1327" s="13" t="str">
        <x:v>Mondes</x:v>
      </x:c>
      <x:c r="D1327" s="13" t="str">
        <x:v>Cent combattants humains</x:v>
      </x:c>
      <x:c r="E1327" s="13" t="str">
        <x:v>Lire Mondes</x:v>
      </x:c>
      <x:c r="F1327" s="13" t="str">
        <x:v>Reconstitution documentée V4 — nouvelle rédaction V5</x:v>
      </x:c>
      <x:c r="G1327" s="15" t="n">
        <x:v>16</x:v>
      </x:c>
      <x:c r="H1327" s="15" t="n">
        <x:v>47</x:v>
      </x:c>
    </x:row>
    <x:row r="1328" ht="52" customHeight="1">
      <x:c r="A1328" s="13" t="str">
        <x:v>HUM-043</x:v>
      </x:c>
      <x:c r="B1328" s="13" t="str">
        <x:v>Ciro Marek</x:v>
      </x:c>
      <x:c r="C1328" s="13" t="str">
        <x:v>Mondes</x:v>
      </x:c>
      <x:c r="D1328" s="13" t="str">
        <x:v>Cent combattants humains</x:v>
      </x:c>
      <x:c r="E1328" s="13" t="str">
        <x:v>Lire Mondes</x:v>
      </x:c>
      <x:c r="F1328" s="13" t="str">
        <x:v>Reconstitution documentée V4 — nouvelle rédaction V5</x:v>
      </x:c>
      <x:c r="G1328" s="15" t="n">
        <x:v>16</x:v>
      </x:c>
      <x:c r="H1328" s="15" t="n">
        <x:v>48</x:v>
      </x:c>
    </x:row>
    <x:row r="1329" ht="52" customHeight="1">
      <x:c r="A1329" s="13" t="str">
        <x:v>HUM-044</x:v>
      </x:c>
      <x:c r="B1329" s="13" t="str">
        <x:v>Dara Marek</x:v>
      </x:c>
      <x:c r="C1329" s="13" t="str">
        <x:v>Mondes</x:v>
      </x:c>
      <x:c r="D1329" s="13" t="str">
        <x:v>Cent combattants humains</x:v>
      </x:c>
      <x:c r="E1329" s="13" t="str">
        <x:v>Lire Mondes</x:v>
      </x:c>
      <x:c r="F1329" s="13" t="str">
        <x:v>Reconstitution documentée V4 — nouvelle rédaction V5</x:v>
      </x:c>
      <x:c r="G1329" s="15" t="n">
        <x:v>16</x:v>
      </x:c>
      <x:c r="H1329" s="15" t="n">
        <x:v>49</x:v>
      </x:c>
    </x:row>
    <x:row r="1330" ht="52" customHeight="1">
      <x:c r="A1330" s="13" t="str">
        <x:v>HUM-045</x:v>
      </x:c>
      <x:c r="B1330" s="13" t="str">
        <x:v>Eren Marek</x:v>
      </x:c>
      <x:c r="C1330" s="13" t="str">
        <x:v>Mondes</x:v>
      </x:c>
      <x:c r="D1330" s="13" t="str">
        <x:v>Cent combattants humains</x:v>
      </x:c>
      <x:c r="E1330" s="13" t="str">
        <x:v>Lire Mondes</x:v>
      </x:c>
      <x:c r="F1330" s="13" t="str">
        <x:v>Reconstitution documentée V4 — nouvelle rédaction V5</x:v>
      </x:c>
      <x:c r="G1330" s="15" t="n">
        <x:v>16</x:v>
      </x:c>
      <x:c r="H1330" s="15" t="n">
        <x:v>50</x:v>
      </x:c>
    </x:row>
    <x:row r="1331" ht="52" customHeight="1">
      <x:c r="A1331" s="13" t="str">
        <x:v>HUM-046</x:v>
      </x:c>
      <x:c r="B1331" s="13" t="str">
        <x:v>Fara Marek</x:v>
      </x:c>
      <x:c r="C1331" s="13" t="str">
        <x:v>Mondes</x:v>
      </x:c>
      <x:c r="D1331" s="13" t="str">
        <x:v>Cent combattants humains</x:v>
      </x:c>
      <x:c r="E1331" s="13" t="str">
        <x:v>Lire Mondes</x:v>
      </x:c>
      <x:c r="F1331" s="13" t="str">
        <x:v>Reconstitution documentée V4 — nouvelle rédaction V5</x:v>
      </x:c>
      <x:c r="G1331" s="15" t="n">
        <x:v>16</x:v>
      </x:c>
      <x:c r="H1331" s="15" t="n">
        <x:v>51</x:v>
      </x:c>
    </x:row>
    <x:row r="1332" ht="52" customHeight="1">
      <x:c r="A1332" s="13" t="str">
        <x:v>HUM-047</x:v>
      </x:c>
      <x:c r="B1332" s="13" t="str">
        <x:v>Galen Marek</x:v>
      </x:c>
      <x:c r="C1332" s="13" t="str">
        <x:v>Mondes</x:v>
      </x:c>
      <x:c r="D1332" s="13" t="str">
        <x:v>Cent combattants humains</x:v>
      </x:c>
      <x:c r="E1332" s="13" t="str">
        <x:v>Lire Mondes</x:v>
      </x:c>
      <x:c r="F1332" s="13" t="str">
        <x:v>Reconstitution documentée V4 — nouvelle rédaction V5</x:v>
      </x:c>
      <x:c r="G1332" s="15" t="n">
        <x:v>16</x:v>
      </x:c>
      <x:c r="H1332" s="15" t="n">
        <x:v>52</x:v>
      </x:c>
    </x:row>
    <x:row r="1333" ht="52" customHeight="1">
      <x:c r="A1333" s="13" t="str">
        <x:v>HUM-048</x:v>
      </x:c>
      <x:c r="B1333" s="13" t="str">
        <x:v>Hana Marek</x:v>
      </x:c>
      <x:c r="C1333" s="13" t="str">
        <x:v>Mondes</x:v>
      </x:c>
      <x:c r="D1333" s="13" t="str">
        <x:v>Cent combattants humains</x:v>
      </x:c>
      <x:c r="E1333" s="13" t="str">
        <x:v>Lire Mondes</x:v>
      </x:c>
      <x:c r="F1333" s="13" t="str">
        <x:v>Reconstitution documentée V4 — nouvelle rédaction V5</x:v>
      </x:c>
      <x:c r="G1333" s="15" t="n">
        <x:v>16</x:v>
      </x:c>
      <x:c r="H1333" s="15" t="n">
        <x:v>53</x:v>
      </x:c>
    </x:row>
    <x:row r="1334" ht="52" customHeight="1">
      <x:c r="A1334" s="13" t="str">
        <x:v>HUM-049</x:v>
      </x:c>
      <x:c r="B1334" s="13" t="str">
        <x:v>Ilan Marek</x:v>
      </x:c>
      <x:c r="C1334" s="13" t="str">
        <x:v>Mondes</x:v>
      </x:c>
      <x:c r="D1334" s="13" t="str">
        <x:v>Cent combattants humains</x:v>
      </x:c>
      <x:c r="E1334" s="13" t="str">
        <x:v>Lire Mondes</x:v>
      </x:c>
      <x:c r="F1334" s="13" t="str">
        <x:v>Reconstitution documentée V4 — nouvelle rédaction V5</x:v>
      </x:c>
      <x:c r="G1334" s="15" t="n">
        <x:v>16</x:v>
      </x:c>
      <x:c r="H1334" s="15" t="n">
        <x:v>54</x:v>
      </x:c>
    </x:row>
    <x:row r="1335" ht="52" customHeight="1">
      <x:c r="A1335" s="13" t="str">
        <x:v>HUM-050</x:v>
      </x:c>
      <x:c r="B1335" s="13" t="str">
        <x:v>Jora Marek</x:v>
      </x:c>
      <x:c r="C1335" s="13" t="str">
        <x:v>Mondes</x:v>
      </x:c>
      <x:c r="D1335" s="13" t="str">
        <x:v>Cent combattants humains</x:v>
      </x:c>
      <x:c r="E1335" s="13" t="str">
        <x:v>Lire Mondes</x:v>
      </x:c>
      <x:c r="F1335" s="13" t="str">
        <x:v>Reconstitution documentée V4 — nouvelle rédaction V5</x:v>
      </x:c>
      <x:c r="G1335" s="15" t="n">
        <x:v>16</x:v>
      </x:c>
      <x:c r="H1335" s="15" t="n">
        <x:v>55</x:v>
      </x:c>
    </x:row>
    <x:row r="1336" ht="52" customHeight="1">
      <x:c r="A1336" s="13" t="str">
        <x:v>HUM-051</x:v>
      </x:c>
      <x:c r="B1336" s="13" t="str">
        <x:v>Ari Vennel</x:v>
      </x:c>
      <x:c r="C1336" s="13" t="str">
        <x:v>Mondes</x:v>
      </x:c>
      <x:c r="D1336" s="13" t="str">
        <x:v>Cent combattants humains</x:v>
      </x:c>
      <x:c r="E1336" s="13" t="str">
        <x:v>Lire Mondes</x:v>
      </x:c>
      <x:c r="F1336" s="13" t="str">
        <x:v>Reconstitution documentée V4 — nouvelle rédaction V5</x:v>
      </x:c>
      <x:c r="G1336" s="15" t="n">
        <x:v>16</x:v>
      </x:c>
      <x:c r="H1336" s="15" t="n">
        <x:v>56</x:v>
      </x:c>
    </x:row>
    <x:row r="1337" ht="52" customHeight="1">
      <x:c r="A1337" s="13" t="str">
        <x:v>HUM-052</x:v>
      </x:c>
      <x:c r="B1337" s="13" t="str">
        <x:v>Bela Vennel</x:v>
      </x:c>
      <x:c r="C1337" s="13" t="str">
        <x:v>Mondes</x:v>
      </x:c>
      <x:c r="D1337" s="13" t="str">
        <x:v>Cent combattants humains</x:v>
      </x:c>
      <x:c r="E1337" s="13" t="str">
        <x:v>Lire Mondes</x:v>
      </x:c>
      <x:c r="F1337" s="13" t="str">
        <x:v>Reconstitution documentée V4 — nouvelle rédaction V5</x:v>
      </x:c>
      <x:c r="G1337" s="15" t="n">
        <x:v>16</x:v>
      </x:c>
      <x:c r="H1337" s="15" t="n">
        <x:v>57</x:v>
      </x:c>
    </x:row>
    <x:row r="1338" ht="52" customHeight="1">
      <x:c r="A1338" s="13" t="str">
        <x:v>HUM-053</x:v>
      </x:c>
      <x:c r="B1338" s="13" t="str">
        <x:v>Ciro Vennel</x:v>
      </x:c>
      <x:c r="C1338" s="13" t="str">
        <x:v>Mondes</x:v>
      </x:c>
      <x:c r="D1338" s="13" t="str">
        <x:v>Cent combattants humains</x:v>
      </x:c>
      <x:c r="E1338" s="13" t="str">
        <x:v>Lire Mondes</x:v>
      </x:c>
      <x:c r="F1338" s="13" t="str">
        <x:v>Reconstitution documentée V4 — nouvelle rédaction V5</x:v>
      </x:c>
      <x:c r="G1338" s="15" t="n">
        <x:v>16</x:v>
      </x:c>
      <x:c r="H1338" s="15" t="n">
        <x:v>58</x:v>
      </x:c>
    </x:row>
    <x:row r="1339" ht="52" customHeight="1">
      <x:c r="A1339" s="13" t="str">
        <x:v>HUM-054</x:v>
      </x:c>
      <x:c r="B1339" s="13" t="str">
        <x:v>Dara Vennel</x:v>
      </x:c>
      <x:c r="C1339" s="13" t="str">
        <x:v>Mondes</x:v>
      </x:c>
      <x:c r="D1339" s="13" t="str">
        <x:v>Cent combattants humains</x:v>
      </x:c>
      <x:c r="E1339" s="13" t="str">
        <x:v>Lire Mondes</x:v>
      </x:c>
      <x:c r="F1339" s="13" t="str">
        <x:v>Reconstitution documentée V4 — nouvelle rédaction V5</x:v>
      </x:c>
      <x:c r="G1339" s="15" t="n">
        <x:v>16</x:v>
      </x:c>
      <x:c r="H1339" s="15" t="n">
        <x:v>59</x:v>
      </x:c>
    </x:row>
    <x:row r="1340" ht="52" customHeight="1">
      <x:c r="A1340" s="13" t="str">
        <x:v>HUM-055</x:v>
      </x:c>
      <x:c r="B1340" s="13" t="str">
        <x:v>Eren Vennel</x:v>
      </x:c>
      <x:c r="C1340" s="13" t="str">
        <x:v>Mondes</x:v>
      </x:c>
      <x:c r="D1340" s="13" t="str">
        <x:v>Cent combattants humains</x:v>
      </x:c>
      <x:c r="E1340" s="13" t="str">
        <x:v>Lire Mondes</x:v>
      </x:c>
      <x:c r="F1340" s="13" t="str">
        <x:v>Reconstitution documentée V4 — nouvelle rédaction V5</x:v>
      </x:c>
      <x:c r="G1340" s="15" t="n">
        <x:v>16</x:v>
      </x:c>
      <x:c r="H1340" s="15" t="n">
        <x:v>60</x:v>
      </x:c>
    </x:row>
    <x:row r="1341" ht="52" customHeight="1">
      <x:c r="A1341" s="13" t="str">
        <x:v>HUM-056</x:v>
      </x:c>
      <x:c r="B1341" s="13" t="str">
        <x:v>Fara Vennel</x:v>
      </x:c>
      <x:c r="C1341" s="13" t="str">
        <x:v>Mondes</x:v>
      </x:c>
      <x:c r="D1341" s="13" t="str">
        <x:v>Cent combattants humains</x:v>
      </x:c>
      <x:c r="E1341" s="13" t="str">
        <x:v>Lire Mondes</x:v>
      </x:c>
      <x:c r="F1341" s="13" t="str">
        <x:v>Reconstitution documentée V4 — nouvelle rédaction V5</x:v>
      </x:c>
      <x:c r="G1341" s="15" t="n">
        <x:v>16</x:v>
      </x:c>
      <x:c r="H1341" s="15" t="n">
        <x:v>61</x:v>
      </x:c>
    </x:row>
    <x:row r="1342" ht="52" customHeight="1">
      <x:c r="A1342" s="13" t="str">
        <x:v>HUM-057</x:v>
      </x:c>
      <x:c r="B1342" s="13" t="str">
        <x:v>Galen Vennel</x:v>
      </x:c>
      <x:c r="C1342" s="13" t="str">
        <x:v>Mondes</x:v>
      </x:c>
      <x:c r="D1342" s="13" t="str">
        <x:v>Cent combattants humains</x:v>
      </x:c>
      <x:c r="E1342" s="13" t="str">
        <x:v>Lire Mondes</x:v>
      </x:c>
      <x:c r="F1342" s="13" t="str">
        <x:v>Reconstitution documentée V4 — nouvelle rédaction V5</x:v>
      </x:c>
      <x:c r="G1342" s="15" t="n">
        <x:v>16</x:v>
      </x:c>
      <x:c r="H1342" s="15" t="n">
        <x:v>62</x:v>
      </x:c>
    </x:row>
    <x:row r="1343" ht="52" customHeight="1">
      <x:c r="A1343" s="13" t="str">
        <x:v>HUM-058</x:v>
      </x:c>
      <x:c r="B1343" s="13" t="str">
        <x:v>Hana Vennel</x:v>
      </x:c>
      <x:c r="C1343" s="13" t="str">
        <x:v>Mondes</x:v>
      </x:c>
      <x:c r="D1343" s="13" t="str">
        <x:v>Cent combattants humains</x:v>
      </x:c>
      <x:c r="E1343" s="13" t="str">
        <x:v>Lire Mondes</x:v>
      </x:c>
      <x:c r="F1343" s="13" t="str">
        <x:v>Reconstitution documentée V4 — nouvelle rédaction V5</x:v>
      </x:c>
      <x:c r="G1343" s="15" t="n">
        <x:v>16</x:v>
      </x:c>
      <x:c r="H1343" s="15" t="n">
        <x:v>63</x:v>
      </x:c>
    </x:row>
    <x:row r="1344" ht="52" customHeight="1">
      <x:c r="A1344" s="13" t="str">
        <x:v>HUM-059</x:v>
      </x:c>
      <x:c r="B1344" s="13" t="str">
        <x:v>Ilan Vennel</x:v>
      </x:c>
      <x:c r="C1344" s="13" t="str">
        <x:v>Mondes</x:v>
      </x:c>
      <x:c r="D1344" s="13" t="str">
        <x:v>Cent combattants humains</x:v>
      </x:c>
      <x:c r="E1344" s="13" t="str">
        <x:v>Lire Mondes</x:v>
      </x:c>
      <x:c r="F1344" s="13" t="str">
        <x:v>Reconstitution documentée V4 — nouvelle rédaction V5</x:v>
      </x:c>
      <x:c r="G1344" s="15" t="n">
        <x:v>16</x:v>
      </x:c>
      <x:c r="H1344" s="15" t="n">
        <x:v>64</x:v>
      </x:c>
    </x:row>
    <x:row r="1345" ht="52" customHeight="1">
      <x:c r="A1345" s="13" t="str">
        <x:v>HUM-060</x:v>
      </x:c>
      <x:c r="B1345" s="13" t="str">
        <x:v>Jora Vennel</x:v>
      </x:c>
      <x:c r="C1345" s="13" t="str">
        <x:v>Mondes</x:v>
      </x:c>
      <x:c r="D1345" s="13" t="str">
        <x:v>Cent combattants humains</x:v>
      </x:c>
      <x:c r="E1345" s="13" t="str">
        <x:v>Lire Mondes</x:v>
      </x:c>
      <x:c r="F1345" s="13" t="str">
        <x:v>Reconstitution documentée V4 — nouvelle rédaction V5</x:v>
      </x:c>
      <x:c r="G1345" s="15" t="n">
        <x:v>16</x:v>
      </x:c>
      <x:c r="H1345" s="15" t="n">
        <x:v>65</x:v>
      </x:c>
    </x:row>
    <x:row r="1346" ht="52" customHeight="1">
      <x:c r="A1346" s="13" t="str">
        <x:v>HUM-061</x:v>
      </x:c>
      <x:c r="B1346" s="13" t="str">
        <x:v>Ari Ortez</x:v>
      </x:c>
      <x:c r="C1346" s="13" t="str">
        <x:v>Mondes</x:v>
      </x:c>
      <x:c r="D1346" s="13" t="str">
        <x:v>Cent combattants humains</x:v>
      </x:c>
      <x:c r="E1346" s="13" t="str">
        <x:v>Lire Mondes</x:v>
      </x:c>
      <x:c r="F1346" s="13" t="str">
        <x:v>Reconstitution documentée V4 — nouvelle rédaction V5</x:v>
      </x:c>
      <x:c r="G1346" s="15" t="n">
        <x:v>16</x:v>
      </x:c>
      <x:c r="H1346" s="15" t="n">
        <x:v>66</x:v>
      </x:c>
    </x:row>
    <x:row r="1347" ht="52" customHeight="1">
      <x:c r="A1347" s="13" t="str">
        <x:v>HUM-062</x:v>
      </x:c>
      <x:c r="B1347" s="13" t="str">
        <x:v>Bela Ortez</x:v>
      </x:c>
      <x:c r="C1347" s="13" t="str">
        <x:v>Mondes</x:v>
      </x:c>
      <x:c r="D1347" s="13" t="str">
        <x:v>Cent combattants humains</x:v>
      </x:c>
      <x:c r="E1347" s="13" t="str">
        <x:v>Lire Mondes</x:v>
      </x:c>
      <x:c r="F1347" s="13" t="str">
        <x:v>Reconstitution documentée V4 — nouvelle rédaction V5</x:v>
      </x:c>
      <x:c r="G1347" s="15" t="n">
        <x:v>16</x:v>
      </x:c>
      <x:c r="H1347" s="15" t="n">
        <x:v>67</x:v>
      </x:c>
    </x:row>
    <x:row r="1348" ht="52" customHeight="1">
      <x:c r="A1348" s="13" t="str">
        <x:v>HUM-063</x:v>
      </x:c>
      <x:c r="B1348" s="13" t="str">
        <x:v>Ciro Ortez</x:v>
      </x:c>
      <x:c r="C1348" s="13" t="str">
        <x:v>Mondes</x:v>
      </x:c>
      <x:c r="D1348" s="13" t="str">
        <x:v>Cent combattants humains</x:v>
      </x:c>
      <x:c r="E1348" s="13" t="str">
        <x:v>Lire Mondes</x:v>
      </x:c>
      <x:c r="F1348" s="13" t="str">
        <x:v>Reconstitution documentée V4 — nouvelle rédaction V5</x:v>
      </x:c>
      <x:c r="G1348" s="15" t="n">
        <x:v>16</x:v>
      </x:c>
      <x:c r="H1348" s="15" t="n">
        <x:v>68</x:v>
      </x:c>
    </x:row>
    <x:row r="1349" ht="52" customHeight="1">
      <x:c r="A1349" s="13" t="str">
        <x:v>HUM-064</x:v>
      </x:c>
      <x:c r="B1349" s="13" t="str">
        <x:v>Dara Ortez</x:v>
      </x:c>
      <x:c r="C1349" s="13" t="str">
        <x:v>Mondes</x:v>
      </x:c>
      <x:c r="D1349" s="13" t="str">
        <x:v>Cent combattants humains</x:v>
      </x:c>
      <x:c r="E1349" s="13" t="str">
        <x:v>Lire Mondes</x:v>
      </x:c>
      <x:c r="F1349" s="13" t="str">
        <x:v>Reconstitution documentée V4 — nouvelle rédaction V5</x:v>
      </x:c>
      <x:c r="G1349" s="15" t="n">
        <x:v>16</x:v>
      </x:c>
      <x:c r="H1349" s="15" t="n">
        <x:v>69</x:v>
      </x:c>
    </x:row>
    <x:row r="1350" ht="52" customHeight="1">
      <x:c r="A1350" s="13" t="str">
        <x:v>HUM-065</x:v>
      </x:c>
      <x:c r="B1350" s="13" t="str">
        <x:v>Eren Ortez</x:v>
      </x:c>
      <x:c r="C1350" s="13" t="str">
        <x:v>Mondes</x:v>
      </x:c>
      <x:c r="D1350" s="13" t="str">
        <x:v>Cent combattants humains</x:v>
      </x:c>
      <x:c r="E1350" s="13" t="str">
        <x:v>Lire Mondes</x:v>
      </x:c>
      <x:c r="F1350" s="13" t="str">
        <x:v>Reconstitution documentée V4 — nouvelle rédaction V5</x:v>
      </x:c>
      <x:c r="G1350" s="15" t="n">
        <x:v>16</x:v>
      </x:c>
      <x:c r="H1350" s="15" t="n">
        <x:v>70</x:v>
      </x:c>
    </x:row>
    <x:row r="1351" ht="52" customHeight="1">
      <x:c r="A1351" s="13" t="str">
        <x:v>HUM-066</x:v>
      </x:c>
      <x:c r="B1351" s="13" t="str">
        <x:v>Fara Ortez</x:v>
      </x:c>
      <x:c r="C1351" s="13" t="str">
        <x:v>Mondes</x:v>
      </x:c>
      <x:c r="D1351" s="13" t="str">
        <x:v>Cent combattants humains</x:v>
      </x:c>
      <x:c r="E1351" s="13" t="str">
        <x:v>Lire Mondes</x:v>
      </x:c>
      <x:c r="F1351" s="13" t="str">
        <x:v>Reconstitution documentée V4 — nouvelle rédaction V5</x:v>
      </x:c>
      <x:c r="G1351" s="15" t="n">
        <x:v>16</x:v>
      </x:c>
      <x:c r="H1351" s="15" t="n">
        <x:v>71</x:v>
      </x:c>
    </x:row>
    <x:row r="1352" ht="52" customHeight="1">
      <x:c r="A1352" s="13" t="str">
        <x:v>HUM-067</x:v>
      </x:c>
      <x:c r="B1352" s="13" t="str">
        <x:v>Galen Ortez</x:v>
      </x:c>
      <x:c r="C1352" s="13" t="str">
        <x:v>Mondes</x:v>
      </x:c>
      <x:c r="D1352" s="13" t="str">
        <x:v>Cent combattants humains</x:v>
      </x:c>
      <x:c r="E1352" s="13" t="str">
        <x:v>Lire Mondes</x:v>
      </x:c>
      <x:c r="F1352" s="13" t="str">
        <x:v>Reconstitution documentée V4 — nouvelle rédaction V5</x:v>
      </x:c>
      <x:c r="G1352" s="15" t="n">
        <x:v>16</x:v>
      </x:c>
      <x:c r="H1352" s="15" t="n">
        <x:v>72</x:v>
      </x:c>
    </x:row>
    <x:row r="1353" ht="52" customHeight="1">
      <x:c r="A1353" s="13" t="str">
        <x:v>HUM-068</x:v>
      </x:c>
      <x:c r="B1353" s="13" t="str">
        <x:v>Hana Ortez</x:v>
      </x:c>
      <x:c r="C1353" s="13" t="str">
        <x:v>Mondes</x:v>
      </x:c>
      <x:c r="D1353" s="13" t="str">
        <x:v>Cent combattants humains</x:v>
      </x:c>
      <x:c r="E1353" s="13" t="str">
        <x:v>Lire Mondes</x:v>
      </x:c>
      <x:c r="F1353" s="13" t="str">
        <x:v>Reconstitution documentée V4 — nouvelle rédaction V5</x:v>
      </x:c>
      <x:c r="G1353" s="15" t="n">
        <x:v>16</x:v>
      </x:c>
      <x:c r="H1353" s="15" t="n">
        <x:v>73</x:v>
      </x:c>
    </x:row>
    <x:row r="1354" ht="52" customHeight="1">
      <x:c r="A1354" s="13" t="str">
        <x:v>HUM-069</x:v>
      </x:c>
      <x:c r="B1354" s="13" t="str">
        <x:v>Ilan Ortez</x:v>
      </x:c>
      <x:c r="C1354" s="13" t="str">
        <x:v>Mondes</x:v>
      </x:c>
      <x:c r="D1354" s="13" t="str">
        <x:v>Cent combattants humains</x:v>
      </x:c>
      <x:c r="E1354" s="13" t="str">
        <x:v>Lire Mondes</x:v>
      </x:c>
      <x:c r="F1354" s="13" t="str">
        <x:v>Reconstitution documentée V4 — nouvelle rédaction V5</x:v>
      </x:c>
      <x:c r="G1354" s="15" t="n">
        <x:v>16</x:v>
      </x:c>
      <x:c r="H1354" s="15" t="n">
        <x:v>74</x:v>
      </x:c>
    </x:row>
    <x:row r="1355" ht="52" customHeight="1">
      <x:c r="A1355" s="13" t="str">
        <x:v>HUM-070</x:v>
      </x:c>
      <x:c r="B1355" s="13" t="str">
        <x:v>Jora Ortez</x:v>
      </x:c>
      <x:c r="C1355" s="13" t="str">
        <x:v>Mondes</x:v>
      </x:c>
      <x:c r="D1355" s="13" t="str">
        <x:v>Cent combattants humains</x:v>
      </x:c>
      <x:c r="E1355" s="13" t="str">
        <x:v>Lire Mondes</x:v>
      </x:c>
      <x:c r="F1355" s="13" t="str">
        <x:v>Reconstitution documentée V4 — nouvelle rédaction V5</x:v>
      </x:c>
      <x:c r="G1355" s="15" t="n">
        <x:v>16</x:v>
      </x:c>
      <x:c r="H1355" s="15" t="n">
        <x:v>75</x:v>
      </x:c>
    </x:row>
    <x:row r="1356" ht="52" customHeight="1">
      <x:c r="A1356" s="13" t="str">
        <x:v>HUM-071</x:v>
      </x:c>
      <x:c r="B1356" s="13" t="str">
        <x:v>Ari Kiran</x:v>
      </x:c>
      <x:c r="C1356" s="13" t="str">
        <x:v>Mondes</x:v>
      </x:c>
      <x:c r="D1356" s="13" t="str">
        <x:v>Cent combattants humains</x:v>
      </x:c>
      <x:c r="E1356" s="13" t="str">
        <x:v>Lire Mondes</x:v>
      </x:c>
      <x:c r="F1356" s="13" t="str">
        <x:v>Reconstitution documentée V4 — nouvelle rédaction V5</x:v>
      </x:c>
      <x:c r="G1356" s="15" t="n">
        <x:v>16</x:v>
      </x:c>
      <x:c r="H1356" s="15" t="n">
        <x:v>76</x:v>
      </x:c>
    </x:row>
    <x:row r="1357" ht="52" customHeight="1">
      <x:c r="A1357" s="13" t="str">
        <x:v>HUM-072</x:v>
      </x:c>
      <x:c r="B1357" s="13" t="str">
        <x:v>Bela Kiran</x:v>
      </x:c>
      <x:c r="C1357" s="13" t="str">
        <x:v>Mondes</x:v>
      </x:c>
      <x:c r="D1357" s="13" t="str">
        <x:v>Cent combattants humains</x:v>
      </x:c>
      <x:c r="E1357" s="13" t="str">
        <x:v>Lire Mondes</x:v>
      </x:c>
      <x:c r="F1357" s="13" t="str">
        <x:v>Reconstitution documentée V4 — nouvelle rédaction V5</x:v>
      </x:c>
      <x:c r="G1357" s="15" t="n">
        <x:v>16</x:v>
      </x:c>
      <x:c r="H1357" s="15" t="n">
        <x:v>77</x:v>
      </x:c>
    </x:row>
    <x:row r="1358" ht="52" customHeight="1">
      <x:c r="A1358" s="13" t="str">
        <x:v>HUM-073</x:v>
      </x:c>
      <x:c r="B1358" s="13" t="str">
        <x:v>Ciro Kiran</x:v>
      </x:c>
      <x:c r="C1358" s="13" t="str">
        <x:v>Mondes</x:v>
      </x:c>
      <x:c r="D1358" s="13" t="str">
        <x:v>Cent combattants humains</x:v>
      </x:c>
      <x:c r="E1358" s="13" t="str">
        <x:v>Lire Mondes</x:v>
      </x:c>
      <x:c r="F1358" s="13" t="str">
        <x:v>Reconstitution documentée V4 — nouvelle rédaction V5</x:v>
      </x:c>
      <x:c r="G1358" s="15" t="n">
        <x:v>16</x:v>
      </x:c>
      <x:c r="H1358" s="15" t="n">
        <x:v>78</x:v>
      </x:c>
    </x:row>
    <x:row r="1359" ht="52" customHeight="1">
      <x:c r="A1359" s="13" t="str">
        <x:v>HUM-074</x:v>
      </x:c>
      <x:c r="B1359" s="13" t="str">
        <x:v>Dara Kiran</x:v>
      </x:c>
      <x:c r="C1359" s="13" t="str">
        <x:v>Mondes</x:v>
      </x:c>
      <x:c r="D1359" s="13" t="str">
        <x:v>Cent combattants humains</x:v>
      </x:c>
      <x:c r="E1359" s="13" t="str">
        <x:v>Lire Mondes</x:v>
      </x:c>
      <x:c r="F1359" s="13" t="str">
        <x:v>Reconstitution documentée V4 — nouvelle rédaction V5</x:v>
      </x:c>
      <x:c r="G1359" s="15" t="n">
        <x:v>16</x:v>
      </x:c>
      <x:c r="H1359" s="15" t="n">
        <x:v>79</x:v>
      </x:c>
    </x:row>
    <x:row r="1360" ht="52" customHeight="1">
      <x:c r="A1360" s="13" t="str">
        <x:v>HUM-075</x:v>
      </x:c>
      <x:c r="B1360" s="13" t="str">
        <x:v>Eren Kiran</x:v>
      </x:c>
      <x:c r="C1360" s="13" t="str">
        <x:v>Mondes</x:v>
      </x:c>
      <x:c r="D1360" s="13" t="str">
        <x:v>Cent combattants humains</x:v>
      </x:c>
      <x:c r="E1360" s="13" t="str">
        <x:v>Lire Mondes</x:v>
      </x:c>
      <x:c r="F1360" s="13" t="str">
        <x:v>Reconstitution documentée V4 — nouvelle rédaction V5</x:v>
      </x:c>
      <x:c r="G1360" s="15" t="n">
        <x:v>16</x:v>
      </x:c>
      <x:c r="H1360" s="15" t="n">
        <x:v>80</x:v>
      </x:c>
    </x:row>
    <x:row r="1361" ht="52" customHeight="1">
      <x:c r="A1361" s="13" t="str">
        <x:v>HUM-076</x:v>
      </x:c>
      <x:c r="B1361" s="13" t="str">
        <x:v>Fara Kiran</x:v>
      </x:c>
      <x:c r="C1361" s="13" t="str">
        <x:v>Mondes</x:v>
      </x:c>
      <x:c r="D1361" s="13" t="str">
        <x:v>Cent combattants humains</x:v>
      </x:c>
      <x:c r="E1361" s="13" t="str">
        <x:v>Lire Mondes</x:v>
      </x:c>
      <x:c r="F1361" s="13" t="str">
        <x:v>Reconstitution documentée V4 — nouvelle rédaction V5</x:v>
      </x:c>
      <x:c r="G1361" s="15" t="n">
        <x:v>16</x:v>
      </x:c>
      <x:c r="H1361" s="15" t="n">
        <x:v>81</x:v>
      </x:c>
    </x:row>
    <x:row r="1362" ht="52" customHeight="1">
      <x:c r="A1362" s="13" t="str">
        <x:v>HUM-077</x:v>
      </x:c>
      <x:c r="B1362" s="13" t="str">
        <x:v>Galen Kiran</x:v>
      </x:c>
      <x:c r="C1362" s="13" t="str">
        <x:v>Mondes</x:v>
      </x:c>
      <x:c r="D1362" s="13" t="str">
        <x:v>Cent combattants humains</x:v>
      </x:c>
      <x:c r="E1362" s="13" t="str">
        <x:v>Lire Mondes</x:v>
      </x:c>
      <x:c r="F1362" s="13" t="str">
        <x:v>Reconstitution documentée V4 — nouvelle rédaction V5</x:v>
      </x:c>
      <x:c r="G1362" s="15" t="n">
        <x:v>16</x:v>
      </x:c>
      <x:c r="H1362" s="15" t="n">
        <x:v>82</x:v>
      </x:c>
    </x:row>
    <x:row r="1363" ht="52" customHeight="1">
      <x:c r="A1363" s="13" t="str">
        <x:v>HUM-078</x:v>
      </x:c>
      <x:c r="B1363" s="13" t="str">
        <x:v>Hana Kiran</x:v>
      </x:c>
      <x:c r="C1363" s="13" t="str">
        <x:v>Mondes</x:v>
      </x:c>
      <x:c r="D1363" s="13" t="str">
        <x:v>Cent combattants humains</x:v>
      </x:c>
      <x:c r="E1363" s="13" t="str">
        <x:v>Lire Mondes</x:v>
      </x:c>
      <x:c r="F1363" s="13" t="str">
        <x:v>Reconstitution documentée V4 — nouvelle rédaction V5</x:v>
      </x:c>
      <x:c r="G1363" s="15" t="n">
        <x:v>16</x:v>
      </x:c>
      <x:c r="H1363" s="15" t="n">
        <x:v>83</x:v>
      </x:c>
    </x:row>
    <x:row r="1364" ht="52" customHeight="1">
      <x:c r="A1364" s="13" t="str">
        <x:v>HUM-079</x:v>
      </x:c>
      <x:c r="B1364" s="13" t="str">
        <x:v>Ilan Kiran</x:v>
      </x:c>
      <x:c r="C1364" s="13" t="str">
        <x:v>Mondes</x:v>
      </x:c>
      <x:c r="D1364" s="13" t="str">
        <x:v>Cent combattants humains</x:v>
      </x:c>
      <x:c r="E1364" s="13" t="str">
        <x:v>Lire Mondes</x:v>
      </x:c>
      <x:c r="F1364" s="13" t="str">
        <x:v>Reconstitution documentée V4 — nouvelle rédaction V5</x:v>
      </x:c>
      <x:c r="G1364" s="15" t="n">
        <x:v>16</x:v>
      </x:c>
      <x:c r="H1364" s="15" t="n">
        <x:v>84</x:v>
      </x:c>
    </x:row>
    <x:row r="1365" ht="52" customHeight="1">
      <x:c r="A1365" s="13" t="str">
        <x:v>HUM-080</x:v>
      </x:c>
      <x:c r="B1365" s="13" t="str">
        <x:v>Jora Kiran</x:v>
      </x:c>
      <x:c r="C1365" s="13" t="str">
        <x:v>Mondes</x:v>
      </x:c>
      <x:c r="D1365" s="13" t="str">
        <x:v>Cent combattants humains</x:v>
      </x:c>
      <x:c r="E1365" s="13" t="str">
        <x:v>Lire Mondes</x:v>
      </x:c>
      <x:c r="F1365" s="13" t="str">
        <x:v>Reconstitution documentée V4 — nouvelle rédaction V5</x:v>
      </x:c>
      <x:c r="G1365" s="15" t="n">
        <x:v>16</x:v>
      </x:c>
      <x:c r="H1365" s="15" t="n">
        <x:v>85</x:v>
      </x:c>
    </x:row>
    <x:row r="1366" ht="52" customHeight="1">
      <x:c r="A1366" s="13" t="str">
        <x:v>HUM-081</x:v>
      </x:c>
      <x:c r="B1366" s="13" t="str">
        <x:v>Ari Dalen</x:v>
      </x:c>
      <x:c r="C1366" s="13" t="str">
        <x:v>Mondes</x:v>
      </x:c>
      <x:c r="D1366" s="13" t="str">
        <x:v>Cent combattants humains</x:v>
      </x:c>
      <x:c r="E1366" s="13" t="str">
        <x:v>Lire Mondes</x:v>
      </x:c>
      <x:c r="F1366" s="13" t="str">
        <x:v>Reconstitution documentée V4 — nouvelle rédaction V5</x:v>
      </x:c>
      <x:c r="G1366" s="15" t="n">
        <x:v>16</x:v>
      </x:c>
      <x:c r="H1366" s="15" t="n">
        <x:v>86</x:v>
      </x:c>
    </x:row>
    <x:row r="1367" ht="52" customHeight="1">
      <x:c r="A1367" s="13" t="str">
        <x:v>HUM-082</x:v>
      </x:c>
      <x:c r="B1367" s="13" t="str">
        <x:v>Bela Dalen</x:v>
      </x:c>
      <x:c r="C1367" s="13" t="str">
        <x:v>Mondes</x:v>
      </x:c>
      <x:c r="D1367" s="13" t="str">
        <x:v>Cent combattants humains</x:v>
      </x:c>
      <x:c r="E1367" s="13" t="str">
        <x:v>Lire Mondes</x:v>
      </x:c>
      <x:c r="F1367" s="13" t="str">
        <x:v>Reconstitution documentée V4 — nouvelle rédaction V5</x:v>
      </x:c>
      <x:c r="G1367" s="15" t="n">
        <x:v>16</x:v>
      </x:c>
      <x:c r="H1367" s="15" t="n">
        <x:v>87</x:v>
      </x:c>
    </x:row>
    <x:row r="1368" ht="52" customHeight="1">
      <x:c r="A1368" s="13" t="str">
        <x:v>HUM-083</x:v>
      </x:c>
      <x:c r="B1368" s="13" t="str">
        <x:v>Ciro Dalen</x:v>
      </x:c>
      <x:c r="C1368" s="13" t="str">
        <x:v>Mondes</x:v>
      </x:c>
      <x:c r="D1368" s="13" t="str">
        <x:v>Cent combattants humains</x:v>
      </x:c>
      <x:c r="E1368" s="13" t="str">
        <x:v>Lire Mondes</x:v>
      </x:c>
      <x:c r="F1368" s="13" t="str">
        <x:v>Reconstitution documentée V4 — nouvelle rédaction V5</x:v>
      </x:c>
      <x:c r="G1368" s="15" t="n">
        <x:v>16</x:v>
      </x:c>
      <x:c r="H1368" s="15" t="n">
        <x:v>88</x:v>
      </x:c>
    </x:row>
    <x:row r="1369" ht="52" customHeight="1">
      <x:c r="A1369" s="13" t="str">
        <x:v>HUM-084</x:v>
      </x:c>
      <x:c r="B1369" s="13" t="str">
        <x:v>Dara Dalen</x:v>
      </x:c>
      <x:c r="C1369" s="13" t="str">
        <x:v>Mondes</x:v>
      </x:c>
      <x:c r="D1369" s="13" t="str">
        <x:v>Cent combattants humains</x:v>
      </x:c>
      <x:c r="E1369" s="13" t="str">
        <x:v>Lire Mondes</x:v>
      </x:c>
      <x:c r="F1369" s="13" t="str">
        <x:v>Reconstitution documentée V4 — nouvelle rédaction V5</x:v>
      </x:c>
      <x:c r="G1369" s="15" t="n">
        <x:v>16</x:v>
      </x:c>
      <x:c r="H1369" s="15" t="n">
        <x:v>89</x:v>
      </x:c>
    </x:row>
    <x:row r="1370" ht="52" customHeight="1">
      <x:c r="A1370" s="13" t="str">
        <x:v>HUM-085</x:v>
      </x:c>
      <x:c r="B1370" s="13" t="str">
        <x:v>Eren Dalen</x:v>
      </x:c>
      <x:c r="C1370" s="13" t="str">
        <x:v>Mondes</x:v>
      </x:c>
      <x:c r="D1370" s="13" t="str">
        <x:v>Cent combattants humains</x:v>
      </x:c>
      <x:c r="E1370" s="13" t="str">
        <x:v>Lire Mondes</x:v>
      </x:c>
      <x:c r="F1370" s="13" t="str">
        <x:v>Reconstitution documentée V4 — nouvelle rédaction V5</x:v>
      </x:c>
      <x:c r="G1370" s="15" t="n">
        <x:v>16</x:v>
      </x:c>
      <x:c r="H1370" s="15" t="n">
        <x:v>90</x:v>
      </x:c>
    </x:row>
    <x:row r="1371" ht="52" customHeight="1">
      <x:c r="A1371" s="13" t="str">
        <x:v>HUM-086</x:v>
      </x:c>
      <x:c r="B1371" s="13" t="str">
        <x:v>Fara Dalen</x:v>
      </x:c>
      <x:c r="C1371" s="13" t="str">
        <x:v>Mondes</x:v>
      </x:c>
      <x:c r="D1371" s="13" t="str">
        <x:v>Cent combattants humains</x:v>
      </x:c>
      <x:c r="E1371" s="13" t="str">
        <x:v>Lire Mondes</x:v>
      </x:c>
      <x:c r="F1371" s="13" t="str">
        <x:v>Reconstitution documentée V4 — nouvelle rédaction V5</x:v>
      </x:c>
      <x:c r="G1371" s="15" t="n">
        <x:v>16</x:v>
      </x:c>
      <x:c r="H1371" s="15" t="n">
        <x:v>91</x:v>
      </x:c>
    </x:row>
    <x:row r="1372" ht="52" customHeight="1">
      <x:c r="A1372" s="13" t="str">
        <x:v>HUM-087</x:v>
      </x:c>
      <x:c r="B1372" s="13" t="str">
        <x:v>Galen Dalen</x:v>
      </x:c>
      <x:c r="C1372" s="13" t="str">
        <x:v>Mondes</x:v>
      </x:c>
      <x:c r="D1372" s="13" t="str">
        <x:v>Cent combattants humains</x:v>
      </x:c>
      <x:c r="E1372" s="13" t="str">
        <x:v>Lire Mondes</x:v>
      </x:c>
      <x:c r="F1372" s="13" t="str">
        <x:v>Reconstitution documentée V4 — nouvelle rédaction V5</x:v>
      </x:c>
      <x:c r="G1372" s="15" t="n">
        <x:v>16</x:v>
      </x:c>
      <x:c r="H1372" s="15" t="n">
        <x:v>92</x:v>
      </x:c>
    </x:row>
    <x:row r="1373" ht="52" customHeight="1">
      <x:c r="A1373" s="13" t="str">
        <x:v>HUM-088</x:v>
      </x:c>
      <x:c r="B1373" s="13" t="str">
        <x:v>Hana Dalen</x:v>
      </x:c>
      <x:c r="C1373" s="13" t="str">
        <x:v>Mondes</x:v>
      </x:c>
      <x:c r="D1373" s="13" t="str">
        <x:v>Cent combattants humains</x:v>
      </x:c>
      <x:c r="E1373" s="13" t="str">
        <x:v>Lire Mondes</x:v>
      </x:c>
      <x:c r="F1373" s="13" t="str">
        <x:v>Reconstitution documentée V4 — nouvelle rédaction V5</x:v>
      </x:c>
      <x:c r="G1373" s="15" t="n">
        <x:v>16</x:v>
      </x:c>
      <x:c r="H1373" s="15" t="n">
        <x:v>93</x:v>
      </x:c>
    </x:row>
    <x:row r="1374" ht="52" customHeight="1">
      <x:c r="A1374" s="13" t="str">
        <x:v>HUM-089</x:v>
      </x:c>
      <x:c r="B1374" s="13" t="str">
        <x:v>Ilan Dalen</x:v>
      </x:c>
      <x:c r="C1374" s="13" t="str">
        <x:v>Mondes</x:v>
      </x:c>
      <x:c r="D1374" s="13" t="str">
        <x:v>Cent combattants humains</x:v>
      </x:c>
      <x:c r="E1374" s="13" t="str">
        <x:v>Lire Mondes</x:v>
      </x:c>
      <x:c r="F1374" s="13" t="str">
        <x:v>Reconstitution documentée V4 — nouvelle rédaction V5</x:v>
      </x:c>
      <x:c r="G1374" s="15" t="n">
        <x:v>16</x:v>
      </x:c>
      <x:c r="H1374" s="15" t="n">
        <x:v>94</x:v>
      </x:c>
    </x:row>
    <x:row r="1375" ht="52" customHeight="1">
      <x:c r="A1375" s="13" t="str">
        <x:v>HUM-090</x:v>
      </x:c>
      <x:c r="B1375" s="13" t="str">
        <x:v>Jora Dalen</x:v>
      </x:c>
      <x:c r="C1375" s="13" t="str">
        <x:v>Mondes</x:v>
      </x:c>
      <x:c r="D1375" s="13" t="str">
        <x:v>Cent combattants humains</x:v>
      </x:c>
      <x:c r="E1375" s="13" t="str">
        <x:v>Lire Mondes</x:v>
      </x:c>
      <x:c r="F1375" s="13" t="str">
        <x:v>Reconstitution documentée V4 — nouvelle rédaction V5</x:v>
      </x:c>
      <x:c r="G1375" s="15" t="n">
        <x:v>16</x:v>
      </x:c>
      <x:c r="H1375" s="15" t="n">
        <x:v>95</x:v>
      </x:c>
    </x:row>
    <x:row r="1376" ht="52" customHeight="1">
      <x:c r="A1376" s="13" t="str">
        <x:v>HUM-091</x:v>
      </x:c>
      <x:c r="B1376" s="13" t="str">
        <x:v>Ari Roan</x:v>
      </x:c>
      <x:c r="C1376" s="13" t="str">
        <x:v>Mondes</x:v>
      </x:c>
      <x:c r="D1376" s="13" t="str">
        <x:v>Cent combattants humains</x:v>
      </x:c>
      <x:c r="E1376" s="13" t="str">
        <x:v>Lire Mondes</x:v>
      </x:c>
      <x:c r="F1376" s="13" t="str">
        <x:v>Reconstitution documentée V4 — nouvelle rédaction V5</x:v>
      </x:c>
      <x:c r="G1376" s="15" t="n">
        <x:v>16</x:v>
      </x:c>
      <x:c r="H1376" s="15" t="n">
        <x:v>96</x:v>
      </x:c>
    </x:row>
    <x:row r="1377" ht="52" customHeight="1">
      <x:c r="A1377" s="13" t="str">
        <x:v>HUM-092</x:v>
      </x:c>
      <x:c r="B1377" s="13" t="str">
        <x:v>Bela Roan</x:v>
      </x:c>
      <x:c r="C1377" s="13" t="str">
        <x:v>Mondes</x:v>
      </x:c>
      <x:c r="D1377" s="13" t="str">
        <x:v>Cent combattants humains</x:v>
      </x:c>
      <x:c r="E1377" s="13" t="str">
        <x:v>Lire Mondes</x:v>
      </x:c>
      <x:c r="F1377" s="13" t="str">
        <x:v>Reconstitution documentée V4 — nouvelle rédaction V5</x:v>
      </x:c>
      <x:c r="G1377" s="15" t="n">
        <x:v>16</x:v>
      </x:c>
      <x:c r="H1377" s="15" t="n">
        <x:v>97</x:v>
      </x:c>
    </x:row>
    <x:row r="1378" ht="52" customHeight="1">
      <x:c r="A1378" s="13" t="str">
        <x:v>HUM-093</x:v>
      </x:c>
      <x:c r="B1378" s="13" t="str">
        <x:v>Ciro Roan</x:v>
      </x:c>
      <x:c r="C1378" s="13" t="str">
        <x:v>Mondes</x:v>
      </x:c>
      <x:c r="D1378" s="13" t="str">
        <x:v>Cent combattants humains</x:v>
      </x:c>
      <x:c r="E1378" s="13" t="str">
        <x:v>Lire Mondes</x:v>
      </x:c>
      <x:c r="F1378" s="13" t="str">
        <x:v>Reconstitution documentée V4 — nouvelle rédaction V5</x:v>
      </x:c>
      <x:c r="G1378" s="15" t="n">
        <x:v>16</x:v>
      </x:c>
      <x:c r="H1378" s="15" t="n">
        <x:v>98</x:v>
      </x:c>
    </x:row>
    <x:row r="1379" ht="52" customHeight="1">
      <x:c r="A1379" s="13" t="str">
        <x:v>HUM-094</x:v>
      </x:c>
      <x:c r="B1379" s="13" t="str">
        <x:v>Dara Roan</x:v>
      </x:c>
      <x:c r="C1379" s="13" t="str">
        <x:v>Mondes</x:v>
      </x:c>
      <x:c r="D1379" s="13" t="str">
        <x:v>Cent combattants humains</x:v>
      </x:c>
      <x:c r="E1379" s="13" t="str">
        <x:v>Lire Mondes</x:v>
      </x:c>
      <x:c r="F1379" s="13" t="str">
        <x:v>Reconstitution documentée V4 — nouvelle rédaction V5</x:v>
      </x:c>
      <x:c r="G1379" s="15" t="n">
        <x:v>16</x:v>
      </x:c>
      <x:c r="H1379" s="15" t="n">
        <x:v>99</x:v>
      </x:c>
    </x:row>
    <x:row r="1380" ht="52" customHeight="1">
      <x:c r="A1380" s="13" t="str">
        <x:v>HUM-095</x:v>
      </x:c>
      <x:c r="B1380" s="13" t="str">
        <x:v>Eren Roan</x:v>
      </x:c>
      <x:c r="C1380" s="13" t="str">
        <x:v>Mondes</x:v>
      </x:c>
      <x:c r="D1380" s="13" t="str">
        <x:v>Cent combattants humains</x:v>
      </x:c>
      <x:c r="E1380" s="13" t="str">
        <x:v>Lire Mondes</x:v>
      </x:c>
      <x:c r="F1380" s="13" t="str">
        <x:v>Reconstitution documentée V4 — nouvelle rédaction V5</x:v>
      </x:c>
      <x:c r="G1380" s="15" t="n">
        <x:v>16</x:v>
      </x:c>
      <x:c r="H1380" s="15" t="n">
        <x:v>100</x:v>
      </x:c>
    </x:row>
    <x:row r="1381" ht="52" customHeight="1">
      <x:c r="A1381" s="13" t="str">
        <x:v>HUM-096</x:v>
      </x:c>
      <x:c r="B1381" s="13" t="str">
        <x:v>Fara Roan</x:v>
      </x:c>
      <x:c r="C1381" s="13" t="str">
        <x:v>Mondes</x:v>
      </x:c>
      <x:c r="D1381" s="13" t="str">
        <x:v>Cent combattants humains</x:v>
      </x:c>
      <x:c r="E1381" s="13" t="str">
        <x:v>Lire Mondes</x:v>
      </x:c>
      <x:c r="F1381" s="13" t="str">
        <x:v>Reconstitution documentée V4 — nouvelle rédaction V5</x:v>
      </x:c>
      <x:c r="G1381" s="15" t="n">
        <x:v>16</x:v>
      </x:c>
      <x:c r="H1381" s="15" t="n">
        <x:v>101</x:v>
      </x:c>
    </x:row>
    <x:row r="1382" ht="52" customHeight="1">
      <x:c r="A1382" s="13" t="str">
        <x:v>HUM-097</x:v>
      </x:c>
      <x:c r="B1382" s="13" t="str">
        <x:v>Galen Roan</x:v>
      </x:c>
      <x:c r="C1382" s="13" t="str">
        <x:v>Mondes</x:v>
      </x:c>
      <x:c r="D1382" s="13" t="str">
        <x:v>Cent combattants humains</x:v>
      </x:c>
      <x:c r="E1382" s="13" t="str">
        <x:v>Lire Mondes</x:v>
      </x:c>
      <x:c r="F1382" s="13" t="str">
        <x:v>Reconstitution documentée V4 — nouvelle rédaction V5</x:v>
      </x:c>
      <x:c r="G1382" s="15" t="n">
        <x:v>16</x:v>
      </x:c>
      <x:c r="H1382" s="15" t="n">
        <x:v>102</x:v>
      </x:c>
    </x:row>
    <x:row r="1383" ht="52" customHeight="1">
      <x:c r="A1383" s="13" t="str">
        <x:v>HUM-098</x:v>
      </x:c>
      <x:c r="B1383" s="13" t="str">
        <x:v>Hana Roan</x:v>
      </x:c>
      <x:c r="C1383" s="13" t="str">
        <x:v>Mondes</x:v>
      </x:c>
      <x:c r="D1383" s="13" t="str">
        <x:v>Cent combattants humains</x:v>
      </x:c>
      <x:c r="E1383" s="13" t="str">
        <x:v>Lire Mondes</x:v>
      </x:c>
      <x:c r="F1383" s="13" t="str">
        <x:v>Reconstitution documentée V4 — nouvelle rédaction V5</x:v>
      </x:c>
      <x:c r="G1383" s="15" t="n">
        <x:v>16</x:v>
      </x:c>
      <x:c r="H1383" s="15" t="n">
        <x:v>103</x:v>
      </x:c>
    </x:row>
    <x:row r="1384" ht="52" customHeight="1">
      <x:c r="A1384" s="13" t="str">
        <x:v>HUM-099</x:v>
      </x:c>
      <x:c r="B1384" s="13" t="str">
        <x:v>Ilan Roan</x:v>
      </x:c>
      <x:c r="C1384" s="13" t="str">
        <x:v>Mondes</x:v>
      </x:c>
      <x:c r="D1384" s="13" t="str">
        <x:v>Cent combattants humains</x:v>
      </x:c>
      <x:c r="E1384" s="13" t="str">
        <x:v>Lire Mondes</x:v>
      </x:c>
      <x:c r="F1384" s="13" t="str">
        <x:v>Reconstitution documentée V4 — nouvelle rédaction V5</x:v>
      </x:c>
      <x:c r="G1384" s="15" t="n">
        <x:v>16</x:v>
      </x:c>
      <x:c r="H1384" s="15" t="n">
        <x:v>104</x:v>
      </x:c>
    </x:row>
    <x:row r="1385" ht="52" customHeight="1">
      <x:c r="A1385" s="13" t="str">
        <x:v>HUM-100</x:v>
      </x:c>
      <x:c r="B1385" s="13" t="str">
        <x:v>Jora Roan</x:v>
      </x:c>
      <x:c r="C1385" s="13" t="str">
        <x:v>Mondes</x:v>
      </x:c>
      <x:c r="D1385" s="13" t="str">
        <x:v>Cent combattants humains</x:v>
      </x:c>
      <x:c r="E1385" s="13" t="str">
        <x:v>Lire Mondes</x:v>
      </x:c>
      <x:c r="F1385" s="13" t="str">
        <x:v>Reconstitution documentée V4 — nouvelle rédaction V5</x:v>
      </x:c>
      <x:c r="G1385" s="15" t="n">
        <x:v>16</x:v>
      </x:c>
      <x:c r="H1385" s="15" t="n">
        <x:v>105</x:v>
      </x:c>
    </x:row>
    <x:row r="1386" ht="52" customHeight="1">
      <x:c r="A1386" s="13" t="str">
        <x:v>TOOL-01</x:v>
      </x:c>
      <x:c r="B1386" s="13" t="str">
        <x:v>Lames de poignet</x:v>
      </x:c>
      <x:c r="C1386" s="13" t="str">
        <x:v>Mondes</x:v>
      </x:c>
      <x:c r="D1386" s="13" t="str">
        <x:v>Armes et outils</x:v>
      </x:c>
      <x:c r="E1386" s="13" t="str">
        <x:v>Lire Mondes</x:v>
      </x:c>
      <x:c r="F1386" s="13" t="str">
        <x:v>Reconstitution documentée V4 — nouvelle rédaction V5</x:v>
      </x:c>
      <x:c r="G1386" s="15" t="n">
        <x:v>11</x:v>
      </x:c>
      <x:c r="H1386" s="15" t="n">
        <x:v>6</x:v>
      </x:c>
    </x:row>
    <x:row r="1387" ht="52" customHeight="1">
      <x:c r="A1387" s="13" t="str">
        <x:v>TOOL-02</x:v>
      </x:c>
      <x:c r="B1387" s="13" t="str">
        <x:v>Combistick</x:v>
      </x:c>
      <x:c r="C1387" s="13" t="str">
        <x:v>Mondes</x:v>
      </x:c>
      <x:c r="D1387" s="13" t="str">
        <x:v>Armes et outils</x:v>
      </x:c>
      <x:c r="E1387" s="13" t="str">
        <x:v>Lire Mondes</x:v>
      </x:c>
      <x:c r="F1387" s="13" t="str">
        <x:v>Reconstitution documentée V4 — nouvelle rédaction V5</x:v>
      </x:c>
      <x:c r="G1387" s="15" t="n">
        <x:v>11</x:v>
      </x:c>
      <x:c r="H1387" s="15" t="n">
        <x:v>7</x:v>
      </x:c>
    </x:row>
    <x:row r="1388" ht="52" customHeight="1">
      <x:c r="A1388" s="13" t="str">
        <x:v>TOOL-03</x:v>
      </x:c>
      <x:c r="B1388" s="13" t="str">
        <x:v>Plasma caster</x:v>
      </x:c>
      <x:c r="C1388" s="13" t="str">
        <x:v>Mondes</x:v>
      </x:c>
      <x:c r="D1388" s="13" t="str">
        <x:v>Armes et outils</x:v>
      </x:c>
      <x:c r="E1388" s="13" t="str">
        <x:v>Lire Mondes</x:v>
      </x:c>
      <x:c r="F1388" s="13" t="str">
        <x:v>Reconstitution documentée V4 — nouvelle rédaction V5</x:v>
      </x:c>
      <x:c r="G1388" s="15" t="n">
        <x:v>11</x:v>
      </x:c>
      <x:c r="H1388" s="15" t="n">
        <x:v>8</x:v>
      </x:c>
    </x:row>
    <x:row r="1389" ht="52" customHeight="1">
      <x:c r="A1389" s="13" t="str">
        <x:v>TOOL-04</x:v>
      </x:c>
      <x:c r="B1389" s="13" t="str">
        <x:v>Speargun</x:v>
      </x:c>
      <x:c r="C1389" s="13" t="str">
        <x:v>Mondes</x:v>
      </x:c>
      <x:c r="D1389" s="13" t="str">
        <x:v>Armes et outils</x:v>
      </x:c>
      <x:c r="E1389" s="13" t="str">
        <x:v>Lire Mondes</x:v>
      </x:c>
      <x:c r="F1389" s="13" t="str">
        <x:v>Reconstitution documentée V4 — nouvelle rédaction V5</x:v>
      </x:c>
      <x:c r="G1389" s="15" t="n">
        <x:v>11</x:v>
      </x:c>
      <x:c r="H1389" s="15" t="n">
        <x:v>9</x:v>
      </x:c>
    </x:row>
    <x:row r="1390" ht="52" customHeight="1">
      <x:c r="A1390" s="13" t="str">
        <x:v>TOOL-05</x:v>
      </x:c>
      <x:c r="B1390" s="13" t="str">
        <x:v>Disque de chasse</x:v>
      </x:c>
      <x:c r="C1390" s="13" t="str">
        <x:v>Mondes</x:v>
      </x:c>
      <x:c r="D1390" s="13" t="str">
        <x:v>Armes et outils</x:v>
      </x:c>
      <x:c r="E1390" s="13" t="str">
        <x:v>Lire Mondes</x:v>
      </x:c>
      <x:c r="F1390" s="13" t="str">
        <x:v>Reconstitution documentée V4 — nouvelle rédaction V5</x:v>
      </x:c>
      <x:c r="G1390" s="15" t="n">
        <x:v>11</x:v>
      </x:c>
      <x:c r="H1390" s="15" t="n">
        <x:v>10</x:v>
      </x:c>
    </x:row>
    <x:row r="1391" ht="52" customHeight="1">
      <x:c r="A1391" s="13" t="str">
        <x:v>TOOL-06</x:v>
      </x:c>
      <x:c r="B1391" s="13" t="str">
        <x:v>Filet de chasse</x:v>
      </x:c>
      <x:c r="C1391" s="13" t="str">
        <x:v>Mondes</x:v>
      </x:c>
      <x:c r="D1391" s="13" t="str">
        <x:v>Armes et outils</x:v>
      </x:c>
      <x:c r="E1391" s="13" t="str">
        <x:v>Lire Mondes</x:v>
      </x:c>
      <x:c r="F1391" s="13" t="str">
        <x:v>Reconstitution documentée V4 — nouvelle rédaction V5</x:v>
      </x:c>
      <x:c r="G1391" s="15" t="n">
        <x:v>11</x:v>
      </x:c>
      <x:c r="H1391" s="15" t="n">
        <x:v>11</x:v>
      </x:c>
    </x:row>
    <x:row r="1392" ht="52" customHeight="1">
      <x:c r="A1392" s="13" t="str">
        <x:v>TOOL-07</x:v>
      </x:c>
      <x:c r="B1392" s="13" t="str">
        <x:v>Mine de jeu</x:v>
      </x:c>
      <x:c r="C1392" s="13" t="str">
        <x:v>Mondes</x:v>
      </x:c>
      <x:c r="D1392" s="13" t="str">
        <x:v>Armes et outils</x:v>
      </x:c>
      <x:c r="E1392" s="13" t="str">
        <x:v>Lire Mondes</x:v>
      </x:c>
      <x:c r="F1392" s="13" t="str">
        <x:v>Reconstitution documentée V4 — nouvelle rédaction V5</x:v>
      </x:c>
      <x:c r="G1392" s="15" t="n">
        <x:v>11</x:v>
      </x:c>
      <x:c r="H1392" s="15" t="n">
        <x:v>12</x:v>
      </x:c>
    </x:row>
    <x:row r="1393" ht="52" customHeight="1">
      <x:c r="A1393" s="13" t="str">
        <x:v>TOOL-08</x:v>
      </x:c>
      <x:c r="B1393" s="13" t="str">
        <x:v>Leurre sonore</x:v>
      </x:c>
      <x:c r="C1393" s="13" t="str">
        <x:v>Mondes</x:v>
      </x:c>
      <x:c r="D1393" s="13" t="str">
        <x:v>Armes et outils</x:v>
      </x:c>
      <x:c r="E1393" s="13" t="str">
        <x:v>Lire Mondes</x:v>
      </x:c>
      <x:c r="F1393" s="13" t="str">
        <x:v>Reconstitution documentée V4 — nouvelle rédaction V5</x:v>
      </x:c>
      <x:c r="G1393" s="15" t="n">
        <x:v>11</x:v>
      </x:c>
      <x:c r="H1393" s="15" t="n">
        <x:v>13</x:v>
      </x:c>
    </x:row>
    <x:row r="1394" ht="52" customHeight="1">
      <x:c r="A1394" s="13" t="str">
        <x:v>TOOL-09</x:v>
      </x:c>
      <x:c r="B1394" s="13" t="str">
        <x:v>Masque de vision</x:v>
      </x:c>
      <x:c r="C1394" s="13" t="str">
        <x:v>Mondes</x:v>
      </x:c>
      <x:c r="D1394" s="13" t="str">
        <x:v>Armes et outils</x:v>
      </x:c>
      <x:c r="E1394" s="13" t="str">
        <x:v>Lire Mondes</x:v>
      </x:c>
      <x:c r="F1394" s="13" t="str">
        <x:v>Reconstitution documentée V4 — nouvelle rédaction V5</x:v>
      </x:c>
      <x:c r="G1394" s="15" t="n">
        <x:v>11</x:v>
      </x:c>
      <x:c r="H1394" s="15" t="n">
        <x:v>14</x:v>
      </x:c>
    </x:row>
    <x:row r="1395" ht="52" customHeight="1">
      <x:c r="A1395" s="13" t="str">
        <x:v>TOOL-10</x:v>
      </x:c>
      <x:c r="B1395" s="13" t="str">
        <x:v>Camouflage</x:v>
      </x:c>
      <x:c r="C1395" s="13" t="str">
        <x:v>Mondes</x:v>
      </x:c>
      <x:c r="D1395" s="13" t="str">
        <x:v>Armes et outils</x:v>
      </x:c>
      <x:c r="E1395" s="13" t="str">
        <x:v>Lire Mondes</x:v>
      </x:c>
      <x:c r="F1395" s="13" t="str">
        <x:v>Reconstitution documentée V4 — nouvelle rédaction V5</x:v>
      </x:c>
      <x:c r="G1395" s="15" t="n">
        <x:v>11</x:v>
      </x:c>
      <x:c r="H1395" s="15" t="n">
        <x:v>15</x:v>
      </x:c>
    </x:row>
    <x:row r="1396" ht="52" customHeight="1">
      <x:c r="A1396" s="13" t="str">
        <x:v>TOOL-11</x:v>
      </x:c>
      <x:c r="B1396" s="13" t="str">
        <x:v>Medicomp</x:v>
      </x:c>
      <x:c r="C1396" s="13" t="str">
        <x:v>Mondes</x:v>
      </x:c>
      <x:c r="D1396" s="13" t="str">
        <x:v>Armes et outils</x:v>
      </x:c>
      <x:c r="E1396" s="13" t="str">
        <x:v>Lire Mondes</x:v>
      </x:c>
      <x:c r="F1396" s="13" t="str">
        <x:v>Reconstitution documentée V4 — nouvelle rédaction V5</x:v>
      </x:c>
      <x:c r="G1396" s="15" t="n">
        <x:v>11</x:v>
      </x:c>
      <x:c r="H1396" s="15" t="n">
        <x:v>16</x:v>
      </x:c>
    </x:row>
    <x:row r="1397" ht="52" customHeight="1">
      <x:c r="A1397" s="13" t="str">
        <x:v>TOOL-12</x:v>
      </x:c>
      <x:c r="B1397" s="13" t="str">
        <x:v>Balise de retour</x:v>
      </x:c>
      <x:c r="C1397" s="13" t="str">
        <x:v>Mondes</x:v>
      </x:c>
      <x:c r="D1397" s="13" t="str">
        <x:v>Armes et outils</x:v>
      </x:c>
      <x:c r="E1397" s="13" t="str">
        <x:v>Lire Mondes</x:v>
      </x:c>
      <x:c r="F1397" s="13" t="str">
        <x:v>Reconstitution documentée V4 — nouvelle rédaction V5</x:v>
      </x:c>
      <x:c r="G1397" s="15" t="n">
        <x:v>11</x:v>
      </x:c>
      <x:c r="H1397" s="15" t="n">
        <x:v>17</x:v>
      </x:c>
    </x:row>
    <x:row r="1398" ht="52" customHeight="1">
      <x:c r="A1398" s="13" t="str">
        <x:v>TOOL-13</x:v>
      </x:c>
      <x:c r="B1398" s="13" t="str">
        <x:v>Scanner de traces</x:v>
      </x:c>
      <x:c r="C1398" s="13" t="str">
        <x:v>Mondes</x:v>
      </x:c>
      <x:c r="D1398" s="13" t="str">
        <x:v>Armes et outils</x:v>
      </x:c>
      <x:c r="E1398" s="13" t="str">
        <x:v>Lire Mondes</x:v>
      </x:c>
      <x:c r="F1398" s="13" t="str">
        <x:v>Reconstitution documentée V4 — nouvelle rédaction V5</x:v>
      </x:c>
      <x:c r="G1398" s="15" t="n">
        <x:v>11</x:v>
      </x:c>
      <x:c r="H1398" s="15" t="n">
        <x:v>18</x:v>
      </x:c>
    </x:row>
    <x:row r="1399" ht="52" customHeight="1">
      <x:c r="A1399" s="13" t="str">
        <x:v>TOOL-14</x:v>
      </x:c>
      <x:c r="B1399" s="13" t="str">
        <x:v>Berceau de prise</x:v>
      </x:c>
      <x:c r="C1399" s="13" t="str">
        <x:v>Mondes</x:v>
      </x:c>
      <x:c r="D1399" s="13" t="str">
        <x:v>Armes et outils</x:v>
      </x:c>
      <x:c r="E1399" s="13" t="str">
        <x:v>Lire Mondes</x:v>
      </x:c>
      <x:c r="F1399" s="13" t="str">
        <x:v>Reconstitution documentée V4 — nouvelle rédaction V5</x:v>
      </x:c>
      <x:c r="G1399" s="15" t="n">
        <x:v>11</x:v>
      </x:c>
      <x:c r="H1399" s="15" t="n">
        <x:v>19</x:v>
      </x:c>
    </x:row>
    <x:row r="1400" ht="52" customHeight="1">
      <x:c r="A1400" s="13" t="str">
        <x:v>TOOL-15</x:v>
      </x:c>
      <x:c r="B1400" s="13" t="str">
        <x:v>Plaque de provenance</x:v>
      </x:c>
      <x:c r="C1400" s="13" t="str">
        <x:v>Mondes</x:v>
      </x:c>
      <x:c r="D1400" s="13" t="str">
        <x:v>Armes et outils</x:v>
      </x:c>
      <x:c r="E1400" s="13" t="str">
        <x:v>Lire Mondes</x:v>
      </x:c>
      <x:c r="F1400" s="13" t="str">
        <x:v>Reconstitution documentée V4 — nouvelle rédaction V5</x:v>
      </x:c>
      <x:c r="G1400" s="15" t="n">
        <x:v>11</x:v>
      </x:c>
      <x:c r="H1400" s="15" t="n">
        <x:v>20</x:v>
      </x:c>
    </x:row>
    <x:row r="1401" ht="52" customHeight="1">
      <x:c r="A1401" s="13" t="str">
        <x:v>TOOL-16</x:v>
      </x:c>
      <x:c r="B1401" s="13" t="str">
        <x:v>Lampe rasante</x:v>
      </x:c>
      <x:c r="C1401" s="13" t="str">
        <x:v>Mondes</x:v>
      </x:c>
      <x:c r="D1401" s="13" t="str">
        <x:v>Armes et outils</x:v>
      </x:c>
      <x:c r="E1401" s="13" t="str">
        <x:v>Lire Mondes</x:v>
      </x:c>
      <x:c r="F1401" s="13" t="str">
        <x:v>Reconstitution documentée V4 — nouvelle rédaction V5</x:v>
      </x:c>
      <x:c r="G1401" s="15" t="n">
        <x:v>11</x:v>
      </x:c>
      <x:c r="H1401" s="15" t="n">
        <x:v>21</x:v>
      </x:c>
    </x:row>
    <x:row r="1402" ht="52" customHeight="1">
      <x:c r="A1402" s="13" t="str">
        <x:v>TOOL-17</x:v>
      </x:c>
      <x:c r="B1402" s="13" t="str">
        <x:v>Support articulé</x:v>
      </x:c>
      <x:c r="C1402" s="13" t="str">
        <x:v>Mondes</x:v>
      </x:c>
      <x:c r="D1402" s="13" t="str">
        <x:v>Armes et outils</x:v>
      </x:c>
      <x:c r="E1402" s="13" t="str">
        <x:v>Lire Mondes</x:v>
      </x:c>
      <x:c r="F1402" s="13" t="str">
        <x:v>Reconstitution documentée V4 — nouvelle rédaction V5</x:v>
      </x:c>
      <x:c r="G1402" s="15" t="n">
        <x:v>11</x:v>
      </x:c>
      <x:c r="H1402" s="15" t="n">
        <x:v>22</x:v>
      </x:c>
    </x:row>
    <x:row r="1403" ht="52" customHeight="1">
      <x:c r="A1403" s="13" t="str">
        <x:v>TOOL-18</x:v>
      </x:c>
      <x:c r="B1403" s="13" t="str">
        <x:v>Graveur fictif</x:v>
      </x:c>
      <x:c r="C1403" s="13" t="str">
        <x:v>Mondes</x:v>
      </x:c>
      <x:c r="D1403" s="13" t="str">
        <x:v>Armes et outils</x:v>
      </x:c>
      <x:c r="E1403" s="13" t="str">
        <x:v>Lire Mondes</x:v>
      </x:c>
      <x:c r="F1403" s="13" t="str">
        <x:v>Reconstitution documentée V4 — nouvelle rédaction V5</x:v>
      </x:c>
      <x:c r="G1403" s="15" t="n">
        <x:v>11</x:v>
      </x:c>
      <x:c r="H1403" s="15" t="n">
        <x:v>23</x:v>
      </x:c>
    </x:row>
    <x:row r="1404" ht="52" customHeight="1">
      <x:c r="A1404" s="13" t="str">
        <x:v>TOOL-19</x:v>
      </x:c>
      <x:c r="B1404" s="13" t="str">
        <x:v>Lentille de lecture</x:v>
      </x:c>
      <x:c r="C1404" s="13" t="str">
        <x:v>Mondes</x:v>
      </x:c>
      <x:c r="D1404" s="13" t="str">
        <x:v>Armes et outils</x:v>
      </x:c>
      <x:c r="E1404" s="13" t="str">
        <x:v>Lire Mondes</x:v>
      </x:c>
      <x:c r="F1404" s="13" t="str">
        <x:v>Reconstitution documentée V4 — nouvelle rédaction V5</x:v>
      </x:c>
      <x:c r="G1404" s="15" t="n">
        <x:v>11</x:v>
      </x:c>
      <x:c r="H1404" s="15" t="n">
        <x:v>24</x:v>
      </x:c>
    </x:row>
    <x:row r="1405" ht="52" customHeight="1">
      <x:c r="A1405" s="13" t="str">
        <x:v>TOOL-20</x:v>
      </x:c>
      <x:c r="B1405" s="13" t="str">
        <x:v>Sonde de route</x:v>
      </x:c>
      <x:c r="C1405" s="13" t="str">
        <x:v>Mondes</x:v>
      </x:c>
      <x:c r="D1405" s="13" t="str">
        <x:v>Armes et outils</x:v>
      </x:c>
      <x:c r="E1405" s="13" t="str">
        <x:v>Lire Mondes</x:v>
      </x:c>
      <x:c r="F1405" s="13" t="str">
        <x:v>Reconstitution documentée V4 — nouvelle rédaction V5</x:v>
      </x:c>
      <x:c r="G1405" s="15" t="n">
        <x:v>11</x:v>
      </x:c>
      <x:c r="H1405" s="15" t="n">
        <x:v>25</x:v>
      </x:c>
    </x:row>
    <x:row r="1406" ht="52" customHeight="1">
      <x:c r="A1406" s="13" t="str">
        <x:v>TOOL-21</x:v>
      </x:c>
      <x:c r="B1406" s="13" t="str">
        <x:v>Anneau de seuil</x:v>
      </x:c>
      <x:c r="C1406" s="13" t="str">
        <x:v>Mondes</x:v>
      </x:c>
      <x:c r="D1406" s="13" t="str">
        <x:v>Armes et outils</x:v>
      </x:c>
      <x:c r="E1406" s="13" t="str">
        <x:v>Lire Mondes</x:v>
      </x:c>
      <x:c r="F1406" s="13" t="str">
        <x:v>Reconstitution documentée V4 — nouvelle rédaction V5</x:v>
      </x:c>
      <x:c r="G1406" s="15" t="n">
        <x:v>11</x:v>
      </x:c>
      <x:c r="H1406" s="15" t="n">
        <x:v>26</x:v>
      </x:c>
    </x:row>
    <x:row r="1407" ht="52" customHeight="1">
      <x:c r="A1407" s="13" t="str">
        <x:v>TOOL-22</x:v>
      </x:c>
      <x:c r="B1407" s="13" t="str">
        <x:v>Rappel de voyage</x:v>
      </x:c>
      <x:c r="C1407" s="13" t="str">
        <x:v>Mondes</x:v>
      </x:c>
      <x:c r="D1407" s="13" t="str">
        <x:v>Armes et outils</x:v>
      </x:c>
      <x:c r="E1407" s="13" t="str">
        <x:v>Lire Mondes</x:v>
      </x:c>
      <x:c r="F1407" s="13" t="str">
        <x:v>Reconstitution documentée V4 — nouvelle rédaction V5</x:v>
      </x:c>
      <x:c r="G1407" s="15" t="n">
        <x:v>11</x:v>
      </x:c>
      <x:c r="H1407" s="15" t="n">
        <x:v>27</x:v>
      </x:c>
    </x:row>
    <x:row r="1408" ht="52" customHeight="1">
      <x:c r="A1408" s="13" t="str">
        <x:v>TOOL-23</x:v>
      </x:c>
      <x:c r="B1408" s="13" t="str">
        <x:v>Perche de marais</x:v>
      </x:c>
      <x:c r="C1408" s="13" t="str">
        <x:v>Mondes</x:v>
      </x:c>
      <x:c r="D1408" s="13" t="str">
        <x:v>Armes et outils</x:v>
      </x:c>
      <x:c r="E1408" s="13" t="str">
        <x:v>Lire Mondes</x:v>
      </x:c>
      <x:c r="F1408" s="13" t="str">
        <x:v>Reconstitution documentée V4 — nouvelle rédaction V5</x:v>
      </x:c>
      <x:c r="G1408" s="15" t="n">
        <x:v>11</x:v>
      </x:c>
      <x:c r="H1408" s="15" t="n">
        <x:v>28</x:v>
      </x:c>
    </x:row>
    <x:row r="1409" ht="52" customHeight="1">
      <x:c r="A1409" s="13" t="str">
        <x:v>TOOL-24</x:v>
      </x:c>
      <x:c r="B1409" s="13" t="str">
        <x:v>Treuil de jeu</x:v>
      </x:c>
      <x:c r="C1409" s="13" t="str">
        <x:v>Mondes</x:v>
      </x:c>
      <x:c r="D1409" s="13" t="str">
        <x:v>Armes et outils</x:v>
      </x:c>
      <x:c r="E1409" s="13" t="str">
        <x:v>Lire Mondes</x:v>
      </x:c>
      <x:c r="F1409" s="13" t="str">
        <x:v>Reconstitution documentée V4 — nouvelle rédaction V5</x:v>
      </x:c>
      <x:c r="G1409" s="15" t="n">
        <x:v>11</x:v>
      </x:c>
      <x:c r="H1409" s="15" t="n">
        <x:v>29</x:v>
      </x:c>
    </x:row>
    <x:row r="1410" ht="52" customHeight="1">
      <x:c r="A1410" s="13" t="str">
        <x:v>TOOL-25</x:v>
      </x:c>
      <x:c r="B1410" s="13" t="str">
        <x:v>Harnais de monture</x:v>
      </x:c>
      <x:c r="C1410" s="13" t="str">
        <x:v>Mondes</x:v>
      </x:c>
      <x:c r="D1410" s="13" t="str">
        <x:v>Armes et outils</x:v>
      </x:c>
      <x:c r="E1410" s="13" t="str">
        <x:v>Lire Mondes</x:v>
      </x:c>
      <x:c r="F1410" s="13" t="str">
        <x:v>Reconstitution documentée V4 — nouvelle rédaction V5</x:v>
      </x:c>
      <x:c r="G1410" s="15" t="n">
        <x:v>11</x:v>
      </x:c>
      <x:c r="H1410" s="15" t="n">
        <x:v>30</x:v>
      </x:c>
    </x:row>
    <x:row r="1411" ht="52" customHeight="1">
      <x:c r="A1411" s="13" t="str">
        <x:v>TOOL-26</x:v>
      </x:c>
      <x:c r="B1411" s="13" t="str">
        <x:v>Sifflet de compagnon</x:v>
      </x:c>
      <x:c r="C1411" s="13" t="str">
        <x:v>Mondes</x:v>
      </x:c>
      <x:c r="D1411" s="13" t="str">
        <x:v>Armes et outils</x:v>
      </x:c>
      <x:c r="E1411" s="13" t="str">
        <x:v>Lire Mondes</x:v>
      </x:c>
      <x:c r="F1411" s="13" t="str">
        <x:v>Reconstitution documentée V4 — nouvelle rédaction V5</x:v>
      </x:c>
      <x:c r="G1411" s="15" t="n">
        <x:v>11</x:v>
      </x:c>
      <x:c r="H1411" s="15" t="n">
        <x:v>31</x:v>
      </x:c>
    </x:row>
    <x:row r="1412" ht="52" customHeight="1">
      <x:c r="A1412" s="13" t="str">
        <x:v>TOOL-27</x:v>
      </x:c>
      <x:c r="B1412" s="13" t="str">
        <x:v>Kit d’atelier fictif</x:v>
      </x:c>
      <x:c r="C1412" s="13" t="str">
        <x:v>Mondes</x:v>
      </x:c>
      <x:c r="D1412" s="13" t="str">
        <x:v>Armes et outils</x:v>
      </x:c>
      <x:c r="E1412" s="13" t="str">
        <x:v>Lire Mondes</x:v>
      </x:c>
      <x:c r="F1412" s="13" t="str">
        <x:v>Reconstitution documentée V4 — nouvelle rédaction V5</x:v>
      </x:c>
      <x:c r="G1412" s="15" t="n">
        <x:v>11</x:v>
      </x:c>
      <x:c r="H1412" s="15" t="n">
        <x:v>32</x:v>
      </x:c>
    </x:row>
    <x:row r="1413" ht="52" customHeight="1">
      <x:c r="A1413" s="13" t="str">
        <x:v>TOOL-28</x:v>
      </x:c>
      <x:c r="B1413" s="13" t="str">
        <x:v>Clé d’amarrage</x:v>
      </x:c>
      <x:c r="C1413" s="13" t="str">
        <x:v>Mondes</x:v>
      </x:c>
      <x:c r="D1413" s="13" t="str">
        <x:v>Armes et outils</x:v>
      </x:c>
      <x:c r="E1413" s="13" t="str">
        <x:v>Lire Mondes</x:v>
      </x:c>
      <x:c r="F1413" s="13" t="str">
        <x:v>Reconstitution documentée V4 — nouvelle rédaction V5</x:v>
      </x:c>
      <x:c r="G1413" s="15" t="n">
        <x:v>11</x:v>
      </x:c>
      <x:c r="H1413" s="15" t="n">
        <x:v>33</x:v>
      </x:c>
    </x:row>
    <x:row r="1414" ht="52" customHeight="1">
      <x:c r="A1414" s="13" t="str">
        <x:v>TOOL-29</x:v>
      </x:c>
      <x:c r="B1414" s="13" t="str">
        <x:v>Tablette de mission</x:v>
      </x:c>
      <x:c r="C1414" s="13" t="str">
        <x:v>Mondes</x:v>
      </x:c>
      <x:c r="D1414" s="13" t="str">
        <x:v>Armes et outils</x:v>
      </x:c>
      <x:c r="E1414" s="13" t="str">
        <x:v>Lire Mondes</x:v>
      </x:c>
      <x:c r="F1414" s="13" t="str">
        <x:v>Reconstitution documentée V4 — nouvelle rédaction V5</x:v>
      </x:c>
      <x:c r="G1414" s="15" t="n">
        <x:v>11</x:v>
      </x:c>
      <x:c r="H1414" s="15" t="n">
        <x:v>34</x:v>
      </x:c>
    </x:row>
    <x:row r="1415" ht="52" customHeight="1">
      <x:c r="A1415" s="13" t="str">
        <x:v>TOOL-30</x:v>
      </x:c>
      <x:c r="B1415" s="13" t="str">
        <x:v>Signal de commandement</x:v>
      </x:c>
      <x:c r="C1415" s="13" t="str">
        <x:v>Mondes</x:v>
      </x:c>
      <x:c r="D1415" s="13" t="str">
        <x:v>Armes et outils</x:v>
      </x:c>
      <x:c r="E1415" s="13" t="str">
        <x:v>Lire Mondes</x:v>
      </x:c>
      <x:c r="F1415" s="13" t="str">
        <x:v>Reconstitution documentée V4 — nouvelle rédaction V5</x:v>
      </x:c>
      <x:c r="G1415" s="15" t="n">
        <x:v>11</x:v>
      </x:c>
      <x:c r="H1415" s="15" t="n">
        <x:v>35</x:v>
      </x:c>
    </x:row>
    <x:row r="1416" ht="52" customHeight="1">
      <x:c r="A1416" s="13" t="str">
        <x:v>TOOL-31</x:v>
      </x:c>
      <x:c r="B1416" s="13" t="str">
        <x:v>Borne territoriale</x:v>
      </x:c>
      <x:c r="C1416" s="13" t="str">
        <x:v>Mondes</x:v>
      </x:c>
      <x:c r="D1416" s="13" t="str">
        <x:v>Armes et outils</x:v>
      </x:c>
      <x:c r="E1416" s="13" t="str">
        <x:v>Lire Mondes</x:v>
      </x:c>
      <x:c r="F1416" s="13" t="str">
        <x:v>Reconstitution documentée V4 — nouvelle rédaction V5</x:v>
      </x:c>
      <x:c r="G1416" s="15" t="n">
        <x:v>11</x:v>
      </x:c>
      <x:c r="H1416" s="15" t="n">
        <x:v>36</x:v>
      </x:c>
    </x:row>
    <x:row r="1417" ht="52" customHeight="1">
      <x:c r="A1417" s="13" t="str">
        <x:v>TOOL-32</x:v>
      </x:c>
      <x:c r="B1417" s="13" t="str">
        <x:v>Piédestal de masque</x:v>
      </x:c>
      <x:c r="C1417" s="13" t="str">
        <x:v>Mondes</x:v>
      </x:c>
      <x:c r="D1417" s="13" t="str">
        <x:v>Armes et outils</x:v>
      </x:c>
      <x:c r="E1417" s="13" t="str">
        <x:v>Lire Mondes</x:v>
      </x:c>
      <x:c r="F1417" s="13" t="str">
        <x:v>Reconstitution documentée V4 — nouvelle rédaction V5</x:v>
      </x:c>
      <x:c r="G1417" s="15" t="n">
        <x:v>11</x:v>
      </x:c>
      <x:c r="H1417" s="15" t="n">
        <x:v>37</x:v>
      </x:c>
    </x:row>
    <x:row r="1418" ht="52" customHeight="1">
      <x:c r="A1418" s="13" t="str">
        <x:v>XP-Z01</x:v>
      </x:c>
      <x:c r="B1418" s="13" t="str">
        <x:v>Point d’atterrissage</x:v>
      </x:c>
      <x:c r="C1418" s="13" t="str">
        <x:v>Mondes</x:v>
      </x:c>
      <x:c r="D1418" s="13" t="str">
        <x:v>Xeno Prime</x:v>
      </x:c>
      <x:c r="E1418" s="13" t="str">
        <x:v>Lire Mondes</x:v>
      </x:c>
      <x:c r="F1418" s="13" t="str">
        <x:v>Reconstitution documentée V4 — nouvelle rédaction V5</x:v>
      </x:c>
      <x:c r="G1418" s="15" t="n">
        <x:v>12</x:v>
      </x:c>
      <x:c r="H1418" s="15" t="n">
        <x:v>6</x:v>
      </x:c>
    </x:row>
    <x:row r="1419" ht="52" customHeight="1">
      <x:c r="A1419" s="13" t="str">
        <x:v>XP-Z02</x:v>
      </x:c>
      <x:c r="B1419" s="13" t="str">
        <x:v>Lisière résineuse</x:v>
      </x:c>
      <x:c r="C1419" s="13" t="str">
        <x:v>Mondes</x:v>
      </x:c>
      <x:c r="D1419" s="13" t="str">
        <x:v>Xeno Prime</x:v>
      </x:c>
      <x:c r="E1419" s="13" t="str">
        <x:v>Lire Mondes</x:v>
      </x:c>
      <x:c r="F1419" s="13" t="str">
        <x:v>Reconstitution documentée V4 — nouvelle rédaction V5</x:v>
      </x:c>
      <x:c r="G1419" s="15" t="n">
        <x:v>12</x:v>
      </x:c>
      <x:c r="H1419" s="15" t="n">
        <x:v>7</x:v>
      </x:c>
    </x:row>
    <x:row r="1420" ht="52" customHeight="1">
      <x:c r="A1420" s="13" t="str">
        <x:v>XP-Z03</x:v>
      </x:c>
      <x:c r="B1420" s="13" t="str">
        <x:v>Galerie des traces</x:v>
      </x:c>
      <x:c r="C1420" s="13" t="str">
        <x:v>Mondes</x:v>
      </x:c>
      <x:c r="D1420" s="13" t="str">
        <x:v>Xeno Prime</x:v>
      </x:c>
      <x:c r="E1420" s="13" t="str">
        <x:v>Lire Mondes</x:v>
      </x:c>
      <x:c r="F1420" s="13" t="str">
        <x:v>Reconstitution documentée V4 — nouvelle rédaction V5</x:v>
      </x:c>
      <x:c r="G1420" s="15" t="n">
        <x:v>12</x:v>
      </x:c>
      <x:c r="H1420" s="15" t="n">
        <x:v>8</x:v>
      </x:c>
    </x:row>
    <x:row r="1421" ht="52" customHeight="1">
      <x:c r="A1421" s="13" t="str">
        <x:v>XP-Z04</x:v>
      </x:c>
      <x:c r="B1421" s="13" t="str">
        <x:v>Puits des conduits</x:v>
      </x:c>
      <x:c r="C1421" s="13" t="str">
        <x:v>Mondes</x:v>
      </x:c>
      <x:c r="D1421" s="13" t="str">
        <x:v>Xeno Prime</x:v>
      </x:c>
      <x:c r="E1421" s="13" t="str">
        <x:v>Lire Mondes</x:v>
      </x:c>
      <x:c r="F1421" s="13" t="str">
        <x:v>Reconstitution documentée V4 — nouvelle rédaction V5</x:v>
      </x:c>
      <x:c r="G1421" s="15" t="n">
        <x:v>12</x:v>
      </x:c>
      <x:c r="H1421" s="15" t="n">
        <x:v>9</x:v>
      </x:c>
    </x:row>
    <x:row r="1422" ht="52" customHeight="1">
      <x:c r="A1422" s="13" t="str">
        <x:v>XP-Z05</x:v>
      </x:c>
      <x:c r="B1422" s="13" t="str">
        <x:v>Salle des mues</x:v>
      </x:c>
      <x:c r="C1422" s="13" t="str">
        <x:v>Mondes</x:v>
      </x:c>
      <x:c r="D1422" s="13" t="str">
        <x:v>Xeno Prime</x:v>
      </x:c>
      <x:c r="E1422" s="13" t="str">
        <x:v>Lire Mondes</x:v>
      </x:c>
      <x:c r="F1422" s="13" t="str">
        <x:v>Reconstitution documentée V4 — nouvelle rédaction V5</x:v>
      </x:c>
      <x:c r="G1422" s="15" t="n">
        <x:v>12</x:v>
      </x:c>
      <x:c r="H1422" s="15" t="n">
        <x:v>10</x:v>
      </x:c>
    </x:row>
    <x:row r="1423" ht="52" customHeight="1">
      <x:c r="A1423" s="13" t="str">
        <x:v>XP-Z06</x:v>
      </x:c>
      <x:c r="B1423" s="13" t="str">
        <x:v>Passage des colonnes</x:v>
      </x:c>
      <x:c r="C1423" s="13" t="str">
        <x:v>Mondes</x:v>
      </x:c>
      <x:c r="D1423" s="13" t="str">
        <x:v>Xeno Prime</x:v>
      </x:c>
      <x:c r="E1423" s="13" t="str">
        <x:v>Lire Mondes</x:v>
      </x:c>
      <x:c r="F1423" s="13" t="str">
        <x:v>Reconstitution documentée V4 — nouvelle rédaction V5</x:v>
      </x:c>
      <x:c r="G1423" s="15" t="n">
        <x:v>12</x:v>
      </x:c>
      <x:c r="H1423" s="15" t="n">
        <x:v>11</x:v>
      </x:c>
    </x:row>
    <x:row r="1424" ht="52" customHeight="1">
      <x:c r="A1424" s="13" t="str">
        <x:v>XP-Z07</x:v>
      </x:c>
      <x:c r="B1424" s="13" t="str">
        <x:v>Nid périphérique</x:v>
      </x:c>
      <x:c r="C1424" s="13" t="str">
        <x:v>Mondes</x:v>
      </x:c>
      <x:c r="D1424" s="13" t="str">
        <x:v>Xeno Prime</x:v>
      </x:c>
      <x:c r="E1424" s="13" t="str">
        <x:v>Lire Mondes</x:v>
      </x:c>
      <x:c r="F1424" s="13" t="str">
        <x:v>Reconstitution documentée V4 — nouvelle rédaction V5</x:v>
      </x:c>
      <x:c r="G1424" s="15" t="n">
        <x:v>12</x:v>
      </x:c>
      <x:c r="H1424" s="15" t="n">
        <x:v>12</x:v>
      </x:c>
    </x:row>
    <x:row r="1425" ht="52" customHeight="1">
      <x:c r="A1425" s="13" t="str">
        <x:v>XP-Z08</x:v>
      </x:c>
      <x:c r="B1425" s="13" t="str">
        <x:v>Carrefour des échos</x:v>
      </x:c>
      <x:c r="C1425" s="13" t="str">
        <x:v>Mondes</x:v>
      </x:c>
      <x:c r="D1425" s="13" t="str">
        <x:v>Xeno Prime</x:v>
      </x:c>
      <x:c r="E1425" s="13" t="str">
        <x:v>Lire Mondes</x:v>
      </x:c>
      <x:c r="F1425" s="13" t="str">
        <x:v>Reconstitution documentée V4 — nouvelle rédaction V5</x:v>
      </x:c>
      <x:c r="G1425" s="15" t="n">
        <x:v>12</x:v>
      </x:c>
      <x:c r="H1425" s="15" t="n">
        <x:v>13</x:v>
      </x:c>
    </x:row>
    <x:row r="1426" ht="52" customHeight="1">
      <x:c r="A1426" s="13" t="str">
        <x:v>XP-Z09</x:v>
      </x:c>
      <x:c r="B1426" s="13" t="str">
        <x:v>Tête de reine géante au sol</x:v>
      </x:c>
      <x:c r="C1426" s="13" t="str">
        <x:v>Mondes</x:v>
      </x:c>
      <x:c r="D1426" s="13" t="str">
        <x:v>Xeno Prime</x:v>
      </x:c>
      <x:c r="E1426" s="13" t="str">
        <x:v>Lire Mondes</x:v>
      </x:c>
      <x:c r="F1426" s="13" t="str">
        <x:v>Reconstitution documentée V4 — nouvelle rédaction V5</x:v>
      </x:c>
      <x:c r="G1426" s="15" t="n">
        <x:v>12</x:v>
      </x:c>
      <x:c r="H1426" s="15" t="n">
        <x:v>14</x:v>
      </x:c>
    </x:row>
    <x:row r="1427" ht="52" customHeight="1">
      <x:c r="A1427" s="13" t="str">
        <x:v>XP-Z10</x:v>
      </x:c>
      <x:c r="B1427" s="13" t="str">
        <x:v>Couloir de retour haut</x:v>
      </x:c>
      <x:c r="C1427" s="13" t="str">
        <x:v>Mondes</x:v>
      </x:c>
      <x:c r="D1427" s="13" t="str">
        <x:v>Xeno Prime</x:v>
      </x:c>
      <x:c r="E1427" s="13" t="str">
        <x:v>Lire Mondes</x:v>
      </x:c>
      <x:c r="F1427" s="13" t="str">
        <x:v>Reconstitution documentée V4 — nouvelle rédaction V5</x:v>
      </x:c>
      <x:c r="G1427" s="15" t="n">
        <x:v>12</x:v>
      </x:c>
      <x:c r="H1427" s="15" t="n">
        <x:v>15</x:v>
      </x:c>
    </x:row>
    <x:row r="1428" ht="52" customHeight="1">
      <x:c r="A1428" s="13" t="str">
        <x:v>XP-Z11</x:v>
      </x:c>
      <x:c r="B1428" s="13" t="str">
        <x:v>Antichambre de la reine</x:v>
      </x:c>
      <x:c r="C1428" s="13" t="str">
        <x:v>Mondes</x:v>
      </x:c>
      <x:c r="D1428" s="13" t="str">
        <x:v>Xeno Prime</x:v>
      </x:c>
      <x:c r="E1428" s="13" t="str">
        <x:v>Lire Mondes</x:v>
      </x:c>
      <x:c r="F1428" s="13" t="str">
        <x:v>Reconstitution documentée V4 — nouvelle rédaction V5</x:v>
      </x:c>
      <x:c r="G1428" s="15" t="n">
        <x:v>12</x:v>
      </x:c>
      <x:c r="H1428" s="15" t="n">
        <x:v>16</x:v>
      </x:c>
    </x:row>
    <x:row r="1429" ht="52" customHeight="1">
      <x:c r="A1429" s="13" t="str">
        <x:v>XP-Z12</x:v>
      </x:c>
      <x:c r="B1429" s="13" t="str">
        <x:v>Arène de la reine active</x:v>
      </x:c>
      <x:c r="C1429" s="13" t="str">
        <x:v>Mondes</x:v>
      </x:c>
      <x:c r="D1429" s="13" t="str">
        <x:v>Xeno Prime</x:v>
      </x:c>
      <x:c r="E1429" s="13" t="str">
        <x:v>Lire Mondes</x:v>
      </x:c>
      <x:c r="F1429" s="13" t="str">
        <x:v>Reconstitution documentée V4 — nouvelle rédaction V5</x:v>
      </x:c>
      <x:c r="G1429" s="15" t="n">
        <x:v>12</x:v>
      </x:c>
      <x:c r="H1429" s="15" t="n">
        <x:v>17</x:v>
      </x:c>
    </x:row>
    <x:row r="1430" ht="52" customHeight="1">
      <x:c r="A1430" s="13" t="str">
        <x:v>AUD-001</x:v>
      </x:c>
      <x:c r="B1430" s="13" t="str">
        <x:v>Kharuun — approche</x:v>
      </x:c>
      <x:c r="C1430" s="13" t="str">
        <x:v>Mondes</x:v>
      </x:c>
      <x:c r="D1430" s="13" t="str">
        <x:v>Direction musicale</x:v>
      </x:c>
      <x:c r="E1430" s="13" t="str">
        <x:v>Lire Mondes</x:v>
      </x:c>
      <x:c r="F1430" s="13" t="str">
        <x:v>Reconstitution documentée V4 — nouvelle rédaction V5</x:v>
      </x:c>
      <x:c r="G1430" s="15" t="n">
        <x:v>10</x:v>
      </x:c>
      <x:c r="H1430" s="15" t="n">
        <x:v>6</x:v>
      </x:c>
    </x:row>
    <x:row r="1431" ht="52" customHeight="1">
      <x:c r="A1431" s="13" t="str">
        <x:v>AUD-002</x:v>
      </x:c>
      <x:c r="B1431" s="13" t="str">
        <x:v>Kharuun — trace récente</x:v>
      </x:c>
      <x:c r="C1431" s="13" t="str">
        <x:v>Mondes</x:v>
      </x:c>
      <x:c r="D1431" s="13" t="str">
        <x:v>Direction musicale</x:v>
      </x:c>
      <x:c r="E1431" s="13" t="str">
        <x:v>Lire Mondes</x:v>
      </x:c>
      <x:c r="F1431" s="13" t="str">
        <x:v>Reconstitution documentée V4 — nouvelle rédaction V5</x:v>
      </x:c>
      <x:c r="G1431" s="15" t="n">
        <x:v>10</x:v>
      </x:c>
      <x:c r="H1431" s="15" t="n">
        <x:v>7</x:v>
      </x:c>
    </x:row>
    <x:row r="1432" ht="52" customHeight="1">
      <x:c r="A1432" s="13" t="str">
        <x:v>AUD-003</x:v>
      </x:c>
      <x:c r="B1432" s="13" t="str">
        <x:v>Kharuun — premier danger</x:v>
      </x:c>
      <x:c r="C1432" s="13" t="str">
        <x:v>Mondes</x:v>
      </x:c>
      <x:c r="D1432" s="13" t="str">
        <x:v>Direction musicale</x:v>
      </x:c>
      <x:c r="E1432" s="13" t="str">
        <x:v>Lire Mondes</x:v>
      </x:c>
      <x:c r="F1432" s="13" t="str">
        <x:v>Reconstitution documentée V4 — nouvelle rédaction V5</x:v>
      </x:c>
      <x:c r="G1432" s="15" t="n">
        <x:v>10</x:v>
      </x:c>
      <x:c r="H1432" s="15" t="n">
        <x:v>8</x:v>
      </x:c>
    </x:row>
    <x:row r="1433" ht="52" customHeight="1">
      <x:c r="A1433" s="13" t="str">
        <x:v>AUD-004</x:v>
      </x:c>
      <x:c r="B1433" s="13" t="str">
        <x:v>Kharuun — route haute</x:v>
      </x:c>
      <x:c r="C1433" s="13" t="str">
        <x:v>Mondes</x:v>
      </x:c>
      <x:c r="D1433" s="13" t="str">
        <x:v>Direction musicale</x:v>
      </x:c>
      <x:c r="E1433" s="13" t="str">
        <x:v>Lire Mondes</x:v>
      </x:c>
      <x:c r="F1433" s="13" t="str">
        <x:v>Reconstitution documentée V4 — nouvelle rédaction V5</x:v>
      </x:c>
      <x:c r="G1433" s="15" t="n">
        <x:v>10</x:v>
      </x:c>
      <x:c r="H1433" s="15" t="n">
        <x:v>9</x:v>
      </x:c>
    </x:row>
    <x:row r="1434" ht="52" customHeight="1">
      <x:c r="A1434" s="13" t="str">
        <x:v>AUD-005</x:v>
      </x:c>
      <x:c r="B1434" s="13" t="str">
        <x:v>Kharuun — abri provisoire</x:v>
      </x:c>
      <x:c r="C1434" s="13" t="str">
        <x:v>Mondes</x:v>
      </x:c>
      <x:c r="D1434" s="13" t="str">
        <x:v>Direction musicale</x:v>
      </x:c>
      <x:c r="E1434" s="13" t="str">
        <x:v>Lire Mondes</x:v>
      </x:c>
      <x:c r="F1434" s="13" t="str">
        <x:v>Reconstitution documentée V4 — nouvelle rédaction V5</x:v>
      </x:c>
      <x:c r="G1434" s="15" t="n">
        <x:v>10</x:v>
      </x:c>
      <x:c r="H1434" s="15" t="n">
        <x:v>10</x:v>
      </x:c>
    </x:row>
    <x:row r="1435" ht="52" customHeight="1">
      <x:c r="A1435" s="13" t="str">
        <x:v>AUD-006</x:v>
      </x:c>
      <x:c r="B1435" s="13" t="str">
        <x:v>Kharuun — retour</x:v>
      </x:c>
      <x:c r="C1435" s="13" t="str">
        <x:v>Mondes</x:v>
      </x:c>
      <x:c r="D1435" s="13" t="str">
        <x:v>Direction musicale</x:v>
      </x:c>
      <x:c r="E1435" s="13" t="str">
        <x:v>Lire Mondes</x:v>
      </x:c>
      <x:c r="F1435" s="13" t="str">
        <x:v>Reconstitution documentée V4 — nouvelle rédaction V5</x:v>
      </x:c>
      <x:c r="G1435" s="15" t="n">
        <x:v>10</x:v>
      </x:c>
      <x:c r="H1435" s="15" t="n">
        <x:v>11</x:v>
      </x:c>
    </x:row>
    <x:row r="1436" ht="52" customHeight="1">
      <x:c r="A1436" s="13" t="str">
        <x:v>AUD-007</x:v>
      </x:c>
      <x:c r="B1436" s="13" t="str">
        <x:v>Vara-Kesh — approche</x:v>
      </x:c>
      <x:c r="C1436" s="13" t="str">
        <x:v>Mondes</x:v>
      </x:c>
      <x:c r="D1436" s="13" t="str">
        <x:v>Direction musicale</x:v>
      </x:c>
      <x:c r="E1436" s="13" t="str">
        <x:v>Lire Mondes</x:v>
      </x:c>
      <x:c r="F1436" s="13" t="str">
        <x:v>Reconstitution documentée V4 — nouvelle rédaction V5</x:v>
      </x:c>
      <x:c r="G1436" s="15" t="n">
        <x:v>10</x:v>
      </x:c>
      <x:c r="H1436" s="15" t="n">
        <x:v>12</x:v>
      </x:c>
    </x:row>
    <x:row r="1437" ht="52" customHeight="1">
      <x:c r="A1437" s="13" t="str">
        <x:v>AUD-008</x:v>
      </x:c>
      <x:c r="B1437" s="13" t="str">
        <x:v>Vara-Kesh — trace récente</x:v>
      </x:c>
      <x:c r="C1437" s="13" t="str">
        <x:v>Mondes</x:v>
      </x:c>
      <x:c r="D1437" s="13" t="str">
        <x:v>Direction musicale</x:v>
      </x:c>
      <x:c r="E1437" s="13" t="str">
        <x:v>Lire Mondes</x:v>
      </x:c>
      <x:c r="F1437" s="13" t="str">
        <x:v>Reconstitution documentée V4 — nouvelle rédaction V5</x:v>
      </x:c>
      <x:c r="G1437" s="15" t="n">
        <x:v>10</x:v>
      </x:c>
      <x:c r="H1437" s="15" t="n">
        <x:v>13</x:v>
      </x:c>
    </x:row>
    <x:row r="1438" ht="52" customHeight="1">
      <x:c r="A1438" s="13" t="str">
        <x:v>AUD-009</x:v>
      </x:c>
      <x:c r="B1438" s="13" t="str">
        <x:v>Vara-Kesh — premier danger</x:v>
      </x:c>
      <x:c r="C1438" s="13" t="str">
        <x:v>Mondes</x:v>
      </x:c>
      <x:c r="D1438" s="13" t="str">
        <x:v>Direction musicale</x:v>
      </x:c>
      <x:c r="E1438" s="13" t="str">
        <x:v>Lire Mondes</x:v>
      </x:c>
      <x:c r="F1438" s="13" t="str">
        <x:v>Reconstitution documentée V4 — nouvelle rédaction V5</x:v>
      </x:c>
      <x:c r="G1438" s="15" t="n">
        <x:v>10</x:v>
      </x:c>
      <x:c r="H1438" s="15" t="n">
        <x:v>14</x:v>
      </x:c>
    </x:row>
    <x:row r="1439" ht="52" customHeight="1">
      <x:c r="A1439" s="13" t="str">
        <x:v>AUD-010</x:v>
      </x:c>
      <x:c r="B1439" s="13" t="str">
        <x:v>Vara-Kesh — route haute</x:v>
      </x:c>
      <x:c r="C1439" s="13" t="str">
        <x:v>Mondes</x:v>
      </x:c>
      <x:c r="D1439" s="13" t="str">
        <x:v>Direction musicale</x:v>
      </x:c>
      <x:c r="E1439" s="13" t="str">
        <x:v>Lire Mondes</x:v>
      </x:c>
      <x:c r="F1439" s="13" t="str">
        <x:v>Reconstitution documentée V4 — nouvelle rédaction V5</x:v>
      </x:c>
      <x:c r="G1439" s="15" t="n">
        <x:v>10</x:v>
      </x:c>
      <x:c r="H1439" s="15" t="n">
        <x:v>15</x:v>
      </x:c>
    </x:row>
    <x:row r="1440" ht="52" customHeight="1">
      <x:c r="A1440" s="13" t="str">
        <x:v>AUD-011</x:v>
      </x:c>
      <x:c r="B1440" s="13" t="str">
        <x:v>Vara-Kesh — abri provisoire</x:v>
      </x:c>
      <x:c r="C1440" s="13" t="str">
        <x:v>Mondes</x:v>
      </x:c>
      <x:c r="D1440" s="13" t="str">
        <x:v>Direction musicale</x:v>
      </x:c>
      <x:c r="E1440" s="13" t="str">
        <x:v>Lire Mondes</x:v>
      </x:c>
      <x:c r="F1440" s="13" t="str">
        <x:v>Reconstitution documentée V4 — nouvelle rédaction V5</x:v>
      </x:c>
      <x:c r="G1440" s="15" t="n">
        <x:v>10</x:v>
      </x:c>
      <x:c r="H1440" s="15" t="n">
        <x:v>16</x:v>
      </x:c>
    </x:row>
    <x:row r="1441" ht="52" customHeight="1">
      <x:c r="A1441" s="13" t="str">
        <x:v>AUD-012</x:v>
      </x:c>
      <x:c r="B1441" s="13" t="str">
        <x:v>Vara-Kesh — retour</x:v>
      </x:c>
      <x:c r="C1441" s="13" t="str">
        <x:v>Mondes</x:v>
      </x:c>
      <x:c r="D1441" s="13" t="str">
        <x:v>Direction musicale</x:v>
      </x:c>
      <x:c r="E1441" s="13" t="str">
        <x:v>Lire Mondes</x:v>
      </x:c>
      <x:c r="F1441" s="13" t="str">
        <x:v>Reconstitution documentée V4 — nouvelle rédaction V5</x:v>
      </x:c>
      <x:c r="G1441" s="15" t="n">
        <x:v>10</x:v>
      </x:c>
      <x:c r="H1441" s="15" t="n">
        <x:v>17</x:v>
      </x:c>
    </x:row>
    <x:row r="1442" ht="52" customHeight="1">
      <x:c r="A1442" s="13" t="str">
        <x:v>AUD-013</x:v>
      </x:c>
      <x:c r="B1442" s="13" t="str">
        <x:v>Nereth — approche</x:v>
      </x:c>
      <x:c r="C1442" s="13" t="str">
        <x:v>Mondes</x:v>
      </x:c>
      <x:c r="D1442" s="13" t="str">
        <x:v>Direction musicale</x:v>
      </x:c>
      <x:c r="E1442" s="13" t="str">
        <x:v>Lire Mondes</x:v>
      </x:c>
      <x:c r="F1442" s="13" t="str">
        <x:v>Reconstitution documentée V4 — nouvelle rédaction V5</x:v>
      </x:c>
      <x:c r="G1442" s="15" t="n">
        <x:v>10</x:v>
      </x:c>
      <x:c r="H1442" s="15" t="n">
        <x:v>18</x:v>
      </x:c>
    </x:row>
    <x:row r="1443" ht="52" customHeight="1">
      <x:c r="A1443" s="13" t="str">
        <x:v>AUD-014</x:v>
      </x:c>
      <x:c r="B1443" s="13" t="str">
        <x:v>Nereth — trace récente</x:v>
      </x:c>
      <x:c r="C1443" s="13" t="str">
        <x:v>Mondes</x:v>
      </x:c>
      <x:c r="D1443" s="13" t="str">
        <x:v>Direction musicale</x:v>
      </x:c>
      <x:c r="E1443" s="13" t="str">
        <x:v>Lire Mondes</x:v>
      </x:c>
      <x:c r="F1443" s="13" t="str">
        <x:v>Reconstitution documentée V4 — nouvelle rédaction V5</x:v>
      </x:c>
      <x:c r="G1443" s="15" t="n">
        <x:v>10</x:v>
      </x:c>
      <x:c r="H1443" s="15" t="n">
        <x:v>19</x:v>
      </x:c>
    </x:row>
    <x:row r="1444" ht="52" customHeight="1">
      <x:c r="A1444" s="13" t="str">
        <x:v>AUD-015</x:v>
      </x:c>
      <x:c r="B1444" s="13" t="str">
        <x:v>Nereth — premier danger</x:v>
      </x:c>
      <x:c r="C1444" s="13" t="str">
        <x:v>Mondes</x:v>
      </x:c>
      <x:c r="D1444" s="13" t="str">
        <x:v>Direction musicale</x:v>
      </x:c>
      <x:c r="E1444" s="13" t="str">
        <x:v>Lire Mondes</x:v>
      </x:c>
      <x:c r="F1444" s="13" t="str">
        <x:v>Reconstitution documentée V4 — nouvelle rédaction V5</x:v>
      </x:c>
      <x:c r="G1444" s="15" t="n">
        <x:v>10</x:v>
      </x:c>
      <x:c r="H1444" s="15" t="n">
        <x:v>20</x:v>
      </x:c>
    </x:row>
    <x:row r="1445" ht="52" customHeight="1">
      <x:c r="A1445" s="13" t="str">
        <x:v>AUD-016</x:v>
      </x:c>
      <x:c r="B1445" s="13" t="str">
        <x:v>Nereth — route haute</x:v>
      </x:c>
      <x:c r="C1445" s="13" t="str">
        <x:v>Mondes</x:v>
      </x:c>
      <x:c r="D1445" s="13" t="str">
        <x:v>Direction musicale</x:v>
      </x:c>
      <x:c r="E1445" s="13" t="str">
        <x:v>Lire Mondes</x:v>
      </x:c>
      <x:c r="F1445" s="13" t="str">
        <x:v>Reconstitution documentée V4 — nouvelle rédaction V5</x:v>
      </x:c>
      <x:c r="G1445" s="15" t="n">
        <x:v>10</x:v>
      </x:c>
      <x:c r="H1445" s="15" t="n">
        <x:v>21</x:v>
      </x:c>
    </x:row>
    <x:row r="1446" ht="52" customHeight="1">
      <x:c r="A1446" s="13" t="str">
        <x:v>AUD-017</x:v>
      </x:c>
      <x:c r="B1446" s="13" t="str">
        <x:v>Nereth — abri provisoire</x:v>
      </x:c>
      <x:c r="C1446" s="13" t="str">
        <x:v>Mondes</x:v>
      </x:c>
      <x:c r="D1446" s="13" t="str">
        <x:v>Direction musicale</x:v>
      </x:c>
      <x:c r="E1446" s="13" t="str">
        <x:v>Lire Mondes</x:v>
      </x:c>
      <x:c r="F1446" s="13" t="str">
        <x:v>Reconstitution documentée V4 — nouvelle rédaction V5</x:v>
      </x:c>
      <x:c r="G1446" s="15" t="n">
        <x:v>10</x:v>
      </x:c>
      <x:c r="H1446" s="15" t="n">
        <x:v>22</x:v>
      </x:c>
    </x:row>
    <x:row r="1447" ht="52" customHeight="1">
      <x:c r="A1447" s="13" t="str">
        <x:v>AUD-018</x:v>
      </x:c>
      <x:c r="B1447" s="13" t="str">
        <x:v>Nereth — retour</x:v>
      </x:c>
      <x:c r="C1447" s="13" t="str">
        <x:v>Mondes</x:v>
      </x:c>
      <x:c r="D1447" s="13" t="str">
        <x:v>Direction musicale</x:v>
      </x:c>
      <x:c r="E1447" s="13" t="str">
        <x:v>Lire Mondes</x:v>
      </x:c>
      <x:c r="F1447" s="13" t="str">
        <x:v>Reconstitution documentée V4 — nouvelle rédaction V5</x:v>
      </x:c>
      <x:c r="G1447" s="15" t="n">
        <x:v>10</x:v>
      </x:c>
      <x:c r="H1447" s="15" t="n">
        <x:v>23</x:v>
      </x:c>
    </x:row>
    <x:row r="1448" ht="52" customHeight="1">
      <x:c r="A1448" s="13" t="str">
        <x:v>AUD-019</x:v>
      </x:c>
      <x:c r="B1448" s="13" t="str">
        <x:v>Oshara — approche</x:v>
      </x:c>
      <x:c r="C1448" s="13" t="str">
        <x:v>Mondes</x:v>
      </x:c>
      <x:c r="D1448" s="13" t="str">
        <x:v>Direction musicale</x:v>
      </x:c>
      <x:c r="E1448" s="13" t="str">
        <x:v>Lire Mondes</x:v>
      </x:c>
      <x:c r="F1448" s="13" t="str">
        <x:v>Reconstitution documentée V4 — nouvelle rédaction V5</x:v>
      </x:c>
      <x:c r="G1448" s="15" t="n">
        <x:v>10</x:v>
      </x:c>
      <x:c r="H1448" s="15" t="n">
        <x:v>24</x:v>
      </x:c>
    </x:row>
    <x:row r="1449" ht="52" customHeight="1">
      <x:c r="A1449" s="13" t="str">
        <x:v>AUD-020</x:v>
      </x:c>
      <x:c r="B1449" s="13" t="str">
        <x:v>Oshara — trace récente</x:v>
      </x:c>
      <x:c r="C1449" s="13" t="str">
        <x:v>Mondes</x:v>
      </x:c>
      <x:c r="D1449" s="13" t="str">
        <x:v>Direction musicale</x:v>
      </x:c>
      <x:c r="E1449" s="13" t="str">
        <x:v>Lire Mondes</x:v>
      </x:c>
      <x:c r="F1449" s="13" t="str">
        <x:v>Reconstitution documentée V4 — nouvelle rédaction V5</x:v>
      </x:c>
      <x:c r="G1449" s="15" t="n">
        <x:v>10</x:v>
      </x:c>
      <x:c r="H1449" s="15" t="n">
        <x:v>25</x:v>
      </x:c>
    </x:row>
    <x:row r="1450" ht="52" customHeight="1">
      <x:c r="A1450" s="13" t="str">
        <x:v>AUD-021</x:v>
      </x:c>
      <x:c r="B1450" s="13" t="str">
        <x:v>Oshara — premier danger</x:v>
      </x:c>
      <x:c r="C1450" s="13" t="str">
        <x:v>Mondes</x:v>
      </x:c>
      <x:c r="D1450" s="13" t="str">
        <x:v>Direction musicale</x:v>
      </x:c>
      <x:c r="E1450" s="13" t="str">
        <x:v>Lire Mondes</x:v>
      </x:c>
      <x:c r="F1450" s="13" t="str">
        <x:v>Reconstitution documentée V4 — nouvelle rédaction V5</x:v>
      </x:c>
      <x:c r="G1450" s="15" t="n">
        <x:v>10</x:v>
      </x:c>
      <x:c r="H1450" s="15" t="n">
        <x:v>26</x:v>
      </x:c>
    </x:row>
    <x:row r="1451" ht="52" customHeight="1">
      <x:c r="A1451" s="13" t="str">
        <x:v>AUD-022</x:v>
      </x:c>
      <x:c r="B1451" s="13" t="str">
        <x:v>Oshara — route haute</x:v>
      </x:c>
      <x:c r="C1451" s="13" t="str">
        <x:v>Mondes</x:v>
      </x:c>
      <x:c r="D1451" s="13" t="str">
        <x:v>Direction musicale</x:v>
      </x:c>
      <x:c r="E1451" s="13" t="str">
        <x:v>Lire Mondes</x:v>
      </x:c>
      <x:c r="F1451" s="13" t="str">
        <x:v>Reconstitution documentée V4 — nouvelle rédaction V5</x:v>
      </x:c>
      <x:c r="G1451" s="15" t="n">
        <x:v>10</x:v>
      </x:c>
      <x:c r="H1451" s="15" t="n">
        <x:v>27</x:v>
      </x:c>
    </x:row>
    <x:row r="1452" ht="52" customHeight="1">
      <x:c r="A1452" s="13" t="str">
        <x:v>AUD-023</x:v>
      </x:c>
      <x:c r="B1452" s="13" t="str">
        <x:v>Oshara — abri provisoire</x:v>
      </x:c>
      <x:c r="C1452" s="13" t="str">
        <x:v>Mondes</x:v>
      </x:c>
      <x:c r="D1452" s="13" t="str">
        <x:v>Direction musicale</x:v>
      </x:c>
      <x:c r="E1452" s="13" t="str">
        <x:v>Lire Mondes</x:v>
      </x:c>
      <x:c r="F1452" s="13" t="str">
        <x:v>Reconstitution documentée V4 — nouvelle rédaction V5</x:v>
      </x:c>
      <x:c r="G1452" s="15" t="n">
        <x:v>10</x:v>
      </x:c>
      <x:c r="H1452" s="15" t="n">
        <x:v>28</x:v>
      </x:c>
    </x:row>
    <x:row r="1453" ht="52" customHeight="1">
      <x:c r="A1453" s="13" t="str">
        <x:v>AUD-024</x:v>
      </x:c>
      <x:c r="B1453" s="13" t="str">
        <x:v>Oshara — retour</x:v>
      </x:c>
      <x:c r="C1453" s="13" t="str">
        <x:v>Mondes</x:v>
      </x:c>
      <x:c r="D1453" s="13" t="str">
        <x:v>Direction musicale</x:v>
      </x:c>
      <x:c r="E1453" s="13" t="str">
        <x:v>Lire Mondes</x:v>
      </x:c>
      <x:c r="F1453" s="13" t="str">
        <x:v>Reconstitution documentée V4 — nouvelle rédaction V5</x:v>
      </x:c>
      <x:c r="G1453" s="15" t="n">
        <x:v>10</x:v>
      </x:c>
      <x:c r="H1453" s="15" t="n">
        <x:v>29</x:v>
      </x:c>
    </x:row>
    <x:row r="1454" ht="52" customHeight="1">
      <x:c r="A1454" s="13" t="str">
        <x:v>AUD-025</x:v>
      </x:c>
      <x:c r="B1454" s="13" t="str">
        <x:v>Rukh Tal — approche</x:v>
      </x:c>
      <x:c r="C1454" s="13" t="str">
        <x:v>Mondes</x:v>
      </x:c>
      <x:c r="D1454" s="13" t="str">
        <x:v>Direction musicale</x:v>
      </x:c>
      <x:c r="E1454" s="13" t="str">
        <x:v>Lire Mondes</x:v>
      </x:c>
      <x:c r="F1454" s="13" t="str">
        <x:v>Reconstitution documentée V4 — nouvelle rédaction V5</x:v>
      </x:c>
      <x:c r="G1454" s="15" t="n">
        <x:v>10</x:v>
      </x:c>
      <x:c r="H1454" s="15" t="n">
        <x:v>30</x:v>
      </x:c>
    </x:row>
    <x:row r="1455" ht="52" customHeight="1">
      <x:c r="A1455" s="13" t="str">
        <x:v>AUD-026</x:v>
      </x:c>
      <x:c r="B1455" s="13" t="str">
        <x:v>Rukh Tal — trace récente</x:v>
      </x:c>
      <x:c r="C1455" s="13" t="str">
        <x:v>Mondes</x:v>
      </x:c>
      <x:c r="D1455" s="13" t="str">
        <x:v>Direction musicale</x:v>
      </x:c>
      <x:c r="E1455" s="13" t="str">
        <x:v>Lire Mondes</x:v>
      </x:c>
      <x:c r="F1455" s="13" t="str">
        <x:v>Reconstitution documentée V4 — nouvelle rédaction V5</x:v>
      </x:c>
      <x:c r="G1455" s="15" t="n">
        <x:v>10</x:v>
      </x:c>
      <x:c r="H1455" s="15" t="n">
        <x:v>31</x:v>
      </x:c>
    </x:row>
    <x:row r="1456" ht="52" customHeight="1">
      <x:c r="A1456" s="13" t="str">
        <x:v>AUD-027</x:v>
      </x:c>
      <x:c r="B1456" s="13" t="str">
        <x:v>Rukh Tal — premier danger</x:v>
      </x:c>
      <x:c r="C1456" s="13" t="str">
        <x:v>Mondes</x:v>
      </x:c>
      <x:c r="D1456" s="13" t="str">
        <x:v>Direction musicale</x:v>
      </x:c>
      <x:c r="E1456" s="13" t="str">
        <x:v>Lire Mondes</x:v>
      </x:c>
      <x:c r="F1456" s="13" t="str">
        <x:v>Reconstitution documentée V4 — nouvelle rédaction V5</x:v>
      </x:c>
      <x:c r="G1456" s="15" t="n">
        <x:v>10</x:v>
      </x:c>
      <x:c r="H1456" s="15" t="n">
        <x:v>32</x:v>
      </x:c>
    </x:row>
    <x:row r="1457" ht="52" customHeight="1">
      <x:c r="A1457" s="13" t="str">
        <x:v>AUD-028</x:v>
      </x:c>
      <x:c r="B1457" s="13" t="str">
        <x:v>Rukh Tal — route haute</x:v>
      </x:c>
      <x:c r="C1457" s="13" t="str">
        <x:v>Mondes</x:v>
      </x:c>
      <x:c r="D1457" s="13" t="str">
        <x:v>Direction musicale</x:v>
      </x:c>
      <x:c r="E1457" s="13" t="str">
        <x:v>Lire Mondes</x:v>
      </x:c>
      <x:c r="F1457" s="13" t="str">
        <x:v>Reconstitution documentée V4 — nouvelle rédaction V5</x:v>
      </x:c>
      <x:c r="G1457" s="15" t="n">
        <x:v>10</x:v>
      </x:c>
      <x:c r="H1457" s="15" t="n">
        <x:v>33</x:v>
      </x:c>
    </x:row>
    <x:row r="1458" ht="52" customHeight="1">
      <x:c r="A1458" s="13" t="str">
        <x:v>AUD-029</x:v>
      </x:c>
      <x:c r="B1458" s="13" t="str">
        <x:v>Rukh Tal — abri provisoire</x:v>
      </x:c>
      <x:c r="C1458" s="13" t="str">
        <x:v>Mondes</x:v>
      </x:c>
      <x:c r="D1458" s="13" t="str">
        <x:v>Direction musicale</x:v>
      </x:c>
      <x:c r="E1458" s="13" t="str">
        <x:v>Lire Mondes</x:v>
      </x:c>
      <x:c r="F1458" s="13" t="str">
        <x:v>Reconstitution documentée V4 — nouvelle rédaction V5</x:v>
      </x:c>
      <x:c r="G1458" s="15" t="n">
        <x:v>10</x:v>
      </x:c>
      <x:c r="H1458" s="15" t="n">
        <x:v>34</x:v>
      </x:c>
    </x:row>
    <x:row r="1459" ht="52" customHeight="1">
      <x:c r="A1459" s="13" t="str">
        <x:v>AUD-030</x:v>
      </x:c>
      <x:c r="B1459" s="13" t="str">
        <x:v>Rukh Tal — retour</x:v>
      </x:c>
      <x:c r="C1459" s="13" t="str">
        <x:v>Mondes</x:v>
      </x:c>
      <x:c r="D1459" s="13" t="str">
        <x:v>Direction musicale</x:v>
      </x:c>
      <x:c r="E1459" s="13" t="str">
        <x:v>Lire Mondes</x:v>
      </x:c>
      <x:c r="F1459" s="13" t="str">
        <x:v>Reconstitution documentée V4 — nouvelle rédaction V5</x:v>
      </x:c>
      <x:c r="G1459" s="15" t="n">
        <x:v>10</x:v>
      </x:c>
      <x:c r="H1459" s="15" t="n">
        <x:v>35</x:v>
      </x:c>
    </x:row>
    <x:row r="1460" ht="52" customHeight="1">
      <x:c r="A1460" s="13" t="str">
        <x:v>AUD-031</x:v>
      </x:c>
      <x:c r="B1460" s="13" t="str">
        <x:v>Sileth — approche</x:v>
      </x:c>
      <x:c r="C1460" s="13" t="str">
        <x:v>Mondes</x:v>
      </x:c>
      <x:c r="D1460" s="13" t="str">
        <x:v>Direction musicale</x:v>
      </x:c>
      <x:c r="E1460" s="13" t="str">
        <x:v>Lire Mondes</x:v>
      </x:c>
      <x:c r="F1460" s="13" t="str">
        <x:v>Reconstitution documentée V4 — nouvelle rédaction V5</x:v>
      </x:c>
      <x:c r="G1460" s="15" t="n">
        <x:v>10</x:v>
      </x:c>
      <x:c r="H1460" s="15" t="n">
        <x:v>36</x:v>
      </x:c>
    </x:row>
    <x:row r="1461" ht="52" customHeight="1">
      <x:c r="A1461" s="13" t="str">
        <x:v>AUD-032</x:v>
      </x:c>
      <x:c r="B1461" s="13" t="str">
        <x:v>Sileth — trace récente</x:v>
      </x:c>
      <x:c r="C1461" s="13" t="str">
        <x:v>Mondes</x:v>
      </x:c>
      <x:c r="D1461" s="13" t="str">
        <x:v>Direction musicale</x:v>
      </x:c>
      <x:c r="E1461" s="13" t="str">
        <x:v>Lire Mondes</x:v>
      </x:c>
      <x:c r="F1461" s="13" t="str">
        <x:v>Reconstitution documentée V4 — nouvelle rédaction V5</x:v>
      </x:c>
      <x:c r="G1461" s="15" t="n">
        <x:v>10</x:v>
      </x:c>
      <x:c r="H1461" s="15" t="n">
        <x:v>37</x:v>
      </x:c>
    </x:row>
    <x:row r="1462" ht="52" customHeight="1">
      <x:c r="A1462" s="13" t="str">
        <x:v>AUD-033</x:v>
      </x:c>
      <x:c r="B1462" s="13" t="str">
        <x:v>Sileth — premier danger</x:v>
      </x:c>
      <x:c r="C1462" s="13" t="str">
        <x:v>Mondes</x:v>
      </x:c>
      <x:c r="D1462" s="13" t="str">
        <x:v>Direction musicale</x:v>
      </x:c>
      <x:c r="E1462" s="13" t="str">
        <x:v>Lire Mondes</x:v>
      </x:c>
      <x:c r="F1462" s="13" t="str">
        <x:v>Reconstitution documentée V4 — nouvelle rédaction V5</x:v>
      </x:c>
      <x:c r="G1462" s="15" t="n">
        <x:v>10</x:v>
      </x:c>
      <x:c r="H1462" s="15" t="n">
        <x:v>38</x:v>
      </x:c>
    </x:row>
    <x:row r="1463" ht="52" customHeight="1">
      <x:c r="A1463" s="13" t="str">
        <x:v>AUD-034</x:v>
      </x:c>
      <x:c r="B1463" s="13" t="str">
        <x:v>Sileth — route haute</x:v>
      </x:c>
      <x:c r="C1463" s="13" t="str">
        <x:v>Mondes</x:v>
      </x:c>
      <x:c r="D1463" s="13" t="str">
        <x:v>Direction musicale</x:v>
      </x:c>
      <x:c r="E1463" s="13" t="str">
        <x:v>Lire Mondes</x:v>
      </x:c>
      <x:c r="F1463" s="13" t="str">
        <x:v>Reconstitution documentée V4 — nouvelle rédaction V5</x:v>
      </x:c>
      <x:c r="G1463" s="15" t="n">
        <x:v>10</x:v>
      </x:c>
      <x:c r="H1463" s="15" t="n">
        <x:v>39</x:v>
      </x:c>
    </x:row>
    <x:row r="1464" ht="52" customHeight="1">
      <x:c r="A1464" s="13" t="str">
        <x:v>AUD-035</x:v>
      </x:c>
      <x:c r="B1464" s="13" t="str">
        <x:v>Sileth — abri provisoire</x:v>
      </x:c>
      <x:c r="C1464" s="13" t="str">
        <x:v>Mondes</x:v>
      </x:c>
      <x:c r="D1464" s="13" t="str">
        <x:v>Direction musicale</x:v>
      </x:c>
      <x:c r="E1464" s="13" t="str">
        <x:v>Lire Mondes</x:v>
      </x:c>
      <x:c r="F1464" s="13" t="str">
        <x:v>Reconstitution documentée V4 — nouvelle rédaction V5</x:v>
      </x:c>
      <x:c r="G1464" s="15" t="n">
        <x:v>10</x:v>
      </x:c>
      <x:c r="H1464" s="15" t="n">
        <x:v>40</x:v>
      </x:c>
    </x:row>
    <x:row r="1465" ht="52" customHeight="1">
      <x:c r="A1465" s="13" t="str">
        <x:v>AUD-036</x:v>
      </x:c>
      <x:c r="B1465" s="13" t="str">
        <x:v>Sileth — retour</x:v>
      </x:c>
      <x:c r="C1465" s="13" t="str">
        <x:v>Mondes</x:v>
      </x:c>
      <x:c r="D1465" s="13" t="str">
        <x:v>Direction musicale</x:v>
      </x:c>
      <x:c r="E1465" s="13" t="str">
        <x:v>Lire Mondes</x:v>
      </x:c>
      <x:c r="F1465" s="13" t="str">
        <x:v>Reconstitution documentée V4 — nouvelle rédaction V5</x:v>
      </x:c>
      <x:c r="G1465" s="15" t="n">
        <x:v>10</x:v>
      </x:c>
      <x:c r="H1465" s="15" t="n">
        <x:v>41</x:v>
      </x:c>
    </x:row>
    <x:row r="1466" ht="52" customHeight="1">
      <x:c r="A1466" s="13" t="str">
        <x:v>AUD-037</x:v>
      </x:c>
      <x:c r="B1466" s="13" t="str">
        <x:v>Xeno Prime — approche</x:v>
      </x:c>
      <x:c r="C1466" s="13" t="str">
        <x:v>Mondes</x:v>
      </x:c>
      <x:c r="D1466" s="13" t="str">
        <x:v>Direction musicale</x:v>
      </x:c>
      <x:c r="E1466" s="13" t="str">
        <x:v>Lire Mondes</x:v>
      </x:c>
      <x:c r="F1466" s="13" t="str">
        <x:v>Reconstitution documentée V4 — nouvelle rédaction V5</x:v>
      </x:c>
      <x:c r="G1466" s="15" t="n">
        <x:v>10</x:v>
      </x:c>
      <x:c r="H1466" s="15" t="n">
        <x:v>42</x:v>
      </x:c>
    </x:row>
    <x:row r="1467" ht="52" customHeight="1">
      <x:c r="A1467" s="13" t="str">
        <x:v>AUD-038</x:v>
      </x:c>
      <x:c r="B1467" s="13" t="str">
        <x:v>Xeno Prime — trace récente</x:v>
      </x:c>
      <x:c r="C1467" s="13" t="str">
        <x:v>Mondes</x:v>
      </x:c>
      <x:c r="D1467" s="13" t="str">
        <x:v>Direction musicale</x:v>
      </x:c>
      <x:c r="E1467" s="13" t="str">
        <x:v>Lire Mondes</x:v>
      </x:c>
      <x:c r="F1467" s="13" t="str">
        <x:v>Reconstitution documentée V4 — nouvelle rédaction V5</x:v>
      </x:c>
      <x:c r="G1467" s="15" t="n">
        <x:v>10</x:v>
      </x:c>
      <x:c r="H1467" s="15" t="n">
        <x:v>43</x:v>
      </x:c>
    </x:row>
    <x:row r="1468" ht="52" customHeight="1">
      <x:c r="A1468" s="13" t="str">
        <x:v>AUD-039</x:v>
      </x:c>
      <x:c r="B1468" s="13" t="str">
        <x:v>Xeno Prime — premier danger</x:v>
      </x:c>
      <x:c r="C1468" s="13" t="str">
        <x:v>Mondes</x:v>
      </x:c>
      <x:c r="D1468" s="13" t="str">
        <x:v>Direction musicale</x:v>
      </x:c>
      <x:c r="E1468" s="13" t="str">
        <x:v>Lire Mondes</x:v>
      </x:c>
      <x:c r="F1468" s="13" t="str">
        <x:v>Reconstitution documentée V4 — nouvelle rédaction V5</x:v>
      </x:c>
      <x:c r="G1468" s="15" t="n">
        <x:v>10</x:v>
      </x:c>
      <x:c r="H1468" s="15" t="n">
        <x:v>44</x:v>
      </x:c>
    </x:row>
    <x:row r="1469" ht="52" customHeight="1">
      <x:c r="A1469" s="13" t="str">
        <x:v>AUD-040</x:v>
      </x:c>
      <x:c r="B1469" s="13" t="str">
        <x:v>Xeno Prime — route haute</x:v>
      </x:c>
      <x:c r="C1469" s="13" t="str">
        <x:v>Mondes</x:v>
      </x:c>
      <x:c r="D1469" s="13" t="str">
        <x:v>Direction musicale</x:v>
      </x:c>
      <x:c r="E1469" s="13" t="str">
        <x:v>Lire Mondes</x:v>
      </x:c>
      <x:c r="F1469" s="13" t="str">
        <x:v>Reconstitution documentée V4 — nouvelle rédaction V5</x:v>
      </x:c>
      <x:c r="G1469" s="15" t="n">
        <x:v>10</x:v>
      </x:c>
      <x:c r="H1469" s="15" t="n">
        <x:v>45</x:v>
      </x:c>
    </x:row>
    <x:row r="1470" ht="52" customHeight="1">
      <x:c r="A1470" s="13" t="str">
        <x:v>AUD-041</x:v>
      </x:c>
      <x:c r="B1470" s="13" t="str">
        <x:v>Xeno Prime — abri provisoire</x:v>
      </x:c>
      <x:c r="C1470" s="13" t="str">
        <x:v>Mondes</x:v>
      </x:c>
      <x:c r="D1470" s="13" t="str">
        <x:v>Direction musicale</x:v>
      </x:c>
      <x:c r="E1470" s="13" t="str">
        <x:v>Lire Mondes</x:v>
      </x:c>
      <x:c r="F1470" s="13" t="str">
        <x:v>Reconstitution documentée V4 — nouvelle rédaction V5</x:v>
      </x:c>
      <x:c r="G1470" s="15" t="n">
        <x:v>10</x:v>
      </x:c>
      <x:c r="H1470" s="15" t="n">
        <x:v>46</x:v>
      </x:c>
    </x:row>
    <x:row r="1471" ht="52" customHeight="1">
      <x:c r="A1471" s="13" t="str">
        <x:v>AUD-042</x:v>
      </x:c>
      <x:c r="B1471" s="13" t="str">
        <x:v>Xeno Prime — retour</x:v>
      </x:c>
      <x:c r="C1471" s="13" t="str">
        <x:v>Mondes</x:v>
      </x:c>
      <x:c r="D1471" s="13" t="str">
        <x:v>Direction musicale</x:v>
      </x:c>
      <x:c r="E1471" s="13" t="str">
        <x:v>Lire Mondes</x:v>
      </x:c>
      <x:c r="F1471" s="13" t="str">
        <x:v>Reconstitution documentée V4 — nouvelle rédaction V5</x:v>
      </x:c>
      <x:c r="G1471" s="15" t="n">
        <x:v>10</x:v>
      </x:c>
      <x:c r="H1471" s="15" t="n">
        <x:v>47</x:v>
      </x:c>
    </x:row>
    <x:row r="1472" ht="52" customHeight="1">
      <x:c r="A1472" s="13" t="str">
        <x:v>AUD-043</x:v>
      </x:c>
      <x:c r="B1472" s="13" t="str">
        <x:v>Dharos — approche</x:v>
      </x:c>
      <x:c r="C1472" s="13" t="str">
        <x:v>Mondes</x:v>
      </x:c>
      <x:c r="D1472" s="13" t="str">
        <x:v>Direction musicale</x:v>
      </x:c>
      <x:c r="E1472" s="13" t="str">
        <x:v>Lire Mondes</x:v>
      </x:c>
      <x:c r="F1472" s="13" t="str">
        <x:v>Reconstitution documentée V4 — nouvelle rédaction V5</x:v>
      </x:c>
      <x:c r="G1472" s="15" t="n">
        <x:v>10</x:v>
      </x:c>
      <x:c r="H1472" s="15" t="n">
        <x:v>48</x:v>
      </x:c>
    </x:row>
    <x:row r="1473" ht="52" customHeight="1">
      <x:c r="A1473" s="13" t="str">
        <x:v>AUD-044</x:v>
      </x:c>
      <x:c r="B1473" s="13" t="str">
        <x:v>Dharos — trace récente</x:v>
      </x:c>
      <x:c r="C1473" s="13" t="str">
        <x:v>Mondes</x:v>
      </x:c>
      <x:c r="D1473" s="13" t="str">
        <x:v>Direction musicale</x:v>
      </x:c>
      <x:c r="E1473" s="13" t="str">
        <x:v>Lire Mondes</x:v>
      </x:c>
      <x:c r="F1473" s="13" t="str">
        <x:v>Reconstitution documentée V4 — nouvelle rédaction V5</x:v>
      </x:c>
      <x:c r="G1473" s="15" t="n">
        <x:v>10</x:v>
      </x:c>
      <x:c r="H1473" s="15" t="n">
        <x:v>49</x:v>
      </x:c>
    </x:row>
    <x:row r="1474" ht="52" customHeight="1">
      <x:c r="A1474" s="13" t="str">
        <x:v>AUD-045</x:v>
      </x:c>
      <x:c r="B1474" s="13" t="str">
        <x:v>Dharos — premier danger</x:v>
      </x:c>
      <x:c r="C1474" s="13" t="str">
        <x:v>Mondes</x:v>
      </x:c>
      <x:c r="D1474" s="13" t="str">
        <x:v>Direction musicale</x:v>
      </x:c>
      <x:c r="E1474" s="13" t="str">
        <x:v>Lire Mondes</x:v>
      </x:c>
      <x:c r="F1474" s="13" t="str">
        <x:v>Reconstitution documentée V4 — nouvelle rédaction V5</x:v>
      </x:c>
      <x:c r="G1474" s="15" t="n">
        <x:v>10</x:v>
      </x:c>
      <x:c r="H1474" s="15" t="n">
        <x:v>50</x:v>
      </x:c>
    </x:row>
    <x:row r="1475" ht="52" customHeight="1">
      <x:c r="A1475" s="13" t="str">
        <x:v>AUD-046</x:v>
      </x:c>
      <x:c r="B1475" s="13" t="str">
        <x:v>Dharos — route haute</x:v>
      </x:c>
      <x:c r="C1475" s="13" t="str">
        <x:v>Mondes</x:v>
      </x:c>
      <x:c r="D1475" s="13" t="str">
        <x:v>Direction musicale</x:v>
      </x:c>
      <x:c r="E1475" s="13" t="str">
        <x:v>Lire Mondes</x:v>
      </x:c>
      <x:c r="F1475" s="13" t="str">
        <x:v>Reconstitution documentée V4 — nouvelle rédaction V5</x:v>
      </x:c>
      <x:c r="G1475" s="15" t="n">
        <x:v>10</x:v>
      </x:c>
      <x:c r="H1475" s="15" t="n">
        <x:v>51</x:v>
      </x:c>
    </x:row>
    <x:row r="1476" ht="52" customHeight="1">
      <x:c r="A1476" s="13" t="str">
        <x:v>AUD-047</x:v>
      </x:c>
      <x:c r="B1476" s="13" t="str">
        <x:v>Dharos — abri provisoire</x:v>
      </x:c>
      <x:c r="C1476" s="13" t="str">
        <x:v>Mondes</x:v>
      </x:c>
      <x:c r="D1476" s="13" t="str">
        <x:v>Direction musicale</x:v>
      </x:c>
      <x:c r="E1476" s="13" t="str">
        <x:v>Lire Mondes</x:v>
      </x:c>
      <x:c r="F1476" s="13" t="str">
        <x:v>Reconstitution documentée V4 — nouvelle rédaction V5</x:v>
      </x:c>
      <x:c r="G1476" s="15" t="n">
        <x:v>10</x:v>
      </x:c>
      <x:c r="H1476" s="15" t="n">
        <x:v>52</x:v>
      </x:c>
    </x:row>
    <x:row r="1477" ht="52" customHeight="1">
      <x:c r="A1477" s="13" t="str">
        <x:v>AUD-048</x:v>
      </x:c>
      <x:c r="B1477" s="13" t="str">
        <x:v>Dharos — retour</x:v>
      </x:c>
      <x:c r="C1477" s="13" t="str">
        <x:v>Mondes</x:v>
      </x:c>
      <x:c r="D1477" s="13" t="str">
        <x:v>Direction musicale</x:v>
      </x:c>
      <x:c r="E1477" s="13" t="str">
        <x:v>Lire Mondes</x:v>
      </x:c>
      <x:c r="F1477" s="13" t="str">
        <x:v>Reconstitution documentée V4 — nouvelle rédaction V5</x:v>
      </x:c>
      <x:c r="G1477" s="15" t="n">
        <x:v>10</x:v>
      </x:c>
      <x:c r="H1477" s="15" t="n">
        <x:v>53</x:v>
      </x:c>
    </x:row>
    <x:row r="1478" ht="52" customHeight="1">
      <x:c r="A1478" s="13" t="str">
        <x:v>AUD-049</x:v>
      </x:c>
      <x:c r="B1478" s="13" t="str">
        <x:v>Confrontation de Kharuun</x:v>
      </x:c>
      <x:c r="C1478" s="13" t="str">
        <x:v>Mondes</x:v>
      </x:c>
      <x:c r="D1478" s="13" t="str">
        <x:v>Direction musicale</x:v>
      </x:c>
      <x:c r="E1478" s="13" t="str">
        <x:v>Lire Mondes</x:v>
      </x:c>
      <x:c r="F1478" s="13" t="str">
        <x:v>Reconstitution documentée V4 — nouvelle rédaction V5</x:v>
      </x:c>
      <x:c r="G1478" s="15" t="n">
        <x:v>10</x:v>
      </x:c>
      <x:c r="H1478" s="15" t="n">
        <x:v>54</x:v>
      </x:c>
    </x:row>
    <x:row r="1479" ht="52" customHeight="1">
      <x:c r="A1479" s="13" t="str">
        <x:v>AUD-050</x:v>
      </x:c>
      <x:c r="B1479" s="13" t="str">
        <x:v>Confrontation de Vara-Kesh</x:v>
      </x:c>
      <x:c r="C1479" s="13" t="str">
        <x:v>Mondes</x:v>
      </x:c>
      <x:c r="D1479" s="13" t="str">
        <x:v>Direction musicale</x:v>
      </x:c>
      <x:c r="E1479" s="13" t="str">
        <x:v>Lire Mondes</x:v>
      </x:c>
      <x:c r="F1479" s="13" t="str">
        <x:v>Reconstitution documentée V4 — nouvelle rédaction V5</x:v>
      </x:c>
      <x:c r="G1479" s="15" t="n">
        <x:v>10</x:v>
      </x:c>
      <x:c r="H1479" s="15" t="n">
        <x:v>55</x:v>
      </x:c>
    </x:row>
    <x:row r="1480" ht="52" customHeight="1">
      <x:c r="A1480" s="13" t="str">
        <x:v>AUD-051</x:v>
      </x:c>
      <x:c r="B1480" s="13" t="str">
        <x:v>Confrontation de Nereth</x:v>
      </x:c>
      <x:c r="C1480" s="13" t="str">
        <x:v>Mondes</x:v>
      </x:c>
      <x:c r="D1480" s="13" t="str">
        <x:v>Direction musicale</x:v>
      </x:c>
      <x:c r="E1480" s="13" t="str">
        <x:v>Lire Mondes</x:v>
      </x:c>
      <x:c r="F1480" s="13" t="str">
        <x:v>Reconstitution documentée V4 — nouvelle rédaction V5</x:v>
      </x:c>
      <x:c r="G1480" s="15" t="n">
        <x:v>10</x:v>
      </x:c>
      <x:c r="H1480" s="15" t="n">
        <x:v>56</x:v>
      </x:c>
    </x:row>
    <x:row r="1481" ht="52" customHeight="1">
      <x:c r="A1481" s="13" t="str">
        <x:v>AUD-052</x:v>
      </x:c>
      <x:c r="B1481" s="13" t="str">
        <x:v>Confrontation de Oshara</x:v>
      </x:c>
      <x:c r="C1481" s="13" t="str">
        <x:v>Mondes</x:v>
      </x:c>
      <x:c r="D1481" s="13" t="str">
        <x:v>Direction musicale</x:v>
      </x:c>
      <x:c r="E1481" s="13" t="str">
        <x:v>Lire Mondes</x:v>
      </x:c>
      <x:c r="F1481" s="13" t="str">
        <x:v>Reconstitution documentée V4 — nouvelle rédaction V5</x:v>
      </x:c>
      <x:c r="G1481" s="15" t="n">
        <x:v>10</x:v>
      </x:c>
      <x:c r="H1481" s="15" t="n">
        <x:v>57</x:v>
      </x:c>
    </x:row>
    <x:row r="1482" ht="52" customHeight="1">
      <x:c r="A1482" s="13" t="str">
        <x:v>AUD-053</x:v>
      </x:c>
      <x:c r="B1482" s="13" t="str">
        <x:v>Confrontation de Rukh Tal</x:v>
      </x:c>
      <x:c r="C1482" s="13" t="str">
        <x:v>Mondes</x:v>
      </x:c>
      <x:c r="D1482" s="13" t="str">
        <x:v>Direction musicale</x:v>
      </x:c>
      <x:c r="E1482" s="13" t="str">
        <x:v>Lire Mondes</x:v>
      </x:c>
      <x:c r="F1482" s="13" t="str">
        <x:v>Reconstitution documentée V4 — nouvelle rédaction V5</x:v>
      </x:c>
      <x:c r="G1482" s="15" t="n">
        <x:v>10</x:v>
      </x:c>
      <x:c r="H1482" s="15" t="n">
        <x:v>58</x:v>
      </x:c>
    </x:row>
    <x:row r="1483" ht="52" customHeight="1">
      <x:c r="A1483" s="13" t="str">
        <x:v>AUD-054</x:v>
      </x:c>
      <x:c r="B1483" s="13" t="str">
        <x:v>Confrontation de Sileth</x:v>
      </x:c>
      <x:c r="C1483" s="13" t="str">
        <x:v>Mondes</x:v>
      </x:c>
      <x:c r="D1483" s="13" t="str">
        <x:v>Direction musicale</x:v>
      </x:c>
      <x:c r="E1483" s="13" t="str">
        <x:v>Lire Mondes</x:v>
      </x:c>
      <x:c r="F1483" s="13" t="str">
        <x:v>Reconstitution documentée V4 — nouvelle rédaction V5</x:v>
      </x:c>
      <x:c r="G1483" s="15" t="n">
        <x:v>10</x:v>
      </x:c>
      <x:c r="H1483" s="15" t="n">
        <x:v>59</x:v>
      </x:c>
    </x:row>
    <x:row r="1484" ht="52" customHeight="1">
      <x:c r="A1484" s="13" t="str">
        <x:v>AUD-055</x:v>
      </x:c>
      <x:c r="B1484" s="13" t="str">
        <x:v>Confrontation de Xeno Prime</x:v>
      </x:c>
      <x:c r="C1484" s="13" t="str">
        <x:v>Mondes</x:v>
      </x:c>
      <x:c r="D1484" s="13" t="str">
        <x:v>Direction musicale</x:v>
      </x:c>
      <x:c r="E1484" s="13" t="str">
        <x:v>Lire Mondes</x:v>
      </x:c>
      <x:c r="F1484" s="13" t="str">
        <x:v>Reconstitution documentée V4 — nouvelle rédaction V5</x:v>
      </x:c>
      <x:c r="G1484" s="15" t="n">
        <x:v>10</x:v>
      </x:c>
      <x:c r="H1484" s="15" t="n">
        <x:v>60</x:v>
      </x:c>
    </x:row>
    <x:row r="1485" ht="52" customHeight="1">
      <x:c r="A1485" s="13" t="str">
        <x:v>AUD-056</x:v>
      </x:c>
      <x:c r="B1485" s="13" t="str">
        <x:v>Confrontation de Dharos</x:v>
      </x:c>
      <x:c r="C1485" s="13" t="str">
        <x:v>Mondes</x:v>
      </x:c>
      <x:c r="D1485" s="13" t="str">
        <x:v>Direction musicale</x:v>
      </x:c>
      <x:c r="E1485" s="13" t="str">
        <x:v>Lire Mondes</x:v>
      </x:c>
      <x:c r="F1485" s="13" t="str">
        <x:v>Reconstitution documentée V4 — nouvelle rédaction V5</x:v>
      </x:c>
      <x:c r="G1485" s="15" t="n">
        <x:v>10</x:v>
      </x:c>
      <x:c r="H1485" s="15" t="n">
        <x:v>61</x:v>
      </x:c>
    </x:row>
    <x:row r="1486" ht="52" customHeight="1">
      <x:c r="A1486" s="13" t="str">
        <x:v>AUD-057</x:v>
      </x:c>
      <x:c r="B1486" s="13" t="str">
        <x:v>Vaisseau — Carte galactique</x:v>
      </x:c>
      <x:c r="C1486" s="13" t="str">
        <x:v>Mondes</x:v>
      </x:c>
      <x:c r="D1486" s="13" t="str">
        <x:v>Direction musicale</x:v>
      </x:c>
      <x:c r="E1486" s="13" t="str">
        <x:v>Lire Mondes</x:v>
      </x:c>
      <x:c r="F1486" s="13" t="str">
        <x:v>Reconstitution documentée V4 — nouvelle rédaction V5</x:v>
      </x:c>
      <x:c r="G1486" s="15" t="n">
        <x:v>10</x:v>
      </x:c>
      <x:c r="H1486" s="15" t="n">
        <x:v>62</x:v>
      </x:c>
    </x:row>
    <x:row r="1487" ht="52" customHeight="1">
      <x:c r="A1487" s="13" t="str">
        <x:v>AUD-058</x:v>
      </x:c>
      <x:c r="B1487" s="13" t="str">
        <x:v>Vaisseau — Armurerie murale</x:v>
      </x:c>
      <x:c r="C1487" s="13" t="str">
        <x:v>Mondes</x:v>
      </x:c>
      <x:c r="D1487" s="13" t="str">
        <x:v>Direction musicale</x:v>
      </x:c>
      <x:c r="E1487" s="13" t="str">
        <x:v>Lire Mondes</x:v>
      </x:c>
      <x:c r="F1487" s="13" t="str">
        <x:v>Reconstitution documentée V4 — nouvelle rédaction V5</x:v>
      </x:c>
      <x:c r="G1487" s="15" t="n">
        <x:v>10</x:v>
      </x:c>
      <x:c r="H1487" s="15" t="n">
        <x:v>63</x:v>
      </x:c>
    </x:row>
    <x:row r="1488" ht="52" customHeight="1">
      <x:c r="A1488" s="13" t="str">
        <x:v>AUD-059</x:v>
      </x:c>
      <x:c r="B1488" s="13" t="str">
        <x:v>Vaisseau — Archives du clan</x:v>
      </x:c>
      <x:c r="C1488" s="13" t="str">
        <x:v>Mondes</x:v>
      </x:c>
      <x:c r="D1488" s="13" t="str">
        <x:v>Direction musicale</x:v>
      </x:c>
      <x:c r="E1488" s="13" t="str">
        <x:v>Lire Mondes</x:v>
      </x:c>
      <x:c r="F1488" s="13" t="str">
        <x:v>Reconstitution documentée V4 — nouvelle rédaction V5</x:v>
      </x:c>
      <x:c r="G1488" s="15" t="n">
        <x:v>10</x:v>
      </x:c>
      <x:c r="H1488" s="15" t="n">
        <x:v>64</x:v>
      </x:c>
    </x:row>
    <x:row r="1489" ht="52" customHeight="1">
      <x:c r="A1489" s="13" t="str">
        <x:v>AUD-060</x:v>
      </x:c>
      <x:c r="B1489" s="13" t="str">
        <x:v>Vaisseau — Atelier d’apparence</x:v>
      </x:c>
      <x:c r="C1489" s="13" t="str">
        <x:v>Mondes</x:v>
      </x:c>
      <x:c r="D1489" s="13" t="str">
        <x:v>Direction musicale</x:v>
      </x:c>
      <x:c r="E1489" s="13" t="str">
        <x:v>Lire Mondes</x:v>
      </x:c>
      <x:c r="F1489" s="13" t="str">
        <x:v>Reconstitution documentée V4 — nouvelle rédaction V5</x:v>
      </x:c>
      <x:c r="G1489" s="15" t="n">
        <x:v>10</x:v>
      </x:c>
      <x:c r="H1489" s="15" t="n">
        <x:v>65</x:v>
      </x:c>
    </x:row>
    <x:row r="1490" ht="52" customHeight="1">
      <x:c r="A1490" s="13" t="str">
        <x:v>AUD-061</x:v>
      </x:c>
      <x:c r="B1490" s="13" t="str">
        <x:v>Vaisseau — Galerie des trophées</x:v>
      </x:c>
      <x:c r="C1490" s="13" t="str">
        <x:v>Mondes</x:v>
      </x:c>
      <x:c r="D1490" s="13" t="str">
        <x:v>Direction musicale</x:v>
      </x:c>
      <x:c r="E1490" s="13" t="str">
        <x:v>Lire Mondes</x:v>
      </x:c>
      <x:c r="F1490" s="13" t="str">
        <x:v>Reconstitution documentée V4 — nouvelle rédaction V5</x:v>
      </x:c>
      <x:c r="G1490" s="15" t="n">
        <x:v>10</x:v>
      </x:c>
      <x:c r="H1490" s="15" t="n">
        <x:v>66</x:v>
      </x:c>
    </x:row>
    <x:row r="1491" ht="52" customHeight="1">
      <x:c r="A1491" s="13" t="str">
        <x:v>AUD-062</x:v>
      </x:c>
      <x:c r="B1491" s="13" t="str">
        <x:v>Vaisseau — Salle de soin</x:v>
      </x:c>
      <x:c r="C1491" s="13" t="str">
        <x:v>Mondes</x:v>
      </x:c>
      <x:c r="D1491" s="13" t="str">
        <x:v>Direction musicale</x:v>
      </x:c>
      <x:c r="E1491" s="13" t="str">
        <x:v>Lire Mondes</x:v>
      </x:c>
      <x:c r="F1491" s="13" t="str">
        <x:v>Reconstitution documentée V4 — nouvelle rédaction V5</x:v>
      </x:c>
      <x:c r="G1491" s="15" t="n">
        <x:v>10</x:v>
      </x:c>
      <x:c r="H1491" s="15" t="n">
        <x:v>67</x:v>
      </x:c>
    </x:row>
    <x:row r="1492" ht="52" customHeight="1">
      <x:c r="A1492" s="13" t="str">
        <x:v>AUD-063</x:v>
      </x:c>
      <x:c r="B1492" s="13" t="str">
        <x:v>Vaisseau — Arène d’entraînement</x:v>
      </x:c>
      <x:c r="C1492" s="13" t="str">
        <x:v>Mondes</x:v>
      </x:c>
      <x:c r="D1492" s="13" t="str">
        <x:v>Direction musicale</x:v>
      </x:c>
      <x:c r="E1492" s="13" t="str">
        <x:v>Lire Mondes</x:v>
      </x:c>
      <x:c r="F1492" s="13" t="str">
        <x:v>Reconstitution documentée V4 — nouvelle rédaction V5</x:v>
      </x:c>
      <x:c r="G1492" s="15" t="n">
        <x:v>10</x:v>
      </x:c>
      <x:c r="H1492" s="15" t="n">
        <x:v>68</x:v>
      </x:c>
    </x:row>
    <x:row r="1493" ht="52" customHeight="1">
      <x:c r="A1493" s="13" t="str">
        <x:v>AUD-064</x:v>
      </x:c>
      <x:c r="B1493" s="13" t="str">
        <x:v>Vaisseau — Sas de lancement</x:v>
      </x:c>
      <x:c r="C1493" s="13" t="str">
        <x:v>Mondes</x:v>
      </x:c>
      <x:c r="D1493" s="13" t="str">
        <x:v>Direction musicale</x:v>
      </x:c>
      <x:c r="E1493" s="13" t="str">
        <x:v>Lire Mondes</x:v>
      </x:c>
      <x:c r="F1493" s="13" t="str">
        <x:v>Reconstitution documentée V4 — nouvelle rédaction V5</x:v>
      </x:c>
      <x:c r="G1493" s="15" t="n">
        <x:v>10</x:v>
      </x:c>
      <x:c r="H1493" s="15" t="n">
        <x:v>69</x:v>
      </x:c>
    </x:row>
    <x:row r="1494" ht="52" customHeight="1">
      <x:c r="A1494" s="13" t="str">
        <x:v>AUD-065</x:v>
      </x:c>
      <x:c r="B1494" s="13" t="str">
        <x:v>Navigation — départ</x:v>
      </x:c>
      <x:c r="C1494" s="13" t="str">
        <x:v>Mondes</x:v>
      </x:c>
      <x:c r="D1494" s="13" t="str">
        <x:v>Direction musicale</x:v>
      </x:c>
      <x:c r="E1494" s="13" t="str">
        <x:v>Lire Mondes</x:v>
      </x:c>
      <x:c r="F1494" s="13" t="str">
        <x:v>Reconstitution documentée V4 — nouvelle rédaction V5</x:v>
      </x:c>
      <x:c r="G1494" s="15" t="n">
        <x:v>10</x:v>
      </x:c>
      <x:c r="H1494" s="15" t="n">
        <x:v>70</x:v>
      </x:c>
    </x:row>
    <x:row r="1495" ht="52" customHeight="1">
      <x:c r="A1495" s="13" t="str">
        <x:v>AUD-066</x:v>
      </x:c>
      <x:c r="B1495" s="13" t="str">
        <x:v>Navigation — route incertaine</x:v>
      </x:c>
      <x:c r="C1495" s="13" t="str">
        <x:v>Mondes</x:v>
      </x:c>
      <x:c r="D1495" s="13" t="str">
        <x:v>Direction musicale</x:v>
      </x:c>
      <x:c r="E1495" s="13" t="str">
        <x:v>Lire Mondes</x:v>
      </x:c>
      <x:c r="F1495" s="13" t="str">
        <x:v>Reconstitution documentée V4 — nouvelle rédaction V5</x:v>
      </x:c>
      <x:c r="G1495" s="15" t="n">
        <x:v>10</x:v>
      </x:c>
      <x:c r="H1495" s="15" t="n">
        <x:v>71</x:v>
      </x:c>
    </x:row>
    <x:row r="1496" ht="52" customHeight="1">
      <x:c r="A1496" s="13" t="str">
        <x:v>AUD-067</x:v>
      </x:c>
      <x:c r="B1496" s="13" t="str">
        <x:v>Navigation — approche d’escale</x:v>
      </x:c>
      <x:c r="C1496" s="13" t="str">
        <x:v>Mondes</x:v>
      </x:c>
      <x:c r="D1496" s="13" t="str">
        <x:v>Direction musicale</x:v>
      </x:c>
      <x:c r="E1496" s="13" t="str">
        <x:v>Lire Mondes</x:v>
      </x:c>
      <x:c r="F1496" s="13" t="str">
        <x:v>Reconstitution documentée V4 — nouvelle rédaction V5</x:v>
      </x:c>
      <x:c r="G1496" s="15" t="n">
        <x:v>10</x:v>
      </x:c>
      <x:c r="H1496" s="15" t="n">
        <x:v>72</x:v>
      </x:c>
    </x:row>
    <x:row r="1497" ht="52" customHeight="1">
      <x:c r="A1497" s="13" t="str">
        <x:v>AUD-068</x:v>
      </x:c>
      <x:c r="B1497" s="13" t="str">
        <x:v>Navigation — retour Warp</x:v>
      </x:c>
      <x:c r="C1497" s="13" t="str">
        <x:v>Mondes</x:v>
      </x:c>
      <x:c r="D1497" s="13" t="str">
        <x:v>Direction musicale</x:v>
      </x:c>
      <x:c r="E1497" s="13" t="str">
        <x:v>Lire Mondes</x:v>
      </x:c>
      <x:c r="F1497" s="13" t="str">
        <x:v>Reconstitution documentée V4 — nouvelle rédaction V5</x:v>
      </x:c>
      <x:c r="G1497" s="15" t="n">
        <x:v>10</x:v>
      </x:c>
      <x:c r="H1497" s="15" t="n">
        <x:v>73</x:v>
      </x:c>
    </x:row>
    <x:row r="1498" ht="52" customHeight="1">
      <x:c r="A1498" s="13" t="str">
        <x:v>AUD-069</x:v>
      </x:c>
      <x:c r="B1498" s="13" t="str">
        <x:v>Cité — Porte des Cohortes</x:v>
      </x:c>
      <x:c r="C1498" s="13" t="str">
        <x:v>Mondes</x:v>
      </x:c>
      <x:c r="D1498" s="13" t="str">
        <x:v>Direction musicale</x:v>
      </x:c>
      <x:c r="E1498" s="13" t="str">
        <x:v>Lire Mondes</x:v>
      </x:c>
      <x:c r="F1498" s="13" t="str">
        <x:v>Reconstitution documentée V4 — nouvelle rédaction V5</x:v>
      </x:c>
      <x:c r="G1498" s="15" t="n">
        <x:v>10</x:v>
      </x:c>
      <x:c r="H1498" s="15" t="n">
        <x:v>74</x:v>
      </x:c>
    </x:row>
    <x:row r="1499" ht="52" customHeight="1">
      <x:c r="A1499" s="13" t="str">
        <x:v>AUD-070</x:v>
      </x:c>
      <x:c r="B1499" s="13" t="str">
        <x:v>Cité — Cour des Premiers Pas</x:v>
      </x:c>
      <x:c r="C1499" s="13" t="str">
        <x:v>Mondes</x:v>
      </x:c>
      <x:c r="D1499" s="13" t="str">
        <x:v>Direction musicale</x:v>
      </x:c>
      <x:c r="E1499" s="13" t="str">
        <x:v>Lire Mondes</x:v>
      </x:c>
      <x:c r="F1499" s="13" t="str">
        <x:v>Reconstitution documentée V4 — nouvelle rédaction V5</x:v>
      </x:c>
      <x:c r="G1499" s="15" t="n">
        <x:v>10</x:v>
      </x:c>
      <x:c r="H1499" s="15" t="n">
        <x:v>75</x:v>
      </x:c>
    </x:row>
    <x:row r="1500" ht="52" customHeight="1">
      <x:c r="A1500" s="13" t="str">
        <x:v>AUD-071</x:v>
      </x:c>
      <x:c r="B1500" s="13" t="str">
        <x:v>Cité — Forge des Masques</x:v>
      </x:c>
      <x:c r="C1500" s="13" t="str">
        <x:v>Mondes</x:v>
      </x:c>
      <x:c r="D1500" s="13" t="str">
        <x:v>Direction musicale</x:v>
      </x:c>
      <x:c r="E1500" s="13" t="str">
        <x:v>Lire Mondes</x:v>
      </x:c>
      <x:c r="F1500" s="13" t="str">
        <x:v>Reconstitution documentée V4 — nouvelle rédaction V5</x:v>
      </x:c>
      <x:c r="G1500" s="15" t="n">
        <x:v>10</x:v>
      </x:c>
      <x:c r="H1500" s="15" t="n">
        <x:v>76</x:v>
      </x:c>
    </x:row>
    <x:row r="1501" ht="52" customHeight="1">
      <x:c r="A1501" s="13" t="str">
        <x:v>AUD-072</x:v>
      </x:c>
      <x:c r="B1501" s="13" t="str">
        <x:v>Cité — Armurerie Murale</x:v>
      </x:c>
      <x:c r="C1501" s="13" t="str">
        <x:v>Mondes</x:v>
      </x:c>
      <x:c r="D1501" s="13" t="str">
        <x:v>Direction musicale</x:v>
      </x:c>
      <x:c r="E1501" s="13" t="str">
        <x:v>Lire Mondes</x:v>
      </x:c>
      <x:c r="F1501" s="13" t="str">
        <x:v>Reconstitution documentée V4 — nouvelle rédaction V5</x:v>
      </x:c>
      <x:c r="G1501" s="15" t="n">
        <x:v>10</x:v>
      </x:c>
      <x:c r="H1501" s="15" t="n">
        <x:v>77</x:v>
      </x:c>
    </x:row>
    <x:row r="1502" ht="52" customHeight="1">
      <x:c r="A1502" s="13" t="str">
        <x:v>AUD-073</x:v>
      </x:c>
      <x:c r="B1502" s="13" t="str">
        <x:v>Cité — Place des Retours</x:v>
      </x:c>
      <x:c r="C1502" s="13" t="str">
        <x:v>Mondes</x:v>
      </x:c>
      <x:c r="D1502" s="13" t="str">
        <x:v>Direction musicale</x:v>
      </x:c>
      <x:c r="E1502" s="13" t="str">
        <x:v>Lire Mondes</x:v>
      </x:c>
      <x:c r="F1502" s="13" t="str">
        <x:v>Reconstitution documentée V4 — nouvelle rédaction V5</x:v>
      </x:c>
      <x:c r="G1502" s="15" t="n">
        <x:v>10</x:v>
      </x:c>
      <x:c r="H1502" s="15" t="n">
        <x:v>78</x:v>
      </x:c>
    </x:row>
    <x:row r="1503" ht="52" customHeight="1">
      <x:c r="A1503" s="13" t="str">
        <x:v>AUD-074</x:v>
      </x:c>
      <x:c r="B1503" s="13" t="str">
        <x:v>Cité — Marché des Ateliers</x:v>
      </x:c>
      <x:c r="C1503" s="13" t="str">
        <x:v>Mondes</x:v>
      </x:c>
      <x:c r="D1503" s="13" t="str">
        <x:v>Direction musicale</x:v>
      </x:c>
      <x:c r="E1503" s="13" t="str">
        <x:v>Lire Mondes</x:v>
      </x:c>
      <x:c r="F1503" s="13" t="str">
        <x:v>Reconstitution documentée V4 — nouvelle rédaction V5</x:v>
      </x:c>
      <x:c r="G1503" s="15" t="n">
        <x:v>10</x:v>
      </x:c>
      <x:c r="H1503" s="15" t="n">
        <x:v>79</x:v>
      </x:c>
    </x:row>
    <x:row r="1504" ht="52" customHeight="1">
      <x:c r="A1504" s="13" t="str">
        <x:v>AUD-075</x:v>
      </x:c>
      <x:c r="B1504" s="13" t="str">
        <x:v>Cité — Porte des Marches</x:v>
      </x:c>
      <x:c r="C1504" s="13" t="str">
        <x:v>Mondes</x:v>
      </x:c>
      <x:c r="D1504" s="13" t="str">
        <x:v>Direction musicale</x:v>
      </x:c>
      <x:c r="E1504" s="13" t="str">
        <x:v>Lire Mondes</x:v>
      </x:c>
      <x:c r="F1504" s="13" t="str">
        <x:v>Reconstitution documentée V4 — nouvelle rédaction V5</x:v>
      </x:c>
      <x:c r="G1504" s="15" t="n">
        <x:v>10</x:v>
      </x:c>
      <x:c r="H1504" s="15" t="n">
        <x:v>80</x:v>
      </x:c>
    </x:row>
    <x:row r="1505" ht="52" customHeight="1">
      <x:c r="A1505" s="13" t="str">
        <x:v>AUD-076</x:v>
      </x:c>
      <x:c r="B1505" s="13" t="str">
        <x:v>Cité — Tribune des Duels</x:v>
      </x:c>
      <x:c r="C1505" s="13" t="str">
        <x:v>Mondes</x:v>
      </x:c>
      <x:c r="D1505" s="13" t="str">
        <x:v>Direction musicale</x:v>
      </x:c>
      <x:c r="E1505" s="13" t="str">
        <x:v>Lire Mondes</x:v>
      </x:c>
      <x:c r="F1505" s="13" t="str">
        <x:v>Reconstitution documentée V4 — nouvelle rédaction V5</x:v>
      </x:c>
      <x:c r="G1505" s="15" t="n">
        <x:v>10</x:v>
      </x:c>
      <x:c r="H1505" s="15" t="n">
        <x:v>81</x:v>
      </x:c>
    </x:row>
    <x:row r="1506" ht="52" customHeight="1">
      <x:c r="A1506" s="13" t="str">
        <x:v>AUD-077</x:v>
      </x:c>
      <x:c r="B1506" s="13" t="str">
        <x:v>Cité — Maison des Soins</x:v>
      </x:c>
      <x:c r="C1506" s="13" t="str">
        <x:v>Mondes</x:v>
      </x:c>
      <x:c r="D1506" s="13" t="str">
        <x:v>Direction musicale</x:v>
      </x:c>
      <x:c r="E1506" s="13" t="str">
        <x:v>Lire Mondes</x:v>
      </x:c>
      <x:c r="F1506" s="13" t="str">
        <x:v>Reconstitution documentée V4 — nouvelle rédaction V5</x:v>
      </x:c>
      <x:c r="G1506" s="15" t="n">
        <x:v>10</x:v>
      </x:c>
      <x:c r="H1506" s="15" t="n">
        <x:v>82</x:v>
      </x:c>
    </x:row>
    <x:row r="1507" ht="52" customHeight="1">
      <x:c r="A1507" s="13" t="str">
        <x:v>AUD-078</x:v>
      </x:c>
      <x:c r="B1507" s="13" t="str">
        <x:v>Cité — Escalier du Roi</x:v>
      </x:c>
      <x:c r="C1507" s="13" t="str">
        <x:v>Mondes</x:v>
      </x:c>
      <x:c r="D1507" s="13" t="str">
        <x:v>Direction musicale</x:v>
      </x:c>
      <x:c r="E1507" s="13" t="str">
        <x:v>Lire Mondes</x:v>
      </x:c>
      <x:c r="F1507" s="13" t="str">
        <x:v>Reconstitution documentée V4 — nouvelle rédaction V5</x:v>
      </x:c>
      <x:c r="G1507" s="15" t="n">
        <x:v>10</x:v>
      </x:c>
      <x:c r="H1507" s="15" t="n">
        <x:v>83</x:v>
      </x:c>
    </x:row>
    <x:row r="1508" ht="52" customHeight="1">
      <x:c r="A1508" s="13" t="str">
        <x:v>AUD-079</x:v>
      </x:c>
      <x:c r="B1508" s="13" t="str">
        <x:v>Cité — Cour du Roi</x:v>
      </x:c>
      <x:c r="C1508" s="13" t="str">
        <x:v>Mondes</x:v>
      </x:c>
      <x:c r="D1508" s="13" t="str">
        <x:v>Direction musicale</x:v>
      </x:c>
      <x:c r="E1508" s="13" t="str">
        <x:v>Lire Mondes</x:v>
      </x:c>
      <x:c r="F1508" s="13" t="str">
        <x:v>Reconstitution documentée V4 — nouvelle rédaction V5</x:v>
      </x:c>
      <x:c r="G1508" s="15" t="n">
        <x:v>10</x:v>
      </x:c>
      <x:c r="H1508" s="15" t="n">
        <x:v>84</x:v>
      </x:c>
    </x:row>
    <x:row r="1509" ht="52" customHeight="1">
      <x:c r="A1509" s="13" t="str">
        <x:v>AUD-080</x:v>
      </x:c>
      <x:c r="B1509" s="13" t="str">
        <x:v>Cité — Conseil des Anciens</x:v>
      </x:c>
      <x:c r="C1509" s="13" t="str">
        <x:v>Mondes</x:v>
      </x:c>
      <x:c r="D1509" s="13" t="str">
        <x:v>Direction musicale</x:v>
      </x:c>
      <x:c r="E1509" s="13" t="str">
        <x:v>Lire Mondes</x:v>
      </x:c>
      <x:c r="F1509" s="13" t="str">
        <x:v>Reconstitution documentée V4 — nouvelle rédaction V5</x:v>
      </x:c>
      <x:c r="G1509" s="15" t="n">
        <x:v>10</x:v>
      </x:c>
      <x:c r="H1509" s="15" t="n">
        <x:v>85</x:v>
      </x:c>
    </x:row>
    <x:row r="1510" ht="52" customHeight="1">
      <x:c r="A1510" s="13" t="str">
        <x:v>AUD-081</x:v>
      </x:c>
      <x:c r="B1510" s="13" t="str">
        <x:v>THE PIT — motif d’arène 01</x:v>
      </x:c>
      <x:c r="C1510" s="13" t="str">
        <x:v>Mondes</x:v>
      </x:c>
      <x:c r="D1510" s="13" t="str">
        <x:v>Direction musicale</x:v>
      </x:c>
      <x:c r="E1510" s="13" t="str">
        <x:v>Lire Mondes</x:v>
      </x:c>
      <x:c r="F1510" s="13" t="str">
        <x:v>Reconstitution documentée V4 — nouvelle rédaction V5</x:v>
      </x:c>
      <x:c r="G1510" s="15" t="n">
        <x:v>10</x:v>
      </x:c>
      <x:c r="H1510" s="15" t="n">
        <x:v>86</x:v>
      </x:c>
    </x:row>
    <x:row r="1511" ht="52" customHeight="1">
      <x:c r="A1511" s="13" t="str">
        <x:v>AUD-082</x:v>
      </x:c>
      <x:c r="B1511" s="13" t="str">
        <x:v>THE PIT — motif d’arène 02</x:v>
      </x:c>
      <x:c r="C1511" s="13" t="str">
        <x:v>Mondes</x:v>
      </x:c>
      <x:c r="D1511" s="13" t="str">
        <x:v>Direction musicale</x:v>
      </x:c>
      <x:c r="E1511" s="13" t="str">
        <x:v>Lire Mondes</x:v>
      </x:c>
      <x:c r="F1511" s="13" t="str">
        <x:v>Reconstitution documentée V4 — nouvelle rédaction V5</x:v>
      </x:c>
      <x:c r="G1511" s="15" t="n">
        <x:v>10</x:v>
      </x:c>
      <x:c r="H1511" s="15" t="n">
        <x:v>87</x:v>
      </x:c>
    </x:row>
    <x:row r="1512" ht="52" customHeight="1">
      <x:c r="A1512" s="13" t="str">
        <x:v>AUD-083</x:v>
      </x:c>
      <x:c r="B1512" s="13" t="str">
        <x:v>THE PIT — motif d’arène 03</x:v>
      </x:c>
      <x:c r="C1512" s="13" t="str">
        <x:v>Mondes</x:v>
      </x:c>
      <x:c r="D1512" s="13" t="str">
        <x:v>Direction musicale</x:v>
      </x:c>
      <x:c r="E1512" s="13" t="str">
        <x:v>Lire Mondes</x:v>
      </x:c>
      <x:c r="F1512" s="13" t="str">
        <x:v>Reconstitution documentée V4 — nouvelle rédaction V5</x:v>
      </x:c>
      <x:c r="G1512" s="15" t="n">
        <x:v>10</x:v>
      </x:c>
      <x:c r="H1512" s="15" t="n">
        <x:v>88</x:v>
      </x:c>
    </x:row>
    <x:row r="1513" ht="52" customHeight="1">
      <x:c r="A1513" s="13" t="str">
        <x:v>AUD-084</x:v>
      </x:c>
      <x:c r="B1513" s="13" t="str">
        <x:v>THE PIT — motif d’arène 04</x:v>
      </x:c>
      <x:c r="C1513" s="13" t="str">
        <x:v>Mondes</x:v>
      </x:c>
      <x:c r="D1513" s="13" t="str">
        <x:v>Direction musicale</x:v>
      </x:c>
      <x:c r="E1513" s="13" t="str">
        <x:v>Lire Mondes</x:v>
      </x:c>
      <x:c r="F1513" s="13" t="str">
        <x:v>Reconstitution documentée V4 — nouvelle rédaction V5</x:v>
      </x:c>
      <x:c r="G1513" s="15" t="n">
        <x:v>10</x:v>
      </x:c>
      <x:c r="H1513" s="15" t="n">
        <x:v>89</x:v>
      </x:c>
    </x:row>
    <x:row r="1514" ht="52" customHeight="1">
      <x:c r="A1514" s="13" t="str">
        <x:v>AUD-085</x:v>
      </x:c>
      <x:c r="B1514" s="13" t="str">
        <x:v>THE PIT — motif d’arène 05</x:v>
      </x:c>
      <x:c r="C1514" s="13" t="str">
        <x:v>Mondes</x:v>
      </x:c>
      <x:c r="D1514" s="13" t="str">
        <x:v>Direction musicale</x:v>
      </x:c>
      <x:c r="E1514" s="13" t="str">
        <x:v>Lire Mondes</x:v>
      </x:c>
      <x:c r="F1514" s="13" t="str">
        <x:v>Reconstitution documentée V4 — nouvelle rédaction V5</x:v>
      </x:c>
      <x:c r="G1514" s="15" t="n">
        <x:v>10</x:v>
      </x:c>
      <x:c r="H1514" s="15" t="n">
        <x:v>90</x:v>
      </x:c>
    </x:row>
    <x:row r="1515" ht="52" customHeight="1">
      <x:c r="A1515" s="13" t="str">
        <x:v>AUD-086</x:v>
      </x:c>
      <x:c r="B1515" s="13" t="str">
        <x:v>THE PIT — motif d’arène 06</x:v>
      </x:c>
      <x:c r="C1515" s="13" t="str">
        <x:v>Mondes</x:v>
      </x:c>
      <x:c r="D1515" s="13" t="str">
        <x:v>Direction musicale</x:v>
      </x:c>
      <x:c r="E1515" s="13" t="str">
        <x:v>Lire Mondes</x:v>
      </x:c>
      <x:c r="F1515" s="13" t="str">
        <x:v>Reconstitution documentée V4 — nouvelle rédaction V5</x:v>
      </x:c>
      <x:c r="G1515" s="15" t="n">
        <x:v>10</x:v>
      </x:c>
      <x:c r="H1515" s="15" t="n">
        <x:v>91</x:v>
      </x:c>
    </x:row>
    <x:row r="1516" ht="52" customHeight="1">
      <x:c r="A1516" s="13" t="str">
        <x:v>AUD-087</x:v>
      </x:c>
      <x:c r="B1516" s="13" t="str">
        <x:v>THE PIT — motif d’arène 07</x:v>
      </x:c>
      <x:c r="C1516" s="13" t="str">
        <x:v>Mondes</x:v>
      </x:c>
      <x:c r="D1516" s="13" t="str">
        <x:v>Direction musicale</x:v>
      </x:c>
      <x:c r="E1516" s="13" t="str">
        <x:v>Lire Mondes</x:v>
      </x:c>
      <x:c r="F1516" s="13" t="str">
        <x:v>Reconstitution documentée V4 — nouvelle rédaction V5</x:v>
      </x:c>
      <x:c r="G1516" s="15" t="n">
        <x:v>10</x:v>
      </x:c>
      <x:c r="H1516" s="15" t="n">
        <x:v>92</x:v>
      </x:c>
    </x:row>
    <x:row r="1517" ht="52" customHeight="1">
      <x:c r="A1517" s="13" t="str">
        <x:v>AUD-088</x:v>
      </x:c>
      <x:c r="B1517" s="13" t="str">
        <x:v>THE PIT — motif d’arène 08</x:v>
      </x:c>
      <x:c r="C1517" s="13" t="str">
        <x:v>Mondes</x:v>
      </x:c>
      <x:c r="D1517" s="13" t="str">
        <x:v>Direction musicale</x:v>
      </x:c>
      <x:c r="E1517" s="13" t="str">
        <x:v>Lire Mondes</x:v>
      </x:c>
      <x:c r="F1517" s="13" t="str">
        <x:v>Reconstitution documentée V4 — nouvelle rédaction V5</x:v>
      </x:c>
      <x:c r="G1517" s="15" t="n">
        <x:v>10</x:v>
      </x:c>
      <x:c r="H1517" s="15" t="n">
        <x:v>93</x:v>
      </x:c>
    </x:row>
    <x:row r="1518" ht="52" customHeight="1">
      <x:c r="A1518" s="13" t="str">
        <x:v>AUD-089</x:v>
      </x:c>
      <x:c r="B1518" s="13" t="str">
        <x:v>THE PIT — motif d’arène 09</x:v>
      </x:c>
      <x:c r="C1518" s="13" t="str">
        <x:v>Mondes</x:v>
      </x:c>
      <x:c r="D1518" s="13" t="str">
        <x:v>Direction musicale</x:v>
      </x:c>
      <x:c r="E1518" s="13" t="str">
        <x:v>Lire Mondes</x:v>
      </x:c>
      <x:c r="F1518" s="13" t="str">
        <x:v>Reconstitution documentée V4 — nouvelle rédaction V5</x:v>
      </x:c>
      <x:c r="G1518" s="15" t="n">
        <x:v>10</x:v>
      </x:c>
      <x:c r="H1518" s="15" t="n">
        <x:v>94</x:v>
      </x:c>
    </x:row>
    <x:row r="1519" ht="52" customHeight="1">
      <x:c r="A1519" s="13" t="str">
        <x:v>AUD-090</x:v>
      </x:c>
      <x:c r="B1519" s="13" t="str">
        <x:v>THE PIT — motif d’arène 10</x:v>
      </x:c>
      <x:c r="C1519" s="13" t="str">
        <x:v>Mondes</x:v>
      </x:c>
      <x:c r="D1519" s="13" t="str">
        <x:v>Direction musicale</x:v>
      </x:c>
      <x:c r="E1519" s="13" t="str">
        <x:v>Lire Mondes</x:v>
      </x:c>
      <x:c r="F1519" s="13" t="str">
        <x:v>Reconstitution documentée V4 — nouvelle rédaction V5</x:v>
      </x:c>
      <x:c r="G1519" s="15" t="n">
        <x:v>10</x:v>
      </x:c>
      <x:c r="H1519" s="15" t="n">
        <x:v>95</x:v>
      </x:c>
    </x:row>
    <x:row r="1520" ht="52" customHeight="1">
      <x:c r="A1520" s="13" t="str">
        <x:v>AUD-091</x:v>
      </x:c>
      <x:c r="B1520" s="13" t="str">
        <x:v>THE PIT — motif d’arène 11</x:v>
      </x:c>
      <x:c r="C1520" s="13" t="str">
        <x:v>Mondes</x:v>
      </x:c>
      <x:c r="D1520" s="13" t="str">
        <x:v>Direction musicale</x:v>
      </x:c>
      <x:c r="E1520" s="13" t="str">
        <x:v>Lire Mondes</x:v>
      </x:c>
      <x:c r="F1520" s="13" t="str">
        <x:v>Reconstitution documentée V4 — nouvelle rédaction V5</x:v>
      </x:c>
      <x:c r="G1520" s="15" t="n">
        <x:v>10</x:v>
      </x:c>
      <x:c r="H1520" s="15" t="n">
        <x:v>96</x:v>
      </x:c>
    </x:row>
    <x:row r="1521" ht="52" customHeight="1">
      <x:c r="A1521" s="13" t="str">
        <x:v>AUD-092</x:v>
      </x:c>
      <x:c r="B1521" s="13" t="str">
        <x:v>THE PIT — motif d’arène 12</x:v>
      </x:c>
      <x:c r="C1521" s="13" t="str">
        <x:v>Mondes</x:v>
      </x:c>
      <x:c r="D1521" s="13" t="str">
        <x:v>Direction musicale</x:v>
      </x:c>
      <x:c r="E1521" s="13" t="str">
        <x:v>Lire Mondes</x:v>
      </x:c>
      <x:c r="F1521" s="13" t="str">
        <x:v>Reconstitution documentée V4 — nouvelle rédaction V5</x:v>
      </x:c>
      <x:c r="G1521" s="15" t="n">
        <x:v>10</x:v>
      </x:c>
      <x:c r="H1521" s="15" t="n">
        <x:v>97</x:v>
      </x:c>
    </x:row>
    <x:row r="1522" ht="52" customHeight="1">
      <x:c r="A1522" s="13" t="str">
        <x:v>AUD-093</x:v>
      </x:c>
      <x:c r="B1522" s="13" t="str">
        <x:v>Scène — première maison</x:v>
      </x:c>
      <x:c r="C1522" s="13" t="str">
        <x:v>Mondes</x:v>
      </x:c>
      <x:c r="D1522" s="13" t="str">
        <x:v>Direction musicale</x:v>
      </x:c>
      <x:c r="E1522" s="13" t="str">
        <x:v>Lire Mondes</x:v>
      </x:c>
      <x:c r="F1522" s="13" t="str">
        <x:v>Reconstitution documentée V4 — nouvelle rédaction V5</x:v>
      </x:c>
      <x:c r="G1522" s="15" t="n">
        <x:v>10</x:v>
      </x:c>
      <x:c r="H1522" s="15" t="n">
        <x:v>98</x:v>
      </x:c>
    </x:row>
    <x:row r="1523" ht="52" customHeight="1">
      <x:c r="A1523" s="13" t="str">
        <x:v>AUD-094</x:v>
      </x:c>
      <x:c r="B1523" s="13" t="str">
        <x:v>Scène — visite du rival</x:v>
      </x:c>
      <x:c r="C1523" s="13" t="str">
        <x:v>Mondes</x:v>
      </x:c>
      <x:c r="D1523" s="13" t="str">
        <x:v>Direction musicale</x:v>
      </x:c>
      <x:c r="E1523" s="13" t="str">
        <x:v>Lire Mondes</x:v>
      </x:c>
      <x:c r="F1523" s="13" t="str">
        <x:v>Reconstitution documentée V4 — nouvelle rédaction V5</x:v>
      </x:c>
      <x:c r="G1523" s="15" t="n">
        <x:v>10</x:v>
      </x:c>
      <x:c r="H1523" s="15" t="n">
        <x:v>99</x:v>
      </x:c>
    </x:row>
    <x:row r="1524" ht="52" customHeight="1">
      <x:c r="A1524" s="13" t="str">
        <x:v>AUD-095</x:v>
      </x:c>
      <x:c r="B1524" s="13" t="str">
        <x:v>Scène — retour de cohorte</x:v>
      </x:c>
      <x:c r="C1524" s="13" t="str">
        <x:v>Mondes</x:v>
      </x:c>
      <x:c r="D1524" s="13" t="str">
        <x:v>Direction musicale</x:v>
      </x:c>
      <x:c r="E1524" s="13" t="str">
        <x:v>Lire Mondes</x:v>
      </x:c>
      <x:c r="F1524" s="13" t="str">
        <x:v>Reconstitution documentée V4 — nouvelle rédaction V5</x:v>
      </x:c>
      <x:c r="G1524" s="15" t="n">
        <x:v>10</x:v>
      </x:c>
      <x:c r="H1524" s="15" t="n">
        <x:v>100</x:v>
      </x:c>
    </x:row>
    <x:row r="1525" ht="52" customHeight="1">
      <x:c r="A1525" s="13" t="str">
        <x:v>AUD-096</x:v>
      </x:c>
      <x:c r="B1525" s="13" t="str">
        <x:v>Scène — départ de Mara</x:v>
      </x:c>
      <x:c r="C1525" s="13" t="str">
        <x:v>Mondes</x:v>
      </x:c>
      <x:c r="D1525" s="13" t="str">
        <x:v>Direction musicale</x:v>
      </x:c>
      <x:c r="E1525" s="13" t="str">
        <x:v>Lire Mondes</x:v>
      </x:c>
      <x:c r="F1525" s="13" t="str">
        <x:v>Reconstitution documentée V4 — nouvelle rédaction V5</x:v>
      </x:c>
      <x:c r="G1525" s="15" t="n">
        <x:v>10</x:v>
      </x:c>
      <x:c r="H1525" s="15" t="n">
        <x:v>101</x:v>
      </x:c>
    </x:row>
    <x:row r="1526" ht="52" customHeight="1">
      <x:c r="A1526" s="13" t="str">
        <x:v>AUD-097</x:v>
      </x:c>
      <x:c r="B1526" s="13" t="str">
        <x:v>Scène — trophée partagé</x:v>
      </x:c>
      <x:c r="C1526" s="13" t="str">
        <x:v>Mondes</x:v>
      </x:c>
      <x:c r="D1526" s="13" t="str">
        <x:v>Direction musicale</x:v>
      </x:c>
      <x:c r="E1526" s="13" t="str">
        <x:v>Lire Mondes</x:v>
      </x:c>
      <x:c r="F1526" s="13" t="str">
        <x:v>Reconstitution documentée V4 — nouvelle rédaction V5</x:v>
      </x:c>
      <x:c r="G1526" s="15" t="n">
        <x:v>10</x:v>
      </x:c>
      <x:c r="H1526" s="15" t="n">
        <x:v>102</x:v>
      </x:c>
    </x:row>
    <x:row r="1527" ht="52" customHeight="1">
      <x:c r="A1527" s="13" t="str">
        <x:v>AUD-098</x:v>
      </x:c>
      <x:c r="B1527" s="13" t="str">
        <x:v>Scène — perte d’un équipier</x:v>
      </x:c>
      <x:c r="C1527" s="13" t="str">
        <x:v>Mondes</x:v>
      </x:c>
      <x:c r="D1527" s="13" t="str">
        <x:v>Direction musicale</x:v>
      </x:c>
      <x:c r="E1527" s="13" t="str">
        <x:v>Lire Mondes</x:v>
      </x:c>
      <x:c r="F1527" s="13" t="str">
        <x:v>Reconstitution documentée V4 — nouvelle rédaction V5</x:v>
      </x:c>
      <x:c r="G1527" s="15" t="n">
        <x:v>10</x:v>
      </x:c>
      <x:c r="H1527" s="15" t="n">
        <x:v>103</x:v>
      </x:c>
    </x:row>
    <x:row r="1528" ht="52" customHeight="1">
      <x:c r="A1528" s="13" t="str">
        <x:v>AUD-099</x:v>
      </x:c>
      <x:c r="B1528" s="13" t="str">
        <x:v>Scène — mise en service du clan</x:v>
      </x:c>
      <x:c r="C1528" s="13" t="str">
        <x:v>Mondes</x:v>
      </x:c>
      <x:c r="D1528" s="13" t="str">
        <x:v>Direction musicale</x:v>
      </x:c>
      <x:c r="E1528" s="13" t="str">
        <x:v>Lire Mondes</x:v>
      </x:c>
      <x:c r="F1528" s="13" t="str">
        <x:v>Reconstitution documentée V4 — nouvelle rédaction V5</x:v>
      </x:c>
      <x:c r="G1528" s="15" t="n">
        <x:v>10</x:v>
      </x:c>
      <x:c r="H1528" s="15" t="n">
        <x:v>104</x:v>
      </x:c>
    </x:row>
    <x:row r="1529" ht="52" customHeight="1">
      <x:c r="A1529" s="13" t="str">
        <x:v>AUD-100</x:v>
      </x:c>
      <x:c r="B1529" s="13" t="str">
        <x:v>Scène — transmission</x:v>
      </x:c>
      <x:c r="C1529" s="13" t="str">
        <x:v>Mondes</x:v>
      </x:c>
      <x:c r="D1529" s="13" t="str">
        <x:v>Direction musicale</x:v>
      </x:c>
      <x:c r="E1529" s="13" t="str">
        <x:v>Lire Mondes</x:v>
      </x:c>
      <x:c r="F1529" s="13" t="str">
        <x:v>Reconstitution documentée V4 — nouvelle rédaction V5</x:v>
      </x:c>
      <x:c r="G1529" s="15" t="n">
        <x:v>10</x:v>
      </x:c>
      <x:c r="H1529" s="15" t="n">
        <x:v>105</x:v>
      </x:c>
    </x:row>
    <x:row r="1530" ht="52" customHeight="1">
      <x:c r="A1530" s="13" t="str">
        <x:v>BASE5-01-1</x:v>
      </x:c>
      <x:c r="B1530" s="13" t="str">
        <x:v>La route des trois départs — repérer</x:v>
      </x:c>
      <x:c r="C1530" s="13" t="str">
        <x:v>Mondes</x:v>
      </x:c>
      <x:c r="D1530" s="13" t="str">
        <x:v>V5 Arcs des bases spatiales</x:v>
      </x:c>
      <x:c r="E1530" s="13" t="str">
        <x:v>Lire Mondes</x:v>
      </x:c>
      <x:c r="F1530" s="13" t="str">
        <x:v>Extension V5</x:v>
      </x:c>
      <x:c r="G1530" s="15" t="n">
        <x:v>12</x:v>
      </x:c>
      <x:c r="H1530" s="15" t="n">
        <x:v>6</x:v>
      </x:c>
    </x:row>
    <x:row r="1531" ht="52" customHeight="1">
      <x:c r="A1531" s="13" t="str">
        <x:v>BASE5-01-2</x:v>
      </x:c>
      <x:c r="B1531" s="13" t="str">
        <x:v>La route des trois départs — agir</x:v>
      </x:c>
      <x:c r="C1531" s="13" t="str">
        <x:v>Mondes</x:v>
      </x:c>
      <x:c r="D1531" s="13" t="str">
        <x:v>V5 Arcs des bases spatiales</x:v>
      </x:c>
      <x:c r="E1531" s="13" t="str">
        <x:v>Lire Mondes</x:v>
      </x:c>
      <x:c r="F1531" s="13" t="str">
        <x:v>Extension V5</x:v>
      </x:c>
      <x:c r="G1531" s="15" t="n">
        <x:v>12</x:v>
      </x:c>
      <x:c r="H1531" s="15" t="n">
        <x:v>7</x:v>
      </x:c>
    </x:row>
    <x:row r="1532" ht="52" customHeight="1">
      <x:c r="A1532" s="13" t="str">
        <x:v>BASE5-01-3</x:v>
      </x:c>
      <x:c r="B1532" s="13" t="str">
        <x:v>La route des trois départs — assumer</x:v>
      </x:c>
      <x:c r="C1532" s="13" t="str">
        <x:v>Mondes</x:v>
      </x:c>
      <x:c r="D1532" s="13" t="str">
        <x:v>V5 Arcs des bases spatiales</x:v>
      </x:c>
      <x:c r="E1532" s="13" t="str">
        <x:v>Lire Mondes</x:v>
      </x:c>
      <x:c r="F1532" s="13" t="str">
        <x:v>Extension V5</x:v>
      </x:c>
      <x:c r="G1532" s="15" t="n">
        <x:v>12</x:v>
      </x:c>
      <x:c r="H1532" s="15" t="n">
        <x:v>8</x:v>
      </x:c>
    </x:row>
    <x:row r="1533" ht="52" customHeight="1">
      <x:c r="A1533" s="13" t="str">
        <x:v>BASE5-02-1</x:v>
      </x:c>
      <x:c r="B1533" s="13" t="str">
        <x:v>Le relais décalé — repérer</x:v>
      </x:c>
      <x:c r="C1533" s="13" t="str">
        <x:v>Mondes</x:v>
      </x:c>
      <x:c r="D1533" s="13" t="str">
        <x:v>V5 Arcs des bases spatiales</x:v>
      </x:c>
      <x:c r="E1533" s="13" t="str">
        <x:v>Lire Mondes</x:v>
      </x:c>
      <x:c r="F1533" s="13" t="str">
        <x:v>Extension V5</x:v>
      </x:c>
      <x:c r="G1533" s="15" t="n">
        <x:v>12</x:v>
      </x:c>
      <x:c r="H1533" s="15" t="n">
        <x:v>9</x:v>
      </x:c>
    </x:row>
    <x:row r="1534" ht="52" customHeight="1">
      <x:c r="A1534" s="13" t="str">
        <x:v>BASE5-02-2</x:v>
      </x:c>
      <x:c r="B1534" s="13" t="str">
        <x:v>Le relais décalé — agir</x:v>
      </x:c>
      <x:c r="C1534" s="13" t="str">
        <x:v>Mondes</x:v>
      </x:c>
      <x:c r="D1534" s="13" t="str">
        <x:v>V5 Arcs des bases spatiales</x:v>
      </x:c>
      <x:c r="E1534" s="13" t="str">
        <x:v>Lire Mondes</x:v>
      </x:c>
      <x:c r="F1534" s="13" t="str">
        <x:v>Extension V5</x:v>
      </x:c>
      <x:c r="G1534" s="15" t="n">
        <x:v>12</x:v>
      </x:c>
      <x:c r="H1534" s="15" t="n">
        <x:v>10</x:v>
      </x:c>
    </x:row>
    <x:row r="1535" ht="52" customHeight="1">
      <x:c r="A1535" s="13" t="str">
        <x:v>BASE5-02-3</x:v>
      </x:c>
      <x:c r="B1535" s="13" t="str">
        <x:v>Le relais décalé — assumer</x:v>
      </x:c>
      <x:c r="C1535" s="13" t="str">
        <x:v>Mondes</x:v>
      </x:c>
      <x:c r="D1535" s="13" t="str">
        <x:v>V5 Arcs des bases spatiales</x:v>
      </x:c>
      <x:c r="E1535" s="13" t="str">
        <x:v>Lire Mondes</x:v>
      </x:c>
      <x:c r="F1535" s="13" t="str">
        <x:v>Extension V5</x:v>
      </x:c>
      <x:c r="G1535" s="15" t="n">
        <x:v>12</x:v>
      </x:c>
      <x:c r="H1535" s="15" t="n">
        <x:v>11</x:v>
      </x:c>
    </x:row>
    <x:row r="1536" ht="52" customHeight="1">
      <x:c r="A1536" s="13" t="str">
        <x:v>BASE5-03-1</x:v>
      </x:c>
      <x:c r="B1536" s="13" t="str">
        <x:v>La cicatrice de la coque — repérer</x:v>
      </x:c>
      <x:c r="C1536" s="13" t="str">
        <x:v>Mondes</x:v>
      </x:c>
      <x:c r="D1536" s="13" t="str">
        <x:v>V5 Arcs des bases spatiales</x:v>
      </x:c>
      <x:c r="E1536" s="13" t="str">
        <x:v>Lire Mondes</x:v>
      </x:c>
      <x:c r="F1536" s="13" t="str">
        <x:v>Extension V5</x:v>
      </x:c>
      <x:c r="G1536" s="15" t="n">
        <x:v>12</x:v>
      </x:c>
      <x:c r="H1536" s="15" t="n">
        <x:v>12</x:v>
      </x:c>
    </x:row>
    <x:row r="1537" ht="52" customHeight="1">
      <x:c r="A1537" s="13" t="str">
        <x:v>BASE5-03-2</x:v>
      </x:c>
      <x:c r="B1537" s="13" t="str">
        <x:v>La cicatrice de la coque — agir</x:v>
      </x:c>
      <x:c r="C1537" s="13" t="str">
        <x:v>Mondes</x:v>
      </x:c>
      <x:c r="D1537" s="13" t="str">
        <x:v>V5 Arcs des bases spatiales</x:v>
      </x:c>
      <x:c r="E1537" s="13" t="str">
        <x:v>Lire Mondes</x:v>
      </x:c>
      <x:c r="F1537" s="13" t="str">
        <x:v>Extension V5</x:v>
      </x:c>
      <x:c r="G1537" s="15" t="n">
        <x:v>12</x:v>
      </x:c>
      <x:c r="H1537" s="15" t="n">
        <x:v>13</x:v>
      </x:c>
    </x:row>
    <x:row r="1538" ht="52" customHeight="1">
      <x:c r="A1538" s="13" t="str">
        <x:v>BASE5-03-3</x:v>
      </x:c>
      <x:c r="B1538" s="13" t="str">
        <x:v>La cicatrice de la coque — assumer</x:v>
      </x:c>
      <x:c r="C1538" s="13" t="str">
        <x:v>Mondes</x:v>
      </x:c>
      <x:c r="D1538" s="13" t="str">
        <x:v>V5 Arcs des bases spatiales</x:v>
      </x:c>
      <x:c r="E1538" s="13" t="str">
        <x:v>Lire Mondes</x:v>
      </x:c>
      <x:c r="F1538" s="13" t="str">
        <x:v>Extension V5</x:v>
      </x:c>
      <x:c r="G1538" s="15" t="n">
        <x:v>12</x:v>
      </x:c>
      <x:c r="H1538" s="15" t="n">
        <x:v>14</x:v>
      </x:c>
    </x:row>
    <x:row r="1539" ht="52" customHeight="1">
      <x:c r="A1539" s="13" t="str">
        <x:v>BASE5-04-1</x:v>
      </x:c>
      <x:c r="B1539" s="13" t="str">
        <x:v>Les débris qui écoutent — repérer</x:v>
      </x:c>
      <x:c r="C1539" s="13" t="str">
        <x:v>Mondes</x:v>
      </x:c>
      <x:c r="D1539" s="13" t="str">
        <x:v>V5 Arcs des bases spatiales</x:v>
      </x:c>
      <x:c r="E1539" s="13" t="str">
        <x:v>Lire Mondes</x:v>
      </x:c>
      <x:c r="F1539" s="13" t="str">
        <x:v>Extension V5</x:v>
      </x:c>
      <x:c r="G1539" s="15" t="n">
        <x:v>12</x:v>
      </x:c>
      <x:c r="H1539" s="15" t="n">
        <x:v>15</x:v>
      </x:c>
    </x:row>
    <x:row r="1540" ht="52" customHeight="1">
      <x:c r="A1540" s="13" t="str">
        <x:v>BASE5-04-2</x:v>
      </x:c>
      <x:c r="B1540" s="13" t="str">
        <x:v>Les débris qui écoutent — agir</x:v>
      </x:c>
      <x:c r="C1540" s="13" t="str">
        <x:v>Mondes</x:v>
      </x:c>
      <x:c r="D1540" s="13" t="str">
        <x:v>V5 Arcs des bases spatiales</x:v>
      </x:c>
      <x:c r="E1540" s="13" t="str">
        <x:v>Lire Mondes</x:v>
      </x:c>
      <x:c r="F1540" s="13" t="str">
        <x:v>Extension V5</x:v>
      </x:c>
      <x:c r="G1540" s="15" t="n">
        <x:v>12</x:v>
      </x:c>
      <x:c r="H1540" s="15" t="n">
        <x:v>16</x:v>
      </x:c>
    </x:row>
    <x:row r="1541" ht="52" customHeight="1">
      <x:c r="A1541" s="13" t="str">
        <x:v>BASE5-04-3</x:v>
      </x:c>
      <x:c r="B1541" s="13" t="str">
        <x:v>Les débris qui écoutent — assumer</x:v>
      </x:c>
      <x:c r="C1541" s="13" t="str">
        <x:v>Mondes</x:v>
      </x:c>
      <x:c r="D1541" s="13" t="str">
        <x:v>V5 Arcs des bases spatiales</x:v>
      </x:c>
      <x:c r="E1541" s="13" t="str">
        <x:v>Lire Mondes</x:v>
      </x:c>
      <x:c r="F1541" s="13" t="str">
        <x:v>Extension V5</x:v>
      </x:c>
      <x:c r="G1541" s="15" t="n">
        <x:v>12</x:v>
      </x:c>
      <x:c r="H1541" s="15" t="n">
        <x:v>17</x:v>
      </x:c>
    </x:row>
    <x:row r="1542" ht="52" customHeight="1">
      <x:c r="A1542" s="13" t="str">
        <x:v>BASE5-05-1</x:v>
      </x:c>
      <x:c r="B1542" s="13" t="str">
        <x:v>Un foyer avant le départ — repérer</x:v>
      </x:c>
      <x:c r="C1542" s="13" t="str">
        <x:v>Mondes</x:v>
      </x:c>
      <x:c r="D1542" s="13" t="str">
        <x:v>V5 Arcs des bases spatiales</x:v>
      </x:c>
      <x:c r="E1542" s="13" t="str">
        <x:v>Lire Mondes</x:v>
      </x:c>
      <x:c r="F1542" s="13" t="str">
        <x:v>Extension V5</x:v>
      </x:c>
      <x:c r="G1542" s="15" t="n">
        <x:v>12</x:v>
      </x:c>
      <x:c r="H1542" s="15" t="n">
        <x:v>18</x:v>
      </x:c>
    </x:row>
    <x:row r="1543" ht="52" customHeight="1">
      <x:c r="A1543" s="13" t="str">
        <x:v>BASE5-05-2</x:v>
      </x:c>
      <x:c r="B1543" s="13" t="str">
        <x:v>Un foyer avant le départ — agir</x:v>
      </x:c>
      <x:c r="C1543" s="13" t="str">
        <x:v>Mondes</x:v>
      </x:c>
      <x:c r="D1543" s="13" t="str">
        <x:v>V5 Arcs des bases spatiales</x:v>
      </x:c>
      <x:c r="E1543" s="13" t="str">
        <x:v>Lire Mondes</x:v>
      </x:c>
      <x:c r="F1543" s="13" t="str">
        <x:v>Extension V5</x:v>
      </x:c>
      <x:c r="G1543" s="15" t="n">
        <x:v>12</x:v>
      </x:c>
      <x:c r="H1543" s="15" t="n">
        <x:v>19</x:v>
      </x:c>
    </x:row>
    <x:row r="1544" ht="52" customHeight="1">
      <x:c r="A1544" s="13" t="str">
        <x:v>BASE5-05-3</x:v>
      </x:c>
      <x:c r="B1544" s="13" t="str">
        <x:v>Un foyer avant le départ — assumer</x:v>
      </x:c>
      <x:c r="C1544" s="13" t="str">
        <x:v>Mondes</x:v>
      </x:c>
      <x:c r="D1544" s="13" t="str">
        <x:v>V5 Arcs des bases spatiales</x:v>
      </x:c>
      <x:c r="E1544" s="13" t="str">
        <x:v>Lire Mondes</x:v>
      </x:c>
      <x:c r="F1544" s="13" t="str">
        <x:v>Extension V5</x:v>
      </x:c>
      <x:c r="G1544" s="15" t="n">
        <x:v>12</x:v>
      </x:c>
      <x:c r="H1544" s="15" t="n">
        <x:v>20</x:v>
      </x:c>
    </x:row>
    <x:row r="1545" ht="52" customHeight="1">
      <x:c r="A1545" s="13" t="str">
        <x:v>BASE5-06-1</x:v>
      </x:c>
      <x:c r="B1545" s="13" t="str">
        <x:v>La victoire inachevée — repérer</x:v>
      </x:c>
      <x:c r="C1545" s="13" t="str">
        <x:v>Mondes</x:v>
      </x:c>
      <x:c r="D1545" s="13" t="str">
        <x:v>V5 Arcs des bases spatiales</x:v>
      </x:c>
      <x:c r="E1545" s="13" t="str">
        <x:v>Lire Mondes</x:v>
      </x:c>
      <x:c r="F1545" s="13" t="str">
        <x:v>Extension V5</x:v>
      </x:c>
      <x:c r="G1545" s="15" t="n">
        <x:v>12</x:v>
      </x:c>
      <x:c r="H1545" s="15" t="n">
        <x:v>21</x:v>
      </x:c>
    </x:row>
    <x:row r="1546" ht="52" customHeight="1">
      <x:c r="A1546" s="13" t="str">
        <x:v>BASE5-06-2</x:v>
      </x:c>
      <x:c r="B1546" s="13" t="str">
        <x:v>La victoire inachevée — agir</x:v>
      </x:c>
      <x:c r="C1546" s="13" t="str">
        <x:v>Mondes</x:v>
      </x:c>
      <x:c r="D1546" s="13" t="str">
        <x:v>V5 Arcs des bases spatiales</x:v>
      </x:c>
      <x:c r="E1546" s="13" t="str">
        <x:v>Lire Mondes</x:v>
      </x:c>
      <x:c r="F1546" s="13" t="str">
        <x:v>Extension V5</x:v>
      </x:c>
      <x:c r="G1546" s="15" t="n">
        <x:v>12</x:v>
      </x:c>
      <x:c r="H1546" s="15" t="n">
        <x:v>22</x:v>
      </x:c>
    </x:row>
    <x:row r="1547" ht="52" customHeight="1">
      <x:c r="A1547" s="13" t="str">
        <x:v>BASE5-06-3</x:v>
      </x:c>
      <x:c r="B1547" s="13" t="str">
        <x:v>La victoire inachevée — assumer</x:v>
      </x:c>
      <x:c r="C1547" s="13" t="str">
        <x:v>Mondes</x:v>
      </x:c>
      <x:c r="D1547" s="13" t="str">
        <x:v>V5 Arcs des bases spatiales</x:v>
      </x:c>
      <x:c r="E1547" s="13" t="str">
        <x:v>Lire Mondes</x:v>
      </x:c>
      <x:c r="F1547" s="13" t="str">
        <x:v>Extension V5</x:v>
      </x:c>
      <x:c r="G1547" s="15" t="n">
        <x:v>12</x:v>
      </x:c>
      <x:c r="H1547" s="15" t="n">
        <x:v>23</x:v>
      </x:c>
    </x:row>
    <x:row r="1548" ht="52" customHeight="1">
      <x:c r="A1548" s="13" t="str">
        <x:v>BASE5-07-1</x:v>
      </x:c>
      <x:c r="B1548" s="13" t="str">
        <x:v>Le berceau aux deux rythmes — repérer</x:v>
      </x:c>
      <x:c r="C1548" s="13" t="str">
        <x:v>Mondes</x:v>
      </x:c>
      <x:c r="D1548" s="13" t="str">
        <x:v>V5 Arcs des bases spatiales</x:v>
      </x:c>
      <x:c r="E1548" s="13" t="str">
        <x:v>Lire Mondes</x:v>
      </x:c>
      <x:c r="F1548" s="13" t="str">
        <x:v>Extension V5</x:v>
      </x:c>
      <x:c r="G1548" s="15" t="n">
        <x:v>12</x:v>
      </x:c>
      <x:c r="H1548" s="15" t="n">
        <x:v>24</x:v>
      </x:c>
    </x:row>
    <x:row r="1549" ht="52" customHeight="1">
      <x:c r="A1549" s="13" t="str">
        <x:v>BASE5-07-2</x:v>
      </x:c>
      <x:c r="B1549" s="13" t="str">
        <x:v>Le berceau aux deux rythmes — agir</x:v>
      </x:c>
      <x:c r="C1549" s="13" t="str">
        <x:v>Mondes</x:v>
      </x:c>
      <x:c r="D1549" s="13" t="str">
        <x:v>V5 Arcs des bases spatiales</x:v>
      </x:c>
      <x:c r="E1549" s="13" t="str">
        <x:v>Lire Mondes</x:v>
      </x:c>
      <x:c r="F1549" s="13" t="str">
        <x:v>Extension V5</x:v>
      </x:c>
      <x:c r="G1549" s="15" t="n">
        <x:v>12</x:v>
      </x:c>
      <x:c r="H1549" s="15" t="n">
        <x:v>25</x:v>
      </x:c>
    </x:row>
    <x:row r="1550" ht="52" customHeight="1">
      <x:c r="A1550" s="13" t="str">
        <x:v>BASE5-07-3</x:v>
      </x:c>
      <x:c r="B1550" s="13" t="str">
        <x:v>Le berceau aux deux rythmes — assumer</x:v>
      </x:c>
      <x:c r="C1550" s="13" t="str">
        <x:v>Mondes</x:v>
      </x:c>
      <x:c r="D1550" s="13" t="str">
        <x:v>V5 Arcs des bases spatiales</x:v>
      </x:c>
      <x:c r="E1550" s="13" t="str">
        <x:v>Lire Mondes</x:v>
      </x:c>
      <x:c r="F1550" s="13" t="str">
        <x:v>Extension V5</x:v>
      </x:c>
      <x:c r="G1550" s="15" t="n">
        <x:v>12</x:v>
      </x:c>
      <x:c r="H1550" s="15" t="n">
        <x:v>26</x:v>
      </x:c>
    </x:row>
    <x:row r="1551" ht="52" customHeight="1">
      <x:c r="A1551" s="13" t="str">
        <x:v>BASE5-08-1</x:v>
      </x:c>
      <x:c r="B1551" s="13" t="str">
        <x:v>L’anneau qui se souvient — repérer</x:v>
      </x:c>
      <x:c r="C1551" s="13" t="str">
        <x:v>Mondes</x:v>
      </x:c>
      <x:c r="D1551" s="13" t="str">
        <x:v>V5 Arcs des bases spatiales</x:v>
      </x:c>
      <x:c r="E1551" s="13" t="str">
        <x:v>Lire Mondes</x:v>
      </x:c>
      <x:c r="F1551" s="13" t="str">
        <x:v>Extension V5</x:v>
      </x:c>
      <x:c r="G1551" s="15" t="n">
        <x:v>12</x:v>
      </x:c>
      <x:c r="H1551" s="15" t="n">
        <x:v>27</x:v>
      </x:c>
    </x:row>
    <x:row r="1552" ht="52" customHeight="1">
      <x:c r="A1552" s="13" t="str">
        <x:v>BASE5-08-2</x:v>
      </x:c>
      <x:c r="B1552" s="13" t="str">
        <x:v>L’anneau qui se souvient — agir</x:v>
      </x:c>
      <x:c r="C1552" s="13" t="str">
        <x:v>Mondes</x:v>
      </x:c>
      <x:c r="D1552" s="13" t="str">
        <x:v>V5 Arcs des bases spatiales</x:v>
      </x:c>
      <x:c r="E1552" s="13" t="str">
        <x:v>Lire Mondes</x:v>
      </x:c>
      <x:c r="F1552" s="13" t="str">
        <x:v>Extension V5</x:v>
      </x:c>
      <x:c r="G1552" s="15" t="n">
        <x:v>12</x:v>
      </x:c>
      <x:c r="H1552" s="15" t="n">
        <x:v>28</x:v>
      </x:c>
    </x:row>
    <x:row r="1553" ht="52" customHeight="1">
      <x:c r="A1553" s="13" t="str">
        <x:v>BASE5-08-3</x:v>
      </x:c>
      <x:c r="B1553" s="13" t="str">
        <x:v>L’anneau qui se souvient — assumer</x:v>
      </x:c>
      <x:c r="C1553" s="13" t="str">
        <x:v>Mondes</x:v>
      </x:c>
      <x:c r="D1553" s="13" t="str">
        <x:v>V5 Arcs des bases spatiales</x:v>
      </x:c>
      <x:c r="E1553" s="13" t="str">
        <x:v>Lire Mondes</x:v>
      </x:c>
      <x:c r="F1553" s="13" t="str">
        <x:v>Extension V5</x:v>
      </x:c>
      <x:c r="G1553" s="15" t="n">
        <x:v>12</x:v>
      </x:c>
      <x:c r="H1553" s="15" t="n">
        <x:v>29</x:v>
      </x:c>
    </x:row>
    <x:row r="1554" ht="52" customHeight="1">
      <x:c r="A1554" s="13" t="str">
        <x:v>BASE5-09-1</x:v>
      </x:c>
      <x:c r="B1554" s="13" t="str">
        <x:v>Les noms sous la poussière — repérer</x:v>
      </x:c>
      <x:c r="C1554" s="13" t="str">
        <x:v>Mondes</x:v>
      </x:c>
      <x:c r="D1554" s="13" t="str">
        <x:v>V5 Arcs des bases spatiales</x:v>
      </x:c>
      <x:c r="E1554" s="13" t="str">
        <x:v>Lire Mondes</x:v>
      </x:c>
      <x:c r="F1554" s="13" t="str">
        <x:v>Extension V5</x:v>
      </x:c>
      <x:c r="G1554" s="15" t="n">
        <x:v>12</x:v>
      </x:c>
      <x:c r="H1554" s="15" t="n">
        <x:v>30</x:v>
      </x:c>
    </x:row>
    <x:row r="1555" ht="52" customHeight="1">
      <x:c r="A1555" s="13" t="str">
        <x:v>BASE5-09-2</x:v>
      </x:c>
      <x:c r="B1555" s="13" t="str">
        <x:v>Les noms sous la poussière — agir</x:v>
      </x:c>
      <x:c r="C1555" s="13" t="str">
        <x:v>Mondes</x:v>
      </x:c>
      <x:c r="D1555" s="13" t="str">
        <x:v>V5 Arcs des bases spatiales</x:v>
      </x:c>
      <x:c r="E1555" s="13" t="str">
        <x:v>Lire Mondes</x:v>
      </x:c>
      <x:c r="F1555" s="13" t="str">
        <x:v>Extension V5</x:v>
      </x:c>
      <x:c r="G1555" s="15" t="n">
        <x:v>12</x:v>
      </x:c>
      <x:c r="H1555" s="15" t="n">
        <x:v>31</x:v>
      </x:c>
    </x:row>
    <x:row r="1556" ht="52" customHeight="1">
      <x:c r="A1556" s="13" t="str">
        <x:v>BASE5-09-3</x:v>
      </x:c>
      <x:c r="B1556" s="13" t="str">
        <x:v>Les noms sous la poussière — assumer</x:v>
      </x:c>
      <x:c r="C1556" s="13" t="str">
        <x:v>Mondes</x:v>
      </x:c>
      <x:c r="D1556" s="13" t="str">
        <x:v>V5 Arcs des bases spatiales</x:v>
      </x:c>
      <x:c r="E1556" s="13" t="str">
        <x:v>Lire Mondes</x:v>
      </x:c>
      <x:c r="F1556" s="13" t="str">
        <x:v>Extension V5</x:v>
      </x:c>
      <x:c r="G1556" s="15" t="n">
        <x:v>12</x:v>
      </x:c>
      <x:c r="H1556" s="15" t="n">
        <x:v>32</x:v>
      </x:c>
    </x:row>
    <x:row r="1557" ht="52" customHeight="1">
      <x:c r="A1557" s="13" t="str">
        <x:v>BASE5-10-1</x:v>
      </x:c>
      <x:c r="B1557" s="13" t="str">
        <x:v>Le premier quai du foyer — repérer</x:v>
      </x:c>
      <x:c r="C1557" s="13" t="str">
        <x:v>Mondes</x:v>
      </x:c>
      <x:c r="D1557" s="13" t="str">
        <x:v>V5 Arcs des bases spatiales</x:v>
      </x:c>
      <x:c r="E1557" s="13" t="str">
        <x:v>Lire Mondes</x:v>
      </x:c>
      <x:c r="F1557" s="13" t="str">
        <x:v>Extension V5</x:v>
      </x:c>
      <x:c r="G1557" s="15" t="n">
        <x:v>12</x:v>
      </x:c>
      <x:c r="H1557" s="15" t="n">
        <x:v>33</x:v>
      </x:c>
    </x:row>
    <x:row r="1558" ht="52" customHeight="1">
      <x:c r="A1558" s="13" t="str">
        <x:v>BASE5-10-2</x:v>
      </x:c>
      <x:c r="B1558" s="13" t="str">
        <x:v>Le premier quai du foyer — agir</x:v>
      </x:c>
      <x:c r="C1558" s="13" t="str">
        <x:v>Mondes</x:v>
      </x:c>
      <x:c r="D1558" s="13" t="str">
        <x:v>V5 Arcs des bases spatiales</x:v>
      </x:c>
      <x:c r="E1558" s="13" t="str">
        <x:v>Lire Mondes</x:v>
      </x:c>
      <x:c r="F1558" s="13" t="str">
        <x:v>Extension V5</x:v>
      </x:c>
      <x:c r="G1558" s="15" t="n">
        <x:v>12</x:v>
      </x:c>
      <x:c r="H1558" s="15" t="n">
        <x:v>34</x:v>
      </x:c>
    </x:row>
    <x:row r="1559" ht="52" customHeight="1">
      <x:c r="A1559" s="13" t="str">
        <x:v>BASE5-10-3</x:v>
      </x:c>
      <x:c r="B1559" s="13" t="str">
        <x:v>Le premier quai du foyer — assumer</x:v>
      </x:c>
      <x:c r="C1559" s="13" t="str">
        <x:v>Mondes</x:v>
      </x:c>
      <x:c r="D1559" s="13" t="str">
        <x:v>V5 Arcs des bases spatiales</x:v>
      </x:c>
      <x:c r="E1559" s="13" t="str">
        <x:v>Lire Mondes</x:v>
      </x:c>
      <x:c r="F1559" s="13" t="str">
        <x:v>Extension V5</x:v>
      </x:c>
      <x:c r="G1559" s="15" t="n">
        <x:v>12</x:v>
      </x:c>
      <x:c r="H1559" s="15" t="n">
        <x:v>35</x:v>
      </x:c>
    </x:row>
    <x:row r="1560" ht="52" customHeight="1">
      <x:c r="A1560" s="13" t="str">
        <x:v>FLIGHT5-01</x:v>
      </x:c>
      <x:c r="B1560" s="13" t="str">
        <x:v>Approche latérale</x:v>
      </x:c>
      <x:c r="C1560" s="13" t="str">
        <x:v>Mondes</x:v>
      </x:c>
      <x:c r="D1560" s="13" t="str">
        <x:v>V5 Manœuvres spatiales</x:v>
      </x:c>
      <x:c r="E1560" s="13" t="str">
        <x:v>Lire Mondes</x:v>
      </x:c>
      <x:c r="F1560" s="13" t="str">
        <x:v>Extension V5</x:v>
      </x:c>
      <x:c r="G1560" s="15" t="n">
        <x:v>12</x:v>
      </x:c>
      <x:c r="H1560" s="15" t="n">
        <x:v>6</x:v>
      </x:c>
    </x:row>
    <x:row r="1561" ht="52" customHeight="1">
      <x:c r="A1561" s="13" t="str">
        <x:v>FLIGHT5-02</x:v>
      </x:c>
      <x:c r="B1561" s="13" t="str">
        <x:v>Vitesse de fermeture</x:v>
      </x:c>
      <x:c r="C1561" s="13" t="str">
        <x:v>Mondes</x:v>
      </x:c>
      <x:c r="D1561" s="13" t="str">
        <x:v>V5 Manœuvres spatiales</x:v>
      </x:c>
      <x:c r="E1561" s="13" t="str">
        <x:v>Lire Mondes</x:v>
      </x:c>
      <x:c r="F1561" s="13" t="str">
        <x:v>Extension V5</x:v>
      </x:c>
      <x:c r="G1561" s="15" t="n">
        <x:v>12</x:v>
      </x:c>
      <x:c r="H1561" s="15" t="n">
        <x:v>7</x:v>
      </x:c>
    </x:row>
    <x:row r="1562" ht="52" customHeight="1">
      <x:c r="A1562" s="13" t="str">
        <x:v>FLIGHT5-03</x:v>
      </x:c>
      <x:c r="B1562" s="13" t="str">
        <x:v>Verrou d’amarrage</x:v>
      </x:c>
      <x:c r="C1562" s="13" t="str">
        <x:v>Mondes</x:v>
      </x:c>
      <x:c r="D1562" s="13" t="str">
        <x:v>V5 Manœuvres spatiales</x:v>
      </x:c>
      <x:c r="E1562" s="13" t="str">
        <x:v>Lire Mondes</x:v>
      </x:c>
      <x:c r="F1562" s="13" t="str">
        <x:v>Extension V5</x:v>
      </x:c>
      <x:c r="G1562" s="15" t="n">
        <x:v>12</x:v>
      </x:c>
      <x:c r="H1562" s="15" t="n">
        <x:v>8</x:v>
      </x:c>
    </x:row>
    <x:row r="1563" ht="52" customHeight="1">
      <x:c r="A1563" s="13" t="str">
        <x:v>FLIGHT5-04</x:v>
      </x:c>
      <x:c r="B1563" s="13" t="str">
        <x:v>Départ de quai</x:v>
      </x:c>
      <x:c r="C1563" s="13" t="str">
        <x:v>Mondes</x:v>
      </x:c>
      <x:c r="D1563" s="13" t="str">
        <x:v>V5 Manœuvres spatiales</x:v>
      </x:c>
      <x:c r="E1563" s="13" t="str">
        <x:v>Lire Mondes</x:v>
      </x:c>
      <x:c r="F1563" s="13" t="str">
        <x:v>Extension V5</x:v>
      </x:c>
      <x:c r="G1563" s="15" t="n">
        <x:v>12</x:v>
      </x:c>
      <x:c r="H1563" s="15" t="n">
        <x:v>9</x:v>
      </x:c>
    </x:row>
    <x:row r="1564" ht="52" customHeight="1">
      <x:c r="A1564" s="13" t="str">
        <x:v>FLIGHT5-05</x:v>
      </x:c>
      <x:c r="B1564" s="13" t="str">
        <x:v>Débris alternés</x:v>
      </x:c>
      <x:c r="C1564" s="13" t="str">
        <x:v>Mondes</x:v>
      </x:c>
      <x:c r="D1564" s="13" t="str">
        <x:v>V5 Manœuvres spatiales</x:v>
      </x:c>
      <x:c r="E1564" s="13" t="str">
        <x:v>Lire Mondes</x:v>
      </x:c>
      <x:c r="F1564" s="13" t="str">
        <x:v>Extension V5</x:v>
      </x:c>
      <x:c r="G1564" s="15" t="n">
        <x:v>12</x:v>
      </x:c>
      <x:c r="H1564" s="15" t="n">
        <x:v>10</x:v>
      </x:c>
    </x:row>
    <x:row r="1565" ht="52" customHeight="1">
      <x:c r="A1565" s="13" t="str">
        <x:v>FLIGHT5-06</x:v>
      </x:c>
      <x:c r="B1565" s="13" t="str">
        <x:v>Sillage observé</x:v>
      </x:c>
      <x:c r="C1565" s="13" t="str">
        <x:v>Mondes</x:v>
      </x:c>
      <x:c r="D1565" s="13" t="str">
        <x:v>V5 Manœuvres spatiales</x:v>
      </x:c>
      <x:c r="E1565" s="13" t="str">
        <x:v>Lire Mondes</x:v>
      </x:c>
      <x:c r="F1565" s="13" t="str">
        <x:v>Extension V5</x:v>
      </x:c>
      <x:c r="G1565" s="15" t="n">
        <x:v>12</x:v>
      </x:c>
      <x:c r="H1565" s="15" t="n">
        <x:v>11</x:v>
      </x:c>
    </x:row>
    <x:row r="1566" ht="52" customHeight="1">
      <x:c r="A1566" s="13" t="str">
        <x:v>FLIGHT5-07</x:v>
      </x:c>
      <x:c r="B1566" s="13" t="str">
        <x:v>Rupture de ligne</x:v>
      </x:c>
      <x:c r="C1566" s="13" t="str">
        <x:v>Mondes</x:v>
      </x:c>
      <x:c r="D1566" s="13" t="str">
        <x:v>V5 Manœuvres spatiales</x:v>
      </x:c>
      <x:c r="E1566" s="13" t="str">
        <x:v>Lire Mondes</x:v>
      </x:c>
      <x:c r="F1566" s="13" t="str">
        <x:v>Extension V5</x:v>
      </x:c>
      <x:c r="G1566" s="15" t="n">
        <x:v>12</x:v>
      </x:c>
      <x:c r="H1566" s="15" t="n">
        <x:v>12</x:v>
      </x:c>
    </x:row>
    <x:row r="1567" ht="52" customHeight="1">
      <x:c r="A1567" s="13" t="str">
        <x:v>FLIGHT5-08</x:v>
      </x:c>
      <x:c r="B1567" s="13" t="str">
        <x:v>Sonde récupérée</x:v>
      </x:c>
      <x:c r="C1567" s="13" t="str">
        <x:v>Mondes</x:v>
      </x:c>
      <x:c r="D1567" s="13" t="str">
        <x:v>V5 Manœuvres spatiales</x:v>
      </x:c>
      <x:c r="E1567" s="13" t="str">
        <x:v>Lire Mondes</x:v>
      </x:c>
      <x:c r="F1567" s="13" t="str">
        <x:v>Extension V5</x:v>
      </x:c>
      <x:c r="G1567" s="15" t="n">
        <x:v>12</x:v>
      </x:c>
      <x:c r="H1567" s="15" t="n">
        <x:v>13</x:v>
      </x:c>
    </x:row>
    <x:row r="1568" ht="52" customHeight="1">
      <x:c r="A1568" s="13" t="str">
        <x:v>FLIGHT5-09</x:v>
      </x:c>
      <x:c r="B1568" s="13" t="str">
        <x:v>Caisse en transit</x:v>
      </x:c>
      <x:c r="C1568" s="13" t="str">
        <x:v>Mondes</x:v>
      </x:c>
      <x:c r="D1568" s="13" t="str">
        <x:v>V5 Manœuvres spatiales</x:v>
      </x:c>
      <x:c r="E1568" s="13" t="str">
        <x:v>Lire Mondes</x:v>
      </x:c>
      <x:c r="F1568" s="13" t="str">
        <x:v>Extension V5</x:v>
      </x:c>
      <x:c r="G1568" s="15" t="n">
        <x:v>12</x:v>
      </x:c>
      <x:c r="H1568" s="15" t="n">
        <x:v>14</x:v>
      </x:c>
    </x:row>
    <x:row r="1569" ht="52" customHeight="1">
      <x:c r="A1569" s="13" t="str">
        <x:v>FLIGHT5-10</x:v>
      </x:c>
      <x:c r="B1569" s="13" t="str">
        <x:v>Appui de propulsion</x:v>
      </x:c>
      <x:c r="C1569" s="13" t="str">
        <x:v>Mondes</x:v>
      </x:c>
      <x:c r="D1569" s="13" t="str">
        <x:v>V5 Manœuvres spatiales</x:v>
      </x:c>
      <x:c r="E1569" s="13" t="str">
        <x:v>Lire Mondes</x:v>
      </x:c>
      <x:c r="F1569" s="13" t="str">
        <x:v>Extension V5</x:v>
      </x:c>
      <x:c r="G1569" s="15" t="n">
        <x:v>12</x:v>
      </x:c>
      <x:c r="H1569" s="15" t="n">
        <x:v>15</x:v>
      </x:c>
    </x:row>
    <x:row r="1570" ht="52" customHeight="1">
      <x:c r="A1570" s="13" t="str">
        <x:v>FLIGHT5-11</x:v>
      </x:c>
      <x:c r="B1570" s="13" t="str">
        <x:v>Route de retour</x:v>
      </x:c>
      <x:c r="C1570" s="13" t="str">
        <x:v>Mondes</x:v>
      </x:c>
      <x:c r="D1570" s="13" t="str">
        <x:v>V5 Manœuvres spatiales</x:v>
      </x:c>
      <x:c r="E1570" s="13" t="str">
        <x:v>Lire Mondes</x:v>
      </x:c>
      <x:c r="F1570" s="13" t="str">
        <x:v>Extension V5</x:v>
      </x:c>
      <x:c r="G1570" s="15" t="n">
        <x:v>12</x:v>
      </x:c>
      <x:c r="H1570" s="15" t="n">
        <x:v>16</x:v>
      </x:c>
    </x:row>
    <x:row r="1571" ht="52" customHeight="1">
      <x:c r="A1571" s="13" t="str">
        <x:v>FLIGHT5-12</x:v>
      </x:c>
      <x:c r="B1571" s="13" t="str">
        <x:v>Signal de secours</x:v>
      </x:c>
      <x:c r="C1571" s="13" t="str">
        <x:v>Mondes</x:v>
      </x:c>
      <x:c r="D1571" s="13" t="str">
        <x:v>V5 Manœuvres spatiales</x:v>
      </x:c>
      <x:c r="E1571" s="13" t="str">
        <x:v>Lire Mondes</x:v>
      </x:c>
      <x:c r="F1571" s="13" t="str">
        <x:v>Extension V5</x:v>
      </x:c>
      <x:c r="G1571" s="15" t="n">
        <x:v>12</x:v>
      </x:c>
      <x:c r="H1571" s="15" t="n">
        <x:v>17</x:v>
      </x:c>
    </x:row>
    <x:row r="1572" ht="52" customHeight="1">
      <x:c r="A1572" s="13" t="str">
        <x:v>FLIGHT5-13</x:v>
      </x:c>
      <x:c r="B1572" s="13" t="str">
        <x:v>Descente atmosphérique</x:v>
      </x:c>
      <x:c r="C1572" s="13" t="str">
        <x:v>Mondes</x:v>
      </x:c>
      <x:c r="D1572" s="13" t="str">
        <x:v>V5 Manœuvres spatiales</x:v>
      </x:c>
      <x:c r="E1572" s="13" t="str">
        <x:v>Lire Mondes</x:v>
      </x:c>
      <x:c r="F1572" s="13" t="str">
        <x:v>Extension V5</x:v>
      </x:c>
      <x:c r="G1572" s="15" t="n">
        <x:v>12</x:v>
      </x:c>
      <x:c r="H1572" s="15" t="n">
        <x:v>18</x:v>
      </x:c>
    </x:row>
    <x:row r="1573" ht="52" customHeight="1">
      <x:c r="A1573" s="13" t="str">
        <x:v>FLIGHT5-14</x:v>
      </x:c>
      <x:c r="B1573" s="13" t="str">
        <x:v>Atterrissage encombré</x:v>
      </x:c>
      <x:c r="C1573" s="13" t="str">
        <x:v>Mondes</x:v>
      </x:c>
      <x:c r="D1573" s="13" t="str">
        <x:v>V5 Manœuvres spatiales</x:v>
      </x:c>
      <x:c r="E1573" s="13" t="str">
        <x:v>Lire Mondes</x:v>
      </x:c>
      <x:c r="F1573" s="13" t="str">
        <x:v>Extension V5</x:v>
      </x:c>
      <x:c r="G1573" s="15" t="n">
        <x:v>12</x:v>
      </x:c>
      <x:c r="H1573" s="15" t="n">
        <x:v>19</x:v>
      </x:c>
    </x:row>
    <x:row r="1574" ht="52" customHeight="1">
      <x:c r="A1574" s="13" t="str">
        <x:v>FLIGHT5-15</x:v>
      </x:c>
      <x:c r="B1574" s="13" t="str">
        <x:v>Duel d’appareils</x:v>
      </x:c>
      <x:c r="C1574" s="13" t="str">
        <x:v>Mondes</x:v>
      </x:c>
      <x:c r="D1574" s="13" t="str">
        <x:v>V5 Manœuvres spatiales</x:v>
      </x:c>
      <x:c r="E1574" s="13" t="str">
        <x:v>Lire Mondes</x:v>
      </x:c>
      <x:c r="F1574" s="13" t="str">
        <x:v>Extension V5</x:v>
      </x:c>
      <x:c r="G1574" s="15" t="n">
        <x:v>12</x:v>
      </x:c>
      <x:c r="H1574" s="15" t="n">
        <x:v>20</x:v>
      </x:c>
    </x:row>
    <x:row r="1575" ht="52" customHeight="1">
      <x:c r="A1575" s="13" t="str">
        <x:v>FLIGHT5-16</x:v>
      </x:c>
      <x:c r="B1575" s="13" t="str">
        <x:v>Escorte courte</x:v>
      </x:c>
      <x:c r="C1575" s="13" t="str">
        <x:v>Mondes</x:v>
      </x:c>
      <x:c r="D1575" s="13" t="str">
        <x:v>V5 Manœuvres spatiales</x:v>
      </x:c>
      <x:c r="E1575" s="13" t="str">
        <x:v>Lire Mondes</x:v>
      </x:c>
      <x:c r="F1575" s="13" t="str">
        <x:v>Extension V5</x:v>
      </x:c>
      <x:c r="G1575" s="15" t="n">
        <x:v>12</x:v>
      </x:c>
      <x:c r="H1575" s="15" t="n">
        <x:v>21</x:v>
      </x:c>
    </x:row>
    <x:row r="1576" ht="52" customHeight="1">
      <x:c r="A1576" s="13" t="str">
        <x:v>FLIGHT5-17</x:v>
      </x:c>
      <x:c r="B1576" s="13" t="str">
        <x:v>Épave en rotation</x:v>
      </x:c>
      <x:c r="C1576" s="13" t="str">
        <x:v>Mondes</x:v>
      </x:c>
      <x:c r="D1576" s="13" t="str">
        <x:v>V5 Manœuvres spatiales</x:v>
      </x:c>
      <x:c r="E1576" s="13" t="str">
        <x:v>Lire Mondes</x:v>
      </x:c>
      <x:c r="F1576" s="13" t="str">
        <x:v>Extension V5</x:v>
      </x:c>
      <x:c r="G1576" s="15" t="n">
        <x:v>12</x:v>
      </x:c>
      <x:c r="H1576" s="15" t="n">
        <x:v>22</x:v>
      </x:c>
    </x:row>
    <x:row r="1577" ht="52" customHeight="1">
      <x:c r="A1577" s="13" t="str">
        <x:v>FLIGHT5-18</x:v>
      </x:c>
      <x:c r="B1577" s="13" t="str">
        <x:v>Cargaison répartie</x:v>
      </x:c>
      <x:c r="C1577" s="13" t="str">
        <x:v>Mondes</x:v>
      </x:c>
      <x:c r="D1577" s="13" t="str">
        <x:v>V5 Manœuvres spatiales</x:v>
      </x:c>
      <x:c r="E1577" s="13" t="str">
        <x:v>Lire Mondes</x:v>
      </x:c>
      <x:c r="F1577" s="13" t="str">
        <x:v>Extension V5</x:v>
      </x:c>
      <x:c r="G1577" s="15" t="n">
        <x:v>12</x:v>
      </x:c>
      <x:c r="H1577" s="15" t="n">
        <x:v>23</x:v>
      </x:c>
    </x:row>
    <x:row r="1578" ht="52" customHeight="1">
      <x:c r="A1578" s="13" t="str">
        <x:v>FLIGHT5-19</x:v>
      </x:c>
      <x:c r="B1578" s="13" t="str">
        <x:v>Énergie d’atelier</x:v>
      </x:c>
      <x:c r="C1578" s="13" t="str">
        <x:v>Mondes</x:v>
      </x:c>
      <x:c r="D1578" s="13" t="str">
        <x:v>V5 Manœuvres spatiales</x:v>
      </x:c>
      <x:c r="E1578" s="13" t="str">
        <x:v>Lire Mondes</x:v>
      </x:c>
      <x:c r="F1578" s="13" t="str">
        <x:v>Extension V5</x:v>
      </x:c>
      <x:c r="G1578" s="15" t="n">
        <x:v>12</x:v>
      </x:c>
      <x:c r="H1578" s="15" t="n">
        <x:v>24</x:v>
      </x:c>
    </x:row>
    <x:row r="1579" ht="52" customHeight="1">
      <x:c r="A1579" s="13" t="str">
        <x:v>FLIGHT5-20</x:v>
      </x:c>
      <x:c r="B1579" s="13" t="str">
        <x:v>Balise de branche</x:v>
      </x:c>
      <x:c r="C1579" s="13" t="str">
        <x:v>Mondes</x:v>
      </x:c>
      <x:c r="D1579" s="13" t="str">
        <x:v>V5 Manœuvres spatiales</x:v>
      </x:c>
      <x:c r="E1579" s="13" t="str">
        <x:v>Lire Mondes</x:v>
      </x:c>
      <x:c r="F1579" s="13" t="str">
        <x:v>Extension V5</x:v>
      </x:c>
      <x:c r="G1579" s="15" t="n">
        <x:v>12</x:v>
      </x:c>
      <x:c r="H1579" s="15" t="n">
        <x:v>25</x:v>
      </x:c>
    </x:row>
    <x:row r="1580" ht="52" customHeight="1">
      <x:c r="A1580" s="13" t="str">
        <x:v>FLIGHT5-21</x:v>
      </x:c>
      <x:c r="B1580" s="13" t="str">
        <x:v>Retour malgré retrait</x:v>
      </x:c>
      <x:c r="C1580" s="13" t="str">
        <x:v>Mondes</x:v>
      </x:c>
      <x:c r="D1580" s="13" t="str">
        <x:v>V5 Manœuvres spatiales</x:v>
      </x:c>
      <x:c r="E1580" s="13" t="str">
        <x:v>Lire Mondes</x:v>
      </x:c>
      <x:c r="F1580" s="13" t="str">
        <x:v>Extension V5</x:v>
      </x:c>
      <x:c r="G1580" s="15" t="n">
        <x:v>12</x:v>
      </x:c>
      <x:c r="H1580" s="15" t="n">
        <x:v>26</x:v>
      </x:c>
    </x:row>
    <x:row r="1581" ht="52" customHeight="1">
      <x:c r="A1581" s="13" t="str">
        <x:v>FLIGHT5-22</x:v>
      </x:c>
      <x:c r="B1581" s="13" t="str">
        <x:v>Relève de pilote</x:v>
      </x:c>
      <x:c r="C1581" s="13" t="str">
        <x:v>Mondes</x:v>
      </x:c>
      <x:c r="D1581" s="13" t="str">
        <x:v>V5 Manœuvres spatiales</x:v>
      </x:c>
      <x:c r="E1581" s="13" t="str">
        <x:v>Lire Mondes</x:v>
      </x:c>
      <x:c r="F1581" s="13" t="str">
        <x:v>Extension V5</x:v>
      </x:c>
      <x:c r="G1581" s="15" t="n">
        <x:v>12</x:v>
      </x:c>
      <x:c r="H1581" s="15" t="n">
        <x:v>27</x:v>
      </x:c>
    </x:row>
    <x:row r="1582" ht="52" customHeight="1">
      <x:c r="A1582" s="13" t="str">
        <x:v>FLIGHT5-23</x:v>
      </x:c>
      <x:c r="B1582" s="13" t="str">
        <x:v>Embarquement collectif</x:v>
      </x:c>
      <x:c r="C1582" s="13" t="str">
        <x:v>Mondes</x:v>
      </x:c>
      <x:c r="D1582" s="13" t="str">
        <x:v>V5 Manœuvres spatiales</x:v>
      </x:c>
      <x:c r="E1582" s="13" t="str">
        <x:v>Lire Mondes</x:v>
      </x:c>
      <x:c r="F1582" s="13" t="str">
        <x:v>Extension V5</x:v>
      </x:c>
      <x:c r="G1582" s="15" t="n">
        <x:v>12</x:v>
      </x:c>
      <x:c r="H1582" s="15" t="n">
        <x:v>28</x:v>
      </x:c>
    </x:row>
    <x:row r="1583" ht="52" customHeight="1">
      <x:c r="A1583" s="13" t="str">
        <x:v>FLIGHT5-24</x:v>
      </x:c>
      <x:c r="B1583" s="13" t="str">
        <x:v>Arrivée après incident</x:v>
      </x:c>
      <x:c r="C1583" s="13" t="str">
        <x:v>Mondes</x:v>
      </x:c>
      <x:c r="D1583" s="13" t="str">
        <x:v>V5 Manœuvres spatiales</x:v>
      </x:c>
      <x:c r="E1583" s="13" t="str">
        <x:v>Lire Mondes</x:v>
      </x:c>
      <x:c r="F1583" s="13" t="str">
        <x:v>Extension V5</x:v>
      </x:c>
      <x:c r="G1583" s="15" t="n">
        <x:v>12</x:v>
      </x:c>
      <x:c r="H1583" s="15" t="n">
        <x:v>29</x:v>
      </x:c>
    </x:row>
    <x:row r="1584" ht="52" customHeight="1">
      <x:c r="A1584" s="13" t="str">
        <x:v>AI5-01</x:v>
      </x:c>
      <x:c r="B1584" s="13" t="str">
        <x:v>Scarabée des scories</x:v>
      </x:c>
      <x:c r="C1584" s="13" t="str">
        <x:v>Mondes</x:v>
      </x:c>
      <x:c r="D1584" s="13" t="str">
        <x:v>V5 Comportements de faune</x:v>
      </x:c>
      <x:c r="E1584" s="13" t="str">
        <x:v>Lire Mondes</x:v>
      </x:c>
      <x:c r="F1584" s="13" t="str">
        <x:v>Extension V5</x:v>
      </x:c>
      <x:c r="G1584" s="15" t="n">
        <x:v>14</x:v>
      </x:c>
      <x:c r="H1584" s="15" t="n">
        <x:v>6</x:v>
      </x:c>
    </x:row>
    <x:row r="1585" ht="52" customHeight="1">
      <x:c r="A1585" s="13" t="str">
        <x:v>AI5-02</x:v>
      </x:c>
      <x:c r="B1585" s="13" t="str">
        <x:v>Briseur de basalte</x:v>
      </x:c>
      <x:c r="C1585" s="13" t="str">
        <x:v>Mondes</x:v>
      </x:c>
      <x:c r="D1585" s="13" t="str">
        <x:v>V5 Comportements de faune</x:v>
      </x:c>
      <x:c r="E1585" s="13" t="str">
        <x:v>Lire Mondes</x:v>
      </x:c>
      <x:c r="F1585" s="13" t="str">
        <x:v>Extension V5</x:v>
      </x:c>
      <x:c r="G1585" s="15" t="n">
        <x:v>14</x:v>
      </x:c>
      <x:c r="H1585" s="15" t="n">
        <x:v>7</x:v>
      </x:c>
    </x:row>
    <x:row r="1586" ht="52" customHeight="1">
      <x:c r="A1586" s="13" t="str">
        <x:v>AI5-03</x:v>
      </x:c>
      <x:c r="B1586" s="13" t="str">
        <x:v>Coureur des dunes</x:v>
      </x:c>
      <x:c r="C1586" s="13" t="str">
        <x:v>Mondes</x:v>
      </x:c>
      <x:c r="D1586" s="13" t="str">
        <x:v>V5 Comportements de faune</x:v>
      </x:c>
      <x:c r="E1586" s="13" t="str">
        <x:v>Lire Mondes</x:v>
      </x:c>
      <x:c r="F1586" s="13" t="str">
        <x:v>Extension V5</x:v>
      </x:c>
      <x:c r="G1586" s="15" t="n">
        <x:v>14</x:v>
      </x:c>
      <x:c r="H1586" s="15" t="n">
        <x:v>8</x:v>
      </x:c>
    </x:row>
    <x:row r="1587" ht="52" customHeight="1">
      <x:c r="A1587" s="13" t="str">
        <x:v>AI5-04</x:v>
      </x:c>
      <x:c r="B1587" s="13" t="str">
        <x:v>Fouisseur de verre</x:v>
      </x:c>
      <x:c r="C1587" s="13" t="str">
        <x:v>Mondes</x:v>
      </x:c>
      <x:c r="D1587" s="13" t="str">
        <x:v>V5 Comportements de faune</x:v>
      </x:c>
      <x:c r="E1587" s="13" t="str">
        <x:v>Lire Mondes</x:v>
      </x:c>
      <x:c r="F1587" s="13" t="str">
        <x:v>Extension V5</x:v>
      </x:c>
      <x:c r="G1587" s="15" t="n">
        <x:v>14</x:v>
      </x:c>
      <x:c r="H1587" s="15" t="n">
        <x:v>9</x:v>
      </x:c>
    </x:row>
    <x:row r="1588" ht="52" customHeight="1">
      <x:c r="A1588" s="13" t="str">
        <x:v>AI5-05</x:v>
      </x:c>
      <x:c r="B1588" s="13" t="str">
        <x:v>Grimpeur à plaques</x:v>
      </x:c>
      <x:c r="C1588" s="13" t="str">
        <x:v>Mondes</x:v>
      </x:c>
      <x:c r="D1588" s="13" t="str">
        <x:v>V5 Comportements de faune</x:v>
      </x:c>
      <x:c r="E1588" s="13" t="str">
        <x:v>Lire Mondes</x:v>
      </x:c>
      <x:c r="F1588" s="13" t="str">
        <x:v>Extension V5</x:v>
      </x:c>
      <x:c r="G1588" s="15" t="n">
        <x:v>14</x:v>
      </x:c>
      <x:c r="H1588" s="15" t="n">
        <x:v>10</x:v>
      </x:c>
    </x:row>
    <x:row r="1589" ht="52" customHeight="1">
      <x:c r="A1589" s="13" t="str">
        <x:v>AI5-06</x:v>
      </x:c>
      <x:c r="B1589" s="13" t="str">
        <x:v>Chasseur de canopée</x:v>
      </x:c>
      <x:c r="C1589" s="13" t="str">
        <x:v>Mondes</x:v>
      </x:c>
      <x:c r="D1589" s="13" t="str">
        <x:v>V5 Comportements de faune</x:v>
      </x:c>
      <x:c r="E1589" s="13" t="str">
        <x:v>Lire Mondes</x:v>
      </x:c>
      <x:c r="F1589" s="13" t="str">
        <x:v>Extension V5</x:v>
      </x:c>
      <x:c r="G1589" s="15" t="n">
        <x:v>14</x:v>
      </x:c>
      <x:c r="H1589" s="15" t="n">
        <x:v>11</x:v>
      </x:c>
    </x:row>
    <x:row r="1590" ht="52" customHeight="1">
      <x:c r="A1590" s="13" t="str">
        <x:v>AI5-07</x:v>
      </x:c>
      <x:c r="B1590" s="13" t="str">
        <x:v>Rôdeur des roseaux</x:v>
      </x:c>
      <x:c r="C1590" s="13" t="str">
        <x:v>Mondes</x:v>
      </x:c>
      <x:c r="D1590" s="13" t="str">
        <x:v>V5 Comportements de faune</x:v>
      </x:c>
      <x:c r="E1590" s="13" t="str">
        <x:v>Lire Mondes</x:v>
      </x:c>
      <x:c r="F1590" s="13" t="str">
        <x:v>Extension V5</x:v>
      </x:c>
      <x:c r="G1590" s="15" t="n">
        <x:v>14</x:v>
      </x:c>
      <x:c r="H1590" s="15" t="n">
        <x:v>12</x:v>
      </x:c>
    </x:row>
    <x:row r="1591" ht="52" customHeight="1">
      <x:c r="A1591" s="13" t="str">
        <x:v>AI5-08</x:v>
      </x:c>
      <x:c r="B1591" s="13" t="str">
        <x:v>Porte-lanterne</x:v>
      </x:c>
      <x:c r="C1591" s="13" t="str">
        <x:v>Mondes</x:v>
      </x:c>
      <x:c r="D1591" s="13" t="str">
        <x:v>V5 Comportements de faune</x:v>
      </x:c>
      <x:c r="E1591" s="13" t="str">
        <x:v>Lire Mondes</x:v>
      </x:c>
      <x:c r="F1591" s="13" t="str">
        <x:v>Extension V5</x:v>
      </x:c>
      <x:c r="G1591" s="15" t="n">
        <x:v>14</x:v>
      </x:c>
      <x:c r="H1591" s="15" t="n">
        <x:v>13</x:v>
      </x:c>
    </x:row>
    <x:row r="1592" ht="52" customHeight="1">
      <x:c r="A1592" s="13" t="str">
        <x:v>AI5-09</x:v>
      </x:c>
      <x:c r="B1592" s="13" t="str">
        <x:v>Rapace de crête</x:v>
      </x:c>
      <x:c r="C1592" s="13" t="str">
        <x:v>Mondes</x:v>
      </x:c>
      <x:c r="D1592" s="13" t="str">
        <x:v>V5 Comportements de faune</x:v>
      </x:c>
      <x:c r="E1592" s="13" t="str">
        <x:v>Lire Mondes</x:v>
      </x:c>
      <x:c r="F1592" s="13" t="str">
        <x:v>Extension V5</x:v>
      </x:c>
      <x:c r="G1592" s="15" t="n">
        <x:v>14</x:v>
      </x:c>
      <x:c r="H1592" s="15" t="n">
        <x:v>14</x:v>
      </x:c>
    </x:row>
    <x:row r="1593" ht="52" customHeight="1">
      <x:c r="A1593" s="13" t="str">
        <x:v>AI5-10</x:v>
      </x:c>
      <x:c r="B1593" s="13" t="str">
        <x:v>Marcheur des vents</x:v>
      </x:c>
      <x:c r="C1593" s="13" t="str">
        <x:v>Mondes</x:v>
      </x:c>
      <x:c r="D1593" s="13" t="str">
        <x:v>V5 Comportements de faune</x:v>
      </x:c>
      <x:c r="E1593" s="13" t="str">
        <x:v>Lire Mondes</x:v>
      </x:c>
      <x:c r="F1593" s="13" t="str">
        <x:v>Extension V5</x:v>
      </x:c>
      <x:c r="G1593" s="15" t="n">
        <x:v>14</x:v>
      </x:c>
      <x:c r="H1593" s="15" t="n">
        <x:v>15</x:v>
      </x:c>
    </x:row>
    <x:row r="1594" ht="52" customHeight="1">
      <x:c r="A1594" s="13" t="str">
        <x:v>AI5-11</x:v>
      </x:c>
      <x:c r="B1594" s="13" t="str">
        <x:v>Carapace de ressac</x:v>
      </x:c>
      <x:c r="C1594" s="13" t="str">
        <x:v>Mondes</x:v>
      </x:c>
      <x:c r="D1594" s="13" t="str">
        <x:v>V5 Comportements de faune</x:v>
      </x:c>
      <x:c r="E1594" s="13" t="str">
        <x:v>Lire Mondes</x:v>
      </x:c>
      <x:c r="F1594" s="13" t="str">
        <x:v>Extension V5</x:v>
      </x:c>
      <x:c r="G1594" s="15" t="n">
        <x:v>14</x:v>
      </x:c>
      <x:c r="H1594" s="15" t="n">
        <x:v>16</x:v>
      </x:c>
    </x:row>
    <x:row r="1595" ht="52" customHeight="1">
      <x:c r="A1595" s="13" t="str">
        <x:v>AI5-12</x:v>
      </x:c>
      <x:c r="B1595" s="13" t="str">
        <x:v>Long-dos des passes</x:v>
      </x:c>
      <x:c r="C1595" s="13" t="str">
        <x:v>Mondes</x:v>
      </x:c>
      <x:c r="D1595" s="13" t="str">
        <x:v>V5 Comportements de faune</x:v>
      </x:c>
      <x:c r="E1595" s="13" t="str">
        <x:v>Lire Mondes</x:v>
      </x:c>
      <x:c r="F1595" s="13" t="str">
        <x:v>Extension V5</x:v>
      </x:c>
      <x:c r="G1595" s="15" t="n">
        <x:v>14</x:v>
      </x:c>
      <x:c r="H1595" s="15" t="n">
        <x:v>17</x:v>
      </x:c>
    </x:row>
    <x:row r="1596" ht="52" customHeight="1">
      <x:c r="A1596" s="13" t="str">
        <x:v>AI5-13</x:v>
      </x:c>
      <x:c r="B1596" s="13" t="str">
        <x:v>Fouisseur de chaleur</x:v>
      </x:c>
      <x:c r="C1596" s="13" t="str">
        <x:v>Mondes</x:v>
      </x:c>
      <x:c r="D1596" s="13" t="str">
        <x:v>V5 Comportements de faune</x:v>
      </x:c>
      <x:c r="E1596" s="13" t="str">
        <x:v>Lire Mondes</x:v>
      </x:c>
      <x:c r="F1596" s="13" t="str">
        <x:v>Extension V5</x:v>
      </x:c>
      <x:c r="G1596" s="15" t="n">
        <x:v>14</x:v>
      </x:c>
      <x:c r="H1596" s="15" t="n">
        <x:v>18</x:v>
      </x:c>
    </x:row>
    <x:row r="1597" ht="52" customHeight="1">
      <x:c r="A1597" s="13" t="str">
        <x:v>AI5-14</x:v>
      </x:c>
      <x:c r="B1597" s="13" t="str">
        <x:v>Crochet des sources</x:v>
      </x:c>
      <x:c r="C1597" s="13" t="str">
        <x:v>Mondes</x:v>
      </x:c>
      <x:c r="D1597" s="13" t="str">
        <x:v>V5 Comportements de faune</x:v>
      </x:c>
      <x:c r="E1597" s="13" t="str">
        <x:v>Lire Mondes</x:v>
      </x:c>
      <x:c r="F1597" s="13" t="str">
        <x:v>Extension V5</x:v>
      </x:c>
      <x:c r="G1597" s="15" t="n">
        <x:v>14</x:v>
      </x:c>
      <x:c r="H1597" s="15" t="n">
        <x:v>19</x:v>
      </x:c>
    </x:row>
    <x:row r="1598" ht="52" customHeight="1">
      <x:c r="A1598" s="13" t="str">
        <x:v>AI5-15</x:v>
      </x:c>
      <x:c r="B1598" s="13" t="str">
        <x:v>Marcheur du givre</x:v>
      </x:c>
      <x:c r="C1598" s="13" t="str">
        <x:v>Mondes</x:v>
      </x:c>
      <x:c r="D1598" s="13" t="str">
        <x:v>V5 Comportements de faune</x:v>
      </x:c>
      <x:c r="E1598" s="13" t="str">
        <x:v>Lire Mondes</x:v>
      </x:c>
      <x:c r="F1598" s="13" t="str">
        <x:v>Extension V5</x:v>
      </x:c>
      <x:c r="G1598" s="15" t="n">
        <x:v>14</x:v>
      </x:c>
      <x:c r="H1598" s="15" t="n">
        <x:v>20</x:v>
      </x:c>
    </x:row>
    <x:row r="1599" ht="52" customHeight="1">
      <x:c r="A1599" s="13" t="str">
        <x:v>AI5-16</x:v>
      </x:c>
      <x:c r="B1599" s="13" t="str">
        <x:v>Dents de neige</x:v>
      </x:c>
      <x:c r="C1599" s="13" t="str">
        <x:v>Mondes</x:v>
      </x:c>
      <x:c r="D1599" s="13" t="str">
        <x:v>V5 Comportements de faune</x:v>
      </x:c>
      <x:c r="E1599" s="13" t="str">
        <x:v>Lire Mondes</x:v>
      </x:c>
      <x:c r="F1599" s="13" t="str">
        <x:v>Extension V5</x:v>
      </x:c>
      <x:c r="G1599" s="15" t="n">
        <x:v>14</x:v>
      </x:c>
      <x:c r="H1599" s="15" t="n">
        <x:v>21</x:v>
      </x:c>
    </x:row>
    <x:row r="1600" ht="52" customHeight="1">
      <x:c r="A1600" s="13" t="str">
        <x:v>AI5-17</x:v>
      </x:c>
      <x:c r="B1600" s="13" t="str">
        <x:v>Veilleur de pierre</x:v>
      </x:c>
      <x:c r="C1600" s="13" t="str">
        <x:v>Mondes</x:v>
      </x:c>
      <x:c r="D1600" s="13" t="str">
        <x:v>V5 Comportements de faune</x:v>
      </x:c>
      <x:c r="E1600" s="13" t="str">
        <x:v>Lire Mondes</x:v>
      </x:c>
      <x:c r="F1600" s="13" t="str">
        <x:v>Extension V5</x:v>
      </x:c>
      <x:c r="G1600" s="15" t="n">
        <x:v>14</x:v>
      </x:c>
      <x:c r="H1600" s="15" t="n">
        <x:v>22</x:v>
      </x:c>
    </x:row>
    <x:row r="1601" ht="52" customHeight="1">
      <x:c r="A1601" s="13" t="str">
        <x:v>AI5-18</x:v>
      </x:c>
      <x:c r="B1601" s="13" t="str">
        <x:v>Griffe des arches</x:v>
      </x:c>
      <x:c r="C1601" s="13" t="str">
        <x:v>Mondes</x:v>
      </x:c>
      <x:c r="D1601" s="13" t="str">
        <x:v>V5 Comportements de faune</x:v>
      </x:c>
      <x:c r="E1601" s="13" t="str">
        <x:v>Lire Mondes</x:v>
      </x:c>
      <x:c r="F1601" s="13" t="str">
        <x:v>Extension V5</x:v>
      </x:c>
      <x:c r="G1601" s="15" t="n">
        <x:v>14</x:v>
      </x:c>
      <x:c r="H1601" s="15" t="n">
        <x:v>23</x:v>
      </x:c>
    </x:row>
    <x:row r="1602" ht="52" customHeight="1">
      <x:c r="A1602" s="13" t="str">
        <x:v>AI5-19</x:v>
      </x:c>
      <x:c r="B1602" s="13" t="str">
        <x:v>Traqueur des lisières</x:v>
      </x:c>
      <x:c r="C1602" s="13" t="str">
        <x:v>Mondes</x:v>
      </x:c>
      <x:c r="D1602" s="13" t="str">
        <x:v>V5 Comportements de faune</x:v>
      </x:c>
      <x:c r="E1602" s="13" t="str">
        <x:v>Lire Mondes</x:v>
      </x:c>
      <x:c r="F1602" s="13" t="str">
        <x:v>Extension V5</x:v>
      </x:c>
      <x:c r="G1602" s="15" t="n">
        <x:v>14</x:v>
      </x:c>
      <x:c r="H1602" s="15" t="n">
        <x:v>24</x:v>
      </x:c>
    </x:row>
    <x:row r="1603" ht="52" customHeight="1">
      <x:c r="A1603" s="13" t="str">
        <x:v>AI5-20</x:v>
      </x:c>
      <x:c r="B1603" s="13" t="str">
        <x:v>Porte-corne du Homeworld</x:v>
      </x:c>
      <x:c r="C1603" s="13" t="str">
        <x:v>Mondes</x:v>
      </x:c>
      <x:c r="D1603" s="13" t="str">
        <x:v>V5 Comportements de faune</x:v>
      </x:c>
      <x:c r="E1603" s="13" t="str">
        <x:v>Lire Mondes</x:v>
      </x:c>
      <x:c r="F1603" s="13" t="str">
        <x:v>Extension V5</x:v>
      </x:c>
      <x:c r="G1603" s="15" t="n">
        <x:v>14</x:v>
      </x:c>
      <x:c r="H1603" s="15" t="n">
        <x:v>25</x:v>
      </x:c>
    </x:row>
    <x:row r="1604" ht="52" customHeight="1">
      <x:c r="A1604" s="13" t="str">
        <x:v>AI5-21</x:v>
      </x:c>
      <x:c r="B1604" s="13" t="str">
        <x:v>Faucheur de Vara-Kesh</x:v>
      </x:c>
      <x:c r="C1604" s="13" t="str">
        <x:v>Mondes</x:v>
      </x:c>
      <x:c r="D1604" s="13" t="str">
        <x:v>V5 Comportements de faune</x:v>
      </x:c>
      <x:c r="E1604" s="13" t="str">
        <x:v>Lire Mondes</x:v>
      </x:c>
      <x:c r="F1604" s="13" t="str">
        <x:v>Extension V5</x:v>
      </x:c>
      <x:c r="G1604" s="15" t="n">
        <x:v>14</x:v>
      </x:c>
      <x:c r="H1604" s="15" t="n">
        <x:v>26</x:v>
      </x:c>
    </x:row>
    <x:row r="1605" ht="52" customHeight="1">
      <x:c r="A1605" s="13" t="str">
        <x:v>AI5-22</x:v>
      </x:c>
      <x:c r="B1605" s="13" t="str">
        <x:v>Mâchoire de Nereth</x:v>
      </x:c>
      <x:c r="C1605" s="13" t="str">
        <x:v>Mondes</x:v>
      </x:c>
      <x:c r="D1605" s="13" t="str">
        <x:v>V5 Comportements de faune</x:v>
      </x:c>
      <x:c r="E1605" s="13" t="str">
        <x:v>Lire Mondes</x:v>
      </x:c>
      <x:c r="F1605" s="13" t="str">
        <x:v>Extension V5</x:v>
      </x:c>
      <x:c r="G1605" s="15" t="n">
        <x:v>14</x:v>
      </x:c>
      <x:c r="H1605" s="15" t="n">
        <x:v>27</x:v>
      </x:c>
    </x:row>
    <x:row r="1606" ht="52" customHeight="1">
      <x:c r="A1606" s="13" t="str">
        <x:v>AI5-23</x:v>
      </x:c>
      <x:c r="B1606" s="13" t="str">
        <x:v>Nageur d’Oshara</x:v>
      </x:c>
      <x:c r="C1606" s="13" t="str">
        <x:v>Mondes</x:v>
      </x:c>
      <x:c r="D1606" s="13" t="str">
        <x:v>V5 Comportements de faune</x:v>
      </x:c>
      <x:c r="E1606" s="13" t="str">
        <x:v>Lire Mondes</x:v>
      </x:c>
      <x:c r="F1606" s="13" t="str">
        <x:v>Extension V5</x:v>
      </x:c>
      <x:c r="G1606" s="15" t="n">
        <x:v>14</x:v>
      </x:c>
      <x:c r="H1606" s="15" t="n">
        <x:v>28</x:v>
      </x:c>
    </x:row>
    <x:row r="1607" ht="52" customHeight="1">
      <x:c r="A1607" s="13" t="str">
        <x:v>AI5-24</x:v>
      </x:c>
      <x:c r="B1607" s="13" t="str">
        <x:v>Éperon de Rukh Tal</x:v>
      </x:c>
      <x:c r="C1607" s="13" t="str">
        <x:v>Mondes</x:v>
      </x:c>
      <x:c r="D1607" s="13" t="str">
        <x:v>V5 Comportements de faune</x:v>
      </x:c>
      <x:c r="E1607" s="13" t="str">
        <x:v>Lire Mondes</x:v>
      </x:c>
      <x:c r="F1607" s="13" t="str">
        <x:v>Extension V5</x:v>
      </x:c>
      <x:c r="G1607" s="15" t="n">
        <x:v>14</x:v>
      </x:c>
      <x:c r="H1607" s="15" t="n">
        <x:v>29</x:v>
      </x:c>
    </x:row>
    <x:row r="1608" ht="52" customHeight="1">
      <x:c r="A1608" s="13" t="str">
        <x:v>AI5-25</x:v>
      </x:c>
      <x:c r="B1608" s="13" t="str">
        <x:v>Chasseur de Sileth</x:v>
      </x:c>
      <x:c r="C1608" s="13" t="str">
        <x:v>Mondes</x:v>
      </x:c>
      <x:c r="D1608" s="13" t="str">
        <x:v>V5 Comportements de faune</x:v>
      </x:c>
      <x:c r="E1608" s="13" t="str">
        <x:v>Lire Mondes</x:v>
      </x:c>
      <x:c r="F1608" s="13" t="str">
        <x:v>Extension V5</x:v>
      </x:c>
      <x:c r="G1608" s="15" t="n">
        <x:v>14</x:v>
      </x:c>
      <x:c r="H1608" s="15" t="n">
        <x:v>30</x:v>
      </x:c>
    </x:row>
    <x:row r="1609" ht="52" customHeight="1">
      <x:c r="A1609" s="13" t="str">
        <x:v>AI5-26</x:v>
      </x:c>
      <x:c r="B1609" s="13" t="str">
        <x:v>Guetteur de Dharos</x:v>
      </x:c>
      <x:c r="C1609" s="13" t="str">
        <x:v>Mondes</x:v>
      </x:c>
      <x:c r="D1609" s="13" t="str">
        <x:v>V5 Comportements de faune</x:v>
      </x:c>
      <x:c r="E1609" s="13" t="str">
        <x:v>Lire Mondes</x:v>
      </x:c>
      <x:c r="F1609" s="13" t="str">
        <x:v>Extension V5</x:v>
      </x:c>
      <x:c r="G1609" s="15" t="n">
        <x:v>14</x:v>
      </x:c>
      <x:c r="H1609" s="15" t="n">
        <x:v>31</x:v>
      </x:c>
    </x:row>
    <x:row r="1610" ht="52" customHeight="1">
      <x:c r="A1610" s="13" t="str">
        <x:v>AI5-27</x:v>
      </x:c>
      <x:c r="B1610" s="13" t="str">
        <x:v>Pisteur de chenil</x:v>
      </x:c>
      <x:c r="C1610" s="13" t="str">
        <x:v>Mondes</x:v>
      </x:c>
      <x:c r="D1610" s="13" t="str">
        <x:v>V5 Comportements de faune</x:v>
      </x:c>
      <x:c r="E1610" s="13" t="str">
        <x:v>Lire Mondes</x:v>
      </x:c>
      <x:c r="F1610" s="13" t="str">
        <x:v>Extension V5</x:v>
      </x:c>
      <x:c r="G1610" s="15" t="n">
        <x:v>14</x:v>
      </x:c>
      <x:c r="H1610" s="15" t="n">
        <x:v>32</x:v>
      </x:c>
    </x:row>
    <x:row r="1611" ht="52" customHeight="1">
      <x:c r="A1611" s="13" t="str">
        <x:v>AI5-28</x:v>
      </x:c>
      <x:c r="B1611" s="13" t="str">
        <x:v>Monture des grandes pistes</x:v>
      </x:c>
      <x:c r="C1611" s="13" t="str">
        <x:v>Mondes</x:v>
      </x:c>
      <x:c r="D1611" s="13" t="str">
        <x:v>V5 Comportements de faune</x:v>
      </x:c>
      <x:c r="E1611" s="13" t="str">
        <x:v>Lire Mondes</x:v>
      </x:c>
      <x:c r="F1611" s="13" t="str">
        <x:v>Extension V5</x:v>
      </x:c>
      <x:c r="G1611" s="15" t="n">
        <x:v>14</x:v>
      </x:c>
      <x:c r="H1611" s="15" t="n">
        <x:v>33</x:v>
      </x:c>
    </x:row>
    <x:row r="1612" ht="52" customHeight="1">
      <x:c r="A1612" s="13" t="str">
        <x:v>AI5-29</x:v>
      </x:c>
      <x:c r="B1612" s="13" t="str">
        <x:v>Facehugger</x:v>
      </x:c>
      <x:c r="C1612" s="13" t="str">
        <x:v>Mondes</x:v>
      </x:c>
      <x:c r="D1612" s="13" t="str">
        <x:v>V5 Comportements de faune</x:v>
      </x:c>
      <x:c r="E1612" s="13" t="str">
        <x:v>Lire Mondes</x:v>
      </x:c>
      <x:c r="F1612" s="13" t="str">
        <x:v>Extension V5</x:v>
      </x:c>
      <x:c r="G1612" s="15" t="n">
        <x:v>14</x:v>
      </x:c>
      <x:c r="H1612" s="15" t="n">
        <x:v>34</x:v>
      </x:c>
    </x:row>
    <x:row r="1613" ht="52" customHeight="1">
      <x:c r="A1613" s="13" t="str">
        <x:v>AI5-30</x:v>
      </x:c>
      <x:c r="B1613" s="13" t="str">
        <x:v>Drone xénomorphe</x:v>
      </x:c>
      <x:c r="C1613" s="13" t="str">
        <x:v>Mondes</x:v>
      </x:c>
      <x:c r="D1613" s="13" t="str">
        <x:v>V5 Comportements de faune</x:v>
      </x:c>
      <x:c r="E1613" s="13" t="str">
        <x:v>Lire Mondes</x:v>
      </x:c>
      <x:c r="F1613" s="13" t="str">
        <x:v>Extension V5</x:v>
      </x:c>
      <x:c r="G1613" s="15" t="n">
        <x:v>14</x:v>
      </x:c>
      <x:c r="H1613" s="15" t="n">
        <x:v>35</x:v>
      </x:c>
    </x:row>
    <x:row r="1614" ht="52" customHeight="1">
      <x:c r="A1614" s="13" t="str">
        <x:v>AI5-31</x:v>
      </x:c>
      <x:c r="B1614" s="13" t="str">
        <x:v>Guerrier xénomorphe</x:v>
      </x:c>
      <x:c r="C1614" s="13" t="str">
        <x:v>Mondes</x:v>
      </x:c>
      <x:c r="D1614" s="13" t="str">
        <x:v>V5 Comportements de faune</x:v>
      </x:c>
      <x:c r="E1614" s="13" t="str">
        <x:v>Lire Mondes</x:v>
      </x:c>
      <x:c r="F1614" s="13" t="str">
        <x:v>Extension V5</x:v>
      </x:c>
      <x:c r="G1614" s="15" t="n">
        <x:v>14</x:v>
      </x:c>
      <x:c r="H1614" s="15" t="n">
        <x:v>36</x:v>
      </x:c>
    </x:row>
    <x:row r="1615" ht="52" customHeight="1">
      <x:c r="A1615" s="13" t="str">
        <x:v>AI5-32</x:v>
      </x:c>
      <x:c r="B1615" s="13" t="str">
        <x:v>Reine active</x:v>
      </x:c>
      <x:c r="C1615" s="13" t="str">
        <x:v>Mondes</x:v>
      </x:c>
      <x:c r="D1615" s="13" t="str">
        <x:v>V5 Comportements de faune</x:v>
      </x:c>
      <x:c r="E1615" s="13" t="str">
        <x:v>Lire Mondes</x:v>
      </x:c>
      <x:c r="F1615" s="13" t="str">
        <x:v>Extension V5</x:v>
      </x:c>
      <x:c r="G1615" s="15" t="n">
        <x:v>14</x:v>
      </x:c>
      <x:c r="H1615" s="15" t="n">
        <x:v>37</x:v>
      </x:c>
    </x:row>
    <x:row r="1616" ht="52" customHeight="1">
      <x:c r="A1616" s="13" t="str">
        <x:v>AI5-33</x:v>
      </x:c>
      <x:c r="B1616" s="13" t="str">
        <x:v>Chasseur rival</x:v>
      </x:c>
      <x:c r="C1616" s="13" t="str">
        <x:v>Mondes</x:v>
      </x:c>
      <x:c r="D1616" s="13" t="str">
        <x:v>V5 Comportements de faune</x:v>
      </x:c>
      <x:c r="E1616" s="13" t="str">
        <x:v>Lire Mondes</x:v>
      </x:c>
      <x:c r="F1616" s="13" t="str">
        <x:v>Extension V5</x:v>
      </x:c>
      <x:c r="G1616" s="15" t="n">
        <x:v>14</x:v>
      </x:c>
      <x:c r="H1616" s="15" t="n">
        <x:v>38</x:v>
      </x:c>
    </x:row>
    <x:row r="1617" ht="52" customHeight="1">
      <x:c r="A1617" s="13" t="str">
        <x:v>AI5-34</x:v>
      </x:c>
      <x:c r="B1617" s="13" t="str">
        <x:v>Bad Blood recherché</x:v>
      </x:c>
      <x:c r="C1617" s="13" t="str">
        <x:v>Mondes</x:v>
      </x:c>
      <x:c r="D1617" s="13" t="str">
        <x:v>V5 Comportements de faune</x:v>
      </x:c>
      <x:c r="E1617" s="13" t="str">
        <x:v>Lire Mondes</x:v>
      </x:c>
      <x:c r="F1617" s="13" t="str">
        <x:v>Extension V5</x:v>
      </x:c>
      <x:c r="G1617" s="15" t="n">
        <x:v>14</x:v>
      </x:c>
      <x:c r="H1617" s="15" t="n">
        <x:v>39</x:v>
      </x:c>
    </x:row>
    <x:row r="1618" ht="52" customHeight="1">
      <x:c r="A1618" s="13" t="str">
        <x:v>AI5-35</x:v>
      </x:c>
      <x:c r="B1618" s="13" t="str">
        <x:v>Synthétique de terrain</x:v>
      </x:c>
      <x:c r="C1618" s="13" t="str">
        <x:v>Mondes</x:v>
      </x:c>
      <x:c r="D1618" s="13" t="str">
        <x:v>V5 Comportements de faune</x:v>
      </x:c>
      <x:c r="E1618" s="13" t="str">
        <x:v>Lire Mondes</x:v>
      </x:c>
      <x:c r="F1618" s="13" t="str">
        <x:v>Extension V5</x:v>
      </x:c>
      <x:c r="G1618" s="15" t="n">
        <x:v>14</x:v>
      </x:c>
      <x:c r="H1618" s="15" t="n">
        <x:v>40</x:v>
      </x:c>
    </x:row>
    <x:row r="1619" ht="52" customHeight="1">
      <x:c r="A1619" s="13" t="str">
        <x:v>AI5-36</x:v>
      </x:c>
      <x:c r="B1619" s="13" t="str">
        <x:v>Chef d’équipe humaine</x:v>
      </x:c>
      <x:c r="C1619" s="13" t="str">
        <x:v>Mondes</x:v>
      </x:c>
      <x:c r="D1619" s="13" t="str">
        <x:v>V5 Comportements de faune</x:v>
      </x:c>
      <x:c r="E1619" s="13" t="str">
        <x:v>Lire Mondes</x:v>
      </x:c>
      <x:c r="F1619" s="13" t="str">
        <x:v>Extension V5</x:v>
      </x:c>
      <x:c r="G1619" s="15" t="n">
        <x:v>14</x:v>
      </x:c>
      <x:c r="H1619" s="15" t="n">
        <x:v>41</x:v>
      </x:c>
    </x:row>
    <x:row r="1620" ht="52" customHeight="1">
      <x:c r="A1620" s="13" t="str">
        <x:v>MOUNT5-01</x:v>
      </x:c>
      <x:c r="B1620" s="13" t="str">
        <x:v>Le passage de Porte-corne des cendres</x:v>
      </x:c>
      <x:c r="C1620" s="13" t="str">
        <x:v>Mondes</x:v>
      </x:c>
      <x:c r="D1620" s="13" t="str">
        <x:v>V5 Missions des montures</x:v>
      </x:c>
      <x:c r="E1620" s="13" t="str">
        <x:v>Lire Mondes</x:v>
      </x:c>
      <x:c r="F1620" s="13" t="str">
        <x:v>Extension V5</x:v>
      </x:c>
      <x:c r="G1620" s="15" t="n">
        <x:v>10</x:v>
      </x:c>
      <x:c r="H1620" s="15" t="n">
        <x:v>6</x:v>
      </x:c>
    </x:row>
    <x:row r="1621" ht="52" customHeight="1">
      <x:c r="A1621" s="13" t="str">
        <x:v>MOUNT5-02</x:v>
      </x:c>
      <x:c r="B1621" s="13" t="str">
        <x:v>Le passage de Marcheur de basalte</x:v>
      </x:c>
      <x:c r="C1621" s="13" t="str">
        <x:v>Mondes</x:v>
      </x:c>
      <x:c r="D1621" s="13" t="str">
        <x:v>V5 Missions des montures</x:v>
      </x:c>
      <x:c r="E1621" s="13" t="str">
        <x:v>Lire Mondes</x:v>
      </x:c>
      <x:c r="F1621" s="13" t="str">
        <x:v>Extension V5</x:v>
      </x:c>
      <x:c r="G1621" s="15" t="n">
        <x:v>10</x:v>
      </x:c>
      <x:c r="H1621" s="15" t="n">
        <x:v>7</x:v>
      </x:c>
    </x:row>
    <x:row r="1622" ht="52" customHeight="1">
      <x:c r="A1622" s="13" t="str">
        <x:v>MOUNT5-03</x:v>
      </x:c>
      <x:c r="B1622" s="13" t="str">
        <x:v>Le passage de Coureur sableux</x:v>
      </x:c>
      <x:c r="C1622" s="13" t="str">
        <x:v>Mondes</x:v>
      </x:c>
      <x:c r="D1622" s="13" t="str">
        <x:v>V5 Missions des montures</x:v>
      </x:c>
      <x:c r="E1622" s="13" t="str">
        <x:v>Lire Mondes</x:v>
      </x:c>
      <x:c r="F1622" s="13" t="str">
        <x:v>Extension V5</x:v>
      </x:c>
      <x:c r="G1622" s="15" t="n">
        <x:v>10</x:v>
      </x:c>
      <x:c r="H1622" s="15" t="n">
        <x:v>8</x:v>
      </x:c>
    </x:row>
    <x:row r="1623" ht="52" customHeight="1">
      <x:c r="A1623" s="13" t="str">
        <x:v>MOUNT5-04</x:v>
      </x:c>
      <x:c r="B1623" s="13" t="str">
        <x:v>Le passage de Porteur des dunes</x:v>
      </x:c>
      <x:c r="C1623" s="13" t="str">
        <x:v>Mondes</x:v>
      </x:c>
      <x:c r="D1623" s="13" t="str">
        <x:v>V5 Missions des montures</x:v>
      </x:c>
      <x:c r="E1623" s="13" t="str">
        <x:v>Lire Mondes</x:v>
      </x:c>
      <x:c r="F1623" s="13" t="str">
        <x:v>Extension V5</x:v>
      </x:c>
      <x:c r="G1623" s="15" t="n">
        <x:v>10</x:v>
      </x:c>
      <x:c r="H1623" s="15" t="n">
        <x:v>9</x:v>
      </x:c>
    </x:row>
    <x:row r="1624" ht="52" customHeight="1">
      <x:c r="A1624" s="13" t="str">
        <x:v>MOUNT5-05</x:v>
      </x:c>
      <x:c r="B1624" s="13" t="str">
        <x:v>Le passage de Grimpeur de pilier</x:v>
      </x:c>
      <x:c r="C1624" s="13" t="str">
        <x:v>Mondes</x:v>
      </x:c>
      <x:c r="D1624" s="13" t="str">
        <x:v>V5 Missions des montures</x:v>
      </x:c>
      <x:c r="E1624" s="13" t="str">
        <x:v>Lire Mondes</x:v>
      </x:c>
      <x:c r="F1624" s="13" t="str">
        <x:v>Extension V5</x:v>
      </x:c>
      <x:c r="G1624" s="15" t="n">
        <x:v>10</x:v>
      </x:c>
      <x:c r="H1624" s="15" t="n">
        <x:v>10</x:v>
      </x:c>
    </x:row>
    <x:row r="1625" ht="52" customHeight="1">
      <x:c r="A1625" s="13" t="str">
        <x:v>MOUNT5-06</x:v>
      </x:c>
      <x:c r="B1625" s="13" t="str">
        <x:v>Le passage de Sauteur de couronne</x:v>
      </x:c>
      <x:c r="C1625" s="13" t="str">
        <x:v>Mondes</x:v>
      </x:c>
      <x:c r="D1625" s="13" t="str">
        <x:v>V5 Missions des montures</x:v>
      </x:c>
      <x:c r="E1625" s="13" t="str">
        <x:v>Lire Mondes</x:v>
      </x:c>
      <x:c r="F1625" s="13" t="str">
        <x:v>Extension V5</x:v>
      </x:c>
      <x:c r="G1625" s="15" t="n">
        <x:v>10</x:v>
      </x:c>
      <x:c r="H1625" s="15" t="n">
        <x:v>11</x:v>
      </x:c>
    </x:row>
    <x:row r="1626" ht="52" customHeight="1">
      <x:c r="A1626" s="13" t="str">
        <x:v>MOUNT5-07</x:v>
      </x:c>
      <x:c r="B1626" s="13" t="str">
        <x:v>Le passage de Long-pied du marais</x:v>
      </x:c>
      <x:c r="C1626" s="13" t="str">
        <x:v>Mondes</x:v>
      </x:c>
      <x:c r="D1626" s="13" t="str">
        <x:v>V5 Missions des montures</x:v>
      </x:c>
      <x:c r="E1626" s="13" t="str">
        <x:v>Lire Mondes</x:v>
      </x:c>
      <x:c r="F1626" s="13" t="str">
        <x:v>Extension V5</x:v>
      </x:c>
      <x:c r="G1626" s="15" t="n">
        <x:v>10</x:v>
      </x:c>
      <x:c r="H1626" s="15" t="n">
        <x:v>12</x:v>
      </x:c>
    </x:row>
    <x:row r="1627" ht="52" customHeight="1">
      <x:c r="A1627" s="13" t="str">
        <x:v>MOUNT5-08</x:v>
      </x:c>
      <x:c r="B1627" s="13" t="str">
        <x:v>Le passage de Nageur des chenaux</x:v>
      </x:c>
      <x:c r="C1627" s="13" t="str">
        <x:v>Mondes</x:v>
      </x:c>
      <x:c r="D1627" s="13" t="str">
        <x:v>V5 Missions des montures</x:v>
      </x:c>
      <x:c r="E1627" s="13" t="str">
        <x:v>Lire Mondes</x:v>
      </x:c>
      <x:c r="F1627" s="13" t="str">
        <x:v>Extension V5</x:v>
      </x:c>
      <x:c r="G1627" s="15" t="n">
        <x:v>10</x:v>
      </x:c>
      <x:c r="H1627" s="15" t="n">
        <x:v>13</x:v>
      </x:c>
    </x:row>
    <x:row r="1628" ht="52" customHeight="1">
      <x:c r="A1628" s="13" t="str">
        <x:v>MOUNT5-09</x:v>
      </x:c>
      <x:c r="B1628" s="13" t="str">
        <x:v>Le passage de Marcheur du vent</x:v>
      </x:c>
      <x:c r="C1628" s="13" t="str">
        <x:v>Mondes</x:v>
      </x:c>
      <x:c r="D1628" s="13" t="str">
        <x:v>V5 Missions des montures</x:v>
      </x:c>
      <x:c r="E1628" s="13" t="str">
        <x:v>Lire Mondes</x:v>
      </x:c>
      <x:c r="F1628" s="13" t="str">
        <x:v>Extension V5</x:v>
      </x:c>
      <x:c r="G1628" s="15" t="n">
        <x:v>10</x:v>
      </x:c>
      <x:c r="H1628" s="15" t="n">
        <x:v>14</x:v>
      </x:c>
    </x:row>
    <x:row r="1629" ht="52" customHeight="1">
      <x:c r="A1629" s="13" t="str">
        <x:v>MOUNT5-10</x:v>
      </x:c>
      <x:c r="B1629" s="13" t="str">
        <x:v>Le passage de Porteur des cols</x:v>
      </x:c>
      <x:c r="C1629" s="13" t="str">
        <x:v>Mondes</x:v>
      </x:c>
      <x:c r="D1629" s="13" t="str">
        <x:v>V5 Missions des montures</x:v>
      </x:c>
      <x:c r="E1629" s="13" t="str">
        <x:v>Lire Mondes</x:v>
      </x:c>
      <x:c r="F1629" s="13" t="str">
        <x:v>Extension V5</x:v>
      </x:c>
      <x:c r="G1629" s="15" t="n">
        <x:v>10</x:v>
      </x:c>
      <x:c r="H1629" s="15" t="n">
        <x:v>15</x:v>
      </x:c>
    </x:row>
    <x:row r="1630" ht="52" customHeight="1">
      <x:c r="A1630" s="13" t="str">
        <x:v>MOUNT5-11</x:v>
      </x:c>
      <x:c r="B1630" s="13" t="str">
        <x:v>Le passage de Coureur côtier</x:v>
      </x:c>
      <x:c r="C1630" s="13" t="str">
        <x:v>Mondes</x:v>
      </x:c>
      <x:c r="D1630" s="13" t="str">
        <x:v>V5 Missions des montures</x:v>
      </x:c>
      <x:c r="E1630" s="13" t="str">
        <x:v>Lire Mondes</x:v>
      </x:c>
      <x:c r="F1630" s="13" t="str">
        <x:v>Extension V5</x:v>
      </x:c>
      <x:c r="G1630" s="15" t="n">
        <x:v>10</x:v>
      </x:c>
      <x:c r="H1630" s="15" t="n">
        <x:v>16</x:v>
      </x:c>
    </x:row>
    <x:row r="1631" ht="52" customHeight="1">
      <x:c r="A1631" s="13" t="str">
        <x:v>MOUNT5-12</x:v>
      </x:c>
      <x:c r="B1631" s="13" t="str">
        <x:v>Le passage de Dos-plat des criques</x:v>
      </x:c>
      <x:c r="C1631" s="13" t="str">
        <x:v>Mondes</x:v>
      </x:c>
      <x:c r="D1631" s="13" t="str">
        <x:v>V5 Missions des montures</x:v>
      </x:c>
      <x:c r="E1631" s="13" t="str">
        <x:v>Lire Mondes</x:v>
      </x:c>
      <x:c r="F1631" s="13" t="str">
        <x:v>Extension V5</x:v>
      </x:c>
      <x:c r="G1631" s="15" t="n">
        <x:v>10</x:v>
      </x:c>
      <x:c r="H1631" s="15" t="n">
        <x:v>17</x:v>
      </x:c>
    </x:row>
    <x:row r="1632" ht="52" customHeight="1">
      <x:c r="A1632" s="13" t="str">
        <x:v>MOUNT5-13</x:v>
      </x:c>
      <x:c r="B1632" s="13" t="str">
        <x:v>Le passage de Pas-lent des sources</x:v>
      </x:c>
      <x:c r="C1632" s="13" t="str">
        <x:v>Mondes</x:v>
      </x:c>
      <x:c r="D1632" s="13" t="str">
        <x:v>V5 Missions des montures</x:v>
      </x:c>
      <x:c r="E1632" s="13" t="str">
        <x:v>Lire Mondes</x:v>
      </x:c>
      <x:c r="F1632" s="13" t="str">
        <x:v>Extension V5</x:v>
      </x:c>
      <x:c r="G1632" s="15" t="n">
        <x:v>10</x:v>
      </x:c>
      <x:c r="H1632" s="15" t="n">
        <x:v>18</x:v>
      </x:c>
    </x:row>
    <x:row r="1633" ht="52" customHeight="1">
      <x:c r="A1633" s="13" t="str">
        <x:v>MOUNT5-14</x:v>
      </x:c>
      <x:c r="B1633" s="13" t="str">
        <x:v>Le passage de Marcheur du givre</x:v>
      </x:c>
      <x:c r="C1633" s="13" t="str">
        <x:v>Mondes</x:v>
      </x:c>
      <x:c r="D1633" s="13" t="str">
        <x:v>V5 Missions des montures</x:v>
      </x:c>
      <x:c r="E1633" s="13" t="str">
        <x:v>Lire Mondes</x:v>
      </x:c>
      <x:c r="F1633" s="13" t="str">
        <x:v>Extension V5</x:v>
      </x:c>
      <x:c r="G1633" s="15" t="n">
        <x:v>10</x:v>
      </x:c>
      <x:c r="H1633" s="15" t="n">
        <x:v>19</x:v>
      </x:c>
    </x:row>
    <x:row r="1634" ht="52" customHeight="1">
      <x:c r="A1634" s="13" t="str">
        <x:v>MOUNT5-15</x:v>
      </x:c>
      <x:c r="B1634" s="13" t="str">
        <x:v>Le passage de Porteur de pierre</x:v>
      </x:c>
      <x:c r="C1634" s="13" t="str">
        <x:v>Mondes</x:v>
      </x:c>
      <x:c r="D1634" s="13" t="str">
        <x:v>V5 Missions des montures</x:v>
      </x:c>
      <x:c r="E1634" s="13" t="str">
        <x:v>Lire Mondes</x:v>
      </x:c>
      <x:c r="F1634" s="13" t="str">
        <x:v>Extension V5</x:v>
      </x:c>
      <x:c r="G1634" s="15" t="n">
        <x:v>10</x:v>
      </x:c>
      <x:c r="H1634" s="15" t="n">
        <x:v>20</x:v>
      </x:c>
    </x:row>
    <x:row r="1635" ht="52" customHeight="1">
      <x:c r="A1635" s="13" t="str">
        <x:v>MOUNT5-16</x:v>
      </x:c>
      <x:c r="B1635" s="13" t="str">
        <x:v>Le passage de Pisteur des lisières</x:v>
      </x:c>
      <x:c r="C1635" s="13" t="str">
        <x:v>Mondes</x:v>
      </x:c>
      <x:c r="D1635" s="13" t="str">
        <x:v>V5 Missions des montures</x:v>
      </x:c>
      <x:c r="E1635" s="13" t="str">
        <x:v>Lire Mondes</x:v>
      </x:c>
      <x:c r="F1635" s="13" t="str">
        <x:v>Extension V5</x:v>
      </x:c>
      <x:c r="G1635" s="15" t="n">
        <x:v>10</x:v>
      </x:c>
      <x:c r="H1635" s="15" t="n">
        <x:v>21</x:v>
      </x:c>
    </x:row>
    <x:row r="1636" ht="52" customHeight="1">
      <x:c r="A1636" s="13" t="str">
        <x:v>BIOME5-01-1</x:v>
      </x:c>
      <x:c r="B1636" s="13" t="str">
        <x:v>La piste sous les braises — reconnaissance</x:v>
      </x:c>
      <x:c r="C1636" s="13" t="str">
        <x:v>Mondes</x:v>
      </x:c>
      <x:c r="D1636" s="13" t="str">
        <x:v>V5 Arcs des biomes</x:v>
      </x:c>
      <x:c r="E1636" s="13" t="str">
        <x:v>Lire Mondes</x:v>
      </x:c>
      <x:c r="F1636" s="13" t="str">
        <x:v>Extension V5</x:v>
      </x:c>
      <x:c r="G1636" s="15" t="n">
        <x:v>11</x:v>
      </x:c>
      <x:c r="H1636" s="15" t="n">
        <x:v>6</x:v>
      </x:c>
    </x:row>
    <x:row r="1637" ht="52" customHeight="1">
      <x:c r="A1637" s="13" t="str">
        <x:v>BIOME5-01-2</x:v>
      </x:c>
      <x:c r="B1637" s="13" t="str">
        <x:v>La piste sous les braises — engagement</x:v>
      </x:c>
      <x:c r="C1637" s="13" t="str">
        <x:v>Mondes</x:v>
      </x:c>
      <x:c r="D1637" s="13" t="str">
        <x:v>V5 Arcs des biomes</x:v>
      </x:c>
      <x:c r="E1637" s="13" t="str">
        <x:v>Lire Mondes</x:v>
      </x:c>
      <x:c r="F1637" s="13" t="str">
        <x:v>Extension V5</x:v>
      </x:c>
      <x:c r="G1637" s="15" t="n">
        <x:v>11</x:v>
      </x:c>
      <x:c r="H1637" s="15" t="n">
        <x:v>7</x:v>
      </x:c>
    </x:row>
    <x:row r="1638" ht="52" customHeight="1">
      <x:c r="A1638" s="13" t="str">
        <x:v>BIOME5-01-3</x:v>
      </x:c>
      <x:c r="B1638" s="13" t="str">
        <x:v>La piste sous les braises — retour</x:v>
      </x:c>
      <x:c r="C1638" s="13" t="str">
        <x:v>Mondes</x:v>
      </x:c>
      <x:c r="D1638" s="13" t="str">
        <x:v>V5 Arcs des biomes</x:v>
      </x:c>
      <x:c r="E1638" s="13" t="str">
        <x:v>Lire Mondes</x:v>
      </x:c>
      <x:c r="F1638" s="13" t="str">
        <x:v>Extension V5</x:v>
      </x:c>
      <x:c r="G1638" s="15" t="n">
        <x:v>11</x:v>
      </x:c>
      <x:c r="H1638" s="15" t="n">
        <x:v>8</x:v>
      </x:c>
    </x:row>
    <x:row r="1639" ht="52" customHeight="1">
      <x:c r="A1639" s="13" t="str">
        <x:v>BIOME5-02-1</x:v>
      </x:c>
      <x:c r="B1639" s="13" t="str">
        <x:v>L’ombre qui se déplace — reconnaissance</x:v>
      </x:c>
      <x:c r="C1639" s="13" t="str">
        <x:v>Mondes</x:v>
      </x:c>
      <x:c r="D1639" s="13" t="str">
        <x:v>V5 Arcs des biomes</x:v>
      </x:c>
      <x:c r="E1639" s="13" t="str">
        <x:v>Lire Mondes</x:v>
      </x:c>
      <x:c r="F1639" s="13" t="str">
        <x:v>Extension V5</x:v>
      </x:c>
      <x:c r="G1639" s="15" t="n">
        <x:v>11</x:v>
      </x:c>
      <x:c r="H1639" s="15" t="n">
        <x:v>9</x:v>
      </x:c>
    </x:row>
    <x:row r="1640" ht="52" customHeight="1">
      <x:c r="A1640" s="13" t="str">
        <x:v>BIOME5-02-2</x:v>
      </x:c>
      <x:c r="B1640" s="13" t="str">
        <x:v>L’ombre qui se déplace — engagement</x:v>
      </x:c>
      <x:c r="C1640" s="13" t="str">
        <x:v>Mondes</x:v>
      </x:c>
      <x:c r="D1640" s="13" t="str">
        <x:v>V5 Arcs des biomes</x:v>
      </x:c>
      <x:c r="E1640" s="13" t="str">
        <x:v>Lire Mondes</x:v>
      </x:c>
      <x:c r="F1640" s="13" t="str">
        <x:v>Extension V5</x:v>
      </x:c>
      <x:c r="G1640" s="15" t="n">
        <x:v>11</x:v>
      </x:c>
      <x:c r="H1640" s="15" t="n">
        <x:v>10</x:v>
      </x:c>
    </x:row>
    <x:row r="1641" ht="52" customHeight="1">
      <x:c r="A1641" s="13" t="str">
        <x:v>BIOME5-02-3</x:v>
      </x:c>
      <x:c r="B1641" s="13" t="str">
        <x:v>L’ombre qui se déplace — retour</x:v>
      </x:c>
      <x:c r="C1641" s="13" t="str">
        <x:v>Mondes</x:v>
      </x:c>
      <x:c r="D1641" s="13" t="str">
        <x:v>V5 Arcs des biomes</x:v>
      </x:c>
      <x:c r="E1641" s="13" t="str">
        <x:v>Lire Mondes</x:v>
      </x:c>
      <x:c r="F1641" s="13" t="str">
        <x:v>Extension V5</x:v>
      </x:c>
      <x:c r="G1641" s="15" t="n">
        <x:v>11</x:v>
      </x:c>
      <x:c r="H1641" s="15" t="n">
        <x:v>11</x:v>
      </x:c>
    </x:row>
    <x:row r="1642" ht="52" customHeight="1">
      <x:c r="A1642" s="13" t="str">
        <x:v>BIOME5-03-1</x:v>
      </x:c>
      <x:c r="B1642" s="13" t="str">
        <x:v>Au-dessus des racines — reconnaissance</x:v>
      </x:c>
      <x:c r="C1642" s="13" t="str">
        <x:v>Mondes</x:v>
      </x:c>
      <x:c r="D1642" s="13" t="str">
        <x:v>V5 Arcs des biomes</x:v>
      </x:c>
      <x:c r="E1642" s="13" t="str">
        <x:v>Lire Mondes</x:v>
      </x:c>
      <x:c r="F1642" s="13" t="str">
        <x:v>Extension V5</x:v>
      </x:c>
      <x:c r="G1642" s="15" t="n">
        <x:v>11</x:v>
      </x:c>
      <x:c r="H1642" s="15" t="n">
        <x:v>12</x:v>
      </x:c>
    </x:row>
    <x:row r="1643" ht="52" customHeight="1">
      <x:c r="A1643" s="13" t="str">
        <x:v>BIOME5-03-2</x:v>
      </x:c>
      <x:c r="B1643" s="13" t="str">
        <x:v>Au-dessus des racines — engagement</x:v>
      </x:c>
      <x:c r="C1643" s="13" t="str">
        <x:v>Mondes</x:v>
      </x:c>
      <x:c r="D1643" s="13" t="str">
        <x:v>V5 Arcs des biomes</x:v>
      </x:c>
      <x:c r="E1643" s="13" t="str">
        <x:v>Lire Mondes</x:v>
      </x:c>
      <x:c r="F1643" s="13" t="str">
        <x:v>Extension V5</x:v>
      </x:c>
      <x:c r="G1643" s="15" t="n">
        <x:v>11</x:v>
      </x:c>
      <x:c r="H1643" s="15" t="n">
        <x:v>13</x:v>
      </x:c>
    </x:row>
    <x:row r="1644" ht="52" customHeight="1">
      <x:c r="A1644" s="13" t="str">
        <x:v>BIOME5-03-3</x:v>
      </x:c>
      <x:c r="B1644" s="13" t="str">
        <x:v>Au-dessus des racines — retour</x:v>
      </x:c>
      <x:c r="C1644" s="13" t="str">
        <x:v>Mondes</x:v>
      </x:c>
      <x:c r="D1644" s="13" t="str">
        <x:v>V5 Arcs des biomes</x:v>
      </x:c>
      <x:c r="E1644" s="13" t="str">
        <x:v>Lire Mondes</x:v>
      </x:c>
      <x:c r="F1644" s="13" t="str">
        <x:v>Extension V5</x:v>
      </x:c>
      <x:c r="G1644" s="15" t="n">
        <x:v>11</x:v>
      </x:c>
      <x:c r="H1644" s="15" t="n">
        <x:v>14</x:v>
      </x:c>
    </x:row>
    <x:row r="1645" ht="52" customHeight="1">
      <x:c r="A1645" s="13" t="str">
        <x:v>BIOME5-04-1</x:v>
      </x:c>
      <x:c r="B1645" s="13" t="str">
        <x:v>Le chenal sans lumière — reconnaissance</x:v>
      </x:c>
      <x:c r="C1645" s="13" t="str">
        <x:v>Mondes</x:v>
      </x:c>
      <x:c r="D1645" s="13" t="str">
        <x:v>V5 Arcs des biomes</x:v>
      </x:c>
      <x:c r="E1645" s="13" t="str">
        <x:v>Lire Mondes</x:v>
      </x:c>
      <x:c r="F1645" s="13" t="str">
        <x:v>Extension V5</x:v>
      </x:c>
      <x:c r="G1645" s="15" t="n">
        <x:v>11</x:v>
      </x:c>
      <x:c r="H1645" s="15" t="n">
        <x:v>15</x:v>
      </x:c>
    </x:row>
    <x:row r="1646" ht="52" customHeight="1">
      <x:c r="A1646" s="13" t="str">
        <x:v>BIOME5-04-2</x:v>
      </x:c>
      <x:c r="B1646" s="13" t="str">
        <x:v>Le chenal sans lumière — engagement</x:v>
      </x:c>
      <x:c r="C1646" s="13" t="str">
        <x:v>Mondes</x:v>
      </x:c>
      <x:c r="D1646" s="13" t="str">
        <x:v>V5 Arcs des biomes</x:v>
      </x:c>
      <x:c r="E1646" s="13" t="str">
        <x:v>Lire Mondes</x:v>
      </x:c>
      <x:c r="F1646" s="13" t="str">
        <x:v>Extension V5</x:v>
      </x:c>
      <x:c r="G1646" s="15" t="n">
        <x:v>11</x:v>
      </x:c>
      <x:c r="H1646" s="15" t="n">
        <x:v>16</x:v>
      </x:c>
    </x:row>
    <x:row r="1647" ht="52" customHeight="1">
      <x:c r="A1647" s="13" t="str">
        <x:v>BIOME5-04-3</x:v>
      </x:c>
      <x:c r="B1647" s="13" t="str">
        <x:v>Le chenal sans lumière — retour</x:v>
      </x:c>
      <x:c r="C1647" s="13" t="str">
        <x:v>Mondes</x:v>
      </x:c>
      <x:c r="D1647" s="13" t="str">
        <x:v>V5 Arcs des biomes</x:v>
      </x:c>
      <x:c r="E1647" s="13" t="str">
        <x:v>Lire Mondes</x:v>
      </x:c>
      <x:c r="F1647" s="13" t="str">
        <x:v>Extension V5</x:v>
      </x:c>
      <x:c r="G1647" s="15" t="n">
        <x:v>11</x:v>
      </x:c>
      <x:c r="H1647" s="15" t="n">
        <x:v>17</x:v>
      </x:c>
    </x:row>
    <x:row r="1648" ht="52" customHeight="1">
      <x:c r="A1648" s="13" t="str">
        <x:v>BIOME5-05-1</x:v>
      </x:c>
      <x:c r="B1648" s="13" t="str">
        <x:v>Les cris dans la rafale — reconnaissance</x:v>
      </x:c>
      <x:c r="C1648" s="13" t="str">
        <x:v>Mondes</x:v>
      </x:c>
      <x:c r="D1648" s="13" t="str">
        <x:v>V5 Arcs des biomes</x:v>
      </x:c>
      <x:c r="E1648" s="13" t="str">
        <x:v>Lire Mondes</x:v>
      </x:c>
      <x:c r="F1648" s="13" t="str">
        <x:v>Extension V5</x:v>
      </x:c>
      <x:c r="G1648" s="15" t="n">
        <x:v>11</x:v>
      </x:c>
      <x:c r="H1648" s="15" t="n">
        <x:v>18</x:v>
      </x:c>
    </x:row>
    <x:row r="1649" ht="52" customHeight="1">
      <x:c r="A1649" s="13" t="str">
        <x:v>BIOME5-05-2</x:v>
      </x:c>
      <x:c r="B1649" s="13" t="str">
        <x:v>Les cris dans la rafale — engagement</x:v>
      </x:c>
      <x:c r="C1649" s="13" t="str">
        <x:v>Mondes</x:v>
      </x:c>
      <x:c r="D1649" s="13" t="str">
        <x:v>V5 Arcs des biomes</x:v>
      </x:c>
      <x:c r="E1649" s="13" t="str">
        <x:v>Lire Mondes</x:v>
      </x:c>
      <x:c r="F1649" s="13" t="str">
        <x:v>Extension V5</x:v>
      </x:c>
      <x:c r="G1649" s="15" t="n">
        <x:v>11</x:v>
      </x:c>
      <x:c r="H1649" s="15" t="n">
        <x:v>19</x:v>
      </x:c>
    </x:row>
    <x:row r="1650" ht="52" customHeight="1">
      <x:c r="A1650" s="13" t="str">
        <x:v>BIOME5-05-3</x:v>
      </x:c>
      <x:c r="B1650" s="13" t="str">
        <x:v>Les cris dans la rafale — retour</x:v>
      </x:c>
      <x:c r="C1650" s="13" t="str">
        <x:v>Mondes</x:v>
      </x:c>
      <x:c r="D1650" s="13" t="str">
        <x:v>V5 Arcs des biomes</x:v>
      </x:c>
      <x:c r="E1650" s="13" t="str">
        <x:v>Lire Mondes</x:v>
      </x:c>
      <x:c r="F1650" s="13" t="str">
        <x:v>Extension V5</x:v>
      </x:c>
      <x:c r="G1650" s="15" t="n">
        <x:v>11</x:v>
      </x:c>
      <x:c r="H1650" s="15" t="n">
        <x:v>20</x:v>
      </x:c>
    </x:row>
    <x:row r="1651" ht="52" customHeight="1">
      <x:c r="A1651" s="13" t="str">
        <x:v>BIOME5-06-1</x:v>
      </x:c>
      <x:c r="B1651" s="13" t="str">
        <x:v>Les os sous l’écume — reconnaissance</x:v>
      </x:c>
      <x:c r="C1651" s="13" t="str">
        <x:v>Mondes</x:v>
      </x:c>
      <x:c r="D1651" s="13" t="str">
        <x:v>V5 Arcs des biomes</x:v>
      </x:c>
      <x:c r="E1651" s="13" t="str">
        <x:v>Lire Mondes</x:v>
      </x:c>
      <x:c r="F1651" s="13" t="str">
        <x:v>Extension V5</x:v>
      </x:c>
      <x:c r="G1651" s="15" t="n">
        <x:v>11</x:v>
      </x:c>
      <x:c r="H1651" s="15" t="n">
        <x:v>21</x:v>
      </x:c>
    </x:row>
    <x:row r="1652" ht="52" customHeight="1">
      <x:c r="A1652" s="13" t="str">
        <x:v>BIOME5-06-2</x:v>
      </x:c>
      <x:c r="B1652" s="13" t="str">
        <x:v>Les os sous l’écume — engagement</x:v>
      </x:c>
      <x:c r="C1652" s="13" t="str">
        <x:v>Mondes</x:v>
      </x:c>
      <x:c r="D1652" s="13" t="str">
        <x:v>V5 Arcs des biomes</x:v>
      </x:c>
      <x:c r="E1652" s="13" t="str">
        <x:v>Lire Mondes</x:v>
      </x:c>
      <x:c r="F1652" s="13" t="str">
        <x:v>Extension V5</x:v>
      </x:c>
      <x:c r="G1652" s="15" t="n">
        <x:v>11</x:v>
      </x:c>
      <x:c r="H1652" s="15" t="n">
        <x:v>22</x:v>
      </x:c>
    </x:row>
    <x:row r="1653" ht="52" customHeight="1">
      <x:c r="A1653" s="13" t="str">
        <x:v>BIOME5-06-3</x:v>
      </x:c>
      <x:c r="B1653" s="13" t="str">
        <x:v>Les os sous l’écume — retour</x:v>
      </x:c>
      <x:c r="C1653" s="13" t="str">
        <x:v>Mondes</x:v>
      </x:c>
      <x:c r="D1653" s="13" t="str">
        <x:v>V5 Arcs des biomes</x:v>
      </x:c>
      <x:c r="E1653" s="13" t="str">
        <x:v>Lire Mondes</x:v>
      </x:c>
      <x:c r="F1653" s="13" t="str">
        <x:v>Extension V5</x:v>
      </x:c>
      <x:c r="G1653" s="15" t="n">
        <x:v>11</x:v>
      </x:c>
      <x:c r="H1653" s="15" t="n">
        <x:v>23</x:v>
      </x:c>
    </x:row>
    <x:row r="1654" ht="52" customHeight="1">
      <x:c r="A1654" s="13" t="str">
        <x:v>BIOME5-07-1</x:v>
      </x:c>
      <x:c r="B1654" s="13" t="str">
        <x:v>La respiration des sources — reconnaissance</x:v>
      </x:c>
      <x:c r="C1654" s="13" t="str">
        <x:v>Mondes</x:v>
      </x:c>
      <x:c r="D1654" s="13" t="str">
        <x:v>V5 Arcs des biomes</x:v>
      </x:c>
      <x:c r="E1654" s="13" t="str">
        <x:v>Lire Mondes</x:v>
      </x:c>
      <x:c r="F1654" s="13" t="str">
        <x:v>Extension V5</x:v>
      </x:c>
      <x:c r="G1654" s="15" t="n">
        <x:v>11</x:v>
      </x:c>
      <x:c r="H1654" s="15" t="n">
        <x:v>24</x:v>
      </x:c>
    </x:row>
    <x:row r="1655" ht="52" customHeight="1">
      <x:c r="A1655" s="13" t="str">
        <x:v>BIOME5-07-2</x:v>
      </x:c>
      <x:c r="B1655" s="13" t="str">
        <x:v>La respiration des sources — engagement</x:v>
      </x:c>
      <x:c r="C1655" s="13" t="str">
        <x:v>Mondes</x:v>
      </x:c>
      <x:c r="D1655" s="13" t="str">
        <x:v>V5 Arcs des biomes</x:v>
      </x:c>
      <x:c r="E1655" s="13" t="str">
        <x:v>Lire Mondes</x:v>
      </x:c>
      <x:c r="F1655" s="13" t="str">
        <x:v>Extension V5</x:v>
      </x:c>
      <x:c r="G1655" s="15" t="n">
        <x:v>11</x:v>
      </x:c>
      <x:c r="H1655" s="15" t="n">
        <x:v>25</x:v>
      </x:c>
    </x:row>
    <x:row r="1656" ht="52" customHeight="1">
      <x:c r="A1656" s="13" t="str">
        <x:v>BIOME5-07-3</x:v>
      </x:c>
      <x:c r="B1656" s="13" t="str">
        <x:v>La respiration des sources — retour</x:v>
      </x:c>
      <x:c r="C1656" s="13" t="str">
        <x:v>Mondes</x:v>
      </x:c>
      <x:c r="D1656" s="13" t="str">
        <x:v>V5 Arcs des biomes</x:v>
      </x:c>
      <x:c r="E1656" s="13" t="str">
        <x:v>Lire Mondes</x:v>
      </x:c>
      <x:c r="F1656" s="13" t="str">
        <x:v>Extension V5</x:v>
      </x:c>
      <x:c r="G1656" s="15" t="n">
        <x:v>11</x:v>
      </x:c>
      <x:c r="H1656" s="15" t="n">
        <x:v>26</x:v>
      </x:c>
    </x:row>
    <x:row r="1657" ht="52" customHeight="1">
      <x:c r="A1657" s="13" t="str">
        <x:v>BIOME5-08-1</x:v>
      </x:c>
      <x:c r="B1657" s="13" t="str">
        <x:v>L’empreinte sous la neige — reconnaissance</x:v>
      </x:c>
      <x:c r="C1657" s="13" t="str">
        <x:v>Mondes</x:v>
      </x:c>
      <x:c r="D1657" s="13" t="str">
        <x:v>V5 Arcs des biomes</x:v>
      </x:c>
      <x:c r="E1657" s="13" t="str">
        <x:v>Lire Mondes</x:v>
      </x:c>
      <x:c r="F1657" s="13" t="str">
        <x:v>Extension V5</x:v>
      </x:c>
      <x:c r="G1657" s="15" t="n">
        <x:v>11</x:v>
      </x:c>
      <x:c r="H1657" s="15" t="n">
        <x:v>27</x:v>
      </x:c>
    </x:row>
    <x:row r="1658" ht="52" customHeight="1">
      <x:c r="A1658" s="13" t="str">
        <x:v>BIOME5-08-2</x:v>
      </x:c>
      <x:c r="B1658" s="13" t="str">
        <x:v>L’empreinte sous la neige — engagement</x:v>
      </x:c>
      <x:c r="C1658" s="13" t="str">
        <x:v>Mondes</x:v>
      </x:c>
      <x:c r="D1658" s="13" t="str">
        <x:v>V5 Arcs des biomes</x:v>
      </x:c>
      <x:c r="E1658" s="13" t="str">
        <x:v>Lire Mondes</x:v>
      </x:c>
      <x:c r="F1658" s="13" t="str">
        <x:v>Extension V5</x:v>
      </x:c>
      <x:c r="G1658" s="15" t="n">
        <x:v>11</x:v>
      </x:c>
      <x:c r="H1658" s="15" t="n">
        <x:v>28</x:v>
      </x:c>
    </x:row>
    <x:row r="1659" ht="52" customHeight="1">
      <x:c r="A1659" s="13" t="str">
        <x:v>BIOME5-08-3</x:v>
      </x:c>
      <x:c r="B1659" s="13" t="str">
        <x:v>L’empreinte sous la neige — retour</x:v>
      </x:c>
      <x:c r="C1659" s="13" t="str">
        <x:v>Mondes</x:v>
      </x:c>
      <x:c r="D1659" s="13" t="str">
        <x:v>V5 Arcs des biomes</x:v>
      </x:c>
      <x:c r="E1659" s="13" t="str">
        <x:v>Lire Mondes</x:v>
      </x:c>
      <x:c r="F1659" s="13" t="str">
        <x:v>Extension V5</x:v>
      </x:c>
      <x:c r="G1659" s="15" t="n">
        <x:v>11</x:v>
      </x:c>
      <x:c r="H1659" s="15" t="n">
        <x:v>29</x:v>
      </x:c>
    </x:row>
    <x:row r="1660" ht="52" customHeight="1">
      <x:c r="A1660" s="13" t="str">
        <x:v>BIOME5-09-1</x:v>
      </x:c>
      <x:c r="B1660" s="13" t="str">
        <x:v>La griffe et l’inscription — reconnaissance</x:v>
      </x:c>
      <x:c r="C1660" s="13" t="str">
        <x:v>Mondes</x:v>
      </x:c>
      <x:c r="D1660" s="13" t="str">
        <x:v>V5 Arcs des biomes</x:v>
      </x:c>
      <x:c r="E1660" s="13" t="str">
        <x:v>Lire Mondes</x:v>
      </x:c>
      <x:c r="F1660" s="13" t="str">
        <x:v>Extension V5</x:v>
      </x:c>
      <x:c r="G1660" s="15" t="n">
        <x:v>11</x:v>
      </x:c>
      <x:c r="H1660" s="15" t="n">
        <x:v>30</x:v>
      </x:c>
    </x:row>
    <x:row r="1661" ht="52" customHeight="1">
      <x:c r="A1661" s="13" t="str">
        <x:v>BIOME5-09-2</x:v>
      </x:c>
      <x:c r="B1661" s="13" t="str">
        <x:v>La griffe et l’inscription — engagement</x:v>
      </x:c>
      <x:c r="C1661" s="13" t="str">
        <x:v>Mondes</x:v>
      </x:c>
      <x:c r="D1661" s="13" t="str">
        <x:v>V5 Arcs des biomes</x:v>
      </x:c>
      <x:c r="E1661" s="13" t="str">
        <x:v>Lire Mondes</x:v>
      </x:c>
      <x:c r="F1661" s="13" t="str">
        <x:v>Extension V5</x:v>
      </x:c>
      <x:c r="G1661" s="15" t="n">
        <x:v>11</x:v>
      </x:c>
      <x:c r="H1661" s="15" t="n">
        <x:v>31</x:v>
      </x:c>
    </x:row>
    <x:row r="1662" ht="52" customHeight="1">
      <x:c r="A1662" s="13" t="str">
        <x:v>BIOME5-09-3</x:v>
      </x:c>
      <x:c r="B1662" s="13" t="str">
        <x:v>La griffe et l’inscription — retour</x:v>
      </x:c>
      <x:c r="C1662" s="13" t="str">
        <x:v>Mondes</x:v>
      </x:c>
      <x:c r="D1662" s="13" t="str">
        <x:v>V5 Arcs des biomes</x:v>
      </x:c>
      <x:c r="E1662" s="13" t="str">
        <x:v>Lire Mondes</x:v>
      </x:c>
      <x:c r="F1662" s="13" t="str">
        <x:v>Extension V5</x:v>
      </x:c>
      <x:c r="G1662" s="15" t="n">
        <x:v>11</x:v>
      </x:c>
      <x:c r="H1662" s="15" t="n">
        <x:v>32</x:v>
      </x:c>
    </x:row>
    <x:row r="1663" ht="52" customHeight="1">
      <x:c r="A1663" s="13" t="str">
        <x:v>BIOME5-10-1</x:v>
      </x:c>
      <x:c r="B1663" s="13" t="str">
        <x:v>La porte derrière la proie — reconnaissance</x:v>
      </x:c>
      <x:c r="C1663" s="13" t="str">
        <x:v>Mondes</x:v>
      </x:c>
      <x:c r="D1663" s="13" t="str">
        <x:v>V5 Arcs des biomes</x:v>
      </x:c>
      <x:c r="E1663" s="13" t="str">
        <x:v>Lire Mondes</x:v>
      </x:c>
      <x:c r="F1663" s="13" t="str">
        <x:v>Extension V5</x:v>
      </x:c>
      <x:c r="G1663" s="15" t="n">
        <x:v>11</x:v>
      </x:c>
      <x:c r="H1663" s="15" t="n">
        <x:v>33</x:v>
      </x:c>
    </x:row>
    <x:row r="1664" ht="52" customHeight="1">
      <x:c r="A1664" s="13" t="str">
        <x:v>BIOME5-10-2</x:v>
      </x:c>
      <x:c r="B1664" s="13" t="str">
        <x:v>La porte derrière la proie — engagement</x:v>
      </x:c>
      <x:c r="C1664" s="13" t="str">
        <x:v>Mondes</x:v>
      </x:c>
      <x:c r="D1664" s="13" t="str">
        <x:v>V5 Arcs des biomes</x:v>
      </x:c>
      <x:c r="E1664" s="13" t="str">
        <x:v>Lire Mondes</x:v>
      </x:c>
      <x:c r="F1664" s="13" t="str">
        <x:v>Extension V5</x:v>
      </x:c>
      <x:c r="G1664" s="15" t="n">
        <x:v>11</x:v>
      </x:c>
      <x:c r="H1664" s="15" t="n">
        <x:v>34</x:v>
      </x:c>
    </x:row>
    <x:row r="1665" ht="52" customHeight="1">
      <x:c r="A1665" s="13" t="str">
        <x:v>BIOME5-10-3</x:v>
      </x:c>
      <x:c r="B1665" s="13" t="str">
        <x:v>La porte derrière la proie — retour</x:v>
      </x:c>
      <x:c r="C1665" s="13" t="str">
        <x:v>Mondes</x:v>
      </x:c>
      <x:c r="D1665" s="13" t="str">
        <x:v>V5 Arcs des biomes</x:v>
      </x:c>
      <x:c r="E1665" s="13" t="str">
        <x:v>Lire Mondes</x:v>
      </x:c>
      <x:c r="F1665" s="13" t="str">
        <x:v>Extension V5</x:v>
      </x:c>
      <x:c r="G1665" s="15" t="n">
        <x:v>11</x:v>
      </x:c>
      <x:c r="H1665" s="15" t="n">
        <x:v>35</x:v>
      </x:c>
    </x:row>
    <x:row r="1666" ht="52" customHeight="1">
      <x:c r="A1666" s="13" t="str">
        <x:v>RES5-01</x:v>
      </x:c>
      <x:c r="B1666" s="13" t="str">
        <x:v>Plaque d’alliage</x:v>
      </x:c>
      <x:c r="C1666" s="13" t="str">
        <x:v>Mondes</x:v>
      </x:c>
      <x:c r="D1666" s="13" t="str">
        <x:v>V5 Ressources et économie</x:v>
      </x:c>
      <x:c r="E1666" s="13" t="str">
        <x:v>Lire Mondes</x:v>
      </x:c>
      <x:c r="F1666" s="13" t="str">
        <x:v>Extension V5</x:v>
      </x:c>
      <x:c r="G1666" s="15" t="n">
        <x:v>13</x:v>
      </x:c>
      <x:c r="H1666" s="15" t="n">
        <x:v>6</x:v>
      </x:c>
    </x:row>
    <x:row r="1667" ht="52" customHeight="1">
      <x:c r="A1667" s="13" t="str">
        <x:v>RES5-02</x:v>
      </x:c>
      <x:c r="B1667" s="13" t="str">
        <x:v>Fibre de harnais</x:v>
      </x:c>
      <x:c r="C1667" s="13" t="str">
        <x:v>Mondes</x:v>
      </x:c>
      <x:c r="D1667" s="13" t="str">
        <x:v>V5 Ressources et économie</x:v>
      </x:c>
      <x:c r="E1667" s="13" t="str">
        <x:v>Lire Mondes</x:v>
      </x:c>
      <x:c r="F1667" s="13" t="str">
        <x:v>Extension V5</x:v>
      </x:c>
      <x:c r="G1667" s="15" t="n">
        <x:v>13</x:v>
      </x:c>
      <x:c r="H1667" s="15" t="n">
        <x:v>7</x:v>
      </x:c>
    </x:row>
    <x:row r="1668" ht="52" customHeight="1">
      <x:c r="A1668" s="13" t="str">
        <x:v>RES5-03</x:v>
      </x:c>
      <x:c r="B1668" s="13" t="str">
        <x:v>Bloc de basalte</x:v>
      </x:c>
      <x:c r="C1668" s="13" t="str">
        <x:v>Mondes</x:v>
      </x:c>
      <x:c r="D1668" s="13" t="str">
        <x:v>V5 Ressources et économie</x:v>
      </x:c>
      <x:c r="E1668" s="13" t="str">
        <x:v>Lire Mondes</x:v>
      </x:c>
      <x:c r="F1668" s="13" t="str">
        <x:v>Extension V5</x:v>
      </x:c>
      <x:c r="G1668" s="15" t="n">
        <x:v>13</x:v>
      </x:c>
      <x:c r="H1668" s="15" t="n">
        <x:v>8</x:v>
      </x:c>
    </x:row>
    <x:row r="1669" ht="52" customHeight="1">
      <x:c r="A1669" s="13" t="str">
        <x:v>RES5-04</x:v>
      </x:c>
      <x:c r="B1669" s="13" t="str">
        <x:v>Lentille de lecture</x:v>
      </x:c>
      <x:c r="C1669" s="13" t="str">
        <x:v>Mondes</x:v>
      </x:c>
      <x:c r="D1669" s="13" t="str">
        <x:v>V5 Ressources et économie</x:v>
      </x:c>
      <x:c r="E1669" s="13" t="str">
        <x:v>Lire Mondes</x:v>
      </x:c>
      <x:c r="F1669" s="13" t="str">
        <x:v>Extension V5</x:v>
      </x:c>
      <x:c r="G1669" s="15" t="n">
        <x:v>13</x:v>
      </x:c>
      <x:c r="H1669" s="15" t="n">
        <x:v>9</x:v>
      </x:c>
    </x:row>
    <x:row r="1670" ht="52" customHeight="1">
      <x:c r="A1670" s="13" t="str">
        <x:v>RES5-05</x:v>
      </x:c>
      <x:c r="B1670" s="13" t="str">
        <x:v>Bague de support</x:v>
      </x:c>
      <x:c r="C1670" s="13" t="str">
        <x:v>Mondes</x:v>
      </x:c>
      <x:c r="D1670" s="13" t="str">
        <x:v>V5 Ressources et économie</x:v>
      </x:c>
      <x:c r="E1670" s="13" t="str">
        <x:v>Lire Mondes</x:v>
      </x:c>
      <x:c r="F1670" s="13" t="str">
        <x:v>Extension V5</x:v>
      </x:c>
      <x:c r="G1670" s="15" t="n">
        <x:v>13</x:v>
      </x:c>
      <x:c r="H1670" s="15" t="n">
        <x:v>10</x:v>
      </x:c>
    </x:row>
    <x:row r="1671" ht="52" customHeight="1">
      <x:c r="A1671" s="13" t="str">
        <x:v>RES5-06</x:v>
      </x:c>
      <x:c r="B1671" s="13" t="str">
        <x:v>Rail de meuble</x:v>
      </x:c>
      <x:c r="C1671" s="13" t="str">
        <x:v>Mondes</x:v>
      </x:c>
      <x:c r="D1671" s="13" t="str">
        <x:v>V5 Ressources et économie</x:v>
      </x:c>
      <x:c r="E1671" s="13" t="str">
        <x:v>Lire Mondes</x:v>
      </x:c>
      <x:c r="F1671" s="13" t="str">
        <x:v>Extension V5</x:v>
      </x:c>
      <x:c r="G1671" s="15" t="n">
        <x:v>13</x:v>
      </x:c>
      <x:c r="H1671" s="15" t="n">
        <x:v>11</x:v>
      </x:c>
    </x:row>
    <x:row r="1672" ht="52" customHeight="1">
      <x:c r="A1672" s="13" t="str">
        <x:v>RES5-07</x:v>
      </x:c>
      <x:c r="B1672" s="13" t="str">
        <x:v>Module de signal</x:v>
      </x:c>
      <x:c r="C1672" s="13" t="str">
        <x:v>Mondes</x:v>
      </x:c>
      <x:c r="D1672" s="13" t="str">
        <x:v>V5 Ressources et économie</x:v>
      </x:c>
      <x:c r="E1672" s="13" t="str">
        <x:v>Lire Mondes</x:v>
      </x:c>
      <x:c r="F1672" s="13" t="str">
        <x:v>Extension V5</x:v>
      </x:c>
      <x:c r="G1672" s="15" t="n">
        <x:v>13</x:v>
      </x:c>
      <x:c r="H1672" s="15" t="n">
        <x:v>12</x:v>
      </x:c>
    </x:row>
    <x:row r="1673" ht="52" customHeight="1">
      <x:c r="A1673" s="13" t="str">
        <x:v>RES5-08</x:v>
      </x:c>
      <x:c r="B1673" s="13" t="str">
        <x:v>Berceau standard</x:v>
      </x:c>
      <x:c r="C1673" s="13" t="str">
        <x:v>Mondes</x:v>
      </x:c>
      <x:c r="D1673" s="13" t="str">
        <x:v>V5 Ressources et économie</x:v>
      </x:c>
      <x:c r="E1673" s="13" t="str">
        <x:v>Lire Mondes</x:v>
      </x:c>
      <x:c r="F1673" s="13" t="str">
        <x:v>Extension V5</x:v>
      </x:c>
      <x:c r="G1673" s="15" t="n">
        <x:v>13</x:v>
      </x:c>
      <x:c r="H1673" s="15" t="n">
        <x:v>13</x:v>
      </x:c>
    </x:row>
    <x:row r="1674" ht="52" customHeight="1">
      <x:c r="A1674" s="13" t="str">
        <x:v>RES5-09</x:v>
      </x:c>
      <x:c r="B1674" s="13" t="str">
        <x:v>Berceau de grande prise</x:v>
      </x:c>
      <x:c r="C1674" s="13" t="str">
        <x:v>Mondes</x:v>
      </x:c>
      <x:c r="D1674" s="13" t="str">
        <x:v>V5 Ressources et économie</x:v>
      </x:c>
      <x:c r="E1674" s="13" t="str">
        <x:v>Lire Mondes</x:v>
      </x:c>
      <x:c r="F1674" s="13" t="str">
        <x:v>Extension V5</x:v>
      </x:c>
      <x:c r="G1674" s="15" t="n">
        <x:v>13</x:v>
      </x:c>
      <x:c r="H1674" s="15" t="n">
        <x:v>14</x:v>
      </x:c>
    </x:row>
    <x:row r="1675" ht="52" customHeight="1">
      <x:c r="A1675" s="13" t="str">
        <x:v>RES5-10</x:v>
      </x:c>
      <x:c r="B1675" s="13" t="str">
        <x:v>Couverture de halte</x:v>
      </x:c>
      <x:c r="C1675" s="13" t="str">
        <x:v>Mondes</x:v>
      </x:c>
      <x:c r="D1675" s="13" t="str">
        <x:v>V5 Ressources et économie</x:v>
      </x:c>
      <x:c r="E1675" s="13" t="str">
        <x:v>Lire Mondes</x:v>
      </x:c>
      <x:c r="F1675" s="13" t="str">
        <x:v>Extension V5</x:v>
      </x:c>
      <x:c r="G1675" s="15" t="n">
        <x:v>13</x:v>
      </x:c>
      <x:c r="H1675" s="15" t="n">
        <x:v>15</x:v>
      </x:c>
    </x:row>
    <x:row r="1676" ht="52" customHeight="1">
      <x:c r="A1676" s="13" t="str">
        <x:v>RES5-11</x:v>
      </x:c>
      <x:c r="B1676" s="13" t="str">
        <x:v>Plaque vierge</x:v>
      </x:c>
      <x:c r="C1676" s="13" t="str">
        <x:v>Mondes</x:v>
      </x:c>
      <x:c r="D1676" s="13" t="str">
        <x:v>V5 Ressources et économie</x:v>
      </x:c>
      <x:c r="E1676" s="13" t="str">
        <x:v>Lire Mondes</x:v>
      </x:c>
      <x:c r="F1676" s="13" t="str">
        <x:v>Extension V5</x:v>
      </x:c>
      <x:c r="G1676" s="15" t="n">
        <x:v>13</x:v>
      </x:c>
      <x:c r="H1676" s="15" t="n">
        <x:v>16</x:v>
      </x:c>
    </x:row>
    <x:row r="1677" ht="52" customHeight="1">
      <x:c r="A1677" s="13" t="str">
        <x:v>RES5-12</x:v>
      </x:c>
      <x:c r="B1677" s="13" t="str">
        <x:v>Renfort de pilotis</x:v>
      </x:c>
      <x:c r="C1677" s="13" t="str">
        <x:v>Mondes</x:v>
      </x:c>
      <x:c r="D1677" s="13" t="str">
        <x:v>V5 Ressources et économie</x:v>
      </x:c>
      <x:c r="E1677" s="13" t="str">
        <x:v>Lire Mondes</x:v>
      </x:c>
      <x:c r="F1677" s="13" t="str">
        <x:v>Extension V5</x:v>
      </x:c>
      <x:c r="G1677" s="15" t="n">
        <x:v>13</x:v>
      </x:c>
      <x:c r="H1677" s="15" t="n">
        <x:v>17</x:v>
      </x:c>
    </x:row>
    <x:row r="1678" ht="52" customHeight="1">
      <x:c r="A1678" s="13" t="str">
        <x:v>RES5-13</x:v>
      </x:c>
      <x:c r="B1678" s="13" t="str">
        <x:v>Balise de crête</x:v>
      </x:c>
      <x:c r="C1678" s="13" t="str">
        <x:v>Mondes</x:v>
      </x:c>
      <x:c r="D1678" s="13" t="str">
        <x:v>V5 Ressources et économie</x:v>
      </x:c>
      <x:c r="E1678" s="13" t="str">
        <x:v>Lire Mondes</x:v>
      </x:c>
      <x:c r="F1678" s="13" t="str">
        <x:v>Extension V5</x:v>
      </x:c>
      <x:c r="G1678" s="15" t="n">
        <x:v>13</x:v>
      </x:c>
      <x:c r="H1678" s="15" t="n">
        <x:v>18</x:v>
      </x:c>
    </x:row>
    <x:row r="1679" ht="52" customHeight="1">
      <x:c r="A1679" s="13" t="str">
        <x:v>RES5-14</x:v>
      </x:c>
      <x:c r="B1679" s="13" t="str">
        <x:v>Capsule de soin fictive</x:v>
      </x:c>
      <x:c r="C1679" s="13" t="str">
        <x:v>Mondes</x:v>
      </x:c>
      <x:c r="D1679" s="13" t="str">
        <x:v>V5 Ressources et économie</x:v>
      </x:c>
      <x:c r="E1679" s="13" t="str">
        <x:v>Lire Mondes</x:v>
      </x:c>
      <x:c r="F1679" s="13" t="str">
        <x:v>Extension V5</x:v>
      </x:c>
      <x:c r="G1679" s="15" t="n">
        <x:v>13</x:v>
      </x:c>
      <x:c r="H1679" s="15" t="n">
        <x:v>19</x:v>
      </x:c>
    </x:row>
    <x:row r="1680" ht="52" customHeight="1">
      <x:c r="A1680" s="13" t="str">
        <x:v>RES5-15</x:v>
      </x:c>
      <x:c r="B1680" s="13" t="str">
        <x:v>Appui de propulsion</x:v>
      </x:c>
      <x:c r="C1680" s="13" t="str">
        <x:v>Mondes</x:v>
      </x:c>
      <x:c r="D1680" s="13" t="str">
        <x:v>V5 Ressources et économie</x:v>
      </x:c>
      <x:c r="E1680" s="13" t="str">
        <x:v>Lire Mondes</x:v>
      </x:c>
      <x:c r="F1680" s="13" t="str">
        <x:v>Extension V5</x:v>
      </x:c>
      <x:c r="G1680" s="15" t="n">
        <x:v>13</x:v>
      </x:c>
      <x:c r="H1680" s="15" t="n">
        <x:v>20</x:v>
      </x:c>
    </x:row>
    <x:row r="1681" ht="52" customHeight="1">
      <x:c r="A1681" s="13" t="str">
        <x:v>RES5-16</x:v>
      </x:c>
      <x:c r="B1681" s="13" t="str">
        <x:v>Cartouche de leurre</x:v>
      </x:c>
      <x:c r="C1681" s="13" t="str">
        <x:v>Mondes</x:v>
      </x:c>
      <x:c r="D1681" s="13" t="str">
        <x:v>V5 Ressources et économie</x:v>
      </x:c>
      <x:c r="E1681" s="13" t="str">
        <x:v>Lire Mondes</x:v>
      </x:c>
      <x:c r="F1681" s="13" t="str">
        <x:v>Extension V5</x:v>
      </x:c>
      <x:c r="G1681" s="15" t="n">
        <x:v>13</x:v>
      </x:c>
      <x:c r="H1681" s="15" t="n">
        <x:v>21</x:v>
      </x:c>
    </x:row>
    <x:row r="1682" ht="52" customHeight="1">
      <x:c r="A1682" s="13" t="str">
        <x:v>RES5-17</x:v>
      </x:c>
      <x:c r="B1682" s="13" t="str">
        <x:v>Pièce de treuil</x:v>
      </x:c>
      <x:c r="C1682" s="13" t="str">
        <x:v>Mondes</x:v>
      </x:c>
      <x:c r="D1682" s="13" t="str">
        <x:v>V5 Ressources et économie</x:v>
      </x:c>
      <x:c r="E1682" s="13" t="str">
        <x:v>Lire Mondes</x:v>
      </x:c>
      <x:c r="F1682" s="13" t="str">
        <x:v>Extension V5</x:v>
      </x:c>
      <x:c r="G1682" s="15" t="n">
        <x:v>13</x:v>
      </x:c>
      <x:c r="H1682" s="15" t="n">
        <x:v>22</x:v>
      </x:c>
    </x:row>
    <x:row r="1683" ht="52" customHeight="1">
      <x:c r="A1683" s="13" t="str">
        <x:v>RES5-18</x:v>
      </x:c>
      <x:c r="B1683" s="13" t="str">
        <x:v>Sonde d’exercice</x:v>
      </x:c>
      <x:c r="C1683" s="13" t="str">
        <x:v>Mondes</x:v>
      </x:c>
      <x:c r="D1683" s="13" t="str">
        <x:v>V5 Ressources et économie</x:v>
      </x:c>
      <x:c r="E1683" s="13" t="str">
        <x:v>Lire Mondes</x:v>
      </x:c>
      <x:c r="F1683" s="13" t="str">
        <x:v>Extension V5</x:v>
      </x:c>
      <x:c r="G1683" s="15" t="n">
        <x:v>13</x:v>
      </x:c>
      <x:c r="H1683" s="15" t="n">
        <x:v>23</x:v>
      </x:c>
    </x:row>
    <x:row r="1684" ht="52" customHeight="1">
      <x:c r="A1684" s="13" t="str">
        <x:v>RES5-19</x:v>
      </x:c>
      <x:c r="B1684" s="13" t="str">
        <x:v>Plaque d’archive</x:v>
      </x:c>
      <x:c r="C1684" s="13" t="str">
        <x:v>Mondes</x:v>
      </x:c>
      <x:c r="D1684" s="13" t="str">
        <x:v>V5 Ressources et économie</x:v>
      </x:c>
      <x:c r="E1684" s="13" t="str">
        <x:v>Lire Mondes</x:v>
      </x:c>
      <x:c r="F1684" s="13" t="str">
        <x:v>Extension V5</x:v>
      </x:c>
      <x:c r="G1684" s="15" t="n">
        <x:v>13</x:v>
      </x:c>
      <x:c r="H1684" s="15" t="n">
        <x:v>24</x:v>
      </x:c>
    </x:row>
    <x:row r="1685" ht="52" customHeight="1">
      <x:c r="A1685" s="13" t="str">
        <x:v>RES5-20</x:v>
      </x:c>
      <x:c r="B1685" s="13" t="str">
        <x:v>Ration d’expédition</x:v>
      </x:c>
      <x:c r="C1685" s="13" t="str">
        <x:v>Mondes</x:v>
      </x:c>
      <x:c r="D1685" s="13" t="str">
        <x:v>V5 Ressources et économie</x:v>
      </x:c>
      <x:c r="E1685" s="13" t="str">
        <x:v>Lire Mondes</x:v>
      </x:c>
      <x:c r="F1685" s="13" t="str">
        <x:v>Extension V5</x:v>
      </x:c>
      <x:c r="G1685" s="15" t="n">
        <x:v>13</x:v>
      </x:c>
      <x:c r="H1685" s="15" t="n">
        <x:v>25</x:v>
      </x:c>
    </x:row>
    <x:row r="1686" ht="52" customHeight="1">
      <x:c r="A1686" s="13" t="str">
        <x:v>RES5-21</x:v>
      </x:c>
      <x:c r="B1686" s="13" t="str">
        <x:v>Unité de ravitaillement militaire</x:v>
      </x:c>
      <x:c r="C1686" s="13" t="str">
        <x:v>Mondes</x:v>
      </x:c>
      <x:c r="D1686" s="13" t="str">
        <x:v>V5 Ressources et économie</x:v>
      </x:c>
      <x:c r="E1686" s="13" t="str">
        <x:v>Lire Mondes</x:v>
      </x:c>
      <x:c r="F1686" s="13" t="str">
        <x:v>Extension V5</x:v>
      </x:c>
      <x:c r="G1686" s="15" t="n">
        <x:v>13</x:v>
      </x:c>
      <x:c r="H1686" s="15" t="n">
        <x:v>26</x:v>
      </x:c>
    </x:row>
    <x:row r="1687" ht="52" customHeight="1">
      <x:c r="A1687" s="13" t="str">
        <x:v>RES5-22</x:v>
      </x:c>
      <x:c r="B1687" s="13" t="str">
        <x:v>Pièce de confinement</x:v>
      </x:c>
      <x:c r="C1687" s="13" t="str">
        <x:v>Mondes</x:v>
      </x:c>
      <x:c r="D1687" s="13" t="str">
        <x:v>V5 Ressources et économie</x:v>
      </x:c>
      <x:c r="E1687" s="13" t="str">
        <x:v>Lire Mondes</x:v>
      </x:c>
      <x:c r="F1687" s="13" t="str">
        <x:v>Extension V5</x:v>
      </x:c>
      <x:c r="G1687" s="15" t="n">
        <x:v>13</x:v>
      </x:c>
      <x:c r="H1687" s="15" t="n">
        <x:v>27</x:v>
      </x:c>
    </x:row>
    <x:row r="1688" ht="52" customHeight="1">
      <x:c r="A1688" s="13" t="str">
        <x:v>RES5-23</x:v>
      </x:c>
      <x:c r="B1688" s="13" t="str">
        <x:v>Module de rappel</x:v>
      </x:c>
      <x:c r="C1688" s="13" t="str">
        <x:v>Mondes</x:v>
      </x:c>
      <x:c r="D1688" s="13" t="str">
        <x:v>V5 Ressources et économie</x:v>
      </x:c>
      <x:c r="E1688" s="13" t="str">
        <x:v>Lire Mondes</x:v>
      </x:c>
      <x:c r="F1688" s="13" t="str">
        <x:v>Extension V5</x:v>
      </x:c>
      <x:c r="G1688" s="15" t="n">
        <x:v>13</x:v>
      </x:c>
      <x:c r="H1688" s="15" t="n">
        <x:v>28</x:v>
      </x:c>
    </x:row>
    <x:row r="1689" ht="52" customHeight="1">
      <x:c r="A1689" s="13" t="str">
        <x:v>RES5-24</x:v>
      </x:c>
      <x:c r="B1689" s="13" t="str">
        <x:v>Objet confié</x:v>
      </x:c>
      <x:c r="C1689" s="13" t="str">
        <x:v>Mondes</x:v>
      </x:c>
      <x:c r="D1689" s="13" t="str">
        <x:v>V5 Ressources et économie</x:v>
      </x:c>
      <x:c r="E1689" s="13" t="str">
        <x:v>Lire Mondes</x:v>
      </x:c>
      <x:c r="F1689" s="13" t="str">
        <x:v>Extension V5</x:v>
      </x:c>
      <x:c r="G1689" s="15" t="n">
        <x:v>13</x:v>
      </x:c>
      <x:c r="H1689" s="15" t="n">
        <x:v>29</x:v>
      </x:c>
    </x:row>
    <x:row r="1690" ht="52" customHeight="1">
      <x:c r="A1690" s="13" t="str">
        <x:v>HOME-R01</x:v>
      </x:c>
      <x:c r="B1690" s="13" t="str">
        <x:v>Une résidence active</x:v>
      </x:c>
      <x:c r="C1690" s="13" t="str">
        <x:v>Maison et clan</x:v>
      </x:c>
      <x:c r="D1690" s="13" t="str">
        <x:v>Règles de résidence</x:v>
      </x:c>
      <x:c r="E1690" s="13" t="str">
        <x:v>Lire Maison et clan</x:v>
      </x:c>
      <x:c r="F1690" s="13" t="str">
        <x:v>Reconstitution documentée V4 — nouvelle rédaction V5</x:v>
      </x:c>
      <x:c r="G1690" s="15" t="n">
        <x:v>7</x:v>
      </x:c>
      <x:c r="H1690" s="15" t="n">
        <x:v>6</x:v>
      </x:c>
    </x:row>
    <x:row r="1691" ht="52" customHeight="1">
      <x:c r="A1691" s="13" t="str">
        <x:v>HOME-R02</x:v>
      </x:c>
      <x:c r="B1691" s="13" t="str">
        <x:v>Respect local</x:v>
      </x:c>
      <x:c r="C1691" s="13" t="str">
        <x:v>Maison et clan</x:v>
      </x:c>
      <x:c r="D1691" s="13" t="str">
        <x:v>Règles de résidence</x:v>
      </x:c>
      <x:c r="E1691" s="13" t="str">
        <x:v>Lire Maison et clan</x:v>
      </x:c>
      <x:c r="F1691" s="13" t="str">
        <x:v>Reconstitution documentée V4 — nouvelle rédaction V5</x:v>
      </x:c>
      <x:c r="G1691" s="15" t="n">
        <x:v>7</x:v>
      </x:c>
      <x:c r="H1691" s="15" t="n">
        <x:v>7</x:v>
      </x:c>
    </x:row>
    <x:row r="1692" ht="52" customHeight="1">
      <x:c r="A1692" s="13" t="str">
        <x:v>HOME-R03</x:v>
      </x:c>
      <x:c r="B1692" s="13" t="str">
        <x:v>Mission de seuil</x:v>
      </x:c>
      <x:c r="C1692" s="13" t="str">
        <x:v>Maison et clan</x:v>
      </x:c>
      <x:c r="D1692" s="13" t="str">
        <x:v>Règles de résidence</x:v>
      </x:c>
      <x:c r="E1692" s="13" t="str">
        <x:v>Lire Maison et clan</x:v>
      </x:c>
      <x:c r="F1692" s="13" t="str">
        <x:v>Reconstitution documentée V4 — nouvelle rédaction V5</x:v>
      </x:c>
      <x:c r="G1692" s="15" t="n">
        <x:v>7</x:v>
      </x:c>
      <x:c r="H1692" s="15" t="n">
        <x:v>8</x:v>
      </x:c>
    </x:row>
    <x:row r="1693" ht="52" customHeight="1">
      <x:c r="A1693" s="13" t="str">
        <x:v>HOME-R04</x:v>
      </x:c>
      <x:c r="B1693" s="13" t="str">
        <x:v>Rang et géographie</x:v>
      </x:c>
      <x:c r="C1693" s="13" t="str">
        <x:v>Maison et clan</x:v>
      </x:c>
      <x:c r="D1693" s="13" t="str">
        <x:v>Règles de résidence</x:v>
      </x:c>
      <x:c r="E1693" s="13" t="str">
        <x:v>Lire Maison et clan</x:v>
      </x:c>
      <x:c r="F1693" s="13" t="str">
        <x:v>Reconstitution documentée V4 — nouvelle rédaction V5</x:v>
      </x:c>
      <x:c r="G1693" s="15" t="n">
        <x:v>7</x:v>
      </x:c>
      <x:c r="H1693" s="15" t="n">
        <x:v>9</x:v>
      </x:c>
    </x:row>
    <x:row r="1694" ht="52" customHeight="1">
      <x:c r="A1694" s="13" t="str">
        <x:v>HOME-R05</x:v>
      </x:c>
      <x:c r="B1694" s="13" t="str">
        <x:v>Déménagement</x:v>
      </x:c>
      <x:c r="C1694" s="13" t="str">
        <x:v>Maison et clan</x:v>
      </x:c>
      <x:c r="D1694" s="13" t="str">
        <x:v>Règles de résidence</x:v>
      </x:c>
      <x:c r="E1694" s="13" t="str">
        <x:v>Lire Maison et clan</x:v>
      </x:c>
      <x:c r="F1694" s="13" t="str">
        <x:v>Reconstitution documentée V4 — nouvelle rédaction V5</x:v>
      </x:c>
      <x:c r="G1694" s="15" t="n">
        <x:v>7</x:v>
      </x:c>
      <x:c r="H1694" s="15" t="n">
        <x:v>10</x:v>
      </x:c>
    </x:row>
    <x:row r="1695" ht="52" customHeight="1">
      <x:c r="A1695" s="13" t="str">
        <x:v>HOME-R06</x:v>
      </x:c>
      <x:c r="B1695" s="13" t="str">
        <x:v>Maison inactive</x:v>
      </x:c>
      <x:c r="C1695" s="13" t="str">
        <x:v>Maison et clan</x:v>
      </x:c>
      <x:c r="D1695" s="13" t="str">
        <x:v>Règles de résidence</x:v>
      </x:c>
      <x:c r="E1695" s="13" t="str">
        <x:v>Lire Maison et clan</x:v>
      </x:c>
      <x:c r="F1695" s="13" t="str">
        <x:v>Reconstitution documentée V4 — nouvelle rédaction V5</x:v>
      </x:c>
      <x:c r="G1695" s="15" t="n">
        <x:v>7</x:v>
      </x:c>
      <x:c r="H1695" s="15" t="n">
        <x:v>11</x:v>
      </x:c>
    </x:row>
    <x:row r="1696" ht="52" customHeight="1">
      <x:c r="A1696" s="13" t="str">
        <x:v>HOME-R07</x:v>
      </x:c>
      <x:c r="B1696" s="13" t="str">
        <x:v>Cabine de transit</x:v>
      </x:c>
      <x:c r="C1696" s="13" t="str">
        <x:v>Maison et clan</x:v>
      </x:c>
      <x:c r="D1696" s="13" t="str">
        <x:v>Règles de résidence</x:v>
      </x:c>
      <x:c r="E1696" s="13" t="str">
        <x:v>Lire Maison et clan</x:v>
      </x:c>
      <x:c r="F1696" s="13" t="str">
        <x:v>Reconstitution documentée V4 — nouvelle rédaction V5</x:v>
      </x:c>
      <x:c r="G1696" s="15" t="n">
        <x:v>7</x:v>
      </x:c>
      <x:c r="H1696" s="15" t="n">
        <x:v>12</x:v>
      </x:c>
    </x:row>
    <x:row r="1697" ht="52" customHeight="1">
      <x:c r="A1697" s="13" t="str">
        <x:v>HOME-R08</x:v>
      </x:c>
      <x:c r="B1697" s="13" t="str">
        <x:v>Circulation 2D</x:v>
      </x:c>
      <x:c r="C1697" s="13" t="str">
        <x:v>Maison et clan</x:v>
      </x:c>
      <x:c r="D1697" s="13" t="str">
        <x:v>Règles de résidence</x:v>
      </x:c>
      <x:c r="E1697" s="13" t="str">
        <x:v>Lire Maison et clan</x:v>
      </x:c>
      <x:c r="F1697" s="13" t="str">
        <x:v>Reconstitution documentée V4 — nouvelle rédaction V5</x:v>
      </x:c>
      <x:c r="G1697" s="15" t="n">
        <x:v>7</x:v>
      </x:c>
      <x:c r="H1697" s="15" t="n">
        <x:v>13</x:v>
      </x:c>
    </x:row>
    <x:row r="1698" ht="52" customHeight="1">
      <x:c r="A1698" s="13" t="str">
        <x:v>HOME-R09</x:v>
      </x:c>
      <x:c r="B1698" s="13" t="str">
        <x:v>Objets singuliers</x:v>
      </x:c>
      <x:c r="C1698" s="13" t="str">
        <x:v>Maison et clan</x:v>
      </x:c>
      <x:c r="D1698" s="13" t="str">
        <x:v>Règles de résidence</x:v>
      </x:c>
      <x:c r="E1698" s="13" t="str">
        <x:v>Lire Maison et clan</x:v>
      </x:c>
      <x:c r="F1698" s="13" t="str">
        <x:v>Reconstitution documentée V4 — nouvelle rédaction V5</x:v>
      </x:c>
      <x:c r="G1698" s="15" t="n">
        <x:v>7</x:v>
      </x:c>
      <x:c r="H1698" s="15" t="n">
        <x:v>14</x:v>
      </x:c>
    </x:row>
    <x:row r="1699" ht="52" customHeight="1">
      <x:c r="A1699" s="13" t="str">
        <x:v>HOME-R10</x:v>
      </x:c>
      <x:c r="B1699" s="13" t="str">
        <x:v>Droit d’aménager</x:v>
      </x:c>
      <x:c r="C1699" s="13" t="str">
        <x:v>Maison et clan</x:v>
      </x:c>
      <x:c r="D1699" s="13" t="str">
        <x:v>Règles de résidence</x:v>
      </x:c>
      <x:c r="E1699" s="13" t="str">
        <x:v>Lire Maison et clan</x:v>
      </x:c>
      <x:c r="F1699" s="13" t="str">
        <x:v>Reconstitution documentée V4 — nouvelle rédaction V5</x:v>
      </x:c>
      <x:c r="G1699" s="15" t="n">
        <x:v>7</x:v>
      </x:c>
      <x:c r="H1699" s="15" t="n">
        <x:v>15</x:v>
      </x:c>
    </x:row>
    <x:row r="1700" ht="52" customHeight="1">
      <x:c r="A1700" s="13" t="str">
        <x:v>HOME-R11</x:v>
      </x:c>
      <x:c r="B1700" s="13" t="str">
        <x:v>Droit de recevoir</x:v>
      </x:c>
      <x:c r="C1700" s="13" t="str">
        <x:v>Maison et clan</x:v>
      </x:c>
      <x:c r="D1700" s="13" t="str">
        <x:v>Règles de résidence</x:v>
      </x:c>
      <x:c r="E1700" s="13" t="str">
        <x:v>Lire Maison et clan</x:v>
      </x:c>
      <x:c r="F1700" s="13" t="str">
        <x:v>Reconstitution documentée V4 — nouvelle rédaction V5</x:v>
      </x:c>
      <x:c r="G1700" s="15" t="n">
        <x:v>7</x:v>
      </x:c>
      <x:c r="H1700" s="15" t="n">
        <x:v>16</x:v>
      </x:c>
    </x:row>
    <x:row r="1701" ht="52" customHeight="1">
      <x:c r="A1701" s="13" t="str">
        <x:v>HOME-R12</x:v>
      </x:c>
      <x:c r="B1701" s="13" t="str">
        <x:v>Réputation qui baisse</x:v>
      </x:c>
      <x:c r="C1701" s="13" t="str">
        <x:v>Maison et clan</x:v>
      </x:c>
      <x:c r="D1701" s="13" t="str">
        <x:v>Règles de résidence</x:v>
      </x:c>
      <x:c r="E1701" s="13" t="str">
        <x:v>Lire Maison et clan</x:v>
      </x:c>
      <x:c r="F1701" s="13" t="str">
        <x:v>Reconstitution documentée V4 — nouvelle rédaction V5</x:v>
      </x:c>
      <x:c r="G1701" s="15" t="n">
        <x:v>7</x:v>
      </x:c>
      <x:c r="H1701" s="15" t="n">
        <x:v>17</x:v>
      </x:c>
    </x:row>
    <x:row r="1702" ht="52" customHeight="1">
      <x:c r="A1702" s="13" t="str">
        <x:v>HOME-R13</x:v>
      </x:c>
      <x:c r="B1702" s="13" t="str">
        <x:v>Aménagement sans combat chiffré</x:v>
      </x:c>
      <x:c r="C1702" s="13" t="str">
        <x:v>Maison et clan</x:v>
      </x:c>
      <x:c r="D1702" s="13" t="str">
        <x:v>Règles de résidence</x:v>
      </x:c>
      <x:c r="E1702" s="13" t="str">
        <x:v>Lire Maison et clan</x:v>
      </x:c>
      <x:c r="F1702" s="13" t="str">
        <x:v>Reconstitution documentée V4 — nouvelle rédaction V5</x:v>
      </x:c>
      <x:c r="G1702" s="15" t="n">
        <x:v>7</x:v>
      </x:c>
      <x:c r="H1702" s="15" t="n">
        <x:v>18</x:v>
      </x:c>
    </x:row>
    <x:row r="1703" ht="52" customHeight="1">
      <x:c r="A1703" s="13" t="str">
        <x:v>HOME-R14</x:v>
      </x:c>
      <x:c r="B1703" s="13" t="str">
        <x:v>Atelier personnel</x:v>
      </x:c>
      <x:c r="C1703" s="13" t="str">
        <x:v>Maison et clan</x:v>
      </x:c>
      <x:c r="D1703" s="13" t="str">
        <x:v>Règles de résidence</x:v>
      </x:c>
      <x:c r="E1703" s="13" t="str">
        <x:v>Lire Maison et clan</x:v>
      </x:c>
      <x:c r="F1703" s="13" t="str">
        <x:v>Reconstitution documentée V4 — nouvelle rédaction V5</x:v>
      </x:c>
      <x:c r="G1703" s="15" t="n">
        <x:v>7</x:v>
      </x:c>
      <x:c r="H1703" s="15" t="n">
        <x:v>19</x:v>
      </x:c>
    </x:row>
    <x:row r="1704" ht="52" customHeight="1">
      <x:c r="A1704" s="13" t="str">
        <x:v>HOME-R15</x:v>
      </x:c>
      <x:c r="B1704" s="13" t="str">
        <x:v>Faune et montures</x:v>
      </x:c>
      <x:c r="C1704" s="13" t="str">
        <x:v>Maison et clan</x:v>
      </x:c>
      <x:c r="D1704" s="13" t="str">
        <x:v>Règles de résidence</x:v>
      </x:c>
      <x:c r="E1704" s="13" t="str">
        <x:v>Lire Maison et clan</x:v>
      </x:c>
      <x:c r="F1704" s="13" t="str">
        <x:v>Reconstitution documentée V4 — nouvelle rédaction V5</x:v>
      </x:c>
      <x:c r="G1704" s="15" t="n">
        <x:v>7</x:v>
      </x:c>
      <x:c r="H1704" s="15" t="n">
        <x:v>20</x:v>
      </x:c>
    </x:row>
    <x:row r="1705" ht="52" customHeight="1">
      <x:c r="A1705" s="13" t="str">
        <x:v>HOME-R16</x:v>
      </x:c>
      <x:c r="B1705" s="13" t="str">
        <x:v>Visiteurs persistants</x:v>
      </x:c>
      <x:c r="C1705" s="13" t="str">
        <x:v>Maison et clan</x:v>
      </x:c>
      <x:c r="D1705" s="13" t="str">
        <x:v>Règles de résidence</x:v>
      </x:c>
      <x:c r="E1705" s="13" t="str">
        <x:v>Lire Maison et clan</x:v>
      </x:c>
      <x:c r="F1705" s="13" t="str">
        <x:v>Reconstitution documentée V4 — nouvelle rédaction V5</x:v>
      </x:c>
      <x:c r="G1705" s="15" t="n">
        <x:v>7</x:v>
      </x:c>
      <x:c r="H1705" s="15" t="n">
        <x:v>21</x:v>
      </x:c>
    </x:row>
    <x:row r="1706" ht="52" customHeight="1">
      <x:c r="A1706" s="13" t="str">
        <x:v>HOME-R17</x:v>
      </x:c>
      <x:c r="B1706" s="13" t="str">
        <x:v>Absence longue</x:v>
      </x:c>
      <x:c r="C1706" s="13" t="str">
        <x:v>Maison et clan</x:v>
      </x:c>
      <x:c r="D1706" s="13" t="str">
        <x:v>Règles de résidence</x:v>
      </x:c>
      <x:c r="E1706" s="13" t="str">
        <x:v>Lire Maison et clan</x:v>
      </x:c>
      <x:c r="F1706" s="13" t="str">
        <x:v>Reconstitution documentée V4 — nouvelle rédaction V5</x:v>
      </x:c>
      <x:c r="G1706" s="15" t="n">
        <x:v>7</x:v>
      </x:c>
      <x:c r="H1706" s="15" t="n">
        <x:v>22</x:v>
      </x:c>
    </x:row>
    <x:row r="1707" ht="52" customHeight="1">
      <x:c r="A1707" s="13" t="str">
        <x:v>HOME-R18</x:v>
      </x:c>
      <x:c r="B1707" s="13" t="str">
        <x:v>Souvenirs des voies</x:v>
      </x:c>
      <x:c r="C1707" s="13" t="str">
        <x:v>Maison et clan</x:v>
      </x:c>
      <x:c r="D1707" s="13" t="str">
        <x:v>Règles de résidence</x:v>
      </x:c>
      <x:c r="E1707" s="13" t="str">
        <x:v>Lire Maison et clan</x:v>
      </x:c>
      <x:c r="F1707" s="13" t="str">
        <x:v>Reconstitution documentée V4 — nouvelle rédaction V5</x:v>
      </x:c>
      <x:c r="G1707" s="15" t="n">
        <x:v>7</x:v>
      </x:c>
      <x:c r="H1707" s="15" t="n">
        <x:v>23</x:v>
      </x:c>
    </x:row>
    <x:row r="1708" ht="52" customHeight="1">
      <x:c r="A1708" s="13" t="str">
        <x:v>HOME-R19</x:v>
      </x:c>
      <x:c r="B1708" s="13" t="str">
        <x:v>Habitants autonomes</x:v>
      </x:c>
      <x:c r="C1708" s="13" t="str">
        <x:v>Maison et clan</x:v>
      </x:c>
      <x:c r="D1708" s="13" t="str">
        <x:v>Règles de résidence</x:v>
      </x:c>
      <x:c r="E1708" s="13" t="str">
        <x:v>Lire Maison et clan</x:v>
      </x:c>
      <x:c r="F1708" s="13" t="str">
        <x:v>Reconstitution documentée V4 — nouvelle rédaction V5</x:v>
      </x:c>
      <x:c r="G1708" s="15" t="n">
        <x:v>7</x:v>
      </x:c>
      <x:c r="H1708" s="15" t="n">
        <x:v>24</x:v>
      </x:c>
    </x:row>
    <x:row r="1709" ht="52" customHeight="1">
      <x:c r="A1709" s="13" t="str">
        <x:v>HOME-R20</x:v>
      </x:c>
      <x:c r="B1709" s="13" t="str">
        <x:v>Stocks séparés</x:v>
      </x:c>
      <x:c r="C1709" s="13" t="str">
        <x:v>Maison et clan</x:v>
      </x:c>
      <x:c r="D1709" s="13" t="str">
        <x:v>Règles de résidence</x:v>
      </x:c>
      <x:c r="E1709" s="13" t="str">
        <x:v>Lire Maison et clan</x:v>
      </x:c>
      <x:c r="F1709" s="13" t="str">
        <x:v>Reconstitution documentée V4 — nouvelle rédaction V5</x:v>
      </x:c>
      <x:c r="G1709" s="15" t="n">
        <x:v>7</x:v>
      </x:c>
      <x:c r="H1709" s="15" t="n">
        <x:v>25</x:v>
      </x:c>
    </x:row>
    <x:row r="1710" ht="52" customHeight="1">
      <x:c r="A1710" s="13" t="str">
        <x:v>HOME-R21</x:v>
      </x:c>
      <x:c r="B1710" s="13" t="str">
        <x:v>Réparations du bâti</x:v>
      </x:c>
      <x:c r="C1710" s="13" t="str">
        <x:v>Maison et clan</x:v>
      </x:c>
      <x:c r="D1710" s="13" t="str">
        <x:v>Règles de résidence</x:v>
      </x:c>
      <x:c r="E1710" s="13" t="str">
        <x:v>Lire Maison et clan</x:v>
      </x:c>
      <x:c r="F1710" s="13" t="str">
        <x:v>Reconstitution documentée V4 — nouvelle rédaction V5</x:v>
      </x:c>
      <x:c r="G1710" s="15" t="n">
        <x:v>7</x:v>
      </x:c>
      <x:c r="H1710" s="15" t="n">
        <x:v>26</x:v>
      </x:c>
    </x:row>
    <x:row r="1711" ht="52" customHeight="1">
      <x:c r="A1711" s="13" t="str">
        <x:v>HOME-R22</x:v>
      </x:c>
      <x:c r="B1711" s="13" t="str">
        <x:v>Échelle et mobilier</x:v>
      </x:c>
      <x:c r="C1711" s="13" t="str">
        <x:v>Maison et clan</x:v>
      </x:c>
      <x:c r="D1711" s="13" t="str">
        <x:v>Règles de résidence</x:v>
      </x:c>
      <x:c r="E1711" s="13" t="str">
        <x:v>Lire Maison et clan</x:v>
      </x:c>
      <x:c r="F1711" s="13" t="str">
        <x:v>Reconstitution documentée V4 — nouvelle rédaction V5</x:v>
      </x:c>
      <x:c r="G1711" s="15" t="n">
        <x:v>7</x:v>
      </x:c>
      <x:c r="H1711" s="15" t="n">
        <x:v>27</x:v>
      </x:c>
    </x:row>
    <x:row r="1712" ht="52" customHeight="1">
      <x:c r="A1712" s="13" t="str">
        <x:v>HOME-R23</x:v>
      </x:c>
      <x:c r="B1712" s="13" t="str">
        <x:v>Visite multijoueur future</x:v>
      </x:c>
      <x:c r="C1712" s="13" t="str">
        <x:v>Maison et clan</x:v>
      </x:c>
      <x:c r="D1712" s="13" t="str">
        <x:v>Règles de résidence</x:v>
      </x:c>
      <x:c r="E1712" s="13" t="str">
        <x:v>Lire Maison et clan</x:v>
      </x:c>
      <x:c r="F1712" s="13" t="str">
        <x:v>Reconstitution documentée V4 — nouvelle rédaction V5</x:v>
      </x:c>
      <x:c r="G1712" s="15" t="n">
        <x:v>7</x:v>
      </x:c>
      <x:c r="H1712" s="15" t="n">
        <x:v>28</x:v>
      </x:c>
    </x:row>
    <x:row r="1713" ht="52" customHeight="1">
      <x:c r="A1713" s="13" t="str">
        <x:v>HOME-R24</x:v>
      </x:c>
      <x:c r="B1713" s="13" t="str">
        <x:v>Sauvegarde du foyer</x:v>
      </x:c>
      <x:c r="C1713" s="13" t="str">
        <x:v>Maison et clan</x:v>
      </x:c>
      <x:c r="D1713" s="13" t="str">
        <x:v>Règles de résidence</x:v>
      </x:c>
      <x:c r="E1713" s="13" t="str">
        <x:v>Lire Maison et clan</x:v>
      </x:c>
      <x:c r="F1713" s="13" t="str">
        <x:v>Reconstitution documentée V4 — nouvelle rédaction V5</x:v>
      </x:c>
      <x:c r="G1713" s="15" t="n">
        <x:v>7</x:v>
      </x:c>
      <x:c r="H1713" s="15" t="n">
        <x:v>29</x:v>
      </x:c>
    </x:row>
    <x:row r="1714" ht="52" customHeight="1">
      <x:c r="A1714" s="13" t="str">
        <x:v>HOME-CM01</x:v>
      </x:c>
      <x:c r="B1714" s="13" t="str">
        <x:v>Maison du Vent de Cendre</x:v>
      </x:c>
      <x:c r="C1714" s="13" t="str">
        <x:v>Maison et clan</x:v>
      </x:c>
      <x:c r="D1714" s="13" t="str">
        <x:v>Résidences des tribus</x:v>
      </x:c>
      <x:c r="E1714" s="13" t="str">
        <x:v>Lire Maison et clan</x:v>
      </x:c>
      <x:c r="F1714" s="13" t="str">
        <x:v>Reconstitution documentée V4 — nouvelle rédaction V5</x:v>
      </x:c>
      <x:c r="G1714" s="15" t="n">
        <x:v>15</x:v>
      </x:c>
      <x:c r="H1714" s="15" t="n">
        <x:v>6</x:v>
      </x:c>
    </x:row>
    <x:row r="1715" ht="52" customHeight="1">
      <x:c r="A1715" s="13" t="str">
        <x:v>HOME-CM02</x:v>
      </x:c>
      <x:c r="B1715" s="13" t="str">
        <x:v>Logis des Deux Brasiers</x:v>
      </x:c>
      <x:c r="C1715" s="13" t="str">
        <x:v>Maison et clan</x:v>
      </x:c>
      <x:c r="D1715" s="13" t="str">
        <x:v>Résidences des tribus</x:v>
      </x:c>
      <x:c r="E1715" s="13" t="str">
        <x:v>Lire Maison et clan</x:v>
      </x:c>
      <x:c r="F1715" s="13" t="str">
        <x:v>Reconstitution documentée V4 — nouvelle rédaction V5</x:v>
      </x:c>
      <x:c r="G1715" s="15" t="n">
        <x:v>15</x:v>
      </x:c>
      <x:c r="H1715" s="15" t="n">
        <x:v>7</x:v>
      </x:c>
    </x:row>
    <x:row r="1716" ht="52" customHeight="1">
      <x:c r="A1716" s="13" t="str">
        <x:v>HOME-CM03</x:v>
      </x:c>
      <x:c r="B1716" s="13" t="str">
        <x:v>Refuge des Ombres de Verre</x:v>
      </x:c>
      <x:c r="C1716" s="13" t="str">
        <x:v>Maison et clan</x:v>
      </x:c>
      <x:c r="D1716" s="13" t="str">
        <x:v>Résidences des tribus</x:v>
      </x:c>
      <x:c r="E1716" s="13" t="str">
        <x:v>Lire Maison et clan</x:v>
      </x:c>
      <x:c r="F1716" s="13" t="str">
        <x:v>Reconstitution documentée V4 — nouvelle rédaction V5</x:v>
      </x:c>
      <x:c r="G1716" s="15" t="n">
        <x:v>15</x:v>
      </x:c>
      <x:c r="H1716" s="15" t="n">
        <x:v>8</x:v>
      </x:c>
    </x:row>
    <x:row r="1717" ht="52" customHeight="1">
      <x:c r="A1717" s="13" t="str">
        <x:v>HOME-CM04</x:v>
      </x:c>
      <x:c r="B1717" s="13" t="str">
        <x:v>Chambre de la Citerne Haute</x:v>
      </x:c>
      <x:c r="C1717" s="13" t="str">
        <x:v>Maison et clan</x:v>
      </x:c>
      <x:c r="D1717" s="13" t="str">
        <x:v>Résidences des tribus</x:v>
      </x:c>
      <x:c r="E1717" s="13" t="str">
        <x:v>Lire Maison et clan</x:v>
      </x:c>
      <x:c r="F1717" s="13" t="str">
        <x:v>Reconstitution documentée V4 — nouvelle rédaction V5</x:v>
      </x:c>
      <x:c r="G1717" s="15" t="n">
        <x:v>15</x:v>
      </x:c>
      <x:c r="H1717" s="15" t="n">
        <x:v>9</x:v>
      </x:c>
    </x:row>
    <x:row r="1718" ht="52" customHeight="1">
      <x:c r="A1718" s="13" t="str">
        <x:v>HOME-CM05</x:v>
      </x:c>
      <x:c r="B1718" s="13" t="str">
        <x:v>Maison des Passerelles Tressées</x:v>
      </x:c>
      <x:c r="C1718" s="13" t="str">
        <x:v>Maison et clan</x:v>
      </x:c>
      <x:c r="D1718" s="13" t="str">
        <x:v>Résidences des tribus</x:v>
      </x:c>
      <x:c r="E1718" s="13" t="str">
        <x:v>Lire Maison et clan</x:v>
      </x:c>
      <x:c r="F1718" s="13" t="str">
        <x:v>Reconstitution documentée V4 — nouvelle rédaction V5</x:v>
      </x:c>
      <x:c r="G1718" s="15" t="n">
        <x:v>15</x:v>
      </x:c>
      <x:c r="H1718" s="15" t="n">
        <x:v>10</x:v>
      </x:c>
    </x:row>
    <x:row r="1719" ht="52" customHeight="1">
      <x:c r="A1719" s="13" t="str">
        <x:v>HOME-CM06</x:v>
      </x:c>
      <x:c r="B1719" s="13" t="str">
        <x:v>Nid du Pilier Creux</x:v>
      </x:c>
      <x:c r="C1719" s="13" t="str">
        <x:v>Maison et clan</x:v>
      </x:c>
      <x:c r="D1719" s="13" t="str">
        <x:v>Résidences des tribus</x:v>
      </x:c>
      <x:c r="E1719" s="13" t="str">
        <x:v>Lire Maison et clan</x:v>
      </x:c>
      <x:c r="F1719" s="13" t="str">
        <x:v>Reconstitution documentée V4 — nouvelle rédaction V5</x:v>
      </x:c>
      <x:c r="G1719" s="15" t="n">
        <x:v>15</x:v>
      </x:c>
      <x:c r="H1719" s="15" t="n">
        <x:v>11</x:v>
      </x:c>
    </x:row>
    <x:row r="1720" ht="52" customHeight="1">
      <x:c r="A1720" s="13" t="str">
        <x:v>HOME-CM07</x:v>
      </x:c>
      <x:c r="B1720" s="13" t="str">
        <x:v>Maison des Pilotis Calmes</x:v>
      </x:c>
      <x:c r="C1720" s="13" t="str">
        <x:v>Maison et clan</x:v>
      </x:c>
      <x:c r="D1720" s="13" t="str">
        <x:v>Résidences des tribus</x:v>
      </x:c>
      <x:c r="E1720" s="13" t="str">
        <x:v>Lire Maison et clan</x:v>
      </x:c>
      <x:c r="F1720" s="13" t="str">
        <x:v>Reconstitution documentée V4 — nouvelle rédaction V5</x:v>
      </x:c>
      <x:c r="G1720" s="15" t="n">
        <x:v>15</x:v>
      </x:c>
      <x:c r="H1720" s="15" t="n">
        <x:v>12</x:v>
      </x:c>
    </x:row>
    <x:row r="1721" ht="52" customHeight="1">
      <x:c r="A1721" s="13" t="str">
        <x:v>HOME-CM08</x:v>
      </x:c>
      <x:c r="B1721" s="13" t="str">
        <x:v>Logis des Lanternes Basses</x:v>
      </x:c>
      <x:c r="C1721" s="13" t="str">
        <x:v>Maison et clan</x:v>
      </x:c>
      <x:c r="D1721" s="13" t="str">
        <x:v>Résidences des tribus</x:v>
      </x:c>
      <x:c r="E1721" s="13" t="str">
        <x:v>Lire Maison et clan</x:v>
      </x:c>
      <x:c r="F1721" s="13" t="str">
        <x:v>Reconstitution documentée V4 — nouvelle rédaction V5</x:v>
      </x:c>
      <x:c r="G1721" s="15" t="n">
        <x:v>15</x:v>
      </x:c>
      <x:c r="H1721" s="15" t="n">
        <x:v>13</x:v>
      </x:c>
    </x:row>
    <x:row r="1722" ht="52" customHeight="1">
      <x:c r="A1722" s="13" t="str">
        <x:v>HOME-CM09</x:v>
      </x:c>
      <x:c r="B1722" s="13" t="str">
        <x:v>Abri du Col des Trois Vents</x:v>
      </x:c>
      <x:c r="C1722" s="13" t="str">
        <x:v>Maison et clan</x:v>
      </x:c>
      <x:c r="D1722" s="13" t="str">
        <x:v>Résidences des tribus</x:v>
      </x:c>
      <x:c r="E1722" s="13" t="str">
        <x:v>Lire Maison et clan</x:v>
      </x:c>
      <x:c r="F1722" s="13" t="str">
        <x:v>Reconstitution documentée V4 — nouvelle rédaction V5</x:v>
      </x:c>
      <x:c r="G1722" s="15" t="n">
        <x:v>15</x:v>
      </x:c>
      <x:c r="H1722" s="15" t="n">
        <x:v>14</x:v>
      </x:c>
    </x:row>
    <x:row r="1723" ht="52" customHeight="1">
      <x:c r="A1723" s="13" t="str">
        <x:v>HOME-CM10</x:v>
      </x:c>
      <x:c r="B1723" s="13" t="str">
        <x:v>Maison du Guet Fendu</x:v>
      </x:c>
      <x:c r="C1723" s="13" t="str">
        <x:v>Maison et clan</x:v>
      </x:c>
      <x:c r="D1723" s="13" t="str">
        <x:v>Résidences des tribus</x:v>
      </x:c>
      <x:c r="E1723" s="13" t="str">
        <x:v>Lire Maison et clan</x:v>
      </x:c>
      <x:c r="F1723" s="13" t="str">
        <x:v>Reconstitution documentée V4 — nouvelle rédaction V5</x:v>
      </x:c>
      <x:c r="G1723" s="15" t="n">
        <x:v>15</x:v>
      </x:c>
      <x:c r="H1723" s="15" t="n">
        <x:v>15</x:v>
      </x:c>
    </x:row>
    <x:row r="1724" ht="52" customHeight="1">
      <x:c r="A1724" s="13" t="str">
        <x:v>HOME-CM11</x:v>
      </x:c>
      <x:c r="B1724" s="13" t="str">
        <x:v>Maison des Anneaux de Marée</x:v>
      </x:c>
      <x:c r="C1724" s="13" t="str">
        <x:v>Maison et clan</x:v>
      </x:c>
      <x:c r="D1724" s="13" t="str">
        <x:v>Résidences des tribus</x:v>
      </x:c>
      <x:c r="E1724" s="13" t="str">
        <x:v>Lire Maison et clan</x:v>
      </x:c>
      <x:c r="F1724" s="13" t="str">
        <x:v>Reconstitution documentée V4 — nouvelle rédaction V5</x:v>
      </x:c>
      <x:c r="G1724" s="15" t="n">
        <x:v>15</x:v>
      </x:c>
      <x:c r="H1724" s="15" t="n">
        <x:v>16</x:v>
      </x:c>
    </x:row>
    <x:row r="1725" ht="52" customHeight="1">
      <x:c r="A1725" s="13" t="str">
        <x:v>HOME-CM12</x:v>
      </x:c>
      <x:c r="B1725" s="13" t="str">
        <x:v>Refuge du Dos de Roche</x:v>
      </x:c>
      <x:c r="C1725" s="13" t="str">
        <x:v>Maison et clan</x:v>
      </x:c>
      <x:c r="D1725" s="13" t="str">
        <x:v>Résidences des tribus</x:v>
      </x:c>
      <x:c r="E1725" s="13" t="str">
        <x:v>Lire Maison et clan</x:v>
      </x:c>
      <x:c r="F1725" s="13" t="str">
        <x:v>Reconstitution documentée V4 — nouvelle rédaction V5</x:v>
      </x:c>
      <x:c r="G1725" s="15" t="n">
        <x:v>15</x:v>
      </x:c>
      <x:c r="H1725" s="15" t="n">
        <x:v>17</x:v>
      </x:c>
    </x:row>
    <x:row r="1726" ht="52" customHeight="1">
      <x:c r="A1726" s="13" t="str">
        <x:v>HOME-CM13</x:v>
      </x:c>
      <x:c r="B1726" s="13" t="str">
        <x:v>Logis des Veines Chaudes</x:v>
      </x:c>
      <x:c r="C1726" s="13" t="str">
        <x:v>Maison et clan</x:v>
      </x:c>
      <x:c r="D1726" s="13" t="str">
        <x:v>Résidences des tribus</x:v>
      </x:c>
      <x:c r="E1726" s="13" t="str">
        <x:v>Lire Maison et clan</x:v>
      </x:c>
      <x:c r="F1726" s="13" t="str">
        <x:v>Reconstitution documentée V4 — nouvelle rédaction V5</x:v>
      </x:c>
      <x:c r="G1726" s="15" t="n">
        <x:v>15</x:v>
      </x:c>
      <x:c r="H1726" s="15" t="n">
        <x:v>18</x:v>
      </x:c>
    </x:row>
    <x:row r="1727" ht="52" customHeight="1">
      <x:c r="A1727" s="13" t="str">
        <x:v>HOME-CM14</x:v>
      </x:c>
      <x:c r="B1727" s="13" t="str">
        <x:v>Chambre de l’Enclume Lointaine</x:v>
      </x:c>
      <x:c r="C1727" s="13" t="str">
        <x:v>Maison et clan</x:v>
      </x:c>
      <x:c r="D1727" s="13" t="str">
        <x:v>Résidences des tribus</x:v>
      </x:c>
      <x:c r="E1727" s="13" t="str">
        <x:v>Lire Maison et clan</x:v>
      </x:c>
      <x:c r="F1727" s="13" t="str">
        <x:v>Reconstitution documentée V4 — nouvelle rédaction V5</x:v>
      </x:c>
      <x:c r="G1727" s="15" t="n">
        <x:v>15</x:v>
      </x:c>
      <x:c r="H1727" s="15" t="n">
        <x:v>19</x:v>
      </x:c>
    </x:row>
    <x:row r="1728" ht="52" customHeight="1">
      <x:c r="A1728" s="13" t="str">
        <x:v>HOME-CM15</x:v>
      </x:c>
      <x:c r="B1728" s="13" t="str">
        <x:v>Maison du Givre Bleu</x:v>
      </x:c>
      <x:c r="C1728" s="13" t="str">
        <x:v>Maison et clan</x:v>
      </x:c>
      <x:c r="D1728" s="13" t="str">
        <x:v>Résidences des tribus</x:v>
      </x:c>
      <x:c r="E1728" s="13" t="str">
        <x:v>Lire Maison et clan</x:v>
      </x:c>
      <x:c r="F1728" s="13" t="str">
        <x:v>Reconstitution documentée V4 — nouvelle rédaction V5</x:v>
      </x:c>
      <x:c r="G1728" s="15" t="n">
        <x:v>15</x:v>
      </x:c>
      <x:c r="H1728" s="15" t="n">
        <x:v>20</x:v>
      </x:c>
    </x:row>
    <x:row r="1729" ht="52" customHeight="1">
      <x:c r="A1729" s="13" t="str">
        <x:v>HOME-CM16</x:v>
      </x:c>
      <x:c r="B1729" s="13" t="str">
        <x:v>Refuge des Longues Veilles</x:v>
      </x:c>
      <x:c r="C1729" s="13" t="str">
        <x:v>Maison et clan</x:v>
      </x:c>
      <x:c r="D1729" s="13" t="str">
        <x:v>Résidences des tribus</x:v>
      </x:c>
      <x:c r="E1729" s="13" t="str">
        <x:v>Lire Maison et clan</x:v>
      </x:c>
      <x:c r="F1729" s="13" t="str">
        <x:v>Reconstitution documentée V4 — nouvelle rédaction V5</x:v>
      </x:c>
      <x:c r="G1729" s="15" t="n">
        <x:v>15</x:v>
      </x:c>
      <x:c r="H1729" s="15" t="n">
        <x:v>21</x:v>
      </x:c>
    </x:row>
    <x:row r="1730" ht="52" customHeight="1">
      <x:c r="A1730" s="13" t="str">
        <x:v>HOME-CM17</x:v>
      </x:c>
      <x:c r="B1730" s="13" t="str">
        <x:v>Maison des Marches Anciennes</x:v>
      </x:c>
      <x:c r="C1730" s="13" t="str">
        <x:v>Maison et clan</x:v>
      </x:c>
      <x:c r="D1730" s="13" t="str">
        <x:v>Résidences des tribus</x:v>
      </x:c>
      <x:c r="E1730" s="13" t="str">
        <x:v>Lire Maison et clan</x:v>
      </x:c>
      <x:c r="F1730" s="13" t="str">
        <x:v>Reconstitution documentée V4 — nouvelle rédaction V5</x:v>
      </x:c>
      <x:c r="G1730" s="15" t="n">
        <x:v>15</x:v>
      </x:c>
      <x:c r="H1730" s="15" t="n">
        <x:v>22</x:v>
      </x:c>
    </x:row>
    <x:row r="1731" ht="52" customHeight="1">
      <x:c r="A1731" s="13" t="str">
        <x:v>HOME-CM18</x:v>
      </x:c>
      <x:c r="B1731" s="13" t="str">
        <x:v>Logis de la Cour des Échos</x:v>
      </x:c>
      <x:c r="C1731" s="13" t="str">
        <x:v>Maison et clan</x:v>
      </x:c>
      <x:c r="D1731" s="13" t="str">
        <x:v>Résidences des tribus</x:v>
      </x:c>
      <x:c r="E1731" s="13" t="str">
        <x:v>Lire Maison et clan</x:v>
      </x:c>
      <x:c r="F1731" s="13" t="str">
        <x:v>Reconstitution documentée V4 — nouvelle rédaction V5</x:v>
      </x:c>
      <x:c r="G1731" s="15" t="n">
        <x:v>15</x:v>
      </x:c>
      <x:c r="H1731" s="15" t="n">
        <x:v>23</x:v>
      </x:c>
    </x:row>
    <x:row r="1732" ht="52" customHeight="1">
      <x:c r="A1732" s="13" t="str">
        <x:v>HOME-CM19</x:v>
      </x:c>
      <x:c r="B1732" s="13" t="str">
        <x:v>Maison du Seuil Surveillé</x:v>
      </x:c>
      <x:c r="C1732" s="13" t="str">
        <x:v>Maison et clan</x:v>
      </x:c>
      <x:c r="D1732" s="13" t="str">
        <x:v>Résidences des tribus</x:v>
      </x:c>
      <x:c r="E1732" s="13" t="str">
        <x:v>Lire Maison et clan</x:v>
      </x:c>
      <x:c r="F1732" s="13" t="str">
        <x:v>Reconstitution documentée V4 — nouvelle rédaction V5</x:v>
      </x:c>
      <x:c r="G1732" s="15" t="n">
        <x:v>15</x:v>
      </x:c>
      <x:c r="H1732" s="15" t="n">
        <x:v>24</x:v>
      </x:c>
    </x:row>
    <x:row r="1733" ht="52" customHeight="1">
      <x:c r="A1733" s="13" t="str">
        <x:v>HOME-CM20</x:v>
      </x:c>
      <x:c r="B1733" s="13" t="str">
        <x:v>Refuge des Traces Retenues</x:v>
      </x:c>
      <x:c r="C1733" s="13" t="str">
        <x:v>Maison et clan</x:v>
      </x:c>
      <x:c r="D1733" s="13" t="str">
        <x:v>Résidences des tribus</x:v>
      </x:c>
      <x:c r="E1733" s="13" t="str">
        <x:v>Lire Maison et clan</x:v>
      </x:c>
      <x:c r="F1733" s="13" t="str">
        <x:v>Reconstitution documentée V4 — nouvelle rédaction V5</x:v>
      </x:c>
      <x:c r="G1733" s="15" t="n">
        <x:v>15</x:v>
      </x:c>
      <x:c r="H1733" s="15" t="n">
        <x:v>25</x:v>
      </x:c>
    </x:row>
    <x:row r="1734" ht="52" customHeight="1">
      <x:c r="A1734" s="13" t="str">
        <x:v>HOME-CM01-P1</x:v>
      </x:c>
      <x:c r="B1734" s="13" t="str">
        <x:v>Seuil et accueil</x:v>
      </x:c>
      <x:c r="C1734" s="13" t="str">
        <x:v>Maison et clan</x:v>
      </x:c>
      <x:c r="D1734" s="13" t="str">
        <x:v>Pièces des maisons</x:v>
      </x:c>
      <x:c r="E1734" s="13" t="str">
        <x:v>Lire Maison et clan</x:v>
      </x:c>
      <x:c r="F1734" s="13" t="str">
        <x:v>Reconstitution documentée V4 — nouvelle rédaction V5</x:v>
      </x:c>
      <x:c r="G1734" s="15" t="n">
        <x:v>10</x:v>
      </x:c>
      <x:c r="H1734" s="15" t="n">
        <x:v>6</x:v>
      </x:c>
    </x:row>
    <x:row r="1735" ht="52" customHeight="1">
      <x:c r="A1735" s="13" t="str">
        <x:v>HOME-CM01-P2</x:v>
      </x:c>
      <x:c r="B1735" s="13" t="str">
        <x:v>Pièce de repos et mémoire</x:v>
      </x:c>
      <x:c r="C1735" s="13" t="str">
        <x:v>Maison et clan</x:v>
      </x:c>
      <x:c r="D1735" s="13" t="str">
        <x:v>Pièces des maisons</x:v>
      </x:c>
      <x:c r="E1735" s="13" t="str">
        <x:v>Lire Maison et clan</x:v>
      </x:c>
      <x:c r="F1735" s="13" t="str">
        <x:v>Reconstitution documentée V4 — nouvelle rédaction V5</x:v>
      </x:c>
      <x:c r="G1735" s="15" t="n">
        <x:v>10</x:v>
      </x:c>
      <x:c r="H1735" s="15" t="n">
        <x:v>7</x:v>
      </x:c>
    </x:row>
    <x:row r="1736" ht="52" customHeight="1">
      <x:c r="A1736" s="13" t="str">
        <x:v>HOME-CM01-P3</x:v>
      </x:c>
      <x:c r="B1736" s="13" t="str">
        <x:v>Atelier et présentation</x:v>
      </x:c>
      <x:c r="C1736" s="13" t="str">
        <x:v>Maison et clan</x:v>
      </x:c>
      <x:c r="D1736" s="13" t="str">
        <x:v>Pièces des maisons</x:v>
      </x:c>
      <x:c r="E1736" s="13" t="str">
        <x:v>Lire Maison et clan</x:v>
      </x:c>
      <x:c r="F1736" s="13" t="str">
        <x:v>Reconstitution documentée V4 — nouvelle rédaction V5</x:v>
      </x:c>
      <x:c r="G1736" s="15" t="n">
        <x:v>10</x:v>
      </x:c>
      <x:c r="H1736" s="15" t="n">
        <x:v>8</x:v>
      </x:c>
    </x:row>
    <x:row r="1737" ht="52" customHeight="1">
      <x:c r="A1737" s="13" t="str">
        <x:v>HOME-CM02-P1</x:v>
      </x:c>
      <x:c r="B1737" s="13" t="str">
        <x:v>Seuil et accueil</x:v>
      </x:c>
      <x:c r="C1737" s="13" t="str">
        <x:v>Maison et clan</x:v>
      </x:c>
      <x:c r="D1737" s="13" t="str">
        <x:v>Pièces des maisons</x:v>
      </x:c>
      <x:c r="E1737" s="13" t="str">
        <x:v>Lire Maison et clan</x:v>
      </x:c>
      <x:c r="F1737" s="13" t="str">
        <x:v>Reconstitution documentée V4 — nouvelle rédaction V5</x:v>
      </x:c>
      <x:c r="G1737" s="15" t="n">
        <x:v>10</x:v>
      </x:c>
      <x:c r="H1737" s="15" t="n">
        <x:v>9</x:v>
      </x:c>
    </x:row>
    <x:row r="1738" ht="52" customHeight="1">
      <x:c r="A1738" s="13" t="str">
        <x:v>HOME-CM02-P2</x:v>
      </x:c>
      <x:c r="B1738" s="13" t="str">
        <x:v>Pièce de repos et mémoire</x:v>
      </x:c>
      <x:c r="C1738" s="13" t="str">
        <x:v>Maison et clan</x:v>
      </x:c>
      <x:c r="D1738" s="13" t="str">
        <x:v>Pièces des maisons</x:v>
      </x:c>
      <x:c r="E1738" s="13" t="str">
        <x:v>Lire Maison et clan</x:v>
      </x:c>
      <x:c r="F1738" s="13" t="str">
        <x:v>Reconstitution documentée V4 — nouvelle rédaction V5</x:v>
      </x:c>
      <x:c r="G1738" s="15" t="n">
        <x:v>10</x:v>
      </x:c>
      <x:c r="H1738" s="15" t="n">
        <x:v>10</x:v>
      </x:c>
    </x:row>
    <x:row r="1739" ht="52" customHeight="1">
      <x:c r="A1739" s="13" t="str">
        <x:v>HOME-CM02-P3</x:v>
      </x:c>
      <x:c r="B1739" s="13" t="str">
        <x:v>Atelier et présentation</x:v>
      </x:c>
      <x:c r="C1739" s="13" t="str">
        <x:v>Maison et clan</x:v>
      </x:c>
      <x:c r="D1739" s="13" t="str">
        <x:v>Pièces des maisons</x:v>
      </x:c>
      <x:c r="E1739" s="13" t="str">
        <x:v>Lire Maison et clan</x:v>
      </x:c>
      <x:c r="F1739" s="13" t="str">
        <x:v>Reconstitution documentée V4 — nouvelle rédaction V5</x:v>
      </x:c>
      <x:c r="G1739" s="15" t="n">
        <x:v>10</x:v>
      </x:c>
      <x:c r="H1739" s="15" t="n">
        <x:v>11</x:v>
      </x:c>
    </x:row>
    <x:row r="1740" ht="52" customHeight="1">
      <x:c r="A1740" s="13" t="str">
        <x:v>HOME-CM03-P1</x:v>
      </x:c>
      <x:c r="B1740" s="13" t="str">
        <x:v>Seuil et accueil</x:v>
      </x:c>
      <x:c r="C1740" s="13" t="str">
        <x:v>Maison et clan</x:v>
      </x:c>
      <x:c r="D1740" s="13" t="str">
        <x:v>Pièces des maisons</x:v>
      </x:c>
      <x:c r="E1740" s="13" t="str">
        <x:v>Lire Maison et clan</x:v>
      </x:c>
      <x:c r="F1740" s="13" t="str">
        <x:v>Reconstitution documentée V4 — nouvelle rédaction V5</x:v>
      </x:c>
      <x:c r="G1740" s="15" t="n">
        <x:v>10</x:v>
      </x:c>
      <x:c r="H1740" s="15" t="n">
        <x:v>12</x:v>
      </x:c>
    </x:row>
    <x:row r="1741" ht="52" customHeight="1">
      <x:c r="A1741" s="13" t="str">
        <x:v>HOME-CM03-P2</x:v>
      </x:c>
      <x:c r="B1741" s="13" t="str">
        <x:v>Pièce de repos et mémoire</x:v>
      </x:c>
      <x:c r="C1741" s="13" t="str">
        <x:v>Maison et clan</x:v>
      </x:c>
      <x:c r="D1741" s="13" t="str">
        <x:v>Pièces des maisons</x:v>
      </x:c>
      <x:c r="E1741" s="13" t="str">
        <x:v>Lire Maison et clan</x:v>
      </x:c>
      <x:c r="F1741" s="13" t="str">
        <x:v>Reconstitution documentée V4 — nouvelle rédaction V5</x:v>
      </x:c>
      <x:c r="G1741" s="15" t="n">
        <x:v>10</x:v>
      </x:c>
      <x:c r="H1741" s="15" t="n">
        <x:v>13</x:v>
      </x:c>
    </x:row>
    <x:row r="1742" ht="52" customHeight="1">
      <x:c r="A1742" s="13" t="str">
        <x:v>HOME-CM03-P3</x:v>
      </x:c>
      <x:c r="B1742" s="13" t="str">
        <x:v>Atelier et présentation</x:v>
      </x:c>
      <x:c r="C1742" s="13" t="str">
        <x:v>Maison et clan</x:v>
      </x:c>
      <x:c r="D1742" s="13" t="str">
        <x:v>Pièces des maisons</x:v>
      </x:c>
      <x:c r="E1742" s="13" t="str">
        <x:v>Lire Maison et clan</x:v>
      </x:c>
      <x:c r="F1742" s="13" t="str">
        <x:v>Reconstitution documentée V4 — nouvelle rédaction V5</x:v>
      </x:c>
      <x:c r="G1742" s="15" t="n">
        <x:v>10</x:v>
      </x:c>
      <x:c r="H1742" s="15" t="n">
        <x:v>14</x:v>
      </x:c>
    </x:row>
    <x:row r="1743" ht="52" customHeight="1">
      <x:c r="A1743" s="13" t="str">
        <x:v>HOME-CM04-P1</x:v>
      </x:c>
      <x:c r="B1743" s="13" t="str">
        <x:v>Seuil et accueil</x:v>
      </x:c>
      <x:c r="C1743" s="13" t="str">
        <x:v>Maison et clan</x:v>
      </x:c>
      <x:c r="D1743" s="13" t="str">
        <x:v>Pièces des maisons</x:v>
      </x:c>
      <x:c r="E1743" s="13" t="str">
        <x:v>Lire Maison et clan</x:v>
      </x:c>
      <x:c r="F1743" s="13" t="str">
        <x:v>Reconstitution documentée V4 — nouvelle rédaction V5</x:v>
      </x:c>
      <x:c r="G1743" s="15" t="n">
        <x:v>10</x:v>
      </x:c>
      <x:c r="H1743" s="15" t="n">
        <x:v>15</x:v>
      </x:c>
    </x:row>
    <x:row r="1744" ht="52" customHeight="1">
      <x:c r="A1744" s="13" t="str">
        <x:v>HOME-CM04-P2</x:v>
      </x:c>
      <x:c r="B1744" s="13" t="str">
        <x:v>Pièce de repos et mémoire</x:v>
      </x:c>
      <x:c r="C1744" s="13" t="str">
        <x:v>Maison et clan</x:v>
      </x:c>
      <x:c r="D1744" s="13" t="str">
        <x:v>Pièces des maisons</x:v>
      </x:c>
      <x:c r="E1744" s="13" t="str">
        <x:v>Lire Maison et clan</x:v>
      </x:c>
      <x:c r="F1744" s="13" t="str">
        <x:v>Reconstitution documentée V4 — nouvelle rédaction V5</x:v>
      </x:c>
      <x:c r="G1744" s="15" t="n">
        <x:v>10</x:v>
      </x:c>
      <x:c r="H1744" s="15" t="n">
        <x:v>16</x:v>
      </x:c>
    </x:row>
    <x:row r="1745" ht="52" customHeight="1">
      <x:c r="A1745" s="13" t="str">
        <x:v>HOME-CM04-P3</x:v>
      </x:c>
      <x:c r="B1745" s="13" t="str">
        <x:v>Atelier et présentation</x:v>
      </x:c>
      <x:c r="C1745" s="13" t="str">
        <x:v>Maison et clan</x:v>
      </x:c>
      <x:c r="D1745" s="13" t="str">
        <x:v>Pièces des maisons</x:v>
      </x:c>
      <x:c r="E1745" s="13" t="str">
        <x:v>Lire Maison et clan</x:v>
      </x:c>
      <x:c r="F1745" s="13" t="str">
        <x:v>Reconstitution documentée V4 — nouvelle rédaction V5</x:v>
      </x:c>
      <x:c r="G1745" s="15" t="n">
        <x:v>10</x:v>
      </x:c>
      <x:c r="H1745" s="15" t="n">
        <x:v>17</x:v>
      </x:c>
    </x:row>
    <x:row r="1746" ht="52" customHeight="1">
      <x:c r="A1746" s="13" t="str">
        <x:v>HOME-CM05-P1</x:v>
      </x:c>
      <x:c r="B1746" s="13" t="str">
        <x:v>Seuil et accueil</x:v>
      </x:c>
      <x:c r="C1746" s="13" t="str">
        <x:v>Maison et clan</x:v>
      </x:c>
      <x:c r="D1746" s="13" t="str">
        <x:v>Pièces des maisons</x:v>
      </x:c>
      <x:c r="E1746" s="13" t="str">
        <x:v>Lire Maison et clan</x:v>
      </x:c>
      <x:c r="F1746" s="13" t="str">
        <x:v>Reconstitution documentée V4 — nouvelle rédaction V5</x:v>
      </x:c>
      <x:c r="G1746" s="15" t="n">
        <x:v>10</x:v>
      </x:c>
      <x:c r="H1746" s="15" t="n">
        <x:v>18</x:v>
      </x:c>
    </x:row>
    <x:row r="1747" ht="52" customHeight="1">
      <x:c r="A1747" s="13" t="str">
        <x:v>HOME-CM05-P2</x:v>
      </x:c>
      <x:c r="B1747" s="13" t="str">
        <x:v>Pièce de repos et mémoire</x:v>
      </x:c>
      <x:c r="C1747" s="13" t="str">
        <x:v>Maison et clan</x:v>
      </x:c>
      <x:c r="D1747" s="13" t="str">
        <x:v>Pièces des maisons</x:v>
      </x:c>
      <x:c r="E1747" s="13" t="str">
        <x:v>Lire Maison et clan</x:v>
      </x:c>
      <x:c r="F1747" s="13" t="str">
        <x:v>Reconstitution documentée V4 — nouvelle rédaction V5</x:v>
      </x:c>
      <x:c r="G1747" s="15" t="n">
        <x:v>10</x:v>
      </x:c>
      <x:c r="H1747" s="15" t="n">
        <x:v>19</x:v>
      </x:c>
    </x:row>
    <x:row r="1748" ht="52" customHeight="1">
      <x:c r="A1748" s="13" t="str">
        <x:v>HOME-CM05-P3</x:v>
      </x:c>
      <x:c r="B1748" s="13" t="str">
        <x:v>Atelier et présentation</x:v>
      </x:c>
      <x:c r="C1748" s="13" t="str">
        <x:v>Maison et clan</x:v>
      </x:c>
      <x:c r="D1748" s="13" t="str">
        <x:v>Pièces des maisons</x:v>
      </x:c>
      <x:c r="E1748" s="13" t="str">
        <x:v>Lire Maison et clan</x:v>
      </x:c>
      <x:c r="F1748" s="13" t="str">
        <x:v>Reconstitution documentée V4 — nouvelle rédaction V5</x:v>
      </x:c>
      <x:c r="G1748" s="15" t="n">
        <x:v>10</x:v>
      </x:c>
      <x:c r="H1748" s="15" t="n">
        <x:v>20</x:v>
      </x:c>
    </x:row>
    <x:row r="1749" ht="52" customHeight="1">
      <x:c r="A1749" s="13" t="str">
        <x:v>HOME-CM06-P1</x:v>
      </x:c>
      <x:c r="B1749" s="13" t="str">
        <x:v>Seuil et accueil</x:v>
      </x:c>
      <x:c r="C1749" s="13" t="str">
        <x:v>Maison et clan</x:v>
      </x:c>
      <x:c r="D1749" s="13" t="str">
        <x:v>Pièces des maisons</x:v>
      </x:c>
      <x:c r="E1749" s="13" t="str">
        <x:v>Lire Maison et clan</x:v>
      </x:c>
      <x:c r="F1749" s="13" t="str">
        <x:v>Reconstitution documentée V4 — nouvelle rédaction V5</x:v>
      </x:c>
      <x:c r="G1749" s="15" t="n">
        <x:v>10</x:v>
      </x:c>
      <x:c r="H1749" s="15" t="n">
        <x:v>21</x:v>
      </x:c>
    </x:row>
    <x:row r="1750" ht="52" customHeight="1">
      <x:c r="A1750" s="13" t="str">
        <x:v>HOME-CM06-P2</x:v>
      </x:c>
      <x:c r="B1750" s="13" t="str">
        <x:v>Pièce de repos et mémoire</x:v>
      </x:c>
      <x:c r="C1750" s="13" t="str">
        <x:v>Maison et clan</x:v>
      </x:c>
      <x:c r="D1750" s="13" t="str">
        <x:v>Pièces des maisons</x:v>
      </x:c>
      <x:c r="E1750" s="13" t="str">
        <x:v>Lire Maison et clan</x:v>
      </x:c>
      <x:c r="F1750" s="13" t="str">
        <x:v>Reconstitution documentée V4 — nouvelle rédaction V5</x:v>
      </x:c>
      <x:c r="G1750" s="15" t="n">
        <x:v>10</x:v>
      </x:c>
      <x:c r="H1750" s="15" t="n">
        <x:v>22</x:v>
      </x:c>
    </x:row>
    <x:row r="1751" ht="52" customHeight="1">
      <x:c r="A1751" s="13" t="str">
        <x:v>HOME-CM06-P3</x:v>
      </x:c>
      <x:c r="B1751" s="13" t="str">
        <x:v>Atelier et présentation</x:v>
      </x:c>
      <x:c r="C1751" s="13" t="str">
        <x:v>Maison et clan</x:v>
      </x:c>
      <x:c r="D1751" s="13" t="str">
        <x:v>Pièces des maisons</x:v>
      </x:c>
      <x:c r="E1751" s="13" t="str">
        <x:v>Lire Maison et clan</x:v>
      </x:c>
      <x:c r="F1751" s="13" t="str">
        <x:v>Reconstitution documentée V4 — nouvelle rédaction V5</x:v>
      </x:c>
      <x:c r="G1751" s="15" t="n">
        <x:v>10</x:v>
      </x:c>
      <x:c r="H1751" s="15" t="n">
        <x:v>23</x:v>
      </x:c>
    </x:row>
    <x:row r="1752" ht="52" customHeight="1">
      <x:c r="A1752" s="13" t="str">
        <x:v>HOME-CM07-P1</x:v>
      </x:c>
      <x:c r="B1752" s="13" t="str">
        <x:v>Seuil et accueil</x:v>
      </x:c>
      <x:c r="C1752" s="13" t="str">
        <x:v>Maison et clan</x:v>
      </x:c>
      <x:c r="D1752" s="13" t="str">
        <x:v>Pièces des maisons</x:v>
      </x:c>
      <x:c r="E1752" s="13" t="str">
        <x:v>Lire Maison et clan</x:v>
      </x:c>
      <x:c r="F1752" s="13" t="str">
        <x:v>Reconstitution documentée V4 — nouvelle rédaction V5</x:v>
      </x:c>
      <x:c r="G1752" s="15" t="n">
        <x:v>10</x:v>
      </x:c>
      <x:c r="H1752" s="15" t="n">
        <x:v>24</x:v>
      </x:c>
    </x:row>
    <x:row r="1753" ht="52" customHeight="1">
      <x:c r="A1753" s="13" t="str">
        <x:v>HOME-CM07-P2</x:v>
      </x:c>
      <x:c r="B1753" s="13" t="str">
        <x:v>Pièce de repos et mémoire</x:v>
      </x:c>
      <x:c r="C1753" s="13" t="str">
        <x:v>Maison et clan</x:v>
      </x:c>
      <x:c r="D1753" s="13" t="str">
        <x:v>Pièces des maisons</x:v>
      </x:c>
      <x:c r="E1753" s="13" t="str">
        <x:v>Lire Maison et clan</x:v>
      </x:c>
      <x:c r="F1753" s="13" t="str">
        <x:v>Reconstitution documentée V4 — nouvelle rédaction V5</x:v>
      </x:c>
      <x:c r="G1753" s="15" t="n">
        <x:v>10</x:v>
      </x:c>
      <x:c r="H1753" s="15" t="n">
        <x:v>25</x:v>
      </x:c>
    </x:row>
    <x:row r="1754" ht="52" customHeight="1">
      <x:c r="A1754" s="13" t="str">
        <x:v>HOME-CM07-P3</x:v>
      </x:c>
      <x:c r="B1754" s="13" t="str">
        <x:v>Atelier et présentation</x:v>
      </x:c>
      <x:c r="C1754" s="13" t="str">
        <x:v>Maison et clan</x:v>
      </x:c>
      <x:c r="D1754" s="13" t="str">
        <x:v>Pièces des maisons</x:v>
      </x:c>
      <x:c r="E1754" s="13" t="str">
        <x:v>Lire Maison et clan</x:v>
      </x:c>
      <x:c r="F1754" s="13" t="str">
        <x:v>Reconstitution documentée V4 — nouvelle rédaction V5</x:v>
      </x:c>
      <x:c r="G1754" s="15" t="n">
        <x:v>10</x:v>
      </x:c>
      <x:c r="H1754" s="15" t="n">
        <x:v>26</x:v>
      </x:c>
    </x:row>
    <x:row r="1755" ht="52" customHeight="1">
      <x:c r="A1755" s="13" t="str">
        <x:v>HOME-CM08-P1</x:v>
      </x:c>
      <x:c r="B1755" s="13" t="str">
        <x:v>Seuil et accueil</x:v>
      </x:c>
      <x:c r="C1755" s="13" t="str">
        <x:v>Maison et clan</x:v>
      </x:c>
      <x:c r="D1755" s="13" t="str">
        <x:v>Pièces des maisons</x:v>
      </x:c>
      <x:c r="E1755" s="13" t="str">
        <x:v>Lire Maison et clan</x:v>
      </x:c>
      <x:c r="F1755" s="13" t="str">
        <x:v>Reconstitution documentée V4 — nouvelle rédaction V5</x:v>
      </x:c>
      <x:c r="G1755" s="15" t="n">
        <x:v>10</x:v>
      </x:c>
      <x:c r="H1755" s="15" t="n">
        <x:v>27</x:v>
      </x:c>
    </x:row>
    <x:row r="1756" ht="52" customHeight="1">
      <x:c r="A1756" s="13" t="str">
        <x:v>HOME-CM08-P2</x:v>
      </x:c>
      <x:c r="B1756" s="13" t="str">
        <x:v>Pièce de repos et mémoire</x:v>
      </x:c>
      <x:c r="C1756" s="13" t="str">
        <x:v>Maison et clan</x:v>
      </x:c>
      <x:c r="D1756" s="13" t="str">
        <x:v>Pièces des maisons</x:v>
      </x:c>
      <x:c r="E1756" s="13" t="str">
        <x:v>Lire Maison et clan</x:v>
      </x:c>
      <x:c r="F1756" s="13" t="str">
        <x:v>Reconstitution documentée V4 — nouvelle rédaction V5</x:v>
      </x:c>
      <x:c r="G1756" s="15" t="n">
        <x:v>10</x:v>
      </x:c>
      <x:c r="H1756" s="15" t="n">
        <x:v>28</x:v>
      </x:c>
    </x:row>
    <x:row r="1757" ht="52" customHeight="1">
      <x:c r="A1757" s="13" t="str">
        <x:v>HOME-CM08-P3</x:v>
      </x:c>
      <x:c r="B1757" s="13" t="str">
        <x:v>Atelier et présentation</x:v>
      </x:c>
      <x:c r="C1757" s="13" t="str">
        <x:v>Maison et clan</x:v>
      </x:c>
      <x:c r="D1757" s="13" t="str">
        <x:v>Pièces des maisons</x:v>
      </x:c>
      <x:c r="E1757" s="13" t="str">
        <x:v>Lire Maison et clan</x:v>
      </x:c>
      <x:c r="F1757" s="13" t="str">
        <x:v>Reconstitution documentée V4 — nouvelle rédaction V5</x:v>
      </x:c>
      <x:c r="G1757" s="15" t="n">
        <x:v>10</x:v>
      </x:c>
      <x:c r="H1757" s="15" t="n">
        <x:v>29</x:v>
      </x:c>
    </x:row>
    <x:row r="1758" ht="52" customHeight="1">
      <x:c r="A1758" s="13" t="str">
        <x:v>HOME-CM09-P1</x:v>
      </x:c>
      <x:c r="B1758" s="13" t="str">
        <x:v>Seuil et accueil</x:v>
      </x:c>
      <x:c r="C1758" s="13" t="str">
        <x:v>Maison et clan</x:v>
      </x:c>
      <x:c r="D1758" s="13" t="str">
        <x:v>Pièces des maisons</x:v>
      </x:c>
      <x:c r="E1758" s="13" t="str">
        <x:v>Lire Maison et clan</x:v>
      </x:c>
      <x:c r="F1758" s="13" t="str">
        <x:v>Reconstitution documentée V4 — nouvelle rédaction V5</x:v>
      </x:c>
      <x:c r="G1758" s="15" t="n">
        <x:v>10</x:v>
      </x:c>
      <x:c r="H1758" s="15" t="n">
        <x:v>30</x:v>
      </x:c>
    </x:row>
    <x:row r="1759" ht="52" customHeight="1">
      <x:c r="A1759" s="13" t="str">
        <x:v>HOME-CM09-P2</x:v>
      </x:c>
      <x:c r="B1759" s="13" t="str">
        <x:v>Pièce de repos et mémoire</x:v>
      </x:c>
      <x:c r="C1759" s="13" t="str">
        <x:v>Maison et clan</x:v>
      </x:c>
      <x:c r="D1759" s="13" t="str">
        <x:v>Pièces des maisons</x:v>
      </x:c>
      <x:c r="E1759" s="13" t="str">
        <x:v>Lire Maison et clan</x:v>
      </x:c>
      <x:c r="F1759" s="13" t="str">
        <x:v>Reconstitution documentée V4 — nouvelle rédaction V5</x:v>
      </x:c>
      <x:c r="G1759" s="15" t="n">
        <x:v>10</x:v>
      </x:c>
      <x:c r="H1759" s="15" t="n">
        <x:v>31</x:v>
      </x:c>
    </x:row>
    <x:row r="1760" ht="52" customHeight="1">
      <x:c r="A1760" s="13" t="str">
        <x:v>HOME-CM09-P3</x:v>
      </x:c>
      <x:c r="B1760" s="13" t="str">
        <x:v>Atelier et présentation</x:v>
      </x:c>
      <x:c r="C1760" s="13" t="str">
        <x:v>Maison et clan</x:v>
      </x:c>
      <x:c r="D1760" s="13" t="str">
        <x:v>Pièces des maisons</x:v>
      </x:c>
      <x:c r="E1760" s="13" t="str">
        <x:v>Lire Maison et clan</x:v>
      </x:c>
      <x:c r="F1760" s="13" t="str">
        <x:v>Reconstitution documentée V4 — nouvelle rédaction V5</x:v>
      </x:c>
      <x:c r="G1760" s="15" t="n">
        <x:v>10</x:v>
      </x:c>
      <x:c r="H1760" s="15" t="n">
        <x:v>32</x:v>
      </x:c>
    </x:row>
    <x:row r="1761" ht="52" customHeight="1">
      <x:c r="A1761" s="13" t="str">
        <x:v>HOME-CM10-P1</x:v>
      </x:c>
      <x:c r="B1761" s="13" t="str">
        <x:v>Seuil et accueil</x:v>
      </x:c>
      <x:c r="C1761" s="13" t="str">
        <x:v>Maison et clan</x:v>
      </x:c>
      <x:c r="D1761" s="13" t="str">
        <x:v>Pièces des maisons</x:v>
      </x:c>
      <x:c r="E1761" s="13" t="str">
        <x:v>Lire Maison et clan</x:v>
      </x:c>
      <x:c r="F1761" s="13" t="str">
        <x:v>Reconstitution documentée V4 — nouvelle rédaction V5</x:v>
      </x:c>
      <x:c r="G1761" s="15" t="n">
        <x:v>10</x:v>
      </x:c>
      <x:c r="H1761" s="15" t="n">
        <x:v>33</x:v>
      </x:c>
    </x:row>
    <x:row r="1762" ht="52" customHeight="1">
      <x:c r="A1762" s="13" t="str">
        <x:v>HOME-CM10-P2</x:v>
      </x:c>
      <x:c r="B1762" s="13" t="str">
        <x:v>Pièce de repos et mémoire</x:v>
      </x:c>
      <x:c r="C1762" s="13" t="str">
        <x:v>Maison et clan</x:v>
      </x:c>
      <x:c r="D1762" s="13" t="str">
        <x:v>Pièces des maisons</x:v>
      </x:c>
      <x:c r="E1762" s="13" t="str">
        <x:v>Lire Maison et clan</x:v>
      </x:c>
      <x:c r="F1762" s="13" t="str">
        <x:v>Reconstitution documentée V4 — nouvelle rédaction V5</x:v>
      </x:c>
      <x:c r="G1762" s="15" t="n">
        <x:v>10</x:v>
      </x:c>
      <x:c r="H1762" s="15" t="n">
        <x:v>34</x:v>
      </x:c>
    </x:row>
    <x:row r="1763" ht="52" customHeight="1">
      <x:c r="A1763" s="13" t="str">
        <x:v>HOME-CM10-P3</x:v>
      </x:c>
      <x:c r="B1763" s="13" t="str">
        <x:v>Atelier et présentation</x:v>
      </x:c>
      <x:c r="C1763" s="13" t="str">
        <x:v>Maison et clan</x:v>
      </x:c>
      <x:c r="D1763" s="13" t="str">
        <x:v>Pièces des maisons</x:v>
      </x:c>
      <x:c r="E1763" s="13" t="str">
        <x:v>Lire Maison et clan</x:v>
      </x:c>
      <x:c r="F1763" s="13" t="str">
        <x:v>Reconstitution documentée V4 — nouvelle rédaction V5</x:v>
      </x:c>
      <x:c r="G1763" s="15" t="n">
        <x:v>10</x:v>
      </x:c>
      <x:c r="H1763" s="15" t="n">
        <x:v>35</x:v>
      </x:c>
    </x:row>
    <x:row r="1764" ht="52" customHeight="1">
      <x:c r="A1764" s="13" t="str">
        <x:v>HOME-CM11-P1</x:v>
      </x:c>
      <x:c r="B1764" s="13" t="str">
        <x:v>Seuil et accueil</x:v>
      </x:c>
      <x:c r="C1764" s="13" t="str">
        <x:v>Maison et clan</x:v>
      </x:c>
      <x:c r="D1764" s="13" t="str">
        <x:v>Pièces des maisons</x:v>
      </x:c>
      <x:c r="E1764" s="13" t="str">
        <x:v>Lire Maison et clan</x:v>
      </x:c>
      <x:c r="F1764" s="13" t="str">
        <x:v>Reconstitution documentée V4 — nouvelle rédaction V5</x:v>
      </x:c>
      <x:c r="G1764" s="15" t="n">
        <x:v>10</x:v>
      </x:c>
      <x:c r="H1764" s="15" t="n">
        <x:v>36</x:v>
      </x:c>
    </x:row>
    <x:row r="1765" ht="52" customHeight="1">
      <x:c r="A1765" s="13" t="str">
        <x:v>HOME-CM11-P2</x:v>
      </x:c>
      <x:c r="B1765" s="13" t="str">
        <x:v>Pièce de repos et mémoire</x:v>
      </x:c>
      <x:c r="C1765" s="13" t="str">
        <x:v>Maison et clan</x:v>
      </x:c>
      <x:c r="D1765" s="13" t="str">
        <x:v>Pièces des maisons</x:v>
      </x:c>
      <x:c r="E1765" s="13" t="str">
        <x:v>Lire Maison et clan</x:v>
      </x:c>
      <x:c r="F1765" s="13" t="str">
        <x:v>Reconstitution documentée V4 — nouvelle rédaction V5</x:v>
      </x:c>
      <x:c r="G1765" s="15" t="n">
        <x:v>10</x:v>
      </x:c>
      <x:c r="H1765" s="15" t="n">
        <x:v>37</x:v>
      </x:c>
    </x:row>
    <x:row r="1766" ht="52" customHeight="1">
      <x:c r="A1766" s="13" t="str">
        <x:v>HOME-CM11-P3</x:v>
      </x:c>
      <x:c r="B1766" s="13" t="str">
        <x:v>Atelier et présentation</x:v>
      </x:c>
      <x:c r="C1766" s="13" t="str">
        <x:v>Maison et clan</x:v>
      </x:c>
      <x:c r="D1766" s="13" t="str">
        <x:v>Pièces des maisons</x:v>
      </x:c>
      <x:c r="E1766" s="13" t="str">
        <x:v>Lire Maison et clan</x:v>
      </x:c>
      <x:c r="F1766" s="13" t="str">
        <x:v>Reconstitution documentée V4 — nouvelle rédaction V5</x:v>
      </x:c>
      <x:c r="G1766" s="15" t="n">
        <x:v>10</x:v>
      </x:c>
      <x:c r="H1766" s="15" t="n">
        <x:v>38</x:v>
      </x:c>
    </x:row>
    <x:row r="1767" ht="52" customHeight="1">
      <x:c r="A1767" s="13" t="str">
        <x:v>HOME-CM12-P1</x:v>
      </x:c>
      <x:c r="B1767" s="13" t="str">
        <x:v>Seuil et accueil</x:v>
      </x:c>
      <x:c r="C1767" s="13" t="str">
        <x:v>Maison et clan</x:v>
      </x:c>
      <x:c r="D1767" s="13" t="str">
        <x:v>Pièces des maisons</x:v>
      </x:c>
      <x:c r="E1767" s="13" t="str">
        <x:v>Lire Maison et clan</x:v>
      </x:c>
      <x:c r="F1767" s="13" t="str">
        <x:v>Reconstitution documentée V4 — nouvelle rédaction V5</x:v>
      </x:c>
      <x:c r="G1767" s="15" t="n">
        <x:v>10</x:v>
      </x:c>
      <x:c r="H1767" s="15" t="n">
        <x:v>39</x:v>
      </x:c>
    </x:row>
    <x:row r="1768" ht="52" customHeight="1">
      <x:c r="A1768" s="13" t="str">
        <x:v>HOME-CM12-P2</x:v>
      </x:c>
      <x:c r="B1768" s="13" t="str">
        <x:v>Pièce de repos et mémoire</x:v>
      </x:c>
      <x:c r="C1768" s="13" t="str">
        <x:v>Maison et clan</x:v>
      </x:c>
      <x:c r="D1768" s="13" t="str">
        <x:v>Pièces des maisons</x:v>
      </x:c>
      <x:c r="E1768" s="13" t="str">
        <x:v>Lire Maison et clan</x:v>
      </x:c>
      <x:c r="F1768" s="13" t="str">
        <x:v>Reconstitution documentée V4 — nouvelle rédaction V5</x:v>
      </x:c>
      <x:c r="G1768" s="15" t="n">
        <x:v>10</x:v>
      </x:c>
      <x:c r="H1768" s="15" t="n">
        <x:v>40</x:v>
      </x:c>
    </x:row>
    <x:row r="1769" ht="52" customHeight="1">
      <x:c r="A1769" s="13" t="str">
        <x:v>HOME-CM12-P3</x:v>
      </x:c>
      <x:c r="B1769" s="13" t="str">
        <x:v>Atelier et présentation</x:v>
      </x:c>
      <x:c r="C1769" s="13" t="str">
        <x:v>Maison et clan</x:v>
      </x:c>
      <x:c r="D1769" s="13" t="str">
        <x:v>Pièces des maisons</x:v>
      </x:c>
      <x:c r="E1769" s="13" t="str">
        <x:v>Lire Maison et clan</x:v>
      </x:c>
      <x:c r="F1769" s="13" t="str">
        <x:v>Reconstitution documentée V4 — nouvelle rédaction V5</x:v>
      </x:c>
      <x:c r="G1769" s="15" t="n">
        <x:v>10</x:v>
      </x:c>
      <x:c r="H1769" s="15" t="n">
        <x:v>41</x:v>
      </x:c>
    </x:row>
    <x:row r="1770" ht="52" customHeight="1">
      <x:c r="A1770" s="13" t="str">
        <x:v>HOME-CM13-P1</x:v>
      </x:c>
      <x:c r="B1770" s="13" t="str">
        <x:v>Seuil et accueil</x:v>
      </x:c>
      <x:c r="C1770" s="13" t="str">
        <x:v>Maison et clan</x:v>
      </x:c>
      <x:c r="D1770" s="13" t="str">
        <x:v>Pièces des maisons</x:v>
      </x:c>
      <x:c r="E1770" s="13" t="str">
        <x:v>Lire Maison et clan</x:v>
      </x:c>
      <x:c r="F1770" s="13" t="str">
        <x:v>Reconstitution documentée V4 — nouvelle rédaction V5</x:v>
      </x:c>
      <x:c r="G1770" s="15" t="n">
        <x:v>10</x:v>
      </x:c>
      <x:c r="H1770" s="15" t="n">
        <x:v>42</x:v>
      </x:c>
    </x:row>
    <x:row r="1771" ht="52" customHeight="1">
      <x:c r="A1771" s="13" t="str">
        <x:v>HOME-CM13-P2</x:v>
      </x:c>
      <x:c r="B1771" s="13" t="str">
        <x:v>Pièce de repos et mémoire</x:v>
      </x:c>
      <x:c r="C1771" s="13" t="str">
        <x:v>Maison et clan</x:v>
      </x:c>
      <x:c r="D1771" s="13" t="str">
        <x:v>Pièces des maisons</x:v>
      </x:c>
      <x:c r="E1771" s="13" t="str">
        <x:v>Lire Maison et clan</x:v>
      </x:c>
      <x:c r="F1771" s="13" t="str">
        <x:v>Reconstitution documentée V4 — nouvelle rédaction V5</x:v>
      </x:c>
      <x:c r="G1771" s="15" t="n">
        <x:v>10</x:v>
      </x:c>
      <x:c r="H1771" s="15" t="n">
        <x:v>43</x:v>
      </x:c>
    </x:row>
    <x:row r="1772" ht="52" customHeight="1">
      <x:c r="A1772" s="13" t="str">
        <x:v>HOME-CM13-P3</x:v>
      </x:c>
      <x:c r="B1772" s="13" t="str">
        <x:v>Atelier et présentation</x:v>
      </x:c>
      <x:c r="C1772" s="13" t="str">
        <x:v>Maison et clan</x:v>
      </x:c>
      <x:c r="D1772" s="13" t="str">
        <x:v>Pièces des maisons</x:v>
      </x:c>
      <x:c r="E1772" s="13" t="str">
        <x:v>Lire Maison et clan</x:v>
      </x:c>
      <x:c r="F1772" s="13" t="str">
        <x:v>Reconstitution documentée V4 — nouvelle rédaction V5</x:v>
      </x:c>
      <x:c r="G1772" s="15" t="n">
        <x:v>10</x:v>
      </x:c>
      <x:c r="H1772" s="15" t="n">
        <x:v>44</x:v>
      </x:c>
    </x:row>
    <x:row r="1773" ht="52" customHeight="1">
      <x:c r="A1773" s="13" t="str">
        <x:v>HOME-CM14-P1</x:v>
      </x:c>
      <x:c r="B1773" s="13" t="str">
        <x:v>Seuil et accueil</x:v>
      </x:c>
      <x:c r="C1773" s="13" t="str">
        <x:v>Maison et clan</x:v>
      </x:c>
      <x:c r="D1773" s="13" t="str">
        <x:v>Pièces des maisons</x:v>
      </x:c>
      <x:c r="E1773" s="13" t="str">
        <x:v>Lire Maison et clan</x:v>
      </x:c>
      <x:c r="F1773" s="13" t="str">
        <x:v>Reconstitution documentée V4 — nouvelle rédaction V5</x:v>
      </x:c>
      <x:c r="G1773" s="15" t="n">
        <x:v>10</x:v>
      </x:c>
      <x:c r="H1773" s="15" t="n">
        <x:v>45</x:v>
      </x:c>
    </x:row>
    <x:row r="1774" ht="52" customHeight="1">
      <x:c r="A1774" s="13" t="str">
        <x:v>HOME-CM14-P2</x:v>
      </x:c>
      <x:c r="B1774" s="13" t="str">
        <x:v>Pièce de repos et mémoire</x:v>
      </x:c>
      <x:c r="C1774" s="13" t="str">
        <x:v>Maison et clan</x:v>
      </x:c>
      <x:c r="D1774" s="13" t="str">
        <x:v>Pièces des maisons</x:v>
      </x:c>
      <x:c r="E1774" s="13" t="str">
        <x:v>Lire Maison et clan</x:v>
      </x:c>
      <x:c r="F1774" s="13" t="str">
        <x:v>Reconstitution documentée V4 — nouvelle rédaction V5</x:v>
      </x:c>
      <x:c r="G1774" s="15" t="n">
        <x:v>10</x:v>
      </x:c>
      <x:c r="H1774" s="15" t="n">
        <x:v>46</x:v>
      </x:c>
    </x:row>
    <x:row r="1775" ht="52" customHeight="1">
      <x:c r="A1775" s="13" t="str">
        <x:v>HOME-CM14-P3</x:v>
      </x:c>
      <x:c r="B1775" s="13" t="str">
        <x:v>Atelier et présentation</x:v>
      </x:c>
      <x:c r="C1775" s="13" t="str">
        <x:v>Maison et clan</x:v>
      </x:c>
      <x:c r="D1775" s="13" t="str">
        <x:v>Pièces des maisons</x:v>
      </x:c>
      <x:c r="E1775" s="13" t="str">
        <x:v>Lire Maison et clan</x:v>
      </x:c>
      <x:c r="F1775" s="13" t="str">
        <x:v>Reconstitution documentée V4 — nouvelle rédaction V5</x:v>
      </x:c>
      <x:c r="G1775" s="15" t="n">
        <x:v>10</x:v>
      </x:c>
      <x:c r="H1775" s="15" t="n">
        <x:v>47</x:v>
      </x:c>
    </x:row>
    <x:row r="1776" ht="52" customHeight="1">
      <x:c r="A1776" s="13" t="str">
        <x:v>HOME-CM15-P1</x:v>
      </x:c>
      <x:c r="B1776" s="13" t="str">
        <x:v>Seuil et accueil</x:v>
      </x:c>
      <x:c r="C1776" s="13" t="str">
        <x:v>Maison et clan</x:v>
      </x:c>
      <x:c r="D1776" s="13" t="str">
        <x:v>Pièces des maisons</x:v>
      </x:c>
      <x:c r="E1776" s="13" t="str">
        <x:v>Lire Maison et clan</x:v>
      </x:c>
      <x:c r="F1776" s="13" t="str">
        <x:v>Reconstitution documentée V4 — nouvelle rédaction V5</x:v>
      </x:c>
      <x:c r="G1776" s="15" t="n">
        <x:v>10</x:v>
      </x:c>
      <x:c r="H1776" s="15" t="n">
        <x:v>48</x:v>
      </x:c>
    </x:row>
    <x:row r="1777" ht="52" customHeight="1">
      <x:c r="A1777" s="13" t="str">
        <x:v>HOME-CM15-P2</x:v>
      </x:c>
      <x:c r="B1777" s="13" t="str">
        <x:v>Pièce de repos et mémoire</x:v>
      </x:c>
      <x:c r="C1777" s="13" t="str">
        <x:v>Maison et clan</x:v>
      </x:c>
      <x:c r="D1777" s="13" t="str">
        <x:v>Pièces des maisons</x:v>
      </x:c>
      <x:c r="E1777" s="13" t="str">
        <x:v>Lire Maison et clan</x:v>
      </x:c>
      <x:c r="F1777" s="13" t="str">
        <x:v>Reconstitution documentée V4 — nouvelle rédaction V5</x:v>
      </x:c>
      <x:c r="G1777" s="15" t="n">
        <x:v>10</x:v>
      </x:c>
      <x:c r="H1777" s="15" t="n">
        <x:v>49</x:v>
      </x:c>
    </x:row>
    <x:row r="1778" ht="52" customHeight="1">
      <x:c r="A1778" s="13" t="str">
        <x:v>HOME-CM15-P3</x:v>
      </x:c>
      <x:c r="B1778" s="13" t="str">
        <x:v>Atelier et présentation</x:v>
      </x:c>
      <x:c r="C1778" s="13" t="str">
        <x:v>Maison et clan</x:v>
      </x:c>
      <x:c r="D1778" s="13" t="str">
        <x:v>Pièces des maisons</x:v>
      </x:c>
      <x:c r="E1778" s="13" t="str">
        <x:v>Lire Maison et clan</x:v>
      </x:c>
      <x:c r="F1778" s="13" t="str">
        <x:v>Reconstitution documentée V4 — nouvelle rédaction V5</x:v>
      </x:c>
      <x:c r="G1778" s="15" t="n">
        <x:v>10</x:v>
      </x:c>
      <x:c r="H1778" s="15" t="n">
        <x:v>50</x:v>
      </x:c>
    </x:row>
    <x:row r="1779" ht="52" customHeight="1">
      <x:c r="A1779" s="13" t="str">
        <x:v>HOME-CM16-P1</x:v>
      </x:c>
      <x:c r="B1779" s="13" t="str">
        <x:v>Seuil et accueil</x:v>
      </x:c>
      <x:c r="C1779" s="13" t="str">
        <x:v>Maison et clan</x:v>
      </x:c>
      <x:c r="D1779" s="13" t="str">
        <x:v>Pièces des maisons</x:v>
      </x:c>
      <x:c r="E1779" s="13" t="str">
        <x:v>Lire Maison et clan</x:v>
      </x:c>
      <x:c r="F1779" s="13" t="str">
        <x:v>Reconstitution documentée V4 — nouvelle rédaction V5</x:v>
      </x:c>
      <x:c r="G1779" s="15" t="n">
        <x:v>10</x:v>
      </x:c>
      <x:c r="H1779" s="15" t="n">
        <x:v>51</x:v>
      </x:c>
    </x:row>
    <x:row r="1780" ht="52" customHeight="1">
      <x:c r="A1780" s="13" t="str">
        <x:v>HOME-CM16-P2</x:v>
      </x:c>
      <x:c r="B1780" s="13" t="str">
        <x:v>Pièce de repos et mémoire</x:v>
      </x:c>
      <x:c r="C1780" s="13" t="str">
        <x:v>Maison et clan</x:v>
      </x:c>
      <x:c r="D1780" s="13" t="str">
        <x:v>Pièces des maisons</x:v>
      </x:c>
      <x:c r="E1780" s="13" t="str">
        <x:v>Lire Maison et clan</x:v>
      </x:c>
      <x:c r="F1780" s="13" t="str">
        <x:v>Reconstitution documentée V4 — nouvelle rédaction V5</x:v>
      </x:c>
      <x:c r="G1780" s="15" t="n">
        <x:v>10</x:v>
      </x:c>
      <x:c r="H1780" s="15" t="n">
        <x:v>52</x:v>
      </x:c>
    </x:row>
    <x:row r="1781" ht="52" customHeight="1">
      <x:c r="A1781" s="13" t="str">
        <x:v>HOME-CM16-P3</x:v>
      </x:c>
      <x:c r="B1781" s="13" t="str">
        <x:v>Atelier et présentation</x:v>
      </x:c>
      <x:c r="C1781" s="13" t="str">
        <x:v>Maison et clan</x:v>
      </x:c>
      <x:c r="D1781" s="13" t="str">
        <x:v>Pièces des maisons</x:v>
      </x:c>
      <x:c r="E1781" s="13" t="str">
        <x:v>Lire Maison et clan</x:v>
      </x:c>
      <x:c r="F1781" s="13" t="str">
        <x:v>Reconstitution documentée V4 — nouvelle rédaction V5</x:v>
      </x:c>
      <x:c r="G1781" s="15" t="n">
        <x:v>10</x:v>
      </x:c>
      <x:c r="H1781" s="15" t="n">
        <x:v>53</x:v>
      </x:c>
    </x:row>
    <x:row r="1782" ht="52" customHeight="1">
      <x:c r="A1782" s="13" t="str">
        <x:v>HOME-CM17-P1</x:v>
      </x:c>
      <x:c r="B1782" s="13" t="str">
        <x:v>Seuil et accueil</x:v>
      </x:c>
      <x:c r="C1782" s="13" t="str">
        <x:v>Maison et clan</x:v>
      </x:c>
      <x:c r="D1782" s="13" t="str">
        <x:v>Pièces des maisons</x:v>
      </x:c>
      <x:c r="E1782" s="13" t="str">
        <x:v>Lire Maison et clan</x:v>
      </x:c>
      <x:c r="F1782" s="13" t="str">
        <x:v>Reconstitution documentée V4 — nouvelle rédaction V5</x:v>
      </x:c>
      <x:c r="G1782" s="15" t="n">
        <x:v>10</x:v>
      </x:c>
      <x:c r="H1782" s="15" t="n">
        <x:v>54</x:v>
      </x:c>
    </x:row>
    <x:row r="1783" ht="52" customHeight="1">
      <x:c r="A1783" s="13" t="str">
        <x:v>HOME-CM17-P2</x:v>
      </x:c>
      <x:c r="B1783" s="13" t="str">
        <x:v>Pièce de repos et mémoire</x:v>
      </x:c>
      <x:c r="C1783" s="13" t="str">
        <x:v>Maison et clan</x:v>
      </x:c>
      <x:c r="D1783" s="13" t="str">
        <x:v>Pièces des maisons</x:v>
      </x:c>
      <x:c r="E1783" s="13" t="str">
        <x:v>Lire Maison et clan</x:v>
      </x:c>
      <x:c r="F1783" s="13" t="str">
        <x:v>Reconstitution documentée V4 — nouvelle rédaction V5</x:v>
      </x:c>
      <x:c r="G1783" s="15" t="n">
        <x:v>10</x:v>
      </x:c>
      <x:c r="H1783" s="15" t="n">
        <x:v>55</x:v>
      </x:c>
    </x:row>
    <x:row r="1784" ht="52" customHeight="1">
      <x:c r="A1784" s="13" t="str">
        <x:v>HOME-CM17-P3</x:v>
      </x:c>
      <x:c r="B1784" s="13" t="str">
        <x:v>Atelier et présentation</x:v>
      </x:c>
      <x:c r="C1784" s="13" t="str">
        <x:v>Maison et clan</x:v>
      </x:c>
      <x:c r="D1784" s="13" t="str">
        <x:v>Pièces des maisons</x:v>
      </x:c>
      <x:c r="E1784" s="13" t="str">
        <x:v>Lire Maison et clan</x:v>
      </x:c>
      <x:c r="F1784" s="13" t="str">
        <x:v>Reconstitution documentée V4 — nouvelle rédaction V5</x:v>
      </x:c>
      <x:c r="G1784" s="15" t="n">
        <x:v>10</x:v>
      </x:c>
      <x:c r="H1784" s="15" t="n">
        <x:v>56</x:v>
      </x:c>
    </x:row>
    <x:row r="1785" ht="52" customHeight="1">
      <x:c r="A1785" s="13" t="str">
        <x:v>HOME-CM18-P1</x:v>
      </x:c>
      <x:c r="B1785" s="13" t="str">
        <x:v>Seuil et accueil</x:v>
      </x:c>
      <x:c r="C1785" s="13" t="str">
        <x:v>Maison et clan</x:v>
      </x:c>
      <x:c r="D1785" s="13" t="str">
        <x:v>Pièces des maisons</x:v>
      </x:c>
      <x:c r="E1785" s="13" t="str">
        <x:v>Lire Maison et clan</x:v>
      </x:c>
      <x:c r="F1785" s="13" t="str">
        <x:v>Reconstitution documentée V4 — nouvelle rédaction V5</x:v>
      </x:c>
      <x:c r="G1785" s="15" t="n">
        <x:v>10</x:v>
      </x:c>
      <x:c r="H1785" s="15" t="n">
        <x:v>57</x:v>
      </x:c>
    </x:row>
    <x:row r="1786" ht="52" customHeight="1">
      <x:c r="A1786" s="13" t="str">
        <x:v>HOME-CM18-P2</x:v>
      </x:c>
      <x:c r="B1786" s="13" t="str">
        <x:v>Pièce de repos et mémoire</x:v>
      </x:c>
      <x:c r="C1786" s="13" t="str">
        <x:v>Maison et clan</x:v>
      </x:c>
      <x:c r="D1786" s="13" t="str">
        <x:v>Pièces des maisons</x:v>
      </x:c>
      <x:c r="E1786" s="13" t="str">
        <x:v>Lire Maison et clan</x:v>
      </x:c>
      <x:c r="F1786" s="13" t="str">
        <x:v>Reconstitution documentée V4 — nouvelle rédaction V5</x:v>
      </x:c>
      <x:c r="G1786" s="15" t="n">
        <x:v>10</x:v>
      </x:c>
      <x:c r="H1786" s="15" t="n">
        <x:v>58</x:v>
      </x:c>
    </x:row>
    <x:row r="1787" ht="52" customHeight="1">
      <x:c r="A1787" s="13" t="str">
        <x:v>HOME-CM18-P3</x:v>
      </x:c>
      <x:c r="B1787" s="13" t="str">
        <x:v>Atelier et présentation</x:v>
      </x:c>
      <x:c r="C1787" s="13" t="str">
        <x:v>Maison et clan</x:v>
      </x:c>
      <x:c r="D1787" s="13" t="str">
        <x:v>Pièces des maisons</x:v>
      </x:c>
      <x:c r="E1787" s="13" t="str">
        <x:v>Lire Maison et clan</x:v>
      </x:c>
      <x:c r="F1787" s="13" t="str">
        <x:v>Reconstitution documentée V4 — nouvelle rédaction V5</x:v>
      </x:c>
      <x:c r="G1787" s="15" t="n">
        <x:v>10</x:v>
      </x:c>
      <x:c r="H1787" s="15" t="n">
        <x:v>59</x:v>
      </x:c>
    </x:row>
    <x:row r="1788" ht="52" customHeight="1">
      <x:c r="A1788" s="13" t="str">
        <x:v>HOME-CM19-P1</x:v>
      </x:c>
      <x:c r="B1788" s="13" t="str">
        <x:v>Seuil et accueil</x:v>
      </x:c>
      <x:c r="C1788" s="13" t="str">
        <x:v>Maison et clan</x:v>
      </x:c>
      <x:c r="D1788" s="13" t="str">
        <x:v>Pièces des maisons</x:v>
      </x:c>
      <x:c r="E1788" s="13" t="str">
        <x:v>Lire Maison et clan</x:v>
      </x:c>
      <x:c r="F1788" s="13" t="str">
        <x:v>Reconstitution documentée V4 — nouvelle rédaction V5</x:v>
      </x:c>
      <x:c r="G1788" s="15" t="n">
        <x:v>10</x:v>
      </x:c>
      <x:c r="H1788" s="15" t="n">
        <x:v>60</x:v>
      </x:c>
    </x:row>
    <x:row r="1789" ht="52" customHeight="1">
      <x:c r="A1789" s="13" t="str">
        <x:v>HOME-CM19-P2</x:v>
      </x:c>
      <x:c r="B1789" s="13" t="str">
        <x:v>Pièce de repos et mémoire</x:v>
      </x:c>
      <x:c r="C1789" s="13" t="str">
        <x:v>Maison et clan</x:v>
      </x:c>
      <x:c r="D1789" s="13" t="str">
        <x:v>Pièces des maisons</x:v>
      </x:c>
      <x:c r="E1789" s="13" t="str">
        <x:v>Lire Maison et clan</x:v>
      </x:c>
      <x:c r="F1789" s="13" t="str">
        <x:v>Reconstitution documentée V4 — nouvelle rédaction V5</x:v>
      </x:c>
      <x:c r="G1789" s="15" t="n">
        <x:v>10</x:v>
      </x:c>
      <x:c r="H1789" s="15" t="n">
        <x:v>61</x:v>
      </x:c>
    </x:row>
    <x:row r="1790" ht="52" customHeight="1">
      <x:c r="A1790" s="13" t="str">
        <x:v>HOME-CM19-P3</x:v>
      </x:c>
      <x:c r="B1790" s="13" t="str">
        <x:v>Atelier et présentation</x:v>
      </x:c>
      <x:c r="C1790" s="13" t="str">
        <x:v>Maison et clan</x:v>
      </x:c>
      <x:c r="D1790" s="13" t="str">
        <x:v>Pièces des maisons</x:v>
      </x:c>
      <x:c r="E1790" s="13" t="str">
        <x:v>Lire Maison et clan</x:v>
      </x:c>
      <x:c r="F1790" s="13" t="str">
        <x:v>Reconstitution documentée V4 — nouvelle rédaction V5</x:v>
      </x:c>
      <x:c r="G1790" s="15" t="n">
        <x:v>10</x:v>
      </x:c>
      <x:c r="H1790" s="15" t="n">
        <x:v>62</x:v>
      </x:c>
    </x:row>
    <x:row r="1791" ht="52" customHeight="1">
      <x:c r="A1791" s="13" t="str">
        <x:v>HOME-CM20-P1</x:v>
      </x:c>
      <x:c r="B1791" s="13" t="str">
        <x:v>Seuil et accueil</x:v>
      </x:c>
      <x:c r="C1791" s="13" t="str">
        <x:v>Maison et clan</x:v>
      </x:c>
      <x:c r="D1791" s="13" t="str">
        <x:v>Pièces des maisons</x:v>
      </x:c>
      <x:c r="E1791" s="13" t="str">
        <x:v>Lire Maison et clan</x:v>
      </x:c>
      <x:c r="F1791" s="13" t="str">
        <x:v>Reconstitution documentée V4 — nouvelle rédaction V5</x:v>
      </x:c>
      <x:c r="G1791" s="15" t="n">
        <x:v>10</x:v>
      </x:c>
      <x:c r="H1791" s="15" t="n">
        <x:v>63</x:v>
      </x:c>
    </x:row>
    <x:row r="1792" ht="52" customHeight="1">
      <x:c r="A1792" s="13" t="str">
        <x:v>HOME-CM20-P2</x:v>
      </x:c>
      <x:c r="B1792" s="13" t="str">
        <x:v>Pièce de repos et mémoire</x:v>
      </x:c>
      <x:c r="C1792" s="13" t="str">
        <x:v>Maison et clan</x:v>
      </x:c>
      <x:c r="D1792" s="13" t="str">
        <x:v>Pièces des maisons</x:v>
      </x:c>
      <x:c r="E1792" s="13" t="str">
        <x:v>Lire Maison et clan</x:v>
      </x:c>
      <x:c r="F1792" s="13" t="str">
        <x:v>Reconstitution documentée V4 — nouvelle rédaction V5</x:v>
      </x:c>
      <x:c r="G1792" s="15" t="n">
        <x:v>10</x:v>
      </x:c>
      <x:c r="H1792" s="15" t="n">
        <x:v>64</x:v>
      </x:c>
    </x:row>
    <x:row r="1793" ht="52" customHeight="1">
      <x:c r="A1793" s="13" t="str">
        <x:v>HOME-CM20-P3</x:v>
      </x:c>
      <x:c r="B1793" s="13" t="str">
        <x:v>Atelier et présentation</x:v>
      </x:c>
      <x:c r="C1793" s="13" t="str">
        <x:v>Maison et clan</x:v>
      </x:c>
      <x:c r="D1793" s="13" t="str">
        <x:v>Pièces des maisons</x:v>
      </x:c>
      <x:c r="E1793" s="13" t="str">
        <x:v>Lire Maison et clan</x:v>
      </x:c>
      <x:c r="F1793" s="13" t="str">
        <x:v>Reconstitution documentée V4 — nouvelle rédaction V5</x:v>
      </x:c>
      <x:c r="G1793" s="15" t="n">
        <x:v>10</x:v>
      </x:c>
      <x:c r="H1793" s="15" t="n">
        <x:v>65</x:v>
      </x:c>
    </x:row>
    <x:row r="1794" ht="52" customHeight="1">
      <x:c r="A1794" s="13" t="str">
        <x:v>HOME-E01</x:v>
      </x:c>
      <x:c r="B1794" s="13" t="str">
        <x:v>Premier soir au seuil</x:v>
      </x:c>
      <x:c r="C1794" s="13" t="str">
        <x:v>Maison et clan</x:v>
      </x:c>
      <x:c r="D1794" s="13" t="str">
        <x:v>Vie dans la maison</x:v>
      </x:c>
      <x:c r="E1794" s="13" t="str">
        <x:v>Lire Maison et clan</x:v>
      </x:c>
      <x:c r="F1794" s="13" t="str">
        <x:v>Reconstitution documentée V4 — nouvelle rédaction V5</x:v>
      </x:c>
      <x:c r="G1794" s="15" t="n">
        <x:v>7</x:v>
      </x:c>
      <x:c r="H1794" s="15" t="n">
        <x:v>6</x:v>
      </x:c>
    </x:row>
    <x:row r="1795" ht="52" customHeight="1">
      <x:c r="A1795" s="13" t="str">
        <x:v>HOME-E02</x:v>
      </x:c>
      <x:c r="B1795" s="13" t="str">
        <x:v>Le paquet qui attend</x:v>
      </x:c>
      <x:c r="C1795" s="13" t="str">
        <x:v>Maison et clan</x:v>
      </x:c>
      <x:c r="D1795" s="13" t="str">
        <x:v>Vie dans la maison</x:v>
      </x:c>
      <x:c r="E1795" s="13" t="str">
        <x:v>Lire Maison et clan</x:v>
      </x:c>
      <x:c r="F1795" s="13" t="str">
        <x:v>Reconstitution documentée V4 — nouvelle rédaction V5</x:v>
      </x:c>
      <x:c r="G1795" s="15" t="n">
        <x:v>7</x:v>
      </x:c>
      <x:c r="H1795" s="15" t="n">
        <x:v>7</x:v>
      </x:c>
    </x:row>
    <x:row r="1796" ht="52" customHeight="1">
      <x:c r="A1796" s="13" t="str">
        <x:v>HOME-E03</x:v>
      </x:c>
      <x:c r="B1796" s="13" t="str">
        <x:v>Le mentor reconnaît une trace</x:v>
      </x:c>
      <x:c r="C1796" s="13" t="str">
        <x:v>Maison et clan</x:v>
      </x:c>
      <x:c r="D1796" s="13" t="str">
        <x:v>Vie dans la maison</x:v>
      </x:c>
      <x:c r="E1796" s="13" t="str">
        <x:v>Lire Maison et clan</x:v>
      </x:c>
      <x:c r="F1796" s="13" t="str">
        <x:v>Reconstitution documentée V4 — nouvelle rédaction V5</x:v>
      </x:c>
      <x:c r="G1796" s="15" t="n">
        <x:v>7</x:v>
      </x:c>
      <x:c r="H1796" s="15" t="n">
        <x:v>8</x:v>
      </x:c>
    </x:row>
    <x:row r="1797" ht="52" customHeight="1">
      <x:c r="A1797" s="13" t="str">
        <x:v>HOME-E04</x:v>
      </x:c>
      <x:c r="B1797" s="13" t="str">
        <x:v>Un rival au passage</x:v>
      </x:c>
      <x:c r="C1797" s="13" t="str">
        <x:v>Maison et clan</x:v>
      </x:c>
      <x:c r="D1797" s="13" t="str">
        <x:v>Vie dans la maison</x:v>
      </x:c>
      <x:c r="E1797" s="13" t="str">
        <x:v>Lire Maison et clan</x:v>
      </x:c>
      <x:c r="F1797" s="13" t="str">
        <x:v>Reconstitution documentée V4 — nouvelle rédaction V5</x:v>
      </x:c>
      <x:c r="G1797" s="15" t="n">
        <x:v>7</x:v>
      </x:c>
      <x:c r="H1797" s="15" t="n">
        <x:v>9</x:v>
      </x:c>
    </x:row>
    <x:row r="1798" ht="52" customHeight="1">
      <x:c r="A1798" s="13" t="str">
        <x:v>HOME-E05</x:v>
      </x:c>
      <x:c r="B1798" s="13" t="str">
        <x:v>Une sangle usée</x:v>
      </x:c>
      <x:c r="C1798" s="13" t="str">
        <x:v>Maison et clan</x:v>
      </x:c>
      <x:c r="D1798" s="13" t="str">
        <x:v>Vie dans la maison</x:v>
      </x:c>
      <x:c r="E1798" s="13" t="str">
        <x:v>Lire Maison et clan</x:v>
      </x:c>
      <x:c r="F1798" s="13" t="str">
        <x:v>Reconstitution documentée V4 — nouvelle rédaction V5</x:v>
      </x:c>
      <x:c r="G1798" s="15" t="n">
        <x:v>7</x:v>
      </x:c>
      <x:c r="H1798" s="15" t="n">
        <x:v>10</x:v>
      </x:c>
    </x:row>
    <x:row r="1799" ht="52" customHeight="1">
      <x:c r="A1799" s="13" t="str">
        <x:v>HOME-E06</x:v>
      </x:c>
      <x:c r="B1799" s="13" t="str">
        <x:v>La lumière tombe autrement</x:v>
      </x:c>
      <x:c r="C1799" s="13" t="str">
        <x:v>Maison et clan</x:v>
      </x:c>
      <x:c r="D1799" s="13" t="str">
        <x:v>Vie dans la maison</x:v>
      </x:c>
      <x:c r="E1799" s="13" t="str">
        <x:v>Lire Maison et clan</x:v>
      </x:c>
      <x:c r="F1799" s="13" t="str">
        <x:v>Reconstitution documentée V4 — nouvelle rédaction V5</x:v>
      </x:c>
      <x:c r="G1799" s="15" t="n">
        <x:v>7</x:v>
      </x:c>
      <x:c r="H1799" s="15" t="n">
        <x:v>11</x:v>
      </x:c>
    </x:row>
    <x:row r="1800" ht="52" customHeight="1">
      <x:c r="A1800" s="13" t="str">
        <x:v>HOME-E07</x:v>
      </x:c>
      <x:c r="B1800" s="13" t="str">
        <x:v>L’apprenti trop pressé</x:v>
      </x:c>
      <x:c r="C1800" s="13" t="str">
        <x:v>Maison et clan</x:v>
      </x:c>
      <x:c r="D1800" s="13" t="str">
        <x:v>Vie dans la maison</x:v>
      </x:c>
      <x:c r="E1800" s="13" t="str">
        <x:v>Lire Maison et clan</x:v>
      </x:c>
      <x:c r="F1800" s="13" t="str">
        <x:v>Reconstitution documentée V4 — nouvelle rédaction V5</x:v>
      </x:c>
      <x:c r="G1800" s="15" t="n">
        <x:v>7</x:v>
      </x:c>
      <x:c r="H1800" s="15" t="n">
        <x:v>12</x:v>
      </x:c>
    </x:row>
    <x:row r="1801" ht="52" customHeight="1">
      <x:c r="A1801" s="13" t="str">
        <x:v>HOME-E08</x:v>
      </x:c>
      <x:c r="B1801" s="13" t="str">
        <x:v>Bruit derrière la cloison</x:v>
      </x:c>
      <x:c r="C1801" s="13" t="str">
        <x:v>Maison et clan</x:v>
      </x:c>
      <x:c r="D1801" s="13" t="str">
        <x:v>Vie dans la maison</x:v>
      </x:c>
      <x:c r="E1801" s="13" t="str">
        <x:v>Lire Maison et clan</x:v>
      </x:c>
      <x:c r="F1801" s="13" t="str">
        <x:v>Reconstitution documentée V4 — nouvelle rédaction V5</x:v>
      </x:c>
      <x:c r="G1801" s="15" t="n">
        <x:v>7</x:v>
      </x:c>
      <x:c r="H1801" s="15" t="n">
        <x:v>13</x:v>
      </x:c>
    </x:row>
    <x:row r="1802" ht="52" customHeight="1">
      <x:c r="A1802" s="13" t="str">
        <x:v>HOME-E09</x:v>
      </x:c>
      <x:c r="B1802" s="13" t="str">
        <x:v>Le souvenir d’une chasse ratée</x:v>
      </x:c>
      <x:c r="C1802" s="13" t="str">
        <x:v>Maison et clan</x:v>
      </x:c>
      <x:c r="D1802" s="13" t="str">
        <x:v>Vie dans la maison</x:v>
      </x:c>
      <x:c r="E1802" s="13" t="str">
        <x:v>Lire Maison et clan</x:v>
      </x:c>
      <x:c r="F1802" s="13" t="str">
        <x:v>Reconstitution documentée V4 — nouvelle rédaction V5</x:v>
      </x:c>
      <x:c r="G1802" s="15" t="n">
        <x:v>7</x:v>
      </x:c>
      <x:c r="H1802" s="15" t="n">
        <x:v>14</x:v>
      </x:c>
    </x:row>
    <x:row r="1803" ht="52" customHeight="1">
      <x:c r="A1803" s="13" t="str">
        <x:v>HOME-E10</x:v>
      </x:c>
      <x:c r="B1803" s="13" t="str">
        <x:v>Une invitation à plusieurs</x:v>
      </x:c>
      <x:c r="C1803" s="13" t="str">
        <x:v>Maison et clan</x:v>
      </x:c>
      <x:c r="D1803" s="13" t="str">
        <x:v>Vie dans la maison</x:v>
      </x:c>
      <x:c r="E1803" s="13" t="str">
        <x:v>Lire Maison et clan</x:v>
      </x:c>
      <x:c r="F1803" s="13" t="str">
        <x:v>Reconstitution documentée V4 — nouvelle rédaction V5</x:v>
      </x:c>
      <x:c r="G1803" s="15" t="n">
        <x:v>7</x:v>
      </x:c>
      <x:c r="H1803" s="15" t="n">
        <x:v>15</x:v>
      </x:c>
    </x:row>
    <x:row r="1804" ht="52" customHeight="1">
      <x:c r="A1804" s="13" t="str">
        <x:v>HOME-E11</x:v>
      </x:c>
      <x:c r="B1804" s="13" t="str">
        <x:v>Le meuble ne passe pas</x:v>
      </x:c>
      <x:c r="C1804" s="13" t="str">
        <x:v>Maison et clan</x:v>
      </x:c>
      <x:c r="D1804" s="13" t="str">
        <x:v>Vie dans la maison</x:v>
      </x:c>
      <x:c r="E1804" s="13" t="str">
        <x:v>Lire Maison et clan</x:v>
      </x:c>
      <x:c r="F1804" s="13" t="str">
        <x:v>Reconstitution documentée V4 — nouvelle rédaction V5</x:v>
      </x:c>
      <x:c r="G1804" s="15" t="n">
        <x:v>7</x:v>
      </x:c>
      <x:c r="H1804" s="15" t="n">
        <x:v>16</x:v>
      </x:c>
    </x:row>
    <x:row r="1805" ht="52" customHeight="1">
      <x:c r="A1805" s="13" t="str">
        <x:v>HOME-E12</x:v>
      </x:c>
      <x:c r="B1805" s="13" t="str">
        <x:v>Une visite après la tempête</x:v>
      </x:c>
      <x:c r="C1805" s="13" t="str">
        <x:v>Maison et clan</x:v>
      </x:c>
      <x:c r="D1805" s="13" t="str">
        <x:v>Vie dans la maison</x:v>
      </x:c>
      <x:c r="E1805" s="13" t="str">
        <x:v>Lire Maison et clan</x:v>
      </x:c>
      <x:c r="F1805" s="13" t="str">
        <x:v>Reconstitution documentée V4 — nouvelle rédaction V5</x:v>
      </x:c>
      <x:c r="G1805" s="15" t="n">
        <x:v>7</x:v>
      </x:c>
      <x:c r="H1805" s="15" t="n">
        <x:v>17</x:v>
      </x:c>
    </x:row>
    <x:row r="1806" ht="52" customHeight="1">
      <x:c r="A1806" s="13" t="str">
        <x:v>HOME-E13</x:v>
      </x:c>
      <x:c r="B1806" s="13" t="str">
        <x:v>Un nom manque à la plaque</x:v>
      </x:c>
      <x:c r="C1806" s="13" t="str">
        <x:v>Maison et clan</x:v>
      </x:c>
      <x:c r="D1806" s="13" t="str">
        <x:v>Vie dans la maison</x:v>
      </x:c>
      <x:c r="E1806" s="13" t="str">
        <x:v>Lire Maison et clan</x:v>
      </x:c>
      <x:c r="F1806" s="13" t="str">
        <x:v>Reconstitution documentée V4 — nouvelle rédaction V5</x:v>
      </x:c>
      <x:c r="G1806" s="15" t="n">
        <x:v>7</x:v>
      </x:c>
      <x:c r="H1806" s="15" t="n">
        <x:v>18</x:v>
      </x:c>
    </x:row>
    <x:row r="1807" ht="52" customHeight="1">
      <x:c r="A1807" s="13" t="str">
        <x:v>HOME-E14</x:v>
      </x:c>
      <x:c r="B1807" s="13" t="str">
        <x:v>Un survivant choisit ailleurs</x:v>
      </x:c>
      <x:c r="C1807" s="13" t="str">
        <x:v>Maison et clan</x:v>
      </x:c>
      <x:c r="D1807" s="13" t="str">
        <x:v>Vie dans la maison</x:v>
      </x:c>
      <x:c r="E1807" s="13" t="str">
        <x:v>Lire Maison et clan</x:v>
      </x:c>
      <x:c r="F1807" s="13" t="str">
        <x:v>Reconstitution documentée V4 — nouvelle rédaction V5</x:v>
      </x:c>
      <x:c r="G1807" s="15" t="n">
        <x:v>7</x:v>
      </x:c>
      <x:c r="H1807" s="15" t="n">
        <x:v>19</x:v>
      </x:c>
    </x:row>
    <x:row r="1808" ht="52" customHeight="1">
      <x:c r="A1808" s="13" t="str">
        <x:v>HOME-E15</x:v>
      </x:c>
      <x:c r="B1808" s="13" t="str">
        <x:v>Le poids d’un ancien nom</x:v>
      </x:c>
      <x:c r="C1808" s="13" t="str">
        <x:v>Maison et clan</x:v>
      </x:c>
      <x:c r="D1808" s="13" t="str">
        <x:v>Vie dans la maison</x:v>
      </x:c>
      <x:c r="E1808" s="13" t="str">
        <x:v>Lire Maison et clan</x:v>
      </x:c>
      <x:c r="F1808" s="13" t="str">
        <x:v>Reconstitution documentée V4 — nouvelle rédaction V5</x:v>
      </x:c>
      <x:c r="G1808" s="15" t="n">
        <x:v>7</x:v>
      </x:c>
      <x:c r="H1808" s="15" t="n">
        <x:v>20</x:v>
      </x:c>
    </x:row>
    <x:row r="1809" ht="52" customHeight="1">
      <x:c r="A1809" s="13" t="str">
        <x:v>HOME-E16</x:v>
      </x:c>
      <x:c r="B1809" s="13" t="str">
        <x:v>Une nouvelle du dehors</x:v>
      </x:c>
      <x:c r="C1809" s="13" t="str">
        <x:v>Maison et clan</x:v>
      </x:c>
      <x:c r="D1809" s="13" t="str">
        <x:v>Vie dans la maison</x:v>
      </x:c>
      <x:c r="E1809" s="13" t="str">
        <x:v>Lire Maison et clan</x:v>
      </x:c>
      <x:c r="F1809" s="13" t="str">
        <x:v>Reconstitution documentée V4 — nouvelle rédaction V5</x:v>
      </x:c>
      <x:c r="G1809" s="15" t="n">
        <x:v>7</x:v>
      </x:c>
      <x:c r="H1809" s="15" t="n">
        <x:v>21</x:v>
      </x:c>
    </x:row>
    <x:row r="1810" ht="52" customHeight="1">
      <x:c r="A1810" s="13" t="str">
        <x:v>HOME-E17</x:v>
      </x:c>
      <x:c r="B1810" s="13" t="str">
        <x:v>Le jeune du quartier observe</x:v>
      </x:c>
      <x:c r="C1810" s="13" t="str">
        <x:v>Maison et clan</x:v>
      </x:c>
      <x:c r="D1810" s="13" t="str">
        <x:v>Vie dans la maison</x:v>
      </x:c>
      <x:c r="E1810" s="13" t="str">
        <x:v>Lire Maison et clan</x:v>
      </x:c>
      <x:c r="F1810" s="13" t="str">
        <x:v>Reconstitution documentée V4 — nouvelle rédaction V5</x:v>
      </x:c>
      <x:c r="G1810" s="15" t="n">
        <x:v>7</x:v>
      </x:c>
      <x:c r="H1810" s="15" t="n">
        <x:v>22</x:v>
      </x:c>
    </x:row>
    <x:row r="1811" ht="52" customHeight="1">
      <x:c r="A1811" s="13" t="str">
        <x:v>HOME-E18</x:v>
      </x:c>
      <x:c r="B1811" s="13" t="str">
        <x:v>Une monture s’impatiente</x:v>
      </x:c>
      <x:c r="C1811" s="13" t="str">
        <x:v>Maison et clan</x:v>
      </x:c>
      <x:c r="D1811" s="13" t="str">
        <x:v>Vie dans la maison</x:v>
      </x:c>
      <x:c r="E1811" s="13" t="str">
        <x:v>Lire Maison et clan</x:v>
      </x:c>
      <x:c r="F1811" s="13" t="str">
        <x:v>Reconstitution documentée V4 — nouvelle rédaction V5</x:v>
      </x:c>
      <x:c r="G1811" s="15" t="n">
        <x:v>7</x:v>
      </x:c>
      <x:c r="H1811" s="15" t="n">
        <x:v>23</x:v>
      </x:c>
    </x:row>
    <x:row r="1812" ht="52" customHeight="1">
      <x:c r="A1812" s="13" t="str">
        <x:v>HOME-E19</x:v>
      </x:c>
      <x:c r="B1812" s="13" t="str">
        <x:v>Le retour sans tout l’équipage</x:v>
      </x:c>
      <x:c r="C1812" s="13" t="str">
        <x:v>Maison et clan</x:v>
      </x:c>
      <x:c r="D1812" s="13" t="str">
        <x:v>Vie dans la maison</x:v>
      </x:c>
      <x:c r="E1812" s="13" t="str">
        <x:v>Lire Maison et clan</x:v>
      </x:c>
      <x:c r="F1812" s="13" t="str">
        <x:v>Reconstitution documentée V4 — nouvelle rédaction V5</x:v>
      </x:c>
      <x:c r="G1812" s="15" t="n">
        <x:v>7</x:v>
      </x:c>
      <x:c r="H1812" s="15" t="n">
        <x:v>24</x:v>
      </x:c>
    </x:row>
    <x:row r="1813" ht="52" customHeight="1">
      <x:c r="A1813" s="13" t="str">
        <x:v>HOME-E20</x:v>
      </x:c>
      <x:c r="B1813" s="13" t="str">
        <x:v>Changer de communauté</x:v>
      </x:c>
      <x:c r="C1813" s="13" t="str">
        <x:v>Maison et clan</x:v>
      </x:c>
      <x:c r="D1813" s="13" t="str">
        <x:v>Vie dans la maison</x:v>
      </x:c>
      <x:c r="E1813" s="13" t="str">
        <x:v>Lire Maison et clan</x:v>
      </x:c>
      <x:c r="F1813" s="13" t="str">
        <x:v>Reconstitution documentée V4 — nouvelle rédaction V5</x:v>
      </x:c>
      <x:c r="G1813" s="15" t="n">
        <x:v>7</x:v>
      </x:c>
      <x:c r="H1813" s="15" t="n">
        <x:v>25</x:v>
      </x:c>
    </x:row>
    <x:row r="1814" ht="52" customHeight="1">
      <x:c r="A1814" s="13" t="str">
        <x:v>HOME-E21</x:v>
      </x:c>
      <x:c r="B1814" s="13" t="str">
        <x:v>Le passage du visiteur</x:v>
      </x:c>
      <x:c r="C1814" s="13" t="str">
        <x:v>Maison et clan</x:v>
      </x:c>
      <x:c r="D1814" s="13" t="str">
        <x:v>Vie dans la maison</x:v>
      </x:c>
      <x:c r="E1814" s="13" t="str">
        <x:v>Lire Maison et clan</x:v>
      </x:c>
      <x:c r="F1814" s="13" t="str">
        <x:v>Reconstitution documentée V4 — nouvelle rédaction V5</x:v>
      </x:c>
      <x:c r="G1814" s="15" t="n">
        <x:v>7</x:v>
      </x:c>
      <x:c r="H1814" s="15" t="n">
        <x:v>26</x:v>
      </x:c>
    </x:row>
    <x:row r="1815" ht="52" customHeight="1">
      <x:c r="A1815" s="13" t="str">
        <x:v>HOME-E22</x:v>
      </x:c>
      <x:c r="B1815" s="13" t="str">
        <x:v>Un objet revient au propriétaire</x:v>
      </x:c>
      <x:c r="C1815" s="13" t="str">
        <x:v>Maison et clan</x:v>
      </x:c>
      <x:c r="D1815" s="13" t="str">
        <x:v>Vie dans la maison</x:v>
      </x:c>
      <x:c r="E1815" s="13" t="str">
        <x:v>Lire Maison et clan</x:v>
      </x:c>
      <x:c r="F1815" s="13" t="str">
        <x:v>Reconstitution documentée V4 — nouvelle rédaction V5</x:v>
      </x:c>
      <x:c r="G1815" s="15" t="n">
        <x:v>7</x:v>
      </x:c>
      <x:c r="H1815" s="15" t="n">
        <x:v>27</x:v>
      </x:c>
    </x:row>
    <x:row r="1816" ht="52" customHeight="1">
      <x:c r="A1816" s="13" t="str">
        <x:v>HOME-E23</x:v>
      </x:c>
      <x:c r="B1816" s="13" t="str">
        <x:v>La place vide a une histoire</x:v>
      </x:c>
      <x:c r="C1816" s="13" t="str">
        <x:v>Maison et clan</x:v>
      </x:c>
      <x:c r="D1816" s="13" t="str">
        <x:v>Vie dans la maison</x:v>
      </x:c>
      <x:c r="E1816" s="13" t="str">
        <x:v>Lire Maison et clan</x:v>
      </x:c>
      <x:c r="F1816" s="13" t="str">
        <x:v>Reconstitution documentée V4 — nouvelle rédaction V5</x:v>
      </x:c>
      <x:c r="G1816" s="15" t="n">
        <x:v>7</x:v>
      </x:c>
      <x:c r="H1816" s="15" t="n">
        <x:v>28</x:v>
      </x:c>
    </x:row>
    <x:row r="1817" ht="52" customHeight="1">
      <x:c r="A1817" s="13" t="str">
        <x:v>HOME-E24</x:v>
      </x:c>
      <x:c r="B1817" s="13" t="str">
        <x:v>Un foyer transmis</x:v>
      </x:c>
      <x:c r="C1817" s="13" t="str">
        <x:v>Maison et clan</x:v>
      </x:c>
      <x:c r="D1817" s="13" t="str">
        <x:v>Vie dans la maison</x:v>
      </x:c>
      <x:c r="E1817" s="13" t="str">
        <x:v>Lire Maison et clan</x:v>
      </x:c>
      <x:c r="F1817" s="13" t="str">
        <x:v>Reconstitution documentée V4 — nouvelle rédaction V5</x:v>
      </x:c>
      <x:c r="G1817" s="15" t="n">
        <x:v>7</x:v>
      </x:c>
      <x:c r="H1817" s="15" t="n">
        <x:v>29</x:v>
      </x:c>
    </x:row>
    <x:row r="1818" ht="52" customHeight="1">
      <x:c r="A1818" s="13" t="str">
        <x:v>CNS-R01</x:v>
      </x:c>
      <x:c r="B1818" s="13" t="str">
        <x:v>Acquisition tardive</x:v>
      </x:c>
      <x:c r="C1818" s="13" t="str">
        <x:v>Maison et clan</x:v>
      </x:c>
      <x:c r="D1818" s="13" t="str">
        <x:v>Règles du navire de clan</x:v>
      </x:c>
      <x:c r="E1818" s="13" t="str">
        <x:v>Lire Maison et clan</x:v>
      </x:c>
      <x:c r="F1818" s="13" t="str">
        <x:v>Reconstitution documentée V4 — nouvelle rédaction V5</x:v>
      </x:c>
      <x:c r="G1818" s="15" t="n">
        <x:v>6</x:v>
      </x:c>
      <x:c r="H1818" s="15" t="n">
        <x:v>6</x:v>
      </x:c>
    </x:row>
    <x:row r="1819" ht="52" customHeight="1">
      <x:c r="A1819" s="13" t="str">
        <x:v>CNS-R02</x:v>
      </x:c>
      <x:c r="B1819" s="13" t="str">
        <x:v>Quatre ponts</x:v>
      </x:c>
      <x:c r="C1819" s="13" t="str">
        <x:v>Maison et clan</x:v>
      </x:c>
      <x:c r="D1819" s="13" t="str">
        <x:v>Règles du navire de clan</x:v>
      </x:c>
      <x:c r="E1819" s="13" t="str">
        <x:v>Lire Maison et clan</x:v>
      </x:c>
      <x:c r="F1819" s="13" t="str">
        <x:v>Reconstitution documentée V4 — nouvelle rédaction V5</x:v>
      </x:c>
      <x:c r="G1819" s="15" t="n">
        <x:v>6</x:v>
      </x:c>
      <x:c r="H1819" s="15" t="n">
        <x:v>7</x:v>
      </x:c>
    </x:row>
    <x:row r="1820" ht="52" customHeight="1">
      <x:c r="A1820" s="13" t="str">
        <x:v>CNS-R03</x:v>
      </x:c>
      <x:c r="B1820" s="13" t="str">
        <x:v>Première capacité</x:v>
      </x:c>
      <x:c r="C1820" s="13" t="str">
        <x:v>Maison et clan</x:v>
      </x:c>
      <x:c r="D1820" s="13" t="str">
        <x:v>Règles du navire de clan</x:v>
      </x:c>
      <x:c r="E1820" s="13" t="str">
        <x:v>Lire Maison et clan</x:v>
      </x:c>
      <x:c r="F1820" s="13" t="str">
        <x:v>Reconstitution documentée V4 — nouvelle rédaction V5</x:v>
      </x:c>
      <x:c r="G1820" s="15" t="n">
        <x:v>6</x:v>
      </x:c>
      <x:c r="H1820" s="15" t="n">
        <x:v>8</x:v>
      </x:c>
    </x:row>
    <x:row r="1821" ht="52" customHeight="1">
      <x:c r="A1821" s="13" t="str">
        <x:v>CNS-R04</x:v>
      </x:c>
      <x:c r="B1821" s="13" t="str">
        <x:v>Deuxième capacité</x:v>
      </x:c>
      <x:c r="C1821" s="13" t="str">
        <x:v>Maison et clan</x:v>
      </x:c>
      <x:c r="D1821" s="13" t="str">
        <x:v>Règles du navire de clan</x:v>
      </x:c>
      <x:c r="E1821" s="13" t="str">
        <x:v>Lire Maison et clan</x:v>
      </x:c>
      <x:c r="F1821" s="13" t="str">
        <x:v>Reconstitution documentée V4 — nouvelle rédaction V5</x:v>
      </x:c>
      <x:c r="G1821" s="15" t="n">
        <x:v>6</x:v>
      </x:c>
      <x:c r="H1821" s="15" t="n">
        <x:v>9</x:v>
      </x:c>
    </x:row>
    <x:row r="1822" ht="52" customHeight="1">
      <x:c r="A1822" s="13" t="str">
        <x:v>CNS-R05</x:v>
      </x:c>
      <x:c r="B1822" s="13" t="str">
        <x:v>Troisième capacité</x:v>
      </x:c>
      <x:c r="C1822" s="13" t="str">
        <x:v>Maison et clan</x:v>
      </x:c>
      <x:c r="D1822" s="13" t="str">
        <x:v>Règles du navire de clan</x:v>
      </x:c>
      <x:c r="E1822" s="13" t="str">
        <x:v>Lire Maison et clan</x:v>
      </x:c>
      <x:c r="F1822" s="13" t="str">
        <x:v>Reconstitution documentée V4 — nouvelle rédaction V5</x:v>
      </x:c>
      <x:c r="G1822" s="15" t="n">
        <x:v>6</x:v>
      </x:c>
      <x:c r="H1822" s="15" t="n">
        <x:v>10</x:v>
      </x:c>
    </x:row>
    <x:row r="1823" ht="52" customHeight="1">
      <x:c r="A1823" s="13" t="str">
        <x:v>CNS-R06</x:v>
      </x:c>
      <x:c r="B1823" s="13" t="str">
        <x:v>Navire personnel distinct</x:v>
      </x:c>
      <x:c r="C1823" s="13" t="str">
        <x:v>Maison et clan</x:v>
      </x:c>
      <x:c r="D1823" s="13" t="str">
        <x:v>Règles du navire de clan</x:v>
      </x:c>
      <x:c r="E1823" s="13" t="str">
        <x:v>Lire Maison et clan</x:v>
      </x:c>
      <x:c r="F1823" s="13" t="str">
        <x:v>Reconstitution documentée V4 — nouvelle rédaction V5</x:v>
      </x:c>
      <x:c r="G1823" s="15" t="n">
        <x:v>6</x:v>
      </x:c>
      <x:c r="H1823" s="15" t="n">
        <x:v>11</x:v>
      </x:c>
    </x:row>
    <x:row r="1824" ht="52" customHeight="1">
      <x:c r="A1824" s="13" t="str">
        <x:v>CNS-R07</x:v>
      </x:c>
      <x:c r="B1824" s="13" t="str">
        <x:v>Départ matérialisé</x:v>
      </x:c>
      <x:c r="C1824" s="13" t="str">
        <x:v>Maison et clan</x:v>
      </x:c>
      <x:c r="D1824" s="13" t="str">
        <x:v>Règles du navire de clan</x:v>
      </x:c>
      <x:c r="E1824" s="13" t="str">
        <x:v>Lire Maison et clan</x:v>
      </x:c>
      <x:c r="F1824" s="13" t="str">
        <x:v>Reconstitution documentée V4 — nouvelle rédaction V5</x:v>
      </x:c>
      <x:c r="G1824" s="15" t="n">
        <x:v>6</x:v>
      </x:c>
      <x:c r="H1824" s="15" t="n">
        <x:v>12</x:v>
      </x:c>
    </x:row>
    <x:row r="1825" ht="52" customHeight="1">
      <x:c r="A1825" s="13" t="str">
        <x:v>CNS-R08</x:v>
      </x:c>
      <x:c r="B1825" s="13" t="str">
        <x:v>Équipage nommé</x:v>
      </x:c>
      <x:c r="C1825" s="13" t="str">
        <x:v>Maison et clan</x:v>
      </x:c>
      <x:c r="D1825" s="13" t="str">
        <x:v>Règles du navire de clan</x:v>
      </x:c>
      <x:c r="E1825" s="13" t="str">
        <x:v>Lire Maison et clan</x:v>
      </x:c>
      <x:c r="F1825" s="13" t="str">
        <x:v>Reconstitution documentée V4 — nouvelle rédaction V5</x:v>
      </x:c>
      <x:c r="G1825" s="15" t="n">
        <x:v>6</x:v>
      </x:c>
      <x:c r="H1825" s="15" t="n">
        <x:v>13</x:v>
      </x:c>
    </x:row>
    <x:row r="1826" ht="52" customHeight="1">
      <x:c r="A1826" s="13" t="str">
        <x:v>CNS-R09</x:v>
      </x:c>
      <x:c r="B1826" s="13" t="str">
        <x:v>Solo viable</x:v>
      </x:c>
      <x:c r="C1826" s="13" t="str">
        <x:v>Maison et clan</x:v>
      </x:c>
      <x:c r="D1826" s="13" t="str">
        <x:v>Règles du navire de clan</x:v>
      </x:c>
      <x:c r="E1826" s="13" t="str">
        <x:v>Lire Maison et clan</x:v>
      </x:c>
      <x:c r="F1826" s="13" t="str">
        <x:v>Reconstitution documentée V4 — nouvelle rédaction V5</x:v>
      </x:c>
      <x:c r="G1826" s="15" t="n">
        <x:v>6</x:v>
      </x:c>
      <x:c r="H1826" s="15" t="n">
        <x:v>14</x:v>
      </x:c>
    </x:row>
    <x:row r="1827" ht="52" customHeight="1">
      <x:c r="A1827" s="13" t="str">
        <x:v>CNS-R10</x:v>
      </x:c>
      <x:c r="B1827" s="13" t="str">
        <x:v>Commandement et confiance</x:v>
      </x:c>
      <x:c r="C1827" s="13" t="str">
        <x:v>Maison et clan</x:v>
      </x:c>
      <x:c r="D1827" s="13" t="str">
        <x:v>Règles du navire de clan</x:v>
      </x:c>
      <x:c r="E1827" s="13" t="str">
        <x:v>Lire Maison et clan</x:v>
      </x:c>
      <x:c r="F1827" s="13" t="str">
        <x:v>Reconstitution documentée V4 — nouvelle rédaction V5</x:v>
      </x:c>
      <x:c r="G1827" s="15" t="n">
        <x:v>6</x:v>
      </x:c>
      <x:c r="H1827" s="15" t="n">
        <x:v>15</x:v>
      </x:c>
    </x:row>
    <x:row r="1828" ht="52" customHeight="1">
      <x:c r="A1828" s="13" t="str">
        <x:v>CNS-R11</x:v>
      </x:c>
      <x:c r="B1828" s="13" t="str">
        <x:v>Propriété des biens</x:v>
      </x:c>
      <x:c r="C1828" s="13" t="str">
        <x:v>Maison et clan</x:v>
      </x:c>
      <x:c r="D1828" s="13" t="str">
        <x:v>Règles du navire de clan</x:v>
      </x:c>
      <x:c r="E1828" s="13" t="str">
        <x:v>Lire Maison et clan</x:v>
      </x:c>
      <x:c r="F1828" s="13" t="str">
        <x:v>Reconstitution documentée V4 — nouvelle rédaction V5</x:v>
      </x:c>
      <x:c r="G1828" s="15" t="n">
        <x:v>6</x:v>
      </x:c>
      <x:c r="H1828" s="15" t="n">
        <x:v>16</x:v>
      </x:c>
    </x:row>
    <x:row r="1829" ht="52" customHeight="1">
      <x:c r="A1829" s="13" t="str">
        <x:v>CNS-R12</x:v>
      </x:c>
      <x:c r="B1829" s="13" t="str">
        <x:v>Charte incarnée</x:v>
      </x:c>
      <x:c r="C1829" s="13" t="str">
        <x:v>Maison et clan</x:v>
      </x:c>
      <x:c r="D1829" s="13" t="str">
        <x:v>Règles du navire de clan</x:v>
      </x:c>
      <x:c r="E1829" s="13" t="str">
        <x:v>Lire Maison et clan</x:v>
      </x:c>
      <x:c r="F1829" s="13" t="str">
        <x:v>Reconstitution documentée V4 — nouvelle rédaction V5</x:v>
      </x:c>
      <x:c r="G1829" s="15" t="n">
        <x:v>6</x:v>
      </x:c>
      <x:c r="H1829" s="15" t="n">
        <x:v>17</x:v>
      </x:c>
    </x:row>
    <x:row r="1830" ht="52" customHeight="1">
      <x:c r="A1830" s="13" t="str">
        <x:v>CNS-R13</x:v>
      </x:c>
      <x:c r="B1830" s="13" t="str">
        <x:v>Ravitaillement</x:v>
      </x:c>
      <x:c r="C1830" s="13" t="str">
        <x:v>Maison et clan</x:v>
      </x:c>
      <x:c r="D1830" s="13" t="str">
        <x:v>Règles du navire de clan</x:v>
      </x:c>
      <x:c r="E1830" s="13" t="str">
        <x:v>Lire Maison et clan</x:v>
      </x:c>
      <x:c r="F1830" s="13" t="str">
        <x:v>Reconstitution documentée V4 — nouvelle rédaction V5</x:v>
      </x:c>
      <x:c r="G1830" s="15" t="n">
        <x:v>6</x:v>
      </x:c>
      <x:c r="H1830" s="15" t="n">
        <x:v>18</x:v>
      </x:c>
    </x:row>
    <x:row r="1831" ht="52" customHeight="1">
      <x:c r="A1831" s="13" t="str">
        <x:v>CNS-R14</x:v>
      </x:c>
      <x:c r="B1831" s="13" t="str">
        <x:v>Dégâts de coque</x:v>
      </x:c>
      <x:c r="C1831" s="13" t="str">
        <x:v>Maison et clan</x:v>
      </x:c>
      <x:c r="D1831" s="13" t="str">
        <x:v>Règles du navire de clan</x:v>
      </x:c>
      <x:c r="E1831" s="13" t="str">
        <x:v>Lire Maison et clan</x:v>
      </x:c>
      <x:c r="F1831" s="13" t="str">
        <x:v>Reconstitution documentée V4 — nouvelle rédaction V5</x:v>
      </x:c>
      <x:c r="G1831" s="15" t="n">
        <x:v>6</x:v>
      </x:c>
      <x:c r="H1831" s="15" t="n">
        <x:v>19</x:v>
      </x:c>
    </x:row>
    <x:row r="1832" ht="52" customHeight="1">
      <x:c r="A1832" s="13" t="str">
        <x:v>CNS-R15</x:v>
      </x:c>
      <x:c r="B1832" s="13" t="str">
        <x:v>Navigation collective</x:v>
      </x:c>
      <x:c r="C1832" s="13" t="str">
        <x:v>Maison et clan</x:v>
      </x:c>
      <x:c r="D1832" s="13" t="str">
        <x:v>Règles du navire de clan</x:v>
      </x:c>
      <x:c r="E1832" s="13" t="str">
        <x:v>Lire Maison et clan</x:v>
      </x:c>
      <x:c r="F1832" s="13" t="str">
        <x:v>Reconstitution documentée V4 — nouvelle rédaction V5</x:v>
      </x:c>
      <x:c r="G1832" s="15" t="n">
        <x:v>6</x:v>
      </x:c>
      <x:c r="H1832" s="15" t="n">
        <x:v>20</x:v>
      </x:c>
    </x:row>
    <x:row r="1833" ht="52" customHeight="1">
      <x:c r="A1833" s="13" t="str">
        <x:v>CNS-R16</x:v>
      </x:c>
      <x:c r="B1833" s="13" t="str">
        <x:v>Retour prioritaire</x:v>
      </x:c>
      <x:c r="C1833" s="13" t="str">
        <x:v>Maison et clan</x:v>
      </x:c>
      <x:c r="D1833" s="13" t="str">
        <x:v>Règles du navire de clan</x:v>
      </x:c>
      <x:c r="E1833" s="13" t="str">
        <x:v>Lire Maison et clan</x:v>
      </x:c>
      <x:c r="F1833" s="13" t="str">
        <x:v>Reconstitution documentée V4 — nouvelle rédaction V5</x:v>
      </x:c>
      <x:c r="G1833" s="15" t="n">
        <x:v>6</x:v>
      </x:c>
      <x:c r="H1833" s="15" t="n">
        <x:v>21</x:v>
      </x:c>
    </x:row>
    <x:row r="1834" ht="52" customHeight="1">
      <x:c r="A1834" s="13" t="str">
        <x:v>CNS-R17</x:v>
      </x:c>
      <x:c r="B1834" s="13" t="str">
        <x:v>Soins et repos</x:v>
      </x:c>
      <x:c r="C1834" s="13" t="str">
        <x:v>Maison et clan</x:v>
      </x:c>
      <x:c r="D1834" s="13" t="str">
        <x:v>Règles du navire de clan</x:v>
      </x:c>
      <x:c r="E1834" s="13" t="str">
        <x:v>Lire Maison et clan</x:v>
      </x:c>
      <x:c r="F1834" s="13" t="str">
        <x:v>Reconstitution documentée V4 — nouvelle rédaction V5</x:v>
      </x:c>
      <x:c r="G1834" s="15" t="n">
        <x:v>6</x:v>
      </x:c>
      <x:c r="H1834" s="15" t="n">
        <x:v>22</x:v>
      </x:c>
    </x:row>
    <x:row r="1835" ht="52" customHeight="1">
      <x:c r="A1835" s="13" t="str">
        <x:v>CNS-R18</x:v>
      </x:c>
      <x:c r="B1835" s="13" t="str">
        <x:v>Entraînement</x:v>
      </x:c>
      <x:c r="C1835" s="13" t="str">
        <x:v>Maison et clan</x:v>
      </x:c>
      <x:c r="D1835" s="13" t="str">
        <x:v>Règles du navire de clan</x:v>
      </x:c>
      <x:c r="E1835" s="13" t="str">
        <x:v>Lire Maison et clan</x:v>
      </x:c>
      <x:c r="F1835" s="13" t="str">
        <x:v>Reconstitution documentée V4 — nouvelle rédaction V5</x:v>
      </x:c>
      <x:c r="G1835" s="15" t="n">
        <x:v>6</x:v>
      </x:c>
      <x:c r="H1835" s="15" t="n">
        <x:v>23</x:v>
      </x:c>
    </x:row>
    <x:row r="1836" ht="52" customHeight="1">
      <x:c r="A1836" s="13" t="str">
        <x:v>CNS-R19</x:v>
      </x:c>
      <x:c r="B1836" s="13" t="str">
        <x:v>Duels à bord</x:v>
      </x:c>
      <x:c r="C1836" s="13" t="str">
        <x:v>Maison et clan</x:v>
      </x:c>
      <x:c r="D1836" s="13" t="str">
        <x:v>Règles du navire de clan</x:v>
      </x:c>
      <x:c r="E1836" s="13" t="str">
        <x:v>Lire Maison et clan</x:v>
      </x:c>
      <x:c r="F1836" s="13" t="str">
        <x:v>Reconstitution documentée V4 — nouvelle rédaction V5</x:v>
      </x:c>
      <x:c r="G1836" s="15" t="n">
        <x:v>6</x:v>
      </x:c>
      <x:c r="H1836" s="15" t="n">
        <x:v>24</x:v>
      </x:c>
    </x:row>
    <x:row r="1837" ht="52" customHeight="1">
      <x:c r="A1837" s="13" t="str">
        <x:v>CNS-R20</x:v>
      </x:c>
      <x:c r="B1837" s="13" t="str">
        <x:v>Trophées collectifs</x:v>
      </x:c>
      <x:c r="C1837" s="13" t="str">
        <x:v>Maison et clan</x:v>
      </x:c>
      <x:c r="D1837" s="13" t="str">
        <x:v>Règles du navire de clan</x:v>
      </x:c>
      <x:c r="E1837" s="13" t="str">
        <x:v>Lire Maison et clan</x:v>
      </x:c>
      <x:c r="F1837" s="13" t="str">
        <x:v>Reconstitution documentée V4 — nouvelle rédaction V5</x:v>
      </x:c>
      <x:c r="G1837" s="15" t="n">
        <x:v>6</x:v>
      </x:c>
      <x:c r="H1837" s="15" t="n">
        <x:v>25</x:v>
      </x:c>
    </x:row>
    <x:row r="1838" ht="52" customHeight="1">
      <x:c r="A1838" s="13" t="str">
        <x:v>CNS-R21</x:v>
      </x:c>
      <x:c r="B1838" s="13" t="str">
        <x:v>Rapports de guerre</x:v>
      </x:c>
      <x:c r="C1838" s="13" t="str">
        <x:v>Maison et clan</x:v>
      </x:c>
      <x:c r="D1838" s="13" t="str">
        <x:v>Règles du navire de clan</x:v>
      </x:c>
      <x:c r="E1838" s="13" t="str">
        <x:v>Lire Maison et clan</x:v>
      </x:c>
      <x:c r="F1838" s="13" t="str">
        <x:v>Reconstitution documentée V4 — nouvelle rédaction V5</x:v>
      </x:c>
      <x:c r="G1838" s="15" t="n">
        <x:v>6</x:v>
      </x:c>
      <x:c r="H1838" s="15" t="n">
        <x:v>26</x:v>
      </x:c>
    </x:row>
    <x:row r="1839" ht="52" customHeight="1">
      <x:c r="A1839" s="13" t="str">
        <x:v>CNS-R22</x:v>
      </x:c>
      <x:c r="B1839" s="13" t="str">
        <x:v>Warp facultatif</x:v>
      </x:c>
      <x:c r="C1839" s="13" t="str">
        <x:v>Maison et clan</x:v>
      </x:c>
      <x:c r="D1839" s="13" t="str">
        <x:v>Règles du navire de clan</x:v>
      </x:c>
      <x:c r="E1839" s="13" t="str">
        <x:v>Lire Maison et clan</x:v>
      </x:c>
      <x:c r="F1839" s="13" t="str">
        <x:v>Reconstitution documentée V4 — nouvelle rédaction V5</x:v>
      </x:c>
      <x:c r="G1839" s="15" t="n">
        <x:v>6</x:v>
      </x:c>
      <x:c r="H1839" s="15" t="n">
        <x:v>27</x:v>
      </x:c>
    </x:row>
    <x:row r="1840" ht="52" customHeight="1">
      <x:c r="A1840" s="13" t="str">
        <x:v>CNS-R23</x:v>
      </x:c>
      <x:c r="B1840" s="13" t="str">
        <x:v>Pas de duplication temporelle</x:v>
      </x:c>
      <x:c r="C1840" s="13" t="str">
        <x:v>Maison et clan</x:v>
      </x:c>
      <x:c r="D1840" s="13" t="str">
        <x:v>Règles du navire de clan</x:v>
      </x:c>
      <x:c r="E1840" s="13" t="str">
        <x:v>Lire Maison et clan</x:v>
      </x:c>
      <x:c r="F1840" s="13" t="str">
        <x:v>Reconstitution documentée V4 — nouvelle rédaction V5</x:v>
      </x:c>
      <x:c r="G1840" s="15" t="n">
        <x:v>6</x:v>
      </x:c>
      <x:c r="H1840" s="15" t="n">
        <x:v>28</x:v>
      </x:c>
    </x:row>
    <x:row r="1841" ht="52" customHeight="1">
      <x:c r="A1841" s="13" t="str">
        <x:v>CNS-R24</x:v>
      </x:c>
      <x:c r="B1841" s="13" t="str">
        <x:v>Relations entre clans</x:v>
      </x:c>
      <x:c r="C1841" s="13" t="str">
        <x:v>Maison et clan</x:v>
      </x:c>
      <x:c r="D1841" s="13" t="str">
        <x:v>Règles du navire de clan</x:v>
      </x:c>
      <x:c r="E1841" s="13" t="str">
        <x:v>Lire Maison et clan</x:v>
      </x:c>
      <x:c r="F1841" s="13" t="str">
        <x:v>Reconstitution documentée V4 — nouvelle rédaction V5</x:v>
      </x:c>
      <x:c r="G1841" s="15" t="n">
        <x:v>6</x:v>
      </x:c>
      <x:c r="H1841" s="15" t="n">
        <x:v>29</x:v>
      </x:c>
    </x:row>
    <x:row r="1842" ht="52" customHeight="1">
      <x:c r="A1842" s="13" t="str">
        <x:v>CNS-R25</x:v>
      </x:c>
      <x:c r="B1842" s="13" t="str">
        <x:v>Départ d’un membre</x:v>
      </x:c>
      <x:c r="C1842" s="13" t="str">
        <x:v>Maison et clan</x:v>
      </x:c>
      <x:c r="D1842" s="13" t="str">
        <x:v>Règles du navire de clan</x:v>
      </x:c>
      <x:c r="E1842" s="13" t="str">
        <x:v>Lire Maison et clan</x:v>
      </x:c>
      <x:c r="F1842" s="13" t="str">
        <x:v>Reconstitution documentée V4 — nouvelle rédaction V5</x:v>
      </x:c>
      <x:c r="G1842" s="15" t="n">
        <x:v>6</x:v>
      </x:c>
      <x:c r="H1842" s="15" t="n">
        <x:v>30</x:v>
      </x:c>
    </x:row>
    <x:row r="1843" ht="52" customHeight="1">
      <x:c r="A1843" s="13" t="str">
        <x:v>CNS-R26</x:v>
      </x:c>
      <x:c r="B1843" s="13" t="str">
        <x:v>Succession</x:v>
      </x:c>
      <x:c r="C1843" s="13" t="str">
        <x:v>Maison et clan</x:v>
      </x:c>
      <x:c r="D1843" s="13" t="str">
        <x:v>Règles du navire de clan</x:v>
      </x:c>
      <x:c r="E1843" s="13" t="str">
        <x:v>Lire Maison et clan</x:v>
      </x:c>
      <x:c r="F1843" s="13" t="str">
        <x:v>Reconstitution documentée V4 — nouvelle rédaction V5</x:v>
      </x:c>
      <x:c r="G1843" s="15" t="n">
        <x:v>6</x:v>
      </x:c>
      <x:c r="H1843" s="15" t="n">
        <x:v>31</x:v>
      </x:c>
    </x:row>
    <x:row r="1844" ht="52" customHeight="1">
      <x:c r="A1844" s="13" t="str">
        <x:v>CNS-R27</x:v>
      </x:c>
      <x:c r="B1844" s="13" t="str">
        <x:v>Coopération future</x:v>
      </x:c>
      <x:c r="C1844" s="13" t="str">
        <x:v>Maison et clan</x:v>
      </x:c>
      <x:c r="D1844" s="13" t="str">
        <x:v>Règles du navire de clan</x:v>
      </x:c>
      <x:c r="E1844" s="13" t="str">
        <x:v>Lire Maison et clan</x:v>
      </x:c>
      <x:c r="F1844" s="13" t="str">
        <x:v>Reconstitution documentée V4 — nouvelle rédaction V5</x:v>
      </x:c>
      <x:c r="G1844" s="15" t="n">
        <x:v>6</x:v>
      </x:c>
      <x:c r="H1844" s="15" t="n">
        <x:v>32</x:v>
      </x:c>
    </x:row>
    <x:row r="1845" ht="52" customHeight="1">
      <x:c r="A1845" s="13" t="str">
        <x:v>CNS-R28</x:v>
      </x:c>
      <x:c r="B1845" s="13" t="str">
        <x:v>Déconnexion</x:v>
      </x:c>
      <x:c r="C1845" s="13" t="str">
        <x:v>Maison et clan</x:v>
      </x:c>
      <x:c r="D1845" s="13" t="str">
        <x:v>Règles du navire de clan</x:v>
      </x:c>
      <x:c r="E1845" s="13" t="str">
        <x:v>Lire Maison et clan</x:v>
      </x:c>
      <x:c r="F1845" s="13" t="str">
        <x:v>Reconstitution documentée V4 — nouvelle rédaction V5</x:v>
      </x:c>
      <x:c r="G1845" s="15" t="n">
        <x:v>6</x:v>
      </x:c>
      <x:c r="H1845" s="15" t="n">
        <x:v>33</x:v>
      </x:c>
    </x:row>
    <x:row r="1846" ht="52" customHeight="1">
      <x:c r="A1846" s="13" t="str">
        <x:v>CNS-R29</x:v>
      </x:c>
      <x:c r="B1846" s="13" t="str">
        <x:v>Sauvegarde collective</x:v>
      </x:c>
      <x:c r="C1846" s="13" t="str">
        <x:v>Maison et clan</x:v>
      </x:c>
      <x:c r="D1846" s="13" t="str">
        <x:v>Règles du navire de clan</x:v>
      </x:c>
      <x:c r="E1846" s="13" t="str">
        <x:v>Lire Maison et clan</x:v>
      </x:c>
      <x:c r="F1846" s="13" t="str">
        <x:v>Reconstitution documentée V4 — nouvelle rédaction V5</x:v>
      </x:c>
      <x:c r="G1846" s="15" t="n">
        <x:v>6</x:v>
      </x:c>
      <x:c r="H1846" s="15" t="n">
        <x:v>34</x:v>
      </x:c>
    </x:row>
    <x:row r="1847" ht="52" customHeight="1">
      <x:c r="A1847" s="13" t="str">
        <x:v>CNS-R30</x:v>
      </x:c>
      <x:c r="B1847" s="13" t="str">
        <x:v>Fin de vie du navire</x:v>
      </x:c>
      <x:c r="C1847" s="13" t="str">
        <x:v>Maison et clan</x:v>
      </x:c>
      <x:c r="D1847" s="13" t="str">
        <x:v>Règles du navire de clan</x:v>
      </x:c>
      <x:c r="E1847" s="13" t="str">
        <x:v>Lire Maison et clan</x:v>
      </x:c>
      <x:c r="F1847" s="13" t="str">
        <x:v>Reconstitution documentée V4 — nouvelle rédaction V5</x:v>
      </x:c>
      <x:c r="G1847" s="15" t="n">
        <x:v>6</x:v>
      </x:c>
      <x:c r="H1847" s="15" t="n">
        <x:v>35</x:v>
      </x:c>
    </x:row>
    <x:row r="1848" ht="52" customHeight="1">
      <x:c r="A1848" s="13" t="str">
        <x:v>CNS-P01</x:v>
      </x:c>
      <x:c r="B1848" s="13" t="str">
        <x:v>Passerelle de veille</x:v>
      </x:c>
      <x:c r="C1848" s="13" t="str">
        <x:v>Maison et clan</x:v>
      </x:c>
      <x:c r="D1848" s="13" t="str">
        <x:v>Ponts du navire de clan</x:v>
      </x:c>
      <x:c r="E1848" s="13" t="str">
        <x:v>Lire Maison et clan</x:v>
      </x:c>
      <x:c r="F1848" s="13" t="str">
        <x:v>Reconstitution documentée V4 — nouvelle rédaction V5</x:v>
      </x:c>
      <x:c r="G1848" s="15" t="n">
        <x:v>10</x:v>
      </x:c>
      <x:c r="H1848" s="15" t="n">
        <x:v>6</x:v>
      </x:c>
    </x:row>
    <x:row r="1849" ht="52" customHeight="1">
      <x:c r="A1849" s="13" t="str">
        <x:v>CNS-P02</x:v>
      </x:c>
      <x:c r="B1849" s="13" t="str">
        <x:v>Salon des routes</x:v>
      </x:c>
      <x:c r="C1849" s="13" t="str">
        <x:v>Maison et clan</x:v>
      </x:c>
      <x:c r="D1849" s="13" t="str">
        <x:v>Ponts du navire de clan</x:v>
      </x:c>
      <x:c r="E1849" s="13" t="str">
        <x:v>Lire Maison et clan</x:v>
      </x:c>
      <x:c r="F1849" s="13" t="str">
        <x:v>Reconstitution documentée V4 — nouvelle rédaction V5</x:v>
      </x:c>
      <x:c r="G1849" s="15" t="n">
        <x:v>10</x:v>
      </x:c>
      <x:c r="H1849" s="15" t="n">
        <x:v>7</x:v>
      </x:c>
    </x:row>
    <x:row r="1850" ht="52" customHeight="1">
      <x:c r="A1850" s="13" t="str">
        <x:v>CNS-P03</x:v>
      </x:c>
      <x:c r="B1850" s="13" t="str">
        <x:v>Chambre des signaux</x:v>
      </x:c>
      <x:c r="C1850" s="13" t="str">
        <x:v>Maison et clan</x:v>
      </x:c>
      <x:c r="D1850" s="13" t="str">
        <x:v>Ponts du navire de clan</x:v>
      </x:c>
      <x:c r="E1850" s="13" t="str">
        <x:v>Lire Maison et clan</x:v>
      </x:c>
      <x:c r="F1850" s="13" t="str">
        <x:v>Reconstitution documentée V4 — nouvelle rédaction V5</x:v>
      </x:c>
      <x:c r="G1850" s="15" t="n">
        <x:v>10</x:v>
      </x:c>
      <x:c r="H1850" s="15" t="n">
        <x:v>8</x:v>
      </x:c>
    </x:row>
    <x:row r="1851" ht="52" customHeight="1">
      <x:c r="A1851" s="13" t="str">
        <x:v>CNS-P04</x:v>
      </x:c>
      <x:c r="B1851" s="13" t="str">
        <x:v>Salon de charte</x:v>
      </x:c>
      <x:c r="C1851" s="13" t="str">
        <x:v>Maison et clan</x:v>
      </x:c>
      <x:c r="D1851" s="13" t="str">
        <x:v>Ponts du navire de clan</x:v>
      </x:c>
      <x:c r="E1851" s="13" t="str">
        <x:v>Lire Maison et clan</x:v>
      </x:c>
      <x:c r="F1851" s="13" t="str">
        <x:v>Reconstitution documentée V4 — nouvelle rédaction V5</x:v>
      </x:c>
      <x:c r="G1851" s="15" t="n">
        <x:v>10</x:v>
      </x:c>
      <x:c r="H1851" s="15" t="n">
        <x:v>9</x:v>
      </x:c>
    </x:row>
    <x:row r="1852" ht="52" customHeight="1">
      <x:c r="A1852" s="13" t="str">
        <x:v>CNS-P05</x:v>
      </x:c>
      <x:c r="B1852" s="13" t="str">
        <x:v>Mémoire des traversées</x:v>
      </x:c>
      <x:c r="C1852" s="13" t="str">
        <x:v>Maison et clan</x:v>
      </x:c>
      <x:c r="D1852" s="13" t="str">
        <x:v>Ponts du navire de clan</x:v>
      </x:c>
      <x:c r="E1852" s="13" t="str">
        <x:v>Lire Maison et clan</x:v>
      </x:c>
      <x:c r="F1852" s="13" t="str">
        <x:v>Reconstitution documentée V4 — nouvelle rédaction V5</x:v>
      </x:c>
      <x:c r="G1852" s="15" t="n">
        <x:v>10</x:v>
      </x:c>
      <x:c r="H1852" s="15" t="n">
        <x:v>10</x:v>
      </x:c>
    </x:row>
    <x:row r="1853" ht="52" customHeight="1">
      <x:c r="A1853" s="13" t="str">
        <x:v>CNS-P06</x:v>
      </x:c>
      <x:c r="B1853" s="13" t="str">
        <x:v>Belvédère des retours</x:v>
      </x:c>
      <x:c r="C1853" s="13" t="str">
        <x:v>Maison et clan</x:v>
      </x:c>
      <x:c r="D1853" s="13" t="str">
        <x:v>Ponts du navire de clan</x:v>
      </x:c>
      <x:c r="E1853" s="13" t="str">
        <x:v>Lire Maison et clan</x:v>
      </x:c>
      <x:c r="F1853" s="13" t="str">
        <x:v>Reconstitution documentée V4 — nouvelle rédaction V5</x:v>
      </x:c>
      <x:c r="G1853" s="15" t="n">
        <x:v>10</x:v>
      </x:c>
      <x:c r="H1853" s="15" t="n">
        <x:v>11</x:v>
      </x:c>
    </x:row>
    <x:row r="1854" ht="52" customHeight="1">
      <x:c r="A1854" s="13" t="str">
        <x:v>CNS-P07</x:v>
      </x:c>
      <x:c r="B1854" s="13" t="str">
        <x:v>Foyer commun</x:v>
      </x:c>
      <x:c r="C1854" s="13" t="str">
        <x:v>Maison et clan</x:v>
      </x:c>
      <x:c r="D1854" s="13" t="str">
        <x:v>Ponts du navire de clan</x:v>
      </x:c>
      <x:c r="E1854" s="13" t="str">
        <x:v>Lire Maison et clan</x:v>
      </x:c>
      <x:c r="F1854" s="13" t="str">
        <x:v>Reconstitution documentée V4 — nouvelle rédaction V5</x:v>
      </x:c>
      <x:c r="G1854" s="15" t="n">
        <x:v>10</x:v>
      </x:c>
      <x:c r="H1854" s="15" t="n">
        <x:v>12</x:v>
      </x:c>
    </x:row>
    <x:row r="1855" ht="52" customHeight="1">
      <x:c r="A1855" s="13" t="str">
        <x:v>CNS-P08</x:v>
      </x:c>
      <x:c r="B1855" s="13" t="str">
        <x:v>Palier des haltes</x:v>
      </x:c>
      <x:c r="C1855" s="13" t="str">
        <x:v>Maison et clan</x:v>
      </x:c>
      <x:c r="D1855" s="13" t="str">
        <x:v>Ponts du navire de clan</x:v>
      </x:c>
      <x:c r="E1855" s="13" t="str">
        <x:v>Lire Maison et clan</x:v>
      </x:c>
      <x:c r="F1855" s="13" t="str">
        <x:v>Reconstitution documentée V4 — nouvelle rédaction V5</x:v>
      </x:c>
      <x:c r="G1855" s="15" t="n">
        <x:v>10</x:v>
      </x:c>
      <x:c r="H1855" s="15" t="n">
        <x:v>13</x:v>
      </x:c>
    </x:row>
    <x:row r="1856" ht="52" customHeight="1">
      <x:c r="A1856" s="13" t="str">
        <x:v>CNS-P09</x:v>
      </x:c>
      <x:c r="B1856" s="13" t="str">
        <x:v>Chambres du premier cercle</x:v>
      </x:c>
      <x:c r="C1856" s="13" t="str">
        <x:v>Maison et clan</x:v>
      </x:c>
      <x:c r="D1856" s="13" t="str">
        <x:v>Ponts du navire de clan</x:v>
      </x:c>
      <x:c r="E1856" s="13" t="str">
        <x:v>Lire Maison et clan</x:v>
      </x:c>
      <x:c r="F1856" s="13" t="str">
        <x:v>Reconstitution documentée V4 — nouvelle rédaction V5</x:v>
      </x:c>
      <x:c r="G1856" s="15" t="n">
        <x:v>10</x:v>
      </x:c>
      <x:c r="H1856" s="15" t="n">
        <x:v>14</x:v>
      </x:c>
    </x:row>
    <x:row r="1857" ht="52" customHeight="1">
      <x:c r="A1857" s="13" t="str">
        <x:v>CNS-P10</x:v>
      </x:c>
      <x:c r="B1857" s="13" t="str">
        <x:v>Chambres des équipes élargies</x:v>
      </x:c>
      <x:c r="C1857" s="13" t="str">
        <x:v>Maison et clan</x:v>
      </x:c>
      <x:c r="D1857" s="13" t="str">
        <x:v>Ponts du navire de clan</x:v>
      </x:c>
      <x:c r="E1857" s="13" t="str">
        <x:v>Lire Maison et clan</x:v>
      </x:c>
      <x:c r="F1857" s="13" t="str">
        <x:v>Reconstitution documentée V4 — nouvelle rédaction V5</x:v>
      </x:c>
      <x:c r="G1857" s="15" t="n">
        <x:v>10</x:v>
      </x:c>
      <x:c r="H1857" s="15" t="n">
        <x:v>15</x:v>
      </x:c>
    </x:row>
    <x:row r="1858" ht="52" customHeight="1">
      <x:c r="A1858" s="13" t="str">
        <x:v>CNS-P11</x:v>
      </x:c>
      <x:c r="B1858" s="13" t="str">
        <x:v>Salle de soin</x:v>
      </x:c>
      <x:c r="C1858" s="13" t="str">
        <x:v>Maison et clan</x:v>
      </x:c>
      <x:c r="D1858" s="13" t="str">
        <x:v>Ponts du navire de clan</x:v>
      </x:c>
      <x:c r="E1858" s="13" t="str">
        <x:v>Lire Maison et clan</x:v>
      </x:c>
      <x:c r="F1858" s="13" t="str">
        <x:v>Reconstitution documentée V4 — nouvelle rédaction V5</x:v>
      </x:c>
      <x:c r="G1858" s="15" t="n">
        <x:v>10</x:v>
      </x:c>
      <x:c r="H1858" s="15" t="n">
        <x:v>16</x:v>
      </x:c>
    </x:row>
    <x:row r="1859" ht="52" customHeight="1">
      <x:c r="A1859" s="13" t="str">
        <x:v>CNS-P12</x:v>
      </x:c>
      <x:c r="B1859" s="13" t="str">
        <x:v>Coursive d’entraînement</x:v>
      </x:c>
      <x:c r="C1859" s="13" t="str">
        <x:v>Maison et clan</x:v>
      </x:c>
      <x:c r="D1859" s="13" t="str">
        <x:v>Ponts du navire de clan</x:v>
      </x:c>
      <x:c r="E1859" s="13" t="str">
        <x:v>Lire Maison et clan</x:v>
      </x:c>
      <x:c r="F1859" s="13" t="str">
        <x:v>Reconstitution documentée V4 — nouvelle rédaction V5</x:v>
      </x:c>
      <x:c r="G1859" s="15" t="n">
        <x:v>10</x:v>
      </x:c>
      <x:c r="H1859" s="15" t="n">
        <x:v>17</x:v>
      </x:c>
    </x:row>
    <x:row r="1860" ht="52" customHeight="1">
      <x:c r="A1860" s="13" t="str">
        <x:v>CNS-P13</x:v>
      </x:c>
      <x:c r="B1860" s="13" t="str">
        <x:v>Sas des arrivées</x:v>
      </x:c>
      <x:c r="C1860" s="13" t="str">
        <x:v>Maison et clan</x:v>
      </x:c>
      <x:c r="D1860" s="13" t="str">
        <x:v>Ponts du navire de clan</x:v>
      </x:c>
      <x:c r="E1860" s="13" t="str">
        <x:v>Lire Maison et clan</x:v>
      </x:c>
      <x:c r="F1860" s="13" t="str">
        <x:v>Reconstitution documentée V4 — nouvelle rédaction V5</x:v>
      </x:c>
      <x:c r="G1860" s="15" t="n">
        <x:v>10</x:v>
      </x:c>
      <x:c r="H1860" s="15" t="n">
        <x:v>18</x:v>
      </x:c>
    </x:row>
    <x:row r="1861" ht="52" customHeight="1">
      <x:c r="A1861" s="13" t="str">
        <x:v>CNS-P14</x:v>
      </x:c>
      <x:c r="B1861" s="13" t="str">
        <x:v>Carrefour des charges</x:v>
      </x:c>
      <x:c r="C1861" s="13" t="str">
        <x:v>Maison et clan</x:v>
      </x:c>
      <x:c r="D1861" s="13" t="str">
        <x:v>Ponts du navire de clan</x:v>
      </x:c>
      <x:c r="E1861" s="13" t="str">
        <x:v>Lire Maison et clan</x:v>
      </x:c>
      <x:c r="F1861" s="13" t="str">
        <x:v>Reconstitution documentée V4 — nouvelle rédaction V5</x:v>
      </x:c>
      <x:c r="G1861" s="15" t="n">
        <x:v>10</x:v>
      </x:c>
      <x:c r="H1861" s="15" t="n">
        <x:v>19</x:v>
      </x:c>
    </x:row>
    <x:row r="1862" ht="52" customHeight="1">
      <x:c r="A1862" s="13" t="str">
        <x:v>CNS-P15</x:v>
      </x:c>
      <x:c r="B1862" s="13" t="str">
        <x:v>Atelier de coque</x:v>
      </x:c>
      <x:c r="C1862" s="13" t="str">
        <x:v>Maison et clan</x:v>
      </x:c>
      <x:c r="D1862" s="13" t="str">
        <x:v>Ponts du navire de clan</x:v>
      </x:c>
      <x:c r="E1862" s="13" t="str">
        <x:v>Lire Maison et clan</x:v>
      </x:c>
      <x:c r="F1862" s="13" t="str">
        <x:v>Reconstitution documentée V4 — nouvelle rédaction V5</x:v>
      </x:c>
      <x:c r="G1862" s="15" t="n">
        <x:v>10</x:v>
      </x:c>
      <x:c r="H1862" s="15" t="n">
        <x:v>20</x:v>
      </x:c>
    </x:row>
    <x:row r="1863" ht="52" customHeight="1">
      <x:c r="A1863" s="13" t="str">
        <x:v>CNS-P16</x:v>
      </x:c>
      <x:c r="B1863" s="13" t="str">
        <x:v>Atelier des traces de chasse</x:v>
      </x:c>
      <x:c r="C1863" s="13" t="str">
        <x:v>Maison et clan</x:v>
      </x:c>
      <x:c r="D1863" s="13" t="str">
        <x:v>Ponts du navire de clan</x:v>
      </x:c>
      <x:c r="E1863" s="13" t="str">
        <x:v>Lire Maison et clan</x:v>
      </x:c>
      <x:c r="F1863" s="13" t="str">
        <x:v>Reconstitution documentée V4 — nouvelle rédaction V5</x:v>
      </x:c>
      <x:c r="G1863" s="15" t="n">
        <x:v>10</x:v>
      </x:c>
      <x:c r="H1863" s="15" t="n">
        <x:v>21</x:v>
      </x:c>
    </x:row>
    <x:row r="1864" ht="52" customHeight="1">
      <x:c r="A1864" s="13" t="str">
        <x:v>CNS-P17</x:v>
      </x:c>
      <x:c r="B1864" s="13" t="str">
        <x:v>Galerie des dépôts du clan</x:v>
      </x:c>
      <x:c r="C1864" s="13" t="str">
        <x:v>Maison et clan</x:v>
      </x:c>
      <x:c r="D1864" s="13" t="str">
        <x:v>Ponts du navire de clan</x:v>
      </x:c>
      <x:c r="E1864" s="13" t="str">
        <x:v>Lire Maison et clan</x:v>
      </x:c>
      <x:c r="F1864" s="13" t="str">
        <x:v>Reconstitution documentée V4 — nouvelle rédaction V5</x:v>
      </x:c>
      <x:c r="G1864" s="15" t="n">
        <x:v>10</x:v>
      </x:c>
      <x:c r="H1864" s="15" t="n">
        <x:v>22</x:v>
      </x:c>
    </x:row>
    <x:row r="1865" ht="52" customHeight="1">
      <x:c r="A1865" s="13" t="str">
        <x:v>CNS-P18</x:v>
      </x:c>
      <x:c r="B1865" s="13" t="str">
        <x:v>Hangar des navettes</x:v>
      </x:c>
      <x:c r="C1865" s="13" t="str">
        <x:v>Maison et clan</x:v>
      </x:c>
      <x:c r="D1865" s="13" t="str">
        <x:v>Ponts du navire de clan</x:v>
      </x:c>
      <x:c r="E1865" s="13" t="str">
        <x:v>Lire Maison et clan</x:v>
      </x:c>
      <x:c r="F1865" s="13" t="str">
        <x:v>Reconstitution documentée V4 — nouvelle rédaction V5</x:v>
      </x:c>
      <x:c r="G1865" s="15" t="n">
        <x:v>10</x:v>
      </x:c>
      <x:c r="H1865" s="15" t="n">
        <x:v>23</x:v>
      </x:c>
    </x:row>
    <x:row r="1866" ht="52" customHeight="1">
      <x:c r="A1866" s="13" t="str">
        <x:v>CNS-P19</x:v>
      </x:c>
      <x:c r="B1866" s="13" t="str">
        <x:v>Soute des expéditions</x:v>
      </x:c>
      <x:c r="C1866" s="13" t="str">
        <x:v>Maison et clan</x:v>
      </x:c>
      <x:c r="D1866" s="13" t="str">
        <x:v>Ponts du navire de clan</x:v>
      </x:c>
      <x:c r="E1866" s="13" t="str">
        <x:v>Lire Maison et clan</x:v>
      </x:c>
      <x:c r="F1866" s="13" t="str">
        <x:v>Reconstitution documentée V4 — nouvelle rédaction V5</x:v>
      </x:c>
      <x:c r="G1866" s="15" t="n">
        <x:v>10</x:v>
      </x:c>
      <x:c r="H1866" s="15" t="n">
        <x:v>24</x:v>
      </x:c>
    </x:row>
    <x:row r="1867" ht="52" customHeight="1">
      <x:c r="A1867" s="13" t="str">
        <x:v>CNS-P20</x:v>
      </x:c>
      <x:c r="B1867" s="13" t="str">
        <x:v>Galerie des conduites</x:v>
      </x:c>
      <x:c r="C1867" s="13" t="str">
        <x:v>Maison et clan</x:v>
      </x:c>
      <x:c r="D1867" s="13" t="str">
        <x:v>Ponts du navire de clan</x:v>
      </x:c>
      <x:c r="E1867" s="13" t="str">
        <x:v>Lire Maison et clan</x:v>
      </x:c>
      <x:c r="F1867" s="13" t="str">
        <x:v>Reconstitution documentée V4 — nouvelle rédaction V5</x:v>
      </x:c>
      <x:c r="G1867" s="15" t="n">
        <x:v>10</x:v>
      </x:c>
      <x:c r="H1867" s="15" t="n">
        <x:v>25</x:v>
      </x:c>
    </x:row>
    <x:row r="1868" ht="52" customHeight="1">
      <x:c r="A1868" s="13" t="str">
        <x:v>CNS-P21</x:v>
      </x:c>
      <x:c r="B1868" s="13" t="str">
        <x:v>Chambre d’énergie</x:v>
      </x:c>
      <x:c r="C1868" s="13" t="str">
        <x:v>Maison et clan</x:v>
      </x:c>
      <x:c r="D1868" s="13" t="str">
        <x:v>Ponts du navire de clan</x:v>
      </x:c>
      <x:c r="E1868" s="13" t="str">
        <x:v>Lire Maison et clan</x:v>
      </x:c>
      <x:c r="F1868" s="13" t="str">
        <x:v>Reconstitution documentée V4 — nouvelle rédaction V5</x:v>
      </x:c>
      <x:c r="G1868" s="15" t="n">
        <x:v>10</x:v>
      </x:c>
      <x:c r="H1868" s="15" t="n">
        <x:v>26</x:v>
      </x:c>
    </x:row>
    <x:row r="1869" ht="52" customHeight="1">
      <x:c r="A1869" s="13" t="str">
        <x:v>CNS-P22</x:v>
      </x:c>
      <x:c r="B1869" s="13" t="str">
        <x:v>Salle de propulsion</x:v>
      </x:c>
      <x:c r="C1869" s="13" t="str">
        <x:v>Maison et clan</x:v>
      </x:c>
      <x:c r="D1869" s="13" t="str">
        <x:v>Ponts du navire de clan</x:v>
      </x:c>
      <x:c r="E1869" s="13" t="str">
        <x:v>Lire Maison et clan</x:v>
      </x:c>
      <x:c r="F1869" s="13" t="str">
        <x:v>Reconstitution documentée V4 — nouvelle rédaction V5</x:v>
      </x:c>
      <x:c r="G1869" s="15" t="n">
        <x:v>10</x:v>
      </x:c>
      <x:c r="H1869" s="15" t="n">
        <x:v>27</x:v>
      </x:c>
    </x:row>
    <x:row r="1870" ht="52" customHeight="1">
      <x:c r="A1870" s="13" t="str">
        <x:v>CNS-P23</x:v>
      </x:c>
      <x:c r="B1870" s="13" t="str">
        <x:v>Compartiment de mise à l’écart</x:v>
      </x:c>
      <x:c r="C1870" s="13" t="str">
        <x:v>Maison et clan</x:v>
      </x:c>
      <x:c r="D1870" s="13" t="str">
        <x:v>Ponts du navire de clan</x:v>
      </x:c>
      <x:c r="E1870" s="13" t="str">
        <x:v>Lire Maison et clan</x:v>
      </x:c>
      <x:c r="F1870" s="13" t="str">
        <x:v>Reconstitution documentée V4 — nouvelle rédaction V5</x:v>
      </x:c>
      <x:c r="G1870" s="15" t="n">
        <x:v>10</x:v>
      </x:c>
      <x:c r="H1870" s="15" t="n">
        <x:v>28</x:v>
      </x:c>
    </x:row>
    <x:row r="1871" ht="52" customHeight="1">
      <x:c r="A1871" s="13" t="str">
        <x:v>CNS-P24</x:v>
      </x:c>
      <x:c r="B1871" s="13" t="str">
        <x:v>Baie de retour</x:v>
      </x:c>
      <x:c r="C1871" s="13" t="str">
        <x:v>Maison et clan</x:v>
      </x:c>
      <x:c r="D1871" s="13" t="str">
        <x:v>Ponts du navire de clan</x:v>
      </x:c>
      <x:c r="E1871" s="13" t="str">
        <x:v>Lire Maison et clan</x:v>
      </x:c>
      <x:c r="F1871" s="13" t="str">
        <x:v>Reconstitution documentée V4 — nouvelle rédaction V5</x:v>
      </x:c>
      <x:c r="G1871" s="15" t="n">
        <x:v>10</x:v>
      </x:c>
      <x:c r="H1871" s="15" t="n">
        <x:v>29</x:v>
      </x:c>
    </x:row>
    <x:row r="1872" ht="52" customHeight="1">
      <x:c r="A1872" s="13" t="str">
        <x:v>CNS-EQ01</x:v>
      </x:c>
      <x:c r="B1872" s="13" t="str">
        <x:v>Sera</x:v>
      </x:c>
      <x:c r="C1872" s="13" t="str">
        <x:v>Maison et clan</x:v>
      </x:c>
      <x:c r="D1872" s="13" t="str">
        <x:v>Équipage incarné</x:v>
      </x:c>
      <x:c r="E1872" s="13" t="str">
        <x:v>Lire Maison et clan</x:v>
      </x:c>
      <x:c r="F1872" s="13" t="str">
        <x:v>Reconstitution documentée V4 — nouvelle rédaction V5</x:v>
      </x:c>
      <x:c r="G1872" s="15" t="n">
        <x:v>9</x:v>
      </x:c>
      <x:c r="H1872" s="15" t="n">
        <x:v>6</x:v>
      </x:c>
    </x:row>
    <x:row r="1873" ht="52" customHeight="1">
      <x:c r="A1873" s="13" t="str">
        <x:v>CNS-EQ02</x:v>
      </x:c>
      <x:c r="B1873" s="13" t="str">
        <x:v>Tarek</x:v>
      </x:c>
      <x:c r="C1873" s="13" t="str">
        <x:v>Maison et clan</x:v>
      </x:c>
      <x:c r="D1873" s="13" t="str">
        <x:v>Équipage incarné</x:v>
      </x:c>
      <x:c r="E1873" s="13" t="str">
        <x:v>Lire Maison et clan</x:v>
      </x:c>
      <x:c r="F1873" s="13" t="str">
        <x:v>Reconstitution documentée V4 — nouvelle rédaction V5</x:v>
      </x:c>
      <x:c r="G1873" s="15" t="n">
        <x:v>9</x:v>
      </x:c>
      <x:c r="H1873" s="15" t="n">
        <x:v>7</x:v>
      </x:c>
    </x:row>
    <x:row r="1874" ht="52" customHeight="1">
      <x:c r="A1874" s="13" t="str">
        <x:v>CNS-EQ03</x:v>
      </x:c>
      <x:c r="B1874" s="13" t="str">
        <x:v>Nema</x:v>
      </x:c>
      <x:c r="C1874" s="13" t="str">
        <x:v>Maison et clan</x:v>
      </x:c>
      <x:c r="D1874" s="13" t="str">
        <x:v>Équipage incarné</x:v>
      </x:c>
      <x:c r="E1874" s="13" t="str">
        <x:v>Lire Maison et clan</x:v>
      </x:c>
      <x:c r="F1874" s="13" t="str">
        <x:v>Reconstitution documentée V4 — nouvelle rédaction V5</x:v>
      </x:c>
      <x:c r="G1874" s="15" t="n">
        <x:v>9</x:v>
      </x:c>
      <x:c r="H1874" s="15" t="n">
        <x:v>8</x:v>
      </x:c>
    </x:row>
    <x:row r="1875" ht="52" customHeight="1">
      <x:c r="A1875" s="13" t="str">
        <x:v>CNS-EQ04</x:v>
      </x:c>
      <x:c r="B1875" s="13" t="str">
        <x:v>Asha</x:v>
      </x:c>
      <x:c r="C1875" s="13" t="str">
        <x:v>Maison et clan</x:v>
      </x:c>
      <x:c r="D1875" s="13" t="str">
        <x:v>Équipage incarné</x:v>
      </x:c>
      <x:c r="E1875" s="13" t="str">
        <x:v>Lire Maison et clan</x:v>
      </x:c>
      <x:c r="F1875" s="13" t="str">
        <x:v>Reconstitution documentée V4 — nouvelle rédaction V5</x:v>
      </x:c>
      <x:c r="G1875" s="15" t="n">
        <x:v>9</x:v>
      </x:c>
      <x:c r="H1875" s="15" t="n">
        <x:v>9</x:v>
      </x:c>
    </x:row>
    <x:row r="1876" ht="52" customHeight="1">
      <x:c r="A1876" s="13" t="str">
        <x:v>CNS-EQ05</x:v>
      </x:c>
      <x:c r="B1876" s="13" t="str">
        <x:v>Doran</x:v>
      </x:c>
      <x:c r="C1876" s="13" t="str">
        <x:v>Maison et clan</x:v>
      </x:c>
      <x:c r="D1876" s="13" t="str">
        <x:v>Équipage incarné</x:v>
      </x:c>
      <x:c r="E1876" s="13" t="str">
        <x:v>Lire Maison et clan</x:v>
      </x:c>
      <x:c r="F1876" s="13" t="str">
        <x:v>Reconstitution documentée V4 — nouvelle rédaction V5</x:v>
      </x:c>
      <x:c r="G1876" s="15" t="n">
        <x:v>9</x:v>
      </x:c>
      <x:c r="H1876" s="15" t="n">
        <x:v>10</x:v>
      </x:c>
    </x:row>
    <x:row r="1877" ht="52" customHeight="1">
      <x:c r="A1877" s="13" t="str">
        <x:v>CNS-EQ06</x:v>
      </x:c>
      <x:c r="B1877" s="13" t="str">
        <x:v>Mera</x:v>
      </x:c>
      <x:c r="C1877" s="13" t="str">
        <x:v>Maison et clan</x:v>
      </x:c>
      <x:c r="D1877" s="13" t="str">
        <x:v>Équipage incarné</x:v>
      </x:c>
      <x:c r="E1877" s="13" t="str">
        <x:v>Lire Maison et clan</x:v>
      </x:c>
      <x:c r="F1877" s="13" t="str">
        <x:v>Reconstitution documentée V4 — nouvelle rédaction V5</x:v>
      </x:c>
      <x:c r="G1877" s="15" t="n">
        <x:v>9</x:v>
      </x:c>
      <x:c r="H1877" s="15" t="n">
        <x:v>11</x:v>
      </x:c>
    </x:row>
    <x:row r="1878" ht="52" customHeight="1">
      <x:c r="A1878" s="13" t="str">
        <x:v>CNS-EQ07</x:v>
      </x:c>
      <x:c r="B1878" s="13" t="str">
        <x:v>Vesh</x:v>
      </x:c>
      <x:c r="C1878" s="13" t="str">
        <x:v>Maison et clan</x:v>
      </x:c>
      <x:c r="D1878" s="13" t="str">
        <x:v>Équipage incarné</x:v>
      </x:c>
      <x:c r="E1878" s="13" t="str">
        <x:v>Lire Maison et clan</x:v>
      </x:c>
      <x:c r="F1878" s="13" t="str">
        <x:v>Reconstitution documentée V4 — nouvelle rédaction V5</x:v>
      </x:c>
      <x:c r="G1878" s="15" t="n">
        <x:v>9</x:v>
      </x:c>
      <x:c r="H1878" s="15" t="n">
        <x:v>12</x:v>
      </x:c>
    </x:row>
    <x:row r="1879" ht="52" customHeight="1">
      <x:c r="A1879" s="13" t="str">
        <x:v>CNS-EQ08</x:v>
      </x:c>
      <x:c r="B1879" s="13" t="str">
        <x:v>Ira</x:v>
      </x:c>
      <x:c r="C1879" s="13" t="str">
        <x:v>Maison et clan</x:v>
      </x:c>
      <x:c r="D1879" s="13" t="str">
        <x:v>Équipage incarné</x:v>
      </x:c>
      <x:c r="E1879" s="13" t="str">
        <x:v>Lire Maison et clan</x:v>
      </x:c>
      <x:c r="F1879" s="13" t="str">
        <x:v>Reconstitution documentée V4 — nouvelle rédaction V5</x:v>
      </x:c>
      <x:c r="G1879" s="15" t="n">
        <x:v>9</x:v>
      </x:c>
      <x:c r="H1879" s="15" t="n">
        <x:v>13</x:v>
      </x:c>
    </x:row>
    <x:row r="1880" ht="52" customHeight="1">
      <x:c r="A1880" s="13" t="str">
        <x:v>CNS-EQ09</x:v>
      </x:c>
      <x:c r="B1880" s="13" t="str">
        <x:v>Varo</x:v>
      </x:c>
      <x:c r="C1880" s="13" t="str">
        <x:v>Maison et clan</x:v>
      </x:c>
      <x:c r="D1880" s="13" t="str">
        <x:v>Équipage incarné</x:v>
      </x:c>
      <x:c r="E1880" s="13" t="str">
        <x:v>Lire Maison et clan</x:v>
      </x:c>
      <x:c r="F1880" s="13" t="str">
        <x:v>Reconstitution documentée V4 — nouvelle rédaction V5</x:v>
      </x:c>
      <x:c r="G1880" s="15" t="n">
        <x:v>9</x:v>
      </x:c>
      <x:c r="H1880" s="15" t="n">
        <x:v>14</x:v>
      </x:c>
    </x:row>
    <x:row r="1881" ht="52" customHeight="1">
      <x:c r="A1881" s="13" t="str">
        <x:v>CNS-EQ10</x:v>
      </x:c>
      <x:c r="B1881" s="13" t="str">
        <x:v>Erek</x:v>
      </x:c>
      <x:c r="C1881" s="13" t="str">
        <x:v>Maison et clan</x:v>
      </x:c>
      <x:c r="D1881" s="13" t="str">
        <x:v>Équipage incarné</x:v>
      </x:c>
      <x:c r="E1881" s="13" t="str">
        <x:v>Lire Maison et clan</x:v>
      </x:c>
      <x:c r="F1881" s="13" t="str">
        <x:v>Reconstitution documentée V4 — nouvelle rédaction V5</x:v>
      </x:c>
      <x:c r="G1881" s="15" t="n">
        <x:v>9</x:v>
      </x:c>
      <x:c r="H1881" s="15" t="n">
        <x:v>15</x:v>
      </x:c>
    </x:row>
    <x:row r="1882" ht="52" customHeight="1">
      <x:c r="A1882" s="13" t="str">
        <x:v>CNS-EQ11</x:v>
      </x:c>
      <x:c r="B1882" s="13" t="str">
        <x:v>Orek</x:v>
      </x:c>
      <x:c r="C1882" s="13" t="str">
        <x:v>Maison et clan</x:v>
      </x:c>
      <x:c r="D1882" s="13" t="str">
        <x:v>Équipage incarné</x:v>
      </x:c>
      <x:c r="E1882" s="13" t="str">
        <x:v>Lire Maison et clan</x:v>
      </x:c>
      <x:c r="F1882" s="13" t="str">
        <x:v>Reconstitution documentée V4 — nouvelle rédaction V5</x:v>
      </x:c>
      <x:c r="G1882" s="15" t="n">
        <x:v>9</x:v>
      </x:c>
      <x:c r="H1882" s="15" t="n">
        <x:v>16</x:v>
      </x:c>
    </x:row>
    <x:row r="1883" ht="52" customHeight="1">
      <x:c r="A1883" s="13" t="str">
        <x:v>CNS-EQ12</x:v>
      </x:c>
      <x:c r="B1883" s="13" t="str">
        <x:v>Rava</x:v>
      </x:c>
      <x:c r="C1883" s="13" t="str">
        <x:v>Maison et clan</x:v>
      </x:c>
      <x:c r="D1883" s="13" t="str">
        <x:v>Équipage incarné</x:v>
      </x:c>
      <x:c r="E1883" s="13" t="str">
        <x:v>Lire Maison et clan</x:v>
      </x:c>
      <x:c r="F1883" s="13" t="str">
        <x:v>Reconstitution documentée V4 — nouvelle rédaction V5</x:v>
      </x:c>
      <x:c r="G1883" s="15" t="n">
        <x:v>9</x:v>
      </x:c>
      <x:c r="H1883" s="15" t="n">
        <x:v>17</x:v>
      </x:c>
    </x:row>
    <x:row r="1884" ht="52" customHeight="1">
      <x:c r="A1884" s="13" t="str">
        <x:v>CNS-EQ13</x:v>
      </x:c>
      <x:c r="B1884" s="13" t="str">
        <x:v>Leka</x:v>
      </x:c>
      <x:c r="C1884" s="13" t="str">
        <x:v>Maison et clan</x:v>
      </x:c>
      <x:c r="D1884" s="13" t="str">
        <x:v>Équipage incarné</x:v>
      </x:c>
      <x:c r="E1884" s="13" t="str">
        <x:v>Lire Maison et clan</x:v>
      </x:c>
      <x:c r="F1884" s="13" t="str">
        <x:v>Reconstitution documentée V4 — nouvelle rédaction V5</x:v>
      </x:c>
      <x:c r="G1884" s="15" t="n">
        <x:v>9</x:v>
      </x:c>
      <x:c r="H1884" s="15" t="n">
        <x:v>18</x:v>
      </x:c>
    </x:row>
    <x:row r="1885" ht="52" customHeight="1">
      <x:c r="A1885" s="13" t="str">
        <x:v>CNS-EQ14</x:v>
      </x:c>
      <x:c r="B1885" s="13" t="str">
        <x:v>Keth</x:v>
      </x:c>
      <x:c r="C1885" s="13" t="str">
        <x:v>Maison et clan</x:v>
      </x:c>
      <x:c r="D1885" s="13" t="str">
        <x:v>Équipage incarné</x:v>
      </x:c>
      <x:c r="E1885" s="13" t="str">
        <x:v>Lire Maison et clan</x:v>
      </x:c>
      <x:c r="F1885" s="13" t="str">
        <x:v>Reconstitution documentée V4 — nouvelle rédaction V5</x:v>
      </x:c>
      <x:c r="G1885" s="15" t="n">
        <x:v>9</x:v>
      </x:c>
      <x:c r="H1885" s="15" t="n">
        <x:v>19</x:v>
      </x:c>
    </x:row>
    <x:row r="1886" ht="52" customHeight="1">
      <x:c r="A1886" s="13" t="str">
        <x:v>CNS-EQ15</x:v>
      </x:c>
      <x:c r="B1886" s="13" t="str">
        <x:v>Sol</x:v>
      </x:c>
      <x:c r="C1886" s="13" t="str">
        <x:v>Maison et clan</x:v>
      </x:c>
      <x:c r="D1886" s="13" t="str">
        <x:v>Équipage incarné</x:v>
      </x:c>
      <x:c r="E1886" s="13" t="str">
        <x:v>Lire Maison et clan</x:v>
      </x:c>
      <x:c r="F1886" s="13" t="str">
        <x:v>Reconstitution documentée V4 — nouvelle rédaction V5</x:v>
      </x:c>
      <x:c r="G1886" s="15" t="n">
        <x:v>9</x:v>
      </x:c>
      <x:c r="H1886" s="15" t="n">
        <x:v>20</x:v>
      </x:c>
    </x:row>
    <x:row r="1887" ht="52" customHeight="1">
      <x:c r="A1887" s="13" t="str">
        <x:v>CNS-EQ16</x:v>
      </x:c>
      <x:c r="B1887" s="13" t="str">
        <x:v>Harek</x:v>
      </x:c>
      <x:c r="C1887" s="13" t="str">
        <x:v>Maison et clan</x:v>
      </x:c>
      <x:c r="D1887" s="13" t="str">
        <x:v>Équipage incarné</x:v>
      </x:c>
      <x:c r="E1887" s="13" t="str">
        <x:v>Lire Maison et clan</x:v>
      </x:c>
      <x:c r="F1887" s="13" t="str">
        <x:v>Reconstitution documentée V4 — nouvelle rédaction V5</x:v>
      </x:c>
      <x:c r="G1887" s="15" t="n">
        <x:v>9</x:v>
      </x:c>
      <x:c r="H1887" s="15" t="n">
        <x:v>21</x:v>
      </x:c>
    </x:row>
    <x:row r="1888" ht="52" customHeight="1">
      <x:c r="A1888" s="13" t="str">
        <x:v>CNS-EQ17</x:v>
      </x:c>
      <x:c r="B1888" s="13" t="str">
        <x:v>Thena</x:v>
      </x:c>
      <x:c r="C1888" s="13" t="str">
        <x:v>Maison et clan</x:v>
      </x:c>
      <x:c r="D1888" s="13" t="str">
        <x:v>Équipage incarné</x:v>
      </x:c>
      <x:c r="E1888" s="13" t="str">
        <x:v>Lire Maison et clan</x:v>
      </x:c>
      <x:c r="F1888" s="13" t="str">
        <x:v>Reconstitution documentée V4 — nouvelle rédaction V5</x:v>
      </x:c>
      <x:c r="G1888" s="15" t="n">
        <x:v>9</x:v>
      </x:c>
      <x:c r="H1888" s="15" t="n">
        <x:v>22</x:v>
      </x:c>
    </x:row>
    <x:row r="1889" ht="52" customHeight="1">
      <x:c r="A1889" s="13" t="str">
        <x:v>CNS-EQ18</x:v>
      </x:c>
      <x:c r="B1889" s="13" t="str">
        <x:v>Kora</x:v>
      </x:c>
      <x:c r="C1889" s="13" t="str">
        <x:v>Maison et clan</x:v>
      </x:c>
      <x:c r="D1889" s="13" t="str">
        <x:v>Équipage incarné</x:v>
      </x:c>
      <x:c r="E1889" s="13" t="str">
        <x:v>Lire Maison et clan</x:v>
      </x:c>
      <x:c r="F1889" s="13" t="str">
        <x:v>Reconstitution documentée V4 — nouvelle rédaction V5</x:v>
      </x:c>
      <x:c r="G1889" s="15" t="n">
        <x:v>9</x:v>
      </x:c>
      <x:c r="H1889" s="15" t="n">
        <x:v>23</x:v>
      </x:c>
    </x:row>
    <x:row r="1890" ht="52" customHeight="1">
      <x:c r="A1890" s="13" t="str">
        <x:v>CNS-M01</x:v>
      </x:c>
      <x:c r="B1890" s="13" t="str">
        <x:v>La coque qui appartient encore à quelqu’un</x:v>
      </x:c>
      <x:c r="C1890" s="13" t="str">
        <x:v>Maison et clan</x:v>
      </x:c>
      <x:c r="D1890" s="13" t="str">
        <x:v>Missions du navire</x:v>
      </x:c>
      <x:c r="E1890" s="13" t="str">
        <x:v>Lire Maison et clan</x:v>
      </x:c>
      <x:c r="F1890" s="13" t="str">
        <x:v>Reconstitution documentée V4 — nouvelle rédaction V5</x:v>
      </x:c>
      <x:c r="G1890" s="15" t="n">
        <x:v>13</x:v>
      </x:c>
      <x:c r="H1890" s="15" t="n">
        <x:v>6</x:v>
      </x:c>
    </x:row>
    <x:row r="1891" ht="52" customHeight="1">
      <x:c r="A1891" s="13" t="str">
        <x:v>CNS-M02</x:v>
      </x:c>
      <x:c r="B1891" s="13" t="str">
        <x:v>La première lumière dans la coursive</x:v>
      </x:c>
      <x:c r="C1891" s="13" t="str">
        <x:v>Maison et clan</x:v>
      </x:c>
      <x:c r="D1891" s="13" t="str">
        <x:v>Missions du navire</x:v>
      </x:c>
      <x:c r="E1891" s="13" t="str">
        <x:v>Lire Maison et clan</x:v>
      </x:c>
      <x:c r="F1891" s="13" t="str">
        <x:v>Reconstitution documentée V4 — nouvelle rédaction V5</x:v>
      </x:c>
      <x:c r="G1891" s="15" t="n">
        <x:v>13</x:v>
      </x:c>
      <x:c r="H1891" s="15" t="n">
        <x:v>7</x:v>
      </x:c>
    </x:row>
    <x:row r="1892" ht="52" customHeight="1">
      <x:c r="A1892" s="13" t="str">
        <x:v>CNS-M03</x:v>
      </x:c>
      <x:c r="B1892" s="13" t="str">
        <x:v>Six ombres pour une coque</x:v>
      </x:c>
      <x:c r="C1892" s="13" t="str">
        <x:v>Maison et clan</x:v>
      </x:c>
      <x:c r="D1892" s="13" t="str">
        <x:v>Missions du navire</x:v>
      </x:c>
      <x:c r="E1892" s="13" t="str">
        <x:v>Lire Maison et clan</x:v>
      </x:c>
      <x:c r="F1892" s="13" t="str">
        <x:v>Reconstitution documentée V4 — nouvelle rédaction V5</x:v>
      </x:c>
      <x:c r="G1892" s="15" t="n">
        <x:v>13</x:v>
      </x:c>
      <x:c r="H1892" s="15" t="n">
        <x:v>8</x:v>
      </x:c>
    </x:row>
    <x:row r="1893" ht="52" customHeight="1">
      <x:c r="A1893" s="13" t="str">
        <x:v>CNS-M04</x:v>
      </x:c>
      <x:c r="B1893" s="13" t="str">
        <x:v>Le premier détour</x:v>
      </x:c>
      <x:c r="C1893" s="13" t="str">
        <x:v>Maison et clan</x:v>
      </x:c>
      <x:c r="D1893" s="13" t="str">
        <x:v>Missions du navire</x:v>
      </x:c>
      <x:c r="E1893" s="13" t="str">
        <x:v>Lire Maison et clan</x:v>
      </x:c>
      <x:c r="F1893" s="13" t="str">
        <x:v>Reconstitution documentée V4 — nouvelle rédaction V5</x:v>
      </x:c>
      <x:c r="G1893" s="15" t="n">
        <x:v>13</x:v>
      </x:c>
      <x:c r="H1893" s="15" t="n">
        <x:v>9</x:v>
      </x:c>
    </x:row>
    <x:row r="1894" ht="52" customHeight="1">
      <x:c r="A1894" s="13" t="str">
        <x:v>CNS-M05</x:v>
      </x:c>
      <x:c r="B1894" s="13" t="str">
        <x:v>Ce qui tient dans une baie</x:v>
      </x:c>
      <x:c r="C1894" s="13" t="str">
        <x:v>Maison et clan</x:v>
      </x:c>
      <x:c r="D1894" s="13" t="str">
        <x:v>Missions du navire</x:v>
      </x:c>
      <x:c r="E1894" s="13" t="str">
        <x:v>Lire Maison et clan</x:v>
      </x:c>
      <x:c r="F1894" s="13" t="str">
        <x:v>Reconstitution documentée V4 — nouvelle rédaction V5</x:v>
      </x:c>
      <x:c r="G1894" s="15" t="n">
        <x:v>13</x:v>
      </x:c>
      <x:c r="H1894" s="15" t="n">
        <x:v>10</x:v>
      </x:c>
    </x:row>
    <x:row r="1895" ht="52" customHeight="1">
      <x:c r="A1895" s="13" t="str">
        <x:v>CNS-M06</x:v>
      </x:c>
      <x:c r="B1895" s="13" t="str">
        <x:v>Une cible dans le silence</x:v>
      </x:c>
      <x:c r="C1895" s="13" t="str">
        <x:v>Maison et clan</x:v>
      </x:c>
      <x:c r="D1895" s="13" t="str">
        <x:v>Missions du navire</x:v>
      </x:c>
      <x:c r="E1895" s="13" t="str">
        <x:v>Lire Maison et clan</x:v>
      </x:c>
      <x:c r="F1895" s="13" t="str">
        <x:v>Reconstitution documentée V4 — nouvelle rédaction V5</x:v>
      </x:c>
      <x:c r="G1895" s="15" t="n">
        <x:v>13</x:v>
      </x:c>
      <x:c r="H1895" s="15" t="n">
        <x:v>11</x:v>
      </x:c>
    </x:row>
    <x:row r="1896" ht="52" customHeight="1">
      <x:c r="A1896" s="13" t="str">
        <x:v>CNS-M07</x:v>
      </x:c>
      <x:c r="B1896" s="13" t="str">
        <x:v>L’eau dans la caisse close</x:v>
      </x:c>
      <x:c r="C1896" s="13" t="str">
        <x:v>Maison et clan</x:v>
      </x:c>
      <x:c r="D1896" s="13" t="str">
        <x:v>Missions du navire</x:v>
      </x:c>
      <x:c r="E1896" s="13" t="str">
        <x:v>Lire Maison et clan</x:v>
      </x:c>
      <x:c r="F1896" s="13" t="str">
        <x:v>Reconstitution documentée V4 — nouvelle rédaction V5</x:v>
      </x:c>
      <x:c r="G1896" s="15" t="n">
        <x:v>13</x:v>
      </x:c>
      <x:c r="H1896" s="15" t="n">
        <x:v>12</x:v>
      </x:c>
    </x:row>
    <x:row r="1897" ht="52" customHeight="1">
      <x:c r="A1897" s="13" t="str">
        <x:v>CNS-M08</x:v>
      </x:c>
      <x:c r="B1897" s="13" t="str">
        <x:v>La chambre que personne n’attribue seul</x:v>
      </x:c>
      <x:c r="C1897" s="13" t="str">
        <x:v>Maison et clan</x:v>
      </x:c>
      <x:c r="D1897" s="13" t="str">
        <x:v>Missions du navire</x:v>
      </x:c>
      <x:c r="E1897" s="13" t="str">
        <x:v>Lire Maison et clan</x:v>
      </x:c>
      <x:c r="F1897" s="13" t="str">
        <x:v>Reconstitution documentée V4 — nouvelle rédaction V5</x:v>
      </x:c>
      <x:c r="G1897" s="15" t="n">
        <x:v>13</x:v>
      </x:c>
      <x:c r="H1897" s="15" t="n">
        <x:v>13</x:v>
      </x:c>
    </x:row>
    <x:row r="1898" ht="52" customHeight="1">
      <x:c r="A1898" s="13" t="str">
        <x:v>CNS-M09</x:v>
      </x:c>
      <x:c r="B1898" s="13" t="str">
        <x:v>Les trois propriétaires d’une caisse</x:v>
      </x:c>
      <x:c r="C1898" s="13" t="str">
        <x:v>Maison et clan</x:v>
      </x:c>
      <x:c r="D1898" s="13" t="str">
        <x:v>Missions du navire</x:v>
      </x:c>
      <x:c r="E1898" s="13" t="str">
        <x:v>Lire Maison et clan</x:v>
      </x:c>
      <x:c r="F1898" s="13" t="str">
        <x:v>Reconstitution documentée V4 — nouvelle rédaction V5</x:v>
      </x:c>
      <x:c r="G1898" s="15" t="n">
        <x:v>13</x:v>
      </x:c>
      <x:c r="H1898" s="15" t="n">
        <x:v>14</x:v>
      </x:c>
    </x:row>
    <x:row r="1899" ht="52" customHeight="1">
      <x:c r="A1899" s="13" t="str">
        <x:v>CNS-M10</x:v>
      </x:c>
      <x:c r="B1899" s="13" t="str">
        <x:v>Le signal derrière la poursuite</x:v>
      </x:c>
      <x:c r="C1899" s="13" t="str">
        <x:v>Maison et clan</x:v>
      </x:c>
      <x:c r="D1899" s="13" t="str">
        <x:v>Missions du navire</x:v>
      </x:c>
      <x:c r="E1899" s="13" t="str">
        <x:v>Lire Maison et clan</x:v>
      </x:c>
      <x:c r="F1899" s="13" t="str">
        <x:v>Reconstitution documentée V4 — nouvelle rédaction V5</x:v>
      </x:c>
      <x:c r="G1899" s="15" t="n">
        <x:v>13</x:v>
      </x:c>
      <x:c r="H1899" s="15" t="n">
        <x:v>15</x:v>
      </x:c>
    </x:row>
    <x:row r="1900" ht="52" customHeight="1">
      <x:c r="A1900" s="13" t="str">
        <x:v>CNS-M11</x:v>
      </x:c>
      <x:c r="B1900" s="13" t="str">
        <x:v>Le berceau et la coque</x:v>
      </x:c>
      <x:c r="C1900" s="13" t="str">
        <x:v>Maison et clan</x:v>
      </x:c>
      <x:c r="D1900" s="13" t="str">
        <x:v>Missions du navire</x:v>
      </x:c>
      <x:c r="E1900" s="13" t="str">
        <x:v>Lire Maison et clan</x:v>
      </x:c>
      <x:c r="F1900" s="13" t="str">
        <x:v>Reconstitution documentée V4 — nouvelle rédaction V5</x:v>
      </x:c>
      <x:c r="G1900" s="15" t="n">
        <x:v>13</x:v>
      </x:c>
      <x:c r="H1900" s="15" t="n">
        <x:v>16</x:v>
      </x:c>
    </x:row>
    <x:row r="1901" ht="52" customHeight="1">
      <x:c r="A1901" s="13" t="str">
        <x:v>CNS-M12</x:v>
      </x:c>
      <x:c r="B1901" s="13" t="str">
        <x:v>La chasse sous deux regards</x:v>
      </x:c>
      <x:c r="C1901" s="13" t="str">
        <x:v>Maison et clan</x:v>
      </x:c>
      <x:c r="D1901" s="13" t="str">
        <x:v>Missions du navire</x:v>
      </x:c>
      <x:c r="E1901" s="13" t="str">
        <x:v>Lire Maison et clan</x:v>
      </x:c>
      <x:c r="F1901" s="13" t="str">
        <x:v>Reconstitution documentée V4 — nouvelle rédaction V5</x:v>
      </x:c>
      <x:c r="G1901" s="15" t="n">
        <x:v>13</x:v>
      </x:c>
      <x:c r="H1901" s="15" t="n">
        <x:v>17</x:v>
      </x:c>
    </x:row>
    <x:row r="1902" ht="52" customHeight="1">
      <x:c r="A1902" s="13" t="str">
        <x:v>CNS-M13</x:v>
      </x:c>
      <x:c r="B1902" s="13" t="str">
        <x:v>Le dernier pont habité</x:v>
      </x:c>
      <x:c r="C1902" s="13" t="str">
        <x:v>Maison et clan</x:v>
      </x:c>
      <x:c r="D1902" s="13" t="str">
        <x:v>Missions du navire</x:v>
      </x:c>
      <x:c r="E1902" s="13" t="str">
        <x:v>Lire Maison et clan</x:v>
      </x:c>
      <x:c r="F1902" s="13" t="str">
        <x:v>Reconstitution documentée V4 — nouvelle rédaction V5</x:v>
      </x:c>
      <x:c r="G1902" s="15" t="n">
        <x:v>13</x:v>
      </x:c>
      <x:c r="H1902" s="15" t="n">
        <x:v>18</x:v>
      </x:c>
    </x:row>
    <x:row r="1903" ht="52" customHeight="1">
      <x:c r="A1903" s="13" t="str">
        <x:v>CNS-M14</x:v>
      </x:c>
      <x:c r="B1903" s="13" t="str">
        <x:v>Personne derrière le dernier sas</x:v>
      </x:c>
      <x:c r="C1903" s="13" t="str">
        <x:v>Maison et clan</x:v>
      </x:c>
      <x:c r="D1903" s="13" t="str">
        <x:v>Missions du navire</x:v>
      </x:c>
      <x:c r="E1903" s="13" t="str">
        <x:v>Lire Maison et clan</x:v>
      </x:c>
      <x:c r="F1903" s="13" t="str">
        <x:v>Reconstitution documentée V4 — nouvelle rédaction V5</x:v>
      </x:c>
      <x:c r="G1903" s="15" t="n">
        <x:v>13</x:v>
      </x:c>
      <x:c r="H1903" s="15" t="n">
        <x:v>19</x:v>
      </x:c>
    </x:row>
    <x:row r="1904" ht="52" customHeight="1">
      <x:c r="A1904" s="13" t="str">
        <x:v>CNS-M15</x:v>
      </x:c>
      <x:c r="B1904" s="13" t="str">
        <x:v>Un trophée dont le récit appartient à deux voix</x:v>
      </x:c>
      <x:c r="C1904" s="13" t="str">
        <x:v>Maison et clan</x:v>
      </x:c>
      <x:c r="D1904" s="13" t="str">
        <x:v>Missions du navire</x:v>
      </x:c>
      <x:c r="E1904" s="13" t="str">
        <x:v>Lire Maison et clan</x:v>
      </x:c>
      <x:c r="F1904" s="13" t="str">
        <x:v>Reconstitution documentée V4 — nouvelle rédaction V5</x:v>
      </x:c>
      <x:c r="G1904" s="15" t="n">
        <x:v>13</x:v>
      </x:c>
      <x:c r="H1904" s="15" t="n">
        <x:v>20</x:v>
      </x:c>
    </x:row>
    <x:row r="1905" ht="52" customHeight="1">
      <x:c r="A1905" s="13" t="str">
        <x:v>CNS-M16</x:v>
      </x:c>
      <x:c r="B1905" s="13" t="str">
        <x:v>La sortie avant la poursuite</x:v>
      </x:c>
      <x:c r="C1905" s="13" t="str">
        <x:v>Maison et clan</x:v>
      </x:c>
      <x:c r="D1905" s="13" t="str">
        <x:v>Missions du navire</x:v>
      </x:c>
      <x:c r="E1905" s="13" t="str">
        <x:v>Lire Maison et clan</x:v>
      </x:c>
      <x:c r="F1905" s="13" t="str">
        <x:v>Reconstitution documentée V4 — nouvelle rédaction V5</x:v>
      </x:c>
      <x:c r="G1905" s="15" t="n">
        <x:v>13</x:v>
      </x:c>
      <x:c r="H1905" s="15" t="n">
        <x:v>21</x:v>
      </x:c>
    </x:row>
    <x:row r="1906" ht="52" customHeight="1">
      <x:c r="A1906" s="13" t="str">
        <x:v>CNS-M17</x:v>
      </x:c>
      <x:c r="B1906" s="13" t="str">
        <x:v>Une route pour ceux qui attendent</x:v>
      </x:c>
      <x:c r="C1906" s="13" t="str">
        <x:v>Maison et clan</x:v>
      </x:c>
      <x:c r="D1906" s="13" t="str">
        <x:v>Missions du navire</x:v>
      </x:c>
      <x:c r="E1906" s="13" t="str">
        <x:v>Lire Maison et clan</x:v>
      </x:c>
      <x:c r="F1906" s="13" t="str">
        <x:v>Reconstitution documentée V4 — nouvelle rédaction V5</x:v>
      </x:c>
      <x:c r="G1906" s="15" t="n">
        <x:v>13</x:v>
      </x:c>
      <x:c r="H1906" s="15" t="n">
        <x:v>22</x:v>
      </x:c>
    </x:row>
    <x:row r="1907" ht="52" customHeight="1">
      <x:c r="A1907" s="13" t="str">
        <x:v>CNS-M18</x:v>
      </x:c>
      <x:c r="B1907" s="13" t="str">
        <x:v>Un mandat a des bords</x:v>
      </x:c>
      <x:c r="C1907" s="13" t="str">
        <x:v>Maison et clan</x:v>
      </x:c>
      <x:c r="D1907" s="13" t="str">
        <x:v>Missions du navire</x:v>
      </x:c>
      <x:c r="E1907" s="13" t="str">
        <x:v>Lire Maison et clan</x:v>
      </x:c>
      <x:c r="F1907" s="13" t="str">
        <x:v>Reconstitution documentée V4 — nouvelle rédaction V5</x:v>
      </x:c>
      <x:c r="G1907" s="15" t="n">
        <x:v>13</x:v>
      </x:c>
      <x:c r="H1907" s="15" t="n">
        <x:v>23</x:v>
      </x:c>
    </x:row>
    <x:row r="1908" ht="52" customHeight="1">
      <x:c r="A1908" s="13" t="str">
        <x:v>CNS-M19</x:v>
      </x:c>
      <x:c r="B1908" s="13" t="str">
        <x:v>Les traces derrière le seuil</x:v>
      </x:c>
      <x:c r="C1908" s="13" t="str">
        <x:v>Maison et clan</x:v>
      </x:c>
      <x:c r="D1908" s="13" t="str">
        <x:v>Missions du navire</x:v>
      </x:c>
      <x:c r="E1908" s="13" t="str">
        <x:v>Lire Maison et clan</x:v>
      </x:c>
      <x:c r="F1908" s="13" t="str">
        <x:v>Reconstitution documentée V4 — nouvelle rédaction V5</x:v>
      </x:c>
      <x:c r="G1908" s="15" t="n">
        <x:v>13</x:v>
      </x:c>
      <x:c r="H1908" s="15" t="n">
        <x:v>24</x:v>
      </x:c>
    </x:row>
    <x:row r="1909" ht="52" customHeight="1">
      <x:c r="A1909" s="13" t="str">
        <x:v>CNS-M20</x:v>
      </x:c>
      <x:c r="B1909" s="13" t="str">
        <x:v>Ce qu’on rend quand quelqu’un part</x:v>
      </x:c>
      <x:c r="C1909" s="13" t="str">
        <x:v>Maison et clan</x:v>
      </x:c>
      <x:c r="D1909" s="13" t="str">
        <x:v>Missions du navire</x:v>
      </x:c>
      <x:c r="E1909" s="13" t="str">
        <x:v>Lire Maison et clan</x:v>
      </x:c>
      <x:c r="F1909" s="13" t="str">
        <x:v>Reconstitution documentée V4 — nouvelle rédaction V5</x:v>
      </x:c>
      <x:c r="G1909" s="15" t="n">
        <x:v>13</x:v>
      </x:c>
      <x:c r="H1909" s="15" t="n">
        <x:v>25</x:v>
      </x:c>
    </x:row>
    <x:row r="1910" ht="52" customHeight="1">
      <x:c r="A1910" s="13" t="str">
        <x:v>CNS-M21</x:v>
      </x:c>
      <x:c r="B1910" s="13" t="str">
        <x:v>Un autre apprend la route</x:v>
      </x:c>
      <x:c r="C1910" s="13" t="str">
        <x:v>Maison et clan</x:v>
      </x:c>
      <x:c r="D1910" s="13" t="str">
        <x:v>Missions du navire</x:v>
      </x:c>
      <x:c r="E1910" s="13" t="str">
        <x:v>Lire Maison et clan</x:v>
      </x:c>
      <x:c r="F1910" s="13" t="str">
        <x:v>Reconstitution documentée V4 — nouvelle rédaction V5</x:v>
      </x:c>
      <x:c r="G1910" s="15" t="n">
        <x:v>13</x:v>
      </x:c>
      <x:c r="H1910" s="15" t="n">
        <x:v>26</x:v>
      </x:c>
    </x:row>
    <x:row r="1911" ht="52" customHeight="1">
      <x:c r="A1911" s="13" t="str">
        <x:v>CNS-M22</x:v>
      </x:c>
      <x:c r="B1911" s="13" t="str">
        <x:v>La galerie après la guerre</x:v>
      </x:c>
      <x:c r="C1911" s="13" t="str">
        <x:v>Maison et clan</x:v>
      </x:c>
      <x:c r="D1911" s="13" t="str">
        <x:v>Missions du navire</x:v>
      </x:c>
      <x:c r="E1911" s="13" t="str">
        <x:v>Lire Maison et clan</x:v>
      </x:c>
      <x:c r="F1911" s="13" t="str">
        <x:v>Reconstitution documentée V4 — nouvelle rédaction V5</x:v>
      </x:c>
      <x:c r="G1911" s="15" t="n">
        <x:v>13</x:v>
      </x:c>
      <x:c r="H1911" s="15" t="n">
        <x:v>27</x:v>
      </x:c>
    </x:row>
    <x:row r="1912" ht="52" customHeight="1">
      <x:c r="A1912" s="13" t="str">
        <x:v>CNS-M23</x:v>
      </x:c>
      <x:c r="B1912" s="13" t="str">
        <x:v>Partir ailleurs sans emporter tout le monde</x:v>
      </x:c>
      <x:c r="C1912" s="13" t="str">
        <x:v>Maison et clan</x:v>
      </x:c>
      <x:c r="D1912" s="13" t="str">
        <x:v>Missions du navire</x:v>
      </x:c>
      <x:c r="E1912" s="13" t="str">
        <x:v>Lire Maison et clan</x:v>
      </x:c>
      <x:c r="F1912" s="13" t="str">
        <x:v>Reconstitution documentée V4 — nouvelle rédaction V5</x:v>
      </x:c>
      <x:c r="G1912" s="15" t="n">
        <x:v>13</x:v>
      </x:c>
      <x:c r="H1912" s="15" t="n">
        <x:v>28</x:v>
      </x:c>
    </x:row>
    <x:row r="1913" ht="52" customHeight="1">
      <x:c r="A1913" s="13" t="str">
        <x:v>CNS-M24</x:v>
      </x:c>
      <x:c r="B1913" s="13" t="str">
        <x:v>La Veille demeure ouverte</x:v>
      </x:c>
      <x:c r="C1913" s="13" t="str">
        <x:v>Maison et clan</x:v>
      </x:c>
      <x:c r="D1913" s="13" t="str">
        <x:v>Missions du navire</x:v>
      </x:c>
      <x:c r="E1913" s="13" t="str">
        <x:v>Lire Maison et clan</x:v>
      </x:c>
      <x:c r="F1913" s="13" t="str">
        <x:v>Reconstitution documentée V4 — nouvelle rédaction V5</x:v>
      </x:c>
      <x:c r="G1913" s="15" t="n">
        <x:v>13</x:v>
      </x:c>
      <x:c r="H1913" s="15" t="n">
        <x:v>29</x:v>
      </x:c>
    </x:row>
    <x:row r="1914" ht="52" customHeight="1">
      <x:c r="A1914" s="13" t="str">
        <x:v>CNS-G01</x:v>
      </x:c>
      <x:c r="B1914" s="13" t="str">
        <x:v>Composer une équipe</x:v>
      </x:c>
      <x:c r="C1914" s="13" t="str">
        <x:v>Maison et clan</x:v>
      </x:c>
      <x:c r="D1914" s="13" t="str">
        <x:v>Gestion du clan</x:v>
      </x:c>
      <x:c r="E1914" s="13" t="str">
        <x:v>Lire Maison et clan</x:v>
      </x:c>
      <x:c r="F1914" s="13" t="str">
        <x:v>Reconstitution documentée V4 — nouvelle rédaction V5</x:v>
      </x:c>
      <x:c r="G1914" s="15" t="n">
        <x:v>7</x:v>
      </x:c>
      <x:c r="H1914" s="15" t="n">
        <x:v>6</x:v>
      </x:c>
    </x:row>
    <x:row r="1915" ht="52" customHeight="1">
      <x:c r="A1915" s="13" t="str">
        <x:v>CNS-G02</x:v>
      </x:c>
      <x:c r="B1915" s="13" t="str">
        <x:v>Préparer une expédition</x:v>
      </x:c>
      <x:c r="C1915" s="13" t="str">
        <x:v>Maison et clan</x:v>
      </x:c>
      <x:c r="D1915" s="13" t="str">
        <x:v>Gestion du clan</x:v>
      </x:c>
      <x:c r="E1915" s="13" t="str">
        <x:v>Lire Maison et clan</x:v>
      </x:c>
      <x:c r="F1915" s="13" t="str">
        <x:v>Reconstitution documentée V4 — nouvelle rédaction V5</x:v>
      </x:c>
      <x:c r="G1915" s="15" t="n">
        <x:v>7</x:v>
      </x:c>
      <x:c r="H1915" s="15" t="n">
        <x:v>7</x:v>
      </x:c>
    </x:row>
    <x:row r="1916" ht="52" customHeight="1">
      <x:c r="A1916" s="13" t="str">
        <x:v>CNS-G03</x:v>
      </x:c>
      <x:c r="B1916" s="13" t="str">
        <x:v>Entretenir la coque</x:v>
      </x:c>
      <x:c r="C1916" s="13" t="str">
        <x:v>Maison et clan</x:v>
      </x:c>
      <x:c r="D1916" s="13" t="str">
        <x:v>Gestion du clan</x:v>
      </x:c>
      <x:c r="E1916" s="13" t="str">
        <x:v>Lire Maison et clan</x:v>
      </x:c>
      <x:c r="F1916" s="13" t="str">
        <x:v>Reconstitution documentée V4 — nouvelle rédaction V5</x:v>
      </x:c>
      <x:c r="G1916" s="15" t="n">
        <x:v>7</x:v>
      </x:c>
      <x:c r="H1916" s="15" t="n">
        <x:v>8</x:v>
      </x:c>
    </x:row>
    <x:row r="1917" ht="52" customHeight="1">
      <x:c r="A1917" s="13" t="str">
        <x:v>CNS-G04</x:v>
      </x:c>
      <x:c r="B1917" s="13" t="str">
        <x:v>Accueillir un nouveau membre</x:v>
      </x:c>
      <x:c r="C1917" s="13" t="str">
        <x:v>Maison et clan</x:v>
      </x:c>
      <x:c r="D1917" s="13" t="str">
        <x:v>Gestion du clan</x:v>
      </x:c>
      <x:c r="E1917" s="13" t="str">
        <x:v>Lire Maison et clan</x:v>
      </x:c>
      <x:c r="F1917" s="13" t="str">
        <x:v>Reconstitution documentée V4 — nouvelle rédaction V5</x:v>
      </x:c>
      <x:c r="G1917" s="15" t="n">
        <x:v>7</x:v>
      </x:c>
      <x:c r="H1917" s="15" t="n">
        <x:v>9</x:v>
      </x:c>
    </x:row>
    <x:row r="1918" ht="52" customHeight="1">
      <x:c r="A1918" s="13" t="str">
        <x:v>CNS-G05</x:v>
      </x:c>
      <x:c r="B1918" s="13" t="str">
        <x:v>Définir une priorité</x:v>
      </x:c>
      <x:c r="C1918" s="13" t="str">
        <x:v>Maison et clan</x:v>
      </x:c>
      <x:c r="D1918" s="13" t="str">
        <x:v>Gestion du clan</x:v>
      </x:c>
      <x:c r="E1918" s="13" t="str">
        <x:v>Lire Maison et clan</x:v>
      </x:c>
      <x:c r="F1918" s="13" t="str">
        <x:v>Reconstitution documentée V4 — nouvelle rédaction V5</x:v>
      </x:c>
      <x:c r="G1918" s="15" t="n">
        <x:v>7</x:v>
      </x:c>
      <x:c r="H1918" s="15" t="n">
        <x:v>10</x:v>
      </x:c>
    </x:row>
    <x:row r="1919" ht="52" customHeight="1">
      <x:c r="A1919" s="13" t="str">
        <x:v>CNS-G06</x:v>
      </x:c>
      <x:c r="B1919" s="13" t="str">
        <x:v>Partager une prise</x:v>
      </x:c>
      <x:c r="C1919" s="13" t="str">
        <x:v>Maison et clan</x:v>
      </x:c>
      <x:c r="D1919" s="13" t="str">
        <x:v>Gestion du clan</x:v>
      </x:c>
      <x:c r="E1919" s="13" t="str">
        <x:v>Lire Maison et clan</x:v>
      </x:c>
      <x:c r="F1919" s="13" t="str">
        <x:v>Reconstitution documentée V4 — nouvelle rédaction V5</x:v>
      </x:c>
      <x:c r="G1919" s="15" t="n">
        <x:v>7</x:v>
      </x:c>
      <x:c r="H1919" s="15" t="n">
        <x:v>11</x:v>
      </x:c>
    </x:row>
    <x:row r="1920" ht="52" customHeight="1">
      <x:c r="A1920" s="13" t="str">
        <x:v>CNS-G07</x:v>
      </x:c>
      <x:c r="B1920" s="13" t="str">
        <x:v>Suivre les vétérans</x:v>
      </x:c>
      <x:c r="C1920" s="13" t="str">
        <x:v>Maison et clan</x:v>
      </x:c>
      <x:c r="D1920" s="13" t="str">
        <x:v>Gestion du clan</x:v>
      </x:c>
      <x:c r="E1920" s="13" t="str">
        <x:v>Lire Maison et clan</x:v>
      </x:c>
      <x:c r="F1920" s="13" t="str">
        <x:v>Reconstitution documentée V4 — nouvelle rédaction V5</x:v>
      </x:c>
      <x:c r="G1920" s="15" t="n">
        <x:v>7</x:v>
      </x:c>
      <x:c r="H1920" s="15" t="n">
        <x:v>12</x:v>
      </x:c>
    </x:row>
    <x:row r="1921" ht="52" customHeight="1">
      <x:c r="A1921" s="13" t="str">
        <x:v>CNS-G08</x:v>
      </x:c>
      <x:c r="B1921" s="13" t="str">
        <x:v>Tenir une halte</x:v>
      </x:c>
      <x:c r="C1921" s="13" t="str">
        <x:v>Maison et clan</x:v>
      </x:c>
      <x:c r="D1921" s="13" t="str">
        <x:v>Gestion du clan</x:v>
      </x:c>
      <x:c r="E1921" s="13" t="str">
        <x:v>Lire Maison et clan</x:v>
      </x:c>
      <x:c r="F1921" s="13" t="str">
        <x:v>Reconstitution documentée V4 — nouvelle rédaction V5</x:v>
      </x:c>
      <x:c r="G1921" s="15" t="n">
        <x:v>7</x:v>
      </x:c>
      <x:c r="H1921" s="15" t="n">
        <x:v>13</x:v>
      </x:c>
    </x:row>
    <x:row r="1922" ht="52" customHeight="1">
      <x:c r="A1922" s="13" t="str">
        <x:v>CNS-G09</x:v>
      </x:c>
      <x:c r="B1922" s="13" t="str">
        <x:v>Régler une rivalité</x:v>
      </x:c>
      <x:c r="C1922" s="13" t="str">
        <x:v>Maison et clan</x:v>
      </x:c>
      <x:c r="D1922" s="13" t="str">
        <x:v>Gestion du clan</x:v>
      </x:c>
      <x:c r="E1922" s="13" t="str">
        <x:v>Lire Maison et clan</x:v>
      </x:c>
      <x:c r="F1922" s="13" t="str">
        <x:v>Reconstitution documentée V4 — nouvelle rédaction V5</x:v>
      </x:c>
      <x:c r="G1922" s="15" t="n">
        <x:v>7</x:v>
      </x:c>
      <x:c r="H1922" s="15" t="n">
        <x:v>14</x:v>
      </x:c>
    </x:row>
    <x:row r="1923" ht="52" customHeight="1">
      <x:c r="A1923" s="13" t="str">
        <x:v>CNS-G10</x:v>
      </x:c>
      <x:c r="B1923" s="13" t="str">
        <x:v>Soutenir une guerre</x:v>
      </x:c>
      <x:c r="C1923" s="13" t="str">
        <x:v>Maison et clan</x:v>
      </x:c>
      <x:c r="D1923" s="13" t="str">
        <x:v>Gestion du clan</x:v>
      </x:c>
      <x:c r="E1923" s="13" t="str">
        <x:v>Lire Maison et clan</x:v>
      </x:c>
      <x:c r="F1923" s="13" t="str">
        <x:v>Reconstitution documentée V4 — nouvelle rédaction V5</x:v>
      </x:c>
      <x:c r="G1923" s="15" t="n">
        <x:v>7</x:v>
      </x:c>
      <x:c r="H1923" s="15" t="n">
        <x:v>15</x:v>
      </x:c>
    </x:row>
    <x:row r="1924" ht="52" customHeight="1">
      <x:c r="A1924" s="13" t="str">
        <x:v>CNS-G11</x:v>
      </x:c>
      <x:c r="B1924" s="13" t="str">
        <x:v>Organiser une relève</x:v>
      </x:c>
      <x:c r="C1924" s="13" t="str">
        <x:v>Maison et clan</x:v>
      </x:c>
      <x:c r="D1924" s="13" t="str">
        <x:v>Gestion du clan</x:v>
      </x:c>
      <x:c r="E1924" s="13" t="str">
        <x:v>Lire Maison et clan</x:v>
      </x:c>
      <x:c r="F1924" s="13" t="str">
        <x:v>Reconstitution documentée V4 — nouvelle rédaction V5</x:v>
      </x:c>
      <x:c r="G1924" s="15" t="n">
        <x:v>7</x:v>
      </x:c>
      <x:c r="H1924" s="15" t="n">
        <x:v>16</x:v>
      </x:c>
    </x:row>
    <x:row r="1925" ht="52" customHeight="1">
      <x:c r="A1925" s="13" t="str">
        <x:v>CNS-G12</x:v>
      </x:c>
      <x:c r="B1925" s="13" t="str">
        <x:v>Transmettre le navire</x:v>
      </x:c>
      <x:c r="C1925" s="13" t="str">
        <x:v>Maison et clan</x:v>
      </x:c>
      <x:c r="D1925" s="13" t="str">
        <x:v>Gestion du clan</x:v>
      </x:c>
      <x:c r="E1925" s="13" t="str">
        <x:v>Lire Maison et clan</x:v>
      </x:c>
      <x:c r="F1925" s="13" t="str">
        <x:v>Reconstitution documentée V4 — nouvelle rédaction V5</x:v>
      </x:c>
      <x:c r="G1925" s="15" t="n">
        <x:v>7</x:v>
      </x:c>
      <x:c r="H1925" s="15" t="n">
        <x:v>17</x:v>
      </x:c>
    </x:row>
    <x:row r="1926" ht="52" customHeight="1">
      <x:c r="A1926" s="13" t="str">
        <x:v>CNS-MP01</x:v>
      </x:c>
      <x:c r="B1926" s="13" t="str">
        <x:v>Périmètre futur</x:v>
      </x:c>
      <x:c r="C1926" s="13" t="str">
        <x:v>Maison et clan</x:v>
      </x:c>
      <x:c r="D1926" s="13" t="str">
        <x:v>Multijoueur futur</x:v>
      </x:c>
      <x:c r="E1926" s="13" t="str">
        <x:v>Lire Maison et clan</x:v>
      </x:c>
      <x:c r="F1926" s="13" t="str">
        <x:v>Reconstitution documentée V4 — nouvelle rédaction V5</x:v>
      </x:c>
      <x:c r="G1926" s="15" t="n">
        <x:v>6</x:v>
      </x:c>
      <x:c r="H1926" s="15" t="n">
        <x:v>6</x:v>
      </x:c>
    </x:row>
    <x:row r="1927" ht="52" customHeight="1">
      <x:c r="A1927" s="13" t="str">
        <x:v>CNS-MP02</x:v>
      </x:c>
      <x:c r="B1927" s="13" t="str">
        <x:v>Places réelles</x:v>
      </x:c>
      <x:c r="C1927" s="13" t="str">
        <x:v>Maison et clan</x:v>
      </x:c>
      <x:c r="D1927" s="13" t="str">
        <x:v>Multijoueur futur</x:v>
      </x:c>
      <x:c r="E1927" s="13" t="str">
        <x:v>Lire Maison et clan</x:v>
      </x:c>
      <x:c r="F1927" s="13" t="str">
        <x:v>Reconstitution documentée V4 — nouvelle rédaction V5</x:v>
      </x:c>
      <x:c r="G1927" s="15" t="n">
        <x:v>6</x:v>
      </x:c>
      <x:c r="H1927" s="15" t="n">
        <x:v>7</x:v>
      </x:c>
    </x:row>
    <x:row r="1928" ht="52" customHeight="1">
      <x:c r="A1928" s="13" t="str">
        <x:v>CNS-MP03</x:v>
      </x:c>
      <x:c r="B1928" s="13" t="str">
        <x:v>Rôle visiteur</x:v>
      </x:c>
      <x:c r="C1928" s="13" t="str">
        <x:v>Maison et clan</x:v>
      </x:c>
      <x:c r="D1928" s="13" t="str">
        <x:v>Multijoueur futur</x:v>
      </x:c>
      <x:c r="E1928" s="13" t="str">
        <x:v>Lire Maison et clan</x:v>
      </x:c>
      <x:c r="F1928" s="13" t="str">
        <x:v>Reconstitution documentée V4 — nouvelle rédaction V5</x:v>
      </x:c>
      <x:c r="G1928" s="15" t="n">
        <x:v>6</x:v>
      </x:c>
      <x:c r="H1928" s="15" t="n">
        <x:v>8</x:v>
      </x:c>
    </x:row>
    <x:row r="1929" ht="52" customHeight="1">
      <x:c r="A1929" s="13" t="str">
        <x:v>CNS-MP04</x:v>
      </x:c>
      <x:c r="B1929" s="13" t="str">
        <x:v>Rôle membre</x:v>
      </x:c>
      <x:c r="C1929" s="13" t="str">
        <x:v>Maison et clan</x:v>
      </x:c>
      <x:c r="D1929" s="13" t="str">
        <x:v>Multijoueur futur</x:v>
      </x:c>
      <x:c r="E1929" s="13" t="str">
        <x:v>Lire Maison et clan</x:v>
      </x:c>
      <x:c r="F1929" s="13" t="str">
        <x:v>Reconstitution documentée V4 — nouvelle rédaction V5</x:v>
      </x:c>
      <x:c r="G1929" s="15" t="n">
        <x:v>6</x:v>
      </x:c>
      <x:c r="H1929" s="15" t="n">
        <x:v>9</x:v>
      </x:c>
    </x:row>
    <x:row r="1930" ht="52" customHeight="1">
      <x:c r="A1930" s="13" t="str">
        <x:v>CNS-MP05</x:v>
      </x:c>
      <x:c r="B1930" s="13" t="str">
        <x:v>Rôle dépositaire</x:v>
      </x:c>
      <x:c r="C1930" s="13" t="str">
        <x:v>Maison et clan</x:v>
      </x:c>
      <x:c r="D1930" s="13" t="str">
        <x:v>Multijoueur futur</x:v>
      </x:c>
      <x:c r="E1930" s="13" t="str">
        <x:v>Lire Maison et clan</x:v>
      </x:c>
      <x:c r="F1930" s="13" t="str">
        <x:v>Reconstitution documentée V4 — nouvelle rédaction V5</x:v>
      </x:c>
      <x:c r="G1930" s="15" t="n">
        <x:v>6</x:v>
      </x:c>
      <x:c r="H1930" s="15" t="n">
        <x:v>10</x:v>
      </x:c>
    </x:row>
    <x:row r="1931" ht="52" customHeight="1">
      <x:c r="A1931" s="13" t="str">
        <x:v>CNS-MP06</x:v>
      </x:c>
      <x:c r="B1931" s="13" t="str">
        <x:v>Rôle responsable</x:v>
      </x:c>
      <x:c r="C1931" s="13" t="str">
        <x:v>Maison et clan</x:v>
      </x:c>
      <x:c r="D1931" s="13" t="str">
        <x:v>Multijoueur futur</x:v>
      </x:c>
      <x:c r="E1931" s="13" t="str">
        <x:v>Lire Maison et clan</x:v>
      </x:c>
      <x:c r="F1931" s="13" t="str">
        <x:v>Reconstitution documentée V4 — nouvelle rédaction V5</x:v>
      </x:c>
      <x:c r="G1931" s="15" t="n">
        <x:v>6</x:v>
      </x:c>
      <x:c r="H1931" s="15" t="n">
        <x:v>11</x:v>
      </x:c>
    </x:row>
    <x:row r="1932" ht="52" customHeight="1">
      <x:c r="A1932" s="13" t="str">
        <x:v>CNS-MP07</x:v>
      </x:c>
      <x:c r="B1932" s="13" t="str">
        <x:v>Mission collective</x:v>
      </x:c>
      <x:c r="C1932" s="13" t="str">
        <x:v>Maison et clan</x:v>
      </x:c>
      <x:c r="D1932" s="13" t="str">
        <x:v>Multijoueur futur</x:v>
      </x:c>
      <x:c r="E1932" s="13" t="str">
        <x:v>Lire Maison et clan</x:v>
      </x:c>
      <x:c r="F1932" s="13" t="str">
        <x:v>Reconstitution documentée V4 — nouvelle rédaction V5</x:v>
      </x:c>
      <x:c r="G1932" s="15" t="n">
        <x:v>6</x:v>
      </x:c>
      <x:c r="H1932" s="15" t="n">
        <x:v>12</x:v>
      </x:c>
    </x:row>
    <x:row r="1933" ht="52" customHeight="1">
      <x:c r="A1933" s="13" t="str">
        <x:v>CNS-MP08</x:v>
      </x:c>
      <x:c r="B1933" s="13" t="str">
        <x:v>Commandement RTS</x:v>
      </x:c>
      <x:c r="C1933" s="13" t="str">
        <x:v>Maison et clan</x:v>
      </x:c>
      <x:c r="D1933" s="13" t="str">
        <x:v>Multijoueur futur</x:v>
      </x:c>
      <x:c r="E1933" s="13" t="str">
        <x:v>Lire Maison et clan</x:v>
      </x:c>
      <x:c r="F1933" s="13" t="str">
        <x:v>Reconstitution documentée V4 — nouvelle rédaction V5</x:v>
      </x:c>
      <x:c r="G1933" s="15" t="n">
        <x:v>6</x:v>
      </x:c>
      <x:c r="H1933" s="15" t="n">
        <x:v>13</x:v>
      </x:c>
    </x:row>
    <x:row r="1934" ht="52" customHeight="1">
      <x:c r="A1934" s="13" t="str">
        <x:v>CNS-MP09</x:v>
      </x:c>
      <x:c r="B1934" s="13" t="str">
        <x:v>Résultat stratégique</x:v>
      </x:c>
      <x:c r="C1934" s="13" t="str">
        <x:v>Maison et clan</x:v>
      </x:c>
      <x:c r="D1934" s="13" t="str">
        <x:v>Multijoueur futur</x:v>
      </x:c>
      <x:c r="E1934" s="13" t="str">
        <x:v>Lire Maison et clan</x:v>
      </x:c>
      <x:c r="F1934" s="13" t="str">
        <x:v>Reconstitution documentée V4 — nouvelle rédaction V5</x:v>
      </x:c>
      <x:c r="G1934" s="15" t="n">
        <x:v>6</x:v>
      </x:c>
      <x:c r="H1934" s="15" t="n">
        <x:v>14</x:v>
      </x:c>
    </x:row>
    <x:row r="1935" ht="52" customHeight="1">
      <x:c r="A1935" s="13" t="str">
        <x:v>CNS-MP10</x:v>
      </x:c>
      <x:c r="B1935" s="13" t="str">
        <x:v>Contribution matérielle</x:v>
      </x:c>
      <x:c r="C1935" s="13" t="str">
        <x:v>Maison et clan</x:v>
      </x:c>
      <x:c r="D1935" s="13" t="str">
        <x:v>Multijoueur futur</x:v>
      </x:c>
      <x:c r="E1935" s="13" t="str">
        <x:v>Lire Maison et clan</x:v>
      </x:c>
      <x:c r="F1935" s="13" t="str">
        <x:v>Reconstitution documentée V4 — nouvelle rédaction V5</x:v>
      </x:c>
      <x:c r="G1935" s="15" t="n">
        <x:v>6</x:v>
      </x:c>
      <x:c r="H1935" s="15" t="n">
        <x:v>15</x:v>
      </x:c>
    </x:row>
    <x:row r="1936" ht="52" customHeight="1">
      <x:c r="A1936" s="13" t="str">
        <x:v>CNS-MP11</x:v>
      </x:c>
      <x:c r="B1936" s="13" t="str">
        <x:v>Prêt d’équipement</x:v>
      </x:c>
      <x:c r="C1936" s="13" t="str">
        <x:v>Maison et clan</x:v>
      </x:c>
      <x:c r="D1936" s="13" t="str">
        <x:v>Multijoueur futur</x:v>
      </x:c>
      <x:c r="E1936" s="13" t="str">
        <x:v>Lire Maison et clan</x:v>
      </x:c>
      <x:c r="F1936" s="13" t="str">
        <x:v>Reconstitution documentée V4 — nouvelle rédaction V5</x:v>
      </x:c>
      <x:c r="G1936" s="15" t="n">
        <x:v>6</x:v>
      </x:c>
      <x:c r="H1936" s="15" t="n">
        <x:v>16</x:v>
      </x:c>
    </x:row>
    <x:row r="1937" ht="52" customHeight="1">
      <x:c r="A1937" s="13" t="str">
        <x:v>CNS-MP12</x:v>
      </x:c>
      <x:c r="B1937" s="13" t="str">
        <x:v>Trophée personnel</x:v>
      </x:c>
      <x:c r="C1937" s="13" t="str">
        <x:v>Maison et clan</x:v>
      </x:c>
      <x:c r="D1937" s="13" t="str">
        <x:v>Multijoueur futur</x:v>
      </x:c>
      <x:c r="E1937" s="13" t="str">
        <x:v>Lire Maison et clan</x:v>
      </x:c>
      <x:c r="F1937" s="13" t="str">
        <x:v>Reconstitution documentée V4 — nouvelle rédaction V5</x:v>
      </x:c>
      <x:c r="G1937" s="15" t="n">
        <x:v>6</x:v>
      </x:c>
      <x:c r="H1937" s="15" t="n">
        <x:v>17</x:v>
      </x:c>
    </x:row>
    <x:row r="1938" ht="52" customHeight="1">
      <x:c r="A1938" s="13" t="str">
        <x:v>CNS-MP13</x:v>
      </x:c>
      <x:c r="B1938" s="13" t="str">
        <x:v>Trophée commun</x:v>
      </x:c>
      <x:c r="C1938" s="13" t="str">
        <x:v>Maison et clan</x:v>
      </x:c>
      <x:c r="D1938" s="13" t="str">
        <x:v>Multijoueur futur</x:v>
      </x:c>
      <x:c r="E1938" s="13" t="str">
        <x:v>Lire Maison et clan</x:v>
      </x:c>
      <x:c r="F1938" s="13" t="str">
        <x:v>Reconstitution documentée V4 — nouvelle rédaction V5</x:v>
      </x:c>
      <x:c r="G1938" s="15" t="n">
        <x:v>6</x:v>
      </x:c>
      <x:c r="H1938" s="15" t="n">
        <x:v>18</x:v>
      </x:c>
    </x:row>
    <x:row r="1939" ht="52" customHeight="1">
      <x:c r="A1939" s="13" t="str">
        <x:v>CNS-MP14</x:v>
      </x:c>
      <x:c r="B1939" s="13" t="str">
        <x:v>Atelier partagé</x:v>
      </x:c>
      <x:c r="C1939" s="13" t="str">
        <x:v>Maison et clan</x:v>
      </x:c>
      <x:c r="D1939" s="13" t="str">
        <x:v>Multijoueur futur</x:v>
      </x:c>
      <x:c r="E1939" s="13" t="str">
        <x:v>Lire Maison et clan</x:v>
      </x:c>
      <x:c r="F1939" s="13" t="str">
        <x:v>Reconstitution documentée V4 — nouvelle rédaction V5</x:v>
      </x:c>
      <x:c r="G1939" s="15" t="n">
        <x:v>6</x:v>
      </x:c>
      <x:c r="H1939" s="15" t="n">
        <x:v>19</x:v>
      </x:c>
    </x:row>
    <x:row r="1940" ht="52" customHeight="1">
      <x:c r="A1940" s="13" t="str">
        <x:v>CNS-MP15</x:v>
      </x:c>
      <x:c r="B1940" s="13" t="str">
        <x:v>Maison en visite</x:v>
      </x:c>
      <x:c r="C1940" s="13" t="str">
        <x:v>Maison et clan</x:v>
      </x:c>
      <x:c r="D1940" s="13" t="str">
        <x:v>Multijoueur futur</x:v>
      </x:c>
      <x:c r="E1940" s="13" t="str">
        <x:v>Lire Maison et clan</x:v>
      </x:c>
      <x:c r="F1940" s="13" t="str">
        <x:v>Reconstitution documentée V4 — nouvelle rédaction V5</x:v>
      </x:c>
      <x:c r="G1940" s="15" t="n">
        <x:v>6</x:v>
      </x:c>
      <x:c r="H1940" s="15" t="n">
        <x:v>20</x:v>
      </x:c>
    </x:row>
    <x:row r="1941" ht="52" customHeight="1">
      <x:c r="A1941" s="13" t="str">
        <x:v>CNS-MP16</x:v>
      </x:c>
      <x:c r="B1941" s="13" t="str">
        <x:v>Décoration autorisée</x:v>
      </x:c>
      <x:c r="C1941" s="13" t="str">
        <x:v>Maison et clan</x:v>
      </x:c>
      <x:c r="D1941" s="13" t="str">
        <x:v>Multijoueur futur</x:v>
      </x:c>
      <x:c r="E1941" s="13" t="str">
        <x:v>Lire Maison et clan</x:v>
      </x:c>
      <x:c r="F1941" s="13" t="str">
        <x:v>Reconstitution documentée V4 — nouvelle rédaction V5</x:v>
      </x:c>
      <x:c r="G1941" s="15" t="n">
        <x:v>6</x:v>
      </x:c>
      <x:c r="H1941" s="15" t="n">
        <x:v>21</x:v>
      </x:c>
    </x:row>
    <x:row r="1942" ht="52" customHeight="1">
      <x:c r="A1942" s="13" t="str">
        <x:v>CNS-MP17</x:v>
      </x:c>
      <x:c r="B1942" s="13" t="str">
        <x:v>Duel consenti</x:v>
      </x:c>
      <x:c r="C1942" s="13" t="str">
        <x:v>Maison et clan</x:v>
      </x:c>
      <x:c r="D1942" s="13" t="str">
        <x:v>Multijoueur futur</x:v>
      </x:c>
      <x:c r="E1942" s="13" t="str">
        <x:v>Lire Maison et clan</x:v>
      </x:c>
      <x:c r="F1942" s="13" t="str">
        <x:v>Reconstitution documentée V4 — nouvelle rédaction V5</x:v>
      </x:c>
      <x:c r="G1942" s="15" t="n">
        <x:v>6</x:v>
      </x:c>
      <x:c r="H1942" s="15" t="n">
        <x:v>22</x:v>
      </x:c>
    </x:row>
    <x:row r="1943" ht="52" customHeight="1">
      <x:c r="A1943" s="13" t="str">
        <x:v>CNS-MP18</x:v>
      </x:c>
      <x:c r="B1943" s="13" t="str">
        <x:v>Déconnexion pendant une action</x:v>
      </x:c>
      <x:c r="C1943" s="13" t="str">
        <x:v>Maison et clan</x:v>
      </x:c>
      <x:c r="D1943" s="13" t="str">
        <x:v>Multijoueur futur</x:v>
      </x:c>
      <x:c r="E1943" s="13" t="str">
        <x:v>Lire Maison et clan</x:v>
      </x:c>
      <x:c r="F1943" s="13" t="str">
        <x:v>Reconstitution documentée V4 — nouvelle rédaction V5</x:v>
      </x:c>
      <x:c r="G1943" s="15" t="n">
        <x:v>6</x:v>
      </x:c>
      <x:c r="H1943" s="15" t="n">
        <x:v>23</x:v>
      </x:c>
    </x:row>
    <x:row r="1944" ht="52" customHeight="1">
      <x:c r="A1944" s="13" t="str">
        <x:v>CNS-MP19</x:v>
      </x:c>
      <x:c r="B1944" s="13" t="str">
        <x:v>Déconnexion en expédition</x:v>
      </x:c>
      <x:c r="C1944" s="13" t="str">
        <x:v>Maison et clan</x:v>
      </x:c>
      <x:c r="D1944" s="13" t="str">
        <x:v>Multijoueur futur</x:v>
      </x:c>
      <x:c r="E1944" s="13" t="str">
        <x:v>Lire Maison et clan</x:v>
      </x:c>
      <x:c r="F1944" s="13" t="str">
        <x:v>Reconstitution documentée V4 — nouvelle rédaction V5</x:v>
      </x:c>
      <x:c r="G1944" s="15" t="n">
        <x:v>6</x:v>
      </x:c>
      <x:c r="H1944" s="15" t="n">
        <x:v>24</x:v>
      </x:c>
    </x:row>
    <x:row r="1945" ht="52" customHeight="1">
      <x:c r="A1945" s="13" t="str">
        <x:v>CNS-MP20</x:v>
      </x:c>
      <x:c r="B1945" s="13" t="str">
        <x:v>Rejoindre une mission</x:v>
      </x:c>
      <x:c r="C1945" s="13" t="str">
        <x:v>Maison et clan</x:v>
      </x:c>
      <x:c r="D1945" s="13" t="str">
        <x:v>Multijoueur futur</x:v>
      </x:c>
      <x:c r="E1945" s="13" t="str">
        <x:v>Lire Maison et clan</x:v>
      </x:c>
      <x:c r="F1945" s="13" t="str">
        <x:v>Reconstitution documentée V4 — nouvelle rédaction V5</x:v>
      </x:c>
      <x:c r="G1945" s="15" t="n">
        <x:v>6</x:v>
      </x:c>
      <x:c r="H1945" s="15" t="n">
        <x:v>25</x:v>
      </x:c>
    </x:row>
    <x:row r="1946" ht="52" customHeight="1">
      <x:c r="A1946" s="13" t="str">
        <x:v>CNS-MP21</x:v>
      </x:c>
      <x:c r="B1946" s="13" t="str">
        <x:v>Départ du groupe</x:v>
      </x:c>
      <x:c r="C1946" s="13" t="str">
        <x:v>Maison et clan</x:v>
      </x:c>
      <x:c r="D1946" s="13" t="str">
        <x:v>Multijoueur futur</x:v>
      </x:c>
      <x:c r="E1946" s="13" t="str">
        <x:v>Lire Maison et clan</x:v>
      </x:c>
      <x:c r="F1946" s="13" t="str">
        <x:v>Reconstitution documentée V4 — nouvelle rédaction V5</x:v>
      </x:c>
      <x:c r="G1946" s="15" t="n">
        <x:v>6</x:v>
      </x:c>
      <x:c r="H1946" s="15" t="n">
        <x:v>26</x:v>
      </x:c>
    </x:row>
    <x:row r="1947" ht="52" customHeight="1">
      <x:c r="A1947" s="13" t="str">
        <x:v>CNS-MP22</x:v>
      </x:c>
      <x:c r="B1947" s="13" t="str">
        <x:v>Conflit de sauvegarde</x:v>
      </x:c>
      <x:c r="C1947" s="13" t="str">
        <x:v>Maison et clan</x:v>
      </x:c>
      <x:c r="D1947" s="13" t="str">
        <x:v>Multijoueur futur</x:v>
      </x:c>
      <x:c r="E1947" s="13" t="str">
        <x:v>Lire Maison et clan</x:v>
      </x:c>
      <x:c r="F1947" s="13" t="str">
        <x:v>Reconstitution documentée V4 — nouvelle rédaction V5</x:v>
      </x:c>
      <x:c r="G1947" s="15" t="n">
        <x:v>6</x:v>
      </x:c>
      <x:c r="H1947" s="15" t="n">
        <x:v>27</x:v>
      </x:c>
    </x:row>
    <x:row r="1948" ht="52" customHeight="1">
      <x:c r="A1948" s="13" t="str">
        <x:v>CNS-MP23</x:v>
      </x:c>
      <x:c r="B1948" s="13" t="str">
        <x:v>Temps hors session</x:v>
      </x:c>
      <x:c r="C1948" s="13" t="str">
        <x:v>Maison et clan</x:v>
      </x:c>
      <x:c r="D1948" s="13" t="str">
        <x:v>Multijoueur futur</x:v>
      </x:c>
      <x:c r="E1948" s="13" t="str">
        <x:v>Lire Maison et clan</x:v>
      </x:c>
      <x:c r="F1948" s="13" t="str">
        <x:v>Reconstitution documentée V4 — nouvelle rédaction V5</x:v>
      </x:c>
      <x:c r="G1948" s="15" t="n">
        <x:v>6</x:v>
      </x:c>
      <x:c r="H1948" s="15" t="n">
        <x:v>28</x:v>
      </x:c>
    </x:row>
    <x:row r="1949" ht="52" customHeight="1">
      <x:c r="A1949" s="13" t="str">
        <x:v>CNS-MP24</x:v>
      </x:c>
      <x:c r="B1949" s="13" t="str">
        <x:v>Progression individuelle</x:v>
      </x:c>
      <x:c r="C1949" s="13" t="str">
        <x:v>Maison et clan</x:v>
      </x:c>
      <x:c r="D1949" s="13" t="str">
        <x:v>Multijoueur futur</x:v>
      </x:c>
      <x:c r="E1949" s="13" t="str">
        <x:v>Lire Maison et clan</x:v>
      </x:c>
      <x:c r="F1949" s="13" t="str">
        <x:v>Reconstitution documentée V4 — nouvelle rédaction V5</x:v>
      </x:c>
      <x:c r="G1949" s="15" t="n">
        <x:v>6</x:v>
      </x:c>
      <x:c r="H1949" s="15" t="n">
        <x:v>29</x:v>
      </x:c>
    </x:row>
    <x:row r="1950" ht="52" customHeight="1">
      <x:c r="A1950" s="13" t="str">
        <x:v>CNS-SYN01</x:v>
      </x:c>
      <x:c r="B1950" s="13" t="str">
        <x:v>O1 — Maison</x:v>
      </x:c>
      <x:c r="C1950" s="13" t="str">
        <x:v>Maison et clan</x:v>
      </x:c>
      <x:c r="D1950" s="13" t="str">
        <x:v>Voies maison et clan</x:v>
      </x:c>
      <x:c r="E1950" s="13" t="str">
        <x:v>Lire Maison et clan</x:v>
      </x:c>
      <x:c r="F1950" s="13" t="str">
        <x:v>Reconstitution documentée V4 — nouvelle rédaction V5</x:v>
      </x:c>
      <x:c r="G1950" s="15" t="n">
        <x:v>7</x:v>
      </x:c>
      <x:c r="H1950" s="15" t="n">
        <x:v>6</x:v>
      </x:c>
    </x:row>
    <x:row r="1951" ht="52" customHeight="1">
      <x:c r="A1951" s="13" t="str">
        <x:v>CNS-SYN02</x:v>
      </x:c>
      <x:c r="B1951" s="13" t="str">
        <x:v>O1 — Navire</x:v>
      </x:c>
      <x:c r="C1951" s="13" t="str">
        <x:v>Maison et clan</x:v>
      </x:c>
      <x:c r="D1951" s="13" t="str">
        <x:v>Voies maison et clan</x:v>
      </x:c>
      <x:c r="E1951" s="13" t="str">
        <x:v>Lire Maison et clan</x:v>
      </x:c>
      <x:c r="F1951" s="13" t="str">
        <x:v>Reconstitution documentée V4 — nouvelle rédaction V5</x:v>
      </x:c>
      <x:c r="G1951" s="15" t="n">
        <x:v>7</x:v>
      </x:c>
      <x:c r="H1951" s="15" t="n">
        <x:v>7</x:v>
      </x:c>
    </x:row>
    <x:row r="1952" ht="52" customHeight="1">
      <x:c r="A1952" s="13" t="str">
        <x:v>CNS-SYN03</x:v>
      </x:c>
      <x:c r="B1952" s="13" t="str">
        <x:v>O1 — Trophées</x:v>
      </x:c>
      <x:c r="C1952" s="13" t="str">
        <x:v>Maison et clan</x:v>
      </x:c>
      <x:c r="D1952" s="13" t="str">
        <x:v>Voies maison et clan</x:v>
      </x:c>
      <x:c r="E1952" s="13" t="str">
        <x:v>Lire Maison et clan</x:v>
      </x:c>
      <x:c r="F1952" s="13" t="str">
        <x:v>Reconstitution documentée V4 — nouvelle rédaction V5</x:v>
      </x:c>
      <x:c r="G1952" s="15" t="n">
        <x:v>7</x:v>
      </x:c>
      <x:c r="H1952" s="15" t="n">
        <x:v>8</x:v>
      </x:c>
    </x:row>
    <x:row r="1953" ht="52" customHeight="1">
      <x:c r="A1953" s="13" t="str">
        <x:v>CNS-SYN04</x:v>
      </x:c>
      <x:c r="B1953" s="13" t="str">
        <x:v>O2 — Maison</x:v>
      </x:c>
      <x:c r="C1953" s="13" t="str">
        <x:v>Maison et clan</x:v>
      </x:c>
      <x:c r="D1953" s="13" t="str">
        <x:v>Voies maison et clan</x:v>
      </x:c>
      <x:c r="E1953" s="13" t="str">
        <x:v>Lire Maison et clan</x:v>
      </x:c>
      <x:c r="F1953" s="13" t="str">
        <x:v>Reconstitution documentée V4 — nouvelle rédaction V5</x:v>
      </x:c>
      <x:c r="G1953" s="15" t="n">
        <x:v>7</x:v>
      </x:c>
      <x:c r="H1953" s="15" t="n">
        <x:v>9</x:v>
      </x:c>
    </x:row>
    <x:row r="1954" ht="52" customHeight="1">
      <x:c r="A1954" s="13" t="str">
        <x:v>CNS-SYN05</x:v>
      </x:c>
      <x:c r="B1954" s="13" t="str">
        <x:v>O2 — Navire</x:v>
      </x:c>
      <x:c r="C1954" s="13" t="str">
        <x:v>Maison et clan</x:v>
      </x:c>
      <x:c r="D1954" s="13" t="str">
        <x:v>Voies maison et clan</x:v>
      </x:c>
      <x:c r="E1954" s="13" t="str">
        <x:v>Lire Maison et clan</x:v>
      </x:c>
      <x:c r="F1954" s="13" t="str">
        <x:v>Reconstitution documentée V4 — nouvelle rédaction V5</x:v>
      </x:c>
      <x:c r="G1954" s="15" t="n">
        <x:v>7</x:v>
      </x:c>
      <x:c r="H1954" s="15" t="n">
        <x:v>10</x:v>
      </x:c>
    </x:row>
    <x:row r="1955" ht="52" customHeight="1">
      <x:c r="A1955" s="13" t="str">
        <x:v>CNS-SYN06</x:v>
      </x:c>
      <x:c r="B1955" s="13" t="str">
        <x:v>O2 — Trophées</x:v>
      </x:c>
      <x:c r="C1955" s="13" t="str">
        <x:v>Maison et clan</x:v>
      </x:c>
      <x:c r="D1955" s="13" t="str">
        <x:v>Voies maison et clan</x:v>
      </x:c>
      <x:c r="E1955" s="13" t="str">
        <x:v>Lire Maison et clan</x:v>
      </x:c>
      <x:c r="F1955" s="13" t="str">
        <x:v>Reconstitution documentée V4 — nouvelle rédaction V5</x:v>
      </x:c>
      <x:c r="G1955" s="15" t="n">
        <x:v>7</x:v>
      </x:c>
      <x:c r="H1955" s="15" t="n">
        <x:v>11</x:v>
      </x:c>
    </x:row>
    <x:row r="1956" ht="52" customHeight="1">
      <x:c r="A1956" s="13" t="str">
        <x:v>CNS-SYN07</x:v>
      </x:c>
      <x:c r="B1956" s="13" t="str">
        <x:v>O3 — Maison</x:v>
      </x:c>
      <x:c r="C1956" s="13" t="str">
        <x:v>Maison et clan</x:v>
      </x:c>
      <x:c r="D1956" s="13" t="str">
        <x:v>Voies maison et clan</x:v>
      </x:c>
      <x:c r="E1956" s="13" t="str">
        <x:v>Lire Maison et clan</x:v>
      </x:c>
      <x:c r="F1956" s="13" t="str">
        <x:v>Reconstitution documentée V4 — nouvelle rédaction V5</x:v>
      </x:c>
      <x:c r="G1956" s="15" t="n">
        <x:v>7</x:v>
      </x:c>
      <x:c r="H1956" s="15" t="n">
        <x:v>12</x:v>
      </x:c>
    </x:row>
    <x:row r="1957" ht="52" customHeight="1">
      <x:c r="A1957" s="13" t="str">
        <x:v>CNS-SYN08</x:v>
      </x:c>
      <x:c r="B1957" s="13" t="str">
        <x:v>O3 — Navire</x:v>
      </x:c>
      <x:c r="C1957" s="13" t="str">
        <x:v>Maison et clan</x:v>
      </x:c>
      <x:c r="D1957" s="13" t="str">
        <x:v>Voies maison et clan</x:v>
      </x:c>
      <x:c r="E1957" s="13" t="str">
        <x:v>Lire Maison et clan</x:v>
      </x:c>
      <x:c r="F1957" s="13" t="str">
        <x:v>Reconstitution documentée V4 — nouvelle rédaction V5</x:v>
      </x:c>
      <x:c r="G1957" s="15" t="n">
        <x:v>7</x:v>
      </x:c>
      <x:c r="H1957" s="15" t="n">
        <x:v>13</x:v>
      </x:c>
    </x:row>
    <x:row r="1958" ht="52" customHeight="1">
      <x:c r="A1958" s="13" t="str">
        <x:v>CNS-SYN09</x:v>
      </x:c>
      <x:c r="B1958" s="13" t="str">
        <x:v>O3 — Trophées</x:v>
      </x:c>
      <x:c r="C1958" s="13" t="str">
        <x:v>Maison et clan</x:v>
      </x:c>
      <x:c r="D1958" s="13" t="str">
        <x:v>Voies maison et clan</x:v>
      </x:c>
      <x:c r="E1958" s="13" t="str">
        <x:v>Lire Maison et clan</x:v>
      </x:c>
      <x:c r="F1958" s="13" t="str">
        <x:v>Reconstitution documentée V4 — nouvelle rédaction V5</x:v>
      </x:c>
      <x:c r="G1958" s="15" t="n">
        <x:v>7</x:v>
      </x:c>
      <x:c r="H1958" s="15" t="n">
        <x:v>14</x:v>
      </x:c>
    </x:row>
    <x:row r="1959" ht="52" customHeight="1">
      <x:c r="A1959" s="13" t="str">
        <x:v>CNS-SYN10</x:v>
      </x:c>
      <x:c r="B1959" s="13" t="str">
        <x:v>O4 — Maison</x:v>
      </x:c>
      <x:c r="C1959" s="13" t="str">
        <x:v>Maison et clan</x:v>
      </x:c>
      <x:c r="D1959" s="13" t="str">
        <x:v>Voies maison et clan</x:v>
      </x:c>
      <x:c r="E1959" s="13" t="str">
        <x:v>Lire Maison et clan</x:v>
      </x:c>
      <x:c r="F1959" s="13" t="str">
        <x:v>Reconstitution documentée V4 — nouvelle rédaction V5</x:v>
      </x:c>
      <x:c r="G1959" s="15" t="n">
        <x:v>7</x:v>
      </x:c>
      <x:c r="H1959" s="15" t="n">
        <x:v>15</x:v>
      </x:c>
    </x:row>
    <x:row r="1960" ht="52" customHeight="1">
      <x:c r="A1960" s="13" t="str">
        <x:v>CNS-SYN11</x:v>
      </x:c>
      <x:c r="B1960" s="13" t="str">
        <x:v>O4 — Navire</x:v>
      </x:c>
      <x:c r="C1960" s="13" t="str">
        <x:v>Maison et clan</x:v>
      </x:c>
      <x:c r="D1960" s="13" t="str">
        <x:v>Voies maison et clan</x:v>
      </x:c>
      <x:c r="E1960" s="13" t="str">
        <x:v>Lire Maison et clan</x:v>
      </x:c>
      <x:c r="F1960" s="13" t="str">
        <x:v>Reconstitution documentée V4 — nouvelle rédaction V5</x:v>
      </x:c>
      <x:c r="G1960" s="15" t="n">
        <x:v>7</x:v>
      </x:c>
      <x:c r="H1960" s="15" t="n">
        <x:v>16</x:v>
      </x:c>
    </x:row>
    <x:row r="1961" ht="52" customHeight="1">
      <x:c r="A1961" s="13" t="str">
        <x:v>CNS-SYN12</x:v>
      </x:c>
      <x:c r="B1961" s="13" t="str">
        <x:v>O4 — Trophées</x:v>
      </x:c>
      <x:c r="C1961" s="13" t="str">
        <x:v>Maison et clan</x:v>
      </x:c>
      <x:c r="D1961" s="13" t="str">
        <x:v>Voies maison et clan</x:v>
      </x:c>
      <x:c r="E1961" s="13" t="str">
        <x:v>Lire Maison et clan</x:v>
      </x:c>
      <x:c r="F1961" s="13" t="str">
        <x:v>Reconstitution documentée V4 — nouvelle rédaction V5</x:v>
      </x:c>
      <x:c r="G1961" s="15" t="n">
        <x:v>7</x:v>
      </x:c>
      <x:c r="H1961" s="15" t="n">
        <x:v>17</x:v>
      </x:c>
    </x:row>
    <x:row r="1962" ht="52" customHeight="1">
      <x:c r="A1962" s="13" t="str">
        <x:v>CNS-SYN13</x:v>
      </x:c>
      <x:c r="B1962" s="13" t="str">
        <x:v>O5 — Maison</x:v>
      </x:c>
      <x:c r="C1962" s="13" t="str">
        <x:v>Maison et clan</x:v>
      </x:c>
      <x:c r="D1962" s="13" t="str">
        <x:v>Voies maison et clan</x:v>
      </x:c>
      <x:c r="E1962" s="13" t="str">
        <x:v>Lire Maison et clan</x:v>
      </x:c>
      <x:c r="F1962" s="13" t="str">
        <x:v>Reconstitution documentée V4 — nouvelle rédaction V5</x:v>
      </x:c>
      <x:c r="G1962" s="15" t="n">
        <x:v>7</x:v>
      </x:c>
      <x:c r="H1962" s="15" t="n">
        <x:v>18</x:v>
      </x:c>
    </x:row>
    <x:row r="1963" ht="52" customHeight="1">
      <x:c r="A1963" s="13" t="str">
        <x:v>CNS-SYN14</x:v>
      </x:c>
      <x:c r="B1963" s="13" t="str">
        <x:v>O5 — Navire</x:v>
      </x:c>
      <x:c r="C1963" s="13" t="str">
        <x:v>Maison et clan</x:v>
      </x:c>
      <x:c r="D1963" s="13" t="str">
        <x:v>Voies maison et clan</x:v>
      </x:c>
      <x:c r="E1963" s="13" t="str">
        <x:v>Lire Maison et clan</x:v>
      </x:c>
      <x:c r="F1963" s="13" t="str">
        <x:v>Reconstitution documentée V4 — nouvelle rédaction V5</x:v>
      </x:c>
      <x:c r="G1963" s="15" t="n">
        <x:v>7</x:v>
      </x:c>
      <x:c r="H1963" s="15" t="n">
        <x:v>19</x:v>
      </x:c>
    </x:row>
    <x:row r="1964" ht="52" customHeight="1">
      <x:c r="A1964" s="13" t="str">
        <x:v>CNS-SYN15</x:v>
      </x:c>
      <x:c r="B1964" s="13" t="str">
        <x:v>O5 — Trophées</x:v>
      </x:c>
      <x:c r="C1964" s="13" t="str">
        <x:v>Maison et clan</x:v>
      </x:c>
      <x:c r="D1964" s="13" t="str">
        <x:v>Voies maison et clan</x:v>
      </x:c>
      <x:c r="E1964" s="13" t="str">
        <x:v>Lire Maison et clan</x:v>
      </x:c>
      <x:c r="F1964" s="13" t="str">
        <x:v>Reconstitution documentée V4 — nouvelle rédaction V5</x:v>
      </x:c>
      <x:c r="G1964" s="15" t="n">
        <x:v>7</x:v>
      </x:c>
      <x:c r="H1964" s="15" t="n">
        <x:v>20</x:v>
      </x:c>
    </x:row>
    <x:row r="1965" ht="52" customHeight="1">
      <x:c r="A1965" s="13" t="str">
        <x:v>CNS-SYN16</x:v>
      </x:c>
      <x:c r="B1965" s="13" t="str">
        <x:v>O6 — Maison</x:v>
      </x:c>
      <x:c r="C1965" s="13" t="str">
        <x:v>Maison et clan</x:v>
      </x:c>
      <x:c r="D1965" s="13" t="str">
        <x:v>Voies maison et clan</x:v>
      </x:c>
      <x:c r="E1965" s="13" t="str">
        <x:v>Lire Maison et clan</x:v>
      </x:c>
      <x:c r="F1965" s="13" t="str">
        <x:v>Reconstitution documentée V4 — nouvelle rédaction V5</x:v>
      </x:c>
      <x:c r="G1965" s="15" t="n">
        <x:v>7</x:v>
      </x:c>
      <x:c r="H1965" s="15" t="n">
        <x:v>21</x:v>
      </x:c>
    </x:row>
    <x:row r="1966" ht="52" customHeight="1">
      <x:c r="A1966" s="13" t="str">
        <x:v>CNS-SYN17</x:v>
      </x:c>
      <x:c r="B1966" s="13" t="str">
        <x:v>O6 — Navire</x:v>
      </x:c>
      <x:c r="C1966" s="13" t="str">
        <x:v>Maison et clan</x:v>
      </x:c>
      <x:c r="D1966" s="13" t="str">
        <x:v>Voies maison et clan</x:v>
      </x:c>
      <x:c r="E1966" s="13" t="str">
        <x:v>Lire Maison et clan</x:v>
      </x:c>
      <x:c r="F1966" s="13" t="str">
        <x:v>Reconstitution documentée V4 — nouvelle rédaction V5</x:v>
      </x:c>
      <x:c r="G1966" s="15" t="n">
        <x:v>7</x:v>
      </x:c>
      <x:c r="H1966" s="15" t="n">
        <x:v>22</x:v>
      </x:c>
    </x:row>
    <x:row r="1967" ht="52" customHeight="1">
      <x:c r="A1967" s="13" t="str">
        <x:v>CNS-SYN18</x:v>
      </x:c>
      <x:c r="B1967" s="13" t="str">
        <x:v>O6 — Trophées</x:v>
      </x:c>
      <x:c r="C1967" s="13" t="str">
        <x:v>Maison et clan</x:v>
      </x:c>
      <x:c r="D1967" s="13" t="str">
        <x:v>Voies maison et clan</x:v>
      </x:c>
      <x:c r="E1967" s="13" t="str">
        <x:v>Lire Maison et clan</x:v>
      </x:c>
      <x:c r="F1967" s="13" t="str">
        <x:v>Reconstitution documentée V4 — nouvelle rédaction V5</x:v>
      </x:c>
      <x:c r="G1967" s="15" t="n">
        <x:v>7</x:v>
      </x:c>
      <x:c r="H1967" s="15" t="n">
        <x:v>23</x:v>
      </x:c>
    </x:row>
    <x:row r="1968" ht="52" customHeight="1">
      <x:c r="A1968" s="13" t="str">
        <x:v>V5-HOME-CM01-S1</x:v>
      </x:c>
      <x:c r="B1968" s="13" t="str">
        <x:v>La piste dans la cendre</x:v>
      </x:c>
      <x:c r="C1968" s="13" t="str">
        <x:v>Maison et clan</x:v>
      </x:c>
      <x:c r="D1968" s="13" t="str">
        <x:v>V5 Scènes des résidences</x:v>
      </x:c>
      <x:c r="E1968" s="13" t="str">
        <x:v>Lire Maison et clan</x:v>
      </x:c>
      <x:c r="F1968" s="13" t="str">
        <x:v>Extension V5</x:v>
      </x:c>
      <x:c r="G1968" s="15" t="n">
        <x:v>11</x:v>
      </x:c>
      <x:c r="H1968" s="15" t="n">
        <x:v>6</x:v>
      </x:c>
    </x:row>
    <x:row r="1969" ht="52" customHeight="1">
      <x:c r="A1969" s="13" t="str">
        <x:v>V5-HOME-CM01-S2</x:v>
      </x:c>
      <x:c r="B1969" s="13" t="str">
        <x:v>Un récit derrière l’écran</x:v>
      </x:c>
      <x:c r="C1969" s="13" t="str">
        <x:v>Maison et clan</x:v>
      </x:c>
      <x:c r="D1969" s="13" t="str">
        <x:v>V5 Scènes des résidences</x:v>
      </x:c>
      <x:c r="E1969" s="13" t="str">
        <x:v>Lire Maison et clan</x:v>
      </x:c>
      <x:c r="F1969" s="13" t="str">
        <x:v>Extension V5</x:v>
      </x:c>
      <x:c r="G1969" s="15" t="n">
        <x:v>11</x:v>
      </x:c>
      <x:c r="H1969" s="15" t="n">
        <x:v>7</x:v>
      </x:c>
    </x:row>
    <x:row r="1970" ht="52" customHeight="1">
      <x:c r="A1970" s="13" t="str">
        <x:v>V5-HOME-CM01-S3</x:v>
      </x:c>
      <x:c r="B1970" s="13" t="str">
        <x:v>La claie du jeune chasseur</x:v>
      </x:c>
      <x:c r="C1970" s="13" t="str">
        <x:v>Maison et clan</x:v>
      </x:c>
      <x:c r="D1970" s="13" t="str">
        <x:v>V5 Scènes des résidences</x:v>
      </x:c>
      <x:c r="E1970" s="13" t="str">
        <x:v>Lire Maison et clan</x:v>
      </x:c>
      <x:c r="F1970" s="13" t="str">
        <x:v>Extension V5</x:v>
      </x:c>
      <x:c r="G1970" s="15" t="n">
        <x:v>11</x:v>
      </x:c>
      <x:c r="H1970" s="15" t="n">
        <x:v>8</x:v>
      </x:c>
    </x:row>
    <x:row r="1971" ht="52" customHeight="1">
      <x:c r="A1971" s="13" t="str">
        <x:v>V5-HOME-CM02-S1</x:v>
      </x:c>
      <x:c r="B1971" s="13" t="str">
        <x:v>Deux foyers, deux attentes</x:v>
      </x:c>
      <x:c r="C1971" s="13" t="str">
        <x:v>Maison et clan</x:v>
      </x:c>
      <x:c r="D1971" s="13" t="str">
        <x:v>V5 Scènes des résidences</x:v>
      </x:c>
      <x:c r="E1971" s="13" t="str">
        <x:v>Lire Maison et clan</x:v>
      </x:c>
      <x:c r="F1971" s="13" t="str">
        <x:v>Extension V5</x:v>
      </x:c>
      <x:c r="G1971" s="15" t="n">
        <x:v>11</x:v>
      </x:c>
      <x:c r="H1971" s="15" t="n">
        <x:v>9</x:v>
      </x:c>
    </x:row>
    <x:row r="1972" ht="52" customHeight="1">
      <x:c r="A1972" s="13" t="str">
        <x:v>V5-HOME-CM02-S2</x:v>
      </x:c>
      <x:c r="B1972" s="13" t="str">
        <x:v>Le bruit du métal posé</x:v>
      </x:c>
      <x:c r="C1972" s="13" t="str">
        <x:v>Maison et clan</x:v>
      </x:c>
      <x:c r="D1972" s="13" t="str">
        <x:v>V5 Scènes des résidences</x:v>
      </x:c>
      <x:c r="E1972" s="13" t="str">
        <x:v>Lire Maison et clan</x:v>
      </x:c>
      <x:c r="F1972" s="13" t="str">
        <x:v>Extension V5</x:v>
      </x:c>
      <x:c r="G1972" s="15" t="n">
        <x:v>11</x:v>
      </x:c>
      <x:c r="H1972" s="15" t="n">
        <x:v>10</x:v>
      </x:c>
    </x:row>
    <x:row r="1973" ht="52" customHeight="1">
      <x:c r="A1973" s="13" t="str">
        <x:v>V5-HOME-CM02-S3</x:v>
      </x:c>
      <x:c r="B1973" s="13" t="str">
        <x:v>La braise du défi</x:v>
      </x:c>
      <x:c r="C1973" s="13" t="str">
        <x:v>Maison et clan</x:v>
      </x:c>
      <x:c r="D1973" s="13" t="str">
        <x:v>V5 Scènes des résidences</x:v>
      </x:c>
      <x:c r="E1973" s="13" t="str">
        <x:v>Lire Maison et clan</x:v>
      </x:c>
      <x:c r="F1973" s="13" t="str">
        <x:v>Extension V5</x:v>
      </x:c>
      <x:c r="G1973" s="15" t="n">
        <x:v>11</x:v>
      </x:c>
      <x:c r="H1973" s="15" t="n">
        <x:v>11</x:v>
      </x:c>
    </x:row>
    <x:row r="1974" ht="52" customHeight="1">
      <x:c r="A1974" s="13" t="str">
        <x:v>V5-HOME-CM03-S1</x:v>
      </x:c>
      <x:c r="B1974" s="13" t="str">
        <x:v>L’ombre qui a bougé</x:v>
      </x:c>
      <x:c r="C1974" s="13" t="str">
        <x:v>Maison et clan</x:v>
      </x:c>
      <x:c r="D1974" s="13" t="str">
        <x:v>V5 Scènes des résidences</x:v>
      </x:c>
      <x:c r="E1974" s="13" t="str">
        <x:v>Lire Maison et clan</x:v>
      </x:c>
      <x:c r="F1974" s="13" t="str">
        <x:v>Extension V5</x:v>
      </x:c>
      <x:c r="G1974" s="15" t="n">
        <x:v>11</x:v>
      </x:c>
      <x:c r="H1974" s="15" t="n">
        <x:v>12</x:v>
      </x:c>
    </x:row>
    <x:row r="1975" ht="52" customHeight="1">
      <x:c r="A1975" s="13" t="str">
        <x:v>V5-HOME-CM03-S2</x:v>
      </x:c>
      <x:c r="B1975" s="13" t="str">
        <x:v>La trace du verre noir</x:v>
      </x:c>
      <x:c r="C1975" s="13" t="str">
        <x:v>Maison et clan</x:v>
      </x:c>
      <x:c r="D1975" s="13" t="str">
        <x:v>V5 Scènes des résidences</x:v>
      </x:c>
      <x:c r="E1975" s="13" t="str">
        <x:v>Lire Maison et clan</x:v>
      </x:c>
      <x:c r="F1975" s="13" t="str">
        <x:v>Extension V5</x:v>
      </x:c>
      <x:c r="G1975" s="15" t="n">
        <x:v>11</x:v>
      </x:c>
      <x:c r="H1975" s="15" t="n">
        <x:v>13</x:v>
      </x:c>
    </x:row>
    <x:row r="1976" ht="52" customHeight="1">
      <x:c r="A1976" s="13" t="str">
        <x:v>V5-HOME-CM03-S3</x:v>
      </x:c>
      <x:c r="B1976" s="13" t="str">
        <x:v>Le passage des charges longues</x:v>
      </x:c>
      <x:c r="C1976" s="13" t="str">
        <x:v>Maison et clan</x:v>
      </x:c>
      <x:c r="D1976" s="13" t="str">
        <x:v>V5 Scènes des résidences</x:v>
      </x:c>
      <x:c r="E1976" s="13" t="str">
        <x:v>Lire Maison et clan</x:v>
      </x:c>
      <x:c r="F1976" s="13" t="str">
        <x:v>Extension V5</x:v>
      </x:c>
      <x:c r="G1976" s="15" t="n">
        <x:v>11</x:v>
      </x:c>
      <x:c r="H1976" s="15" t="n">
        <x:v>14</x:v>
      </x:c>
    </x:row>
    <x:row r="1977" ht="52" customHeight="1">
      <x:c r="A1977" s="13" t="str">
        <x:v>V5-HOME-CM04-S1</x:v>
      </x:c>
      <x:c r="B1977" s="13" t="str">
        <x:v>Le flotteur sans sonnerie</x:v>
      </x:c>
      <x:c r="C1977" s="13" t="str">
        <x:v>Maison et clan</x:v>
      </x:c>
      <x:c r="D1977" s="13" t="str">
        <x:v>V5 Scènes des résidences</x:v>
      </x:c>
      <x:c r="E1977" s="13" t="str">
        <x:v>Lire Maison et clan</x:v>
      </x:c>
      <x:c r="F1977" s="13" t="str">
        <x:v>Extension V5</x:v>
      </x:c>
      <x:c r="G1977" s="15" t="n">
        <x:v>11</x:v>
      </x:c>
      <x:c r="H1977" s="15" t="n">
        <x:v>15</x:v>
      </x:c>
    </x:row>
    <x:row r="1978" ht="52" customHeight="1">
      <x:c r="A1978" s="13" t="str">
        <x:v>V5-HOME-CM04-S2</x:v>
      </x:c>
      <x:c r="B1978" s="13" t="str">
        <x:v>Une histoire résonne trop</x:v>
      </x:c>
      <x:c r="C1978" s="13" t="str">
        <x:v>Maison et clan</x:v>
      </x:c>
      <x:c r="D1978" s="13" t="str">
        <x:v>V5 Scènes des résidences</x:v>
      </x:c>
      <x:c r="E1978" s="13" t="str">
        <x:v>Lire Maison et clan</x:v>
      </x:c>
      <x:c r="F1978" s="13" t="str">
        <x:v>Extension V5</x:v>
      </x:c>
      <x:c r="G1978" s="15" t="n">
        <x:v>11</x:v>
      </x:c>
      <x:c r="H1978" s="15" t="n">
        <x:v>16</x:v>
      </x:c>
    </x:row>
    <x:row r="1979" ht="52" customHeight="1">
      <x:c r="A1979" s="13" t="str">
        <x:v>V5-HOME-CM04-S3</x:v>
      </x:c>
      <x:c r="B1979" s="13" t="str">
        <x:v>La charge du dernier palier</x:v>
      </x:c>
      <x:c r="C1979" s="13" t="str">
        <x:v>Maison et clan</x:v>
      </x:c>
      <x:c r="D1979" s="13" t="str">
        <x:v>V5 Scènes des résidences</x:v>
      </x:c>
      <x:c r="E1979" s="13" t="str">
        <x:v>Lire Maison et clan</x:v>
      </x:c>
      <x:c r="F1979" s="13" t="str">
        <x:v>Extension V5</x:v>
      </x:c>
      <x:c r="G1979" s="15" t="n">
        <x:v>11</x:v>
      </x:c>
      <x:c r="H1979" s="15" t="n">
        <x:v>17</x:v>
      </x:c>
    </x:row>
    <x:row r="1980" ht="52" customHeight="1">
      <x:c r="A1980" s="13" t="str">
        <x:v>V5-HOME-CM05-S1</x:v>
      </x:c>
      <x:c r="B1980" s="13" t="str">
        <x:v>Le nœud de la passerelle</x:v>
      </x:c>
      <x:c r="C1980" s="13" t="str">
        <x:v>Maison et clan</x:v>
      </x:c>
      <x:c r="D1980" s="13" t="str">
        <x:v>V5 Scènes des résidences</x:v>
      </x:c>
      <x:c r="E1980" s="13" t="str">
        <x:v>Lire Maison et clan</x:v>
      </x:c>
      <x:c r="F1980" s="13" t="str">
        <x:v>Extension V5</x:v>
      </x:c>
      <x:c r="G1980" s="15" t="n">
        <x:v>11</x:v>
      </x:c>
      <x:c r="H1980" s="15" t="n">
        <x:v>18</x:v>
      </x:c>
    </x:row>
    <x:row r="1981" ht="52" customHeight="1">
      <x:c r="A1981" s="13" t="str">
        <x:v>V5-HOME-CM05-S2</x:v>
      </x:c>
      <x:c r="B1981" s="13" t="str">
        <x:v>Les yeux au-dessus du seuil</x:v>
      </x:c>
      <x:c r="C1981" s="13" t="str">
        <x:v>Maison et clan</x:v>
      </x:c>
      <x:c r="D1981" s="13" t="str">
        <x:v>V5 Scènes des résidences</x:v>
      </x:c>
      <x:c r="E1981" s="13" t="str">
        <x:v>Lire Maison et clan</x:v>
      </x:c>
      <x:c r="F1981" s="13" t="str">
        <x:v>Extension V5</x:v>
      </x:c>
      <x:c r="G1981" s="15" t="n">
        <x:v>11</x:v>
      </x:c>
      <x:c r="H1981" s="15" t="n">
        <x:v>19</x:v>
      </x:c>
    </x:row>
    <x:row r="1982" ht="52" customHeight="1">
      <x:c r="A1982" s="13" t="str">
        <x:v>V5-HOME-CM05-S3</x:v>
      </x:c>
      <x:c r="B1982" s="13" t="str">
        <x:v>Un souvenir suspendu</x:v>
      </x:c>
      <x:c r="C1982" s="13" t="str">
        <x:v>Maison et clan</x:v>
      </x:c>
      <x:c r="D1982" s="13" t="str">
        <x:v>V5 Scènes des résidences</x:v>
      </x:c>
      <x:c r="E1982" s="13" t="str">
        <x:v>Lire Maison et clan</x:v>
      </x:c>
      <x:c r="F1982" s="13" t="str">
        <x:v>Extension V5</x:v>
      </x:c>
      <x:c r="G1982" s="15" t="n">
        <x:v>11</x:v>
      </x:c>
      <x:c r="H1982" s="15" t="n">
        <x:v>20</x:v>
      </x:c>
    </x:row>
    <x:row r="1983" ht="52" customHeight="1">
      <x:c r="A1983" s="13" t="str">
        <x:v>V5-HOME-CM06-S1</x:v>
      </x:c>
      <x:c r="B1983" s="13" t="str">
        <x:v>Le faux appel du pilier</x:v>
      </x:c>
      <x:c r="C1983" s="13" t="str">
        <x:v>Maison et clan</x:v>
      </x:c>
      <x:c r="D1983" s="13" t="str">
        <x:v>V5 Scènes des résidences</x:v>
      </x:c>
      <x:c r="E1983" s="13" t="str">
        <x:v>Lire Maison et clan</x:v>
      </x:c>
      <x:c r="F1983" s="13" t="str">
        <x:v>Extension V5</x:v>
      </x:c>
      <x:c r="G1983" s="15" t="n">
        <x:v>11</x:v>
      </x:c>
      <x:c r="H1983" s="15" t="n">
        <x:v>21</x:v>
      </x:c>
    </x:row>
    <x:row r="1984" ht="52" customHeight="1">
      <x:c r="A1984" s="13" t="str">
        <x:v>V5-HOME-CM06-S2</x:v>
      </x:c>
      <x:c r="B1984" s="13" t="str">
        <x:v>La visite à trois hauteurs</x:v>
      </x:c>
      <x:c r="C1984" s="13" t="str">
        <x:v>Maison et clan</x:v>
      </x:c>
      <x:c r="D1984" s="13" t="str">
        <x:v>V5 Scènes des résidences</x:v>
      </x:c>
      <x:c r="E1984" s="13" t="str">
        <x:v>Lire Maison et clan</x:v>
      </x:c>
      <x:c r="F1984" s="13" t="str">
        <x:v>Extension V5</x:v>
      </x:c>
      <x:c r="G1984" s="15" t="n">
        <x:v>11</x:v>
      </x:c>
      <x:c r="H1984" s="15" t="n">
        <x:v>22</x:v>
      </x:c>
    </x:row>
    <x:row r="1985" ht="52" customHeight="1">
      <x:c r="A1985" s="13" t="str">
        <x:v>V5-HOME-CM06-S3</x:v>
      </x:c>
      <x:c r="B1985" s="13" t="str">
        <x:v>La niche dans le creux</x:v>
      </x:c>
      <x:c r="C1985" s="13" t="str">
        <x:v>Maison et clan</x:v>
      </x:c>
      <x:c r="D1985" s="13" t="str">
        <x:v>V5 Scènes des résidences</x:v>
      </x:c>
      <x:c r="E1985" s="13" t="str">
        <x:v>Lire Maison et clan</x:v>
      </x:c>
      <x:c r="F1985" s="13" t="str">
        <x:v>Extension V5</x:v>
      </x:c>
      <x:c r="G1985" s="15" t="n">
        <x:v>11</x:v>
      </x:c>
      <x:c r="H1985" s="15" t="n">
        <x:v>23</x:v>
      </x:c>
    </x:row>
    <x:row r="1986" ht="52" customHeight="1">
      <x:c r="A1986" s="13" t="str">
        <x:v>V5-HOME-CM07-S1</x:v>
      </x:c>
      <x:c r="B1986" s="13" t="str">
        <x:v>La crue sous les pilotis</x:v>
      </x:c>
      <x:c r="C1986" s="13" t="str">
        <x:v>Maison et clan</x:v>
      </x:c>
      <x:c r="D1986" s="13" t="str">
        <x:v>V5 Scènes des résidences</x:v>
      </x:c>
      <x:c r="E1986" s="13" t="str">
        <x:v>Lire Maison et clan</x:v>
      </x:c>
      <x:c r="F1986" s="13" t="str">
        <x:v>Extension V5</x:v>
      </x:c>
      <x:c r="G1986" s="15" t="n">
        <x:v>11</x:v>
      </x:c>
      <x:c r="H1986" s="15" t="n">
        <x:v>24</x:v>
      </x:c>
    </x:row>
    <x:row r="1987" ht="52" customHeight="1">
      <x:c r="A1987" s="13" t="str">
        <x:v>V5-HOME-CM07-S2</x:v>
      </x:c>
      <x:c r="B1987" s="13" t="str">
        <x:v>La lampe du passeur</x:v>
      </x:c>
      <x:c r="C1987" s="13" t="str">
        <x:v>Maison et clan</x:v>
      </x:c>
      <x:c r="D1987" s="13" t="str">
        <x:v>V5 Scènes des résidences</x:v>
      </x:c>
      <x:c r="E1987" s="13" t="str">
        <x:v>Lire Maison et clan</x:v>
      </x:c>
      <x:c r="F1987" s="13" t="str">
        <x:v>Extension V5</x:v>
      </x:c>
      <x:c r="G1987" s="15" t="n">
        <x:v>11</x:v>
      </x:c>
      <x:c r="H1987" s="15" t="n">
        <x:v>25</x:v>
      </x:c>
    </x:row>
    <x:row r="1988" ht="52" customHeight="1">
      <x:c r="A1988" s="13" t="str">
        <x:v>V5-HOME-CM07-S3</x:v>
      </x:c>
      <x:c r="B1988" s="13" t="str">
        <x:v>Une place au-dessus de l’eau</x:v>
      </x:c>
      <x:c r="C1988" s="13" t="str">
        <x:v>Maison et clan</x:v>
      </x:c>
      <x:c r="D1988" s="13" t="str">
        <x:v>V5 Scènes des résidences</x:v>
      </x:c>
      <x:c r="E1988" s="13" t="str">
        <x:v>Lire Maison et clan</x:v>
      </x:c>
      <x:c r="F1988" s="13" t="str">
        <x:v>Extension V5</x:v>
      </x:c>
      <x:c r="G1988" s="15" t="n">
        <x:v>11</x:v>
      </x:c>
      <x:c r="H1988" s="15" t="n">
        <x:v>26</x:v>
      </x:c>
    </x:row>
    <x:row r="1989" ht="52" customHeight="1">
      <x:c r="A1989" s="13" t="str">
        <x:v>V5-HOME-CM08-S1</x:v>
      </x:c>
      <x:c r="B1989" s="13" t="str">
        <x:v>Les reflets qui se répondent</x:v>
      </x:c>
      <x:c r="C1989" s="13" t="str">
        <x:v>Maison et clan</x:v>
      </x:c>
      <x:c r="D1989" s="13" t="str">
        <x:v>V5 Scènes des résidences</x:v>
      </x:c>
      <x:c r="E1989" s="13" t="str">
        <x:v>Lire Maison et clan</x:v>
      </x:c>
      <x:c r="F1989" s="13" t="str">
        <x:v>Extension V5</x:v>
      </x:c>
      <x:c r="G1989" s="15" t="n">
        <x:v>11</x:v>
      </x:c>
      <x:c r="H1989" s="15" t="n">
        <x:v>27</x:v>
      </x:c>
    </x:row>
    <x:row r="1990" ht="52" customHeight="1">
      <x:c r="A1990" s="13" t="str">
        <x:v>V5-HOME-CM08-S2</x:v>
      </x:c>
      <x:c r="B1990" s="13" t="str">
        <x:v>Le visiteur au mauvais quai</x:v>
      </x:c>
      <x:c r="C1990" s="13" t="str">
        <x:v>Maison et clan</x:v>
      </x:c>
      <x:c r="D1990" s="13" t="str">
        <x:v>V5 Scènes des résidences</x:v>
      </x:c>
      <x:c r="E1990" s="13" t="str">
        <x:v>Lire Maison et clan</x:v>
      </x:c>
      <x:c r="F1990" s="13" t="str">
        <x:v>Extension V5</x:v>
      </x:c>
      <x:c r="G1990" s="15" t="n">
        <x:v>11</x:v>
      </x:c>
      <x:c r="H1990" s="15" t="n">
        <x:v>28</x:v>
      </x:c>
    </x:row>
    <x:row r="1991" ht="52" customHeight="1">
      <x:c r="A1991" s="13" t="str">
        <x:v>V5-HOME-CM08-S3</x:v>
      </x:c>
      <x:c r="B1991" s="13" t="str">
        <x:v>Une plaque dans la buée</x:v>
      </x:c>
      <x:c r="C1991" s="13" t="str">
        <x:v>Maison et clan</x:v>
      </x:c>
      <x:c r="D1991" s="13" t="str">
        <x:v>V5 Scènes des résidences</x:v>
      </x:c>
      <x:c r="E1991" s="13" t="str">
        <x:v>Lire Maison et clan</x:v>
      </x:c>
      <x:c r="F1991" s="13" t="str">
        <x:v>Extension V5</x:v>
      </x:c>
      <x:c r="G1991" s="15" t="n">
        <x:v>11</x:v>
      </x:c>
      <x:c r="H1991" s="15" t="n">
        <x:v>29</x:v>
      </x:c>
    </x:row>
    <x:row r="1992" ht="52" customHeight="1">
      <x:c r="A1992" s="13" t="str">
        <x:v>V5-HOME-CM09-S1</x:v>
      </x:c>
      <x:c r="B1992" s="13" t="str">
        <x:v>Entre deux rafales</x:v>
      </x:c>
      <x:c r="C1992" s="13" t="str">
        <x:v>Maison et clan</x:v>
      </x:c>
      <x:c r="D1992" s="13" t="str">
        <x:v>V5 Scènes des résidences</x:v>
      </x:c>
      <x:c r="E1992" s="13" t="str">
        <x:v>Lire Maison et clan</x:v>
      </x:c>
      <x:c r="F1992" s="13" t="str">
        <x:v>Extension V5</x:v>
      </x:c>
      <x:c r="G1992" s="15" t="n">
        <x:v>11</x:v>
      </x:c>
      <x:c r="H1992" s="15" t="n">
        <x:v>30</x:v>
      </x:c>
    </x:row>
    <x:row r="1993" ht="52" customHeight="1">
      <x:c r="A1993" s="13" t="str">
        <x:v>V5-HOME-CM09-S2</x:v>
      </x:c>
      <x:c r="B1993" s="13" t="str">
        <x:v>Le signal du rival</x:v>
      </x:c>
      <x:c r="C1993" s="13" t="str">
        <x:v>Maison et clan</x:v>
      </x:c>
      <x:c r="D1993" s="13" t="str">
        <x:v>V5 Scènes des résidences</x:v>
      </x:c>
      <x:c r="E1993" s="13" t="str">
        <x:v>Lire Maison et clan</x:v>
      </x:c>
      <x:c r="F1993" s="13" t="str">
        <x:v>Extension V5</x:v>
      </x:c>
      <x:c r="G1993" s="15" t="n">
        <x:v>11</x:v>
      </x:c>
      <x:c r="H1993" s="15" t="n">
        <x:v>31</x:v>
      </x:c>
    </x:row>
    <x:row r="1994" ht="52" customHeight="1">
      <x:c r="A1994" s="13" t="str">
        <x:v>V5-HOME-CM09-S3</x:v>
      </x:c>
      <x:c r="B1994" s="13" t="str">
        <x:v>L’écran qui s’efface</x:v>
      </x:c>
      <x:c r="C1994" s="13" t="str">
        <x:v>Maison et clan</x:v>
      </x:c>
      <x:c r="D1994" s="13" t="str">
        <x:v>V5 Scènes des résidences</x:v>
      </x:c>
      <x:c r="E1994" s="13" t="str">
        <x:v>Lire Maison et clan</x:v>
      </x:c>
      <x:c r="F1994" s="13" t="str">
        <x:v>Extension V5</x:v>
      </x:c>
      <x:c r="G1994" s="15" t="n">
        <x:v>11</x:v>
      </x:c>
      <x:c r="H1994" s="15" t="n">
        <x:v>32</x:v>
      </x:c>
    </x:row>
    <x:row r="1995" ht="52" customHeight="1">
      <x:c r="A1995" s="13" t="str">
        <x:v>V5-HOME-CM10-S1</x:v>
      </x:c>
      <x:c r="B1995" s="13" t="str">
        <x:v>Trois balises dans l’orage</x:v>
      </x:c>
      <x:c r="C1995" s="13" t="str">
        <x:v>Maison et clan</x:v>
      </x:c>
      <x:c r="D1995" s="13" t="str">
        <x:v>V5 Scènes des résidences</x:v>
      </x:c>
      <x:c r="E1995" s="13" t="str">
        <x:v>Lire Maison et clan</x:v>
      </x:c>
      <x:c r="F1995" s="13" t="str">
        <x:v>Extension V5</x:v>
      </x:c>
      <x:c r="G1995" s="15" t="n">
        <x:v>11</x:v>
      </x:c>
      <x:c r="H1995" s="15" t="n">
        <x:v>33</x:v>
      </x:c>
    </x:row>
    <x:row r="1996" ht="52" customHeight="1">
      <x:c r="A1996" s="13" t="str">
        <x:v>V5-HOME-CM10-S2</x:v>
      </x:c>
      <x:c r="B1996" s="13" t="str">
        <x:v>Le récit derrière la fente</x:v>
      </x:c>
      <x:c r="C1996" s="13" t="str">
        <x:v>Maison et clan</x:v>
      </x:c>
      <x:c r="D1996" s="13" t="str">
        <x:v>V5 Scènes des résidences</x:v>
      </x:c>
      <x:c r="E1996" s="13" t="str">
        <x:v>Lire Maison et clan</x:v>
      </x:c>
      <x:c r="F1996" s="13" t="str">
        <x:v>Extension V5</x:v>
      </x:c>
      <x:c r="G1996" s="15" t="n">
        <x:v>11</x:v>
      </x:c>
      <x:c r="H1996" s="15" t="n">
        <x:v>34</x:v>
      </x:c>
    </x:row>
    <x:row r="1997" ht="52" customHeight="1">
      <x:c r="A1997" s="13" t="str">
        <x:v>V5-HOME-CM10-S3</x:v>
      </x:c>
      <x:c r="B1997" s="13" t="str">
        <x:v>Une nuit de guet partagée</x:v>
      </x:c>
      <x:c r="C1997" s="13" t="str">
        <x:v>Maison et clan</x:v>
      </x:c>
      <x:c r="D1997" s="13" t="str">
        <x:v>V5 Scènes des résidences</x:v>
      </x:c>
      <x:c r="E1997" s="13" t="str">
        <x:v>Lire Maison et clan</x:v>
      </x:c>
      <x:c r="F1997" s="13" t="str">
        <x:v>Extension V5</x:v>
      </x:c>
      <x:c r="G1997" s="15" t="n">
        <x:v>11</x:v>
      </x:c>
      <x:c r="H1997" s="15" t="n">
        <x:v>35</x:v>
      </x:c>
    </x:row>
    <x:row r="1998" ht="52" customHeight="1">
      <x:c r="A1998" s="13" t="str">
        <x:v>V5-HOME-CM11-S1</x:v>
      </x:c>
      <x:c r="B1998" s="13" t="str">
        <x:v>Le quai de la dernière marée</x:v>
      </x:c>
      <x:c r="C1998" s="13" t="str">
        <x:v>Maison et clan</x:v>
      </x:c>
      <x:c r="D1998" s="13" t="str">
        <x:v>V5 Scènes des résidences</x:v>
      </x:c>
      <x:c r="E1998" s="13" t="str">
        <x:v>Lire Maison et clan</x:v>
      </x:c>
      <x:c r="F1998" s="13" t="str">
        <x:v>Extension V5</x:v>
      </x:c>
      <x:c r="G1998" s="15" t="n">
        <x:v>11</x:v>
      </x:c>
      <x:c r="H1998" s="15" t="n">
        <x:v>36</x:v>
      </x:c>
    </x:row>
    <x:row r="1999" ht="52" customHeight="1">
      <x:c r="A1999" s="13" t="str">
        <x:v>V5-HOME-CM11-S2</x:v>
      </x:c>
      <x:c r="B1999" s="13" t="str">
        <x:v>L’objet qui sent le voyage</x:v>
      </x:c>
      <x:c r="C1999" s="13" t="str">
        <x:v>Maison et clan</x:v>
      </x:c>
      <x:c r="D1999" s="13" t="str">
        <x:v>V5 Scènes des résidences</x:v>
      </x:c>
      <x:c r="E1999" s="13" t="str">
        <x:v>Lire Maison et clan</x:v>
      </x:c>
      <x:c r="F1999" s="13" t="str">
        <x:v>Extension V5</x:v>
      </x:c>
      <x:c r="G1999" s="15" t="n">
        <x:v>11</x:v>
      </x:c>
      <x:c r="H1999" s="15" t="n">
        <x:v>37</x:v>
      </x:c>
    </x:row>
    <x:row r="2000" ht="52" customHeight="1">
      <x:c r="A2000" s="13" t="str">
        <x:v>V5-HOME-CM11-S3</x:v>
      </x:c>
      <x:c r="B2000" s="13" t="str">
        <x:v>La table des retours</x:v>
      </x:c>
      <x:c r="C2000" s="13" t="str">
        <x:v>Maison et clan</x:v>
      </x:c>
      <x:c r="D2000" s="13" t="str">
        <x:v>V5 Scènes des résidences</x:v>
      </x:c>
      <x:c r="E2000" s="13" t="str">
        <x:v>Lire Maison et clan</x:v>
      </x:c>
      <x:c r="F2000" s="13" t="str">
        <x:v>Extension V5</x:v>
      </x:c>
      <x:c r="G2000" s="15" t="n">
        <x:v>11</x:v>
      </x:c>
      <x:c r="H2000" s="15" t="n">
        <x:v>38</x:v>
      </x:c>
    </x:row>
    <x:row r="2001" ht="52" customHeight="1">
      <x:c r="A2001" s="13" t="str">
        <x:v>V5-HOME-CM12-S1</x:v>
      </x:c>
      <x:c r="B2001" s="13" t="str">
        <x:v>L’écran tourné vers le sel</x:v>
      </x:c>
      <x:c r="C2001" s="13" t="str">
        <x:v>Maison et clan</x:v>
      </x:c>
      <x:c r="D2001" s="13" t="str">
        <x:v>V5 Scènes des résidences</x:v>
      </x:c>
      <x:c r="E2001" s="13" t="str">
        <x:v>Lire Maison et clan</x:v>
      </x:c>
      <x:c r="F2001" s="13" t="str">
        <x:v>Extension V5</x:v>
      </x:c>
      <x:c r="G2001" s="15" t="n">
        <x:v>11</x:v>
      </x:c>
      <x:c r="H2001" s="15" t="n">
        <x:v>39</x:v>
      </x:c>
    </x:row>
    <x:row r="2002" ht="52" customHeight="1">
      <x:c r="A2002" s="13" t="str">
        <x:v>V5-HOME-CM12-S2</x:v>
      </x:c>
      <x:c r="B2002" s="13" t="str">
        <x:v>Le banc des deux récits</x:v>
      </x:c>
      <x:c r="C2002" s="13" t="str">
        <x:v>Maison et clan</x:v>
      </x:c>
      <x:c r="D2002" s="13" t="str">
        <x:v>V5 Scènes des résidences</x:v>
      </x:c>
      <x:c r="E2002" s="13" t="str">
        <x:v>Lire Maison et clan</x:v>
      </x:c>
      <x:c r="F2002" s="13" t="str">
        <x:v>Extension V5</x:v>
      </x:c>
      <x:c r="G2002" s="15" t="n">
        <x:v>11</x:v>
      </x:c>
      <x:c r="H2002" s="15" t="n">
        <x:v>40</x:v>
      </x:c>
    </x:row>
    <x:row r="2003" ht="52" customHeight="1">
      <x:c r="A2003" s="13" t="str">
        <x:v>V5-HOME-CM12-S3</x:v>
      </x:c>
      <x:c r="B2003" s="13" t="str">
        <x:v>Une charge par le chemin haut</x:v>
      </x:c>
      <x:c r="C2003" s="13" t="str">
        <x:v>Maison et clan</x:v>
      </x:c>
      <x:c r="D2003" s="13" t="str">
        <x:v>V5 Scènes des résidences</x:v>
      </x:c>
      <x:c r="E2003" s="13" t="str">
        <x:v>Lire Maison et clan</x:v>
      </x:c>
      <x:c r="F2003" s="13" t="str">
        <x:v>Extension V5</x:v>
      </x:c>
      <x:c r="G2003" s="15" t="n">
        <x:v>11</x:v>
      </x:c>
      <x:c r="H2003" s="15" t="n">
        <x:v>41</x:v>
      </x:c>
    </x:row>
    <x:row r="2004" ht="52" customHeight="1">
      <x:c r="A2004" s="13" t="str">
        <x:v>V5-HOME-CM13-S1</x:v>
      </x:c>
      <x:c r="B2004" s="13" t="str">
        <x:v>La buée dans le mauvais couloir</x:v>
      </x:c>
      <x:c r="C2004" s="13" t="str">
        <x:v>Maison et clan</x:v>
      </x:c>
      <x:c r="D2004" s="13" t="str">
        <x:v>V5 Scènes des résidences</x:v>
      </x:c>
      <x:c r="E2004" s="13" t="str">
        <x:v>Lire Maison et clan</x:v>
      </x:c>
      <x:c r="F2004" s="13" t="str">
        <x:v>Extension V5</x:v>
      </x:c>
      <x:c r="G2004" s="15" t="n">
        <x:v>11</x:v>
      </x:c>
      <x:c r="H2004" s="15" t="n">
        <x:v>42</x:v>
      </x:c>
    </x:row>
    <x:row r="2005" ht="52" customHeight="1">
      <x:c r="A2005" s="13" t="str">
        <x:v>V5-HOME-CM13-S2</x:v>
      </x:c>
      <x:c r="B2005" s="13" t="str">
        <x:v>Le visiteur de la galerie froide</x:v>
      </x:c>
      <x:c r="C2005" s="13" t="str">
        <x:v>Maison et clan</x:v>
      </x:c>
      <x:c r="D2005" s="13" t="str">
        <x:v>V5 Scènes des résidences</x:v>
      </x:c>
      <x:c r="E2005" s="13" t="str">
        <x:v>Lire Maison et clan</x:v>
      </x:c>
      <x:c r="F2005" s="13" t="str">
        <x:v>Extension V5</x:v>
      </x:c>
      <x:c r="G2005" s="15" t="n">
        <x:v>11</x:v>
      </x:c>
      <x:c r="H2005" s="15" t="n">
        <x:v>43</x:v>
      </x:c>
    </x:row>
    <x:row r="2006" ht="52" customHeight="1">
      <x:c r="A2006" s="13" t="str">
        <x:v>V5-HOME-CM13-S3</x:v>
      </x:c>
      <x:c r="B2006" s="13" t="str">
        <x:v>Le relief sous la vapeur</x:v>
      </x:c>
      <x:c r="C2006" s="13" t="str">
        <x:v>Maison et clan</x:v>
      </x:c>
      <x:c r="D2006" s="13" t="str">
        <x:v>V5 Scènes des résidences</x:v>
      </x:c>
      <x:c r="E2006" s="13" t="str">
        <x:v>Lire Maison et clan</x:v>
      </x:c>
      <x:c r="F2006" s="13" t="str">
        <x:v>Extension V5</x:v>
      </x:c>
      <x:c r="G2006" s="15" t="n">
        <x:v>11</x:v>
      </x:c>
      <x:c r="H2006" s="15" t="n">
        <x:v>44</x:v>
      </x:c>
    </x:row>
    <x:row r="2007" ht="52" customHeight="1">
      <x:c r="A2007" s="13" t="str">
        <x:v>V5-HOME-CM14-S1</x:v>
      </x:c>
      <x:c r="B2007" s="13" t="str">
        <x:v>La note de l’enclume</x:v>
      </x:c>
      <x:c r="C2007" s="13" t="str">
        <x:v>Maison et clan</x:v>
      </x:c>
      <x:c r="D2007" s="13" t="str">
        <x:v>V5 Scènes des résidences</x:v>
      </x:c>
      <x:c r="E2007" s="13" t="str">
        <x:v>Lire Maison et clan</x:v>
      </x:c>
      <x:c r="F2007" s="13" t="str">
        <x:v>Extension V5</x:v>
      </x:c>
      <x:c r="G2007" s="15" t="n">
        <x:v>11</x:v>
      </x:c>
      <x:c r="H2007" s="15" t="n">
        <x:v>45</x:v>
      </x:c>
    </x:row>
    <x:row r="2008" ht="52" customHeight="1">
      <x:c r="A2008" s="13" t="str">
        <x:v>V5-HOME-CM14-S2</x:v>
      </x:c>
      <x:c r="B2008" s="13" t="str">
        <x:v>Le forgeron regarde la marque</x:v>
      </x:c>
      <x:c r="C2008" s="13" t="str">
        <x:v>Maison et clan</x:v>
      </x:c>
      <x:c r="D2008" s="13" t="str">
        <x:v>V5 Scènes des résidences</x:v>
      </x:c>
      <x:c r="E2008" s="13" t="str">
        <x:v>Lire Maison et clan</x:v>
      </x:c>
      <x:c r="F2008" s="13" t="str">
        <x:v>Extension V5</x:v>
      </x:c>
      <x:c r="G2008" s="15" t="n">
        <x:v>11</x:v>
      </x:c>
      <x:c r="H2008" s="15" t="n">
        <x:v>46</x:v>
      </x:c>
    </x:row>
    <x:row r="2009" ht="52" customHeight="1">
      <x:c r="A2009" s="13" t="str">
        <x:v>V5-HOME-CM14-S3</x:v>
      </x:c>
      <x:c r="B2009" s="13" t="str">
        <x:v>Un défi de mains patientes</x:v>
      </x:c>
      <x:c r="C2009" s="13" t="str">
        <x:v>Maison et clan</x:v>
      </x:c>
      <x:c r="D2009" s="13" t="str">
        <x:v>V5 Scènes des résidences</x:v>
      </x:c>
      <x:c r="E2009" s="13" t="str">
        <x:v>Lire Maison et clan</x:v>
      </x:c>
      <x:c r="F2009" s="13" t="str">
        <x:v>Extension V5</x:v>
      </x:c>
      <x:c r="G2009" s="15" t="n">
        <x:v>11</x:v>
      </x:c>
      <x:c r="H2009" s="15" t="n">
        <x:v>47</x:v>
      </x:c>
    </x:row>
    <x:row r="2010" ht="52" customHeight="1">
      <x:c r="A2010" s="13" t="str">
        <x:v>V5-HOME-CM15-S1</x:v>
      </x:c>
      <x:c r="B2010" s="13" t="str">
        <x:v>Les marques sous le givre</x:v>
      </x:c>
      <x:c r="C2010" s="13" t="str">
        <x:v>Maison et clan</x:v>
      </x:c>
      <x:c r="D2010" s="13" t="str">
        <x:v>V5 Scènes des résidences</x:v>
      </x:c>
      <x:c r="E2010" s="13" t="str">
        <x:v>Lire Maison et clan</x:v>
      </x:c>
      <x:c r="F2010" s="13" t="str">
        <x:v>Extension V5</x:v>
      </x:c>
      <x:c r="G2010" s="15" t="n">
        <x:v>11</x:v>
      </x:c>
      <x:c r="H2010" s="15" t="n">
        <x:v>48</x:v>
      </x:c>
    </x:row>
    <x:row r="2011" ht="52" customHeight="1">
      <x:c r="A2011" s="13" t="str">
        <x:v>V5-HOME-CM15-S2</x:v>
      </x:c>
      <x:c r="B2011" s="13" t="str">
        <x:v>Une lumière pour les mains</x:v>
      </x:c>
      <x:c r="C2011" s="13" t="str">
        <x:v>Maison et clan</x:v>
      </x:c>
      <x:c r="D2011" s="13" t="str">
        <x:v>V5 Scènes des résidences</x:v>
      </x:c>
      <x:c r="E2011" s="13" t="str">
        <x:v>Lire Maison et clan</x:v>
      </x:c>
      <x:c r="F2011" s="13" t="str">
        <x:v>Extension V5</x:v>
      </x:c>
      <x:c r="G2011" s="15" t="n">
        <x:v>11</x:v>
      </x:c>
      <x:c r="H2011" s="15" t="n">
        <x:v>49</x:v>
      </x:c>
    </x:row>
    <x:row r="2012" ht="52" customHeight="1">
      <x:c r="A2012" s="13" t="str">
        <x:v>V5-HOME-CM15-S3</x:v>
      </x:c>
      <x:c r="B2012" s="13" t="str">
        <x:v>Le retour du pisteur</x:v>
      </x:c>
      <x:c r="C2012" s="13" t="str">
        <x:v>Maison et clan</x:v>
      </x:c>
      <x:c r="D2012" s="13" t="str">
        <x:v>V5 Scènes des résidences</x:v>
      </x:c>
      <x:c r="E2012" s="13" t="str">
        <x:v>Lire Maison et clan</x:v>
      </x:c>
      <x:c r="F2012" s="13" t="str">
        <x:v>Extension V5</x:v>
      </x:c>
      <x:c r="G2012" s="15" t="n">
        <x:v>11</x:v>
      </x:c>
      <x:c r="H2012" s="15" t="n">
        <x:v>50</x:v>
      </x:c>
    </x:row>
    <x:row r="2013" ht="52" customHeight="1">
      <x:c r="A2013" s="13" t="str">
        <x:v>V5-HOME-CM16-S1</x:v>
      </x:c>
      <x:c r="B2013" s="13" t="str">
        <x:v>Le dernier feu visible</x:v>
      </x:c>
      <x:c r="C2013" s="13" t="str">
        <x:v>Maison et clan</x:v>
      </x:c>
      <x:c r="D2013" s="13" t="str">
        <x:v>V5 Scènes des résidences</x:v>
      </x:c>
      <x:c r="E2013" s="13" t="str">
        <x:v>Lire Maison et clan</x:v>
      </x:c>
      <x:c r="F2013" s="13" t="str">
        <x:v>Extension V5</x:v>
      </x:c>
      <x:c r="G2013" s="15" t="n">
        <x:v>11</x:v>
      </x:c>
      <x:c r="H2013" s="15" t="n">
        <x:v>51</x:v>
      </x:c>
    </x:row>
    <x:row r="2014" ht="52" customHeight="1">
      <x:c r="A2014" s="13" t="str">
        <x:v>V5-HOME-CM16-S2</x:v>
      </x:c>
      <x:c r="B2014" s="13" t="str">
        <x:v>Une veille sans parole</x:v>
      </x:c>
      <x:c r="C2014" s="13" t="str">
        <x:v>Maison et clan</x:v>
      </x:c>
      <x:c r="D2014" s="13" t="str">
        <x:v>V5 Scènes des résidences</x:v>
      </x:c>
      <x:c r="E2014" s="13" t="str">
        <x:v>Lire Maison et clan</x:v>
      </x:c>
      <x:c r="F2014" s="13" t="str">
        <x:v>Extension V5</x:v>
      </x:c>
      <x:c r="G2014" s="15" t="n">
        <x:v>11</x:v>
      </x:c>
      <x:c r="H2014" s="15" t="n">
        <x:v>52</x:v>
      </x:c>
    </x:row>
    <x:row r="2015" ht="52" customHeight="1">
      <x:c r="A2015" s="13" t="str">
        <x:v>V5-HOME-CM16-S3</x:v>
      </x:c>
      <x:c r="B2015" s="13" t="str">
        <x:v>La niche du prochain retour</x:v>
      </x:c>
      <x:c r="C2015" s="13" t="str">
        <x:v>Maison et clan</x:v>
      </x:c>
      <x:c r="D2015" s="13" t="str">
        <x:v>V5 Scènes des résidences</x:v>
      </x:c>
      <x:c r="E2015" s="13" t="str">
        <x:v>Lire Maison et clan</x:v>
      </x:c>
      <x:c r="F2015" s="13" t="str">
        <x:v>Extension V5</x:v>
      </x:c>
      <x:c r="G2015" s="15" t="n">
        <x:v>11</x:v>
      </x:c>
      <x:c r="H2015" s="15" t="n">
        <x:v>53</x:v>
      </x:c>
    </x:row>
    <x:row r="2016" ht="52" customHeight="1">
      <x:c r="A2016" s="13" t="str">
        <x:v>V5-HOME-CM17-S1</x:v>
      </x:c>
      <x:c r="B2016" s="13" t="str">
        <x:v>Les pas entre les dalles</x:v>
      </x:c>
      <x:c r="C2016" s="13" t="str">
        <x:v>Maison et clan</x:v>
      </x:c>
      <x:c r="D2016" s="13" t="str">
        <x:v>V5 Scènes des résidences</x:v>
      </x:c>
      <x:c r="E2016" s="13" t="str">
        <x:v>Lire Maison et clan</x:v>
      </x:c>
      <x:c r="F2016" s="13" t="str">
        <x:v>Extension V5</x:v>
      </x:c>
      <x:c r="G2016" s="15" t="n">
        <x:v>11</x:v>
      </x:c>
      <x:c r="H2016" s="15" t="n">
        <x:v>54</x:v>
      </x:c>
    </x:row>
    <x:row r="2017" ht="52" customHeight="1">
      <x:c r="A2017" s="13" t="str">
        <x:v>V5-HOME-CM17-S2</x:v>
      </x:c>
      <x:c r="B2017" s="13" t="str">
        <x:v>L’ombre d’une ancienne niche</x:v>
      </x:c>
      <x:c r="C2017" s="13" t="str">
        <x:v>Maison et clan</x:v>
      </x:c>
      <x:c r="D2017" s="13" t="str">
        <x:v>V5 Scènes des résidences</x:v>
      </x:c>
      <x:c r="E2017" s="13" t="str">
        <x:v>Lire Maison et clan</x:v>
      </x:c>
      <x:c r="F2017" s="13" t="str">
        <x:v>Extension V5</x:v>
      </x:c>
      <x:c r="G2017" s="15" t="n">
        <x:v>11</x:v>
      </x:c>
      <x:c r="H2017" s="15" t="n">
        <x:v>55</x:v>
      </x:c>
    </x:row>
    <x:row r="2018" ht="52" customHeight="1">
      <x:c r="A2018" s="13" t="str">
        <x:v>V5-HOME-CM17-S3</x:v>
      </x:c>
      <x:c r="B2018" s="13" t="str">
        <x:v>Le conservateur et le chasseur</x:v>
      </x:c>
      <x:c r="C2018" s="13" t="str">
        <x:v>Maison et clan</x:v>
      </x:c>
      <x:c r="D2018" s="13" t="str">
        <x:v>V5 Scènes des résidences</x:v>
      </x:c>
      <x:c r="E2018" s="13" t="str">
        <x:v>Lire Maison et clan</x:v>
      </x:c>
      <x:c r="F2018" s="13" t="str">
        <x:v>Extension V5</x:v>
      </x:c>
      <x:c r="G2018" s="15" t="n">
        <x:v>11</x:v>
      </x:c>
      <x:c r="H2018" s="15" t="n">
        <x:v>56</x:v>
      </x:c>
    </x:row>
    <x:row r="2019" ht="52" customHeight="1">
      <x:c r="A2019" s="13" t="str">
        <x:v>V5-HOME-CM18-S1</x:v>
      </x:c>
      <x:c r="B2019" s="13" t="str">
        <x:v>La voix sous la troisième arche</x:v>
      </x:c>
      <x:c r="C2019" s="13" t="str">
        <x:v>Maison et clan</x:v>
      </x:c>
      <x:c r="D2019" s="13" t="str">
        <x:v>V5 Scènes des résidences</x:v>
      </x:c>
      <x:c r="E2019" s="13" t="str">
        <x:v>Lire Maison et clan</x:v>
      </x:c>
      <x:c r="F2019" s="13" t="str">
        <x:v>Extension V5</x:v>
      </x:c>
      <x:c r="G2019" s="15" t="n">
        <x:v>11</x:v>
      </x:c>
      <x:c r="H2019" s="15" t="n">
        <x:v>57</x:v>
      </x:c>
    </x:row>
    <x:row r="2020" ht="52" customHeight="1">
      <x:c r="A2020" s="13" t="str">
        <x:v>V5-HOME-CM18-S2</x:v>
      </x:c>
      <x:c r="B2020" s="13" t="str">
        <x:v>Deux versions d’un même retour</x:v>
      </x:c>
      <x:c r="C2020" s="13" t="str">
        <x:v>Maison et clan</x:v>
      </x:c>
      <x:c r="D2020" s="13" t="str">
        <x:v>V5 Scènes des résidences</x:v>
      </x:c>
      <x:c r="E2020" s="13" t="str">
        <x:v>Lire Maison et clan</x:v>
      </x:c>
      <x:c r="F2020" s="13" t="str">
        <x:v>Extension V5</x:v>
      </x:c>
      <x:c r="G2020" s="15" t="n">
        <x:v>11</x:v>
      </x:c>
      <x:c r="H2020" s="15" t="n">
        <x:v>58</x:v>
      </x:c>
    </x:row>
    <x:row r="2021" ht="52" customHeight="1">
      <x:c r="A2021" s="13" t="str">
        <x:v>V5-HOME-CM18-S3</x:v>
      </x:c>
      <x:c r="B2021" s="13" t="str">
        <x:v>Le jeune apprend à écouter</x:v>
      </x:c>
      <x:c r="C2021" s="13" t="str">
        <x:v>Maison et clan</x:v>
      </x:c>
      <x:c r="D2021" s="13" t="str">
        <x:v>V5 Scènes des résidences</x:v>
      </x:c>
      <x:c r="E2021" s="13" t="str">
        <x:v>Lire Maison et clan</x:v>
      </x:c>
      <x:c r="F2021" s="13" t="str">
        <x:v>Extension V5</x:v>
      </x:c>
      <x:c r="G2021" s="15" t="n">
        <x:v>11</x:v>
      </x:c>
      <x:c r="H2021" s="15" t="n">
        <x:v>59</x:v>
      </x:c>
    </x:row>
    <x:row r="2022" ht="52" customHeight="1">
      <x:c r="A2022" s="13" t="str">
        <x:v>V5-HOME-CM19-S1</x:v>
      </x:c>
      <x:c r="B2022" s="13" t="str">
        <x:v>La marque au-delà du portillon</x:v>
      </x:c>
      <x:c r="C2022" s="13" t="str">
        <x:v>Maison et clan</x:v>
      </x:c>
      <x:c r="D2022" s="13" t="str">
        <x:v>V5 Scènes des résidences</x:v>
      </x:c>
      <x:c r="E2022" s="13" t="str">
        <x:v>Lire Maison et clan</x:v>
      </x:c>
      <x:c r="F2022" s="13" t="str">
        <x:v>Extension V5</x:v>
      </x:c>
      <x:c r="G2022" s="15" t="n">
        <x:v>11</x:v>
      </x:c>
      <x:c r="H2022" s="15" t="n">
        <x:v>60</x:v>
      </x:c>
    </x:row>
    <x:row r="2023" ht="52" customHeight="1">
      <x:c r="A2023" s="13" t="str">
        <x:v>V5-HOME-CM19-S2</x:v>
      </x:c>
      <x:c r="B2023" s="13" t="str">
        <x:v>Le trophée derrière le vitrage</x:v>
      </x:c>
      <x:c r="C2023" s="13" t="str">
        <x:v>Maison et clan</x:v>
      </x:c>
      <x:c r="D2023" s="13" t="str">
        <x:v>V5 Scènes des résidences</x:v>
      </x:c>
      <x:c r="E2023" s="13" t="str">
        <x:v>Lire Maison et clan</x:v>
      </x:c>
      <x:c r="F2023" s="13" t="str">
        <x:v>Extension V5</x:v>
      </x:c>
      <x:c r="G2023" s="15" t="n">
        <x:v>11</x:v>
      </x:c>
      <x:c r="H2023" s="15" t="n">
        <x:v>61</x:v>
      </x:c>
    </x:row>
    <x:row r="2024" ht="52" customHeight="1">
      <x:c r="A2024" s="13" t="str">
        <x:v>V5-HOME-CM19-S3</x:v>
      </x:c>
      <x:c r="B2024" s="13" t="str">
        <x:v>Le garde voit la maison</x:v>
      </x:c>
      <x:c r="C2024" s="13" t="str">
        <x:v>Maison et clan</x:v>
      </x:c>
      <x:c r="D2024" s="13" t="str">
        <x:v>V5 Scènes des résidences</x:v>
      </x:c>
      <x:c r="E2024" s="13" t="str">
        <x:v>Lire Maison et clan</x:v>
      </x:c>
      <x:c r="F2024" s="13" t="str">
        <x:v>Extension V5</x:v>
      </x:c>
      <x:c r="G2024" s="15" t="n">
        <x:v>11</x:v>
      </x:c>
      <x:c r="H2024" s="15" t="n">
        <x:v>62</x:v>
      </x:c>
    </x:row>
    <x:row r="2025" ht="52" customHeight="1">
      <x:c r="A2025" s="13" t="str">
        <x:v>V5-HOME-CM20-S1</x:v>
      </x:c>
      <x:c r="B2025" s="13" t="str">
        <x:v>La bête a choisi le détour</x:v>
      </x:c>
      <x:c r="C2025" s="13" t="str">
        <x:v>Maison et clan</x:v>
      </x:c>
      <x:c r="D2025" s="13" t="str">
        <x:v>V5 Scènes des résidences</x:v>
      </x:c>
      <x:c r="E2025" s="13" t="str">
        <x:v>Lire Maison et clan</x:v>
      </x:c>
      <x:c r="F2025" s="13" t="str">
        <x:v>Extension V5</x:v>
      </x:c>
      <x:c r="G2025" s="15" t="n">
        <x:v>11</x:v>
      </x:c>
      <x:c r="H2025" s="15" t="n">
        <x:v>63</x:v>
      </x:c>
    </x:row>
    <x:row r="2026" ht="52" customHeight="1">
      <x:c r="A2026" s="13" t="str">
        <x:v>V5-HOME-CM20-S2</x:v>
      </x:c>
      <x:c r="B2026" s="13" t="str">
        <x:v>Une preuve sans prise</x:v>
      </x:c>
      <x:c r="C2026" s="13" t="str">
        <x:v>Maison et clan</x:v>
      </x:c>
      <x:c r="D2026" s="13" t="str">
        <x:v>V5 Scènes des résidences</x:v>
      </x:c>
      <x:c r="E2026" s="13" t="str">
        <x:v>Lire Maison et clan</x:v>
      </x:c>
      <x:c r="F2026" s="13" t="str">
        <x:v>Extension V5</x:v>
      </x:c>
      <x:c r="G2026" s="15" t="n">
        <x:v>11</x:v>
      </x:c>
      <x:c r="H2026" s="15" t="n">
        <x:v>64</x:v>
      </x:c>
    </x:row>
    <x:row r="2027" ht="52" customHeight="1">
      <x:c r="A2027" s="13" t="str">
        <x:v>V5-HOME-CM20-S3</x:v>
      </x:c>
      <x:c r="B2027" s="13" t="str">
        <x:v>La dernière pièce confiée</x:v>
      </x:c>
      <x:c r="C2027" s="13" t="str">
        <x:v>Maison et clan</x:v>
      </x:c>
      <x:c r="D2027" s="13" t="str">
        <x:v>V5 Scènes des résidences</x:v>
      </x:c>
      <x:c r="E2027" s="13" t="str">
        <x:v>Lire Maison et clan</x:v>
      </x:c>
      <x:c r="F2027" s="13" t="str">
        <x:v>Extension V5</x:v>
      </x:c>
      <x:c r="G2027" s="15" t="n">
        <x:v>11</x:v>
      </x:c>
      <x:c r="H2027" s="15" t="n">
        <x:v>65</x:v>
      </x:c>
    </x:row>
    <x:row r="2028" ht="52" customHeight="1">
      <x:c r="A2028" s="13" t="str">
        <x:v>V5-CNS-I01</x:v>
      </x:c>
      <x:c r="B2028" s="13" t="str">
        <x:v>La même piste, deux chefs</x:v>
      </x:c>
      <x:c r="C2028" s="13" t="str">
        <x:v>Maison et clan</x:v>
      </x:c>
      <x:c r="D2028" s="13" t="str">
        <x:v>V5 Incidents de l’équipage</x:v>
      </x:c>
      <x:c r="E2028" s="13" t="str">
        <x:v>Lire Maison et clan</x:v>
      </x:c>
      <x:c r="F2028" s="13" t="str">
        <x:v>Extension V5</x:v>
      </x:c>
      <x:c r="G2028" s="15" t="n">
        <x:v>11</x:v>
      </x:c>
      <x:c r="H2028" s="15" t="n">
        <x:v>6</x:v>
      </x:c>
    </x:row>
    <x:row r="2029" ht="52" customHeight="1">
      <x:c r="A2029" s="13" t="str">
        <x:v>V5-CNS-I02</x:v>
      </x:c>
      <x:c r="B2029" s="13" t="str">
        <x:v>Le pilote veut rompre la poursuite</x:v>
      </x:c>
      <x:c r="C2029" s="13" t="str">
        <x:v>Maison et clan</x:v>
      </x:c>
      <x:c r="D2029" s="13" t="str">
        <x:v>V5 Incidents de l’équipage</x:v>
      </x:c>
      <x:c r="E2029" s="13" t="str">
        <x:v>Lire Maison et clan</x:v>
      </x:c>
      <x:c r="F2029" s="13" t="str">
        <x:v>Extension V5</x:v>
      </x:c>
      <x:c r="G2029" s="15" t="n">
        <x:v>11</x:v>
      </x:c>
      <x:c r="H2029" s="15" t="n">
        <x:v>7</x:v>
      </x:c>
    </x:row>
    <x:row r="2030" ht="52" customHeight="1">
      <x:c r="A2030" s="13" t="str">
        <x:v>V5-CNS-I03</x:v>
      </x:c>
      <x:c r="B2030" s="13" t="str">
        <x:v>Un blessé cache sa gêne</x:v>
      </x:c>
      <x:c r="C2030" s="13" t="str">
        <x:v>Maison et clan</x:v>
      </x:c>
      <x:c r="D2030" s="13" t="str">
        <x:v>V5 Incidents de l’équipage</x:v>
      </x:c>
      <x:c r="E2030" s="13" t="str">
        <x:v>Lire Maison et clan</x:v>
      </x:c>
      <x:c r="F2030" s="13" t="str">
        <x:v>Extension V5</x:v>
      </x:c>
      <x:c r="G2030" s="15" t="n">
        <x:v>11</x:v>
      </x:c>
      <x:c r="H2030" s="15" t="n">
        <x:v>8</x:v>
      </x:c>
    </x:row>
    <x:row r="2031" ht="52" customHeight="1">
      <x:c r="A2031" s="13" t="str">
        <x:v>V5-CNS-I04</x:v>
      </x:c>
      <x:c r="B2031" s="13" t="str">
        <x:v>Le signal ressemble à un défi</x:v>
      </x:c>
      <x:c r="C2031" s="13" t="str">
        <x:v>Maison et clan</x:v>
      </x:c>
      <x:c r="D2031" s="13" t="str">
        <x:v>V5 Incidents de l’équipage</x:v>
      </x:c>
      <x:c r="E2031" s="13" t="str">
        <x:v>Lire Maison et clan</x:v>
      </x:c>
      <x:c r="F2031" s="13" t="str">
        <x:v>Extension V5</x:v>
      </x:c>
      <x:c r="G2031" s="15" t="n">
        <x:v>11</x:v>
      </x:c>
      <x:c r="H2031" s="15" t="n">
        <x:v>9</x:v>
      </x:c>
    </x:row>
    <x:row r="2032" ht="52" customHeight="1">
      <x:c r="A2032" s="13" t="str">
        <x:v>V5-CNS-I05</x:v>
      </x:c>
      <x:c r="B2032" s="13" t="str">
        <x:v>La galerie a perdu sa voix</x:v>
      </x:c>
      <x:c r="C2032" s="13" t="str">
        <x:v>Maison et clan</x:v>
      </x:c>
      <x:c r="D2032" s="13" t="str">
        <x:v>V5 Incidents de l’équipage</x:v>
      </x:c>
      <x:c r="E2032" s="13" t="str">
        <x:v>Lire Maison et clan</x:v>
      </x:c>
      <x:c r="F2032" s="13" t="str">
        <x:v>Extension V5</x:v>
      </x:c>
      <x:c r="G2032" s="15" t="n">
        <x:v>11</x:v>
      </x:c>
      <x:c r="H2032" s="15" t="n">
        <x:v>10</x:v>
      </x:c>
    </x:row>
    <x:row r="2033" ht="52" customHeight="1">
      <x:c r="A2033" s="13" t="str">
        <x:v>V5-CNS-I06</x:v>
      </x:c>
      <x:c r="B2033" s="13" t="str">
        <x:v>Une caisse bloque le retour</x:v>
      </x:c>
      <x:c r="C2033" s="13" t="str">
        <x:v>Maison et clan</x:v>
      </x:c>
      <x:c r="D2033" s="13" t="str">
        <x:v>V5 Incidents de l’équipage</x:v>
      </x:c>
      <x:c r="E2033" s="13" t="str">
        <x:v>Lire Maison et clan</x:v>
      </x:c>
      <x:c r="F2033" s="13" t="str">
        <x:v>Extension V5</x:v>
      </x:c>
      <x:c r="G2033" s="15" t="n">
        <x:v>11</x:v>
      </x:c>
      <x:c r="H2033" s="15" t="n">
        <x:v>11</x:v>
      </x:c>
    </x:row>
    <x:row r="2034" ht="52" customHeight="1">
      <x:c r="A2034" s="13" t="str">
        <x:v>V5-CNS-I07</x:v>
      </x:c>
      <x:c r="B2034" s="13" t="str">
        <x:v>La chambre reste allumée</x:v>
      </x:c>
      <x:c r="C2034" s="13" t="str">
        <x:v>Maison et clan</x:v>
      </x:c>
      <x:c r="D2034" s="13" t="str">
        <x:v>V5 Incidents de l’équipage</x:v>
      </x:c>
      <x:c r="E2034" s="13" t="str">
        <x:v>Lire Maison et clan</x:v>
      </x:c>
      <x:c r="F2034" s="13" t="str">
        <x:v>Extension V5</x:v>
      </x:c>
      <x:c r="G2034" s="15" t="n">
        <x:v>11</x:v>
      </x:c>
      <x:c r="H2034" s="15" t="n">
        <x:v>12</x:v>
      </x:c>
    </x:row>
    <x:row r="2035" ht="52" customHeight="1">
      <x:c r="A2035" s="13" t="str">
        <x:v>V5-CNS-I08</x:v>
      </x:c>
      <x:c r="B2035" s="13" t="str">
        <x:v>Le jeune a touché le masque</x:v>
      </x:c>
      <x:c r="C2035" s="13" t="str">
        <x:v>Maison et clan</x:v>
      </x:c>
      <x:c r="D2035" s="13" t="str">
        <x:v>V5 Incidents de l’équipage</x:v>
      </x:c>
      <x:c r="E2035" s="13" t="str">
        <x:v>Lire Maison et clan</x:v>
      </x:c>
      <x:c r="F2035" s="13" t="str">
        <x:v>Extension V5</x:v>
      </x:c>
      <x:c r="G2035" s="15" t="n">
        <x:v>11</x:v>
      </x:c>
      <x:c r="H2035" s="15" t="n">
        <x:v>13</x:v>
      </x:c>
    </x:row>
    <x:row r="2036" ht="52" customHeight="1">
      <x:c r="A2036" s="13" t="str">
        <x:v>V5-CNS-I09</x:v>
      </x:c>
      <x:c r="B2036" s="13" t="str">
        <x:v>La réserve lumineuse diminue</x:v>
      </x:c>
      <x:c r="C2036" s="13" t="str">
        <x:v>Maison et clan</x:v>
      </x:c>
      <x:c r="D2036" s="13" t="str">
        <x:v>V5 Incidents de l’équipage</x:v>
      </x:c>
      <x:c r="E2036" s="13" t="str">
        <x:v>Lire Maison et clan</x:v>
      </x:c>
      <x:c r="F2036" s="13" t="str">
        <x:v>Extension V5</x:v>
      </x:c>
      <x:c r="G2036" s="15" t="n">
        <x:v>11</x:v>
      </x:c>
      <x:c r="H2036" s="15" t="n">
        <x:v>14</x:v>
      </x:c>
    </x:row>
    <x:row r="2037" ht="52" customHeight="1">
      <x:c r="A2037" s="13" t="str">
        <x:v>V5-CNS-I10</x:v>
      </x:c>
      <x:c r="B2037" s="13" t="str">
        <x:v>Le navigateur refuse l’ancienne carte</x:v>
      </x:c>
      <x:c r="C2037" s="13" t="str">
        <x:v>Maison et clan</x:v>
      </x:c>
      <x:c r="D2037" s="13" t="str">
        <x:v>V5 Incidents de l’équipage</x:v>
      </x:c>
      <x:c r="E2037" s="13" t="str">
        <x:v>Lire Maison et clan</x:v>
      </x:c>
      <x:c r="F2037" s="13" t="str">
        <x:v>Extension V5</x:v>
      </x:c>
      <x:c r="G2037" s="15" t="n">
        <x:v>11</x:v>
      </x:c>
      <x:c r="H2037" s="15" t="n">
        <x:v>15</x:v>
      </x:c>
    </x:row>
    <x:row r="2038" ht="52" customHeight="1">
      <x:c r="A2038" s="13" t="str">
        <x:v>V5-CNS-I11</x:v>
      </x:c>
      <x:c r="B2038" s="13" t="str">
        <x:v>La navette revient trop chargée</x:v>
      </x:c>
      <x:c r="C2038" s="13" t="str">
        <x:v>Maison et clan</x:v>
      </x:c>
      <x:c r="D2038" s="13" t="str">
        <x:v>V5 Incidents de l’équipage</x:v>
      </x:c>
      <x:c r="E2038" s="13" t="str">
        <x:v>Lire Maison et clan</x:v>
      </x:c>
      <x:c r="F2038" s="13" t="str">
        <x:v>Extension V5</x:v>
      </x:c>
      <x:c r="G2038" s="15" t="n">
        <x:v>11</x:v>
      </x:c>
      <x:c r="H2038" s="15" t="n">
        <x:v>16</x:v>
      </x:c>
    </x:row>
    <x:row r="2039" ht="52" customHeight="1">
      <x:c r="A2039" s="13" t="str">
        <x:v>V5-CNS-I12</x:v>
      </x:c>
      <x:c r="B2039" s="13" t="str">
        <x:v>Le silence du foyer</x:v>
      </x:c>
      <x:c r="C2039" s="13" t="str">
        <x:v>Maison et clan</x:v>
      </x:c>
      <x:c r="D2039" s="13" t="str">
        <x:v>V5 Incidents de l’équipage</x:v>
      </x:c>
      <x:c r="E2039" s="13" t="str">
        <x:v>Lire Maison et clan</x:v>
      </x:c>
      <x:c r="F2039" s="13" t="str">
        <x:v>Extension V5</x:v>
      </x:c>
      <x:c r="G2039" s="15" t="n">
        <x:v>11</x:v>
      </x:c>
      <x:c r="H2039" s="15" t="n">
        <x:v>17</x:v>
      </x:c>
    </x:row>
    <x:row r="2040" ht="52" customHeight="1">
      <x:c r="A2040" s="13" t="str">
        <x:v>V5-CNS-I13</x:v>
      </x:c>
      <x:c r="B2040" s="13" t="str">
        <x:v>Le compartiment garde un bruit</x:v>
      </x:c>
      <x:c r="C2040" s="13" t="str">
        <x:v>Maison et clan</x:v>
      </x:c>
      <x:c r="D2040" s="13" t="str">
        <x:v>V5 Incidents de l’équipage</x:v>
      </x:c>
      <x:c r="E2040" s="13" t="str">
        <x:v>Lire Maison et clan</x:v>
      </x:c>
      <x:c r="F2040" s="13" t="str">
        <x:v>Extension V5</x:v>
      </x:c>
      <x:c r="G2040" s="15" t="n">
        <x:v>11</x:v>
      </x:c>
      <x:c r="H2040" s="15" t="n">
        <x:v>18</x:v>
      </x:c>
    </x:row>
    <x:row r="2041" ht="52" customHeight="1">
      <x:c r="A2041" s="13" t="str">
        <x:v>V5-CNS-I14</x:v>
      </x:c>
      <x:c r="B2041" s="13" t="str">
        <x:v>Le réparateur veut garder la cicatrice</x:v>
      </x:c>
      <x:c r="C2041" s="13" t="str">
        <x:v>Maison et clan</x:v>
      </x:c>
      <x:c r="D2041" s="13" t="str">
        <x:v>V5 Incidents de l’équipage</x:v>
      </x:c>
      <x:c r="E2041" s="13" t="str">
        <x:v>Lire Maison et clan</x:v>
      </x:c>
      <x:c r="F2041" s="13" t="str">
        <x:v>Extension V5</x:v>
      </x:c>
      <x:c r="G2041" s="15" t="n">
        <x:v>11</x:v>
      </x:c>
      <x:c r="H2041" s="15" t="n">
        <x:v>19</x:v>
      </x:c>
    </x:row>
    <x:row r="2042" ht="52" customHeight="1">
      <x:c r="A2042" s="13" t="str">
        <x:v>V5-CNS-I15</x:v>
      </x:c>
      <x:c r="B2042" s="13" t="str">
        <x:v>La relève ne connaît pas le signal</x:v>
      </x:c>
      <x:c r="C2042" s="13" t="str">
        <x:v>Maison et clan</x:v>
      </x:c>
      <x:c r="D2042" s="13" t="str">
        <x:v>V5 Incidents de l’équipage</x:v>
      </x:c>
      <x:c r="E2042" s="13" t="str">
        <x:v>Lire Maison et clan</x:v>
      </x:c>
      <x:c r="F2042" s="13" t="str">
        <x:v>Extension V5</x:v>
      </x:c>
      <x:c r="G2042" s="15" t="n">
        <x:v>11</x:v>
      </x:c>
      <x:c r="H2042" s="15" t="n">
        <x:v>20</x:v>
      </x:c>
    </x:row>
    <x:row r="2043" ht="52" customHeight="1">
      <x:c r="A2043" s="13" t="str">
        <x:v>V5-CNS-I16</x:v>
      </x:c>
      <x:c r="B2043" s="13" t="str">
        <x:v>Une visite prend trop de place</x:v>
      </x:c>
      <x:c r="C2043" s="13" t="str">
        <x:v>Maison et clan</x:v>
      </x:c>
      <x:c r="D2043" s="13" t="str">
        <x:v>V5 Incidents de l’équipage</x:v>
      </x:c>
      <x:c r="E2043" s="13" t="str">
        <x:v>Lire Maison et clan</x:v>
      </x:c>
      <x:c r="F2043" s="13" t="str">
        <x:v>Extension V5</x:v>
      </x:c>
      <x:c r="G2043" s="15" t="n">
        <x:v>11</x:v>
      </x:c>
      <x:c r="H2043" s="15" t="n">
        <x:v>21</x:v>
      </x:c>
    </x:row>
    <x:row r="2044" ht="52" customHeight="1">
      <x:c r="A2044" s="13" t="str">
        <x:v>V5-CNS-I17</x:v>
      </x:c>
      <x:c r="B2044" s="13" t="str">
        <x:v>Le chasseur réclame sa prise</x:v>
      </x:c>
      <x:c r="C2044" s="13" t="str">
        <x:v>Maison et clan</x:v>
      </x:c>
      <x:c r="D2044" s="13" t="str">
        <x:v>V5 Incidents de l’équipage</x:v>
      </x:c>
      <x:c r="E2044" s="13" t="str">
        <x:v>Lire Maison et clan</x:v>
      </x:c>
      <x:c r="F2044" s="13" t="str">
        <x:v>Extension V5</x:v>
      </x:c>
      <x:c r="G2044" s="15" t="n">
        <x:v>11</x:v>
      </x:c>
      <x:c r="H2044" s="15" t="n">
        <x:v>22</x:v>
      </x:c>
    </x:row>
    <x:row r="2045" ht="52" customHeight="1">
      <x:c r="A2045" s="13" t="str">
        <x:v>V5-CNS-I18</x:v>
      </x:c>
      <x:c r="B2045" s="13" t="str">
        <x:v>Le module temporel inquiète</x:v>
      </x:c>
      <x:c r="C2045" s="13" t="str">
        <x:v>Maison et clan</x:v>
      </x:c>
      <x:c r="D2045" s="13" t="str">
        <x:v>V5 Incidents de l’équipage</x:v>
      </x:c>
      <x:c r="E2045" s="13" t="str">
        <x:v>Lire Maison et clan</x:v>
      </x:c>
      <x:c r="F2045" s="13" t="str">
        <x:v>Extension V5</x:v>
      </x:c>
      <x:c r="G2045" s="15" t="n">
        <x:v>11</x:v>
      </x:c>
      <x:c r="H2045" s="15" t="n">
        <x:v>23</x:v>
      </x:c>
    </x:row>
    <x:row r="2046" ht="52" customHeight="1">
      <x:c r="A2046" s="13" t="str">
        <x:v>V5-CNS-I19</x:v>
      </x:c>
      <x:c r="B2046" s="13" t="str">
        <x:v>Le vétéran veut une dernière chasse</x:v>
      </x:c>
      <x:c r="C2046" s="13" t="str">
        <x:v>Maison et clan</x:v>
      </x:c>
      <x:c r="D2046" s="13" t="str">
        <x:v>V5 Incidents de l’équipage</x:v>
      </x:c>
      <x:c r="E2046" s="13" t="str">
        <x:v>Lire Maison et clan</x:v>
      </x:c>
      <x:c r="F2046" s="13" t="str">
        <x:v>Extension V5</x:v>
      </x:c>
      <x:c r="G2046" s="15" t="n">
        <x:v>11</x:v>
      </x:c>
      <x:c r="H2046" s="15" t="n">
        <x:v>24</x:v>
      </x:c>
    </x:row>
    <x:row r="2047" ht="52" customHeight="1">
      <x:c r="A2047" s="13" t="str">
        <x:v>V5-CNS-I20</x:v>
      </x:c>
      <x:c r="B2047" s="13" t="str">
        <x:v>Les souvenirs de deux clans</x:v>
      </x:c>
      <x:c r="C2047" s="13" t="str">
        <x:v>Maison et clan</x:v>
      </x:c>
      <x:c r="D2047" s="13" t="str">
        <x:v>V5 Incidents de l’équipage</x:v>
      </x:c>
      <x:c r="E2047" s="13" t="str">
        <x:v>Lire Maison et clan</x:v>
      </x:c>
      <x:c r="F2047" s="13" t="str">
        <x:v>Extension V5</x:v>
      </x:c>
      <x:c r="G2047" s="15" t="n">
        <x:v>11</x:v>
      </x:c>
      <x:c r="H2047" s="15" t="n">
        <x:v>25</x:v>
      </x:c>
    </x:row>
    <x:row r="2048" ht="52" customHeight="1">
      <x:c r="A2048" s="13" t="str">
        <x:v>V5-CNS-I21</x:v>
      </x:c>
      <x:c r="B2048" s="13" t="str">
        <x:v>L’éclaireur revient sans parler</x:v>
      </x:c>
      <x:c r="C2048" s="13" t="str">
        <x:v>Maison et clan</x:v>
      </x:c>
      <x:c r="D2048" s="13" t="str">
        <x:v>V5 Incidents de l’équipage</x:v>
      </x:c>
      <x:c r="E2048" s="13" t="str">
        <x:v>Lire Maison et clan</x:v>
      </x:c>
      <x:c r="F2048" s="13" t="str">
        <x:v>Extension V5</x:v>
      </x:c>
      <x:c r="G2048" s="15" t="n">
        <x:v>11</x:v>
      </x:c>
      <x:c r="H2048" s="15" t="n">
        <x:v>26</x:v>
      </x:c>
    </x:row>
    <x:row r="2049" ht="52" customHeight="1">
      <x:c r="A2049" s="13" t="str">
        <x:v>V5-CNS-I22</x:v>
      </x:c>
      <x:c r="B2049" s="13" t="str">
        <x:v>Le commandant a oublié le retour</x:v>
      </x:c>
      <x:c r="C2049" s="13" t="str">
        <x:v>Maison et clan</x:v>
      </x:c>
      <x:c r="D2049" s="13" t="str">
        <x:v>V5 Incidents de l’équipage</x:v>
      </x:c>
      <x:c r="E2049" s="13" t="str">
        <x:v>Lire Maison et clan</x:v>
      </x:c>
      <x:c r="F2049" s="13" t="str">
        <x:v>Extension V5</x:v>
      </x:c>
      <x:c r="G2049" s="15" t="n">
        <x:v>11</x:v>
      </x:c>
      <x:c r="H2049" s="15" t="n">
        <x:v>27</x:v>
      </x:c>
    </x:row>
    <x:row r="2050" ht="52" customHeight="1">
      <x:c r="A2050" s="13" t="str">
        <x:v>V5-CNS-I23</x:v>
      </x:c>
      <x:c r="B2050" s="13" t="str">
        <x:v>Le successeur change la méthode</x:v>
      </x:c>
      <x:c r="C2050" s="13" t="str">
        <x:v>Maison et clan</x:v>
      </x:c>
      <x:c r="D2050" s="13" t="str">
        <x:v>V5 Incidents de l’équipage</x:v>
      </x:c>
      <x:c r="E2050" s="13" t="str">
        <x:v>Lire Maison et clan</x:v>
      </x:c>
      <x:c r="F2050" s="13" t="str">
        <x:v>Extension V5</x:v>
      </x:c>
      <x:c r="G2050" s="15" t="n">
        <x:v>11</x:v>
      </x:c>
      <x:c r="H2050" s="15" t="n">
        <x:v>28</x:v>
      </x:c>
    </x:row>
    <x:row r="2051" ht="52" customHeight="1">
      <x:c r="A2051" s="13" t="str">
        <x:v>V5-CNS-I24</x:v>
      </x:c>
      <x:c r="B2051" s="13" t="str">
        <x:v>Le foyer après la séparation</x:v>
      </x:c>
      <x:c r="C2051" s="13" t="str">
        <x:v>Maison et clan</x:v>
      </x:c>
      <x:c r="D2051" s="13" t="str">
        <x:v>V5 Incidents de l’équipage</x:v>
      </x:c>
      <x:c r="E2051" s="13" t="str">
        <x:v>Lire Maison et clan</x:v>
      </x:c>
      <x:c r="F2051" s="13" t="str">
        <x:v>Extension V5</x:v>
      </x:c>
      <x:c r="G2051" s="15" t="n">
        <x:v>11</x:v>
      </x:c>
      <x:c r="H2051" s="15" t="n">
        <x:v>29</x:v>
      </x:c>
    </x:row>
    <x:row r="2052" ht="52" customHeight="1">
      <x:c r="A2052" s="13" t="str">
        <x:v>V5-AM01</x:v>
      </x:c>
      <x:c r="B2052" s="13" t="str">
        <x:v>Écran de cendre articulé</x:v>
      </x:c>
      <x:c r="C2052" s="13" t="str">
        <x:v>Maison et clan</x:v>
      </x:c>
      <x:c r="D2052" s="13" t="str">
        <x:v>V5 Aménagements</x:v>
      </x:c>
      <x:c r="E2052" s="13" t="str">
        <x:v>Lire Maison et clan</x:v>
      </x:c>
      <x:c r="F2052" s="13" t="str">
        <x:v>Extension V5</x:v>
      </x:c>
      <x:c r="G2052" s="15" t="n">
        <x:v>9</x:v>
      </x:c>
      <x:c r="H2052" s="15" t="n">
        <x:v>6</x:v>
      </x:c>
    </x:row>
    <x:row r="2053" ht="52" customHeight="1">
      <x:c r="A2053" s="13" t="str">
        <x:v>V5-AM02</x:v>
      </x:c>
      <x:c r="B2053" s="13" t="str">
        <x:v>Socle des braises conservées</x:v>
      </x:c>
      <x:c r="C2053" s="13" t="str">
        <x:v>Maison et clan</x:v>
      </x:c>
      <x:c r="D2053" s="13" t="str">
        <x:v>V5 Aménagements</x:v>
      </x:c>
      <x:c r="E2053" s="13" t="str">
        <x:v>Lire Maison et clan</x:v>
      </x:c>
      <x:c r="F2053" s="13" t="str">
        <x:v>Extension V5</x:v>
      </x:c>
      <x:c r="G2053" s="15" t="n">
        <x:v>9</x:v>
      </x:c>
      <x:c r="H2053" s="15" t="n">
        <x:v>7</x:v>
      </x:c>
    </x:row>
    <x:row r="2054" ht="52" customHeight="1">
      <x:c r="A2054" s="13" t="str">
        <x:v>V5-AM03</x:v>
      </x:c>
      <x:c r="B2054" s="13" t="str">
        <x:v>Meuble d’ombre repliable</x:v>
      </x:c>
      <x:c r="C2054" s="13" t="str">
        <x:v>Maison et clan</x:v>
      </x:c>
      <x:c r="D2054" s="13" t="str">
        <x:v>V5 Aménagements</x:v>
      </x:c>
      <x:c r="E2054" s="13" t="str">
        <x:v>Lire Maison et clan</x:v>
      </x:c>
      <x:c r="F2054" s="13" t="str">
        <x:v>Extension V5</x:v>
      </x:c>
      <x:c r="G2054" s="15" t="n">
        <x:v>9</x:v>
      </x:c>
      <x:c r="H2054" s="15" t="n">
        <x:v>8</x:v>
      </x:c>
    </x:row>
    <x:row r="2055" ht="52" customHeight="1">
      <x:c r="A2055" s="13" t="str">
        <x:v>V5-AM04</x:v>
      </x:c>
      <x:c r="B2055" s="13" t="str">
        <x:v>Siège de citerne à deux positions</x:v>
      </x:c>
      <x:c r="C2055" s="13" t="str">
        <x:v>Maison et clan</x:v>
      </x:c>
      <x:c r="D2055" s="13" t="str">
        <x:v>V5 Aménagements</x:v>
      </x:c>
      <x:c r="E2055" s="13" t="str">
        <x:v>Lire Maison et clan</x:v>
      </x:c>
      <x:c r="F2055" s="13" t="str">
        <x:v>Extension V5</x:v>
      </x:c>
      <x:c r="G2055" s="15" t="n">
        <x:v>9</x:v>
      </x:c>
      <x:c r="H2055" s="15" t="n">
        <x:v>9</x:v>
      </x:c>
    </x:row>
    <x:row r="2056" ht="52" customHeight="1">
      <x:c r="A2056" s="13" t="str">
        <x:v>V5-AM05</x:v>
      </x:c>
      <x:c r="B2056" s="13" t="str">
        <x:v>Support suspendu de passerelle</x:v>
      </x:c>
      <x:c r="C2056" s="13" t="str">
        <x:v>Maison et clan</x:v>
      </x:c>
      <x:c r="D2056" s="13" t="str">
        <x:v>V5 Aménagements</x:v>
      </x:c>
      <x:c r="E2056" s="13" t="str">
        <x:v>Lire Maison et clan</x:v>
      </x:c>
      <x:c r="F2056" s="13" t="str">
        <x:v>Extension V5</x:v>
      </x:c>
      <x:c r="G2056" s="15" t="n">
        <x:v>9</x:v>
      </x:c>
      <x:c r="H2056" s="15" t="n">
        <x:v>10</x:v>
      </x:c>
    </x:row>
    <x:row r="2057" ht="52" customHeight="1">
      <x:c r="A2057" s="13" t="str">
        <x:v>V5-AM06</x:v>
      </x:c>
      <x:c r="B2057" s="13" t="str">
        <x:v>Panneau d’écho réglable</x:v>
      </x:c>
      <x:c r="C2057" s="13" t="str">
        <x:v>Maison et clan</x:v>
      </x:c>
      <x:c r="D2057" s="13" t="str">
        <x:v>V5 Aménagements</x:v>
      </x:c>
      <x:c r="E2057" s="13" t="str">
        <x:v>Lire Maison et clan</x:v>
      </x:c>
      <x:c r="F2057" s="13" t="str">
        <x:v>Extension V5</x:v>
      </x:c>
      <x:c r="G2057" s="15" t="n">
        <x:v>9</x:v>
      </x:c>
      <x:c r="H2057" s="15" t="n">
        <x:v>11</x:v>
      </x:c>
    </x:row>
    <x:row r="2058" ht="52" customHeight="1">
      <x:c r="A2058" s="13" t="str">
        <x:v>V5-AM07</x:v>
      </x:c>
      <x:c r="B2058" s="13" t="str">
        <x:v>Banc du ponton calme</x:v>
      </x:c>
      <x:c r="C2058" s="13" t="str">
        <x:v>Maison et clan</x:v>
      </x:c>
      <x:c r="D2058" s="13" t="str">
        <x:v>V5 Aménagements</x:v>
      </x:c>
      <x:c r="E2058" s="13" t="str">
        <x:v>Lire Maison et clan</x:v>
      </x:c>
      <x:c r="F2058" s="13" t="str">
        <x:v>Extension V5</x:v>
      </x:c>
      <x:c r="G2058" s="15" t="n">
        <x:v>9</x:v>
      </x:c>
      <x:c r="H2058" s="15" t="n">
        <x:v>12</x:v>
      </x:c>
    </x:row>
    <x:row r="2059" ht="52" customHeight="1">
      <x:c r="A2059" s="13" t="str">
        <x:v>V5-AM08</x:v>
      </x:c>
      <x:c r="B2059" s="13" t="str">
        <x:v>Mât de lanterne à crans</x:v>
      </x:c>
      <x:c r="C2059" s="13" t="str">
        <x:v>Maison et clan</x:v>
      </x:c>
      <x:c r="D2059" s="13" t="str">
        <x:v>V5 Aménagements</x:v>
      </x:c>
      <x:c r="E2059" s="13" t="str">
        <x:v>Lire Maison et clan</x:v>
      </x:c>
      <x:c r="F2059" s="13" t="str">
        <x:v>Extension V5</x:v>
      </x:c>
      <x:c r="G2059" s="15" t="n">
        <x:v>9</x:v>
      </x:c>
      <x:c r="H2059" s="15" t="n">
        <x:v>13</x:v>
      </x:c>
    </x:row>
    <x:row r="2060" ht="52" customHeight="1">
      <x:c r="A2060" s="13" t="str">
        <x:v>V5-AM09</x:v>
      </x:c>
      <x:c r="B2060" s="13" t="str">
        <x:v>Écran de col repliable</x:v>
      </x:c>
      <x:c r="C2060" s="13" t="str">
        <x:v>Maison et clan</x:v>
      </x:c>
      <x:c r="D2060" s="13" t="str">
        <x:v>V5 Aménagements</x:v>
      </x:c>
      <x:c r="E2060" s="13" t="str">
        <x:v>Lire Maison et clan</x:v>
      </x:c>
      <x:c r="F2060" s="13" t="str">
        <x:v>Extension V5</x:v>
      </x:c>
      <x:c r="G2060" s="15" t="n">
        <x:v>9</x:v>
      </x:c>
      <x:c r="H2060" s="15" t="n">
        <x:v>14</x:v>
      </x:c>
    </x:row>
    <x:row r="2061" ht="52" customHeight="1">
      <x:c r="A2061" s="13" t="str">
        <x:v>V5-AM10</x:v>
      </x:c>
      <x:c r="B2061" s="13" t="str">
        <x:v>Cadre de lumière de faille</x:v>
      </x:c>
      <x:c r="C2061" s="13" t="str">
        <x:v>Maison et clan</x:v>
      </x:c>
      <x:c r="D2061" s="13" t="str">
        <x:v>V5 Aménagements</x:v>
      </x:c>
      <x:c r="E2061" s="13" t="str">
        <x:v>Lire Maison et clan</x:v>
      </x:c>
      <x:c r="F2061" s="13" t="str">
        <x:v>Extension V5</x:v>
      </x:c>
      <x:c r="G2061" s="15" t="n">
        <x:v>9</x:v>
      </x:c>
      <x:c r="H2061" s="15" t="n">
        <x:v>15</x:v>
      </x:c>
    </x:row>
    <x:row r="2062" ht="52" customHeight="1">
      <x:c r="A2062" s="13" t="str">
        <x:v>V5-AM11</x:v>
      </x:c>
      <x:c r="B2062" s="13" t="str">
        <x:v>Cabinet salin protégé</x:v>
      </x:c>
      <x:c r="C2062" s="13" t="str">
        <x:v>Maison et clan</x:v>
      </x:c>
      <x:c r="D2062" s="13" t="str">
        <x:v>V5 Aménagements</x:v>
      </x:c>
      <x:c r="E2062" s="13" t="str">
        <x:v>Lire Maison et clan</x:v>
      </x:c>
      <x:c r="F2062" s="13" t="str">
        <x:v>Extension V5</x:v>
      </x:c>
      <x:c r="G2062" s="15" t="n">
        <x:v>9</x:v>
      </x:c>
      <x:c r="H2062" s="15" t="n">
        <x:v>16</x:v>
      </x:c>
    </x:row>
    <x:row r="2063" ht="52" customHeight="1">
      <x:c r="A2063" s="13" t="str">
        <x:v>V5-AM12</x:v>
      </x:c>
      <x:c r="B2063" s="13" t="str">
        <x:v>Cadre de coque du rivage</x:v>
      </x:c>
      <x:c r="C2063" s="13" t="str">
        <x:v>Maison et clan</x:v>
      </x:c>
      <x:c r="D2063" s="13" t="str">
        <x:v>V5 Aménagements</x:v>
      </x:c>
      <x:c r="E2063" s="13" t="str">
        <x:v>Lire Maison et clan</x:v>
      </x:c>
      <x:c r="F2063" s="13" t="str">
        <x:v>Extension V5</x:v>
      </x:c>
      <x:c r="G2063" s="15" t="n">
        <x:v>9</x:v>
      </x:c>
      <x:c r="H2063" s="15" t="n">
        <x:v>17</x:v>
      </x:c>
    </x:row>
    <x:row r="2064" ht="52" customHeight="1">
      <x:c r="A2064" s="13" t="str">
        <x:v>V5-AM13</x:v>
      </x:c>
      <x:c r="B2064" s="13" t="str">
        <x:v>Établi à déflecteurs</x:v>
      </x:c>
      <x:c r="C2064" s="13" t="str">
        <x:v>Maison et clan</x:v>
      </x:c>
      <x:c r="D2064" s="13" t="str">
        <x:v>V5 Aménagements</x:v>
      </x:c>
      <x:c r="E2064" s="13" t="str">
        <x:v>Lire Maison et clan</x:v>
      </x:c>
      <x:c r="F2064" s="13" t="str">
        <x:v>Extension V5</x:v>
      </x:c>
      <x:c r="G2064" s="15" t="n">
        <x:v>9</x:v>
      </x:c>
      <x:c r="H2064" s="15" t="n">
        <x:v>18</x:v>
      </x:c>
    </x:row>
    <x:row r="2065" ht="52" customHeight="1">
      <x:c r="A2065" s="13" t="str">
        <x:v>V5-AM14</x:v>
      </x:c>
      <x:c r="B2065" s="13" t="str">
        <x:v>Cales de silence</x:v>
      </x:c>
      <x:c r="C2065" s="13" t="str">
        <x:v>Maison et clan</x:v>
      </x:c>
      <x:c r="D2065" s="13" t="str">
        <x:v>V5 Aménagements</x:v>
      </x:c>
      <x:c r="E2065" s="13" t="str">
        <x:v>Lire Maison et clan</x:v>
      </x:c>
      <x:c r="F2065" s="13" t="str">
        <x:v>Extension V5</x:v>
      </x:c>
      <x:c r="G2065" s="15" t="n">
        <x:v>9</x:v>
      </x:c>
      <x:c r="H2065" s="15" t="n">
        <x:v>19</x:v>
      </x:c>
    </x:row>
    <x:row r="2066" ht="52" customHeight="1">
      <x:c r="A2066" s="13" t="str">
        <x:v>V5-AM15</x:v>
      </x:c>
      <x:c r="B2066" s="13" t="str">
        <x:v>Niche du givre à double cadre</x:v>
      </x:c>
      <x:c r="C2066" s="13" t="str">
        <x:v>Maison et clan</x:v>
      </x:c>
      <x:c r="D2066" s="13" t="str">
        <x:v>V5 Aménagements</x:v>
      </x:c>
      <x:c r="E2066" s="13" t="str">
        <x:v>Lire Maison et clan</x:v>
      </x:c>
      <x:c r="F2066" s="13" t="str">
        <x:v>Extension V5</x:v>
      </x:c>
      <x:c r="G2066" s="15" t="n">
        <x:v>9</x:v>
      </x:c>
      <x:c r="H2066" s="15" t="n">
        <x:v>20</x:v>
      </x:c>
    </x:row>
    <x:row r="2067" ht="52" customHeight="1">
      <x:c r="A2067" s="13" t="str">
        <x:v>V5-AM16</x:v>
      </x:c>
      <x:c r="B2067" s="13" t="str">
        <x:v>Rampe de mémoire réversible</x:v>
      </x:c>
      <x:c r="C2067" s="13" t="str">
        <x:v>Maison et clan</x:v>
      </x:c>
      <x:c r="D2067" s="13" t="str">
        <x:v>V5 Aménagements</x:v>
      </x:c>
      <x:c r="E2067" s="13" t="str">
        <x:v>Lire Maison et clan</x:v>
      </x:c>
      <x:c r="F2067" s="13" t="str">
        <x:v>Extension V5</x:v>
      </x:c>
      <x:c r="G2067" s="15" t="n">
        <x:v>9</x:v>
      </x:c>
      <x:c r="H2067" s="15" t="n">
        <x:v>21</x:v>
      </x:c>
    </x:row>
    <x:row r="2068" ht="52" customHeight="1">
      <x:c r="A2068" s="13" t="str">
        <x:v>V5-AM17</x:v>
      </x:c>
      <x:c r="B2068" s="13" t="str">
        <x:v>Cabinet d’observation fermé</x:v>
      </x:c>
      <x:c r="C2068" s="13" t="str">
        <x:v>Maison et clan</x:v>
      </x:c>
      <x:c r="D2068" s="13" t="str">
        <x:v>V5 Aménagements</x:v>
      </x:c>
      <x:c r="E2068" s="13" t="str">
        <x:v>Lire Maison et clan</x:v>
      </x:c>
      <x:c r="F2068" s="13" t="str">
        <x:v>Extension V5</x:v>
      </x:c>
      <x:c r="G2068" s="15" t="n">
        <x:v>9</x:v>
      </x:c>
      <x:c r="H2068" s="15" t="n">
        <x:v>22</x:v>
      </x:c>
    </x:row>
    <x:row r="2069" ht="52" customHeight="1">
      <x:c r="A2069" s="13" t="str">
        <x:v>V5-AM18</x:v>
      </x:c>
      <x:c r="B2069" s="13" t="str">
        <x:v>Meuble collectif des voix</x:v>
      </x:c>
      <x:c r="C2069" s="13" t="str">
        <x:v>Maison et clan</x:v>
      </x:c>
      <x:c r="D2069" s="13" t="str">
        <x:v>V5 Aménagements</x:v>
      </x:c>
      <x:c r="E2069" s="13" t="str">
        <x:v>Lire Maison et clan</x:v>
      </x:c>
      <x:c r="F2069" s="13" t="str">
        <x:v>Extension V5</x:v>
      </x:c>
      <x:c r="G2069" s="15" t="n">
        <x:v>9</x:v>
      </x:c>
      <x:c r="H2069" s="15" t="n">
        <x:v>23</x:v>
      </x:c>
    </x:row>
    <x:row r="2070" ht="52" customHeight="1">
      <x:c r="A2070" s="13" t="str">
        <x:v>V5-CNS-M01</x:v>
      </x:c>
      <x:c r="B2070" s="13" t="str">
        <x:v>La proie qui chasse les éclaireurs</x:v>
      </x:c>
      <x:c r="C2070" s="13" t="str">
        <x:v>Maison et clan</x:v>
      </x:c>
      <x:c r="D2070" s="13" t="str">
        <x:v>V5 Missions collectives</x:v>
      </x:c>
      <x:c r="E2070" s="13" t="str">
        <x:v>Lire Maison et clan</x:v>
      </x:c>
      <x:c r="F2070" s="13" t="str">
        <x:v>Extension V5</x:v>
      </x:c>
      <x:c r="G2070" s="15" t="n">
        <x:v>14</x:v>
      </x:c>
      <x:c r="H2070" s="15" t="n">
        <x:v>6</x:v>
      </x:c>
    </x:row>
    <x:row r="2071" ht="52" customHeight="1">
      <x:c r="A2071" s="13" t="str">
        <x:v>V5-CNS-M02</x:v>
      </x:c>
      <x:c r="B2071" s="13" t="str">
        <x:v>Le cuirassé sous le verre</x:v>
      </x:c>
      <x:c r="C2071" s="13" t="str">
        <x:v>Maison et clan</x:v>
      </x:c>
      <x:c r="D2071" s="13" t="str">
        <x:v>V5 Missions collectives</x:v>
      </x:c>
      <x:c r="E2071" s="13" t="str">
        <x:v>Lire Maison et clan</x:v>
      </x:c>
      <x:c r="F2071" s="13" t="str">
        <x:v>Extension V5</x:v>
      </x:c>
      <x:c r="G2071" s="15" t="n">
        <x:v>14</x:v>
      </x:c>
      <x:c r="H2071" s="15" t="n">
        <x:v>7</x:v>
      </x:c>
    </x:row>
    <x:row r="2072" ht="52" customHeight="1">
      <x:c r="A2072" s="13" t="str">
        <x:v>V5-CNS-M03</x:v>
      </x:c>
      <x:c r="B2072" s="13" t="str">
        <x:v>La reine du nid secondaire</x:v>
      </x:c>
      <x:c r="C2072" s="13" t="str">
        <x:v>Maison et clan</x:v>
      </x:c>
      <x:c r="D2072" s="13" t="str">
        <x:v>V5 Missions collectives</x:v>
      </x:c>
      <x:c r="E2072" s="13" t="str">
        <x:v>Lire Maison et clan</x:v>
      </x:c>
      <x:c r="F2072" s="13" t="str">
        <x:v>Extension V5</x:v>
      </x:c>
      <x:c r="G2072" s="15" t="n">
        <x:v>14</x:v>
      </x:c>
      <x:c r="H2072" s="15" t="n">
        <x:v>8</x:v>
      </x:c>
    </x:row>
    <x:row r="2073" ht="52" customHeight="1">
      <x:c r="A2073" s="13" t="str">
        <x:v>V5-CNS-M04</x:v>
      </x:c>
      <x:c r="B2073" s="13" t="str">
        <x:v>Le duel des deux prédateurs</x:v>
      </x:c>
      <x:c r="C2073" s="13" t="str">
        <x:v>Maison et clan</x:v>
      </x:c>
      <x:c r="D2073" s="13" t="str">
        <x:v>V5 Missions collectives</x:v>
      </x:c>
      <x:c r="E2073" s="13" t="str">
        <x:v>Lire Maison et clan</x:v>
      </x:c>
      <x:c r="F2073" s="13" t="str">
        <x:v>Extension V5</x:v>
      </x:c>
      <x:c r="G2073" s="15" t="n">
        <x:v>14</x:v>
      </x:c>
      <x:c r="H2073" s="15" t="n">
        <x:v>9</x:v>
      </x:c>
    </x:row>
    <x:row r="2074" ht="52" customHeight="1">
      <x:c r="A2074" s="13" t="str">
        <x:v>V5-CNS-M05</x:v>
      </x:c>
      <x:c r="B2074" s="13" t="str">
        <x:v>Les salles derrière la couronne</x:v>
      </x:c>
      <x:c r="C2074" s="13" t="str">
        <x:v>Maison et clan</x:v>
      </x:c>
      <x:c r="D2074" s="13" t="str">
        <x:v>V5 Missions collectives</x:v>
      </x:c>
      <x:c r="E2074" s="13" t="str">
        <x:v>Lire Maison et clan</x:v>
      </x:c>
      <x:c r="F2074" s="13" t="str">
        <x:v>Extension V5</x:v>
      </x:c>
      <x:c r="G2074" s="15" t="n">
        <x:v>14</x:v>
      </x:c>
      <x:c r="H2074" s="15" t="n">
        <x:v>10</x:v>
      </x:c>
    </x:row>
    <x:row r="2075" ht="52" customHeight="1">
      <x:c r="A2075" s="13" t="str">
        <x:v>V5-CNS-M06</x:v>
      </x:c>
      <x:c r="B2075" s="13" t="str">
        <x:v>L’épave qui tourne trop lentement</x:v>
      </x:c>
      <x:c r="C2075" s="13" t="str">
        <x:v>Maison et clan</x:v>
      </x:c>
      <x:c r="D2075" s="13" t="str">
        <x:v>V5 Missions collectives</x:v>
      </x:c>
      <x:c r="E2075" s="13" t="str">
        <x:v>Lire Maison et clan</x:v>
      </x:c>
      <x:c r="F2075" s="13" t="str">
        <x:v>Extension V5</x:v>
      </x:c>
      <x:c r="G2075" s="15" t="n">
        <x:v>14</x:v>
      </x:c>
      <x:c r="H2075" s="15" t="n">
        <x:v>11</x:v>
      </x:c>
    </x:row>
    <x:row r="2076" ht="52" customHeight="1">
      <x:c r="A2076" s="13" t="str">
        <x:v>V5-CNS-M07</x:v>
      </x:c>
      <x:c r="B2076" s="13" t="str">
        <x:v>L’observatoire sans horizon</x:v>
      </x:c>
      <x:c r="C2076" s="13" t="str">
        <x:v>Maison et clan</x:v>
      </x:c>
      <x:c r="D2076" s="13" t="str">
        <x:v>V5 Missions collectives</x:v>
      </x:c>
      <x:c r="E2076" s="13" t="str">
        <x:v>Lire Maison et clan</x:v>
      </x:c>
      <x:c r="F2076" s="13" t="str">
        <x:v>Extension V5</x:v>
      </x:c>
      <x:c r="G2076" s="15" t="n">
        <x:v>14</x:v>
      </x:c>
      <x:c r="H2076" s="15" t="n">
        <x:v>12</x:v>
      </x:c>
    </x:row>
    <x:row r="2077" ht="52" customHeight="1">
      <x:c r="A2077" s="13" t="str">
        <x:v>V5-CNS-M08</x:v>
      </x:c>
      <x:c r="B2077" s="13" t="str">
        <x:v>Les traces sous la station nomade</x:v>
      </x:c>
      <x:c r="C2077" s="13" t="str">
        <x:v>Maison et clan</x:v>
      </x:c>
      <x:c r="D2077" s="13" t="str">
        <x:v>V5 Missions collectives</x:v>
      </x:c>
      <x:c r="E2077" s="13" t="str">
        <x:v>Lire Maison et clan</x:v>
      </x:c>
      <x:c r="F2077" s="13" t="str">
        <x:v>Extension V5</x:v>
      </x:c>
      <x:c r="G2077" s="15" t="n">
        <x:v>14</x:v>
      </x:c>
      <x:c r="H2077" s="15" t="n">
        <x:v>13</x:v>
      </x:c>
    </x:row>
    <x:row r="2078" ht="52" customHeight="1">
      <x:c r="A2078" s="13" t="str">
        <x:v>V5-CNS-M09</x:v>
      </x:c>
      <x:c r="B2078" s="13" t="str">
        <x:v>Le dernier chasseur dans la faille</x:v>
      </x:c>
      <x:c r="C2078" s="13" t="str">
        <x:v>Maison et clan</x:v>
      </x:c>
      <x:c r="D2078" s="13" t="str">
        <x:v>V5 Missions collectives</x:v>
      </x:c>
      <x:c r="E2078" s="13" t="str">
        <x:v>Lire Maison et clan</x:v>
      </x:c>
      <x:c r="F2078" s="13" t="str">
        <x:v>Extension V5</x:v>
      </x:c>
      <x:c r="G2078" s="15" t="n">
        <x:v>14</x:v>
      </x:c>
      <x:c r="H2078" s="15" t="n">
        <x:v>14</x:v>
      </x:c>
    </x:row>
    <x:row r="2079" ht="52" customHeight="1">
      <x:c r="A2079" s="13" t="str">
        <x:v>V5-CNS-M10</x:v>
      </x:c>
      <x:c r="B2079" s="13" t="str">
        <x:v>Le convoi entre les deux feux</x:v>
      </x:c>
      <x:c r="C2079" s="13" t="str">
        <x:v>Maison et clan</x:v>
      </x:c>
      <x:c r="D2079" s="13" t="str">
        <x:v>V5 Missions collectives</x:v>
      </x:c>
      <x:c r="E2079" s="13" t="str">
        <x:v>Lire Maison et clan</x:v>
      </x:c>
      <x:c r="F2079" s="13" t="str">
        <x:v>Extension V5</x:v>
      </x:c>
      <x:c r="G2079" s="15" t="n">
        <x:v>14</x:v>
      </x:c>
      <x:c r="H2079" s="15" t="n">
        <x:v>15</x:v>
      </x:c>
    </x:row>
    <x:row r="2080" ht="52" customHeight="1">
      <x:c r="A2080" s="13" t="str">
        <x:v>V5-CNS-M11</x:v>
      </x:c>
      <x:c r="B2080" s="13" t="str">
        <x:v>Une navette sous la canopée</x:v>
      </x:c>
      <x:c r="C2080" s="13" t="str">
        <x:v>Maison et clan</x:v>
      </x:c>
      <x:c r="D2080" s="13" t="str">
        <x:v>V5 Missions collectives</x:v>
      </x:c>
      <x:c r="E2080" s="13" t="str">
        <x:v>Lire Maison et clan</x:v>
      </x:c>
      <x:c r="F2080" s="13" t="str">
        <x:v>Extension V5</x:v>
      </x:c>
      <x:c r="G2080" s="15" t="n">
        <x:v>14</x:v>
      </x:c>
      <x:c r="H2080" s="15" t="n">
        <x:v>16</x:v>
      </x:c>
    </x:row>
    <x:row r="2081" ht="52" customHeight="1">
      <x:c r="A2081" s="13" t="str">
        <x:v>V5-CNS-M12</x:v>
      </x:c>
      <x:c r="B2081" s="13" t="str">
        <x:v>La pisteuse veut sortir par le nord</x:v>
      </x:c>
      <x:c r="C2081" s="13" t="str">
        <x:v>Maison et clan</x:v>
      </x:c>
      <x:c r="D2081" s="13" t="str">
        <x:v>V5 Missions collectives</x:v>
      </x:c>
      <x:c r="E2081" s="13" t="str">
        <x:v>Lire Maison et clan</x:v>
      </x:c>
      <x:c r="F2081" s="13" t="str">
        <x:v>Extension V5</x:v>
      </x:c>
      <x:c r="G2081" s="15" t="n">
        <x:v>14</x:v>
      </x:c>
      <x:c r="H2081" s="15" t="n">
        <x:v>17</x:v>
      </x:c>
    </x:row>
    <x:row r="2082" ht="52" customHeight="1">
      <x:c r="A2082" s="13" t="str">
        <x:v>V5-CNS-M13</x:v>
      </x:c>
      <x:c r="B2082" s="13" t="str">
        <x:v>Le cercle des trois hauteurs</x:v>
      </x:c>
      <x:c r="C2082" s="13" t="str">
        <x:v>Maison et clan</x:v>
      </x:c>
      <x:c r="D2082" s="13" t="str">
        <x:v>V5 Missions collectives</x:v>
      </x:c>
      <x:c r="E2082" s="13" t="str">
        <x:v>Lire Maison et clan</x:v>
      </x:c>
      <x:c r="F2082" s="13" t="str">
        <x:v>Extension V5</x:v>
      </x:c>
      <x:c r="G2082" s="15" t="n">
        <x:v>14</x:v>
      </x:c>
      <x:c r="H2082" s="15" t="n">
        <x:v>18</x:v>
      </x:c>
    </x:row>
    <x:row r="2083" ht="52" customHeight="1">
      <x:c r="A2083" s="13" t="str">
        <x:v>V5-CNS-M14</x:v>
      </x:c>
      <x:c r="B2083" s="13" t="str">
        <x:v>Le masque reste au centre</x:v>
      </x:c>
      <x:c r="C2083" s="13" t="str">
        <x:v>Maison et clan</x:v>
      </x:c>
      <x:c r="D2083" s="13" t="str">
        <x:v>V5 Missions collectives</x:v>
      </x:c>
      <x:c r="E2083" s="13" t="str">
        <x:v>Lire Maison et clan</x:v>
      </x:c>
      <x:c r="F2083" s="13" t="str">
        <x:v>Extension V5</x:v>
      </x:c>
      <x:c r="G2083" s="15" t="n">
        <x:v>14</x:v>
      </x:c>
      <x:c r="H2083" s="15" t="n">
        <x:v>19</x:v>
      </x:c>
    </x:row>
    <x:row r="2084" ht="52" customHeight="1">
      <x:c r="A2084" s="13" t="str">
        <x:v>V5-CNS-M15</x:v>
      </x:c>
      <x:c r="B2084" s="13" t="str">
        <x:v>La trace avant le coup</x:v>
      </x:c>
      <x:c r="C2084" s="13" t="str">
        <x:v>Maison et clan</x:v>
      </x:c>
      <x:c r="D2084" s="13" t="str">
        <x:v>V5 Missions collectives</x:v>
      </x:c>
      <x:c r="E2084" s="13" t="str">
        <x:v>Lire Maison et clan</x:v>
      </x:c>
      <x:c r="F2084" s="13" t="str">
        <x:v>Extension V5</x:v>
      </x:c>
      <x:c r="G2084" s="15" t="n">
        <x:v>14</x:v>
      </x:c>
      <x:c r="H2084" s="15" t="n">
        <x:v>20</x:v>
      </x:c>
    </x:row>
    <x:row r="2085" ht="52" customHeight="1">
      <x:c r="A2085" s="13" t="str">
        <x:v>V5-CNS-M16</x:v>
      </x:c>
      <x:c r="B2085" s="13" t="str">
        <x:v>Le vétéran et le prochain meneur</x:v>
      </x:c>
      <x:c r="C2085" s="13" t="str">
        <x:v>Maison et clan</x:v>
      </x:c>
      <x:c r="D2085" s="13" t="str">
        <x:v>V5 Missions collectives</x:v>
      </x:c>
      <x:c r="E2085" s="13" t="str">
        <x:v>Lire Maison et clan</x:v>
      </x:c>
      <x:c r="F2085" s="13" t="str">
        <x:v>Extension V5</x:v>
      </x:c>
      <x:c r="G2085" s="15" t="n">
        <x:v>14</x:v>
      </x:c>
      <x:c r="H2085" s="15" t="n">
        <x:v>21</x:v>
      </x:c>
    </x:row>
    <x:row r="2086" ht="52" customHeight="1">
      <x:c r="A2086" s="13" t="str">
        <x:v>V5-CNS-M17</x:v>
      </x:c>
      <x:c r="B2086" s="13" t="str">
        <x:v>Le relais au-dessus du front</x:v>
      </x:c>
      <x:c r="C2086" s="13" t="str">
        <x:v>Maison et clan</x:v>
      </x:c>
      <x:c r="D2086" s="13" t="str">
        <x:v>V5 Missions collectives</x:v>
      </x:c>
      <x:c r="E2086" s="13" t="str">
        <x:v>Lire Maison et clan</x:v>
      </x:c>
      <x:c r="F2086" s="13" t="str">
        <x:v>Extension V5</x:v>
      </x:c>
      <x:c r="G2086" s="15" t="n">
        <x:v>14</x:v>
      </x:c>
      <x:c r="H2086" s="15" t="n">
        <x:v>22</x:v>
      </x:c>
    </x:row>
    <x:row r="2087" ht="52" customHeight="1">
      <x:c r="A2087" s="13" t="str">
        <x:v>V5-CNS-M18</x:v>
      </x:c>
      <x:c r="B2087" s="13" t="str">
        <x:v>La chasse au ravitailleur</x:v>
      </x:c>
      <x:c r="C2087" s="13" t="str">
        <x:v>Maison et clan</x:v>
      </x:c>
      <x:c r="D2087" s="13" t="str">
        <x:v>V5 Missions collectives</x:v>
      </x:c>
      <x:c r="E2087" s="13" t="str">
        <x:v>Lire Maison et clan</x:v>
      </x:c>
      <x:c r="F2087" s="13" t="str">
        <x:v>Extension V5</x:v>
      </x:c>
      <x:c r="G2087" s="15" t="n">
        <x:v>14</x:v>
      </x:c>
      <x:c r="H2087" s="15" t="n">
        <x:v>23</x:v>
      </x:c>
    </x:row>
    <x:row r="2088" ht="52" customHeight="1">
      <x:c r="A2088" s="13" t="str">
        <x:v>V5-CNS-M19</x:v>
      </x:c>
      <x:c r="B2088" s="13" t="str">
        <x:v>Les ateliers sous la roche</x:v>
      </x:c>
      <x:c r="C2088" s="13" t="str">
        <x:v>Maison et clan</x:v>
      </x:c>
      <x:c r="D2088" s="13" t="str">
        <x:v>V5 Missions collectives</x:v>
      </x:c>
      <x:c r="E2088" s="13" t="str">
        <x:v>Lire Maison et clan</x:v>
      </x:c>
      <x:c r="F2088" s="13" t="str">
        <x:v>Extension V5</x:v>
      </x:c>
      <x:c r="G2088" s="15" t="n">
        <x:v>14</x:v>
      </x:c>
      <x:c r="H2088" s="15" t="n">
        <x:v>24</x:v>
      </x:c>
    </x:row>
    <x:row r="2089" ht="52" customHeight="1">
      <x:c r="A2089" s="13" t="str">
        <x:v>V5-CNS-M20</x:v>
      </x:c>
      <x:c r="B2089" s="13" t="str">
        <x:v>Le retour de la zone trente-six</x:v>
      </x:c>
      <x:c r="C2089" s="13" t="str">
        <x:v>Maison et clan</x:v>
      </x:c>
      <x:c r="D2089" s="13" t="str">
        <x:v>V5 Missions collectives</x:v>
      </x:c>
      <x:c r="E2089" s="13" t="str">
        <x:v>Lire Maison et clan</x:v>
      </x:c>
      <x:c r="F2089" s="13" t="str">
        <x:v>Extension V5</x:v>
      </x:c>
      <x:c r="G2089" s="15" t="n">
        <x:v>14</x:v>
      </x:c>
      <x:c r="H2089" s="15" t="n">
        <x:v>25</x:v>
      </x:c>
    </x:row>
    <x:row r="2090" ht="52" customHeight="1">
      <x:c r="A2090" s="13" t="str">
        <x:v>V5-CNS-M21</x:v>
      </x:c>
      <x:c r="B2090" s="13" t="str">
        <x:v>La piste sous les anciens arbres</x:v>
      </x:c>
      <x:c r="C2090" s="13" t="str">
        <x:v>Maison et clan</x:v>
      </x:c>
      <x:c r="D2090" s="13" t="str">
        <x:v>V5 Missions collectives</x:v>
      </x:c>
      <x:c r="E2090" s="13" t="str">
        <x:v>Lire Maison et clan</x:v>
      </x:c>
      <x:c r="F2090" s="13" t="str">
        <x:v>Extension V5</x:v>
      </x:c>
      <x:c r="G2090" s="15" t="n">
        <x:v>14</x:v>
      </x:c>
      <x:c r="H2090" s="15" t="n">
        <x:v>26</x:v>
      </x:c>
    </x:row>
    <x:row r="2091" ht="52" customHeight="1">
      <x:c r="A2091" s="13" t="str">
        <x:v>V5-CNS-M22</x:v>
      </x:c>
      <x:c r="B2091" s="13" t="str">
        <x:v>Le guet avant la neige</x:v>
      </x:c>
      <x:c r="C2091" s="13" t="str">
        <x:v>Maison et clan</x:v>
      </x:c>
      <x:c r="D2091" s="13" t="str">
        <x:v>V5 Missions collectives</x:v>
      </x:c>
      <x:c r="E2091" s="13" t="str">
        <x:v>Lire Maison et clan</x:v>
      </x:c>
      <x:c r="F2091" s="13" t="str">
        <x:v>Extension V5</x:v>
      </x:c>
      <x:c r="G2091" s="15" t="n">
        <x:v>14</x:v>
      </x:c>
      <x:c r="H2091" s="15" t="n">
        <x:v>27</x:v>
      </x:c>
    </x:row>
    <x:row r="2092" ht="52" customHeight="1">
      <x:c r="A2092" s="13" t="str">
        <x:v>V5-CNS-M23</x:v>
      </x:c>
      <x:c r="B2092" s="13" t="str">
        <x:v>Les deux ombres du passage</x:v>
      </x:c>
      <x:c r="C2092" s="13" t="str">
        <x:v>Maison et clan</x:v>
      </x:c>
      <x:c r="D2092" s="13" t="str">
        <x:v>V5 Missions collectives</x:v>
      </x:c>
      <x:c r="E2092" s="13" t="str">
        <x:v>Lire Maison et clan</x:v>
      </x:c>
      <x:c r="F2092" s="13" t="str">
        <x:v>Extension V5</x:v>
      </x:c>
      <x:c r="G2092" s="15" t="n">
        <x:v>14</x:v>
      </x:c>
      <x:c r="H2092" s="15" t="n">
        <x:v>28</x:v>
      </x:c>
    </x:row>
    <x:row r="2093" ht="52" customHeight="1">
      <x:c r="A2093" s="13" t="str">
        <x:v>V5-CNS-M24</x:v>
      </x:c>
      <x:c r="B2093" s="13" t="str">
        <x:v>Le bruit qui couvre le retour</x:v>
      </x:c>
      <x:c r="C2093" s="13" t="str">
        <x:v>Maison et clan</x:v>
      </x:c>
      <x:c r="D2093" s="13" t="str">
        <x:v>V5 Missions collectives</x:v>
      </x:c>
      <x:c r="E2093" s="13" t="str">
        <x:v>Lire Maison et clan</x:v>
      </x:c>
      <x:c r="F2093" s="13" t="str">
        <x:v>Extension V5</x:v>
      </x:c>
      <x:c r="G2093" s="15" t="n">
        <x:v>14</x:v>
      </x:c>
      <x:c r="H2093" s="15" t="n">
        <x:v>29</x:v>
      </x:c>
    </x:row>
    <x:row r="2094" ht="52" customHeight="1">
      <x:c r="A2094" s="13" t="str">
        <x:v>TR-R01</x:v>
      </x:c>
      <x:c r="B2094" s="13" t="str">
        <x:v>Un original singulier</x:v>
      </x:c>
      <x:c r="C2094" s="13" t="str">
        <x:v>Trophées</x:v>
      </x:c>
      <x:c r="D2094" s="13" t="str">
        <x:v>Règles des trophées</x:v>
      </x:c>
      <x:c r="E2094" s="13" t="str">
        <x:v>Lire Trophées</x:v>
      </x:c>
      <x:c r="F2094" s="13" t="str">
        <x:v>Reconstitution documentée V4 — nouvelle rédaction V5</x:v>
      </x:c>
      <x:c r="G2094" s="15" t="n">
        <x:v>6</x:v>
      </x:c>
      <x:c r="H2094" s="15" t="n">
        <x:v>6</x:v>
      </x:c>
    </x:row>
    <x:row r="2095" ht="52" customHeight="1">
      <x:c r="A2095" s="13" t="str">
        <x:v>TR-R02</x:v>
      </x:c>
      <x:c r="B2095" s="13" t="str">
        <x:v>Provenance complète</x:v>
      </x:c>
      <x:c r="C2095" s="13" t="str">
        <x:v>Trophées</x:v>
      </x:c>
      <x:c r="D2095" s="13" t="str">
        <x:v>Règles des trophées</x:v>
      </x:c>
      <x:c r="E2095" s="13" t="str">
        <x:v>Lire Trophées</x:v>
      </x:c>
      <x:c r="F2095" s="13" t="str">
        <x:v>Reconstitution documentée V4 — nouvelle rédaction V5</x:v>
      </x:c>
      <x:c r="G2095" s="15" t="n">
        <x:v>6</x:v>
      </x:c>
      <x:c r="H2095" s="15" t="n">
        <x:v>7</x:v>
      </x:c>
    </x:row>
    <x:row r="2096" ht="52" customHeight="1">
      <x:c r="A2096" s="13" t="str">
        <x:v>TR-R03</x:v>
      </x:c>
      <x:c r="B2096" s="13" t="str">
        <x:v>Trois dimensions</x:v>
      </x:c>
      <x:c r="C2096" s="13" t="str">
        <x:v>Trophées</x:v>
      </x:c>
      <x:c r="D2096" s="13" t="str">
        <x:v>Règles des trophées</x:v>
      </x:c>
      <x:c r="E2096" s="13" t="str">
        <x:v>Lire Trophées</x:v>
      </x:c>
      <x:c r="F2096" s="13" t="str">
        <x:v>Reconstitution documentée V4 — nouvelle rédaction V5</x:v>
      </x:c>
      <x:c r="G2096" s="15" t="n">
        <x:v>6</x:v>
      </x:c>
      <x:c r="H2096" s="15" t="n">
        <x:v>8</x:v>
      </x:c>
    </x:row>
    <x:row r="2097" ht="52" customHeight="1">
      <x:c r="A2097" s="13" t="str">
        <x:v>TR-R04</x:v>
      </x:c>
      <x:c r="B2097" s="13" t="str">
        <x:v>Préparation stylisée</x:v>
      </x:c>
      <x:c r="C2097" s="13" t="str">
        <x:v>Trophées</x:v>
      </x:c>
      <x:c r="D2097" s="13" t="str">
        <x:v>Règles des trophées</x:v>
      </x:c>
      <x:c r="E2097" s="13" t="str">
        <x:v>Lire Trophées</x:v>
      </x:c>
      <x:c r="F2097" s="13" t="str">
        <x:v>Reconstitution documentée V4 — nouvelle rédaction V5</x:v>
      </x:c>
      <x:c r="G2097" s="15" t="n">
        <x:v>6</x:v>
      </x:c>
      <x:c r="H2097" s="15" t="n">
        <x:v>9</x:v>
      </x:c>
    </x:row>
    <x:row r="2098" ht="52" customHeight="1">
      <x:c r="A2098" s="13" t="str">
        <x:v>TR-R05</x:v>
      </x:c>
      <x:c r="B2098" s="13" t="str">
        <x:v>Le joueur agit</x:v>
      </x:c>
      <x:c r="C2098" s="13" t="str">
        <x:v>Trophées</x:v>
      </x:c>
      <x:c r="D2098" s="13" t="str">
        <x:v>Règles des trophées</x:v>
      </x:c>
      <x:c r="E2098" s="13" t="str">
        <x:v>Lire Trophées</x:v>
      </x:c>
      <x:c r="F2098" s="13" t="str">
        <x:v>Reconstitution documentée V4 — nouvelle rédaction V5</x:v>
      </x:c>
      <x:c r="G2098" s="15" t="n">
        <x:v>6</x:v>
      </x:c>
      <x:c r="H2098" s="15" t="n">
        <x:v>10</x:v>
      </x:c>
    </x:row>
    <x:row r="2099" ht="52" customHeight="1">
      <x:c r="A2099" s="13" t="str">
        <x:v>TR-R06</x:v>
      </x:c>
      <x:c r="B2099" s="13" t="str">
        <x:v>Seize postes</x:v>
      </x:c>
      <x:c r="C2099" s="13" t="str">
        <x:v>Trophées</x:v>
      </x:c>
      <x:c r="D2099" s="13" t="str">
        <x:v>Règles des trophées</x:v>
      </x:c>
      <x:c r="E2099" s="13" t="str">
        <x:v>Lire Trophées</x:v>
      </x:c>
      <x:c r="F2099" s="13" t="str">
        <x:v>Reconstitution documentée V4 — nouvelle rédaction V5</x:v>
      </x:c>
      <x:c r="G2099" s="15" t="n">
        <x:v>6</x:v>
      </x:c>
      <x:c r="H2099" s="15" t="n">
        <x:v>11</x:v>
      </x:c>
    </x:row>
    <x:row r="2100" ht="52" customHeight="1">
      <x:c r="A2100" s="13" t="str">
        <x:v>TR-R07</x:v>
      </x:c>
      <x:c r="B2100" s="13" t="str">
        <x:v>Sprites orientés</x:v>
      </x:c>
      <x:c r="C2100" s="13" t="str">
        <x:v>Trophées</x:v>
      </x:c>
      <x:c r="D2100" s="13" t="str">
        <x:v>Règles des trophées</x:v>
      </x:c>
      <x:c r="E2100" s="13" t="str">
        <x:v>Lire Trophées</x:v>
      </x:c>
      <x:c r="F2100" s="13" t="str">
        <x:v>Reconstitution documentée V4 — nouvelle rédaction V5</x:v>
      </x:c>
      <x:c r="G2100" s="15" t="n">
        <x:v>6</x:v>
      </x:c>
      <x:c r="H2100" s="15" t="n">
        <x:v>12</x:v>
      </x:c>
    </x:row>
    <x:row r="2101" ht="52" customHeight="1">
      <x:c r="A2101" s="13" t="str">
        <x:v>TR-R08</x:v>
      </x:c>
      <x:c r="B2101" s="13" t="str">
        <x:v>Indices physiques</x:v>
      </x:c>
      <x:c r="C2101" s="13" t="str">
        <x:v>Trophées</x:v>
      </x:c>
      <x:c r="D2101" s="13" t="str">
        <x:v>Règles des trophées</x:v>
      </x:c>
      <x:c r="E2101" s="13" t="str">
        <x:v>Lire Trophées</x:v>
      </x:c>
      <x:c r="F2101" s="13" t="str">
        <x:v>Reconstitution documentée V4 — nouvelle rédaction V5</x:v>
      </x:c>
      <x:c r="G2101" s="15" t="n">
        <x:v>6</x:v>
      </x:c>
      <x:c r="H2101" s="15" t="n">
        <x:v>13</x:v>
      </x:c>
    </x:row>
    <x:row r="2102" ht="52" customHeight="1">
      <x:c r="A2102" s="13" t="str">
        <x:v>TR-R09</x:v>
      </x:c>
      <x:c r="B2102" s="13" t="str">
        <x:v>Erreurs récupérables</x:v>
      </x:c>
      <x:c r="C2102" s="13" t="str">
        <x:v>Trophées</x:v>
      </x:c>
      <x:c r="D2102" s="13" t="str">
        <x:v>Règles des trophées</x:v>
      </x:c>
      <x:c r="E2102" s="13" t="str">
        <x:v>Lire Trophées</x:v>
      </x:c>
      <x:c r="F2102" s="13" t="str">
        <x:v>Reconstitution documentée V4 — nouvelle rédaction V5</x:v>
      </x:c>
      <x:c r="G2102" s="15" t="n">
        <x:v>6</x:v>
      </x:c>
      <x:c r="H2102" s="15" t="n">
        <x:v>14</x:v>
      </x:c>
    </x:row>
    <x:row r="2103" ht="52" customHeight="1">
      <x:c r="A2103" s="13" t="str">
        <x:v>TR-R10</x:v>
      </x:c>
      <x:c r="B2103" s="13" t="str">
        <x:v>Fragments autorisés</x:v>
      </x:c>
      <x:c r="C2103" s="13" t="str">
        <x:v>Trophées</x:v>
      </x:c>
      <x:c r="D2103" s="13" t="str">
        <x:v>Règles des trophées</x:v>
      </x:c>
      <x:c r="E2103" s="13" t="str">
        <x:v>Lire Trophées</x:v>
      </x:c>
      <x:c r="F2103" s="13" t="str">
        <x:v>Reconstitution documentée V4 — nouvelle rédaction V5</x:v>
      </x:c>
      <x:c r="G2103" s="15" t="n">
        <x:v>6</x:v>
      </x:c>
      <x:c r="H2103" s="15" t="n">
        <x:v>15</x:v>
      </x:c>
    </x:row>
    <x:row r="2104" ht="52" customHeight="1">
      <x:c r="A2104" s="13" t="str">
        <x:v>TR-R11</x:v>
      </x:c>
      <x:c r="B2104" s="13" t="str">
        <x:v>Patine conservée</x:v>
      </x:c>
      <x:c r="C2104" s="13" t="str">
        <x:v>Trophées</x:v>
      </x:c>
      <x:c r="D2104" s="13" t="str">
        <x:v>Règles des trophées</x:v>
      </x:c>
      <x:c r="E2104" s="13" t="str">
        <x:v>Lire Trophées</x:v>
      </x:c>
      <x:c r="F2104" s="13" t="str">
        <x:v>Reconstitution documentée V4 — nouvelle rédaction V5</x:v>
      </x:c>
      <x:c r="G2104" s="15" t="n">
        <x:v>6</x:v>
      </x:c>
      <x:c r="H2104" s="15" t="n">
        <x:v>16</x:v>
      </x:c>
    </x:row>
    <x:row r="2105" ht="52" customHeight="1">
      <x:c r="A2105" s="13" t="str">
        <x:v>TR-R12</x:v>
      </x:c>
      <x:c r="B2105" s="13" t="str">
        <x:v>Répliques identifiées</x:v>
      </x:c>
      <x:c r="C2105" s="13" t="str">
        <x:v>Trophées</x:v>
      </x:c>
      <x:c r="D2105" s="13" t="str">
        <x:v>Règles des trophées</x:v>
      </x:c>
      <x:c r="E2105" s="13" t="str">
        <x:v>Lire Trophées</x:v>
      </x:c>
      <x:c r="F2105" s="13" t="str">
        <x:v>Reconstitution documentée V4 — nouvelle rédaction V5</x:v>
      </x:c>
      <x:c r="G2105" s="15" t="n">
        <x:v>6</x:v>
      </x:c>
      <x:c r="H2105" s="15" t="n">
        <x:v>17</x:v>
      </x:c>
    </x:row>
    <x:row r="2106" ht="52" customHeight="1">
      <x:c r="A2106" s="13" t="str">
        <x:v>TR-R13</x:v>
      </x:c>
      <x:c r="B2106" s="13" t="str">
        <x:v>Contributions établies</x:v>
      </x:c>
      <x:c r="C2106" s="13" t="str">
        <x:v>Trophées</x:v>
      </x:c>
      <x:c r="D2106" s="13" t="str">
        <x:v>Règles des trophées</x:v>
      </x:c>
      <x:c r="E2106" s="13" t="str">
        <x:v>Lire Trophées</x:v>
      </x:c>
      <x:c r="F2106" s="13" t="str">
        <x:v>Reconstitution documentée V4 — nouvelle rédaction V5</x:v>
      </x:c>
      <x:c r="G2106" s="15" t="n">
        <x:v>6</x:v>
      </x:c>
      <x:c r="H2106" s="15" t="n">
        <x:v>18</x:v>
      </x:c>
    </x:row>
    <x:row r="2107" ht="52" customHeight="1">
      <x:c r="A2107" s="13" t="str">
        <x:v>TR-R14</x:v>
      </x:c>
      <x:c r="B2107" s="13" t="str">
        <x:v>Transport compatible</x:v>
      </x:c>
      <x:c r="C2107" s="13" t="str">
        <x:v>Trophées</x:v>
      </x:c>
      <x:c r="D2107" s="13" t="str">
        <x:v>Règles des trophées</x:v>
      </x:c>
      <x:c r="E2107" s="13" t="str">
        <x:v>Lire Trophées</x:v>
      </x:c>
      <x:c r="F2107" s="13" t="str">
        <x:v>Reconstitution documentée V4 — nouvelle rédaction V5</x:v>
      </x:c>
      <x:c r="G2107" s="15" t="n">
        <x:v>6</x:v>
      </x:c>
      <x:c r="H2107" s="15" t="n">
        <x:v>19</x:v>
      </x:c>
    </x:row>
    <x:row r="2108" ht="52" customHeight="1">
      <x:c r="A2108" s="13" t="str">
        <x:v>TR-R15</x:v>
      </x:c>
      <x:c r="B2108" s="13" t="str">
        <x:v>Supports limités</x:v>
      </x:c>
      <x:c r="C2108" s="13" t="str">
        <x:v>Trophées</x:v>
      </x:c>
      <x:c r="D2108" s="13" t="str">
        <x:v>Règles des trophées</x:v>
      </x:c>
      <x:c r="E2108" s="13" t="str">
        <x:v>Lire Trophées</x:v>
      </x:c>
      <x:c r="F2108" s="13" t="str">
        <x:v>Reconstitution documentée V4 — nouvelle rédaction V5</x:v>
      </x:c>
      <x:c r="G2108" s="15" t="n">
        <x:v>6</x:v>
      </x:c>
      <x:c r="H2108" s="15" t="n">
        <x:v>20</x:v>
      </x:c>
    </x:row>
    <x:row r="2109" ht="52" customHeight="1">
      <x:c r="A2109" s="13" t="str">
        <x:v>TR-R16</x:v>
      </x:c>
      <x:c r="B2109" s="13" t="str">
        <x:v>Exposition racontée</x:v>
      </x:c>
      <x:c r="C2109" s="13" t="str">
        <x:v>Trophées</x:v>
      </x:c>
      <x:c r="D2109" s="13" t="str">
        <x:v>Règles des trophées</x:v>
      </x:c>
      <x:c r="E2109" s="13" t="str">
        <x:v>Lire Trophées</x:v>
      </x:c>
      <x:c r="F2109" s="13" t="str">
        <x:v>Reconstitution documentée V4 — nouvelle rédaction V5</x:v>
      </x:c>
      <x:c r="G2109" s="15" t="n">
        <x:v>6</x:v>
      </x:c>
      <x:c r="H2109" s="15" t="n">
        <x:v>21</x:v>
      </x:c>
    </x:row>
    <x:row r="2110" ht="52" customHeight="1">
      <x:c r="A2110" s="13" t="str">
        <x:v>TR-R17</x:v>
      </x:c>
      <x:c r="B2110" s="13" t="str">
        <x:v>Objets prêtés</x:v>
      </x:c>
      <x:c r="C2110" s="13" t="str">
        <x:v>Trophées</x:v>
      </x:c>
      <x:c r="D2110" s="13" t="str">
        <x:v>Règles des trophées</x:v>
      </x:c>
      <x:c r="E2110" s="13" t="str">
        <x:v>Lire Trophées</x:v>
      </x:c>
      <x:c r="F2110" s="13" t="str">
        <x:v>Reconstitution documentée V4 — nouvelle rédaction V5</x:v>
      </x:c>
      <x:c r="G2110" s="15" t="n">
        <x:v>6</x:v>
      </x:c>
      <x:c r="H2110" s="15" t="n">
        <x:v>22</x:v>
      </x:c>
    </x:row>
    <x:row r="2111" ht="52" customHeight="1">
      <x:c r="A2111" s="13" t="str">
        <x:v>TR-R18</x:v>
      </x:c>
      <x:c r="B2111" s="13" t="str">
        <x:v>Atelier pré-Blooded</x:v>
      </x:c>
      <x:c r="C2111" s="13" t="str">
        <x:v>Trophées</x:v>
      </x:c>
      <x:c r="D2111" s="13" t="str">
        <x:v>Règles des trophées</x:v>
      </x:c>
      <x:c r="E2111" s="13" t="str">
        <x:v>Lire Trophées</x:v>
      </x:c>
      <x:c r="F2111" s="13" t="str">
        <x:v>Reconstitution documentée V4 — nouvelle rédaction V5</x:v>
      </x:c>
      <x:c r="G2111" s="15" t="n">
        <x:v>6</x:v>
      </x:c>
      <x:c r="H2111" s="15" t="n">
        <x:v>23</x:v>
      </x:c>
    </x:row>
    <x:row r="2112" ht="52" customHeight="1">
      <x:c r="A2112" s="13" t="str">
        <x:v>TR-R19</x:v>
      </x:c>
      <x:c r="B2112" s="13" t="str">
        <x:v>Tutoriel progressif</x:v>
      </x:c>
      <x:c r="C2112" s="13" t="str">
        <x:v>Trophées</x:v>
      </x:c>
      <x:c r="D2112" s="13" t="str">
        <x:v>Règles des trophées</x:v>
      </x:c>
      <x:c r="E2112" s="13" t="str">
        <x:v>Lire Trophées</x:v>
      </x:c>
      <x:c r="F2112" s="13" t="str">
        <x:v>Reconstitution documentée V4 — nouvelle rédaction V5</x:v>
      </x:c>
      <x:c r="G2112" s="15" t="n">
        <x:v>6</x:v>
      </x:c>
      <x:c r="H2112" s="15" t="n">
        <x:v>24</x:v>
      </x:c>
    </x:row>
    <x:row r="2113" ht="52" customHeight="1">
      <x:c r="A2113" s="13" t="str">
        <x:v>TR-R20</x:v>
      </x:c>
      <x:c r="B2113" s="13" t="str">
        <x:v>Difficulté choisie</x:v>
      </x:c>
      <x:c r="C2113" s="13" t="str">
        <x:v>Trophées</x:v>
      </x:c>
      <x:c r="D2113" s="13" t="str">
        <x:v>Règles des trophées</x:v>
      </x:c>
      <x:c r="E2113" s="13" t="str">
        <x:v>Lire Trophées</x:v>
      </x:c>
      <x:c r="F2113" s="13" t="str">
        <x:v>Reconstitution documentée V4 — nouvelle rédaction V5</x:v>
      </x:c>
      <x:c r="G2113" s="15" t="n">
        <x:v>6</x:v>
      </x:c>
      <x:c r="H2113" s="15" t="n">
        <x:v>25</x:v>
      </x:c>
    </x:row>
    <x:row r="2114" ht="52" customHeight="1">
      <x:c r="A2114" s="13" t="str">
        <x:v>TR-R21</x:v>
      </x:c>
      <x:c r="B2114" s="13" t="str">
        <x:v>Accessibilité visuelle</x:v>
      </x:c>
      <x:c r="C2114" s="13" t="str">
        <x:v>Trophées</x:v>
      </x:c>
      <x:c r="D2114" s="13" t="str">
        <x:v>Règles des trophées</x:v>
      </x:c>
      <x:c r="E2114" s="13" t="str">
        <x:v>Lire Trophées</x:v>
      </x:c>
      <x:c r="F2114" s="13" t="str">
        <x:v>Reconstitution documentée V4 — nouvelle rédaction V5</x:v>
      </x:c>
      <x:c r="G2114" s="15" t="n">
        <x:v>6</x:v>
      </x:c>
      <x:c r="H2114" s="15" t="n">
        <x:v>26</x:v>
      </x:c>
    </x:row>
    <x:row r="2115" ht="52" customHeight="1">
      <x:c r="A2115" s="13" t="str">
        <x:v>TR-R22</x:v>
      </x:c>
      <x:c r="B2115" s="13" t="str">
        <x:v>État sauvegardé</x:v>
      </x:c>
      <x:c r="C2115" s="13" t="str">
        <x:v>Trophées</x:v>
      </x:c>
      <x:c r="D2115" s="13" t="str">
        <x:v>Règles des trophées</x:v>
      </x:c>
      <x:c r="E2115" s="13" t="str">
        <x:v>Lire Trophées</x:v>
      </x:c>
      <x:c r="F2115" s="13" t="str">
        <x:v>Reconstitution documentée V4 — nouvelle rédaction V5</x:v>
      </x:c>
      <x:c r="G2115" s="15" t="n">
        <x:v>6</x:v>
      </x:c>
      <x:c r="H2115" s="15" t="n">
        <x:v>27</x:v>
      </x:c>
    </x:row>
    <x:row r="2116" ht="52" customHeight="1">
      <x:c r="A2116" s="13" t="str">
        <x:v>TR-R23</x:v>
      </x:c>
      <x:c r="B2116" s="13" t="str">
        <x:v>Warp et mémoire</x:v>
      </x:c>
      <x:c r="C2116" s="13" t="str">
        <x:v>Trophées</x:v>
      </x:c>
      <x:c r="D2116" s="13" t="str">
        <x:v>Règles des trophées</x:v>
      </x:c>
      <x:c r="E2116" s="13" t="str">
        <x:v>Lire Trophées</x:v>
      </x:c>
      <x:c r="F2116" s="13" t="str">
        <x:v>Reconstitution documentée V4 — nouvelle rédaction V5</x:v>
      </x:c>
      <x:c r="G2116" s="15" t="n">
        <x:v>6</x:v>
      </x:c>
      <x:c r="H2116" s="15" t="n">
        <x:v>28</x:v>
      </x:c>
    </x:row>
    <x:row r="2117" ht="52" customHeight="1">
      <x:c r="A2117" s="13" t="str">
        <x:v>TR-R24</x:v>
      </x:c>
      <x:c r="B2117" s="13" t="str">
        <x:v>Récit de fin</x:v>
      </x:c>
      <x:c r="C2117" s="13" t="str">
        <x:v>Trophées</x:v>
      </x:c>
      <x:c r="D2117" s="13" t="str">
        <x:v>Règles des trophées</x:v>
      </x:c>
      <x:c r="E2117" s="13" t="str">
        <x:v>Lire Trophées</x:v>
      </x:c>
      <x:c r="F2117" s="13" t="str">
        <x:v>Reconstitution documentée V4 — nouvelle rédaction V5</x:v>
      </x:c>
      <x:c r="G2117" s="15" t="n">
        <x:v>6</x:v>
      </x:c>
      <x:c r="H2117" s="15" t="n">
        <x:v>29</x:v>
      </x:c>
    </x:row>
    <x:row r="2118" ht="52" customHeight="1">
      <x:c r="A2118" s="13" t="str">
        <x:v>TR-SC01</x:v>
      </x:c>
      <x:c r="B2118" s="13" t="str">
        <x:v>Relevé de terrain</x:v>
      </x:c>
      <x:c r="C2118" s="13" t="str">
        <x:v>Trophées</x:v>
      </x:c>
      <x:c r="D2118" s="13" t="str">
        <x:v>Écrans de l’atelier</x:v>
      </x:c>
      <x:c r="E2118" s="13" t="str">
        <x:v>Lire Trophées</x:v>
      </x:c>
      <x:c r="F2118" s="13" t="str">
        <x:v>Reconstitution documentée V4 — nouvelle rédaction V5</x:v>
      </x:c>
      <x:c r="G2118" s="15" t="n">
        <x:v>9</x:v>
      </x:c>
      <x:c r="H2118" s="15" t="n">
        <x:v>6</x:v>
      </x:c>
    </x:row>
    <x:row r="2119" ht="52" customHeight="1">
      <x:c r="A2119" s="13" t="str">
        <x:v>TR-SC02</x:v>
      </x:c>
      <x:c r="B2119" s="13" t="str">
        <x:v>Berceau de récupération</x:v>
      </x:c>
      <x:c r="C2119" s="13" t="str">
        <x:v>Trophées</x:v>
      </x:c>
      <x:c r="D2119" s="13" t="str">
        <x:v>Écrans de l’atelier</x:v>
      </x:c>
      <x:c r="E2119" s="13" t="str">
        <x:v>Lire Trophées</x:v>
      </x:c>
      <x:c r="F2119" s="13" t="str">
        <x:v>Reconstitution documentée V4 — nouvelle rédaction V5</x:v>
      </x:c>
      <x:c r="G2119" s="15" t="n">
        <x:v>9</x:v>
      </x:c>
      <x:c r="H2119" s="15" t="n">
        <x:v>7</x:v>
      </x:c>
    </x:row>
    <x:row r="2120" ht="52" customHeight="1">
      <x:c r="A2120" s="13" t="str">
        <x:v>TR-SC03</x:v>
      </x:c>
      <x:c r="B2120" s="13" t="str">
        <x:v>Sas des prises</x:v>
      </x:c>
      <x:c r="C2120" s="13" t="str">
        <x:v>Trophées</x:v>
      </x:c>
      <x:c r="D2120" s="13" t="str">
        <x:v>Écrans de l’atelier</x:v>
      </x:c>
      <x:c r="E2120" s="13" t="str">
        <x:v>Lire Trophées</x:v>
      </x:c>
      <x:c r="F2120" s="13" t="str">
        <x:v>Reconstitution documentée V4 — nouvelle rédaction V5</x:v>
      </x:c>
      <x:c r="G2120" s="15" t="n">
        <x:v>9</x:v>
      </x:c>
      <x:c r="H2120" s="15" t="n">
        <x:v>8</x:v>
      </x:c>
    </x:row>
    <x:row r="2121" ht="52" customHeight="1">
      <x:c r="A2121" s="13" t="str">
        <x:v>TR-SC04</x:v>
      </x:c>
      <x:c r="B2121" s="13" t="str">
        <x:v>Table d’inspection</x:v>
      </x:c>
      <x:c r="C2121" s="13" t="str">
        <x:v>Trophées</x:v>
      </x:c>
      <x:c r="D2121" s="13" t="str">
        <x:v>Écrans de l’atelier</x:v>
      </x:c>
      <x:c r="E2121" s="13" t="str">
        <x:v>Lire Trophées</x:v>
      </x:c>
      <x:c r="F2121" s="13" t="str">
        <x:v>Reconstitution documentée V4 — nouvelle rédaction V5</x:v>
      </x:c>
      <x:c r="G2121" s="15" t="n">
        <x:v>9</x:v>
      </x:c>
      <x:c r="H2121" s="15" t="n">
        <x:v>9</x:v>
      </x:c>
    </x:row>
    <x:row r="2122" ht="52" customHeight="1">
      <x:c r="A2122" s="13" t="str">
        <x:v>TR-SC05</x:v>
      </x:c>
      <x:c r="B2122" s="13" t="str">
        <x:v>Plateau de préparation stylisée</x:v>
      </x:c>
      <x:c r="C2122" s="13" t="str">
        <x:v>Trophées</x:v>
      </x:c>
      <x:c r="D2122" s="13" t="str">
        <x:v>Écrans de l’atelier</x:v>
      </x:c>
      <x:c r="E2122" s="13" t="str">
        <x:v>Lire Trophées</x:v>
      </x:c>
      <x:c r="F2122" s="13" t="str">
        <x:v>Reconstitution documentée V4 — nouvelle rédaction V5</x:v>
      </x:c>
      <x:c r="G2122" s="15" t="n">
        <x:v>9</x:v>
      </x:c>
      <x:c r="H2122" s="15" t="n">
        <x:v>10</x:v>
      </x:c>
    </x:row>
    <x:row r="2123" ht="52" customHeight="1">
      <x:c r="A2123" s="13" t="str">
        <x:v>TR-SC06</x:v>
      </x:c>
      <x:c r="B2123" s="13" t="str">
        <x:v>Berceau de stabilisation</x:v>
      </x:c>
      <x:c r="C2123" s="13" t="str">
        <x:v>Trophées</x:v>
      </x:c>
      <x:c r="D2123" s="13" t="str">
        <x:v>Écrans de l’atelier</x:v>
      </x:c>
      <x:c r="E2123" s="13" t="str">
        <x:v>Lire Trophées</x:v>
      </x:c>
      <x:c r="F2123" s="13" t="str">
        <x:v>Reconstitution documentée V4 — nouvelle rédaction V5</x:v>
      </x:c>
      <x:c r="G2123" s="15" t="n">
        <x:v>9</x:v>
      </x:c>
      <x:c r="H2123" s="15" t="n">
        <x:v>11</x:v>
      </x:c>
    </x:row>
    <x:row r="2124" ht="52" customHeight="1">
      <x:c r="A2124" s="13" t="str">
        <x:v>TR-SC07</x:v>
      </x:c>
      <x:c r="B2124" s="13" t="str">
        <x:v>Établi de restauration</x:v>
      </x:c>
      <x:c r="C2124" s="13" t="str">
        <x:v>Trophées</x:v>
      </x:c>
      <x:c r="D2124" s="13" t="str">
        <x:v>Écrans de l’atelier</x:v>
      </x:c>
      <x:c r="E2124" s="13" t="str">
        <x:v>Lire Trophées</x:v>
      </x:c>
      <x:c r="F2124" s="13" t="str">
        <x:v>Reconstitution documentée V4 — nouvelle rédaction V5</x:v>
      </x:c>
      <x:c r="G2124" s="15" t="n">
        <x:v>9</x:v>
      </x:c>
      <x:c r="H2124" s="15" t="n">
        <x:v>12</x:v>
      </x:c>
    </x:row>
    <x:row r="2125" ht="52" customHeight="1">
      <x:c r="A2125" s="13" t="str">
        <x:v>TR-SC08</x:v>
      </x:c>
      <x:c r="B2125" s="13" t="str">
        <x:v>Table des supports</x:v>
      </x:c>
      <x:c r="C2125" s="13" t="str">
        <x:v>Trophées</x:v>
      </x:c>
      <x:c r="D2125" s="13" t="str">
        <x:v>Écrans de l’atelier</x:v>
      </x:c>
      <x:c r="E2125" s="13" t="str">
        <x:v>Lire Trophées</x:v>
      </x:c>
      <x:c r="F2125" s="13" t="str">
        <x:v>Reconstitution documentée V4 — nouvelle rédaction V5</x:v>
      </x:c>
      <x:c r="G2125" s="15" t="n">
        <x:v>9</x:v>
      </x:c>
      <x:c r="H2125" s="15" t="n">
        <x:v>13</x:v>
      </x:c>
    </x:row>
    <x:row r="2126" ht="52" customHeight="1">
      <x:c r="A2126" s="13" t="str">
        <x:v>TR-SC09</x:v>
      </x:c>
      <x:c r="B2126" s="13" t="str">
        <x:v>Panneau de gravure</x:v>
      </x:c>
      <x:c r="C2126" s="13" t="str">
        <x:v>Trophées</x:v>
      </x:c>
      <x:c r="D2126" s="13" t="str">
        <x:v>Écrans de l’atelier</x:v>
      </x:c>
      <x:c r="E2126" s="13" t="str">
        <x:v>Lire Trophées</x:v>
      </x:c>
      <x:c r="F2126" s="13" t="str">
        <x:v>Reconstitution documentée V4 — nouvelle rédaction V5</x:v>
      </x:c>
      <x:c r="G2126" s="15" t="n">
        <x:v>9</x:v>
      </x:c>
      <x:c r="H2126" s="15" t="n">
        <x:v>14</x:v>
      </x:c>
    </x:row>
    <x:row r="2127" ht="52" customHeight="1">
      <x:c r="A2127" s="13" t="str">
        <x:v>TR-SC10</x:v>
      </x:c>
      <x:c r="B2127" s="13" t="str">
        <x:v>Banc des traces</x:v>
      </x:c>
      <x:c r="C2127" s="13" t="str">
        <x:v>Trophées</x:v>
      </x:c>
      <x:c r="D2127" s="13" t="str">
        <x:v>Écrans de l’atelier</x:v>
      </x:c>
      <x:c r="E2127" s="13" t="str">
        <x:v>Lire Trophées</x:v>
      </x:c>
      <x:c r="F2127" s="13" t="str">
        <x:v>Reconstitution documentée V4 — nouvelle rédaction V5</x:v>
      </x:c>
      <x:c r="G2127" s="15" t="n">
        <x:v>9</x:v>
      </x:c>
      <x:c r="H2127" s="15" t="n">
        <x:v>15</x:v>
      </x:c>
    </x:row>
    <x:row r="2128" ht="52" customHeight="1">
      <x:c r="A2128" s="13" t="str">
        <x:v>TR-SC11</x:v>
      </x:c>
      <x:c r="B2128" s="13" t="str">
        <x:v>Table des récits croisés</x:v>
      </x:c>
      <x:c r="C2128" s="13" t="str">
        <x:v>Trophées</x:v>
      </x:c>
      <x:c r="D2128" s="13" t="str">
        <x:v>Écrans de l’atelier</x:v>
      </x:c>
      <x:c r="E2128" s="13" t="str">
        <x:v>Lire Trophées</x:v>
      </x:c>
      <x:c r="F2128" s="13" t="str">
        <x:v>Reconstitution documentée V4 — nouvelle rédaction V5</x:v>
      </x:c>
      <x:c r="G2128" s="15" t="n">
        <x:v>9</x:v>
      </x:c>
      <x:c r="H2128" s="15" t="n">
        <x:v>16</x:v>
      </x:c>
    </x:row>
    <x:row r="2129" ht="52" customHeight="1">
      <x:c r="A2129" s="13" t="str">
        <x:v>TR-SC12</x:v>
      </x:c>
      <x:c r="B2129" s="13" t="str">
        <x:v>Cabinet d’essai à compartiments</x:v>
      </x:c>
      <x:c r="C2129" s="13" t="str">
        <x:v>Trophées</x:v>
      </x:c>
      <x:c r="D2129" s="13" t="str">
        <x:v>Écrans de l’atelier</x:v>
      </x:c>
      <x:c r="E2129" s="13" t="str">
        <x:v>Lire Trophées</x:v>
      </x:c>
      <x:c r="F2129" s="13" t="str">
        <x:v>Reconstitution documentée V4 — nouvelle rédaction V5</x:v>
      </x:c>
      <x:c r="G2129" s="15" t="n">
        <x:v>9</x:v>
      </x:c>
      <x:c r="H2129" s="15" t="n">
        <x:v>17</x:v>
      </x:c>
    </x:row>
    <x:row r="2130" ht="52" customHeight="1">
      <x:c r="A2130" s="13" t="str">
        <x:v>TR-SC13</x:v>
      </x:c>
      <x:c r="B2130" s="13" t="str">
        <x:v>Galerie du vaisseau personnel</x:v>
      </x:c>
      <x:c r="C2130" s="13" t="str">
        <x:v>Trophées</x:v>
      </x:c>
      <x:c r="D2130" s="13" t="str">
        <x:v>Écrans de l’atelier</x:v>
      </x:c>
      <x:c r="E2130" s="13" t="str">
        <x:v>Lire Trophées</x:v>
      </x:c>
      <x:c r="F2130" s="13" t="str">
        <x:v>Reconstitution documentée V4 — nouvelle rédaction V5</x:v>
      </x:c>
      <x:c r="G2130" s="15" t="n">
        <x:v>9</x:v>
      </x:c>
      <x:c r="H2130" s="15" t="n">
        <x:v>18</x:v>
      </x:c>
    </x:row>
    <x:row r="2131" ht="52" customHeight="1">
      <x:c r="A2131" s="13" t="str">
        <x:v>TR-SC14</x:v>
      </x:c>
      <x:c r="B2131" s="13" t="str">
        <x:v>Pièce des trophées de résidence</x:v>
      </x:c>
      <x:c r="C2131" s="13" t="str">
        <x:v>Trophées</x:v>
      </x:c>
      <x:c r="D2131" s="13" t="str">
        <x:v>Écrans de l’atelier</x:v>
      </x:c>
      <x:c r="E2131" s="13" t="str">
        <x:v>Lire Trophées</x:v>
      </x:c>
      <x:c r="F2131" s="13" t="str">
        <x:v>Reconstitution documentée V4 — nouvelle rédaction V5</x:v>
      </x:c>
      <x:c r="G2131" s="15" t="n">
        <x:v>9</x:v>
      </x:c>
      <x:c r="H2131" s="15" t="n">
        <x:v>19</x:v>
      </x:c>
    </x:row>
    <x:row r="2132" ht="52" customHeight="1">
      <x:c r="A2132" s="13" t="str">
        <x:v>TR-SC15</x:v>
      </x:c>
      <x:c r="B2132" s="13" t="str">
        <x:v>Salle des dépôts du clan</x:v>
      </x:c>
      <x:c r="C2132" s="13" t="str">
        <x:v>Trophées</x:v>
      </x:c>
      <x:c r="D2132" s="13" t="str">
        <x:v>Écrans de l’atelier</x:v>
      </x:c>
      <x:c r="E2132" s="13" t="str">
        <x:v>Lire Trophées</x:v>
      </x:c>
      <x:c r="F2132" s="13" t="str">
        <x:v>Reconstitution documentée V4 — nouvelle rédaction V5</x:v>
      </x:c>
      <x:c r="G2132" s="15" t="n">
        <x:v>9</x:v>
      </x:c>
      <x:c r="H2132" s="15" t="n">
        <x:v>20</x:v>
      </x:c>
    </x:row>
    <x:row r="2133" ht="52" customHeight="1">
      <x:c r="A2133" s="13" t="str">
        <x:v>TR-SC16</x:v>
      </x:c>
      <x:c r="B2133" s="13" t="str">
        <x:v>Table de restitution et de transit</x:v>
      </x:c>
      <x:c r="C2133" s="13" t="str">
        <x:v>Trophées</x:v>
      </x:c>
      <x:c r="D2133" s="13" t="str">
        <x:v>Écrans de l’atelier</x:v>
      </x:c>
      <x:c r="E2133" s="13" t="str">
        <x:v>Lire Trophées</x:v>
      </x:c>
      <x:c r="F2133" s="13" t="str">
        <x:v>Reconstitution documentée V4 — nouvelle rédaction V5</x:v>
      </x:c>
      <x:c r="G2133" s="15" t="n">
        <x:v>9</x:v>
      </x:c>
      <x:c r="H2133" s="15" t="n">
        <x:v>21</x:v>
      </x:c>
    </x:row>
    <x:row r="2134" ht="52" customHeight="1">
      <x:c r="A2134" s="13" t="str">
        <x:v>TR-A001</x:v>
      </x:c>
      <x:c r="B2134" s="13" t="str">
        <x:v>Cadrer la découverte</x:v>
      </x:c>
      <x:c r="C2134" s="13" t="str">
        <x:v>Trophées</x:v>
      </x:c>
      <x:c r="D2134" s="13" t="str">
        <x:v>Gestes de l’atelier</x:v>
      </x:c>
      <x:c r="E2134" s="13" t="str">
        <x:v>Lire Trophées</x:v>
      </x:c>
      <x:c r="F2134" s="13" t="str">
        <x:v>Reconstitution documentée V4 — nouvelle rédaction V5</x:v>
      </x:c>
      <x:c r="G2134" s="15" t="n">
        <x:v>13</x:v>
      </x:c>
      <x:c r="H2134" s="15" t="n">
        <x:v>6</x:v>
      </x:c>
    </x:row>
    <x:row r="2135" ht="52" customHeight="1">
      <x:c r="A2135" s="13" t="str">
        <x:v>TR-A002</x:v>
      </x:c>
      <x:c r="B2135" s="13" t="str">
        <x:v>Suivre une trace au sol</x:v>
      </x:c>
      <x:c r="C2135" s="13" t="str">
        <x:v>Trophées</x:v>
      </x:c>
      <x:c r="D2135" s="13" t="str">
        <x:v>Gestes de l’atelier</x:v>
      </x:c>
      <x:c r="E2135" s="13" t="str">
        <x:v>Lire Trophées</x:v>
      </x:c>
      <x:c r="F2135" s="13" t="str">
        <x:v>Reconstitution documentée V4 — nouvelle rédaction V5</x:v>
      </x:c>
      <x:c r="G2135" s="15" t="n">
        <x:v>13</x:v>
      </x:c>
      <x:c r="H2135" s="15" t="n">
        <x:v>7</x:v>
      </x:c>
    </x:row>
    <x:row r="2136" ht="52" customHeight="1">
      <x:c r="A2136" s="13" t="str">
        <x:v>TR-A003</x:v>
      </x:c>
      <x:c r="B2136" s="13" t="str">
        <x:v>Comparer deux empreintes</x:v>
      </x:c>
      <x:c r="C2136" s="13" t="str">
        <x:v>Trophées</x:v>
      </x:c>
      <x:c r="D2136" s="13" t="str">
        <x:v>Gestes de l’atelier</x:v>
      </x:c>
      <x:c r="E2136" s="13" t="str">
        <x:v>Lire Trophées</x:v>
      </x:c>
      <x:c r="F2136" s="13" t="str">
        <x:v>Reconstitution documentée V4 — nouvelle rédaction V5</x:v>
      </x:c>
      <x:c r="G2136" s="15" t="n">
        <x:v>13</x:v>
      </x:c>
      <x:c r="H2136" s="15" t="n">
        <x:v>8</x:v>
      </x:c>
    </x:row>
    <x:row r="2137" ht="52" customHeight="1">
      <x:c r="A2137" s="13" t="str">
        <x:v>TR-A004</x:v>
      </x:c>
      <x:c r="B2137" s="13" t="str">
        <x:v>Orienter le capteur fictif</x:v>
      </x:c>
      <x:c r="C2137" s="13" t="str">
        <x:v>Trophées</x:v>
      </x:c>
      <x:c r="D2137" s="13" t="str">
        <x:v>Gestes de l’atelier</x:v>
      </x:c>
      <x:c r="E2137" s="13" t="str">
        <x:v>Lire Trophées</x:v>
      </x:c>
      <x:c r="F2137" s="13" t="str">
        <x:v>Reconstitution documentée V4 — nouvelle rédaction V5</x:v>
      </x:c>
      <x:c r="G2137" s="15" t="n">
        <x:v>13</x:v>
      </x:c>
      <x:c r="H2137" s="15" t="n">
        <x:v>9</x:v>
      </x:c>
    </x:row>
    <x:row r="2138" ht="52" customHeight="1">
      <x:c r="A2138" s="13" t="str">
        <x:v>TR-A005</x:v>
      </x:c>
      <x:c r="B2138" s="13" t="str">
        <x:v>Placer le repère de provenance</x:v>
      </x:c>
      <x:c r="C2138" s="13" t="str">
        <x:v>Trophées</x:v>
      </x:c>
      <x:c r="D2138" s="13" t="str">
        <x:v>Gestes de l’atelier</x:v>
      </x:c>
      <x:c r="E2138" s="13" t="str">
        <x:v>Lire Trophées</x:v>
      </x:c>
      <x:c r="F2138" s="13" t="str">
        <x:v>Reconstitution documentée V4 — nouvelle rédaction V5</x:v>
      </x:c>
      <x:c r="G2138" s="15" t="n">
        <x:v>13</x:v>
      </x:c>
      <x:c r="H2138" s="15" t="n">
        <x:v>10</x:v>
      </x:c>
    </x:row>
    <x:row r="2139" ht="52" customHeight="1">
      <x:c r="A2139" s="13" t="str">
        <x:v>TR-A006</x:v>
      </x:c>
      <x:c r="B2139" s="13" t="str">
        <x:v>Conserver la scène observée</x:v>
      </x:c>
      <x:c r="C2139" s="13" t="str">
        <x:v>Trophées</x:v>
      </x:c>
      <x:c r="D2139" s="13" t="str">
        <x:v>Gestes de l’atelier</x:v>
      </x:c>
      <x:c r="E2139" s="13" t="str">
        <x:v>Lire Trophées</x:v>
      </x:c>
      <x:c r="F2139" s="13" t="str">
        <x:v>Reconstitution documentée V4 — nouvelle rédaction V5</x:v>
      </x:c>
      <x:c r="G2139" s="15" t="n">
        <x:v>13</x:v>
      </x:c>
      <x:c r="H2139" s="15" t="n">
        <x:v>11</x:v>
      </x:c>
    </x:row>
    <x:row r="2140" ht="52" customHeight="1">
      <x:c r="A2140" s="13" t="str">
        <x:v>TR-A007</x:v>
      </x:c>
      <x:c r="B2140" s="13" t="str">
        <x:v>Choisir le gabarit</x:v>
      </x:c>
      <x:c r="C2140" s="13" t="str">
        <x:v>Trophées</x:v>
      </x:c>
      <x:c r="D2140" s="13" t="str">
        <x:v>Gestes de l’atelier</x:v>
      </x:c>
      <x:c r="E2140" s="13" t="str">
        <x:v>Lire Trophées</x:v>
      </x:c>
      <x:c r="F2140" s="13" t="str">
        <x:v>Reconstitution documentée V4 — nouvelle rédaction V5</x:v>
      </x:c>
      <x:c r="G2140" s="15" t="n">
        <x:v>13</x:v>
      </x:c>
      <x:c r="H2140" s="15" t="n">
        <x:v>12</x:v>
      </x:c>
    </x:row>
    <x:row r="2141" ht="52" customHeight="1">
      <x:c r="A2141" s="13" t="str">
        <x:v>TR-A008</x:v>
      </x:c>
      <x:c r="B2141" s="13" t="str">
        <x:v>Écarter les appuis</x:v>
      </x:c>
      <x:c r="C2141" s="13" t="str">
        <x:v>Trophées</x:v>
      </x:c>
      <x:c r="D2141" s="13" t="str">
        <x:v>Gestes de l’atelier</x:v>
      </x:c>
      <x:c r="E2141" s="13" t="str">
        <x:v>Lire Trophées</x:v>
      </x:c>
      <x:c r="F2141" s="13" t="str">
        <x:v>Reconstitution documentée V4 — nouvelle rédaction V5</x:v>
      </x:c>
      <x:c r="G2141" s="15" t="n">
        <x:v>13</x:v>
      </x:c>
      <x:c r="H2141" s="15" t="n">
        <x:v>13</x:v>
      </x:c>
    </x:row>
    <x:row r="2142" ht="52" customHeight="1">
      <x:c r="A2142" s="13" t="str">
        <x:v>TR-A009</x:v>
      </x:c>
      <x:c r="B2142" s="13" t="str">
        <x:v>Passer les attaches</x:v>
      </x:c>
      <x:c r="C2142" s="13" t="str">
        <x:v>Trophées</x:v>
      </x:c>
      <x:c r="D2142" s="13" t="str">
        <x:v>Gestes de l’atelier</x:v>
      </x:c>
      <x:c r="E2142" s="13" t="str">
        <x:v>Lire Trophées</x:v>
      </x:c>
      <x:c r="F2142" s="13" t="str">
        <x:v>Reconstitution documentée V4 — nouvelle rédaction V5</x:v>
      </x:c>
      <x:c r="G2142" s="15" t="n">
        <x:v>13</x:v>
      </x:c>
      <x:c r="H2142" s="15" t="n">
        <x:v>14</x:v>
      </x:c>
    </x:row>
    <x:row r="2143" ht="52" customHeight="1">
      <x:c r="A2143" s="13" t="str">
        <x:v>TR-A010</x:v>
      </x:c>
      <x:c r="B2143" s="13" t="str">
        <x:v>Régler la retenue fictive</x:v>
      </x:c>
      <x:c r="C2143" s="13" t="str">
        <x:v>Trophées</x:v>
      </x:c>
      <x:c r="D2143" s="13" t="str">
        <x:v>Gestes de l’atelier</x:v>
      </x:c>
      <x:c r="E2143" s="13" t="str">
        <x:v>Lire Trophées</x:v>
      </x:c>
      <x:c r="F2143" s="13" t="str">
        <x:v>Reconstitution documentée V4 — nouvelle rédaction V5</x:v>
      </x:c>
      <x:c r="G2143" s="15" t="n">
        <x:v>13</x:v>
      </x:c>
      <x:c r="H2143" s="15" t="n">
        <x:v>15</x:v>
      </x:c>
    </x:row>
    <x:row r="2144" ht="52" customHeight="1">
      <x:c r="A2144" s="13" t="str">
        <x:v>TR-A011</x:v>
      </x:c>
      <x:c r="B2144" s="13" t="str">
        <x:v>Insérer la provenance</x:v>
      </x:c>
      <x:c r="C2144" s="13" t="str">
        <x:v>Trophées</x:v>
      </x:c>
      <x:c r="D2144" s="13" t="str">
        <x:v>Gestes de l’atelier</x:v>
      </x:c>
      <x:c r="E2144" s="13" t="str">
        <x:v>Lire Trophées</x:v>
      </x:c>
      <x:c r="F2144" s="13" t="str">
        <x:v>Reconstitution documentée V4 — nouvelle rédaction V5</x:v>
      </x:c>
      <x:c r="G2144" s="15" t="n">
        <x:v>13</x:v>
      </x:c>
      <x:c r="H2144" s="15" t="n">
        <x:v>16</x:v>
      </x:c>
    </x:row>
    <x:row r="2145" ht="52" customHeight="1">
      <x:c r="A2145" s="13" t="str">
        <x:v>TR-A012</x:v>
      </x:c>
      <x:c r="B2145" s="13" t="str">
        <x:v>Fermer et lever le berceau</x:v>
      </x:c>
      <x:c r="C2145" s="13" t="str">
        <x:v>Trophées</x:v>
      </x:c>
      <x:c r="D2145" s="13" t="str">
        <x:v>Gestes de l’atelier</x:v>
      </x:c>
      <x:c r="E2145" s="13" t="str">
        <x:v>Lire Trophées</x:v>
      </x:c>
      <x:c r="F2145" s="13" t="str">
        <x:v>Reconstitution documentée V4 — nouvelle rédaction V5</x:v>
      </x:c>
      <x:c r="G2145" s="15" t="n">
        <x:v>13</x:v>
      </x:c>
      <x:c r="H2145" s="15" t="n">
        <x:v>17</x:v>
      </x:c>
    </x:row>
    <x:row r="2146" ht="52" customHeight="1">
      <x:c r="A2146" s="13" t="str">
        <x:v>TR-A013</x:v>
      </x:c>
      <x:c r="B2146" s="13" t="str">
        <x:v>Amener la caisse au rail</x:v>
      </x:c>
      <x:c r="C2146" s="13" t="str">
        <x:v>Trophées</x:v>
      </x:c>
      <x:c r="D2146" s="13" t="str">
        <x:v>Gestes de l’atelier</x:v>
      </x:c>
      <x:c r="E2146" s="13" t="str">
        <x:v>Lire Trophées</x:v>
      </x:c>
      <x:c r="F2146" s="13" t="str">
        <x:v>Reconstitution documentée V4 — nouvelle rédaction V5</x:v>
      </x:c>
      <x:c r="G2146" s="15" t="n">
        <x:v>13</x:v>
      </x:c>
      <x:c r="H2146" s="15" t="n">
        <x:v>18</x:v>
      </x:c>
    </x:row>
    <x:row r="2147" ht="52" customHeight="1">
      <x:c r="A2147" s="13" t="str">
        <x:v>TR-A014</x:v>
      </x:c>
      <x:c r="B2147" s="13" t="str">
        <x:v>Présenter la fenêtre</x:v>
      </x:c>
      <x:c r="C2147" s="13" t="str">
        <x:v>Trophées</x:v>
      </x:c>
      <x:c r="D2147" s="13" t="str">
        <x:v>Gestes de l’atelier</x:v>
      </x:c>
      <x:c r="E2147" s="13" t="str">
        <x:v>Lire Trophées</x:v>
      </x:c>
      <x:c r="F2147" s="13" t="str">
        <x:v>Reconstitution documentée V4 — nouvelle rédaction V5</x:v>
      </x:c>
      <x:c r="G2147" s="15" t="n">
        <x:v>13</x:v>
      </x:c>
      <x:c r="H2147" s="15" t="n">
        <x:v>19</x:v>
      </x:c>
    </x:row>
    <x:row r="2148" ht="52" customHeight="1">
      <x:c r="A2148" s="13" t="str">
        <x:v>TR-A015</x:v>
      </x:c>
      <x:c r="B2148" s="13" t="str">
        <x:v>Poser la capsule fictive</x:v>
      </x:c>
      <x:c r="C2148" s="13" t="str">
        <x:v>Trophées</x:v>
      </x:c>
      <x:c r="D2148" s="13" t="str">
        <x:v>Gestes de l’atelier</x:v>
      </x:c>
      <x:c r="E2148" s="13" t="str">
        <x:v>Lire Trophées</x:v>
      </x:c>
      <x:c r="F2148" s="13" t="str">
        <x:v>Reconstitution documentée V4 — nouvelle rédaction V5</x:v>
      </x:c>
      <x:c r="G2148" s="15" t="n">
        <x:v>13</x:v>
      </x:c>
      <x:c r="H2148" s="15" t="n">
        <x:v>20</x:v>
      </x:c>
    </x:row>
    <x:row r="2149" ht="52" customHeight="1">
      <x:c r="A2149" s="13" t="str">
        <x:v>TR-A016</x:v>
      </x:c>
      <x:c r="B2149" s="13" t="str">
        <x:v>Lire les signaux croisés</x:v>
      </x:c>
      <x:c r="C2149" s="13" t="str">
        <x:v>Trophées</x:v>
      </x:c>
      <x:c r="D2149" s="13" t="str">
        <x:v>Gestes de l’atelier</x:v>
      </x:c>
      <x:c r="E2149" s="13" t="str">
        <x:v>Lire Trophées</x:v>
      </x:c>
      <x:c r="F2149" s="13" t="str">
        <x:v>Reconstitution documentée V4 — nouvelle rédaction V5</x:v>
      </x:c>
      <x:c r="G2149" s="15" t="n">
        <x:v>13</x:v>
      </x:c>
      <x:c r="H2149" s="15" t="n">
        <x:v>21</x:v>
      </x:c>
    </x:row>
    <x:row r="2150" ht="52" customHeight="1">
      <x:c r="A2150" s="13" t="str">
        <x:v>TR-A017</x:v>
      </x:c>
      <x:c r="B2150" s="13" t="str">
        <x:v>Choisir le parcours d’atelier</x:v>
      </x:c>
      <x:c r="C2150" s="13" t="str">
        <x:v>Trophées</x:v>
      </x:c>
      <x:c r="D2150" s="13" t="str">
        <x:v>Gestes de l’atelier</x:v>
      </x:c>
      <x:c r="E2150" s="13" t="str">
        <x:v>Lire Trophées</x:v>
      </x:c>
      <x:c r="F2150" s="13" t="str">
        <x:v>Reconstitution documentée V4 — nouvelle rédaction V5</x:v>
      </x:c>
      <x:c r="G2150" s="15" t="n">
        <x:v>13</x:v>
      </x:c>
      <x:c r="H2150" s="15" t="n">
        <x:v>22</x:v>
      </x:c>
    </x:row>
    <x:row r="2151" ht="52" customHeight="1">
      <x:c r="A2151" s="13" t="str">
        <x:v>TR-A018</x:v>
      </x:c>
      <x:c r="B2151" s="13" t="str">
        <x:v>Libérer le poste d’arrivée</x:v>
      </x:c>
      <x:c r="C2151" s="13" t="str">
        <x:v>Trophées</x:v>
      </x:c>
      <x:c r="D2151" s="13" t="str">
        <x:v>Gestes de l’atelier</x:v>
      </x:c>
      <x:c r="E2151" s="13" t="str">
        <x:v>Lire Trophées</x:v>
      </x:c>
      <x:c r="F2151" s="13" t="str">
        <x:v>Reconstitution documentée V4 — nouvelle rédaction V5</x:v>
      </x:c>
      <x:c r="G2151" s="15" t="n">
        <x:v>13</x:v>
      </x:c>
      <x:c r="H2151" s="15" t="n">
        <x:v>23</x:v>
      </x:c>
    </x:row>
    <x:row r="2152" ht="52" customHeight="1">
      <x:c r="A2152" s="13" t="str">
        <x:v>TR-A019</x:v>
      </x:c>
      <x:c r="B2152" s="13" t="str">
        <x:v>Tourner le berceau entre ses faces</x:v>
      </x:c>
      <x:c r="C2152" s="13" t="str">
        <x:v>Trophées</x:v>
      </x:c>
      <x:c r="D2152" s="13" t="str">
        <x:v>Gestes de l’atelier</x:v>
      </x:c>
      <x:c r="E2152" s="13" t="str">
        <x:v>Lire Trophées</x:v>
      </x:c>
      <x:c r="F2152" s="13" t="str">
        <x:v>Reconstitution documentée V4 — nouvelle rédaction V5</x:v>
      </x:c>
      <x:c r="G2152" s="15" t="n">
        <x:v>13</x:v>
      </x:c>
      <x:c r="H2152" s="15" t="n">
        <x:v>24</x:v>
      </x:c>
    </x:row>
    <x:row r="2153" ht="52" customHeight="1">
      <x:c r="A2153" s="13" t="str">
        <x:v>TR-A020</x:v>
      </x:c>
      <x:c r="B2153" s="13" t="str">
        <x:v>Déplacer la lumière rasante</x:v>
      </x:c>
      <x:c r="C2153" s="13" t="str">
        <x:v>Trophées</x:v>
      </x:c>
      <x:c r="D2153" s="13" t="str">
        <x:v>Gestes de l’atelier</x:v>
      </x:c>
      <x:c r="E2153" s="13" t="str">
        <x:v>Lire Trophées</x:v>
      </x:c>
      <x:c r="F2153" s="13" t="str">
        <x:v>Reconstitution documentée V4 — nouvelle rédaction V5</x:v>
      </x:c>
      <x:c r="G2153" s="15" t="n">
        <x:v>13</x:v>
      </x:c>
      <x:c r="H2153" s="15" t="n">
        <x:v>25</x:v>
      </x:c>
    </x:row>
    <x:row r="2154" ht="52" customHeight="1">
      <x:c r="A2154" s="13" t="str">
        <x:v>TR-A021</x:v>
      </x:c>
      <x:c r="B2154" s="13" t="str">
        <x:v>Marquer une zone fragile</x:v>
      </x:c>
      <x:c r="C2154" s="13" t="str">
        <x:v>Trophées</x:v>
      </x:c>
      <x:c r="D2154" s="13" t="str">
        <x:v>Gestes de l’atelier</x:v>
      </x:c>
      <x:c r="E2154" s="13" t="str">
        <x:v>Lire Trophées</x:v>
      </x:c>
      <x:c r="F2154" s="13" t="str">
        <x:v>Reconstitution documentée V4 — nouvelle rédaction V5</x:v>
      </x:c>
      <x:c r="G2154" s="15" t="n">
        <x:v>13</x:v>
      </x:c>
      <x:c r="H2154" s="15" t="n">
        <x:v>26</x:v>
      </x:c>
    </x:row>
    <x:row r="2155" ht="52" customHeight="1">
      <x:c r="A2155" s="13" t="str">
        <x:v>TR-A022</x:v>
      </x:c>
      <x:c r="B2155" s="13" t="str">
        <x:v>Mesurer un écart visible</x:v>
      </x:c>
      <x:c r="C2155" s="13" t="str">
        <x:v>Trophées</x:v>
      </x:c>
      <x:c r="D2155" s="13" t="str">
        <x:v>Gestes de l’atelier</x:v>
      </x:c>
      <x:c r="E2155" s="13" t="str">
        <x:v>Lire Trophées</x:v>
      </x:c>
      <x:c r="F2155" s="13" t="str">
        <x:v>Reconstitution documentée V4 — nouvelle rédaction V5</x:v>
      </x:c>
      <x:c r="G2155" s="15" t="n">
        <x:v>13</x:v>
      </x:c>
      <x:c r="H2155" s="15" t="n">
        <x:v>27</x:v>
      </x:c>
    </x:row>
    <x:row r="2156" ht="52" customHeight="1">
      <x:c r="A2156" s="13" t="str">
        <x:v>TR-A023</x:v>
      </x:c>
      <x:c r="B2156" s="13" t="str">
        <x:v>Examiner une cavité</x:v>
      </x:c>
      <x:c r="C2156" s="13" t="str">
        <x:v>Trophées</x:v>
      </x:c>
      <x:c r="D2156" s="13" t="str">
        <x:v>Gestes de l’atelier</x:v>
      </x:c>
      <x:c r="E2156" s="13" t="str">
        <x:v>Lire Trophées</x:v>
      </x:c>
      <x:c r="F2156" s="13" t="str">
        <x:v>Reconstitution documentée V4 — nouvelle rédaction V5</x:v>
      </x:c>
      <x:c r="G2156" s="15" t="n">
        <x:v>13</x:v>
      </x:c>
      <x:c r="H2156" s="15" t="n">
        <x:v>28</x:v>
      </x:c>
    </x:row>
    <x:row r="2157" ht="52" customHeight="1">
      <x:c r="A2157" s="13" t="str">
        <x:v>TR-A024</x:v>
      </x:c>
      <x:c r="B2157" s="13" t="str">
        <x:v>Fixer l’état initial</x:v>
      </x:c>
      <x:c r="C2157" s="13" t="str">
        <x:v>Trophées</x:v>
      </x:c>
      <x:c r="D2157" s="13" t="str">
        <x:v>Gestes de l’atelier</x:v>
      </x:c>
      <x:c r="E2157" s="13" t="str">
        <x:v>Lire Trophées</x:v>
      </x:c>
      <x:c r="F2157" s="13" t="str">
        <x:v>Reconstitution documentée V4 — nouvelle rédaction V5</x:v>
      </x:c>
      <x:c r="G2157" s="15" t="n">
        <x:v>13</x:v>
      </x:c>
      <x:c r="H2157" s="15" t="n">
        <x:v>29</x:v>
      </x:c>
    </x:row>
    <x:row r="2158" ht="52" customHeight="1">
      <x:c r="A2158" s="13" t="str">
        <x:v>TR-A025</x:v>
      </x:c>
      <x:c r="B2158" s="13" t="str">
        <x:v>Reconnaître la couche amovible</x:v>
      </x:c>
      <x:c r="C2158" s="13" t="str">
        <x:v>Trophées</x:v>
      </x:c>
      <x:c r="D2158" s="13" t="str">
        <x:v>Gestes de l’atelier</x:v>
      </x:c>
      <x:c r="E2158" s="13" t="str">
        <x:v>Lire Trophées</x:v>
      </x:c>
      <x:c r="F2158" s="13" t="str">
        <x:v>Reconstitution documentée V4 — nouvelle rédaction V5</x:v>
      </x:c>
      <x:c r="G2158" s="15" t="n">
        <x:v>13</x:v>
      </x:c>
      <x:c r="H2158" s="15" t="n">
        <x:v>30</x:v>
      </x:c>
    </x:row>
    <x:row r="2159" ht="52" customHeight="1">
      <x:c r="A2159" s="13" t="str">
        <x:v>TR-A026</x:v>
      </x:c>
      <x:c r="B2159" s="13" t="str">
        <x:v>Soulever une fibre prévue</x:v>
      </x:c>
      <x:c r="C2159" s="13" t="str">
        <x:v>Trophées</x:v>
      </x:c>
      <x:c r="D2159" s="13" t="str">
        <x:v>Gestes de l’atelier</x:v>
      </x:c>
      <x:c r="E2159" s="13" t="str">
        <x:v>Lire Trophées</x:v>
      </x:c>
      <x:c r="F2159" s="13" t="str">
        <x:v>Reconstitution documentée V4 — nouvelle rédaction V5</x:v>
      </x:c>
      <x:c r="G2159" s="15" t="n">
        <x:v>13</x:v>
      </x:c>
      <x:c r="H2159" s="15" t="n">
        <x:v>31</x:v>
      </x:c>
    </x:row>
    <x:row r="2160" ht="52" customHeight="1">
      <x:c r="A2160" s="13" t="str">
        <x:v>TR-A027</x:v>
      </x:c>
      <x:c r="B2160" s="13" t="str">
        <x:v>Balayer la poussière stylisée</x:v>
      </x:c>
      <x:c r="C2160" s="13" t="str">
        <x:v>Trophées</x:v>
      </x:c>
      <x:c r="D2160" s="13" t="str">
        <x:v>Gestes de l’atelier</x:v>
      </x:c>
      <x:c r="E2160" s="13" t="str">
        <x:v>Lire Trophées</x:v>
      </x:c>
      <x:c r="F2160" s="13" t="str">
        <x:v>Reconstitution documentée V4 — nouvelle rédaction V5</x:v>
      </x:c>
      <x:c r="G2160" s="15" t="n">
        <x:v>13</x:v>
      </x:c>
      <x:c r="H2160" s="15" t="n">
        <x:v>32</x:v>
      </x:c>
    </x:row>
    <x:row r="2161" ht="52" customHeight="1">
      <x:c r="A2161" s="13" t="str">
        <x:v>TR-A028</x:v>
      </x:c>
      <x:c r="B2161" s="13" t="str">
        <x:v>Trier les éléments détachés</x:v>
      </x:c>
      <x:c r="C2161" s="13" t="str">
        <x:v>Trophées</x:v>
      </x:c>
      <x:c r="D2161" s="13" t="str">
        <x:v>Gestes de l’atelier</x:v>
      </x:c>
      <x:c r="E2161" s="13" t="str">
        <x:v>Lire Trophées</x:v>
      </x:c>
      <x:c r="F2161" s="13" t="str">
        <x:v>Reconstitution documentée V4 — nouvelle rédaction V5</x:v>
      </x:c>
      <x:c r="G2161" s="15" t="n">
        <x:v>13</x:v>
      </x:c>
      <x:c r="H2161" s="15" t="n">
        <x:v>33</x:v>
      </x:c>
    </x:row>
    <x:row r="2162" ht="52" customHeight="1">
      <x:c r="A2162" s="13" t="str">
        <x:v>TR-A029</x:v>
      </x:c>
      <x:c r="B2162" s="13" t="str">
        <x:v>Appliquer le film fictif</x:v>
      </x:c>
      <x:c r="C2162" s="13" t="str">
        <x:v>Trophées</x:v>
      </x:c>
      <x:c r="D2162" s="13" t="str">
        <x:v>Gestes de l’atelier</x:v>
      </x:c>
      <x:c r="E2162" s="13" t="str">
        <x:v>Lire Trophées</x:v>
      </x:c>
      <x:c r="F2162" s="13" t="str">
        <x:v>Reconstitution documentée V4 — nouvelle rédaction V5</x:v>
      </x:c>
      <x:c r="G2162" s="15" t="n">
        <x:v>13</x:v>
      </x:c>
      <x:c r="H2162" s="15" t="n">
        <x:v>34</x:v>
      </x:c>
    </x:row>
    <x:row r="2163" ht="52" customHeight="1">
      <x:c r="A2163" s="13" t="str">
        <x:v>TR-A030</x:v>
      </x:c>
      <x:c r="B2163" s="13" t="str">
        <x:v>Comparer avant et après</x:v>
      </x:c>
      <x:c r="C2163" s="13" t="str">
        <x:v>Trophées</x:v>
      </x:c>
      <x:c r="D2163" s="13" t="str">
        <x:v>Gestes de l’atelier</x:v>
      </x:c>
      <x:c r="E2163" s="13" t="str">
        <x:v>Lire Trophées</x:v>
      </x:c>
      <x:c r="F2163" s="13" t="str">
        <x:v>Reconstitution documentée V4 — nouvelle rédaction V5</x:v>
      </x:c>
      <x:c r="G2163" s="15" t="n">
        <x:v>13</x:v>
      </x:c>
      <x:c r="H2163" s="15" t="n">
        <x:v>35</x:v>
      </x:c>
    </x:row>
    <x:row r="2164" ht="52" customHeight="1">
      <x:c r="A2164" s="13" t="str">
        <x:v>TR-A031</x:v>
      </x:c>
      <x:c r="B2164" s="13" t="str">
        <x:v>Choisir les contacts</x:v>
      </x:c>
      <x:c r="C2164" s="13" t="str">
        <x:v>Trophées</x:v>
      </x:c>
      <x:c r="D2164" s="13" t="str">
        <x:v>Gestes de l’atelier</x:v>
      </x:c>
      <x:c r="E2164" s="13" t="str">
        <x:v>Lire Trophées</x:v>
      </x:c>
      <x:c r="F2164" s="13" t="str">
        <x:v>Reconstitution documentée V4 — nouvelle rédaction V5</x:v>
      </x:c>
      <x:c r="G2164" s="15" t="n">
        <x:v>13</x:v>
      </x:c>
      <x:c r="H2164" s="15" t="n">
        <x:v>36</x:v>
      </x:c>
    </x:row>
    <x:row r="2165" ht="52" customHeight="1">
      <x:c r="A2165" s="13" t="str">
        <x:v>TR-A032</x:v>
      </x:c>
      <x:c r="B2165" s="13" t="str">
        <x:v>Régler la hauteur</x:v>
      </x:c>
      <x:c r="C2165" s="13" t="str">
        <x:v>Trophées</x:v>
      </x:c>
      <x:c r="D2165" s="13" t="str">
        <x:v>Gestes de l’atelier</x:v>
      </x:c>
      <x:c r="E2165" s="13" t="str">
        <x:v>Lire Trophées</x:v>
      </x:c>
      <x:c r="F2165" s="13" t="str">
        <x:v>Reconstitution documentée V4 — nouvelle rédaction V5</x:v>
      </x:c>
      <x:c r="G2165" s="15" t="n">
        <x:v>13</x:v>
      </x:c>
      <x:c r="H2165" s="15" t="n">
        <x:v>37</x:v>
      </x:c>
    </x:row>
    <x:row r="2166" ht="52" customHeight="1">
      <x:c r="A2166" s="13" t="str">
        <x:v>TR-A033</x:v>
      </x:c>
      <x:c r="B2166" s="13" t="str">
        <x:v>Aligner les motifs</x:v>
      </x:c>
      <x:c r="C2166" s="13" t="str">
        <x:v>Trophées</x:v>
      </x:c>
      <x:c r="D2166" s="13" t="str">
        <x:v>Gestes de l’atelier</x:v>
      </x:c>
      <x:c r="E2166" s="13" t="str">
        <x:v>Lire Trophées</x:v>
      </x:c>
      <x:c r="F2166" s="13" t="str">
        <x:v>Reconstitution documentée V4 — nouvelle rédaction V5</x:v>
      </x:c>
      <x:c r="G2166" s="15" t="n">
        <x:v>13</x:v>
      </x:c>
      <x:c r="H2166" s="15" t="n">
        <x:v>38</x:v>
      </x:c>
    </x:row>
    <x:row r="2167" ht="52" customHeight="1">
      <x:c r="A2167" s="13" t="str">
        <x:v>TR-A034</x:v>
      </x:c>
      <x:c r="B2167" s="13" t="str">
        <x:v>Vérifier les dégagements</x:v>
      </x:c>
      <x:c r="C2167" s="13" t="str">
        <x:v>Trophées</x:v>
      </x:c>
      <x:c r="D2167" s="13" t="str">
        <x:v>Gestes de l’atelier</x:v>
      </x:c>
      <x:c r="E2167" s="13" t="str">
        <x:v>Lire Trophées</x:v>
      </x:c>
      <x:c r="F2167" s="13" t="str">
        <x:v>Reconstitution documentée V4 — nouvelle rédaction V5</x:v>
      </x:c>
      <x:c r="G2167" s="15" t="n">
        <x:v>13</x:v>
      </x:c>
      <x:c r="H2167" s="15" t="n">
        <x:v>39</x:v>
      </x:c>
    </x:row>
    <x:row r="2168" ht="52" customHeight="1">
      <x:c r="A2168" s="13" t="str">
        <x:v>TR-A035</x:v>
      </x:c>
      <x:c r="B2168" s="13" t="str">
        <x:v>Tester la stabilité de jeu</x:v>
      </x:c>
      <x:c r="C2168" s="13" t="str">
        <x:v>Trophées</x:v>
      </x:c>
      <x:c r="D2168" s="13" t="str">
        <x:v>Gestes de l’atelier</x:v>
      </x:c>
      <x:c r="E2168" s="13" t="str">
        <x:v>Lire Trophées</x:v>
      </x:c>
      <x:c r="F2168" s="13" t="str">
        <x:v>Reconstitution documentée V4 — nouvelle rédaction V5</x:v>
      </x:c>
      <x:c r="G2168" s="15" t="n">
        <x:v>13</x:v>
      </x:c>
      <x:c r="H2168" s="15" t="n">
        <x:v>40</x:v>
      </x:c>
    </x:row>
    <x:row r="2169" ht="52" customHeight="1">
      <x:c r="A2169" s="13" t="str">
        <x:v>TR-A036</x:v>
      </x:c>
      <x:c r="B2169" s="13" t="str">
        <x:v>Verrouiller la configuration</x:v>
      </x:c>
      <x:c r="C2169" s="13" t="str">
        <x:v>Trophées</x:v>
      </x:c>
      <x:c r="D2169" s="13" t="str">
        <x:v>Gestes de l’atelier</x:v>
      </x:c>
      <x:c r="E2169" s="13" t="str">
        <x:v>Lire Trophées</x:v>
      </x:c>
      <x:c r="F2169" s="13" t="str">
        <x:v>Reconstitution documentée V4 — nouvelle rédaction V5</x:v>
      </x:c>
      <x:c r="G2169" s="15" t="n">
        <x:v>13</x:v>
      </x:c>
      <x:c r="H2169" s="15" t="n">
        <x:v>41</x:v>
      </x:c>
    </x:row>
    <x:row r="2170" ht="52" customHeight="1">
      <x:c r="A2170" s="13" t="str">
        <x:v>TR-A037</x:v>
      </x:c>
      <x:c r="B2170" s="13" t="str">
        <x:v>Étaler les fragments autorisés</x:v>
      </x:c>
      <x:c r="C2170" s="13" t="str">
        <x:v>Trophées</x:v>
      </x:c>
      <x:c r="D2170" s="13" t="str">
        <x:v>Gestes de l’atelier</x:v>
      </x:c>
      <x:c r="E2170" s="13" t="str">
        <x:v>Lire Trophées</x:v>
      </x:c>
      <x:c r="F2170" s="13" t="str">
        <x:v>Reconstitution documentée V4 — nouvelle rédaction V5</x:v>
      </x:c>
      <x:c r="G2170" s="15" t="n">
        <x:v>13</x:v>
      </x:c>
      <x:c r="H2170" s="15" t="n">
        <x:v>42</x:v>
      </x:c>
    </x:row>
    <x:row r="2171" ht="52" customHeight="1">
      <x:c r="A2171" s="13" t="str">
        <x:v>TR-A038</x:v>
      </x:c>
      <x:c r="B2171" s="13" t="str">
        <x:v>Comparer les contours</x:v>
      </x:c>
      <x:c r="C2171" s="13" t="str">
        <x:v>Trophées</x:v>
      </x:c>
      <x:c r="D2171" s="13" t="str">
        <x:v>Gestes de l’atelier</x:v>
      </x:c>
      <x:c r="E2171" s="13" t="str">
        <x:v>Lire Trophées</x:v>
      </x:c>
      <x:c r="F2171" s="13" t="str">
        <x:v>Reconstitution documentée V4 — nouvelle rédaction V5</x:v>
      </x:c>
      <x:c r="G2171" s="15" t="n">
        <x:v>13</x:v>
      </x:c>
      <x:c r="H2171" s="15" t="n">
        <x:v>43</x:v>
      </x:c>
    </x:row>
    <x:row r="2172" ht="52" customHeight="1">
      <x:c r="A2172" s="13" t="str">
        <x:v>TR-A039</x:v>
      </x:c>
      <x:c r="B2172" s="13" t="str">
        <x:v>Orienter la pièce de raccord</x:v>
      </x:c>
      <x:c r="C2172" s="13" t="str">
        <x:v>Trophées</x:v>
      </x:c>
      <x:c r="D2172" s="13" t="str">
        <x:v>Gestes de l’atelier</x:v>
      </x:c>
      <x:c r="E2172" s="13" t="str">
        <x:v>Lire Trophées</x:v>
      </x:c>
      <x:c r="F2172" s="13" t="str">
        <x:v>Reconstitution documentée V4 — nouvelle rédaction V5</x:v>
      </x:c>
      <x:c r="G2172" s="15" t="n">
        <x:v>13</x:v>
      </x:c>
      <x:c r="H2172" s="15" t="n">
        <x:v>44</x:v>
      </x:c>
    </x:row>
    <x:row r="2173" ht="52" customHeight="1">
      <x:c r="A2173" s="13" t="str">
        <x:v>TR-A040</x:v>
      </x:c>
      <x:c r="B2173" s="13" t="str">
        <x:v>Assembler sur support réversible</x:v>
      </x:c>
      <x:c r="C2173" s="13" t="str">
        <x:v>Trophées</x:v>
      </x:c>
      <x:c r="D2173" s="13" t="str">
        <x:v>Gestes de l’atelier</x:v>
      </x:c>
      <x:c r="E2173" s="13" t="str">
        <x:v>Lire Trophées</x:v>
      </x:c>
      <x:c r="F2173" s="13" t="str">
        <x:v>Reconstitution documentée V4 — nouvelle rédaction V5</x:v>
      </x:c>
      <x:c r="G2173" s="15" t="n">
        <x:v>13</x:v>
      </x:c>
      <x:c r="H2173" s="15" t="n">
        <x:v>45</x:v>
      </x:c>
    </x:row>
    <x:row r="2174" ht="52" customHeight="1">
      <x:c r="A2174" s="13" t="str">
        <x:v>TR-A041</x:v>
      </x:c>
      <x:c r="B2174" s="13" t="str">
        <x:v>Distinguer ajout et original</x:v>
      </x:c>
      <x:c r="C2174" s="13" t="str">
        <x:v>Trophées</x:v>
      </x:c>
      <x:c r="D2174" s="13" t="str">
        <x:v>Gestes de l’atelier</x:v>
      </x:c>
      <x:c r="E2174" s="13" t="str">
        <x:v>Lire Trophées</x:v>
      </x:c>
      <x:c r="F2174" s="13" t="str">
        <x:v>Reconstitution documentée V4 — nouvelle rédaction V5</x:v>
      </x:c>
      <x:c r="G2174" s="15" t="n">
        <x:v>13</x:v>
      </x:c>
      <x:c r="H2174" s="15" t="n">
        <x:v>46</x:v>
      </x:c>
    </x:row>
    <x:row r="2175" ht="52" customHeight="1">
      <x:c r="A2175" s="13" t="str">
        <x:v>TR-A042</x:v>
      </x:c>
      <x:c r="B2175" s="13" t="str">
        <x:v>Documenter les lacunes</x:v>
      </x:c>
      <x:c r="C2175" s="13" t="str">
        <x:v>Trophées</x:v>
      </x:c>
      <x:c r="D2175" s="13" t="str">
        <x:v>Gestes de l’atelier</x:v>
      </x:c>
      <x:c r="E2175" s="13" t="str">
        <x:v>Lire Trophées</x:v>
      </x:c>
      <x:c r="F2175" s="13" t="str">
        <x:v>Reconstitution documentée V4 — nouvelle rédaction V5</x:v>
      </x:c>
      <x:c r="G2175" s="15" t="n">
        <x:v>13</x:v>
      </x:c>
      <x:c r="H2175" s="15" t="n">
        <x:v>47</x:v>
      </x:c>
    </x:row>
    <x:row r="2176" ht="52" customHeight="1">
      <x:c r="A2176" s="13" t="str">
        <x:v>TR-A043</x:v>
      </x:c>
      <x:c r="B2176" s="13" t="str">
        <x:v>Essayer trois socles</x:v>
      </x:c>
      <x:c r="C2176" s="13" t="str">
        <x:v>Trophées</x:v>
      </x:c>
      <x:c r="D2176" s="13" t="str">
        <x:v>Gestes de l’atelier</x:v>
      </x:c>
      <x:c r="E2176" s="13" t="str">
        <x:v>Lire Trophées</x:v>
      </x:c>
      <x:c r="F2176" s="13" t="str">
        <x:v>Reconstitution documentée V4 — nouvelle rédaction V5</x:v>
      </x:c>
      <x:c r="G2176" s="15" t="n">
        <x:v>13</x:v>
      </x:c>
      <x:c r="H2176" s="15" t="n">
        <x:v>48</x:v>
      </x:c>
    </x:row>
    <x:row r="2177" ht="52" customHeight="1">
      <x:c r="A2177" s="13" t="str">
        <x:v>TR-A044</x:v>
      </x:c>
      <x:c r="B2177" s="13" t="str">
        <x:v>Placer les tiges prévues</x:v>
      </x:c>
      <x:c r="C2177" s="13" t="str">
        <x:v>Trophées</x:v>
      </x:c>
      <x:c r="D2177" s="13" t="str">
        <x:v>Gestes de l’atelier</x:v>
      </x:c>
      <x:c r="E2177" s="13" t="str">
        <x:v>Lire Trophées</x:v>
      </x:c>
      <x:c r="F2177" s="13" t="str">
        <x:v>Reconstitution documentée V4 — nouvelle rédaction V5</x:v>
      </x:c>
      <x:c r="G2177" s="15" t="n">
        <x:v>13</x:v>
      </x:c>
      <x:c r="H2177" s="15" t="n">
        <x:v>49</x:v>
      </x:c>
    </x:row>
    <x:row r="2178" ht="52" customHeight="1">
      <x:c r="A2178" s="13" t="str">
        <x:v>TR-A045</x:v>
      </x:c>
      <x:c r="B2178" s="13" t="str">
        <x:v>Régler le centre visuel</x:v>
      </x:c>
      <x:c r="C2178" s="13" t="str">
        <x:v>Trophées</x:v>
      </x:c>
      <x:c r="D2178" s="13" t="str">
        <x:v>Gestes de l’atelier</x:v>
      </x:c>
      <x:c r="E2178" s="13" t="str">
        <x:v>Lire Trophées</x:v>
      </x:c>
      <x:c r="F2178" s="13" t="str">
        <x:v>Reconstitution documentée V4 — nouvelle rédaction V5</x:v>
      </x:c>
      <x:c r="G2178" s="15" t="n">
        <x:v>13</x:v>
      </x:c>
      <x:c r="H2178" s="15" t="n">
        <x:v>50</x:v>
      </x:c>
    </x:row>
    <x:row r="2179" ht="52" customHeight="1">
      <x:c r="A2179" s="13" t="str">
        <x:v>TR-A046</x:v>
      </x:c>
      <x:c r="B2179" s="13" t="str">
        <x:v>Tester le passage du meuble</x:v>
      </x:c>
      <x:c r="C2179" s="13" t="str">
        <x:v>Trophées</x:v>
      </x:c>
      <x:c r="D2179" s="13" t="str">
        <x:v>Gestes de l’atelier</x:v>
      </x:c>
      <x:c r="E2179" s="13" t="str">
        <x:v>Lire Trophées</x:v>
      </x:c>
      <x:c r="F2179" s="13" t="str">
        <x:v>Reconstitution documentée V4 — nouvelle rédaction V5</x:v>
      </x:c>
      <x:c r="G2179" s="15" t="n">
        <x:v>13</x:v>
      </x:c>
      <x:c r="H2179" s="15" t="n">
        <x:v>51</x:v>
      </x:c>
    </x:row>
    <x:row r="2180" ht="52" customHeight="1">
      <x:c r="A2180" s="13" t="str">
        <x:v>TR-A047</x:v>
      </x:c>
      <x:c r="B2180" s="13" t="str">
        <x:v>Fixer les éléments décoratifs</x:v>
      </x:c>
      <x:c r="C2180" s="13" t="str">
        <x:v>Trophées</x:v>
      </x:c>
      <x:c r="D2180" s="13" t="str">
        <x:v>Gestes de l’atelier</x:v>
      </x:c>
      <x:c r="E2180" s="13" t="str">
        <x:v>Lire Trophées</x:v>
      </x:c>
      <x:c r="F2180" s="13" t="str">
        <x:v>Reconstitution documentée V4 — nouvelle rédaction V5</x:v>
      </x:c>
      <x:c r="G2180" s="15" t="n">
        <x:v>13</x:v>
      </x:c>
      <x:c r="H2180" s="15" t="n">
        <x:v>52</x:v>
      </x:c>
    </x:row>
    <x:row r="2181" ht="52" customHeight="1">
      <x:c r="A2181" s="13" t="str">
        <x:v>TR-A048</x:v>
      </x:c>
      <x:c r="B2181" s="13" t="str">
        <x:v>Confirmer le support</x:v>
      </x:c>
      <x:c r="C2181" s="13" t="str">
        <x:v>Trophées</x:v>
      </x:c>
      <x:c r="D2181" s="13" t="str">
        <x:v>Gestes de l’atelier</x:v>
      </x:c>
      <x:c r="E2181" s="13" t="str">
        <x:v>Lire Trophées</x:v>
      </x:c>
      <x:c r="F2181" s="13" t="str">
        <x:v>Reconstitution documentée V4 — nouvelle rédaction V5</x:v>
      </x:c>
      <x:c r="G2181" s="15" t="n">
        <x:v>13</x:v>
      </x:c>
      <x:c r="H2181" s="15" t="n">
        <x:v>53</x:v>
      </x:c>
    </x:row>
    <x:row r="2182" ht="52" customHeight="1">
      <x:c r="A2182" s="13" t="str">
        <x:v>TR-A049</x:v>
      </x:c>
      <x:c r="B2182" s="13" t="str">
        <x:v>Choisir le format de plaque</x:v>
      </x:c>
      <x:c r="C2182" s="13" t="str">
        <x:v>Trophées</x:v>
      </x:c>
      <x:c r="D2182" s="13" t="str">
        <x:v>Gestes de l’atelier</x:v>
      </x:c>
      <x:c r="E2182" s="13" t="str">
        <x:v>Lire Trophées</x:v>
      </x:c>
      <x:c r="F2182" s="13" t="str">
        <x:v>Reconstitution documentée V4 — nouvelle rédaction V5</x:v>
      </x:c>
      <x:c r="G2182" s="15" t="n">
        <x:v>13</x:v>
      </x:c>
      <x:c r="H2182" s="15" t="n">
        <x:v>54</x:v>
      </x:c>
    </x:row>
    <x:row r="2183" ht="52" customHeight="1">
      <x:c r="A2183" s="13" t="str">
        <x:v>TR-A050</x:v>
      </x:c>
      <x:c r="B2183" s="13" t="str">
        <x:v>Ordonner les informations</x:v>
      </x:c>
      <x:c r="C2183" s="13" t="str">
        <x:v>Trophées</x:v>
      </x:c>
      <x:c r="D2183" s="13" t="str">
        <x:v>Gestes de l’atelier</x:v>
      </x:c>
      <x:c r="E2183" s="13" t="str">
        <x:v>Lire Trophées</x:v>
      </x:c>
      <x:c r="F2183" s="13" t="str">
        <x:v>Reconstitution documentée V4 — nouvelle rédaction V5</x:v>
      </x:c>
      <x:c r="G2183" s="15" t="n">
        <x:v>13</x:v>
      </x:c>
      <x:c r="H2183" s="15" t="n">
        <x:v>55</x:v>
      </x:c>
    </x:row>
    <x:row r="2184" ht="52" customHeight="1">
      <x:c r="A2184" s="13" t="str">
        <x:v>TR-A051</x:v>
      </x:c>
      <x:c r="B2184" s="13" t="str">
        <x:v>Choisir une attribution</x:v>
      </x:c>
      <x:c r="C2184" s="13" t="str">
        <x:v>Trophées</x:v>
      </x:c>
      <x:c r="D2184" s="13" t="str">
        <x:v>Gestes de l’atelier</x:v>
      </x:c>
      <x:c r="E2184" s="13" t="str">
        <x:v>Lire Trophées</x:v>
      </x:c>
      <x:c r="F2184" s="13" t="str">
        <x:v>Reconstitution documentée V4 — nouvelle rédaction V5</x:v>
      </x:c>
      <x:c r="G2184" s="15" t="n">
        <x:v>13</x:v>
      </x:c>
      <x:c r="H2184" s="15" t="n">
        <x:v>56</x:v>
      </x:c>
    </x:row>
    <x:row r="2185" ht="52" customHeight="1">
      <x:c r="A2185" s="13" t="str">
        <x:v>TR-A052</x:v>
      </x:c>
      <x:c r="B2185" s="13" t="str">
        <x:v>Tracer les segments assistés</x:v>
      </x:c>
      <x:c r="C2185" s="13" t="str">
        <x:v>Trophées</x:v>
      </x:c>
      <x:c r="D2185" s="13" t="str">
        <x:v>Gestes de l’atelier</x:v>
      </x:c>
      <x:c r="E2185" s="13" t="str">
        <x:v>Lire Trophées</x:v>
      </x:c>
      <x:c r="F2185" s="13" t="str">
        <x:v>Reconstitution documentée V4 — nouvelle rédaction V5</x:v>
      </x:c>
      <x:c r="G2185" s="15" t="n">
        <x:v>13</x:v>
      </x:c>
      <x:c r="H2185" s="15" t="n">
        <x:v>57</x:v>
      </x:c>
    </x:row>
    <x:row r="2186" ht="52" customHeight="1">
      <x:c r="A2186" s="13" t="str">
        <x:v>TR-A053</x:v>
      </x:c>
      <x:c r="B2186" s="13" t="str">
        <x:v>Relire à distance de visite</x:v>
      </x:c>
      <x:c r="C2186" s="13" t="str">
        <x:v>Trophées</x:v>
      </x:c>
      <x:c r="D2186" s="13" t="str">
        <x:v>Gestes de l’atelier</x:v>
      </x:c>
      <x:c r="E2186" s="13" t="str">
        <x:v>Lire Trophées</x:v>
      </x:c>
      <x:c r="F2186" s="13" t="str">
        <x:v>Reconstitution documentée V4 — nouvelle rédaction V5</x:v>
      </x:c>
      <x:c r="G2186" s="15" t="n">
        <x:v>13</x:v>
      </x:c>
      <x:c r="H2186" s="15" t="n">
        <x:v>58</x:v>
      </x:c>
    </x:row>
    <x:row r="2187" ht="52" customHeight="1">
      <x:c r="A2187" s="13" t="str">
        <x:v>TR-A054</x:v>
      </x:c>
      <x:c r="B2187" s="13" t="str">
        <x:v>Poser la plaque amovible</x:v>
      </x:c>
      <x:c r="C2187" s="13" t="str">
        <x:v>Trophées</x:v>
      </x:c>
      <x:c r="D2187" s="13" t="str">
        <x:v>Gestes de l’atelier</x:v>
      </x:c>
      <x:c r="E2187" s="13" t="str">
        <x:v>Lire Trophées</x:v>
      </x:c>
      <x:c r="F2187" s="13" t="str">
        <x:v>Reconstitution documentée V4 — nouvelle rédaction V5</x:v>
      </x:c>
      <x:c r="G2187" s="15" t="n">
        <x:v>13</x:v>
      </x:c>
      <x:c r="H2187" s="15" t="n">
        <x:v>59</x:v>
      </x:c>
    </x:row>
    <x:row r="2188" ht="52" customHeight="1">
      <x:c r="A2188" s="13" t="str">
        <x:v>TR-A055</x:v>
      </x:c>
      <x:c r="B2188" s="13" t="str">
        <x:v>Faire apparaître un relief</x:v>
      </x:c>
      <x:c r="C2188" s="13" t="str">
        <x:v>Trophées</x:v>
      </x:c>
      <x:c r="D2188" s="13" t="str">
        <x:v>Gestes de l’atelier</x:v>
      </x:c>
      <x:c r="E2188" s="13" t="str">
        <x:v>Lire Trophées</x:v>
      </x:c>
      <x:c r="F2188" s="13" t="str">
        <x:v>Reconstitution documentée V4 — nouvelle rédaction V5</x:v>
      </x:c>
      <x:c r="G2188" s="15" t="n">
        <x:v>13</x:v>
      </x:c>
      <x:c r="H2188" s="15" t="n">
        <x:v>60</x:v>
      </x:c>
    </x:row>
    <x:row r="2189" ht="52" customHeight="1">
      <x:c r="A2189" s="13" t="str">
        <x:v>TR-A056</x:v>
      </x:c>
      <x:c r="B2189" s="13" t="str">
        <x:v>Superposer un calque</x:v>
      </x:c>
      <x:c r="C2189" s="13" t="str">
        <x:v>Trophées</x:v>
      </x:c>
      <x:c r="D2189" s="13" t="str">
        <x:v>Gestes de l’atelier</x:v>
      </x:c>
      <x:c r="E2189" s="13" t="str">
        <x:v>Lire Trophées</x:v>
      </x:c>
      <x:c r="F2189" s="13" t="str">
        <x:v>Reconstitution documentée V4 — nouvelle rédaction V5</x:v>
      </x:c>
      <x:c r="G2189" s="15" t="n">
        <x:v>13</x:v>
      </x:c>
      <x:c r="H2189" s="15" t="n">
        <x:v>61</x:v>
      </x:c>
    </x:row>
    <x:row r="2190" ht="52" customHeight="1">
      <x:c r="A2190" s="13" t="str">
        <x:v>TR-A057</x:v>
      </x:c>
      <x:c r="B2190" s="13" t="str">
        <x:v>Suivre une rayure interrompue</x:v>
      </x:c>
      <x:c r="C2190" s="13" t="str">
        <x:v>Trophées</x:v>
      </x:c>
      <x:c r="D2190" s="13" t="str">
        <x:v>Gestes de l’atelier</x:v>
      </x:c>
      <x:c r="E2190" s="13" t="str">
        <x:v>Lire Trophées</x:v>
      </x:c>
      <x:c r="F2190" s="13" t="str">
        <x:v>Reconstitution documentée V4 — nouvelle rédaction V5</x:v>
      </x:c>
      <x:c r="G2190" s="15" t="n">
        <x:v>13</x:v>
      </x:c>
      <x:c r="H2190" s="15" t="n">
        <x:v>62</x:v>
      </x:c>
    </x:row>
    <x:row r="2191" ht="52" customHeight="1">
      <x:c r="A2191" s="13" t="str">
        <x:v>TR-A058</x:v>
      </x:c>
      <x:c r="B2191" s="13" t="str">
        <x:v>Comparer le sens de l’impact</x:v>
      </x:c>
      <x:c r="C2191" s="13" t="str">
        <x:v>Trophées</x:v>
      </x:c>
      <x:c r="D2191" s="13" t="str">
        <x:v>Gestes de l’atelier</x:v>
      </x:c>
      <x:c r="E2191" s="13" t="str">
        <x:v>Lire Trophées</x:v>
      </x:c>
      <x:c r="F2191" s="13" t="str">
        <x:v>Reconstitution documentée V4 — nouvelle rédaction V5</x:v>
      </x:c>
      <x:c r="G2191" s="15" t="n">
        <x:v>13</x:v>
      </x:c>
      <x:c r="H2191" s="15" t="n">
        <x:v>63</x:v>
      </x:c>
    </x:row>
    <x:row r="2192" ht="52" customHeight="1">
      <x:c r="A2192" s="13" t="str">
        <x:v>TR-A059</x:v>
      </x:c>
      <x:c r="B2192" s="13" t="str">
        <x:v>Associer trace et lieu</x:v>
      </x:c>
      <x:c r="C2192" s="13" t="str">
        <x:v>Trophées</x:v>
      </x:c>
      <x:c r="D2192" s="13" t="str">
        <x:v>Gestes de l’atelier</x:v>
      </x:c>
      <x:c r="E2192" s="13" t="str">
        <x:v>Lire Trophées</x:v>
      </x:c>
      <x:c r="F2192" s="13" t="str">
        <x:v>Reconstitution documentée V4 — nouvelle rédaction V5</x:v>
      </x:c>
      <x:c r="G2192" s="15" t="n">
        <x:v>13</x:v>
      </x:c>
      <x:c r="H2192" s="15" t="n">
        <x:v>64</x:v>
      </x:c>
    </x:row>
    <x:row r="2193" ht="52" customHeight="1">
      <x:c r="A2193" s="13" t="str">
        <x:v>TR-A060</x:v>
      </x:c>
      <x:c r="B2193" s="13" t="str">
        <x:v>Séparer observation et interprétation</x:v>
      </x:c>
      <x:c r="C2193" s="13" t="str">
        <x:v>Trophées</x:v>
      </x:c>
      <x:c r="D2193" s="13" t="str">
        <x:v>Gestes de l’atelier</x:v>
      </x:c>
      <x:c r="E2193" s="13" t="str">
        <x:v>Lire Trophées</x:v>
      </x:c>
      <x:c r="F2193" s="13" t="str">
        <x:v>Reconstitution documentée V4 — nouvelle rédaction V5</x:v>
      </x:c>
      <x:c r="G2193" s="15" t="n">
        <x:v>13</x:v>
      </x:c>
      <x:c r="H2193" s="15" t="n">
        <x:v>65</x:v>
      </x:c>
    </x:row>
    <x:row r="2194" ht="52" customHeight="1">
      <x:c r="A2194" s="13" t="str">
        <x:v>TR-A061</x:v>
      </x:c>
      <x:c r="B2194" s="13" t="str">
        <x:v>Placer les objets témoins</x:v>
      </x:c>
      <x:c r="C2194" s="13" t="str">
        <x:v>Trophées</x:v>
      </x:c>
      <x:c r="D2194" s="13" t="str">
        <x:v>Gestes de l’atelier</x:v>
      </x:c>
      <x:c r="E2194" s="13" t="str">
        <x:v>Lire Trophées</x:v>
      </x:c>
      <x:c r="F2194" s="13" t="str">
        <x:v>Reconstitution documentée V4 — nouvelle rédaction V5</x:v>
      </x:c>
      <x:c r="G2194" s="15" t="n">
        <x:v>13</x:v>
      </x:c>
      <x:c r="H2194" s="15" t="n">
        <x:v>66</x:v>
      </x:c>
    </x:row>
    <x:row r="2195" ht="52" customHeight="1">
      <x:c r="A2195" s="13" t="str">
        <x:v>TR-A062</x:v>
      </x:c>
      <x:c r="B2195" s="13" t="str">
        <x:v>Aligner la chronologie</x:v>
      </x:c>
      <x:c r="C2195" s="13" t="str">
        <x:v>Trophées</x:v>
      </x:c>
      <x:c r="D2195" s="13" t="str">
        <x:v>Gestes de l’atelier</x:v>
      </x:c>
      <x:c r="E2195" s="13" t="str">
        <x:v>Lire Trophées</x:v>
      </x:c>
      <x:c r="F2195" s="13" t="str">
        <x:v>Reconstitution documentée V4 — nouvelle rédaction V5</x:v>
      </x:c>
      <x:c r="G2195" s="15" t="n">
        <x:v>13</x:v>
      </x:c>
      <x:c r="H2195" s="15" t="n">
        <x:v>67</x:v>
      </x:c>
    </x:row>
    <x:row r="2196" ht="52" customHeight="1">
      <x:c r="A2196" s="13" t="str">
        <x:v>TR-A063</x:v>
      </x:c>
      <x:c r="B2196" s="13" t="str">
        <x:v>Écouter depuis le bon objet</x:v>
      </x:c>
      <x:c r="C2196" s="13" t="str">
        <x:v>Trophées</x:v>
      </x:c>
      <x:c r="D2196" s="13" t="str">
        <x:v>Gestes de l’atelier</x:v>
      </x:c>
      <x:c r="E2196" s="13" t="str">
        <x:v>Lire Trophées</x:v>
      </x:c>
      <x:c r="F2196" s="13" t="str">
        <x:v>Reconstitution documentée V4 — nouvelle rédaction V5</x:v>
      </x:c>
      <x:c r="G2196" s="15" t="n">
        <x:v>13</x:v>
      </x:c>
      <x:c r="H2196" s="15" t="n">
        <x:v>68</x:v>
      </x:c>
    </x:row>
    <x:row r="2197" ht="52" customHeight="1">
      <x:c r="A2197" s="13" t="str">
        <x:v>TR-A064</x:v>
      </x:c>
      <x:c r="B2197" s="13" t="str">
        <x:v>Rapprocher deux marques</x:v>
      </x:c>
      <x:c r="C2197" s="13" t="str">
        <x:v>Trophées</x:v>
      </x:c>
      <x:c r="D2197" s="13" t="str">
        <x:v>Gestes de l’atelier</x:v>
      </x:c>
      <x:c r="E2197" s="13" t="str">
        <x:v>Lire Trophées</x:v>
      </x:c>
      <x:c r="F2197" s="13" t="str">
        <x:v>Reconstitution documentée V4 — nouvelle rédaction V5</x:v>
      </x:c>
      <x:c r="G2197" s="15" t="n">
        <x:v>13</x:v>
      </x:c>
      <x:c r="H2197" s="15" t="n">
        <x:v>69</x:v>
      </x:c>
    </x:row>
    <x:row r="2198" ht="52" customHeight="1">
      <x:c r="A2198" s="13" t="str">
        <x:v>TR-A065</x:v>
      </x:c>
      <x:c r="B2198" s="13" t="str">
        <x:v>Présenter une contradiction</x:v>
      </x:c>
      <x:c r="C2198" s="13" t="str">
        <x:v>Trophées</x:v>
      </x:c>
      <x:c r="D2198" s="13" t="str">
        <x:v>Gestes de l’atelier</x:v>
      </x:c>
      <x:c r="E2198" s="13" t="str">
        <x:v>Lire Trophées</x:v>
      </x:c>
      <x:c r="F2198" s="13" t="str">
        <x:v>Reconstitution documentée V4 — nouvelle rédaction V5</x:v>
      </x:c>
      <x:c r="G2198" s="15" t="n">
        <x:v>13</x:v>
      </x:c>
      <x:c r="H2198" s="15" t="n">
        <x:v>70</x:v>
      </x:c>
    </x:row>
    <x:row r="2199" ht="52" customHeight="1">
      <x:c r="A2199" s="13" t="str">
        <x:v>TR-A066</x:v>
      </x:c>
      <x:c r="B2199" s="13" t="str">
        <x:v>Composer le récit commun</x:v>
      </x:c>
      <x:c r="C2199" s="13" t="str">
        <x:v>Trophées</x:v>
      </x:c>
      <x:c r="D2199" s="13" t="str">
        <x:v>Gestes de l’atelier</x:v>
      </x:c>
      <x:c r="E2199" s="13" t="str">
        <x:v>Lire Trophées</x:v>
      </x:c>
      <x:c r="F2199" s="13" t="str">
        <x:v>Reconstitution documentée V4 — nouvelle rédaction V5</x:v>
      </x:c>
      <x:c r="G2199" s="15" t="n">
        <x:v>13</x:v>
      </x:c>
      <x:c r="H2199" s="15" t="n">
        <x:v>71</x:v>
      </x:c>
    </x:row>
    <x:row r="2200" ht="52" customHeight="1">
      <x:c r="A2200" s="13" t="str">
        <x:v>TR-A067</x:v>
      </x:c>
      <x:c r="B2200" s="13" t="str">
        <x:v>Ouvrir une niche vide</x:v>
      </x:c>
      <x:c r="C2200" s="13" t="str">
        <x:v>Trophées</x:v>
      </x:c>
      <x:c r="D2200" s="13" t="str">
        <x:v>Gestes de l’atelier</x:v>
      </x:c>
      <x:c r="E2200" s="13" t="str">
        <x:v>Lire Trophées</x:v>
      </x:c>
      <x:c r="F2200" s="13" t="str">
        <x:v>Reconstitution documentée V4 — nouvelle rédaction V5</x:v>
      </x:c>
      <x:c r="G2200" s="15" t="n">
        <x:v>13</x:v>
      </x:c>
      <x:c r="H2200" s="15" t="n">
        <x:v>72</x:v>
      </x:c>
    </x:row>
    <x:row r="2201" ht="52" customHeight="1">
      <x:c r="A2201" s="13" t="str">
        <x:v>TR-A068</x:v>
      </x:c>
      <x:c r="B2201" s="13" t="str">
        <x:v>Déplacer les rails internes</x:v>
      </x:c>
      <x:c r="C2201" s="13" t="str">
        <x:v>Trophées</x:v>
      </x:c>
      <x:c r="D2201" s="13" t="str">
        <x:v>Gestes de l’atelier</x:v>
      </x:c>
      <x:c r="E2201" s="13" t="str">
        <x:v>Lire Trophées</x:v>
      </x:c>
      <x:c r="F2201" s="13" t="str">
        <x:v>Reconstitution documentée V4 — nouvelle rédaction V5</x:v>
      </x:c>
      <x:c r="G2201" s="15" t="n">
        <x:v>13</x:v>
      </x:c>
      <x:c r="H2201" s="15" t="n">
        <x:v>73</x:v>
      </x:c>
    </x:row>
    <x:row r="2202" ht="52" customHeight="1">
      <x:c r="A2202" s="13" t="str">
        <x:v>TR-A069</x:v>
      </x:c>
      <x:c r="B2202" s="13" t="str">
        <x:v>Essayer un volume témoin</x:v>
      </x:c>
      <x:c r="C2202" s="13" t="str">
        <x:v>Trophées</x:v>
      </x:c>
      <x:c r="D2202" s="13" t="str">
        <x:v>Gestes de l’atelier</x:v>
      </x:c>
      <x:c r="E2202" s="13" t="str">
        <x:v>Lire Trophées</x:v>
      </x:c>
      <x:c r="F2202" s="13" t="str">
        <x:v>Reconstitution documentée V4 — nouvelle rédaction V5</x:v>
      </x:c>
      <x:c r="G2202" s="15" t="n">
        <x:v>13</x:v>
      </x:c>
      <x:c r="H2202" s="15" t="n">
        <x:v>74</x:v>
      </x:c>
    </x:row>
    <x:row r="2203" ht="52" customHeight="1">
      <x:c r="A2203" s="13" t="str">
        <x:v>TR-A070</x:v>
      </x:c>
      <x:c r="B2203" s="13" t="str">
        <x:v>Poser le berceau</x:v>
      </x:c>
      <x:c r="C2203" s="13" t="str">
        <x:v>Trophées</x:v>
      </x:c>
      <x:c r="D2203" s="13" t="str">
        <x:v>Gestes de l’atelier</x:v>
      </x:c>
      <x:c r="E2203" s="13" t="str">
        <x:v>Lire Trophées</x:v>
      </x:c>
      <x:c r="F2203" s="13" t="str">
        <x:v>Reconstitution documentée V4 — nouvelle rédaction V5</x:v>
      </x:c>
      <x:c r="G2203" s="15" t="n">
        <x:v>13</x:v>
      </x:c>
      <x:c r="H2203" s="15" t="n">
        <x:v>75</x:v>
      </x:c>
    </x:row>
    <x:row r="2204" ht="52" customHeight="1">
      <x:c r="A2204" s="13" t="str">
        <x:v>TR-A071</x:v>
      </x:c>
      <x:c r="B2204" s="13" t="str">
        <x:v>Fermer puis contrôler</x:v>
      </x:c>
      <x:c r="C2204" s="13" t="str">
        <x:v>Trophées</x:v>
      </x:c>
      <x:c r="D2204" s="13" t="str">
        <x:v>Gestes de l’atelier</x:v>
      </x:c>
      <x:c r="E2204" s="13" t="str">
        <x:v>Lire Trophées</x:v>
      </x:c>
      <x:c r="F2204" s="13" t="str">
        <x:v>Reconstitution documentée V4 — nouvelle rédaction V5</x:v>
      </x:c>
      <x:c r="G2204" s="15" t="n">
        <x:v>13</x:v>
      </x:c>
      <x:c r="H2204" s="15" t="n">
        <x:v>76</x:v>
      </x:c>
    </x:row>
    <x:row r="2205" ht="52" customHeight="1">
      <x:c r="A2205" s="13" t="str">
        <x:v>TR-A072</x:v>
      </x:c>
      <x:c r="B2205" s="13" t="str">
        <x:v>Enregistrer la niche</x:v>
      </x:c>
      <x:c r="C2205" s="13" t="str">
        <x:v>Trophées</x:v>
      </x:c>
      <x:c r="D2205" s="13" t="str">
        <x:v>Gestes de l’atelier</x:v>
      </x:c>
      <x:c r="E2205" s="13" t="str">
        <x:v>Lire Trophées</x:v>
      </x:c>
      <x:c r="F2205" s="13" t="str">
        <x:v>Reconstitution documentée V4 — nouvelle rédaction V5</x:v>
      </x:c>
      <x:c r="G2205" s="15" t="n">
        <x:v>13</x:v>
      </x:c>
      <x:c r="H2205" s="15" t="n">
        <x:v>77</x:v>
      </x:c>
    </x:row>
    <x:row r="2206" ht="52" customHeight="1">
      <x:c r="A2206" s="13" t="str">
        <x:v>TR-A073</x:v>
      </x:c>
      <x:c r="B2206" s="13" t="str">
        <x:v>Choisir une place de galerie</x:v>
      </x:c>
      <x:c r="C2206" s="13" t="str">
        <x:v>Trophées</x:v>
      </x:c>
      <x:c r="D2206" s="13" t="str">
        <x:v>Gestes de l’atelier</x:v>
      </x:c>
      <x:c r="E2206" s="13" t="str">
        <x:v>Lire Trophées</x:v>
      </x:c>
      <x:c r="F2206" s="13" t="str">
        <x:v>Reconstitution documentée V4 — nouvelle rédaction V5</x:v>
      </x:c>
      <x:c r="G2206" s="15" t="n">
        <x:v>13</x:v>
      </x:c>
      <x:c r="H2206" s="15" t="n">
        <x:v>78</x:v>
      </x:c>
    </x:row>
    <x:row r="2207" ht="52" customHeight="1">
      <x:c r="A2207" s="13" t="str">
        <x:v>TR-A074</x:v>
      </x:c>
      <x:c r="B2207" s="13" t="str">
        <x:v>Orienter la prise vers l’entrée</x:v>
      </x:c>
      <x:c r="C2207" s="13" t="str">
        <x:v>Trophées</x:v>
      </x:c>
      <x:c r="D2207" s="13" t="str">
        <x:v>Gestes de l’atelier</x:v>
      </x:c>
      <x:c r="E2207" s="13" t="str">
        <x:v>Lire Trophées</x:v>
      </x:c>
      <x:c r="F2207" s="13" t="str">
        <x:v>Reconstitution documentée V4 — nouvelle rédaction V5</x:v>
      </x:c>
      <x:c r="G2207" s="15" t="n">
        <x:v>13</x:v>
      </x:c>
      <x:c r="H2207" s="15" t="n">
        <x:v>79</x:v>
      </x:c>
    </x:row>
    <x:row r="2208" ht="52" customHeight="1">
      <x:c r="A2208" s="13" t="str">
        <x:v>TR-A075</x:v>
      </x:c>
      <x:c r="B2208" s="13" t="str">
        <x:v>Régler la lumière de bord</x:v>
      </x:c>
      <x:c r="C2208" s="13" t="str">
        <x:v>Trophées</x:v>
      </x:c>
      <x:c r="D2208" s="13" t="str">
        <x:v>Gestes de l’atelier</x:v>
      </x:c>
      <x:c r="E2208" s="13" t="str">
        <x:v>Lire Trophées</x:v>
      </x:c>
      <x:c r="F2208" s="13" t="str">
        <x:v>Reconstitution documentée V4 — nouvelle rédaction V5</x:v>
      </x:c>
      <x:c r="G2208" s="15" t="n">
        <x:v>13</x:v>
      </x:c>
      <x:c r="H2208" s="15" t="n">
        <x:v>80</x:v>
      </x:c>
    </x:row>
    <x:row r="2209" ht="52" customHeight="1">
      <x:c r="A2209" s="13" t="str">
        <x:v>TR-A076</x:v>
      </x:c>
      <x:c r="B2209" s="13" t="str">
        <x:v>Relier le souvenir de mission</x:v>
      </x:c>
      <x:c r="C2209" s="13" t="str">
        <x:v>Trophées</x:v>
      </x:c>
      <x:c r="D2209" s="13" t="str">
        <x:v>Gestes de l’atelier</x:v>
      </x:c>
      <x:c r="E2209" s="13" t="str">
        <x:v>Lire Trophées</x:v>
      </x:c>
      <x:c r="F2209" s="13" t="str">
        <x:v>Reconstitution documentée V4 — nouvelle rédaction V5</x:v>
      </x:c>
      <x:c r="G2209" s="15" t="n">
        <x:v>13</x:v>
      </x:c>
      <x:c r="H2209" s="15" t="n">
        <x:v>81</x:v>
      </x:c>
    </x:row>
    <x:row r="2210" ht="52" customHeight="1">
      <x:c r="A2210" s="13" t="str">
        <x:v>TR-A077</x:v>
      </x:c>
      <x:c r="B2210" s="13" t="str">
        <x:v>Tester le parcours de visite</x:v>
      </x:c>
      <x:c r="C2210" s="13" t="str">
        <x:v>Trophées</x:v>
      </x:c>
      <x:c r="D2210" s="13" t="str">
        <x:v>Gestes de l’atelier</x:v>
      </x:c>
      <x:c r="E2210" s="13" t="str">
        <x:v>Lire Trophées</x:v>
      </x:c>
      <x:c r="F2210" s="13" t="str">
        <x:v>Reconstitution documentée V4 — nouvelle rédaction V5</x:v>
      </x:c>
      <x:c r="G2210" s="15" t="n">
        <x:v>13</x:v>
      </x:c>
      <x:c r="H2210" s="15" t="n">
        <x:v>82</x:v>
      </x:c>
    </x:row>
    <x:row r="2211" ht="52" customHeight="1">
      <x:c r="A2211" s="13" t="str">
        <x:v>TR-A078</x:v>
      </x:c>
      <x:c r="B2211" s="13" t="str">
        <x:v>Préparer un transfert</x:v>
      </x:c>
      <x:c r="C2211" s="13" t="str">
        <x:v>Trophées</x:v>
      </x:c>
      <x:c r="D2211" s="13" t="str">
        <x:v>Gestes de l’atelier</x:v>
      </x:c>
      <x:c r="E2211" s="13" t="str">
        <x:v>Lire Trophées</x:v>
      </x:c>
      <x:c r="F2211" s="13" t="str">
        <x:v>Reconstitution documentée V4 — nouvelle rédaction V5</x:v>
      </x:c>
      <x:c r="G2211" s="15" t="n">
        <x:v>13</x:v>
      </x:c>
      <x:c r="H2211" s="15" t="n">
        <x:v>83</x:v>
      </x:c>
    </x:row>
    <x:row r="2212" ht="52" customHeight="1">
      <x:c r="A2212" s="13" t="str">
        <x:v>TR-A079</x:v>
      </x:c>
      <x:c r="B2212" s="13" t="str">
        <x:v>Choisir l’alcôve locale</x:v>
      </x:c>
      <x:c r="C2212" s="13" t="str">
        <x:v>Trophées</x:v>
      </x:c>
      <x:c r="D2212" s="13" t="str">
        <x:v>Gestes de l’atelier</x:v>
      </x:c>
      <x:c r="E2212" s="13" t="str">
        <x:v>Lire Trophées</x:v>
      </x:c>
      <x:c r="F2212" s="13" t="str">
        <x:v>Reconstitution documentée V4 — nouvelle rédaction V5</x:v>
      </x:c>
      <x:c r="G2212" s="15" t="n">
        <x:v>13</x:v>
      </x:c>
      <x:c r="H2212" s="15" t="n">
        <x:v>84</x:v>
      </x:c>
    </x:row>
    <x:row r="2213" ht="52" customHeight="1">
      <x:c r="A2213" s="13" t="str">
        <x:v>TR-A080</x:v>
      </x:c>
      <x:c r="B2213" s="13" t="str">
        <x:v>Accorder le support au lieu</x:v>
      </x:c>
      <x:c r="C2213" s="13" t="str">
        <x:v>Trophées</x:v>
      </x:c>
      <x:c r="D2213" s="13" t="str">
        <x:v>Gestes de l’atelier</x:v>
      </x:c>
      <x:c r="E2213" s="13" t="str">
        <x:v>Lire Trophées</x:v>
      </x:c>
      <x:c r="F2213" s="13" t="str">
        <x:v>Reconstitution documentée V4 — nouvelle rédaction V5</x:v>
      </x:c>
      <x:c r="G2213" s="15" t="n">
        <x:v>13</x:v>
      </x:c>
      <x:c r="H2213" s="15" t="n">
        <x:v>85</x:v>
      </x:c>
    </x:row>
    <x:row r="2214" ht="52" customHeight="1">
      <x:c r="A2214" s="13" t="str">
        <x:v>TR-A081</x:v>
      </x:c>
      <x:c r="B2214" s="13" t="str">
        <x:v>Déplacer un siège de récit</x:v>
      </x:c>
      <x:c r="C2214" s="13" t="str">
        <x:v>Trophées</x:v>
      </x:c>
      <x:c r="D2214" s="13" t="str">
        <x:v>Gestes de l’atelier</x:v>
      </x:c>
      <x:c r="E2214" s="13" t="str">
        <x:v>Lire Trophées</x:v>
      </x:c>
      <x:c r="F2214" s="13" t="str">
        <x:v>Reconstitution documentée V4 — nouvelle rédaction V5</x:v>
      </x:c>
      <x:c r="G2214" s="15" t="n">
        <x:v>13</x:v>
      </x:c>
      <x:c r="H2214" s="15" t="n">
        <x:v>86</x:v>
      </x:c>
    </x:row>
    <x:row r="2215" ht="52" customHeight="1">
      <x:c r="A2215" s="13" t="str">
        <x:v>TR-A082</x:v>
      </x:c>
      <x:c r="B2215" s="13" t="str">
        <x:v>Préparer une présentation privée</x:v>
      </x:c>
      <x:c r="C2215" s="13" t="str">
        <x:v>Trophées</x:v>
      </x:c>
      <x:c r="D2215" s="13" t="str">
        <x:v>Gestes de l’atelier</x:v>
      </x:c>
      <x:c r="E2215" s="13" t="str">
        <x:v>Lire Trophées</x:v>
      </x:c>
      <x:c r="F2215" s="13" t="str">
        <x:v>Reconstitution documentée V4 — nouvelle rédaction V5</x:v>
      </x:c>
      <x:c r="G2215" s="15" t="n">
        <x:v>13</x:v>
      </x:c>
      <x:c r="H2215" s="15" t="n">
        <x:v>87</x:v>
      </x:c>
    </x:row>
    <x:row r="2216" ht="52" customHeight="1">
      <x:c r="A2216" s="13" t="str">
        <x:v>TR-A083</x:v>
      </x:c>
      <x:c r="B2216" s="13" t="str">
        <x:v>Montrer une trace à un proche</x:v>
      </x:c>
      <x:c r="C2216" s="13" t="str">
        <x:v>Trophées</x:v>
      </x:c>
      <x:c r="D2216" s="13" t="str">
        <x:v>Gestes de l’atelier</x:v>
      </x:c>
      <x:c r="E2216" s="13" t="str">
        <x:v>Lire Trophées</x:v>
      </x:c>
      <x:c r="F2216" s="13" t="str">
        <x:v>Reconstitution documentée V4 — nouvelle rédaction V5</x:v>
      </x:c>
      <x:c r="G2216" s="15" t="n">
        <x:v>13</x:v>
      </x:c>
      <x:c r="H2216" s="15" t="n">
        <x:v>88</x:v>
      </x:c>
    </x:row>
    <x:row r="2217" ht="52" customHeight="1">
      <x:c r="A2217" s="13" t="str">
        <x:v>TR-A084</x:v>
      </x:c>
      <x:c r="B2217" s="13" t="str">
        <x:v>Emballer pour déménager</x:v>
      </x:c>
      <x:c r="C2217" s="13" t="str">
        <x:v>Trophées</x:v>
      </x:c>
      <x:c r="D2217" s="13" t="str">
        <x:v>Gestes de l’atelier</x:v>
      </x:c>
      <x:c r="E2217" s="13" t="str">
        <x:v>Lire Trophées</x:v>
      </x:c>
      <x:c r="F2217" s="13" t="str">
        <x:v>Reconstitution documentée V4 — nouvelle rédaction V5</x:v>
      </x:c>
      <x:c r="G2217" s="15" t="n">
        <x:v>13</x:v>
      </x:c>
      <x:c r="H2217" s="15" t="n">
        <x:v>89</x:v>
      </x:c>
    </x:row>
    <x:row r="2218" ht="52" customHeight="1">
      <x:c r="A2218" s="13" t="str">
        <x:v>TR-A085</x:v>
      </x:c>
      <x:c r="B2218" s="13" t="str">
        <x:v>Présenter la prise au dépôt</x:v>
      </x:c>
      <x:c r="C2218" s="13" t="str">
        <x:v>Trophées</x:v>
      </x:c>
      <x:c r="D2218" s="13" t="str">
        <x:v>Gestes de l’atelier</x:v>
      </x:c>
      <x:c r="E2218" s="13" t="str">
        <x:v>Lire Trophées</x:v>
      </x:c>
      <x:c r="F2218" s="13" t="str">
        <x:v>Reconstitution documentée V4 — nouvelle rédaction V5</x:v>
      </x:c>
      <x:c r="G2218" s="15" t="n">
        <x:v>13</x:v>
      </x:c>
      <x:c r="H2218" s="15" t="n">
        <x:v>90</x:v>
      </x:c>
    </x:row>
    <x:row r="2219" ht="52" customHeight="1">
      <x:c r="A2219" s="13" t="str">
        <x:v>TR-A086</x:v>
      </x:c>
      <x:c r="B2219" s="13" t="str">
        <x:v>Choisir le mode de garde</x:v>
      </x:c>
      <x:c r="C2219" s="13" t="str">
        <x:v>Trophées</x:v>
      </x:c>
      <x:c r="D2219" s="13" t="str">
        <x:v>Gestes de l’atelier</x:v>
      </x:c>
      <x:c r="E2219" s="13" t="str">
        <x:v>Lire Trophées</x:v>
      </x:c>
      <x:c r="F2219" s="13" t="str">
        <x:v>Reconstitution documentée V4 — nouvelle rédaction V5</x:v>
      </x:c>
      <x:c r="G2219" s="15" t="n">
        <x:v>13</x:v>
      </x:c>
      <x:c r="H2219" s="15" t="n">
        <x:v>91</x:v>
      </x:c>
    </x:row>
    <x:row r="2220" ht="52" customHeight="1">
      <x:c r="A2220" s="13" t="str">
        <x:v>TR-A087</x:v>
      </x:c>
      <x:c r="B2220" s="13" t="str">
        <x:v>Réunir les contributions</x:v>
      </x:c>
      <x:c r="C2220" s="13" t="str">
        <x:v>Trophées</x:v>
      </x:c>
      <x:c r="D2220" s="13" t="str">
        <x:v>Gestes de l’atelier</x:v>
      </x:c>
      <x:c r="E2220" s="13" t="str">
        <x:v>Lire Trophées</x:v>
      </x:c>
      <x:c r="F2220" s="13" t="str">
        <x:v>Reconstitution documentée V4 — nouvelle rédaction V5</x:v>
      </x:c>
      <x:c r="G2220" s="15" t="n">
        <x:v>13</x:v>
      </x:c>
      <x:c r="H2220" s="15" t="n">
        <x:v>92</x:v>
      </x:c>
    </x:row>
    <x:row r="2221" ht="52" customHeight="1">
      <x:c r="A2221" s="13" t="str">
        <x:v>TR-A088</x:v>
      </x:c>
      <x:c r="B2221" s="13" t="str">
        <x:v>Installer dans le parcours commun</x:v>
      </x:c>
      <x:c r="C2221" s="13" t="str">
        <x:v>Trophées</x:v>
      </x:c>
      <x:c r="D2221" s="13" t="str">
        <x:v>Gestes de l’atelier</x:v>
      </x:c>
      <x:c r="E2221" s="13" t="str">
        <x:v>Lire Trophées</x:v>
      </x:c>
      <x:c r="F2221" s="13" t="str">
        <x:v>Reconstitution documentée V4 — nouvelle rédaction V5</x:v>
      </x:c>
      <x:c r="G2221" s="15" t="n">
        <x:v>13</x:v>
      </x:c>
      <x:c r="H2221" s="15" t="n">
        <x:v>93</x:v>
      </x:c>
    </x:row>
    <x:row r="2222" ht="52" customHeight="1">
      <x:c r="A2222" s="13" t="str">
        <x:v>TR-A089</x:v>
      </x:c>
      <x:c r="B2222" s="13" t="str">
        <x:v>Ouvrir la visite de retour</x:v>
      </x:c>
      <x:c r="C2222" s="13" t="str">
        <x:v>Trophées</x:v>
      </x:c>
      <x:c r="D2222" s="13" t="str">
        <x:v>Gestes de l’atelier</x:v>
      </x:c>
      <x:c r="E2222" s="13" t="str">
        <x:v>Lire Trophées</x:v>
      </x:c>
      <x:c r="F2222" s="13" t="str">
        <x:v>Reconstitution documentée V4 — nouvelle rédaction V5</x:v>
      </x:c>
      <x:c r="G2222" s="15" t="n">
        <x:v>13</x:v>
      </x:c>
      <x:c r="H2222" s="15" t="n">
        <x:v>94</x:v>
      </x:c>
    </x:row>
    <x:row r="2223" ht="52" customHeight="1">
      <x:c r="A2223" s="13" t="str">
        <x:v>TR-A090</x:v>
      </x:c>
      <x:c r="B2223" s="13" t="str">
        <x:v>Retirer un dépôt</x:v>
      </x:c>
      <x:c r="C2223" s="13" t="str">
        <x:v>Trophées</x:v>
      </x:c>
      <x:c r="D2223" s="13" t="str">
        <x:v>Gestes de l’atelier</x:v>
      </x:c>
      <x:c r="E2223" s="13" t="str">
        <x:v>Lire Trophées</x:v>
      </x:c>
      <x:c r="F2223" s="13" t="str">
        <x:v>Reconstitution documentée V4 — nouvelle rédaction V5</x:v>
      </x:c>
      <x:c r="G2223" s="15" t="n">
        <x:v>13</x:v>
      </x:c>
      <x:c r="H2223" s="15" t="n">
        <x:v>95</x:v>
      </x:c>
    </x:row>
    <x:row r="2224" ht="52" customHeight="1">
      <x:c r="A2224" s="13" t="str">
        <x:v>TR-A091</x:v>
      </x:c>
      <x:c r="B2224" s="13" t="str">
        <x:v>Vérifier la destination</x:v>
      </x:c>
      <x:c r="C2224" s="13" t="str">
        <x:v>Trophées</x:v>
      </x:c>
      <x:c r="D2224" s="13" t="str">
        <x:v>Gestes de l’atelier</x:v>
      </x:c>
      <x:c r="E2224" s="13" t="str">
        <x:v>Lire Trophées</x:v>
      </x:c>
      <x:c r="F2224" s="13" t="str">
        <x:v>Reconstitution documentée V4 — nouvelle rédaction V5</x:v>
      </x:c>
      <x:c r="G2224" s="15" t="n">
        <x:v>13</x:v>
      </x:c>
      <x:c r="H2224" s="15" t="n">
        <x:v>96</x:v>
      </x:c>
    </x:row>
    <x:row r="2225" ht="52" customHeight="1">
      <x:c r="A2225" s="13" t="str">
        <x:v>TR-A092</x:v>
      </x:c>
      <x:c r="B2225" s="13" t="str">
        <x:v>Associer l’objet au contenant</x:v>
      </x:c>
      <x:c r="C2225" s="13" t="str">
        <x:v>Trophées</x:v>
      </x:c>
      <x:c r="D2225" s="13" t="str">
        <x:v>Gestes de l’atelier</x:v>
      </x:c>
      <x:c r="E2225" s="13" t="str">
        <x:v>Lire Trophées</x:v>
      </x:c>
      <x:c r="F2225" s="13" t="str">
        <x:v>Reconstitution documentée V4 — nouvelle rédaction V5</x:v>
      </x:c>
      <x:c r="G2225" s="15" t="n">
        <x:v>13</x:v>
      </x:c>
      <x:c r="H2225" s="15" t="n">
        <x:v>97</x:v>
      </x:c>
    </x:row>
    <x:row r="2226" ht="52" customHeight="1">
      <x:c r="A2226" s="13" t="str">
        <x:v>TR-A093</x:v>
      </x:c>
      <x:c r="B2226" s="13" t="str">
        <x:v>Fixer les appuis de voyage</x:v>
      </x:c>
      <x:c r="C2226" s="13" t="str">
        <x:v>Trophées</x:v>
      </x:c>
      <x:c r="D2226" s="13" t="str">
        <x:v>Gestes de l’atelier</x:v>
      </x:c>
      <x:c r="E2226" s="13" t="str">
        <x:v>Lire Trophées</x:v>
      </x:c>
      <x:c r="F2226" s="13" t="str">
        <x:v>Reconstitution documentée V4 — nouvelle rédaction V5</x:v>
      </x:c>
      <x:c r="G2226" s="15" t="n">
        <x:v>13</x:v>
      </x:c>
      <x:c r="H2226" s="15" t="n">
        <x:v>98</x:v>
      </x:c>
    </x:row>
    <x:row r="2227" ht="52" customHeight="1">
      <x:c r="A2227" s="13" t="str">
        <x:v>TR-A094</x:v>
      </x:c>
      <x:c r="B2227" s="13" t="str">
        <x:v>Fermer le transit</x:v>
      </x:c>
      <x:c r="C2227" s="13" t="str">
        <x:v>Trophées</x:v>
      </x:c>
      <x:c r="D2227" s="13" t="str">
        <x:v>Gestes de l’atelier</x:v>
      </x:c>
      <x:c r="E2227" s="13" t="str">
        <x:v>Lire Trophées</x:v>
      </x:c>
      <x:c r="F2227" s="13" t="str">
        <x:v>Reconstitution documentée V4 — nouvelle rédaction V5</x:v>
      </x:c>
      <x:c r="G2227" s="15" t="n">
        <x:v>13</x:v>
      </x:c>
      <x:c r="H2227" s="15" t="n">
        <x:v>99</x:v>
      </x:c>
    </x:row>
    <x:row r="2228" ht="52" customHeight="1">
      <x:c r="A2228" s="13" t="str">
        <x:v>TR-A095</x:v>
      </x:c>
      <x:c r="B2228" s="13" t="str">
        <x:v>Remettre au destinataire</x:v>
      </x:c>
      <x:c r="C2228" s="13" t="str">
        <x:v>Trophées</x:v>
      </x:c>
      <x:c r="D2228" s="13" t="str">
        <x:v>Gestes de l’atelier</x:v>
      </x:c>
      <x:c r="E2228" s="13" t="str">
        <x:v>Lire Trophées</x:v>
      </x:c>
      <x:c r="F2228" s="13" t="str">
        <x:v>Reconstitution documentée V4 — nouvelle rédaction V5</x:v>
      </x:c>
      <x:c r="G2228" s="15" t="n">
        <x:v>13</x:v>
      </x:c>
      <x:c r="H2228" s="15" t="n">
        <x:v>100</x:v>
      </x:c>
    </x:row>
    <x:row r="2229" ht="52" customHeight="1">
      <x:c r="A2229" s="13" t="str">
        <x:v>TR-A096</x:v>
      </x:c>
      <x:c r="B2229" s="13" t="str">
        <x:v>Fermer l’histoire du trajet</x:v>
      </x:c>
      <x:c r="C2229" s="13" t="str">
        <x:v>Trophées</x:v>
      </x:c>
      <x:c r="D2229" s="13" t="str">
        <x:v>Gestes de l’atelier</x:v>
      </x:c>
      <x:c r="E2229" s="13" t="str">
        <x:v>Lire Trophées</x:v>
      </x:c>
      <x:c r="F2229" s="13" t="str">
        <x:v>Reconstitution documentée V4 — nouvelle rédaction V5</x:v>
      </x:c>
      <x:c r="G2229" s="15" t="n">
        <x:v>13</x:v>
      </x:c>
      <x:c r="H2229" s="15" t="n">
        <x:v>101</x:v>
      </x:c>
    </x:row>
    <x:row r="2230" ht="52" customHeight="1">
      <x:c r="A2230" s="13" t="str">
        <x:v>TR-F01</x:v>
      </x:c>
      <x:c r="B2230" s="13" t="str">
        <x:v>Crâne de proie</x:v>
      </x:c>
      <x:c r="C2230" s="13" t="str">
        <x:v>Trophées</x:v>
      </x:c>
      <x:c r="D2230" s="13" t="str">
        <x:v>Familles de trophées</x:v>
      </x:c>
      <x:c r="E2230" s="13" t="str">
        <x:v>Lire Trophées</x:v>
      </x:c>
      <x:c r="F2230" s="13" t="str">
        <x:v>Reconstitution documentée V4 — nouvelle rédaction V5</x:v>
      </x:c>
      <x:c r="G2230" s="15" t="n">
        <x:v>6</x:v>
      </x:c>
      <x:c r="H2230" s="15" t="n">
        <x:v>6</x:v>
      </x:c>
    </x:row>
    <x:row r="2231" ht="52" customHeight="1">
      <x:c r="A2231" s="13" t="str">
        <x:v>TR-F02</x:v>
      </x:c>
      <x:c r="B2231" s="13" t="str">
        <x:v>Plaque osseuse</x:v>
      </x:c>
      <x:c r="C2231" s="13" t="str">
        <x:v>Trophées</x:v>
      </x:c>
      <x:c r="D2231" s="13" t="str">
        <x:v>Familles de trophées</x:v>
      </x:c>
      <x:c r="E2231" s="13" t="str">
        <x:v>Lire Trophées</x:v>
      </x:c>
      <x:c r="F2231" s="13" t="str">
        <x:v>Reconstitution documentée V4 — nouvelle rédaction V5</x:v>
      </x:c>
      <x:c r="G2231" s="15" t="n">
        <x:v>6</x:v>
      </x:c>
      <x:c r="H2231" s="15" t="n">
        <x:v>7</x:v>
      </x:c>
    </x:row>
    <x:row r="2232" ht="52" customHeight="1">
      <x:c r="A2232" s="13" t="str">
        <x:v>TR-F03</x:v>
      </x:c>
      <x:c r="B2232" s="13" t="str">
        <x:v>Corne ou défense</x:v>
      </x:c>
      <x:c r="C2232" s="13" t="str">
        <x:v>Trophées</x:v>
      </x:c>
      <x:c r="D2232" s="13" t="str">
        <x:v>Familles de trophées</x:v>
      </x:c>
      <x:c r="E2232" s="13" t="str">
        <x:v>Lire Trophées</x:v>
      </x:c>
      <x:c r="F2232" s="13" t="str">
        <x:v>Reconstitution documentée V4 — nouvelle rédaction V5</x:v>
      </x:c>
      <x:c r="G2232" s="15" t="n">
        <x:v>6</x:v>
      </x:c>
      <x:c r="H2232" s="15" t="n">
        <x:v>8</x:v>
      </x:c>
    </x:row>
    <x:row r="2233" ht="52" customHeight="1">
      <x:c r="A2233" s="13" t="str">
        <x:v>TR-F04</x:v>
      </x:c>
      <x:c r="B2233" s="13" t="str">
        <x:v>Griffe ou appendice</x:v>
      </x:c>
      <x:c r="C2233" s="13" t="str">
        <x:v>Trophées</x:v>
      </x:c>
      <x:c r="D2233" s="13" t="str">
        <x:v>Familles de trophées</x:v>
      </x:c>
      <x:c r="E2233" s="13" t="str">
        <x:v>Lire Trophées</x:v>
      </x:c>
      <x:c r="F2233" s="13" t="str">
        <x:v>Reconstitution documentée V4 — nouvelle rédaction V5</x:v>
      </x:c>
      <x:c r="G2233" s="15" t="n">
        <x:v>6</x:v>
      </x:c>
      <x:c r="H2233" s="15" t="n">
        <x:v>9</x:v>
      </x:c>
    </x:row>
    <x:row r="2234" ht="52" customHeight="1">
      <x:c r="A2234" s="13" t="str">
        <x:v>TR-F05</x:v>
      </x:c>
      <x:c r="B2234" s="13" t="str">
        <x:v>Armure de rival</x:v>
      </x:c>
      <x:c r="C2234" s="13" t="str">
        <x:v>Trophées</x:v>
      </x:c>
      <x:c r="D2234" s="13" t="str">
        <x:v>Familles de trophées</x:v>
      </x:c>
      <x:c r="E2234" s="13" t="str">
        <x:v>Lire Trophées</x:v>
      </x:c>
      <x:c r="F2234" s="13" t="str">
        <x:v>Reconstitution documentée V4 — nouvelle rédaction V5</x:v>
      </x:c>
      <x:c r="G2234" s="15" t="n">
        <x:v>6</x:v>
      </x:c>
      <x:c r="H2234" s="15" t="n">
        <x:v>10</x:v>
      </x:c>
    </x:row>
    <x:row r="2235" ht="52" customHeight="1">
      <x:c r="A2235" s="13" t="str">
        <x:v>TR-F06</x:v>
      </x:c>
      <x:c r="B2235" s="13" t="str">
        <x:v>Masque</x:v>
      </x:c>
      <x:c r="C2235" s="13" t="str">
        <x:v>Trophées</x:v>
      </x:c>
      <x:c r="D2235" s="13" t="str">
        <x:v>Familles de trophées</x:v>
      </x:c>
      <x:c r="E2235" s="13" t="str">
        <x:v>Lire Trophées</x:v>
      </x:c>
      <x:c r="F2235" s="13" t="str">
        <x:v>Reconstitution documentée V4 — nouvelle rédaction V5</x:v>
      </x:c>
      <x:c r="G2235" s="15" t="n">
        <x:v>6</x:v>
      </x:c>
      <x:c r="H2235" s="15" t="n">
        <x:v>11</x:v>
      </x:c>
    </x:row>
    <x:row r="2236" ht="52" customHeight="1">
      <x:c r="A2236" s="13" t="str">
        <x:v>TR-F07</x:v>
      </x:c>
      <x:c r="B2236" s="13" t="str">
        <x:v>Arme confiée</x:v>
      </x:c>
      <x:c r="C2236" s="13" t="str">
        <x:v>Trophées</x:v>
      </x:c>
      <x:c r="D2236" s="13" t="str">
        <x:v>Familles de trophées</x:v>
      </x:c>
      <x:c r="E2236" s="13" t="str">
        <x:v>Lire Trophées</x:v>
      </x:c>
      <x:c r="F2236" s="13" t="str">
        <x:v>Reconstitution documentée V4 — nouvelle rédaction V5</x:v>
      </x:c>
      <x:c r="G2236" s="15" t="n">
        <x:v>6</x:v>
      </x:c>
      <x:c r="H2236" s="15" t="n">
        <x:v>12</x:v>
      </x:c>
    </x:row>
    <x:row r="2237" ht="52" customHeight="1">
      <x:c r="A2237" s="13" t="str">
        <x:v>TR-F08</x:v>
      </x:c>
      <x:c r="B2237" s="13" t="str">
        <x:v>Fragment de vaisseau</x:v>
      </x:c>
      <x:c r="C2237" s="13" t="str">
        <x:v>Trophées</x:v>
      </x:c>
      <x:c r="D2237" s="13" t="str">
        <x:v>Familles de trophées</x:v>
      </x:c>
      <x:c r="E2237" s="13" t="str">
        <x:v>Lire Trophées</x:v>
      </x:c>
      <x:c r="F2237" s="13" t="str">
        <x:v>Reconstitution documentée V4 — nouvelle rédaction V5</x:v>
      </x:c>
      <x:c r="G2237" s="15" t="n">
        <x:v>6</x:v>
      </x:c>
      <x:c r="H2237" s="15" t="n">
        <x:v>13</x:v>
      </x:c>
    </x:row>
    <x:row r="2238" ht="52" customHeight="1">
      <x:c r="A2238" s="13" t="str">
        <x:v>TR-F09</x:v>
      </x:c>
      <x:c r="B2238" s="13" t="str">
        <x:v>Balise de route</x:v>
      </x:c>
      <x:c r="C2238" s="13" t="str">
        <x:v>Trophées</x:v>
      </x:c>
      <x:c r="D2238" s="13" t="str">
        <x:v>Familles de trophées</x:v>
      </x:c>
      <x:c r="E2238" s="13" t="str">
        <x:v>Lire Trophées</x:v>
      </x:c>
      <x:c r="F2238" s="13" t="str">
        <x:v>Reconstitution documentée V4 — nouvelle rédaction V5</x:v>
      </x:c>
      <x:c r="G2238" s="15" t="n">
        <x:v>6</x:v>
      </x:c>
      <x:c r="H2238" s="15" t="n">
        <x:v>14</x:v>
      </x:c>
    </x:row>
    <x:row r="2239" ht="52" customHeight="1">
      <x:c r="A2239" s="13" t="str">
        <x:v>TR-F10</x:v>
      </x:c>
      <x:c r="B2239" s="13" t="str">
        <x:v>Objet humain de mission</x:v>
      </x:c>
      <x:c r="C2239" s="13" t="str">
        <x:v>Trophées</x:v>
      </x:c>
      <x:c r="D2239" s="13" t="str">
        <x:v>Familles de trophées</x:v>
      </x:c>
      <x:c r="E2239" s="13" t="str">
        <x:v>Lire Trophées</x:v>
      </x:c>
      <x:c r="F2239" s="13" t="str">
        <x:v>Reconstitution documentée V4 — nouvelle rédaction V5</x:v>
      </x:c>
      <x:c r="G2239" s="15" t="n">
        <x:v>6</x:v>
      </x:c>
      <x:c r="H2239" s="15" t="n">
        <x:v>15</x:v>
      </x:c>
    </x:row>
    <x:row r="2240" ht="52" customHeight="1">
      <x:c r="A2240" s="13" t="str">
        <x:v>TR-F11</x:v>
      </x:c>
      <x:c r="B2240" s="13" t="str">
        <x:v>Fragment de carapace</x:v>
      </x:c>
      <x:c r="C2240" s="13" t="str">
        <x:v>Trophées</x:v>
      </x:c>
      <x:c r="D2240" s="13" t="str">
        <x:v>Familles de trophées</x:v>
      </x:c>
      <x:c r="E2240" s="13" t="str">
        <x:v>Lire Trophées</x:v>
      </x:c>
      <x:c r="F2240" s="13" t="str">
        <x:v>Reconstitution documentée V4 — nouvelle rédaction V5</x:v>
      </x:c>
      <x:c r="G2240" s="15" t="n">
        <x:v>6</x:v>
      </x:c>
      <x:c r="H2240" s="15" t="n">
        <x:v>16</x:v>
      </x:c>
    </x:row>
    <x:row r="2241" ht="52" customHeight="1">
      <x:c r="A2241" s="13" t="str">
        <x:v>TR-F12</x:v>
      </x:c>
      <x:c r="B2241" s="13" t="str">
        <x:v>Matière végétale fictive</x:v>
      </x:c>
      <x:c r="C2241" s="13" t="str">
        <x:v>Trophées</x:v>
      </x:c>
      <x:c r="D2241" s="13" t="str">
        <x:v>Familles de trophées</x:v>
      </x:c>
      <x:c r="E2241" s="13" t="str">
        <x:v>Lire Trophées</x:v>
      </x:c>
      <x:c r="F2241" s="13" t="str">
        <x:v>Reconstitution documentée V4 — nouvelle rédaction V5</x:v>
      </x:c>
      <x:c r="G2241" s="15" t="n">
        <x:v>6</x:v>
      </x:c>
      <x:c r="H2241" s="15" t="n">
        <x:v>17</x:v>
      </x:c>
    </x:row>
    <x:row r="2242" ht="52" customHeight="1">
      <x:c r="A2242" s="13" t="str">
        <x:v>TR-F13</x:v>
      </x:c>
      <x:c r="B2242" s="13" t="str">
        <x:v>Pierre de lieu</x:v>
      </x:c>
      <x:c r="C2242" s="13" t="str">
        <x:v>Trophées</x:v>
      </x:c>
      <x:c r="D2242" s="13" t="str">
        <x:v>Familles de trophées</x:v>
      </x:c>
      <x:c r="E2242" s="13" t="str">
        <x:v>Lire Trophées</x:v>
      </x:c>
      <x:c r="F2242" s="13" t="str">
        <x:v>Reconstitution documentée V4 — nouvelle rédaction V5</x:v>
      </x:c>
      <x:c r="G2242" s="15" t="n">
        <x:v>6</x:v>
      </x:c>
      <x:c r="H2242" s="15" t="n">
        <x:v>18</x:v>
      </x:c>
    </x:row>
    <x:row r="2243" ht="52" customHeight="1">
      <x:c r="A2243" s="13" t="str">
        <x:v>TR-F14</x:v>
      </x:c>
      <x:c r="B2243" s="13" t="str">
        <x:v>Objet de cohorte</x:v>
      </x:c>
      <x:c r="C2243" s="13" t="str">
        <x:v>Trophées</x:v>
      </x:c>
      <x:c r="D2243" s="13" t="str">
        <x:v>Familles de trophées</x:v>
      </x:c>
      <x:c r="E2243" s="13" t="str">
        <x:v>Lire Trophées</x:v>
      </x:c>
      <x:c r="F2243" s="13" t="str">
        <x:v>Reconstitution documentée V4 — nouvelle rédaction V5</x:v>
      </x:c>
      <x:c r="G2243" s="15" t="n">
        <x:v>6</x:v>
      </x:c>
      <x:c r="H2243" s="15" t="n">
        <x:v>19</x:v>
      </x:c>
    </x:row>
    <x:row r="2244" ht="52" customHeight="1">
      <x:c r="A2244" s="13" t="str">
        <x:v>TR-F15</x:v>
      </x:c>
      <x:c r="B2244" s="13" t="str">
        <x:v>Trophée de duel</x:v>
      </x:c>
      <x:c r="C2244" s="13" t="str">
        <x:v>Trophées</x:v>
      </x:c>
      <x:c r="D2244" s="13" t="str">
        <x:v>Familles de trophées</x:v>
      </x:c>
      <x:c r="E2244" s="13" t="str">
        <x:v>Lire Trophées</x:v>
      </x:c>
      <x:c r="F2244" s="13" t="str">
        <x:v>Reconstitution documentée V4 — nouvelle rédaction V5</x:v>
      </x:c>
      <x:c r="G2244" s="15" t="n">
        <x:v>6</x:v>
      </x:c>
      <x:c r="H2244" s="15" t="n">
        <x:v>20</x:v>
      </x:c>
    </x:row>
    <x:row r="2245" ht="52" customHeight="1">
      <x:c r="A2245" s="13" t="str">
        <x:v>TR-F16</x:v>
      </x:c>
      <x:c r="B2245" s="13" t="str">
        <x:v>Objet de catastrophe</x:v>
      </x:c>
      <x:c r="C2245" s="13" t="str">
        <x:v>Trophées</x:v>
      </x:c>
      <x:c r="D2245" s="13" t="str">
        <x:v>Familles de trophées</x:v>
      </x:c>
      <x:c r="E2245" s="13" t="str">
        <x:v>Lire Trophées</x:v>
      </x:c>
      <x:c r="F2245" s="13" t="str">
        <x:v>Reconstitution documentée V4 — nouvelle rédaction V5</x:v>
      </x:c>
      <x:c r="G2245" s="15" t="n">
        <x:v>6</x:v>
      </x:c>
      <x:c r="H2245" s="15" t="n">
        <x:v>21</x:v>
      </x:c>
    </x:row>
    <x:row r="2246" ht="52" customHeight="1">
      <x:c r="A2246" s="13" t="str">
        <x:v>TR-F17</x:v>
      </x:c>
      <x:c r="B2246" s="13" t="str">
        <x:v>Objet du Warp</x:v>
      </x:c>
      <x:c r="C2246" s="13" t="str">
        <x:v>Trophées</x:v>
      </x:c>
      <x:c r="D2246" s="13" t="str">
        <x:v>Familles de trophées</x:v>
      </x:c>
      <x:c r="E2246" s="13" t="str">
        <x:v>Lire Trophées</x:v>
      </x:c>
      <x:c r="F2246" s="13" t="str">
        <x:v>Reconstitution documentée V4 — nouvelle rédaction V5</x:v>
      </x:c>
      <x:c r="G2246" s="15" t="n">
        <x:v>6</x:v>
      </x:c>
      <x:c r="H2246" s="15" t="n">
        <x:v>22</x:v>
      </x:c>
    </x:row>
    <x:row r="2247" ht="52" customHeight="1">
      <x:c r="A2247" s="13" t="str">
        <x:v>TR-F18</x:v>
      </x:c>
      <x:c r="B2247" s="13" t="str">
        <x:v>Réplique pédagogique</x:v>
      </x:c>
      <x:c r="C2247" s="13" t="str">
        <x:v>Trophées</x:v>
      </x:c>
      <x:c r="D2247" s="13" t="str">
        <x:v>Familles de trophées</x:v>
      </x:c>
      <x:c r="E2247" s="13" t="str">
        <x:v>Lire Trophées</x:v>
      </x:c>
      <x:c r="F2247" s="13" t="str">
        <x:v>Reconstitution documentée V4 — nouvelle rédaction V5</x:v>
      </x:c>
      <x:c r="G2247" s="15" t="n">
        <x:v>6</x:v>
      </x:c>
      <x:c r="H2247" s="15" t="n">
        <x:v>23</x:v>
      </x:c>
    </x:row>
    <x:row r="2248" ht="52" customHeight="1">
      <x:c r="A2248" s="13" t="str">
        <x:v>TR-H01</x:v>
      </x:c>
      <x:c r="B2248" s="13" t="str">
        <x:v>La marque derrière la corne</x:v>
      </x:c>
      <x:c r="C2248" s="13" t="str">
        <x:v>Trophées</x:v>
      </x:c>
      <x:c r="D2248" s="13" t="str">
        <x:v>Histoires des objets</x:v>
      </x:c>
      <x:c r="E2248" s="13" t="str">
        <x:v>Lire Trophées</x:v>
      </x:c>
      <x:c r="F2248" s="13" t="str">
        <x:v>Reconstitution documentée V4 — nouvelle rédaction V5</x:v>
      </x:c>
      <x:c r="G2248" s="15" t="n">
        <x:v>9</x:v>
      </x:c>
      <x:c r="H2248" s="15" t="n">
        <x:v>6</x:v>
      </x:c>
    </x:row>
    <x:row r="2249" ht="52" customHeight="1">
      <x:c r="A2249" s="13" t="str">
        <x:v>TR-H02</x:v>
      </x:c>
      <x:c r="B2249" s="13" t="str">
        <x:v>Le crâne de la chasse partagée</x:v>
      </x:c>
      <x:c r="C2249" s="13" t="str">
        <x:v>Trophées</x:v>
      </x:c>
      <x:c r="D2249" s="13" t="str">
        <x:v>Histoires des objets</x:v>
      </x:c>
      <x:c r="E2249" s="13" t="str">
        <x:v>Lire Trophées</x:v>
      </x:c>
      <x:c r="F2249" s="13" t="str">
        <x:v>Reconstitution documentée V4 — nouvelle rédaction V5</x:v>
      </x:c>
      <x:c r="G2249" s="15" t="n">
        <x:v>9</x:v>
      </x:c>
      <x:c r="H2249" s="15" t="n">
        <x:v>7</x:v>
      </x:c>
    </x:row>
    <x:row r="2250" ht="52" customHeight="1">
      <x:c r="A2250" s="13" t="str">
        <x:v>TR-H03</x:v>
      </x:c>
      <x:c r="B2250" s="13" t="str">
        <x:v>Le masque aux deux attaches</x:v>
      </x:c>
      <x:c r="C2250" s="13" t="str">
        <x:v>Trophées</x:v>
      </x:c>
      <x:c r="D2250" s="13" t="str">
        <x:v>Histoires des objets</x:v>
      </x:c>
      <x:c r="E2250" s="13" t="str">
        <x:v>Lire Trophées</x:v>
      </x:c>
      <x:c r="F2250" s="13" t="str">
        <x:v>Reconstitution documentée V4 — nouvelle rédaction V5</x:v>
      </x:c>
      <x:c r="G2250" s="15" t="n">
        <x:v>9</x:v>
      </x:c>
      <x:c r="H2250" s="15" t="n">
        <x:v>8</x:v>
      </x:c>
    </x:row>
    <x:row r="2251" ht="52" customHeight="1">
      <x:c r="A2251" s="13" t="str">
        <x:v>TR-H04</x:v>
      </x:c>
      <x:c r="B2251" s="13" t="str">
        <x:v>La balise qui rentra seule</x:v>
      </x:c>
      <x:c r="C2251" s="13" t="str">
        <x:v>Trophées</x:v>
      </x:c>
      <x:c r="D2251" s="13" t="str">
        <x:v>Histoires des objets</x:v>
      </x:c>
      <x:c r="E2251" s="13" t="str">
        <x:v>Lire Trophées</x:v>
      </x:c>
      <x:c r="F2251" s="13" t="str">
        <x:v>Reconstitution documentée V4 — nouvelle rédaction V5</x:v>
      </x:c>
      <x:c r="G2251" s="15" t="n">
        <x:v>9</x:v>
      </x:c>
      <x:c r="H2251" s="15" t="n">
        <x:v>9</x:v>
      </x:c>
    </x:row>
    <x:row r="2252" ht="52" customHeight="1">
      <x:c r="A2252" s="13" t="str">
        <x:v>TR-H05</x:v>
      </x:c>
      <x:c r="B2252" s="13" t="str">
        <x:v>La lame réparée trois fois</x:v>
      </x:c>
      <x:c r="C2252" s="13" t="str">
        <x:v>Trophées</x:v>
      </x:c>
      <x:c r="D2252" s="13" t="str">
        <x:v>Histoires des objets</x:v>
      </x:c>
      <x:c r="E2252" s="13" t="str">
        <x:v>Lire Trophées</x:v>
      </x:c>
      <x:c r="F2252" s="13" t="str">
        <x:v>Reconstitution documentée V4 — nouvelle rédaction V5</x:v>
      </x:c>
      <x:c r="G2252" s="15" t="n">
        <x:v>9</x:v>
      </x:c>
      <x:c r="H2252" s="15" t="n">
        <x:v>10</x:v>
      </x:c>
    </x:row>
    <x:row r="2253" ht="52" customHeight="1">
      <x:c r="A2253" s="13" t="str">
        <x:v>TR-H06</x:v>
      </x:c>
      <x:c r="B2253" s="13" t="str">
        <x:v>Le fragment de la longue coque</x:v>
      </x:c>
      <x:c r="C2253" s="13" t="str">
        <x:v>Trophées</x:v>
      </x:c>
      <x:c r="D2253" s="13" t="str">
        <x:v>Histoires des objets</x:v>
      </x:c>
      <x:c r="E2253" s="13" t="str">
        <x:v>Lire Trophées</x:v>
      </x:c>
      <x:c r="F2253" s="13" t="str">
        <x:v>Reconstitution documentée V4 — nouvelle rédaction V5</x:v>
      </x:c>
      <x:c r="G2253" s="15" t="n">
        <x:v>9</x:v>
      </x:c>
      <x:c r="H2253" s="15" t="n">
        <x:v>11</x:v>
      </x:c>
    </x:row>
    <x:row r="2254" ht="52" customHeight="1">
      <x:c r="A2254" s="13" t="str">
        <x:v>TR-H07</x:v>
      </x:c>
      <x:c r="B2254" s="13" t="str">
        <x:v>Le lien de la cohorte</x:v>
      </x:c>
      <x:c r="C2254" s="13" t="str">
        <x:v>Trophées</x:v>
      </x:c>
      <x:c r="D2254" s="13" t="str">
        <x:v>Histoires des objets</x:v>
      </x:c>
      <x:c r="E2254" s="13" t="str">
        <x:v>Lire Trophées</x:v>
      </x:c>
      <x:c r="F2254" s="13" t="str">
        <x:v>Reconstitution documentée V4 — nouvelle rédaction V5</x:v>
      </x:c>
      <x:c r="G2254" s="15" t="n">
        <x:v>9</x:v>
      </x:c>
      <x:c r="H2254" s="15" t="n">
        <x:v>12</x:v>
      </x:c>
    </x:row>
    <x:row r="2255" ht="52" customHeight="1">
      <x:c r="A2255" s="13" t="str">
        <x:v>TR-H08</x:v>
      </x:c>
      <x:c r="B2255" s="13" t="str">
        <x:v>La pierre après la crue</x:v>
      </x:c>
      <x:c r="C2255" s="13" t="str">
        <x:v>Trophées</x:v>
      </x:c>
      <x:c r="D2255" s="13" t="str">
        <x:v>Histoires des objets</x:v>
      </x:c>
      <x:c r="E2255" s="13" t="str">
        <x:v>Lire Trophées</x:v>
      </x:c>
      <x:c r="F2255" s="13" t="str">
        <x:v>Reconstitution documentée V4 — nouvelle rédaction V5</x:v>
      </x:c>
      <x:c r="G2255" s="15" t="n">
        <x:v>9</x:v>
      </x:c>
      <x:c r="H2255" s="15" t="n">
        <x:v>13</x:v>
      </x:c>
    </x:row>
    <x:row r="2256" ht="52" customHeight="1">
      <x:c r="A2256" s="13" t="str">
        <x:v>TR-H09</x:v>
      </x:c>
      <x:c r="B2256" s="13" t="str">
        <x:v>La plaque du nom fautif</x:v>
      </x:c>
      <x:c r="C2256" s="13" t="str">
        <x:v>Trophées</x:v>
      </x:c>
      <x:c r="D2256" s="13" t="str">
        <x:v>Histoires des objets</x:v>
      </x:c>
      <x:c r="E2256" s="13" t="str">
        <x:v>Lire Trophées</x:v>
      </x:c>
      <x:c r="F2256" s="13" t="str">
        <x:v>Reconstitution documentée V4 — nouvelle rédaction V5</x:v>
      </x:c>
      <x:c r="G2256" s="15" t="n">
        <x:v>9</x:v>
      </x:c>
      <x:c r="H2256" s="15" t="n">
        <x:v>14</x:v>
      </x:c>
    </x:row>
    <x:row r="2257" ht="52" customHeight="1">
      <x:c r="A2257" s="13" t="str">
        <x:v>TR-H10</x:v>
      </x:c>
      <x:c r="B2257" s="13" t="str">
        <x:v>Le repère de Mara</x:v>
      </x:c>
      <x:c r="C2257" s="13" t="str">
        <x:v>Trophées</x:v>
      </x:c>
      <x:c r="D2257" s="13" t="str">
        <x:v>Histoires des objets</x:v>
      </x:c>
      <x:c r="E2257" s="13" t="str">
        <x:v>Lire Trophées</x:v>
      </x:c>
      <x:c r="F2257" s="13" t="str">
        <x:v>Reconstitution documentée V4 — nouvelle rédaction V5</x:v>
      </x:c>
      <x:c r="G2257" s="15" t="n">
        <x:v>9</x:v>
      </x:c>
      <x:c r="H2257" s="15" t="n">
        <x:v>15</x:v>
      </x:c>
    </x:row>
    <x:row r="2258" ht="52" customHeight="1">
      <x:c r="A2258" s="13" t="str">
        <x:v>TR-H11</x:v>
      </x:c>
      <x:c r="B2258" s="13" t="str">
        <x:v>L’objet d’avant le seuil</x:v>
      </x:c>
      <x:c r="C2258" s="13" t="str">
        <x:v>Trophées</x:v>
      </x:c>
      <x:c r="D2258" s="13" t="str">
        <x:v>Histoires des objets</x:v>
      </x:c>
      <x:c r="E2258" s="13" t="str">
        <x:v>Lire Trophées</x:v>
      </x:c>
      <x:c r="F2258" s="13" t="str">
        <x:v>Reconstitution documentée V4 — nouvelle rédaction V5</x:v>
      </x:c>
      <x:c r="G2258" s="15" t="n">
        <x:v>9</x:v>
      </x:c>
      <x:c r="H2258" s="15" t="n">
        <x:v>16</x:v>
      </x:c>
    </x:row>
    <x:row r="2259" ht="52" customHeight="1">
      <x:c r="A2259" s="13" t="str">
        <x:v>TR-H12</x:v>
      </x:c>
      <x:c r="B2259" s="13" t="str">
        <x:v>Le trophée resté sans victoire</x:v>
      </x:c>
      <x:c r="C2259" s="13" t="str">
        <x:v>Trophées</x:v>
      </x:c>
      <x:c r="D2259" s="13" t="str">
        <x:v>Histoires des objets</x:v>
      </x:c>
      <x:c r="E2259" s="13" t="str">
        <x:v>Lire Trophées</x:v>
      </x:c>
      <x:c r="F2259" s="13" t="str">
        <x:v>Reconstitution documentée V4 — nouvelle rédaction V5</x:v>
      </x:c>
      <x:c r="G2259" s="15" t="n">
        <x:v>9</x:v>
      </x:c>
      <x:c r="H2259" s="15" t="n">
        <x:v>17</x:v>
      </x:c>
    </x:row>
    <x:row r="2260" ht="52" customHeight="1">
      <x:c r="A2260" s="13" t="str">
        <x:v>TR-H01-S1</x:v>
      </x:c>
      <x:c r="B2260" s="13" t="str">
        <x:v>Tourner le profil</x:v>
      </x:c>
      <x:c r="C2260" s="13" t="str">
        <x:v>Trophées</x:v>
      </x:c>
      <x:c r="D2260" s="13" t="str">
        <x:v>Révélations des objets</x:v>
      </x:c>
      <x:c r="E2260" s="13" t="str">
        <x:v>Lire Trophées</x:v>
      </x:c>
      <x:c r="F2260" s="13" t="str">
        <x:v>Reconstitution documentée V4 — nouvelle rédaction V5</x:v>
      </x:c>
      <x:c r="G2260" s="15" t="n">
        <x:v>11</x:v>
      </x:c>
      <x:c r="H2260" s="15" t="n">
        <x:v>6</x:v>
      </x:c>
    </x:row>
    <x:row r="2261" ht="52" customHeight="1">
      <x:c r="A2261" s="13" t="str">
        <x:v>TR-H01-S2</x:v>
      </x:c>
      <x:c r="B2261" s="13" t="str">
        <x:v>Éclairer la jonction</x:v>
      </x:c>
      <x:c r="C2261" s="13" t="str">
        <x:v>Trophées</x:v>
      </x:c>
      <x:c r="D2261" s="13" t="str">
        <x:v>Révélations des objets</x:v>
      </x:c>
      <x:c r="E2261" s="13" t="str">
        <x:v>Lire Trophées</x:v>
      </x:c>
      <x:c r="F2261" s="13" t="str">
        <x:v>Reconstitution documentée V4 — nouvelle rédaction V5</x:v>
      </x:c>
      <x:c r="G2261" s="15" t="n">
        <x:v>11</x:v>
      </x:c>
      <x:c r="H2261" s="15" t="n">
        <x:v>7</x:v>
      </x:c>
    </x:row>
    <x:row r="2262" ht="52" customHeight="1">
      <x:c r="A2262" s="13" t="str">
        <x:v>TR-H01-S3</x:v>
      </x:c>
      <x:c r="B2262" s="13" t="str">
        <x:v>Comparer le terrain</x:v>
      </x:c>
      <x:c r="C2262" s="13" t="str">
        <x:v>Trophées</x:v>
      </x:c>
      <x:c r="D2262" s="13" t="str">
        <x:v>Révélations des objets</x:v>
      </x:c>
      <x:c r="E2262" s="13" t="str">
        <x:v>Lire Trophées</x:v>
      </x:c>
      <x:c r="F2262" s="13" t="str">
        <x:v>Reconstitution documentée V4 — nouvelle rédaction V5</x:v>
      </x:c>
      <x:c r="G2262" s="15" t="n">
        <x:v>11</x:v>
      </x:c>
      <x:c r="H2262" s="15" t="n">
        <x:v>8</x:v>
      </x:c>
    </x:row>
    <x:row r="2263" ht="52" customHeight="1">
      <x:c r="A2263" s="13" t="str">
        <x:v>TR-H01-S4</x:v>
      </x:c>
      <x:c r="B2263" s="13" t="str">
        <x:v>Composer la plaque</x:v>
      </x:c>
      <x:c r="C2263" s="13" t="str">
        <x:v>Trophées</x:v>
      </x:c>
      <x:c r="D2263" s="13" t="str">
        <x:v>Révélations des objets</x:v>
      </x:c>
      <x:c r="E2263" s="13" t="str">
        <x:v>Lire Trophées</x:v>
      </x:c>
      <x:c r="F2263" s="13" t="str">
        <x:v>Reconstitution documentée V4 — nouvelle rédaction V5</x:v>
      </x:c>
      <x:c r="G2263" s="15" t="n">
        <x:v>11</x:v>
      </x:c>
      <x:c r="H2263" s="15" t="n">
        <x:v>9</x:v>
      </x:c>
    </x:row>
    <x:row r="2264" ht="52" customHeight="1">
      <x:c r="A2264" s="13" t="str">
        <x:v>TR-H02-S1</x:v>
      </x:c>
      <x:c r="B2264" s="13" t="str">
        <x:v>Observer le revers</x:v>
      </x:c>
      <x:c r="C2264" s="13" t="str">
        <x:v>Trophées</x:v>
      </x:c>
      <x:c r="D2264" s="13" t="str">
        <x:v>Révélations des objets</x:v>
      </x:c>
      <x:c r="E2264" s="13" t="str">
        <x:v>Lire Trophées</x:v>
      </x:c>
      <x:c r="F2264" s="13" t="str">
        <x:v>Reconstitution documentée V4 — nouvelle rédaction V5</x:v>
      </x:c>
      <x:c r="G2264" s="15" t="n">
        <x:v>11</x:v>
      </x:c>
      <x:c r="H2264" s="15" t="n">
        <x:v>10</x:v>
      </x:c>
    </x:row>
    <x:row r="2265" ht="52" customHeight="1">
      <x:c r="A2265" s="13" t="str">
        <x:v>TR-H02-S2</x:v>
      </x:c>
      <x:c r="B2265" s="13" t="str">
        <x:v>Rapprocher les marques</x:v>
      </x:c>
      <x:c r="C2265" s="13" t="str">
        <x:v>Trophées</x:v>
      </x:c>
      <x:c r="D2265" s="13" t="str">
        <x:v>Révélations des objets</x:v>
      </x:c>
      <x:c r="E2265" s="13" t="str">
        <x:v>Lire Trophées</x:v>
      </x:c>
      <x:c r="F2265" s="13" t="str">
        <x:v>Reconstitution documentée V4 — nouvelle rédaction V5</x:v>
      </x:c>
      <x:c r="G2265" s="15" t="n">
        <x:v>11</x:v>
      </x:c>
      <x:c r="H2265" s="15" t="n">
        <x:v>11</x:v>
      </x:c>
    </x:row>
    <x:row r="2266" ht="52" customHeight="1">
      <x:c r="A2266" s="13" t="str">
        <x:v>TR-H02-S3</x:v>
      </x:c>
      <x:c r="B2266" s="13" t="str">
        <x:v>Croiser les voix</x:v>
      </x:c>
      <x:c r="C2266" s="13" t="str">
        <x:v>Trophées</x:v>
      </x:c>
      <x:c r="D2266" s="13" t="str">
        <x:v>Révélations des objets</x:v>
      </x:c>
      <x:c r="E2266" s="13" t="str">
        <x:v>Lire Trophées</x:v>
      </x:c>
      <x:c r="F2266" s="13" t="str">
        <x:v>Reconstitution documentée V4 — nouvelle rédaction V5</x:v>
      </x:c>
      <x:c r="G2266" s="15" t="n">
        <x:v>11</x:v>
      </x:c>
      <x:c r="H2266" s="15" t="n">
        <x:v>12</x:v>
      </x:c>
    </x:row>
    <x:row r="2267" ht="52" customHeight="1">
      <x:c r="A2267" s="13" t="str">
        <x:v>TR-H02-S4</x:v>
      </x:c>
      <x:c r="B2267" s="13" t="str">
        <x:v>Réorganiser l’exposition</x:v>
      </x:c>
      <x:c r="C2267" s="13" t="str">
        <x:v>Trophées</x:v>
      </x:c>
      <x:c r="D2267" s="13" t="str">
        <x:v>Révélations des objets</x:v>
      </x:c>
      <x:c r="E2267" s="13" t="str">
        <x:v>Lire Trophées</x:v>
      </x:c>
      <x:c r="F2267" s="13" t="str">
        <x:v>Reconstitution documentée V4 — nouvelle rédaction V5</x:v>
      </x:c>
      <x:c r="G2267" s="15" t="n">
        <x:v>11</x:v>
      </x:c>
      <x:c r="H2267" s="15" t="n">
        <x:v>13</x:v>
      </x:c>
    </x:row>
    <x:row r="2268" ht="52" customHeight="1">
      <x:c r="A2268" s="13" t="str">
        <x:v>TR-H03-S1</x:v>
      </x:c>
      <x:c r="B2268" s="13" t="str">
        <x:v>Inspecter le revers</x:v>
      </x:c>
      <x:c r="C2268" s="13" t="str">
        <x:v>Trophées</x:v>
      </x:c>
      <x:c r="D2268" s="13" t="str">
        <x:v>Révélations des objets</x:v>
      </x:c>
      <x:c r="E2268" s="13" t="str">
        <x:v>Lire Trophées</x:v>
      </x:c>
      <x:c r="F2268" s="13" t="str">
        <x:v>Reconstitution documentée V4 — nouvelle rédaction V5</x:v>
      </x:c>
      <x:c r="G2268" s="15" t="n">
        <x:v>11</x:v>
      </x:c>
      <x:c r="H2268" s="15" t="n">
        <x:v>14</x:v>
      </x:c>
    </x:row>
    <x:row r="2269" ht="52" customHeight="1">
      <x:c r="A2269" s="13" t="str">
        <x:v>TR-H03-S2</x:v>
      </x:c>
      <x:c r="B2269" s="13" t="str">
        <x:v>Faire glisser le calque</x:v>
      </x:c>
      <x:c r="C2269" s="13" t="str">
        <x:v>Trophées</x:v>
      </x:c>
      <x:c r="D2269" s="13" t="str">
        <x:v>Révélations des objets</x:v>
      </x:c>
      <x:c r="E2269" s="13" t="str">
        <x:v>Lire Trophées</x:v>
      </x:c>
      <x:c r="F2269" s="13" t="str">
        <x:v>Reconstitution documentée V4 — nouvelle rédaction V5</x:v>
      </x:c>
      <x:c r="G2269" s="15" t="n">
        <x:v>11</x:v>
      </x:c>
      <x:c r="H2269" s="15" t="n">
        <x:v>15</x:v>
      </x:c>
    </x:row>
    <x:row r="2270" ht="52" customHeight="1">
      <x:c r="A2270" s="13" t="str">
        <x:v>TR-H03-S3</x:v>
      </x:c>
      <x:c r="B2270" s="13" t="str">
        <x:v>Ouvrir le tiroir lié</x:v>
      </x:c>
      <x:c r="C2270" s="13" t="str">
        <x:v>Trophées</x:v>
      </x:c>
      <x:c r="D2270" s="13" t="str">
        <x:v>Révélations des objets</x:v>
      </x:c>
      <x:c r="E2270" s="13" t="str">
        <x:v>Lire Trophées</x:v>
      </x:c>
      <x:c r="F2270" s="13" t="str">
        <x:v>Reconstitution documentée V4 — nouvelle rédaction V5</x:v>
      </x:c>
      <x:c r="G2270" s="15" t="n">
        <x:v>11</x:v>
      </x:c>
      <x:c r="H2270" s="15" t="n">
        <x:v>16</x:v>
      </x:c>
    </x:row>
    <x:row r="2271" ht="52" customHeight="1">
      <x:c r="A2271" s="13" t="str">
        <x:v>TR-H03-S4</x:v>
      </x:c>
      <x:c r="B2271" s="13" t="str">
        <x:v>Poser deux repères</x:v>
      </x:c>
      <x:c r="C2271" s="13" t="str">
        <x:v>Trophées</x:v>
      </x:c>
      <x:c r="D2271" s="13" t="str">
        <x:v>Révélations des objets</x:v>
      </x:c>
      <x:c r="E2271" s="13" t="str">
        <x:v>Lire Trophées</x:v>
      </x:c>
      <x:c r="F2271" s="13" t="str">
        <x:v>Reconstitution documentée V4 — nouvelle rédaction V5</x:v>
      </x:c>
      <x:c r="G2271" s="15" t="n">
        <x:v>11</x:v>
      </x:c>
      <x:c r="H2271" s="15" t="n">
        <x:v>17</x:v>
      </x:c>
    </x:row>
    <x:row r="2272" ht="52" customHeight="1">
      <x:c r="A2272" s="13" t="str">
        <x:v>TR-H04-S1</x:v>
      </x:c>
      <x:c r="B2272" s="13" t="str">
        <x:v>Orienter le boîtier</x:v>
      </x:c>
      <x:c r="C2272" s="13" t="str">
        <x:v>Trophées</x:v>
      </x:c>
      <x:c r="D2272" s="13" t="str">
        <x:v>Révélations des objets</x:v>
      </x:c>
      <x:c r="E2272" s="13" t="str">
        <x:v>Lire Trophées</x:v>
      </x:c>
      <x:c r="F2272" s="13" t="str">
        <x:v>Reconstitution documentée V4 — nouvelle rédaction V5</x:v>
      </x:c>
      <x:c r="G2272" s="15" t="n">
        <x:v>11</x:v>
      </x:c>
      <x:c r="H2272" s="15" t="n">
        <x:v>18</x:v>
      </x:c>
    </x:row>
    <x:row r="2273" ht="52" customHeight="1">
      <x:c r="A2273" s="13" t="str">
        <x:v>TR-H04-S2</x:v>
      </x:c>
      <x:c r="B2273" s="13" t="str">
        <x:v>Isoler la pulsation</x:v>
      </x:c>
      <x:c r="C2273" s="13" t="str">
        <x:v>Trophées</x:v>
      </x:c>
      <x:c r="D2273" s="13" t="str">
        <x:v>Révélations des objets</x:v>
      </x:c>
      <x:c r="E2273" s="13" t="str">
        <x:v>Lire Trophées</x:v>
      </x:c>
      <x:c r="F2273" s="13" t="str">
        <x:v>Reconstitution documentée V4 — nouvelle rédaction V5</x:v>
      </x:c>
      <x:c r="G2273" s="15" t="n">
        <x:v>11</x:v>
      </x:c>
      <x:c r="H2273" s="15" t="n">
        <x:v>19</x:v>
      </x:c>
    </x:row>
    <x:row r="2274" ht="52" customHeight="1">
      <x:c r="A2274" s="13" t="str">
        <x:v>TR-H04-S3</x:v>
      </x:c>
      <x:c r="B2274" s="13" t="str">
        <x:v>Aligner les escales</x:v>
      </x:c>
      <x:c r="C2274" s="13" t="str">
        <x:v>Trophées</x:v>
      </x:c>
      <x:c r="D2274" s="13" t="str">
        <x:v>Révélations des objets</x:v>
      </x:c>
      <x:c r="E2274" s="13" t="str">
        <x:v>Lire Trophées</x:v>
      </x:c>
      <x:c r="F2274" s="13" t="str">
        <x:v>Reconstitution documentée V4 — nouvelle rédaction V5</x:v>
      </x:c>
      <x:c r="G2274" s="15" t="n">
        <x:v>11</x:v>
      </x:c>
      <x:c r="H2274" s="15" t="n">
        <x:v>20</x:v>
      </x:c>
    </x:row>
    <x:row r="2275" ht="52" customHeight="1">
      <x:c r="A2275" s="13" t="str">
        <x:v>TR-H04-S4</x:v>
      </x:c>
      <x:c r="B2275" s="13" t="str">
        <x:v>Laisser une place vide</x:v>
      </x:c>
      <x:c r="C2275" s="13" t="str">
        <x:v>Trophées</x:v>
      </x:c>
      <x:c r="D2275" s="13" t="str">
        <x:v>Révélations des objets</x:v>
      </x:c>
      <x:c r="E2275" s="13" t="str">
        <x:v>Lire Trophées</x:v>
      </x:c>
      <x:c r="F2275" s="13" t="str">
        <x:v>Reconstitution documentée V4 — nouvelle rédaction V5</x:v>
      </x:c>
      <x:c r="G2275" s="15" t="n">
        <x:v>11</x:v>
      </x:c>
      <x:c r="H2275" s="15" t="n">
        <x:v>21</x:v>
      </x:c>
    </x:row>
    <x:row r="2276" ht="52" customHeight="1">
      <x:c r="A2276" s="13" t="str">
        <x:v>TR-H05-S1</x:v>
      </x:c>
      <x:c r="B2276" s="13" t="str">
        <x:v>Éclairer les reprises</x:v>
      </x:c>
      <x:c r="C2276" s="13" t="str">
        <x:v>Trophées</x:v>
      </x:c>
      <x:c r="D2276" s="13" t="str">
        <x:v>Révélations des objets</x:v>
      </x:c>
      <x:c r="E2276" s="13" t="str">
        <x:v>Lire Trophées</x:v>
      </x:c>
      <x:c r="F2276" s="13" t="str">
        <x:v>Reconstitution documentée V4 — nouvelle rédaction V5</x:v>
      </x:c>
      <x:c r="G2276" s="15" t="n">
        <x:v>11</x:v>
      </x:c>
      <x:c r="H2276" s="15" t="n">
        <x:v>22</x:v>
      </x:c>
    </x:row>
    <x:row r="2277" ht="52" customHeight="1">
      <x:c r="A2277" s="13" t="str">
        <x:v>TR-H05-S2</x:v>
      </x:c>
      <x:c r="B2277" s="13" t="str">
        <x:v>Comparer les motifs</x:v>
      </x:c>
      <x:c r="C2277" s="13" t="str">
        <x:v>Trophées</x:v>
      </x:c>
      <x:c r="D2277" s="13" t="str">
        <x:v>Révélations des objets</x:v>
      </x:c>
      <x:c r="E2277" s="13" t="str">
        <x:v>Lire Trophées</x:v>
      </x:c>
      <x:c r="F2277" s="13" t="str">
        <x:v>Reconstitution documentée V4 — nouvelle rédaction V5</x:v>
      </x:c>
      <x:c r="G2277" s="15" t="n">
        <x:v>11</x:v>
      </x:c>
      <x:c r="H2277" s="15" t="n">
        <x:v>23</x:v>
      </x:c>
    </x:row>
    <x:row r="2278" ht="52" customHeight="1">
      <x:c r="A2278" s="13" t="str">
        <x:v>TR-H05-S3</x:v>
      </x:c>
      <x:c r="B2278" s="13" t="str">
        <x:v>Écouter l’échec</x:v>
      </x:c>
      <x:c r="C2278" s="13" t="str">
        <x:v>Trophées</x:v>
      </x:c>
      <x:c r="D2278" s="13" t="str">
        <x:v>Révélations des objets</x:v>
      </x:c>
      <x:c r="E2278" s="13" t="str">
        <x:v>Lire Trophées</x:v>
      </x:c>
      <x:c r="F2278" s="13" t="str">
        <x:v>Reconstitution documentée V4 — nouvelle rédaction V5</x:v>
      </x:c>
      <x:c r="G2278" s="15" t="n">
        <x:v>11</x:v>
      </x:c>
      <x:c r="H2278" s="15" t="n">
        <x:v>24</x:v>
      </x:c>
    </x:row>
    <x:row r="2279" ht="52" customHeight="1">
      <x:c r="A2279" s="13" t="str">
        <x:v>TR-H05-S4</x:v>
      </x:c>
      <x:c r="B2279" s="13" t="str">
        <x:v>Préparer le retrait</x:v>
      </x:c>
      <x:c r="C2279" s="13" t="str">
        <x:v>Trophées</x:v>
      </x:c>
      <x:c r="D2279" s="13" t="str">
        <x:v>Révélations des objets</x:v>
      </x:c>
      <x:c r="E2279" s="13" t="str">
        <x:v>Lire Trophées</x:v>
      </x:c>
      <x:c r="F2279" s="13" t="str">
        <x:v>Reconstitution documentée V4 — nouvelle rédaction V5</x:v>
      </x:c>
      <x:c r="G2279" s="15" t="n">
        <x:v>11</x:v>
      </x:c>
      <x:c r="H2279" s="15" t="n">
        <x:v>25</x:v>
      </x:c>
    </x:row>
    <x:row r="2280" ht="52" customHeight="1">
      <x:c r="A2280" s="13" t="str">
        <x:v>TR-H06-S1</x:v>
      </x:c>
      <x:c r="B2280" s="13" t="str">
        <x:v>Poser le fragment sur gabarit</x:v>
      </x:c>
      <x:c r="C2280" s="13" t="str">
        <x:v>Trophées</x:v>
      </x:c>
      <x:c r="D2280" s="13" t="str">
        <x:v>Révélations des objets</x:v>
      </x:c>
      <x:c r="E2280" s="13" t="str">
        <x:v>Lire Trophées</x:v>
      </x:c>
      <x:c r="F2280" s="13" t="str">
        <x:v>Reconstitution documentée V4 — nouvelle rédaction V5</x:v>
      </x:c>
      <x:c r="G2280" s="15" t="n">
        <x:v>11</x:v>
      </x:c>
      <x:c r="H2280" s="15" t="n">
        <x:v>26</x:v>
      </x:c>
    </x:row>
    <x:row r="2281" ht="52" customHeight="1">
      <x:c r="A2281" s="13" t="str">
        <x:v>TR-H06-S2</x:v>
      </x:c>
      <x:c r="B2281" s="13" t="str">
        <x:v>Éclairer les couches</x:v>
      </x:c>
      <x:c r="C2281" s="13" t="str">
        <x:v>Trophées</x:v>
      </x:c>
      <x:c r="D2281" s="13" t="str">
        <x:v>Révélations des objets</x:v>
      </x:c>
      <x:c r="E2281" s="13" t="str">
        <x:v>Lire Trophées</x:v>
      </x:c>
      <x:c r="F2281" s="13" t="str">
        <x:v>Reconstitution documentée V4 — nouvelle rédaction V5</x:v>
      </x:c>
      <x:c r="G2281" s="15" t="n">
        <x:v>11</x:v>
      </x:c>
      <x:c r="H2281" s="15" t="n">
        <x:v>27</x:v>
      </x:c>
    </x:row>
    <x:row r="2282" ht="52" customHeight="1">
      <x:c r="A2282" s="13" t="str">
        <x:v>TR-H06-S3</x:v>
      </x:c>
      <x:c r="B2282" s="13" t="str">
        <x:v>Rapprocher les outils</x:v>
      </x:c>
      <x:c r="C2282" s="13" t="str">
        <x:v>Trophées</x:v>
      </x:c>
      <x:c r="D2282" s="13" t="str">
        <x:v>Révélations des objets</x:v>
      </x:c>
      <x:c r="E2282" s="13" t="str">
        <x:v>Lire Trophées</x:v>
      </x:c>
      <x:c r="F2282" s="13" t="str">
        <x:v>Reconstitution documentée V4 — nouvelle rédaction V5</x:v>
      </x:c>
      <x:c r="G2282" s="15" t="n">
        <x:v>11</x:v>
      </x:c>
      <x:c r="H2282" s="15" t="n">
        <x:v>28</x:v>
      </x:c>
    </x:row>
    <x:row r="2283" ht="52" customHeight="1">
      <x:c r="A2283" s="13" t="str">
        <x:v>TR-H06-S4</x:v>
      </x:c>
      <x:c r="B2283" s="13" t="str">
        <x:v>Installer près de la route</x:v>
      </x:c>
      <x:c r="C2283" s="13" t="str">
        <x:v>Trophées</x:v>
      </x:c>
      <x:c r="D2283" s="13" t="str">
        <x:v>Révélations des objets</x:v>
      </x:c>
      <x:c r="E2283" s="13" t="str">
        <x:v>Lire Trophées</x:v>
      </x:c>
      <x:c r="F2283" s="13" t="str">
        <x:v>Reconstitution documentée V4 — nouvelle rédaction V5</x:v>
      </x:c>
      <x:c r="G2283" s="15" t="n">
        <x:v>11</x:v>
      </x:c>
      <x:c r="H2283" s="15" t="n">
        <x:v>29</x:v>
      </x:c>
    </x:row>
    <x:row r="2284" ht="52" customHeight="1">
      <x:c r="A2284" s="13" t="str">
        <x:v>TR-H07-S1</x:v>
      </x:c>
      <x:c r="B2284" s="13" t="str">
        <x:v>Déplier le lien</x:v>
      </x:c>
      <x:c r="C2284" s="13" t="str">
        <x:v>Trophées</x:v>
      </x:c>
      <x:c r="D2284" s="13" t="str">
        <x:v>Révélations des objets</x:v>
      </x:c>
      <x:c r="E2284" s="13" t="str">
        <x:v>Lire Trophées</x:v>
      </x:c>
      <x:c r="F2284" s="13" t="str">
        <x:v>Reconstitution documentée V4 — nouvelle rédaction V5</x:v>
      </x:c>
      <x:c r="G2284" s="15" t="n">
        <x:v>11</x:v>
      </x:c>
      <x:c r="H2284" s="15" t="n">
        <x:v>30</x:v>
      </x:c>
    </x:row>
    <x:row r="2285" ht="52" customHeight="1">
      <x:c r="A2285" s="13" t="str">
        <x:v>TR-H07-S2</x:v>
      </x:c>
      <x:c r="B2285" s="13" t="str">
        <x:v>Suivre le tracé</x:v>
      </x:c>
      <x:c r="C2285" s="13" t="str">
        <x:v>Trophées</x:v>
      </x:c>
      <x:c r="D2285" s="13" t="str">
        <x:v>Révélations des objets</x:v>
      </x:c>
      <x:c r="E2285" s="13" t="str">
        <x:v>Lire Trophées</x:v>
      </x:c>
      <x:c r="F2285" s="13" t="str">
        <x:v>Reconstitution documentée V4 — nouvelle rédaction V5</x:v>
      </x:c>
      <x:c r="G2285" s="15" t="n">
        <x:v>11</x:v>
      </x:c>
      <x:c r="H2285" s="15" t="n">
        <x:v>31</x:v>
      </x:c>
    </x:row>
    <x:row r="2286" ht="52" customHeight="1">
      <x:c r="A2286" s="13" t="str">
        <x:v>TR-H07-S3</x:v>
      </x:c>
      <x:c r="B2286" s="13" t="str">
        <x:v>Comparer les positions</x:v>
      </x:c>
      <x:c r="C2286" s="13" t="str">
        <x:v>Trophées</x:v>
      </x:c>
      <x:c r="D2286" s="13" t="str">
        <x:v>Révélations des objets</x:v>
      </x:c>
      <x:c r="E2286" s="13" t="str">
        <x:v>Lire Trophées</x:v>
      </x:c>
      <x:c r="F2286" s="13" t="str">
        <x:v>Reconstitution documentée V4 — nouvelle rédaction V5</x:v>
      </x:c>
      <x:c r="G2286" s="15" t="n">
        <x:v>11</x:v>
      </x:c>
      <x:c r="H2286" s="15" t="n">
        <x:v>32</x:v>
      </x:c>
    </x:row>
    <x:row r="2287" ht="52" customHeight="1">
      <x:c r="A2287" s="13" t="str">
        <x:v>TR-H07-S4</x:v>
      </x:c>
      <x:c r="B2287" s="13" t="str">
        <x:v>Choisir la niche</x:v>
      </x:c>
      <x:c r="C2287" s="13" t="str">
        <x:v>Trophées</x:v>
      </x:c>
      <x:c r="D2287" s="13" t="str">
        <x:v>Révélations des objets</x:v>
      </x:c>
      <x:c r="E2287" s="13" t="str">
        <x:v>Lire Trophées</x:v>
      </x:c>
      <x:c r="F2287" s="13" t="str">
        <x:v>Reconstitution documentée V4 — nouvelle rédaction V5</x:v>
      </x:c>
      <x:c r="G2287" s="15" t="n">
        <x:v>11</x:v>
      </x:c>
      <x:c r="H2287" s="15" t="n">
        <x:v>33</x:v>
      </x:c>
    </x:row>
    <x:row r="2288" ht="52" customHeight="1">
      <x:c r="A2288" s="13" t="str">
        <x:v>TR-H08-S1</x:v>
      </x:c>
      <x:c r="B2288" s="13" t="str">
        <x:v>Tourner la base</x:v>
      </x:c>
      <x:c r="C2288" s="13" t="str">
        <x:v>Trophées</x:v>
      </x:c>
      <x:c r="D2288" s="13" t="str">
        <x:v>Révélations des objets</x:v>
      </x:c>
      <x:c r="E2288" s="13" t="str">
        <x:v>Lire Trophées</x:v>
      </x:c>
      <x:c r="F2288" s="13" t="str">
        <x:v>Reconstitution documentée V4 — nouvelle rédaction V5</x:v>
      </x:c>
      <x:c r="G2288" s="15" t="n">
        <x:v>11</x:v>
      </x:c>
      <x:c r="H2288" s="15" t="n">
        <x:v>34</x:v>
      </x:c>
    </x:row>
    <x:row r="2289" ht="52" customHeight="1">
      <x:c r="A2289" s="13" t="str">
        <x:v>TR-H08-S2</x:v>
      </x:c>
      <x:c r="B2289" s="13" t="str">
        <x:v>Aligner le relief</x:v>
      </x:c>
      <x:c r="C2289" s="13" t="str">
        <x:v>Trophées</x:v>
      </x:c>
      <x:c r="D2289" s="13" t="str">
        <x:v>Révélations des objets</x:v>
      </x:c>
      <x:c r="E2289" s="13" t="str">
        <x:v>Lire Trophées</x:v>
      </x:c>
      <x:c r="F2289" s="13" t="str">
        <x:v>Reconstitution documentée V4 — nouvelle rédaction V5</x:v>
      </x:c>
      <x:c r="G2289" s="15" t="n">
        <x:v>11</x:v>
      </x:c>
      <x:c r="H2289" s="15" t="n">
        <x:v>35</x:v>
      </x:c>
    </x:row>
    <x:row r="2290" ht="52" customHeight="1">
      <x:c r="A2290" s="13" t="str">
        <x:v>TR-H08-S3</x:v>
      </x:c>
      <x:c r="B2290" s="13" t="str">
        <x:v>Comparer les récits</x:v>
      </x:c>
      <x:c r="C2290" s="13" t="str">
        <x:v>Trophées</x:v>
      </x:c>
      <x:c r="D2290" s="13" t="str">
        <x:v>Révélations des objets</x:v>
      </x:c>
      <x:c r="E2290" s="13" t="str">
        <x:v>Lire Trophées</x:v>
      </x:c>
      <x:c r="F2290" s="13" t="str">
        <x:v>Reconstitution documentée V4 — nouvelle rédaction V5</x:v>
      </x:c>
      <x:c r="G2290" s="15" t="n">
        <x:v>11</x:v>
      </x:c>
      <x:c r="H2290" s="15" t="n">
        <x:v>36</x:v>
      </x:c>
    </x:row>
    <x:row r="2291" ht="52" customHeight="1">
      <x:c r="A2291" s="13" t="str">
        <x:v>TR-H08-S4</x:v>
      </x:c>
      <x:c r="B2291" s="13" t="str">
        <x:v>Laisser le choix du foyer</x:v>
      </x:c>
      <x:c r="C2291" s="13" t="str">
        <x:v>Trophées</x:v>
      </x:c>
      <x:c r="D2291" s="13" t="str">
        <x:v>Révélations des objets</x:v>
      </x:c>
      <x:c r="E2291" s="13" t="str">
        <x:v>Lire Trophées</x:v>
      </x:c>
      <x:c r="F2291" s="13" t="str">
        <x:v>Reconstitution documentée V4 — nouvelle rédaction V5</x:v>
      </x:c>
      <x:c r="G2291" s="15" t="n">
        <x:v>11</x:v>
      </x:c>
      <x:c r="H2291" s="15" t="n">
        <x:v>37</x:v>
      </x:c>
    </x:row>
    <x:row r="2292" ht="52" customHeight="1">
      <x:c r="A2292" s="13" t="str">
        <x:v>TR-H09-S1</x:v>
      </x:c>
      <x:c r="B2292" s="13" t="str">
        <x:v>Découvrir la face masquée</x:v>
      </x:c>
      <x:c r="C2292" s="13" t="str">
        <x:v>Trophées</x:v>
      </x:c>
      <x:c r="D2292" s="13" t="str">
        <x:v>Révélations des objets</x:v>
      </x:c>
      <x:c r="E2292" s="13" t="str">
        <x:v>Lire Trophées</x:v>
      </x:c>
      <x:c r="F2292" s="13" t="str">
        <x:v>Reconstitution documentée V4 — nouvelle rédaction V5</x:v>
      </x:c>
      <x:c r="G2292" s="15" t="n">
        <x:v>11</x:v>
      </x:c>
      <x:c r="H2292" s="15" t="n">
        <x:v>38</x:v>
      </x:c>
    </x:row>
    <x:row r="2293" ht="52" customHeight="1">
      <x:c r="A2293" s="13" t="str">
        <x:v>TR-H09-S2</x:v>
      </x:c>
      <x:c r="B2293" s="13" t="str">
        <x:v>Comparer l’archive</x:v>
      </x:c>
      <x:c r="C2293" s="13" t="str">
        <x:v>Trophées</x:v>
      </x:c>
      <x:c r="D2293" s="13" t="str">
        <x:v>Révélations des objets</x:v>
      </x:c>
      <x:c r="E2293" s="13" t="str">
        <x:v>Lire Trophées</x:v>
      </x:c>
      <x:c r="F2293" s="13" t="str">
        <x:v>Reconstitution documentée V4 — nouvelle rédaction V5</x:v>
      </x:c>
      <x:c r="G2293" s="15" t="n">
        <x:v>11</x:v>
      </x:c>
      <x:c r="H2293" s="15" t="n">
        <x:v>39</x:v>
      </x:c>
    </x:row>
    <x:row r="2294" ht="52" customHeight="1">
      <x:c r="A2294" s="13" t="str">
        <x:v>TR-H09-S3</x:v>
      </x:c>
      <x:c r="B2294" s="13" t="str">
        <x:v>Séparer les actes</x:v>
      </x:c>
      <x:c r="C2294" s="13" t="str">
        <x:v>Trophées</x:v>
      </x:c>
      <x:c r="D2294" s="13" t="str">
        <x:v>Révélations des objets</x:v>
      </x:c>
      <x:c r="E2294" s="13" t="str">
        <x:v>Lire Trophées</x:v>
      </x:c>
      <x:c r="F2294" s="13" t="str">
        <x:v>Reconstitution documentée V4 — nouvelle rédaction V5</x:v>
      </x:c>
      <x:c r="G2294" s="15" t="n">
        <x:v>11</x:v>
      </x:c>
      <x:c r="H2294" s="15" t="n">
        <x:v>40</x:v>
      </x:c>
    </x:row>
    <x:row r="2295" ht="52" customHeight="1">
      <x:c r="A2295" s="13" t="str">
        <x:v>TR-H09-S4</x:v>
      </x:c>
      <x:c r="B2295" s="13" t="str">
        <x:v>Ouvrir la lecture</x:v>
      </x:c>
      <x:c r="C2295" s="13" t="str">
        <x:v>Trophées</x:v>
      </x:c>
      <x:c r="D2295" s="13" t="str">
        <x:v>Révélations des objets</x:v>
      </x:c>
      <x:c r="E2295" s="13" t="str">
        <x:v>Lire Trophées</x:v>
      </x:c>
      <x:c r="F2295" s="13" t="str">
        <x:v>Reconstitution documentée V4 — nouvelle rédaction V5</x:v>
      </x:c>
      <x:c r="G2295" s="15" t="n">
        <x:v>11</x:v>
      </x:c>
      <x:c r="H2295" s="15" t="n">
        <x:v>41</x:v>
      </x:c>
    </x:row>
    <x:row r="2296" ht="52" customHeight="1">
      <x:c r="A2296" s="13" t="str">
        <x:v>TR-H10-S1</x:v>
      </x:c>
      <x:c r="B2296" s="13" t="str">
        <x:v>Déplier le repère</x:v>
      </x:c>
      <x:c r="C2296" s="13" t="str">
        <x:v>Trophées</x:v>
      </x:c>
      <x:c r="D2296" s="13" t="str">
        <x:v>Révélations des objets</x:v>
      </x:c>
      <x:c r="E2296" s="13" t="str">
        <x:v>Lire Trophées</x:v>
      </x:c>
      <x:c r="F2296" s="13" t="str">
        <x:v>Reconstitution documentée V4 — nouvelle rédaction V5</x:v>
      </x:c>
      <x:c r="G2296" s="15" t="n">
        <x:v>11</x:v>
      </x:c>
      <x:c r="H2296" s="15" t="n">
        <x:v>42</x:v>
      </x:c>
    </x:row>
    <x:row r="2297" ht="52" customHeight="1">
      <x:c r="A2297" s="13" t="str">
        <x:v>TR-H10-S2</x:v>
      </x:c>
      <x:c r="B2297" s="13" t="str">
        <x:v>Comparer la piste</x:v>
      </x:c>
      <x:c r="C2297" s="13" t="str">
        <x:v>Trophées</x:v>
      </x:c>
      <x:c r="D2297" s="13" t="str">
        <x:v>Révélations des objets</x:v>
      </x:c>
      <x:c r="E2297" s="13" t="str">
        <x:v>Lire Trophées</x:v>
      </x:c>
      <x:c r="F2297" s="13" t="str">
        <x:v>Reconstitution documentée V4 — nouvelle rédaction V5</x:v>
      </x:c>
      <x:c r="G2297" s="15" t="n">
        <x:v>11</x:v>
      </x:c>
      <x:c r="H2297" s="15" t="n">
        <x:v>43</x:v>
      </x:c>
    </x:row>
    <x:row r="2298" ht="52" customHeight="1">
      <x:c r="A2298" s="13" t="str">
        <x:v>TR-H10-S3</x:v>
      </x:c>
      <x:c r="B2298" s="13" t="str">
        <x:v>Lire la condition du don</x:v>
      </x:c>
      <x:c r="C2298" s="13" t="str">
        <x:v>Trophées</x:v>
      </x:c>
      <x:c r="D2298" s="13" t="str">
        <x:v>Révélations des objets</x:v>
      </x:c>
      <x:c r="E2298" s="13" t="str">
        <x:v>Lire Trophées</x:v>
      </x:c>
      <x:c r="F2298" s="13" t="str">
        <x:v>Reconstitution documentée V4 — nouvelle rédaction V5</x:v>
      </x:c>
      <x:c r="G2298" s="15" t="n">
        <x:v>11</x:v>
      </x:c>
      <x:c r="H2298" s="15" t="n">
        <x:v>44</x:v>
      </x:c>
    </x:row>
    <x:row r="2299" ht="52" customHeight="1">
      <x:c r="A2299" s="13" t="str">
        <x:v>TR-H10-S4</x:v>
      </x:c>
      <x:c r="B2299" s="13" t="str">
        <x:v>Choisir la présentation</x:v>
      </x:c>
      <x:c r="C2299" s="13" t="str">
        <x:v>Trophées</x:v>
      </x:c>
      <x:c r="D2299" s="13" t="str">
        <x:v>Révélations des objets</x:v>
      </x:c>
      <x:c r="E2299" s="13" t="str">
        <x:v>Lire Trophées</x:v>
      </x:c>
      <x:c r="F2299" s="13" t="str">
        <x:v>Reconstitution documentée V4 — nouvelle rédaction V5</x:v>
      </x:c>
      <x:c r="G2299" s="15" t="n">
        <x:v>11</x:v>
      </x:c>
      <x:c r="H2299" s="15" t="n">
        <x:v>45</x:v>
      </x:c>
    </x:row>
    <x:row r="2300" ht="52" customHeight="1">
      <x:c r="A2300" s="13" t="str">
        <x:v>TR-H11-S1</x:v>
      </x:c>
      <x:c r="B2300" s="13" t="str">
        <x:v>Présenter la marque de branche</x:v>
      </x:c>
      <x:c r="C2300" s="13" t="str">
        <x:v>Trophées</x:v>
      </x:c>
      <x:c r="D2300" s="13" t="str">
        <x:v>Révélations des objets</x:v>
      </x:c>
      <x:c r="E2300" s="13" t="str">
        <x:v>Lire Trophées</x:v>
      </x:c>
      <x:c r="F2300" s="13" t="str">
        <x:v>Reconstitution documentée V4 — nouvelle rédaction V5</x:v>
      </x:c>
      <x:c r="G2300" s="15" t="n">
        <x:v>11</x:v>
      </x:c>
      <x:c r="H2300" s="15" t="n">
        <x:v>46</x:v>
      </x:c>
    </x:row>
    <x:row r="2301" ht="52" customHeight="1">
      <x:c r="A2301" s="13" t="str">
        <x:v>TR-H11-S2</x:v>
      </x:c>
      <x:c r="B2301" s="13" t="str">
        <x:v>Comparer les deux vues</x:v>
      </x:c>
      <x:c r="C2301" s="13" t="str">
        <x:v>Trophées</x:v>
      </x:c>
      <x:c r="D2301" s="13" t="str">
        <x:v>Révélations des objets</x:v>
      </x:c>
      <x:c r="E2301" s="13" t="str">
        <x:v>Lire Trophées</x:v>
      </x:c>
      <x:c r="F2301" s="13" t="str">
        <x:v>Reconstitution documentée V4 — nouvelle rédaction V5</x:v>
      </x:c>
      <x:c r="G2301" s="15" t="n">
        <x:v>11</x:v>
      </x:c>
      <x:c r="H2301" s="15" t="n">
        <x:v>47</x:v>
      </x:c>
    </x:row>
    <x:row r="2302" ht="52" customHeight="1">
      <x:c r="A2302" s="13" t="str">
        <x:v>TR-H11-S3</x:v>
      </x:c>
      <x:c r="B2302" s="13" t="str">
        <x:v>Placer l’incertitude</x:v>
      </x:c>
      <x:c r="C2302" s="13" t="str">
        <x:v>Trophées</x:v>
      </x:c>
      <x:c r="D2302" s="13" t="str">
        <x:v>Révélations des objets</x:v>
      </x:c>
      <x:c r="E2302" s="13" t="str">
        <x:v>Lire Trophées</x:v>
      </x:c>
      <x:c r="F2302" s="13" t="str">
        <x:v>Reconstitution documentée V4 — nouvelle rédaction V5</x:v>
      </x:c>
      <x:c r="G2302" s="15" t="n">
        <x:v>11</x:v>
      </x:c>
      <x:c r="H2302" s="15" t="n">
        <x:v>48</x:v>
      </x:c>
    </x:row>
    <x:row r="2303" ht="52" customHeight="1">
      <x:c r="A2303" s="13" t="str">
        <x:v>TR-H11-S4</x:v>
      </x:c>
      <x:c r="B2303" s="13" t="str">
        <x:v>Exposer l’unique original</x:v>
      </x:c>
      <x:c r="C2303" s="13" t="str">
        <x:v>Trophées</x:v>
      </x:c>
      <x:c r="D2303" s="13" t="str">
        <x:v>Révélations des objets</x:v>
      </x:c>
      <x:c r="E2303" s="13" t="str">
        <x:v>Lire Trophées</x:v>
      </x:c>
      <x:c r="F2303" s="13" t="str">
        <x:v>Reconstitution documentée V4 — nouvelle rédaction V5</x:v>
      </x:c>
      <x:c r="G2303" s="15" t="n">
        <x:v>11</x:v>
      </x:c>
      <x:c r="H2303" s="15" t="n">
        <x:v>49</x:v>
      </x:c>
    </x:row>
    <x:row r="2304" ht="52" customHeight="1">
      <x:c r="A2304" s="13" t="str">
        <x:v>TR-H12-S1</x:v>
      </x:c>
      <x:c r="B2304" s="13" t="str">
        <x:v>Inspecter la limite</x:v>
      </x:c>
      <x:c r="C2304" s="13" t="str">
        <x:v>Trophées</x:v>
      </x:c>
      <x:c r="D2304" s="13" t="str">
        <x:v>Révélations des objets</x:v>
      </x:c>
      <x:c r="E2304" s="13" t="str">
        <x:v>Lire Trophées</x:v>
      </x:c>
      <x:c r="F2304" s="13" t="str">
        <x:v>Reconstitution documentée V4 — nouvelle rédaction V5</x:v>
      </x:c>
      <x:c r="G2304" s="15" t="n">
        <x:v>11</x:v>
      </x:c>
      <x:c r="H2304" s="15" t="n">
        <x:v>50</x:v>
      </x:c>
    </x:row>
    <x:row r="2305" ht="52" customHeight="1">
      <x:c r="A2305" s="13" t="str">
        <x:v>TR-H12-S2</x:v>
      </x:c>
      <x:c r="B2305" s="13" t="str">
        <x:v>Aligner les moments</x:v>
      </x:c>
      <x:c r="C2305" s="13" t="str">
        <x:v>Trophées</x:v>
      </x:c>
      <x:c r="D2305" s="13" t="str">
        <x:v>Révélations des objets</x:v>
      </x:c>
      <x:c r="E2305" s="13" t="str">
        <x:v>Lire Trophées</x:v>
      </x:c>
      <x:c r="F2305" s="13" t="str">
        <x:v>Reconstitution documentée V4 — nouvelle rédaction V5</x:v>
      </x:c>
      <x:c r="G2305" s="15" t="n">
        <x:v>11</x:v>
      </x:c>
      <x:c r="H2305" s="15" t="n">
        <x:v>51</x:v>
      </x:c>
    </x:row>
    <x:row r="2306" ht="52" customHeight="1">
      <x:c r="A2306" s="13" t="str">
        <x:v>TR-H12-S3</x:v>
      </x:c>
      <x:c r="B2306" s="13" t="str">
        <x:v>Montrer le choix</x:v>
      </x:c>
      <x:c r="C2306" s="13" t="str">
        <x:v>Trophées</x:v>
      </x:c>
      <x:c r="D2306" s="13" t="str">
        <x:v>Révélations des objets</x:v>
      </x:c>
      <x:c r="E2306" s="13" t="str">
        <x:v>Lire Trophées</x:v>
      </x:c>
      <x:c r="F2306" s="13" t="str">
        <x:v>Reconstitution documentée V4 — nouvelle rédaction V5</x:v>
      </x:c>
      <x:c r="G2306" s="15" t="n">
        <x:v>11</x:v>
      </x:c>
      <x:c r="H2306" s="15" t="n">
        <x:v>52</x:v>
      </x:c>
    </x:row>
    <x:row r="2307" ht="52" customHeight="1">
      <x:c r="A2307" s="13" t="str">
        <x:v>TR-H12-S4</x:v>
      </x:c>
      <x:c r="B2307" s="13" t="str">
        <x:v>Choisir un meuble de mémoire</x:v>
      </x:c>
      <x:c r="C2307" s="13" t="str">
        <x:v>Trophées</x:v>
      </x:c>
      <x:c r="D2307" s="13" t="str">
        <x:v>Révélations des objets</x:v>
      </x:c>
      <x:c r="E2307" s="13" t="str">
        <x:v>Lire Trophées</x:v>
      </x:c>
      <x:c r="F2307" s="13" t="str">
        <x:v>Reconstitution documentée V4 — nouvelle rédaction V5</x:v>
      </x:c>
      <x:c r="G2307" s="15" t="n">
        <x:v>11</x:v>
      </x:c>
      <x:c r="H2307" s="15" t="n">
        <x:v>53</x:v>
      </x:c>
    </x:row>
    <x:row r="2308" ht="52" customHeight="1">
      <x:c r="A2308" s="13" t="str">
        <x:v>TR-D01</x:v>
      </x:c>
      <x:c r="B2308" s="13" t="str">
        <x:v>Cabinet bas à deux niches</x:v>
      </x:c>
      <x:c r="C2308" s="13" t="str">
        <x:v>Trophées</x:v>
      </x:c>
      <x:c r="D2308" s="13" t="str">
        <x:v>Meubles et exposition</x:v>
      </x:c>
      <x:c r="E2308" s="13" t="str">
        <x:v>Lire Trophées</x:v>
      </x:c>
      <x:c r="F2308" s="13" t="str">
        <x:v>Reconstitution documentée V4 — nouvelle rédaction V5</x:v>
      </x:c>
      <x:c r="G2308" s="15" t="n">
        <x:v>7</x:v>
      </x:c>
      <x:c r="H2308" s="15" t="n">
        <x:v>6</x:v>
      </x:c>
    </x:row>
    <x:row r="2309" ht="52" customHeight="1">
      <x:c r="A2309" s="13" t="str">
        <x:v>TR-D02</x:v>
      </x:c>
      <x:c r="B2309" s="13" t="str">
        <x:v>Cabinet haut à quatre niches</x:v>
      </x:c>
      <x:c r="C2309" s="13" t="str">
        <x:v>Trophées</x:v>
      </x:c>
      <x:c r="D2309" s="13" t="str">
        <x:v>Meubles et exposition</x:v>
      </x:c>
      <x:c r="E2309" s="13" t="str">
        <x:v>Lire Trophées</x:v>
      </x:c>
      <x:c r="F2309" s="13" t="str">
        <x:v>Reconstitution documentée V4 — nouvelle rédaction V5</x:v>
      </x:c>
      <x:c r="G2309" s="15" t="n">
        <x:v>7</x:v>
      </x:c>
      <x:c r="H2309" s="15" t="n">
        <x:v>7</x:v>
      </x:c>
    </x:row>
    <x:row r="2310" ht="52" customHeight="1">
      <x:c r="A2310" s="13" t="str">
        <x:v>TR-D03</x:v>
      </x:c>
      <x:c r="B2310" s="13" t="str">
        <x:v>Niche de crâne large</x:v>
      </x:c>
      <x:c r="C2310" s="13" t="str">
        <x:v>Trophées</x:v>
      </x:c>
      <x:c r="D2310" s="13" t="str">
        <x:v>Meubles et exposition</x:v>
      </x:c>
      <x:c r="E2310" s="13" t="str">
        <x:v>Lire Trophées</x:v>
      </x:c>
      <x:c r="F2310" s="13" t="str">
        <x:v>Reconstitution documentée V4 — nouvelle rédaction V5</x:v>
      </x:c>
      <x:c r="G2310" s="15" t="n">
        <x:v>7</x:v>
      </x:c>
      <x:c r="H2310" s="15" t="n">
        <x:v>8</x:v>
      </x:c>
    </x:row>
    <x:row r="2311" ht="52" customHeight="1">
      <x:c r="A2311" s="13" t="str">
        <x:v>TR-D04</x:v>
      </x:c>
      <x:c r="B2311" s="13" t="str">
        <x:v>Support de masque à pic protégé</x:v>
      </x:c>
      <x:c r="C2311" s="13" t="str">
        <x:v>Trophées</x:v>
      </x:c>
      <x:c r="D2311" s="13" t="str">
        <x:v>Meubles et exposition</x:v>
      </x:c>
      <x:c r="E2311" s="13" t="str">
        <x:v>Lire Trophées</x:v>
      </x:c>
      <x:c r="F2311" s="13" t="str">
        <x:v>Reconstitution documentée V4 — nouvelle rédaction V5</x:v>
      </x:c>
      <x:c r="G2311" s="15" t="n">
        <x:v>7</x:v>
      </x:c>
      <x:c r="H2311" s="15" t="n">
        <x:v>9</x:v>
      </x:c>
    </x:row>
    <x:row r="2312" ht="52" customHeight="1">
      <x:c r="A2312" s="13" t="str">
        <x:v>TR-D05</x:v>
      </x:c>
      <x:c r="B2312" s="13" t="str">
        <x:v>Râtelier d’armes vertical</x:v>
      </x:c>
      <x:c r="C2312" s="13" t="str">
        <x:v>Trophées</x:v>
      </x:c>
      <x:c r="D2312" s="13" t="str">
        <x:v>Meubles et exposition</x:v>
      </x:c>
      <x:c r="E2312" s="13" t="str">
        <x:v>Lire Trophées</x:v>
      </x:c>
      <x:c r="F2312" s="13" t="str">
        <x:v>Reconstitution documentée V4 — nouvelle rédaction V5</x:v>
      </x:c>
      <x:c r="G2312" s="15" t="n">
        <x:v>7</x:v>
      </x:c>
      <x:c r="H2312" s="15" t="n">
        <x:v>10</x:v>
      </x:c>
    </x:row>
    <x:row r="2313" ht="52" customHeight="1">
      <x:c r="A2313" s="13" t="str">
        <x:v>TR-D06</x:v>
      </x:c>
      <x:c r="B2313" s="13" t="str">
        <x:v>Râtelier d’armes horizontal</x:v>
      </x:c>
      <x:c r="C2313" s="13" t="str">
        <x:v>Trophées</x:v>
      </x:c>
      <x:c r="D2313" s="13" t="str">
        <x:v>Meubles et exposition</x:v>
      </x:c>
      <x:c r="E2313" s="13" t="str">
        <x:v>Lire Trophées</x:v>
      </x:c>
      <x:c r="F2313" s="13" t="str">
        <x:v>Reconstitution documentée V4 — nouvelle rédaction V5</x:v>
      </x:c>
      <x:c r="G2313" s="15" t="n">
        <x:v>7</x:v>
      </x:c>
      <x:c r="H2313" s="15" t="n">
        <x:v>11</x:v>
      </x:c>
    </x:row>
    <x:row r="2314" ht="52" customHeight="1">
      <x:c r="A2314" s="13" t="str">
        <x:v>TR-D07</x:v>
      </x:c>
      <x:c r="B2314" s="13" t="str">
        <x:v>Socle de corne</x:v>
      </x:c>
      <x:c r="C2314" s="13" t="str">
        <x:v>Trophées</x:v>
      </x:c>
      <x:c r="D2314" s="13" t="str">
        <x:v>Meubles et exposition</x:v>
      </x:c>
      <x:c r="E2314" s="13" t="str">
        <x:v>Lire Trophées</x:v>
      </x:c>
      <x:c r="F2314" s="13" t="str">
        <x:v>Reconstitution documentée V4 — nouvelle rédaction V5</x:v>
      </x:c>
      <x:c r="G2314" s="15" t="n">
        <x:v>7</x:v>
      </x:c>
      <x:c r="H2314" s="15" t="n">
        <x:v>12</x:v>
      </x:c>
    </x:row>
    <x:row r="2315" ht="52" customHeight="1">
      <x:c r="A2315" s="13" t="str">
        <x:v>TR-D08</x:v>
      </x:c>
      <x:c r="B2315" s="13" t="str">
        <x:v>Cadre de fragments</x:v>
      </x:c>
      <x:c r="C2315" s="13" t="str">
        <x:v>Trophées</x:v>
      </x:c>
      <x:c r="D2315" s="13" t="str">
        <x:v>Meubles et exposition</x:v>
      </x:c>
      <x:c r="E2315" s="13" t="str">
        <x:v>Lire Trophées</x:v>
      </x:c>
      <x:c r="F2315" s="13" t="str">
        <x:v>Reconstitution documentée V4 — nouvelle rédaction V5</x:v>
      </x:c>
      <x:c r="G2315" s="15" t="n">
        <x:v>7</x:v>
      </x:c>
      <x:c r="H2315" s="15" t="n">
        <x:v>13</x:v>
      </x:c>
    </x:row>
    <x:row r="2316" ht="52" customHeight="1">
      <x:c r="A2316" s="13" t="str">
        <x:v>TR-D09</x:v>
      </x:c>
      <x:c r="B2316" s="13" t="str">
        <x:v>Table de mémoire</x:v>
      </x:c>
      <x:c r="C2316" s="13" t="str">
        <x:v>Trophées</x:v>
      </x:c>
      <x:c r="D2316" s="13" t="str">
        <x:v>Meubles et exposition</x:v>
      </x:c>
      <x:c r="E2316" s="13" t="str">
        <x:v>Lire Trophées</x:v>
      </x:c>
      <x:c r="F2316" s="13" t="str">
        <x:v>Reconstitution documentée V4 — nouvelle rédaction V5</x:v>
      </x:c>
      <x:c r="G2316" s="15" t="n">
        <x:v>7</x:v>
      </x:c>
      <x:c r="H2316" s="15" t="n">
        <x:v>14</x:v>
      </x:c>
    </x:row>
    <x:row r="2317" ht="52" customHeight="1">
      <x:c r="A2317" s="13" t="str">
        <x:v>TR-D10</x:v>
      </x:c>
      <x:c r="B2317" s="13" t="str">
        <x:v>Cadre de coque</x:v>
      </x:c>
      <x:c r="C2317" s="13" t="str">
        <x:v>Trophées</x:v>
      </x:c>
      <x:c r="D2317" s="13" t="str">
        <x:v>Meubles et exposition</x:v>
      </x:c>
      <x:c r="E2317" s="13" t="str">
        <x:v>Lire Trophées</x:v>
      </x:c>
      <x:c r="F2317" s="13" t="str">
        <x:v>Reconstitution documentée V4 — nouvelle rédaction V5</x:v>
      </x:c>
      <x:c r="G2317" s="15" t="n">
        <x:v>7</x:v>
      </x:c>
      <x:c r="H2317" s="15" t="n">
        <x:v>15</x:v>
      </x:c>
    </x:row>
    <x:row r="2318" ht="52" customHeight="1">
      <x:c r="A2318" s="13" t="str">
        <x:v>TR-D11</x:v>
      </x:c>
      <x:c r="B2318" s="13" t="str">
        <x:v>Cabinet d’objet humain</x:v>
      </x:c>
      <x:c r="C2318" s="13" t="str">
        <x:v>Trophées</x:v>
      </x:c>
      <x:c r="D2318" s="13" t="str">
        <x:v>Meubles et exposition</x:v>
      </x:c>
      <x:c r="E2318" s="13" t="str">
        <x:v>Lire Trophées</x:v>
      </x:c>
      <x:c r="F2318" s="13" t="str">
        <x:v>Reconstitution documentée V4 — nouvelle rédaction V5</x:v>
      </x:c>
      <x:c r="G2318" s="15" t="n">
        <x:v>7</x:v>
      </x:c>
      <x:c r="H2318" s="15" t="n">
        <x:v>16</x:v>
      </x:c>
    </x:row>
    <x:row r="2319" ht="52" customHeight="1">
      <x:c r="A2319" s="13" t="str">
        <x:v>TR-D12</x:v>
      </x:c>
      <x:c r="B2319" s="13" t="str">
        <x:v>Meuble des routes</x:v>
      </x:c>
      <x:c r="C2319" s="13" t="str">
        <x:v>Trophées</x:v>
      </x:c>
      <x:c r="D2319" s="13" t="str">
        <x:v>Meubles et exposition</x:v>
      </x:c>
      <x:c r="E2319" s="13" t="str">
        <x:v>Lire Trophées</x:v>
      </x:c>
      <x:c r="F2319" s="13" t="str">
        <x:v>Reconstitution documentée V4 — nouvelle rédaction V5</x:v>
      </x:c>
      <x:c r="G2319" s="15" t="n">
        <x:v>7</x:v>
      </x:c>
      <x:c r="H2319" s="15" t="n">
        <x:v>17</x:v>
      </x:c>
    </x:row>
    <x:row r="2320" ht="52" customHeight="1">
      <x:c r="A2320" s="13" t="str">
        <x:v>TR-D13</x:v>
      </x:c>
      <x:c r="B2320" s="13" t="str">
        <x:v>Socle collectif central</x:v>
      </x:c>
      <x:c r="C2320" s="13" t="str">
        <x:v>Trophées</x:v>
      </x:c>
      <x:c r="D2320" s="13" t="str">
        <x:v>Meubles et exposition</x:v>
      </x:c>
      <x:c r="E2320" s="13" t="str">
        <x:v>Lire Trophées</x:v>
      </x:c>
      <x:c r="F2320" s="13" t="str">
        <x:v>Reconstitution documentée V4 — nouvelle rédaction V5</x:v>
      </x:c>
      <x:c r="G2320" s="15" t="n">
        <x:v>7</x:v>
      </x:c>
      <x:c r="H2320" s="15" t="n">
        <x:v>18</x:v>
      </x:c>
    </x:row>
    <x:row r="2321" ht="52" customHeight="1">
      <x:c r="A2321" s="13" t="str">
        <x:v>TR-D14</x:v>
      </x:c>
      <x:c r="B2321" s="13" t="str">
        <x:v>Galerie des plaques</x:v>
      </x:c>
      <x:c r="C2321" s="13" t="str">
        <x:v>Trophées</x:v>
      </x:c>
      <x:c r="D2321" s="13" t="str">
        <x:v>Meubles et exposition</x:v>
      </x:c>
      <x:c r="E2321" s="13" t="str">
        <x:v>Lire Trophées</x:v>
      </x:c>
      <x:c r="F2321" s="13" t="str">
        <x:v>Reconstitution documentée V4 — nouvelle rédaction V5</x:v>
      </x:c>
      <x:c r="G2321" s="15" t="n">
        <x:v>7</x:v>
      </x:c>
      <x:c r="H2321" s="15" t="n">
        <x:v>19</x:v>
      </x:c>
    </x:row>
    <x:row r="2322" ht="52" customHeight="1">
      <x:c r="A2322" s="13" t="str">
        <x:v>TR-D15</x:v>
      </x:c>
      <x:c r="B2322" s="13" t="str">
        <x:v>Niche de place vide</x:v>
      </x:c>
      <x:c r="C2322" s="13" t="str">
        <x:v>Trophées</x:v>
      </x:c>
      <x:c r="D2322" s="13" t="str">
        <x:v>Meubles et exposition</x:v>
      </x:c>
      <x:c r="E2322" s="13" t="str">
        <x:v>Lire Trophées</x:v>
      </x:c>
      <x:c r="F2322" s="13" t="str">
        <x:v>Reconstitution documentée V4 — nouvelle rédaction V5</x:v>
      </x:c>
      <x:c r="G2322" s="15" t="n">
        <x:v>7</x:v>
      </x:c>
      <x:c r="H2322" s="15" t="n">
        <x:v>20</x:v>
      </x:c>
    </x:row>
    <x:row r="2323" ht="52" customHeight="1">
      <x:c r="A2323" s="13" t="str">
        <x:v>TR-D16</x:v>
      </x:c>
      <x:c r="B2323" s="13" t="str">
        <x:v>Vitrine d’observation séparée</x:v>
      </x:c>
      <x:c r="C2323" s="13" t="str">
        <x:v>Trophées</x:v>
      </x:c>
      <x:c r="D2323" s="13" t="str">
        <x:v>Meubles et exposition</x:v>
      </x:c>
      <x:c r="E2323" s="13" t="str">
        <x:v>Lire Trophées</x:v>
      </x:c>
      <x:c r="F2323" s="13" t="str">
        <x:v>Reconstitution documentée V4 — nouvelle rédaction V5</x:v>
      </x:c>
      <x:c r="G2323" s="15" t="n">
        <x:v>7</x:v>
      </x:c>
      <x:c r="H2323" s="15" t="n">
        <x:v>21</x:v>
      </x:c>
    </x:row>
    <x:row r="2324" ht="52" customHeight="1">
      <x:c r="A2324" s="13" t="str">
        <x:v>TR-D17</x:v>
      </x:c>
      <x:c r="B2324" s="13" t="str">
        <x:v>Support de réplique</x:v>
      </x:c>
      <x:c r="C2324" s="13" t="str">
        <x:v>Trophées</x:v>
      </x:c>
      <x:c r="D2324" s="13" t="str">
        <x:v>Meubles et exposition</x:v>
      </x:c>
      <x:c r="E2324" s="13" t="str">
        <x:v>Lire Trophées</x:v>
      </x:c>
      <x:c r="F2324" s="13" t="str">
        <x:v>Reconstitution documentée V4 — nouvelle rédaction V5</x:v>
      </x:c>
      <x:c r="G2324" s="15" t="n">
        <x:v>7</x:v>
      </x:c>
      <x:c r="H2324" s="15" t="n">
        <x:v>22</x:v>
      </x:c>
    </x:row>
    <x:row r="2325" ht="52" customHeight="1">
      <x:c r="A2325" s="13" t="str">
        <x:v>TR-D18</x:v>
      </x:c>
      <x:c r="B2325" s="13" t="str">
        <x:v>Meuble de voyage repliable</x:v>
      </x:c>
      <x:c r="C2325" s="13" t="str">
        <x:v>Trophées</x:v>
      </x:c>
      <x:c r="D2325" s="13" t="str">
        <x:v>Meubles et exposition</x:v>
      </x:c>
      <x:c r="E2325" s="13" t="str">
        <x:v>Lire Trophées</x:v>
      </x:c>
      <x:c r="F2325" s="13" t="str">
        <x:v>Reconstitution documentée V4 — nouvelle rédaction V5</x:v>
      </x:c>
      <x:c r="G2325" s="15" t="n">
        <x:v>7</x:v>
      </x:c>
      <x:c r="H2325" s="15" t="n">
        <x:v>23</x:v>
      </x:c>
    </x:row>
    <x:row r="2326" ht="52" customHeight="1">
      <x:c r="A2326" s="13" t="str">
        <x:v>TR-D19</x:v>
      </x:c>
      <x:c r="B2326" s="13" t="str">
        <x:v>Alcôve des survivants</x:v>
      </x:c>
      <x:c r="C2326" s="13" t="str">
        <x:v>Trophées</x:v>
      </x:c>
      <x:c r="D2326" s="13" t="str">
        <x:v>Meubles et exposition</x:v>
      </x:c>
      <x:c r="E2326" s="13" t="str">
        <x:v>Lire Trophées</x:v>
      </x:c>
      <x:c r="F2326" s="13" t="str">
        <x:v>Reconstitution documentée V4 — nouvelle rédaction V5</x:v>
      </x:c>
      <x:c r="G2326" s="15" t="n">
        <x:v>7</x:v>
      </x:c>
      <x:c r="H2326" s="15" t="n">
        <x:v>24</x:v>
      </x:c>
    </x:row>
    <x:row r="2327" ht="52" customHeight="1">
      <x:c r="A2327" s="13" t="str">
        <x:v>TR-D20</x:v>
      </x:c>
      <x:c r="B2327" s="13" t="str">
        <x:v>Cadre temporel</x:v>
      </x:c>
      <x:c r="C2327" s="13" t="str">
        <x:v>Trophées</x:v>
      </x:c>
      <x:c r="D2327" s="13" t="str">
        <x:v>Meubles et exposition</x:v>
      </x:c>
      <x:c r="E2327" s="13" t="str">
        <x:v>Lire Trophées</x:v>
      </x:c>
      <x:c r="F2327" s="13" t="str">
        <x:v>Reconstitution documentée V4 — nouvelle rédaction V5</x:v>
      </x:c>
      <x:c r="G2327" s="15" t="n">
        <x:v>7</x:v>
      </x:c>
      <x:c r="H2327" s="15" t="n">
        <x:v>25</x:v>
      </x:c>
    </x:row>
    <x:row r="2328" ht="52" customHeight="1">
      <x:c r="A2328" s="13" t="str">
        <x:v>TR-D21</x:v>
      </x:c>
      <x:c r="B2328" s="13" t="str">
        <x:v>Meuble de duel</x:v>
      </x:c>
      <x:c r="C2328" s="13" t="str">
        <x:v>Trophées</x:v>
      </x:c>
      <x:c r="D2328" s="13" t="str">
        <x:v>Meubles et exposition</x:v>
      </x:c>
      <x:c r="E2328" s="13" t="str">
        <x:v>Lire Trophées</x:v>
      </x:c>
      <x:c r="F2328" s="13" t="str">
        <x:v>Reconstitution documentée V4 — nouvelle rédaction V5</x:v>
      </x:c>
      <x:c r="G2328" s="15" t="n">
        <x:v>7</x:v>
      </x:c>
      <x:c r="H2328" s="15" t="n">
        <x:v>26</x:v>
      </x:c>
    </x:row>
    <x:row r="2329" ht="52" customHeight="1">
      <x:c r="A2329" s="13" t="str">
        <x:v>TR-D22</x:v>
      </x:c>
      <x:c r="B2329" s="13" t="str">
        <x:v>Cabinet de restitution</x:v>
      </x:c>
      <x:c r="C2329" s="13" t="str">
        <x:v>Trophées</x:v>
      </x:c>
      <x:c r="D2329" s="13" t="str">
        <x:v>Meubles et exposition</x:v>
      </x:c>
      <x:c r="E2329" s="13" t="str">
        <x:v>Lire Trophées</x:v>
      </x:c>
      <x:c r="F2329" s="13" t="str">
        <x:v>Reconstitution documentée V4 — nouvelle rédaction V5</x:v>
      </x:c>
      <x:c r="G2329" s="15" t="n">
        <x:v>7</x:v>
      </x:c>
      <x:c r="H2329" s="15" t="n">
        <x:v>27</x:v>
      </x:c>
    </x:row>
    <x:row r="2330" ht="52" customHeight="1">
      <x:c r="A2330" s="13" t="str">
        <x:v>TR-D23</x:v>
      </x:c>
      <x:c r="B2330" s="13" t="str">
        <x:v>Mur de transmission</x:v>
      </x:c>
      <x:c r="C2330" s="13" t="str">
        <x:v>Trophées</x:v>
      </x:c>
      <x:c r="D2330" s="13" t="str">
        <x:v>Meubles et exposition</x:v>
      </x:c>
      <x:c r="E2330" s="13" t="str">
        <x:v>Lire Trophées</x:v>
      </x:c>
      <x:c r="F2330" s="13" t="str">
        <x:v>Reconstitution documentée V4 — nouvelle rédaction V5</x:v>
      </x:c>
      <x:c r="G2330" s="15" t="n">
        <x:v>7</x:v>
      </x:c>
      <x:c r="H2330" s="15" t="n">
        <x:v>28</x:v>
      </x:c>
    </x:row>
    <x:row r="2331" ht="52" customHeight="1">
      <x:c r="A2331" s="13" t="str">
        <x:v>TR-D24</x:v>
      </x:c>
      <x:c r="B2331" s="13" t="str">
        <x:v>Parcours mixte de galerie</x:v>
      </x:c>
      <x:c r="C2331" s="13" t="str">
        <x:v>Trophées</x:v>
      </x:c>
      <x:c r="D2331" s="13" t="str">
        <x:v>Meubles et exposition</x:v>
      </x:c>
      <x:c r="E2331" s="13" t="str">
        <x:v>Lire Trophées</x:v>
      </x:c>
      <x:c r="F2331" s="13" t="str">
        <x:v>Reconstitution documentée V4 — nouvelle rédaction V5</x:v>
      </x:c>
      <x:c r="G2331" s="15" t="n">
        <x:v>7</x:v>
      </x:c>
      <x:c r="H2331" s="15" t="n">
        <x:v>29</x:v>
      </x:c>
    </x:row>
    <x:row r="2332" ht="52" customHeight="1">
      <x:c r="A2332" s="13" t="str">
        <x:v>TR-M01</x:v>
      </x:c>
      <x:c r="B2332" s="13" t="str">
        <x:v>Une place encore vide</x:v>
      </x:c>
      <x:c r="C2332" s="13" t="str">
        <x:v>Trophées</x:v>
      </x:c>
      <x:c r="D2332" s="13" t="str">
        <x:v>Missions de l’atelier</x:v>
      </x:c>
      <x:c r="E2332" s="13" t="str">
        <x:v>Lire Trophées</x:v>
      </x:c>
      <x:c r="F2332" s="13" t="str">
        <x:v>Reconstitution documentée V4 — nouvelle rédaction V5</x:v>
      </x:c>
      <x:c r="G2332" s="15" t="n">
        <x:v>13</x:v>
      </x:c>
      <x:c r="H2332" s="15" t="n">
        <x:v>6</x:v>
      </x:c>
    </x:row>
    <x:row r="2333" ht="52" customHeight="1">
      <x:c r="A2333" s="13" t="str">
        <x:v>TR-M02</x:v>
      </x:c>
      <x:c r="B2333" s="13" t="str">
        <x:v>Ce que la surface raconte</x:v>
      </x:c>
      <x:c r="C2333" s="13" t="str">
        <x:v>Trophées</x:v>
      </x:c>
      <x:c r="D2333" s="13" t="str">
        <x:v>Missions de l’atelier</x:v>
      </x:c>
      <x:c r="E2333" s="13" t="str">
        <x:v>Lire Trophées</x:v>
      </x:c>
      <x:c r="F2333" s="13" t="str">
        <x:v>Reconstitution documentée V4 — nouvelle rédaction V5</x:v>
      </x:c>
      <x:c r="G2333" s="15" t="n">
        <x:v>13</x:v>
      </x:c>
      <x:c r="H2333" s="15" t="n">
        <x:v>7</x:v>
      </x:c>
    </x:row>
    <x:row r="2334" ht="52" customHeight="1">
      <x:c r="A2334" s="13" t="str">
        <x:v>TR-M03</x:v>
      </x:c>
      <x:c r="B2334" s="13" t="str">
        <x:v>Donner une place à l’histoire</x:v>
      </x:c>
      <x:c r="C2334" s="13" t="str">
        <x:v>Trophées</x:v>
      </x:c>
      <x:c r="D2334" s="13" t="str">
        <x:v>Missions de l’atelier</x:v>
      </x:c>
      <x:c r="E2334" s="13" t="str">
        <x:v>Lire Trophées</x:v>
      </x:c>
      <x:c r="F2334" s="13" t="str">
        <x:v>Reconstitution documentée V4 — nouvelle rédaction V5</x:v>
      </x:c>
      <x:c r="G2334" s="15" t="n">
        <x:v>13</x:v>
      </x:c>
      <x:c r="H2334" s="15" t="n">
        <x:v>8</x:v>
      </x:c>
    </x:row>
    <x:row r="2335" ht="52" customHeight="1">
      <x:c r="A2335" s="13" t="str">
        <x:v>TR-M04</x:v>
      </x:c>
      <x:c r="B2335" s="13" t="str">
        <x:v>La corne qui ne passe pas</x:v>
      </x:c>
      <x:c r="C2335" s="13" t="str">
        <x:v>Trophées</x:v>
      </x:c>
      <x:c r="D2335" s="13" t="str">
        <x:v>Missions de l’atelier</x:v>
      </x:c>
      <x:c r="E2335" s="13" t="str">
        <x:v>Lire Trophées</x:v>
      </x:c>
      <x:c r="F2335" s="13" t="str">
        <x:v>Reconstitution documentée V4 — nouvelle rédaction V5</x:v>
      </x:c>
      <x:c r="G2335" s="15" t="n">
        <x:v>13</x:v>
      </x:c>
      <x:c r="H2335" s="15" t="n">
        <x:v>9</x:v>
      </x:c>
    </x:row>
    <x:row r="2336" ht="52" customHeight="1">
      <x:c r="A2336" s="13" t="str">
        <x:v>TR-M05</x:v>
      </x:c>
      <x:c r="B2336" s="13" t="str">
        <x:v>Deux voix pour une même chasse</x:v>
      </x:c>
      <x:c r="C2336" s="13" t="str">
        <x:v>Trophées</x:v>
      </x:c>
      <x:c r="D2336" s="13" t="str">
        <x:v>Missions de l’atelier</x:v>
      </x:c>
      <x:c r="E2336" s="13" t="str">
        <x:v>Lire Trophées</x:v>
      </x:c>
      <x:c r="F2336" s="13" t="str">
        <x:v>Reconstitution documentée V4 — nouvelle rédaction V5</x:v>
      </x:c>
      <x:c r="G2336" s="15" t="n">
        <x:v>13</x:v>
      </x:c>
      <x:c r="H2336" s="15" t="n">
        <x:v>10</x:v>
      </x:c>
    </x:row>
    <x:row r="2337" ht="52" customHeight="1">
      <x:c r="A2337" s="13" t="str">
        <x:v>TR-M06</x:v>
      </x:c>
      <x:c r="B2337" s="13" t="str">
        <x:v>Le masque doit pouvoir repartir</x:v>
      </x:c>
      <x:c r="C2337" s="13" t="str">
        <x:v>Trophées</x:v>
      </x:c>
      <x:c r="D2337" s="13" t="str">
        <x:v>Missions de l’atelier</x:v>
      </x:c>
      <x:c r="E2337" s="13" t="str">
        <x:v>Lire Trophées</x:v>
      </x:c>
      <x:c r="F2337" s="13" t="str">
        <x:v>Reconstitution documentée V4 — nouvelle rédaction V5</x:v>
      </x:c>
      <x:c r="G2337" s="15" t="n">
        <x:v>13</x:v>
      </x:c>
      <x:c r="H2337" s="15" t="n">
        <x:v>11</x:v>
      </x:c>
    </x:row>
    <x:row r="2338" ht="52" customHeight="1">
      <x:c r="A2338" s="13" t="str">
        <x:v>TR-M07</x:v>
      </x:c>
      <x:c r="B2338" s="13" t="str">
        <x:v>Un fragment dans la coursive</x:v>
      </x:c>
      <x:c r="C2338" s="13" t="str">
        <x:v>Trophées</x:v>
      </x:c>
      <x:c r="D2338" s="13" t="str">
        <x:v>Missions de l’atelier</x:v>
      </x:c>
      <x:c r="E2338" s="13" t="str">
        <x:v>Lire Trophées</x:v>
      </x:c>
      <x:c r="F2338" s="13" t="str">
        <x:v>Reconstitution documentée V4 — nouvelle rédaction V5</x:v>
      </x:c>
      <x:c r="G2338" s="15" t="n">
        <x:v>13</x:v>
      </x:c>
      <x:c r="H2338" s="15" t="n">
        <x:v>12</x:v>
      </x:c>
    </x:row>
    <x:row r="2339" ht="52" customHeight="1">
      <x:c r="A2339" s="13" t="str">
        <x:v>TR-M08</x:v>
      </x:c>
      <x:c r="B2339" s="13" t="str">
        <x:v>Le souvenir n’est pas une prise</x:v>
      </x:c>
      <x:c r="C2339" s="13" t="str">
        <x:v>Trophées</x:v>
      </x:c>
      <x:c r="D2339" s="13" t="str">
        <x:v>Missions de l’atelier</x:v>
      </x:c>
      <x:c r="E2339" s="13" t="str">
        <x:v>Lire Trophées</x:v>
      </x:c>
      <x:c r="F2339" s="13" t="str">
        <x:v>Reconstitution documentée V4 — nouvelle rédaction V5</x:v>
      </x:c>
      <x:c r="G2339" s="15" t="n">
        <x:v>13</x:v>
      </x:c>
      <x:c r="H2339" s="15" t="n">
        <x:v>13</x:v>
      </x:c>
    </x:row>
    <x:row r="2340" ht="52" customHeight="1">
      <x:c r="A2340" s="13" t="str">
        <x:v>TR-M09</x:v>
      </x:c>
      <x:c r="B2340" s="13" t="str">
        <x:v>La trace restée une question</x:v>
      </x:c>
      <x:c r="C2340" s="13" t="str">
        <x:v>Trophées</x:v>
      </x:c>
      <x:c r="D2340" s="13" t="str">
        <x:v>Missions de l’atelier</x:v>
      </x:c>
      <x:c r="E2340" s="13" t="str">
        <x:v>Lire Trophées</x:v>
      </x:c>
      <x:c r="F2340" s="13" t="str">
        <x:v>Reconstitution documentée V4 — nouvelle rédaction V5</x:v>
      </x:c>
      <x:c r="G2340" s="15" t="n">
        <x:v>13</x:v>
      </x:c>
      <x:c r="H2340" s="15" t="n">
        <x:v>14</x:v>
      </x:c>
    </x:row>
    <x:row r="2341" ht="52" customHeight="1">
      <x:c r="A2341" s="13" t="str">
        <x:v>TR-M10</x:v>
      </x:c>
      <x:c r="B2341" s="13" t="str">
        <x:v>Le retour du même original</x:v>
      </x:c>
      <x:c r="C2341" s="13" t="str">
        <x:v>Trophées</x:v>
      </x:c>
      <x:c r="D2341" s="13" t="str">
        <x:v>Missions de l’atelier</x:v>
      </x:c>
      <x:c r="E2341" s="13" t="str">
        <x:v>Lire Trophées</x:v>
      </x:c>
      <x:c r="F2341" s="13" t="str">
        <x:v>Reconstitution documentée V4 — nouvelle rédaction V5</x:v>
      </x:c>
      <x:c r="G2341" s="15" t="n">
        <x:v>13</x:v>
      </x:c>
      <x:c r="H2341" s="15" t="n">
        <x:v>15</x:v>
      </x:c>
    </x:row>
    <x:row r="2342" ht="52" customHeight="1">
      <x:c r="A2342" s="13" t="str">
        <x:v>TR-M11</x:v>
      </x:c>
      <x:c r="B2342" s="13" t="str">
        <x:v>La galerie avant le départ</x:v>
      </x:c>
      <x:c r="C2342" s="13" t="str">
        <x:v>Trophées</x:v>
      </x:c>
      <x:c r="D2342" s="13" t="str">
        <x:v>Missions de l’atelier</x:v>
      </x:c>
      <x:c r="E2342" s="13" t="str">
        <x:v>Lire Trophées</x:v>
      </x:c>
      <x:c r="F2342" s="13" t="str">
        <x:v>Reconstitution documentée V4 — nouvelle rédaction V5</x:v>
      </x:c>
      <x:c r="G2342" s="15" t="n">
        <x:v>13</x:v>
      </x:c>
      <x:c r="H2342" s="15" t="n">
        <x:v>16</x:v>
      </x:c>
    </x:row>
    <x:row r="2343" ht="52" customHeight="1">
      <x:c r="A2343" s="13" t="str">
        <x:v>TR-M12</x:v>
      </x:c>
      <x:c r="B2343" s="13" t="str">
        <x:v>Ce que les suivants verront</x:v>
      </x:c>
      <x:c r="C2343" s="13" t="str">
        <x:v>Trophées</x:v>
      </x:c>
      <x:c r="D2343" s="13" t="str">
        <x:v>Missions de l’atelier</x:v>
      </x:c>
      <x:c r="E2343" s="13" t="str">
        <x:v>Lire Trophées</x:v>
      </x:c>
      <x:c r="F2343" s="13" t="str">
        <x:v>Reconstitution documentée V4 — nouvelle rédaction V5</x:v>
      </x:c>
      <x:c r="G2343" s="15" t="n">
        <x:v>13</x:v>
      </x:c>
      <x:c r="H2343" s="15" t="n">
        <x:v>17</x:v>
      </x:c>
    </x:row>
    <x:row r="2344" ht="52" customHeight="1">
      <x:c r="A2344" s="13" t="str">
        <x:v>TR-ACC01</x:v>
      </x:c>
      <x:c r="B2344" s="13" t="str">
        <x:v>Actions par crans</x:v>
      </x:c>
      <x:c r="C2344" s="13" t="str">
        <x:v>Trophées</x:v>
      </x:c>
      <x:c r="D2344" s="13" t="str">
        <x:v>Aides des mini-jeux</x:v>
      </x:c>
      <x:c r="E2344" s="13" t="str">
        <x:v>Lire Trophées</x:v>
      </x:c>
      <x:c r="F2344" s="13" t="str">
        <x:v>Reconstitution documentée V4 — nouvelle rédaction V5</x:v>
      </x:c>
      <x:c r="G2344" s="15" t="n">
        <x:v>6</x:v>
      </x:c>
      <x:c r="H2344" s="15" t="n">
        <x:v>6</x:v>
      </x:c>
    </x:row>
    <x:row r="2345" ht="52" customHeight="1">
      <x:c r="A2345" s="13" t="str">
        <x:v>TR-ACC02</x:v>
      </x:c>
      <x:c r="B2345" s="13" t="str">
        <x:v>Clics successifs</x:v>
      </x:c>
      <x:c r="C2345" s="13" t="str">
        <x:v>Trophées</x:v>
      </x:c>
      <x:c r="D2345" s="13" t="str">
        <x:v>Aides des mini-jeux</x:v>
      </x:c>
      <x:c r="E2345" s="13" t="str">
        <x:v>Lire Trophées</x:v>
      </x:c>
      <x:c r="F2345" s="13" t="str">
        <x:v>Reconstitution documentée V4 — nouvelle rédaction V5</x:v>
      </x:c>
      <x:c r="G2345" s="15" t="n">
        <x:v>6</x:v>
      </x:c>
      <x:c r="H2345" s="15" t="n">
        <x:v>7</x:v>
      </x:c>
    </x:row>
    <x:row r="2346" ht="52" customHeight="1">
      <x:c r="A2346" s="13" t="str">
        <x:v>TR-ACC03</x:v>
      </x:c>
      <x:c r="B2346" s="13" t="str">
        <x:v>Aide au placement</x:v>
      </x:c>
      <x:c r="C2346" s="13" t="str">
        <x:v>Trophées</x:v>
      </x:c>
      <x:c r="D2346" s="13" t="str">
        <x:v>Aides des mini-jeux</x:v>
      </x:c>
      <x:c r="E2346" s="13" t="str">
        <x:v>Lire Trophées</x:v>
      </x:c>
      <x:c r="F2346" s="13" t="str">
        <x:v>Reconstitution documentée V4 — nouvelle rédaction V5</x:v>
      </x:c>
      <x:c r="G2346" s="15" t="n">
        <x:v>6</x:v>
      </x:c>
      <x:c r="H2346" s="15" t="n">
        <x:v>8</x:v>
      </x:c>
    </x:row>
    <x:row r="2347" ht="52" customHeight="1">
      <x:c r="A2347" s="13" t="str">
        <x:v>TR-ACC04</x:v>
      </x:c>
      <x:c r="B2347" s="13" t="str">
        <x:v>Commande unique</x:v>
      </x:c>
      <x:c r="C2347" s="13" t="str">
        <x:v>Trophées</x:v>
      </x:c>
      <x:c r="D2347" s="13" t="str">
        <x:v>Aides des mini-jeux</x:v>
      </x:c>
      <x:c r="E2347" s="13" t="str">
        <x:v>Lire Trophées</x:v>
      </x:c>
      <x:c r="F2347" s="13" t="str">
        <x:v>Reconstitution documentée V4 — nouvelle rédaction V5</x:v>
      </x:c>
      <x:c r="G2347" s="15" t="n">
        <x:v>6</x:v>
      </x:c>
      <x:c r="H2347" s="15" t="n">
        <x:v>9</x:v>
      </x:c>
    </x:row>
    <x:row r="2348" ht="52" customHeight="1">
      <x:c r="A2348" s="13" t="str">
        <x:v>TR-ACC05</x:v>
      </x:c>
      <x:c r="B2348" s="13" t="str">
        <x:v>Repères multisensoriels</x:v>
      </x:c>
      <x:c r="C2348" s="13" t="str">
        <x:v>Trophées</x:v>
      </x:c>
      <x:c r="D2348" s="13" t="str">
        <x:v>Aides des mini-jeux</x:v>
      </x:c>
      <x:c r="E2348" s="13" t="str">
        <x:v>Lire Trophées</x:v>
      </x:c>
      <x:c r="F2348" s="13" t="str">
        <x:v>Reconstitution documentée V4 — nouvelle rédaction V5</x:v>
      </x:c>
      <x:c r="G2348" s="15" t="n">
        <x:v>6</x:v>
      </x:c>
      <x:c r="H2348" s="15" t="n">
        <x:v>10</x:v>
      </x:c>
    </x:row>
    <x:row r="2349" ht="52" customHeight="1">
      <x:c r="A2349" s="13" t="str">
        <x:v>TR-ACC06</x:v>
      </x:c>
      <x:c r="B2349" s="13" t="str">
        <x:v>Lecture agrandie</x:v>
      </x:c>
      <x:c r="C2349" s="13" t="str">
        <x:v>Trophées</x:v>
      </x:c>
      <x:c r="D2349" s="13" t="str">
        <x:v>Aides des mini-jeux</x:v>
      </x:c>
      <x:c r="E2349" s="13" t="str">
        <x:v>Lire Trophées</x:v>
      </x:c>
      <x:c r="F2349" s="13" t="str">
        <x:v>Reconstitution documentée V4 — nouvelle rédaction V5</x:v>
      </x:c>
      <x:c r="G2349" s="15" t="n">
        <x:v>6</x:v>
      </x:c>
      <x:c r="H2349" s="15" t="n">
        <x:v>11</x:v>
      </x:c>
    </x:row>
    <x:row r="2350" ht="52" customHeight="1">
      <x:c r="A2350" s="13" t="str">
        <x:v>TR-ACC07</x:v>
      </x:c>
      <x:c r="B2350" s="13" t="str">
        <x:v>Intensité visuelle</x:v>
      </x:c>
      <x:c r="C2350" s="13" t="str">
        <x:v>Trophées</x:v>
      </x:c>
      <x:c r="D2350" s="13" t="str">
        <x:v>Aides des mini-jeux</x:v>
      </x:c>
      <x:c r="E2350" s="13" t="str">
        <x:v>Lire Trophées</x:v>
      </x:c>
      <x:c r="F2350" s="13" t="str">
        <x:v>Reconstitution documentée V4 — nouvelle rédaction V5</x:v>
      </x:c>
      <x:c r="G2350" s="15" t="n">
        <x:v>6</x:v>
      </x:c>
      <x:c r="H2350" s="15" t="n">
        <x:v>12</x:v>
      </x:c>
    </x:row>
    <x:row r="2351" ht="52" customHeight="1">
      <x:c r="A2351" s="13" t="str">
        <x:v>TR-ACC08</x:v>
      </x:c>
      <x:c r="B2351" s="13" t="str">
        <x:v>Temps souple</x:v>
      </x:c>
      <x:c r="C2351" s="13" t="str">
        <x:v>Trophées</x:v>
      </x:c>
      <x:c r="D2351" s="13" t="str">
        <x:v>Aides des mini-jeux</x:v>
      </x:c>
      <x:c r="E2351" s="13" t="str">
        <x:v>Lire Trophées</x:v>
      </x:c>
      <x:c r="F2351" s="13" t="str">
        <x:v>Reconstitution documentée V4 — nouvelle rédaction V5</x:v>
      </x:c>
      <x:c r="G2351" s="15" t="n">
        <x:v>6</x:v>
      </x:c>
      <x:c r="H2351" s="15" t="n">
        <x:v>13</x:v>
      </x:c>
    </x:row>
    <x:row r="2352" ht="52" customHeight="1">
      <x:c r="A2352" s="13" t="str">
        <x:v>TR-ACC09</x:v>
      </x:c>
      <x:c r="B2352" s="13" t="str">
        <x:v>Vibrations facultatives</x:v>
      </x:c>
      <x:c r="C2352" s="13" t="str">
        <x:v>Trophées</x:v>
      </x:c>
      <x:c r="D2352" s="13" t="str">
        <x:v>Aides des mini-jeux</x:v>
      </x:c>
      <x:c r="E2352" s="13" t="str">
        <x:v>Lire Trophées</x:v>
      </x:c>
      <x:c r="F2352" s="13" t="str">
        <x:v>Reconstitution documentée V4 — nouvelle rédaction V5</x:v>
      </x:c>
      <x:c r="G2352" s="15" t="n">
        <x:v>6</x:v>
      </x:c>
      <x:c r="H2352" s="15" t="n">
        <x:v>14</x:v>
      </x:c>
    </x:row>
    <x:row r="2353" ht="52" customHeight="1">
      <x:c r="A2353" s="13" t="str">
        <x:v>TR-ACC10</x:v>
      </x:c>
      <x:c r="B2353" s="13" t="str">
        <x:v>Audio indépendant</x:v>
      </x:c>
      <x:c r="C2353" s="13" t="str">
        <x:v>Trophées</x:v>
      </x:c>
      <x:c r="D2353" s="13" t="str">
        <x:v>Aides des mini-jeux</x:v>
      </x:c>
      <x:c r="E2353" s="13" t="str">
        <x:v>Lire Trophées</x:v>
      </x:c>
      <x:c r="F2353" s="13" t="str">
        <x:v>Reconstitution documentée V4 — nouvelle rédaction V5</x:v>
      </x:c>
      <x:c r="G2353" s="15" t="n">
        <x:v>6</x:v>
      </x:c>
      <x:c r="H2353" s="15" t="n">
        <x:v>15</x:v>
      </x:c>
    </x:row>
    <x:row r="2354" ht="52" customHeight="1">
      <x:c r="A2354" s="13" t="str">
        <x:v>TR-ACC11</x:v>
      </x:c>
      <x:c r="B2354" s="13" t="str">
        <x:v>Réduction des mouvements</x:v>
      </x:c>
      <x:c r="C2354" s="13" t="str">
        <x:v>Trophées</x:v>
      </x:c>
      <x:c r="D2354" s="13" t="str">
        <x:v>Aides des mini-jeux</x:v>
      </x:c>
      <x:c r="E2354" s="13" t="str">
        <x:v>Lire Trophées</x:v>
      </x:c>
      <x:c r="F2354" s="13" t="str">
        <x:v>Reconstitution documentée V4 — nouvelle rédaction V5</x:v>
      </x:c>
      <x:c r="G2354" s="15" t="n">
        <x:v>6</x:v>
      </x:c>
      <x:c r="H2354" s="15" t="n">
        <x:v>16</x:v>
      </x:c>
    </x:row>
    <x:row r="2355" ht="52" customHeight="1">
      <x:c r="A2355" s="13" t="str">
        <x:v>TR-ACC12</x:v>
      </x:c>
      <x:c r="B2355" s="13" t="str">
        <x:v>Reprise guidée</x:v>
      </x:c>
      <x:c r="C2355" s="13" t="str">
        <x:v>Trophées</x:v>
      </x:c>
      <x:c r="D2355" s="13" t="str">
        <x:v>Aides des mini-jeux</x:v>
      </x:c>
      <x:c r="E2355" s="13" t="str">
        <x:v>Lire Trophées</x:v>
      </x:c>
      <x:c r="F2355" s="13" t="str">
        <x:v>Reconstitution documentée V4 — nouvelle rédaction V5</x:v>
      </x:c>
      <x:c r="G2355" s="15" t="n">
        <x:v>6</x:v>
      </x:c>
      <x:c r="H2355" s="15" t="n">
        <x:v>17</x:v>
      </x:c>
    </x:row>
    <x:row r="2356" ht="52" customHeight="1">
      <x:c r="A2356" s="13" t="str">
        <x:v>TR-STATE01</x:v>
      </x:c>
      <x:c r="B2356" s="13" t="str">
        <x:v>trophyId</x:v>
      </x:c>
      <x:c r="C2356" s="13" t="str">
        <x:v>Trophées</x:v>
      </x:c>
      <x:c r="D2356" s="13" t="str">
        <x:v>États des trophées</x:v>
      </x:c>
      <x:c r="E2356" s="13" t="str">
        <x:v>Lire Trophées</x:v>
      </x:c>
      <x:c r="F2356" s="13" t="str">
        <x:v>Reconstitution documentée V4 — nouvelle rédaction V5</x:v>
      </x:c>
      <x:c r="G2356" s="15" t="n">
        <x:v>5</x:v>
      </x:c>
      <x:c r="H2356" s="15" t="n">
        <x:v>6</x:v>
      </x:c>
    </x:row>
    <x:row r="2357" ht="52" customHeight="1">
      <x:c r="A2357" s="13" t="str">
        <x:v>TR-STATE02</x:v>
      </x:c>
      <x:c r="B2357" s="13" t="str">
        <x:v>instanceKind</x:v>
      </x:c>
      <x:c r="C2357" s="13" t="str">
        <x:v>Trophées</x:v>
      </x:c>
      <x:c r="D2357" s="13" t="str">
        <x:v>États des trophées</x:v>
      </x:c>
      <x:c r="E2357" s="13" t="str">
        <x:v>Lire Trophées</x:v>
      </x:c>
      <x:c r="F2357" s="13" t="str">
        <x:v>Reconstitution documentée V4 — nouvelle rédaction V5</x:v>
      </x:c>
      <x:c r="G2357" s="15" t="n">
        <x:v>5</x:v>
      </x:c>
      <x:c r="H2357" s="15" t="n">
        <x:v>7</x:v>
      </x:c>
    </x:row>
    <x:row r="2358" ht="52" customHeight="1">
      <x:c r="A2358" s="13" t="str">
        <x:v>TR-STATE03</x:v>
      </x:c>
      <x:c r="B2358" s="13" t="str">
        <x:v>ownerId</x:v>
      </x:c>
      <x:c r="C2358" s="13" t="str">
        <x:v>Trophées</x:v>
      </x:c>
      <x:c r="D2358" s="13" t="str">
        <x:v>États des trophées</x:v>
      </x:c>
      <x:c r="E2358" s="13" t="str">
        <x:v>Lire Trophées</x:v>
      </x:c>
      <x:c r="F2358" s="13" t="str">
        <x:v>Reconstitution documentée V4 — nouvelle rédaction V5</x:v>
      </x:c>
      <x:c r="G2358" s="15" t="n">
        <x:v>5</x:v>
      </x:c>
      <x:c r="H2358" s="15" t="n">
        <x:v>8</x:v>
      </x:c>
    </x:row>
    <x:row r="2359" ht="52" customHeight="1">
      <x:c r="A2359" s="13" t="str">
        <x:v>TR-STATE04</x:v>
      </x:c>
      <x:c r="B2359" s="13" t="str">
        <x:v>custodianId</x:v>
      </x:c>
      <x:c r="C2359" s="13" t="str">
        <x:v>Trophées</x:v>
      </x:c>
      <x:c r="D2359" s="13" t="str">
        <x:v>États des trophées</x:v>
      </x:c>
      <x:c r="E2359" s="13" t="str">
        <x:v>Lire Trophées</x:v>
      </x:c>
      <x:c r="F2359" s="13" t="str">
        <x:v>Reconstitution documentée V4 — nouvelle rédaction V5</x:v>
      </x:c>
      <x:c r="G2359" s="15" t="n">
        <x:v>5</x:v>
      </x:c>
      <x:c r="H2359" s="15" t="n">
        <x:v>9</x:v>
      </x:c>
    </x:row>
    <x:row r="2360" ht="52" customHeight="1">
      <x:c r="A2360" s="13" t="str">
        <x:v>TR-STATE05</x:v>
      </x:c>
      <x:c r="B2360" s="13" t="str">
        <x:v>locationId</x:v>
      </x:c>
      <x:c r="C2360" s="13" t="str">
        <x:v>Trophées</x:v>
      </x:c>
      <x:c r="D2360" s="13" t="str">
        <x:v>États des trophées</x:v>
      </x:c>
      <x:c r="E2360" s="13" t="str">
        <x:v>Lire Trophées</x:v>
      </x:c>
      <x:c r="F2360" s="13" t="str">
        <x:v>Reconstitution documentée V4 — nouvelle rédaction V5</x:v>
      </x:c>
      <x:c r="G2360" s="15" t="n">
        <x:v>5</x:v>
      </x:c>
      <x:c r="H2360" s="15" t="n">
        <x:v>10</x:v>
      </x:c>
    </x:row>
    <x:row r="2361" ht="52" customHeight="1">
      <x:c r="A2361" s="13" t="str">
        <x:v>TR-STATE06</x:v>
      </x:c>
      <x:c r="B2361" s="13" t="str">
        <x:v>containerId</x:v>
      </x:c>
      <x:c r="C2361" s="13" t="str">
        <x:v>Trophées</x:v>
      </x:c>
      <x:c r="D2361" s="13" t="str">
        <x:v>États des trophées</x:v>
      </x:c>
      <x:c r="E2361" s="13" t="str">
        <x:v>Lire Trophées</x:v>
      </x:c>
      <x:c r="F2361" s="13" t="str">
        <x:v>Reconstitution documentée V4 — nouvelle rédaction V5</x:v>
      </x:c>
      <x:c r="G2361" s="15" t="n">
        <x:v>5</x:v>
      </x:c>
      <x:c r="H2361" s="15" t="n">
        <x:v>11</x:v>
      </x:c>
    </x:row>
    <x:row r="2362" ht="52" customHeight="1">
      <x:c r="A2362" s="13" t="str">
        <x:v>TR-STATE07</x:v>
      </x:c>
      <x:c r="B2362" s="13" t="str">
        <x:v>missionOriginId</x:v>
      </x:c>
      <x:c r="C2362" s="13" t="str">
        <x:v>Trophées</x:v>
      </x:c>
      <x:c r="D2362" s="13" t="str">
        <x:v>États des trophées</x:v>
      </x:c>
      <x:c r="E2362" s="13" t="str">
        <x:v>Lire Trophées</x:v>
      </x:c>
      <x:c r="F2362" s="13" t="str">
        <x:v>Reconstitution documentée V4 — nouvelle rédaction V5</x:v>
      </x:c>
      <x:c r="G2362" s="15" t="n">
        <x:v>5</x:v>
      </x:c>
      <x:c r="H2362" s="15" t="n">
        <x:v>12</x:v>
      </x:c>
    </x:row>
    <x:row r="2363" ht="52" customHeight="1">
      <x:c r="A2363" s="13" t="str">
        <x:v>TR-STATE08</x:v>
      </x:c>
      <x:c r="B2363" s="13" t="str">
        <x:v>worldBranchId</x:v>
      </x:c>
      <x:c r="C2363" s="13" t="str">
        <x:v>Trophées</x:v>
      </x:c>
      <x:c r="D2363" s="13" t="str">
        <x:v>États des trophées</x:v>
      </x:c>
      <x:c r="E2363" s="13" t="str">
        <x:v>Lire Trophées</x:v>
      </x:c>
      <x:c r="F2363" s="13" t="str">
        <x:v>Reconstitution documentée V4 — nouvelle rédaction V5</x:v>
      </x:c>
      <x:c r="G2363" s="15" t="n">
        <x:v>5</x:v>
      </x:c>
      <x:c r="H2363" s="15" t="n">
        <x:v>13</x:v>
      </x:c>
    </x:row>
    <x:row r="2364" ht="52" customHeight="1">
      <x:c r="A2364" s="13" t="str">
        <x:v>TR-STATE09</x:v>
      </x:c>
      <x:c r="B2364" s="13" t="str">
        <x:v>observedFaces</x:v>
      </x:c>
      <x:c r="C2364" s="13" t="str">
        <x:v>Trophées</x:v>
      </x:c>
      <x:c r="D2364" s="13" t="str">
        <x:v>États des trophées</x:v>
      </x:c>
      <x:c r="E2364" s="13" t="str">
        <x:v>Lire Trophées</x:v>
      </x:c>
      <x:c r="F2364" s="13" t="str">
        <x:v>Reconstitution documentée V4 — nouvelle rédaction V5</x:v>
      </x:c>
      <x:c r="G2364" s="15" t="n">
        <x:v>5</x:v>
      </x:c>
      <x:c r="H2364" s="15" t="n">
        <x:v>14</x:v>
      </x:c>
    </x:row>
    <x:row r="2365" ht="52" customHeight="1">
      <x:c r="A2365" s="13" t="str">
        <x:v>TR-STATE10</x:v>
      </x:c>
      <x:c r="B2365" s="13" t="str">
        <x:v>observedClues</x:v>
      </x:c>
      <x:c r="C2365" s="13" t="str">
        <x:v>Trophées</x:v>
      </x:c>
      <x:c r="D2365" s="13" t="str">
        <x:v>États des trophées</x:v>
      </x:c>
      <x:c r="E2365" s="13" t="str">
        <x:v>Lire Trophées</x:v>
      </x:c>
      <x:c r="F2365" s="13" t="str">
        <x:v>Reconstitution documentée V4 — nouvelle rédaction V5</x:v>
      </x:c>
      <x:c r="G2365" s="15" t="n">
        <x:v>5</x:v>
      </x:c>
      <x:c r="H2365" s="15" t="n">
        <x:v>15</x:v>
      </x:c>
    </x:row>
    <x:row r="2366" ht="52" customHeight="1">
      <x:c r="A2366" s="13" t="str">
        <x:v>TR-STATE11</x:v>
      </x:c>
      <x:c r="B2366" s="13" t="str">
        <x:v>unknownQuestions</x:v>
      </x:c>
      <x:c r="C2366" s="13" t="str">
        <x:v>Trophées</x:v>
      </x:c>
      <x:c r="D2366" s="13" t="str">
        <x:v>États des trophées</x:v>
      </x:c>
      <x:c r="E2366" s="13" t="str">
        <x:v>Lire Trophées</x:v>
      </x:c>
      <x:c r="F2366" s="13" t="str">
        <x:v>Reconstitution documentée V4 — nouvelle rédaction V5</x:v>
      </x:c>
      <x:c r="G2366" s="15" t="n">
        <x:v>5</x:v>
      </x:c>
      <x:c r="H2366" s="15" t="n">
        <x:v>16</x:v>
      </x:c>
    </x:row>
    <x:row r="2367" ht="52" customHeight="1">
      <x:c r="A2367" s="13" t="str">
        <x:v>TR-STATE12</x:v>
      </x:c>
      <x:c r="B2367" s="13" t="str">
        <x:v>initialView</x:v>
      </x:c>
      <x:c r="C2367" s="13" t="str">
        <x:v>Trophées</x:v>
      </x:c>
      <x:c r="D2367" s="13" t="str">
        <x:v>États des trophées</x:v>
      </x:c>
      <x:c r="E2367" s="13" t="str">
        <x:v>Lire Trophées</x:v>
      </x:c>
      <x:c r="F2367" s="13" t="str">
        <x:v>Reconstitution documentée V4 — nouvelle rédaction V5</x:v>
      </x:c>
      <x:c r="G2367" s="15" t="n">
        <x:v>5</x:v>
      </x:c>
      <x:c r="H2367" s="15" t="n">
        <x:v>17</x:v>
      </x:c>
    </x:row>
    <x:row r="2368" ht="52" customHeight="1">
      <x:c r="A2368" s="13" t="str">
        <x:v>TR-STATE13</x:v>
      </x:c>
      <x:c r="B2368" s="13" t="str">
        <x:v>fragileZones</x:v>
      </x:c>
      <x:c r="C2368" s="13" t="str">
        <x:v>Trophées</x:v>
      </x:c>
      <x:c r="D2368" s="13" t="str">
        <x:v>États des trophées</x:v>
      </x:c>
      <x:c r="E2368" s="13" t="str">
        <x:v>Lire Trophées</x:v>
      </x:c>
      <x:c r="F2368" s="13" t="str">
        <x:v>Reconstitution documentée V4 — nouvelle rédaction V5</x:v>
      </x:c>
      <x:c r="G2368" s="15" t="n">
        <x:v>5</x:v>
      </x:c>
      <x:c r="H2368" s="15" t="n">
        <x:v>18</x:v>
      </x:c>
    </x:row>
    <x:row r="2369" ht="52" customHeight="1">
      <x:c r="A2369" s="13" t="str">
        <x:v>TR-STATE14</x:v>
      </x:c>
      <x:c r="B2369" s="13" t="str">
        <x:v>supportConfig</x:v>
      </x:c>
      <x:c r="C2369" s="13" t="str">
        <x:v>Trophées</x:v>
      </x:c>
      <x:c r="D2369" s="13" t="str">
        <x:v>États des trophées</x:v>
      </x:c>
      <x:c r="E2369" s="13" t="str">
        <x:v>Lire Trophées</x:v>
      </x:c>
      <x:c r="F2369" s="13" t="str">
        <x:v>Reconstitution documentée V4 — nouvelle rédaction V5</x:v>
      </x:c>
      <x:c r="G2369" s="15" t="n">
        <x:v>5</x:v>
      </x:c>
      <x:c r="H2369" s="15" t="n">
        <x:v>19</x:v>
      </x:c>
    </x:row>
    <x:row r="2370" ht="52" customHeight="1">
      <x:c r="A2370" s="13" t="str">
        <x:v>TR-STATE15</x:v>
      </x:c>
      <x:c r="B2370" s="13" t="str">
        <x:v>presentationQuality</x:v>
      </x:c>
      <x:c r="C2370" s="13" t="str">
        <x:v>Trophées</x:v>
      </x:c>
      <x:c r="D2370" s="13" t="str">
        <x:v>États des trophées</x:v>
      </x:c>
      <x:c r="E2370" s="13" t="str">
        <x:v>Lire Trophées</x:v>
      </x:c>
      <x:c r="F2370" s="13" t="str">
        <x:v>Reconstitution documentée V4 — nouvelle rédaction V5</x:v>
      </x:c>
      <x:c r="G2370" s="15" t="n">
        <x:v>5</x:v>
      </x:c>
      <x:c r="H2370" s="15" t="n">
        <x:v>20</x:v>
      </x:c>
    </x:row>
    <x:row r="2371" ht="52" customHeight="1">
      <x:c r="A2371" s="13" t="str">
        <x:v>TR-STATE16</x:v>
      </x:c>
      <x:c r="B2371" s="13" t="str">
        <x:v>storyAuthenticity</x:v>
      </x:c>
      <x:c r="C2371" s="13" t="str">
        <x:v>Trophées</x:v>
      </x:c>
      <x:c r="D2371" s="13" t="str">
        <x:v>États des trophées</x:v>
      </x:c>
      <x:c r="E2371" s="13" t="str">
        <x:v>Lire Trophées</x:v>
      </x:c>
      <x:c r="F2371" s="13" t="str">
        <x:v>Reconstitution documentée V4 — nouvelle rédaction V5</x:v>
      </x:c>
      <x:c r="G2371" s="15" t="n">
        <x:v>5</x:v>
      </x:c>
      <x:c r="H2371" s="15" t="n">
        <x:v>21</x:v>
      </x:c>
    </x:row>
    <x:row r="2372" ht="52" customHeight="1">
      <x:c r="A2372" s="13" t="str">
        <x:v>TR-STATE17</x:v>
      </x:c>
      <x:c r="B2372" s="13" t="str">
        <x:v>huntRecognition</x:v>
      </x:c>
      <x:c r="C2372" s="13" t="str">
        <x:v>Trophées</x:v>
      </x:c>
      <x:c r="D2372" s="13" t="str">
        <x:v>États des trophées</x:v>
      </x:c>
      <x:c r="E2372" s="13" t="str">
        <x:v>Lire Trophées</x:v>
      </x:c>
      <x:c r="F2372" s="13" t="str">
        <x:v>Reconstitution documentée V4 — nouvelle rédaction V5</x:v>
      </x:c>
      <x:c r="G2372" s="15" t="n">
        <x:v>5</x:v>
      </x:c>
      <x:c r="H2372" s="15" t="n">
        <x:v>22</x:v>
      </x:c>
    </x:row>
    <x:row r="2373" ht="52" customHeight="1">
      <x:c r="A2373" s="13" t="str">
        <x:v>TR-STATE18</x:v>
      </x:c>
      <x:c r="B2373" s="13" t="str">
        <x:v>displayPlate</x:v>
      </x:c>
      <x:c r="C2373" s="13" t="str">
        <x:v>Trophées</x:v>
      </x:c>
      <x:c r="D2373" s="13" t="str">
        <x:v>États des trophées</x:v>
      </x:c>
      <x:c r="E2373" s="13" t="str">
        <x:v>Lire Trophées</x:v>
      </x:c>
      <x:c r="F2373" s="13" t="str">
        <x:v>Reconstitution documentée V4 — nouvelle rédaction V5</x:v>
      </x:c>
      <x:c r="G2373" s="15" t="n">
        <x:v>5</x:v>
      </x:c>
      <x:c r="H2373" s="15" t="n">
        <x:v>23</x:v>
      </x:c>
    </x:row>
    <x:row r="2374" ht="52" customHeight="1">
      <x:c r="A2374" s="13" t="str">
        <x:v>TR-STATE19</x:v>
      </x:c>
      <x:c r="B2374" s="13" t="str">
        <x:v>loanState</x:v>
      </x:c>
      <x:c r="C2374" s="13" t="str">
        <x:v>Trophées</x:v>
      </x:c>
      <x:c r="D2374" s="13" t="str">
        <x:v>États des trophées</x:v>
      </x:c>
      <x:c r="E2374" s="13" t="str">
        <x:v>Lire Trophées</x:v>
      </x:c>
      <x:c r="F2374" s="13" t="str">
        <x:v>Reconstitution documentée V4 — nouvelle rédaction V5</x:v>
      </x:c>
      <x:c r="G2374" s="15" t="n">
        <x:v>5</x:v>
      </x:c>
      <x:c r="H2374" s="15" t="n">
        <x:v>24</x:v>
      </x:c>
    </x:row>
    <x:row r="2375" ht="52" customHeight="1">
      <x:c r="A2375" s="13" t="str">
        <x:v>TR-STATE20</x:v>
      </x:c>
      <x:c r="B2375" s="13" t="str">
        <x:v>stableCheckpoint</x:v>
      </x:c>
      <x:c r="C2375" s="13" t="str">
        <x:v>Trophées</x:v>
      </x:c>
      <x:c r="D2375" s="13" t="str">
        <x:v>États des trophées</x:v>
      </x:c>
      <x:c r="E2375" s="13" t="str">
        <x:v>Lire Trophées</x:v>
      </x:c>
      <x:c r="F2375" s="13" t="str">
        <x:v>Reconstitution documentée V4 — nouvelle rédaction V5</x:v>
      </x:c>
      <x:c r="G2375" s="15" t="n">
        <x:v>5</x:v>
      </x:c>
      <x:c r="H2375" s="15" t="n">
        <x:v>25</x:v>
      </x:c>
    </x:row>
    <x:row r="2376" ht="52" customHeight="1">
      <x:c r="A2376" s="13" t="str">
        <x:v>V5-TR-C01-S01</x:v>
      </x:c>
      <x:c r="B2376" s="13" t="str">
        <x:v>Libérer les deux boucles d’essai</x:v>
      </x:c>
      <x:c r="C2376" s="13" t="str">
        <x:v>Trophées</x:v>
      </x:c>
      <x:c r="D2376" s="13" t="str">
        <x:v>V5 Enquêtes de trophées</x:v>
      </x:c>
      <x:c r="E2376" s="13" t="str">
        <x:v>Lire Trophées</x:v>
      </x:c>
      <x:c r="F2376" s="13" t="str">
        <x:v>Extension V5</x:v>
      </x:c>
      <x:c r="G2376" s="15" t="n">
        <x:v>15</x:v>
      </x:c>
      <x:c r="H2376" s="15" t="n">
        <x:v>6</x:v>
      </x:c>
    </x:row>
    <x:row r="2377" ht="52" customHeight="1">
      <x:c r="A2377" s="13" t="str">
        <x:v>V5-TR-C01-S02</x:v>
      </x:c>
      <x:c r="B2377" s="13" t="str">
        <x:v>Dérouler le ruban de relevé</x:v>
      </x:c>
      <x:c r="C2377" s="13" t="str">
        <x:v>Trophées</x:v>
      </x:c>
      <x:c r="D2377" s="13" t="str">
        <x:v>V5 Enquêtes de trophées</x:v>
      </x:c>
      <x:c r="E2377" s="13" t="str">
        <x:v>Lire Trophées</x:v>
      </x:c>
      <x:c r="F2377" s="13" t="str">
        <x:v>Extension V5</x:v>
      </x:c>
      <x:c r="G2377" s="15" t="n">
        <x:v>15</x:v>
      </x:c>
      <x:c r="H2377" s="15" t="n">
        <x:v>7</x:v>
      </x:c>
    </x:row>
    <x:row r="2378" ht="52" customHeight="1">
      <x:c r="A2378" s="13" t="str">
        <x:v>V5-TR-C01-S03</x:v>
      </x:c>
      <x:c r="B2378" s="13" t="str">
        <x:v>Passer la lumière par l’ouverture</x:v>
      </x:c>
      <x:c r="C2378" s="13" t="str">
        <x:v>Trophées</x:v>
      </x:c>
      <x:c r="D2378" s="13" t="str">
        <x:v>V5 Enquêtes de trophées</x:v>
      </x:c>
      <x:c r="E2378" s="13" t="str">
        <x:v>Lire Trophées</x:v>
      </x:c>
      <x:c r="F2378" s="13" t="str">
        <x:v>Extension V5</x:v>
      </x:c>
      <x:c r="G2378" s="15" t="n">
        <x:v>15</x:v>
      </x:c>
      <x:c r="H2378" s="15" t="n">
        <x:v>8</x:v>
      </x:c>
    </x:row>
    <x:row r="2379" ht="52" customHeight="1">
      <x:c r="A2379" s="13" t="str">
        <x:v>V5-TR-C01-S04</x:v>
      </x:c>
      <x:c r="B2379" s="13" t="str">
        <x:v>Glisser le peigne de lecture</x:v>
      </x:c>
      <x:c r="C2379" s="13" t="str">
        <x:v>Trophées</x:v>
      </x:c>
      <x:c r="D2379" s="13" t="str">
        <x:v>V5 Enquêtes de trophées</x:v>
      </x:c>
      <x:c r="E2379" s="13" t="str">
        <x:v>Lire Trophées</x:v>
      </x:c>
      <x:c r="F2379" s="13" t="str">
        <x:v>Extension V5</x:v>
      </x:c>
      <x:c r="G2379" s="15" t="n">
        <x:v>15</x:v>
      </x:c>
      <x:c r="H2379" s="15" t="n">
        <x:v>9</x:v>
      </x:c>
    </x:row>
    <x:row r="2380" ht="52" customHeight="1">
      <x:c r="A2380" s="13" t="str">
        <x:v>V5-TR-C01-S05</x:v>
      </x:c>
      <x:c r="B2380" s="13" t="str">
        <x:v>Ouvrir la plaquette confiée</x:v>
      </x:c>
      <x:c r="C2380" s="13" t="str">
        <x:v>Trophées</x:v>
      </x:c>
      <x:c r="D2380" s="13" t="str">
        <x:v>V5 Enquêtes de trophées</x:v>
      </x:c>
      <x:c r="E2380" s="13" t="str">
        <x:v>Lire Trophées</x:v>
      </x:c>
      <x:c r="F2380" s="13" t="str">
        <x:v>Extension V5</x:v>
      </x:c>
      <x:c r="G2380" s="15" t="n">
        <x:v>15</x:v>
      </x:c>
      <x:c r="H2380" s="15" t="n">
        <x:v>10</x:v>
      </x:c>
    </x:row>
    <x:row r="2381" ht="52" customHeight="1">
      <x:c r="A2381" s="13" t="str">
        <x:v>V5-TR-C01-S06</x:v>
      </x:c>
      <x:c r="B2381" s="13" t="str">
        <x:v>Essayer les deux récits sur le cadre</x:v>
      </x:c>
      <x:c r="C2381" s="13" t="str">
        <x:v>Trophées</x:v>
      </x:c>
      <x:c r="D2381" s="13" t="str">
        <x:v>V5 Enquêtes de trophées</x:v>
      </x:c>
      <x:c r="E2381" s="13" t="str">
        <x:v>Lire Trophées</x:v>
      </x:c>
      <x:c r="F2381" s="13" t="str">
        <x:v>Extension V5</x:v>
      </x:c>
      <x:c r="G2381" s="15" t="n">
        <x:v>15</x:v>
      </x:c>
      <x:c r="H2381" s="15" t="n">
        <x:v>11</x:v>
      </x:c>
    </x:row>
    <x:row r="2382" ht="52" customHeight="1">
      <x:c r="A2382" s="13" t="str">
        <x:v>V5-TR-C01-S07</x:v>
      </x:c>
      <x:c r="B2382" s="13" t="str">
        <x:v>Orienter le masque vers la halte</x:v>
      </x:c>
      <x:c r="C2382" s="13" t="str">
        <x:v>Trophées</x:v>
      </x:c>
      <x:c r="D2382" s="13" t="str">
        <x:v>V5 Enquêtes de trophées</x:v>
      </x:c>
      <x:c r="E2382" s="13" t="str">
        <x:v>Lire Trophées</x:v>
      </x:c>
      <x:c r="F2382" s="13" t="str">
        <x:v>Extension V5</x:v>
      </x:c>
      <x:c r="G2382" s="15" t="n">
        <x:v>15</x:v>
      </x:c>
      <x:c r="H2382" s="15" t="n">
        <x:v>12</x:v>
      </x:c>
    </x:row>
    <x:row r="2383" ht="52" customHeight="1">
      <x:c r="A2383" s="13" t="str">
        <x:v>V5-TR-C01-S08</x:v>
      </x:c>
      <x:c r="B2383" s="13" t="str">
        <x:v>Choisir le dernier trajet</x:v>
      </x:c>
      <x:c r="C2383" s="13" t="str">
        <x:v>Trophées</x:v>
      </x:c>
      <x:c r="D2383" s="13" t="str">
        <x:v>V5 Enquêtes de trophées</x:v>
      </x:c>
      <x:c r="E2383" s="13" t="str">
        <x:v>Lire Trophées</x:v>
      </x:c>
      <x:c r="F2383" s="13" t="str">
        <x:v>Extension V5</x:v>
      </x:c>
      <x:c r="G2383" s="15" t="n">
        <x:v>15</x:v>
      </x:c>
      <x:c r="H2383" s="15" t="n">
        <x:v>13</x:v>
      </x:c>
    </x:row>
    <x:row r="2384" ht="52" customHeight="1">
      <x:c r="A2384" s="13" t="str">
        <x:v>V5-TR-C02-S01</x:v>
      </x:c>
      <x:c r="B2384" s="13" t="str">
        <x:v>Déployer le berceau en pétales</x:v>
      </x:c>
      <x:c r="C2384" s="13" t="str">
        <x:v>Trophées</x:v>
      </x:c>
      <x:c r="D2384" s="13" t="str">
        <x:v>V5 Enquêtes de trophées</x:v>
      </x:c>
      <x:c r="E2384" s="13" t="str">
        <x:v>Lire Trophées</x:v>
      </x:c>
      <x:c r="F2384" s="13" t="str">
        <x:v>Extension V5</x:v>
      </x:c>
      <x:c r="G2384" s="15" t="n">
        <x:v>15</x:v>
      </x:c>
      <x:c r="H2384" s="15" t="n">
        <x:v>14</x:v>
      </x:c>
    </x:row>
    <x:row r="2385" ht="52" customHeight="1">
      <x:c r="A2385" s="13" t="str">
        <x:v>V5-TR-C02-S02</x:v>
      </x:c>
      <x:c r="B2385" s="13" t="str">
        <x:v>Suivre la première ombre</x:v>
      </x:c>
      <x:c r="C2385" s="13" t="str">
        <x:v>Trophées</x:v>
      </x:c>
      <x:c r="D2385" s="13" t="str">
        <x:v>V5 Enquêtes de trophées</x:v>
      </x:c>
      <x:c r="E2385" s="13" t="str">
        <x:v>Lire Trophées</x:v>
      </x:c>
      <x:c r="F2385" s="13" t="str">
        <x:v>Extension V5</x:v>
      </x:c>
      <x:c r="G2385" s="15" t="n">
        <x:v>15</x:v>
      </x:c>
      <x:c r="H2385" s="15" t="n">
        <x:v>15</x:v>
      </x:c>
    </x:row>
    <x:row r="2386" ht="52" customHeight="1">
      <x:c r="A2386" s="13" t="str">
        <x:v>V5-TR-C02-S03</x:v>
      </x:c>
      <x:c r="B2386" s="13" t="str">
        <x:v>Retourner le volet translucide</x:v>
      </x:c>
      <x:c r="C2386" s="13" t="str">
        <x:v>Trophées</x:v>
      </x:c>
      <x:c r="D2386" s="13" t="str">
        <x:v>V5 Enquêtes de trophées</x:v>
      </x:c>
      <x:c r="E2386" s="13" t="str">
        <x:v>Lire Trophées</x:v>
      </x:c>
      <x:c r="F2386" s="13" t="str">
        <x:v>Extension V5</x:v>
      </x:c>
      <x:c r="G2386" s="15" t="n">
        <x:v>15</x:v>
      </x:c>
      <x:c r="H2386" s="15" t="n">
        <x:v>16</x:v>
      </x:c>
    </x:row>
    <x:row r="2387" ht="52" customHeight="1">
      <x:c r="A2387" s="13" t="str">
        <x:v>V5-TR-C02-S04</x:v>
      </x:c>
      <x:c r="B2387" s="13" t="str">
        <x:v>Placer les silhouettes du terrain</x:v>
      </x:c>
      <x:c r="C2387" s="13" t="str">
        <x:v>Trophées</x:v>
      </x:c>
      <x:c r="D2387" s="13" t="str">
        <x:v>V5 Enquêtes de trophées</x:v>
      </x:c>
      <x:c r="E2387" s="13" t="str">
        <x:v>Lire Trophées</x:v>
      </x:c>
      <x:c r="F2387" s="13" t="str">
        <x:v>Extension V5</x:v>
      </x:c>
      <x:c r="G2387" s="15" t="n">
        <x:v>15</x:v>
      </x:c>
      <x:c r="H2387" s="15" t="n">
        <x:v>17</x:v>
      </x:c>
    </x:row>
    <x:row r="2388" ht="52" customHeight="1">
      <x:c r="A2388" s="13" t="str">
        <x:v>V5-TR-C02-S05</x:v>
      </x:c>
      <x:c r="B2388" s="13" t="str">
        <x:v>Faire coulisser la fenêtre temporelle</x:v>
      </x:c>
      <x:c r="C2388" s="13" t="str">
        <x:v>Trophées</x:v>
      </x:c>
      <x:c r="D2388" s="13" t="str">
        <x:v>V5 Enquêtes de trophées</x:v>
      </x:c>
      <x:c r="E2388" s="13" t="str">
        <x:v>Lire Trophées</x:v>
      </x:c>
      <x:c r="F2388" s="13" t="str">
        <x:v>Extension V5</x:v>
      </x:c>
      <x:c r="G2388" s="15" t="n">
        <x:v>15</x:v>
      </x:c>
      <x:c r="H2388" s="15" t="n">
        <x:v>18</x:v>
      </x:c>
    </x:row>
    <x:row r="2389" ht="52" customHeight="1">
      <x:c r="A2389" s="13" t="str">
        <x:v>V5-TR-C02-S06</x:v>
      </x:c>
      <x:c r="B2389" s="13" t="str">
        <x:v>Rassembler les quatre ombres</x:v>
      </x:c>
      <x:c r="C2389" s="13" t="str">
        <x:v>Trophées</x:v>
      </x:c>
      <x:c r="D2389" s="13" t="str">
        <x:v>V5 Enquêtes de trophées</x:v>
      </x:c>
      <x:c r="E2389" s="13" t="str">
        <x:v>Lire Trophées</x:v>
      </x:c>
      <x:c r="F2389" s="13" t="str">
        <x:v>Extension V5</x:v>
      </x:c>
      <x:c r="G2389" s="15" t="n">
        <x:v>15</x:v>
      </x:c>
      <x:c r="H2389" s="15" t="n">
        <x:v>19</x:v>
      </x:c>
    </x:row>
    <x:row r="2390" ht="52" customHeight="1">
      <x:c r="A2390" s="13" t="str">
        <x:v>V5-TR-C02-S07</x:v>
      </x:c>
      <x:c r="B2390" s="13" t="str">
        <x:v>Monter une plaque à plusieurs voix</x:v>
      </x:c>
      <x:c r="C2390" s="13" t="str">
        <x:v>Trophées</x:v>
      </x:c>
      <x:c r="D2390" s="13" t="str">
        <x:v>V5 Enquêtes de trophées</x:v>
      </x:c>
      <x:c r="E2390" s="13" t="str">
        <x:v>Lire Trophées</x:v>
      </x:c>
      <x:c r="F2390" s="13" t="str">
        <x:v>Extension V5</x:v>
      </x:c>
      <x:c r="G2390" s="15" t="n">
        <x:v>15</x:v>
      </x:c>
      <x:c r="H2390" s="15" t="n">
        <x:v>20</x:v>
      </x:c>
    </x:row>
    <x:row r="2391" ht="52" customHeight="1">
      <x:c r="A2391" s="13" t="str">
        <x:v>V5-TR-C02-S08</x:v>
      </x:c>
      <x:c r="B2391" s="13" t="str">
        <x:v>Ouvrir le cercle de retour</x:v>
      </x:c>
      <x:c r="C2391" s="13" t="str">
        <x:v>Trophées</x:v>
      </x:c>
      <x:c r="D2391" s="13" t="str">
        <x:v>V5 Enquêtes de trophées</x:v>
      </x:c>
      <x:c r="E2391" s="13" t="str">
        <x:v>Lire Trophées</x:v>
      </x:c>
      <x:c r="F2391" s="13" t="str">
        <x:v>Extension V5</x:v>
      </x:c>
      <x:c r="G2391" s="15" t="n">
        <x:v>15</x:v>
      </x:c>
      <x:c r="H2391" s="15" t="n">
        <x:v>21</x:v>
      </x:c>
    </x:row>
    <x:row r="2392" ht="52" customHeight="1">
      <x:c r="A2392" s="13" t="str">
        <x:v>V5-TR-C03-S01</x:v>
      </x:c>
      <x:c r="B2392" s="13" t="str">
        <x:v>Déplier sans effacer les plis</x:v>
      </x:c>
      <x:c r="C2392" s="13" t="str">
        <x:v>Trophées</x:v>
      </x:c>
      <x:c r="D2392" s="13" t="str">
        <x:v>V5 Enquêtes de trophées</x:v>
      </x:c>
      <x:c r="E2392" s="13" t="str">
        <x:v>Lire Trophées</x:v>
      </x:c>
      <x:c r="F2392" s="13" t="str">
        <x:v>Extension V5</x:v>
      </x:c>
      <x:c r="G2392" s="15" t="n">
        <x:v>15</x:v>
      </x:c>
      <x:c r="H2392" s="15" t="n">
        <x:v>22</x:v>
      </x:c>
    </x:row>
    <x:row r="2393" ht="52" customHeight="1">
      <x:c r="A2393" s="13" t="str">
        <x:v>V5-TR-C03-S02</x:v>
      </x:c>
      <x:c r="B2393" s="13" t="str">
        <x:v>Aligner le pli avec le relief</x:v>
      </x:c>
      <x:c r="C2393" s="13" t="str">
        <x:v>Trophées</x:v>
      </x:c>
      <x:c r="D2393" s="13" t="str">
        <x:v>V5 Enquêtes de trophées</x:v>
      </x:c>
      <x:c r="E2393" s="13" t="str">
        <x:v>Lire Trophées</x:v>
      </x:c>
      <x:c r="F2393" s="13" t="str">
        <x:v>Extension V5</x:v>
      </x:c>
      <x:c r="G2393" s="15" t="n">
        <x:v>15</x:v>
      </x:c>
      <x:c r="H2393" s="15" t="n">
        <x:v>23</x:v>
      </x:c>
    </x:row>
    <x:row r="2394" ht="52" customHeight="1">
      <x:c r="A2394" s="13" t="str">
        <x:v>V5-TR-C03-S03</x:v>
      </x:c>
      <x:c r="B2394" s="13" t="str">
        <x:v>Faire courir le curseur de pas</x:v>
      </x:c>
      <x:c r="C2394" s="13" t="str">
        <x:v>Trophées</x:v>
      </x:c>
      <x:c r="D2394" s="13" t="str">
        <x:v>V5 Enquêtes de trophées</x:v>
      </x:c>
      <x:c r="E2394" s="13" t="str">
        <x:v>Lire Trophées</x:v>
      </x:c>
      <x:c r="F2394" s="13" t="str">
        <x:v>Extension V5</x:v>
      </x:c>
      <x:c r="G2394" s="15" t="n">
        <x:v>15</x:v>
      </x:c>
      <x:c r="H2394" s="15" t="n">
        <x:v>24</x:v>
      </x:c>
    </x:row>
    <x:row r="2395" ht="52" customHeight="1">
      <x:c r="A2395" s="13" t="str">
        <x:v>V5-TR-C03-S04</x:v>
      </x:c>
      <x:c r="B2395" s="13" t="str">
        <x:v>Tourner le petit miroir de lecture</x:v>
      </x:c>
      <x:c r="C2395" s="13" t="str">
        <x:v>Trophées</x:v>
      </x:c>
      <x:c r="D2395" s="13" t="str">
        <x:v>V5 Enquêtes de trophées</x:v>
      </x:c>
      <x:c r="E2395" s="13" t="str">
        <x:v>Lire Trophées</x:v>
      </x:c>
      <x:c r="F2395" s="13" t="str">
        <x:v>Extension V5</x:v>
      </x:c>
      <x:c r="G2395" s="15" t="n">
        <x:v>15</x:v>
      </x:c>
      <x:c r="H2395" s="15" t="n">
        <x:v>25</x:v>
      </x:c>
    </x:row>
    <x:row r="2396" ht="52" customHeight="1">
      <x:c r="A2396" s="13" t="str">
        <x:v>V5-TR-C03-S05</x:v>
      </x:c>
      <x:c r="B2396" s="13" t="str">
        <x:v>Séparer nos deux trajets</x:v>
      </x:c>
      <x:c r="C2396" s="13" t="str">
        <x:v>Trophées</x:v>
      </x:c>
      <x:c r="D2396" s="13" t="str">
        <x:v>V5 Enquêtes de trophées</x:v>
      </x:c>
      <x:c r="E2396" s="13" t="str">
        <x:v>Lire Trophées</x:v>
      </x:c>
      <x:c r="F2396" s="13" t="str">
        <x:v>Extension V5</x:v>
      </x:c>
      <x:c r="G2396" s="15" t="n">
        <x:v>15</x:v>
      </x:c>
      <x:c r="H2396" s="15" t="n">
        <x:v>26</x:v>
      </x:c>
    </x:row>
    <x:row r="2397" ht="52" customHeight="1">
      <x:c r="A2397" s="13" t="str">
        <x:v>V5-TR-C03-S06</x:v>
      </x:c>
      <x:c r="B2397" s="13" t="str">
        <x:v>Ouvrir le message consenti</x:v>
      </x:c>
      <x:c r="C2397" s="13" t="str">
        <x:v>Trophées</x:v>
      </x:c>
      <x:c r="D2397" s="13" t="str">
        <x:v>V5 Enquêtes de trophées</x:v>
      </x:c>
      <x:c r="E2397" s="13" t="str">
        <x:v>Lire Trophées</x:v>
      </x:c>
      <x:c r="F2397" s="13" t="str">
        <x:v>Extension V5</x:v>
      </x:c>
      <x:c r="G2397" s="15" t="n">
        <x:v>15</x:v>
      </x:c>
      <x:c r="H2397" s="15" t="n">
        <x:v>27</x:v>
      </x:c>
    </x:row>
    <x:row r="2398" ht="52" customHeight="1">
      <x:c r="A2398" s="13" t="str">
        <x:v>V5-TR-C03-S07</x:v>
      </x:c>
      <x:c r="B2398" s="13" t="str">
        <x:v>Choisir l’objet ou son empreinte</x:v>
      </x:c>
      <x:c r="C2398" s="13" t="str">
        <x:v>Trophées</x:v>
      </x:c>
      <x:c r="D2398" s="13" t="str">
        <x:v>V5 Enquêtes de trophées</x:v>
      </x:c>
      <x:c r="E2398" s="13" t="str">
        <x:v>Lire Trophées</x:v>
      </x:c>
      <x:c r="F2398" s="13" t="str">
        <x:v>Extension V5</x:v>
      </x:c>
      <x:c r="G2398" s="15" t="n">
        <x:v>15</x:v>
      </x:c>
      <x:c r="H2398" s="15" t="n">
        <x:v>28</x:v>
      </x:c>
    </x:row>
    <x:row r="2399" ht="52" customHeight="1">
      <x:c r="A2399" s="13" t="str">
        <x:v>V5-TR-C03-S08</x:v>
      </x:c>
      <x:c r="B2399" s="13" t="str">
        <x:v>Achever le trajet choisi</x:v>
      </x:c>
      <x:c r="C2399" s="13" t="str">
        <x:v>Trophées</x:v>
      </x:c>
      <x:c r="D2399" s="13" t="str">
        <x:v>V5 Enquêtes de trophées</x:v>
      </x:c>
      <x:c r="E2399" s="13" t="str">
        <x:v>Lire Trophées</x:v>
      </x:c>
      <x:c r="F2399" s="13" t="str">
        <x:v>Extension V5</x:v>
      </x:c>
      <x:c r="G2399" s="15" t="n">
        <x:v>15</x:v>
      </x:c>
      <x:c r="H2399" s="15" t="n">
        <x:v>29</x:v>
      </x:c>
    </x:row>
    <x:row r="2400" ht="52" customHeight="1">
      <x:c r="A2400" s="13" t="str">
        <x:v>V5-TR-C04-S01</x:v>
      </x:c>
      <x:c r="B2400" s="13" t="str">
        <x:v>Caler le fragment oblique</x:v>
      </x:c>
      <x:c r="C2400" s="13" t="str">
        <x:v>Trophées</x:v>
      </x:c>
      <x:c r="D2400" s="13" t="str">
        <x:v>V5 Enquêtes de trophées</x:v>
      </x:c>
      <x:c r="E2400" s="13" t="str">
        <x:v>Lire Trophées</x:v>
      </x:c>
      <x:c r="F2400" s="13" t="str">
        <x:v>Extension V5</x:v>
      </x:c>
      <x:c r="G2400" s="15" t="n">
        <x:v>15</x:v>
      </x:c>
      <x:c r="H2400" s="15" t="n">
        <x:v>30</x:v>
      </x:c>
    </x:row>
    <x:row r="2401" ht="52" customHeight="1">
      <x:c r="A2401" s="13" t="str">
        <x:v>V5-TR-C04-S02</x:v>
      </x:c>
      <x:c r="B2401" s="13" t="str">
        <x:v>Éclairer les points de route</x:v>
      </x:c>
      <x:c r="C2401" s="13" t="str">
        <x:v>Trophées</x:v>
      </x:c>
      <x:c r="D2401" s="13" t="str">
        <x:v>V5 Enquêtes de trophées</x:v>
      </x:c>
      <x:c r="E2401" s="13" t="str">
        <x:v>Lire Trophées</x:v>
      </x:c>
      <x:c r="F2401" s="13" t="str">
        <x:v>Extension V5</x:v>
      </x:c>
      <x:c r="G2401" s="15" t="n">
        <x:v>15</x:v>
      </x:c>
      <x:c r="H2401" s="15" t="n">
        <x:v>31</x:v>
      </x:c>
    </x:row>
    <x:row r="2402" ht="52" customHeight="1">
      <x:c r="A2402" s="13" t="str">
        <x:v>V5-TR-C04-S03</x:v>
      </x:c>
      <x:c r="B2402" s="13" t="str">
        <x:v>Tourner le disque des escales</x:v>
      </x:c>
      <x:c r="C2402" s="13" t="str">
        <x:v>Trophées</x:v>
      </x:c>
      <x:c r="D2402" s="13" t="str">
        <x:v>V5 Enquêtes de trophées</x:v>
      </x:c>
      <x:c r="E2402" s="13" t="str">
        <x:v>Lire Trophées</x:v>
      </x:c>
      <x:c r="F2402" s="13" t="str">
        <x:v>Extension V5</x:v>
      </x:c>
      <x:c r="G2402" s="15" t="n">
        <x:v>15</x:v>
      </x:c>
      <x:c r="H2402" s="15" t="n">
        <x:v>32</x:v>
      </x:c>
    </x:row>
    <x:row r="2403" ht="52" customHeight="1">
      <x:c r="A2403" s="13" t="str">
        <x:v>V5-TR-C04-S04</x:v>
      </x:c>
      <x:c r="B2403" s="13" t="str">
        <x:v>Glisser la bande des dérives</x:v>
      </x:c>
      <x:c r="C2403" s="13" t="str">
        <x:v>Trophées</x:v>
      </x:c>
      <x:c r="D2403" s="13" t="str">
        <x:v>V5 Enquêtes de trophées</x:v>
      </x:c>
      <x:c r="E2403" s="13" t="str">
        <x:v>Lire Trophées</x:v>
      </x:c>
      <x:c r="F2403" s="13" t="str">
        <x:v>Extension V5</x:v>
      </x:c>
      <x:c r="G2403" s="15" t="n">
        <x:v>15</x:v>
      </x:c>
      <x:c r="H2403" s="15" t="n">
        <x:v>33</x:v>
      </x:c>
    </x:row>
    <x:row r="2404" ht="52" customHeight="1">
      <x:c r="A2404" s="13" t="str">
        <x:v>V5-TR-C04-S05</x:v>
      </x:c>
      <x:c r="B2404" s="13" t="str">
        <x:v>Poser le secteur manquant</x:v>
      </x:c>
      <x:c r="C2404" s="13" t="str">
        <x:v>Trophées</x:v>
      </x:c>
      <x:c r="D2404" s="13" t="str">
        <x:v>V5 Enquêtes de trophées</x:v>
      </x:c>
      <x:c r="E2404" s="13" t="str">
        <x:v>Lire Trophées</x:v>
      </x:c>
      <x:c r="F2404" s="13" t="str">
        <x:v>Extension V5</x:v>
      </x:c>
      <x:c r="G2404" s="15" t="n">
        <x:v>15</x:v>
      </x:c>
      <x:c r="H2404" s="15" t="n">
        <x:v>34</x:v>
      </x:c>
    </x:row>
    <x:row r="2405" ht="52" customHeight="1">
      <x:c r="A2405" s="13" t="str">
        <x:v>V5-TR-C04-S06</x:v>
      </x:c>
      <x:c r="B2405" s="13" t="str">
        <x:v>Comparer les reprises de coque</x:v>
      </x:c>
      <x:c r="C2405" s="13" t="str">
        <x:v>Trophées</x:v>
      </x:c>
      <x:c r="D2405" s="13" t="str">
        <x:v>V5 Enquêtes de trophées</x:v>
      </x:c>
      <x:c r="E2405" s="13" t="str">
        <x:v>Lire Trophées</x:v>
      </x:c>
      <x:c r="F2405" s="13" t="str">
        <x:v>Extension V5</x:v>
      </x:c>
      <x:c r="G2405" s="15" t="n">
        <x:v>15</x:v>
      </x:c>
      <x:c r="H2405" s="15" t="n">
        <x:v>35</x:v>
      </x:c>
    </x:row>
    <x:row r="2406" ht="52" customHeight="1">
      <x:c r="A2406" s="13" t="str">
        <x:v>V5-TR-C04-S07</x:v>
      </x:c>
      <x:c r="B2406" s="13" t="str">
        <x:v>Construire la plaque de route partielle</x:v>
      </x:c>
      <x:c r="C2406" s="13" t="str">
        <x:v>Trophées</x:v>
      </x:c>
      <x:c r="D2406" s="13" t="str">
        <x:v>V5 Enquêtes de trophées</x:v>
      </x:c>
      <x:c r="E2406" s="13" t="str">
        <x:v>Lire Trophées</x:v>
      </x:c>
      <x:c r="F2406" s="13" t="str">
        <x:v>Extension V5</x:v>
      </x:c>
      <x:c r="G2406" s="15" t="n">
        <x:v>15</x:v>
      </x:c>
      <x:c r="H2406" s="15" t="n">
        <x:v>36</x:v>
      </x:c>
    </x:row>
    <x:row r="2407" ht="52" customHeight="1">
      <x:c r="A2407" s="13" t="str">
        <x:v>V5-TR-C04-S08</x:v>
      </x:c>
      <x:c r="B2407" s="13" t="str">
        <x:v>Installer l’éclat près de la carte</x:v>
      </x:c>
      <x:c r="C2407" s="13" t="str">
        <x:v>Trophées</x:v>
      </x:c>
      <x:c r="D2407" s="13" t="str">
        <x:v>V5 Enquêtes de trophées</x:v>
      </x:c>
      <x:c r="E2407" s="13" t="str">
        <x:v>Lire Trophées</x:v>
      </x:c>
      <x:c r="F2407" s="13" t="str">
        <x:v>Extension V5</x:v>
      </x:c>
      <x:c r="G2407" s="15" t="n">
        <x:v>15</x:v>
      </x:c>
      <x:c r="H2407" s="15" t="n">
        <x:v>37</x:v>
      </x:c>
    </x:row>
    <x:row r="2408" ht="52" customHeight="1">
      <x:c r="A2408" s="13" t="str">
        <x:v>V5-TR-C05-S01</x:v>
      </x:c>
      <x:c r="B2408" s="13" t="str">
        <x:v>Ouvrir le cadre de l’épreuve</x:v>
      </x:c>
      <x:c r="C2408" s="13" t="str">
        <x:v>Trophées</x:v>
      </x:c>
      <x:c r="D2408" s="13" t="str">
        <x:v>V5 Enquêtes de trophées</x:v>
      </x:c>
      <x:c r="E2408" s="13" t="str">
        <x:v>Lire Trophées</x:v>
      </x:c>
      <x:c r="F2408" s="13" t="str">
        <x:v>Extension V5</x:v>
      </x:c>
      <x:c r="G2408" s="15" t="n">
        <x:v>15</x:v>
      </x:c>
      <x:c r="H2408" s="15" t="n">
        <x:v>38</x:v>
      </x:c>
    </x:row>
    <x:row r="2409" ht="52" customHeight="1">
      <x:c r="A2409" s="13" t="str">
        <x:v>V5-TR-C05-S02</x:v>
      </x:c>
      <x:c r="B2409" s="13" t="str">
        <x:v>Aligner les marques de départ</x:v>
      </x:c>
      <x:c r="C2409" s="13" t="str">
        <x:v>Trophées</x:v>
      </x:c>
      <x:c r="D2409" s="13" t="str">
        <x:v>V5 Enquêtes de trophées</x:v>
      </x:c>
      <x:c r="E2409" s="13" t="str">
        <x:v>Lire Trophées</x:v>
      </x:c>
      <x:c r="F2409" s="13" t="str">
        <x:v>Extension V5</x:v>
      </x:c>
      <x:c r="G2409" s="15" t="n">
        <x:v>15</x:v>
      </x:c>
      <x:c r="H2409" s="15" t="n">
        <x:v>39</x:v>
      </x:c>
    </x:row>
    <x:row r="2410" ht="52" customHeight="1">
      <x:c r="A2410" s="13" t="str">
        <x:v>V5-TR-C05-S03</x:v>
      </x:c>
      <x:c r="B2410" s="13" t="str">
        <x:v>Faire pivoter l’ombre de frappe</x:v>
      </x:c>
      <x:c r="C2410" s="13" t="str">
        <x:v>Trophées</x:v>
      </x:c>
      <x:c r="D2410" s="13" t="str">
        <x:v>V5 Enquêtes de trophées</x:v>
      </x:c>
      <x:c r="E2410" s="13" t="str">
        <x:v>Lire Trophées</x:v>
      </x:c>
      <x:c r="F2410" s="13" t="str">
        <x:v>Extension V5</x:v>
      </x:c>
      <x:c r="G2410" s="15" t="n">
        <x:v>15</x:v>
      </x:c>
      <x:c r="H2410" s="15" t="n">
        <x:v>40</x:v>
      </x:c>
    </x:row>
    <x:row r="2411" ht="52" customHeight="1">
      <x:c r="A2411" s="13" t="str">
        <x:v>V5-TR-C05-S04</x:v>
      </x:c>
      <x:c r="B2411" s="13" t="str">
        <x:v>Assembler le modèle de trajectoire</x:v>
      </x:c>
      <x:c r="C2411" s="13" t="str">
        <x:v>Trophées</x:v>
      </x:c>
      <x:c r="D2411" s="13" t="str">
        <x:v>V5 Enquêtes de trophées</x:v>
      </x:c>
      <x:c r="E2411" s="13" t="str">
        <x:v>Lire Trophées</x:v>
      </x:c>
      <x:c r="F2411" s="13" t="str">
        <x:v>Extension V5</x:v>
      </x:c>
      <x:c r="G2411" s="15" t="n">
        <x:v>15</x:v>
      </x:c>
      <x:c r="H2411" s="15" t="n">
        <x:v>41</x:v>
      </x:c>
    </x:row>
    <x:row r="2412" ht="52" customHeight="1">
      <x:c r="A2412" s="13" t="str">
        <x:v>V5-TR-C05-S05</x:v>
      </x:c>
      <x:c r="B2412" s="13" t="str">
        <x:v>Déplacer le repère de retour</x:v>
      </x:c>
      <x:c r="C2412" s="13" t="str">
        <x:v>Trophées</x:v>
      </x:c>
      <x:c r="D2412" s="13" t="str">
        <x:v>V5 Enquêtes de trophées</x:v>
      </x:c>
      <x:c r="E2412" s="13" t="str">
        <x:v>Lire Trophées</x:v>
      </x:c>
      <x:c r="F2412" s="13" t="str">
        <x:v>Extension V5</x:v>
      </x:c>
      <x:c r="G2412" s="15" t="n">
        <x:v>15</x:v>
      </x:c>
      <x:c r="H2412" s="15" t="n">
        <x:v>42</x:v>
      </x:c>
    </x:row>
    <x:row r="2413" ht="52" customHeight="1">
      <x:c r="A2413" s="13" t="str">
        <x:v>V5-TR-C05-S06</x:v>
      </x:c>
      <x:c r="B2413" s="13" t="str">
        <x:v>Comparer les deux réactions</x:v>
      </x:c>
      <x:c r="C2413" s="13" t="str">
        <x:v>Trophées</x:v>
      </x:c>
      <x:c r="D2413" s="13" t="str">
        <x:v>V5 Enquêtes de trophées</x:v>
      </x:c>
      <x:c r="E2413" s="13" t="str">
        <x:v>Lire Trophées</x:v>
      </x:c>
      <x:c r="F2413" s="13" t="str">
        <x:v>Extension V5</x:v>
      </x:c>
      <x:c r="G2413" s="15" t="n">
        <x:v>15</x:v>
      </x:c>
      <x:c r="H2413" s="15" t="n">
        <x:v>43</x:v>
      </x:c>
    </x:row>
    <x:row r="2414" ht="52" customHeight="1">
      <x:c r="A2414" s="13" t="str">
        <x:v>V5-TR-C05-S07</x:v>
      </x:c>
      <x:c r="B2414" s="13" t="str">
        <x:v>Choisir la place de mémoire</x:v>
      </x:c>
      <x:c r="C2414" s="13" t="str">
        <x:v>Trophées</x:v>
      </x:c>
      <x:c r="D2414" s="13" t="str">
        <x:v>V5 Enquêtes de trophées</x:v>
      </x:c>
      <x:c r="E2414" s="13" t="str">
        <x:v>Lire Trophées</x:v>
      </x:c>
      <x:c r="F2414" s="13" t="str">
        <x:v>Extension V5</x:v>
      </x:c>
      <x:c r="G2414" s="15" t="n">
        <x:v>15</x:v>
      </x:c>
      <x:c r="H2414" s="15" t="n">
        <x:v>44</x:v>
      </x:c>
    </x:row>
    <x:row r="2415" ht="52" customHeight="1">
      <x:c r="A2415" s="13" t="str">
        <x:v>V5-TR-C05-S08</x:v>
      </x:c>
      <x:c r="B2415" s="13" t="str">
        <x:v>Fermer l’anneau sans fermer la rivalité</x:v>
      </x:c>
      <x:c r="C2415" s="13" t="str">
        <x:v>Trophées</x:v>
      </x:c>
      <x:c r="D2415" s="13" t="str">
        <x:v>V5 Enquêtes de trophées</x:v>
      </x:c>
      <x:c r="E2415" s="13" t="str">
        <x:v>Lire Trophées</x:v>
      </x:c>
      <x:c r="F2415" s="13" t="str">
        <x:v>Extension V5</x:v>
      </x:c>
      <x:c r="G2415" s="15" t="n">
        <x:v>15</x:v>
      </x:c>
      <x:c r="H2415" s="15" t="n">
        <x:v>45</x:v>
      </x:c>
    </x:row>
    <x:row r="2416" ht="52" customHeight="1">
      <x:c r="A2416" s="13" t="str">
        <x:v>V5-TR-C06-S01</x:v>
      </x:c>
      <x:c r="B2416" s="13" t="str">
        <x:v>Présenter le sceau de branche</x:v>
      </x:c>
      <x:c r="C2416" s="13" t="str">
        <x:v>Trophées</x:v>
      </x:c>
      <x:c r="D2416" s="13" t="str">
        <x:v>V5 Enquêtes de trophées</x:v>
      </x:c>
      <x:c r="E2416" s="13" t="str">
        <x:v>Lire Trophées</x:v>
      </x:c>
      <x:c r="F2416" s="13" t="str">
        <x:v>Extension V5</x:v>
      </x:c>
      <x:c r="G2416" s="15" t="n">
        <x:v>15</x:v>
      </x:c>
      <x:c r="H2416" s="15" t="n">
        <x:v>46</x:v>
      </x:c>
    </x:row>
    <x:row r="2417" ht="52" customHeight="1">
      <x:c r="A2417" s="13" t="str">
        <x:v>V5-TR-C06-S02</x:v>
      </x:c>
      <x:c r="B2417" s="13" t="str">
        <x:v>Poser la lumière du relevé ancien</x:v>
      </x:c>
      <x:c r="C2417" s="13" t="str">
        <x:v>Trophées</x:v>
      </x:c>
      <x:c r="D2417" s="13" t="str">
        <x:v>V5 Enquêtes de trophées</x:v>
      </x:c>
      <x:c r="E2417" s="13" t="str">
        <x:v>Lire Trophées</x:v>
      </x:c>
      <x:c r="F2417" s="13" t="str">
        <x:v>Extension V5</x:v>
      </x:c>
      <x:c r="G2417" s="15" t="n">
        <x:v>15</x:v>
      </x:c>
      <x:c r="H2417" s="15" t="n">
        <x:v>47</x:v>
      </x:c>
    </x:row>
    <x:row r="2418" ht="52" customHeight="1">
      <x:c r="A2418" s="13" t="str">
        <x:v>V5-TR-C06-S03</x:v>
      </x:c>
      <x:c r="B2418" s="13" t="str">
        <x:v>Faire glisser la vue du présent</x:v>
      </x:c>
      <x:c r="C2418" s="13" t="str">
        <x:v>Trophées</x:v>
      </x:c>
      <x:c r="D2418" s="13" t="str">
        <x:v>V5 Enquêtes de trophées</x:v>
      </x:c>
      <x:c r="E2418" s="13" t="str">
        <x:v>Lire Trophées</x:v>
      </x:c>
      <x:c r="F2418" s="13" t="str">
        <x:v>Extension V5</x:v>
      </x:c>
      <x:c r="G2418" s="15" t="n">
        <x:v>15</x:v>
      </x:c>
      <x:c r="H2418" s="15" t="n">
        <x:v>48</x:v>
      </x:c>
    </x:row>
    <x:row r="2419" ht="52" customHeight="1">
      <x:c r="A2419" s="13" t="str">
        <x:v>V5-TR-C06-S04</x:v>
      </x:c>
      <x:c r="B2419" s="13" t="str">
        <x:v>Séparer les strates visibles</x:v>
      </x:c>
      <x:c r="C2419" s="13" t="str">
        <x:v>Trophées</x:v>
      </x:c>
      <x:c r="D2419" s="13" t="str">
        <x:v>V5 Enquêtes de trophées</x:v>
      </x:c>
      <x:c r="E2419" s="13" t="str">
        <x:v>Lire Trophées</x:v>
      </x:c>
      <x:c r="F2419" s="13" t="str">
        <x:v>Extension V5</x:v>
      </x:c>
      <x:c r="G2419" s="15" t="n">
        <x:v>15</x:v>
      </x:c>
      <x:c r="H2419" s="15" t="n">
        <x:v>49</x:v>
      </x:c>
    </x:row>
    <x:row r="2420" ht="52" customHeight="1">
      <x:c r="A2420" s="13" t="str">
        <x:v>V5-TR-C06-S05</x:v>
      </x:c>
      <x:c r="B2420" s="13" t="str">
        <x:v>Installer le cadre d’incertitude</x:v>
      </x:c>
      <x:c r="C2420" s="13" t="str">
        <x:v>Trophées</x:v>
      </x:c>
      <x:c r="D2420" s="13" t="str">
        <x:v>V5 Enquêtes de trophées</x:v>
      </x:c>
      <x:c r="E2420" s="13" t="str">
        <x:v>Lire Trophées</x:v>
      </x:c>
      <x:c r="F2420" s="13" t="str">
        <x:v>Extension V5</x:v>
      </x:c>
      <x:c r="G2420" s="15" t="n">
        <x:v>15</x:v>
      </x:c>
      <x:c r="H2420" s="15" t="n">
        <x:v>50</x:v>
      </x:c>
    </x:row>
    <x:row r="2421" ht="52" customHeight="1">
      <x:c r="A2421" s="13" t="str">
        <x:v>V5-TR-C06-S06</x:v>
      </x:c>
      <x:c r="B2421" s="13" t="str">
        <x:v>Raccorder le trajet de retour</x:v>
      </x:c>
      <x:c r="C2421" s="13" t="str">
        <x:v>Trophées</x:v>
      </x:c>
      <x:c r="D2421" s="13" t="str">
        <x:v>V5 Enquêtes de trophées</x:v>
      </x:c>
      <x:c r="E2421" s="13" t="str">
        <x:v>Lire Trophées</x:v>
      </x:c>
      <x:c r="F2421" s="13" t="str">
        <x:v>Extension V5</x:v>
      </x:c>
      <x:c r="G2421" s="15" t="n">
        <x:v>15</x:v>
      </x:c>
      <x:c r="H2421" s="15" t="n">
        <x:v>51</x:v>
      </x:c>
    </x:row>
    <x:row r="2422" ht="52" customHeight="1">
      <x:c r="A2422" s="13" t="str">
        <x:v>V5-TR-C06-S07</x:v>
      </x:c>
      <x:c r="B2422" s="13" t="str">
        <x:v>Préparer la double présentation</x:v>
      </x:c>
      <x:c r="C2422" s="13" t="str">
        <x:v>Trophées</x:v>
      </x:c>
      <x:c r="D2422" s="13" t="str">
        <x:v>V5 Enquêtes de trophées</x:v>
      </x:c>
      <x:c r="E2422" s="13" t="str">
        <x:v>Lire Trophées</x:v>
      </x:c>
      <x:c r="F2422" s="13" t="str">
        <x:v>Extension V5</x:v>
      </x:c>
      <x:c r="G2422" s="15" t="n">
        <x:v>15</x:v>
      </x:c>
      <x:c r="H2422" s="15" t="n">
        <x:v>52</x:v>
      </x:c>
    </x:row>
    <x:row r="2423" ht="52" customHeight="1">
      <x:c r="A2423" s="13" t="str">
        <x:v>V5-TR-C06-S08</x:v>
      </x:c>
      <x:c r="B2423" s="13" t="str">
        <x:v>Choisir la prochaine question</x:v>
      </x:c>
      <x:c r="C2423" s="13" t="str">
        <x:v>Trophées</x:v>
      </x:c>
      <x:c r="D2423" s="13" t="str">
        <x:v>V5 Enquêtes de trophées</x:v>
      </x:c>
      <x:c r="E2423" s="13" t="str">
        <x:v>Lire Trophées</x:v>
      </x:c>
      <x:c r="F2423" s="13" t="str">
        <x:v>Extension V5</x:v>
      </x:c>
      <x:c r="G2423" s="15" t="n">
        <x:v>15</x:v>
      </x:c>
      <x:c r="H2423" s="15" t="n">
        <x:v>53</x:v>
      </x:c>
    </x:row>
    <x:row r="2424" ht="52" customHeight="1">
      <x:c r="A2424" s="13" t="str">
        <x:v>W3-METH01</x:v>
      </x:c>
      <x:c r="B2424" s="13" t="str">
        <x:v>Périmètre reconstruit</x:v>
      </x:c>
      <x:c r="C2424" s="13" t="str">
        <x:v>Guerre</x:v>
      </x:c>
      <x:c r="D2424" s="13" t="str">
        <x:v>Méthode de guerre</x:v>
      </x:c>
      <x:c r="E2424" s="13" t="str">
        <x:v>Lire Guerre</x:v>
      </x:c>
      <x:c r="F2424" s="13" t="str">
        <x:v>Reconstitution documentée V4 — nouvelle rédaction V5</x:v>
      </x:c>
      <x:c r="G2424" s="15" t="n">
        <x:v>4</x:v>
      </x:c>
      <x:c r="H2424" s="15" t="n">
        <x:v>6</x:v>
      </x:c>
    </x:row>
    <x:row r="2425" ht="52" customHeight="1">
      <x:c r="A2425" s="13" t="str">
        <x:v>W3-METH02</x:v>
      </x:c>
      <x:c r="B2425" s="13" t="str">
        <x:v>Statut de conception</x:v>
      </x:c>
      <x:c r="C2425" s="13" t="str">
        <x:v>Guerre</x:v>
      </x:c>
      <x:c r="D2425" s="13" t="str">
        <x:v>Méthode de guerre</x:v>
      </x:c>
      <x:c r="E2425" s="13" t="str">
        <x:v>Lire Guerre</x:v>
      </x:c>
      <x:c r="F2425" s="13" t="str">
        <x:v>Reconstitution documentée V4 — nouvelle rédaction V5</x:v>
      </x:c>
      <x:c r="G2425" s="15" t="n">
        <x:v>4</x:v>
      </x:c>
      <x:c r="H2425" s="15" t="n">
        <x:v>7</x:v>
      </x:c>
    </x:row>
    <x:row r="2426" ht="52" customHeight="1">
      <x:c r="A2426" s="13" t="str">
        <x:v>W3-METH03</x:v>
      </x:c>
      <x:c r="B2426" s="13" t="str">
        <x:v>Statut du lore</x:v>
      </x:c>
      <x:c r="C2426" s="13" t="str">
        <x:v>Guerre</x:v>
      </x:c>
      <x:c r="D2426" s="13" t="str">
        <x:v>Méthode de guerre</x:v>
      </x:c>
      <x:c r="E2426" s="13" t="str">
        <x:v>Lire Guerre</x:v>
      </x:c>
      <x:c r="F2426" s="13" t="str">
        <x:v>Reconstitution documentée V4 — nouvelle rédaction V5</x:v>
      </x:c>
      <x:c r="G2426" s="15" t="n">
        <x:v>4</x:v>
      </x:c>
      <x:c r="H2426" s="15" t="n">
        <x:v>8</x:v>
      </x:c>
    </x:row>
    <x:row r="2427" ht="52" customHeight="1">
      <x:c r="A2427" s="13" t="str">
        <x:v>W3-METH04</x:v>
      </x:c>
      <x:c r="B2427" s="13" t="str">
        <x:v>Guerre facultative</x:v>
      </x:c>
      <x:c r="C2427" s="13" t="str">
        <x:v>Guerre</x:v>
      </x:c>
      <x:c r="D2427" s="13" t="str">
        <x:v>Méthode de guerre</x:v>
      </x:c>
      <x:c r="E2427" s="13" t="str">
        <x:v>Lire Guerre</x:v>
      </x:c>
      <x:c r="F2427" s="13" t="str">
        <x:v>Reconstitution documentée V4 — nouvelle rédaction V5</x:v>
      </x:c>
      <x:c r="G2427" s="15" t="n">
        <x:v>4</x:v>
      </x:c>
      <x:c r="H2427" s="15" t="n">
        <x:v>9</x:v>
      </x:c>
    </x:row>
    <x:row r="2428" ht="52" customHeight="1">
      <x:c r="A2428" s="13" t="str">
        <x:v>W3-METH05</x:v>
      </x:c>
      <x:c r="B2428" s="13" t="str">
        <x:v>Trois modes, un monde</x:v>
      </x:c>
      <x:c r="C2428" s="13" t="str">
        <x:v>Guerre</x:v>
      </x:c>
      <x:c r="D2428" s="13" t="str">
        <x:v>Méthode de guerre</x:v>
      </x:c>
      <x:c r="E2428" s="13" t="str">
        <x:v>Lire Guerre</x:v>
      </x:c>
      <x:c r="F2428" s="13" t="str">
        <x:v>Reconstitution documentée V4 — nouvelle rédaction V5</x:v>
      </x:c>
      <x:c r="G2428" s="15" t="n">
        <x:v>4</x:v>
      </x:c>
      <x:c r="H2428" s="15" t="n">
        <x:v>10</x:v>
      </x:c>
    </x:row>
    <x:row r="2429" ht="52" customHeight="1">
      <x:c r="A2429" s="13" t="str">
        <x:v>W3-METH06</x:v>
      </x:c>
      <x:c r="B2429" s="13" t="str">
        <x:v>Présence physique</x:v>
      </x:c>
      <x:c r="C2429" s="13" t="str">
        <x:v>Guerre</x:v>
      </x:c>
      <x:c r="D2429" s="13" t="str">
        <x:v>Méthode de guerre</x:v>
      </x:c>
      <x:c r="E2429" s="13" t="str">
        <x:v>Lire Guerre</x:v>
      </x:c>
      <x:c r="F2429" s="13" t="str">
        <x:v>Reconstitution documentée V4 — nouvelle rédaction V5</x:v>
      </x:c>
      <x:c r="G2429" s="15" t="n">
        <x:v>4</x:v>
      </x:c>
      <x:c r="H2429" s="15" t="n">
        <x:v>11</x:v>
      </x:c>
    </x:row>
    <x:row r="2430" ht="52" customHeight="1">
      <x:c r="A2430" s="13" t="str">
        <x:v>W3-METH07</x:v>
      </x:c>
      <x:c r="B2430" s="13" t="str">
        <x:v>Communautés autonomes</x:v>
      </x:c>
      <x:c r="C2430" s="13" t="str">
        <x:v>Guerre</x:v>
      </x:c>
      <x:c r="D2430" s="13" t="str">
        <x:v>Méthode de guerre</x:v>
      </x:c>
      <x:c r="E2430" s="13" t="str">
        <x:v>Lire Guerre</x:v>
      </x:c>
      <x:c r="F2430" s="13" t="str">
        <x:v>Reconstitution documentée V4 — nouvelle rédaction V5</x:v>
      </x:c>
      <x:c r="G2430" s="15" t="n">
        <x:v>4</x:v>
      </x:c>
      <x:c r="H2430" s="15" t="n">
        <x:v>12</x:v>
      </x:c>
    </x:row>
    <x:row r="2431" ht="52" customHeight="1">
      <x:c r="A2431" s="13" t="str">
        <x:v>W3-METH08</x:v>
      </x:c>
      <x:c r="B2431" s="13" t="str">
        <x:v>Équilibrage explicite</x:v>
      </x:c>
      <x:c r="C2431" s="13" t="str">
        <x:v>Guerre</x:v>
      </x:c>
      <x:c r="D2431" s="13" t="str">
        <x:v>Méthode de guerre</x:v>
      </x:c>
      <x:c r="E2431" s="13" t="str">
        <x:v>Lire Guerre</x:v>
      </x:c>
      <x:c r="F2431" s="13" t="str">
        <x:v>Reconstitution documentée V4 — nouvelle rédaction V5</x:v>
      </x:c>
      <x:c r="G2431" s="15" t="n">
        <x:v>4</x:v>
      </x:c>
      <x:c r="H2431" s="15" t="n">
        <x:v>13</x:v>
      </x:c>
    </x:row>
    <x:row r="2432" ht="52" customHeight="1">
      <x:c r="A2432" s="13" t="str">
        <x:v>W3-METH09</x:v>
      </x:c>
      <x:c r="B2432" s="13" t="str">
        <x:v>Lecture des missions</x:v>
      </x:c>
      <x:c r="C2432" s="13" t="str">
        <x:v>Guerre</x:v>
      </x:c>
      <x:c r="D2432" s="13" t="str">
        <x:v>Méthode de guerre</x:v>
      </x:c>
      <x:c r="E2432" s="13" t="str">
        <x:v>Lire Guerre</x:v>
      </x:c>
      <x:c r="F2432" s="13" t="str">
        <x:v>Reconstitution documentée V4 — nouvelle rédaction V5</x:v>
      </x:c>
      <x:c r="G2432" s="15" t="n">
        <x:v>4</x:v>
      </x:c>
      <x:c r="H2432" s="15" t="n">
        <x:v>14</x:v>
      </x:c>
    </x:row>
    <x:row r="2433" ht="52" customHeight="1">
      <x:c r="A2433" s="13" t="str">
        <x:v>W3-METH10</x:v>
      </x:c>
      <x:c r="B2433" s="13" t="str">
        <x:v>Équipes incarnées</x:v>
      </x:c>
      <x:c r="C2433" s="13" t="str">
        <x:v>Guerre</x:v>
      </x:c>
      <x:c r="D2433" s="13" t="str">
        <x:v>Méthode de guerre</x:v>
      </x:c>
      <x:c r="E2433" s="13" t="str">
        <x:v>Lire Guerre</x:v>
      </x:c>
      <x:c r="F2433" s="13" t="str">
        <x:v>Reconstitution documentée V4 — nouvelle rédaction V5</x:v>
      </x:c>
      <x:c r="G2433" s="15" t="n">
        <x:v>4</x:v>
      </x:c>
      <x:c r="H2433" s="15" t="n">
        <x:v>15</x:v>
      </x:c>
    </x:row>
    <x:row r="2434" ht="52" customHeight="1">
      <x:c r="A2434" s="13" t="str">
        <x:v>W3-METH11</x:v>
      </x:c>
      <x:c r="B2434" s="13" t="str">
        <x:v>Échelle contenue</x:v>
      </x:c>
      <x:c r="C2434" s="13" t="str">
        <x:v>Guerre</x:v>
      </x:c>
      <x:c r="D2434" s="13" t="str">
        <x:v>Méthode de guerre</x:v>
      </x:c>
      <x:c r="E2434" s="13" t="str">
        <x:v>Lire Guerre</x:v>
      </x:c>
      <x:c r="F2434" s="13" t="str">
        <x:v>Reconstitution documentée V4 — nouvelle rédaction V5</x:v>
      </x:c>
      <x:c r="G2434" s="15" t="n">
        <x:v>4</x:v>
      </x:c>
      <x:c r="H2434" s="15" t="n">
        <x:v>16</x:v>
      </x:c>
    </x:row>
    <x:row r="2435" ht="52" customHeight="1">
      <x:c r="A2435" s="13" t="str">
        <x:v>W3-METH12</x:v>
      </x:c>
      <x:c r="B2435" s="13" t="str">
        <x:v>Warp et origine</x:v>
      </x:c>
      <x:c r="C2435" s="13" t="str">
        <x:v>Guerre</x:v>
      </x:c>
      <x:c r="D2435" s="13" t="str">
        <x:v>Méthode de guerre</x:v>
      </x:c>
      <x:c r="E2435" s="13" t="str">
        <x:v>Lire Guerre</x:v>
      </x:c>
      <x:c r="F2435" s="13" t="str">
        <x:v>Reconstitution documentée V4 — nouvelle rédaction V5</x:v>
      </x:c>
      <x:c r="G2435" s="15" t="n">
        <x:v>4</x:v>
      </x:c>
      <x:c r="H2435" s="15" t="n">
        <x:v>17</x:v>
      </x:c>
    </x:row>
    <x:row r="2436" ht="52" customHeight="1">
      <x:c r="A2436" s="13" t="str">
        <x:v>W3-PAR01</x:v>
      </x:c>
      <x:c r="B2436" s="13" t="str">
        <x:v>XP minimale</x:v>
      </x:c>
      <x:c r="C2436" s="13" t="str">
        <x:v>Guerre</x:v>
      </x:c>
      <x:c r="D2436" s="13" t="str">
        <x:v>Paramètres de guerre</x:v>
      </x:c>
      <x:c r="E2436" s="13" t="str">
        <x:v>Lire Guerre</x:v>
      </x:c>
      <x:c r="F2436" s="13" t="str">
        <x:v>Reconstitution documentée V4 — nouvelle rédaction V5</x:v>
      </x:c>
      <x:c r="G2436" s="15" t="n">
        <x:v>7</x:v>
      </x:c>
      <x:c r="H2436" s="15" t="n">
        <x:v>6</x:v>
      </x:c>
    </x:row>
    <x:row r="2437" ht="52" customHeight="1">
      <x:c r="A2437" s="13" t="str">
        <x:v>W3-PAR02</x:v>
      </x:c>
      <x:c r="B2437" s="13" t="str">
        <x:v>XP maximale</x:v>
      </x:c>
      <x:c r="C2437" s="13" t="str">
        <x:v>Guerre</x:v>
      </x:c>
      <x:c r="D2437" s="13" t="str">
        <x:v>Paramètres de guerre</x:v>
      </x:c>
      <x:c r="E2437" s="13" t="str">
        <x:v>Lire Guerre</x:v>
      </x:c>
      <x:c r="F2437" s="13" t="str">
        <x:v>Reconstitution documentée V4 — nouvelle rédaction V5</x:v>
      </x:c>
      <x:c r="G2437" s="15" t="n">
        <x:v>7</x:v>
      </x:c>
      <x:c r="H2437" s="15" t="n">
        <x:v>7</x:v>
      </x:c>
    </x:row>
    <x:row r="2438" ht="52" customHeight="1">
      <x:c r="A2438" s="13" t="str">
        <x:v>W3-PAR03</x:v>
      </x:c>
      <x:c r="B2438" s="13" t="str">
        <x:v>Seuil novice</x:v>
      </x:c>
      <x:c r="C2438" s="13" t="str">
        <x:v>Guerre</x:v>
      </x:c>
      <x:c r="D2438" s="13" t="str">
        <x:v>Paramètres de guerre</x:v>
      </x:c>
      <x:c r="E2438" s="13" t="str">
        <x:v>Lire Guerre</x:v>
      </x:c>
      <x:c r="F2438" s="13" t="str">
        <x:v>Reconstitution documentée V4 — nouvelle rédaction V5</x:v>
      </x:c>
      <x:c r="G2438" s="15" t="n">
        <x:v>7</x:v>
      </x:c>
      <x:c r="H2438" s="15" t="n">
        <x:v>8</x:v>
      </x:c>
    </x:row>
    <x:row r="2439" ht="52" customHeight="1">
      <x:c r="A2439" s="13" t="str">
        <x:v>W3-PAR04</x:v>
      </x:c>
      <x:c r="B2439" s="13" t="str">
        <x:v>Seuil vétéran</x:v>
      </x:c>
      <x:c r="C2439" s="13" t="str">
        <x:v>Guerre</x:v>
      </x:c>
      <x:c r="D2439" s="13" t="str">
        <x:v>Paramètres de guerre</x:v>
      </x:c>
      <x:c r="E2439" s="13" t="str">
        <x:v>Lire Guerre</x:v>
      </x:c>
      <x:c r="F2439" s="13" t="str">
        <x:v>Reconstitution documentée V4 — nouvelle rédaction V5</x:v>
      </x:c>
      <x:c r="G2439" s="15" t="n">
        <x:v>7</x:v>
      </x:c>
      <x:c r="H2439" s="15" t="n">
        <x:v>9</x:v>
      </x:c>
    </x:row>
    <x:row r="2440" ht="52" customHeight="1">
      <x:c r="A2440" s="13" t="str">
        <x:v>W3-PAR05</x:v>
      </x:c>
      <x:c r="B2440" s="13" t="str">
        <x:v>Seuil maître</x:v>
      </x:c>
      <x:c r="C2440" s="13" t="str">
        <x:v>Guerre</x:v>
      </x:c>
      <x:c r="D2440" s="13" t="str">
        <x:v>Paramètres de guerre</x:v>
      </x:c>
      <x:c r="E2440" s="13" t="str">
        <x:v>Lire Guerre</x:v>
      </x:c>
      <x:c r="F2440" s="13" t="str">
        <x:v>Reconstitution documentée V4 — nouvelle rédaction V5</x:v>
      </x:c>
      <x:c r="G2440" s="15" t="n">
        <x:v>7</x:v>
      </x:c>
      <x:c r="H2440" s="15" t="n">
        <x:v>10</x:v>
      </x:c>
    </x:row>
    <x:row r="2441" ht="52" customHeight="1">
      <x:c r="A2441" s="13" t="str">
        <x:v>W3-PAR06</x:v>
      </x:c>
      <x:c r="B2441" s="13" t="str">
        <x:v>Puissance novice</x:v>
      </x:c>
      <x:c r="C2441" s="13" t="str">
        <x:v>Guerre</x:v>
      </x:c>
      <x:c r="D2441" s="13" t="str">
        <x:v>Paramètres de guerre</x:v>
      </x:c>
      <x:c r="E2441" s="13" t="str">
        <x:v>Lire Guerre</x:v>
      </x:c>
      <x:c r="F2441" s="13" t="str">
        <x:v>Reconstitution documentée V4 — nouvelle rédaction V5</x:v>
      </x:c>
      <x:c r="G2441" s="15" t="n">
        <x:v>7</x:v>
      </x:c>
      <x:c r="H2441" s="15" t="n">
        <x:v>11</x:v>
      </x:c>
    </x:row>
    <x:row r="2442" ht="52" customHeight="1">
      <x:c r="A2442" s="13" t="str">
        <x:v>W3-PAR07</x:v>
      </x:c>
      <x:c r="B2442" s="13" t="str">
        <x:v>Puissance vétéran</x:v>
      </x:c>
      <x:c r="C2442" s="13" t="str">
        <x:v>Guerre</x:v>
      </x:c>
      <x:c r="D2442" s="13" t="str">
        <x:v>Paramètres de guerre</x:v>
      </x:c>
      <x:c r="E2442" s="13" t="str">
        <x:v>Lire Guerre</x:v>
      </x:c>
      <x:c r="F2442" s="13" t="str">
        <x:v>Reconstitution documentée V4 — nouvelle rédaction V5</x:v>
      </x:c>
      <x:c r="G2442" s="15" t="n">
        <x:v>7</x:v>
      </x:c>
      <x:c r="H2442" s="15" t="n">
        <x:v>12</x:v>
      </x:c>
    </x:row>
    <x:row r="2443" ht="52" customHeight="1">
      <x:c r="A2443" s="13" t="str">
        <x:v>W3-PAR08</x:v>
      </x:c>
      <x:c r="B2443" s="13" t="str">
        <x:v>Puissance maître</x:v>
      </x:c>
      <x:c r="C2443" s="13" t="str">
        <x:v>Guerre</x:v>
      </x:c>
      <x:c r="D2443" s="13" t="str">
        <x:v>Paramètres de guerre</x:v>
      </x:c>
      <x:c r="E2443" s="13" t="str">
        <x:v>Lire Guerre</x:v>
      </x:c>
      <x:c r="F2443" s="13" t="str">
        <x:v>Reconstitution documentée V4 — nouvelle rédaction V5</x:v>
      </x:c>
      <x:c r="G2443" s="15" t="n">
        <x:v>7</x:v>
      </x:c>
      <x:c r="H2443" s="15" t="n">
        <x:v>13</x:v>
      </x:c>
    </x:row>
    <x:row r="2444" ht="52" customHeight="1">
      <x:c r="A2444" s="13" t="str">
        <x:v>W3-PAR09</x:v>
      </x:c>
      <x:c r="B2444" s="13" t="str">
        <x:v>Capacité initiale</x:v>
      </x:c>
      <x:c r="C2444" s="13" t="str">
        <x:v>Guerre</x:v>
      </x:c>
      <x:c r="D2444" s="13" t="str">
        <x:v>Paramètres de guerre</x:v>
      </x:c>
      <x:c r="E2444" s="13" t="str">
        <x:v>Lire Guerre</x:v>
      </x:c>
      <x:c r="F2444" s="13" t="str">
        <x:v>Reconstitution documentée V4 — nouvelle rédaction V5</x:v>
      </x:c>
      <x:c r="G2444" s="15" t="n">
        <x:v>7</x:v>
      </x:c>
      <x:c r="H2444" s="15" t="n">
        <x:v>14</x:v>
      </x:c>
    </x:row>
    <x:row r="2445" ht="52" customHeight="1">
      <x:c r="A2445" s="13" t="str">
        <x:v>W3-PAR10</x:v>
      </x:c>
      <x:c r="B2445" s="13" t="str">
        <x:v>Capacité intermédiaire</x:v>
      </x:c>
      <x:c r="C2445" s="13" t="str">
        <x:v>Guerre</x:v>
      </x:c>
      <x:c r="D2445" s="13" t="str">
        <x:v>Paramètres de guerre</x:v>
      </x:c>
      <x:c r="E2445" s="13" t="str">
        <x:v>Lire Guerre</x:v>
      </x:c>
      <x:c r="F2445" s="13" t="str">
        <x:v>Reconstitution documentée V4 — nouvelle rédaction V5</x:v>
      </x:c>
      <x:c r="G2445" s="15" t="n">
        <x:v>7</x:v>
      </x:c>
      <x:c r="H2445" s="15" t="n">
        <x:v>15</x:v>
      </x:c>
    </x:row>
    <x:row r="2446" ht="52" customHeight="1">
      <x:c r="A2446" s="13" t="str">
        <x:v>W3-PAR11</x:v>
      </x:c>
      <x:c r="B2446" s="13" t="str">
        <x:v>Capacité tardive</x:v>
      </x:c>
      <x:c r="C2446" s="13" t="str">
        <x:v>Guerre</x:v>
      </x:c>
      <x:c r="D2446" s="13" t="str">
        <x:v>Paramètres de guerre</x:v>
      </x:c>
      <x:c r="E2446" s="13" t="str">
        <x:v>Lire Guerre</x:v>
      </x:c>
      <x:c r="F2446" s="13" t="str">
        <x:v>Reconstitution documentée V4 — nouvelle rédaction V5</x:v>
      </x:c>
      <x:c r="G2446" s="15" t="n">
        <x:v>7</x:v>
      </x:c>
      <x:c r="H2446" s="15" t="n">
        <x:v>16</x:v>
      </x:c>
    </x:row>
    <x:row r="2447" ht="52" customHeight="1">
      <x:c r="A2447" s="13" t="str">
        <x:v>W3-PAR12</x:v>
      </x:c>
      <x:c r="B2447" s="13" t="str">
        <x:v>Stock maximum</x:v>
      </x:c>
      <x:c r="C2447" s="13" t="str">
        <x:v>Guerre</x:v>
      </x:c>
      <x:c r="D2447" s="13" t="str">
        <x:v>Paramètres de guerre</x:v>
      </x:c>
      <x:c r="E2447" s="13" t="str">
        <x:v>Lire Guerre</x:v>
      </x:c>
      <x:c r="F2447" s="13" t="str">
        <x:v>Reconstitution documentée V4 — nouvelle rédaction V5</x:v>
      </x:c>
      <x:c r="G2447" s="15" t="n">
        <x:v>7</x:v>
      </x:c>
      <x:c r="H2447" s="15" t="n">
        <x:v>17</x:v>
      </x:c>
    </x:row>
    <x:row r="2448" ht="52" customHeight="1">
      <x:c r="A2448" s="13" t="str">
        <x:v>W3-PAR13</x:v>
      </x:c>
      <x:c r="B2448" s="13" t="str">
        <x:v>Facteur ravitaillé</x:v>
      </x:c>
      <x:c r="C2448" s="13" t="str">
        <x:v>Guerre</x:v>
      </x:c>
      <x:c r="D2448" s="13" t="str">
        <x:v>Paramètres de guerre</x:v>
      </x:c>
      <x:c r="E2448" s="13" t="str">
        <x:v>Lire Guerre</x:v>
      </x:c>
      <x:c r="F2448" s="13" t="str">
        <x:v>Reconstitution documentée V4 — nouvelle rédaction V5</x:v>
      </x:c>
      <x:c r="G2448" s="15" t="n">
        <x:v>7</x:v>
      </x:c>
      <x:c r="H2448" s="15" t="n">
        <x:v>18</x:v>
      </x:c>
    </x:row>
    <x:row r="2449" ht="52" customHeight="1">
      <x:c r="A2449" s="13" t="str">
        <x:v>W3-PAR14</x:v>
      </x:c>
      <x:c r="B2449" s="13" t="str">
        <x:v>Facteur rationné</x:v>
      </x:c>
      <x:c r="C2449" s="13" t="str">
        <x:v>Guerre</x:v>
      </x:c>
      <x:c r="D2449" s="13" t="str">
        <x:v>Paramètres de guerre</x:v>
      </x:c>
      <x:c r="E2449" s="13" t="str">
        <x:v>Lire Guerre</x:v>
      </x:c>
      <x:c r="F2449" s="13" t="str">
        <x:v>Reconstitution documentée V4 — nouvelle rédaction V5</x:v>
      </x:c>
      <x:c r="G2449" s="15" t="n">
        <x:v>7</x:v>
      </x:c>
      <x:c r="H2449" s="15" t="n">
        <x:v>19</x:v>
      </x:c>
    </x:row>
    <x:row r="2450" ht="52" customHeight="1">
      <x:c r="A2450" s="13" t="str">
        <x:v>W3-PAR15</x:v>
      </x:c>
      <x:c r="B2450" s="13" t="str">
        <x:v>Fatigue maximale</x:v>
      </x:c>
      <x:c r="C2450" s="13" t="str">
        <x:v>Guerre</x:v>
      </x:c>
      <x:c r="D2450" s="13" t="str">
        <x:v>Paramètres de guerre</x:v>
      </x:c>
      <x:c r="E2450" s="13" t="str">
        <x:v>Lire Guerre</x:v>
      </x:c>
      <x:c r="F2450" s="13" t="str">
        <x:v>Reconstitution documentée V4 — nouvelle rédaction V5</x:v>
      </x:c>
      <x:c r="G2450" s="15" t="n">
        <x:v>7</x:v>
      </x:c>
      <x:c r="H2450" s="15" t="n">
        <x:v>20</x:v>
      </x:c>
    </x:row>
    <x:row r="2451" ht="52" customHeight="1">
      <x:c r="A2451" s="13" t="str">
        <x:v>W3-PAR16</x:v>
      </x:c>
      <x:c r="B2451" s="13" t="str">
        <x:v>Diviseur de fatigue</x:v>
      </x:c>
      <x:c r="C2451" s="13" t="str">
        <x:v>Guerre</x:v>
      </x:c>
      <x:c r="D2451" s="13" t="str">
        <x:v>Paramètres de guerre</x:v>
      </x:c>
      <x:c r="E2451" s="13" t="str">
        <x:v>Lire Guerre</x:v>
      </x:c>
      <x:c r="F2451" s="13" t="str">
        <x:v>Reconstitution documentée V4 — nouvelle rédaction V5</x:v>
      </x:c>
      <x:c r="G2451" s="15" t="n">
        <x:v>7</x:v>
      </x:c>
      <x:c r="H2451" s="15" t="n">
        <x:v>21</x:v>
      </x:c>
    </x:row>
    <x:row r="2452" ht="52" customHeight="1">
      <x:c r="A2452" s="13" t="str">
        <x:v>W3-PAR17</x:v>
      </x:c>
      <x:c r="B2452" s="13" t="str">
        <x:v>Facteur fatigue plancher</x:v>
      </x:c>
      <x:c r="C2452" s="13" t="str">
        <x:v>Guerre</x:v>
      </x:c>
      <x:c r="D2452" s="13" t="str">
        <x:v>Paramètres de guerre</x:v>
      </x:c>
      <x:c r="E2452" s="13" t="str">
        <x:v>Lire Guerre</x:v>
      </x:c>
      <x:c r="F2452" s="13" t="str">
        <x:v>Reconstitution documentée V4 — nouvelle rédaction V5</x:v>
      </x:c>
      <x:c r="G2452" s="15" t="n">
        <x:v>7</x:v>
      </x:c>
      <x:c r="H2452" s="15" t="n">
        <x:v>22</x:v>
      </x:c>
    </x:row>
    <x:row r="2453" ht="52" customHeight="1">
      <x:c r="A2453" s="13" t="str">
        <x:v>W3-PAR18</x:v>
      </x:c>
      <x:c r="B2453" s="13" t="str">
        <x:v>Bonus terrain plafond</x:v>
      </x:c>
      <x:c r="C2453" s="13" t="str">
        <x:v>Guerre</x:v>
      </x:c>
      <x:c r="D2453" s="13" t="str">
        <x:v>Paramètres de guerre</x:v>
      </x:c>
      <x:c r="E2453" s="13" t="str">
        <x:v>Lire Guerre</x:v>
      </x:c>
      <x:c r="F2453" s="13" t="str">
        <x:v>Reconstitution documentée V4 — nouvelle rédaction V5</x:v>
      </x:c>
      <x:c r="G2453" s="15" t="n">
        <x:v>7</x:v>
      </x:c>
      <x:c r="H2453" s="15" t="n">
        <x:v>23</x:v>
      </x:c>
    </x:row>
    <x:row r="2454" ht="52" customHeight="1">
      <x:c r="A2454" s="13" t="str">
        <x:v>W3-PAR19</x:v>
      </x:c>
      <x:c r="B2454" s="13" t="str">
        <x:v>XP reconnaissance</x:v>
      </x:c>
      <x:c r="C2454" s="13" t="str">
        <x:v>Guerre</x:v>
      </x:c>
      <x:c r="D2454" s="13" t="str">
        <x:v>Paramètres de guerre</x:v>
      </x:c>
      <x:c r="E2454" s="13" t="str">
        <x:v>Lire Guerre</x:v>
      </x:c>
      <x:c r="F2454" s="13" t="str">
        <x:v>Reconstitution documentée V4 — nouvelle rédaction V5</x:v>
      </x:c>
      <x:c r="G2454" s="15" t="n">
        <x:v>7</x:v>
      </x:c>
      <x:c r="H2454" s="15" t="n">
        <x:v>24</x:v>
      </x:c>
    </x:row>
    <x:row r="2455" ht="52" customHeight="1">
      <x:c r="A2455" s="13" t="str">
        <x:v>W3-PAR20</x:v>
      </x:c>
      <x:c r="B2455" s="13" t="str">
        <x:v>XP objectif héroïque</x:v>
      </x:c>
      <x:c r="C2455" s="13" t="str">
        <x:v>Guerre</x:v>
      </x:c>
      <x:c r="D2455" s="13" t="str">
        <x:v>Paramètres de guerre</x:v>
      </x:c>
      <x:c r="E2455" s="13" t="str">
        <x:v>Lire Guerre</x:v>
      </x:c>
      <x:c r="F2455" s="13" t="str">
        <x:v>Reconstitution documentée V4 — nouvelle rédaction V5</x:v>
      </x:c>
      <x:c r="G2455" s="15" t="n">
        <x:v>7</x:v>
      </x:c>
      <x:c r="H2455" s="15" t="n">
        <x:v>25</x:v>
      </x:c>
    </x:row>
    <x:row r="2456" ht="52" customHeight="1">
      <x:c r="A2456" s="13" t="str">
        <x:v>W3-PAR21</x:v>
      </x:c>
      <x:c r="B2456" s="13" t="str">
        <x:v>XP objectif bataille</x:v>
      </x:c>
      <x:c r="C2456" s="13" t="str">
        <x:v>Guerre</x:v>
      </x:c>
      <x:c r="D2456" s="13" t="str">
        <x:v>Paramètres de guerre</x:v>
      </x:c>
      <x:c r="E2456" s="13" t="str">
        <x:v>Lire Guerre</x:v>
      </x:c>
      <x:c r="F2456" s="13" t="str">
        <x:v>Reconstitution documentée V4 — nouvelle rédaction V5</x:v>
      </x:c>
      <x:c r="G2456" s="15" t="n">
        <x:v>7</x:v>
      </x:c>
      <x:c r="H2456" s="15" t="n">
        <x:v>26</x:v>
      </x:c>
    </x:row>
    <x:row r="2457" ht="52" customHeight="1">
      <x:c r="A2457" s="13" t="str">
        <x:v>W3-PAR22</x:v>
      </x:c>
      <x:c r="B2457" s="13" t="str">
        <x:v>XP repli propre</x:v>
      </x:c>
      <x:c r="C2457" s="13" t="str">
        <x:v>Guerre</x:v>
      </x:c>
      <x:c r="D2457" s="13" t="str">
        <x:v>Paramètres de guerre</x:v>
      </x:c>
      <x:c r="E2457" s="13" t="str">
        <x:v>Lire Guerre</x:v>
      </x:c>
      <x:c r="F2457" s="13" t="str">
        <x:v>Reconstitution documentée V4 — nouvelle rédaction V5</x:v>
      </x:c>
      <x:c r="G2457" s="15" t="n">
        <x:v>7</x:v>
      </x:c>
      <x:c r="H2457" s="15" t="n">
        <x:v>27</x:v>
      </x:c>
    </x:row>
    <x:row r="2458" ht="52" customHeight="1">
      <x:c r="A2458" s="13" t="str">
        <x:v>W3-PAR23</x:v>
      </x:c>
      <x:c r="B2458" s="13" t="str">
        <x:v>XP finale de campagne</x:v>
      </x:c>
      <x:c r="C2458" s="13" t="str">
        <x:v>Guerre</x:v>
      </x:c>
      <x:c r="D2458" s="13" t="str">
        <x:v>Paramètres de guerre</x:v>
      </x:c>
      <x:c r="E2458" s="13" t="str">
        <x:v>Lire Guerre</x:v>
      </x:c>
      <x:c r="F2458" s="13" t="str">
        <x:v>Reconstitution documentée V4 — nouvelle rédaction V5</x:v>
      </x:c>
      <x:c r="G2458" s="15" t="n">
        <x:v>7</x:v>
      </x:c>
      <x:c r="H2458" s="15" t="n">
        <x:v>28</x:v>
      </x:c>
    </x:row>
    <x:row r="2459" ht="52" customHeight="1">
      <x:c r="A2459" s="13" t="str">
        <x:v>W3-PAR24</x:v>
      </x:c>
      <x:c r="B2459" s="13" t="str">
        <x:v>XP maximum par transaction</x:v>
      </x:c>
      <x:c r="C2459" s="13" t="str">
        <x:v>Guerre</x:v>
      </x:c>
      <x:c r="D2459" s="13" t="str">
        <x:v>Paramètres de guerre</x:v>
      </x:c>
      <x:c r="E2459" s="13" t="str">
        <x:v>Lire Guerre</x:v>
      </x:c>
      <x:c r="F2459" s="13" t="str">
        <x:v>Reconstitution documentée V4 — nouvelle rédaction V5</x:v>
      </x:c>
      <x:c r="G2459" s="15" t="n">
        <x:v>7</x:v>
      </x:c>
      <x:c r="H2459" s="15" t="n">
        <x:v>29</x:v>
      </x:c>
    </x:row>
    <x:row r="2460" ht="52" customHeight="1">
      <x:c r="A2460" s="13" t="str">
        <x:v>W3-PAR25</x:v>
      </x:c>
      <x:c r="B2460" s="13" t="str">
        <x:v>Garnison minimale</x:v>
      </x:c>
      <x:c r="C2460" s="13" t="str">
        <x:v>Guerre</x:v>
      </x:c>
      <x:c r="D2460" s="13" t="str">
        <x:v>Paramètres de guerre</x:v>
      </x:c>
      <x:c r="E2460" s="13" t="str">
        <x:v>Lire Guerre</x:v>
      </x:c>
      <x:c r="F2460" s="13" t="str">
        <x:v>Reconstitution documentée V4 — nouvelle rédaction V5</x:v>
      </x:c>
      <x:c r="G2460" s="15" t="n">
        <x:v>7</x:v>
      </x:c>
      <x:c r="H2460" s="15" t="n">
        <x:v>30</x:v>
      </x:c>
    </x:row>
    <x:row r="2461" ht="52" customHeight="1">
      <x:c r="A2461" s="13" t="str">
        <x:v>W3-PAR26</x:v>
      </x:c>
      <x:c r="B2461" s="13" t="str">
        <x:v>Tour d’intégration standard</x:v>
      </x:c>
      <x:c r="C2461" s="13" t="str">
        <x:v>Guerre</x:v>
      </x:c>
      <x:c r="D2461" s="13" t="str">
        <x:v>Paramètres de guerre</x:v>
      </x:c>
      <x:c r="E2461" s="13" t="str">
        <x:v>Lire Guerre</x:v>
      </x:c>
      <x:c r="F2461" s="13" t="str">
        <x:v>Reconstitution documentée V4 — nouvelle rédaction V5</x:v>
      </x:c>
      <x:c r="G2461" s="15" t="n">
        <x:v>7</x:v>
      </x:c>
      <x:c r="H2461" s="15" t="n">
        <x:v>31</x:v>
      </x:c>
    </x:row>
    <x:row r="2462" ht="52" customHeight="1">
      <x:c r="A2462" s="13" t="str">
        <x:v>W3-PAR27</x:v>
      </x:c>
      <x:c r="B2462" s="13" t="str">
        <x:v>Tour d’intégration spécialiste</x:v>
      </x:c>
      <x:c r="C2462" s="13" t="str">
        <x:v>Guerre</x:v>
      </x:c>
      <x:c r="D2462" s="13" t="str">
        <x:v>Paramètres de guerre</x:v>
      </x:c>
      <x:c r="E2462" s="13" t="str">
        <x:v>Lire Guerre</x:v>
      </x:c>
      <x:c r="F2462" s="13" t="str">
        <x:v>Reconstitution documentée V4 — nouvelle rédaction V5</x:v>
      </x:c>
      <x:c r="G2462" s="15" t="n">
        <x:v>7</x:v>
      </x:c>
      <x:c r="H2462" s="15" t="n">
        <x:v>32</x:v>
      </x:c>
    </x:row>
    <x:row r="2463" ht="52" customHeight="1">
      <x:c r="A2463" s="13" t="str">
        <x:v>W3-PAR28</x:v>
      </x:c>
      <x:c r="B2463" s="13" t="str">
        <x:v>Construction minimale</x:v>
      </x:c>
      <x:c r="C2463" s="13" t="str">
        <x:v>Guerre</x:v>
      </x:c>
      <x:c r="D2463" s="13" t="str">
        <x:v>Paramètres de guerre</x:v>
      </x:c>
      <x:c r="E2463" s="13" t="str">
        <x:v>Lire Guerre</x:v>
      </x:c>
      <x:c r="F2463" s="13" t="str">
        <x:v>Reconstitution documentée V4 — nouvelle rédaction V5</x:v>
      </x:c>
      <x:c r="G2463" s="15" t="n">
        <x:v>7</x:v>
      </x:c>
      <x:c r="H2463" s="15" t="n">
        <x:v>33</x:v>
      </x:c>
    </x:row>
    <x:row r="2464" ht="52" customHeight="1">
      <x:c r="A2464" s="13" t="str">
        <x:v>W3-PAR29</x:v>
      </x:c>
      <x:c r="B2464" s="13" t="str">
        <x:v>Retrait de fatigue au repos</x:v>
      </x:c>
      <x:c r="C2464" s="13" t="str">
        <x:v>Guerre</x:v>
      </x:c>
      <x:c r="D2464" s="13" t="str">
        <x:v>Paramètres de guerre</x:v>
      </x:c>
      <x:c r="E2464" s="13" t="str">
        <x:v>Lire Guerre</x:v>
      </x:c>
      <x:c r="F2464" s="13" t="str">
        <x:v>Reconstitution documentée V4 — nouvelle rédaction V5</x:v>
      </x:c>
      <x:c r="G2464" s="15" t="n">
        <x:v>7</x:v>
      </x:c>
      <x:c r="H2464" s="15" t="n">
        <x:v>34</x:v>
      </x:c>
    </x:row>
    <x:row r="2465" ht="52" customHeight="1">
      <x:c r="A2465" s="13" t="str">
        <x:v>W3-PAR30</x:v>
      </x:c>
      <x:c r="B2465" s="13" t="str">
        <x:v>Fatigue de marche ordinaire</x:v>
      </x:c>
      <x:c r="C2465" s="13" t="str">
        <x:v>Guerre</x:v>
      </x:c>
      <x:c r="D2465" s="13" t="str">
        <x:v>Paramètres de guerre</x:v>
      </x:c>
      <x:c r="E2465" s="13" t="str">
        <x:v>Lire Guerre</x:v>
      </x:c>
      <x:c r="F2465" s="13" t="str">
        <x:v>Reconstitution documentée V4 — nouvelle rédaction V5</x:v>
      </x:c>
      <x:c r="G2465" s="15" t="n">
        <x:v>7</x:v>
      </x:c>
      <x:c r="H2465" s="15" t="n">
        <x:v>35</x:v>
      </x:c>
    </x:row>
    <x:row r="2466" ht="52" customHeight="1">
      <x:c r="A2466" s="13" t="str">
        <x:v>W3-PAR31</x:v>
      </x:c>
      <x:c r="B2466" s="13" t="str">
        <x:v>Fatigue de bataille</x:v>
      </x:c>
      <x:c r="C2466" s="13" t="str">
        <x:v>Guerre</x:v>
      </x:c>
      <x:c r="D2466" s="13" t="str">
        <x:v>Paramètres de guerre</x:v>
      </x:c>
      <x:c r="E2466" s="13" t="str">
        <x:v>Lire Guerre</x:v>
      </x:c>
      <x:c r="F2466" s="13" t="str">
        <x:v>Reconstitution documentée V4 — nouvelle rédaction V5</x:v>
      </x:c>
      <x:c r="G2466" s="15" t="n">
        <x:v>7</x:v>
      </x:c>
      <x:c r="H2466" s="15" t="n">
        <x:v>36</x:v>
      </x:c>
    </x:row>
    <x:row r="2467" ht="52" customHeight="1">
      <x:c r="A2467" s="13" t="str">
        <x:v>W3-CL01</x:v>
      </x:c>
      <x:c r="B2467" s="13" t="str">
        <x:v>Maisons des Braises</x:v>
      </x:c>
      <x:c r="C2467" s="13" t="str">
        <x:v>Guerre</x:v>
      </x:c>
      <x:c r="D2467" s="13" t="str">
        <x:v>Doctrines des clans</x:v>
      </x:c>
      <x:c r="E2467" s="13" t="str">
        <x:v>Lire Guerre</x:v>
      </x:c>
      <x:c r="F2467" s="13" t="str">
        <x:v>Reconstitution documentée V4 — nouvelle rédaction V5</x:v>
      </x:c>
      <x:c r="G2467" s="15" t="n">
        <x:v>10</x:v>
      </x:c>
      <x:c r="H2467" s="15" t="n">
        <x:v>6</x:v>
      </x:c>
    </x:row>
    <x:row r="2468" ht="52" customHeight="1">
      <x:c r="A2468" s="13" t="str">
        <x:v>W3-CL02</x:v>
      </x:c>
      <x:c r="B2468" s="13" t="str">
        <x:v>Peuple des Citernes</x:v>
      </x:c>
      <x:c r="C2468" s="13" t="str">
        <x:v>Guerre</x:v>
      </x:c>
      <x:c r="D2468" s="13" t="str">
        <x:v>Doctrines des clans</x:v>
      </x:c>
      <x:c r="E2468" s="13" t="str">
        <x:v>Lire Guerre</x:v>
      </x:c>
      <x:c r="F2468" s="13" t="str">
        <x:v>Reconstitution documentée V4 — nouvelle rédaction V5</x:v>
      </x:c>
      <x:c r="G2468" s="15" t="n">
        <x:v>10</x:v>
      </x:c>
      <x:c r="H2468" s="15" t="n">
        <x:v>7</x:v>
      </x:c>
    </x:row>
    <x:row r="2469" ht="52" customHeight="1">
      <x:c r="A2469" s="13" t="str">
        <x:v>W3-CL03</x:v>
      </x:c>
      <x:c r="B2469" s="13" t="str">
        <x:v>Gardiens des Hautes Branches</x:v>
      </x:c>
      <x:c r="C2469" s="13" t="str">
        <x:v>Guerre</x:v>
      </x:c>
      <x:c r="D2469" s="13" t="str">
        <x:v>Doctrines des clans</x:v>
      </x:c>
      <x:c r="E2469" s="13" t="str">
        <x:v>Lire Guerre</x:v>
      </x:c>
      <x:c r="F2469" s="13" t="str">
        <x:v>Reconstitution documentée V4 — nouvelle rédaction V5</x:v>
      </x:c>
      <x:c r="G2469" s="15" t="n">
        <x:v>10</x:v>
      </x:c>
      <x:c r="H2469" s="15" t="n">
        <x:v>8</x:v>
      </x:c>
    </x:row>
    <x:row r="2470" ht="52" customHeight="1">
      <x:c r="A2470" s="13" t="str">
        <x:v>W3-CL04</x:v>
      </x:c>
      <x:c r="B2470" s="13" t="str">
        <x:v>Veilleurs des Eaux Calmes</x:v>
      </x:c>
      <x:c r="C2470" s="13" t="str">
        <x:v>Guerre</x:v>
      </x:c>
      <x:c r="D2470" s="13" t="str">
        <x:v>Doctrines des clans</x:v>
      </x:c>
      <x:c r="E2470" s="13" t="str">
        <x:v>Lire Guerre</x:v>
      </x:c>
      <x:c r="F2470" s="13" t="str">
        <x:v>Reconstitution documentée V4 — nouvelle rédaction V5</x:v>
      </x:c>
      <x:c r="G2470" s="15" t="n">
        <x:v>10</x:v>
      </x:c>
      <x:c r="H2470" s="15" t="n">
        <x:v>9</x:v>
      </x:c>
    </x:row>
    <x:row r="2471" ht="52" customHeight="1">
      <x:c r="A2471" s="13" t="str">
        <x:v>W3-CL05</x:v>
      </x:c>
      <x:c r="B2471" s="13" t="str">
        <x:v>Veilleurs des Crêtes</x:v>
      </x:c>
      <x:c r="C2471" s="13" t="str">
        <x:v>Guerre</x:v>
      </x:c>
      <x:c r="D2471" s="13" t="str">
        <x:v>Doctrines des clans</x:v>
      </x:c>
      <x:c r="E2471" s="13" t="str">
        <x:v>Lire Guerre</x:v>
      </x:c>
      <x:c r="F2471" s="13" t="str">
        <x:v>Reconstitution documentée V4 — nouvelle rédaction V5</x:v>
      </x:c>
      <x:c r="G2471" s="15" t="n">
        <x:v>10</x:v>
      </x:c>
      <x:c r="H2471" s="15" t="n">
        <x:v>10</x:v>
      </x:c>
    </x:row>
    <x:row r="2472" ht="52" customHeight="1">
      <x:c r="A2472" s="13" t="str">
        <x:v>W3-CL06</x:v>
      </x:c>
      <x:c r="B2472" s="13" t="str">
        <x:v>Maisons du Rivage</x:v>
      </x:c>
      <x:c r="C2472" s="13" t="str">
        <x:v>Guerre</x:v>
      </x:c>
      <x:c r="D2472" s="13" t="str">
        <x:v>Doctrines des clans</x:v>
      </x:c>
      <x:c r="E2472" s="13" t="str">
        <x:v>Lire Guerre</x:v>
      </x:c>
      <x:c r="F2472" s="13" t="str">
        <x:v>Reconstitution documentée V4 — nouvelle rédaction V5</x:v>
      </x:c>
      <x:c r="G2472" s="15" t="n">
        <x:v>10</x:v>
      </x:c>
      <x:c r="H2472" s="15" t="n">
        <x:v>11</x:v>
      </x:c>
    </x:row>
    <x:row r="2473" ht="52" customHeight="1">
      <x:c r="A2473" s="13" t="str">
        <x:v>W3-CL07</x:v>
      </x:c>
      <x:c r="B2473" s="13" t="str">
        <x:v>Artisans de la Roche Chaude</x:v>
      </x:c>
      <x:c r="C2473" s="13" t="str">
        <x:v>Guerre</x:v>
      </x:c>
      <x:c r="D2473" s="13" t="str">
        <x:v>Doctrines des clans</x:v>
      </x:c>
      <x:c r="E2473" s="13" t="str">
        <x:v>Lire Guerre</x:v>
      </x:c>
      <x:c r="F2473" s="13" t="str">
        <x:v>Reconstitution documentée V4 — nouvelle rédaction V5</x:v>
      </x:c>
      <x:c r="G2473" s="15" t="n">
        <x:v>10</x:v>
      </x:c>
      <x:c r="H2473" s="15" t="n">
        <x:v>12</x:v>
      </x:c>
    </x:row>
    <x:row r="2474" ht="52" customHeight="1">
      <x:c r="A2474" s="13" t="str">
        <x:v>W3-CL08</x:v>
      </x:c>
      <x:c r="B2474" s="13" t="str">
        <x:v>Maisons du Givre</x:v>
      </x:c>
      <x:c r="C2474" s="13" t="str">
        <x:v>Guerre</x:v>
      </x:c>
      <x:c r="D2474" s="13" t="str">
        <x:v>Doctrines des clans</x:v>
      </x:c>
      <x:c r="E2474" s="13" t="str">
        <x:v>Lire Guerre</x:v>
      </x:c>
      <x:c r="F2474" s="13" t="str">
        <x:v>Reconstitution documentée V4 — nouvelle rédaction V5</x:v>
      </x:c>
      <x:c r="G2474" s="15" t="n">
        <x:v>10</x:v>
      </x:c>
      <x:c r="H2474" s="15" t="n">
        <x:v>13</x:v>
      </x:c>
    </x:row>
    <x:row r="2475" ht="52" customHeight="1">
      <x:c r="A2475" s="13" t="str">
        <x:v>W3-CL09</x:v>
      </x:c>
      <x:c r="B2475" s="13" t="str">
        <x:v>Conservateurs des Anciennes Pierres</x:v>
      </x:c>
      <x:c r="C2475" s="13" t="str">
        <x:v>Guerre</x:v>
      </x:c>
      <x:c r="D2475" s="13" t="str">
        <x:v>Doctrines des clans</x:v>
      </x:c>
      <x:c r="E2475" s="13" t="str">
        <x:v>Lire Guerre</x:v>
      </x:c>
      <x:c r="F2475" s="13" t="str">
        <x:v>Reconstitution documentée V4 — nouvelle rédaction V5</x:v>
      </x:c>
      <x:c r="G2475" s="15" t="n">
        <x:v>10</x:v>
      </x:c>
      <x:c r="H2475" s="15" t="n">
        <x:v>14</x:v>
      </x:c>
    </x:row>
    <x:row r="2476" ht="52" customHeight="1">
      <x:c r="A2476" s="13" t="str">
        <x:v>W3-CL10</x:v>
      </x:c>
      <x:c r="B2476" s="13" t="str">
        <x:v>Gardiens du Confinement</x:v>
      </x:c>
      <x:c r="C2476" s="13" t="str">
        <x:v>Guerre</x:v>
      </x:c>
      <x:c r="D2476" s="13" t="str">
        <x:v>Doctrines des clans</x:v>
      </x:c>
      <x:c r="E2476" s="13" t="str">
        <x:v>Lire Guerre</x:v>
      </x:c>
      <x:c r="F2476" s="13" t="str">
        <x:v>Reconstitution documentée V4 — nouvelle rédaction V5</x:v>
      </x:c>
      <x:c r="G2476" s="15" t="n">
        <x:v>10</x:v>
      </x:c>
      <x:c r="H2476" s="15" t="n">
        <x:v>15</x:v>
      </x:c>
    </x:row>
    <x:row r="2477" ht="52" customHeight="1">
      <x:c r="A2477" s="13" t="str">
        <x:v>W3-CL11</x:v>
      </x:c>
      <x:c r="B2477" s="13" t="str">
        <x:v>Flotte des Haltes Lointaines</x:v>
      </x:c>
      <x:c r="C2477" s="13" t="str">
        <x:v>Guerre</x:v>
      </x:c>
      <x:c r="D2477" s="13" t="str">
        <x:v>Doctrines des clans</x:v>
      </x:c>
      <x:c r="E2477" s="13" t="str">
        <x:v>Lire Guerre</x:v>
      </x:c>
      <x:c r="F2477" s="13" t="str">
        <x:v>Reconstitution documentée V4 — nouvelle rédaction V5</x:v>
      </x:c>
      <x:c r="G2477" s="15" t="n">
        <x:v>10</x:v>
      </x:c>
      <x:c r="H2477" s="15" t="n">
        <x:v>16</x:v>
      </x:c>
    </x:row>
    <x:row r="2478" ht="52" customHeight="1">
      <x:c r="A2478" s="13" t="str">
        <x:v>W3-CL12</x:v>
      </x:c>
      <x:c r="B2478" s="13" t="str">
        <x:v>Pacte des Mandats Liés</x:v>
      </x:c>
      <x:c r="C2478" s="13" t="str">
        <x:v>Guerre</x:v>
      </x:c>
      <x:c r="D2478" s="13" t="str">
        <x:v>Doctrines des clans</x:v>
      </x:c>
      <x:c r="E2478" s="13" t="str">
        <x:v>Lire Guerre</x:v>
      </x:c>
      <x:c r="F2478" s="13" t="str">
        <x:v>Reconstitution documentée V4 — nouvelle rédaction V5</x:v>
      </x:c>
      <x:c r="G2478" s="15" t="n">
        <x:v>10</x:v>
      </x:c>
      <x:c r="H2478" s="15" t="n">
        <x:v>17</x:v>
      </x:c>
    </x:row>
    <x:row r="2479" ht="52" customHeight="1">
      <x:c r="A2479" s="13" t="str">
        <x:v>W3-CL13</x:v>
      </x:c>
      <x:c r="B2479" s="13" t="str">
        <x:v>Cercle des Noms Rapportés</x:v>
      </x:c>
      <x:c r="C2479" s="13" t="str">
        <x:v>Guerre</x:v>
      </x:c>
      <x:c r="D2479" s="13" t="str">
        <x:v>Doctrines des clans</x:v>
      </x:c>
      <x:c r="E2479" s="13" t="str">
        <x:v>Lire Guerre</x:v>
      </x:c>
      <x:c r="F2479" s="13" t="str">
        <x:v>Reconstitution documentée V4 — nouvelle rédaction V5</x:v>
      </x:c>
      <x:c r="G2479" s="15" t="n">
        <x:v>10</x:v>
      </x:c>
      <x:c r="H2479" s="15" t="n">
        <x:v>18</x:v>
      </x:c>
    </x:row>
    <x:row r="2480" ht="52" customHeight="1">
      <x:c r="A2480" s="13" t="str">
        <x:v>W3-CL14</x:v>
      </x:c>
      <x:c r="B2480" s="13" t="str">
        <x:v>Foyer des Retours</x:v>
      </x:c>
      <x:c r="C2480" s="13" t="str">
        <x:v>Guerre</x:v>
      </x:c>
      <x:c r="D2480" s="13" t="str">
        <x:v>Doctrines des clans</x:v>
      </x:c>
      <x:c r="E2480" s="13" t="str">
        <x:v>Lire Guerre</x:v>
      </x:c>
      <x:c r="F2480" s="13" t="str">
        <x:v>Reconstitution documentée V4 — nouvelle rédaction V5</x:v>
      </x:c>
      <x:c r="G2480" s="15" t="n">
        <x:v>10</x:v>
      </x:c>
      <x:c r="H2480" s="15" t="n">
        <x:v>19</x:v>
      </x:c>
    </x:row>
    <x:row r="2481" ht="52" customHeight="1">
      <x:c r="A2481" s="13" t="str">
        <x:v>W3-CL15</x:v>
      </x:c>
      <x:c r="B2481" s="13" t="str">
        <x:v>Ligue des Forges Fermées</x:v>
      </x:c>
      <x:c r="C2481" s="13" t="str">
        <x:v>Guerre</x:v>
      </x:c>
      <x:c r="D2481" s="13" t="str">
        <x:v>Doctrines des clans</x:v>
      </x:c>
      <x:c r="E2481" s="13" t="str">
        <x:v>Lire Guerre</x:v>
      </x:c>
      <x:c r="F2481" s="13" t="str">
        <x:v>Reconstitution documentée V4 — nouvelle rédaction V5</x:v>
      </x:c>
      <x:c r="G2481" s="15" t="n">
        <x:v>10</x:v>
      </x:c>
      <x:c r="H2481" s="15" t="n">
        <x:v>20</x:v>
      </x:c>
    </x:row>
    <x:row r="2482" ht="52" customHeight="1">
      <x:c r="A2482" s="13" t="str">
        <x:v>W3-U01</x:v>
      </x:c>
      <x:c r="B2482" s="13" t="str">
        <x:v>Pisteurs de lisière</x:v>
      </x:c>
      <x:c r="C2482" s="13" t="str">
        <x:v>Guerre</x:v>
      </x:c>
      <x:c r="D2482" s="13" t="str">
        <x:v>Unités de guerre</x:v>
      </x:c>
      <x:c r="E2482" s="13" t="str">
        <x:v>Lire Guerre</x:v>
      </x:c>
      <x:c r="F2482" s="13" t="str">
        <x:v>Reconstitution documentée V4 — nouvelle rédaction V5</x:v>
      </x:c>
      <x:c r="G2482" s="15" t="n">
        <x:v>15</x:v>
      </x:c>
      <x:c r="H2482" s="15" t="n">
        <x:v>6</x:v>
      </x:c>
    </x:row>
    <x:row r="2483" ht="52" customHeight="1">
      <x:c r="A2483" s="13" t="str">
        <x:v>W3-U02</x:v>
      </x:c>
      <x:c r="B2483" s="13" t="str">
        <x:v>Éclaireur de crête</x:v>
      </x:c>
      <x:c r="C2483" s="13" t="str">
        <x:v>Guerre</x:v>
      </x:c>
      <x:c r="D2483" s="13" t="str">
        <x:v>Unités de guerre</x:v>
      </x:c>
      <x:c r="E2483" s="13" t="str">
        <x:v>Lire Guerre</x:v>
      </x:c>
      <x:c r="F2483" s="13" t="str">
        <x:v>Reconstitution documentée V4 — nouvelle rédaction V5</x:v>
      </x:c>
      <x:c r="G2483" s="15" t="n">
        <x:v>15</x:v>
      </x:c>
      <x:c r="H2483" s="15" t="n">
        <x:v>7</x:v>
      </x:c>
    </x:row>
    <x:row r="2484" ht="52" customHeight="1">
      <x:c r="A2484" s="13" t="str">
        <x:v>W3-U03</x:v>
      </x:c>
      <x:c r="B2484" s="13" t="str">
        <x:v>Veilleurs de marais</x:v>
      </x:c>
      <x:c r="C2484" s="13" t="str">
        <x:v>Guerre</x:v>
      </x:c>
      <x:c r="D2484" s="13" t="str">
        <x:v>Unités de guerre</x:v>
      </x:c>
      <x:c r="E2484" s="13" t="str">
        <x:v>Lire Guerre</x:v>
      </x:c>
      <x:c r="F2484" s="13" t="str">
        <x:v>Reconstitution documentée V4 — nouvelle rédaction V5</x:v>
      </x:c>
      <x:c r="G2484" s="15" t="n">
        <x:v>15</x:v>
      </x:c>
      <x:c r="H2484" s="15" t="n">
        <x:v>8</x:v>
      </x:c>
    </x:row>
    <x:row r="2485" ht="52" customHeight="1">
      <x:c r="A2485" s="13" t="str">
        <x:v>W3-U04</x:v>
      </x:c>
      <x:c r="B2485" s="13" t="str">
        <x:v>Traqueurs d’odeurs</x:v>
      </x:c>
      <x:c r="C2485" s="13" t="str">
        <x:v>Guerre</x:v>
      </x:c>
      <x:c r="D2485" s="13" t="str">
        <x:v>Unités de guerre</x:v>
      </x:c>
      <x:c r="E2485" s="13" t="str">
        <x:v>Lire Guerre</x:v>
      </x:c>
      <x:c r="F2485" s="13" t="str">
        <x:v>Reconstitution documentée V4 — nouvelle rédaction V5</x:v>
      </x:c>
      <x:c r="G2485" s="15" t="n">
        <x:v>15</x:v>
      </x:c>
      <x:c r="H2485" s="15" t="n">
        <x:v>9</x:v>
      </x:c>
    </x:row>
    <x:row r="2486" ht="52" customHeight="1">
      <x:c r="A2486" s="13" t="str">
        <x:v>W3-U05</x:v>
      </x:c>
      <x:c r="B2486" s="13" t="str">
        <x:v>Guetteur des ombres</x:v>
      </x:c>
      <x:c r="C2486" s="13" t="str">
        <x:v>Guerre</x:v>
      </x:c>
      <x:c r="D2486" s="13" t="str">
        <x:v>Unités de guerre</x:v>
      </x:c>
      <x:c r="E2486" s="13" t="str">
        <x:v>Lire Guerre</x:v>
      </x:c>
      <x:c r="F2486" s="13" t="str">
        <x:v>Reconstitution documentée V4 — nouvelle rédaction V5</x:v>
      </x:c>
      <x:c r="G2486" s="15" t="n">
        <x:v>15</x:v>
      </x:c>
      <x:c r="H2486" s="15" t="n">
        <x:v>10</x:v>
      </x:c>
    </x:row>
    <x:row r="2487" ht="52" customHeight="1">
      <x:c r="A2487" s="13" t="str">
        <x:v>W3-U06</x:v>
      </x:c>
      <x:c r="B2487" s="13" t="str">
        <x:v>Marqueurs de route</x:v>
      </x:c>
      <x:c r="C2487" s="13" t="str">
        <x:v>Guerre</x:v>
      </x:c>
      <x:c r="D2487" s="13" t="str">
        <x:v>Unités de guerre</x:v>
      </x:c>
      <x:c r="E2487" s="13" t="str">
        <x:v>Lire Guerre</x:v>
      </x:c>
      <x:c r="F2487" s="13" t="str">
        <x:v>Reconstitution documentée V4 — nouvelle rédaction V5</x:v>
      </x:c>
      <x:c r="G2487" s="15" t="n">
        <x:v>15</x:v>
      </x:c>
      <x:c r="H2487" s="15" t="n">
        <x:v>11</x:v>
      </x:c>
    </x:row>
    <x:row r="2488" ht="52" customHeight="1">
      <x:c r="A2488" s="13" t="str">
        <x:v>W3-U07</x:v>
      </x:c>
      <x:c r="B2488" s="13" t="str">
        <x:v>Lanciers de seuil</x:v>
      </x:c>
      <x:c r="C2488" s="13" t="str">
        <x:v>Guerre</x:v>
      </x:c>
      <x:c r="D2488" s="13" t="str">
        <x:v>Unités de guerre</x:v>
      </x:c>
      <x:c r="E2488" s="13" t="str">
        <x:v>Lire Guerre</x:v>
      </x:c>
      <x:c r="F2488" s="13" t="str">
        <x:v>Reconstitution documentée V4 — nouvelle rédaction V5</x:v>
      </x:c>
      <x:c r="G2488" s="15" t="n">
        <x:v>15</x:v>
      </x:c>
      <x:c r="H2488" s="15" t="n">
        <x:v>12</x:v>
      </x:c>
    </x:row>
    <x:row r="2489" ht="52" customHeight="1">
      <x:c r="A2489" s="13" t="str">
        <x:v>W3-U08</x:v>
      </x:c>
      <x:c r="B2489" s="13" t="str">
        <x:v>Duelliste des braises</x:v>
      </x:c>
      <x:c r="C2489" s="13" t="str">
        <x:v>Guerre</x:v>
      </x:c>
      <x:c r="D2489" s="13" t="str">
        <x:v>Unités de guerre</x:v>
      </x:c>
      <x:c r="E2489" s="13" t="str">
        <x:v>Lire Guerre</x:v>
      </x:c>
      <x:c r="F2489" s="13" t="str">
        <x:v>Reconstitution documentée V4 — nouvelle rédaction V5</x:v>
      </x:c>
      <x:c r="G2489" s="15" t="n">
        <x:v>15</x:v>
      </x:c>
      <x:c r="H2489" s="15" t="n">
        <x:v>13</x:v>
      </x:c>
    </x:row>
    <x:row r="2490" ht="52" customHeight="1">
      <x:c r="A2490" s="13" t="str">
        <x:v>W3-U09</x:v>
      </x:c>
      <x:c r="B2490" s="13" t="str">
        <x:v>Gardiens à disque</x:v>
      </x:c>
      <x:c r="C2490" s="13" t="str">
        <x:v>Guerre</x:v>
      </x:c>
      <x:c r="D2490" s="13" t="str">
        <x:v>Unités de guerre</x:v>
      </x:c>
      <x:c r="E2490" s="13" t="str">
        <x:v>Lire Guerre</x:v>
      </x:c>
      <x:c r="F2490" s="13" t="str">
        <x:v>Reconstitution documentée V4 — nouvelle rédaction V5</x:v>
      </x:c>
      <x:c r="G2490" s="15" t="n">
        <x:v>15</x:v>
      </x:c>
      <x:c r="H2490" s="15" t="n">
        <x:v>14</x:v>
      </x:c>
    </x:row>
    <x:row r="2491" ht="52" customHeight="1">
      <x:c r="A2491" s="13" t="str">
        <x:v>W3-U10</x:v>
      </x:c>
      <x:c r="B2491" s="13" t="str">
        <x:v>Portes-boucliers de forge</x:v>
      </x:c>
      <x:c r="C2491" s="13" t="str">
        <x:v>Guerre</x:v>
      </x:c>
      <x:c r="D2491" s="13" t="str">
        <x:v>Unités de guerre</x:v>
      </x:c>
      <x:c r="E2491" s="13" t="str">
        <x:v>Lire Guerre</x:v>
      </x:c>
      <x:c r="F2491" s="13" t="str">
        <x:v>Reconstitution documentée V4 — nouvelle rédaction V5</x:v>
      </x:c>
      <x:c r="G2491" s="15" t="n">
        <x:v>15</x:v>
      </x:c>
      <x:c r="H2491" s="15" t="n">
        <x:v>15</x:v>
      </x:c>
    </x:row>
    <x:row r="2492" ht="52" customHeight="1">
      <x:c r="A2492" s="13" t="str">
        <x:v>W3-U11</x:v>
      </x:c>
      <x:c r="B2492" s="13" t="str">
        <x:v>Chasseurs au combistick</x:v>
      </x:c>
      <x:c r="C2492" s="13" t="str">
        <x:v>Guerre</x:v>
      </x:c>
      <x:c r="D2492" s="13" t="str">
        <x:v>Unités de guerre</x:v>
      </x:c>
      <x:c r="E2492" s="13" t="str">
        <x:v>Lire Guerre</x:v>
      </x:c>
      <x:c r="F2492" s="13" t="str">
        <x:v>Reconstitution documentée V4 — nouvelle rédaction V5</x:v>
      </x:c>
      <x:c r="G2492" s="15" t="n">
        <x:v>15</x:v>
      </x:c>
      <x:c r="H2492" s="15" t="n">
        <x:v>16</x:v>
      </x:c>
    </x:row>
    <x:row r="2493" ht="52" customHeight="1">
      <x:c r="A2493" s="13" t="str">
        <x:v>W3-U12</x:v>
      </x:c>
      <x:c r="B2493" s="13" t="str">
        <x:v>Grimpeurs de piliers</x:v>
      </x:c>
      <x:c r="C2493" s="13" t="str">
        <x:v>Guerre</x:v>
      </x:c>
      <x:c r="D2493" s="13" t="str">
        <x:v>Unités de guerre</x:v>
      </x:c>
      <x:c r="E2493" s="13" t="str">
        <x:v>Lire Guerre</x:v>
      </x:c>
      <x:c r="F2493" s="13" t="str">
        <x:v>Reconstitution documentée V4 — nouvelle rédaction V5</x:v>
      </x:c>
      <x:c r="G2493" s="15" t="n">
        <x:v>15</x:v>
      </x:c>
      <x:c r="H2493" s="15" t="n">
        <x:v>17</x:v>
      </x:c>
    </x:row>
    <x:row r="2494" ht="52" customHeight="1">
      <x:c r="A2494" s="13" t="str">
        <x:v>W3-U13</x:v>
      </x:c>
      <x:c r="B2494" s="13" t="str">
        <x:v>Tireurs au speargun</x:v>
      </x:c>
      <x:c r="C2494" s="13" t="str">
        <x:v>Guerre</x:v>
      </x:c>
      <x:c r="D2494" s="13" t="str">
        <x:v>Unités de guerre</x:v>
      </x:c>
      <x:c r="E2494" s="13" t="str">
        <x:v>Lire Guerre</x:v>
      </x:c>
      <x:c r="F2494" s="13" t="str">
        <x:v>Reconstitution documentée V4 — nouvelle rédaction V5</x:v>
      </x:c>
      <x:c r="G2494" s="15" t="n">
        <x:v>15</x:v>
      </x:c>
      <x:c r="H2494" s="15" t="n">
        <x:v>18</x:v>
      </x:c>
    </x:row>
    <x:row r="2495" ht="52" customHeight="1">
      <x:c r="A2495" s="13" t="str">
        <x:v>W3-U14</x:v>
      </x:c>
      <x:c r="B2495" s="13" t="str">
        <x:v>Tireur de plasma mesuré</x:v>
      </x:c>
      <x:c r="C2495" s="13" t="str">
        <x:v>Guerre</x:v>
      </x:c>
      <x:c r="D2495" s="13" t="str">
        <x:v>Unités de guerre</x:v>
      </x:c>
      <x:c r="E2495" s="13" t="str">
        <x:v>Lire Guerre</x:v>
      </x:c>
      <x:c r="F2495" s="13" t="str">
        <x:v>Reconstitution documentée V4 — nouvelle rédaction V5</x:v>
      </x:c>
      <x:c r="G2495" s="15" t="n">
        <x:v>15</x:v>
      </x:c>
      <x:c r="H2495" s="15" t="n">
        <x:v>19</x:v>
      </x:c>
    </x:row>
    <x:row r="2496" ht="52" customHeight="1">
      <x:c r="A2496" s="13" t="str">
        <x:v>W3-U15</x:v>
      </x:c>
      <x:c r="B2496" s="13" t="str">
        <x:v>Poseurs de filets</x:v>
      </x:c>
      <x:c r="C2496" s="13" t="str">
        <x:v>Guerre</x:v>
      </x:c>
      <x:c r="D2496" s="13" t="str">
        <x:v>Unités de guerre</x:v>
      </x:c>
      <x:c r="E2496" s="13" t="str">
        <x:v>Lire Guerre</x:v>
      </x:c>
      <x:c r="F2496" s="13" t="str">
        <x:v>Reconstitution documentée V4 — nouvelle rédaction V5</x:v>
      </x:c>
      <x:c r="G2496" s="15" t="n">
        <x:v>15</x:v>
      </x:c>
      <x:c r="H2496" s="15" t="n">
        <x:v>20</x:v>
      </x:c>
    </x:row>
    <x:row r="2497" ht="52" customHeight="1">
      <x:c r="A2497" s="13" t="str">
        <x:v>W3-U16</x:v>
      </x:c>
      <x:c r="B2497" s="13" t="str">
        <x:v>Piégeurs de passage</x:v>
      </x:c>
      <x:c r="C2497" s="13" t="str">
        <x:v>Guerre</x:v>
      </x:c>
      <x:c r="D2497" s="13" t="str">
        <x:v>Unités de guerre</x:v>
      </x:c>
      <x:c r="E2497" s="13" t="str">
        <x:v>Lire Guerre</x:v>
      </x:c>
      <x:c r="F2497" s="13" t="str">
        <x:v>Reconstitution documentée V4 — nouvelle rédaction V5</x:v>
      </x:c>
      <x:c r="G2497" s="15" t="n">
        <x:v>15</x:v>
      </x:c>
      <x:c r="H2497" s="15" t="n">
        <x:v>21</x:v>
      </x:c>
    </x:row>
    <x:row r="2498" ht="52" customHeight="1">
      <x:c r="A2498" s="13" t="str">
        <x:v>W3-U17</x:v>
      </x:c>
      <x:c r="B2498" s="13" t="str">
        <x:v>Équipe d’extraction</x:v>
      </x:c>
      <x:c r="C2498" s="13" t="str">
        <x:v>Guerre</x:v>
      </x:c>
      <x:c r="D2498" s="13" t="str">
        <x:v>Unités de guerre</x:v>
      </x:c>
      <x:c r="E2498" s="13" t="str">
        <x:v>Lire Guerre</x:v>
      </x:c>
      <x:c r="F2498" s="13" t="str">
        <x:v>Reconstitution documentée V4 — nouvelle rédaction V5</x:v>
      </x:c>
      <x:c r="G2498" s="15" t="n">
        <x:v>15</x:v>
      </x:c>
      <x:c r="H2498" s="15" t="n">
        <x:v>22</x:v>
      </x:c>
    </x:row>
    <x:row r="2499" ht="52" customHeight="1">
      <x:c r="A2499" s="13" t="str">
        <x:v>W3-U18</x:v>
      </x:c>
      <x:c r="B2499" s="13" t="str">
        <x:v>Soigneur de terrain</x:v>
      </x:c>
      <x:c r="C2499" s="13" t="str">
        <x:v>Guerre</x:v>
      </x:c>
      <x:c r="D2499" s="13" t="str">
        <x:v>Unités de guerre</x:v>
      </x:c>
      <x:c r="E2499" s="13" t="str">
        <x:v>Lire Guerre</x:v>
      </x:c>
      <x:c r="F2499" s="13" t="str">
        <x:v>Reconstitution documentée V4 — nouvelle rédaction V5</x:v>
      </x:c>
      <x:c r="G2499" s="15" t="n">
        <x:v>15</x:v>
      </x:c>
      <x:c r="H2499" s="15" t="n">
        <x:v>23</x:v>
      </x:c>
    </x:row>
    <x:row r="2500" ht="52" customHeight="1">
      <x:c r="A2500" s="13" t="str">
        <x:v>W3-U19</x:v>
      </x:c>
      <x:c r="B2500" s="13" t="str">
        <x:v>Récupérateurs de charges</x:v>
      </x:c>
      <x:c r="C2500" s="13" t="str">
        <x:v>Guerre</x:v>
      </x:c>
      <x:c r="D2500" s="13" t="str">
        <x:v>Unités de guerre</x:v>
      </x:c>
      <x:c r="E2500" s="13" t="str">
        <x:v>Lire Guerre</x:v>
      </x:c>
      <x:c r="F2500" s="13" t="str">
        <x:v>Reconstitution documentée V4 — nouvelle rédaction V5</x:v>
      </x:c>
      <x:c r="G2500" s="15" t="n">
        <x:v>15</x:v>
      </x:c>
      <x:c r="H2500" s="15" t="n">
        <x:v>24</x:v>
      </x:c>
    </x:row>
    <x:row r="2501" ht="52" customHeight="1">
      <x:c r="A2501" s="13" t="str">
        <x:v>W3-U20</x:v>
      </x:c>
      <x:c r="B2501" s="13" t="str">
        <x:v>Artisans d’ancrage</x:v>
      </x:c>
      <x:c r="C2501" s="13" t="str">
        <x:v>Guerre</x:v>
      </x:c>
      <x:c r="D2501" s="13" t="str">
        <x:v>Unités de guerre</x:v>
      </x:c>
      <x:c r="E2501" s="13" t="str">
        <x:v>Lire Guerre</x:v>
      </x:c>
      <x:c r="F2501" s="13" t="str">
        <x:v>Reconstitution documentée V4 — nouvelle rédaction V5</x:v>
      </x:c>
      <x:c r="G2501" s="15" t="n">
        <x:v>15</x:v>
      </x:c>
      <x:c r="H2501" s="15" t="n">
        <x:v>25</x:v>
      </x:c>
    </x:row>
    <x:row r="2502" ht="52" customHeight="1">
      <x:c r="A2502" s="13" t="str">
        <x:v>W3-U21</x:v>
      </x:c>
      <x:c r="B2502" s="13" t="str">
        <x:v>Guides de monture</x:v>
      </x:c>
      <x:c r="C2502" s="13" t="str">
        <x:v>Guerre</x:v>
      </x:c>
      <x:c r="D2502" s="13" t="str">
        <x:v>Unités de guerre</x:v>
      </x:c>
      <x:c r="E2502" s="13" t="str">
        <x:v>Lire Guerre</x:v>
      </x:c>
      <x:c r="F2502" s="13" t="str">
        <x:v>Reconstitution documentée V4 — nouvelle rédaction V5</x:v>
      </x:c>
      <x:c r="G2502" s="15" t="n">
        <x:v>15</x:v>
      </x:c>
      <x:c r="H2502" s="15" t="n">
        <x:v>26</x:v>
      </x:c>
    </x:row>
    <x:row r="2503" ht="52" customHeight="1">
      <x:c r="A2503" s="13" t="str">
        <x:v>W3-U22</x:v>
      </x:c>
      <x:c r="B2503" s="13" t="str">
        <x:v>Conduite de hound</x:v>
      </x:c>
      <x:c r="C2503" s="13" t="str">
        <x:v>Guerre</x:v>
      </x:c>
      <x:c r="D2503" s="13" t="str">
        <x:v>Unités de guerre</x:v>
      </x:c>
      <x:c r="E2503" s="13" t="str">
        <x:v>Lire Guerre</x:v>
      </x:c>
      <x:c r="F2503" s="13" t="str">
        <x:v>Reconstitution documentée V4 — nouvelle rédaction V5</x:v>
      </x:c>
      <x:c r="G2503" s="15" t="n">
        <x:v>15</x:v>
      </x:c>
      <x:c r="H2503" s="15" t="n">
        <x:v>27</x:v>
      </x:c>
    </x:row>
    <x:row r="2504" ht="52" customHeight="1">
      <x:c r="A2504" s="13" t="str">
        <x:v>W3-U23</x:v>
      </x:c>
      <x:c r="B2504" s="13" t="str">
        <x:v>Gardiens de réserve</x:v>
      </x:c>
      <x:c r="C2504" s="13" t="str">
        <x:v>Guerre</x:v>
      </x:c>
      <x:c r="D2504" s="13" t="str">
        <x:v>Unités de guerre</x:v>
      </x:c>
      <x:c r="E2504" s="13" t="str">
        <x:v>Lire Guerre</x:v>
      </x:c>
      <x:c r="F2504" s="13" t="str">
        <x:v>Reconstitution documentée V4 — nouvelle rédaction V5</x:v>
      </x:c>
      <x:c r="G2504" s="15" t="n">
        <x:v>15</x:v>
      </x:c>
      <x:c r="H2504" s="15" t="n">
        <x:v>28</x:v>
      </x:c>
    </x:row>
    <x:row r="2505" ht="52" customHeight="1">
      <x:c r="A2505" s="13" t="str">
        <x:v>W3-U24</x:v>
      </x:c>
      <x:c r="B2505" s="13" t="str">
        <x:v>Chasseurs du givre</x:v>
      </x:c>
      <x:c r="C2505" s="13" t="str">
        <x:v>Guerre</x:v>
      </x:c>
      <x:c r="D2505" s="13" t="str">
        <x:v>Unités de guerre</x:v>
      </x:c>
      <x:c r="E2505" s="13" t="str">
        <x:v>Lire Guerre</x:v>
      </x:c>
      <x:c r="F2505" s="13" t="str">
        <x:v>Reconstitution documentée V4 — nouvelle rédaction V5</x:v>
      </x:c>
      <x:c r="G2505" s="15" t="n">
        <x:v>15</x:v>
      </x:c>
      <x:c r="H2505" s="15" t="n">
        <x:v>29</x:v>
      </x:c>
    </x:row>
    <x:row r="2506" ht="52" customHeight="1">
      <x:c r="A2506" s="13" t="str">
        <x:v>W3-U25</x:v>
      </x:c>
      <x:c r="B2506" s="13" t="str">
        <x:v>Nageurs du rivage</x:v>
      </x:c>
      <x:c r="C2506" s="13" t="str">
        <x:v>Guerre</x:v>
      </x:c>
      <x:c r="D2506" s="13" t="str">
        <x:v>Unités de guerre</x:v>
      </x:c>
      <x:c r="E2506" s="13" t="str">
        <x:v>Lire Guerre</x:v>
      </x:c>
      <x:c r="F2506" s="13" t="str">
        <x:v>Reconstitution documentée V4 — nouvelle rédaction V5</x:v>
      </x:c>
      <x:c r="G2506" s="15" t="n">
        <x:v>15</x:v>
      </x:c>
      <x:c r="H2506" s="15" t="n">
        <x:v>30</x:v>
      </x:c>
    </x:row>
    <x:row r="2507" ht="52" customHeight="1">
      <x:c r="A2507" s="13" t="str">
        <x:v>W3-U26</x:v>
      </x:c>
      <x:c r="B2507" s="13" t="str">
        <x:v>Briseurs de blocus</x:v>
      </x:c>
      <x:c r="C2507" s="13" t="str">
        <x:v>Guerre</x:v>
      </x:c>
      <x:c r="D2507" s="13" t="str">
        <x:v>Unités de guerre</x:v>
      </x:c>
      <x:c r="E2507" s="13" t="str">
        <x:v>Lire Guerre</x:v>
      </x:c>
      <x:c r="F2507" s="13" t="str">
        <x:v>Reconstitution documentée V4 — nouvelle rédaction V5</x:v>
      </x:c>
      <x:c r="G2507" s="15" t="n">
        <x:v>15</x:v>
      </x:c>
      <x:c r="H2507" s="15" t="n">
        <x:v>31</x:v>
      </x:c>
    </x:row>
    <x:row r="2508" ht="52" customHeight="1">
      <x:c r="A2508" s="13" t="str">
        <x:v>W3-U27</x:v>
      </x:c>
      <x:c r="B2508" s="13" t="str">
        <x:v>Sentinelles de quarantaine</x:v>
      </x:c>
      <x:c r="C2508" s="13" t="str">
        <x:v>Guerre</x:v>
      </x:c>
      <x:c r="D2508" s="13" t="str">
        <x:v>Unités de guerre</x:v>
      </x:c>
      <x:c r="E2508" s="13" t="str">
        <x:v>Lire Guerre</x:v>
      </x:c>
      <x:c r="F2508" s="13" t="str">
        <x:v>Reconstitution documentée V4 — nouvelle rédaction V5</x:v>
      </x:c>
      <x:c r="G2508" s="15" t="n">
        <x:v>15</x:v>
      </x:c>
      <x:c r="H2508" s="15" t="n">
        <x:v>32</x:v>
      </x:c>
    </x:row>
    <x:row r="2509" ht="52" customHeight="1">
      <x:c r="A2509" s="13" t="str">
        <x:v>W3-U28</x:v>
      </x:c>
      <x:c r="B2509" s="13" t="str">
        <x:v>Messagers de coalition</x:v>
      </x:c>
      <x:c r="C2509" s="13" t="str">
        <x:v>Guerre</x:v>
      </x:c>
      <x:c r="D2509" s="13" t="str">
        <x:v>Unités de guerre</x:v>
      </x:c>
      <x:c r="E2509" s="13" t="str">
        <x:v>Lire Guerre</x:v>
      </x:c>
      <x:c r="F2509" s="13" t="str">
        <x:v>Reconstitution documentée V4 — nouvelle rédaction V5</x:v>
      </x:c>
      <x:c r="G2509" s="15" t="n">
        <x:v>15</x:v>
      </x:c>
      <x:c r="H2509" s="15" t="n">
        <x:v>33</x:v>
      </x:c>
    </x:row>
    <x:row r="2510" ht="52" customHeight="1">
      <x:c r="A2510" s="13" t="str">
        <x:v>W3-U29</x:v>
      </x:c>
      <x:c r="B2510" s="13" t="str">
        <x:v>Gardiens de témoins</x:v>
      </x:c>
      <x:c r="C2510" s="13" t="str">
        <x:v>Guerre</x:v>
      </x:c>
      <x:c r="D2510" s="13" t="str">
        <x:v>Unités de guerre</x:v>
      </x:c>
      <x:c r="E2510" s="13" t="str">
        <x:v>Lire Guerre</x:v>
      </x:c>
      <x:c r="F2510" s="13" t="str">
        <x:v>Reconstitution documentée V4 — nouvelle rédaction V5</x:v>
      </x:c>
      <x:c r="G2510" s="15" t="n">
        <x:v>15</x:v>
      </x:c>
      <x:c r="H2510" s="15" t="n">
        <x:v>34</x:v>
      </x:c>
    </x:row>
    <x:row r="2511" ht="52" customHeight="1">
      <x:c r="A2511" s="13" t="str">
        <x:v>W3-U30</x:v>
      </x:c>
      <x:c r="B2511" s="13" t="str">
        <x:v>Ancien coordinateur</x:v>
      </x:c>
      <x:c r="C2511" s="13" t="str">
        <x:v>Guerre</x:v>
      </x:c>
      <x:c r="D2511" s="13" t="str">
        <x:v>Unités de guerre</x:v>
      </x:c>
      <x:c r="E2511" s="13" t="str">
        <x:v>Lire Guerre</x:v>
      </x:c>
      <x:c r="F2511" s="13" t="str">
        <x:v>Reconstitution documentée V4 — nouvelle rédaction V5</x:v>
      </x:c>
      <x:c r="G2511" s="15" t="n">
        <x:v>15</x:v>
      </x:c>
      <x:c r="H2511" s="15" t="n">
        <x:v>35</x:v>
      </x:c>
    </x:row>
    <x:row r="2512" ht="52" customHeight="1">
      <x:c r="A2512" s="13" t="str">
        <x:v>W5-SP01</x:v>
      </x:c>
      <x:c r="B2512" s="13" t="str">
        <x:v>Pisteurs de lisière</x:v>
      </x:c>
      <x:c r="C2512" s="13" t="str">
        <x:v>Guerre</x:v>
      </x:c>
      <x:c r="D2512" s="13" t="str">
        <x:v>V5 Spécialisations des unités</x:v>
      </x:c>
      <x:c r="E2512" s="13" t="str">
        <x:v>Lire Guerre</x:v>
      </x:c>
      <x:c r="F2512" s="13" t="str">
        <x:v>Extension V5</x:v>
      </x:c>
      <x:c r="G2512" s="15" t="n">
        <x:v>12</x:v>
      </x:c>
      <x:c r="H2512" s="15" t="n">
        <x:v>6</x:v>
      </x:c>
    </x:row>
    <x:row r="2513" ht="52" customHeight="1">
      <x:c r="A2513" s="13" t="str">
        <x:v>W5-SP02</x:v>
      </x:c>
      <x:c r="B2513" s="13" t="str">
        <x:v>Éclaireur de crête</x:v>
      </x:c>
      <x:c r="C2513" s="13" t="str">
        <x:v>Guerre</x:v>
      </x:c>
      <x:c r="D2513" s="13" t="str">
        <x:v>V5 Spécialisations des unités</x:v>
      </x:c>
      <x:c r="E2513" s="13" t="str">
        <x:v>Lire Guerre</x:v>
      </x:c>
      <x:c r="F2513" s="13" t="str">
        <x:v>Extension V5</x:v>
      </x:c>
      <x:c r="G2513" s="15" t="n">
        <x:v>12</x:v>
      </x:c>
      <x:c r="H2513" s="15" t="n">
        <x:v>7</x:v>
      </x:c>
    </x:row>
    <x:row r="2514" ht="52" customHeight="1">
      <x:c r="A2514" s="13" t="str">
        <x:v>W5-SP03</x:v>
      </x:c>
      <x:c r="B2514" s="13" t="str">
        <x:v>Veilleurs de marais</x:v>
      </x:c>
      <x:c r="C2514" s="13" t="str">
        <x:v>Guerre</x:v>
      </x:c>
      <x:c r="D2514" s="13" t="str">
        <x:v>V5 Spécialisations des unités</x:v>
      </x:c>
      <x:c r="E2514" s="13" t="str">
        <x:v>Lire Guerre</x:v>
      </x:c>
      <x:c r="F2514" s="13" t="str">
        <x:v>Extension V5</x:v>
      </x:c>
      <x:c r="G2514" s="15" t="n">
        <x:v>12</x:v>
      </x:c>
      <x:c r="H2514" s="15" t="n">
        <x:v>8</x:v>
      </x:c>
    </x:row>
    <x:row r="2515" ht="52" customHeight="1">
      <x:c r="A2515" s="13" t="str">
        <x:v>W5-SP04</x:v>
      </x:c>
      <x:c r="B2515" s="13" t="str">
        <x:v>Traqueurs d’odeurs</x:v>
      </x:c>
      <x:c r="C2515" s="13" t="str">
        <x:v>Guerre</x:v>
      </x:c>
      <x:c r="D2515" s="13" t="str">
        <x:v>V5 Spécialisations des unités</x:v>
      </x:c>
      <x:c r="E2515" s="13" t="str">
        <x:v>Lire Guerre</x:v>
      </x:c>
      <x:c r="F2515" s="13" t="str">
        <x:v>Extension V5</x:v>
      </x:c>
      <x:c r="G2515" s="15" t="n">
        <x:v>12</x:v>
      </x:c>
      <x:c r="H2515" s="15" t="n">
        <x:v>9</x:v>
      </x:c>
    </x:row>
    <x:row r="2516" ht="52" customHeight="1">
      <x:c r="A2516" s="13" t="str">
        <x:v>W5-SP05</x:v>
      </x:c>
      <x:c r="B2516" s="13" t="str">
        <x:v>Guetteur des ombres</x:v>
      </x:c>
      <x:c r="C2516" s="13" t="str">
        <x:v>Guerre</x:v>
      </x:c>
      <x:c r="D2516" s="13" t="str">
        <x:v>V5 Spécialisations des unités</x:v>
      </x:c>
      <x:c r="E2516" s="13" t="str">
        <x:v>Lire Guerre</x:v>
      </x:c>
      <x:c r="F2516" s="13" t="str">
        <x:v>Extension V5</x:v>
      </x:c>
      <x:c r="G2516" s="15" t="n">
        <x:v>12</x:v>
      </x:c>
      <x:c r="H2516" s="15" t="n">
        <x:v>10</x:v>
      </x:c>
    </x:row>
    <x:row r="2517" ht="52" customHeight="1">
      <x:c r="A2517" s="13" t="str">
        <x:v>W5-SP06</x:v>
      </x:c>
      <x:c r="B2517" s="13" t="str">
        <x:v>Marqueurs de route</x:v>
      </x:c>
      <x:c r="C2517" s="13" t="str">
        <x:v>Guerre</x:v>
      </x:c>
      <x:c r="D2517" s="13" t="str">
        <x:v>V5 Spécialisations des unités</x:v>
      </x:c>
      <x:c r="E2517" s="13" t="str">
        <x:v>Lire Guerre</x:v>
      </x:c>
      <x:c r="F2517" s="13" t="str">
        <x:v>Extension V5</x:v>
      </x:c>
      <x:c r="G2517" s="15" t="n">
        <x:v>12</x:v>
      </x:c>
      <x:c r="H2517" s="15" t="n">
        <x:v>11</x:v>
      </x:c>
    </x:row>
    <x:row r="2518" ht="52" customHeight="1">
      <x:c r="A2518" s="13" t="str">
        <x:v>W5-SP07</x:v>
      </x:c>
      <x:c r="B2518" s="13" t="str">
        <x:v>Lanciers de seuil</x:v>
      </x:c>
      <x:c r="C2518" s="13" t="str">
        <x:v>Guerre</x:v>
      </x:c>
      <x:c r="D2518" s="13" t="str">
        <x:v>V5 Spécialisations des unités</x:v>
      </x:c>
      <x:c r="E2518" s="13" t="str">
        <x:v>Lire Guerre</x:v>
      </x:c>
      <x:c r="F2518" s="13" t="str">
        <x:v>Extension V5</x:v>
      </x:c>
      <x:c r="G2518" s="15" t="n">
        <x:v>12</x:v>
      </x:c>
      <x:c r="H2518" s="15" t="n">
        <x:v>12</x:v>
      </x:c>
    </x:row>
    <x:row r="2519" ht="52" customHeight="1">
      <x:c r="A2519" s="13" t="str">
        <x:v>W5-SP08</x:v>
      </x:c>
      <x:c r="B2519" s="13" t="str">
        <x:v>Duelliste des braises</x:v>
      </x:c>
      <x:c r="C2519" s="13" t="str">
        <x:v>Guerre</x:v>
      </x:c>
      <x:c r="D2519" s="13" t="str">
        <x:v>V5 Spécialisations des unités</x:v>
      </x:c>
      <x:c r="E2519" s="13" t="str">
        <x:v>Lire Guerre</x:v>
      </x:c>
      <x:c r="F2519" s="13" t="str">
        <x:v>Extension V5</x:v>
      </x:c>
      <x:c r="G2519" s="15" t="n">
        <x:v>12</x:v>
      </x:c>
      <x:c r="H2519" s="15" t="n">
        <x:v>13</x:v>
      </x:c>
    </x:row>
    <x:row r="2520" ht="52" customHeight="1">
      <x:c r="A2520" s="13" t="str">
        <x:v>W5-SP09</x:v>
      </x:c>
      <x:c r="B2520" s="13" t="str">
        <x:v>Gardiens à disque</x:v>
      </x:c>
      <x:c r="C2520" s="13" t="str">
        <x:v>Guerre</x:v>
      </x:c>
      <x:c r="D2520" s="13" t="str">
        <x:v>V5 Spécialisations des unités</x:v>
      </x:c>
      <x:c r="E2520" s="13" t="str">
        <x:v>Lire Guerre</x:v>
      </x:c>
      <x:c r="F2520" s="13" t="str">
        <x:v>Extension V5</x:v>
      </x:c>
      <x:c r="G2520" s="15" t="n">
        <x:v>12</x:v>
      </x:c>
      <x:c r="H2520" s="15" t="n">
        <x:v>14</x:v>
      </x:c>
    </x:row>
    <x:row r="2521" ht="52" customHeight="1">
      <x:c r="A2521" s="13" t="str">
        <x:v>W5-SP10</x:v>
      </x:c>
      <x:c r="B2521" s="13" t="str">
        <x:v>Portes-boucliers de forge</x:v>
      </x:c>
      <x:c r="C2521" s="13" t="str">
        <x:v>Guerre</x:v>
      </x:c>
      <x:c r="D2521" s="13" t="str">
        <x:v>V5 Spécialisations des unités</x:v>
      </x:c>
      <x:c r="E2521" s="13" t="str">
        <x:v>Lire Guerre</x:v>
      </x:c>
      <x:c r="F2521" s="13" t="str">
        <x:v>Extension V5</x:v>
      </x:c>
      <x:c r="G2521" s="15" t="n">
        <x:v>12</x:v>
      </x:c>
      <x:c r="H2521" s="15" t="n">
        <x:v>15</x:v>
      </x:c>
    </x:row>
    <x:row r="2522" ht="52" customHeight="1">
      <x:c r="A2522" s="13" t="str">
        <x:v>W5-SP11</x:v>
      </x:c>
      <x:c r="B2522" s="13" t="str">
        <x:v>Chasseurs au combistick</x:v>
      </x:c>
      <x:c r="C2522" s="13" t="str">
        <x:v>Guerre</x:v>
      </x:c>
      <x:c r="D2522" s="13" t="str">
        <x:v>V5 Spécialisations des unités</x:v>
      </x:c>
      <x:c r="E2522" s="13" t="str">
        <x:v>Lire Guerre</x:v>
      </x:c>
      <x:c r="F2522" s="13" t="str">
        <x:v>Extension V5</x:v>
      </x:c>
      <x:c r="G2522" s="15" t="n">
        <x:v>12</x:v>
      </x:c>
      <x:c r="H2522" s="15" t="n">
        <x:v>16</x:v>
      </x:c>
    </x:row>
    <x:row r="2523" ht="52" customHeight="1">
      <x:c r="A2523" s="13" t="str">
        <x:v>W5-SP12</x:v>
      </x:c>
      <x:c r="B2523" s="13" t="str">
        <x:v>Grimpeurs de piliers</x:v>
      </x:c>
      <x:c r="C2523" s="13" t="str">
        <x:v>Guerre</x:v>
      </x:c>
      <x:c r="D2523" s="13" t="str">
        <x:v>V5 Spécialisations des unités</x:v>
      </x:c>
      <x:c r="E2523" s="13" t="str">
        <x:v>Lire Guerre</x:v>
      </x:c>
      <x:c r="F2523" s="13" t="str">
        <x:v>Extension V5</x:v>
      </x:c>
      <x:c r="G2523" s="15" t="n">
        <x:v>12</x:v>
      </x:c>
      <x:c r="H2523" s="15" t="n">
        <x:v>17</x:v>
      </x:c>
    </x:row>
    <x:row r="2524" ht="52" customHeight="1">
      <x:c r="A2524" s="13" t="str">
        <x:v>W5-SP13</x:v>
      </x:c>
      <x:c r="B2524" s="13" t="str">
        <x:v>Tireurs au speargun</x:v>
      </x:c>
      <x:c r="C2524" s="13" t="str">
        <x:v>Guerre</x:v>
      </x:c>
      <x:c r="D2524" s="13" t="str">
        <x:v>V5 Spécialisations des unités</x:v>
      </x:c>
      <x:c r="E2524" s="13" t="str">
        <x:v>Lire Guerre</x:v>
      </x:c>
      <x:c r="F2524" s="13" t="str">
        <x:v>Extension V5</x:v>
      </x:c>
      <x:c r="G2524" s="15" t="n">
        <x:v>12</x:v>
      </x:c>
      <x:c r="H2524" s="15" t="n">
        <x:v>18</x:v>
      </x:c>
    </x:row>
    <x:row r="2525" ht="52" customHeight="1">
      <x:c r="A2525" s="13" t="str">
        <x:v>W5-SP14</x:v>
      </x:c>
      <x:c r="B2525" s="13" t="str">
        <x:v>Tireur de plasma mesuré</x:v>
      </x:c>
      <x:c r="C2525" s="13" t="str">
        <x:v>Guerre</x:v>
      </x:c>
      <x:c r="D2525" s="13" t="str">
        <x:v>V5 Spécialisations des unités</x:v>
      </x:c>
      <x:c r="E2525" s="13" t="str">
        <x:v>Lire Guerre</x:v>
      </x:c>
      <x:c r="F2525" s="13" t="str">
        <x:v>Extension V5</x:v>
      </x:c>
      <x:c r="G2525" s="15" t="n">
        <x:v>12</x:v>
      </x:c>
      <x:c r="H2525" s="15" t="n">
        <x:v>19</x:v>
      </x:c>
    </x:row>
    <x:row r="2526" ht="52" customHeight="1">
      <x:c r="A2526" s="13" t="str">
        <x:v>W5-SP15</x:v>
      </x:c>
      <x:c r="B2526" s="13" t="str">
        <x:v>Poseurs de filets</x:v>
      </x:c>
      <x:c r="C2526" s="13" t="str">
        <x:v>Guerre</x:v>
      </x:c>
      <x:c r="D2526" s="13" t="str">
        <x:v>V5 Spécialisations des unités</x:v>
      </x:c>
      <x:c r="E2526" s="13" t="str">
        <x:v>Lire Guerre</x:v>
      </x:c>
      <x:c r="F2526" s="13" t="str">
        <x:v>Extension V5</x:v>
      </x:c>
      <x:c r="G2526" s="15" t="n">
        <x:v>12</x:v>
      </x:c>
      <x:c r="H2526" s="15" t="n">
        <x:v>20</x:v>
      </x:c>
    </x:row>
    <x:row r="2527" ht="52" customHeight="1">
      <x:c r="A2527" s="13" t="str">
        <x:v>W5-SP16</x:v>
      </x:c>
      <x:c r="B2527" s="13" t="str">
        <x:v>Piégeurs de passage</x:v>
      </x:c>
      <x:c r="C2527" s="13" t="str">
        <x:v>Guerre</x:v>
      </x:c>
      <x:c r="D2527" s="13" t="str">
        <x:v>V5 Spécialisations des unités</x:v>
      </x:c>
      <x:c r="E2527" s="13" t="str">
        <x:v>Lire Guerre</x:v>
      </x:c>
      <x:c r="F2527" s="13" t="str">
        <x:v>Extension V5</x:v>
      </x:c>
      <x:c r="G2527" s="15" t="n">
        <x:v>12</x:v>
      </x:c>
      <x:c r="H2527" s="15" t="n">
        <x:v>21</x:v>
      </x:c>
    </x:row>
    <x:row r="2528" ht="52" customHeight="1">
      <x:c r="A2528" s="13" t="str">
        <x:v>W5-SP17</x:v>
      </x:c>
      <x:c r="B2528" s="13" t="str">
        <x:v>Équipe d’extraction</x:v>
      </x:c>
      <x:c r="C2528" s="13" t="str">
        <x:v>Guerre</x:v>
      </x:c>
      <x:c r="D2528" s="13" t="str">
        <x:v>V5 Spécialisations des unités</x:v>
      </x:c>
      <x:c r="E2528" s="13" t="str">
        <x:v>Lire Guerre</x:v>
      </x:c>
      <x:c r="F2528" s="13" t="str">
        <x:v>Extension V5</x:v>
      </x:c>
      <x:c r="G2528" s="15" t="n">
        <x:v>12</x:v>
      </x:c>
      <x:c r="H2528" s="15" t="n">
        <x:v>22</x:v>
      </x:c>
    </x:row>
    <x:row r="2529" ht="52" customHeight="1">
      <x:c r="A2529" s="13" t="str">
        <x:v>W5-SP18</x:v>
      </x:c>
      <x:c r="B2529" s="13" t="str">
        <x:v>Soigneur de terrain</x:v>
      </x:c>
      <x:c r="C2529" s="13" t="str">
        <x:v>Guerre</x:v>
      </x:c>
      <x:c r="D2529" s="13" t="str">
        <x:v>V5 Spécialisations des unités</x:v>
      </x:c>
      <x:c r="E2529" s="13" t="str">
        <x:v>Lire Guerre</x:v>
      </x:c>
      <x:c r="F2529" s="13" t="str">
        <x:v>Extension V5</x:v>
      </x:c>
      <x:c r="G2529" s="15" t="n">
        <x:v>12</x:v>
      </x:c>
      <x:c r="H2529" s="15" t="n">
        <x:v>23</x:v>
      </x:c>
    </x:row>
    <x:row r="2530" ht="52" customHeight="1">
      <x:c r="A2530" s="13" t="str">
        <x:v>W5-SP19</x:v>
      </x:c>
      <x:c r="B2530" s="13" t="str">
        <x:v>Récupérateurs de charges</x:v>
      </x:c>
      <x:c r="C2530" s="13" t="str">
        <x:v>Guerre</x:v>
      </x:c>
      <x:c r="D2530" s="13" t="str">
        <x:v>V5 Spécialisations des unités</x:v>
      </x:c>
      <x:c r="E2530" s="13" t="str">
        <x:v>Lire Guerre</x:v>
      </x:c>
      <x:c r="F2530" s="13" t="str">
        <x:v>Extension V5</x:v>
      </x:c>
      <x:c r="G2530" s="15" t="n">
        <x:v>12</x:v>
      </x:c>
      <x:c r="H2530" s="15" t="n">
        <x:v>24</x:v>
      </x:c>
    </x:row>
    <x:row r="2531" ht="52" customHeight="1">
      <x:c r="A2531" s="13" t="str">
        <x:v>W5-SP20</x:v>
      </x:c>
      <x:c r="B2531" s="13" t="str">
        <x:v>Artisans d’ancrage</x:v>
      </x:c>
      <x:c r="C2531" s="13" t="str">
        <x:v>Guerre</x:v>
      </x:c>
      <x:c r="D2531" s="13" t="str">
        <x:v>V5 Spécialisations des unités</x:v>
      </x:c>
      <x:c r="E2531" s="13" t="str">
        <x:v>Lire Guerre</x:v>
      </x:c>
      <x:c r="F2531" s="13" t="str">
        <x:v>Extension V5</x:v>
      </x:c>
      <x:c r="G2531" s="15" t="n">
        <x:v>12</x:v>
      </x:c>
      <x:c r="H2531" s="15" t="n">
        <x:v>25</x:v>
      </x:c>
    </x:row>
    <x:row r="2532" ht="52" customHeight="1">
      <x:c r="A2532" s="13" t="str">
        <x:v>W5-SP21</x:v>
      </x:c>
      <x:c r="B2532" s="13" t="str">
        <x:v>Guides de monture</x:v>
      </x:c>
      <x:c r="C2532" s="13" t="str">
        <x:v>Guerre</x:v>
      </x:c>
      <x:c r="D2532" s="13" t="str">
        <x:v>V5 Spécialisations des unités</x:v>
      </x:c>
      <x:c r="E2532" s="13" t="str">
        <x:v>Lire Guerre</x:v>
      </x:c>
      <x:c r="F2532" s="13" t="str">
        <x:v>Extension V5</x:v>
      </x:c>
      <x:c r="G2532" s="15" t="n">
        <x:v>12</x:v>
      </x:c>
      <x:c r="H2532" s="15" t="n">
        <x:v>26</x:v>
      </x:c>
    </x:row>
    <x:row r="2533" ht="52" customHeight="1">
      <x:c r="A2533" s="13" t="str">
        <x:v>W5-SP22</x:v>
      </x:c>
      <x:c r="B2533" s="13" t="str">
        <x:v>Conduite de hound</x:v>
      </x:c>
      <x:c r="C2533" s="13" t="str">
        <x:v>Guerre</x:v>
      </x:c>
      <x:c r="D2533" s="13" t="str">
        <x:v>V5 Spécialisations des unités</x:v>
      </x:c>
      <x:c r="E2533" s="13" t="str">
        <x:v>Lire Guerre</x:v>
      </x:c>
      <x:c r="F2533" s="13" t="str">
        <x:v>Extension V5</x:v>
      </x:c>
      <x:c r="G2533" s="15" t="n">
        <x:v>12</x:v>
      </x:c>
      <x:c r="H2533" s="15" t="n">
        <x:v>27</x:v>
      </x:c>
    </x:row>
    <x:row r="2534" ht="52" customHeight="1">
      <x:c r="A2534" s="13" t="str">
        <x:v>W5-SP23</x:v>
      </x:c>
      <x:c r="B2534" s="13" t="str">
        <x:v>Gardiens de réserve</x:v>
      </x:c>
      <x:c r="C2534" s="13" t="str">
        <x:v>Guerre</x:v>
      </x:c>
      <x:c r="D2534" s="13" t="str">
        <x:v>V5 Spécialisations des unités</x:v>
      </x:c>
      <x:c r="E2534" s="13" t="str">
        <x:v>Lire Guerre</x:v>
      </x:c>
      <x:c r="F2534" s="13" t="str">
        <x:v>Extension V5</x:v>
      </x:c>
      <x:c r="G2534" s="15" t="n">
        <x:v>12</x:v>
      </x:c>
      <x:c r="H2534" s="15" t="n">
        <x:v>28</x:v>
      </x:c>
    </x:row>
    <x:row r="2535" ht="52" customHeight="1">
      <x:c r="A2535" s="13" t="str">
        <x:v>W5-SP24</x:v>
      </x:c>
      <x:c r="B2535" s="13" t="str">
        <x:v>Chasseurs du givre</x:v>
      </x:c>
      <x:c r="C2535" s="13" t="str">
        <x:v>Guerre</x:v>
      </x:c>
      <x:c r="D2535" s="13" t="str">
        <x:v>V5 Spécialisations des unités</x:v>
      </x:c>
      <x:c r="E2535" s="13" t="str">
        <x:v>Lire Guerre</x:v>
      </x:c>
      <x:c r="F2535" s="13" t="str">
        <x:v>Extension V5</x:v>
      </x:c>
      <x:c r="G2535" s="15" t="n">
        <x:v>12</x:v>
      </x:c>
      <x:c r="H2535" s="15" t="n">
        <x:v>29</x:v>
      </x:c>
    </x:row>
    <x:row r="2536" ht="52" customHeight="1">
      <x:c r="A2536" s="13" t="str">
        <x:v>W5-SP25</x:v>
      </x:c>
      <x:c r="B2536" s="13" t="str">
        <x:v>Nageurs du rivage</x:v>
      </x:c>
      <x:c r="C2536" s="13" t="str">
        <x:v>Guerre</x:v>
      </x:c>
      <x:c r="D2536" s="13" t="str">
        <x:v>V5 Spécialisations des unités</x:v>
      </x:c>
      <x:c r="E2536" s="13" t="str">
        <x:v>Lire Guerre</x:v>
      </x:c>
      <x:c r="F2536" s="13" t="str">
        <x:v>Extension V5</x:v>
      </x:c>
      <x:c r="G2536" s="15" t="n">
        <x:v>12</x:v>
      </x:c>
      <x:c r="H2536" s="15" t="n">
        <x:v>30</x:v>
      </x:c>
    </x:row>
    <x:row r="2537" ht="52" customHeight="1">
      <x:c r="A2537" s="13" t="str">
        <x:v>W5-SP26</x:v>
      </x:c>
      <x:c r="B2537" s="13" t="str">
        <x:v>Briseurs de blocus</x:v>
      </x:c>
      <x:c r="C2537" s="13" t="str">
        <x:v>Guerre</x:v>
      </x:c>
      <x:c r="D2537" s="13" t="str">
        <x:v>V5 Spécialisations des unités</x:v>
      </x:c>
      <x:c r="E2537" s="13" t="str">
        <x:v>Lire Guerre</x:v>
      </x:c>
      <x:c r="F2537" s="13" t="str">
        <x:v>Extension V5</x:v>
      </x:c>
      <x:c r="G2537" s="15" t="n">
        <x:v>12</x:v>
      </x:c>
      <x:c r="H2537" s="15" t="n">
        <x:v>31</x:v>
      </x:c>
    </x:row>
    <x:row r="2538" ht="52" customHeight="1">
      <x:c r="A2538" s="13" t="str">
        <x:v>W5-SP27</x:v>
      </x:c>
      <x:c r="B2538" s="13" t="str">
        <x:v>Sentinelles de quarantaine</x:v>
      </x:c>
      <x:c r="C2538" s="13" t="str">
        <x:v>Guerre</x:v>
      </x:c>
      <x:c r="D2538" s="13" t="str">
        <x:v>V5 Spécialisations des unités</x:v>
      </x:c>
      <x:c r="E2538" s="13" t="str">
        <x:v>Lire Guerre</x:v>
      </x:c>
      <x:c r="F2538" s="13" t="str">
        <x:v>Extension V5</x:v>
      </x:c>
      <x:c r="G2538" s="15" t="n">
        <x:v>12</x:v>
      </x:c>
      <x:c r="H2538" s="15" t="n">
        <x:v>32</x:v>
      </x:c>
    </x:row>
    <x:row r="2539" ht="52" customHeight="1">
      <x:c r="A2539" s="13" t="str">
        <x:v>W5-SP28</x:v>
      </x:c>
      <x:c r="B2539" s="13" t="str">
        <x:v>Messagers de coalition</x:v>
      </x:c>
      <x:c r="C2539" s="13" t="str">
        <x:v>Guerre</x:v>
      </x:c>
      <x:c r="D2539" s="13" t="str">
        <x:v>V5 Spécialisations des unités</x:v>
      </x:c>
      <x:c r="E2539" s="13" t="str">
        <x:v>Lire Guerre</x:v>
      </x:c>
      <x:c r="F2539" s="13" t="str">
        <x:v>Extension V5</x:v>
      </x:c>
      <x:c r="G2539" s="15" t="n">
        <x:v>12</x:v>
      </x:c>
      <x:c r="H2539" s="15" t="n">
        <x:v>33</x:v>
      </x:c>
    </x:row>
    <x:row r="2540" ht="52" customHeight="1">
      <x:c r="A2540" s="13" t="str">
        <x:v>W5-SP29</x:v>
      </x:c>
      <x:c r="B2540" s="13" t="str">
        <x:v>Gardiens de témoins</x:v>
      </x:c>
      <x:c r="C2540" s="13" t="str">
        <x:v>Guerre</x:v>
      </x:c>
      <x:c r="D2540" s="13" t="str">
        <x:v>V5 Spécialisations des unités</x:v>
      </x:c>
      <x:c r="E2540" s="13" t="str">
        <x:v>Lire Guerre</x:v>
      </x:c>
      <x:c r="F2540" s="13" t="str">
        <x:v>Extension V5</x:v>
      </x:c>
      <x:c r="G2540" s="15" t="n">
        <x:v>12</x:v>
      </x:c>
      <x:c r="H2540" s="15" t="n">
        <x:v>34</x:v>
      </x:c>
    </x:row>
    <x:row r="2541" ht="52" customHeight="1">
      <x:c r="A2541" s="13" t="str">
        <x:v>W5-SP30</x:v>
      </x:c>
      <x:c r="B2541" s="13" t="str">
        <x:v>Ancien coordinateur</x:v>
      </x:c>
      <x:c r="C2541" s="13" t="str">
        <x:v>Guerre</x:v>
      </x:c>
      <x:c r="D2541" s="13" t="str">
        <x:v>V5 Spécialisations des unités</x:v>
      </x:c>
      <x:c r="E2541" s="13" t="str">
        <x:v>Lire Guerre</x:v>
      </x:c>
      <x:c r="F2541" s="13" t="str">
        <x:v>Extension V5</x:v>
      </x:c>
      <x:c r="G2541" s="15" t="n">
        <x:v>12</x:v>
      </x:c>
      <x:c r="H2541" s="15" t="n">
        <x:v>35</x:v>
      </x:c>
    </x:row>
    <x:row r="2542" ht="52" customHeight="1">
      <x:c r="A2542" s="13" t="str">
        <x:v>W3-UP01</x:v>
      </x:c>
      <x:c r="B2542" s="13" t="str">
        <x:v>Novice</x:v>
      </x:c>
      <x:c r="C2542" s="13" t="str">
        <x:v>Guerre</x:v>
      </x:c>
      <x:c r="D2542" s="13" t="str">
        <x:v>Progression militaire</x:v>
      </x:c>
      <x:c r="E2542" s="13" t="str">
        <x:v>Lire Guerre</x:v>
      </x:c>
      <x:c r="F2542" s="13" t="str">
        <x:v>Reconstitution documentée V4 — nouvelle rédaction V5</x:v>
      </x:c>
      <x:c r="G2542" s="15" t="n">
        <x:v>8</x:v>
      </x:c>
      <x:c r="H2542" s="15" t="n">
        <x:v>6</x:v>
      </x:c>
    </x:row>
    <x:row r="2543" ht="52" customHeight="1">
      <x:c r="A2543" s="13" t="str">
        <x:v>W3-UP02</x:v>
      </x:c>
      <x:c r="B2543" s="13" t="str">
        <x:v>Vétéran</x:v>
      </x:c>
      <x:c r="C2543" s="13" t="str">
        <x:v>Guerre</x:v>
      </x:c>
      <x:c r="D2543" s="13" t="str">
        <x:v>Progression militaire</x:v>
      </x:c>
      <x:c r="E2543" s="13" t="str">
        <x:v>Lire Guerre</x:v>
      </x:c>
      <x:c r="F2543" s="13" t="str">
        <x:v>Reconstitution documentée V4 — nouvelle rédaction V5</x:v>
      </x:c>
      <x:c r="G2543" s="15" t="n">
        <x:v>8</x:v>
      </x:c>
      <x:c r="H2543" s="15" t="n">
        <x:v>7</x:v>
      </x:c>
    </x:row>
    <x:row r="2544" ht="52" customHeight="1">
      <x:c r="A2544" s="13" t="str">
        <x:v>W3-UP03</x:v>
      </x:c>
      <x:c r="B2544" s="13" t="str">
        <x:v>Maître</x:v>
      </x:c>
      <x:c r="C2544" s="13" t="str">
        <x:v>Guerre</x:v>
      </x:c>
      <x:c r="D2544" s="13" t="str">
        <x:v>Progression militaire</x:v>
      </x:c>
      <x:c r="E2544" s="13" t="str">
        <x:v>Lire Guerre</x:v>
      </x:c>
      <x:c r="F2544" s="13" t="str">
        <x:v>Reconstitution documentée V4 — nouvelle rédaction V5</x:v>
      </x:c>
      <x:c r="G2544" s="15" t="n">
        <x:v>8</x:v>
      </x:c>
      <x:c r="H2544" s="15" t="n">
        <x:v>8</x:v>
      </x:c>
    </x:row>
    <x:row r="2545" ht="52" customHeight="1">
      <x:c r="A2545" s="13" t="str">
        <x:v>W3-UP04</x:v>
      </x:c>
      <x:c r="B2545" s="13" t="str">
        <x:v>Objectif reconnu</x:v>
      </x:c>
      <x:c r="C2545" s="13" t="str">
        <x:v>Guerre</x:v>
      </x:c>
      <x:c r="D2545" s="13" t="str">
        <x:v>Progression militaire</x:v>
      </x:c>
      <x:c r="E2545" s="13" t="str">
        <x:v>Lire Guerre</x:v>
      </x:c>
      <x:c r="F2545" s="13" t="str">
        <x:v>Reconstitution documentée V4 — nouvelle rédaction V5</x:v>
      </x:c>
      <x:c r="G2545" s="15" t="n">
        <x:v>8</x:v>
      </x:c>
      <x:c r="H2545" s="15" t="n">
        <x:v>9</x:v>
      </x:c>
    </x:row>
    <x:row r="2546" ht="52" customHeight="1">
      <x:c r="A2546" s="13" t="str">
        <x:v>W3-UP05</x:v>
      </x:c>
      <x:c r="B2546" s="13" t="str">
        <x:v>Action héroïque</x:v>
      </x:c>
      <x:c r="C2546" s="13" t="str">
        <x:v>Guerre</x:v>
      </x:c>
      <x:c r="D2546" s="13" t="str">
        <x:v>Progression militaire</x:v>
      </x:c>
      <x:c r="E2546" s="13" t="str">
        <x:v>Lire Guerre</x:v>
      </x:c>
      <x:c r="F2546" s="13" t="str">
        <x:v>Reconstitution documentée V4 — nouvelle rédaction V5</x:v>
      </x:c>
      <x:c r="G2546" s="15" t="n">
        <x:v>8</x:v>
      </x:c>
      <x:c r="H2546" s="15" t="n">
        <x:v>10</x:v>
      </x:c>
    </x:row>
    <x:row r="2547" ht="52" customHeight="1">
      <x:c r="A2547" s="13" t="str">
        <x:v>W3-UP06</x:v>
      </x:c>
      <x:c r="B2547" s="13" t="str">
        <x:v>Bataille résolue</x:v>
      </x:c>
      <x:c r="C2547" s="13" t="str">
        <x:v>Guerre</x:v>
      </x:c>
      <x:c r="D2547" s="13" t="str">
        <x:v>Progression militaire</x:v>
      </x:c>
      <x:c r="E2547" s="13" t="str">
        <x:v>Lire Guerre</x:v>
      </x:c>
      <x:c r="F2547" s="13" t="str">
        <x:v>Reconstitution documentée V4 — nouvelle rédaction V5</x:v>
      </x:c>
      <x:c r="G2547" s="15" t="n">
        <x:v>8</x:v>
      </x:c>
      <x:c r="H2547" s="15" t="n">
        <x:v>11</x:v>
      </x:c>
    </x:row>
    <x:row r="2548" ht="52" customHeight="1">
      <x:c r="A2548" s="13" t="str">
        <x:v>W3-UP07</x:v>
      </x:c>
      <x:c r="B2548" s="13" t="str">
        <x:v>Repli organisé</x:v>
      </x:c>
      <x:c r="C2548" s="13" t="str">
        <x:v>Guerre</x:v>
      </x:c>
      <x:c r="D2548" s="13" t="str">
        <x:v>Progression militaire</x:v>
      </x:c>
      <x:c r="E2548" s="13" t="str">
        <x:v>Lire Guerre</x:v>
      </x:c>
      <x:c r="F2548" s="13" t="str">
        <x:v>Reconstitution documentée V4 — nouvelle rédaction V5</x:v>
      </x:c>
      <x:c r="G2548" s="15" t="n">
        <x:v>8</x:v>
      </x:c>
      <x:c r="H2548" s="15" t="n">
        <x:v>12</x:v>
      </x:c>
    </x:row>
    <x:row r="2549" ht="52" customHeight="1">
      <x:c r="A2549" s="13" t="str">
        <x:v>W3-UP08</x:v>
      </x:c>
      <x:c r="B2549" s="13" t="str">
        <x:v>Finale de campagne</x:v>
      </x:c>
      <x:c r="C2549" s="13" t="str">
        <x:v>Guerre</x:v>
      </x:c>
      <x:c r="D2549" s="13" t="str">
        <x:v>Progression militaire</x:v>
      </x:c>
      <x:c r="E2549" s="13" t="str">
        <x:v>Lire Guerre</x:v>
      </x:c>
      <x:c r="F2549" s="13" t="str">
        <x:v>Reconstitution documentée V4 — nouvelle rédaction V5</x:v>
      </x:c>
      <x:c r="G2549" s="15" t="n">
        <x:v>8</x:v>
      </x:c>
      <x:c r="H2549" s="15" t="n">
        <x:v>13</x:v>
      </x:c>
    </x:row>
    <x:row r="2550" ht="52" customHeight="1">
      <x:c r="A2550" s="13" t="str">
        <x:v>W3-UP09</x:v>
      </x:c>
      <x:c r="B2550" s="13" t="str">
        <x:v>Pertes et remplacement</x:v>
      </x:c>
      <x:c r="C2550" s="13" t="str">
        <x:v>Guerre</x:v>
      </x:c>
      <x:c r="D2550" s="13" t="str">
        <x:v>Progression militaire</x:v>
      </x:c>
      <x:c r="E2550" s="13" t="str">
        <x:v>Lire Guerre</x:v>
      </x:c>
      <x:c r="F2550" s="13" t="str">
        <x:v>Reconstitution documentée V4 — nouvelle rédaction V5</x:v>
      </x:c>
      <x:c r="G2550" s="15" t="n">
        <x:v>8</x:v>
      </x:c>
      <x:c r="H2550" s="15" t="n">
        <x:v>14</x:v>
      </x:c>
    </x:row>
    <x:row r="2551" ht="52" customHeight="1">
      <x:c r="A2551" s="13" t="str">
        <x:v>W3-S01</x:v>
      </x:c>
      <x:c r="B2551" s="13" t="str">
        <x:v>Poste de veille</x:v>
      </x:c>
      <x:c r="C2551" s="13" t="str">
        <x:v>Guerre</x:v>
      </x:c>
      <x:c r="D2551" s="13" t="str">
        <x:v>Structures de guerre</x:v>
      </x:c>
      <x:c r="E2551" s="13" t="str">
        <x:v>Lire Guerre</x:v>
      </x:c>
      <x:c r="F2551" s="13" t="str">
        <x:v>Reconstitution documentée V4 — nouvelle rédaction V5</x:v>
      </x:c>
      <x:c r="G2551" s="15" t="n">
        <x:v>11</x:v>
      </x:c>
      <x:c r="H2551" s="15" t="n">
        <x:v>6</x:v>
      </x:c>
    </x:row>
    <x:row r="2552" ht="52" customHeight="1">
      <x:c r="A2552" s="13" t="str">
        <x:v>W3-S02</x:v>
      </x:c>
      <x:c r="B2552" s="13" t="str">
        <x:v>Abri de relève</x:v>
      </x:c>
      <x:c r="C2552" s="13" t="str">
        <x:v>Guerre</x:v>
      </x:c>
      <x:c r="D2552" s="13" t="str">
        <x:v>Structures de guerre</x:v>
      </x:c>
      <x:c r="E2552" s="13" t="str">
        <x:v>Lire Guerre</x:v>
      </x:c>
      <x:c r="F2552" s="13" t="str">
        <x:v>Reconstitution documentée V4 — nouvelle rédaction V5</x:v>
      </x:c>
      <x:c r="G2552" s="15" t="n">
        <x:v>11</x:v>
      </x:c>
      <x:c r="H2552" s="15" t="n">
        <x:v>7</x:v>
      </x:c>
    </x:row>
    <x:row r="2553" ht="52" customHeight="1">
      <x:c r="A2553" s="13" t="str">
        <x:v>W3-S03</x:v>
      </x:c>
      <x:c r="B2553" s="13" t="str">
        <x:v>Cache logistique</x:v>
      </x:c>
      <x:c r="C2553" s="13" t="str">
        <x:v>Guerre</x:v>
      </x:c>
      <x:c r="D2553" s="13" t="str">
        <x:v>Structures de guerre</x:v>
      </x:c>
      <x:c r="E2553" s="13" t="str">
        <x:v>Lire Guerre</x:v>
      </x:c>
      <x:c r="F2553" s="13" t="str">
        <x:v>Reconstitution documentée V4 — nouvelle rédaction V5</x:v>
      </x:c>
      <x:c r="G2553" s="15" t="n">
        <x:v>11</x:v>
      </x:c>
      <x:c r="H2553" s="15" t="n">
        <x:v>8</x:v>
      </x:c>
    </x:row>
    <x:row r="2554" ht="52" customHeight="1">
      <x:c r="A2554" s="13" t="str">
        <x:v>W3-S04</x:v>
      </x:c>
      <x:c r="B2554" s="13" t="str">
        <x:v>Atelier d’ancrage</x:v>
      </x:c>
      <x:c r="C2554" s="13" t="str">
        <x:v>Guerre</x:v>
      </x:c>
      <x:c r="D2554" s="13" t="str">
        <x:v>Structures de guerre</x:v>
      </x:c>
      <x:c r="E2554" s="13" t="str">
        <x:v>Lire Guerre</x:v>
      </x:c>
      <x:c r="F2554" s="13" t="str">
        <x:v>Reconstitution documentée V4 — nouvelle rédaction V5</x:v>
      </x:c>
      <x:c r="G2554" s="15" t="n">
        <x:v>11</x:v>
      </x:c>
      <x:c r="H2554" s="15" t="n">
        <x:v>9</x:v>
      </x:c>
    </x:row>
    <x:row r="2555" ht="52" customHeight="1">
      <x:c r="A2555" s="13" t="str">
        <x:v>W3-S05</x:v>
      </x:c>
      <x:c r="B2555" s="13" t="str">
        <x:v>Balise de route</x:v>
      </x:c>
      <x:c r="C2555" s="13" t="str">
        <x:v>Guerre</x:v>
      </x:c>
      <x:c r="D2555" s="13" t="str">
        <x:v>Structures de guerre</x:v>
      </x:c>
      <x:c r="E2555" s="13" t="str">
        <x:v>Lire Guerre</x:v>
      </x:c>
      <x:c r="F2555" s="13" t="str">
        <x:v>Reconstitution documentée V4 — nouvelle rédaction V5</x:v>
      </x:c>
      <x:c r="G2555" s="15" t="n">
        <x:v>11</x:v>
      </x:c>
      <x:c r="H2555" s="15" t="n">
        <x:v>10</x:v>
      </x:c>
    </x:row>
    <x:row r="2556" ht="52" customHeight="1">
      <x:c r="A2556" s="13" t="str">
        <x:v>W3-S06</x:v>
      </x:c>
      <x:c r="B2556" s="13" t="str">
        <x:v>Plateforme de tir</x:v>
      </x:c>
      <x:c r="C2556" s="13" t="str">
        <x:v>Guerre</x:v>
      </x:c>
      <x:c r="D2556" s="13" t="str">
        <x:v>Structures de guerre</x:v>
      </x:c>
      <x:c r="E2556" s="13" t="str">
        <x:v>Lire Guerre</x:v>
      </x:c>
      <x:c r="F2556" s="13" t="str">
        <x:v>Reconstitution documentée V4 — nouvelle rédaction V5</x:v>
      </x:c>
      <x:c r="G2556" s="15" t="n">
        <x:v>11</x:v>
      </x:c>
      <x:c r="H2556" s="15" t="n">
        <x:v>11</x:v>
      </x:c>
    </x:row>
    <x:row r="2557" ht="52" customHeight="1">
      <x:c r="A2557" s="13" t="str">
        <x:v>W3-S07</x:v>
      </x:c>
      <x:c r="B2557" s="13" t="str">
        <x:v>Seuil renforcé</x:v>
      </x:c>
      <x:c r="C2557" s="13" t="str">
        <x:v>Guerre</x:v>
      </x:c>
      <x:c r="D2557" s="13" t="str">
        <x:v>Structures de guerre</x:v>
      </x:c>
      <x:c r="E2557" s="13" t="str">
        <x:v>Lire Guerre</x:v>
      </x:c>
      <x:c r="F2557" s="13" t="str">
        <x:v>Reconstitution documentée V4 — nouvelle rédaction V5</x:v>
      </x:c>
      <x:c r="G2557" s="15" t="n">
        <x:v>11</x:v>
      </x:c>
      <x:c r="H2557" s="15" t="n">
        <x:v>12</x:v>
      </x:c>
    </x:row>
    <x:row r="2558" ht="52" customHeight="1">
      <x:c r="A2558" s="13" t="str">
        <x:v>W3-S08</x:v>
      </x:c>
      <x:c r="B2558" s="13" t="str">
        <x:v>Pont de cordes</x:v>
      </x:c>
      <x:c r="C2558" s="13" t="str">
        <x:v>Guerre</x:v>
      </x:c>
      <x:c r="D2558" s="13" t="str">
        <x:v>Structures de guerre</x:v>
      </x:c>
      <x:c r="E2558" s="13" t="str">
        <x:v>Lire Guerre</x:v>
      </x:c>
      <x:c r="F2558" s="13" t="str">
        <x:v>Reconstitution documentée V4 — nouvelle rédaction V5</x:v>
      </x:c>
      <x:c r="G2558" s="15" t="n">
        <x:v>11</x:v>
      </x:c>
      <x:c r="H2558" s="15" t="n">
        <x:v>13</x:v>
      </x:c>
    </x:row>
    <x:row r="2559" ht="52" customHeight="1">
      <x:c r="A2559" s="13" t="str">
        <x:v>W3-S09</x:v>
      </x:c>
      <x:c r="B2559" s="13" t="str">
        <x:v>Quai léger</x:v>
      </x:c>
      <x:c r="C2559" s="13" t="str">
        <x:v>Guerre</x:v>
      </x:c>
      <x:c r="D2559" s="13" t="str">
        <x:v>Structures de guerre</x:v>
      </x:c>
      <x:c r="E2559" s="13" t="str">
        <x:v>Lire Guerre</x:v>
      </x:c>
      <x:c r="F2559" s="13" t="str">
        <x:v>Reconstitution documentée V4 — nouvelle rédaction V5</x:v>
      </x:c>
      <x:c r="G2559" s="15" t="n">
        <x:v>11</x:v>
      </x:c>
      <x:c r="H2559" s="15" t="n">
        <x:v>14</x:v>
      </x:c>
    </x:row>
    <x:row r="2560" ht="52" customHeight="1">
      <x:c r="A2560" s="13" t="str">
        <x:v>W3-S10</x:v>
      </x:c>
      <x:c r="B2560" s="13" t="str">
        <x:v>Aire de montures</x:v>
      </x:c>
      <x:c r="C2560" s="13" t="str">
        <x:v>Guerre</x:v>
      </x:c>
      <x:c r="D2560" s="13" t="str">
        <x:v>Structures de guerre</x:v>
      </x:c>
      <x:c r="E2560" s="13" t="str">
        <x:v>Lire Guerre</x:v>
      </x:c>
      <x:c r="F2560" s="13" t="str">
        <x:v>Reconstitution documentée V4 — nouvelle rédaction V5</x:v>
      </x:c>
      <x:c r="G2560" s="15" t="n">
        <x:v>11</x:v>
      </x:c>
      <x:c r="H2560" s="15" t="n">
        <x:v>15</x:v>
      </x:c>
    </x:row>
    <x:row r="2561" ht="52" customHeight="1">
      <x:c r="A2561" s="13" t="str">
        <x:v>W3-S11</x:v>
      </x:c>
      <x:c r="B2561" s="13" t="str">
        <x:v>Poste de soin</x:v>
      </x:c>
      <x:c r="C2561" s="13" t="str">
        <x:v>Guerre</x:v>
      </x:c>
      <x:c r="D2561" s="13" t="str">
        <x:v>Structures de guerre</x:v>
      </x:c>
      <x:c r="E2561" s="13" t="str">
        <x:v>Lire Guerre</x:v>
      </x:c>
      <x:c r="F2561" s="13" t="str">
        <x:v>Reconstitution documentée V4 — nouvelle rédaction V5</x:v>
      </x:c>
      <x:c r="G2561" s="15" t="n">
        <x:v>11</x:v>
      </x:c>
      <x:c r="H2561" s="15" t="n">
        <x:v>16</x:v>
      </x:c>
    </x:row>
    <x:row r="2562" ht="52" customHeight="1">
      <x:c r="A2562" s="13" t="str">
        <x:v>W3-S12</x:v>
      </x:c>
      <x:c r="B2562" s="13" t="str">
        <x:v>Relais de signaux</x:v>
      </x:c>
      <x:c r="C2562" s="13" t="str">
        <x:v>Guerre</x:v>
      </x:c>
      <x:c r="D2562" s="13" t="str">
        <x:v>Structures de guerre</x:v>
      </x:c>
      <x:c r="E2562" s="13" t="str">
        <x:v>Lire Guerre</x:v>
      </x:c>
      <x:c r="F2562" s="13" t="str">
        <x:v>Reconstitution documentée V4 — nouvelle rédaction V5</x:v>
      </x:c>
      <x:c r="G2562" s="15" t="n">
        <x:v>11</x:v>
      </x:c>
      <x:c r="H2562" s="15" t="n">
        <x:v>17</x:v>
      </x:c>
    </x:row>
    <x:row r="2563" ht="52" customHeight="1">
      <x:c r="A2563" s="13" t="str">
        <x:v>W3-S13</x:v>
      </x:c>
      <x:c r="B2563" s="13" t="str">
        <x:v>Écran de confinement</x:v>
      </x:c>
      <x:c r="C2563" s="13" t="str">
        <x:v>Guerre</x:v>
      </x:c>
      <x:c r="D2563" s="13" t="str">
        <x:v>Structures de guerre</x:v>
      </x:c>
      <x:c r="E2563" s="13" t="str">
        <x:v>Lire Guerre</x:v>
      </x:c>
      <x:c r="F2563" s="13" t="str">
        <x:v>Reconstitution documentée V4 — nouvelle rédaction V5</x:v>
      </x:c>
      <x:c r="G2563" s="15" t="n">
        <x:v>11</x:v>
      </x:c>
      <x:c r="H2563" s="15" t="n">
        <x:v>18</x:v>
      </x:c>
    </x:row>
    <x:row r="2564" ht="52" customHeight="1">
      <x:c r="A2564" s="13" t="str">
        <x:v>W3-S14</x:v>
      </x:c>
      <x:c r="B2564" s="13" t="str">
        <x:v>Emplacement de duel</x:v>
      </x:c>
      <x:c r="C2564" s="13" t="str">
        <x:v>Guerre</x:v>
      </x:c>
      <x:c r="D2564" s="13" t="str">
        <x:v>Structures de guerre</x:v>
      </x:c>
      <x:c r="E2564" s="13" t="str">
        <x:v>Lire Guerre</x:v>
      </x:c>
      <x:c r="F2564" s="13" t="str">
        <x:v>Reconstitution documentée V4 — nouvelle rédaction V5</x:v>
      </x:c>
      <x:c r="G2564" s="15" t="n">
        <x:v>11</x:v>
      </x:c>
      <x:c r="H2564" s="15" t="n">
        <x:v>19</x:v>
      </x:c>
    </x:row>
    <x:row r="2565" ht="52" customHeight="1">
      <x:c r="A2565" s="13" t="str">
        <x:v>W3-S15</x:v>
      </x:c>
      <x:c r="B2565" s="13" t="str">
        <x:v>Station d’écoute</x:v>
      </x:c>
      <x:c r="C2565" s="13" t="str">
        <x:v>Guerre</x:v>
      </x:c>
      <x:c r="D2565" s="13" t="str">
        <x:v>Structures de guerre</x:v>
      </x:c>
      <x:c r="E2565" s="13" t="str">
        <x:v>Lire Guerre</x:v>
      </x:c>
      <x:c r="F2565" s="13" t="str">
        <x:v>Reconstitution documentée V4 — nouvelle rédaction V5</x:v>
      </x:c>
      <x:c r="G2565" s="15" t="n">
        <x:v>11</x:v>
      </x:c>
      <x:c r="H2565" s="15" t="n">
        <x:v>20</x:v>
      </x:c>
    </x:row>
    <x:row r="2566" ht="52" customHeight="1">
      <x:c r="A2566" s="13" t="str">
        <x:v>W3-S16</x:v>
      </x:c>
      <x:c r="B2566" s="13" t="str">
        <x:v>Dépôt de retour</x:v>
      </x:c>
      <x:c r="C2566" s="13" t="str">
        <x:v>Guerre</x:v>
      </x:c>
      <x:c r="D2566" s="13" t="str">
        <x:v>Structures de guerre</x:v>
      </x:c>
      <x:c r="E2566" s="13" t="str">
        <x:v>Lire Guerre</x:v>
      </x:c>
      <x:c r="F2566" s="13" t="str">
        <x:v>Reconstitution documentée V4 — nouvelle rédaction V5</x:v>
      </x:c>
      <x:c r="G2566" s="15" t="n">
        <x:v>11</x:v>
      </x:c>
      <x:c r="H2566" s="15" t="n">
        <x:v>21</x:v>
      </x:c>
    </x:row>
    <x:row r="2567" ht="52" customHeight="1">
      <x:c r="A2567" s="13" t="str">
        <x:v>W3-S17</x:v>
      </x:c>
      <x:c r="B2567" s="13" t="str">
        <x:v>Anneau de treuils</x:v>
      </x:c>
      <x:c r="C2567" s="13" t="str">
        <x:v>Guerre</x:v>
      </x:c>
      <x:c r="D2567" s="13" t="str">
        <x:v>Structures de guerre</x:v>
      </x:c>
      <x:c r="E2567" s="13" t="str">
        <x:v>Lire Guerre</x:v>
      </x:c>
      <x:c r="F2567" s="13" t="str">
        <x:v>Reconstitution documentée V4 — nouvelle rédaction V5</x:v>
      </x:c>
      <x:c r="G2567" s="15" t="n">
        <x:v>11</x:v>
      </x:c>
      <x:c r="H2567" s="15" t="n">
        <x:v>22</x:v>
      </x:c>
    </x:row>
    <x:row r="2568" ht="52" customHeight="1">
      <x:c r="A2568" s="13" t="str">
        <x:v>W3-S18</x:v>
      </x:c>
      <x:c r="B2568" s="13" t="str">
        <x:v>Plateforme d’escale</x:v>
      </x:c>
      <x:c r="C2568" s="13" t="str">
        <x:v>Guerre</x:v>
      </x:c>
      <x:c r="D2568" s="13" t="str">
        <x:v>Structures de guerre</x:v>
      </x:c>
      <x:c r="E2568" s="13" t="str">
        <x:v>Lire Guerre</x:v>
      </x:c>
      <x:c r="F2568" s="13" t="str">
        <x:v>Reconstitution documentée V4 — nouvelle rédaction V5</x:v>
      </x:c>
      <x:c r="G2568" s="15" t="n">
        <x:v>11</x:v>
      </x:c>
      <x:c r="H2568" s="15" t="n">
        <x:v>23</x:v>
      </x:c>
    </x:row>
    <x:row r="2569" ht="52" customHeight="1">
      <x:c r="A2569" s="13" t="str">
        <x:v>W3-P01</x:v>
      </x:c>
      <x:c r="B2569" s="13" t="str">
        <x:v>Korthas</x:v>
      </x:c>
      <x:c r="C2569" s="13" t="str">
        <x:v>Guerre</x:v>
      </x:c>
      <x:c r="D2569" s="13" t="str">
        <x:v>Mondes en guerre</x:v>
      </x:c>
      <x:c r="E2569" s="13" t="str">
        <x:v>Lire Guerre</x:v>
      </x:c>
      <x:c r="F2569" s="13" t="str">
        <x:v>Reconstitution documentée V4 — nouvelle rédaction V5</x:v>
      </x:c>
      <x:c r="G2569" s="15" t="n">
        <x:v>13</x:v>
      </x:c>
      <x:c r="H2569" s="15" t="n">
        <x:v>6</x:v>
      </x:c>
    </x:row>
    <x:row r="2570" ht="52" customHeight="1">
      <x:c r="A2570" s="13" t="str">
        <x:v>W3-P02</x:v>
      </x:c>
      <x:c r="B2570" s="13" t="str">
        <x:v>Vesh-Kar</x:v>
      </x:c>
      <x:c r="C2570" s="13" t="str">
        <x:v>Guerre</x:v>
      </x:c>
      <x:c r="D2570" s="13" t="str">
        <x:v>Mondes en guerre</x:v>
      </x:c>
      <x:c r="E2570" s="13" t="str">
        <x:v>Lire Guerre</x:v>
      </x:c>
      <x:c r="F2570" s="13" t="str">
        <x:v>Reconstitution documentée V4 — nouvelle rédaction V5</x:v>
      </x:c>
      <x:c r="G2570" s="15" t="n">
        <x:v>13</x:v>
      </x:c>
      <x:c r="H2570" s="15" t="n">
        <x:v>7</x:v>
      </x:c>
    </x:row>
    <x:row r="2571" ht="52" customHeight="1">
      <x:c r="A2571" s="13" t="str">
        <x:v>W3-P03</x:v>
      </x:c>
      <x:c r="B2571" s="13" t="str">
        <x:v>Namarra</x:v>
      </x:c>
      <x:c r="C2571" s="13" t="str">
        <x:v>Guerre</x:v>
      </x:c>
      <x:c r="D2571" s="13" t="str">
        <x:v>Mondes en guerre</x:v>
      </x:c>
      <x:c r="E2571" s="13" t="str">
        <x:v>Lire Guerre</x:v>
      </x:c>
      <x:c r="F2571" s="13" t="str">
        <x:v>Reconstitution documentée V4 — nouvelle rédaction V5</x:v>
      </x:c>
      <x:c r="G2571" s="15" t="n">
        <x:v>13</x:v>
      </x:c>
      <x:c r="H2571" s="15" t="n">
        <x:v>8</x:v>
      </x:c>
    </x:row>
    <x:row r="2572" ht="52" customHeight="1">
      <x:c r="A2572" s="13" t="str">
        <x:v>W3-P04</x:v>
      </x:c>
      <x:c r="B2572" s="13" t="str">
        <x:v>Oruun</x:v>
      </x:c>
      <x:c r="C2572" s="13" t="str">
        <x:v>Guerre</x:v>
      </x:c>
      <x:c r="D2572" s="13" t="str">
        <x:v>Mondes en guerre</x:v>
      </x:c>
      <x:c r="E2572" s="13" t="str">
        <x:v>Lire Guerre</x:v>
      </x:c>
      <x:c r="F2572" s="13" t="str">
        <x:v>Reconstitution documentée V4 — nouvelle rédaction V5</x:v>
      </x:c>
      <x:c r="G2572" s="15" t="n">
        <x:v>13</x:v>
      </x:c>
      <x:c r="H2572" s="15" t="n">
        <x:v>9</x:v>
      </x:c>
    </x:row>
    <x:row r="2573" ht="52" customHeight="1">
      <x:c r="A2573" s="13" t="str">
        <x:v>W3-P05</x:v>
      </x:c>
      <x:c r="B2573" s="13" t="str">
        <x:v>Sahr-Keth</x:v>
      </x:c>
      <x:c r="C2573" s="13" t="str">
        <x:v>Guerre</x:v>
      </x:c>
      <x:c r="D2573" s="13" t="str">
        <x:v>Mondes en guerre</x:v>
      </x:c>
      <x:c r="E2573" s="13" t="str">
        <x:v>Lire Guerre</x:v>
      </x:c>
      <x:c r="F2573" s="13" t="str">
        <x:v>Reconstitution documentée V4 — nouvelle rédaction V5</x:v>
      </x:c>
      <x:c r="G2573" s="15" t="n">
        <x:v>13</x:v>
      </x:c>
      <x:c r="H2573" s="15" t="n">
        <x:v>10</x:v>
      </x:c>
    </x:row>
    <x:row r="2574" ht="52" customHeight="1">
      <x:c r="A2574" s="13" t="str">
        <x:v>W3-P06</x:v>
      </x:c>
      <x:c r="B2574" s="13" t="str">
        <x:v>Ilyss</x:v>
      </x:c>
      <x:c r="C2574" s="13" t="str">
        <x:v>Guerre</x:v>
      </x:c>
      <x:c r="D2574" s="13" t="str">
        <x:v>Mondes en guerre</x:v>
      </x:c>
      <x:c r="E2574" s="13" t="str">
        <x:v>Lire Guerre</x:v>
      </x:c>
      <x:c r="F2574" s="13" t="str">
        <x:v>Reconstitution documentée V4 — nouvelle rédaction V5</x:v>
      </x:c>
      <x:c r="G2574" s="15" t="n">
        <x:v>13</x:v>
      </x:c>
      <x:c r="H2574" s="15" t="n">
        <x:v>11</x:v>
      </x:c>
    </x:row>
    <x:row r="2575" ht="52" customHeight="1">
      <x:c r="A2575" s="13" t="str">
        <x:v>W3-KR01</x:v>
      </x:c>
      <x:c r="B2575" s="13" t="str">
        <x:v>Crêtes des Deux Échos</x:v>
      </x:c>
      <x:c r="C2575" s="13" t="str">
        <x:v>Guerre</x:v>
      </x:c>
      <x:c r="D2575" s="13" t="str">
        <x:v>Régions de Korthas</x:v>
      </x:c>
      <x:c r="E2575" s="13" t="str">
        <x:v>Lire Guerre</x:v>
      </x:c>
      <x:c r="F2575" s="13" t="str">
        <x:v>Reconstitution documentée V4 — nouvelle rédaction V5</x:v>
      </x:c>
      <x:c r="G2575" s="15" t="n">
        <x:v>10</x:v>
      </x:c>
      <x:c r="H2575" s="15" t="n">
        <x:v>6</x:v>
      </x:c>
    </x:row>
    <x:row r="2576" ht="52" customHeight="1">
      <x:c r="A2576" s="13" t="str">
        <x:v>W3-KR02</x:v>
      </x:c>
      <x:c r="B2576" s="13" t="str">
        <x:v>Bassins de Verre Noir</x:v>
      </x:c>
      <x:c r="C2576" s="13" t="str">
        <x:v>Guerre</x:v>
      </x:c>
      <x:c r="D2576" s="13" t="str">
        <x:v>Régions de Korthas</x:v>
      </x:c>
      <x:c r="E2576" s="13" t="str">
        <x:v>Lire Guerre</x:v>
      </x:c>
      <x:c r="F2576" s="13" t="str">
        <x:v>Reconstitution documentée V4 — nouvelle rédaction V5</x:v>
      </x:c>
      <x:c r="G2576" s="15" t="n">
        <x:v>10</x:v>
      </x:c>
      <x:c r="H2576" s="15" t="n">
        <x:v>7</x:v>
      </x:c>
    </x:row>
    <x:row r="2577" ht="52" customHeight="1">
      <x:c r="A2577" s="13" t="str">
        <x:v>W3-KR03</x:v>
      </x:c>
      <x:c r="B2577" s="13" t="str">
        <x:v>Canopée des Piliers Brisés</x:v>
      </x:c>
      <x:c r="C2577" s="13" t="str">
        <x:v>Guerre</x:v>
      </x:c>
      <x:c r="D2577" s="13" t="str">
        <x:v>Régions de Korthas</x:v>
      </x:c>
      <x:c r="E2577" s="13" t="str">
        <x:v>Lire Guerre</x:v>
      </x:c>
      <x:c r="F2577" s="13" t="str">
        <x:v>Reconstitution documentée V4 — nouvelle rédaction V5</x:v>
      </x:c>
      <x:c r="G2577" s="15" t="n">
        <x:v>10</x:v>
      </x:c>
      <x:c r="H2577" s="15" t="n">
        <x:v>8</x:v>
      </x:c>
    </x:row>
    <x:row r="2578" ht="52" customHeight="1">
      <x:c r="A2578" s="13" t="str">
        <x:v>W3-KR04</x:v>
      </x:c>
      <x:c r="B2578" s="13" t="str">
        <x:v>Marais des Noms Perdus</x:v>
      </x:c>
      <x:c r="C2578" s="13" t="str">
        <x:v>Guerre</x:v>
      </x:c>
      <x:c r="D2578" s="13" t="str">
        <x:v>Régions de Korthas</x:v>
      </x:c>
      <x:c r="E2578" s="13" t="str">
        <x:v>Lire Guerre</x:v>
      </x:c>
      <x:c r="F2578" s="13" t="str">
        <x:v>Reconstitution documentée V4 — nouvelle rédaction V5</x:v>
      </x:c>
      <x:c r="G2578" s="15" t="n">
        <x:v>10</x:v>
      </x:c>
      <x:c r="H2578" s="15" t="n">
        <x:v>9</x:v>
      </x:c>
    </x:row>
    <x:row r="2579" ht="52" customHeight="1">
      <x:c r="A2579" s="13" t="str">
        <x:v>W3-KR05</x:v>
      </x:c>
      <x:c r="B2579" s="13" t="str">
        <x:v>Couronne des Forges Froides</x:v>
      </x:c>
      <x:c r="C2579" s="13" t="str">
        <x:v>Guerre</x:v>
      </x:c>
      <x:c r="D2579" s="13" t="str">
        <x:v>Régions de Korthas</x:v>
      </x:c>
      <x:c r="E2579" s="13" t="str">
        <x:v>Lire Guerre</x:v>
      </x:c>
      <x:c r="F2579" s="13" t="str">
        <x:v>Reconstitution documentée V4 — nouvelle rédaction V5</x:v>
      </x:c>
      <x:c r="G2579" s="15" t="n">
        <x:v>10</x:v>
      </x:c>
      <x:c r="H2579" s="15" t="n">
        <x:v>10</x:v>
      </x:c>
    </x:row>
    <x:row r="2580" ht="52" customHeight="1">
      <x:c r="A2580" s="13" t="str">
        <x:v>W3-KR06</x:v>
      </x:c>
      <x:c r="B2580" s="13" t="str">
        <x:v>Plaines du Dernier Seuil</x:v>
      </x:c>
      <x:c r="C2580" s="13" t="str">
        <x:v>Guerre</x:v>
      </x:c>
      <x:c r="D2580" s="13" t="str">
        <x:v>Régions de Korthas</x:v>
      </x:c>
      <x:c r="E2580" s="13" t="str">
        <x:v>Lire Guerre</x:v>
      </x:c>
      <x:c r="F2580" s="13" t="str">
        <x:v>Reconstitution documentée V4 — nouvelle rédaction V5</x:v>
      </x:c>
      <x:c r="G2580" s="15" t="n">
        <x:v>10</x:v>
      </x:c>
      <x:c r="H2580" s="15" t="n">
        <x:v>11</x:v>
      </x:c>
    </x:row>
    <x:row r="2581" ht="52" customHeight="1">
      <x:c r="A2581" s="13" t="str">
        <x:v>W3-K01</x:v>
      </x:c>
      <x:c r="B2581" s="13" t="str">
        <x:v>Débarcadère du Premier Écho</x:v>
      </x:c>
      <x:c r="C2581" s="13" t="str">
        <x:v>Guerre</x:v>
      </x:c>
      <x:c r="D2581" s="13" t="str">
        <x:v>Territoires de Korthas</x:v>
      </x:c>
      <x:c r="E2581" s="13" t="str">
        <x:v>Lire Guerre</x:v>
      </x:c>
      <x:c r="F2581" s="13" t="str">
        <x:v>Reconstitution documentée V4 — nouvelle rédaction V5</x:v>
      </x:c>
      <x:c r="G2581" s="15" t="n">
        <x:v>15</x:v>
      </x:c>
      <x:c r="H2581" s="15" t="n">
        <x:v>6</x:v>
      </x:c>
    </x:row>
    <x:row r="2582" ht="52" customHeight="1">
      <x:c r="A2582" s="13" t="str">
        <x:v>W3-K02</x:v>
      </x:c>
      <x:c r="B2582" s="13" t="str">
        <x:v>Escalier des Lames</x:v>
      </x:c>
      <x:c r="C2582" s="13" t="str">
        <x:v>Guerre</x:v>
      </x:c>
      <x:c r="D2582" s="13" t="str">
        <x:v>Territoires de Korthas</x:v>
      </x:c>
      <x:c r="E2582" s="13" t="str">
        <x:v>Lire Guerre</x:v>
      </x:c>
      <x:c r="F2582" s="13" t="str">
        <x:v>Reconstitution documentée V4 — nouvelle rédaction V5</x:v>
      </x:c>
      <x:c r="G2582" s="15" t="n">
        <x:v>15</x:v>
      </x:c>
      <x:c r="H2582" s="15" t="n">
        <x:v>7</x:v>
      </x:c>
    </x:row>
    <x:row r="2583" ht="52" customHeight="1">
      <x:c r="A2583" s="13" t="str">
        <x:v>W3-K03</x:v>
      </x:c>
      <x:c r="B2583" s="13" t="str">
        <x:v>Corniche à Deux Vents</x:v>
      </x:c>
      <x:c r="C2583" s="13" t="str">
        <x:v>Guerre</x:v>
      </x:c>
      <x:c r="D2583" s="13" t="str">
        <x:v>Territoires de Korthas</x:v>
      </x:c>
      <x:c r="E2583" s="13" t="str">
        <x:v>Lire Guerre</x:v>
      </x:c>
      <x:c r="F2583" s="13" t="str">
        <x:v>Reconstitution documentée V4 — nouvelle rédaction V5</x:v>
      </x:c>
      <x:c r="G2583" s="15" t="n">
        <x:v>15</x:v>
      </x:c>
      <x:c r="H2583" s="15" t="n">
        <x:v>8</x:v>
      </x:c>
    </x:row>
    <x:row r="2584" ht="52" customHeight="1">
      <x:c r="A2584" s="13" t="str">
        <x:v>W3-K04</x:v>
      </x:c>
      <x:c r="B2584" s="13" t="str">
        <x:v>Sommet de l’Œil Fendu</x:v>
      </x:c>
      <x:c r="C2584" s="13" t="str">
        <x:v>Guerre</x:v>
      </x:c>
      <x:c r="D2584" s="13" t="str">
        <x:v>Territoires de Korthas</x:v>
      </x:c>
      <x:c r="E2584" s="13" t="str">
        <x:v>Lire Guerre</x:v>
      </x:c>
      <x:c r="F2584" s="13" t="str">
        <x:v>Reconstitution documentée V4 — nouvelle rédaction V5</x:v>
      </x:c>
      <x:c r="G2584" s="15" t="n">
        <x:v>15</x:v>
      </x:c>
      <x:c r="H2584" s="15" t="n">
        <x:v>9</x:v>
      </x:c>
    </x:row>
    <x:row r="2585" ht="52" customHeight="1">
      <x:c r="A2585" s="13" t="str">
        <x:v>W3-K05</x:v>
      </x:c>
      <x:c r="B2585" s="13" t="str">
        <x:v>Faille du Guide</x:v>
      </x:c>
      <x:c r="C2585" s="13" t="str">
        <x:v>Guerre</x:v>
      </x:c>
      <x:c r="D2585" s="13" t="str">
        <x:v>Territoires de Korthas</x:v>
      </x:c>
      <x:c r="E2585" s="13" t="str">
        <x:v>Lire Guerre</x:v>
      </x:c>
      <x:c r="F2585" s="13" t="str">
        <x:v>Reconstitution documentée V4 — nouvelle rédaction V5</x:v>
      </x:c>
      <x:c r="G2585" s="15" t="n">
        <x:v>15</x:v>
      </x:c>
      <x:c r="H2585" s="15" t="n">
        <x:v>10</x:v>
      </x:c>
    </x:row>
    <x:row r="2586" ht="52" customHeight="1">
      <x:c r="A2586" s="13" t="str">
        <x:v>W3-K06</x:v>
      </x:c>
      <x:c r="B2586" s="13" t="str">
        <x:v>Passage du Hurlement</x:v>
      </x:c>
      <x:c r="C2586" s="13" t="str">
        <x:v>Guerre</x:v>
      </x:c>
      <x:c r="D2586" s="13" t="str">
        <x:v>Territoires de Korthas</x:v>
      </x:c>
      <x:c r="E2586" s="13" t="str">
        <x:v>Lire Guerre</x:v>
      </x:c>
      <x:c r="F2586" s="13" t="str">
        <x:v>Reconstitution documentée V4 — nouvelle rédaction V5</x:v>
      </x:c>
      <x:c r="G2586" s="15" t="n">
        <x:v>15</x:v>
      </x:c>
      <x:c r="H2586" s="15" t="n">
        <x:v>11</x:v>
      </x:c>
    </x:row>
    <x:row r="2587" ht="52" customHeight="1">
      <x:c r="A2587" s="13" t="str">
        <x:v>W3-K07</x:v>
      </x:c>
      <x:c r="B2587" s="13" t="str">
        <x:v>Citerne des Trois Reflets</x:v>
      </x:c>
      <x:c r="C2587" s="13" t="str">
        <x:v>Guerre</x:v>
      </x:c>
      <x:c r="D2587" s="13" t="str">
        <x:v>Territoires de Korthas</x:v>
      </x:c>
      <x:c r="E2587" s="13" t="str">
        <x:v>Lire Guerre</x:v>
      </x:c>
      <x:c r="F2587" s="13" t="str">
        <x:v>Reconstitution documentée V4 — nouvelle rédaction V5</x:v>
      </x:c>
      <x:c r="G2587" s="15" t="n">
        <x:v>15</x:v>
      </x:c>
      <x:c r="H2587" s="15" t="n">
        <x:v>12</x:v>
      </x:c>
    </x:row>
    <x:row r="2588" ht="52" customHeight="1">
      <x:c r="A2588" s="13" t="str">
        <x:v>W3-K08</x:v>
      </x:c>
      <x:c r="B2588" s="13" t="str">
        <x:v>Conduite Dormante</x:v>
      </x:c>
      <x:c r="C2588" s="13" t="str">
        <x:v>Guerre</x:v>
      </x:c>
      <x:c r="D2588" s="13" t="str">
        <x:v>Territoires de Korthas</x:v>
      </x:c>
      <x:c r="E2588" s="13" t="str">
        <x:v>Lire Guerre</x:v>
      </x:c>
      <x:c r="F2588" s="13" t="str">
        <x:v>Reconstitution documentée V4 — nouvelle rédaction V5</x:v>
      </x:c>
      <x:c r="G2588" s="15" t="n">
        <x:v>15</x:v>
      </x:c>
      <x:c r="H2588" s="15" t="n">
        <x:v>13</x:v>
      </x:c>
    </x:row>
    <x:row r="2589" ht="52" customHeight="1">
      <x:c r="A2589" s="13" t="str">
        <x:v>W3-K09</x:v>
      </x:c>
      <x:c r="B2589" s="13" t="str">
        <x:v>Bassin Fendu</x:v>
      </x:c>
      <x:c r="C2589" s="13" t="str">
        <x:v>Guerre</x:v>
      </x:c>
      <x:c r="D2589" s="13" t="str">
        <x:v>Territoires de Korthas</x:v>
      </x:c>
      <x:c r="E2589" s="13" t="str">
        <x:v>Lire Guerre</x:v>
      </x:c>
      <x:c r="F2589" s="13" t="str">
        <x:v>Reconstitution documentée V4 — nouvelle rédaction V5</x:v>
      </x:c>
      <x:c r="G2589" s="15" t="n">
        <x:v>15</x:v>
      </x:c>
      <x:c r="H2589" s="15" t="n">
        <x:v>14</x:v>
      </x:c>
    </x:row>
    <x:row r="2590" ht="52" customHeight="1">
      <x:c r="A2590" s="13" t="str">
        <x:v>W3-K10</x:v>
      </x:c>
      <x:c r="B2590" s="13" t="str">
        <x:v>Tour de Vapeur</x:v>
      </x:c>
      <x:c r="C2590" s="13" t="str">
        <x:v>Guerre</x:v>
      </x:c>
      <x:c r="D2590" s="13" t="str">
        <x:v>Territoires de Korthas</x:v>
      </x:c>
      <x:c r="E2590" s="13" t="str">
        <x:v>Lire Guerre</x:v>
      </x:c>
      <x:c r="F2590" s="13" t="str">
        <x:v>Reconstitution documentée V4 — nouvelle rédaction V5</x:v>
      </x:c>
      <x:c r="G2590" s="15" t="n">
        <x:v>15</x:v>
      </x:c>
      <x:c r="H2590" s="15" t="n">
        <x:v>15</x:v>
      </x:c>
    </x:row>
    <x:row r="2591" ht="52" customHeight="1">
      <x:c r="A2591" s="13" t="str">
        <x:v>W3-K11</x:v>
      </x:c>
      <x:c r="B2591" s="13" t="str">
        <x:v>Pont des Filtres</x:v>
      </x:c>
      <x:c r="C2591" s="13" t="str">
        <x:v>Guerre</x:v>
      </x:c>
      <x:c r="D2591" s="13" t="str">
        <x:v>Territoires de Korthas</x:v>
      </x:c>
      <x:c r="E2591" s="13" t="str">
        <x:v>Lire Guerre</x:v>
      </x:c>
      <x:c r="F2591" s="13" t="str">
        <x:v>Reconstitution documentée V4 — nouvelle rédaction V5</x:v>
      </x:c>
      <x:c r="G2591" s="15" t="n">
        <x:v>15</x:v>
      </x:c>
      <x:c r="H2591" s="15" t="n">
        <x:v>16</x:v>
      </x:c>
    </x:row>
    <x:row r="2592" ht="52" customHeight="1">
      <x:c r="A2592" s="13" t="str">
        <x:v>W3-K12</x:v>
      </x:c>
      <x:c r="B2592" s="13" t="str">
        <x:v>Source sous la Roche</x:v>
      </x:c>
      <x:c r="C2592" s="13" t="str">
        <x:v>Guerre</x:v>
      </x:c>
      <x:c r="D2592" s="13" t="str">
        <x:v>Territoires de Korthas</x:v>
      </x:c>
      <x:c r="E2592" s="13" t="str">
        <x:v>Lire Guerre</x:v>
      </x:c>
      <x:c r="F2592" s="13" t="str">
        <x:v>Reconstitution documentée V4 — nouvelle rédaction V5</x:v>
      </x:c>
      <x:c r="G2592" s="15" t="n">
        <x:v>15</x:v>
      </x:c>
      <x:c r="H2592" s="15" t="n">
        <x:v>17</x:v>
      </x:c>
    </x:row>
    <x:row r="2593" ht="52" customHeight="1">
      <x:c r="A2593" s="13" t="str">
        <x:v>W3-K13</x:v>
      </x:c>
      <x:c r="B2593" s="13" t="str">
        <x:v>Pied des Piliers</x:v>
      </x:c>
      <x:c r="C2593" s="13" t="str">
        <x:v>Guerre</x:v>
      </x:c>
      <x:c r="D2593" s="13" t="str">
        <x:v>Territoires de Korthas</x:v>
      </x:c>
      <x:c r="E2593" s="13" t="str">
        <x:v>Lire Guerre</x:v>
      </x:c>
      <x:c r="F2593" s="13" t="str">
        <x:v>Reconstitution documentée V4 — nouvelle rédaction V5</x:v>
      </x:c>
      <x:c r="G2593" s="15" t="n">
        <x:v>15</x:v>
      </x:c>
      <x:c r="H2593" s="15" t="n">
        <x:v>18</x:v>
      </x:c>
    </x:row>
    <x:row r="2594" ht="52" customHeight="1">
      <x:c r="A2594" s="13" t="str">
        <x:v>W3-K14</x:v>
      </x:c>
      <x:c r="B2594" s="13" t="str">
        <x:v>Passerelle Cassée</x:v>
      </x:c>
      <x:c r="C2594" s="13" t="str">
        <x:v>Guerre</x:v>
      </x:c>
      <x:c r="D2594" s="13" t="str">
        <x:v>Territoires de Korthas</x:v>
      </x:c>
      <x:c r="E2594" s="13" t="str">
        <x:v>Lire Guerre</x:v>
      </x:c>
      <x:c r="F2594" s="13" t="str">
        <x:v>Reconstitution documentée V4 — nouvelle rédaction V5</x:v>
      </x:c>
      <x:c r="G2594" s="15" t="n">
        <x:v>15</x:v>
      </x:c>
      <x:c r="H2594" s="15" t="n">
        <x:v>19</x:v>
      </x:c>
    </x:row>
    <x:row r="2595" ht="52" customHeight="1">
      <x:c r="A2595" s="13" t="str">
        <x:v>W3-K15</x:v>
      </x:c>
      <x:c r="B2595" s="13" t="str">
        <x:v>Nid de Guet</x:v>
      </x:c>
      <x:c r="C2595" s="13" t="str">
        <x:v>Guerre</x:v>
      </x:c>
      <x:c r="D2595" s="13" t="str">
        <x:v>Territoires de Korthas</x:v>
      </x:c>
      <x:c r="E2595" s="13" t="str">
        <x:v>Lire Guerre</x:v>
      </x:c>
      <x:c r="F2595" s="13" t="str">
        <x:v>Reconstitution documentée V4 — nouvelle rédaction V5</x:v>
      </x:c>
      <x:c r="G2595" s="15" t="n">
        <x:v>15</x:v>
      </x:c>
      <x:c r="H2595" s="15" t="n">
        <x:v>20</x:v>
      </x:c>
    </x:row>
    <x:row r="2596" ht="52" customHeight="1">
      <x:c r="A2596" s="13" t="str">
        <x:v>W3-K16</x:v>
      </x:c>
      <x:c r="B2596" s="13" t="str">
        <x:v>Racines Étranglées</x:v>
      </x:c>
      <x:c r="C2596" s="13" t="str">
        <x:v>Guerre</x:v>
      </x:c>
      <x:c r="D2596" s="13" t="str">
        <x:v>Territoires de Korthas</x:v>
      </x:c>
      <x:c r="E2596" s="13" t="str">
        <x:v>Lire Guerre</x:v>
      </x:c>
      <x:c r="F2596" s="13" t="str">
        <x:v>Reconstitution documentée V4 — nouvelle rédaction V5</x:v>
      </x:c>
      <x:c r="G2596" s="15" t="n">
        <x:v>15</x:v>
      </x:c>
      <x:c r="H2596" s="15" t="n">
        <x:v>21</x:v>
      </x:c>
    </x:row>
    <x:row r="2597" ht="52" customHeight="1">
      <x:c r="A2597" s="13" t="str">
        <x:v>W3-K17</x:v>
      </x:c>
      <x:c r="B2597" s="13" t="str">
        <x:v>Cime des Signaux</x:v>
      </x:c>
      <x:c r="C2597" s="13" t="str">
        <x:v>Guerre</x:v>
      </x:c>
      <x:c r="D2597" s="13" t="str">
        <x:v>Territoires de Korthas</x:v>
      </x:c>
      <x:c r="E2597" s="13" t="str">
        <x:v>Lire Guerre</x:v>
      </x:c>
      <x:c r="F2597" s="13" t="str">
        <x:v>Reconstitution documentée V4 — nouvelle rédaction V5</x:v>
      </x:c>
      <x:c r="G2597" s="15" t="n">
        <x:v>15</x:v>
      </x:c>
      <x:c r="H2597" s="15" t="n">
        <x:v>22</x:v>
      </x:c>
    </x:row>
    <x:row r="2598" ht="52" customHeight="1">
      <x:c r="A2598" s="13" t="str">
        <x:v>W3-K18</x:v>
      </x:c>
      <x:c r="B2598" s="13" t="str">
        <x:v>Chute des Cordages</x:v>
      </x:c>
      <x:c r="C2598" s="13" t="str">
        <x:v>Guerre</x:v>
      </x:c>
      <x:c r="D2598" s="13" t="str">
        <x:v>Territoires de Korthas</x:v>
      </x:c>
      <x:c r="E2598" s="13" t="str">
        <x:v>Lire Guerre</x:v>
      </x:c>
      <x:c r="F2598" s="13" t="str">
        <x:v>Reconstitution documentée V4 — nouvelle rédaction V5</x:v>
      </x:c>
      <x:c r="G2598" s="15" t="n">
        <x:v>15</x:v>
      </x:c>
      <x:c r="H2598" s="15" t="n">
        <x:v>23</x:v>
      </x:c>
    </x:row>
    <x:row r="2599" ht="52" customHeight="1">
      <x:c r="A2599" s="13" t="str">
        <x:v>W3-K19</x:v>
      </x:c>
      <x:c r="B2599" s="13" t="str">
        <x:v>Ponton des Retours</x:v>
      </x:c>
      <x:c r="C2599" s="13" t="str">
        <x:v>Guerre</x:v>
      </x:c>
      <x:c r="D2599" s="13" t="str">
        <x:v>Territoires de Korthas</x:v>
      </x:c>
      <x:c r="E2599" s="13" t="str">
        <x:v>Lire Guerre</x:v>
      </x:c>
      <x:c r="F2599" s="13" t="str">
        <x:v>Reconstitution documentée V4 — nouvelle rédaction V5</x:v>
      </x:c>
      <x:c r="G2599" s="15" t="n">
        <x:v>15</x:v>
      </x:c>
      <x:c r="H2599" s="15" t="n">
        <x:v>24</x:v>
      </x:c>
    </x:row>
    <x:row r="2600" ht="52" customHeight="1">
      <x:c r="A2600" s="13" t="str">
        <x:v>W3-K20</x:v>
      </x:c>
      <x:c r="B2600" s="13" t="str">
        <x:v>Îlot des Lanternes</x:v>
      </x:c>
      <x:c r="C2600" s="13" t="str">
        <x:v>Guerre</x:v>
      </x:c>
      <x:c r="D2600" s="13" t="str">
        <x:v>Territoires de Korthas</x:v>
      </x:c>
      <x:c r="E2600" s="13" t="str">
        <x:v>Lire Guerre</x:v>
      </x:c>
      <x:c r="F2600" s="13" t="str">
        <x:v>Reconstitution documentée V4 — nouvelle rédaction V5</x:v>
      </x:c>
      <x:c r="G2600" s="15" t="n">
        <x:v>15</x:v>
      </x:c>
      <x:c r="H2600" s="15" t="n">
        <x:v>25</x:v>
      </x:c>
    </x:row>
    <x:row r="2601" ht="52" customHeight="1">
      <x:c r="A2601" s="13" t="str">
        <x:v>W3-K21</x:v>
      </x:c>
      <x:c r="B2601" s="13" t="str">
        <x:v>Chenal du Silencieux</x:v>
      </x:c>
      <x:c r="C2601" s="13" t="str">
        <x:v>Guerre</x:v>
      </x:c>
      <x:c r="D2601" s="13" t="str">
        <x:v>Territoires de Korthas</x:v>
      </x:c>
      <x:c r="E2601" s="13" t="str">
        <x:v>Lire Guerre</x:v>
      </x:c>
      <x:c r="F2601" s="13" t="str">
        <x:v>Reconstitution documentée V4 — nouvelle rédaction V5</x:v>
      </x:c>
      <x:c r="G2601" s="15" t="n">
        <x:v>15</x:v>
      </x:c>
      <x:c r="H2601" s="15" t="n">
        <x:v>26</x:v>
      </x:c>
    </x:row>
    <x:row r="2602" ht="52" customHeight="1">
      <x:c r="A2602" s="13" t="str">
        <x:v>W3-K22</x:v>
      </x:c>
      <x:c r="B2602" s="13" t="str">
        <x:v>Digue aux Marques</x:v>
      </x:c>
      <x:c r="C2602" s="13" t="str">
        <x:v>Guerre</x:v>
      </x:c>
      <x:c r="D2602" s="13" t="str">
        <x:v>Territoires de Korthas</x:v>
      </x:c>
      <x:c r="E2602" s="13" t="str">
        <x:v>Lire Guerre</x:v>
      </x:c>
      <x:c r="F2602" s="13" t="str">
        <x:v>Reconstitution documentée V4 — nouvelle rédaction V5</x:v>
      </x:c>
      <x:c r="G2602" s="15" t="n">
        <x:v>15</x:v>
      </x:c>
      <x:c r="H2602" s="15" t="n">
        <x:v>27</x:v>
      </x:c>
    </x:row>
    <x:row r="2603" ht="52" customHeight="1">
      <x:c r="A2603" s="13" t="str">
        <x:v>W3-K23</x:v>
      </x:c>
      <x:c r="B2603" s="13" t="str">
        <x:v>Maison des Pêcheurs</x:v>
      </x:c>
      <x:c r="C2603" s="13" t="str">
        <x:v>Guerre</x:v>
      </x:c>
      <x:c r="D2603" s="13" t="str">
        <x:v>Territoires de Korthas</x:v>
      </x:c>
      <x:c r="E2603" s="13" t="str">
        <x:v>Lire Guerre</x:v>
      </x:c>
      <x:c r="F2603" s="13" t="str">
        <x:v>Reconstitution documentée V4 — nouvelle rédaction V5</x:v>
      </x:c>
      <x:c r="G2603" s="15" t="n">
        <x:v>15</x:v>
      </x:c>
      <x:c r="H2603" s="15" t="n">
        <x:v>28</x:v>
      </x:c>
    </x:row>
    <x:row r="2604" ht="52" customHeight="1">
      <x:c r="A2604" s="13" t="str">
        <x:v>W3-K24</x:v>
      </x:c>
      <x:c r="B2604" s="13" t="str">
        <x:v>Seuil des Eaux Rouges</x:v>
      </x:c>
      <x:c r="C2604" s="13" t="str">
        <x:v>Guerre</x:v>
      </x:c>
      <x:c r="D2604" s="13" t="str">
        <x:v>Territoires de Korthas</x:v>
      </x:c>
      <x:c r="E2604" s="13" t="str">
        <x:v>Lire Guerre</x:v>
      </x:c>
      <x:c r="F2604" s="13" t="str">
        <x:v>Reconstitution documentée V4 — nouvelle rédaction V5</x:v>
      </x:c>
      <x:c r="G2604" s="15" t="n">
        <x:v>15</x:v>
      </x:c>
      <x:c r="H2604" s="15" t="n">
        <x:v>29</x:v>
      </x:c>
    </x:row>
    <x:row r="2605" ht="52" customHeight="1">
      <x:c r="A2605" s="13" t="str">
        <x:v>W3-K25</x:v>
      </x:c>
      <x:c r="B2605" s="13" t="str">
        <x:v>Cour des Pièces</x:v>
      </x:c>
      <x:c r="C2605" s="13" t="str">
        <x:v>Guerre</x:v>
      </x:c>
      <x:c r="D2605" s="13" t="str">
        <x:v>Territoires de Korthas</x:v>
      </x:c>
      <x:c r="E2605" s="13" t="str">
        <x:v>Lire Guerre</x:v>
      </x:c>
      <x:c r="F2605" s="13" t="str">
        <x:v>Reconstitution documentée V4 — nouvelle rédaction V5</x:v>
      </x:c>
      <x:c r="G2605" s="15" t="n">
        <x:v>15</x:v>
      </x:c>
      <x:c r="H2605" s="15" t="n">
        <x:v>30</x:v>
      </x:c>
    </x:row>
    <x:row r="2606" ht="52" customHeight="1">
      <x:c r="A2606" s="13" t="str">
        <x:v>W3-K26</x:v>
      </x:c>
      <x:c r="B2606" s="13" t="str">
        <x:v>Forge Éteinte</x:v>
      </x:c>
      <x:c r="C2606" s="13" t="str">
        <x:v>Guerre</x:v>
      </x:c>
      <x:c r="D2606" s="13" t="str">
        <x:v>Territoires de Korthas</x:v>
      </x:c>
      <x:c r="E2606" s="13" t="str">
        <x:v>Lire Guerre</x:v>
      </x:c>
      <x:c r="F2606" s="13" t="str">
        <x:v>Reconstitution documentée V4 — nouvelle rédaction V5</x:v>
      </x:c>
      <x:c r="G2606" s="15" t="n">
        <x:v>15</x:v>
      </x:c>
      <x:c r="H2606" s="15" t="n">
        <x:v>31</x:v>
      </x:c>
    </x:row>
    <x:row r="2607" ht="52" customHeight="1">
      <x:c r="A2607" s="13" t="str">
        <x:v>W3-K27</x:v>
      </x:c>
      <x:c r="B2607" s="13" t="str">
        <x:v>Rails de la Charge</x:v>
      </x:c>
      <x:c r="C2607" s="13" t="str">
        <x:v>Guerre</x:v>
      </x:c>
      <x:c r="D2607" s="13" t="str">
        <x:v>Territoires de Korthas</x:v>
      </x:c>
      <x:c r="E2607" s="13" t="str">
        <x:v>Lire Guerre</x:v>
      </x:c>
      <x:c r="F2607" s="13" t="str">
        <x:v>Reconstitution documentée V4 — nouvelle rédaction V5</x:v>
      </x:c>
      <x:c r="G2607" s="15" t="n">
        <x:v>15</x:v>
      </x:c>
      <x:c r="H2607" s="15" t="n">
        <x:v>32</x:v>
      </x:c>
    </x:row>
    <x:row r="2608" ht="52" customHeight="1">
      <x:c r="A2608" s="13" t="str">
        <x:v>W3-K28</x:v>
      </x:c>
      <x:c r="B2608" s="13" t="str">
        <x:v>Porte des Chaînes</x:v>
      </x:c>
      <x:c r="C2608" s="13" t="str">
        <x:v>Guerre</x:v>
      </x:c>
      <x:c r="D2608" s="13" t="str">
        <x:v>Territoires de Korthas</x:v>
      </x:c>
      <x:c r="E2608" s="13" t="str">
        <x:v>Lire Guerre</x:v>
      </x:c>
      <x:c r="F2608" s="13" t="str">
        <x:v>Reconstitution documentée V4 — nouvelle rédaction V5</x:v>
      </x:c>
      <x:c r="G2608" s="15" t="n">
        <x:v>15</x:v>
      </x:c>
      <x:c r="H2608" s="15" t="n">
        <x:v>33</x:v>
      </x:c>
    </x:row>
    <x:row r="2609" ht="52" customHeight="1">
      <x:c r="A2609" s="13" t="str">
        <x:v>W3-K29</x:v>
      </x:c>
      <x:c r="B2609" s="13" t="str">
        <x:v>Atelier des Masques</x:v>
      </x:c>
      <x:c r="C2609" s="13" t="str">
        <x:v>Guerre</x:v>
      </x:c>
      <x:c r="D2609" s="13" t="str">
        <x:v>Territoires de Korthas</x:v>
      </x:c>
      <x:c r="E2609" s="13" t="str">
        <x:v>Lire Guerre</x:v>
      </x:c>
      <x:c r="F2609" s="13" t="str">
        <x:v>Reconstitution documentée V4 — nouvelle rédaction V5</x:v>
      </x:c>
      <x:c r="G2609" s="15" t="n">
        <x:v>15</x:v>
      </x:c>
      <x:c r="H2609" s="15" t="n">
        <x:v>34</x:v>
      </x:c>
    </x:row>
    <x:row r="2610" ht="52" customHeight="1">
      <x:c r="A2610" s="13" t="str">
        <x:v>W3-K30</x:v>
      </x:c>
      <x:c r="B2610" s="13" t="str">
        <x:v>Réserve Scellée</x:v>
      </x:c>
      <x:c r="C2610" s="13" t="str">
        <x:v>Guerre</x:v>
      </x:c>
      <x:c r="D2610" s="13" t="str">
        <x:v>Territoires de Korthas</x:v>
      </x:c>
      <x:c r="E2610" s="13" t="str">
        <x:v>Lire Guerre</x:v>
      </x:c>
      <x:c r="F2610" s="13" t="str">
        <x:v>Reconstitution documentée V4 — nouvelle rédaction V5</x:v>
      </x:c>
      <x:c r="G2610" s="15" t="n">
        <x:v>15</x:v>
      </x:c>
      <x:c r="H2610" s="15" t="n">
        <x:v>35</x:v>
      </x:c>
    </x:row>
    <x:row r="2611" ht="52" customHeight="1">
      <x:c r="A2611" s="13" t="str">
        <x:v>W3-K31</x:v>
      </x:c>
      <x:c r="B2611" s="13" t="str">
        <x:v>Plaine des Trois Ombres</x:v>
      </x:c>
      <x:c r="C2611" s="13" t="str">
        <x:v>Guerre</x:v>
      </x:c>
      <x:c r="D2611" s="13" t="str">
        <x:v>Territoires de Korthas</x:v>
      </x:c>
      <x:c r="E2611" s="13" t="str">
        <x:v>Lire Guerre</x:v>
      </x:c>
      <x:c r="F2611" s="13" t="str">
        <x:v>Reconstitution documentée V4 — nouvelle rédaction V5</x:v>
      </x:c>
      <x:c r="G2611" s="15" t="n">
        <x:v>15</x:v>
      </x:c>
      <x:c r="H2611" s="15" t="n">
        <x:v>36</x:v>
      </x:c>
    </x:row>
    <x:row r="2612" ht="52" customHeight="1">
      <x:c r="A2612" s="13" t="str">
        <x:v>W3-K32</x:v>
      </x:c>
      <x:c r="B2612" s="13" t="str">
        <x:v>Colonnes Couchées</x:v>
      </x:c>
      <x:c r="C2612" s="13" t="str">
        <x:v>Guerre</x:v>
      </x:c>
      <x:c r="D2612" s="13" t="str">
        <x:v>Territoires de Korthas</x:v>
      </x:c>
      <x:c r="E2612" s="13" t="str">
        <x:v>Lire Guerre</x:v>
      </x:c>
      <x:c r="F2612" s="13" t="str">
        <x:v>Reconstitution documentée V4 — nouvelle rédaction V5</x:v>
      </x:c>
      <x:c r="G2612" s="15" t="n">
        <x:v>15</x:v>
      </x:c>
      <x:c r="H2612" s="15" t="n">
        <x:v>37</x:v>
      </x:c>
    </x:row>
    <x:row r="2613" ht="52" customHeight="1">
      <x:c r="A2613" s="13" t="str">
        <x:v>W3-K33</x:v>
      </x:c>
      <x:c r="B2613" s="13" t="str">
        <x:v>Couloir du Défi</x:v>
      </x:c>
      <x:c r="C2613" s="13" t="str">
        <x:v>Guerre</x:v>
      </x:c>
      <x:c r="D2613" s="13" t="str">
        <x:v>Territoires de Korthas</x:v>
      </x:c>
      <x:c r="E2613" s="13" t="str">
        <x:v>Lire Guerre</x:v>
      </x:c>
      <x:c r="F2613" s="13" t="str">
        <x:v>Reconstitution documentée V4 — nouvelle rédaction V5</x:v>
      </x:c>
      <x:c r="G2613" s="15" t="n">
        <x:v>15</x:v>
      </x:c>
      <x:c r="H2613" s="15" t="n">
        <x:v>38</x:v>
      </x:c>
    </x:row>
    <x:row r="2614" ht="52" customHeight="1">
      <x:c r="A2614" s="13" t="str">
        <x:v>W3-K34</x:v>
      </x:c>
      <x:c r="B2614" s="13" t="str">
        <x:v>Poste des Porteurs</x:v>
      </x:c>
      <x:c r="C2614" s="13" t="str">
        <x:v>Guerre</x:v>
      </x:c>
      <x:c r="D2614" s="13" t="str">
        <x:v>Territoires de Korthas</x:v>
      </x:c>
      <x:c r="E2614" s="13" t="str">
        <x:v>Lire Guerre</x:v>
      </x:c>
      <x:c r="F2614" s="13" t="str">
        <x:v>Reconstitution documentée V4 — nouvelle rédaction V5</x:v>
      </x:c>
      <x:c r="G2614" s="15" t="n">
        <x:v>15</x:v>
      </x:c>
      <x:c r="H2614" s="15" t="n">
        <x:v>39</x:v>
      </x:c>
    </x:row>
    <x:row r="2615" ht="52" customHeight="1">
      <x:c r="A2615" s="13" t="str">
        <x:v>W3-K35</x:v>
      </x:c>
      <x:c r="B2615" s="13" t="str">
        <x:v>Portail de la Coalition</x:v>
      </x:c>
      <x:c r="C2615" s="13" t="str">
        <x:v>Guerre</x:v>
      </x:c>
      <x:c r="D2615" s="13" t="str">
        <x:v>Territoires de Korthas</x:v>
      </x:c>
      <x:c r="E2615" s="13" t="str">
        <x:v>Lire Guerre</x:v>
      </x:c>
      <x:c r="F2615" s="13" t="str">
        <x:v>Reconstitution documentée V4 — nouvelle rédaction V5</x:v>
      </x:c>
      <x:c r="G2615" s="15" t="n">
        <x:v>15</x:v>
      </x:c>
      <x:c r="H2615" s="15" t="n">
        <x:v>40</x:v>
      </x:c>
    </x:row>
    <x:row r="2616" ht="52" customHeight="1">
      <x:c r="A2616" s="13" t="str">
        <x:v>W3-K36</x:v>
      </x:c>
      <x:c r="B2616" s="13" t="str">
        <x:v>Champ du Dernier Appel</x:v>
      </x:c>
      <x:c r="C2616" s="13" t="str">
        <x:v>Guerre</x:v>
      </x:c>
      <x:c r="D2616" s="13" t="str">
        <x:v>Territoires de Korthas</x:v>
      </x:c>
      <x:c r="E2616" s="13" t="str">
        <x:v>Lire Guerre</x:v>
      </x:c>
      <x:c r="F2616" s="13" t="str">
        <x:v>Reconstitution documentée V4 — nouvelle rédaction V5</x:v>
      </x:c>
      <x:c r="G2616" s="15" t="n">
        <x:v>15</x:v>
      </x:c>
      <x:c r="H2616" s="15" t="n">
        <x:v>41</x:v>
      </x:c>
    </x:row>
    <x:row r="2617" ht="52" customHeight="1">
      <x:c r="A2617" s="13" t="str">
        <x:v>W3-L01</x:v>
      </x:c>
      <x:c r="B2617" s="13" t="str">
        <x:v>Débarcadère du Premier Écho ↔ Escalier des Lames</x:v>
      </x:c>
      <x:c r="C2617" s="13" t="str">
        <x:v>Guerre</x:v>
      </x:c>
      <x:c r="D2617" s="13" t="str">
        <x:v>Passages de Korthas</x:v>
      </x:c>
      <x:c r="E2617" s="13" t="str">
        <x:v>Lire Guerre</x:v>
      </x:c>
      <x:c r="F2617" s="13" t="str">
        <x:v>Reconstitution documentée V4 — nouvelle rédaction V5</x:v>
      </x:c>
      <x:c r="G2617" s="15" t="n">
        <x:v>12</x:v>
      </x:c>
      <x:c r="H2617" s="15" t="n">
        <x:v>6</x:v>
      </x:c>
    </x:row>
    <x:row r="2618" ht="52" customHeight="1">
      <x:c r="A2618" s="13" t="str">
        <x:v>W3-L02</x:v>
      </x:c>
      <x:c r="B2618" s="13" t="str">
        <x:v>Escalier des Lames ↔ Corniche à Deux Vents</x:v>
      </x:c>
      <x:c r="C2618" s="13" t="str">
        <x:v>Guerre</x:v>
      </x:c>
      <x:c r="D2618" s="13" t="str">
        <x:v>Passages de Korthas</x:v>
      </x:c>
      <x:c r="E2618" s="13" t="str">
        <x:v>Lire Guerre</x:v>
      </x:c>
      <x:c r="F2618" s="13" t="str">
        <x:v>Reconstitution documentée V4 — nouvelle rédaction V5</x:v>
      </x:c>
      <x:c r="G2618" s="15" t="n">
        <x:v>12</x:v>
      </x:c>
      <x:c r="H2618" s="15" t="n">
        <x:v>7</x:v>
      </x:c>
    </x:row>
    <x:row r="2619" ht="52" customHeight="1">
      <x:c r="A2619" s="13" t="str">
        <x:v>W3-L03</x:v>
      </x:c>
      <x:c r="B2619" s="13" t="str">
        <x:v>Corniche à Deux Vents ↔ Sommet de l’Œil Fendu</x:v>
      </x:c>
      <x:c r="C2619" s="13" t="str">
        <x:v>Guerre</x:v>
      </x:c>
      <x:c r="D2619" s="13" t="str">
        <x:v>Passages de Korthas</x:v>
      </x:c>
      <x:c r="E2619" s="13" t="str">
        <x:v>Lire Guerre</x:v>
      </x:c>
      <x:c r="F2619" s="13" t="str">
        <x:v>Reconstitution documentée V4 — nouvelle rédaction V5</x:v>
      </x:c>
      <x:c r="G2619" s="15" t="n">
        <x:v>12</x:v>
      </x:c>
      <x:c r="H2619" s="15" t="n">
        <x:v>8</x:v>
      </x:c>
    </x:row>
    <x:row r="2620" ht="52" customHeight="1">
      <x:c r="A2620" s="13" t="str">
        <x:v>W3-L04</x:v>
      </x:c>
      <x:c r="B2620" s="13" t="str">
        <x:v>Sommet de l’Œil Fendu ↔ Faille du Guide</x:v>
      </x:c>
      <x:c r="C2620" s="13" t="str">
        <x:v>Guerre</x:v>
      </x:c>
      <x:c r="D2620" s="13" t="str">
        <x:v>Passages de Korthas</x:v>
      </x:c>
      <x:c r="E2620" s="13" t="str">
        <x:v>Lire Guerre</x:v>
      </x:c>
      <x:c r="F2620" s="13" t="str">
        <x:v>Reconstitution documentée V4 — nouvelle rédaction V5</x:v>
      </x:c>
      <x:c r="G2620" s="15" t="n">
        <x:v>12</x:v>
      </x:c>
      <x:c r="H2620" s="15" t="n">
        <x:v>9</x:v>
      </x:c>
    </x:row>
    <x:row r="2621" ht="52" customHeight="1">
      <x:c r="A2621" s="13" t="str">
        <x:v>W3-L05</x:v>
      </x:c>
      <x:c r="B2621" s="13" t="str">
        <x:v>Faille du Guide ↔ Passage du Hurlement</x:v>
      </x:c>
      <x:c r="C2621" s="13" t="str">
        <x:v>Guerre</x:v>
      </x:c>
      <x:c r="D2621" s="13" t="str">
        <x:v>Passages de Korthas</x:v>
      </x:c>
      <x:c r="E2621" s="13" t="str">
        <x:v>Lire Guerre</x:v>
      </x:c>
      <x:c r="F2621" s="13" t="str">
        <x:v>Reconstitution documentée V4 — nouvelle rédaction V5</x:v>
      </x:c>
      <x:c r="G2621" s="15" t="n">
        <x:v>12</x:v>
      </x:c>
      <x:c r="H2621" s="15" t="n">
        <x:v>10</x:v>
      </x:c>
    </x:row>
    <x:row r="2622" ht="52" customHeight="1">
      <x:c r="A2622" s="13" t="str">
        <x:v>W3-L06</x:v>
      </x:c>
      <x:c r="B2622" s="13" t="str">
        <x:v>Citerne des Trois Reflets ↔ Conduite Dormante</x:v>
      </x:c>
      <x:c r="C2622" s="13" t="str">
        <x:v>Guerre</x:v>
      </x:c>
      <x:c r="D2622" s="13" t="str">
        <x:v>Passages de Korthas</x:v>
      </x:c>
      <x:c r="E2622" s="13" t="str">
        <x:v>Lire Guerre</x:v>
      </x:c>
      <x:c r="F2622" s="13" t="str">
        <x:v>Reconstitution documentée V4 — nouvelle rédaction V5</x:v>
      </x:c>
      <x:c r="G2622" s="15" t="n">
        <x:v>12</x:v>
      </x:c>
      <x:c r="H2622" s="15" t="n">
        <x:v>11</x:v>
      </x:c>
    </x:row>
    <x:row r="2623" ht="52" customHeight="1">
      <x:c r="A2623" s="13" t="str">
        <x:v>W3-L07</x:v>
      </x:c>
      <x:c r="B2623" s="13" t="str">
        <x:v>Conduite Dormante ↔ Bassin Fendu</x:v>
      </x:c>
      <x:c r="C2623" s="13" t="str">
        <x:v>Guerre</x:v>
      </x:c>
      <x:c r="D2623" s="13" t="str">
        <x:v>Passages de Korthas</x:v>
      </x:c>
      <x:c r="E2623" s="13" t="str">
        <x:v>Lire Guerre</x:v>
      </x:c>
      <x:c r="F2623" s="13" t="str">
        <x:v>Reconstitution documentée V4 — nouvelle rédaction V5</x:v>
      </x:c>
      <x:c r="G2623" s="15" t="n">
        <x:v>12</x:v>
      </x:c>
      <x:c r="H2623" s="15" t="n">
        <x:v>12</x:v>
      </x:c>
    </x:row>
    <x:row r="2624" ht="52" customHeight="1">
      <x:c r="A2624" s="13" t="str">
        <x:v>W3-L08</x:v>
      </x:c>
      <x:c r="B2624" s="13" t="str">
        <x:v>Bassin Fendu ↔ Tour de Vapeur</x:v>
      </x:c>
      <x:c r="C2624" s="13" t="str">
        <x:v>Guerre</x:v>
      </x:c>
      <x:c r="D2624" s="13" t="str">
        <x:v>Passages de Korthas</x:v>
      </x:c>
      <x:c r="E2624" s="13" t="str">
        <x:v>Lire Guerre</x:v>
      </x:c>
      <x:c r="F2624" s="13" t="str">
        <x:v>Reconstitution documentée V4 — nouvelle rédaction V5</x:v>
      </x:c>
      <x:c r="G2624" s="15" t="n">
        <x:v>12</x:v>
      </x:c>
      <x:c r="H2624" s="15" t="n">
        <x:v>13</x:v>
      </x:c>
    </x:row>
    <x:row r="2625" ht="52" customHeight="1">
      <x:c r="A2625" s="13" t="str">
        <x:v>W3-L09</x:v>
      </x:c>
      <x:c r="B2625" s="13" t="str">
        <x:v>Tour de Vapeur ↔ Pont des Filtres</x:v>
      </x:c>
      <x:c r="C2625" s="13" t="str">
        <x:v>Guerre</x:v>
      </x:c>
      <x:c r="D2625" s="13" t="str">
        <x:v>Passages de Korthas</x:v>
      </x:c>
      <x:c r="E2625" s="13" t="str">
        <x:v>Lire Guerre</x:v>
      </x:c>
      <x:c r="F2625" s="13" t="str">
        <x:v>Reconstitution documentée V4 — nouvelle rédaction V5</x:v>
      </x:c>
      <x:c r="G2625" s="15" t="n">
        <x:v>12</x:v>
      </x:c>
      <x:c r="H2625" s="15" t="n">
        <x:v>14</x:v>
      </x:c>
    </x:row>
    <x:row r="2626" ht="52" customHeight="1">
      <x:c r="A2626" s="13" t="str">
        <x:v>W3-L10</x:v>
      </x:c>
      <x:c r="B2626" s="13" t="str">
        <x:v>Pont des Filtres ↔ Source sous la Roche</x:v>
      </x:c>
      <x:c r="C2626" s="13" t="str">
        <x:v>Guerre</x:v>
      </x:c>
      <x:c r="D2626" s="13" t="str">
        <x:v>Passages de Korthas</x:v>
      </x:c>
      <x:c r="E2626" s="13" t="str">
        <x:v>Lire Guerre</x:v>
      </x:c>
      <x:c r="F2626" s="13" t="str">
        <x:v>Reconstitution documentée V4 — nouvelle rédaction V5</x:v>
      </x:c>
      <x:c r="G2626" s="15" t="n">
        <x:v>12</x:v>
      </x:c>
      <x:c r="H2626" s="15" t="n">
        <x:v>15</x:v>
      </x:c>
    </x:row>
    <x:row r="2627" ht="52" customHeight="1">
      <x:c r="A2627" s="13" t="str">
        <x:v>W3-L11</x:v>
      </x:c>
      <x:c r="B2627" s="13" t="str">
        <x:v>Pied des Piliers ↔ Passerelle Cassée</x:v>
      </x:c>
      <x:c r="C2627" s="13" t="str">
        <x:v>Guerre</x:v>
      </x:c>
      <x:c r="D2627" s="13" t="str">
        <x:v>Passages de Korthas</x:v>
      </x:c>
      <x:c r="E2627" s="13" t="str">
        <x:v>Lire Guerre</x:v>
      </x:c>
      <x:c r="F2627" s="13" t="str">
        <x:v>Reconstitution documentée V4 — nouvelle rédaction V5</x:v>
      </x:c>
      <x:c r="G2627" s="15" t="n">
        <x:v>12</x:v>
      </x:c>
      <x:c r="H2627" s="15" t="n">
        <x:v>16</x:v>
      </x:c>
    </x:row>
    <x:row r="2628" ht="52" customHeight="1">
      <x:c r="A2628" s="13" t="str">
        <x:v>W3-L12</x:v>
      </x:c>
      <x:c r="B2628" s="13" t="str">
        <x:v>Passerelle Cassée ↔ Nid de Guet</x:v>
      </x:c>
      <x:c r="C2628" s="13" t="str">
        <x:v>Guerre</x:v>
      </x:c>
      <x:c r="D2628" s="13" t="str">
        <x:v>Passages de Korthas</x:v>
      </x:c>
      <x:c r="E2628" s="13" t="str">
        <x:v>Lire Guerre</x:v>
      </x:c>
      <x:c r="F2628" s="13" t="str">
        <x:v>Reconstitution documentée V4 — nouvelle rédaction V5</x:v>
      </x:c>
      <x:c r="G2628" s="15" t="n">
        <x:v>12</x:v>
      </x:c>
      <x:c r="H2628" s="15" t="n">
        <x:v>17</x:v>
      </x:c>
    </x:row>
    <x:row r="2629" ht="52" customHeight="1">
      <x:c r="A2629" s="13" t="str">
        <x:v>W3-L13</x:v>
      </x:c>
      <x:c r="B2629" s="13" t="str">
        <x:v>Nid de Guet ↔ Racines Étranglées</x:v>
      </x:c>
      <x:c r="C2629" s="13" t="str">
        <x:v>Guerre</x:v>
      </x:c>
      <x:c r="D2629" s="13" t="str">
        <x:v>Passages de Korthas</x:v>
      </x:c>
      <x:c r="E2629" s="13" t="str">
        <x:v>Lire Guerre</x:v>
      </x:c>
      <x:c r="F2629" s="13" t="str">
        <x:v>Reconstitution documentée V4 — nouvelle rédaction V5</x:v>
      </x:c>
      <x:c r="G2629" s="15" t="n">
        <x:v>12</x:v>
      </x:c>
      <x:c r="H2629" s="15" t="n">
        <x:v>18</x:v>
      </x:c>
    </x:row>
    <x:row r="2630" ht="52" customHeight="1">
      <x:c r="A2630" s="13" t="str">
        <x:v>W3-L14</x:v>
      </x:c>
      <x:c r="B2630" s="13" t="str">
        <x:v>Racines Étranglées ↔ Cime des Signaux</x:v>
      </x:c>
      <x:c r="C2630" s="13" t="str">
        <x:v>Guerre</x:v>
      </x:c>
      <x:c r="D2630" s="13" t="str">
        <x:v>Passages de Korthas</x:v>
      </x:c>
      <x:c r="E2630" s="13" t="str">
        <x:v>Lire Guerre</x:v>
      </x:c>
      <x:c r="F2630" s="13" t="str">
        <x:v>Reconstitution documentée V4 — nouvelle rédaction V5</x:v>
      </x:c>
      <x:c r="G2630" s="15" t="n">
        <x:v>12</x:v>
      </x:c>
      <x:c r="H2630" s="15" t="n">
        <x:v>19</x:v>
      </x:c>
    </x:row>
    <x:row r="2631" ht="52" customHeight="1">
      <x:c r="A2631" s="13" t="str">
        <x:v>W3-L15</x:v>
      </x:c>
      <x:c r="B2631" s="13" t="str">
        <x:v>Cime des Signaux ↔ Chute des Cordages</x:v>
      </x:c>
      <x:c r="C2631" s="13" t="str">
        <x:v>Guerre</x:v>
      </x:c>
      <x:c r="D2631" s="13" t="str">
        <x:v>Passages de Korthas</x:v>
      </x:c>
      <x:c r="E2631" s="13" t="str">
        <x:v>Lire Guerre</x:v>
      </x:c>
      <x:c r="F2631" s="13" t="str">
        <x:v>Reconstitution documentée V4 — nouvelle rédaction V5</x:v>
      </x:c>
      <x:c r="G2631" s="15" t="n">
        <x:v>12</x:v>
      </x:c>
      <x:c r="H2631" s="15" t="n">
        <x:v>20</x:v>
      </x:c>
    </x:row>
    <x:row r="2632" ht="52" customHeight="1">
      <x:c r="A2632" s="13" t="str">
        <x:v>W3-L16</x:v>
      </x:c>
      <x:c r="B2632" s="13" t="str">
        <x:v>Ponton des Retours ↔ Îlot des Lanternes</x:v>
      </x:c>
      <x:c r="C2632" s="13" t="str">
        <x:v>Guerre</x:v>
      </x:c>
      <x:c r="D2632" s="13" t="str">
        <x:v>Passages de Korthas</x:v>
      </x:c>
      <x:c r="E2632" s="13" t="str">
        <x:v>Lire Guerre</x:v>
      </x:c>
      <x:c r="F2632" s="13" t="str">
        <x:v>Reconstitution documentée V4 — nouvelle rédaction V5</x:v>
      </x:c>
      <x:c r="G2632" s="15" t="n">
        <x:v>12</x:v>
      </x:c>
      <x:c r="H2632" s="15" t="n">
        <x:v>21</x:v>
      </x:c>
    </x:row>
    <x:row r="2633" ht="52" customHeight="1">
      <x:c r="A2633" s="13" t="str">
        <x:v>W3-L17</x:v>
      </x:c>
      <x:c r="B2633" s="13" t="str">
        <x:v>Îlot des Lanternes ↔ Chenal du Silencieux</x:v>
      </x:c>
      <x:c r="C2633" s="13" t="str">
        <x:v>Guerre</x:v>
      </x:c>
      <x:c r="D2633" s="13" t="str">
        <x:v>Passages de Korthas</x:v>
      </x:c>
      <x:c r="E2633" s="13" t="str">
        <x:v>Lire Guerre</x:v>
      </x:c>
      <x:c r="F2633" s="13" t="str">
        <x:v>Reconstitution documentée V4 — nouvelle rédaction V5</x:v>
      </x:c>
      <x:c r="G2633" s="15" t="n">
        <x:v>12</x:v>
      </x:c>
      <x:c r="H2633" s="15" t="n">
        <x:v>22</x:v>
      </x:c>
    </x:row>
    <x:row r="2634" ht="52" customHeight="1">
      <x:c r="A2634" s="13" t="str">
        <x:v>W3-L18</x:v>
      </x:c>
      <x:c r="B2634" s="13" t="str">
        <x:v>Chenal du Silencieux ↔ Digue aux Marques</x:v>
      </x:c>
      <x:c r="C2634" s="13" t="str">
        <x:v>Guerre</x:v>
      </x:c>
      <x:c r="D2634" s="13" t="str">
        <x:v>Passages de Korthas</x:v>
      </x:c>
      <x:c r="E2634" s="13" t="str">
        <x:v>Lire Guerre</x:v>
      </x:c>
      <x:c r="F2634" s="13" t="str">
        <x:v>Reconstitution documentée V4 — nouvelle rédaction V5</x:v>
      </x:c>
      <x:c r="G2634" s="15" t="n">
        <x:v>12</x:v>
      </x:c>
      <x:c r="H2634" s="15" t="n">
        <x:v>23</x:v>
      </x:c>
    </x:row>
    <x:row r="2635" ht="52" customHeight="1">
      <x:c r="A2635" s="13" t="str">
        <x:v>W3-L19</x:v>
      </x:c>
      <x:c r="B2635" s="13" t="str">
        <x:v>Digue aux Marques ↔ Maison des Pêcheurs</x:v>
      </x:c>
      <x:c r="C2635" s="13" t="str">
        <x:v>Guerre</x:v>
      </x:c>
      <x:c r="D2635" s="13" t="str">
        <x:v>Passages de Korthas</x:v>
      </x:c>
      <x:c r="E2635" s="13" t="str">
        <x:v>Lire Guerre</x:v>
      </x:c>
      <x:c r="F2635" s="13" t="str">
        <x:v>Reconstitution documentée V4 — nouvelle rédaction V5</x:v>
      </x:c>
      <x:c r="G2635" s="15" t="n">
        <x:v>12</x:v>
      </x:c>
      <x:c r="H2635" s="15" t="n">
        <x:v>24</x:v>
      </x:c>
    </x:row>
    <x:row r="2636" ht="52" customHeight="1">
      <x:c r="A2636" s="13" t="str">
        <x:v>W3-L20</x:v>
      </x:c>
      <x:c r="B2636" s="13" t="str">
        <x:v>Maison des Pêcheurs ↔ Seuil des Eaux Rouges</x:v>
      </x:c>
      <x:c r="C2636" s="13" t="str">
        <x:v>Guerre</x:v>
      </x:c>
      <x:c r="D2636" s="13" t="str">
        <x:v>Passages de Korthas</x:v>
      </x:c>
      <x:c r="E2636" s="13" t="str">
        <x:v>Lire Guerre</x:v>
      </x:c>
      <x:c r="F2636" s="13" t="str">
        <x:v>Reconstitution documentée V4 — nouvelle rédaction V5</x:v>
      </x:c>
      <x:c r="G2636" s="15" t="n">
        <x:v>12</x:v>
      </x:c>
      <x:c r="H2636" s="15" t="n">
        <x:v>25</x:v>
      </x:c>
    </x:row>
    <x:row r="2637" ht="52" customHeight="1">
      <x:c r="A2637" s="13" t="str">
        <x:v>W3-L21</x:v>
      </x:c>
      <x:c r="B2637" s="13" t="str">
        <x:v>Cour des Pièces ↔ Forge Éteinte</x:v>
      </x:c>
      <x:c r="C2637" s="13" t="str">
        <x:v>Guerre</x:v>
      </x:c>
      <x:c r="D2637" s="13" t="str">
        <x:v>Passages de Korthas</x:v>
      </x:c>
      <x:c r="E2637" s="13" t="str">
        <x:v>Lire Guerre</x:v>
      </x:c>
      <x:c r="F2637" s="13" t="str">
        <x:v>Reconstitution documentée V4 — nouvelle rédaction V5</x:v>
      </x:c>
      <x:c r="G2637" s="15" t="n">
        <x:v>12</x:v>
      </x:c>
      <x:c r="H2637" s="15" t="n">
        <x:v>26</x:v>
      </x:c>
    </x:row>
    <x:row r="2638" ht="52" customHeight="1">
      <x:c r="A2638" s="13" t="str">
        <x:v>W3-L22</x:v>
      </x:c>
      <x:c r="B2638" s="13" t="str">
        <x:v>Forge Éteinte ↔ Rails de la Charge</x:v>
      </x:c>
      <x:c r="C2638" s="13" t="str">
        <x:v>Guerre</x:v>
      </x:c>
      <x:c r="D2638" s="13" t="str">
        <x:v>Passages de Korthas</x:v>
      </x:c>
      <x:c r="E2638" s="13" t="str">
        <x:v>Lire Guerre</x:v>
      </x:c>
      <x:c r="F2638" s="13" t="str">
        <x:v>Reconstitution documentée V4 — nouvelle rédaction V5</x:v>
      </x:c>
      <x:c r="G2638" s="15" t="n">
        <x:v>12</x:v>
      </x:c>
      <x:c r="H2638" s="15" t="n">
        <x:v>27</x:v>
      </x:c>
    </x:row>
    <x:row r="2639" ht="52" customHeight="1">
      <x:c r="A2639" s="13" t="str">
        <x:v>W3-L23</x:v>
      </x:c>
      <x:c r="B2639" s="13" t="str">
        <x:v>Rails de la Charge ↔ Porte des Chaînes</x:v>
      </x:c>
      <x:c r="C2639" s="13" t="str">
        <x:v>Guerre</x:v>
      </x:c>
      <x:c r="D2639" s="13" t="str">
        <x:v>Passages de Korthas</x:v>
      </x:c>
      <x:c r="E2639" s="13" t="str">
        <x:v>Lire Guerre</x:v>
      </x:c>
      <x:c r="F2639" s="13" t="str">
        <x:v>Reconstitution documentée V4 — nouvelle rédaction V5</x:v>
      </x:c>
      <x:c r="G2639" s="15" t="n">
        <x:v>12</x:v>
      </x:c>
      <x:c r="H2639" s="15" t="n">
        <x:v>28</x:v>
      </x:c>
    </x:row>
    <x:row r="2640" ht="52" customHeight="1">
      <x:c r="A2640" s="13" t="str">
        <x:v>W3-L24</x:v>
      </x:c>
      <x:c r="B2640" s="13" t="str">
        <x:v>Porte des Chaînes ↔ Atelier des Masques</x:v>
      </x:c>
      <x:c r="C2640" s="13" t="str">
        <x:v>Guerre</x:v>
      </x:c>
      <x:c r="D2640" s="13" t="str">
        <x:v>Passages de Korthas</x:v>
      </x:c>
      <x:c r="E2640" s="13" t="str">
        <x:v>Lire Guerre</x:v>
      </x:c>
      <x:c r="F2640" s="13" t="str">
        <x:v>Reconstitution documentée V4 — nouvelle rédaction V5</x:v>
      </x:c>
      <x:c r="G2640" s="15" t="n">
        <x:v>12</x:v>
      </x:c>
      <x:c r="H2640" s="15" t="n">
        <x:v>29</x:v>
      </x:c>
    </x:row>
    <x:row r="2641" ht="52" customHeight="1">
      <x:c r="A2641" s="13" t="str">
        <x:v>W3-L25</x:v>
      </x:c>
      <x:c r="B2641" s="13" t="str">
        <x:v>Atelier des Masques ↔ Réserve Scellée</x:v>
      </x:c>
      <x:c r="C2641" s="13" t="str">
        <x:v>Guerre</x:v>
      </x:c>
      <x:c r="D2641" s="13" t="str">
        <x:v>Passages de Korthas</x:v>
      </x:c>
      <x:c r="E2641" s="13" t="str">
        <x:v>Lire Guerre</x:v>
      </x:c>
      <x:c r="F2641" s="13" t="str">
        <x:v>Reconstitution documentée V4 — nouvelle rédaction V5</x:v>
      </x:c>
      <x:c r="G2641" s="15" t="n">
        <x:v>12</x:v>
      </x:c>
      <x:c r="H2641" s="15" t="n">
        <x:v>30</x:v>
      </x:c>
    </x:row>
    <x:row r="2642" ht="52" customHeight="1">
      <x:c r="A2642" s="13" t="str">
        <x:v>W3-L26</x:v>
      </x:c>
      <x:c r="B2642" s="13" t="str">
        <x:v>Plaine des Trois Ombres ↔ Colonnes Couchées</x:v>
      </x:c>
      <x:c r="C2642" s="13" t="str">
        <x:v>Guerre</x:v>
      </x:c>
      <x:c r="D2642" s="13" t="str">
        <x:v>Passages de Korthas</x:v>
      </x:c>
      <x:c r="E2642" s="13" t="str">
        <x:v>Lire Guerre</x:v>
      </x:c>
      <x:c r="F2642" s="13" t="str">
        <x:v>Reconstitution documentée V4 — nouvelle rédaction V5</x:v>
      </x:c>
      <x:c r="G2642" s="15" t="n">
        <x:v>12</x:v>
      </x:c>
      <x:c r="H2642" s="15" t="n">
        <x:v>31</x:v>
      </x:c>
    </x:row>
    <x:row r="2643" ht="52" customHeight="1">
      <x:c r="A2643" s="13" t="str">
        <x:v>W3-L27</x:v>
      </x:c>
      <x:c r="B2643" s="13" t="str">
        <x:v>Colonnes Couchées ↔ Couloir du Défi</x:v>
      </x:c>
      <x:c r="C2643" s="13" t="str">
        <x:v>Guerre</x:v>
      </x:c>
      <x:c r="D2643" s="13" t="str">
        <x:v>Passages de Korthas</x:v>
      </x:c>
      <x:c r="E2643" s="13" t="str">
        <x:v>Lire Guerre</x:v>
      </x:c>
      <x:c r="F2643" s="13" t="str">
        <x:v>Reconstitution documentée V4 — nouvelle rédaction V5</x:v>
      </x:c>
      <x:c r="G2643" s="15" t="n">
        <x:v>12</x:v>
      </x:c>
      <x:c r="H2643" s="15" t="n">
        <x:v>32</x:v>
      </x:c>
    </x:row>
    <x:row r="2644" ht="52" customHeight="1">
      <x:c r="A2644" s="13" t="str">
        <x:v>W3-L28</x:v>
      </x:c>
      <x:c r="B2644" s="13" t="str">
        <x:v>Couloir du Défi ↔ Poste des Porteurs</x:v>
      </x:c>
      <x:c r="C2644" s="13" t="str">
        <x:v>Guerre</x:v>
      </x:c>
      <x:c r="D2644" s="13" t="str">
        <x:v>Passages de Korthas</x:v>
      </x:c>
      <x:c r="E2644" s="13" t="str">
        <x:v>Lire Guerre</x:v>
      </x:c>
      <x:c r="F2644" s="13" t="str">
        <x:v>Reconstitution documentée V4 — nouvelle rédaction V5</x:v>
      </x:c>
      <x:c r="G2644" s="15" t="n">
        <x:v>12</x:v>
      </x:c>
      <x:c r="H2644" s="15" t="n">
        <x:v>33</x:v>
      </x:c>
    </x:row>
    <x:row r="2645" ht="52" customHeight="1">
      <x:c r="A2645" s="13" t="str">
        <x:v>W3-L29</x:v>
      </x:c>
      <x:c r="B2645" s="13" t="str">
        <x:v>Poste des Porteurs ↔ Portail de la Coalition</x:v>
      </x:c>
      <x:c r="C2645" s="13" t="str">
        <x:v>Guerre</x:v>
      </x:c>
      <x:c r="D2645" s="13" t="str">
        <x:v>Passages de Korthas</x:v>
      </x:c>
      <x:c r="E2645" s="13" t="str">
        <x:v>Lire Guerre</x:v>
      </x:c>
      <x:c r="F2645" s="13" t="str">
        <x:v>Reconstitution documentée V4 — nouvelle rédaction V5</x:v>
      </x:c>
      <x:c r="G2645" s="15" t="n">
        <x:v>12</x:v>
      </x:c>
      <x:c r="H2645" s="15" t="n">
        <x:v>34</x:v>
      </x:c>
    </x:row>
    <x:row r="2646" ht="52" customHeight="1">
      <x:c r="A2646" s="13" t="str">
        <x:v>W3-L30</x:v>
      </x:c>
      <x:c r="B2646" s="13" t="str">
        <x:v>Portail de la Coalition ↔ Champ du Dernier Appel</x:v>
      </x:c>
      <x:c r="C2646" s="13" t="str">
        <x:v>Guerre</x:v>
      </x:c>
      <x:c r="D2646" s="13" t="str">
        <x:v>Passages de Korthas</x:v>
      </x:c>
      <x:c r="E2646" s="13" t="str">
        <x:v>Lire Guerre</x:v>
      </x:c>
      <x:c r="F2646" s="13" t="str">
        <x:v>Reconstitution documentée V4 — nouvelle rédaction V5</x:v>
      </x:c>
      <x:c r="G2646" s="15" t="n">
        <x:v>12</x:v>
      </x:c>
      <x:c r="H2646" s="15" t="n">
        <x:v>35</x:v>
      </x:c>
    </x:row>
    <x:row r="2647" ht="52" customHeight="1">
      <x:c r="A2647" s="13" t="str">
        <x:v>W3-L31</x:v>
      </x:c>
      <x:c r="B2647" s="13" t="str">
        <x:v>Débarcadère du Premier Écho ↔ Citerne des Trois Reflets</x:v>
      </x:c>
      <x:c r="C2647" s="13" t="str">
        <x:v>Guerre</x:v>
      </x:c>
      <x:c r="D2647" s="13" t="str">
        <x:v>Passages de Korthas</x:v>
      </x:c>
      <x:c r="E2647" s="13" t="str">
        <x:v>Lire Guerre</x:v>
      </x:c>
      <x:c r="F2647" s="13" t="str">
        <x:v>Reconstitution documentée V4 — nouvelle rédaction V5</x:v>
      </x:c>
      <x:c r="G2647" s="15" t="n">
        <x:v>12</x:v>
      </x:c>
      <x:c r="H2647" s="15" t="n">
        <x:v>36</x:v>
      </x:c>
    </x:row>
    <x:row r="2648" ht="52" customHeight="1">
      <x:c r="A2648" s="13" t="str">
        <x:v>W3-L32</x:v>
      </x:c>
      <x:c r="B2648" s="13" t="str">
        <x:v>Escalier des Lames ↔ Conduite Dormante</x:v>
      </x:c>
      <x:c r="C2648" s="13" t="str">
        <x:v>Guerre</x:v>
      </x:c>
      <x:c r="D2648" s="13" t="str">
        <x:v>Passages de Korthas</x:v>
      </x:c>
      <x:c r="E2648" s="13" t="str">
        <x:v>Lire Guerre</x:v>
      </x:c>
      <x:c r="F2648" s="13" t="str">
        <x:v>Reconstitution documentée V4 — nouvelle rédaction V5</x:v>
      </x:c>
      <x:c r="G2648" s="15" t="n">
        <x:v>12</x:v>
      </x:c>
      <x:c r="H2648" s="15" t="n">
        <x:v>37</x:v>
      </x:c>
    </x:row>
    <x:row r="2649" ht="52" customHeight="1">
      <x:c r="A2649" s="13" t="str">
        <x:v>W3-L33</x:v>
      </x:c>
      <x:c r="B2649" s="13" t="str">
        <x:v>Corniche à Deux Vents ↔ Bassin Fendu</x:v>
      </x:c>
      <x:c r="C2649" s="13" t="str">
        <x:v>Guerre</x:v>
      </x:c>
      <x:c r="D2649" s="13" t="str">
        <x:v>Passages de Korthas</x:v>
      </x:c>
      <x:c r="E2649" s="13" t="str">
        <x:v>Lire Guerre</x:v>
      </x:c>
      <x:c r="F2649" s="13" t="str">
        <x:v>Reconstitution documentée V4 — nouvelle rédaction V5</x:v>
      </x:c>
      <x:c r="G2649" s="15" t="n">
        <x:v>12</x:v>
      </x:c>
      <x:c r="H2649" s="15" t="n">
        <x:v>38</x:v>
      </x:c>
    </x:row>
    <x:row r="2650" ht="52" customHeight="1">
      <x:c r="A2650" s="13" t="str">
        <x:v>W3-L34</x:v>
      </x:c>
      <x:c r="B2650" s="13" t="str">
        <x:v>Sommet de l’Œil Fendu ↔ Tour de Vapeur</x:v>
      </x:c>
      <x:c r="C2650" s="13" t="str">
        <x:v>Guerre</x:v>
      </x:c>
      <x:c r="D2650" s="13" t="str">
        <x:v>Passages de Korthas</x:v>
      </x:c>
      <x:c r="E2650" s="13" t="str">
        <x:v>Lire Guerre</x:v>
      </x:c>
      <x:c r="F2650" s="13" t="str">
        <x:v>Reconstitution documentée V4 — nouvelle rédaction V5</x:v>
      </x:c>
      <x:c r="G2650" s="15" t="n">
        <x:v>12</x:v>
      </x:c>
      <x:c r="H2650" s="15" t="n">
        <x:v>39</x:v>
      </x:c>
    </x:row>
    <x:row r="2651" ht="52" customHeight="1">
      <x:c r="A2651" s="13" t="str">
        <x:v>W3-L35</x:v>
      </x:c>
      <x:c r="B2651" s="13" t="str">
        <x:v>Faille du Guide ↔ Pont des Filtres</x:v>
      </x:c>
      <x:c r="C2651" s="13" t="str">
        <x:v>Guerre</x:v>
      </x:c>
      <x:c r="D2651" s="13" t="str">
        <x:v>Passages de Korthas</x:v>
      </x:c>
      <x:c r="E2651" s="13" t="str">
        <x:v>Lire Guerre</x:v>
      </x:c>
      <x:c r="F2651" s="13" t="str">
        <x:v>Reconstitution documentée V4 — nouvelle rédaction V5</x:v>
      </x:c>
      <x:c r="G2651" s="15" t="n">
        <x:v>12</x:v>
      </x:c>
      <x:c r="H2651" s="15" t="n">
        <x:v>40</x:v>
      </x:c>
    </x:row>
    <x:row r="2652" ht="52" customHeight="1">
      <x:c r="A2652" s="13" t="str">
        <x:v>W3-L36</x:v>
      </x:c>
      <x:c r="B2652" s="13" t="str">
        <x:v>Passage du Hurlement ↔ Source sous la Roche</x:v>
      </x:c>
      <x:c r="C2652" s="13" t="str">
        <x:v>Guerre</x:v>
      </x:c>
      <x:c r="D2652" s="13" t="str">
        <x:v>Passages de Korthas</x:v>
      </x:c>
      <x:c r="E2652" s="13" t="str">
        <x:v>Lire Guerre</x:v>
      </x:c>
      <x:c r="F2652" s="13" t="str">
        <x:v>Reconstitution documentée V4 — nouvelle rédaction V5</x:v>
      </x:c>
      <x:c r="G2652" s="15" t="n">
        <x:v>12</x:v>
      </x:c>
      <x:c r="H2652" s="15" t="n">
        <x:v>41</x:v>
      </x:c>
    </x:row>
    <x:row r="2653" ht="52" customHeight="1">
      <x:c r="A2653" s="13" t="str">
        <x:v>W3-L37</x:v>
      </x:c>
      <x:c r="B2653" s="13" t="str">
        <x:v>Citerne des Trois Reflets ↔ Pied des Piliers</x:v>
      </x:c>
      <x:c r="C2653" s="13" t="str">
        <x:v>Guerre</x:v>
      </x:c>
      <x:c r="D2653" s="13" t="str">
        <x:v>Passages de Korthas</x:v>
      </x:c>
      <x:c r="E2653" s="13" t="str">
        <x:v>Lire Guerre</x:v>
      </x:c>
      <x:c r="F2653" s="13" t="str">
        <x:v>Reconstitution documentée V4 — nouvelle rédaction V5</x:v>
      </x:c>
      <x:c r="G2653" s="15" t="n">
        <x:v>12</x:v>
      </x:c>
      <x:c r="H2653" s="15" t="n">
        <x:v>42</x:v>
      </x:c>
    </x:row>
    <x:row r="2654" ht="52" customHeight="1">
      <x:c r="A2654" s="13" t="str">
        <x:v>W3-L38</x:v>
      </x:c>
      <x:c r="B2654" s="13" t="str">
        <x:v>Conduite Dormante ↔ Passerelle Cassée</x:v>
      </x:c>
      <x:c r="C2654" s="13" t="str">
        <x:v>Guerre</x:v>
      </x:c>
      <x:c r="D2654" s="13" t="str">
        <x:v>Passages de Korthas</x:v>
      </x:c>
      <x:c r="E2654" s="13" t="str">
        <x:v>Lire Guerre</x:v>
      </x:c>
      <x:c r="F2654" s="13" t="str">
        <x:v>Reconstitution documentée V4 — nouvelle rédaction V5</x:v>
      </x:c>
      <x:c r="G2654" s="15" t="n">
        <x:v>12</x:v>
      </x:c>
      <x:c r="H2654" s="15" t="n">
        <x:v>43</x:v>
      </x:c>
    </x:row>
    <x:row r="2655" ht="52" customHeight="1">
      <x:c r="A2655" s="13" t="str">
        <x:v>W3-L39</x:v>
      </x:c>
      <x:c r="B2655" s="13" t="str">
        <x:v>Bassin Fendu ↔ Nid de Guet</x:v>
      </x:c>
      <x:c r="C2655" s="13" t="str">
        <x:v>Guerre</x:v>
      </x:c>
      <x:c r="D2655" s="13" t="str">
        <x:v>Passages de Korthas</x:v>
      </x:c>
      <x:c r="E2655" s="13" t="str">
        <x:v>Lire Guerre</x:v>
      </x:c>
      <x:c r="F2655" s="13" t="str">
        <x:v>Reconstitution documentée V4 — nouvelle rédaction V5</x:v>
      </x:c>
      <x:c r="G2655" s="15" t="n">
        <x:v>12</x:v>
      </x:c>
      <x:c r="H2655" s="15" t="n">
        <x:v>44</x:v>
      </x:c>
    </x:row>
    <x:row r="2656" ht="52" customHeight="1">
      <x:c r="A2656" s="13" t="str">
        <x:v>W3-L40</x:v>
      </x:c>
      <x:c r="B2656" s="13" t="str">
        <x:v>Tour de Vapeur ↔ Racines Étranglées</x:v>
      </x:c>
      <x:c r="C2656" s="13" t="str">
        <x:v>Guerre</x:v>
      </x:c>
      <x:c r="D2656" s="13" t="str">
        <x:v>Passages de Korthas</x:v>
      </x:c>
      <x:c r="E2656" s="13" t="str">
        <x:v>Lire Guerre</x:v>
      </x:c>
      <x:c r="F2656" s="13" t="str">
        <x:v>Reconstitution documentée V4 — nouvelle rédaction V5</x:v>
      </x:c>
      <x:c r="G2656" s="15" t="n">
        <x:v>12</x:v>
      </x:c>
      <x:c r="H2656" s="15" t="n">
        <x:v>45</x:v>
      </x:c>
    </x:row>
    <x:row r="2657" ht="52" customHeight="1">
      <x:c r="A2657" s="13" t="str">
        <x:v>W3-L41</x:v>
      </x:c>
      <x:c r="B2657" s="13" t="str">
        <x:v>Pont des Filtres ↔ Cime des Signaux</x:v>
      </x:c>
      <x:c r="C2657" s="13" t="str">
        <x:v>Guerre</x:v>
      </x:c>
      <x:c r="D2657" s="13" t="str">
        <x:v>Passages de Korthas</x:v>
      </x:c>
      <x:c r="E2657" s="13" t="str">
        <x:v>Lire Guerre</x:v>
      </x:c>
      <x:c r="F2657" s="13" t="str">
        <x:v>Reconstitution documentée V4 — nouvelle rédaction V5</x:v>
      </x:c>
      <x:c r="G2657" s="15" t="n">
        <x:v>12</x:v>
      </x:c>
      <x:c r="H2657" s="15" t="n">
        <x:v>46</x:v>
      </x:c>
    </x:row>
    <x:row r="2658" ht="52" customHeight="1">
      <x:c r="A2658" s="13" t="str">
        <x:v>W3-L42</x:v>
      </x:c>
      <x:c r="B2658" s="13" t="str">
        <x:v>Source sous la Roche ↔ Chute des Cordages</x:v>
      </x:c>
      <x:c r="C2658" s="13" t="str">
        <x:v>Guerre</x:v>
      </x:c>
      <x:c r="D2658" s="13" t="str">
        <x:v>Passages de Korthas</x:v>
      </x:c>
      <x:c r="E2658" s="13" t="str">
        <x:v>Lire Guerre</x:v>
      </x:c>
      <x:c r="F2658" s="13" t="str">
        <x:v>Reconstitution documentée V4 — nouvelle rédaction V5</x:v>
      </x:c>
      <x:c r="G2658" s="15" t="n">
        <x:v>12</x:v>
      </x:c>
      <x:c r="H2658" s="15" t="n">
        <x:v>47</x:v>
      </x:c>
    </x:row>
    <x:row r="2659" ht="52" customHeight="1">
      <x:c r="A2659" s="13" t="str">
        <x:v>W3-L43</x:v>
      </x:c>
      <x:c r="B2659" s="13" t="str">
        <x:v>Pied des Piliers ↔ Ponton des Retours</x:v>
      </x:c>
      <x:c r="C2659" s="13" t="str">
        <x:v>Guerre</x:v>
      </x:c>
      <x:c r="D2659" s="13" t="str">
        <x:v>Passages de Korthas</x:v>
      </x:c>
      <x:c r="E2659" s="13" t="str">
        <x:v>Lire Guerre</x:v>
      </x:c>
      <x:c r="F2659" s="13" t="str">
        <x:v>Reconstitution documentée V4 — nouvelle rédaction V5</x:v>
      </x:c>
      <x:c r="G2659" s="15" t="n">
        <x:v>12</x:v>
      </x:c>
      <x:c r="H2659" s="15" t="n">
        <x:v>48</x:v>
      </x:c>
    </x:row>
    <x:row r="2660" ht="52" customHeight="1">
      <x:c r="A2660" s="13" t="str">
        <x:v>W3-L44</x:v>
      </x:c>
      <x:c r="B2660" s="13" t="str">
        <x:v>Passerelle Cassée ↔ Îlot des Lanternes</x:v>
      </x:c>
      <x:c r="C2660" s="13" t="str">
        <x:v>Guerre</x:v>
      </x:c>
      <x:c r="D2660" s="13" t="str">
        <x:v>Passages de Korthas</x:v>
      </x:c>
      <x:c r="E2660" s="13" t="str">
        <x:v>Lire Guerre</x:v>
      </x:c>
      <x:c r="F2660" s="13" t="str">
        <x:v>Reconstitution documentée V4 — nouvelle rédaction V5</x:v>
      </x:c>
      <x:c r="G2660" s="15" t="n">
        <x:v>12</x:v>
      </x:c>
      <x:c r="H2660" s="15" t="n">
        <x:v>49</x:v>
      </x:c>
    </x:row>
    <x:row r="2661" ht="52" customHeight="1">
      <x:c r="A2661" s="13" t="str">
        <x:v>W3-L45</x:v>
      </x:c>
      <x:c r="B2661" s="13" t="str">
        <x:v>Nid de Guet ↔ Chenal du Silencieux</x:v>
      </x:c>
      <x:c r="C2661" s="13" t="str">
        <x:v>Guerre</x:v>
      </x:c>
      <x:c r="D2661" s="13" t="str">
        <x:v>Passages de Korthas</x:v>
      </x:c>
      <x:c r="E2661" s="13" t="str">
        <x:v>Lire Guerre</x:v>
      </x:c>
      <x:c r="F2661" s="13" t="str">
        <x:v>Reconstitution documentée V4 — nouvelle rédaction V5</x:v>
      </x:c>
      <x:c r="G2661" s="15" t="n">
        <x:v>12</x:v>
      </x:c>
      <x:c r="H2661" s="15" t="n">
        <x:v>50</x:v>
      </x:c>
    </x:row>
    <x:row r="2662" ht="52" customHeight="1">
      <x:c r="A2662" s="13" t="str">
        <x:v>W3-L46</x:v>
      </x:c>
      <x:c r="B2662" s="13" t="str">
        <x:v>Racines Étranglées ↔ Digue aux Marques</x:v>
      </x:c>
      <x:c r="C2662" s="13" t="str">
        <x:v>Guerre</x:v>
      </x:c>
      <x:c r="D2662" s="13" t="str">
        <x:v>Passages de Korthas</x:v>
      </x:c>
      <x:c r="E2662" s="13" t="str">
        <x:v>Lire Guerre</x:v>
      </x:c>
      <x:c r="F2662" s="13" t="str">
        <x:v>Reconstitution documentée V4 — nouvelle rédaction V5</x:v>
      </x:c>
      <x:c r="G2662" s="15" t="n">
        <x:v>12</x:v>
      </x:c>
      <x:c r="H2662" s="15" t="n">
        <x:v>51</x:v>
      </x:c>
    </x:row>
    <x:row r="2663" ht="52" customHeight="1">
      <x:c r="A2663" s="13" t="str">
        <x:v>W3-L47</x:v>
      </x:c>
      <x:c r="B2663" s="13" t="str">
        <x:v>Cime des Signaux ↔ Maison des Pêcheurs</x:v>
      </x:c>
      <x:c r="C2663" s="13" t="str">
        <x:v>Guerre</x:v>
      </x:c>
      <x:c r="D2663" s="13" t="str">
        <x:v>Passages de Korthas</x:v>
      </x:c>
      <x:c r="E2663" s="13" t="str">
        <x:v>Lire Guerre</x:v>
      </x:c>
      <x:c r="F2663" s="13" t="str">
        <x:v>Reconstitution documentée V4 — nouvelle rédaction V5</x:v>
      </x:c>
      <x:c r="G2663" s="15" t="n">
        <x:v>12</x:v>
      </x:c>
      <x:c r="H2663" s="15" t="n">
        <x:v>52</x:v>
      </x:c>
    </x:row>
    <x:row r="2664" ht="52" customHeight="1">
      <x:c r="A2664" s="13" t="str">
        <x:v>W3-L48</x:v>
      </x:c>
      <x:c r="B2664" s="13" t="str">
        <x:v>Chute des Cordages ↔ Seuil des Eaux Rouges</x:v>
      </x:c>
      <x:c r="C2664" s="13" t="str">
        <x:v>Guerre</x:v>
      </x:c>
      <x:c r="D2664" s="13" t="str">
        <x:v>Passages de Korthas</x:v>
      </x:c>
      <x:c r="E2664" s="13" t="str">
        <x:v>Lire Guerre</x:v>
      </x:c>
      <x:c r="F2664" s="13" t="str">
        <x:v>Reconstitution documentée V4 — nouvelle rédaction V5</x:v>
      </x:c>
      <x:c r="G2664" s="15" t="n">
        <x:v>12</x:v>
      </x:c>
      <x:c r="H2664" s="15" t="n">
        <x:v>53</x:v>
      </x:c>
    </x:row>
    <x:row r="2665" ht="52" customHeight="1">
      <x:c r="A2665" s="13" t="str">
        <x:v>W3-L49</x:v>
      </x:c>
      <x:c r="B2665" s="13" t="str">
        <x:v>Ponton des Retours ↔ Cour des Pièces</x:v>
      </x:c>
      <x:c r="C2665" s="13" t="str">
        <x:v>Guerre</x:v>
      </x:c>
      <x:c r="D2665" s="13" t="str">
        <x:v>Passages de Korthas</x:v>
      </x:c>
      <x:c r="E2665" s="13" t="str">
        <x:v>Lire Guerre</x:v>
      </x:c>
      <x:c r="F2665" s="13" t="str">
        <x:v>Reconstitution documentée V4 — nouvelle rédaction V5</x:v>
      </x:c>
      <x:c r="G2665" s="15" t="n">
        <x:v>12</x:v>
      </x:c>
      <x:c r="H2665" s="15" t="n">
        <x:v>54</x:v>
      </x:c>
    </x:row>
    <x:row r="2666" ht="52" customHeight="1">
      <x:c r="A2666" s="13" t="str">
        <x:v>W3-L50</x:v>
      </x:c>
      <x:c r="B2666" s="13" t="str">
        <x:v>Îlot des Lanternes ↔ Forge Éteinte</x:v>
      </x:c>
      <x:c r="C2666" s="13" t="str">
        <x:v>Guerre</x:v>
      </x:c>
      <x:c r="D2666" s="13" t="str">
        <x:v>Passages de Korthas</x:v>
      </x:c>
      <x:c r="E2666" s="13" t="str">
        <x:v>Lire Guerre</x:v>
      </x:c>
      <x:c r="F2666" s="13" t="str">
        <x:v>Reconstitution documentée V4 — nouvelle rédaction V5</x:v>
      </x:c>
      <x:c r="G2666" s="15" t="n">
        <x:v>12</x:v>
      </x:c>
      <x:c r="H2666" s="15" t="n">
        <x:v>55</x:v>
      </x:c>
    </x:row>
    <x:row r="2667" ht="52" customHeight="1">
      <x:c r="A2667" s="13" t="str">
        <x:v>W3-L51</x:v>
      </x:c>
      <x:c r="B2667" s="13" t="str">
        <x:v>Chenal du Silencieux ↔ Rails de la Charge</x:v>
      </x:c>
      <x:c r="C2667" s="13" t="str">
        <x:v>Guerre</x:v>
      </x:c>
      <x:c r="D2667" s="13" t="str">
        <x:v>Passages de Korthas</x:v>
      </x:c>
      <x:c r="E2667" s="13" t="str">
        <x:v>Lire Guerre</x:v>
      </x:c>
      <x:c r="F2667" s="13" t="str">
        <x:v>Reconstitution documentée V4 — nouvelle rédaction V5</x:v>
      </x:c>
      <x:c r="G2667" s="15" t="n">
        <x:v>12</x:v>
      </x:c>
      <x:c r="H2667" s="15" t="n">
        <x:v>56</x:v>
      </x:c>
    </x:row>
    <x:row r="2668" ht="52" customHeight="1">
      <x:c r="A2668" s="13" t="str">
        <x:v>W3-L52</x:v>
      </x:c>
      <x:c r="B2668" s="13" t="str">
        <x:v>Digue aux Marques ↔ Porte des Chaînes</x:v>
      </x:c>
      <x:c r="C2668" s="13" t="str">
        <x:v>Guerre</x:v>
      </x:c>
      <x:c r="D2668" s="13" t="str">
        <x:v>Passages de Korthas</x:v>
      </x:c>
      <x:c r="E2668" s="13" t="str">
        <x:v>Lire Guerre</x:v>
      </x:c>
      <x:c r="F2668" s="13" t="str">
        <x:v>Reconstitution documentée V4 — nouvelle rédaction V5</x:v>
      </x:c>
      <x:c r="G2668" s="15" t="n">
        <x:v>12</x:v>
      </x:c>
      <x:c r="H2668" s="15" t="n">
        <x:v>57</x:v>
      </x:c>
    </x:row>
    <x:row r="2669" ht="52" customHeight="1">
      <x:c r="A2669" s="13" t="str">
        <x:v>W3-L53</x:v>
      </x:c>
      <x:c r="B2669" s="13" t="str">
        <x:v>Maison des Pêcheurs ↔ Atelier des Masques</x:v>
      </x:c>
      <x:c r="C2669" s="13" t="str">
        <x:v>Guerre</x:v>
      </x:c>
      <x:c r="D2669" s="13" t="str">
        <x:v>Passages de Korthas</x:v>
      </x:c>
      <x:c r="E2669" s="13" t="str">
        <x:v>Lire Guerre</x:v>
      </x:c>
      <x:c r="F2669" s="13" t="str">
        <x:v>Reconstitution documentée V4 — nouvelle rédaction V5</x:v>
      </x:c>
      <x:c r="G2669" s="15" t="n">
        <x:v>12</x:v>
      </x:c>
      <x:c r="H2669" s="15" t="n">
        <x:v>58</x:v>
      </x:c>
    </x:row>
    <x:row r="2670" ht="52" customHeight="1">
      <x:c r="A2670" s="13" t="str">
        <x:v>W3-L54</x:v>
      </x:c>
      <x:c r="B2670" s="13" t="str">
        <x:v>Seuil des Eaux Rouges ↔ Réserve Scellée</x:v>
      </x:c>
      <x:c r="C2670" s="13" t="str">
        <x:v>Guerre</x:v>
      </x:c>
      <x:c r="D2670" s="13" t="str">
        <x:v>Passages de Korthas</x:v>
      </x:c>
      <x:c r="E2670" s="13" t="str">
        <x:v>Lire Guerre</x:v>
      </x:c>
      <x:c r="F2670" s="13" t="str">
        <x:v>Reconstitution documentée V4 — nouvelle rédaction V5</x:v>
      </x:c>
      <x:c r="G2670" s="15" t="n">
        <x:v>12</x:v>
      </x:c>
      <x:c r="H2670" s="15" t="n">
        <x:v>59</x:v>
      </x:c>
    </x:row>
    <x:row r="2671" ht="52" customHeight="1">
      <x:c r="A2671" s="13" t="str">
        <x:v>W3-L55</x:v>
      </x:c>
      <x:c r="B2671" s="13" t="str">
        <x:v>Cour des Pièces ↔ Plaine des Trois Ombres</x:v>
      </x:c>
      <x:c r="C2671" s="13" t="str">
        <x:v>Guerre</x:v>
      </x:c>
      <x:c r="D2671" s="13" t="str">
        <x:v>Passages de Korthas</x:v>
      </x:c>
      <x:c r="E2671" s="13" t="str">
        <x:v>Lire Guerre</x:v>
      </x:c>
      <x:c r="F2671" s="13" t="str">
        <x:v>Reconstitution documentée V4 — nouvelle rédaction V5</x:v>
      </x:c>
      <x:c r="G2671" s="15" t="n">
        <x:v>12</x:v>
      </x:c>
      <x:c r="H2671" s="15" t="n">
        <x:v>60</x:v>
      </x:c>
    </x:row>
    <x:row r="2672" ht="52" customHeight="1">
      <x:c r="A2672" s="13" t="str">
        <x:v>W3-L56</x:v>
      </x:c>
      <x:c r="B2672" s="13" t="str">
        <x:v>Forge Éteinte ↔ Colonnes Couchées</x:v>
      </x:c>
      <x:c r="C2672" s="13" t="str">
        <x:v>Guerre</x:v>
      </x:c>
      <x:c r="D2672" s="13" t="str">
        <x:v>Passages de Korthas</x:v>
      </x:c>
      <x:c r="E2672" s="13" t="str">
        <x:v>Lire Guerre</x:v>
      </x:c>
      <x:c r="F2672" s="13" t="str">
        <x:v>Reconstitution documentée V4 — nouvelle rédaction V5</x:v>
      </x:c>
      <x:c r="G2672" s="15" t="n">
        <x:v>12</x:v>
      </x:c>
      <x:c r="H2672" s="15" t="n">
        <x:v>61</x:v>
      </x:c>
    </x:row>
    <x:row r="2673" ht="52" customHeight="1">
      <x:c r="A2673" s="13" t="str">
        <x:v>W3-L57</x:v>
      </x:c>
      <x:c r="B2673" s="13" t="str">
        <x:v>Rails de la Charge ↔ Couloir du Défi</x:v>
      </x:c>
      <x:c r="C2673" s="13" t="str">
        <x:v>Guerre</x:v>
      </x:c>
      <x:c r="D2673" s="13" t="str">
        <x:v>Passages de Korthas</x:v>
      </x:c>
      <x:c r="E2673" s="13" t="str">
        <x:v>Lire Guerre</x:v>
      </x:c>
      <x:c r="F2673" s="13" t="str">
        <x:v>Reconstitution documentée V4 — nouvelle rédaction V5</x:v>
      </x:c>
      <x:c r="G2673" s="15" t="n">
        <x:v>12</x:v>
      </x:c>
      <x:c r="H2673" s="15" t="n">
        <x:v>62</x:v>
      </x:c>
    </x:row>
    <x:row r="2674" ht="52" customHeight="1">
      <x:c r="A2674" s="13" t="str">
        <x:v>W3-L58</x:v>
      </x:c>
      <x:c r="B2674" s="13" t="str">
        <x:v>Porte des Chaînes ↔ Poste des Porteurs</x:v>
      </x:c>
      <x:c r="C2674" s="13" t="str">
        <x:v>Guerre</x:v>
      </x:c>
      <x:c r="D2674" s="13" t="str">
        <x:v>Passages de Korthas</x:v>
      </x:c>
      <x:c r="E2674" s="13" t="str">
        <x:v>Lire Guerre</x:v>
      </x:c>
      <x:c r="F2674" s="13" t="str">
        <x:v>Reconstitution documentée V4 — nouvelle rédaction V5</x:v>
      </x:c>
      <x:c r="G2674" s="15" t="n">
        <x:v>12</x:v>
      </x:c>
      <x:c r="H2674" s="15" t="n">
        <x:v>63</x:v>
      </x:c>
    </x:row>
    <x:row r="2675" ht="52" customHeight="1">
      <x:c r="A2675" s="13" t="str">
        <x:v>W3-L59</x:v>
      </x:c>
      <x:c r="B2675" s="13" t="str">
        <x:v>Atelier des Masques ↔ Portail de la Coalition</x:v>
      </x:c>
      <x:c r="C2675" s="13" t="str">
        <x:v>Guerre</x:v>
      </x:c>
      <x:c r="D2675" s="13" t="str">
        <x:v>Passages de Korthas</x:v>
      </x:c>
      <x:c r="E2675" s="13" t="str">
        <x:v>Lire Guerre</x:v>
      </x:c>
      <x:c r="F2675" s="13" t="str">
        <x:v>Reconstitution documentée V4 — nouvelle rédaction V5</x:v>
      </x:c>
      <x:c r="G2675" s="15" t="n">
        <x:v>12</x:v>
      </x:c>
      <x:c r="H2675" s="15" t="n">
        <x:v>64</x:v>
      </x:c>
    </x:row>
    <x:row r="2676" ht="52" customHeight="1">
      <x:c r="A2676" s="13" t="str">
        <x:v>W3-L60</x:v>
      </x:c>
      <x:c r="B2676" s="13" t="str">
        <x:v>Réserve Scellée ↔ Champ du Dernier Appel</x:v>
      </x:c>
      <x:c r="C2676" s="13" t="str">
        <x:v>Guerre</x:v>
      </x:c>
      <x:c r="D2676" s="13" t="str">
        <x:v>Passages de Korthas</x:v>
      </x:c>
      <x:c r="E2676" s="13" t="str">
        <x:v>Lire Guerre</x:v>
      </x:c>
      <x:c r="F2676" s="13" t="str">
        <x:v>Reconstitution documentée V4 — nouvelle rédaction V5</x:v>
      </x:c>
      <x:c r="G2676" s="15" t="n">
        <x:v>12</x:v>
      </x:c>
      <x:c r="H2676" s="15" t="n">
        <x:v>65</x:v>
      </x:c>
    </x:row>
    <x:row r="2677" ht="52" customHeight="1">
      <x:c r="A2677" s="13" t="str">
        <x:v>W3-L61</x:v>
      </x:c>
      <x:c r="B2677" s="13" t="str">
        <x:v>Débarcadère du Premier Écho ↔ Conduite Dormante</x:v>
      </x:c>
      <x:c r="C2677" s="13" t="str">
        <x:v>Guerre</x:v>
      </x:c>
      <x:c r="D2677" s="13" t="str">
        <x:v>Passages de Korthas</x:v>
      </x:c>
      <x:c r="E2677" s="13" t="str">
        <x:v>Lire Guerre</x:v>
      </x:c>
      <x:c r="F2677" s="13" t="str">
        <x:v>Reconstitution documentée V4 — nouvelle rédaction V5</x:v>
      </x:c>
      <x:c r="G2677" s="15" t="n">
        <x:v>12</x:v>
      </x:c>
      <x:c r="H2677" s="15" t="n">
        <x:v>66</x:v>
      </x:c>
    </x:row>
    <x:row r="2678" ht="52" customHeight="1">
      <x:c r="A2678" s="13" t="str">
        <x:v>W3-L62</x:v>
      </x:c>
      <x:c r="B2678" s="13" t="str">
        <x:v>Faille du Guide ↔ Source sous la Roche</x:v>
      </x:c>
      <x:c r="C2678" s="13" t="str">
        <x:v>Guerre</x:v>
      </x:c>
      <x:c r="D2678" s="13" t="str">
        <x:v>Passages de Korthas</x:v>
      </x:c>
      <x:c r="E2678" s="13" t="str">
        <x:v>Lire Guerre</x:v>
      </x:c>
      <x:c r="F2678" s="13" t="str">
        <x:v>Reconstitution documentée V4 — nouvelle rédaction V5</x:v>
      </x:c>
      <x:c r="G2678" s="15" t="n">
        <x:v>12</x:v>
      </x:c>
      <x:c r="H2678" s="15" t="n">
        <x:v>67</x:v>
      </x:c>
    </x:row>
    <x:row r="2679" ht="52" customHeight="1">
      <x:c r="A2679" s="13" t="str">
        <x:v>W3-L63</x:v>
      </x:c>
      <x:c r="B2679" s="13" t="str">
        <x:v>Citerne des Trois Reflets ↔ Passerelle Cassée</x:v>
      </x:c>
      <x:c r="C2679" s="13" t="str">
        <x:v>Guerre</x:v>
      </x:c>
      <x:c r="D2679" s="13" t="str">
        <x:v>Passages de Korthas</x:v>
      </x:c>
      <x:c r="E2679" s="13" t="str">
        <x:v>Lire Guerre</x:v>
      </x:c>
      <x:c r="F2679" s="13" t="str">
        <x:v>Reconstitution documentée V4 — nouvelle rédaction V5</x:v>
      </x:c>
      <x:c r="G2679" s="15" t="n">
        <x:v>12</x:v>
      </x:c>
      <x:c r="H2679" s="15" t="n">
        <x:v>68</x:v>
      </x:c>
    </x:row>
    <x:row r="2680" ht="52" customHeight="1">
      <x:c r="A2680" s="13" t="str">
        <x:v>W3-L64</x:v>
      </x:c>
      <x:c r="B2680" s="13" t="str">
        <x:v>Pont des Filtres ↔ Chute des Cordages</x:v>
      </x:c>
      <x:c r="C2680" s="13" t="str">
        <x:v>Guerre</x:v>
      </x:c>
      <x:c r="D2680" s="13" t="str">
        <x:v>Passages de Korthas</x:v>
      </x:c>
      <x:c r="E2680" s="13" t="str">
        <x:v>Lire Guerre</x:v>
      </x:c>
      <x:c r="F2680" s="13" t="str">
        <x:v>Reconstitution documentée V4 — nouvelle rédaction V5</x:v>
      </x:c>
      <x:c r="G2680" s="15" t="n">
        <x:v>12</x:v>
      </x:c>
      <x:c r="H2680" s="15" t="n">
        <x:v>69</x:v>
      </x:c>
    </x:row>
    <x:row r="2681" ht="52" customHeight="1">
      <x:c r="A2681" s="13" t="str">
        <x:v>W3-L65</x:v>
      </x:c>
      <x:c r="B2681" s="13" t="str">
        <x:v>Pied des Piliers ↔ Îlot des Lanternes</x:v>
      </x:c>
      <x:c r="C2681" s="13" t="str">
        <x:v>Guerre</x:v>
      </x:c>
      <x:c r="D2681" s="13" t="str">
        <x:v>Passages de Korthas</x:v>
      </x:c>
      <x:c r="E2681" s="13" t="str">
        <x:v>Lire Guerre</x:v>
      </x:c>
      <x:c r="F2681" s="13" t="str">
        <x:v>Reconstitution documentée V4 — nouvelle rédaction V5</x:v>
      </x:c>
      <x:c r="G2681" s="15" t="n">
        <x:v>12</x:v>
      </x:c>
      <x:c r="H2681" s="15" t="n">
        <x:v>70</x:v>
      </x:c>
    </x:row>
    <x:row r="2682" ht="52" customHeight="1">
      <x:c r="A2682" s="13" t="str">
        <x:v>W3-L66</x:v>
      </x:c>
      <x:c r="B2682" s="13" t="str">
        <x:v>Cime des Signaux ↔ Seuil des Eaux Rouges</x:v>
      </x:c>
      <x:c r="C2682" s="13" t="str">
        <x:v>Guerre</x:v>
      </x:c>
      <x:c r="D2682" s="13" t="str">
        <x:v>Passages de Korthas</x:v>
      </x:c>
      <x:c r="E2682" s="13" t="str">
        <x:v>Lire Guerre</x:v>
      </x:c>
      <x:c r="F2682" s="13" t="str">
        <x:v>Reconstitution documentée V4 — nouvelle rédaction V5</x:v>
      </x:c>
      <x:c r="G2682" s="15" t="n">
        <x:v>12</x:v>
      </x:c>
      <x:c r="H2682" s="15" t="n">
        <x:v>71</x:v>
      </x:c>
    </x:row>
    <x:row r="2683" ht="52" customHeight="1">
      <x:c r="A2683" s="13" t="str">
        <x:v>W3-L67</x:v>
      </x:c>
      <x:c r="B2683" s="13" t="str">
        <x:v>Ponton des Retours ↔ Forge Éteinte</x:v>
      </x:c>
      <x:c r="C2683" s="13" t="str">
        <x:v>Guerre</x:v>
      </x:c>
      <x:c r="D2683" s="13" t="str">
        <x:v>Passages de Korthas</x:v>
      </x:c>
      <x:c r="E2683" s="13" t="str">
        <x:v>Lire Guerre</x:v>
      </x:c>
      <x:c r="F2683" s="13" t="str">
        <x:v>Reconstitution documentée V4 — nouvelle rédaction V5</x:v>
      </x:c>
      <x:c r="G2683" s="15" t="n">
        <x:v>12</x:v>
      </x:c>
      <x:c r="H2683" s="15" t="n">
        <x:v>72</x:v>
      </x:c>
    </x:row>
    <x:row r="2684" ht="52" customHeight="1">
      <x:c r="A2684" s="13" t="str">
        <x:v>W3-L68</x:v>
      </x:c>
      <x:c r="B2684" s="13" t="str">
        <x:v>Maison des Pêcheurs ↔ Réserve Scellée</x:v>
      </x:c>
      <x:c r="C2684" s="13" t="str">
        <x:v>Guerre</x:v>
      </x:c>
      <x:c r="D2684" s="13" t="str">
        <x:v>Passages de Korthas</x:v>
      </x:c>
      <x:c r="E2684" s="13" t="str">
        <x:v>Lire Guerre</x:v>
      </x:c>
      <x:c r="F2684" s="13" t="str">
        <x:v>Reconstitution documentée V4 — nouvelle rédaction V5</x:v>
      </x:c>
      <x:c r="G2684" s="15" t="n">
        <x:v>12</x:v>
      </x:c>
      <x:c r="H2684" s="15" t="n">
        <x:v>73</x:v>
      </x:c>
    </x:row>
    <x:row r="2685" ht="52" customHeight="1">
      <x:c r="A2685" s="13" t="str">
        <x:v>W3-L69</x:v>
      </x:c>
      <x:c r="B2685" s="13" t="str">
        <x:v>Cour des Pièces ↔ Colonnes Couchées</x:v>
      </x:c>
      <x:c r="C2685" s="13" t="str">
        <x:v>Guerre</x:v>
      </x:c>
      <x:c r="D2685" s="13" t="str">
        <x:v>Passages de Korthas</x:v>
      </x:c>
      <x:c r="E2685" s="13" t="str">
        <x:v>Lire Guerre</x:v>
      </x:c>
      <x:c r="F2685" s="13" t="str">
        <x:v>Reconstitution documentée V4 — nouvelle rédaction V5</x:v>
      </x:c>
      <x:c r="G2685" s="15" t="n">
        <x:v>12</x:v>
      </x:c>
      <x:c r="H2685" s="15" t="n">
        <x:v>74</x:v>
      </x:c>
    </x:row>
    <x:row r="2686" ht="52" customHeight="1">
      <x:c r="A2686" s="13" t="str">
        <x:v>W3-L70</x:v>
      </x:c>
      <x:c r="B2686" s="13" t="str">
        <x:v>Atelier des Masques ↔ Champ du Dernier Appel</x:v>
      </x:c>
      <x:c r="C2686" s="13" t="str">
        <x:v>Guerre</x:v>
      </x:c>
      <x:c r="D2686" s="13" t="str">
        <x:v>Passages de Korthas</x:v>
      </x:c>
      <x:c r="E2686" s="13" t="str">
        <x:v>Lire Guerre</x:v>
      </x:c>
      <x:c r="F2686" s="13" t="str">
        <x:v>Reconstitution documentée V4 — nouvelle rédaction V5</x:v>
      </x:c>
      <x:c r="G2686" s="15" t="n">
        <x:v>12</x:v>
      </x:c>
      <x:c r="H2686" s="15" t="n">
        <x:v>75</x:v>
      </x:c>
    </x:row>
    <x:row r="2687" ht="52" customHeight="1">
      <x:c r="A2687" s="13" t="str">
        <x:v>W3-MAP01</x:v>
      </x:c>
      <x:c r="B2687" s="13" t="str">
        <x:v>Les Corniches opposées</x:v>
      </x:c>
      <x:c r="C2687" s="13" t="str">
        <x:v>Guerre</x:v>
      </x:c>
      <x:c r="D2687" s="13" t="str">
        <x:v>Cartes des escarmouches</x:v>
      </x:c>
      <x:c r="E2687" s="13" t="str">
        <x:v>Lire Guerre</x:v>
      </x:c>
      <x:c r="F2687" s="13" t="str">
        <x:v>Reconstitution documentée V4 — nouvelle rédaction V5</x:v>
      </x:c>
      <x:c r="G2687" s="15" t="n">
        <x:v>13</x:v>
      </x:c>
      <x:c r="H2687" s="15" t="n">
        <x:v>6</x:v>
      </x:c>
    </x:row>
    <x:row r="2688" ht="52" customHeight="1">
      <x:c r="A2688" s="13" t="str">
        <x:v>W3-MAP02</x:v>
      </x:c>
      <x:c r="B2688" s="13" t="str">
        <x:v>Les Conduites de Verre Noir</x:v>
      </x:c>
      <x:c r="C2688" s="13" t="str">
        <x:v>Guerre</x:v>
      </x:c>
      <x:c r="D2688" s="13" t="str">
        <x:v>Cartes des escarmouches</x:v>
      </x:c>
      <x:c r="E2688" s="13" t="str">
        <x:v>Lire Guerre</x:v>
      </x:c>
      <x:c r="F2688" s="13" t="str">
        <x:v>Reconstitution documentée V4 — nouvelle rédaction V5</x:v>
      </x:c>
      <x:c r="G2688" s="15" t="n">
        <x:v>13</x:v>
      </x:c>
      <x:c r="H2688" s="15" t="n">
        <x:v>7</x:v>
      </x:c>
    </x:row>
    <x:row r="2689" ht="52" customHeight="1">
      <x:c r="A2689" s="13" t="str">
        <x:v>W3-MAP03</x:v>
      </x:c>
      <x:c r="B2689" s="13" t="str">
        <x:v>Les Trois Cratères</x:v>
      </x:c>
      <x:c r="C2689" s="13" t="str">
        <x:v>Guerre</x:v>
      </x:c>
      <x:c r="D2689" s="13" t="str">
        <x:v>Cartes des escarmouches</x:v>
      </x:c>
      <x:c r="E2689" s="13" t="str">
        <x:v>Lire Guerre</x:v>
      </x:c>
      <x:c r="F2689" s="13" t="str">
        <x:v>Reconstitution documentée V4 — nouvelle rédaction V5</x:v>
      </x:c>
      <x:c r="G2689" s="15" t="n">
        <x:v>13</x:v>
      </x:c>
      <x:c r="H2689" s="15" t="n">
        <x:v>8</x:v>
      </x:c>
    </x:row>
    <x:row r="2690" ht="52" customHeight="1">
      <x:c r="A2690" s="13" t="str">
        <x:v>W3-MAP04</x:v>
      </x:c>
      <x:c r="B2690" s="13" t="str">
        <x:v>Le Relais sous les Cendres</x:v>
      </x:c>
      <x:c r="C2690" s="13" t="str">
        <x:v>Guerre</x:v>
      </x:c>
      <x:c r="D2690" s="13" t="str">
        <x:v>Cartes des escarmouches</x:v>
      </x:c>
      <x:c r="E2690" s="13" t="str">
        <x:v>Lire Guerre</x:v>
      </x:c>
      <x:c r="F2690" s="13" t="str">
        <x:v>Reconstitution documentée V4 — nouvelle rédaction V5</x:v>
      </x:c>
      <x:c r="G2690" s="15" t="n">
        <x:v>13</x:v>
      </x:c>
      <x:c r="H2690" s="15" t="n">
        <x:v>9</x:v>
      </x:c>
    </x:row>
    <x:row r="2691" ht="52" customHeight="1">
      <x:c r="A2691" s="13" t="str">
        <x:v>W3-MAP05</x:v>
      </x:c>
      <x:c r="B2691" s="13" t="str">
        <x:v>La Canopée coupée</x:v>
      </x:c>
      <x:c r="C2691" s="13" t="str">
        <x:v>Guerre</x:v>
      </x:c>
      <x:c r="D2691" s="13" t="str">
        <x:v>Cartes des escarmouches</x:v>
      </x:c>
      <x:c r="E2691" s="13" t="str">
        <x:v>Lire Guerre</x:v>
      </x:c>
      <x:c r="F2691" s="13" t="str">
        <x:v>Reconstitution documentée V4 — nouvelle rédaction V5</x:v>
      </x:c>
      <x:c r="G2691" s="15" t="n">
        <x:v>13</x:v>
      </x:c>
      <x:c r="H2691" s="15" t="n">
        <x:v>10</x:v>
      </x:c>
    </x:row>
    <x:row r="2692" ht="52" customHeight="1">
      <x:c r="A2692" s="13" t="str">
        <x:v>W3-MAP06</x:v>
      </x:c>
      <x:c r="B2692" s="13" t="str">
        <x:v>Le Gué des Deux Pistes</x:v>
      </x:c>
      <x:c r="C2692" s="13" t="str">
        <x:v>Guerre</x:v>
      </x:c>
      <x:c r="D2692" s="13" t="str">
        <x:v>Cartes des escarmouches</x:v>
      </x:c>
      <x:c r="E2692" s="13" t="str">
        <x:v>Lire Guerre</x:v>
      </x:c>
      <x:c r="F2692" s="13" t="str">
        <x:v>Reconstitution documentée V4 — nouvelle rédaction V5</x:v>
      </x:c>
      <x:c r="G2692" s="15" t="n">
        <x:v>13</x:v>
      </x:c>
      <x:c r="H2692" s="15" t="n">
        <x:v>11</x:v>
      </x:c>
    </x:row>
    <x:row r="2693" ht="52" customHeight="1">
      <x:c r="A2693" s="13" t="str">
        <x:v>W3-MAP07</x:v>
      </x:c>
      <x:c r="B2693" s="13" t="str">
        <x:v>Les Quais de la Marée Haute</x:v>
      </x:c>
      <x:c r="C2693" s="13" t="str">
        <x:v>Guerre</x:v>
      </x:c>
      <x:c r="D2693" s="13" t="str">
        <x:v>Cartes des escarmouches</x:v>
      </x:c>
      <x:c r="E2693" s="13" t="str">
        <x:v>Lire Guerre</x:v>
      </x:c>
      <x:c r="F2693" s="13" t="str">
        <x:v>Reconstitution documentée V4 — nouvelle rédaction V5</x:v>
      </x:c>
      <x:c r="G2693" s="15" t="n">
        <x:v>13</x:v>
      </x:c>
      <x:c r="H2693" s="15" t="n">
        <x:v>12</x:v>
      </x:c>
    </x:row>
    <x:row r="2694" ht="52" customHeight="1">
      <x:c r="A2694" s="13" t="str">
        <x:v>W3-MAP08</x:v>
      </x:c>
      <x:c r="B2694" s="13" t="str">
        <x:v>L’Île aux Deux Feux</x:v>
      </x:c>
      <x:c r="C2694" s="13" t="str">
        <x:v>Guerre</x:v>
      </x:c>
      <x:c r="D2694" s="13" t="str">
        <x:v>Cartes des escarmouches</x:v>
      </x:c>
      <x:c r="E2694" s="13" t="str">
        <x:v>Lire Guerre</x:v>
      </x:c>
      <x:c r="F2694" s="13" t="str">
        <x:v>Reconstitution documentée V4 — nouvelle rédaction V5</x:v>
      </x:c>
      <x:c r="G2694" s="15" t="n">
        <x:v>13</x:v>
      </x:c>
      <x:c r="H2694" s="15" t="n">
        <x:v>13</x:v>
      </x:c>
    </x:row>
    <x:row r="2695" ht="52" customHeight="1">
      <x:c r="A2695" s="13" t="str">
        <x:v>W3-MAP09</x:v>
      </x:c>
      <x:c r="B2695" s="13" t="str">
        <x:v>La Faille aux Reflets</x:v>
      </x:c>
      <x:c r="C2695" s="13" t="str">
        <x:v>Guerre</x:v>
      </x:c>
      <x:c r="D2695" s="13" t="str">
        <x:v>Cartes des escarmouches</x:v>
      </x:c>
      <x:c r="E2695" s="13" t="str">
        <x:v>Lire Guerre</x:v>
      </x:c>
      <x:c r="F2695" s="13" t="str">
        <x:v>Reconstitution documentée V4 — nouvelle rédaction V5</x:v>
      </x:c>
      <x:c r="G2695" s="15" t="n">
        <x:v>13</x:v>
      </x:c>
      <x:c r="H2695" s="15" t="n">
        <x:v>14</x:v>
      </x:c>
    </x:row>
    <x:row r="2696" ht="52" customHeight="1">
      <x:c r="A2696" s="13" t="str">
        <x:v>W3-MAP10</x:v>
      </x:c>
      <x:c r="B2696" s="13" t="str">
        <x:v>Les Galeries de Chaleur</x:v>
      </x:c>
      <x:c r="C2696" s="13" t="str">
        <x:v>Guerre</x:v>
      </x:c>
      <x:c r="D2696" s="13" t="str">
        <x:v>Cartes des escarmouches</x:v>
      </x:c>
      <x:c r="E2696" s="13" t="str">
        <x:v>Lire Guerre</x:v>
      </x:c>
      <x:c r="F2696" s="13" t="str">
        <x:v>Reconstitution documentée V4 — nouvelle rédaction V5</x:v>
      </x:c>
      <x:c r="G2696" s="15" t="n">
        <x:v>13</x:v>
      </x:c>
      <x:c r="H2696" s="15" t="n">
        <x:v>15</x:v>
      </x:c>
    </x:row>
    <x:row r="2697" ht="52" customHeight="1">
      <x:c r="A2697" s="13" t="str">
        <x:v>W3-MAP11</x:v>
      </x:c>
      <x:c r="B2697" s="13" t="str">
        <x:v>Les Portes superposées</x:v>
      </x:c>
      <x:c r="C2697" s="13" t="str">
        <x:v>Guerre</x:v>
      </x:c>
      <x:c r="D2697" s="13" t="str">
        <x:v>Cartes des escarmouches</x:v>
      </x:c>
      <x:c r="E2697" s="13" t="str">
        <x:v>Lire Guerre</x:v>
      </x:c>
      <x:c r="F2697" s="13" t="str">
        <x:v>Reconstitution documentée V4 — nouvelle rédaction V5</x:v>
      </x:c>
      <x:c r="G2697" s="15" t="n">
        <x:v>13</x:v>
      </x:c>
      <x:c r="H2697" s="15" t="n">
        <x:v>16</x:v>
      </x:c>
    </x:row>
    <x:row r="2698" ht="52" customHeight="1">
      <x:c r="A2698" s="13" t="str">
        <x:v>W3-MAP12</x:v>
      </x:c>
      <x:c r="B2698" s="13" t="str">
        <x:v>L’Anneau des Coques</x:v>
      </x:c>
      <x:c r="C2698" s="13" t="str">
        <x:v>Guerre</x:v>
      </x:c>
      <x:c r="D2698" s="13" t="str">
        <x:v>Cartes des escarmouches</x:v>
      </x:c>
      <x:c r="E2698" s="13" t="str">
        <x:v>Lire Guerre</x:v>
      </x:c>
      <x:c r="F2698" s="13" t="str">
        <x:v>Reconstitution documentée V4 — nouvelle rédaction V5</x:v>
      </x:c>
      <x:c r="G2698" s="15" t="n">
        <x:v>13</x:v>
      </x:c>
      <x:c r="H2698" s="15" t="n">
        <x:v>17</x:v>
      </x:c>
    </x:row>
    <x:row r="2699" ht="52" customHeight="1">
      <x:c r="A2699" s="13" t="str">
        <x:v>W3-A01</x:v>
      </x:c>
      <x:c r="B2699" s="13" t="str">
        <x:v>Une trace pour deux clans</x:v>
      </x:c>
      <x:c r="C2699" s="13" t="str">
        <x:v>Guerre</x:v>
      </x:c>
      <x:c r="D2699" s="13" t="str">
        <x:v>Arcs de guerre narrative</x:v>
      </x:c>
      <x:c r="E2699" s="13" t="str">
        <x:v>Lire Guerre</x:v>
      </x:c>
      <x:c r="F2699" s="13" t="str">
        <x:v>Reconstitution documentée V4 — nouvelle rédaction V5</x:v>
      </x:c>
      <x:c r="G2699" s="15" t="n">
        <x:v>11</x:v>
      </x:c>
      <x:c r="H2699" s="15" t="n">
        <x:v>6</x:v>
      </x:c>
    </x:row>
    <x:row r="2700" ht="52" customHeight="1">
      <x:c r="A2700" s="13" t="str">
        <x:v>W3-A02</x:v>
      </x:c>
      <x:c r="B2700" s="13" t="str">
        <x:v>La nuit des citernes</x:v>
      </x:c>
      <x:c r="C2700" s="13" t="str">
        <x:v>Guerre</x:v>
      </x:c>
      <x:c r="D2700" s="13" t="str">
        <x:v>Arcs de guerre narrative</x:v>
      </x:c>
      <x:c r="E2700" s="13" t="str">
        <x:v>Lire Guerre</x:v>
      </x:c>
      <x:c r="F2700" s="13" t="str">
        <x:v>Reconstitution documentée V4 — nouvelle rédaction V5</x:v>
      </x:c>
      <x:c r="G2700" s="15" t="n">
        <x:v>11</x:v>
      </x:c>
      <x:c r="H2700" s="15" t="n">
        <x:v>7</x:v>
      </x:c>
    </x:row>
    <x:row r="2701" ht="52" customHeight="1">
      <x:c r="A2701" s="13" t="str">
        <x:v>W3-A03</x:v>
      </x:c>
      <x:c r="B2701" s="13" t="str">
        <x:v>Les yeux de Korthas</x:v>
      </x:c>
      <x:c r="C2701" s="13" t="str">
        <x:v>Guerre</x:v>
      </x:c>
      <x:c r="D2701" s="13" t="str">
        <x:v>Arcs de guerre narrative</x:v>
      </x:c>
      <x:c r="E2701" s="13" t="str">
        <x:v>Lire Guerre</x:v>
      </x:c>
      <x:c r="F2701" s="13" t="str">
        <x:v>Reconstitution documentée V4 — nouvelle rédaction V5</x:v>
      </x:c>
      <x:c r="G2701" s="15" t="n">
        <x:v>11</x:v>
      </x:c>
      <x:c r="H2701" s="15" t="n">
        <x:v>8</x:v>
      </x:c>
    </x:row>
    <x:row r="2702" ht="52" customHeight="1">
      <x:c r="A2702" s="13" t="str">
        <x:v>W3-A04</x:v>
      </x:c>
      <x:c r="B2702" s="13" t="str">
        <x:v>La forge sous les chaînes</x:v>
      </x:c>
      <x:c r="C2702" s="13" t="str">
        <x:v>Guerre</x:v>
      </x:c>
      <x:c r="D2702" s="13" t="str">
        <x:v>Arcs de guerre narrative</x:v>
      </x:c>
      <x:c r="E2702" s="13" t="str">
        <x:v>Lire Guerre</x:v>
      </x:c>
      <x:c r="F2702" s="13" t="str">
        <x:v>Reconstitution documentée V4 — nouvelle rédaction V5</x:v>
      </x:c>
      <x:c r="G2702" s="15" t="n">
        <x:v>11</x:v>
      </x:c>
      <x:c r="H2702" s="15" t="n">
        <x:v>9</x:v>
      </x:c>
    </x:row>
    <x:row r="2703" ht="52" customHeight="1">
      <x:c r="A2703" s="13" t="str">
        <x:v>W3-A05</x:v>
      </x:c>
      <x:c r="B2703" s="13" t="str">
        <x:v>Le signal dans la tempête</x:v>
      </x:c>
      <x:c r="C2703" s="13" t="str">
        <x:v>Guerre</x:v>
      </x:c>
      <x:c r="D2703" s="13" t="str">
        <x:v>Arcs de guerre narrative</x:v>
      </x:c>
      <x:c r="E2703" s="13" t="str">
        <x:v>Lire Guerre</x:v>
      </x:c>
      <x:c r="F2703" s="13" t="str">
        <x:v>Reconstitution documentée V4 — nouvelle rédaction V5</x:v>
      </x:c>
      <x:c r="G2703" s="15" t="n">
        <x:v>11</x:v>
      </x:c>
      <x:c r="H2703" s="15" t="n">
        <x:v>10</x:v>
      </x:c>
    </x:row>
    <x:row r="2704" ht="52" customHeight="1">
      <x:c r="A2704" s="13" t="str">
        <x:v>W3-A06</x:v>
      </x:c>
      <x:c r="B2704" s="13" t="str">
        <x:v>Sous les branches ennemies</x:v>
      </x:c>
      <x:c r="C2704" s="13" t="str">
        <x:v>Guerre</x:v>
      </x:c>
      <x:c r="D2704" s="13" t="str">
        <x:v>Arcs de guerre narrative</x:v>
      </x:c>
      <x:c r="E2704" s="13" t="str">
        <x:v>Lire Guerre</x:v>
      </x:c>
      <x:c r="F2704" s="13" t="str">
        <x:v>Reconstitution documentée V4 — nouvelle rédaction V5</x:v>
      </x:c>
      <x:c r="G2704" s="15" t="n">
        <x:v>11</x:v>
      </x:c>
      <x:c r="H2704" s="15" t="n">
        <x:v>11</x:v>
      </x:c>
    </x:row>
    <x:row r="2705" ht="52" customHeight="1">
      <x:c r="A2705" s="13" t="str">
        <x:v>W3-A07</x:v>
      </x:c>
      <x:c r="B2705" s="13" t="str">
        <x:v>Les chasseurs du ressac</x:v>
      </x:c>
      <x:c r="C2705" s="13" t="str">
        <x:v>Guerre</x:v>
      </x:c>
      <x:c r="D2705" s="13" t="str">
        <x:v>Arcs de guerre narrative</x:v>
      </x:c>
      <x:c r="E2705" s="13" t="str">
        <x:v>Lire Guerre</x:v>
      </x:c>
      <x:c r="F2705" s="13" t="str">
        <x:v>Reconstitution documentée V4 — nouvelle rédaction V5</x:v>
      </x:c>
      <x:c r="G2705" s="15" t="n">
        <x:v>11</x:v>
      </x:c>
      <x:c r="H2705" s="15" t="n">
        <x:v>12</x:v>
      </x:c>
    </x:row>
    <x:row r="2706" ht="52" customHeight="1">
      <x:c r="A2706" s="13" t="str">
        <x:v>W3-A08</x:v>
      </x:c>
      <x:c r="B2706" s="13" t="str">
        <x:v>La poursuite du givre</x:v>
      </x:c>
      <x:c r="C2706" s="13" t="str">
        <x:v>Guerre</x:v>
      </x:c>
      <x:c r="D2706" s="13" t="str">
        <x:v>Arcs de guerre narrative</x:v>
      </x:c>
      <x:c r="E2706" s="13" t="str">
        <x:v>Lire Guerre</x:v>
      </x:c>
      <x:c r="F2706" s="13" t="str">
        <x:v>Reconstitution documentée V4 — nouvelle rédaction V5</x:v>
      </x:c>
      <x:c r="G2706" s="15" t="n">
        <x:v>11</x:v>
      </x:c>
      <x:c r="H2706" s="15" t="n">
        <x:v>13</x:v>
      </x:c>
    </x:row>
    <x:row r="2707" ht="52" customHeight="1">
      <x:c r="A2707" s="13" t="str">
        <x:v>W3-A09</x:v>
      </x:c>
      <x:c r="B2707" s="13" t="str">
        <x:v>Le mandat brisé</x:v>
      </x:c>
      <x:c r="C2707" s="13" t="str">
        <x:v>Guerre</x:v>
      </x:c>
      <x:c r="D2707" s="13" t="str">
        <x:v>Arcs de guerre narrative</x:v>
      </x:c>
      <x:c r="E2707" s="13" t="str">
        <x:v>Lire Guerre</x:v>
      </x:c>
      <x:c r="F2707" s="13" t="str">
        <x:v>Reconstitution documentée V4 — nouvelle rédaction V5</x:v>
      </x:c>
      <x:c r="G2707" s="15" t="n">
        <x:v>11</x:v>
      </x:c>
      <x:c r="H2707" s="15" t="n">
        <x:v>14</x:v>
      </x:c>
    </x:row>
    <x:row r="2708" ht="52" customHeight="1">
      <x:c r="A2708" s="13" t="str">
        <x:v>W3-A10</x:v>
      </x:c>
      <x:c r="B2708" s="13" t="str">
        <x:v>La chasse des chasseurs</x:v>
      </x:c>
      <x:c r="C2708" s="13" t="str">
        <x:v>Guerre</x:v>
      </x:c>
      <x:c r="D2708" s="13" t="str">
        <x:v>Arcs de guerre narrative</x:v>
      </x:c>
      <x:c r="E2708" s="13" t="str">
        <x:v>Lire Guerre</x:v>
      </x:c>
      <x:c r="F2708" s="13" t="str">
        <x:v>Reconstitution documentée V4 — nouvelle rédaction V5</x:v>
      </x:c>
      <x:c r="G2708" s="15" t="n">
        <x:v>11</x:v>
      </x:c>
      <x:c r="H2708" s="15" t="n">
        <x:v>15</x:v>
      </x:c>
    </x:row>
    <x:row r="2709" ht="52" customHeight="1">
      <x:c r="A2709" s="13" t="str">
        <x:v>W3-A11</x:v>
      </x:c>
      <x:c r="B2709" s="13" t="str">
        <x:v>La route des blessés</x:v>
      </x:c>
      <x:c r="C2709" s="13" t="str">
        <x:v>Guerre</x:v>
      </x:c>
      <x:c r="D2709" s="13" t="str">
        <x:v>Arcs de guerre narrative</x:v>
      </x:c>
      <x:c r="E2709" s="13" t="str">
        <x:v>Lire Guerre</x:v>
      </x:c>
      <x:c r="F2709" s="13" t="str">
        <x:v>Reconstitution documentée V4 — nouvelle rédaction V5</x:v>
      </x:c>
      <x:c r="G2709" s="15" t="n">
        <x:v>11</x:v>
      </x:c>
      <x:c r="H2709" s="15" t="n">
        <x:v>16</x:v>
      </x:c>
    </x:row>
    <x:row r="2710" ht="52" customHeight="1">
      <x:c r="A2710" s="13" t="str">
        <x:v>W3-A12</x:v>
      </x:c>
      <x:c r="B2710" s="13" t="str">
        <x:v>Le dernier front choisi</x:v>
      </x:c>
      <x:c r="C2710" s="13" t="str">
        <x:v>Guerre</x:v>
      </x:c>
      <x:c r="D2710" s="13" t="str">
        <x:v>Arcs de guerre narrative</x:v>
      </x:c>
      <x:c r="E2710" s="13" t="str">
        <x:v>Lire Guerre</x:v>
      </x:c>
      <x:c r="F2710" s="13" t="str">
        <x:v>Reconstitution documentée V4 — nouvelle rédaction V5</x:v>
      </x:c>
      <x:c r="G2710" s="15" t="n">
        <x:v>11</x:v>
      </x:c>
      <x:c r="H2710" s="15" t="n">
        <x:v>17</x:v>
      </x:c>
    </x:row>
    <x:row r="2711" ht="52" customHeight="1">
      <x:c r="A2711" s="13" t="str">
        <x:v>W3-N01</x:v>
      </x:c>
      <x:c r="B2711" s="13" t="str">
        <x:v>Sous la cendre fraîche</x:v>
      </x:c>
      <x:c r="C2711" s="13" t="str">
        <x:v>Guerre</x:v>
      </x:c>
      <x:c r="D2711" s="13" t="str">
        <x:v>Missions de guerre narrative</x:v>
      </x:c>
      <x:c r="E2711" s="13" t="str">
        <x:v>Lire Guerre</x:v>
      </x:c>
      <x:c r="F2711" s="13" t="str">
        <x:v>Reconstitution documentée V4 — nouvelle rédaction V5</x:v>
      </x:c>
      <x:c r="G2711" s="15" t="n">
        <x:v>16</x:v>
      </x:c>
      <x:c r="H2711" s="15" t="n">
        <x:v>6</x:v>
      </x:c>
    </x:row>
    <x:row r="2712" ht="52" customHeight="1">
      <x:c r="A2712" s="13" t="str">
        <x:v>W3-N02</x:v>
      </x:c>
      <x:c r="B2712" s="13" t="str">
        <x:v>Le trait dans la pierre</x:v>
      </x:c>
      <x:c r="C2712" s="13" t="str">
        <x:v>Guerre</x:v>
      </x:c>
      <x:c r="D2712" s="13" t="str">
        <x:v>Missions de guerre narrative</x:v>
      </x:c>
      <x:c r="E2712" s="13" t="str">
        <x:v>Lire Guerre</x:v>
      </x:c>
      <x:c r="F2712" s="13" t="str">
        <x:v>Reconstitution documentée V4 — nouvelle rédaction V5</x:v>
      </x:c>
      <x:c r="G2712" s="15" t="n">
        <x:v>16</x:v>
      </x:c>
      <x:c r="H2712" s="15" t="n">
        <x:v>7</x:v>
      </x:c>
    </x:row>
    <x:row r="2713" ht="52" customHeight="1">
      <x:c r="A2713" s="13" t="str">
        <x:v>W3-N03</x:v>
      </x:c>
      <x:c r="B2713" s="13" t="str">
        <x:v>Le duel de l’arche basse</x:v>
      </x:c>
      <x:c r="C2713" s="13" t="str">
        <x:v>Guerre</x:v>
      </x:c>
      <x:c r="D2713" s="13" t="str">
        <x:v>Missions de guerre narrative</x:v>
      </x:c>
      <x:c r="E2713" s="13" t="str">
        <x:v>Lire Guerre</x:v>
      </x:c>
      <x:c r="F2713" s="13" t="str">
        <x:v>Reconstitution documentée V4 — nouvelle rédaction V5</x:v>
      </x:c>
      <x:c r="G2713" s="15" t="n">
        <x:v>16</x:v>
      </x:c>
      <x:c r="H2713" s="15" t="n">
        <x:v>8</x:v>
      </x:c>
    </x:row>
    <x:row r="2714" ht="52" customHeight="1">
      <x:c r="A2714" s="13" t="str">
        <x:v>W3-N04</x:v>
      </x:c>
      <x:c r="B2714" s="13" t="str">
        <x:v>Deux ombres sur un trophée</x:v>
      </x:c>
      <x:c r="C2714" s="13" t="str">
        <x:v>Guerre</x:v>
      </x:c>
      <x:c r="D2714" s="13" t="str">
        <x:v>Missions de guerre narrative</x:v>
      </x:c>
      <x:c r="E2714" s="13" t="str">
        <x:v>Lire Guerre</x:v>
      </x:c>
      <x:c r="F2714" s="13" t="str">
        <x:v>Reconstitution documentée V4 — nouvelle rédaction V5</x:v>
      </x:c>
      <x:c r="G2714" s="15" t="n">
        <x:v>16</x:v>
      </x:c>
      <x:c r="H2714" s="15" t="n">
        <x:v>9</x:v>
      </x:c>
    </x:row>
    <x:row r="2715" ht="52" customHeight="1">
      <x:c r="A2715" s="13" t="str">
        <x:v>W3-N05</x:v>
      </x:c>
      <x:c r="B2715" s="13" t="str">
        <x:v>La conduite qui sonne creux</x:v>
      </x:c>
      <x:c r="C2715" s="13" t="str">
        <x:v>Guerre</x:v>
      </x:c>
      <x:c r="D2715" s="13" t="str">
        <x:v>Missions de guerre narrative</x:v>
      </x:c>
      <x:c r="E2715" s="13" t="str">
        <x:v>Lire Guerre</x:v>
      </x:c>
      <x:c r="F2715" s="13" t="str">
        <x:v>Reconstitution documentée V4 — nouvelle rédaction V5</x:v>
      </x:c>
      <x:c r="G2715" s="15" t="n">
        <x:v>16</x:v>
      </x:c>
      <x:c r="H2715" s="15" t="n">
        <x:v>10</x:v>
      </x:c>
    </x:row>
    <x:row r="2716" ht="52" customHeight="1">
      <x:c r="A2716" s="13" t="str">
        <x:v>W3-N06</x:v>
      </x:c>
      <x:c r="B2716" s="13" t="str">
        <x:v>Les mains sur le treuil</x:v>
      </x:c>
      <x:c r="C2716" s="13" t="str">
        <x:v>Guerre</x:v>
      </x:c>
      <x:c r="D2716" s="13" t="str">
        <x:v>Missions de guerre narrative</x:v>
      </x:c>
      <x:c r="E2716" s="13" t="str">
        <x:v>Lire Guerre</x:v>
      </x:c>
      <x:c r="F2716" s="13" t="str">
        <x:v>Reconstitution documentée V4 — nouvelle rédaction V5</x:v>
      </x:c>
      <x:c r="G2716" s="15" t="n">
        <x:v>16</x:v>
      </x:c>
      <x:c r="H2716" s="15" t="n">
        <x:v>11</x:v>
      </x:c>
    </x:row>
    <x:row r="2717" ht="52" customHeight="1">
      <x:c r="A2717" s="13" t="str">
        <x:v>W3-N07</x:v>
      </x:c>
      <x:c r="B2717" s="13" t="str">
        <x:v>Le puits des assaillants</x:v>
      </x:c>
      <x:c r="C2717" s="13" t="str">
        <x:v>Guerre</x:v>
      </x:c>
      <x:c r="D2717" s="13" t="str">
        <x:v>Missions de guerre narrative</x:v>
      </x:c>
      <x:c r="E2717" s="13" t="str">
        <x:v>Lire Guerre</x:v>
      </x:c>
      <x:c r="F2717" s="13" t="str">
        <x:v>Reconstitution documentée V4 — nouvelle rédaction V5</x:v>
      </x:c>
      <x:c r="G2717" s="15" t="n">
        <x:v>16</x:v>
      </x:c>
      <x:c r="H2717" s="15" t="n">
        <x:v>12</x:v>
      </x:c>
    </x:row>
    <x:row r="2718" ht="52" customHeight="1">
      <x:c r="A2718" s="13" t="str">
        <x:v>W3-N08</x:v>
      </x:c>
      <x:c r="B2718" s="13" t="str">
        <x:v>Le retour du courant</x:v>
      </x:c>
      <x:c r="C2718" s="13" t="str">
        <x:v>Guerre</x:v>
      </x:c>
      <x:c r="D2718" s="13" t="str">
        <x:v>Missions de guerre narrative</x:v>
      </x:c>
      <x:c r="E2718" s="13" t="str">
        <x:v>Lire Guerre</x:v>
      </x:c>
      <x:c r="F2718" s="13" t="str">
        <x:v>Reconstitution documentée V4 — nouvelle rédaction V5</x:v>
      </x:c>
      <x:c r="G2718" s="15" t="n">
        <x:v>16</x:v>
      </x:c>
      <x:c r="H2718" s="15" t="n">
        <x:v>13</x:v>
      </x:c>
    </x:row>
    <x:row r="2719" ht="52" customHeight="1">
      <x:c r="A2719" s="13" t="str">
        <x:v>W3-N09</x:v>
      </x:c>
      <x:c r="B2719" s="13" t="str">
        <x:v>L’ombre du sommet</x:v>
      </x:c>
      <x:c r="C2719" s="13" t="str">
        <x:v>Guerre</x:v>
      </x:c>
      <x:c r="D2719" s="13" t="str">
        <x:v>Missions de guerre narrative</x:v>
      </x:c>
      <x:c r="E2719" s="13" t="str">
        <x:v>Lire Guerre</x:v>
      </x:c>
      <x:c r="F2719" s="13" t="str">
        <x:v>Reconstitution documentée V4 — nouvelle rédaction V5</x:v>
      </x:c>
      <x:c r="G2719" s="15" t="n">
        <x:v>16</x:v>
      </x:c>
      <x:c r="H2719" s="15" t="n">
        <x:v>14</x:v>
      </x:c>
    </x:row>
    <x:row r="2720" ht="52" customHeight="1">
      <x:c r="A2720" s="13" t="str">
        <x:v>W3-N10</x:v>
      </x:c>
      <x:c r="B2720" s="13" t="str">
        <x:v>Le signal renvoyé</x:v>
      </x:c>
      <x:c r="C2720" s="13" t="str">
        <x:v>Guerre</x:v>
      </x:c>
      <x:c r="D2720" s="13" t="str">
        <x:v>Missions de guerre narrative</x:v>
      </x:c>
      <x:c r="E2720" s="13" t="str">
        <x:v>Lire Guerre</x:v>
      </x:c>
      <x:c r="F2720" s="13" t="str">
        <x:v>Reconstitution documentée V4 — nouvelle rédaction V5</x:v>
      </x:c>
      <x:c r="G2720" s="15" t="n">
        <x:v>16</x:v>
      </x:c>
      <x:c r="H2720" s="15" t="n">
        <x:v>15</x:v>
      </x:c>
    </x:row>
    <x:row r="2721" ht="52" customHeight="1">
      <x:c r="A2721" s="13" t="str">
        <x:v>W3-N11</x:v>
      </x:c>
      <x:c r="B2721" s="13" t="str">
        <x:v>La traversée à découvert</x:v>
      </x:c>
      <x:c r="C2721" s="13" t="str">
        <x:v>Guerre</x:v>
      </x:c>
      <x:c r="D2721" s="13" t="str">
        <x:v>Missions de guerre narrative</x:v>
      </x:c>
      <x:c r="E2721" s="13" t="str">
        <x:v>Lire Guerre</x:v>
      </x:c>
      <x:c r="F2721" s="13" t="str">
        <x:v>Reconstitution documentée V4 — nouvelle rédaction V5</x:v>
      </x:c>
      <x:c r="G2721" s="15" t="n">
        <x:v>16</x:v>
      </x:c>
      <x:c r="H2721" s="15" t="n">
        <x:v>16</x:v>
      </x:c>
    </x:row>
    <x:row r="2722" ht="52" customHeight="1">
      <x:c r="A2722" s="13" t="str">
        <x:v>W3-N12</x:v>
      </x:c>
      <x:c r="B2722" s="13" t="str">
        <x:v>Le défi du deuxième écho</x:v>
      </x:c>
      <x:c r="C2722" s="13" t="str">
        <x:v>Guerre</x:v>
      </x:c>
      <x:c r="D2722" s="13" t="str">
        <x:v>Missions de guerre narrative</x:v>
      </x:c>
      <x:c r="E2722" s="13" t="str">
        <x:v>Lire Guerre</x:v>
      </x:c>
      <x:c r="F2722" s="13" t="str">
        <x:v>Reconstitution documentée V4 — nouvelle rédaction V5</x:v>
      </x:c>
      <x:c r="G2722" s="15" t="n">
        <x:v>16</x:v>
      </x:c>
      <x:c r="H2722" s="15" t="n">
        <x:v>17</x:v>
      </x:c>
    </x:row>
    <x:row r="2723" ht="52" customHeight="1">
      <x:c r="A2723" s="13" t="str">
        <x:v>W3-N13</x:v>
      </x:c>
      <x:c r="B2723" s="13" t="str">
        <x:v>Les rails sans charge</x:v>
      </x:c>
      <x:c r="C2723" s="13" t="str">
        <x:v>Guerre</x:v>
      </x:c>
      <x:c r="D2723" s="13" t="str">
        <x:v>Missions de guerre narrative</x:v>
      </x:c>
      <x:c r="E2723" s="13" t="str">
        <x:v>Lire Guerre</x:v>
      </x:c>
      <x:c r="F2723" s="13" t="str">
        <x:v>Reconstitution documentée V4 — nouvelle rédaction V5</x:v>
      </x:c>
      <x:c r="G2723" s="15" t="n">
        <x:v>16</x:v>
      </x:c>
      <x:c r="H2723" s="15" t="n">
        <x:v>18</x:v>
      </x:c>
    </x:row>
    <x:row r="2724" ht="52" customHeight="1">
      <x:c r="A2724" s="13" t="str">
        <x:v>W3-N14</x:v>
      </x:c>
      <x:c r="B2724" s="13" t="str">
        <x:v>La porte à contrepoids</x:v>
      </x:c>
      <x:c r="C2724" s="13" t="str">
        <x:v>Guerre</x:v>
      </x:c>
      <x:c r="D2724" s="13" t="str">
        <x:v>Missions de guerre narrative</x:v>
      </x:c>
      <x:c r="E2724" s="13" t="str">
        <x:v>Lire Guerre</x:v>
      </x:c>
      <x:c r="F2724" s="13" t="str">
        <x:v>Reconstitution documentée V4 — nouvelle rédaction V5</x:v>
      </x:c>
      <x:c r="G2724" s="15" t="n">
        <x:v>16</x:v>
      </x:c>
      <x:c r="H2724" s="15" t="n">
        <x:v>19</x:v>
      </x:c>
    </x:row>
    <x:row r="2725" ht="52" customHeight="1">
      <x:c r="A2725" s="13" t="str">
        <x:v>W3-N15</x:v>
      </x:c>
      <x:c r="B2725" s="13" t="str">
        <x:v>Chaleur dans l’atelier mort</x:v>
      </x:c>
      <x:c r="C2725" s="13" t="str">
        <x:v>Guerre</x:v>
      </x:c>
      <x:c r="D2725" s="13" t="str">
        <x:v>Missions de guerre narrative</x:v>
      </x:c>
      <x:c r="E2725" s="13" t="str">
        <x:v>Lire Guerre</x:v>
      </x:c>
      <x:c r="F2725" s="13" t="str">
        <x:v>Reconstitution documentée V4 — nouvelle rédaction V5</x:v>
      </x:c>
      <x:c r="G2725" s="15" t="n">
        <x:v>16</x:v>
      </x:c>
      <x:c r="H2725" s="15" t="n">
        <x:v>20</x:v>
      </x:c>
    </x:row>
    <x:row r="2726" ht="52" customHeight="1">
      <x:c r="A2726" s="13" t="str">
        <x:v>W3-N16</x:v>
      </x:c>
      <x:c r="B2726" s="13" t="str">
        <x:v>Le poids du retour</x:v>
      </x:c>
      <x:c r="C2726" s="13" t="str">
        <x:v>Guerre</x:v>
      </x:c>
      <x:c r="D2726" s="13" t="str">
        <x:v>Missions de guerre narrative</x:v>
      </x:c>
      <x:c r="E2726" s="13" t="str">
        <x:v>Lire Guerre</x:v>
      </x:c>
      <x:c r="F2726" s="13" t="str">
        <x:v>Reconstitution documentée V4 — nouvelle rédaction V5</x:v>
      </x:c>
      <x:c r="G2726" s="15" t="n">
        <x:v>16</x:v>
      </x:c>
      <x:c r="H2726" s="15" t="n">
        <x:v>21</x:v>
      </x:c>
    </x:row>
    <x:row r="2727" ht="52" customHeight="1">
      <x:c r="A2727" s="13" t="str">
        <x:v>W3-N17</x:v>
      </x:c>
      <x:c r="B2727" s="13" t="str">
        <x:v>Le reflet dans la poussière</x:v>
      </x:c>
      <x:c r="C2727" s="13" t="str">
        <x:v>Guerre</x:v>
      </x:c>
      <x:c r="D2727" s="13" t="str">
        <x:v>Missions de guerre narrative</x:v>
      </x:c>
      <x:c r="E2727" s="13" t="str">
        <x:v>Lire Guerre</x:v>
      </x:c>
      <x:c r="F2727" s="13" t="str">
        <x:v>Reconstitution documentée V4 — nouvelle rédaction V5</x:v>
      </x:c>
      <x:c r="G2727" s="15" t="n">
        <x:v>16</x:v>
      </x:c>
      <x:c r="H2727" s="15" t="n">
        <x:v>22</x:v>
      </x:c>
    </x:row>
    <x:row r="2728" ht="52" customHeight="1">
      <x:c r="A2728" s="13" t="str">
        <x:v>W3-N18</x:v>
      </x:c>
      <x:c r="B2728" s="13" t="str">
        <x:v>L’émetteur porté à la main</x:v>
      </x:c>
      <x:c r="C2728" s="13" t="str">
        <x:v>Guerre</x:v>
      </x:c>
      <x:c r="D2728" s="13" t="str">
        <x:v>Missions de guerre narrative</x:v>
      </x:c>
      <x:c r="E2728" s="13" t="str">
        <x:v>Lire Guerre</x:v>
      </x:c>
      <x:c r="F2728" s="13" t="str">
        <x:v>Reconstitution documentée V4 — nouvelle rédaction V5</x:v>
      </x:c>
      <x:c r="G2728" s="15" t="n">
        <x:v>16</x:v>
      </x:c>
      <x:c r="H2728" s="15" t="n">
        <x:v>23</x:v>
      </x:c>
    </x:row>
    <x:row r="2729" ht="52" customHeight="1">
      <x:c r="A2729" s="13" t="str">
        <x:v>W3-N19</x:v>
      </x:c>
      <x:c r="B2729" s="13" t="str">
        <x:v>Trois points avant le vent</x:v>
      </x:c>
      <x:c r="C2729" s="13" t="str">
        <x:v>Guerre</x:v>
      </x:c>
      <x:c r="D2729" s="13" t="str">
        <x:v>Missions de guerre narrative</x:v>
      </x:c>
      <x:c r="E2729" s="13" t="str">
        <x:v>Lire Guerre</x:v>
      </x:c>
      <x:c r="F2729" s="13" t="str">
        <x:v>Reconstitution documentée V4 — nouvelle rédaction V5</x:v>
      </x:c>
      <x:c r="G2729" s="15" t="n">
        <x:v>16</x:v>
      </x:c>
      <x:c r="H2729" s="15" t="n">
        <x:v>24</x:v>
      </x:c>
    </x:row>
    <x:row r="2730" ht="52" customHeight="1">
      <x:c r="A2730" s="13" t="str">
        <x:v>W3-N20</x:v>
      </x:c>
      <x:c r="B2730" s="13" t="str">
        <x:v>La chasse du dernier départ</x:v>
      </x:c>
      <x:c r="C2730" s="13" t="str">
        <x:v>Guerre</x:v>
      </x:c>
      <x:c r="D2730" s="13" t="str">
        <x:v>Missions de guerre narrative</x:v>
      </x:c>
      <x:c r="E2730" s="13" t="str">
        <x:v>Lire Guerre</x:v>
      </x:c>
      <x:c r="F2730" s="13" t="str">
        <x:v>Reconstitution documentée V4 — nouvelle rédaction V5</x:v>
      </x:c>
      <x:c r="G2730" s="15" t="n">
        <x:v>16</x:v>
      </x:c>
      <x:c r="H2730" s="15" t="n">
        <x:v>25</x:v>
      </x:c>
    </x:row>
    <x:row r="2731" ht="52" customHeight="1">
      <x:c r="A2731" s="13" t="str">
        <x:v>W3-N21</x:v>
      </x:c>
      <x:c r="B2731" s="13" t="str">
        <x:v>Les trois pistes du gué</x:v>
      </x:c>
      <x:c r="C2731" s="13" t="str">
        <x:v>Guerre</x:v>
      </x:c>
      <x:c r="D2731" s="13" t="str">
        <x:v>Missions de guerre narrative</x:v>
      </x:c>
      <x:c r="E2731" s="13" t="str">
        <x:v>Lire Guerre</x:v>
      </x:c>
      <x:c r="F2731" s="13" t="str">
        <x:v>Reconstitution documentée V4 — nouvelle rédaction V5</x:v>
      </x:c>
      <x:c r="G2731" s="15" t="n">
        <x:v>16</x:v>
      </x:c>
      <x:c r="H2731" s="15" t="n">
        <x:v>26</x:v>
      </x:c>
    </x:row>
    <x:row r="2732" ht="52" customHeight="1">
      <x:c r="A2732" s="13" t="str">
        <x:v>W3-N22</x:v>
      </x:c>
      <x:c r="B2732" s="13" t="str">
        <x:v>Le piège qui ferme la forêt</x:v>
      </x:c>
      <x:c r="C2732" s="13" t="str">
        <x:v>Guerre</x:v>
      </x:c>
      <x:c r="D2732" s="13" t="str">
        <x:v>Missions de guerre narrative</x:v>
      </x:c>
      <x:c r="E2732" s="13" t="str">
        <x:v>Lire Guerre</x:v>
      </x:c>
      <x:c r="F2732" s="13" t="str">
        <x:v>Reconstitution documentée V4 — nouvelle rédaction V5</x:v>
      </x:c>
      <x:c r="G2732" s="15" t="n">
        <x:v>16</x:v>
      </x:c>
      <x:c r="H2732" s="15" t="n">
        <x:v>27</x:v>
      </x:c>
    </x:row>
    <x:row r="2733" ht="52" customHeight="1">
      <x:c r="A2733" s="13" t="str">
        <x:v>W3-N23</x:v>
      </x:c>
      <x:c r="B2733" s="13" t="str">
        <x:v>La clairière des quatre lances</x:v>
      </x:c>
      <x:c r="C2733" s="13" t="str">
        <x:v>Guerre</x:v>
      </x:c>
      <x:c r="D2733" s="13" t="str">
        <x:v>Missions de guerre narrative</x:v>
      </x:c>
      <x:c r="E2733" s="13" t="str">
        <x:v>Lire Guerre</x:v>
      </x:c>
      <x:c r="F2733" s="13" t="str">
        <x:v>Reconstitution documentée V4 — nouvelle rédaction V5</x:v>
      </x:c>
      <x:c r="G2733" s="15" t="n">
        <x:v>16</x:v>
      </x:c>
      <x:c r="H2733" s="15" t="n">
        <x:v>28</x:v>
      </x:c>
    </x:row>
    <x:row r="2734" ht="52" customHeight="1">
      <x:c r="A2734" s="13" t="str">
        <x:v>W3-N24</x:v>
      </x:c>
      <x:c r="B2734" s="13" t="str">
        <x:v>Ce qui revient de la canopée</x:v>
      </x:c>
      <x:c r="C2734" s="13" t="str">
        <x:v>Guerre</x:v>
      </x:c>
      <x:c r="D2734" s="13" t="str">
        <x:v>Missions de guerre narrative</x:v>
      </x:c>
      <x:c r="E2734" s="13" t="str">
        <x:v>Lire Guerre</x:v>
      </x:c>
      <x:c r="F2734" s="13" t="str">
        <x:v>Reconstitution documentée V4 — nouvelle rédaction V5</x:v>
      </x:c>
      <x:c r="G2734" s="15" t="n">
        <x:v>16</x:v>
      </x:c>
      <x:c r="H2734" s="15" t="n">
        <x:v>29</x:v>
      </x:c>
    </x:row>
    <x:row r="2735" ht="52" customHeight="1">
      <x:c r="A2735" s="13" t="str">
        <x:v>W3-N25</x:v>
      </x:c>
      <x:c r="B2735" s="13" t="str">
        <x:v>Sous le quai des lances</x:v>
      </x:c>
      <x:c r="C2735" s="13" t="str">
        <x:v>Guerre</x:v>
      </x:c>
      <x:c r="D2735" s="13" t="str">
        <x:v>Missions de guerre narrative</x:v>
      </x:c>
      <x:c r="E2735" s="13" t="str">
        <x:v>Lire Guerre</x:v>
      </x:c>
      <x:c r="F2735" s="13" t="str">
        <x:v>Reconstitution documentée V4 — nouvelle rédaction V5</x:v>
      </x:c>
      <x:c r="G2735" s="15" t="n">
        <x:v>16</x:v>
      </x:c>
      <x:c r="H2735" s="15" t="n">
        <x:v>30</x:v>
      </x:c>
    </x:row>
    <x:row r="2736" ht="52" customHeight="1">
      <x:c r="A2736" s="13" t="str">
        <x:v>W3-N26</x:v>
      </x:c>
      <x:c r="B2736" s="13" t="str">
        <x:v>La chaîne du chenal</x:v>
      </x:c>
      <x:c r="C2736" s="13" t="str">
        <x:v>Guerre</x:v>
      </x:c>
      <x:c r="D2736" s="13" t="str">
        <x:v>Missions de guerre narrative</x:v>
      </x:c>
      <x:c r="E2736" s="13" t="str">
        <x:v>Lire Guerre</x:v>
      </x:c>
      <x:c r="F2736" s="13" t="str">
        <x:v>Reconstitution documentée V4 — nouvelle rédaction V5</x:v>
      </x:c>
      <x:c r="G2736" s="15" t="n">
        <x:v>16</x:v>
      </x:c>
      <x:c r="H2736" s="15" t="n">
        <x:v>31</x:v>
      </x:c>
    </x:row>
    <x:row r="2737" ht="52" customHeight="1">
      <x:c r="A2737" s="13" t="str">
        <x:v>W3-N27</x:v>
      </x:c>
      <x:c r="B2737" s="13" t="str">
        <x:v>Le duel des deux proue</x:v>
      </x:c>
      <x:c r="C2737" s="13" t="str">
        <x:v>Guerre</x:v>
      </x:c>
      <x:c r="D2737" s="13" t="str">
        <x:v>Missions de guerre narrative</x:v>
      </x:c>
      <x:c r="E2737" s="13" t="str">
        <x:v>Lire Guerre</x:v>
      </x:c>
      <x:c r="F2737" s="13" t="str">
        <x:v>Reconstitution documentée V4 — nouvelle rédaction V5</x:v>
      </x:c>
      <x:c r="G2737" s="15" t="n">
        <x:v>16</x:v>
      </x:c>
      <x:c r="H2737" s="15" t="n">
        <x:v>32</x:v>
      </x:c>
    </x:row>
    <x:row r="2738" ht="52" customHeight="1">
      <x:c r="A2738" s="13" t="str">
        <x:v>W3-N28</x:v>
      </x:c>
      <x:c r="B2738" s="13" t="str">
        <x:v>Le feu du retour</x:v>
      </x:c>
      <x:c r="C2738" s="13" t="str">
        <x:v>Guerre</x:v>
      </x:c>
      <x:c r="D2738" s="13" t="str">
        <x:v>Missions de guerre narrative</x:v>
      </x:c>
      <x:c r="E2738" s="13" t="str">
        <x:v>Lire Guerre</x:v>
      </x:c>
      <x:c r="F2738" s="13" t="str">
        <x:v>Reconstitution documentée V4 — nouvelle rédaction V5</x:v>
      </x:c>
      <x:c r="G2738" s="15" t="n">
        <x:v>16</x:v>
      </x:c>
      <x:c r="H2738" s="15" t="n">
        <x:v>33</x:v>
      </x:c>
    </x:row>
    <x:row r="2739" ht="52" customHeight="1">
      <x:c r="A2739" s="13" t="str">
        <x:v>W3-N29</x:v>
      </x:c>
      <x:c r="B2739" s="13" t="str">
        <x:v>Le pas qui manque</x:v>
      </x:c>
      <x:c r="C2739" s="13" t="str">
        <x:v>Guerre</x:v>
      </x:c>
      <x:c r="D2739" s="13" t="str">
        <x:v>Missions de guerre narrative</x:v>
      </x:c>
      <x:c r="E2739" s="13" t="str">
        <x:v>Lire Guerre</x:v>
      </x:c>
      <x:c r="F2739" s="13" t="str">
        <x:v>Reconstitution documentée V4 — nouvelle rédaction V5</x:v>
      </x:c>
      <x:c r="G2739" s="15" t="n">
        <x:v>16</x:v>
      </x:c>
      <x:c r="H2739" s="15" t="n">
        <x:v>34</x:v>
      </x:c>
    </x:row>
    <x:row r="2740" ht="52" customHeight="1">
      <x:c r="A2740" s="13" t="str">
        <x:v>W3-N30</x:v>
      </x:c>
      <x:c r="B2740" s="13" t="str">
        <x:v>La corde sous la glace</x:v>
      </x:c>
      <x:c r="C2740" s="13" t="str">
        <x:v>Guerre</x:v>
      </x:c>
      <x:c r="D2740" s="13" t="str">
        <x:v>Missions de guerre narrative</x:v>
      </x:c>
      <x:c r="E2740" s="13" t="str">
        <x:v>Lire Guerre</x:v>
      </x:c>
      <x:c r="F2740" s="13" t="str">
        <x:v>Reconstitution documentée V4 — nouvelle rédaction V5</x:v>
      </x:c>
      <x:c r="G2740" s="15" t="n">
        <x:v>16</x:v>
      </x:c>
      <x:c r="H2740" s="15" t="n">
        <x:v>35</x:v>
      </x:c>
    </x:row>
    <x:row r="2741" ht="52" customHeight="1">
      <x:c r="A2741" s="13" t="str">
        <x:v>W3-N31</x:v>
      </x:c>
      <x:c r="B2741" s="13" t="str">
        <x:v>La bête derrière le souffle</x:v>
      </x:c>
      <x:c r="C2741" s="13" t="str">
        <x:v>Guerre</x:v>
      </x:c>
      <x:c r="D2741" s="13" t="str">
        <x:v>Missions de guerre narrative</x:v>
      </x:c>
      <x:c r="E2741" s="13" t="str">
        <x:v>Lire Guerre</x:v>
      </x:c>
      <x:c r="F2741" s="13" t="str">
        <x:v>Reconstitution documentée V4 — nouvelle rédaction V5</x:v>
      </x:c>
      <x:c r="G2741" s="15" t="n">
        <x:v>16</x:v>
      </x:c>
      <x:c r="H2741" s="15" t="n">
        <x:v>36</x:v>
      </x:c>
    </x:row>
    <x:row r="2742" ht="52" customHeight="1">
      <x:c r="A2742" s="13" t="str">
        <x:v>W3-N32</x:v>
      </x:c>
      <x:c r="B2742" s="13" t="str">
        <x:v>Les noms revenus du froid</x:v>
      </x:c>
      <x:c r="C2742" s="13" t="str">
        <x:v>Guerre</x:v>
      </x:c>
      <x:c r="D2742" s="13" t="str">
        <x:v>Missions de guerre narrative</x:v>
      </x:c>
      <x:c r="E2742" s="13" t="str">
        <x:v>Lire Guerre</x:v>
      </x:c>
      <x:c r="F2742" s="13" t="str">
        <x:v>Reconstitution documentée V4 — nouvelle rédaction V5</x:v>
      </x:c>
      <x:c r="G2742" s="15" t="n">
        <x:v>16</x:v>
      </x:c>
      <x:c r="H2742" s="15" t="n">
        <x:v>37</x:v>
      </x:c>
    </x:row>
    <x:row r="2743" ht="52" customHeight="1">
      <x:c r="A2743" s="13" t="str">
        <x:v>W3-N33</x:v>
      </x:c>
      <x:c r="B2743" s="13" t="str">
        <x:v>Le relais sans réponse</x:v>
      </x:c>
      <x:c r="C2743" s="13" t="str">
        <x:v>Guerre</x:v>
      </x:c>
      <x:c r="D2743" s="13" t="str">
        <x:v>Missions de guerre narrative</x:v>
      </x:c>
      <x:c r="E2743" s="13" t="str">
        <x:v>Lire Guerre</x:v>
      </x:c>
      <x:c r="F2743" s="13" t="str">
        <x:v>Reconstitution documentée V4 — nouvelle rédaction V5</x:v>
      </x:c>
      <x:c r="G2743" s="15" t="n">
        <x:v>16</x:v>
      </x:c>
      <x:c r="H2743" s="15" t="n">
        <x:v>38</x:v>
      </x:c>
    </x:row>
    <x:row r="2744" ht="52" customHeight="1">
      <x:c r="A2744" s="13" t="str">
        <x:v>W3-N34</x:v>
      </x:c>
      <x:c r="B2744" s="13" t="str">
        <x:v>L’ascenseur sous les tirs</x:v>
      </x:c>
      <x:c r="C2744" s="13" t="str">
        <x:v>Guerre</x:v>
      </x:c>
      <x:c r="D2744" s="13" t="str">
        <x:v>Missions de guerre narrative</x:v>
      </x:c>
      <x:c r="E2744" s="13" t="str">
        <x:v>Lire Guerre</x:v>
      </x:c>
      <x:c r="F2744" s="13" t="str">
        <x:v>Reconstitution documentée V4 — nouvelle rédaction V5</x:v>
      </x:c>
      <x:c r="G2744" s="15" t="n">
        <x:v>16</x:v>
      </x:c>
      <x:c r="H2744" s="15" t="n">
        <x:v>39</x:v>
      </x:c>
    </x:row>
    <x:row r="2745" ht="52" customHeight="1">
      <x:c r="A2745" s="13" t="str">
        <x:v>W3-N35</x:v>
      </x:c>
      <x:c r="B2745" s="13" t="str">
        <x:v>Les lances du faux passage</x:v>
      </x:c>
      <x:c r="C2745" s="13" t="str">
        <x:v>Guerre</x:v>
      </x:c>
      <x:c r="D2745" s="13" t="str">
        <x:v>Missions de guerre narrative</x:v>
      </x:c>
      <x:c r="E2745" s="13" t="str">
        <x:v>Lire Guerre</x:v>
      </x:c>
      <x:c r="F2745" s="13" t="str">
        <x:v>Reconstitution documentée V4 — nouvelle rédaction V5</x:v>
      </x:c>
      <x:c r="G2745" s="15" t="n">
        <x:v>16</x:v>
      </x:c>
      <x:c r="H2745" s="15" t="n">
        <x:v>40</x:v>
      </x:c>
    </x:row>
    <x:row r="2746" ht="52" customHeight="1">
      <x:c r="A2746" s="13" t="str">
        <x:v>W3-N36</x:v>
      </x:c>
      <x:c r="B2746" s="13" t="str">
        <x:v>La limite gravée au sol</x:v>
      </x:c>
      <x:c r="C2746" s="13" t="str">
        <x:v>Guerre</x:v>
      </x:c>
      <x:c r="D2746" s="13" t="str">
        <x:v>Missions de guerre narrative</x:v>
      </x:c>
      <x:c r="E2746" s="13" t="str">
        <x:v>Lire Guerre</x:v>
      </x:c>
      <x:c r="F2746" s="13" t="str">
        <x:v>Reconstitution documentée V4 — nouvelle rédaction V5</x:v>
      </x:c>
      <x:c r="G2746" s="15" t="n">
        <x:v>16</x:v>
      </x:c>
      <x:c r="H2746" s="15" t="n">
        <x:v>41</x:v>
      </x:c>
    </x:row>
    <x:row r="2747" ht="52" customHeight="1">
      <x:c r="A2747" s="13" t="str">
        <x:v>W3-N37</x:v>
      </x:c>
      <x:c r="B2747" s="13" t="str">
        <x:v>Le masque sans porteur</x:v>
      </x:c>
      <x:c r="C2747" s="13" t="str">
        <x:v>Guerre</x:v>
      </x:c>
      <x:c r="D2747" s="13" t="str">
        <x:v>Missions de guerre narrative</x:v>
      </x:c>
      <x:c r="E2747" s="13" t="str">
        <x:v>Lire Guerre</x:v>
      </x:c>
      <x:c r="F2747" s="13" t="str">
        <x:v>Reconstitution documentée V4 — nouvelle rédaction V5</x:v>
      </x:c>
      <x:c r="G2747" s="15" t="n">
        <x:v>16</x:v>
      </x:c>
      <x:c r="H2747" s="15" t="n">
        <x:v>42</x:v>
      </x:c>
    </x:row>
    <x:row r="2748" ht="52" customHeight="1">
      <x:c r="A2748" s="13" t="str">
        <x:v>W3-N38</x:v>
      </x:c>
      <x:c r="B2748" s="13" t="str">
        <x:v>Les pas dans la coque</x:v>
      </x:c>
      <x:c r="C2748" s="13" t="str">
        <x:v>Guerre</x:v>
      </x:c>
      <x:c r="D2748" s="13" t="str">
        <x:v>Missions de guerre narrative</x:v>
      </x:c>
      <x:c r="E2748" s="13" t="str">
        <x:v>Lire Guerre</x:v>
      </x:c>
      <x:c r="F2748" s="13" t="str">
        <x:v>Reconstitution documentée V4 — nouvelle rédaction V5</x:v>
      </x:c>
      <x:c r="G2748" s="15" t="n">
        <x:v>16</x:v>
      </x:c>
      <x:c r="H2748" s="15" t="n">
        <x:v>43</x:v>
      </x:c>
    </x:row>
    <x:row r="2749" ht="52" customHeight="1">
      <x:c r="A2749" s="13" t="str">
        <x:v>W3-N39</x:v>
      </x:c>
      <x:c r="B2749" s="13" t="str">
        <x:v>Le cercle des prises volées</x:v>
      </x:c>
      <x:c r="C2749" s="13" t="str">
        <x:v>Guerre</x:v>
      </x:c>
      <x:c r="D2749" s="13" t="str">
        <x:v>Missions de guerre narrative</x:v>
      </x:c>
      <x:c r="E2749" s="13" t="str">
        <x:v>Lire Guerre</x:v>
      </x:c>
      <x:c r="F2749" s="13" t="str">
        <x:v>Reconstitution documentée V4 — nouvelle rédaction V5</x:v>
      </x:c>
      <x:c r="G2749" s="15" t="n">
        <x:v>16</x:v>
      </x:c>
      <x:c r="H2749" s="15" t="n">
        <x:v>44</x:v>
      </x:c>
    </x:row>
    <x:row r="2750" ht="52" customHeight="1">
      <x:c r="A2750" s="13" t="str">
        <x:v>W3-N40</x:v>
      </x:c>
      <x:c r="B2750" s="13" t="str">
        <x:v>Ceux qui réclament leur masque</x:v>
      </x:c>
      <x:c r="C2750" s="13" t="str">
        <x:v>Guerre</x:v>
      </x:c>
      <x:c r="D2750" s="13" t="str">
        <x:v>Missions de guerre narrative</x:v>
      </x:c>
      <x:c r="E2750" s="13" t="str">
        <x:v>Lire Guerre</x:v>
      </x:c>
      <x:c r="F2750" s="13" t="str">
        <x:v>Reconstitution documentée V4 — nouvelle rédaction V5</x:v>
      </x:c>
      <x:c r="G2750" s="15" t="n">
        <x:v>16</x:v>
      </x:c>
      <x:c r="H2750" s="15" t="n">
        <x:v>45</x:v>
      </x:c>
    </x:row>
    <x:row r="2751" ht="52" customHeight="1">
      <x:c r="A2751" s="13" t="str">
        <x:v>W3-N41</x:v>
      </x:c>
      <x:c r="B2751" s="13" t="str">
        <x:v>La lanterne restée allumée</x:v>
      </x:c>
      <x:c r="C2751" s="13" t="str">
        <x:v>Guerre</x:v>
      </x:c>
      <x:c r="D2751" s="13" t="str">
        <x:v>Missions de guerre narrative</x:v>
      </x:c>
      <x:c r="E2751" s="13" t="str">
        <x:v>Lire Guerre</x:v>
      </x:c>
      <x:c r="F2751" s="13" t="str">
        <x:v>Reconstitution documentée V4 — nouvelle rédaction V5</x:v>
      </x:c>
      <x:c r="G2751" s="15" t="n">
        <x:v>16</x:v>
      </x:c>
      <x:c r="H2751" s="15" t="n">
        <x:v>46</x:v>
      </x:c>
    </x:row>
    <x:row r="2752" ht="52" customHeight="1">
      <x:c r="A2752" s="13" t="str">
        <x:v>W3-N42</x:v>
      </x:c>
      <x:c r="B2752" s="13" t="str">
        <x:v>Le passage des trois charges</x:v>
      </x:c>
      <x:c r="C2752" s="13" t="str">
        <x:v>Guerre</x:v>
      </x:c>
      <x:c r="D2752" s="13" t="str">
        <x:v>Missions de guerre narrative</x:v>
      </x:c>
      <x:c r="E2752" s="13" t="str">
        <x:v>Lire Guerre</x:v>
      </x:c>
      <x:c r="F2752" s="13" t="str">
        <x:v>Reconstitution documentée V4 — nouvelle rédaction V5</x:v>
      </x:c>
      <x:c r="G2752" s="15" t="n">
        <x:v>16</x:v>
      </x:c>
      <x:c r="H2752" s="15" t="n">
        <x:v>47</x:v>
      </x:c>
    </x:row>
    <x:row r="2753" ht="52" customHeight="1">
      <x:c r="A2753" s="13" t="str">
        <x:v>W3-N43</x:v>
      </x:c>
      <x:c r="B2753" s="13" t="str">
        <x:v>Le chasseur du dernier pont</x:v>
      </x:c>
      <x:c r="C2753" s="13" t="str">
        <x:v>Guerre</x:v>
      </x:c>
      <x:c r="D2753" s="13" t="str">
        <x:v>Missions de guerre narrative</x:v>
      </x:c>
      <x:c r="E2753" s="13" t="str">
        <x:v>Lire Guerre</x:v>
      </x:c>
      <x:c r="F2753" s="13" t="str">
        <x:v>Reconstitution documentée V4 — nouvelle rédaction V5</x:v>
      </x:c>
      <x:c r="G2753" s="15" t="n">
        <x:v>16</x:v>
      </x:c>
      <x:c r="H2753" s="15" t="n">
        <x:v>48</x:v>
      </x:c>
    </x:row>
    <x:row r="2754" ht="52" customHeight="1">
      <x:c r="A2754" s="13" t="str">
        <x:v>W3-N44</x:v>
      </x:c>
      <x:c r="B2754" s="13" t="str">
        <x:v>Les places du navire</x:v>
      </x:c>
      <x:c r="C2754" s="13" t="str">
        <x:v>Guerre</x:v>
      </x:c>
      <x:c r="D2754" s="13" t="str">
        <x:v>Missions de guerre narrative</x:v>
      </x:c>
      <x:c r="E2754" s="13" t="str">
        <x:v>Lire Guerre</x:v>
      </x:c>
      <x:c r="F2754" s="13" t="str">
        <x:v>Reconstitution documentée V4 — nouvelle rédaction V5</x:v>
      </x:c>
      <x:c r="G2754" s="15" t="n">
        <x:v>16</x:v>
      </x:c>
      <x:c r="H2754" s="15" t="n">
        <x:v>49</x:v>
      </x:c>
    </x:row>
    <x:row r="2755" ht="52" customHeight="1">
      <x:c r="A2755" s="13" t="str">
        <x:v>W3-N45</x:v>
      </x:c>
      <x:c r="B2755" s="13" t="str">
        <x:v>Ce que les éclaireurs voient</x:v>
      </x:c>
      <x:c r="C2755" s="13" t="str">
        <x:v>Guerre</x:v>
      </x:c>
      <x:c r="D2755" s="13" t="str">
        <x:v>Missions de guerre narrative</x:v>
      </x:c>
      <x:c r="E2755" s="13" t="str">
        <x:v>Lire Guerre</x:v>
      </x:c>
      <x:c r="F2755" s="13" t="str">
        <x:v>Reconstitution documentée V4 — nouvelle rédaction V5</x:v>
      </x:c>
      <x:c r="G2755" s="15" t="n">
        <x:v>16</x:v>
      </x:c>
      <x:c r="H2755" s="15" t="n">
        <x:v>50</x:v>
      </x:c>
    </x:row>
    <x:row r="2756" ht="52" customHeight="1">
      <x:c r="A2756" s="13" t="str">
        <x:v>W3-N46</x:v>
      </x:c>
      <x:c r="B2756" s="13" t="str">
        <x:v>Les porteurs avant les lances</x:v>
      </x:c>
      <x:c r="C2756" s="13" t="str">
        <x:v>Guerre</x:v>
      </x:c>
      <x:c r="D2756" s="13" t="str">
        <x:v>Missions de guerre narrative</x:v>
      </x:c>
      <x:c r="E2756" s="13" t="str">
        <x:v>Lire Guerre</x:v>
      </x:c>
      <x:c r="F2756" s="13" t="str">
        <x:v>Reconstitution documentée V4 — nouvelle rédaction V5</x:v>
      </x:c>
      <x:c r="G2756" s="15" t="n">
        <x:v>16</x:v>
      </x:c>
      <x:c r="H2756" s="15" t="n">
        <x:v>51</x:v>
      </x:c>
    </x:row>
    <x:row r="2757" ht="52" customHeight="1">
      <x:c r="A2757" s="13" t="str">
        <x:v>W3-N47</x:v>
      </x:c>
      <x:c r="B2757" s="13" t="str">
        <x:v>Le champ du dernier appel</x:v>
      </x:c>
      <x:c r="C2757" s="13" t="str">
        <x:v>Guerre</x:v>
      </x:c>
      <x:c r="D2757" s="13" t="str">
        <x:v>Missions de guerre narrative</x:v>
      </x:c>
      <x:c r="E2757" s="13" t="str">
        <x:v>Lire Guerre</x:v>
      </x:c>
      <x:c r="F2757" s="13" t="str">
        <x:v>Reconstitution documentée V4 — nouvelle rédaction V5</x:v>
      </x:c>
      <x:c r="G2757" s="15" t="n">
        <x:v>16</x:v>
      </x:c>
      <x:c r="H2757" s="15" t="n">
        <x:v>52</x:v>
      </x:c>
    </x:row>
    <x:row r="2758" ht="52" customHeight="1">
      <x:c r="A2758" s="13" t="str">
        <x:v>W3-N48</x:v>
      </x:c>
      <x:c r="B2758" s="13" t="str">
        <x:v>Les feux qui restent</x:v>
      </x:c>
      <x:c r="C2758" s="13" t="str">
        <x:v>Guerre</x:v>
      </x:c>
      <x:c r="D2758" s="13" t="str">
        <x:v>Missions de guerre narrative</x:v>
      </x:c>
      <x:c r="E2758" s="13" t="str">
        <x:v>Lire Guerre</x:v>
      </x:c>
      <x:c r="F2758" s="13" t="str">
        <x:v>Reconstitution documentée V4 — nouvelle rédaction V5</x:v>
      </x:c>
      <x:c r="G2758" s="15" t="n">
        <x:v>16</x:v>
      </x:c>
      <x:c r="H2758" s="15" t="n">
        <x:v>53</x:v>
      </x:c>
    </x:row>
    <x:row r="2759" ht="52" customHeight="1">
      <x:c r="A2759" s="13" t="str">
        <x:v>W3-RTS01</x:v>
      </x:c>
      <x:c r="B2759" s="13" t="str">
        <x:v>L’angle avant le pont</x:v>
      </x:c>
      <x:c r="C2759" s="13" t="str">
        <x:v>Guerre</x:v>
      </x:c>
      <x:c r="D2759" s="13" t="str">
        <x:v>Scénarios RTS</x:v>
      </x:c>
      <x:c r="E2759" s="13" t="str">
        <x:v>Lire Guerre</x:v>
      </x:c>
      <x:c r="F2759" s="13" t="str">
        <x:v>Reconstitution documentée V4 — nouvelle rédaction V5</x:v>
      </x:c>
      <x:c r="G2759" s="15" t="n">
        <x:v>16</x:v>
      </x:c>
      <x:c r="H2759" s="15" t="n">
        <x:v>6</x:v>
      </x:c>
    </x:row>
    <x:row r="2760" ht="52" customHeight="1">
      <x:c r="A2760" s="13" t="str">
        <x:v>W3-RTS02</x:v>
      </x:c>
      <x:c r="B2760" s="13" t="str">
        <x:v>Le sommet change de mains</x:v>
      </x:c>
      <x:c r="C2760" s="13" t="str">
        <x:v>Guerre</x:v>
      </x:c>
      <x:c r="D2760" s="13" t="str">
        <x:v>Scénarios RTS</x:v>
      </x:c>
      <x:c r="E2760" s="13" t="str">
        <x:v>Lire Guerre</x:v>
      </x:c>
      <x:c r="F2760" s="13" t="str">
        <x:v>Reconstitution documentée V4 — nouvelle rédaction V5</x:v>
      </x:c>
      <x:c r="G2760" s="15" t="n">
        <x:v>16</x:v>
      </x:c>
      <x:c r="H2760" s="15" t="n">
        <x:v>7</x:v>
      </x:c>
    </x:row>
    <x:row r="2761" ht="52" customHeight="1">
      <x:c r="A2761" s="13" t="str">
        <x:v>W3-RTS03</x:v>
      </x:c>
      <x:c r="B2761" s="13" t="str">
        <x:v>La conduite sous les lances</x:v>
      </x:c>
      <x:c r="C2761" s="13" t="str">
        <x:v>Guerre</x:v>
      </x:c>
      <x:c r="D2761" s="13" t="str">
        <x:v>Scénarios RTS</x:v>
      </x:c>
      <x:c r="E2761" s="13" t="str">
        <x:v>Lire Guerre</x:v>
      </x:c>
      <x:c r="F2761" s="13" t="str">
        <x:v>Reconstitution documentée V4 — nouvelle rédaction V5</x:v>
      </x:c>
      <x:c r="G2761" s="15" t="n">
        <x:v>16</x:v>
      </x:c>
      <x:c r="H2761" s="15" t="n">
        <x:v>8</x:v>
      </x:c>
    </x:row>
    <x:row r="2762" ht="52" customHeight="1">
      <x:c r="A2762" s="13" t="str">
        <x:v>W3-RTS04</x:v>
      </x:c>
      <x:c r="B2762" s="13" t="str">
        <x:v>Le bassin retourne le piège</x:v>
      </x:c>
      <x:c r="C2762" s="13" t="str">
        <x:v>Guerre</x:v>
      </x:c>
      <x:c r="D2762" s="13" t="str">
        <x:v>Scénarios RTS</x:v>
      </x:c>
      <x:c r="E2762" s="13" t="str">
        <x:v>Lire Guerre</x:v>
      </x:c>
      <x:c r="F2762" s="13" t="str">
        <x:v>Reconstitution documentée V4 — nouvelle rédaction V5</x:v>
      </x:c>
      <x:c r="G2762" s="15" t="n">
        <x:v>16</x:v>
      </x:c>
      <x:c r="H2762" s="15" t="n">
        <x:v>9</x:v>
      </x:c>
    </x:row>
    <x:row r="2763" ht="52" customHeight="1">
      <x:c r="A2763" s="13" t="str">
        <x:v>W3-RTS05</x:v>
      </x:c>
      <x:c r="B2763" s="13" t="str">
        <x:v>Le porteur entre trois cratères</x:v>
      </x:c>
      <x:c r="C2763" s="13" t="str">
        <x:v>Guerre</x:v>
      </x:c>
      <x:c r="D2763" s="13" t="str">
        <x:v>Scénarios RTS</x:v>
      </x:c>
      <x:c r="E2763" s="13" t="str">
        <x:v>Lire Guerre</x:v>
      </x:c>
      <x:c r="F2763" s="13" t="str">
        <x:v>Reconstitution documentée V4 — nouvelle rédaction V5</x:v>
      </x:c>
      <x:c r="G2763" s="15" t="n">
        <x:v>16</x:v>
      </x:c>
      <x:c r="H2763" s="15" t="n">
        <x:v>10</x:v>
      </x:c>
    </x:row>
    <x:row r="2764" ht="52" customHeight="1">
      <x:c r="A2764" s="13" t="str">
        <x:v>W3-RTS06</x:v>
      </x:c>
      <x:c r="B2764" s="13" t="str">
        <x:v>Les chasseurs derrière le vent</x:v>
      </x:c>
      <x:c r="C2764" s="13" t="str">
        <x:v>Guerre</x:v>
      </x:c>
      <x:c r="D2764" s="13" t="str">
        <x:v>Scénarios RTS</x:v>
      </x:c>
      <x:c r="E2764" s="13" t="str">
        <x:v>Lire Guerre</x:v>
      </x:c>
      <x:c r="F2764" s="13" t="str">
        <x:v>Reconstitution documentée V4 — nouvelle rédaction V5</x:v>
      </x:c>
      <x:c r="G2764" s="15" t="n">
        <x:v>16</x:v>
      </x:c>
      <x:c r="H2764" s="15" t="n">
        <x:v>11</x:v>
      </x:c>
    </x:row>
    <x:row r="2765" ht="52" customHeight="1">
      <x:c r="A2765" s="13" t="str">
        <x:v>W3-RTS07</x:v>
      </x:c>
      <x:c r="B2765" s="13" t="str">
        <x:v>Le relais attire sa relève</x:v>
      </x:c>
      <x:c r="C2765" s="13" t="str">
        <x:v>Guerre</x:v>
      </x:c>
      <x:c r="D2765" s="13" t="str">
        <x:v>Scénarios RTS</x:v>
      </x:c>
      <x:c r="E2765" s="13" t="str">
        <x:v>Lire Guerre</x:v>
      </x:c>
      <x:c r="F2765" s="13" t="str">
        <x:v>Reconstitution documentée V4 — nouvelle rédaction V5</x:v>
      </x:c>
      <x:c r="G2765" s="15" t="n">
        <x:v>16</x:v>
      </x:c>
      <x:c r="H2765" s="15" t="n">
        <x:v>12</x:v>
      </x:c>
    </x:row>
    <x:row r="2766" ht="52" customHeight="1">
      <x:c r="A2766" s="13" t="str">
        <x:v>W3-RTS08</x:v>
      </x:c>
      <x:c r="B2766" s="13" t="str">
        <x:v>La cour avant l’effondrement</x:v>
      </x:c>
      <x:c r="C2766" s="13" t="str">
        <x:v>Guerre</x:v>
      </x:c>
      <x:c r="D2766" s="13" t="str">
        <x:v>Scénarios RTS</x:v>
      </x:c>
      <x:c r="E2766" s="13" t="str">
        <x:v>Lire Guerre</x:v>
      </x:c>
      <x:c r="F2766" s="13" t="str">
        <x:v>Reconstitution documentée V4 — nouvelle rédaction V5</x:v>
      </x:c>
      <x:c r="G2766" s="15" t="n">
        <x:v>16</x:v>
      </x:c>
      <x:c r="H2766" s="15" t="n">
        <x:v>13</x:v>
      </x:c>
    </x:row>
    <x:row r="2767" ht="52" customHeight="1">
      <x:c r="A2767" s="13" t="str">
        <x:v>W3-RTS09</x:v>
      </x:c>
      <x:c r="B2767" s="13" t="str">
        <x:v>Les trois hauteurs de la chasse</x:v>
      </x:c>
      <x:c r="C2767" s="13" t="str">
        <x:v>Guerre</x:v>
      </x:c>
      <x:c r="D2767" s="13" t="str">
        <x:v>Scénarios RTS</x:v>
      </x:c>
      <x:c r="E2767" s="13" t="str">
        <x:v>Lire Guerre</x:v>
      </x:c>
      <x:c r="F2767" s="13" t="str">
        <x:v>Reconstitution documentée V4 — nouvelle rédaction V5</x:v>
      </x:c>
      <x:c r="G2767" s="15" t="n">
        <x:v>16</x:v>
      </x:c>
      <x:c r="H2767" s="15" t="n">
        <x:v>14</x:v>
      </x:c>
    </x:row>
    <x:row r="2768" ht="52" customHeight="1">
      <x:c r="A2768" s="13" t="str">
        <x:v>W3-RTS10</x:v>
      </x:c>
      <x:c r="B2768" s="13" t="str">
        <x:v>Le cercle de la clairière</x:v>
      </x:c>
      <x:c r="C2768" s="13" t="str">
        <x:v>Guerre</x:v>
      </x:c>
      <x:c r="D2768" s="13" t="str">
        <x:v>Scénarios RTS</x:v>
      </x:c>
      <x:c r="E2768" s="13" t="str">
        <x:v>Lire Guerre</x:v>
      </x:c>
      <x:c r="F2768" s="13" t="str">
        <x:v>Reconstitution documentée V4 — nouvelle rédaction V5</x:v>
      </x:c>
      <x:c r="G2768" s="15" t="n">
        <x:v>16</x:v>
      </x:c>
      <x:c r="H2768" s="15" t="n">
        <x:v>15</x:v>
      </x:c>
    </x:row>
    <x:row r="2769" ht="52" customHeight="1">
      <x:c r="A2769" s="13" t="str">
        <x:v>W3-RTS11</x:v>
      </x:c>
      <x:c r="B2769" s="13" t="str">
        <x:v>La piste n’est pas la cible</x:v>
      </x:c>
      <x:c r="C2769" s="13" t="str">
        <x:v>Guerre</x:v>
      </x:c>
      <x:c r="D2769" s="13" t="str">
        <x:v>Scénarios RTS</x:v>
      </x:c>
      <x:c r="E2769" s="13" t="str">
        <x:v>Lire Guerre</x:v>
      </x:c>
      <x:c r="F2769" s="13" t="str">
        <x:v>Reconstitution documentée V4 — nouvelle rédaction V5</x:v>
      </x:c>
      <x:c r="G2769" s="15" t="n">
        <x:v>16</x:v>
      </x:c>
      <x:c r="H2769" s="15" t="n">
        <x:v>16</x:v>
      </x:c>
    </x:row>
    <x:row r="2770" ht="52" customHeight="1">
      <x:c r="A2770" s="13" t="str">
        <x:v>W3-RTS12</x:v>
      </x:c>
      <x:c r="B2770" s="13" t="str">
        <x:v>Le retour par l’autre rive</x:v>
      </x:c>
      <x:c r="C2770" s="13" t="str">
        <x:v>Guerre</x:v>
      </x:c>
      <x:c r="D2770" s="13" t="str">
        <x:v>Scénarios RTS</x:v>
      </x:c>
      <x:c r="E2770" s="13" t="str">
        <x:v>Lire Guerre</x:v>
      </x:c>
      <x:c r="F2770" s="13" t="str">
        <x:v>Reconstitution documentée V4 — nouvelle rédaction V5</x:v>
      </x:c>
      <x:c r="G2770" s="15" t="n">
        <x:v>16</x:v>
      </x:c>
      <x:c r="H2770" s="15" t="n">
        <x:v>17</x:v>
      </x:c>
    </x:row>
    <x:row r="2771" ht="52" customHeight="1">
      <x:c r="A2771" s="13" t="str">
        <x:v>W3-RTS13</x:v>
      </x:c>
      <x:c r="B2771" s="13" t="str">
        <x:v>Le quai avant le flot</x:v>
      </x:c>
      <x:c r="C2771" s="13" t="str">
        <x:v>Guerre</x:v>
      </x:c>
      <x:c r="D2771" s="13" t="str">
        <x:v>Scénarios RTS</x:v>
      </x:c>
      <x:c r="E2771" s="13" t="str">
        <x:v>Lire Guerre</x:v>
      </x:c>
      <x:c r="F2771" s="13" t="str">
        <x:v>Reconstitution documentée V4 — nouvelle rédaction V5</x:v>
      </x:c>
      <x:c r="G2771" s="15" t="n">
        <x:v>16</x:v>
      </x:c>
      <x:c r="H2771" s="15" t="n">
        <x:v>18</x:v>
      </x:c>
    </x:row>
    <x:row r="2772" ht="52" customHeight="1">
      <x:c r="A2772" s="13" t="str">
        <x:v>W3-RTS14</x:v>
      </x:c>
      <x:c r="B2772" s="13" t="str">
        <x:v>La dernière caisse du ponton</x:v>
      </x:c>
      <x:c r="C2772" s="13" t="str">
        <x:v>Guerre</x:v>
      </x:c>
      <x:c r="D2772" s="13" t="str">
        <x:v>Scénarios RTS</x:v>
      </x:c>
      <x:c r="E2772" s="13" t="str">
        <x:v>Lire Guerre</x:v>
      </x:c>
      <x:c r="F2772" s="13" t="str">
        <x:v>Reconstitution documentée V4 — nouvelle rédaction V5</x:v>
      </x:c>
      <x:c r="G2772" s="15" t="n">
        <x:v>16</x:v>
      </x:c>
      <x:c r="H2772" s="15" t="n">
        <x:v>19</x:v>
      </x:c>
    </x:row>
    <x:row r="2773" ht="52" customHeight="1">
      <x:c r="A2773" s="13" t="str">
        <x:v>W3-RTS15</x:v>
      </x:c>
      <x:c r="B2773" s="13" t="str">
        <x:v>Le faux feu de l’île</x:v>
      </x:c>
      <x:c r="C2773" s="13" t="str">
        <x:v>Guerre</x:v>
      </x:c>
      <x:c r="D2773" s="13" t="str">
        <x:v>Scénarios RTS</x:v>
      </x:c>
      <x:c r="E2773" s="13" t="str">
        <x:v>Lire Guerre</x:v>
      </x:c>
      <x:c r="F2773" s="13" t="str">
        <x:v>Reconstitution documentée V4 — nouvelle rédaction V5</x:v>
      </x:c>
      <x:c r="G2773" s="15" t="n">
        <x:v>16</x:v>
      </x:c>
      <x:c r="H2773" s="15" t="n">
        <x:v>20</x:v>
      </x:c>
    </x:row>
    <x:row r="2774" ht="52" customHeight="1">
      <x:c r="A2774" s="13" t="str">
        <x:v>W3-RTS16</x:v>
      </x:c>
      <x:c r="B2774" s="13" t="str">
        <x:v>Les deux feux du retour</x:v>
      </x:c>
      <x:c r="C2774" s="13" t="str">
        <x:v>Guerre</x:v>
      </x:c>
      <x:c r="D2774" s="13" t="str">
        <x:v>Scénarios RTS</x:v>
      </x:c>
      <x:c r="E2774" s="13" t="str">
        <x:v>Lire Guerre</x:v>
      </x:c>
      <x:c r="F2774" s="13" t="str">
        <x:v>Reconstitution documentée V4 — nouvelle rédaction V5</x:v>
      </x:c>
      <x:c r="G2774" s="15" t="n">
        <x:v>16</x:v>
      </x:c>
      <x:c r="H2774" s="15" t="n">
        <x:v>21</x:v>
      </x:c>
    </x:row>
    <x:row r="2775" ht="52" customHeight="1">
      <x:c r="A2775" s="13" t="str">
        <x:v>W3-RTS17</x:v>
      </x:c>
      <x:c r="B2775" s="13" t="str">
        <x:v>Le convoi sur la fissure</x:v>
      </x:c>
      <x:c r="C2775" s="13" t="str">
        <x:v>Guerre</x:v>
      </x:c>
      <x:c r="D2775" s="13" t="str">
        <x:v>Scénarios RTS</x:v>
      </x:c>
      <x:c r="E2775" s="13" t="str">
        <x:v>Lire Guerre</x:v>
      </x:c>
      <x:c r="F2775" s="13" t="str">
        <x:v>Reconstitution documentée V4 — nouvelle rédaction V5</x:v>
      </x:c>
      <x:c r="G2775" s="15" t="n">
        <x:v>16</x:v>
      </x:c>
      <x:c r="H2775" s="15" t="n">
        <x:v>22</x:v>
      </x:c>
    </x:row>
    <x:row r="2776" ht="52" customHeight="1">
      <x:c r="A2776" s="13" t="str">
        <x:v>W3-RTS18</x:v>
      </x:c>
      <x:c r="B2776" s="13" t="str">
        <x:v>Le refuge dans le souffle</x:v>
      </x:c>
      <x:c r="C2776" s="13" t="str">
        <x:v>Guerre</x:v>
      </x:c>
      <x:c r="D2776" s="13" t="str">
        <x:v>Scénarios RTS</x:v>
      </x:c>
      <x:c r="E2776" s="13" t="str">
        <x:v>Lire Guerre</x:v>
      </x:c>
      <x:c r="F2776" s="13" t="str">
        <x:v>Reconstitution documentée V4 — nouvelle rédaction V5</x:v>
      </x:c>
      <x:c r="G2776" s="15" t="n">
        <x:v>16</x:v>
      </x:c>
      <x:c r="H2776" s="15" t="n">
        <x:v>23</x:v>
      </x:c>
    </x:row>
    <x:row r="2777" ht="52" customHeight="1">
      <x:c r="A2777" s="13" t="str">
        <x:v>W3-RTS19</x:v>
      </x:c>
      <x:c r="B2777" s="13" t="str">
        <x:v>La galerie qui respire</x:v>
      </x:c>
      <x:c r="C2777" s="13" t="str">
        <x:v>Guerre</x:v>
      </x:c>
      <x:c r="D2777" s="13" t="str">
        <x:v>Scénarios RTS</x:v>
      </x:c>
      <x:c r="E2777" s="13" t="str">
        <x:v>Lire Guerre</x:v>
      </x:c>
      <x:c r="F2777" s="13" t="str">
        <x:v>Reconstitution documentée V4 — nouvelle rédaction V5</x:v>
      </x:c>
      <x:c r="G2777" s="15" t="n">
        <x:v>16</x:v>
      </x:c>
      <x:c r="H2777" s="15" t="n">
        <x:v>24</x:v>
      </x:c>
    </x:row>
    <x:row r="2778" ht="52" customHeight="1">
      <x:c r="A2778" s="13" t="str">
        <x:v>W3-RTS20</x:v>
      </x:c>
      <x:c r="B2778" s="13" t="str">
        <x:v>Le cordon dans la chaleur</x:v>
      </x:c>
      <x:c r="C2778" s="13" t="str">
        <x:v>Guerre</x:v>
      </x:c>
      <x:c r="D2778" s="13" t="str">
        <x:v>Scénarios RTS</x:v>
      </x:c>
      <x:c r="E2778" s="13" t="str">
        <x:v>Lire Guerre</x:v>
      </x:c>
      <x:c r="F2778" s="13" t="str">
        <x:v>Reconstitution documentée V4 — nouvelle rédaction V5</x:v>
      </x:c>
      <x:c r="G2778" s="15" t="n">
        <x:v>16</x:v>
      </x:c>
      <x:c r="H2778" s="15" t="n">
        <x:v>25</x:v>
      </x:c>
    </x:row>
    <x:row r="2779" ht="52" customHeight="1">
      <x:c r="A2779" s="13" t="str">
        <x:v>W3-RTS21</x:v>
      </x:c>
      <x:c r="B2779" s="13" t="str">
        <x:v>La charge entre les étages</x:v>
      </x:c>
      <x:c r="C2779" s="13" t="str">
        <x:v>Guerre</x:v>
      </x:c>
      <x:c r="D2779" s="13" t="str">
        <x:v>Scénarios RTS</x:v>
      </x:c>
      <x:c r="E2779" s="13" t="str">
        <x:v>Lire Guerre</x:v>
      </x:c>
      <x:c r="F2779" s="13" t="str">
        <x:v>Reconstitution documentée V4 — nouvelle rédaction V5</x:v>
      </x:c>
      <x:c r="G2779" s="15" t="n">
        <x:v>16</x:v>
      </x:c>
      <x:c r="H2779" s="15" t="n">
        <x:v>26</x:v>
      </x:c>
    </x:row>
    <x:row r="2780" ht="52" customHeight="1">
      <x:c r="A2780" s="13" t="str">
        <x:v>W3-RTS22</x:v>
      </x:c>
      <x:c r="B2780" s="13" t="str">
        <x:v>Le mandat au dernier palier</x:v>
      </x:c>
      <x:c r="C2780" s="13" t="str">
        <x:v>Guerre</x:v>
      </x:c>
      <x:c r="D2780" s="13" t="str">
        <x:v>Scénarios RTS</x:v>
      </x:c>
      <x:c r="E2780" s="13" t="str">
        <x:v>Lire Guerre</x:v>
      </x:c>
      <x:c r="F2780" s="13" t="str">
        <x:v>Reconstitution documentée V4 — nouvelle rédaction V5</x:v>
      </x:c>
      <x:c r="G2780" s="15" t="n">
        <x:v>16</x:v>
      </x:c>
      <x:c r="H2780" s="15" t="n">
        <x:v>27</x:v>
      </x:c>
    </x:row>
    <x:row r="2781" ht="52" customHeight="1">
      <x:c r="A2781" s="13" t="str">
        <x:v>W3-RTS23</x:v>
      </x:c>
      <x:c r="B2781" s="13" t="str">
        <x:v>L’abordage de la coque muette</x:v>
      </x:c>
      <x:c r="C2781" s="13" t="str">
        <x:v>Guerre</x:v>
      </x:c>
      <x:c r="D2781" s="13" t="str">
        <x:v>Scénarios RTS</x:v>
      </x:c>
      <x:c r="E2781" s="13" t="str">
        <x:v>Lire Guerre</x:v>
      </x:c>
      <x:c r="F2781" s="13" t="str">
        <x:v>Reconstitution documentée V4 — nouvelle rédaction V5</x:v>
      </x:c>
      <x:c r="G2781" s="15" t="n">
        <x:v>16</x:v>
      </x:c>
      <x:c r="H2781" s="15" t="n">
        <x:v>28</x:v>
      </x:c>
    </x:row>
    <x:row r="2782" ht="52" customHeight="1">
      <x:c r="A2782" s="13" t="str">
        <x:v>W3-RTS24</x:v>
      </x:c>
      <x:c r="B2782" s="13" t="str">
        <x:v>La soute des noms repris</x:v>
      </x:c>
      <x:c r="C2782" s="13" t="str">
        <x:v>Guerre</x:v>
      </x:c>
      <x:c r="D2782" s="13" t="str">
        <x:v>Scénarios RTS</x:v>
      </x:c>
      <x:c r="E2782" s="13" t="str">
        <x:v>Lire Guerre</x:v>
      </x:c>
      <x:c r="F2782" s="13" t="str">
        <x:v>Reconstitution documentée V4 — nouvelle rédaction V5</x:v>
      </x:c>
      <x:c r="G2782" s="15" t="n">
        <x:v>16</x:v>
      </x:c>
      <x:c r="H2782" s="15" t="n">
        <x:v>29</x:v>
      </x:c>
    </x:row>
    <x:row r="2783" ht="52" customHeight="1">
      <x:c r="A2783" s="13" t="str">
        <x:v>W3-R01</x:v>
      </x:c>
      <x:c r="B2783" s="13" t="str">
        <x:v>Identité d’équipe</x:v>
      </x:c>
      <x:c r="C2783" s="13" t="str">
        <x:v>Guerre</x:v>
      </x:c>
      <x:c r="D2783" s="13" t="str">
        <x:v>Règles de guerre</x:v>
      </x:c>
      <x:c r="E2783" s="13" t="str">
        <x:v>Lire Guerre</x:v>
      </x:c>
      <x:c r="F2783" s="13" t="str">
        <x:v>Reconstitution documentée V4 — nouvelle rédaction V5</x:v>
      </x:c>
      <x:c r="G2783" s="15" t="n">
        <x:v>5</x:v>
      </x:c>
      <x:c r="H2783" s="15" t="n">
        <x:v>6</x:v>
      </x:c>
    </x:row>
    <x:row r="2784" ht="52" customHeight="1">
      <x:c r="A2784" s="13" t="str">
        <x:v>W3-R02</x:v>
      </x:c>
      <x:c r="B2784" s="13" t="str">
        <x:v>Registre de résolution</x:v>
      </x:c>
      <x:c r="C2784" s="13" t="str">
        <x:v>Guerre</x:v>
      </x:c>
      <x:c r="D2784" s="13" t="str">
        <x:v>Règles de guerre</x:v>
      </x:c>
      <x:c r="E2784" s="13" t="str">
        <x:v>Lire Guerre</x:v>
      </x:c>
      <x:c r="F2784" s="13" t="str">
        <x:v>Reconstitution documentée V4 — nouvelle rédaction V5</x:v>
      </x:c>
      <x:c r="G2784" s="15" t="n">
        <x:v>5</x:v>
      </x:c>
      <x:c r="H2784" s="15" t="n">
        <x:v>7</x:v>
      </x:c>
    </x:row>
    <x:row r="2785" ht="52" customHeight="1">
      <x:c r="A2785" s="13" t="str">
        <x:v>W3-R03</x:v>
      </x:c>
      <x:c r="B2785" s="13" t="str">
        <x:v>Prise militaire</x:v>
      </x:c>
      <x:c r="C2785" s="13" t="str">
        <x:v>Guerre</x:v>
      </x:c>
      <x:c r="D2785" s="13" t="str">
        <x:v>Règles de guerre</x:v>
      </x:c>
      <x:c r="E2785" s="13" t="str">
        <x:v>Lire Guerre</x:v>
      </x:c>
      <x:c r="F2785" s="13" t="str">
        <x:v>Reconstitution documentée V4 — nouvelle rédaction V5</x:v>
      </x:c>
      <x:c r="G2785" s="15" t="n">
        <x:v>5</x:v>
      </x:c>
      <x:c r="H2785" s="15" t="n">
        <x:v>8</x:v>
      </x:c>
    </x:row>
    <x:row r="2786" ht="52" customHeight="1">
      <x:c r="A2786" s="13" t="str">
        <x:v>W3-R04</x:v>
      </x:c>
      <x:c r="B2786" s="13" t="str">
        <x:v>Occupation réelle</x:v>
      </x:c>
      <x:c r="C2786" s="13" t="str">
        <x:v>Guerre</x:v>
      </x:c>
      <x:c r="D2786" s="13" t="str">
        <x:v>Règles de guerre</x:v>
      </x:c>
      <x:c r="E2786" s="13" t="str">
        <x:v>Lire Guerre</x:v>
      </x:c>
      <x:c r="F2786" s="13" t="str">
        <x:v>Reconstitution documentée V4 — nouvelle rédaction V5</x:v>
      </x:c>
      <x:c r="G2786" s="15" t="n">
        <x:v>5</x:v>
      </x:c>
      <x:c r="H2786" s="15" t="n">
        <x:v>9</x:v>
      </x:c>
    </x:row>
    <x:row r="2787" ht="52" customHeight="1">
      <x:c r="A2787" s="13" t="str">
        <x:v>W3-R05</x:v>
      </x:c>
      <x:c r="B2787" s="13" t="str">
        <x:v>Reconnaissance distincte</x:v>
      </x:c>
      <x:c r="C2787" s="13" t="str">
        <x:v>Guerre</x:v>
      </x:c>
      <x:c r="D2787" s="13" t="str">
        <x:v>Règles de guerre</x:v>
      </x:c>
      <x:c r="E2787" s="13" t="str">
        <x:v>Lire Guerre</x:v>
      </x:c>
      <x:c r="F2787" s="13" t="str">
        <x:v>Reconstitution documentée V4 — nouvelle rédaction V5</x:v>
      </x:c>
      <x:c r="G2787" s="15" t="n">
        <x:v>5</x:v>
      </x:c>
      <x:c r="H2787" s="15" t="n">
        <x:v>10</x:v>
      </x:c>
    </x:row>
    <x:row r="2788" ht="52" customHeight="1">
      <x:c r="A2788" s="13" t="str">
        <x:v>W3-R06</x:v>
      </x:c>
      <x:c r="B2788" s="13" t="str">
        <x:v>Brouillard de guerre</x:v>
      </x:c>
      <x:c r="C2788" s="13" t="str">
        <x:v>Guerre</x:v>
      </x:c>
      <x:c r="D2788" s="13" t="str">
        <x:v>Règles de guerre</x:v>
      </x:c>
      <x:c r="E2788" s="13" t="str">
        <x:v>Lire Guerre</x:v>
      </x:c>
      <x:c r="F2788" s="13" t="str">
        <x:v>Reconstitution documentée V4 — nouvelle rédaction V5</x:v>
      </x:c>
      <x:c r="G2788" s="15" t="n">
        <x:v>5</x:v>
      </x:c>
      <x:c r="H2788" s="15" t="n">
        <x:v>11</x:v>
      </x:c>
    </x:row>
    <x:row r="2789" ht="52" customHeight="1">
      <x:c r="A2789" s="13" t="str">
        <x:v>W3-R07</x:v>
      </x:c>
      <x:c r="B2789" s="13" t="str">
        <x:v>Commandement limité</x:v>
      </x:c>
      <x:c r="C2789" s="13" t="str">
        <x:v>Guerre</x:v>
      </x:c>
      <x:c r="D2789" s="13" t="str">
        <x:v>Règles de guerre</x:v>
      </x:c>
      <x:c r="E2789" s="13" t="str">
        <x:v>Lire Guerre</x:v>
      </x:c>
      <x:c r="F2789" s="13" t="str">
        <x:v>Reconstitution documentée V4 — nouvelle rédaction V5</x:v>
      </x:c>
      <x:c r="G2789" s="15" t="n">
        <x:v>5</x:v>
      </x:c>
      <x:c r="H2789" s="15" t="n">
        <x:v>12</x:v>
      </x:c>
    </x:row>
    <x:row r="2790" ht="52" customHeight="1">
      <x:c r="A2790" s="13" t="str">
        <x:v>W3-R08</x:v>
      </x:c>
      <x:c r="B2790" s="13" t="str">
        <x:v>Stock de front</x:v>
      </x:c>
      <x:c r="C2790" s="13" t="str">
        <x:v>Guerre</x:v>
      </x:c>
      <x:c r="D2790" s="13" t="str">
        <x:v>Règles de guerre</x:v>
      </x:c>
      <x:c r="E2790" s="13" t="str">
        <x:v>Lire Guerre</x:v>
      </x:c>
      <x:c r="F2790" s="13" t="str">
        <x:v>Reconstitution documentée V4 — nouvelle rédaction V5</x:v>
      </x:c>
      <x:c r="G2790" s="15" t="n">
        <x:v>5</x:v>
      </x:c>
      <x:c r="H2790" s="15" t="n">
        <x:v>13</x:v>
      </x:c>
    </x:row>
    <x:row r="2791" ht="52" customHeight="1">
      <x:c r="A2791" s="13" t="str">
        <x:v>W3-R09</x:v>
      </x:c>
      <x:c r="B2791" s="13" t="str">
        <x:v>Chaîne logistique</x:v>
      </x:c>
      <x:c r="C2791" s="13" t="str">
        <x:v>Guerre</x:v>
      </x:c>
      <x:c r="D2791" s="13" t="str">
        <x:v>Règles de guerre</x:v>
      </x:c>
      <x:c r="E2791" s="13" t="str">
        <x:v>Lire Guerre</x:v>
      </x:c>
      <x:c r="F2791" s="13" t="str">
        <x:v>Reconstitution documentée V4 — nouvelle rédaction V5</x:v>
      </x:c>
      <x:c r="G2791" s="15" t="n">
        <x:v>5</x:v>
      </x:c>
      <x:c r="H2791" s="15" t="n">
        <x:v>14</x:v>
      </x:c>
    </x:row>
    <x:row r="2792" ht="52" customHeight="1">
      <x:c r="A2792" s="13" t="str">
        <x:v>W3-R10</x:v>
      </x:c>
      <x:c r="B2792" s="13" t="str">
        <x:v>Rationnement</x:v>
      </x:c>
      <x:c r="C2792" s="13" t="str">
        <x:v>Guerre</x:v>
      </x:c>
      <x:c r="D2792" s="13" t="str">
        <x:v>Règles de guerre</x:v>
      </x:c>
      <x:c r="E2792" s="13" t="str">
        <x:v>Lire Guerre</x:v>
      </x:c>
      <x:c r="F2792" s="13" t="str">
        <x:v>Reconstitution documentée V4 — nouvelle rédaction V5</x:v>
      </x:c>
      <x:c r="G2792" s="15" t="n">
        <x:v>5</x:v>
      </x:c>
      <x:c r="H2792" s="15" t="n">
        <x:v>15</x:v>
      </x:c>
    </x:row>
    <x:row r="2793" ht="52" customHeight="1">
      <x:c r="A2793" s="13" t="str">
        <x:v>W3-R11</x:v>
      </x:c>
      <x:c r="B2793" s="13" t="str">
        <x:v>Fatigue</x:v>
      </x:c>
      <x:c r="C2793" s="13" t="str">
        <x:v>Guerre</x:v>
      </x:c>
      <x:c r="D2793" s="13" t="str">
        <x:v>Règles de guerre</x:v>
      </x:c>
      <x:c r="E2793" s="13" t="str">
        <x:v>Lire Guerre</x:v>
      </x:c>
      <x:c r="F2793" s="13" t="str">
        <x:v>Reconstitution documentée V4 — nouvelle rédaction V5</x:v>
      </x:c>
      <x:c r="G2793" s="15" t="n">
        <x:v>5</x:v>
      </x:c>
      <x:c r="H2793" s="15" t="n">
        <x:v>16</x:v>
      </x:c>
    </x:row>
    <x:row r="2794" ht="52" customHeight="1">
      <x:c r="A2794" s="13" t="str">
        <x:v>W3-R12</x:v>
      </x:c>
      <x:c r="B2794" s="13" t="str">
        <x:v>Puissance estimée</x:v>
      </x:c>
      <x:c r="C2794" s="13" t="str">
        <x:v>Guerre</x:v>
      </x:c>
      <x:c r="D2794" s="13" t="str">
        <x:v>Règles de guerre</x:v>
      </x:c>
      <x:c r="E2794" s="13" t="str">
        <x:v>Lire Guerre</x:v>
      </x:c>
      <x:c r="F2794" s="13" t="str">
        <x:v>Reconstitution documentée V4 — nouvelle rédaction V5</x:v>
      </x:c>
      <x:c r="G2794" s="15" t="n">
        <x:v>5</x:v>
      </x:c>
      <x:c r="H2794" s="15" t="n">
        <x:v>17</x:v>
      </x:c>
    </x:row>
    <x:row r="2795" ht="52" customHeight="1">
      <x:c r="A2795" s="13" t="str">
        <x:v>W3-R13</x:v>
      </x:c>
      <x:c r="B2795" s="13" t="str">
        <x:v>XP sur objectifs</x:v>
      </x:c>
      <x:c r="C2795" s="13" t="str">
        <x:v>Guerre</x:v>
      </x:c>
      <x:c r="D2795" s="13" t="str">
        <x:v>Règles de guerre</x:v>
      </x:c>
      <x:c r="E2795" s="13" t="str">
        <x:v>Lire Guerre</x:v>
      </x:c>
      <x:c r="F2795" s="13" t="str">
        <x:v>Reconstitution documentée V4 — nouvelle rédaction V5</x:v>
      </x:c>
      <x:c r="G2795" s="15" t="n">
        <x:v>5</x:v>
      </x:c>
      <x:c r="H2795" s="15" t="n">
        <x:v>18</x:v>
      </x:c>
    </x:row>
    <x:row r="2796" ht="52" customHeight="1">
      <x:c r="A2796" s="13" t="str">
        <x:v>W3-R14</x:v>
      </x:c>
      <x:c r="B2796" s="13" t="str">
        <x:v>Spécialité exclusive</x:v>
      </x:c>
      <x:c r="C2796" s="13" t="str">
        <x:v>Guerre</x:v>
      </x:c>
      <x:c r="D2796" s="13" t="str">
        <x:v>Règles de guerre</x:v>
      </x:c>
      <x:c r="E2796" s="13" t="str">
        <x:v>Lire Guerre</x:v>
      </x:c>
      <x:c r="F2796" s="13" t="str">
        <x:v>Reconstitution documentée V4 — nouvelle rédaction V5</x:v>
      </x:c>
      <x:c r="G2796" s="15" t="n">
        <x:v>5</x:v>
      </x:c>
      <x:c r="H2796" s="15" t="n">
        <x:v>19</x:v>
      </x:c>
    </x:row>
    <x:row r="2797" ht="52" customHeight="1">
      <x:c r="A2797" s="13" t="str">
        <x:v>W3-R15</x:v>
      </x:c>
      <x:c r="B2797" s="13" t="str">
        <x:v>Effectif blessé</x:v>
      </x:c>
      <x:c r="C2797" s="13" t="str">
        <x:v>Guerre</x:v>
      </x:c>
      <x:c r="D2797" s="13" t="str">
        <x:v>Règles de guerre</x:v>
      </x:c>
      <x:c r="E2797" s="13" t="str">
        <x:v>Lire Guerre</x:v>
      </x:c>
      <x:c r="F2797" s="13" t="str">
        <x:v>Reconstitution documentée V4 — nouvelle rédaction V5</x:v>
      </x:c>
      <x:c r="G2797" s="15" t="n">
        <x:v>5</x:v>
      </x:c>
      <x:c r="H2797" s="15" t="n">
        <x:v>20</x:v>
      </x:c>
    </x:row>
    <x:row r="2798" ht="52" customHeight="1">
      <x:c r="A2798" s="13" t="str">
        <x:v>W3-R16</x:v>
      </x:c>
      <x:c r="B2798" s="13" t="str">
        <x:v>Perte définitive</x:v>
      </x:c>
      <x:c r="C2798" s="13" t="str">
        <x:v>Guerre</x:v>
      </x:c>
      <x:c r="D2798" s="13" t="str">
        <x:v>Règles de guerre</x:v>
      </x:c>
      <x:c r="E2798" s="13" t="str">
        <x:v>Lire Guerre</x:v>
      </x:c>
      <x:c r="F2798" s="13" t="str">
        <x:v>Reconstitution documentée V4 — nouvelle rédaction V5</x:v>
      </x:c>
      <x:c r="G2798" s="15" t="n">
        <x:v>5</x:v>
      </x:c>
      <x:c r="H2798" s="15" t="n">
        <x:v>21</x:v>
      </x:c>
    </x:row>
    <x:row r="2799" ht="52" customHeight="1">
      <x:c r="A2799" s="13" t="str">
        <x:v>W3-R17</x:v>
      </x:c>
      <x:c r="B2799" s="13" t="str">
        <x:v>Remplacement</x:v>
      </x:c>
      <x:c r="C2799" s="13" t="str">
        <x:v>Guerre</x:v>
      </x:c>
      <x:c r="D2799" s="13" t="str">
        <x:v>Règles de guerre</x:v>
      </x:c>
      <x:c r="E2799" s="13" t="str">
        <x:v>Lire Guerre</x:v>
      </x:c>
      <x:c r="F2799" s="13" t="str">
        <x:v>Reconstitution documentée V4 — nouvelle rédaction V5</x:v>
      </x:c>
      <x:c r="G2799" s="15" t="n">
        <x:v>5</x:v>
      </x:c>
      <x:c r="H2799" s="15" t="n">
        <x:v>22</x:v>
      </x:c>
    </x:row>
    <x:row r="2800" ht="52" customHeight="1">
      <x:c r="A2800" s="13" t="str">
        <x:v>W3-R18</x:v>
      </x:c>
      <x:c r="B2800" s="13" t="str">
        <x:v>Recrutement</x:v>
      </x:c>
      <x:c r="C2800" s="13" t="str">
        <x:v>Guerre</x:v>
      </x:c>
      <x:c r="D2800" s="13" t="str">
        <x:v>Règles de guerre</x:v>
      </x:c>
      <x:c r="E2800" s="13" t="str">
        <x:v>Lire Guerre</x:v>
      </x:c>
      <x:c r="F2800" s="13" t="str">
        <x:v>Reconstitution documentée V4 — nouvelle rédaction V5</x:v>
      </x:c>
      <x:c r="G2800" s="15" t="n">
        <x:v>5</x:v>
      </x:c>
      <x:c r="H2800" s="15" t="n">
        <x:v>23</x:v>
      </x:c>
    </x:row>
    <x:row r="2801" ht="52" customHeight="1">
      <x:c r="A2801" s="13" t="str">
        <x:v>W3-R19</x:v>
      </x:c>
      <x:c r="B2801" s="13" t="str">
        <x:v>Constructions</x:v>
      </x:c>
      <x:c r="C2801" s="13" t="str">
        <x:v>Guerre</x:v>
      </x:c>
      <x:c r="D2801" s="13" t="str">
        <x:v>Règles de guerre</x:v>
      </x:c>
      <x:c r="E2801" s="13" t="str">
        <x:v>Lire Guerre</x:v>
      </x:c>
      <x:c r="F2801" s="13" t="str">
        <x:v>Reconstitution documentée V4 — nouvelle rédaction V5</x:v>
      </x:c>
      <x:c r="G2801" s="15" t="n">
        <x:v>5</x:v>
      </x:c>
      <x:c r="H2801" s="15" t="n">
        <x:v>24</x:v>
      </x:c>
    </x:row>
    <x:row r="2802" ht="52" customHeight="1">
      <x:c r="A2802" s="13" t="str">
        <x:v>W3-R20</x:v>
      </x:c>
      <x:c r="B2802" s="13" t="str">
        <x:v>Repli</x:v>
      </x:c>
      <x:c r="C2802" s="13" t="str">
        <x:v>Guerre</x:v>
      </x:c>
      <x:c r="D2802" s="13" t="str">
        <x:v>Règles de guerre</x:v>
      </x:c>
      <x:c r="E2802" s="13" t="str">
        <x:v>Lire Guerre</x:v>
      </x:c>
      <x:c r="F2802" s="13" t="str">
        <x:v>Reconstitution documentée V4 — nouvelle rédaction V5</x:v>
      </x:c>
      <x:c r="G2802" s="15" t="n">
        <x:v>5</x:v>
      </x:c>
      <x:c r="H2802" s="15" t="n">
        <x:v>25</x:v>
      </x:c>
    </x:row>
    <x:row r="2803" ht="52" customHeight="1">
      <x:c r="A2803" s="13" t="str">
        <x:v>W3-R21</x:v>
      </x:c>
      <x:c r="B2803" s="13" t="str">
        <x:v>Réserves adverses</x:v>
      </x:c>
      <x:c r="C2803" s="13" t="str">
        <x:v>Guerre</x:v>
      </x:c>
      <x:c r="D2803" s="13" t="str">
        <x:v>Règles de guerre</x:v>
      </x:c>
      <x:c r="E2803" s="13" t="str">
        <x:v>Lire Guerre</x:v>
      </x:c>
      <x:c r="F2803" s="13" t="str">
        <x:v>Reconstitution documentée V4 — nouvelle rédaction V5</x:v>
      </x:c>
      <x:c r="G2803" s="15" t="n">
        <x:v>5</x:v>
      </x:c>
      <x:c r="H2803" s="15" t="n">
        <x:v>26</x:v>
      </x:c>
    </x:row>
    <x:row r="2804" ht="52" customHeight="1">
      <x:c r="A2804" s="13" t="str">
        <x:v>W3-R22</x:v>
      </x:c>
      <x:c r="B2804" s="13" t="str">
        <x:v>Héros et caméra</x:v>
      </x:c>
      <x:c r="C2804" s="13" t="str">
        <x:v>Guerre</x:v>
      </x:c>
      <x:c r="D2804" s="13" t="str">
        <x:v>Règles de guerre</x:v>
      </x:c>
      <x:c r="E2804" s="13" t="str">
        <x:v>Lire Guerre</x:v>
      </x:c>
      <x:c r="F2804" s="13" t="str">
        <x:v>Reconstitution documentée V4 — nouvelle rédaction V5</x:v>
      </x:c>
      <x:c r="G2804" s="15" t="n">
        <x:v>5</x:v>
      </x:c>
      <x:c r="H2804" s="15" t="n">
        <x:v>27</x:v>
      </x:c>
    </x:row>
    <x:row r="2805" ht="52" customHeight="1">
      <x:c r="A2805" s="13" t="str">
        <x:v>W3-R23</x:v>
      </x:c>
      <x:c r="B2805" s="13" t="str">
        <x:v>Objectif déjà accompli</x:v>
      </x:c>
      <x:c r="C2805" s="13" t="str">
        <x:v>Guerre</x:v>
      </x:c>
      <x:c r="D2805" s="13" t="str">
        <x:v>Règles de guerre</x:v>
      </x:c>
      <x:c r="E2805" s="13" t="str">
        <x:v>Lire Guerre</x:v>
      </x:c>
      <x:c r="F2805" s="13" t="str">
        <x:v>Reconstitution documentée V4 — nouvelle rédaction V5</x:v>
      </x:c>
      <x:c r="G2805" s="15" t="n">
        <x:v>5</x:v>
      </x:c>
      <x:c r="H2805" s="15" t="n">
        <x:v>28</x:v>
      </x:c>
    </x:row>
    <x:row r="2806" ht="52" customHeight="1">
      <x:c r="A2806" s="13" t="str">
        <x:v>W3-R24</x:v>
      </x:c>
      <x:c r="B2806" s="13" t="str">
        <x:v>Diplomatie locale</x:v>
      </x:c>
      <x:c r="C2806" s="13" t="str">
        <x:v>Guerre</x:v>
      </x:c>
      <x:c r="D2806" s="13" t="str">
        <x:v>Règles de guerre</x:v>
      </x:c>
      <x:c r="E2806" s="13" t="str">
        <x:v>Lire Guerre</x:v>
      </x:c>
      <x:c r="F2806" s="13" t="str">
        <x:v>Reconstitution documentée V4 — nouvelle rédaction V5</x:v>
      </x:c>
      <x:c r="G2806" s="15" t="n">
        <x:v>5</x:v>
      </x:c>
      <x:c r="H2806" s="15" t="n">
        <x:v>29</x:v>
      </x:c>
    </x:row>
    <x:row r="2807" ht="52" customHeight="1">
      <x:c r="A2807" s="13" t="str">
        <x:v>W3-R25</x:v>
      </x:c>
      <x:c r="B2807" s="13" t="str">
        <x:v>Guerre limitée</x:v>
      </x:c>
      <x:c r="C2807" s="13" t="str">
        <x:v>Guerre</x:v>
      </x:c>
      <x:c r="D2807" s="13" t="str">
        <x:v>Règles de guerre</x:v>
      </x:c>
      <x:c r="E2807" s="13" t="str">
        <x:v>Lire Guerre</x:v>
      </x:c>
      <x:c r="F2807" s="13" t="str">
        <x:v>Reconstitution documentée V4 — nouvelle rédaction V5</x:v>
      </x:c>
      <x:c r="G2807" s="15" t="n">
        <x:v>5</x:v>
      </x:c>
      <x:c r="H2807" s="15" t="n">
        <x:v>30</x:v>
      </x:c>
    </x:row>
    <x:row r="2808" ht="52" customHeight="1">
      <x:c r="A2808" s="13" t="str">
        <x:v>W3-R26</x:v>
      </x:c>
      <x:c r="B2808" s="13" t="str">
        <x:v>Trophées de guerre</x:v>
      </x:c>
      <x:c r="C2808" s="13" t="str">
        <x:v>Guerre</x:v>
      </x:c>
      <x:c r="D2808" s="13" t="str">
        <x:v>Règles de guerre</x:v>
      </x:c>
      <x:c r="E2808" s="13" t="str">
        <x:v>Lire Guerre</x:v>
      </x:c>
      <x:c r="F2808" s="13" t="str">
        <x:v>Reconstitution documentée V4 — nouvelle rédaction V5</x:v>
      </x:c>
      <x:c r="G2808" s="15" t="n">
        <x:v>5</x:v>
      </x:c>
      <x:c r="H2808" s="15" t="n">
        <x:v>31</x:v>
      </x:c>
    </x:row>
    <x:row r="2809" ht="52" customHeight="1">
      <x:c r="A2809" s="13" t="str">
        <x:v>W3-R27</x:v>
      </x:c>
      <x:c r="B2809" s="13" t="str">
        <x:v>Maison et conflit</x:v>
      </x:c>
      <x:c r="C2809" s="13" t="str">
        <x:v>Guerre</x:v>
      </x:c>
      <x:c r="D2809" s="13" t="str">
        <x:v>Règles de guerre</x:v>
      </x:c>
      <x:c r="E2809" s="13" t="str">
        <x:v>Lire Guerre</x:v>
      </x:c>
      <x:c r="F2809" s="13" t="str">
        <x:v>Reconstitution documentée V4 — nouvelle rédaction V5</x:v>
      </x:c>
      <x:c r="G2809" s="15" t="n">
        <x:v>5</x:v>
      </x:c>
      <x:c r="H2809" s="15" t="n">
        <x:v>32</x:v>
      </x:c>
    </x:row>
    <x:row r="2810" ht="52" customHeight="1">
      <x:c r="A2810" s="13" t="str">
        <x:v>W3-R28</x:v>
      </x:c>
      <x:c r="B2810" s="13" t="str">
        <x:v>Navire et front</x:v>
      </x:c>
      <x:c r="C2810" s="13" t="str">
        <x:v>Guerre</x:v>
      </x:c>
      <x:c r="D2810" s="13" t="str">
        <x:v>Règles de guerre</x:v>
      </x:c>
      <x:c r="E2810" s="13" t="str">
        <x:v>Lire Guerre</x:v>
      </x:c>
      <x:c r="F2810" s="13" t="str">
        <x:v>Reconstitution documentée V4 — nouvelle rédaction V5</x:v>
      </x:c>
      <x:c r="G2810" s="15" t="n">
        <x:v>5</x:v>
      </x:c>
      <x:c r="H2810" s="15" t="n">
        <x:v>33</x:v>
      </x:c>
    </x:row>
    <x:row r="2811" ht="52" customHeight="1">
      <x:c r="A2811" s="13" t="str">
        <x:v>W3-R29</x:v>
      </x:c>
      <x:c r="B2811" s="13" t="str">
        <x:v>Sauvegarde de campagne</x:v>
      </x:c>
      <x:c r="C2811" s="13" t="str">
        <x:v>Guerre</x:v>
      </x:c>
      <x:c r="D2811" s="13" t="str">
        <x:v>Règles de guerre</x:v>
      </x:c>
      <x:c r="E2811" s="13" t="str">
        <x:v>Lire Guerre</x:v>
      </x:c>
      <x:c r="F2811" s="13" t="str">
        <x:v>Reconstitution documentée V4 — nouvelle rédaction V5</x:v>
      </x:c>
      <x:c r="G2811" s="15" t="n">
        <x:v>5</x:v>
      </x:c>
      <x:c r="H2811" s="15" t="n">
        <x:v>34</x:v>
      </x:c>
    </x:row>
    <x:row r="2812" ht="52" customHeight="1">
      <x:c r="A2812" s="13" t="str">
        <x:v>W3-R30</x:v>
      </x:c>
      <x:c r="B2812" s="13" t="str">
        <x:v>Multijoueur futur</x:v>
      </x:c>
      <x:c r="C2812" s="13" t="str">
        <x:v>Guerre</x:v>
      </x:c>
      <x:c r="D2812" s="13" t="str">
        <x:v>Règles de guerre</x:v>
      </x:c>
      <x:c r="E2812" s="13" t="str">
        <x:v>Lire Guerre</x:v>
      </x:c>
      <x:c r="F2812" s="13" t="str">
        <x:v>Reconstitution documentée V4 — nouvelle rédaction V5</x:v>
      </x:c>
      <x:c r="G2812" s="15" t="n">
        <x:v>5</x:v>
      </x:c>
      <x:c r="H2812" s="15" t="n">
        <x:v>35</x:v>
      </x:c>
    </x:row>
    <x:row r="2813" ht="52" customHeight="1">
      <x:c r="A2813" s="13" t="str">
        <x:v>W3-R31</x:v>
      </x:c>
      <x:c r="B2813" s="13" t="str">
        <x:v>Warp sans effacement</x:v>
      </x:c>
      <x:c r="C2813" s="13" t="str">
        <x:v>Guerre</x:v>
      </x:c>
      <x:c r="D2813" s="13" t="str">
        <x:v>Règles de guerre</x:v>
      </x:c>
      <x:c r="E2813" s="13" t="str">
        <x:v>Lire Guerre</x:v>
      </x:c>
      <x:c r="F2813" s="13" t="str">
        <x:v>Reconstitution documentée V4 — nouvelle rédaction V5</x:v>
      </x:c>
      <x:c r="G2813" s="15" t="n">
        <x:v>5</x:v>
      </x:c>
      <x:c r="H2813" s="15" t="n">
        <x:v>36</x:v>
      </x:c>
    </x:row>
    <x:row r="2814" ht="52" customHeight="1">
      <x:c r="A2814" s="13" t="str">
        <x:v>W3-R32</x:v>
      </x:c>
      <x:c r="B2814" s="13" t="str">
        <x:v>Conclusions persistantes</x:v>
      </x:c>
      <x:c r="C2814" s="13" t="str">
        <x:v>Guerre</x:v>
      </x:c>
      <x:c r="D2814" s="13" t="str">
        <x:v>Règles de guerre</x:v>
      </x:c>
      <x:c r="E2814" s="13" t="str">
        <x:v>Lire Guerre</x:v>
      </x:c>
      <x:c r="F2814" s="13" t="str">
        <x:v>Reconstitution documentée V4 — nouvelle rédaction V5</x:v>
      </x:c>
      <x:c r="G2814" s="15" t="n">
        <x:v>5</x:v>
      </x:c>
      <x:c r="H2814" s="15" t="n">
        <x:v>37</x:v>
      </x:c>
    </x:row>
    <x:row r="2815" ht="52" customHeight="1">
      <x:c r="A2815" s="13" t="str">
        <x:v>W3-OBJ01</x:v>
      </x:c>
      <x:c r="B2815" s="13" t="str">
        <x:v>Chasse ciblée</x:v>
      </x:c>
      <x:c r="C2815" s="13" t="str">
        <x:v>Guerre</x:v>
      </x:c>
      <x:c r="D2815" s="13" t="str">
        <x:v>Objectifs militaires</x:v>
      </x:c>
      <x:c r="E2815" s="13" t="str">
        <x:v>Lire Guerre</x:v>
      </x:c>
      <x:c r="F2815" s="13" t="str">
        <x:v>Reconstitution documentée V4 — nouvelle rédaction V5</x:v>
      </x:c>
      <x:c r="G2815" s="15" t="n">
        <x:v>6</x:v>
      </x:c>
      <x:c r="H2815" s="15" t="n">
        <x:v>6</x:v>
      </x:c>
    </x:row>
    <x:row r="2816" ht="52" customHeight="1">
      <x:c r="A2816" s="13" t="str">
        <x:v>W3-OBJ02</x:v>
      </x:c>
      <x:c r="B2816" s="13" t="str">
        <x:v>Duel de seuil</x:v>
      </x:c>
      <x:c r="C2816" s="13" t="str">
        <x:v>Guerre</x:v>
      </x:c>
      <x:c r="D2816" s="13" t="str">
        <x:v>Objectifs militaires</x:v>
      </x:c>
      <x:c r="E2816" s="13" t="str">
        <x:v>Lire Guerre</x:v>
      </x:c>
      <x:c r="F2816" s="13" t="str">
        <x:v>Reconstitution documentée V4 — nouvelle rédaction V5</x:v>
      </x:c>
      <x:c r="G2816" s="15" t="n">
        <x:v>6</x:v>
      </x:c>
      <x:c r="H2816" s="15" t="n">
        <x:v>7</x:v>
      </x:c>
    </x:row>
    <x:row r="2817" ht="52" customHeight="1">
      <x:c r="A2817" s="13" t="str">
        <x:v>W3-OBJ03</x:v>
      </x:c>
      <x:c r="B2817" s="13" t="str">
        <x:v>Capture de poste</x:v>
      </x:c>
      <x:c r="C2817" s="13" t="str">
        <x:v>Guerre</x:v>
      </x:c>
      <x:c r="D2817" s="13" t="str">
        <x:v>Objectifs militaires</x:v>
      </x:c>
      <x:c r="E2817" s="13" t="str">
        <x:v>Lire Guerre</x:v>
      </x:c>
      <x:c r="F2817" s="13" t="str">
        <x:v>Reconstitution documentée V4 — nouvelle rédaction V5</x:v>
      </x:c>
      <x:c r="G2817" s="15" t="n">
        <x:v>6</x:v>
      </x:c>
      <x:c r="H2817" s="15" t="n">
        <x:v>8</x:v>
      </x:c>
    </x:row>
    <x:row r="2818" ht="52" customHeight="1">
      <x:c r="A2818" s="13" t="str">
        <x:v>W3-OBJ04</x:v>
      </x:c>
      <x:c r="B2818" s="13" t="str">
        <x:v>Extraction de personnes</x:v>
      </x:c>
      <x:c r="C2818" s="13" t="str">
        <x:v>Guerre</x:v>
      </x:c>
      <x:c r="D2818" s="13" t="str">
        <x:v>Objectifs militaires</x:v>
      </x:c>
      <x:c r="E2818" s="13" t="str">
        <x:v>Lire Guerre</x:v>
      </x:c>
      <x:c r="F2818" s="13" t="str">
        <x:v>Reconstitution documentée V4 — nouvelle rédaction V5</x:v>
      </x:c>
      <x:c r="G2818" s="15" t="n">
        <x:v>6</x:v>
      </x:c>
      <x:c r="H2818" s="15" t="n">
        <x:v>9</x:v>
      </x:c>
    </x:row>
    <x:row r="2819" ht="52" customHeight="1">
      <x:c r="A2819" s="13" t="str">
        <x:v>W3-OBJ05</x:v>
      </x:c>
      <x:c r="B2819" s="13" t="str">
        <x:v>Convoi de charge</x:v>
      </x:c>
      <x:c r="C2819" s="13" t="str">
        <x:v>Guerre</x:v>
      </x:c>
      <x:c r="D2819" s="13" t="str">
        <x:v>Objectifs militaires</x:v>
      </x:c>
      <x:c r="E2819" s="13" t="str">
        <x:v>Lire Guerre</x:v>
      </x:c>
      <x:c r="F2819" s="13" t="str">
        <x:v>Reconstitution documentée V4 — nouvelle rédaction V5</x:v>
      </x:c>
      <x:c r="G2819" s="15" t="n">
        <x:v>6</x:v>
      </x:c>
      <x:c r="H2819" s="15" t="n">
        <x:v>10</x:v>
      </x:c>
    </x:row>
    <x:row r="2820" ht="52" customHeight="1">
      <x:c r="A2820" s="13" t="str">
        <x:v>W3-OBJ06</x:v>
      </x:c>
      <x:c r="B2820" s="13" t="str">
        <x:v>Reconnaissance de route</x:v>
      </x:c>
      <x:c r="C2820" s="13" t="str">
        <x:v>Guerre</x:v>
      </x:c>
      <x:c r="D2820" s="13" t="str">
        <x:v>Objectifs militaires</x:v>
      </x:c>
      <x:c r="E2820" s="13" t="str">
        <x:v>Lire Guerre</x:v>
      </x:c>
      <x:c r="F2820" s="13" t="str">
        <x:v>Reconstitution documentée V4 — nouvelle rédaction V5</x:v>
      </x:c>
      <x:c r="G2820" s="15" t="n">
        <x:v>6</x:v>
      </x:c>
      <x:c r="H2820" s="15" t="n">
        <x:v>11</x:v>
      </x:c>
    </x:row>
    <x:row r="2821" ht="52" customHeight="1">
      <x:c r="A2821" s="13" t="str">
        <x:v>W3-OBJ07</x:v>
      </x:c>
      <x:c r="B2821" s="13" t="str">
        <x:v>Défense de travaux</x:v>
      </x:c>
      <x:c r="C2821" s="13" t="str">
        <x:v>Guerre</x:v>
      </x:c>
      <x:c r="D2821" s="13" t="str">
        <x:v>Objectifs militaires</x:v>
      </x:c>
      <x:c r="E2821" s="13" t="str">
        <x:v>Lire Guerre</x:v>
      </x:c>
      <x:c r="F2821" s="13" t="str">
        <x:v>Reconstitution documentée V4 — nouvelle rédaction V5</x:v>
      </x:c>
      <x:c r="G2821" s="15" t="n">
        <x:v>6</x:v>
      </x:c>
      <x:c r="H2821" s="15" t="n">
        <x:v>12</x:v>
      </x:c>
    </x:row>
    <x:row r="2822" ht="52" customHeight="1">
      <x:c r="A2822" s="13" t="str">
        <x:v>W3-OBJ08</x:v>
      </x:c>
      <x:c r="B2822" s="13" t="str">
        <x:v>Interception</x:v>
      </x:c>
      <x:c r="C2822" s="13" t="str">
        <x:v>Guerre</x:v>
      </x:c>
      <x:c r="D2822" s="13" t="str">
        <x:v>Objectifs militaires</x:v>
      </x:c>
      <x:c r="E2822" s="13" t="str">
        <x:v>Lire Guerre</x:v>
      </x:c>
      <x:c r="F2822" s="13" t="str">
        <x:v>Reconstitution documentée V4 — nouvelle rédaction V5</x:v>
      </x:c>
      <x:c r="G2822" s="15" t="n">
        <x:v>6</x:v>
      </x:c>
      <x:c r="H2822" s="15" t="n">
        <x:v>13</x:v>
      </x:c>
    </x:row>
    <x:row r="2823" ht="52" customHeight="1">
      <x:c r="A2823" s="13" t="str">
        <x:v>W3-OBJ09</x:v>
      </x:c>
      <x:c r="B2823" s="13" t="str">
        <x:v>Sabotage limité</x:v>
      </x:c>
      <x:c r="C2823" s="13" t="str">
        <x:v>Guerre</x:v>
      </x:c>
      <x:c r="D2823" s="13" t="str">
        <x:v>Objectifs militaires</x:v>
      </x:c>
      <x:c r="E2823" s="13" t="str">
        <x:v>Lire Guerre</x:v>
      </x:c>
      <x:c r="F2823" s="13" t="str">
        <x:v>Reconstitution documentée V4 — nouvelle rédaction V5</x:v>
      </x:c>
      <x:c r="G2823" s="15" t="n">
        <x:v>6</x:v>
      </x:c>
      <x:c r="H2823" s="15" t="n">
        <x:v>14</x:v>
      </x:c>
    </x:row>
    <x:row r="2824" ht="52" customHeight="1">
      <x:c r="A2824" s="13" t="str">
        <x:v>W3-OBJ10</x:v>
      </x:c>
      <x:c r="B2824" s="13" t="str">
        <x:v>Abordage</x:v>
      </x:c>
      <x:c r="C2824" s="13" t="str">
        <x:v>Guerre</x:v>
      </x:c>
      <x:c r="D2824" s="13" t="str">
        <x:v>Objectifs militaires</x:v>
      </x:c>
      <x:c r="E2824" s="13" t="str">
        <x:v>Lire Guerre</x:v>
      </x:c>
      <x:c r="F2824" s="13" t="str">
        <x:v>Reconstitution documentée V4 — nouvelle rédaction V5</x:v>
      </x:c>
      <x:c r="G2824" s="15" t="n">
        <x:v>6</x:v>
      </x:c>
      <x:c r="H2824" s="15" t="n">
        <x:v>15</x:v>
      </x:c>
    </x:row>
    <x:row r="2825" ht="52" customHeight="1">
      <x:c r="A2825" s="13" t="str">
        <x:v>W3-OBJ11</x:v>
      </x:c>
      <x:c r="B2825" s="13" t="str">
        <x:v>Retardement</x:v>
      </x:c>
      <x:c r="C2825" s="13" t="str">
        <x:v>Guerre</x:v>
      </x:c>
      <x:c r="D2825" s="13" t="str">
        <x:v>Objectifs militaires</x:v>
      </x:c>
      <x:c r="E2825" s="13" t="str">
        <x:v>Lire Guerre</x:v>
      </x:c>
      <x:c r="F2825" s="13" t="str">
        <x:v>Reconstitution documentée V4 — nouvelle rédaction V5</x:v>
      </x:c>
      <x:c r="G2825" s="15" t="n">
        <x:v>6</x:v>
      </x:c>
      <x:c r="H2825" s="15" t="n">
        <x:v>16</x:v>
      </x:c>
    </x:row>
    <x:row r="2826" ht="52" customHeight="1">
      <x:c r="A2826" s="13" t="str">
        <x:v>W3-OBJ12</x:v>
      </x:c>
      <x:c r="B2826" s="13" t="str">
        <x:v>Repli de garnison</x:v>
      </x:c>
      <x:c r="C2826" s="13" t="str">
        <x:v>Guerre</x:v>
      </x:c>
      <x:c r="D2826" s="13" t="str">
        <x:v>Objectifs militaires</x:v>
      </x:c>
      <x:c r="E2826" s="13" t="str">
        <x:v>Lire Guerre</x:v>
      </x:c>
      <x:c r="F2826" s="13" t="str">
        <x:v>Reconstitution documentée V4 — nouvelle rédaction V5</x:v>
      </x:c>
      <x:c r="G2826" s="15" t="n">
        <x:v>6</x:v>
      </x:c>
      <x:c r="H2826" s="15" t="n">
        <x:v>17</x:v>
      </x:c>
    </x:row>
    <x:row r="2827" ht="52" customHeight="1">
      <x:c r="A2827" s="13" t="str">
        <x:v>W3-OBJ13</x:v>
      </x:c>
      <x:c r="B2827" s="13" t="str">
        <x:v>Contournement</x:v>
      </x:c>
      <x:c r="C2827" s="13" t="str">
        <x:v>Guerre</x:v>
      </x:c>
      <x:c r="D2827" s="13" t="str">
        <x:v>Objectifs militaires</x:v>
      </x:c>
      <x:c r="E2827" s="13" t="str">
        <x:v>Lire Guerre</x:v>
      </x:c>
      <x:c r="F2827" s="13" t="str">
        <x:v>Reconstitution documentée V4 — nouvelle rédaction V5</x:v>
      </x:c>
      <x:c r="G2827" s="15" t="n">
        <x:v>6</x:v>
      </x:c>
      <x:c r="H2827" s="15" t="n">
        <x:v>18</x:v>
      </x:c>
    </x:row>
    <x:row r="2828" ht="52" customHeight="1">
      <x:c r="A2828" s="13" t="str">
        <x:v>W3-OBJ14</x:v>
      </x:c>
      <x:c r="B2828" s="13" t="str">
        <x:v>Liaison de coalition</x:v>
      </x:c>
      <x:c r="C2828" s="13" t="str">
        <x:v>Guerre</x:v>
      </x:c>
      <x:c r="D2828" s="13" t="str">
        <x:v>Objectifs militaires</x:v>
      </x:c>
      <x:c r="E2828" s="13" t="str">
        <x:v>Lire Guerre</x:v>
      </x:c>
      <x:c r="F2828" s="13" t="str">
        <x:v>Reconstitution documentée V4 — nouvelle rédaction V5</x:v>
      </x:c>
      <x:c r="G2828" s="15" t="n">
        <x:v>6</x:v>
      </x:c>
      <x:c r="H2828" s="15" t="n">
        <x:v>19</x:v>
      </x:c>
    </x:row>
    <x:row r="2829" ht="52" customHeight="1">
      <x:c r="A2829" s="13" t="str">
        <x:v>W3-OBJ15</x:v>
      </x:c>
      <x:c r="B2829" s="13" t="str">
        <x:v>Protection de témoin</x:v>
      </x:c>
      <x:c r="C2829" s="13" t="str">
        <x:v>Guerre</x:v>
      </x:c>
      <x:c r="D2829" s="13" t="str">
        <x:v>Objectifs militaires</x:v>
      </x:c>
      <x:c r="E2829" s="13" t="str">
        <x:v>Lire Guerre</x:v>
      </x:c>
      <x:c r="F2829" s="13" t="str">
        <x:v>Reconstitution documentée V4 — nouvelle rédaction V5</x:v>
      </x:c>
      <x:c r="G2829" s="15" t="n">
        <x:v>6</x:v>
      </x:c>
      <x:c r="H2829" s="15" t="n">
        <x:v>20</x:v>
      </x:c>
    </x:row>
    <x:row r="2830" ht="52" customHeight="1">
      <x:c r="A2830" s="13" t="str">
        <x:v>W3-OBJ16</x:v>
      </x:c>
      <x:c r="B2830" s="13" t="str">
        <x:v>Récupération d’équipement</x:v>
      </x:c>
      <x:c r="C2830" s="13" t="str">
        <x:v>Guerre</x:v>
      </x:c>
      <x:c r="D2830" s="13" t="str">
        <x:v>Objectifs militaires</x:v>
      </x:c>
      <x:c r="E2830" s="13" t="str">
        <x:v>Lire Guerre</x:v>
      </x:c>
      <x:c r="F2830" s="13" t="str">
        <x:v>Reconstitution documentée V4 — nouvelle rédaction V5</x:v>
      </x:c>
      <x:c r="G2830" s="15" t="n">
        <x:v>6</x:v>
      </x:c>
      <x:c r="H2830" s="15" t="n">
        <x:v>21</x:v>
      </x:c>
    </x:row>
    <x:row r="2831" ht="52" customHeight="1">
      <x:c r="A2831" s="13" t="str">
        <x:v>W3-OBJ17</x:v>
      </x:c>
      <x:c r="B2831" s="13" t="str">
        <x:v>Ouverture de corridor</x:v>
      </x:c>
      <x:c r="C2831" s="13" t="str">
        <x:v>Guerre</x:v>
      </x:c>
      <x:c r="D2831" s="13" t="str">
        <x:v>Objectifs militaires</x:v>
      </x:c>
      <x:c r="E2831" s="13" t="str">
        <x:v>Lire Guerre</x:v>
      </x:c>
      <x:c r="F2831" s="13" t="str">
        <x:v>Reconstitution documentée V4 — nouvelle rédaction V5</x:v>
      </x:c>
      <x:c r="G2831" s="15" t="n">
        <x:v>6</x:v>
      </x:c>
      <x:c r="H2831" s="15" t="n">
        <x:v>22</x:v>
      </x:c>
    </x:row>
    <x:row r="2832" ht="52" customHeight="1">
      <x:c r="A2832" s="13" t="str">
        <x:v>W3-OBJ18</x:v>
      </x:c>
      <x:c r="B2832" s="13" t="str">
        <x:v>Conclusion de front</x:v>
      </x:c>
      <x:c r="C2832" s="13" t="str">
        <x:v>Guerre</x:v>
      </x:c>
      <x:c r="D2832" s="13" t="str">
        <x:v>Objectifs militaires</x:v>
      </x:c>
      <x:c r="E2832" s="13" t="str">
        <x:v>Lire Guerre</x:v>
      </x:c>
      <x:c r="F2832" s="13" t="str">
        <x:v>Reconstitution documentée V4 — nouvelle rédaction V5</x:v>
      </x:c>
      <x:c r="G2832" s="15" t="n">
        <x:v>6</x:v>
      </x:c>
      <x:c r="H2832" s="15" t="n">
        <x:v>23</x:v>
      </x:c>
    </x:row>
    <x:row r="2833" ht="52" customHeight="1">
      <x:c r="A2833" s="13" t="str">
        <x:v>W3-DIP01</x:v>
      </x:c>
      <x:c r="B2833" s="13" t="str">
        <x:v>Passage de crête</x:v>
      </x:c>
      <x:c r="C2833" s="13" t="str">
        <x:v>Guerre</x:v>
      </x:c>
      <x:c r="D2833" s="13" t="str">
        <x:v>Diplomatie des clans</x:v>
      </x:c>
      <x:c r="E2833" s="13" t="str">
        <x:v>Lire Guerre</x:v>
      </x:c>
      <x:c r="F2833" s="13" t="str">
        <x:v>Reconstitution documentée V4 — nouvelle rédaction V5</x:v>
      </x:c>
      <x:c r="G2833" s="15" t="n">
        <x:v>8</x:v>
      </x:c>
      <x:c r="H2833" s="15" t="n">
        <x:v>6</x:v>
      </x:c>
    </x:row>
    <x:row r="2834" ht="52" customHeight="1">
      <x:c r="A2834" s="13" t="str">
        <x:v>W3-DIP02</x:v>
      </x:c>
      <x:c r="B2834" s="13" t="str">
        <x:v>Eau pendant l’assaut</x:v>
      </x:c>
      <x:c r="C2834" s="13" t="str">
        <x:v>Guerre</x:v>
      </x:c>
      <x:c r="D2834" s="13" t="str">
        <x:v>Diplomatie des clans</x:v>
      </x:c>
      <x:c r="E2834" s="13" t="str">
        <x:v>Lire Guerre</x:v>
      </x:c>
      <x:c r="F2834" s="13" t="str">
        <x:v>Reconstitution documentée V4 — nouvelle rédaction V5</x:v>
      </x:c>
      <x:c r="G2834" s="15" t="n">
        <x:v>8</x:v>
      </x:c>
      <x:c r="H2834" s="15" t="n">
        <x:v>7</x:v>
      </x:c>
    </x:row>
    <x:row r="2835" ht="52" customHeight="1">
      <x:c r="A2835" s="13" t="str">
        <x:v>W3-DIP03</x:v>
      </x:c>
      <x:c r="B2835" s="13" t="str">
        <x:v>Chasse sous la canopée</x:v>
      </x:c>
      <x:c r="C2835" s="13" t="str">
        <x:v>Guerre</x:v>
      </x:c>
      <x:c r="D2835" s="13" t="str">
        <x:v>Diplomatie des clans</x:v>
      </x:c>
      <x:c r="E2835" s="13" t="str">
        <x:v>Lire Guerre</x:v>
      </x:c>
      <x:c r="F2835" s="13" t="str">
        <x:v>Reconstitution documentée V4 — nouvelle rédaction V5</x:v>
      </x:c>
      <x:c r="G2835" s="15" t="n">
        <x:v>8</x:v>
      </x:c>
      <x:c r="H2835" s="15" t="n">
        <x:v>8</x:v>
      </x:c>
    </x:row>
    <x:row r="2836" ht="52" customHeight="1">
      <x:c r="A2836" s="13" t="str">
        <x:v>W3-DIP04</x:v>
      </x:c>
      <x:c r="B2836" s="13" t="str">
        <x:v>Halte de marée</x:v>
      </x:c>
      <x:c r="C2836" s="13" t="str">
        <x:v>Guerre</x:v>
      </x:c>
      <x:c r="D2836" s="13" t="str">
        <x:v>Diplomatie des clans</x:v>
      </x:c>
      <x:c r="E2836" s="13" t="str">
        <x:v>Lire Guerre</x:v>
      </x:c>
      <x:c r="F2836" s="13" t="str">
        <x:v>Reconstitution documentée V4 — nouvelle rédaction V5</x:v>
      </x:c>
      <x:c r="G2836" s="15" t="n">
        <x:v>8</x:v>
      </x:c>
      <x:c r="H2836" s="15" t="n">
        <x:v>9</x:v>
      </x:c>
    </x:row>
    <x:row r="2837" ht="52" customHeight="1">
      <x:c r="A2837" s="13" t="str">
        <x:v>W3-DIP05</x:v>
      </x:c>
      <x:c r="B2837" s="13" t="str">
        <x:v>Pièces pour un repli</x:v>
      </x:c>
      <x:c r="C2837" s="13" t="str">
        <x:v>Guerre</x:v>
      </x:c>
      <x:c r="D2837" s="13" t="str">
        <x:v>Diplomatie des clans</x:v>
      </x:c>
      <x:c r="E2837" s="13" t="str">
        <x:v>Lire Guerre</x:v>
      </x:c>
      <x:c r="F2837" s="13" t="str">
        <x:v>Reconstitution documentée V4 — nouvelle rédaction V5</x:v>
      </x:c>
      <x:c r="G2837" s="15" t="n">
        <x:v>8</x:v>
      </x:c>
      <x:c r="H2837" s="15" t="n">
        <x:v>10</x:v>
      </x:c>
    </x:row>
    <x:row r="2838" ht="52" customHeight="1">
      <x:c r="A2838" s="13" t="str">
        <x:v>W3-DIP06</x:v>
      </x:c>
      <x:c r="B2838" s="13" t="str">
        <x:v>Refuge avant le blizzard</x:v>
      </x:c>
      <x:c r="C2838" s="13" t="str">
        <x:v>Guerre</x:v>
      </x:c>
      <x:c r="D2838" s="13" t="str">
        <x:v>Diplomatie des clans</x:v>
      </x:c>
      <x:c r="E2838" s="13" t="str">
        <x:v>Lire Guerre</x:v>
      </x:c>
      <x:c r="F2838" s="13" t="str">
        <x:v>Reconstitution documentée V4 — nouvelle rédaction V5</x:v>
      </x:c>
      <x:c r="G2838" s="15" t="n">
        <x:v>8</x:v>
      </x:c>
      <x:c r="H2838" s="15" t="n">
        <x:v>11</x:v>
      </x:c>
    </x:row>
    <x:row r="2839" ht="52" customHeight="1">
      <x:c r="A2839" s="13" t="str">
        <x:v>W3-DIP07</x:v>
      </x:c>
      <x:c r="B2839" s="13" t="str">
        <x:v>Archive sous protection</x:v>
      </x:c>
      <x:c r="C2839" s="13" t="str">
        <x:v>Guerre</x:v>
      </x:c>
      <x:c r="D2839" s="13" t="str">
        <x:v>Diplomatie des clans</x:v>
      </x:c>
      <x:c r="E2839" s="13" t="str">
        <x:v>Lire Guerre</x:v>
      </x:c>
      <x:c r="F2839" s="13" t="str">
        <x:v>Reconstitution documentée V4 — nouvelle rédaction V5</x:v>
      </x:c>
      <x:c r="G2839" s="15" t="n">
        <x:v>8</x:v>
      </x:c>
      <x:c r="H2839" s="15" t="n">
        <x:v>12</x:v>
      </x:c>
    </x:row>
    <x:row r="2840" ht="52" customHeight="1">
      <x:c r="A2840" s="13" t="str">
        <x:v>W3-DIP08</x:v>
      </x:c>
      <x:c r="B2840" s="13" t="str">
        <x:v>Passage de quarantaine</x:v>
      </x:c>
      <x:c r="C2840" s="13" t="str">
        <x:v>Guerre</x:v>
      </x:c>
      <x:c r="D2840" s="13" t="str">
        <x:v>Diplomatie des clans</x:v>
      </x:c>
      <x:c r="E2840" s="13" t="str">
        <x:v>Lire Guerre</x:v>
      </x:c>
      <x:c r="F2840" s="13" t="str">
        <x:v>Reconstitution documentée V4 — nouvelle rédaction V5</x:v>
      </x:c>
      <x:c r="G2840" s="15" t="n">
        <x:v>8</x:v>
      </x:c>
      <x:c r="H2840" s="15" t="n">
        <x:v>13</x:v>
      </x:c>
    </x:row>
    <x:row r="2841" ht="52" customHeight="1">
      <x:c r="A2841" s="13" t="str">
        <x:v>W3-DIP09</x:v>
      </x:c>
      <x:c r="B2841" s="13" t="str">
        <x:v>Retour de coalition</x:v>
      </x:c>
      <x:c r="C2841" s="13" t="str">
        <x:v>Guerre</x:v>
      </x:c>
      <x:c r="D2841" s="13" t="str">
        <x:v>Diplomatie des clans</x:v>
      </x:c>
      <x:c r="E2841" s="13" t="str">
        <x:v>Lire Guerre</x:v>
      </x:c>
      <x:c r="F2841" s="13" t="str">
        <x:v>Reconstitution documentée V4 — nouvelle rédaction V5</x:v>
      </x:c>
      <x:c r="G2841" s="15" t="n">
        <x:v>8</x:v>
      </x:c>
      <x:c r="H2841" s="15" t="n">
        <x:v>14</x:v>
      </x:c>
    </x:row>
    <x:row r="2842" ht="52" customHeight="1">
      <x:c r="A2842" s="13" t="str">
        <x:v>W3-DIP10</x:v>
      </x:c>
      <x:c r="B2842" s="13" t="str">
        <x:v>Trophée à plusieurs voix</x:v>
      </x:c>
      <x:c r="C2842" s="13" t="str">
        <x:v>Guerre</x:v>
      </x:c>
      <x:c r="D2842" s="13" t="str">
        <x:v>Diplomatie des clans</x:v>
      </x:c>
      <x:c r="E2842" s="13" t="str">
        <x:v>Lire Guerre</x:v>
      </x:c>
      <x:c r="F2842" s="13" t="str">
        <x:v>Reconstitution documentée V4 — nouvelle rédaction V5</x:v>
      </x:c>
      <x:c r="G2842" s="15" t="n">
        <x:v>8</x:v>
      </x:c>
      <x:c r="H2842" s="15" t="n">
        <x:v>15</x:v>
      </x:c>
    </x:row>
    <x:row r="2843" ht="52" customHeight="1">
      <x:c r="A2843" s="13" t="str">
        <x:v>W3-DIP11</x:v>
      </x:c>
      <x:c r="B2843" s="13" t="str">
        <x:v>Défense de forge</x:v>
      </x:c>
      <x:c r="C2843" s="13" t="str">
        <x:v>Guerre</x:v>
      </x:c>
      <x:c r="D2843" s="13" t="str">
        <x:v>Diplomatie des clans</x:v>
      </x:c>
      <x:c r="E2843" s="13" t="str">
        <x:v>Lire Guerre</x:v>
      </x:c>
      <x:c r="F2843" s="13" t="str">
        <x:v>Reconstitution documentée V4 — nouvelle rédaction V5</x:v>
      </x:c>
      <x:c r="G2843" s="15" t="n">
        <x:v>8</x:v>
      </x:c>
      <x:c r="H2843" s="15" t="n">
        <x:v>16</x:v>
      </x:c>
    </x:row>
    <x:row r="2844" ht="52" customHeight="1">
      <x:c r="A2844" s="13" t="str">
        <x:v>W3-DIP12</x:v>
      </x:c>
      <x:c r="B2844" s="13" t="str">
        <x:v>Duel de commandants</x:v>
      </x:c>
      <x:c r="C2844" s="13" t="str">
        <x:v>Guerre</x:v>
      </x:c>
      <x:c r="D2844" s="13" t="str">
        <x:v>Diplomatie des clans</x:v>
      </x:c>
      <x:c r="E2844" s="13" t="str">
        <x:v>Lire Guerre</x:v>
      </x:c>
      <x:c r="F2844" s="13" t="str">
        <x:v>Reconstitution documentée V4 — nouvelle rédaction V5</x:v>
      </x:c>
      <x:c r="G2844" s="15" t="n">
        <x:v>8</x:v>
      </x:c>
      <x:c r="H2844" s="15" t="n">
        <x:v>17</x:v>
      </x:c>
    </x:row>
    <x:row r="2845" ht="52" customHeight="1">
      <x:c r="A2845" s="13" t="str">
        <x:v>W3-DIP13</x:v>
      </x:c>
      <x:c r="B2845" s="13" t="str">
        <x:v>Neutralité d’un atelier</x:v>
      </x:c>
      <x:c r="C2845" s="13" t="str">
        <x:v>Guerre</x:v>
      </x:c>
      <x:c r="D2845" s="13" t="str">
        <x:v>Diplomatie des clans</x:v>
      </x:c>
      <x:c r="E2845" s="13" t="str">
        <x:v>Lire Guerre</x:v>
      </x:c>
      <x:c r="F2845" s="13" t="str">
        <x:v>Reconstitution documentée V4 — nouvelle rédaction V5</x:v>
      </x:c>
      <x:c r="G2845" s="15" t="n">
        <x:v>8</x:v>
      </x:c>
      <x:c r="H2845" s="15" t="n">
        <x:v>18</x:v>
      </x:c>
    </x:row>
    <x:row r="2846" ht="52" customHeight="1">
      <x:c r="A2846" s="13" t="str">
        <x:v>W3-DIP14</x:v>
      </x:c>
      <x:c r="B2846" s="13" t="str">
        <x:v>Trêve de récupération</x:v>
      </x:c>
      <x:c r="C2846" s="13" t="str">
        <x:v>Guerre</x:v>
      </x:c>
      <x:c r="D2846" s="13" t="str">
        <x:v>Diplomatie des clans</x:v>
      </x:c>
      <x:c r="E2846" s="13" t="str">
        <x:v>Lire Guerre</x:v>
      </x:c>
      <x:c r="F2846" s="13" t="str">
        <x:v>Reconstitution documentée V4 — nouvelle rédaction V5</x:v>
      </x:c>
      <x:c r="G2846" s="15" t="n">
        <x:v>8</x:v>
      </x:c>
      <x:c r="H2846" s="15" t="n">
        <x:v>19</x:v>
      </x:c>
    </x:row>
    <x:row r="2847" ht="52" customHeight="1">
      <x:c r="A2847" s="13" t="str">
        <x:v>W3-DIP15</x:v>
      </x:c>
      <x:c r="B2847" s="13" t="str">
        <x:v>Renseignement à vérifier</x:v>
      </x:c>
      <x:c r="C2847" s="13" t="str">
        <x:v>Guerre</x:v>
      </x:c>
      <x:c r="D2847" s="13" t="str">
        <x:v>Diplomatie des clans</x:v>
      </x:c>
      <x:c r="E2847" s="13" t="str">
        <x:v>Lire Guerre</x:v>
      </x:c>
      <x:c r="F2847" s="13" t="str">
        <x:v>Reconstitution documentée V4 — nouvelle rédaction V5</x:v>
      </x:c>
      <x:c r="G2847" s="15" t="n">
        <x:v>8</x:v>
      </x:c>
      <x:c r="H2847" s="15" t="n">
        <x:v>20</x:v>
      </x:c>
    </x:row>
    <x:row r="2848" ht="52" customHeight="1">
      <x:c r="A2848" s="13" t="str">
        <x:v>W3-DIP16</x:v>
      </x:c>
      <x:c r="B2848" s="13" t="str">
        <x:v>Coalition sans annexion</x:v>
      </x:c>
      <x:c r="C2848" s="13" t="str">
        <x:v>Guerre</x:v>
      </x:c>
      <x:c r="D2848" s="13" t="str">
        <x:v>Diplomatie des clans</x:v>
      </x:c>
      <x:c r="E2848" s="13" t="str">
        <x:v>Lire Guerre</x:v>
      </x:c>
      <x:c r="F2848" s="13" t="str">
        <x:v>Reconstitution documentée V4 — nouvelle rédaction V5</x:v>
      </x:c>
      <x:c r="G2848" s="15" t="n">
        <x:v>8</x:v>
      </x:c>
      <x:c r="H2848" s="15" t="n">
        <x:v>21</x:v>
      </x:c>
    </x:row>
    <x:row r="2849" ht="52" customHeight="1">
      <x:c r="A2849" s="13" t="str">
        <x:v>W3-DIP17</x:v>
      </x:c>
      <x:c r="B2849" s="13" t="str">
        <x:v>Réserve disputée</x:v>
      </x:c>
      <x:c r="C2849" s="13" t="str">
        <x:v>Guerre</x:v>
      </x:c>
      <x:c r="D2849" s="13" t="str">
        <x:v>Diplomatie des clans</x:v>
      </x:c>
      <x:c r="E2849" s="13" t="str">
        <x:v>Lire Guerre</x:v>
      </x:c>
      <x:c r="F2849" s="13" t="str">
        <x:v>Reconstitution documentée V4 — nouvelle rédaction V5</x:v>
      </x:c>
      <x:c r="G2849" s="15" t="n">
        <x:v>8</x:v>
      </x:c>
      <x:c r="H2849" s="15" t="n">
        <x:v>22</x:v>
      </x:c>
    </x:row>
    <x:row r="2850" ht="52" customHeight="1">
      <x:c r="A2850" s="13" t="str">
        <x:v>W3-DIP18</x:v>
      </x:c>
      <x:c r="B2850" s="13" t="str">
        <x:v>Départ d’un allié</x:v>
      </x:c>
      <x:c r="C2850" s="13" t="str">
        <x:v>Guerre</x:v>
      </x:c>
      <x:c r="D2850" s="13" t="str">
        <x:v>Diplomatie des clans</x:v>
      </x:c>
      <x:c r="E2850" s="13" t="str">
        <x:v>Lire Guerre</x:v>
      </x:c>
      <x:c r="F2850" s="13" t="str">
        <x:v>Reconstitution documentée V4 — nouvelle rédaction V5</x:v>
      </x:c>
      <x:c r="G2850" s="15" t="n">
        <x:v>8</x:v>
      </x:c>
      <x:c r="H2850" s="15" t="n">
        <x:v>23</x:v>
      </x:c>
    </x:row>
    <x:row r="2851" ht="52" customHeight="1">
      <x:c r="A2851" s="13" t="str">
        <x:v>W5-EV01</x:v>
      </x:c>
      <x:c r="B2851" s="13" t="str">
        <x:v>La prise arrachée</x:v>
      </x:c>
      <x:c r="C2851" s="13" t="str">
        <x:v>Guerre</x:v>
      </x:c>
      <x:c r="D2851" s="13" t="str">
        <x:v>V5 Événements territoriaux</x:v>
      </x:c>
      <x:c r="E2851" s="13" t="str">
        <x:v>Lire Guerre</x:v>
      </x:c>
      <x:c r="F2851" s="13" t="str">
        <x:v>Extension V5</x:v>
      </x:c>
      <x:c r="G2851" s="15" t="n">
        <x:v>14</x:v>
      </x:c>
      <x:c r="H2851" s="15" t="n">
        <x:v>6</x:v>
      </x:c>
    </x:row>
    <x:row r="2852" ht="52" customHeight="1">
      <x:c r="A2852" s="13" t="str">
        <x:v>W5-EV02</x:v>
      </x:c>
      <x:c r="B2852" s="13" t="str">
        <x:v>L’observateur trop visible</x:v>
      </x:c>
      <x:c r="C2852" s="13" t="str">
        <x:v>Guerre</x:v>
      </x:c>
      <x:c r="D2852" s="13" t="str">
        <x:v>V5 Événements territoriaux</x:v>
      </x:c>
      <x:c r="E2852" s="13" t="str">
        <x:v>Lire Guerre</x:v>
      </x:c>
      <x:c r="F2852" s="13" t="str">
        <x:v>Extension V5</x:v>
      </x:c>
      <x:c r="G2852" s="15" t="n">
        <x:v>14</x:v>
      </x:c>
      <x:c r="H2852" s="15" t="n">
        <x:v>7</x:v>
      </x:c>
    </x:row>
    <x:row r="2853" ht="52" customHeight="1">
      <x:c r="A2853" s="13" t="str">
        <x:v>W5-EV03</x:v>
      </x:c>
      <x:c r="B2853" s="13" t="str">
        <x:v>Le défi de la gorge</x:v>
      </x:c>
      <x:c r="C2853" s="13" t="str">
        <x:v>Guerre</x:v>
      </x:c>
      <x:c r="D2853" s="13" t="str">
        <x:v>V5 Événements territoriaux</x:v>
      </x:c>
      <x:c r="E2853" s="13" t="str">
        <x:v>Lire Guerre</x:v>
      </x:c>
      <x:c r="F2853" s="13" t="str">
        <x:v>Extension V5</x:v>
      </x:c>
      <x:c r="G2853" s="15" t="n">
        <x:v>14</x:v>
      </x:c>
      <x:c r="H2853" s="15" t="n">
        <x:v>8</x:v>
      </x:c>
    </x:row>
    <x:row r="2854" ht="52" customHeight="1">
      <x:c r="A2854" s="13" t="str">
        <x:v>W5-EV04</x:v>
      </x:c>
      <x:c r="B2854" s="13" t="str">
        <x:v>Le messager à bout de souffle</x:v>
      </x:c>
      <x:c r="C2854" s="13" t="str">
        <x:v>Guerre</x:v>
      </x:c>
      <x:c r="D2854" s="13" t="str">
        <x:v>V5 Événements territoriaux</x:v>
      </x:c>
      <x:c r="E2854" s="13" t="str">
        <x:v>Lire Guerre</x:v>
      </x:c>
      <x:c r="F2854" s="13" t="str">
        <x:v>Extension V5</x:v>
      </x:c>
      <x:c r="G2854" s="15" t="n">
        <x:v>14</x:v>
      </x:c>
      <x:c r="H2854" s="15" t="n">
        <x:v>9</x:v>
      </x:c>
    </x:row>
    <x:row r="2855" ht="52" customHeight="1">
      <x:c r="A2855" s="13" t="str">
        <x:v>W5-EV05</x:v>
      </x:c>
      <x:c r="B2855" s="13" t="str">
        <x:v>Le nid sous le poste</x:v>
      </x:c>
      <x:c r="C2855" s="13" t="str">
        <x:v>Guerre</x:v>
      </x:c>
      <x:c r="D2855" s="13" t="str">
        <x:v>V5 Événements territoriaux</x:v>
      </x:c>
      <x:c r="E2855" s="13" t="str">
        <x:v>Lire Guerre</x:v>
      </x:c>
      <x:c r="F2855" s="13" t="str">
        <x:v>Extension V5</x:v>
      </x:c>
      <x:c r="G2855" s="15" t="n">
        <x:v>14</x:v>
      </x:c>
      <x:c r="H2855" s="15" t="n">
        <x:v>10</x:v>
      </x:c>
    </x:row>
    <x:row r="2856" ht="52" customHeight="1">
      <x:c r="A2856" s="13" t="str">
        <x:v>W5-EV06</x:v>
      </x:c>
      <x:c r="B2856" s="13" t="str">
        <x:v>Le signal du rival</x:v>
      </x:c>
      <x:c r="C2856" s="13" t="str">
        <x:v>Guerre</x:v>
      </x:c>
      <x:c r="D2856" s="13" t="str">
        <x:v>V5 Événements territoriaux</x:v>
      </x:c>
      <x:c r="E2856" s="13" t="str">
        <x:v>Lire Guerre</x:v>
      </x:c>
      <x:c r="F2856" s="13" t="str">
        <x:v>Extension V5</x:v>
      </x:c>
      <x:c r="G2856" s="15" t="n">
        <x:v>14</x:v>
      </x:c>
      <x:c r="H2856" s="15" t="n">
        <x:v>11</x:v>
      </x:c>
    </x:row>
    <x:row r="2857" ht="52" customHeight="1">
      <x:c r="A2857" s="13" t="str">
        <x:v>W5-EV07</x:v>
      </x:c>
      <x:c r="B2857" s="13" t="str">
        <x:v>Vapeur sur les filtres</x:v>
      </x:c>
      <x:c r="C2857" s="13" t="str">
        <x:v>Guerre</x:v>
      </x:c>
      <x:c r="D2857" s="13" t="str">
        <x:v>V5 Événements territoriaux</x:v>
      </x:c>
      <x:c r="E2857" s="13" t="str">
        <x:v>Lire Guerre</x:v>
      </x:c>
      <x:c r="F2857" s="13" t="str">
        <x:v>Extension V5</x:v>
      </x:c>
      <x:c r="G2857" s="15" t="n">
        <x:v>14</x:v>
      </x:c>
      <x:c r="H2857" s="15" t="n">
        <x:v>12</x:v>
      </x:c>
    </x:row>
    <x:row r="2858" ht="52" customHeight="1">
      <x:c r="A2858" s="13" t="str">
        <x:v>W5-EV08</x:v>
      </x:c>
      <x:c r="B2858" s="13" t="str">
        <x:v>Une caisse qui flotte</x:v>
      </x:c>
      <x:c r="C2858" s="13" t="str">
        <x:v>Guerre</x:v>
      </x:c>
      <x:c r="D2858" s="13" t="str">
        <x:v>V5 Événements territoriaux</x:v>
      </x:c>
      <x:c r="E2858" s="13" t="str">
        <x:v>Lire Guerre</x:v>
      </x:c>
      <x:c r="F2858" s="13" t="str">
        <x:v>Extension V5</x:v>
      </x:c>
      <x:c r="G2858" s="15" t="n">
        <x:v>14</x:v>
      </x:c>
      <x:c r="H2858" s="15" t="n">
        <x:v>13</x:v>
      </x:c>
    </x:row>
    <x:row r="2859" ht="52" customHeight="1">
      <x:c r="A2859" s="13" t="str">
        <x:v>W5-EV09</x:v>
      </x:c>
      <x:c r="B2859" s="13" t="str">
        <x:v>Les porteurs sous le pont</x:v>
      </x:c>
      <x:c r="C2859" s="13" t="str">
        <x:v>Guerre</x:v>
      </x:c>
      <x:c r="D2859" s="13" t="str">
        <x:v>V5 Événements territoriaux</x:v>
      </x:c>
      <x:c r="E2859" s="13" t="str">
        <x:v>Lire Guerre</x:v>
      </x:c>
      <x:c r="F2859" s="13" t="str">
        <x:v>Extension V5</x:v>
      </x:c>
      <x:c r="G2859" s="15" t="n">
        <x:v>14</x:v>
      </x:c>
      <x:c r="H2859" s="15" t="n">
        <x:v>14</x:v>
      </x:c>
    </x:row>
    <x:row r="2860" ht="52" customHeight="1">
      <x:c r="A2860" s="13" t="str">
        <x:v>W5-EV10</x:v>
      </x:c>
      <x:c r="B2860" s="13" t="str">
        <x:v>Le bassin partagé</x:v>
      </x:c>
      <x:c r="C2860" s="13" t="str">
        <x:v>Guerre</x:v>
      </x:c>
      <x:c r="D2860" s="13" t="str">
        <x:v>V5 Événements territoriaux</x:v>
      </x:c>
      <x:c r="E2860" s="13" t="str">
        <x:v>Lire Guerre</x:v>
      </x:c>
      <x:c r="F2860" s="13" t="str">
        <x:v>Extension V5</x:v>
      </x:c>
      <x:c r="G2860" s="15" t="n">
        <x:v>14</x:v>
      </x:c>
      <x:c r="H2860" s="15" t="n">
        <x:v>15</x:v>
      </x:c>
    </x:row>
    <x:row r="2861" ht="52" customHeight="1">
      <x:c r="A2861" s="13" t="str">
        <x:v>W5-EV11</x:v>
      </x:c>
      <x:c r="B2861" s="13" t="str">
        <x:v>La nuit des reflets</x:v>
      </x:c>
      <x:c r="C2861" s="13" t="str">
        <x:v>Guerre</x:v>
      </x:c>
      <x:c r="D2861" s="13" t="str">
        <x:v>V5 Événements territoriaux</x:v>
      </x:c>
      <x:c r="E2861" s="13" t="str">
        <x:v>Lire Guerre</x:v>
      </x:c>
      <x:c r="F2861" s="13" t="str">
        <x:v>Extension V5</x:v>
      </x:c>
      <x:c r="G2861" s="15" t="n">
        <x:v>14</x:v>
      </x:c>
      <x:c r="H2861" s="15" t="n">
        <x:v>16</x:v>
      </x:c>
    </x:row>
    <x:row r="2862" ht="52" customHeight="1">
      <x:c r="A2862" s="13" t="str">
        <x:v>W5-EV12</x:v>
      </x:c>
      <x:c r="B2862" s="13" t="str">
        <x:v>Les pièces du filtre rival</x:v>
      </x:c>
      <x:c r="C2862" s="13" t="str">
        <x:v>Guerre</x:v>
      </x:c>
      <x:c r="D2862" s="13" t="str">
        <x:v>V5 Événements territoriaux</x:v>
      </x:c>
      <x:c r="E2862" s="13" t="str">
        <x:v>Lire Guerre</x:v>
      </x:c>
      <x:c r="F2862" s="13" t="str">
        <x:v>Extension V5</x:v>
      </x:c>
      <x:c r="G2862" s="15" t="n">
        <x:v>14</x:v>
      </x:c>
      <x:c r="H2862" s="15" t="n">
        <x:v>17</x:v>
      </x:c>
    </x:row>
    <x:row r="2863" ht="52" customHeight="1">
      <x:c r="A2863" s="13" t="str">
        <x:v>W5-EV13</x:v>
      </x:c>
      <x:c r="B2863" s="13" t="str">
        <x:v>La passerelle fatiguée</x:v>
      </x:c>
      <x:c r="C2863" s="13" t="str">
        <x:v>Guerre</x:v>
      </x:c>
      <x:c r="D2863" s="13" t="str">
        <x:v>V5 Événements territoriaux</x:v>
      </x:c>
      <x:c r="E2863" s="13" t="str">
        <x:v>Lire Guerre</x:v>
      </x:c>
      <x:c r="F2863" s="13" t="str">
        <x:v>Extension V5</x:v>
      </x:c>
      <x:c r="G2863" s="15" t="n">
        <x:v>14</x:v>
      </x:c>
      <x:c r="H2863" s="15" t="n">
        <x:v>18</x:v>
      </x:c>
    </x:row>
    <x:row r="2864" ht="52" customHeight="1">
      <x:c r="A2864" s="13" t="str">
        <x:v>W5-EV14</x:v>
      </x:c>
      <x:c r="B2864" s="13" t="str">
        <x:v>La proie quitte la cime</x:v>
      </x:c>
      <x:c r="C2864" s="13" t="str">
        <x:v>Guerre</x:v>
      </x:c>
      <x:c r="D2864" s="13" t="str">
        <x:v>V5 Événements territoriaux</x:v>
      </x:c>
      <x:c r="E2864" s="13" t="str">
        <x:v>Lire Guerre</x:v>
      </x:c>
      <x:c r="F2864" s="13" t="str">
        <x:v>Extension V5</x:v>
      </x:c>
      <x:c r="G2864" s="15" t="n">
        <x:v>14</x:v>
      </x:c>
      <x:c r="H2864" s="15" t="n">
        <x:v>19</x:v>
      </x:c>
    </x:row>
    <x:row r="2865" ht="52" customHeight="1">
      <x:c r="A2865" s="13" t="str">
        <x:v>W5-EV15</x:v>
      </x:c>
      <x:c r="B2865" s="13" t="str">
        <x:v>Le piège d’un allié</x:v>
      </x:c>
      <x:c r="C2865" s="13" t="str">
        <x:v>Guerre</x:v>
      </x:c>
      <x:c r="D2865" s="13" t="str">
        <x:v>V5 Événements territoriaux</x:v>
      </x:c>
      <x:c r="E2865" s="13" t="str">
        <x:v>Lire Guerre</x:v>
      </x:c>
      <x:c r="F2865" s="13" t="str">
        <x:v>Extension V5</x:v>
      </x:c>
      <x:c r="G2865" s="15" t="n">
        <x:v>14</x:v>
      </x:c>
      <x:c r="H2865" s="15" t="n">
        <x:v>20</x:v>
      </x:c>
    </x:row>
    <x:row r="2866" ht="52" customHeight="1">
      <x:c r="A2866" s="13" t="str">
        <x:v>W5-EV16</x:v>
      </x:c>
      <x:c r="B2866" s="13" t="str">
        <x:v>La branche du guetteur</x:v>
      </x:c>
      <x:c r="C2866" s="13" t="str">
        <x:v>Guerre</x:v>
      </x:c>
      <x:c r="D2866" s="13" t="str">
        <x:v>V5 Événements territoriaux</x:v>
      </x:c>
      <x:c r="E2866" s="13" t="str">
        <x:v>Lire Guerre</x:v>
      </x:c>
      <x:c r="F2866" s="13" t="str">
        <x:v>Extension V5</x:v>
      </x:c>
      <x:c r="G2866" s="15" t="n">
        <x:v>14</x:v>
      </x:c>
      <x:c r="H2866" s="15" t="n">
        <x:v>21</x:v>
      </x:c>
    </x:row>
    <x:row r="2867" ht="52" customHeight="1">
      <x:c r="A2867" s="13" t="str">
        <x:v>W5-EV17</x:v>
      </x:c>
      <x:c r="B2867" s="13" t="str">
        <x:v>Le signal imité</x:v>
      </x:c>
      <x:c r="C2867" s="13" t="str">
        <x:v>Guerre</x:v>
      </x:c>
      <x:c r="D2867" s="13" t="str">
        <x:v>V5 Événements territoriaux</x:v>
      </x:c>
      <x:c r="E2867" s="13" t="str">
        <x:v>Lire Guerre</x:v>
      </x:c>
      <x:c r="F2867" s="13" t="str">
        <x:v>Extension V5</x:v>
      </x:c>
      <x:c r="G2867" s="15" t="n">
        <x:v>14</x:v>
      </x:c>
      <x:c r="H2867" s="15" t="n">
        <x:v>22</x:v>
      </x:c>
    </x:row>
    <x:row r="2868" ht="52" customHeight="1">
      <x:c r="A2868" s="13" t="str">
        <x:v>W5-EV18</x:v>
      </x:c>
      <x:c r="B2868" s="13" t="str">
        <x:v>Les racines après la pluie</x:v>
      </x:c>
      <x:c r="C2868" s="13" t="str">
        <x:v>Guerre</x:v>
      </x:c>
      <x:c r="D2868" s="13" t="str">
        <x:v>V5 Événements territoriaux</x:v>
      </x:c>
      <x:c r="E2868" s="13" t="str">
        <x:v>Lire Guerre</x:v>
      </x:c>
      <x:c r="F2868" s="13" t="str">
        <x:v>Extension V5</x:v>
      </x:c>
      <x:c r="G2868" s="15" t="n">
        <x:v>14</x:v>
      </x:c>
      <x:c r="H2868" s="15" t="n">
        <x:v>23</x:v>
      </x:c>
    </x:row>
    <x:row r="2869" ht="52" customHeight="1">
      <x:c r="A2869" s="13" t="str">
        <x:v>W5-EV19</x:v>
      </x:c>
      <x:c r="B2869" s="13" t="str">
        <x:v>Le courant retourne</x:v>
      </x:c>
      <x:c r="C2869" s="13" t="str">
        <x:v>Guerre</x:v>
      </x:c>
      <x:c r="D2869" s="13" t="str">
        <x:v>V5 Événements territoriaux</x:v>
      </x:c>
      <x:c r="E2869" s="13" t="str">
        <x:v>Lire Guerre</x:v>
      </x:c>
      <x:c r="F2869" s="13" t="str">
        <x:v>Extension V5</x:v>
      </x:c>
      <x:c r="G2869" s="15" t="n">
        <x:v>14</x:v>
      </x:c>
      <x:c r="H2869" s="15" t="n">
        <x:v>24</x:v>
      </x:c>
    </x:row>
    <x:row r="2870" ht="52" customHeight="1">
      <x:c r="A2870" s="13" t="str">
        <x:v>W5-EV20</x:v>
      </x:c>
      <x:c r="B2870" s="13" t="str">
        <x:v>Une lanterne sans réponse</x:v>
      </x:c>
      <x:c r="C2870" s="13" t="str">
        <x:v>Guerre</x:v>
      </x:c>
      <x:c r="D2870" s="13" t="str">
        <x:v>V5 Événements territoriaux</x:v>
      </x:c>
      <x:c r="E2870" s="13" t="str">
        <x:v>Lire Guerre</x:v>
      </x:c>
      <x:c r="F2870" s="13" t="str">
        <x:v>Extension V5</x:v>
      </x:c>
      <x:c r="G2870" s="15" t="n">
        <x:v>14</x:v>
      </x:c>
      <x:c r="H2870" s="15" t="n">
        <x:v>25</x:v>
      </x:c>
    </x:row>
    <x:row r="2871" ht="52" customHeight="1">
      <x:c r="A2871" s="13" t="str">
        <x:v>W5-EV21</x:v>
      </x:c>
      <x:c r="B2871" s="13" t="str">
        <x:v>Le ponton déplacé</x:v>
      </x:c>
      <x:c r="C2871" s="13" t="str">
        <x:v>Guerre</x:v>
      </x:c>
      <x:c r="D2871" s="13" t="str">
        <x:v>V5 Événements territoriaux</x:v>
      </x:c>
      <x:c r="E2871" s="13" t="str">
        <x:v>Lire Guerre</x:v>
      </x:c>
      <x:c r="F2871" s="13" t="str">
        <x:v>Extension V5</x:v>
      </x:c>
      <x:c r="G2871" s="15" t="n">
        <x:v>14</x:v>
      </x:c>
      <x:c r="H2871" s="15" t="n">
        <x:v>26</x:v>
      </x:c>
    </x:row>
    <x:row r="2872" ht="52" customHeight="1">
      <x:c r="A2872" s="13" t="str">
        <x:v>W5-EV22</x:v>
      </x:c>
      <x:c r="B2872" s="13" t="str">
        <x:v>Les marques dans la vase</x:v>
      </x:c>
      <x:c r="C2872" s="13" t="str">
        <x:v>Guerre</x:v>
      </x:c>
      <x:c r="D2872" s="13" t="str">
        <x:v>V5 Événements territoriaux</x:v>
      </x:c>
      <x:c r="E2872" s="13" t="str">
        <x:v>Lire Guerre</x:v>
      </x:c>
      <x:c r="F2872" s="13" t="str">
        <x:v>Extension V5</x:v>
      </x:c>
      <x:c r="G2872" s="15" t="n">
        <x:v>14</x:v>
      </x:c>
      <x:c r="H2872" s="15" t="n">
        <x:v>27</x:v>
      </x:c>
    </x:row>
    <x:row r="2873" ht="52" customHeight="1">
      <x:c r="A2873" s="13" t="str">
        <x:v>W5-EV23</x:v>
      </x:c>
      <x:c r="B2873" s="13" t="str">
        <x:v>Le quai des habitants</x:v>
      </x:c>
      <x:c r="C2873" s="13" t="str">
        <x:v>Guerre</x:v>
      </x:c>
      <x:c r="D2873" s="13" t="str">
        <x:v>V5 Événements territoriaux</x:v>
      </x:c>
      <x:c r="E2873" s="13" t="str">
        <x:v>Lire Guerre</x:v>
      </x:c>
      <x:c r="F2873" s="13" t="str">
        <x:v>Extension V5</x:v>
      </x:c>
      <x:c r="G2873" s="15" t="n">
        <x:v>14</x:v>
      </x:c>
      <x:c r="H2873" s="15" t="n">
        <x:v>28</x:v>
      </x:c>
    </x:row>
    <x:row r="2874" ht="52" customHeight="1">
      <x:c r="A2874" s="13" t="str">
        <x:v>W5-EV24</x:v>
      </x:c>
      <x:c r="B2874" s="13" t="str">
        <x:v>La bête sous les pilotis</x:v>
      </x:c>
      <x:c r="C2874" s="13" t="str">
        <x:v>Guerre</x:v>
      </x:c>
      <x:c r="D2874" s="13" t="str">
        <x:v>V5 Événements territoriaux</x:v>
      </x:c>
      <x:c r="E2874" s="13" t="str">
        <x:v>Lire Guerre</x:v>
      </x:c>
      <x:c r="F2874" s="13" t="str">
        <x:v>Extension V5</x:v>
      </x:c>
      <x:c r="G2874" s="15" t="n">
        <x:v>14</x:v>
      </x:c>
      <x:c r="H2874" s="15" t="n">
        <x:v>29</x:v>
      </x:c>
    </x:row>
    <x:row r="2875" ht="52" customHeight="1">
      <x:c r="A2875" s="13" t="str">
        <x:v>W5-EV25</x:v>
      </x:c>
      <x:c r="B2875" s="13" t="str">
        <x:v>La chaîne fissurée</x:v>
      </x:c>
      <x:c r="C2875" s="13" t="str">
        <x:v>Guerre</x:v>
      </x:c>
      <x:c r="D2875" s="13" t="str">
        <x:v>V5 Événements territoriaux</x:v>
      </x:c>
      <x:c r="E2875" s="13" t="str">
        <x:v>Lire Guerre</x:v>
      </x:c>
      <x:c r="F2875" s="13" t="str">
        <x:v>Extension V5</x:v>
      </x:c>
      <x:c r="G2875" s="15" t="n">
        <x:v>14</x:v>
      </x:c>
      <x:c r="H2875" s="15" t="n">
        <x:v>30</x:v>
      </x:c>
    </x:row>
    <x:row r="2876" ht="52" customHeight="1">
      <x:c r="A2876" s="13" t="str">
        <x:v>W5-EV26</x:v>
      </x:c>
      <x:c r="B2876" s="13" t="str">
        <x:v>Les apprentis de la forge</x:v>
      </x:c>
      <x:c r="C2876" s="13" t="str">
        <x:v>Guerre</x:v>
      </x:c>
      <x:c r="D2876" s="13" t="str">
        <x:v>V5 Événements territoriaux</x:v>
      </x:c>
      <x:c r="E2876" s="13" t="str">
        <x:v>Lire Guerre</x:v>
      </x:c>
      <x:c r="F2876" s="13" t="str">
        <x:v>Extension V5</x:v>
      </x:c>
      <x:c r="G2876" s="15" t="n">
        <x:v>14</x:v>
      </x:c>
      <x:c r="H2876" s="15" t="n">
        <x:v>31</x:v>
      </x:c>
    </x:row>
    <x:row r="2877" ht="52" customHeight="1">
      <x:c r="A2877" s="13" t="str">
        <x:v>W5-EV27</x:v>
      </x:c>
      <x:c r="B2877" s="13" t="str">
        <x:v>Le stock sous scellé</x:v>
      </x:c>
      <x:c r="C2877" s="13" t="str">
        <x:v>Guerre</x:v>
      </x:c>
      <x:c r="D2877" s="13" t="str">
        <x:v>V5 Événements territoriaux</x:v>
      </x:c>
      <x:c r="E2877" s="13" t="str">
        <x:v>Lire Guerre</x:v>
      </x:c>
      <x:c r="F2877" s="13" t="str">
        <x:v>Extension V5</x:v>
      </x:c>
      <x:c r="G2877" s="15" t="n">
        <x:v>14</x:v>
      </x:c>
      <x:c r="H2877" s="15" t="n">
        <x:v>32</x:v>
      </x:c>
    </x:row>
    <x:row r="2878" ht="52" customHeight="1">
      <x:c r="A2878" s="13" t="str">
        <x:v>W5-EV28</x:v>
      </x:c>
      <x:c r="B2878" s="13" t="str">
        <x:v>Le bruit d’un ancien rail</x:v>
      </x:c>
      <x:c r="C2878" s="13" t="str">
        <x:v>Guerre</x:v>
      </x:c>
      <x:c r="D2878" s="13" t="str">
        <x:v>V5 Événements territoriaux</x:v>
      </x:c>
      <x:c r="E2878" s="13" t="str">
        <x:v>Lire Guerre</x:v>
      </x:c>
      <x:c r="F2878" s="13" t="str">
        <x:v>Extension V5</x:v>
      </x:c>
      <x:c r="G2878" s="15" t="n">
        <x:v>14</x:v>
      </x:c>
      <x:c r="H2878" s="15" t="n">
        <x:v>33</x:v>
      </x:c>
    </x:row>
    <x:row r="2879" ht="52" customHeight="1">
      <x:c r="A2879" s="13" t="str">
        <x:v>W5-EV29</x:v>
      </x:c>
      <x:c r="B2879" s="13" t="str">
        <x:v>La porte qui ne ferme plus</x:v>
      </x:c>
      <x:c r="C2879" s="13" t="str">
        <x:v>Guerre</x:v>
      </x:c>
      <x:c r="D2879" s="13" t="str">
        <x:v>V5 Événements territoriaux</x:v>
      </x:c>
      <x:c r="E2879" s="13" t="str">
        <x:v>Lire Guerre</x:v>
      </x:c>
      <x:c r="F2879" s="13" t="str">
        <x:v>Extension V5</x:v>
      </x:c>
      <x:c r="G2879" s="15" t="n">
        <x:v>14</x:v>
      </x:c>
      <x:c r="H2879" s="15" t="n">
        <x:v>34</x:v>
      </x:c>
    </x:row>
    <x:row r="2880" ht="52" customHeight="1">
      <x:c r="A2880" s="13" t="str">
        <x:v>W5-EV30</x:v>
      </x:c>
      <x:c r="B2880" s="13" t="str">
        <x:v>Un masque reconnu</x:v>
      </x:c>
      <x:c r="C2880" s="13" t="str">
        <x:v>Guerre</x:v>
      </x:c>
      <x:c r="D2880" s="13" t="str">
        <x:v>V5 Événements territoriaux</x:v>
      </x:c>
      <x:c r="E2880" s="13" t="str">
        <x:v>Lire Guerre</x:v>
      </x:c>
      <x:c r="F2880" s="13" t="str">
        <x:v>Extension V5</x:v>
      </x:c>
      <x:c r="G2880" s="15" t="n">
        <x:v>14</x:v>
      </x:c>
      <x:c r="H2880" s="15" t="n">
        <x:v>35</x:v>
      </x:c>
    </x:row>
    <x:row r="2881" ht="52" customHeight="1">
      <x:c r="A2881" s="13" t="str">
        <x:v>W5-EV31</x:v>
      </x:c>
      <x:c r="B2881" s="13" t="str">
        <x:v>La relève manque au seuil</x:v>
      </x:c>
      <x:c r="C2881" s="13" t="str">
        <x:v>Guerre</x:v>
      </x:c>
      <x:c r="D2881" s="13" t="str">
        <x:v>V5 Événements territoriaux</x:v>
      </x:c>
      <x:c r="E2881" s="13" t="str">
        <x:v>Lire Guerre</x:v>
      </x:c>
      <x:c r="F2881" s="13" t="str">
        <x:v>Extension V5</x:v>
      </x:c>
      <x:c r="G2881" s="15" t="n">
        <x:v>14</x:v>
      </x:c>
      <x:c r="H2881" s="15" t="n">
        <x:v>36</x:v>
      </x:c>
    </x:row>
    <x:row r="2882" ht="52" customHeight="1">
      <x:c r="A2882" s="13" t="str">
        <x:v>W5-EV32</x:v>
      </x:c>
      <x:c r="B2882" s="13" t="str">
        <x:v>Le défi après la bataille</x:v>
      </x:c>
      <x:c r="C2882" s="13" t="str">
        <x:v>Guerre</x:v>
      </x:c>
      <x:c r="D2882" s="13" t="str">
        <x:v>V5 Événements territoriaux</x:v>
      </x:c>
      <x:c r="E2882" s="13" t="str">
        <x:v>Lire Guerre</x:v>
      </x:c>
      <x:c r="F2882" s="13" t="str">
        <x:v>Extension V5</x:v>
      </x:c>
      <x:c r="G2882" s="15" t="n">
        <x:v>14</x:v>
      </x:c>
      <x:c r="H2882" s="15" t="n">
        <x:v>37</x:v>
      </x:c>
    </x:row>
    <x:row r="2883" ht="52" customHeight="1">
      <x:c r="A2883" s="13" t="str">
        <x:v>W5-EV33</x:v>
      </x:c>
      <x:c r="B2883" s="13" t="str">
        <x:v>Le convoi de la coalition</x:v>
      </x:c>
      <x:c r="C2883" s="13" t="str">
        <x:v>Guerre</x:v>
      </x:c>
      <x:c r="D2883" s="13" t="str">
        <x:v>V5 Événements territoriaux</x:v>
      </x:c>
      <x:c r="E2883" s="13" t="str">
        <x:v>Lire Guerre</x:v>
      </x:c>
      <x:c r="F2883" s="13" t="str">
        <x:v>Extension V5</x:v>
      </x:c>
      <x:c r="G2883" s="15" t="n">
        <x:v>14</x:v>
      </x:c>
      <x:c r="H2883" s="15" t="n">
        <x:v>38</x:v>
      </x:c>
    </x:row>
    <x:row r="2884" ht="52" customHeight="1">
      <x:c r="A2884" s="13" t="str">
        <x:v>W5-EV34</x:v>
      </x:c>
      <x:c r="B2884" s="13" t="str">
        <x:v>Les anciennes colonnes tombent</x:v>
      </x:c>
      <x:c r="C2884" s="13" t="str">
        <x:v>Guerre</x:v>
      </x:c>
      <x:c r="D2884" s="13" t="str">
        <x:v>V5 Événements territoriaux</x:v>
      </x:c>
      <x:c r="E2884" s="13" t="str">
        <x:v>Lire Guerre</x:v>
      </x:c>
      <x:c r="F2884" s="13" t="str">
        <x:v>Extension V5</x:v>
      </x:c>
      <x:c r="G2884" s="15" t="n">
        <x:v>14</x:v>
      </x:c>
      <x:c r="H2884" s="15" t="n">
        <x:v>39</x:v>
      </x:c>
    </x:row>
    <x:row r="2885" ht="52" customHeight="1">
      <x:c r="A2885" s="13" t="str">
        <x:v>W5-EV35</x:v>
      </x:c>
      <x:c r="B2885" s="13" t="str">
        <x:v>Le front veut continuer</x:v>
      </x:c>
      <x:c r="C2885" s="13" t="str">
        <x:v>Guerre</x:v>
      </x:c>
      <x:c r="D2885" s="13" t="str">
        <x:v>V5 Événements territoriaux</x:v>
      </x:c>
      <x:c r="E2885" s="13" t="str">
        <x:v>Lire Guerre</x:v>
      </x:c>
      <x:c r="F2885" s="13" t="str">
        <x:v>Extension V5</x:v>
      </x:c>
      <x:c r="G2885" s="15" t="n">
        <x:v>14</x:v>
      </x:c>
      <x:c r="H2885" s="15" t="n">
        <x:v>40</x:v>
      </x:c>
    </x:row>
    <x:row r="2886" ht="52" customHeight="1">
      <x:c r="A2886" s="13" t="str">
        <x:v>W5-EV36</x:v>
      </x:c>
      <x:c r="B2886" s="13" t="str">
        <x:v>Les feux d’après-guerre</x:v>
      </x:c>
      <x:c r="C2886" s="13" t="str">
        <x:v>Guerre</x:v>
      </x:c>
      <x:c r="D2886" s="13" t="str">
        <x:v>V5 Événements territoriaux</x:v>
      </x:c>
      <x:c r="E2886" s="13" t="str">
        <x:v>Lire Guerre</x:v>
      </x:c>
      <x:c r="F2886" s="13" t="str">
        <x:v>Extension V5</x:v>
      </x:c>
      <x:c r="G2886" s="15" t="n">
        <x:v>14</x:v>
      </x:c>
      <x:c r="H2886" s="15" t="n">
        <x:v>41</x:v>
      </x:c>
    </x:row>
    <x:row r="2887" ht="52" customHeight="1">
      <x:c r="A2887" s="13" t="str">
        <x:v>W5-C01</x:v>
      </x:c>
      <x:c r="B2887" s="13" t="str">
        <x:v>L’éclaireur que le rival attend</x:v>
      </x:c>
      <x:c r="C2887" s="13" t="str">
        <x:v>Guerre</x:v>
      </x:c>
      <x:c r="D2887" s="13" t="str">
        <x:v>V5 Campagnes des trois modes</x:v>
      </x:c>
      <x:c r="E2887" s="13" t="str">
        <x:v>Lire Guerre</x:v>
      </x:c>
      <x:c r="F2887" s="13" t="str">
        <x:v>Extension V5</x:v>
      </x:c>
      <x:c r="G2887" s="15" t="n">
        <x:v>13</x:v>
      </x:c>
      <x:c r="H2887" s="15" t="n">
        <x:v>6</x:v>
      </x:c>
    </x:row>
    <x:row r="2888" ht="52" customHeight="1">
      <x:c r="A2888" s="13" t="str">
        <x:v>W5-C02</x:v>
      </x:c>
      <x:c r="B2888" s="13" t="str">
        <x:v>La pression qui condamne le bassin</x:v>
      </x:c>
      <x:c r="C2888" s="13" t="str">
        <x:v>Guerre</x:v>
      </x:c>
      <x:c r="D2888" s="13" t="str">
        <x:v>V5 Campagnes des trois modes</x:v>
      </x:c>
      <x:c r="E2888" s="13" t="str">
        <x:v>Lire Guerre</x:v>
      </x:c>
      <x:c r="F2888" s="13" t="str">
        <x:v>Extension V5</x:v>
      </x:c>
      <x:c r="G2888" s="15" t="n">
        <x:v>13</x:v>
      </x:c>
      <x:c r="H2888" s="15" t="n">
        <x:v>7</x:v>
      </x:c>
    </x:row>
    <x:row r="2889" ht="52" customHeight="1">
      <x:c r="A2889" s="13" t="str">
        <x:v>W5-C03</x:v>
      </x:c>
      <x:c r="B2889" s="13" t="str">
        <x:v>La cuirasse du cratère</x:v>
      </x:c>
      <x:c r="C2889" s="13" t="str">
        <x:v>Guerre</x:v>
      </x:c>
      <x:c r="D2889" s="13" t="str">
        <x:v>V5 Campagnes des trois modes</x:v>
      </x:c>
      <x:c r="E2889" s="13" t="str">
        <x:v>Lire Guerre</x:v>
      </x:c>
      <x:c r="F2889" s="13" t="str">
        <x:v>Extension V5</x:v>
      </x:c>
      <x:c r="G2889" s="15" t="n">
        <x:v>13</x:v>
      </x:c>
      <x:c r="H2889" s="15" t="n">
        <x:v>8</x:v>
      </x:c>
    </x:row>
    <x:row r="2890" ht="52" customHeight="1">
      <x:c r="A2890" s="13" t="str">
        <x:v>W5-C04</x:v>
      </x:c>
      <x:c r="B2890" s="13" t="str">
        <x:v>Un départ sous faux signal</x:v>
      </x:c>
      <x:c r="C2890" s="13" t="str">
        <x:v>Guerre</x:v>
      </x:c>
      <x:c r="D2890" s="13" t="str">
        <x:v>V5 Campagnes des trois modes</x:v>
      </x:c>
      <x:c r="E2890" s="13" t="str">
        <x:v>Lire Guerre</x:v>
      </x:c>
      <x:c r="F2890" s="13" t="str">
        <x:v>Extension V5</x:v>
      </x:c>
      <x:c r="G2890" s="15" t="n">
        <x:v>13</x:v>
      </x:c>
      <x:c r="H2890" s="15" t="n">
        <x:v>9</x:v>
      </x:c>
    </x:row>
    <x:row r="2891" ht="52" customHeight="1">
      <x:c r="A2891" s="13" t="str">
        <x:v>W5-C05</x:v>
      </x:c>
      <x:c r="B2891" s="13" t="str">
        <x:v>Le corridor des petits</x:v>
      </x:c>
      <x:c r="C2891" s="13" t="str">
        <x:v>Guerre</x:v>
      </x:c>
      <x:c r="D2891" s="13" t="str">
        <x:v>V5 Campagnes des trois modes</x:v>
      </x:c>
      <x:c r="E2891" s="13" t="str">
        <x:v>Lire Guerre</x:v>
      </x:c>
      <x:c r="F2891" s="13" t="str">
        <x:v>Extension V5</x:v>
      </x:c>
      <x:c r="G2891" s="15" t="n">
        <x:v>13</x:v>
      </x:c>
      <x:c r="H2891" s="15" t="n">
        <x:v>10</x:v>
      </x:c>
    </x:row>
    <x:row r="2892" ht="52" customHeight="1">
      <x:c r="A2892" s="13" t="str">
        <x:v>W5-C06</x:v>
      </x:c>
      <x:c r="B2892" s="13" t="str">
        <x:v>L’empreinte d’un tiers</x:v>
      </x:c>
      <x:c r="C2892" s="13" t="str">
        <x:v>Guerre</x:v>
      </x:c>
      <x:c r="D2892" s="13" t="str">
        <x:v>V5 Campagnes des trois modes</x:v>
      </x:c>
      <x:c r="E2892" s="13" t="str">
        <x:v>Lire Guerre</x:v>
      </x:c>
      <x:c r="F2892" s="13" t="str">
        <x:v>Extension V5</x:v>
      </x:c>
      <x:c r="G2892" s="15" t="n">
        <x:v>13</x:v>
      </x:c>
      <x:c r="H2892" s="15" t="n">
        <x:v>11</x:v>
      </x:c>
    </x:row>
    <x:row r="2893" ht="52" customHeight="1">
      <x:c r="A2893" s="13" t="str">
        <x:v>W5-C07</x:v>
      </x:c>
      <x:c r="B2893" s="13" t="str">
        <x:v>La coque qui revient sans quai</x:v>
      </x:c>
      <x:c r="C2893" s="13" t="str">
        <x:v>Guerre</x:v>
      </x:c>
      <x:c r="D2893" s="13" t="str">
        <x:v>V5 Campagnes des trois modes</x:v>
      </x:c>
      <x:c r="E2893" s="13" t="str">
        <x:v>Lire Guerre</x:v>
      </x:c>
      <x:c r="F2893" s="13" t="str">
        <x:v>Extension V5</x:v>
      </x:c>
      <x:c r="G2893" s="15" t="n">
        <x:v>13</x:v>
      </x:c>
      <x:c r="H2893" s="15" t="n">
        <x:v>12</x:v>
      </x:c>
    </x:row>
    <x:row r="2894" ht="52" customHeight="1">
      <x:c r="A2894" s="13" t="str">
        <x:v>W5-C08</x:v>
      </x:c>
      <x:c r="B2894" s="13" t="str">
        <x:v>Les feux d’un défi commun</x:v>
      </x:c>
      <x:c r="C2894" s="13" t="str">
        <x:v>Guerre</x:v>
      </x:c>
      <x:c r="D2894" s="13" t="str">
        <x:v>V5 Campagnes des trois modes</x:v>
      </x:c>
      <x:c r="E2894" s="13" t="str">
        <x:v>Lire Guerre</x:v>
      </x:c>
      <x:c r="F2894" s="13" t="str">
        <x:v>Extension V5</x:v>
      </x:c>
      <x:c r="G2894" s="15" t="n">
        <x:v>13</x:v>
      </x:c>
      <x:c r="H2894" s="15" t="n">
        <x:v>13</x:v>
      </x:c>
    </x:row>
    <x:row r="2895" ht="52" customHeight="1">
      <x:c r="A2895" s="13" t="str">
        <x:v>W5-C09</x:v>
      </x:c>
      <x:c r="B2895" s="13" t="str">
        <x:v>Deux maîtres dans la faille</x:v>
      </x:c>
      <x:c r="C2895" s="13" t="str">
        <x:v>Guerre</x:v>
      </x:c>
      <x:c r="D2895" s="13" t="str">
        <x:v>V5 Campagnes des trois modes</x:v>
      </x:c>
      <x:c r="E2895" s="13" t="str">
        <x:v>Lire Guerre</x:v>
      </x:c>
      <x:c r="F2895" s="13" t="str">
        <x:v>Extension V5</x:v>
      </x:c>
      <x:c r="G2895" s="15" t="n">
        <x:v>13</x:v>
      </x:c>
      <x:c r="H2895" s="15" t="n">
        <x:v>14</x:v>
      </x:c>
    </x:row>
    <x:row r="2896" ht="52" customHeight="1">
      <x:c r="A2896" s="13" t="str">
        <x:v>W5-C10</x:v>
      </x:c>
      <x:c r="B2896" s="13" t="str">
        <x:v>Le seuil et la bête</x:v>
      </x:c>
      <x:c r="C2896" s="13" t="str">
        <x:v>Guerre</x:v>
      </x:c>
      <x:c r="D2896" s="13" t="str">
        <x:v>V5 Campagnes des trois modes</x:v>
      </x:c>
      <x:c r="E2896" s="13" t="str">
        <x:v>Lire Guerre</x:v>
      </x:c>
      <x:c r="F2896" s="13" t="str">
        <x:v>Extension V5</x:v>
      </x:c>
      <x:c r="G2896" s="15" t="n">
        <x:v>13</x:v>
      </x:c>
      <x:c r="H2896" s="15" t="n">
        <x:v>15</x:v>
      </x:c>
    </x:row>
    <x:row r="2897" ht="52" customHeight="1">
      <x:c r="A2897" s="13" t="str">
        <x:v>W5-C11</x:v>
      </x:c>
      <x:c r="B2897" s="13" t="str">
        <x:v>Le port des trois engagements</x:v>
      </x:c>
      <x:c r="C2897" s="13" t="str">
        <x:v>Guerre</x:v>
      </x:c>
      <x:c r="D2897" s="13" t="str">
        <x:v>V5 Campagnes des trois modes</x:v>
      </x:c>
      <x:c r="E2897" s="13" t="str">
        <x:v>Lire Guerre</x:v>
      </x:c>
      <x:c r="F2897" s="13" t="str">
        <x:v>Extension V5</x:v>
      </x:c>
      <x:c r="G2897" s="15" t="n">
        <x:v>13</x:v>
      </x:c>
      <x:c r="H2897" s="15" t="n">
        <x:v>16</x:v>
      </x:c>
    </x:row>
    <x:row r="2898" ht="52" customHeight="1">
      <x:c r="A2898" s="13" t="str">
        <x:v>W5-C12</x:v>
      </x:c>
      <x:c r="B2898" s="13" t="str">
        <x:v>La Veille encerclée</x:v>
      </x:c>
      <x:c r="C2898" s="13" t="str">
        <x:v>Guerre</x:v>
      </x:c>
      <x:c r="D2898" s="13" t="str">
        <x:v>V5 Campagnes des trois modes</x:v>
      </x:c>
      <x:c r="E2898" s="13" t="str">
        <x:v>Lire Guerre</x:v>
      </x:c>
      <x:c r="F2898" s="13" t="str">
        <x:v>Extension V5</x:v>
      </x:c>
      <x:c r="G2898" s="15" t="n">
        <x:v>13</x:v>
      </x:c>
      <x:c r="H2898" s="15" t="n">
        <x:v>17</x:v>
      </x:c>
    </x:row>
    <x:row r="2899" ht="52" customHeight="1">
      <x:c r="A2899" s="13" t="str">
        <x:v>W5-LM01</x:v>
      </x:c>
      <x:c r="B2899" s="13" t="str">
        <x:v>Une voix sous la corniche</x:v>
      </x:c>
      <x:c r="C2899" s="13" t="str">
        <x:v>Guerre</x:v>
      </x:c>
      <x:c r="D2899" s="13" t="str">
        <x:v>V5 Missions des trois modes</x:v>
      </x:c>
      <x:c r="E2899" s="13" t="str">
        <x:v>Lire Guerre</x:v>
      </x:c>
      <x:c r="F2899" s="13" t="str">
        <x:v>Extension V5</x:v>
      </x:c>
      <x:c r="G2899" s="15" t="n">
        <x:v>15</x:v>
      </x:c>
      <x:c r="H2899" s="15" t="n">
        <x:v>6</x:v>
      </x:c>
    </x:row>
    <x:row r="2900" ht="52" customHeight="1">
      <x:c r="A2900" s="13" t="str">
        <x:v>W5-LM02</x:v>
      </x:c>
      <x:c r="B2900" s="13" t="str">
        <x:v>La relève aux deux visages</x:v>
      </x:c>
      <x:c r="C2900" s="13" t="str">
        <x:v>Guerre</x:v>
      </x:c>
      <x:c r="D2900" s="13" t="str">
        <x:v>V5 Missions des trois modes</x:v>
      </x:c>
      <x:c r="E2900" s="13" t="str">
        <x:v>Lire Guerre</x:v>
      </x:c>
      <x:c r="F2900" s="13" t="str">
        <x:v>Extension V5</x:v>
      </x:c>
      <x:c r="G2900" s="15" t="n">
        <x:v>15</x:v>
      </x:c>
      <x:c r="H2900" s="15" t="n">
        <x:v>7</x:v>
      </x:c>
    </x:row>
    <x:row r="2901" ht="52" customHeight="1">
      <x:c r="A2901" s="13" t="str">
        <x:v>W5-LM03</x:v>
      </x:c>
      <x:c r="B2901" s="13" t="str">
        <x:v>Le poste après le passage</x:v>
      </x:c>
      <x:c r="C2901" s="13" t="str">
        <x:v>Guerre</x:v>
      </x:c>
      <x:c r="D2901" s="13" t="str">
        <x:v>V5 Missions des trois modes</x:v>
      </x:c>
      <x:c r="E2901" s="13" t="str">
        <x:v>Lire Guerre</x:v>
      </x:c>
      <x:c r="F2901" s="13" t="str">
        <x:v>Extension V5</x:v>
      </x:c>
      <x:c r="G2901" s="15" t="n">
        <x:v>15</x:v>
      </x:c>
      <x:c r="H2901" s="15" t="n">
        <x:v>8</x:v>
      </x:c>
    </x:row>
    <x:row r="2902" ht="52" customHeight="1">
      <x:c r="A2902" s="13" t="str">
        <x:v>W5-LM04</x:v>
      </x:c>
      <x:c r="B2902" s="13" t="str">
        <x:v>Le joint au fond du bruit</x:v>
      </x:c>
      <x:c r="C2902" s="13" t="str">
        <x:v>Guerre</x:v>
      </x:c>
      <x:c r="D2902" s="13" t="str">
        <x:v>V5 Missions des trois modes</x:v>
      </x:c>
      <x:c r="E2902" s="13" t="str">
        <x:v>Lire Guerre</x:v>
      </x:c>
      <x:c r="F2902" s="13" t="str">
        <x:v>Extension V5</x:v>
      </x:c>
      <x:c r="G2902" s="15" t="n">
        <x:v>15</x:v>
      </x:c>
      <x:c r="H2902" s="15" t="n">
        <x:v>9</x:v>
      </x:c>
    </x:row>
    <x:row r="2903" ht="52" customHeight="1">
      <x:c r="A2903" s="13" t="str">
        <x:v>W5-LM05</x:v>
      </x:c>
      <x:c r="B2903" s="13" t="str">
        <x:v>Les porteurs entre deux jets</x:v>
      </x:c>
      <x:c r="C2903" s="13" t="str">
        <x:v>Guerre</x:v>
      </x:c>
      <x:c r="D2903" s="13" t="str">
        <x:v>V5 Missions des trois modes</x:v>
      </x:c>
      <x:c r="E2903" s="13" t="str">
        <x:v>Lire Guerre</x:v>
      </x:c>
      <x:c r="F2903" s="13" t="str">
        <x:v>Extension V5</x:v>
      </x:c>
      <x:c r="G2903" s="15" t="n">
        <x:v>15</x:v>
      </x:c>
      <x:c r="H2903" s="15" t="n">
        <x:v>10</x:v>
      </x:c>
    </x:row>
    <x:row r="2904" ht="52" customHeight="1">
      <x:c r="A2904" s="13" t="str">
        <x:v>W5-LM06</x:v>
      </x:c>
      <x:c r="B2904" s="13" t="str">
        <x:v>La route qui reste humide</x:v>
      </x:c>
      <x:c r="C2904" s="13" t="str">
        <x:v>Guerre</x:v>
      </x:c>
      <x:c r="D2904" s="13" t="str">
        <x:v>V5 Missions des trois modes</x:v>
      </x:c>
      <x:c r="E2904" s="13" t="str">
        <x:v>Lire Guerre</x:v>
      </x:c>
      <x:c r="F2904" s="13" t="str">
        <x:v>Extension V5</x:v>
      </x:c>
      <x:c r="G2904" s="15" t="n">
        <x:v>15</x:v>
      </x:c>
      <x:c r="H2904" s="15" t="n">
        <x:v>11</x:v>
      </x:c>
    </x:row>
    <x:row r="2905" ht="52" customHeight="1">
      <x:c r="A2905" s="13" t="str">
        <x:v>W5-LM07</x:v>
      </x:c>
      <x:c r="B2905" s="13" t="str">
        <x:v>Trois éclats sur la pierre</x:v>
      </x:c>
      <x:c r="C2905" s="13" t="str">
        <x:v>Guerre</x:v>
      </x:c>
      <x:c r="D2905" s="13" t="str">
        <x:v>V5 Missions des trois modes</x:v>
      </x:c>
      <x:c r="E2905" s="13" t="str">
        <x:v>Lire Guerre</x:v>
      </x:c>
      <x:c r="F2905" s="13" t="str">
        <x:v>Extension V5</x:v>
      </x:c>
      <x:c r="G2905" s="15" t="n">
        <x:v>15</x:v>
      </x:c>
      <x:c r="H2905" s="15" t="n">
        <x:v>12</x:v>
      </x:c>
    </x:row>
    <x:row r="2906" ht="52" customHeight="1">
      <x:c r="A2906" s="13" t="str">
        <x:v>W5-LM08</x:v>
      </x:c>
      <x:c r="B2906" s="13" t="str">
        <x:v>Le cercle qui doit s’ouvrir</x:v>
      </x:c>
      <x:c r="C2906" s="13" t="str">
        <x:v>Guerre</x:v>
      </x:c>
      <x:c r="D2906" s="13" t="str">
        <x:v>V5 Missions des trois modes</x:v>
      </x:c>
      <x:c r="E2906" s="13" t="str">
        <x:v>Lire Guerre</x:v>
      </x:c>
      <x:c r="F2906" s="13" t="str">
        <x:v>Extension V5</x:v>
      </x:c>
      <x:c r="G2906" s="15" t="n">
        <x:v>15</x:v>
      </x:c>
      <x:c r="H2906" s="15" t="n">
        <x:v>13</x:v>
      </x:c>
    </x:row>
    <x:row r="2907" ht="52" customHeight="1">
      <x:c r="A2907" s="13" t="str">
        <x:v>W5-LM09</x:v>
      </x:c>
      <x:c r="B2907" s="13" t="str">
        <x:v>La marque du passage libre</x:v>
      </x:c>
      <x:c r="C2907" s="13" t="str">
        <x:v>Guerre</x:v>
      </x:c>
      <x:c r="D2907" s="13" t="str">
        <x:v>V5 Missions des trois modes</x:v>
      </x:c>
      <x:c r="E2907" s="13" t="str">
        <x:v>Lire Guerre</x:v>
      </x:c>
      <x:c r="F2907" s="13" t="str">
        <x:v>Extension V5</x:v>
      </x:c>
      <x:c r="G2907" s="15" t="n">
        <x:v>15</x:v>
      </x:c>
      <x:c r="H2907" s="15" t="n">
        <x:v>14</x:v>
      </x:c>
    </x:row>
    <x:row r="2908" ht="52" customHeight="1">
      <x:c r="A2908" s="13" t="str">
        <x:v>W5-LM10</x:v>
      </x:c>
      <x:c r="B2908" s="13" t="str">
        <x:v>Le battement sous le toit</x:v>
      </x:c>
      <x:c r="C2908" s="13" t="str">
        <x:v>Guerre</x:v>
      </x:c>
      <x:c r="D2908" s="13" t="str">
        <x:v>V5 Missions des trois modes</x:v>
      </x:c>
      <x:c r="E2908" s="13" t="str">
        <x:v>Lire Guerre</x:v>
      </x:c>
      <x:c r="F2908" s="13" t="str">
        <x:v>Extension V5</x:v>
      </x:c>
      <x:c r="G2908" s="15" t="n">
        <x:v>15</x:v>
      </x:c>
      <x:c r="H2908" s="15" t="n">
        <x:v>15</x:v>
      </x:c>
    </x:row>
    <x:row r="2909" ht="52" customHeight="1">
      <x:c r="A2909" s="13" t="str">
        <x:v>W5-LM11</x:v>
      </x:c>
      <x:c r="B2909" s="13" t="str">
        <x:v>La cour des deux arrivées</x:v>
      </x:c>
      <x:c r="C2909" s="13" t="str">
        <x:v>Guerre</x:v>
      </x:c>
      <x:c r="D2909" s="13" t="str">
        <x:v>V5 Missions des trois modes</x:v>
      </x:c>
      <x:c r="E2909" s="13" t="str">
        <x:v>Lire Guerre</x:v>
      </x:c>
      <x:c r="F2909" s="13" t="str">
        <x:v>Extension V5</x:v>
      </x:c>
      <x:c r="G2909" s="15" t="n">
        <x:v>15</x:v>
      </x:c>
      <x:c r="H2909" s="15" t="n">
        <x:v>16</x:v>
      </x:c>
    </x:row>
    <x:row r="2910" ht="52" customHeight="1">
      <x:c r="A2910" s="13" t="str">
        <x:v>W5-LM12</x:v>
      </x:c>
      <x:c r="B2910" s="13" t="str">
        <x:v>Le quai que l’on prête</x:v>
      </x:c>
      <x:c r="C2910" s="13" t="str">
        <x:v>Guerre</x:v>
      </x:c>
      <x:c r="D2910" s="13" t="str">
        <x:v>V5 Missions des trois modes</x:v>
      </x:c>
      <x:c r="E2910" s="13" t="str">
        <x:v>Lire Guerre</x:v>
      </x:c>
      <x:c r="F2910" s="13" t="str">
        <x:v>Extension V5</x:v>
      </x:c>
      <x:c r="G2910" s="15" t="n">
        <x:v>15</x:v>
      </x:c>
      <x:c r="H2910" s="15" t="n">
        <x:v>17</x:v>
      </x:c>
    </x:row>
    <x:row r="2911" ht="52" customHeight="1">
      <x:c r="A2911" s="13" t="str">
        <x:v>W5-LM13</x:v>
      </x:c>
      <x:c r="B2911" s="13" t="str">
        <x:v>Sous les feuilles couchées</x:v>
      </x:c>
      <x:c r="C2911" s="13" t="str">
        <x:v>Guerre</x:v>
      </x:c>
      <x:c r="D2911" s="13" t="str">
        <x:v>V5 Missions des trois modes</x:v>
      </x:c>
      <x:c r="E2911" s="13" t="str">
        <x:v>Lire Guerre</x:v>
      </x:c>
      <x:c r="F2911" s="13" t="str">
        <x:v>Extension V5</x:v>
      </x:c>
      <x:c r="G2911" s="15" t="n">
        <x:v>15</x:v>
      </x:c>
      <x:c r="H2911" s="15" t="n">
        <x:v>18</x:v>
      </x:c>
    </x:row>
    <x:row r="2912" ht="52" customHeight="1">
      <x:c r="A2912" s="13" t="str">
        <x:v>W5-LM14</x:v>
      </x:c>
      <x:c r="B2912" s="13" t="str">
        <x:v>La canopée ne tient pas tout le monde</x:v>
      </x:c>
      <x:c r="C2912" s="13" t="str">
        <x:v>Guerre</x:v>
      </x:c>
      <x:c r="D2912" s="13" t="str">
        <x:v>V5 Missions des trois modes</x:v>
      </x:c>
      <x:c r="E2912" s="13" t="str">
        <x:v>Lire Guerre</x:v>
      </x:c>
      <x:c r="F2912" s="13" t="str">
        <x:v>Extension V5</x:v>
      </x:c>
      <x:c r="G2912" s="15" t="n">
        <x:v>15</x:v>
      </x:c>
      <x:c r="H2912" s="15" t="n">
        <x:v>19</x:v>
      </x:c>
    </x:row>
    <x:row r="2913" ht="52" customHeight="1">
      <x:c r="A2913" s="13" t="str">
        <x:v>W5-LM15</x:v>
      </x:c>
      <x:c r="B2913" s="13" t="str">
        <x:v>Une route hors du nid</x:v>
      </x:c>
      <x:c r="C2913" s="13" t="str">
        <x:v>Guerre</x:v>
      </x:c>
      <x:c r="D2913" s="13" t="str">
        <x:v>V5 Missions des trois modes</x:v>
      </x:c>
      <x:c r="E2913" s="13" t="str">
        <x:v>Lire Guerre</x:v>
      </x:c>
      <x:c r="F2913" s="13" t="str">
        <x:v>Extension V5</x:v>
      </x:c>
      <x:c r="G2913" s="15" t="n">
        <x:v>15</x:v>
      </x:c>
      <x:c r="H2913" s="15" t="n">
        <x:v>20</x:v>
      </x:c>
    </x:row>
    <x:row r="2914" ht="52" customHeight="1">
      <x:c r="A2914" s="13" t="str">
        <x:v>W5-LM16</x:v>
      </x:c>
      <x:c r="B2914" s="13" t="str">
        <x:v>Le pas qui ne porte pas de hampe</x:v>
      </x:c>
      <x:c r="C2914" s="13" t="str">
        <x:v>Guerre</x:v>
      </x:c>
      <x:c r="D2914" s="13" t="str">
        <x:v>V5 Missions des trois modes</x:v>
      </x:c>
      <x:c r="E2914" s="13" t="str">
        <x:v>Lire Guerre</x:v>
      </x:c>
      <x:c r="F2914" s="13" t="str">
        <x:v>Extension V5</x:v>
      </x:c>
      <x:c r="G2914" s="15" t="n">
        <x:v>15</x:v>
      </x:c>
      <x:c r="H2914" s="15" t="n">
        <x:v>21</x:v>
      </x:c>
    </x:row>
    <x:row r="2915" ht="52" customHeight="1">
      <x:c r="A2915" s="13" t="str">
        <x:v>W5-LM17</x:v>
      </x:c>
      <x:c r="B2915" s="13" t="str">
        <x:v>L’embuscade déplacée</x:v>
      </x:c>
      <x:c r="C2915" s="13" t="str">
        <x:v>Guerre</x:v>
      </x:c>
      <x:c r="D2915" s="13" t="str">
        <x:v>V5 Missions des trois modes</x:v>
      </x:c>
      <x:c r="E2915" s="13" t="str">
        <x:v>Lire Guerre</x:v>
      </x:c>
      <x:c r="F2915" s="13" t="str">
        <x:v>Extension V5</x:v>
      </x:c>
      <x:c r="G2915" s="15" t="n">
        <x:v>15</x:v>
      </x:c>
      <x:c r="H2915" s="15" t="n">
        <x:v>22</x:v>
      </x:c>
    </x:row>
    <x:row r="2916" ht="52" customHeight="1">
      <x:c r="A2916" s="13" t="str">
        <x:v>W5-LM18</x:v>
      </x:c>
      <x:c r="B2916" s="13" t="str">
        <x:v>La rive que l’on connaît</x:v>
      </x:c>
      <x:c r="C2916" s="13" t="str">
        <x:v>Guerre</x:v>
      </x:c>
      <x:c r="D2916" s="13" t="str">
        <x:v>V5 Missions des trois modes</x:v>
      </x:c>
      <x:c r="E2916" s="13" t="str">
        <x:v>Lire Guerre</x:v>
      </x:c>
      <x:c r="F2916" s="13" t="str">
        <x:v>Extension V5</x:v>
      </x:c>
      <x:c r="G2916" s="15" t="n">
        <x:v>15</x:v>
      </x:c>
      <x:c r="H2916" s="15" t="n">
        <x:v>23</x:v>
      </x:c>
    </x:row>
    <x:row r="2917" ht="52" customHeight="1">
      <x:c r="A2917" s="13" t="str">
        <x:v>W5-LM19</x:v>
      </x:c>
      <x:c r="B2917" s="13" t="str">
        <x:v>La chaîne que l’eau cache</x:v>
      </x:c>
      <x:c r="C2917" s="13" t="str">
        <x:v>Guerre</x:v>
      </x:c>
      <x:c r="D2917" s="13" t="str">
        <x:v>V5 Missions des trois modes</x:v>
      </x:c>
      <x:c r="E2917" s="13" t="str">
        <x:v>Lire Guerre</x:v>
      </x:c>
      <x:c r="F2917" s="13" t="str">
        <x:v>Extension V5</x:v>
      </x:c>
      <x:c r="G2917" s="15" t="n">
        <x:v>15</x:v>
      </x:c>
      <x:c r="H2917" s="15" t="n">
        <x:v>24</x:v>
      </x:c>
    </x:row>
    <x:row r="2918" ht="52" customHeight="1">
      <x:c r="A2918" s="13" t="str">
        <x:v>W5-LM20</x:v>
      </x:c>
      <x:c r="B2918" s="13" t="str">
        <x:v>Le ponton des retardataires</x:v>
      </x:c>
      <x:c r="C2918" s="13" t="str">
        <x:v>Guerre</x:v>
      </x:c>
      <x:c r="D2918" s="13" t="str">
        <x:v>V5 Missions des trois modes</x:v>
      </x:c>
      <x:c r="E2918" s="13" t="str">
        <x:v>Lire Guerre</x:v>
      </x:c>
      <x:c r="F2918" s="13" t="str">
        <x:v>Extension V5</x:v>
      </x:c>
      <x:c r="G2918" s="15" t="n">
        <x:v>15</x:v>
      </x:c>
      <x:c r="H2918" s="15" t="n">
        <x:v>25</x:v>
      </x:c>
    </x:row>
    <x:row r="2919" ht="52" customHeight="1">
      <x:c r="A2919" s="13" t="str">
        <x:v>W5-LM21</x:v>
      </x:c>
      <x:c r="B2919" s="13" t="str">
        <x:v>Le tour de la coque blessée</x:v>
      </x:c>
      <x:c r="C2919" s="13" t="str">
        <x:v>Guerre</x:v>
      </x:c>
      <x:c r="D2919" s="13" t="str">
        <x:v>V5 Missions des trois modes</x:v>
      </x:c>
      <x:c r="E2919" s="13" t="str">
        <x:v>Lire Guerre</x:v>
      </x:c>
      <x:c r="F2919" s="13" t="str">
        <x:v>Extension V5</x:v>
      </x:c>
      <x:c r="G2919" s="15" t="n">
        <x:v>15</x:v>
      </x:c>
      <x:c r="H2919" s="15" t="n">
        <x:v>26</x:v>
      </x:c>
    </x:row>
    <x:row r="2920" ht="52" customHeight="1">
      <x:c r="A2920" s="13" t="str">
        <x:v>W5-LM22</x:v>
      </x:c>
      <x:c r="B2920" s="13" t="str">
        <x:v>La lance au milieu du faisceau</x:v>
      </x:c>
      <x:c r="C2920" s="13" t="str">
        <x:v>Guerre</x:v>
      </x:c>
      <x:c r="D2920" s="13" t="str">
        <x:v>V5 Missions des trois modes</x:v>
      </x:c>
      <x:c r="E2920" s="13" t="str">
        <x:v>Lire Guerre</x:v>
      </x:c>
      <x:c r="F2920" s="13" t="str">
        <x:v>Extension V5</x:v>
      </x:c>
      <x:c r="G2920" s="15" t="n">
        <x:v>15</x:v>
      </x:c>
      <x:c r="H2920" s="15" t="n">
        <x:v>27</x:v>
      </x:c>
    </x:row>
    <x:row r="2921" ht="52" customHeight="1">
      <x:c r="A2921" s="13" t="str">
        <x:v>W5-LM23</x:v>
      </x:c>
      <x:c r="B2921" s="13" t="str">
        <x:v>Le phare et la troisième ombre</x:v>
      </x:c>
      <x:c r="C2921" s="13" t="str">
        <x:v>Guerre</x:v>
      </x:c>
      <x:c r="D2921" s="13" t="str">
        <x:v>V5 Missions des trois modes</x:v>
      </x:c>
      <x:c r="E2921" s="13" t="str">
        <x:v>Lire Guerre</x:v>
      </x:c>
      <x:c r="F2921" s="13" t="str">
        <x:v>Extension V5</x:v>
      </x:c>
      <x:c r="G2921" s="15" t="n">
        <x:v>15</x:v>
      </x:c>
      <x:c r="H2921" s="15" t="n">
        <x:v>28</x:v>
      </x:c>
    </x:row>
    <x:row r="2922" ht="52" customHeight="1">
      <x:c r="A2922" s="13" t="str">
        <x:v>W5-LM24</x:v>
      </x:c>
      <x:c r="B2922" s="13" t="str">
        <x:v>Deux gardes au même repère</x:v>
      </x:c>
      <x:c r="C2922" s="13" t="str">
        <x:v>Guerre</x:v>
      </x:c>
      <x:c r="D2922" s="13" t="str">
        <x:v>V5 Missions des trois modes</x:v>
      </x:c>
      <x:c r="E2922" s="13" t="str">
        <x:v>Lire Guerre</x:v>
      </x:c>
      <x:c r="F2922" s="13" t="str">
        <x:v>Extension V5</x:v>
      </x:c>
      <x:c r="G2922" s="15" t="n">
        <x:v>15</x:v>
      </x:c>
      <x:c r="H2922" s="15" t="n">
        <x:v>29</x:v>
      </x:c>
    </x:row>
    <x:row r="2923" ht="52" customHeight="1">
      <x:c r="A2923" s="13" t="str">
        <x:v>W5-LM25</x:v>
      </x:c>
      <x:c r="B2923" s="13" t="str">
        <x:v>Le vétéran qui ne descend plus</x:v>
      </x:c>
      <x:c r="C2923" s="13" t="str">
        <x:v>Guerre</x:v>
      </x:c>
      <x:c r="D2923" s="13" t="str">
        <x:v>V5 Missions des trois modes</x:v>
      </x:c>
      <x:c r="E2923" s="13" t="str">
        <x:v>Lire Guerre</x:v>
      </x:c>
      <x:c r="F2923" s="13" t="str">
        <x:v>Extension V5</x:v>
      </x:c>
      <x:c r="G2923" s="15" t="n">
        <x:v>15</x:v>
      </x:c>
      <x:c r="H2923" s="15" t="n">
        <x:v>30</x:v>
      </x:c>
    </x:row>
    <x:row r="2924" ht="52" customHeight="1">
      <x:c r="A2924" s="13" t="str">
        <x:v>W5-LM26</x:v>
      </x:c>
      <x:c r="B2924" s="13" t="str">
        <x:v>La marche des deux méthodes</x:v>
      </x:c>
      <x:c r="C2924" s="13" t="str">
        <x:v>Guerre</x:v>
      </x:c>
      <x:c r="D2924" s="13" t="str">
        <x:v>V5 Missions des trois modes</x:v>
      </x:c>
      <x:c r="E2924" s="13" t="str">
        <x:v>Lire Guerre</x:v>
      </x:c>
      <x:c r="F2924" s="13" t="str">
        <x:v>Extension V5</x:v>
      </x:c>
      <x:c r="G2924" s="15" t="n">
        <x:v>15</x:v>
      </x:c>
      <x:c r="H2924" s="15" t="n">
        <x:v>31</x:v>
      </x:c>
    </x:row>
    <x:row r="2925" ht="52" customHeight="1">
      <x:c r="A2925" s="13" t="str">
        <x:v>W5-LM27</x:v>
      </x:c>
      <x:c r="B2925" s="13" t="str">
        <x:v>L’expérience qui ne se prête pas</x:v>
      </x:c>
      <x:c r="C2925" s="13" t="str">
        <x:v>Guerre</x:v>
      </x:c>
      <x:c r="D2925" s="13" t="str">
        <x:v>V5 Missions des trois modes</x:v>
      </x:c>
      <x:c r="E2925" s="13" t="str">
        <x:v>Lire Guerre</x:v>
      </x:c>
      <x:c r="F2925" s="13" t="str">
        <x:v>Extension V5</x:v>
      </x:c>
      <x:c r="G2925" s="15" t="n">
        <x:v>15</x:v>
      </x:c>
      <x:c r="H2925" s="15" t="n">
        <x:v>32</x:v>
      </x:c>
    </x:row>
    <x:row r="2926" ht="52" customHeight="1">
      <x:c r="A2926" s="13" t="str">
        <x:v>W5-LM28</x:v>
      </x:c>
      <x:c r="B2926" s="13" t="str">
        <x:v>Le souffle derrière la porte</x:v>
      </x:c>
      <x:c r="C2926" s="13" t="str">
        <x:v>Guerre</x:v>
      </x:c>
      <x:c r="D2926" s="13" t="str">
        <x:v>V5 Missions des trois modes</x:v>
      </x:c>
      <x:c r="E2926" s="13" t="str">
        <x:v>Lire Guerre</x:v>
      </x:c>
      <x:c r="F2926" s="13" t="str">
        <x:v>Extension V5</x:v>
      </x:c>
      <x:c r="G2926" s="15" t="n">
        <x:v>15</x:v>
      </x:c>
      <x:c r="H2926" s="15" t="n">
        <x:v>33</x:v>
      </x:c>
    </x:row>
    <x:row r="2927" ht="52" customHeight="1">
      <x:c r="A2927" s="13" t="str">
        <x:v>W5-LM29</x:v>
      </x:c>
      <x:c r="B2927" s="13" t="str">
        <x:v>Le cordon entre deux clans</x:v>
      </x:c>
      <x:c r="C2927" s="13" t="str">
        <x:v>Guerre</x:v>
      </x:c>
      <x:c r="D2927" s="13" t="str">
        <x:v>V5 Missions des trois modes</x:v>
      </x:c>
      <x:c r="E2927" s="13" t="str">
        <x:v>Lire Guerre</x:v>
      </x:c>
      <x:c r="F2927" s="13" t="str">
        <x:v>Extension V5</x:v>
      </x:c>
      <x:c r="G2927" s="15" t="n">
        <x:v>15</x:v>
      </x:c>
      <x:c r="H2927" s="15" t="n">
        <x:v>34</x:v>
      </x:c>
    </x:row>
    <x:row r="2928" ht="52" customHeight="1">
      <x:c r="A2928" s="13" t="str">
        <x:v>W5-LM30</x:v>
      </x:c>
      <x:c r="B2928" s="13" t="str">
        <x:v>La marque du secteur fermé</x:v>
      </x:c>
      <x:c r="C2928" s="13" t="str">
        <x:v>Guerre</x:v>
      </x:c>
      <x:c r="D2928" s="13" t="str">
        <x:v>V5 Missions des trois modes</x:v>
      </x:c>
      <x:c r="E2928" s="13" t="str">
        <x:v>Lire Guerre</x:v>
      </x:c>
      <x:c r="F2928" s="13" t="str">
        <x:v>Extension V5</x:v>
      </x:c>
      <x:c r="G2928" s="15" t="n">
        <x:v>15</x:v>
      </x:c>
      <x:c r="H2928" s="15" t="n">
        <x:v>35</x:v>
      </x:c>
    </x:row>
    <x:row r="2929" ht="52" customHeight="1">
      <x:c r="A2929" s="13" t="str">
        <x:v>W5-LM31</x:v>
      </x:c>
      <x:c r="B2929" s="13" t="str">
        <x:v>Les marques sur trois portes</x:v>
      </x:c>
      <x:c r="C2929" s="13" t="str">
        <x:v>Guerre</x:v>
      </x:c>
      <x:c r="D2929" s="13" t="str">
        <x:v>V5 Missions des trois modes</x:v>
      </x:c>
      <x:c r="E2929" s="13" t="str">
        <x:v>Lire Guerre</x:v>
      </x:c>
      <x:c r="F2929" s="13" t="str">
        <x:v>Extension V5</x:v>
      </x:c>
      <x:c r="G2929" s="15" t="n">
        <x:v>15</x:v>
      </x:c>
      <x:c r="H2929" s="15" t="n">
        <x:v>36</x:v>
      </x:c>
    </x:row>
    <x:row r="2930" ht="52" customHeight="1">
      <x:c r="A2930" s="13" t="str">
        <x:v>W5-LM32</x:v>
      </x:c>
      <x:c r="B2930" s="13" t="str">
        <x:v>La charge et les trois voix</x:v>
      </x:c>
      <x:c r="C2930" s="13" t="str">
        <x:v>Guerre</x:v>
      </x:c>
      <x:c r="D2930" s="13" t="str">
        <x:v>V5 Missions des trois modes</x:v>
      </x:c>
      <x:c r="E2930" s="13" t="str">
        <x:v>Lire Guerre</x:v>
      </x:c>
      <x:c r="F2930" s="13" t="str">
        <x:v>Extension V5</x:v>
      </x:c>
      <x:c r="G2930" s="15" t="n">
        <x:v>15</x:v>
      </x:c>
      <x:c r="H2930" s="15" t="n">
        <x:v>37</x:v>
      </x:c>
    </x:row>
    <x:row r="2931" ht="52" customHeight="1">
      <x:c r="A2931" s="13" t="str">
        <x:v>W5-LM33</x:v>
      </x:c>
      <x:c r="B2931" s="13" t="str">
        <x:v>Le port que l’on ne possède pas seul</x:v>
      </x:c>
      <x:c r="C2931" s="13" t="str">
        <x:v>Guerre</x:v>
      </x:c>
      <x:c r="D2931" s="13" t="str">
        <x:v>V5 Missions des trois modes</x:v>
      </x:c>
      <x:c r="E2931" s="13" t="str">
        <x:v>Lire Guerre</x:v>
      </x:c>
      <x:c r="F2931" s="13" t="str">
        <x:v>Extension V5</x:v>
      </x:c>
      <x:c r="G2931" s="15" t="n">
        <x:v>15</x:v>
      </x:c>
      <x:c r="H2931" s="15" t="n">
        <x:v>38</x:v>
      </x:c>
    </x:row>
    <x:row r="2932" ht="52" customHeight="1">
      <x:c r="A2932" s="13" t="str">
        <x:v>W5-LM34</x:v>
      </x:c>
      <x:c r="B2932" s="13" t="str">
        <x:v>Une prise sur la coque familière</x:v>
      </x:c>
      <x:c r="C2932" s="13" t="str">
        <x:v>Guerre</x:v>
      </x:c>
      <x:c r="D2932" s="13" t="str">
        <x:v>V5 Missions des trois modes</x:v>
      </x:c>
      <x:c r="E2932" s="13" t="str">
        <x:v>Lire Guerre</x:v>
      </x:c>
      <x:c r="F2932" s="13" t="str">
        <x:v>Extension V5</x:v>
      </x:c>
      <x:c r="G2932" s="15" t="n">
        <x:v>15</x:v>
      </x:c>
      <x:c r="H2932" s="15" t="n">
        <x:v>39</x:v>
      </x:c>
    </x:row>
    <x:row r="2933" ht="52" customHeight="1">
      <x:c r="A2933" s="13" t="str">
        <x:v>W5-LM35</x:v>
      </x:c>
      <x:c r="B2933" s="13" t="str">
        <x:v>Les membres derrière chaque porte</x:v>
      </x:c>
      <x:c r="C2933" s="13" t="str">
        <x:v>Guerre</x:v>
      </x:c>
      <x:c r="D2933" s="13" t="str">
        <x:v>V5 Missions des trois modes</x:v>
      </x:c>
      <x:c r="E2933" s="13" t="str">
        <x:v>Lire Guerre</x:v>
      </x:c>
      <x:c r="F2933" s="13" t="str">
        <x:v>Extension V5</x:v>
      </x:c>
      <x:c r="G2933" s="15" t="n">
        <x:v>15</x:v>
      </x:c>
      <x:c r="H2933" s="15" t="n">
        <x:v>40</x:v>
      </x:c>
    </x:row>
    <x:row r="2934" ht="52" customHeight="1">
      <x:c r="A2934" s="13" t="str">
        <x:v>W5-LM36</x:v>
      </x:c>
      <x:c r="B2934" s="13" t="str">
        <x:v>Le départ de La Veille</x:v>
      </x:c>
      <x:c r="C2934" s="13" t="str">
        <x:v>Guerre</x:v>
      </x:c>
      <x:c r="D2934" s="13" t="str">
        <x:v>V5 Missions des trois modes</x:v>
      </x:c>
      <x:c r="E2934" s="13" t="str">
        <x:v>Lire Guerre</x:v>
      </x:c>
      <x:c r="F2934" s="13" t="str">
        <x:v>Extension V5</x:v>
      </x:c>
      <x:c r="G2934" s="15" t="n">
        <x:v>15</x:v>
      </x:c>
      <x:c r="H2934" s="15" t="n">
        <x:v>41</x:v>
      </x:c>
    </x:row>
    <x:row r="2935" ht="52" customHeight="1">
      <x:c r="A2935" s="13" t="str">
        <x:v>W3-OH01</x:v>
      </x:c>
      <x:c r="B2935" s="13" t="str">
        <x:v>Le poste qu’on lui refuse</x:v>
      </x:c>
      <x:c r="C2935" s="13" t="str">
        <x:v>Guerre</x:v>
      </x:c>
      <x:c r="D2935" s="13" t="str">
        <x:v>Guerre et six origines</x:v>
      </x:c>
      <x:c r="E2935" s="13" t="str">
        <x:v>Lire Guerre</x:v>
      </x:c>
      <x:c r="F2935" s="13" t="str">
        <x:v>Reconstitution documentée V4 — nouvelle rédaction V5</x:v>
      </x:c>
      <x:c r="G2935" s="15" t="n">
        <x:v>10</x:v>
      </x:c>
      <x:c r="H2935" s="15" t="n">
        <x:v>6</x:v>
      </x:c>
    </x:row>
    <x:row r="2936" ht="52" customHeight="1">
      <x:c r="A2936" s="13" t="str">
        <x:v>W3-OH02</x:v>
      </x:c>
      <x:c r="B2936" s="13" t="str">
        <x:v>Le père n’est pas le front</x:v>
      </x:c>
      <x:c r="C2936" s="13" t="str">
        <x:v>Guerre</x:v>
      </x:c>
      <x:c r="D2936" s="13" t="str">
        <x:v>Guerre et six origines</x:v>
      </x:c>
      <x:c r="E2936" s="13" t="str">
        <x:v>Lire Guerre</x:v>
      </x:c>
      <x:c r="F2936" s="13" t="str">
        <x:v>Reconstitution documentée V4 — nouvelle rédaction V5</x:v>
      </x:c>
      <x:c r="G2936" s="15" t="n">
        <x:v>10</x:v>
      </x:c>
      <x:c r="H2936" s="15" t="n">
        <x:v>7</x:v>
      </x:c>
    </x:row>
    <x:row r="2937" ht="52" customHeight="1">
      <x:c r="A2937" s="13" t="str">
        <x:v>W3-OH03</x:v>
      </x:c>
      <x:c r="B2937" s="13" t="str">
        <x:v>Commander sans imiter</x:v>
      </x:c>
      <x:c r="C2937" s="13" t="str">
        <x:v>Guerre</x:v>
      </x:c>
      <x:c r="D2937" s="13" t="str">
        <x:v>Guerre et six origines</x:v>
      </x:c>
      <x:c r="E2937" s="13" t="str">
        <x:v>Lire Guerre</x:v>
      </x:c>
      <x:c r="F2937" s="13" t="str">
        <x:v>Reconstitution documentée V4 — nouvelle rédaction V5</x:v>
      </x:c>
      <x:c r="G2937" s="15" t="n">
        <x:v>10</x:v>
      </x:c>
      <x:c r="H2937" s="15" t="n">
        <x:v>8</x:v>
      </x:c>
    </x:row>
    <x:row r="2938" ht="52" customHeight="1">
      <x:c r="A2938" s="13" t="str">
        <x:v>W3-OH04</x:v>
      </x:c>
      <x:c r="B2938" s="13" t="str">
        <x:v>Une place que l’on garde</x:v>
      </x:c>
      <x:c r="C2938" s="13" t="str">
        <x:v>Guerre</x:v>
      </x:c>
      <x:c r="D2938" s="13" t="str">
        <x:v>Guerre et six origines</x:v>
      </x:c>
      <x:c r="E2938" s="13" t="str">
        <x:v>Lire Guerre</x:v>
      </x:c>
      <x:c r="F2938" s="13" t="str">
        <x:v>Reconstitution documentée V4 — nouvelle rédaction V5</x:v>
      </x:c>
      <x:c r="G2938" s="15" t="n">
        <x:v>10</x:v>
      </x:c>
      <x:c r="H2938" s="15" t="n">
        <x:v>9</x:v>
      </x:c>
    </x:row>
    <x:row r="2939" ht="52" customHeight="1">
      <x:c r="A2939" s="13" t="str">
        <x:v>W3-OH05</x:v>
      </x:c>
      <x:c r="B2939" s="13" t="str">
        <x:v>La preuve n’a pas besoin de lui</x:v>
      </x:c>
      <x:c r="C2939" s="13" t="str">
        <x:v>Guerre</x:v>
      </x:c>
      <x:c r="D2939" s="13" t="str">
        <x:v>Guerre et six origines</x:v>
      </x:c>
      <x:c r="E2939" s="13" t="str">
        <x:v>Lire Guerre</x:v>
      </x:c>
      <x:c r="F2939" s="13" t="str">
        <x:v>Reconstitution documentée V4 — nouvelle rédaction V5</x:v>
      </x:c>
      <x:c r="G2939" s="15" t="n">
        <x:v>10</x:v>
      </x:c>
      <x:c r="H2939" s="15" t="n">
        <x:v>10</x:v>
      </x:c>
    </x:row>
    <x:row r="2940" ht="52" customHeight="1">
      <x:c r="A2940" s="13" t="str">
        <x:v>W3-OH06</x:v>
      </x:c>
      <x:c r="B2940" s="13" t="str">
        <x:v>La force à transmettre</x:v>
      </x:c>
      <x:c r="C2940" s="13" t="str">
        <x:v>Guerre</x:v>
      </x:c>
      <x:c r="D2940" s="13" t="str">
        <x:v>Guerre et six origines</x:v>
      </x:c>
      <x:c r="E2940" s="13" t="str">
        <x:v>Lire Guerre</x:v>
      </x:c>
      <x:c r="F2940" s="13" t="str">
        <x:v>Reconstitution documentée V4 — nouvelle rédaction V5</x:v>
      </x:c>
      <x:c r="G2940" s="15" t="n">
        <x:v>10</x:v>
      </x:c>
      <x:c r="H2940" s="15" t="n">
        <x:v>11</x:v>
      </x:c>
    </x:row>
    <x:row r="2941" ht="52" customHeight="1">
      <x:c r="A2941" s="13" t="str">
        <x:v>W3-OH07</x:v>
      </x:c>
      <x:c r="B2941" s="13" t="str">
        <x:v>Le poste de l’ancêtre</x:v>
      </x:c>
      <x:c r="C2941" s="13" t="str">
        <x:v>Guerre</x:v>
      </x:c>
      <x:c r="D2941" s="13" t="str">
        <x:v>Guerre et six origines</x:v>
      </x:c>
      <x:c r="E2941" s="13" t="str">
        <x:v>Lire Guerre</x:v>
      </x:c>
      <x:c r="F2941" s="13" t="str">
        <x:v>Reconstitution documentée V4 — nouvelle rédaction V5</x:v>
      </x:c>
      <x:c r="G2941" s="15" t="n">
        <x:v>10</x:v>
      </x:c>
      <x:c r="H2941" s="15" t="n">
        <x:v>12</x:v>
      </x:c>
    </x:row>
    <x:row r="2942" ht="52" customHeight="1">
      <x:c r="A2942" s="13" t="str">
        <x:v>W3-OH08</x:v>
      </x:c>
      <x:c r="B2942" s="13" t="str">
        <x:v>Le témoin derrière le champion</x:v>
      </x:c>
      <x:c r="C2942" s="13" t="str">
        <x:v>Guerre</x:v>
      </x:c>
      <x:c r="D2942" s="13" t="str">
        <x:v>Guerre et six origines</x:v>
      </x:c>
      <x:c r="E2942" s="13" t="str">
        <x:v>Lire Guerre</x:v>
      </x:c>
      <x:c r="F2942" s="13" t="str">
        <x:v>Reconstitution documentée V4 — nouvelle rédaction V5</x:v>
      </x:c>
      <x:c r="G2942" s="15" t="n">
        <x:v>10</x:v>
      </x:c>
      <x:c r="H2942" s="15" t="n">
        <x:v>13</x:v>
      </x:c>
    </x:row>
    <x:row r="2943" ht="52" customHeight="1">
      <x:c r="A2943" s="13" t="str">
        <x:v>W3-OH09</x:v>
      </x:c>
      <x:c r="B2943" s="13" t="str">
        <x:v>Les trois mains du retour</x:v>
      </x:c>
      <x:c r="C2943" s="13" t="str">
        <x:v>Guerre</x:v>
      </x:c>
      <x:c r="D2943" s="13" t="str">
        <x:v>Guerre et six origines</x:v>
      </x:c>
      <x:c r="E2943" s="13" t="str">
        <x:v>Lire Guerre</x:v>
      </x:c>
      <x:c r="F2943" s="13" t="str">
        <x:v>Reconstitution documentée V4 — nouvelle rédaction V5</x:v>
      </x:c>
      <x:c r="G2943" s="15" t="n">
        <x:v>10</x:v>
      </x:c>
      <x:c r="H2943" s="15" t="n">
        <x:v>14</x:v>
      </x:c>
    </x:row>
    <x:row r="2944" ht="52" customHeight="1">
      <x:c r="A2944" s="13" t="str">
        <x:v>W3-OH10</x:v>
      </x:c>
      <x:c r="B2944" s="13" t="str">
        <x:v>Le masque et la chambre</x:v>
      </x:c>
      <x:c r="C2944" s="13" t="str">
        <x:v>Guerre</x:v>
      </x:c>
      <x:c r="D2944" s="13" t="str">
        <x:v>Guerre et six origines</x:v>
      </x:c>
      <x:c r="E2944" s="13" t="str">
        <x:v>Lire Guerre</x:v>
      </x:c>
      <x:c r="F2944" s="13" t="str">
        <x:v>Reconstitution documentée V4 — nouvelle rédaction V5</x:v>
      </x:c>
      <x:c r="G2944" s="15" t="n">
        <x:v>10</x:v>
      </x:c>
      <x:c r="H2944" s="15" t="n">
        <x:v>15</x:v>
      </x:c>
    </x:row>
    <x:row r="2945" ht="52" customHeight="1">
      <x:c r="A2945" s="13" t="str">
        <x:v>W3-OH11</x:v>
      </x:c>
      <x:c r="B2945" s="13" t="str">
        <x:v>Le crâne à plusieurs angles</x:v>
      </x:c>
      <x:c r="C2945" s="13" t="str">
        <x:v>Guerre</x:v>
      </x:c>
      <x:c r="D2945" s="13" t="str">
        <x:v>Guerre et six origines</x:v>
      </x:c>
      <x:c r="E2945" s="13" t="str">
        <x:v>Lire Guerre</x:v>
      </x:c>
      <x:c r="F2945" s="13" t="str">
        <x:v>Reconstitution documentée V4 — nouvelle rédaction V5</x:v>
      </x:c>
      <x:c r="G2945" s="15" t="n">
        <x:v>10</x:v>
      </x:c>
      <x:c r="H2945" s="15" t="n">
        <x:v>16</x:v>
      </x:c>
    </x:row>
    <x:row r="2946" ht="52" customHeight="1">
      <x:c r="A2946" s="13" t="str">
        <x:v>W3-OH12</x:v>
      </x:c>
      <x:c r="B2946" s="13" t="str">
        <x:v>La lignée que l’on agrandit</x:v>
      </x:c>
      <x:c r="C2946" s="13" t="str">
        <x:v>Guerre</x:v>
      </x:c>
      <x:c r="D2946" s="13" t="str">
        <x:v>Guerre et six origines</x:v>
      </x:c>
      <x:c r="E2946" s="13" t="str">
        <x:v>Lire Guerre</x:v>
      </x:c>
      <x:c r="F2946" s="13" t="str">
        <x:v>Reconstitution documentée V4 — nouvelle rédaction V5</x:v>
      </x:c>
      <x:c r="G2946" s="15" t="n">
        <x:v>10</x:v>
      </x:c>
      <x:c r="H2946" s="15" t="n">
        <x:v>17</x:v>
      </x:c>
    </x:row>
    <x:row r="2947" ht="52" customHeight="1">
      <x:c r="A2947" s="13" t="str">
        <x:v>W3-OH13</x:v>
      </x:c>
      <x:c r="B2947" s="13" t="str">
        <x:v>Les routes d’un autre départ</x:v>
      </x:c>
      <x:c r="C2947" s="13" t="str">
        <x:v>Guerre</x:v>
      </x:c>
      <x:c r="D2947" s="13" t="str">
        <x:v>Guerre et six origines</x:v>
      </x:c>
      <x:c r="E2947" s="13" t="str">
        <x:v>Lire Guerre</x:v>
      </x:c>
      <x:c r="F2947" s="13" t="str">
        <x:v>Reconstitution documentée V4 — nouvelle rédaction V5</x:v>
      </x:c>
      <x:c r="G2947" s="15" t="n">
        <x:v>10</x:v>
      </x:c>
      <x:c r="H2947" s="15" t="n">
        <x:v>18</x:v>
      </x:c>
    </x:row>
    <x:row r="2948" ht="52" customHeight="1">
      <x:c r="A2948" s="13" t="str">
        <x:v>W3-OH14</x:v>
      </x:c>
      <x:c r="B2948" s="13" t="str">
        <x:v>Le défi près des souvenirs</x:v>
      </x:c>
      <x:c r="C2948" s="13" t="str">
        <x:v>Guerre</x:v>
      </x:c>
      <x:c r="D2948" s="13" t="str">
        <x:v>Guerre et six origines</x:v>
      </x:c>
      <x:c r="E2948" s="13" t="str">
        <x:v>Lire Guerre</x:v>
      </x:c>
      <x:c r="F2948" s="13" t="str">
        <x:v>Reconstitution documentée V4 — nouvelle rédaction V5</x:v>
      </x:c>
      <x:c r="G2948" s="15" t="n">
        <x:v>10</x:v>
      </x:c>
      <x:c r="H2948" s="15" t="n">
        <x:v>19</x:v>
      </x:c>
    </x:row>
    <x:row r="2949" ht="52" customHeight="1">
      <x:c r="A2949" s="13" t="str">
        <x:v>W3-OH15</x:v>
      </x:c>
      <x:c r="B2949" s="13" t="str">
        <x:v>Le retour n’est pas un ordre</x:v>
      </x:c>
      <x:c r="C2949" s="13" t="str">
        <x:v>Guerre</x:v>
      </x:c>
      <x:c r="D2949" s="13" t="str">
        <x:v>Guerre et six origines</x:v>
      </x:c>
      <x:c r="E2949" s="13" t="str">
        <x:v>Lire Guerre</x:v>
      </x:c>
      <x:c r="F2949" s="13" t="str">
        <x:v>Reconstitution documentée V4 — nouvelle rédaction V5</x:v>
      </x:c>
      <x:c r="G2949" s="15" t="n">
        <x:v>10</x:v>
      </x:c>
      <x:c r="H2949" s="15" t="n">
        <x:v>20</x:v>
      </x:c>
    </x:row>
    <x:row r="2950" ht="52" customHeight="1">
      <x:c r="A2950" s="13" t="str">
        <x:v>W3-OH16</x:v>
      </x:c>
      <x:c r="B2950" s="13" t="str">
        <x:v>Une chambre pour une visite</x:v>
      </x:c>
      <x:c r="C2950" s="13" t="str">
        <x:v>Guerre</x:v>
      </x:c>
      <x:c r="D2950" s="13" t="str">
        <x:v>Guerre et six origines</x:v>
      </x:c>
      <x:c r="E2950" s="13" t="str">
        <x:v>Lire Guerre</x:v>
      </x:c>
      <x:c r="F2950" s="13" t="str">
        <x:v>Reconstitution documentée V4 — nouvelle rédaction V5</x:v>
      </x:c>
      <x:c r="G2950" s="15" t="n">
        <x:v>10</x:v>
      </x:c>
      <x:c r="H2950" s="15" t="n">
        <x:v>21</x:v>
      </x:c>
    </x:row>
    <x:row r="2951" ht="52" customHeight="1">
      <x:c r="A2951" s="13" t="str">
        <x:v>W3-OH17</x:v>
      </x:c>
      <x:c r="B2951" s="13" t="str">
        <x:v>La trace de ce qui subsiste</x:v>
      </x:c>
      <x:c r="C2951" s="13" t="str">
        <x:v>Guerre</x:v>
      </x:c>
      <x:c r="D2951" s="13" t="str">
        <x:v>Guerre et six origines</x:v>
      </x:c>
      <x:c r="E2951" s="13" t="str">
        <x:v>Lire Guerre</x:v>
      </x:c>
      <x:c r="F2951" s="13" t="str">
        <x:v>Reconstitution documentée V4 — nouvelle rédaction V5</x:v>
      </x:c>
      <x:c r="G2951" s="15" t="n">
        <x:v>10</x:v>
      </x:c>
      <x:c r="H2951" s="15" t="n">
        <x:v>22</x:v>
      </x:c>
    </x:row>
    <x:row r="2952" ht="52" customHeight="1">
      <x:c r="A2952" s="13" t="str">
        <x:v>W3-OH18</x:v>
      </x:c>
      <x:c r="B2952" s="13" t="str">
        <x:v>Les feux ne sont pas au même endroit</x:v>
      </x:c>
      <x:c r="C2952" s="13" t="str">
        <x:v>Guerre</x:v>
      </x:c>
      <x:c r="D2952" s="13" t="str">
        <x:v>Guerre et six origines</x:v>
      </x:c>
      <x:c r="E2952" s="13" t="str">
        <x:v>Lire Guerre</x:v>
      </x:c>
      <x:c r="F2952" s="13" t="str">
        <x:v>Reconstitution documentée V4 — nouvelle rédaction V5</x:v>
      </x:c>
      <x:c r="G2952" s="15" t="n">
        <x:v>10</x:v>
      </x:c>
      <x:c r="H2952" s="15" t="n">
        <x:v>23</x:v>
      </x:c>
    </x:row>
    <x:row r="2953" ht="52" customHeight="1">
      <x:c r="A2953" s="13" t="str">
        <x:v>W3-OH19</x:v>
      </x:c>
      <x:c r="B2953" s="13" t="str">
        <x:v>Le mandat vérifié</x:v>
      </x:c>
      <x:c r="C2953" s="13" t="str">
        <x:v>Guerre</x:v>
      </x:c>
      <x:c r="D2953" s="13" t="str">
        <x:v>Guerre et six origines</x:v>
      </x:c>
      <x:c r="E2953" s="13" t="str">
        <x:v>Lire Guerre</x:v>
      </x:c>
      <x:c r="F2953" s="13" t="str">
        <x:v>Reconstitution documentée V4 — nouvelle rédaction V5</x:v>
      </x:c>
      <x:c r="G2953" s="15" t="n">
        <x:v>10</x:v>
      </x:c>
      <x:c r="H2953" s="15" t="n">
        <x:v>24</x:v>
      </x:c>
    </x:row>
    <x:row r="2954" ht="52" customHeight="1">
      <x:c r="A2954" s="13" t="str">
        <x:v>W3-OH20</x:v>
      </x:c>
      <x:c r="B2954" s="13" t="str">
        <x:v>Le grief qui ne t’appartient pas</x:v>
      </x:c>
      <x:c r="C2954" s="13" t="str">
        <x:v>Guerre</x:v>
      </x:c>
      <x:c r="D2954" s="13" t="str">
        <x:v>Guerre et six origines</x:v>
      </x:c>
      <x:c r="E2954" s="13" t="str">
        <x:v>Lire Guerre</x:v>
      </x:c>
      <x:c r="F2954" s="13" t="str">
        <x:v>Reconstitution documentée V4 — nouvelle rédaction V5</x:v>
      </x:c>
      <x:c r="G2954" s="15" t="n">
        <x:v>10</x:v>
      </x:c>
      <x:c r="H2954" s="15" t="n">
        <x:v>25</x:v>
      </x:c>
    </x:row>
    <x:row r="2955" ht="52" customHeight="1">
      <x:c r="A2955" s="13" t="str">
        <x:v>W3-OH21</x:v>
      </x:c>
      <x:c r="B2955" s="13" t="str">
        <x:v>L’ordre dont on répond</x:v>
      </x:c>
      <x:c r="C2955" s="13" t="str">
        <x:v>Guerre</x:v>
      </x:c>
      <x:c r="D2955" s="13" t="str">
        <x:v>Guerre et six origines</x:v>
      </x:c>
      <x:c r="E2955" s="13" t="str">
        <x:v>Lire Guerre</x:v>
      </x:c>
      <x:c r="F2955" s="13" t="str">
        <x:v>Reconstitution documentée V4 — nouvelle rédaction V5</x:v>
      </x:c>
      <x:c r="G2955" s="15" t="n">
        <x:v>10</x:v>
      </x:c>
      <x:c r="H2955" s="15" t="n">
        <x:v>26</x:v>
      </x:c>
    </x:row>
    <x:row r="2956" ht="52" customHeight="1">
      <x:c r="A2956" s="13" t="str">
        <x:v>W3-OH22</x:v>
      </x:c>
      <x:c r="B2956" s="13" t="str">
        <x:v>Le seuil d’un nouveau nom</x:v>
      </x:c>
      <x:c r="C2956" s="13" t="str">
        <x:v>Guerre</x:v>
      </x:c>
      <x:c r="D2956" s="13" t="str">
        <x:v>Guerre et six origines</x:v>
      </x:c>
      <x:c r="E2956" s="13" t="str">
        <x:v>Lire Guerre</x:v>
      </x:c>
      <x:c r="F2956" s="13" t="str">
        <x:v>Reconstitution documentée V4 — nouvelle rédaction V5</x:v>
      </x:c>
      <x:c r="G2956" s="15" t="n">
        <x:v>10</x:v>
      </x:c>
      <x:c r="H2956" s="15" t="n">
        <x:v>27</x:v>
      </x:c>
    </x:row>
    <x:row r="2957" ht="52" customHeight="1">
      <x:c r="A2957" s="13" t="str">
        <x:v>W3-OH23</x:v>
      </x:c>
      <x:c r="B2957" s="13" t="str">
        <x:v>La plaque qui ne répare pas tout</x:v>
      </x:c>
      <x:c r="C2957" s="13" t="str">
        <x:v>Guerre</x:v>
      </x:c>
      <x:c r="D2957" s="13" t="str">
        <x:v>Guerre et six origines</x:v>
      </x:c>
      <x:c r="E2957" s="13" t="str">
        <x:v>Lire Guerre</x:v>
      </x:c>
      <x:c r="F2957" s="13" t="str">
        <x:v>Reconstitution documentée V4 — nouvelle rédaction V5</x:v>
      </x:c>
      <x:c r="G2957" s="15" t="n">
        <x:v>10</x:v>
      </x:c>
      <x:c r="H2957" s="15" t="n">
        <x:v>28</x:v>
      </x:c>
    </x:row>
    <x:row r="2958" ht="52" customHeight="1">
      <x:c r="A2958" s="13" t="str">
        <x:v>W3-OH24</x:v>
      </x:c>
      <x:c r="B2958" s="13" t="str">
        <x:v>Répondre de sa propre route</x:v>
      </x:c>
      <x:c r="C2958" s="13" t="str">
        <x:v>Guerre</x:v>
      </x:c>
      <x:c r="D2958" s="13" t="str">
        <x:v>Guerre et six origines</x:v>
      </x:c>
      <x:c r="E2958" s="13" t="str">
        <x:v>Lire Guerre</x:v>
      </x:c>
      <x:c r="F2958" s="13" t="str">
        <x:v>Reconstitution documentée V4 — nouvelle rédaction V5</x:v>
      </x:c>
      <x:c r="G2958" s="15" t="n">
        <x:v>10</x:v>
      </x:c>
      <x:c r="H2958" s="15" t="n">
        <x:v>29</x:v>
      </x:c>
    </x:row>
    <x:row r="2959" ht="52" customHeight="1">
      <x:c r="A2959" s="13" t="str">
        <x:v>W3-OH25</x:v>
      </x:c>
      <x:c r="B2959" s="13" t="str">
        <x:v>Deux lectures de la piste</x:v>
      </x:c>
      <x:c r="C2959" s="13" t="str">
        <x:v>Guerre</x:v>
      </x:c>
      <x:c r="D2959" s="13" t="str">
        <x:v>Guerre et six origines</x:v>
      </x:c>
      <x:c r="E2959" s="13" t="str">
        <x:v>Lire Guerre</x:v>
      </x:c>
      <x:c r="F2959" s="13" t="str">
        <x:v>Reconstitution documentée V4 — nouvelle rédaction V5</x:v>
      </x:c>
      <x:c r="G2959" s="15" t="n">
        <x:v>10</x:v>
      </x:c>
      <x:c r="H2959" s="15" t="n">
        <x:v>30</x:v>
      </x:c>
    </x:row>
    <x:row r="2960" ht="52" customHeight="1">
      <x:c r="A2960" s="13" t="str">
        <x:v>W3-OH26</x:v>
      </x:c>
      <x:c r="B2960" s="13" t="str">
        <x:v>Le défi vu depuis la rive</x:v>
      </x:c>
      <x:c r="C2960" s="13" t="str">
        <x:v>Guerre</x:v>
      </x:c>
      <x:c r="D2960" s="13" t="str">
        <x:v>Guerre et six origines</x:v>
      </x:c>
      <x:c r="E2960" s="13" t="str">
        <x:v>Lire Guerre</x:v>
      </x:c>
      <x:c r="F2960" s="13" t="str">
        <x:v>Reconstitution documentée V4 — nouvelle rédaction V5</x:v>
      </x:c>
      <x:c r="G2960" s="15" t="n">
        <x:v>10</x:v>
      </x:c>
      <x:c r="H2960" s="15" t="n">
        <x:v>31</x:v>
      </x:c>
    </x:row>
    <x:row r="2961" ht="52" customHeight="1">
      <x:c r="A2961" s="13" t="str">
        <x:v>W3-OH27</x:v>
      </x:c>
      <x:c r="B2961" s="13" t="str">
        <x:v>L’escorte choisie</x:v>
      </x:c>
      <x:c r="C2961" s="13" t="str">
        <x:v>Guerre</x:v>
      </x:c>
      <x:c r="D2961" s="13" t="str">
        <x:v>Guerre et six origines</x:v>
      </x:c>
      <x:c r="E2961" s="13" t="str">
        <x:v>Lire Guerre</x:v>
      </x:c>
      <x:c r="F2961" s="13" t="str">
        <x:v>Reconstitution documentée V4 — nouvelle rédaction V5</x:v>
      </x:c>
      <x:c r="G2961" s="15" t="n">
        <x:v>10</x:v>
      </x:c>
      <x:c r="H2961" s="15" t="n">
        <x:v>32</x:v>
      </x:c>
    </x:row>
    <x:row r="2962" ht="52" customHeight="1">
      <x:c r="A2962" s="13" t="str">
        <x:v>W3-OH28</x:v>
      </x:c>
      <x:c r="B2962" s="13" t="str">
        <x:v>Une halte avant de repartir</x:v>
      </x:c>
      <x:c r="C2962" s="13" t="str">
        <x:v>Guerre</x:v>
      </x:c>
      <x:c r="D2962" s="13" t="str">
        <x:v>Guerre et six origines</x:v>
      </x:c>
      <x:c r="E2962" s="13" t="str">
        <x:v>Lire Guerre</x:v>
      </x:c>
      <x:c r="F2962" s="13" t="str">
        <x:v>Reconstitution documentée V4 — nouvelle rédaction V5</x:v>
      </x:c>
      <x:c r="G2962" s="15" t="n">
        <x:v>10</x:v>
      </x:c>
      <x:c r="H2962" s="15" t="n">
        <x:v>33</x:v>
      </x:c>
    </x:row>
    <x:row r="2963" ht="52" customHeight="1">
      <x:c r="A2963" s="13" t="str">
        <x:v>W3-OH29</x:v>
      </x:c>
      <x:c r="B2963" s="13" t="str">
        <x:v>La voix absente de la galerie</x:v>
      </x:c>
      <x:c r="C2963" s="13" t="str">
        <x:v>Guerre</x:v>
      </x:c>
      <x:c r="D2963" s="13" t="str">
        <x:v>Guerre et six origines</x:v>
      </x:c>
      <x:c r="E2963" s="13" t="str">
        <x:v>Lire Guerre</x:v>
      </x:c>
      <x:c r="F2963" s="13" t="str">
        <x:v>Reconstitution documentée V4 — nouvelle rédaction V5</x:v>
      </x:c>
      <x:c r="G2963" s="15" t="n">
        <x:v>10</x:v>
      </x:c>
      <x:c r="H2963" s="15" t="n">
        <x:v>34</x:v>
      </x:c>
    </x:row>
    <x:row r="2964" ht="52" customHeight="1">
      <x:c r="A2964" s="13" t="str">
        <x:v>W3-OH30</x:v>
      </x:c>
      <x:c r="B2964" s="13" t="str">
        <x:v>Des routes qui se recroisent</x:v>
      </x:c>
      <x:c r="C2964" s="13" t="str">
        <x:v>Guerre</x:v>
      </x:c>
      <x:c r="D2964" s="13" t="str">
        <x:v>Guerre et six origines</x:v>
      </x:c>
      <x:c r="E2964" s="13" t="str">
        <x:v>Lire Guerre</x:v>
      </x:c>
      <x:c r="F2964" s="13" t="str">
        <x:v>Reconstitution documentée V4 — nouvelle rédaction V5</x:v>
      </x:c>
      <x:c r="G2964" s="15" t="n">
        <x:v>10</x:v>
      </x:c>
      <x:c r="H2964" s="15" t="n">
        <x:v>35</x:v>
      </x:c>
    </x:row>
    <x:row r="2965" ht="52" customHeight="1">
      <x:c r="A2965" s="13" t="str">
        <x:v>W3-OH31</x:v>
      </x:c>
      <x:c r="B2965" s="13" t="str">
        <x:v>La cohorte devant le départ</x:v>
      </x:c>
      <x:c r="C2965" s="13" t="str">
        <x:v>Guerre</x:v>
      </x:c>
      <x:c r="D2965" s="13" t="str">
        <x:v>Guerre et six origines</x:v>
      </x:c>
      <x:c r="E2965" s="13" t="str">
        <x:v>Lire Guerre</x:v>
      </x:c>
      <x:c r="F2965" s="13" t="str">
        <x:v>Reconstitution documentée V4 — nouvelle rédaction V5</x:v>
      </x:c>
      <x:c r="G2965" s="15" t="n">
        <x:v>10</x:v>
      </x:c>
      <x:c r="H2965" s="15" t="n">
        <x:v>36</x:v>
      </x:c>
    </x:row>
    <x:row r="2966" ht="52" customHeight="1">
      <x:c r="A2966" s="13" t="str">
        <x:v>W3-OH32</x:v>
      </x:c>
      <x:c r="B2966" s="13" t="str">
        <x:v>Le rival qui a grandi</x:v>
      </x:c>
      <x:c r="C2966" s="13" t="str">
        <x:v>Guerre</x:v>
      </x:c>
      <x:c r="D2966" s="13" t="str">
        <x:v>Guerre et six origines</x:v>
      </x:c>
      <x:c r="E2966" s="13" t="str">
        <x:v>Lire Guerre</x:v>
      </x:c>
      <x:c r="F2966" s="13" t="str">
        <x:v>Reconstitution documentée V4 — nouvelle rédaction V5</x:v>
      </x:c>
      <x:c r="G2966" s="15" t="n">
        <x:v>10</x:v>
      </x:c>
      <x:c r="H2966" s="15" t="n">
        <x:v>37</x:v>
      </x:c>
    </x:row>
    <x:row r="2967" ht="52" customHeight="1">
      <x:c r="A2967" s="13" t="str">
        <x:v>W3-OH33</x:v>
      </x:c>
      <x:c r="B2967" s="13" t="str">
        <x:v>Les leçons sous le feu</x:v>
      </x:c>
      <x:c r="C2967" s="13" t="str">
        <x:v>Guerre</x:v>
      </x:c>
      <x:c r="D2967" s="13" t="str">
        <x:v>Guerre et six origines</x:v>
      </x:c>
      <x:c r="E2967" s="13" t="str">
        <x:v>Lire Guerre</x:v>
      </x:c>
      <x:c r="F2967" s="13" t="str">
        <x:v>Reconstitution documentée V4 — nouvelle rédaction V5</x:v>
      </x:c>
      <x:c r="G2967" s="15" t="n">
        <x:v>10</x:v>
      </x:c>
      <x:c r="H2967" s="15" t="n">
        <x:v>38</x:v>
      </x:c>
    </x:row>
    <x:row r="2968" ht="52" customHeight="1">
      <x:c r="A2968" s="13" t="str">
        <x:v>W3-OH34</x:v>
      </x:c>
      <x:c r="B2968" s="13" t="str">
        <x:v>Le foyer entre deux chasses</x:v>
      </x:c>
      <x:c r="C2968" s="13" t="str">
        <x:v>Guerre</x:v>
      </x:c>
      <x:c r="D2968" s="13" t="str">
        <x:v>Guerre et six origines</x:v>
      </x:c>
      <x:c r="E2968" s="13" t="str">
        <x:v>Lire Guerre</x:v>
      </x:c>
      <x:c r="F2968" s="13" t="str">
        <x:v>Reconstitution documentée V4 — nouvelle rédaction V5</x:v>
      </x:c>
      <x:c r="G2968" s="15" t="n">
        <x:v>10</x:v>
      </x:c>
      <x:c r="H2968" s="15" t="n">
        <x:v>39</x:v>
      </x:c>
    </x:row>
    <x:row r="2969" ht="52" customHeight="1">
      <x:c r="A2969" s="13" t="str">
        <x:v>W3-OH35</x:v>
      </x:c>
      <x:c r="B2969" s="13" t="str">
        <x:v>La galerie de toute une vie</x:v>
      </x:c>
      <x:c r="C2969" s="13" t="str">
        <x:v>Guerre</x:v>
      </x:c>
      <x:c r="D2969" s="13" t="str">
        <x:v>Guerre et six origines</x:v>
      </x:c>
      <x:c r="E2969" s="13" t="str">
        <x:v>Lire Guerre</x:v>
      </x:c>
      <x:c r="F2969" s="13" t="str">
        <x:v>Reconstitution documentée V4 — nouvelle rédaction V5</x:v>
      </x:c>
      <x:c r="G2969" s="15" t="n">
        <x:v>10</x:v>
      </x:c>
      <x:c r="H2969" s="15" t="n">
        <x:v>40</x:v>
      </x:c>
    </x:row>
    <x:row r="2970" ht="52" customHeight="1">
      <x:c r="A2970" s="13" t="str">
        <x:v>W3-OH36</x:v>
      </x:c>
      <x:c r="B2970" s="13" t="str">
        <x:v>La chasse que l’on transmet</x:v>
      </x:c>
      <x:c r="C2970" s="13" t="str">
        <x:v>Guerre</x:v>
      </x:c>
      <x:c r="D2970" s="13" t="str">
        <x:v>Guerre et six origines</x:v>
      </x:c>
      <x:c r="E2970" s="13" t="str">
        <x:v>Lire Guerre</x:v>
      </x:c>
      <x:c r="F2970" s="13" t="str">
        <x:v>Reconstitution documentée V4 — nouvelle rédaction V5</x:v>
      </x:c>
      <x:c r="G2970" s="15" t="n">
        <x:v>10</x:v>
      </x:c>
      <x:c r="H2970" s="15" t="n">
        <x:v>41</x:v>
      </x:c>
    </x:row>
    <x:row r="2971" ht="52" customHeight="1">
      <x:c r="A2971" s="13" t="str">
        <x:v>W3-WARP01</x:v>
      </x:c>
      <x:c r="B2971" s="13" t="str">
        <x:v>Départ autorisé</x:v>
      </x:c>
      <x:c r="C2971" s="13" t="str">
        <x:v>Guerre</x:v>
      </x:c>
      <x:c r="D2971" s="13" t="str">
        <x:v>Guerre et Warp</x:v>
      </x:c>
      <x:c r="E2971" s="13" t="str">
        <x:v>Lire Guerre</x:v>
      </x:c>
      <x:c r="F2971" s="13" t="str">
        <x:v>Reconstitution documentée V4 — nouvelle rédaction V5</x:v>
      </x:c>
      <x:c r="G2971" s="15" t="n">
        <x:v>5</x:v>
      </x:c>
      <x:c r="H2971" s="15" t="n">
        <x:v>6</x:v>
      </x:c>
    </x:row>
    <x:row r="2972" ht="52" customHeight="1">
      <x:c r="A2972" s="13" t="str">
        <x:v>W3-WARP02</x:v>
      </x:c>
      <x:c r="B2972" s="13" t="str">
        <x:v>Droit de retour engagé</x:v>
      </x:c>
      <x:c r="C2972" s="13" t="str">
        <x:v>Guerre</x:v>
      </x:c>
      <x:c r="D2972" s="13" t="str">
        <x:v>Guerre et Warp</x:v>
      </x:c>
      <x:c r="E2972" s="13" t="str">
        <x:v>Lire Guerre</x:v>
      </x:c>
      <x:c r="F2972" s="13" t="str">
        <x:v>Reconstitution documentée V4 — nouvelle rédaction V5</x:v>
      </x:c>
      <x:c r="G2972" s="15" t="n">
        <x:v>5</x:v>
      </x:c>
      <x:c r="H2972" s="15" t="n">
        <x:v>7</x:v>
      </x:c>
    </x:row>
    <x:row r="2973" ht="52" customHeight="1">
      <x:c r="A2973" s="13" t="str">
        <x:v>W3-WARP03</x:v>
      </x:c>
      <x:c r="B2973" s="13" t="str">
        <x:v>Équipe unique dans le passé</x:v>
      </x:c>
      <x:c r="C2973" s="13" t="str">
        <x:v>Guerre</x:v>
      </x:c>
      <x:c r="D2973" s="13" t="str">
        <x:v>Guerre et Warp</x:v>
      </x:c>
      <x:c r="E2973" s="13" t="str">
        <x:v>Lire Guerre</x:v>
      </x:c>
      <x:c r="F2973" s="13" t="str">
        <x:v>Reconstitution documentée V4 — nouvelle rédaction V5</x:v>
      </x:c>
      <x:c r="G2973" s="15" t="n">
        <x:v>5</x:v>
      </x:c>
      <x:c r="H2973" s="15" t="n">
        <x:v>8</x:v>
      </x:c>
    </x:row>
    <x:row r="2974" ht="52" customHeight="1">
      <x:c r="A2974" s="13" t="str">
        <x:v>W3-WARP04</x:v>
      </x:c>
      <x:c r="B2974" s="13" t="str">
        <x:v>Stock emporté</x:v>
      </x:c>
      <x:c r="C2974" s="13" t="str">
        <x:v>Guerre</x:v>
      </x:c>
      <x:c r="D2974" s="13" t="str">
        <x:v>Guerre et Warp</x:v>
      </x:c>
      <x:c r="E2974" s="13" t="str">
        <x:v>Lire Guerre</x:v>
      </x:c>
      <x:c r="F2974" s="13" t="str">
        <x:v>Reconstitution documentée V4 — nouvelle rédaction V5</x:v>
      </x:c>
      <x:c r="G2974" s="15" t="n">
        <x:v>5</x:v>
      </x:c>
      <x:c r="H2974" s="15" t="n">
        <x:v>9</x:v>
      </x:c>
    </x:row>
    <x:row r="2975" ht="52" customHeight="1">
      <x:c r="A2975" s="13" t="str">
        <x:v>W3-WARP05</x:v>
      </x:c>
      <x:c r="B2975" s="13" t="str">
        <x:v>Blessures conservées</x:v>
      </x:c>
      <x:c r="C2975" s="13" t="str">
        <x:v>Guerre</x:v>
      </x:c>
      <x:c r="D2975" s="13" t="str">
        <x:v>Guerre et Warp</x:v>
      </x:c>
      <x:c r="E2975" s="13" t="str">
        <x:v>Lire Guerre</x:v>
      </x:c>
      <x:c r="F2975" s="13" t="str">
        <x:v>Reconstitution documentée V4 — nouvelle rédaction V5</x:v>
      </x:c>
      <x:c r="G2975" s="15" t="n">
        <x:v>5</x:v>
      </x:c>
      <x:c r="H2975" s="15" t="n">
        <x:v>10</x:v>
      </x:c>
    </x:row>
    <x:row r="2976" ht="52" customHeight="1">
      <x:c r="A2976" s="13" t="str">
        <x:v>W3-WARP06</x:v>
      </x:c>
      <x:c r="B2976" s="13" t="str">
        <x:v>Morts non réinitialisées</x:v>
      </x:c>
      <x:c r="C2976" s="13" t="str">
        <x:v>Guerre</x:v>
      </x:c>
      <x:c r="D2976" s="13" t="str">
        <x:v>Guerre et Warp</x:v>
      </x:c>
      <x:c r="E2976" s="13" t="str">
        <x:v>Lire Guerre</x:v>
      </x:c>
      <x:c r="F2976" s="13" t="str">
        <x:v>Reconstitution documentée V4 — nouvelle rédaction V5</x:v>
      </x:c>
      <x:c r="G2976" s="15" t="n">
        <x:v>5</x:v>
      </x:c>
      <x:c r="H2976" s="15" t="n">
        <x:v>11</x:v>
      </x:c>
    </x:row>
    <x:row r="2977" ht="52" customHeight="1">
      <x:c r="A2977" s="13" t="str">
        <x:v>W3-WARP07</x:v>
      </x:c>
      <x:c r="B2977" s="13" t="str">
        <x:v>Trophée d’une branche</x:v>
      </x:c>
      <x:c r="C2977" s="13" t="str">
        <x:v>Guerre</x:v>
      </x:c>
      <x:c r="D2977" s="13" t="str">
        <x:v>Guerre et Warp</x:v>
      </x:c>
      <x:c r="E2977" s="13" t="str">
        <x:v>Lire Guerre</x:v>
      </x:c>
      <x:c r="F2977" s="13" t="str">
        <x:v>Reconstitution documentée V4 — nouvelle rédaction V5</x:v>
      </x:c>
      <x:c r="G2977" s="15" t="n">
        <x:v>5</x:v>
      </x:c>
      <x:c r="H2977" s="15" t="n">
        <x:v>12</x:v>
      </x:c>
    </x:row>
    <x:row r="2978" ht="52" customHeight="1">
      <x:c r="A2978" s="13" t="str">
        <x:v>W3-WARP08</x:v>
      </x:c>
      <x:c r="B2978" s="13" t="str">
        <x:v>Armées locales autonomes</x:v>
      </x:c>
      <x:c r="C2978" s="13" t="str">
        <x:v>Guerre</x:v>
      </x:c>
      <x:c r="D2978" s="13" t="str">
        <x:v>Guerre et Warp</x:v>
      </x:c>
      <x:c r="E2978" s="13" t="str">
        <x:v>Lire Guerre</x:v>
      </x:c>
      <x:c r="F2978" s="13" t="str">
        <x:v>Reconstitution documentée V4 — nouvelle rédaction V5</x:v>
      </x:c>
      <x:c r="G2978" s="15" t="n">
        <x:v>5</x:v>
      </x:c>
      <x:c r="H2978" s="15" t="n">
        <x:v>13</x:v>
      </x:c>
    </x:row>
    <x:row r="2979" ht="52" customHeight="1">
      <x:c r="A2979" s="13" t="str">
        <x:v>W3-WARP09</x:v>
      </x:c>
      <x:c r="B2979" s="13" t="str">
        <x:v>Cinéma séparé</x:v>
      </x:c>
      <x:c r="C2979" s="13" t="str">
        <x:v>Guerre</x:v>
      </x:c>
      <x:c r="D2979" s="13" t="str">
        <x:v>Guerre et Warp</x:v>
      </x:c>
      <x:c r="E2979" s="13" t="str">
        <x:v>Lire Guerre</x:v>
      </x:c>
      <x:c r="F2979" s="13" t="str">
        <x:v>Reconstitution documentée V4 — nouvelle rédaction V5</x:v>
      </x:c>
      <x:c r="G2979" s="15" t="n">
        <x:v>5</x:v>
      </x:c>
      <x:c r="H2979" s="15" t="n">
        <x:v>14</x:v>
      </x:c>
    </x:row>
    <x:row r="2980" ht="52" customHeight="1">
      <x:c r="A2980" s="13" t="str">
        <x:v>W3-WARP10</x:v>
      </x:c>
      <x:c r="B2980" s="13" t="str">
        <x:v>Front présent distinct</x:v>
      </x:c>
      <x:c r="C2980" s="13" t="str">
        <x:v>Guerre</x:v>
      </x:c>
      <x:c r="D2980" s="13" t="str">
        <x:v>Guerre et Warp</x:v>
      </x:c>
      <x:c r="E2980" s="13" t="str">
        <x:v>Lire Guerre</x:v>
      </x:c>
      <x:c r="F2980" s="13" t="str">
        <x:v>Reconstitution documentée V4 — nouvelle rédaction V5</x:v>
      </x:c>
      <x:c r="G2980" s="15" t="n">
        <x:v>5</x:v>
      </x:c>
      <x:c r="H2980" s="15" t="n">
        <x:v>15</x:v>
      </x:c>
    </x:row>
    <x:row r="2981" ht="52" customHeight="1">
      <x:c r="A2981" s="13" t="str">
        <x:v>W3-WARP11</x:v>
      </x:c>
      <x:c r="B2981" s="13" t="str">
        <x:v>Revisite de terrain</x:v>
      </x:c>
      <x:c r="C2981" s="13" t="str">
        <x:v>Guerre</x:v>
      </x:c>
      <x:c r="D2981" s="13" t="str">
        <x:v>Guerre et Warp</x:v>
      </x:c>
      <x:c r="E2981" s="13" t="str">
        <x:v>Lire Guerre</x:v>
      </x:c>
      <x:c r="F2981" s="13" t="str">
        <x:v>Reconstitution documentée V4 — nouvelle rédaction V5</x:v>
      </x:c>
      <x:c r="G2981" s="15" t="n">
        <x:v>5</x:v>
      </x:c>
      <x:c r="H2981" s="15" t="n">
        <x:v>16</x:v>
      </x:c>
    </x:row>
    <x:row r="2982" ht="52" customHeight="1">
      <x:c r="A2982" s="13" t="str">
        <x:v>W3-WARP12</x:v>
      </x:c>
      <x:c r="B2982" s="13" t="str">
        <x:v>Retour et réconciliation</x:v>
      </x:c>
      <x:c r="C2982" s="13" t="str">
        <x:v>Guerre</x:v>
      </x:c>
      <x:c r="D2982" s="13" t="str">
        <x:v>Guerre et Warp</x:v>
      </x:c>
      <x:c r="E2982" s="13" t="str">
        <x:v>Lire Guerre</x:v>
      </x:c>
      <x:c r="F2982" s="13" t="str">
        <x:v>Reconstitution documentée V4 — nouvelle rédaction V5</x:v>
      </x:c>
      <x:c r="G2982" s="15" t="n">
        <x:v>5</x:v>
      </x:c>
      <x:c r="H2982" s="15" t="n">
        <x:v>17</x:v>
      </x:c>
    </x:row>
    <x:row r="2983" ht="52" customHeight="1">
      <x:c r="A2983" s="13" t="str">
        <x:v>W5-SYN01</x:v>
      </x:c>
      <x:c r="B2983" s="13" t="str">
        <x:v>Le guide vient à la maison</x:v>
      </x:c>
      <x:c r="C2983" s="13" t="str">
        <x:v>Guerre</x:v>
      </x:c>
      <x:c r="D2983" s="13" t="str">
        <x:v>V5 Guerre et habitats</x:v>
      </x:c>
      <x:c r="E2983" s="13" t="str">
        <x:v>Lire Guerre</x:v>
      </x:c>
      <x:c r="F2983" s="13" t="str">
        <x:v>Extension V5</x:v>
      </x:c>
      <x:c r="G2983" s="15" t="n">
        <x:v>8</x:v>
      </x:c>
      <x:c r="H2983" s="15" t="n">
        <x:v>6</x:v>
      </x:c>
    </x:row>
    <x:row r="2984" ht="52" customHeight="1">
      <x:c r="A2984" s="13" t="str">
        <x:v>W5-SYN02</x:v>
      </x:c>
      <x:c r="B2984" s="13" t="str">
        <x:v>L’atelier avant la relève</x:v>
      </x:c>
      <x:c r="C2984" s="13" t="str">
        <x:v>Guerre</x:v>
      </x:c>
      <x:c r="D2984" s="13" t="str">
        <x:v>V5 Guerre et habitats</x:v>
      </x:c>
      <x:c r="E2984" s="13" t="str">
        <x:v>Lire Guerre</x:v>
      </x:c>
      <x:c r="F2984" s="13" t="str">
        <x:v>Extension V5</x:v>
      </x:c>
      <x:c r="G2984" s="15" t="n">
        <x:v>8</x:v>
      </x:c>
      <x:c r="H2984" s="15" t="n">
        <x:v>7</x:v>
      </x:c>
    </x:row>
    <x:row r="2985" ht="52" customHeight="1">
      <x:c r="A2985" s="13" t="str">
        <x:v>W5-SYN03</x:v>
      </x:c>
      <x:c r="B2985" s="13" t="str">
        <x:v>Les traces du retour</x:v>
      </x:c>
      <x:c r="C2985" s="13" t="str">
        <x:v>Guerre</x:v>
      </x:c>
      <x:c r="D2985" s="13" t="str">
        <x:v>V5 Guerre et habitats</x:v>
      </x:c>
      <x:c r="E2985" s="13" t="str">
        <x:v>Lire Guerre</x:v>
      </x:c>
      <x:c r="F2985" s="13" t="str">
        <x:v>Extension V5</x:v>
      </x:c>
      <x:c r="G2985" s="15" t="n">
        <x:v>8</x:v>
      </x:c>
      <x:c r="H2985" s="15" t="n">
        <x:v>8</x:v>
      </x:c>
    </x:row>
    <x:row r="2986" ht="52" customHeight="1">
      <x:c r="A2986" s="13" t="str">
        <x:v>W5-SYN04</x:v>
      </x:c>
      <x:c r="B2986" s="13" t="str">
        <x:v>Le navire couvre la fenêtre</x:v>
      </x:c>
      <x:c r="C2986" s="13" t="str">
        <x:v>Guerre</x:v>
      </x:c>
      <x:c r="D2986" s="13" t="str">
        <x:v>V5 Guerre et habitats</x:v>
      </x:c>
      <x:c r="E2986" s="13" t="str">
        <x:v>Lire Guerre</x:v>
      </x:c>
      <x:c r="F2986" s="13" t="str">
        <x:v>Extension V5</x:v>
      </x:c>
      <x:c r="G2986" s="15" t="n">
        <x:v>8</x:v>
      </x:c>
      <x:c r="H2986" s="15" t="n">
        <x:v>9</x:v>
      </x:c>
    </x:row>
    <x:row r="2987" ht="52" customHeight="1">
      <x:c r="A2987" s="13" t="str">
        <x:v>W5-SYN05</x:v>
      </x:c>
      <x:c r="B2987" s="13" t="str">
        <x:v>La soute avant le front</x:v>
      </x:c>
      <x:c r="C2987" s="13" t="str">
        <x:v>Guerre</x:v>
      </x:c>
      <x:c r="D2987" s="13" t="str">
        <x:v>V5 Guerre et habitats</x:v>
      </x:c>
      <x:c r="E2987" s="13" t="str">
        <x:v>Lire Guerre</x:v>
      </x:c>
      <x:c r="F2987" s="13" t="str">
        <x:v>Extension V5</x:v>
      </x:c>
      <x:c r="G2987" s="15" t="n">
        <x:v>8</x:v>
      </x:c>
      <x:c r="H2987" s="15" t="n">
        <x:v>10</x:v>
      </x:c>
    </x:row>
    <x:row r="2988" ht="52" customHeight="1">
      <x:c r="A2988" s="13" t="str">
        <x:v>W5-SYN06</x:v>
      </x:c>
      <x:c r="B2988" s="13" t="str">
        <x:v>La galerie des équipes</x:v>
      </x:c>
      <x:c r="C2988" s="13" t="str">
        <x:v>Guerre</x:v>
      </x:c>
      <x:c r="D2988" s="13" t="str">
        <x:v>V5 Guerre et habitats</x:v>
      </x:c>
      <x:c r="E2988" s="13" t="str">
        <x:v>Lire Guerre</x:v>
      </x:c>
      <x:c r="F2988" s="13" t="str">
        <x:v>Extension V5</x:v>
      </x:c>
      <x:c r="G2988" s="15" t="n">
        <x:v>8</x:v>
      </x:c>
      <x:c r="H2988" s="15" t="n">
        <x:v>11</x:v>
      </x:c>
    </x:row>
    <x:row r="2989" ht="52" customHeight="1">
      <x:c r="A2989" s="13" t="str">
        <x:v>W5-SYN07</x:v>
      </x:c>
      <x:c r="B2989" s="13" t="str">
        <x:v>Le chantier sous garde</x:v>
      </x:c>
      <x:c r="C2989" s="13" t="str">
        <x:v>Guerre</x:v>
      </x:c>
      <x:c r="D2989" s="13" t="str">
        <x:v>V5 Guerre et habitats</x:v>
      </x:c>
      <x:c r="E2989" s="13" t="str">
        <x:v>Lire Guerre</x:v>
      </x:c>
      <x:c r="F2989" s="13" t="str">
        <x:v>Extension V5</x:v>
      </x:c>
      <x:c r="G2989" s="15" t="n">
        <x:v>8</x:v>
      </x:c>
      <x:c r="H2989" s="15" t="n">
        <x:v>12</x:v>
      </x:c>
    </x:row>
    <x:row r="2990" ht="52" customHeight="1">
      <x:c r="A2990" s="13" t="str">
        <x:v>W5-SYN08</x:v>
      </x:c>
      <x:c r="B2990" s="13" t="str">
        <x:v>La relève de la ceinture</x:v>
      </x:c>
      <x:c r="C2990" s="13" t="str">
        <x:v>Guerre</x:v>
      </x:c>
      <x:c r="D2990" s="13" t="str">
        <x:v>V5 Guerre et habitats</x:v>
      </x:c>
      <x:c r="E2990" s="13" t="str">
        <x:v>Lire Guerre</x:v>
      </x:c>
      <x:c r="F2990" s="13" t="str">
        <x:v>Extension V5</x:v>
      </x:c>
      <x:c r="G2990" s="15" t="n">
        <x:v>8</x:v>
      </x:c>
      <x:c r="H2990" s="15" t="n">
        <x:v>13</x:v>
      </x:c>
    </x:row>
    <x:row r="2991" ht="52" customHeight="1">
      <x:c r="A2991" s="13" t="str">
        <x:v>W5-SYN09</x:v>
      </x:c>
      <x:c r="B2991" s="13" t="str">
        <x:v>Le mandat au relais</x:v>
      </x:c>
      <x:c r="C2991" s="13" t="str">
        <x:v>Guerre</x:v>
      </x:c>
      <x:c r="D2991" s="13" t="str">
        <x:v>V5 Guerre et habitats</x:v>
      </x:c>
      <x:c r="E2991" s="13" t="str">
        <x:v>Lire Guerre</x:v>
      </x:c>
      <x:c r="F2991" s="13" t="str">
        <x:v>Extension V5</x:v>
      </x:c>
      <x:c r="G2991" s="15" t="n">
        <x:v>8</x:v>
      </x:c>
      <x:c r="H2991" s="15" t="n">
        <x:v>14</x:v>
      </x:c>
    </x:row>
    <x:row r="2992" ht="52" customHeight="1">
      <x:c r="A2992" s="13" t="str">
        <x:v>W5-SYN10</x:v>
      </x:c>
      <x:c r="B2992" s="13" t="str">
        <x:v>L’annexe reçoit les retours</x:v>
      </x:c>
      <x:c r="C2992" s="13" t="str">
        <x:v>Guerre</x:v>
      </x:c>
      <x:c r="D2992" s="13" t="str">
        <x:v>V5 Guerre et habitats</x:v>
      </x:c>
      <x:c r="E2992" s="13" t="str">
        <x:v>Lire Guerre</x:v>
      </x:c>
      <x:c r="F2992" s="13" t="str">
        <x:v>Extension V5</x:v>
      </x:c>
      <x:c r="G2992" s="15" t="n">
        <x:v>8</x:v>
      </x:c>
      <x:c r="H2992" s="15" t="n">
        <x:v>15</x:v>
      </x:c>
    </x:row>
    <x:row r="2993" ht="52" customHeight="1">
      <x:c r="A2993" s="13" t="str">
        <x:v>W5-SYN11</x:v>
      </x:c>
      <x:c r="B2993" s="13" t="str">
        <x:v>Le vaisseau personnel éclaire</x:v>
      </x:c>
      <x:c r="C2993" s="13" t="str">
        <x:v>Guerre</x:v>
      </x:c>
      <x:c r="D2993" s="13" t="str">
        <x:v>V5 Guerre et habitats</x:v>
      </x:c>
      <x:c r="E2993" s="13" t="str">
        <x:v>Lire Guerre</x:v>
      </x:c>
      <x:c r="F2993" s="13" t="str">
        <x:v>Extension V5</x:v>
      </x:c>
      <x:c r="G2993" s="15" t="n">
        <x:v>8</x:v>
      </x:c>
      <x:c r="H2993" s="15" t="n">
        <x:v>16</x:v>
      </x:c>
    </x:row>
    <x:row r="2994" ht="52" customHeight="1">
      <x:c r="A2994" s="13" t="str">
        <x:v>W5-SYN12</x:v>
      </x:c>
      <x:c r="B2994" s="13" t="str">
        <x:v>Un mausolée pour les absents</x:v>
      </x:c>
      <x:c r="C2994" s="13" t="str">
        <x:v>Guerre</x:v>
      </x:c>
      <x:c r="D2994" s="13" t="str">
        <x:v>V5 Guerre et habitats</x:v>
      </x:c>
      <x:c r="E2994" s="13" t="str">
        <x:v>Lire Guerre</x:v>
      </x:c>
      <x:c r="F2994" s="13" t="str">
        <x:v>Extension V5</x:v>
      </x:c>
      <x:c r="G2994" s="15" t="n">
        <x:v>8</x:v>
      </x:c>
      <x:c r="H2994" s="15" t="n">
        <x:v>17</x:v>
      </x:c>
    </x:row>
    <x:row r="2995" ht="52" customHeight="1">
      <x:c r="A2995" s="13" t="str">
        <x:v>W5-QA01</x:v>
      </x:c>
      <x:c r="B2995" s="13" t="str">
        <x:v>Une porte, une ouverture</x:v>
      </x:c>
      <x:c r="C2995" s="13" t="str">
        <x:v>Guerre</x:v>
      </x:c>
      <x:c r="D2995" s="13" t="str">
        <x:v>V5 Recette de la guerre</x:v>
      </x:c>
      <x:c r="E2995" s="13" t="str">
        <x:v>Lire Guerre</x:v>
      </x:c>
      <x:c r="F2995" s="13" t="str">
        <x:v>Extension V5</x:v>
      </x:c>
      <x:c r="G2995" s="15" t="n">
        <x:v>9</x:v>
      </x:c>
      <x:c r="H2995" s="15" t="n">
        <x:v>6</x:v>
      </x:c>
    </x:row>
    <x:row r="2996" ht="52" customHeight="1">
      <x:c r="A2996" s="13" t="str">
        <x:v>W5-QA02</x:v>
      </x:c>
      <x:c r="B2996" s="13" t="str">
        <x:v>Le héros n’a qu’un corps</x:v>
      </x:c>
      <x:c r="C2996" s="13" t="str">
        <x:v>Guerre</x:v>
      </x:c>
      <x:c r="D2996" s="13" t="str">
        <x:v>V5 Recette de la guerre</x:v>
      </x:c>
      <x:c r="E2996" s="13" t="str">
        <x:v>Lire Guerre</x:v>
      </x:c>
      <x:c r="F2996" s="13" t="str">
        <x:v>Extension V5</x:v>
      </x:c>
      <x:c r="G2996" s="15" t="n">
        <x:v>9</x:v>
      </x:c>
      <x:c r="H2996" s="15" t="n">
        <x:v>7</x:v>
      </x:c>
    </x:row>
    <x:row r="2997" ht="52" customHeight="1">
      <x:c r="A2997" s="13" t="str">
        <x:v>W5-QA03</x:v>
      </x:c>
      <x:c r="B2997" s="13" t="str">
        <x:v>La prise avant l’occupation</x:v>
      </x:c>
      <x:c r="C2997" s="13" t="str">
        <x:v>Guerre</x:v>
      </x:c>
      <x:c r="D2997" s="13" t="str">
        <x:v>V5 Recette de la guerre</x:v>
      </x:c>
      <x:c r="E2997" s="13" t="str">
        <x:v>Lire Guerre</x:v>
      </x:c>
      <x:c r="F2997" s="13" t="str">
        <x:v>Extension V5</x:v>
      </x:c>
      <x:c r="G2997" s="15" t="n">
        <x:v>9</x:v>
      </x:c>
      <x:c r="H2997" s="15" t="n">
        <x:v>8</x:v>
      </x:c>
    </x:row>
    <x:row r="2998" ht="52" customHeight="1">
      <x:c r="A2998" s="13" t="str">
        <x:v>W5-QA04</x:v>
      </x:c>
      <x:c r="B2998" s="13" t="str">
        <x:v>Le village ne change pas de propriétaire</x:v>
      </x:c>
      <x:c r="C2998" s="13" t="str">
        <x:v>Guerre</x:v>
      </x:c>
      <x:c r="D2998" s="13" t="str">
        <x:v>V5 Recette de la guerre</x:v>
      </x:c>
      <x:c r="E2998" s="13" t="str">
        <x:v>Lire Guerre</x:v>
      </x:c>
      <x:c r="F2998" s="13" t="str">
        <x:v>Extension V5</x:v>
      </x:c>
      <x:c r="G2998" s="15" t="n">
        <x:v>9</x:v>
      </x:c>
      <x:c r="H2998" s="15" t="n">
        <x:v>9</x:v>
      </x:c>
    </x:row>
    <x:row r="2999" ht="52" customHeight="1">
      <x:c r="A2999" s="13" t="str">
        <x:v>W5-QA05</x:v>
      </x:c>
      <x:c r="B2999" s="13" t="str">
        <x:v>Le passage trop étroit</x:v>
      </x:c>
      <x:c r="C2999" s="13" t="str">
        <x:v>Guerre</x:v>
      </x:c>
      <x:c r="D2999" s="13" t="str">
        <x:v>V5 Recette de la guerre</x:v>
      </x:c>
      <x:c r="E2999" s="13" t="str">
        <x:v>Lire Guerre</x:v>
      </x:c>
      <x:c r="F2999" s="13" t="str">
        <x:v>Extension V5</x:v>
      </x:c>
      <x:c r="G2999" s="15" t="n">
        <x:v>9</x:v>
      </x:c>
      <x:c r="H2999" s="15" t="n">
        <x:v>10</x:v>
      </x:c>
    </x:row>
    <x:row r="3000" ht="52" customHeight="1">
      <x:c r="A3000" s="13" t="str">
        <x:v>W5-QA06</x:v>
      </x:c>
      <x:c r="B3000" s="13" t="str">
        <x:v>La réserve ne traverse pas le Warp</x:v>
      </x:c>
      <x:c r="C3000" s="13" t="str">
        <x:v>Guerre</x:v>
      </x:c>
      <x:c r="D3000" s="13" t="str">
        <x:v>V5 Recette de la guerre</x:v>
      </x:c>
      <x:c r="E3000" s="13" t="str">
        <x:v>Lire Guerre</x:v>
      </x:c>
      <x:c r="F3000" s="13" t="str">
        <x:v>Extension V5</x:v>
      </x:c>
      <x:c r="G3000" s="15" t="n">
        <x:v>9</x:v>
      </x:c>
      <x:c r="H3000" s="15" t="n">
        <x:v>11</x:v>
      </x:c>
    </x:row>
    <x:row r="3001" ht="52" customHeight="1">
      <x:c r="A3001" s="13" t="str">
        <x:v>W5-QA07</x:v>
      </x:c>
      <x:c r="B3001" s="13" t="str">
        <x:v>Le vétéran perdu</x:v>
      </x:c>
      <x:c r="C3001" s="13" t="str">
        <x:v>Guerre</x:v>
      </x:c>
      <x:c r="D3001" s="13" t="str">
        <x:v>V5 Recette de la guerre</x:v>
      </x:c>
      <x:c r="E3001" s="13" t="str">
        <x:v>Lire Guerre</x:v>
      </x:c>
      <x:c r="F3001" s="13" t="str">
        <x:v>Extension V5</x:v>
      </x:c>
      <x:c r="G3001" s="15" t="n">
        <x:v>9</x:v>
      </x:c>
      <x:c r="H3001" s="15" t="n">
        <x:v>12</x:v>
      </x:c>
    </x:row>
    <x:row r="3002" ht="52" customHeight="1">
      <x:c r="A3002" s="13" t="str">
        <x:v>W5-QA08</x:v>
      </x:c>
      <x:c r="B3002" s="13" t="str">
        <x:v>Le remplaçant débutant</x:v>
      </x:c>
      <x:c r="C3002" s="13" t="str">
        <x:v>Guerre</x:v>
      </x:c>
      <x:c r="D3002" s="13" t="str">
        <x:v>V5 Recette de la guerre</x:v>
      </x:c>
      <x:c r="E3002" s="13" t="str">
        <x:v>Lire Guerre</x:v>
      </x:c>
      <x:c r="F3002" s="13" t="str">
        <x:v>Extension V5</x:v>
      </x:c>
      <x:c r="G3002" s="15" t="n">
        <x:v>9</x:v>
      </x:c>
      <x:c r="H3002" s="15" t="n">
        <x:v>13</x:v>
      </x:c>
    </x:row>
    <x:row r="3003" ht="52" customHeight="1">
      <x:c r="A3003" s="13" t="str">
        <x:v>W5-QA09</x:v>
      </x:c>
      <x:c r="B3003" s="13" t="str">
        <x:v>La spécialité ne se cumule pas</x:v>
      </x:c>
      <x:c r="C3003" s="13" t="str">
        <x:v>Guerre</x:v>
      </x:c>
      <x:c r="D3003" s="13" t="str">
        <x:v>V5 Recette de la guerre</x:v>
      </x:c>
      <x:c r="E3003" s="13" t="str">
        <x:v>Lire Guerre</x:v>
      </x:c>
      <x:c r="F3003" s="13" t="str">
        <x:v>Extension V5</x:v>
      </x:c>
      <x:c r="G3003" s="15" t="n">
        <x:v>9</x:v>
      </x:c>
      <x:c r="H3003" s="15" t="n">
        <x:v>14</x:v>
      </x:c>
    </x:row>
    <x:row r="3004" ht="52" customHeight="1">
      <x:c r="A3004" s="13" t="str">
        <x:v>W5-QA10</x:v>
      </x:c>
      <x:c r="B3004" s="13" t="str">
        <x:v>Le stock insuffisant</x:v>
      </x:c>
      <x:c r="C3004" s="13" t="str">
        <x:v>Guerre</x:v>
      </x:c>
      <x:c r="D3004" s="13" t="str">
        <x:v>V5 Recette de la guerre</x:v>
      </x:c>
      <x:c r="E3004" s="13" t="str">
        <x:v>Lire Guerre</x:v>
      </x:c>
      <x:c r="F3004" s="13" t="str">
        <x:v>Extension V5</x:v>
      </x:c>
      <x:c r="G3004" s="15" t="n">
        <x:v>9</x:v>
      </x:c>
      <x:c r="H3004" s="15" t="n">
        <x:v>15</x:v>
      </x:c>
    </x:row>
    <x:row r="3005" ht="52" customHeight="1">
      <x:c r="A3005" s="13" t="str">
        <x:v>W5-QA11</x:v>
      </x:c>
      <x:c r="B3005" s="13" t="str">
        <x:v>L’unité épuisée</x:v>
      </x:c>
      <x:c r="C3005" s="13" t="str">
        <x:v>Guerre</x:v>
      </x:c>
      <x:c r="D3005" s="13" t="str">
        <x:v>V5 Recette de la guerre</x:v>
      </x:c>
      <x:c r="E3005" s="13" t="str">
        <x:v>Lire Guerre</x:v>
      </x:c>
      <x:c r="F3005" s="13" t="str">
        <x:v>Extension V5</x:v>
      </x:c>
      <x:c r="G3005" s="15" t="n">
        <x:v>9</x:v>
      </x:c>
      <x:c r="H3005" s="15" t="n">
        <x:v>16</x:v>
      </x:c>
    </x:row>
    <x:row r="3006" ht="52" customHeight="1">
      <x:c r="A3006" s="13" t="str">
        <x:v>W5-QA12</x:v>
      </x:c>
      <x:c r="B3006" s="13" t="str">
        <x:v>Le renfort est encore en route</x:v>
      </x:c>
      <x:c r="C3006" s="13" t="str">
        <x:v>Guerre</x:v>
      </x:c>
      <x:c r="D3006" s="13" t="str">
        <x:v>V5 Recette de la guerre</x:v>
      </x:c>
      <x:c r="E3006" s="13" t="str">
        <x:v>Lire Guerre</x:v>
      </x:c>
      <x:c r="F3006" s="13" t="str">
        <x:v>Extension V5</x:v>
      </x:c>
      <x:c r="G3006" s="15" t="n">
        <x:v>9</x:v>
      </x:c>
      <x:c r="H3006" s="15" t="n">
        <x:v>17</x:v>
      </x:c>
    </x:row>
    <x:row r="3007" ht="52" customHeight="1">
      <x:c r="A3007" s="13" t="str">
        <x:v>W5-QA13</x:v>
      </x:c>
      <x:c r="B3007" s="13" t="str">
        <x:v>Le convoi interrompu</x:v>
      </x:c>
      <x:c r="C3007" s="13" t="str">
        <x:v>Guerre</x:v>
      </x:c>
      <x:c r="D3007" s="13" t="str">
        <x:v>V5 Recette de la guerre</x:v>
      </x:c>
      <x:c r="E3007" s="13" t="str">
        <x:v>Lire Guerre</x:v>
      </x:c>
      <x:c r="F3007" s="13" t="str">
        <x:v>Extension V5</x:v>
      </x:c>
      <x:c r="G3007" s="15" t="n">
        <x:v>9</x:v>
      </x:c>
      <x:c r="H3007" s="15" t="n">
        <x:v>18</x:v>
      </x:c>
    </x:row>
    <x:row r="3008" ht="52" customHeight="1">
      <x:c r="A3008" s="13" t="str">
        <x:v>W5-QA14</x:v>
      </x:c>
      <x:c r="B3008" s="13" t="str">
        <x:v>La déconnexion au bilan</x:v>
      </x:c>
      <x:c r="C3008" s="13" t="str">
        <x:v>Guerre</x:v>
      </x:c>
      <x:c r="D3008" s="13" t="str">
        <x:v>V5 Recette de la guerre</x:v>
      </x:c>
      <x:c r="E3008" s="13" t="str">
        <x:v>Lire Guerre</x:v>
      </x:c>
      <x:c r="F3008" s="13" t="str">
        <x:v>Extension V5</x:v>
      </x:c>
      <x:c r="G3008" s="15" t="n">
        <x:v>9</x:v>
      </x:c>
      <x:c r="H3008" s="15" t="n">
        <x:v>19</x:v>
      </x:c>
    </x:row>
    <x:row r="3009" ht="52" customHeight="1">
      <x:c r="A3009" s="13" t="str">
        <x:v>W5-QA15</x:v>
      </x:c>
      <x:c r="B3009" s="13" t="str">
        <x:v>La fin d’origine conservée</x:v>
      </x:c>
      <x:c r="C3009" s="13" t="str">
        <x:v>Guerre</x:v>
      </x:c>
      <x:c r="D3009" s="13" t="str">
        <x:v>V5 Recette de la guerre</x:v>
      </x:c>
      <x:c r="E3009" s="13" t="str">
        <x:v>Lire Guerre</x:v>
      </x:c>
      <x:c r="F3009" s="13" t="str">
        <x:v>Extension V5</x:v>
      </x:c>
      <x:c r="G3009" s="15" t="n">
        <x:v>9</x:v>
      </x:c>
      <x:c r="H3009" s="15" t="n">
        <x:v>20</x:v>
      </x:c>
    </x:row>
    <x:row r="3010" ht="52" customHeight="1">
      <x:c r="A3010" s="13" t="str">
        <x:v>W5-QA16</x:v>
      </x:c>
      <x:c r="B3010" s="13" t="str">
        <x:v>Le navire a dix-neuf places</x:v>
      </x:c>
      <x:c r="C3010" s="13" t="str">
        <x:v>Guerre</x:v>
      </x:c>
      <x:c r="D3010" s="13" t="str">
        <x:v>V5 Recette de la guerre</x:v>
      </x:c>
      <x:c r="E3010" s="13" t="str">
        <x:v>Lire Guerre</x:v>
      </x:c>
      <x:c r="F3010" s="13" t="str">
        <x:v>Extension V5</x:v>
      </x:c>
      <x:c r="G3010" s="15" t="n">
        <x:v>9</x:v>
      </x:c>
      <x:c r="H3010" s="15" t="n">
        <x:v>21</x:v>
      </x:c>
    </x:row>
    <x:row r="3011" ht="52" customHeight="1">
      <x:c r="A3011" s="13" t="str">
        <x:v>W5-QA17</x:v>
      </x:c>
      <x:c r="B3011" s="13" t="str">
        <x:v>Le départ de l’Étranger</x:v>
      </x:c>
      <x:c r="C3011" s="13" t="str">
        <x:v>Guerre</x:v>
      </x:c>
      <x:c r="D3011" s="13" t="str">
        <x:v>V5 Recette de la guerre</x:v>
      </x:c>
      <x:c r="E3011" s="13" t="str">
        <x:v>Lire Guerre</x:v>
      </x:c>
      <x:c r="F3011" s="13" t="str">
        <x:v>Extension V5</x:v>
      </x:c>
      <x:c r="G3011" s="15" t="n">
        <x:v>9</x:v>
      </x:c>
      <x:c r="H3011" s="15" t="n">
        <x:v>22</x:v>
      </x:c>
    </x:row>
    <x:row r="3012" ht="52" customHeight="1">
      <x:c r="A3012" s="13" t="str">
        <x:v>W5-QA18</x:v>
      </x:c>
      <x:c r="B3012" s="13" t="str">
        <x:v>Les soixante-dix routes</x:v>
      </x:c>
      <x:c r="C3012" s="13" t="str">
        <x:v>Guerre</x:v>
      </x:c>
      <x:c r="D3012" s="13" t="str">
        <x:v>V5 Recette de la guerre</x:v>
      </x:c>
      <x:c r="E3012" s="13" t="str">
        <x:v>Lire Guerre</x:v>
      </x:c>
      <x:c r="F3012" s="13" t="str">
        <x:v>Extension V5</x:v>
      </x:c>
      <x:c r="G3012" s="15" t="n">
        <x:v>9</x:v>
      </x:c>
      <x:c r="H3012" s="15" t="n">
        <x:v>23</x:v>
      </x:c>
    </x:row>
    <x:row r="3013" ht="52" customHeight="1">
      <x:c r="A3013" s="13" t="str">
        <x:v>W5-SIM01</x:v>
      </x:c>
      <x:c r="B3013" s="13" t="str">
        <x:v>Reconnaissance prudente</x:v>
      </x:c>
      <x:c r="C3013" s="13" t="str">
        <x:v>Guerre</x:v>
      </x:c>
      <x:c r="D3013" s="13" t="str">
        <x:v>V5 Styles de campagne</x:v>
      </x:c>
      <x:c r="E3013" s="13" t="str">
        <x:v>Lire Guerre</x:v>
      </x:c>
      <x:c r="F3013" s="13" t="str">
        <x:v>Extension V5</x:v>
      </x:c>
      <x:c r="G3013" s="15" t="n">
        <x:v>14</x:v>
      </x:c>
      <x:c r="H3013" s="15" t="n">
        <x:v>6</x:v>
      </x:c>
    </x:row>
    <x:row r="3014" ht="52" customHeight="1">
      <x:c r="A3014" s="13" t="str">
        <x:v>W5-SIM02</x:v>
      </x:c>
      <x:c r="B3014" s="13" t="str">
        <x:v>Priorité au ravitaillement</x:v>
      </x:c>
      <x:c r="C3014" s="13" t="str">
        <x:v>Guerre</x:v>
      </x:c>
      <x:c r="D3014" s="13" t="str">
        <x:v>V5 Styles de campagne</x:v>
      </x:c>
      <x:c r="E3014" s="13" t="str">
        <x:v>Lire Guerre</x:v>
      </x:c>
      <x:c r="F3014" s="13" t="str">
        <x:v>Extension V5</x:v>
      </x:c>
      <x:c r="G3014" s="15" t="n">
        <x:v>14</x:v>
      </x:c>
      <x:c r="H3014" s="15" t="n">
        <x:v>7</x:v>
      </x:c>
    </x:row>
    <x:row r="3015" ht="52" customHeight="1">
      <x:c r="A3015" s="13" t="str">
        <x:v>W5-SIM03</x:v>
      </x:c>
      <x:c r="B3015" s="13" t="str">
        <x:v>Percée de vétérans</x:v>
      </x:c>
      <x:c r="C3015" s="13" t="str">
        <x:v>Guerre</x:v>
      </x:c>
      <x:c r="D3015" s="13" t="str">
        <x:v>V5 Styles de campagne</x:v>
      </x:c>
      <x:c r="E3015" s="13" t="str">
        <x:v>Lire Guerre</x:v>
      </x:c>
      <x:c r="F3015" s="13" t="str">
        <x:v>Extension V5</x:v>
      </x:c>
      <x:c r="G3015" s="15" t="n">
        <x:v>14</x:v>
      </x:c>
      <x:c r="H3015" s="15" t="n">
        <x:v>8</x:v>
      </x:c>
    </x:row>
    <x:row r="3016" ht="52" customHeight="1">
      <x:c r="A3016" s="13" t="str">
        <x:v>W5-SIM04</x:v>
      </x:c>
      <x:c r="B3016" s="13" t="str">
        <x:v>Extraction avant conquête</x:v>
      </x:c>
      <x:c r="C3016" s="13" t="str">
        <x:v>Guerre</x:v>
      </x:c>
      <x:c r="D3016" s="13" t="str">
        <x:v>V5 Styles de campagne</x:v>
      </x:c>
      <x:c r="E3016" s="13" t="str">
        <x:v>Lire Guerre</x:v>
      </x:c>
      <x:c r="F3016" s="13" t="str">
        <x:v>Extension V5</x:v>
      </x:c>
      <x:c r="G3016" s="15" t="n">
        <x:v>14</x:v>
      </x:c>
      <x:c r="H3016" s="15" t="n">
        <x:v>9</x:v>
      </x:c>
    </x:row>
    <x:row r="3017" ht="52" customHeight="1">
      <x:c r="A3017" s="13" t="str">
        <x:v>W5-SIM05</x:v>
      </x:c>
      <x:c r="B3017" s="13" t="str">
        <x:v>Raid puis isolement</x:v>
      </x:c>
      <x:c r="C3017" s="13" t="str">
        <x:v>Guerre</x:v>
      </x:c>
      <x:c r="D3017" s="13" t="str">
        <x:v>V5 Styles de campagne</x:v>
      </x:c>
      <x:c r="E3017" s="13" t="str">
        <x:v>Lire Guerre</x:v>
      </x:c>
      <x:c r="F3017" s="13" t="str">
        <x:v>Extension V5</x:v>
      </x:c>
      <x:c r="G3017" s="15" t="n">
        <x:v>14</x:v>
      </x:c>
      <x:c r="H3017" s="15" t="n">
        <x:v>10</x:v>
      </x:c>
    </x:row>
    <x:row r="3018" ht="52" customHeight="1">
      <x:c r="A3018" s="13" t="str">
        <x:v>W5-SIM06</x:v>
      </x:c>
      <x:c r="B3018" s="13" t="str">
        <x:v>Coalition à objectif borné</x:v>
      </x:c>
      <x:c r="C3018" s="13" t="str">
        <x:v>Guerre</x:v>
      </x:c>
      <x:c r="D3018" s="13" t="str">
        <x:v>V5 Styles de campagne</x:v>
      </x:c>
      <x:c r="E3018" s="13" t="str">
        <x:v>Lire Guerre</x:v>
      </x:c>
      <x:c r="F3018" s="13" t="str">
        <x:v>Extension V5</x:v>
      </x:c>
      <x:c r="G3018" s="15" t="n">
        <x:v>14</x:v>
      </x:c>
      <x:c r="H3018" s="15" t="n">
        <x:v>11</x:v>
      </x:c>
    </x:row>
    <x:row r="3019" ht="52" customHeight="1">
      <x:c r="A3019" s="13" t="str">
        <x:v>W5-SIM01-T1</x:v>
      </x:c>
      <x:c r="B3019" s="13" t="str">
        <x:v>Reconnaître le passage et relever les pièges</x:v>
      </x:c>
      <x:c r="C3019" s="13" t="str">
        <x:v>Guerre</x:v>
      </x:c>
      <x:c r="D3019" s="13" t="str">
        <x:v>V5 Simulations chiffrées</x:v>
      </x:c>
      <x:c r="E3019" s="13" t="str">
        <x:v>Lire Guerre</x:v>
      </x:c>
      <x:c r="F3019" s="13" t="str">
        <x:v>Extension V5</x:v>
      </x:c>
      <x:c r="G3019" s="15" t="n">
        <x:v>16</x:v>
      </x:c>
      <x:c r="H3019" s="15" t="n">
        <x:v>6</x:v>
      </x:c>
    </x:row>
    <x:row r="3020" ht="52" customHeight="1">
      <x:c r="A3020" s="13" t="str">
        <x:v>W5-SIM01-T2</x:v>
      </x:c>
      <x:c r="B3020" s="13" t="str">
        <x:v>Ouvrir une issue par une intervention courte</x:v>
      </x:c>
      <x:c r="C3020" s="13" t="str">
        <x:v>Guerre</x:v>
      </x:c>
      <x:c r="D3020" s="13" t="str">
        <x:v>V5 Simulations chiffrées</x:v>
      </x:c>
      <x:c r="E3020" s="13" t="str">
        <x:v>Lire Guerre</x:v>
      </x:c>
      <x:c r="F3020" s="13" t="str">
        <x:v>Extension V5</x:v>
      </x:c>
      <x:c r="G3020" s="15" t="n">
        <x:v>16</x:v>
      </x:c>
      <x:c r="H3020" s="15" t="n">
        <x:v>7</x:v>
      </x:c>
    </x:row>
    <x:row r="3021" ht="52" customHeight="1">
      <x:c r="A3021" s="13" t="str">
        <x:v>W5-SIM01-T3</x:v>
      </x:c>
      <x:c r="B3021" s="13" t="str">
        <x:v>Garder l’observation puis prendre un repos complet</x:v>
      </x:c>
      <x:c r="C3021" s="13" t="str">
        <x:v>Guerre</x:v>
      </x:c>
      <x:c r="D3021" s="13" t="str">
        <x:v>V5 Simulations chiffrées</x:v>
      </x:c>
      <x:c r="E3021" s="13" t="str">
        <x:v>Lire Guerre</x:v>
      </x:c>
      <x:c r="F3021" s="13" t="str">
        <x:v>Extension V5</x:v>
      </x:c>
      <x:c r="G3021" s="15" t="n">
        <x:v>16</x:v>
      </x:c>
      <x:c r="H3021" s="15" t="n">
        <x:v>8</x:v>
      </x:c>
    </x:row>
    <x:row r="3022" ht="52" customHeight="1">
      <x:c r="A3022" s="13" t="str">
        <x:v>W5-SIM02-T1</x:v>
      </x:c>
      <x:c r="B3022" s="13" t="str">
        <x:v>Installer les éléments d’une cache logistique</x:v>
      </x:c>
      <x:c r="C3022" s="13" t="str">
        <x:v>Guerre</x:v>
      </x:c>
      <x:c r="D3022" s="13" t="str">
        <x:v>V5 Simulations chiffrées</x:v>
      </x:c>
      <x:c r="E3022" s="13" t="str">
        <x:v>Lire Guerre</x:v>
      </x:c>
      <x:c r="F3022" s="13" t="str">
        <x:v>Extension V5</x:v>
      </x:c>
      <x:c r="G3022" s="15" t="n">
        <x:v>16</x:v>
      </x:c>
      <x:c r="H3022" s="15" t="n">
        <x:v>9</x:v>
      </x:c>
    </x:row>
    <x:row r="3023" ht="52" customHeight="1">
      <x:c r="A3023" s="13" t="str">
        <x:v>W5-SIM02-T2</x:v>
      </x:c>
      <x:c r="B3023" s="13" t="str">
        <x:v>Escorter et recevoir un vrai lot de douze RAV</x:v>
      </x:c>
      <x:c r="C3023" s="13" t="str">
        <x:v>Guerre</x:v>
      </x:c>
      <x:c r="D3023" s="13" t="str">
        <x:v>V5 Simulations chiffrées</x:v>
      </x:c>
      <x:c r="E3023" s="13" t="str">
        <x:v>Lire Guerre</x:v>
      </x:c>
      <x:c r="F3023" s="13" t="str">
        <x:v>Extension V5</x:v>
      </x:c>
      <x:c r="G3023" s="15" t="n">
        <x:v>16</x:v>
      </x:c>
      <x:c r="H3023" s="15" t="n">
        <x:v>10</x:v>
      </x:c>
    </x:row>
    <x:row r="3024" ht="52" customHeight="1">
      <x:c r="A3024" s="13" t="str">
        <x:v>W5-SIM02-T3</x:v>
      </x:c>
      <x:c r="B3024" s="13" t="str">
        <x:v>Faire fonctionner la nouvelle source reliée puis se reposer</x:v>
      </x:c>
      <x:c r="C3024" s="13" t="str">
        <x:v>Guerre</x:v>
      </x:c>
      <x:c r="D3024" s="13" t="str">
        <x:v>V5 Simulations chiffrées</x:v>
      </x:c>
      <x:c r="E3024" s="13" t="str">
        <x:v>Lire Guerre</x:v>
      </x:c>
      <x:c r="F3024" s="13" t="str">
        <x:v>Extension V5</x:v>
      </x:c>
      <x:c r="G3024" s="15" t="n">
        <x:v>16</x:v>
      </x:c>
      <x:c r="H3024" s="15" t="n">
        <x:v>11</x:v>
      </x:c>
    </x:row>
    <x:row r="3025" ht="52" customHeight="1">
      <x:c r="A3025" s="13" t="str">
        <x:v>W5-SIM03-T1</x:v>
      </x:c>
      <x:c r="B3025" s="13" t="str">
        <x:v>Préparer une percée courte avec couverture lourde</x:v>
      </x:c>
      <x:c r="C3025" s="13" t="str">
        <x:v>Guerre</x:v>
      </x:c>
      <x:c r="D3025" s="13" t="str">
        <x:v>V5 Simulations chiffrées</x:v>
      </x:c>
      <x:c r="E3025" s="13" t="str">
        <x:v>Lire Guerre</x:v>
      </x:c>
      <x:c r="F3025" s="13" t="str">
        <x:v>Extension V5</x:v>
      </x:c>
      <x:c r="G3025" s="15" t="n">
        <x:v>16</x:v>
      </x:c>
      <x:c r="H3025" s="15" t="n">
        <x:v>12</x:v>
      </x:c>
    </x:row>
    <x:row r="3026" ht="52" customHeight="1">
      <x:c r="A3026" s="13" t="str">
        <x:v>W5-SIM03-T2</x:v>
      </x:c>
      <x:c r="B3026" s="13" t="str">
        <x:v>Prendre le seuil ; un des trois lanciers meurt</x:v>
      </x:c>
      <x:c r="C3026" s="13" t="str">
        <x:v>Guerre</x:v>
      </x:c>
      <x:c r="D3026" s="13" t="str">
        <x:v>V5 Simulations chiffrées</x:v>
      </x:c>
      <x:c r="E3026" s="13" t="str">
        <x:v>Lire Guerre</x:v>
      </x:c>
      <x:c r="F3026" s="13" t="str">
        <x:v>Extension V5</x:v>
      </x:c>
      <x:c r="G3026" s="15" t="n">
        <x:v>16</x:v>
      </x:c>
      <x:c r="H3026" s="15" t="n">
        <x:v>13</x:v>
      </x:c>
    </x:row>
    <x:row r="3027" ht="52" customHeight="1">
      <x:c r="A3027" s="13" t="str">
        <x:v>W5-SIM03-T3</x:v>
      </x:c>
      <x:c r="B3027" s="13" t="str">
        <x:v>Recevoir dix RAV et stabiliser le retour des survivants</x:v>
      </x:c>
      <x:c r="C3027" s="13" t="str">
        <x:v>Guerre</x:v>
      </x:c>
      <x:c r="D3027" s="13" t="str">
        <x:v>V5 Simulations chiffrées</x:v>
      </x:c>
      <x:c r="E3027" s="13" t="str">
        <x:v>Lire Guerre</x:v>
      </x:c>
      <x:c r="F3027" s="13" t="str">
        <x:v>Extension V5</x:v>
      </x:c>
      <x:c r="G3027" s="15" t="n">
        <x:v>16</x:v>
      </x:c>
      <x:c r="H3027" s="15" t="n">
        <x:v>14</x:v>
      </x:c>
    </x:row>
    <x:row r="3028" ht="52" customHeight="1">
      <x:c r="A3028" s="13" t="str">
        <x:v>W5-SIM04-T1</x:v>
      </x:c>
      <x:c r="B3028" s="13" t="str">
        <x:v>Reconnaître le trajet des porteurs</x:v>
      </x:c>
      <x:c r="C3028" s="13" t="str">
        <x:v>Guerre</x:v>
      </x:c>
      <x:c r="D3028" s="13" t="str">
        <x:v>V5 Simulations chiffrées</x:v>
      </x:c>
      <x:c r="E3028" s="13" t="str">
        <x:v>Lire Guerre</x:v>
      </x:c>
      <x:c r="F3028" s="13" t="str">
        <x:v>Extension V5</x:v>
      </x:c>
      <x:c r="G3028" s="15" t="n">
        <x:v>16</x:v>
      </x:c>
      <x:c r="H3028" s="15" t="n">
        <x:v>15</x:v>
      </x:c>
    </x:row>
    <x:row r="3029" ht="52" customHeight="1">
      <x:c r="A3029" s="13" t="str">
        <x:v>W5-SIM04-T2</x:v>
      </x:c>
      <x:c r="B3029" s="13" t="str">
        <x:v>Réussir le repli avec deux patients</x:v>
      </x:c>
      <x:c r="C3029" s="13" t="str">
        <x:v>Guerre</x:v>
      </x:c>
      <x:c r="D3029" s="13" t="str">
        <x:v>V5 Simulations chiffrées</x:v>
      </x:c>
      <x:c r="E3029" s="13" t="str">
        <x:v>Lire Guerre</x:v>
      </x:c>
      <x:c r="F3029" s="13" t="str">
        <x:v>Extension V5</x:v>
      </x:c>
      <x:c r="G3029" s="15" t="n">
        <x:v>16</x:v>
      </x:c>
      <x:c r="H3029" s="15" t="n">
        <x:v>16</x:v>
      </x:c>
    </x:row>
    <x:row r="3030" ht="52" customHeight="1">
      <x:c r="A3030" s="13" t="str">
        <x:v>W5-SIM04-T3</x:v>
      </x:c>
      <x:c r="B3030" s="13" t="str">
        <x:v>Recevoir huit RAV et achever le soin de retour</x:v>
      </x:c>
      <x:c r="C3030" s="13" t="str">
        <x:v>Guerre</x:v>
      </x:c>
      <x:c r="D3030" s="13" t="str">
        <x:v>V5 Simulations chiffrées</x:v>
      </x:c>
      <x:c r="E3030" s="13" t="str">
        <x:v>Lire Guerre</x:v>
      </x:c>
      <x:c r="F3030" s="13" t="str">
        <x:v>Extension V5</x:v>
      </x:c>
      <x:c r="G3030" s="15" t="n">
        <x:v>16</x:v>
      </x:c>
      <x:c r="H3030" s="15" t="n">
        <x:v>17</x:v>
      </x:c>
    </x:row>
    <x:row r="3031" ht="52" customHeight="1">
      <x:c r="A3031" s="13" t="str">
        <x:v>W5-SIM05-T1</x:v>
      </x:c>
      <x:c r="B3031" s="13" t="str">
        <x:v>Observer le dépôt rival depuis un couvert</x:v>
      </x:c>
      <x:c r="C3031" s="13" t="str">
        <x:v>Guerre</x:v>
      </x:c>
      <x:c r="D3031" s="13" t="str">
        <x:v>V5 Simulations chiffrées</x:v>
      </x:c>
      <x:c r="E3031" s="13" t="str">
        <x:v>Lire Guerre</x:v>
      </x:c>
      <x:c r="F3031" s="13" t="str">
        <x:v>Extension V5</x:v>
      </x:c>
      <x:c r="G3031" s="15" t="n">
        <x:v>16</x:v>
      </x:c>
      <x:c r="H3031" s="15" t="n">
        <x:v>18</x:v>
      </x:c>
    </x:row>
    <x:row r="3032" ht="52" customHeight="1">
      <x:c r="A3032" s="13" t="str">
        <x:v>W5-SIM05-T2</x:v>
      </x:c>
      <x:c r="B3032" s="13" t="str">
        <x:v>Saisir puis transporter un lot militaire de huit RAV</x:v>
      </x:c>
      <x:c r="C3032" s="13" t="str">
        <x:v>Guerre</x:v>
      </x:c>
      <x:c r="D3032" s="13" t="str">
        <x:v>V5 Simulations chiffrées</x:v>
      </x:c>
      <x:c r="E3032" s="13" t="str">
        <x:v>Lire Guerre</x:v>
      </x:c>
      <x:c r="F3032" s="13" t="str">
        <x:v>Extension V5</x:v>
      </x:c>
      <x:c r="G3032" s="15" t="n">
        <x:v>16</x:v>
      </x:c>
      <x:c r="H3032" s="15" t="n">
        <x:v>19</x:v>
      </x:c>
    </x:row>
    <x:row r="3033" ht="52" customHeight="1">
      <x:c r="A3033" s="13" t="str">
        <x:v>W5-SIM05-T3</x:v>
      </x:c>
      <x:c r="B3033" s="13" t="str">
        <x:v>Revenir après la coupure de la source logistique</x:v>
      </x:c>
      <x:c r="C3033" s="13" t="str">
        <x:v>Guerre</x:v>
      </x:c>
      <x:c r="D3033" s="13" t="str">
        <x:v>V5 Simulations chiffrées</x:v>
      </x:c>
      <x:c r="E3033" s="13" t="str">
        <x:v>Lire Guerre</x:v>
      </x:c>
      <x:c r="F3033" s="13" t="str">
        <x:v>Extension V5</x:v>
      </x:c>
      <x:c r="G3033" s="15" t="n">
        <x:v>16</x:v>
      </x:c>
      <x:c r="H3033" s="15" t="n">
        <x:v>20</x:v>
      </x:c>
    </x:row>
    <x:row r="3034" ht="52" customHeight="1">
      <x:c r="A3034" s="13" t="str">
        <x:v>W5-SIM06-T1</x:v>
      </x:c>
      <x:c r="B3034" s="13" t="str">
        <x:v>Relier les groupes présents par une mission de liaison</x:v>
      </x:c>
      <x:c r="C3034" s="13" t="str">
        <x:v>Guerre</x:v>
      </x:c>
      <x:c r="D3034" s="13" t="str">
        <x:v>V5 Simulations chiffrées</x:v>
      </x:c>
      <x:c r="E3034" s="13" t="str">
        <x:v>Lire Guerre</x:v>
      </x:c>
      <x:c r="F3034" s="13" t="str">
        <x:v>Extension V5</x:v>
      </x:c>
      <x:c r="G3034" s="15" t="n">
        <x:v>16</x:v>
      </x:c>
      <x:c r="H3034" s="15" t="n">
        <x:v>21</x:v>
      </x:c>
    </x:row>
    <x:row r="3035" ht="52" customHeight="1">
      <x:c r="A3035" s="13" t="str">
        <x:v>W5-SIM06-T2</x:v>
      </x:c>
      <x:c r="B3035" s="13" t="str">
        <x:v>Reconnaître le passage commun et conclure son accès</x:v>
      </x:c>
      <x:c r="C3035" s="13" t="str">
        <x:v>Guerre</x:v>
      </x:c>
      <x:c r="D3035" s="13" t="str">
        <x:v>V5 Simulations chiffrées</x:v>
      </x:c>
      <x:c r="E3035" s="13" t="str">
        <x:v>Lire Guerre</x:v>
      </x:c>
      <x:c r="F3035" s="13" t="str">
        <x:v>Extension V5</x:v>
      </x:c>
      <x:c r="G3035" s="15" t="n">
        <x:v>16</x:v>
      </x:c>
      <x:c r="H3035" s="15" t="n">
        <x:v>22</x:v>
      </x:c>
    </x:row>
    <x:row r="3036" ht="52" customHeight="1">
      <x:c r="A3036" s="13" t="str">
        <x:v>W5-SIM06-T3</x:v>
      </x:c>
      <x:c r="B3036" s="13" t="str">
        <x:v>Transmettre le poste et terminer le mandat avec repos</x:v>
      </x:c>
      <x:c r="C3036" s="13" t="str">
        <x:v>Guerre</x:v>
      </x:c>
      <x:c r="D3036" s="13" t="str">
        <x:v>V5 Simulations chiffrées</x:v>
      </x:c>
      <x:c r="E3036" s="13" t="str">
        <x:v>Lire Guerre</x:v>
      </x:c>
      <x:c r="F3036" s="13" t="str">
        <x:v>Extension V5</x:v>
      </x:c>
      <x:c r="G3036" s="15" t="n">
        <x:v>16</x:v>
      </x:c>
      <x:c r="H3036" s="15" t="n">
        <x:v>23</x:v>
      </x:c>
    </x:row>
    <x:row r="3037" ht="52" customHeight="1">
      <x:c r="A3037" s="13" t="str">
        <x:v>W3-DEMO01</x:v>
      </x:c>
      <x:c r="B3037" s="13" t="str">
        <x:v>Le premier regard</x:v>
      </x:c>
      <x:c r="C3037" s="13" t="str">
        <x:v>Guerre</x:v>
      </x:c>
      <x:c r="D3037" s="13" t="str">
        <x:v>Données campagne 12 tours</x:v>
      </x:c>
      <x:c r="E3037" s="13" t="str">
        <x:v>Lire Guerre</x:v>
      </x:c>
      <x:c r="F3037" s="13" t="str">
        <x:v>Reconstitution documentée V4 — nouvelle rédaction V5</x:v>
      </x:c>
      <x:c r="G3037" s="15" t="n">
        <x:v>16</x:v>
      </x:c>
      <x:c r="H3037" s="15" t="n">
        <x:v>6</x:v>
      </x:c>
    </x:row>
    <x:row r="3038" ht="52" customHeight="1">
      <x:c r="A3038" s="13" t="str">
        <x:v>W3-DEMO02</x:v>
      </x:c>
      <x:c r="B3038" s="13" t="str">
        <x:v>Le seuil proche</x:v>
      </x:c>
      <x:c r="C3038" s="13" t="str">
        <x:v>Guerre</x:v>
      </x:c>
      <x:c r="D3038" s="13" t="str">
        <x:v>Données campagne 12 tours</x:v>
      </x:c>
      <x:c r="E3038" s="13" t="str">
        <x:v>Lire Guerre</x:v>
      </x:c>
      <x:c r="F3038" s="13" t="str">
        <x:v>Reconstitution documentée V4 — nouvelle rédaction V5</x:v>
      </x:c>
      <x:c r="G3038" s="15" t="n">
        <x:v>16</x:v>
      </x:c>
      <x:c r="H3038" s="15" t="n">
        <x:v>7</x:v>
      </x:c>
    </x:row>
    <x:row r="3039" ht="52" customHeight="1">
      <x:c r="A3039" s="13" t="str">
        <x:v>W3-DEMO03</x:v>
      </x:c>
      <x:c r="B3039" s="13" t="str">
        <x:v>La cache qui existe</x:v>
      </x:c>
      <x:c r="C3039" s="13" t="str">
        <x:v>Guerre</x:v>
      </x:c>
      <x:c r="D3039" s="13" t="str">
        <x:v>Données campagne 12 tours</x:v>
      </x:c>
      <x:c r="E3039" s="13" t="str">
        <x:v>Lire Guerre</x:v>
      </x:c>
      <x:c r="F3039" s="13" t="str">
        <x:v>Reconstitution documentée V4 — nouvelle rédaction V5</x:v>
      </x:c>
      <x:c r="G3039" s="15" t="n">
        <x:v>16</x:v>
      </x:c>
      <x:c r="H3039" s="15" t="n">
        <x:v>8</x:v>
      </x:c>
    </x:row>
    <x:row r="3040" ht="52" customHeight="1">
      <x:c r="A3040" s="13" t="str">
        <x:v>W3-DEMO04</x:v>
      </x:c>
      <x:c r="B3040" s="13" t="str">
        <x:v>La citerne reliée</x:v>
      </x:c>
      <x:c r="C3040" s="13" t="str">
        <x:v>Guerre</x:v>
      </x:c>
      <x:c r="D3040" s="13" t="str">
        <x:v>Données campagne 12 tours</x:v>
      </x:c>
      <x:c r="E3040" s="13" t="str">
        <x:v>Lire Guerre</x:v>
      </x:c>
      <x:c r="F3040" s="13" t="str">
        <x:v>Reconstitution documentée V4 — nouvelle rédaction V5</x:v>
      </x:c>
      <x:c r="G3040" s="15" t="n">
        <x:v>16</x:v>
      </x:c>
      <x:c r="H3040" s="15" t="n">
        <x:v>9</x:v>
      </x:c>
    </x:row>
    <x:row r="3041" ht="52" customHeight="1">
      <x:c r="A3041" s="13" t="str">
        <x:v>W3-DEMO05</x:v>
      </x:c>
      <x:c r="B3041" s="13" t="str">
        <x:v>Le volontaire prépare son départ</x:v>
      </x:c>
      <x:c r="C3041" s="13" t="str">
        <x:v>Guerre</x:v>
      </x:c>
      <x:c r="D3041" s="13" t="str">
        <x:v>Données campagne 12 tours</x:v>
      </x:c>
      <x:c r="E3041" s="13" t="str">
        <x:v>Lire Guerre</x:v>
      </x:c>
      <x:c r="F3041" s="13" t="str">
        <x:v>Reconstitution documentée V4 — nouvelle rédaction V5</x:v>
      </x:c>
      <x:c r="G3041" s="15" t="n">
        <x:v>16</x:v>
      </x:c>
      <x:c r="H3041" s="15" t="n">
        <x:v>10</x:v>
      </x:c>
    </x:row>
    <x:row r="3042" ht="52" customHeight="1">
      <x:c r="A3042" s="13" t="str">
        <x:v>W3-DEMO06</x:v>
      </x:c>
      <x:c r="B3042" s="13" t="str">
        <x:v>Le retour de l’assaut</x:v>
      </x:c>
      <x:c r="C3042" s="13" t="str">
        <x:v>Guerre</x:v>
      </x:c>
      <x:c r="D3042" s="13" t="str">
        <x:v>Données campagne 12 tours</x:v>
      </x:c>
      <x:c r="E3042" s="13" t="str">
        <x:v>Lire Guerre</x:v>
      </x:c>
      <x:c r="F3042" s="13" t="str">
        <x:v>Reconstitution documentée V4 — nouvelle rédaction V5</x:v>
      </x:c>
      <x:c r="G3042" s="15" t="n">
        <x:v>16</x:v>
      </x:c>
      <x:c r="H3042" s="15" t="n">
        <x:v>11</x:v>
      </x:c>
    </x:row>
    <x:row r="3043" ht="52" customHeight="1">
      <x:c r="A3043" s="13" t="str">
        <x:v>W3-DEMO07</x:v>
      </x:c>
      <x:c r="B3043" s="13" t="str">
        <x:v>Le nouveau marqueur arrive</x:v>
      </x:c>
      <x:c r="C3043" s="13" t="str">
        <x:v>Guerre</x:v>
      </x:c>
      <x:c r="D3043" s="13" t="str">
        <x:v>Données campagne 12 tours</x:v>
      </x:c>
      <x:c r="E3043" s="13" t="str">
        <x:v>Lire Guerre</x:v>
      </x:c>
      <x:c r="F3043" s="13" t="str">
        <x:v>Reconstitution documentée V4 — nouvelle rédaction V5</x:v>
      </x:c>
      <x:c r="G3043" s="15" t="n">
        <x:v>16</x:v>
      </x:c>
      <x:c r="H3043" s="15" t="n">
        <x:v>12</x:v>
      </x:c>
    </x:row>
    <x:row r="3044" ht="52" customHeight="1">
      <x:c r="A3044" s="13" t="str">
        <x:v>W3-DEMO08</x:v>
      </x:c>
      <x:c r="B3044" s="13" t="str">
        <x:v>La conduite tenue</x:v>
      </x:c>
      <x:c r="C3044" s="13" t="str">
        <x:v>Guerre</x:v>
      </x:c>
      <x:c r="D3044" s="13" t="str">
        <x:v>Données campagne 12 tours</x:v>
      </x:c>
      <x:c r="E3044" s="13" t="str">
        <x:v>Lire Guerre</x:v>
      </x:c>
      <x:c r="F3044" s="13" t="str">
        <x:v>Reconstitution documentée V4 — nouvelle rédaction V5</x:v>
      </x:c>
      <x:c r="G3044" s="15" t="n">
        <x:v>16</x:v>
      </x:c>
      <x:c r="H3044" s="15" t="n">
        <x:v>13</x:v>
      </x:c>
    </x:row>
    <x:row r="3045" ht="52" customHeight="1">
      <x:c r="A3045" s="13" t="str">
        <x:v>W3-DEMO09</x:v>
      </x:c>
      <x:c r="B3045" s="13" t="str">
        <x:v>Le tour des ouvrages</x:v>
      </x:c>
      <x:c r="C3045" s="13" t="str">
        <x:v>Guerre</x:v>
      </x:c>
      <x:c r="D3045" s="13" t="str">
        <x:v>Données campagne 12 tours</x:v>
      </x:c>
      <x:c r="E3045" s="13" t="str">
        <x:v>Lire Guerre</x:v>
      </x:c>
      <x:c r="F3045" s="13" t="str">
        <x:v>Reconstitution documentée V4 — nouvelle rédaction V5</x:v>
      </x:c>
      <x:c r="G3045" s="15" t="n">
        <x:v>16</x:v>
      </x:c>
      <x:c r="H3045" s="15" t="n">
        <x:v>14</x:v>
      </x:c>
    </x:row>
    <x:row r="3046" ht="52" customHeight="1">
      <x:c r="A3046" s="13" t="str">
        <x:v>W3-DEMO10</x:v>
      </x:c>
      <x:c r="B3046" s="13" t="str">
        <x:v>La poussée arrêtée</x:v>
      </x:c>
      <x:c r="C3046" s="13" t="str">
        <x:v>Guerre</x:v>
      </x:c>
      <x:c r="D3046" s="13" t="str">
        <x:v>Données campagne 12 tours</x:v>
      </x:c>
      <x:c r="E3046" s="13" t="str">
        <x:v>Lire Guerre</x:v>
      </x:c>
      <x:c r="F3046" s="13" t="str">
        <x:v>Reconstitution documentée V4 — nouvelle rédaction V5</x:v>
      </x:c>
      <x:c r="G3046" s="15" t="n">
        <x:v>16</x:v>
      </x:c>
      <x:c r="H3046" s="15" t="n">
        <x:v>15</x:v>
      </x:c>
    </x:row>
    <x:row r="3047" ht="52" customHeight="1">
      <x:c r="A3047" s="13" t="str">
        <x:v>W3-DEMO11</x:v>
      </x:c>
      <x:c r="B3047" s="13" t="str">
        <x:v>La relève et les soins</x:v>
      </x:c>
      <x:c r="C3047" s="13" t="str">
        <x:v>Guerre</x:v>
      </x:c>
      <x:c r="D3047" s="13" t="str">
        <x:v>Données campagne 12 tours</x:v>
      </x:c>
      <x:c r="E3047" s="13" t="str">
        <x:v>Lire Guerre</x:v>
      </x:c>
      <x:c r="F3047" s="13" t="str">
        <x:v>Reconstitution documentée V4 — nouvelle rédaction V5</x:v>
      </x:c>
      <x:c r="G3047" s="15" t="n">
        <x:v>16</x:v>
      </x:c>
      <x:c r="H3047" s="15" t="n">
        <x:v>16</x:v>
      </x:c>
    </x:row>
    <x:row r="3048" ht="52" customHeight="1">
      <x:c r="A3048" s="13" t="str">
        <x:v>W3-DEMO12</x:v>
      </x:c>
      <x:c r="B3048" s="13" t="str">
        <x:v>La fin du mandat</x:v>
      </x:c>
      <x:c r="C3048" s="13" t="str">
        <x:v>Guerre</x:v>
      </x:c>
      <x:c r="D3048" s="13" t="str">
        <x:v>Données campagne 12 tours</x:v>
      </x:c>
      <x:c r="E3048" s="13" t="str">
        <x:v>Lire Guerre</x:v>
      </x:c>
      <x:c r="F3048" s="13" t="str">
        <x:v>Reconstitution documentée V4 — nouvelle rédaction V5</x:v>
      </x:c>
      <x:c r="G3048" s="15" t="n">
        <x:v>16</x:v>
      </x:c>
      <x:c r="H3048" s="15" t="n">
        <x:v>17</x:v>
      </x:c>
    </x:row>
    <x:row r="3049" ht="52" customHeight="1">
      <x:c r="A3049" s="13" t="str">
        <x:v>W5-P02-ALIGN</x:v>
      </x:c>
      <x:c r="B3049" s="13" t="str">
        <x:v>Vesh-Kar — premier théâtre détaillé</x:v>
      </x:c>
      <x:c r="C3049" s="13" t="str">
        <x:v>Guerre</x:v>
      </x:c>
      <x:c r="D3049" s="13" t="str">
        <x:v>V5 Couverture des théâtres</x:v>
      </x:c>
      <x:c r="E3049" s="13" t="str">
        <x:v>Lire Guerre</x:v>
      </x:c>
      <x:c r="F3049" s="13" t="str">
        <x:v>Extension V5</x:v>
      </x:c>
      <x:c r="G3049" s="15" t="n">
        <x:v>12</x:v>
      </x:c>
      <x:c r="H3049" s="15" t="n">
        <x:v>6</x:v>
      </x:c>
    </x:row>
    <x:row r="3050" ht="52" customHeight="1">
      <x:c r="A3050" s="13" t="str">
        <x:v>W5-P03-ALIGN</x:v>
      </x:c>
      <x:c r="B3050" s="13" t="str">
        <x:v>Namarra — premier théâtre détaillé</x:v>
      </x:c>
      <x:c r="C3050" s="13" t="str">
        <x:v>Guerre</x:v>
      </x:c>
      <x:c r="D3050" s="13" t="str">
        <x:v>V5 Couverture des théâtres</x:v>
      </x:c>
      <x:c r="E3050" s="13" t="str">
        <x:v>Lire Guerre</x:v>
      </x:c>
      <x:c r="F3050" s="13" t="str">
        <x:v>Extension V5</x:v>
      </x:c>
      <x:c r="G3050" s="15" t="n">
        <x:v>12</x:v>
      </x:c>
      <x:c r="H3050" s="15" t="n">
        <x:v>7</x:v>
      </x:c>
    </x:row>
    <x:row r="3051" ht="52" customHeight="1">
      <x:c r="A3051" s="13" t="str">
        <x:v>W5-P04-ALIGN</x:v>
      </x:c>
      <x:c r="B3051" s="13" t="str">
        <x:v>Oruun — premier théâtre détaillé</x:v>
      </x:c>
      <x:c r="C3051" s="13" t="str">
        <x:v>Guerre</x:v>
      </x:c>
      <x:c r="D3051" s="13" t="str">
        <x:v>V5 Couverture des théâtres</x:v>
      </x:c>
      <x:c r="E3051" s="13" t="str">
        <x:v>Lire Guerre</x:v>
      </x:c>
      <x:c r="F3051" s="13" t="str">
        <x:v>Extension V5</x:v>
      </x:c>
      <x:c r="G3051" s="15" t="n">
        <x:v>12</x:v>
      </x:c>
      <x:c r="H3051" s="15" t="n">
        <x:v>8</x:v>
      </x:c>
    </x:row>
    <x:row r="3052" ht="52" customHeight="1">
      <x:c r="A3052" s="13" t="str">
        <x:v>W5-P05-ALIGN</x:v>
      </x:c>
      <x:c r="B3052" s="13" t="str">
        <x:v>Sahr-Keth — premier théâtre détaillé</x:v>
      </x:c>
      <x:c r="C3052" s="13" t="str">
        <x:v>Guerre</x:v>
      </x:c>
      <x:c r="D3052" s="13" t="str">
        <x:v>V5 Couverture des théâtres</x:v>
      </x:c>
      <x:c r="E3052" s="13" t="str">
        <x:v>Lire Guerre</x:v>
      </x:c>
      <x:c r="F3052" s="13" t="str">
        <x:v>Extension V5</x:v>
      </x:c>
      <x:c r="G3052" s="15" t="n">
        <x:v>12</x:v>
      </x:c>
      <x:c r="H3052" s="15" t="n">
        <x:v>9</x:v>
      </x:c>
    </x:row>
    <x:row r="3053" ht="52" customHeight="1">
      <x:c r="A3053" s="13" t="str">
        <x:v>W5-P06-ALIGN</x:v>
      </x:c>
      <x:c r="B3053" s="13" t="str">
        <x:v>Ilyss — premier théâtre détaillé</x:v>
      </x:c>
      <x:c r="C3053" s="13" t="str">
        <x:v>Guerre</x:v>
      </x:c>
      <x:c r="D3053" s="13" t="str">
        <x:v>V5 Couverture des théâtres</x:v>
      </x:c>
      <x:c r="E3053" s="13" t="str">
        <x:v>Lire Guerre</x:v>
      </x:c>
      <x:c r="F3053" s="13" t="str">
        <x:v>Extension V5</x:v>
      </x:c>
      <x:c r="G3053" s="15" t="n">
        <x:v>12</x:v>
      </x:c>
      <x:c r="H3053" s="15" t="n">
        <x:v>10</x:v>
      </x:c>
    </x:row>
    <x:row r="3054" ht="52" customHeight="1">
      <x:c r="A3054" s="13" t="str">
        <x:v>W5-P02-R01</x:v>
      </x:c>
      <x:c r="B3054" s="13" t="str">
        <x:v>Cratère de la Première Cendre</x:v>
      </x:c>
      <x:c r="C3054" s="13" t="str">
        <x:v>Guerre</x:v>
      </x:c>
      <x:c r="D3054" s="13" t="str">
        <x:v>V5 Régions des cinq mondes</x:v>
      </x:c>
      <x:c r="E3054" s="13" t="str">
        <x:v>Lire Guerre</x:v>
      </x:c>
      <x:c r="F3054" s="13" t="str">
        <x:v>Extension V5</x:v>
      </x:c>
      <x:c r="G3054" s="15" t="n">
        <x:v>12</x:v>
      </x:c>
      <x:c r="H3054" s="15" t="n">
        <x:v>6</x:v>
      </x:c>
    </x:row>
    <x:row r="3055" ht="52" customHeight="1">
      <x:c r="A3055" s="13" t="str">
        <x:v>W5-P02-R02</x:v>
      </x:c>
      <x:c r="B3055" s="13" t="str">
        <x:v>Cratère des Échos Secs</x:v>
      </x:c>
      <x:c r="C3055" s="13" t="str">
        <x:v>Guerre</x:v>
      </x:c>
      <x:c r="D3055" s="13" t="str">
        <x:v>V5 Régions des cinq mondes</x:v>
      </x:c>
      <x:c r="E3055" s="13" t="str">
        <x:v>Lire Guerre</x:v>
      </x:c>
      <x:c r="F3055" s="13" t="str">
        <x:v>Extension V5</x:v>
      </x:c>
      <x:c r="G3055" s="15" t="n">
        <x:v>12</x:v>
      </x:c>
      <x:c r="H3055" s="15" t="n">
        <x:v>7</x:v>
      </x:c>
    </x:row>
    <x:row r="3056" ht="52" customHeight="1">
      <x:c r="A3056" s="13" t="str">
        <x:v>W5-P02-R03</x:v>
      </x:c>
      <x:c r="B3056" s="13" t="str">
        <x:v>Cratère des Dents Courtes</x:v>
      </x:c>
      <x:c r="C3056" s="13" t="str">
        <x:v>Guerre</x:v>
      </x:c>
      <x:c r="D3056" s="13" t="str">
        <x:v>V5 Régions des cinq mondes</x:v>
      </x:c>
      <x:c r="E3056" s="13" t="str">
        <x:v>Lire Guerre</x:v>
      </x:c>
      <x:c r="F3056" s="13" t="str">
        <x:v>Extension V5</x:v>
      </x:c>
      <x:c r="G3056" s="15" t="n">
        <x:v>12</x:v>
      </x:c>
      <x:c r="H3056" s="15" t="n">
        <x:v>8</x:v>
      </x:c>
    </x:row>
    <x:row r="3057" ht="52" customHeight="1">
      <x:c r="A3057" s="13" t="str">
        <x:v>W5-P02-R04</x:v>
      </x:c>
      <x:c r="B3057" s="13" t="str">
        <x:v>Ceinture des Relais Ensevelis</x:v>
      </x:c>
      <x:c r="C3057" s="13" t="str">
        <x:v>Guerre</x:v>
      </x:c>
      <x:c r="D3057" s="13" t="str">
        <x:v>V5 Régions des cinq mondes</x:v>
      </x:c>
      <x:c r="E3057" s="13" t="str">
        <x:v>Lire Guerre</x:v>
      </x:c>
      <x:c r="F3057" s="13" t="str">
        <x:v>Extension V5</x:v>
      </x:c>
      <x:c r="G3057" s="15" t="n">
        <x:v>12</x:v>
      </x:c>
      <x:c r="H3057" s="15" t="n">
        <x:v>9</x:v>
      </x:c>
    </x:row>
    <x:row r="3058" ht="52" customHeight="1">
      <x:c r="A3058" s="13" t="str">
        <x:v>W5-P03-R01</x:v>
      </x:c>
      <x:c r="B3058" s="13" t="str">
        <x:v>Bassin des Hautes Racines</x:v>
      </x:c>
      <x:c r="C3058" s="13" t="str">
        <x:v>Guerre</x:v>
      </x:c>
      <x:c r="D3058" s="13" t="str">
        <x:v>V5 Régions des cinq mondes</x:v>
      </x:c>
      <x:c r="E3058" s="13" t="str">
        <x:v>Lire Guerre</x:v>
      </x:c>
      <x:c r="F3058" s="13" t="str">
        <x:v>Extension V5</x:v>
      </x:c>
      <x:c r="G3058" s="15" t="n">
        <x:v>12</x:v>
      </x:c>
      <x:c r="H3058" s="15" t="n">
        <x:v>10</x:v>
      </x:c>
    </x:row>
    <x:row r="3059" ht="52" customHeight="1">
      <x:c r="A3059" s="13" t="str">
        <x:v>W5-P03-R02</x:v>
      </x:c>
      <x:c r="B3059" s="13" t="str">
        <x:v>Bassin des Deux Gués</x:v>
      </x:c>
      <x:c r="C3059" s="13" t="str">
        <x:v>Guerre</x:v>
      </x:c>
      <x:c r="D3059" s="13" t="str">
        <x:v>V5 Régions des cinq mondes</x:v>
      </x:c>
      <x:c r="E3059" s="13" t="str">
        <x:v>Lire Guerre</x:v>
      </x:c>
      <x:c r="F3059" s="13" t="str">
        <x:v>Extension V5</x:v>
      </x:c>
      <x:c r="G3059" s="15" t="n">
        <x:v>12</x:v>
      </x:c>
      <x:c r="H3059" s="15" t="n">
        <x:v>11</x:v>
      </x:c>
    </x:row>
    <x:row r="3060" ht="52" customHeight="1">
      <x:c r="A3060" s="13" t="str">
        <x:v>W5-P03-R03</x:v>
      </x:c>
      <x:c r="B3060" s="13" t="str">
        <x:v>Bassin des Clairières Lointaines</x:v>
      </x:c>
      <x:c r="C3060" s="13" t="str">
        <x:v>Guerre</x:v>
      </x:c>
      <x:c r="D3060" s="13" t="str">
        <x:v>V5 Régions des cinq mondes</x:v>
      </x:c>
      <x:c r="E3060" s="13" t="str">
        <x:v>Lire Guerre</x:v>
      </x:c>
      <x:c r="F3060" s="13" t="str">
        <x:v>Extension V5</x:v>
      </x:c>
      <x:c r="G3060" s="15" t="n">
        <x:v>12</x:v>
      </x:c>
      <x:c r="H3060" s="15" t="n">
        <x:v>12</x:v>
      </x:c>
    </x:row>
    <x:row r="3061" ht="52" customHeight="1">
      <x:c r="A3061" s="13" t="str">
        <x:v>W5-P03-R04</x:v>
      </x:c>
      <x:c r="B3061" s="13" t="str">
        <x:v>Bassin des Mâchoires Vertes</x:v>
      </x:c>
      <x:c r="C3061" s="13" t="str">
        <x:v>Guerre</x:v>
      </x:c>
      <x:c r="D3061" s="13" t="str">
        <x:v>V5 Régions des cinq mondes</x:v>
      </x:c>
      <x:c r="E3061" s="13" t="str">
        <x:v>Lire Guerre</x:v>
      </x:c>
      <x:c r="F3061" s="13" t="str">
        <x:v>Extension V5</x:v>
      </x:c>
      <x:c r="G3061" s="15" t="n">
        <x:v>12</x:v>
      </x:c>
      <x:c r="H3061" s="15" t="n">
        <x:v>13</x:v>
      </x:c>
    </x:row>
    <x:row r="3062" ht="52" customHeight="1">
      <x:c r="A3062" s="13" t="str">
        <x:v>W5-P04-R01</x:v>
      </x:c>
      <x:c r="B3062" s="13" t="str">
        <x:v>Île du Quai Renversé</x:v>
      </x:c>
      <x:c r="C3062" s="13" t="str">
        <x:v>Guerre</x:v>
      </x:c>
      <x:c r="D3062" s="13" t="str">
        <x:v>V5 Régions des cinq mondes</x:v>
      </x:c>
      <x:c r="E3062" s="13" t="str">
        <x:v>Lire Guerre</x:v>
      </x:c>
      <x:c r="F3062" s="13" t="str">
        <x:v>Extension V5</x:v>
      </x:c>
      <x:c r="G3062" s="15" t="n">
        <x:v>12</x:v>
      </x:c>
      <x:c r="H3062" s="15" t="n">
        <x:v>14</x:v>
      </x:c>
    </x:row>
    <x:row r="3063" ht="52" customHeight="1">
      <x:c r="A3063" s="13" t="str">
        <x:v>W5-P04-R02</x:v>
      </x:c>
      <x:c r="B3063" s="13" t="str">
        <x:v>Île du Premier Feu</x:v>
      </x:c>
      <x:c r="C3063" s="13" t="str">
        <x:v>Guerre</x:v>
      </x:c>
      <x:c r="D3063" s="13" t="str">
        <x:v>V5 Régions des cinq mondes</x:v>
      </x:c>
      <x:c r="E3063" s="13" t="str">
        <x:v>Lire Guerre</x:v>
      </x:c>
      <x:c r="F3063" s="13" t="str">
        <x:v>Extension V5</x:v>
      </x:c>
      <x:c r="G3063" s="15" t="n">
        <x:v>12</x:v>
      </x:c>
      <x:c r="H3063" s="15" t="n">
        <x:v>15</x:v>
      </x:c>
    </x:row>
    <x:row r="3064" ht="52" customHeight="1">
      <x:c r="A3064" s="13" t="str">
        <x:v>W5-P04-R03</x:v>
      </x:c>
      <x:c r="B3064" s="13" t="str">
        <x:v>Île des Amarres Noires</x:v>
      </x:c>
      <x:c r="C3064" s="13" t="str">
        <x:v>Guerre</x:v>
      </x:c>
      <x:c r="D3064" s="13" t="str">
        <x:v>V5 Régions des cinq mondes</x:v>
      </x:c>
      <x:c r="E3064" s="13" t="str">
        <x:v>Lire Guerre</x:v>
      </x:c>
      <x:c r="F3064" s="13" t="str">
        <x:v>Extension V5</x:v>
      </x:c>
      <x:c r="G3064" s="15" t="n">
        <x:v>12</x:v>
      </x:c>
      <x:c r="H3064" s="15" t="n">
        <x:v>16</x:v>
      </x:c>
    </x:row>
    <x:row r="3065" ht="52" customHeight="1">
      <x:c r="A3065" s="13" t="str">
        <x:v>W5-P04-R04</x:v>
      </x:c>
      <x:c r="B3065" s="13" t="str">
        <x:v>Île de la Dernière Halte</x:v>
      </x:c>
      <x:c r="C3065" s="13" t="str">
        <x:v>Guerre</x:v>
      </x:c>
      <x:c r="D3065" s="13" t="str">
        <x:v>V5 Régions des cinq mondes</x:v>
      </x:c>
      <x:c r="E3065" s="13" t="str">
        <x:v>Lire Guerre</x:v>
      </x:c>
      <x:c r="F3065" s="13" t="str">
        <x:v>Extension V5</x:v>
      </x:c>
      <x:c r="G3065" s="15" t="n">
        <x:v>12</x:v>
      </x:c>
      <x:c r="H3065" s="15" t="n">
        <x:v>17</x:v>
      </x:c>
    </x:row>
    <x:row r="3066" ht="52" customHeight="1">
      <x:c r="A3066" s="13" t="str">
        <x:v>W5-P05-R01</x:v>
      </x:c>
      <x:c r="B3066" s="13" t="str">
        <x:v>Anneau Bas des Moraines</x:v>
      </x:c>
      <x:c r="C3066" s="13" t="str">
        <x:v>Guerre</x:v>
      </x:c>
      <x:c r="D3066" s="13" t="str">
        <x:v>V5 Régions des cinq mondes</x:v>
      </x:c>
      <x:c r="E3066" s="13" t="str">
        <x:v>Lire Guerre</x:v>
      </x:c>
      <x:c r="F3066" s="13" t="str">
        <x:v>Extension V5</x:v>
      </x:c>
      <x:c r="G3066" s="15" t="n">
        <x:v>12</x:v>
      </x:c>
      <x:c r="H3066" s="15" t="n">
        <x:v>18</x:v>
      </x:c>
    </x:row>
    <x:row r="3067" ht="52" customHeight="1">
      <x:c r="A3067" s="13" t="str">
        <x:v>W5-P05-R02</x:v>
      </x:c>
      <x:c r="B3067" s="13" t="str">
        <x:v>Anneau Médian Ouest</x:v>
      </x:c>
      <x:c r="C3067" s="13" t="str">
        <x:v>Guerre</x:v>
      </x:c>
      <x:c r="D3067" s="13" t="str">
        <x:v>V5 Régions des cinq mondes</x:v>
      </x:c>
      <x:c r="E3067" s="13" t="str">
        <x:v>Lire Guerre</x:v>
      </x:c>
      <x:c r="F3067" s="13" t="str">
        <x:v>Extension V5</x:v>
      </x:c>
      <x:c r="G3067" s="15" t="n">
        <x:v>12</x:v>
      </x:c>
      <x:c r="H3067" s="15" t="n">
        <x:v>19</x:v>
      </x:c>
    </x:row>
    <x:row r="3068" ht="52" customHeight="1">
      <x:c r="A3068" s="13" t="str">
        <x:v>W5-P05-R03</x:v>
      </x:c>
      <x:c r="B3068" s="13" t="str">
        <x:v>Anneau Médian Est</x:v>
      </x:c>
      <x:c r="C3068" s="13" t="str">
        <x:v>Guerre</x:v>
      </x:c>
      <x:c r="D3068" s="13" t="str">
        <x:v>V5 Régions des cinq mondes</x:v>
      </x:c>
      <x:c r="E3068" s="13" t="str">
        <x:v>Lire Guerre</x:v>
      </x:c>
      <x:c r="F3068" s="13" t="str">
        <x:v>Extension V5</x:v>
      </x:c>
      <x:c r="G3068" s="15" t="n">
        <x:v>12</x:v>
      </x:c>
      <x:c r="H3068" s="15" t="n">
        <x:v>20</x:v>
      </x:c>
    </x:row>
    <x:row r="3069" ht="52" customHeight="1">
      <x:c r="A3069" s="13" t="str">
        <x:v>W5-P05-R04</x:v>
      </x:c>
      <x:c r="B3069" s="13" t="str">
        <x:v>Anneau Haut du Dernier Souffle</x:v>
      </x:c>
      <x:c r="C3069" s="13" t="str">
        <x:v>Guerre</x:v>
      </x:c>
      <x:c r="D3069" s="13" t="str">
        <x:v>V5 Régions des cinq mondes</x:v>
      </x:c>
      <x:c r="E3069" s="13" t="str">
        <x:v>Lire Guerre</x:v>
      </x:c>
      <x:c r="F3069" s="13" t="str">
        <x:v>Extension V5</x:v>
      </x:c>
      <x:c r="G3069" s="15" t="n">
        <x:v>12</x:v>
      </x:c>
      <x:c r="H3069" s="15" t="n">
        <x:v>21</x:v>
      </x:c>
    </x:row>
    <x:row r="3070" ht="52" customHeight="1">
      <x:c r="A3070" s="13" t="str">
        <x:v>W5-P06-R01</x:v>
      </x:c>
      <x:c r="B3070" s="13" t="str">
        <x:v>Surface des Portes Basses</x:v>
      </x:c>
      <x:c r="C3070" s="13" t="str">
        <x:v>Guerre</x:v>
      </x:c>
      <x:c r="D3070" s="13" t="str">
        <x:v>V5 Régions des cinq mondes</x:v>
      </x:c>
      <x:c r="E3070" s="13" t="str">
        <x:v>Lire Guerre</x:v>
      </x:c>
      <x:c r="F3070" s="13" t="str">
        <x:v>Extension V5</x:v>
      </x:c>
      <x:c r="G3070" s="15" t="n">
        <x:v>12</x:v>
      </x:c>
      <x:c r="H3070" s="15" t="n">
        <x:v>22</x:v>
      </x:c>
    </x:row>
    <x:row r="3071" ht="52" customHeight="1">
      <x:c r="A3071" s="13" t="str">
        <x:v>W5-P06-R02</x:v>
      </x:c>
      <x:c r="B3071" s="13" t="str">
        <x:v>Surface des Balcons Liés</x:v>
      </x:c>
      <x:c r="C3071" s="13" t="str">
        <x:v>Guerre</x:v>
      </x:c>
      <x:c r="D3071" s="13" t="str">
        <x:v>V5 Régions des cinq mondes</x:v>
      </x:c>
      <x:c r="E3071" s="13" t="str">
        <x:v>Lire Guerre</x:v>
      </x:c>
      <x:c r="F3071" s="13" t="str">
        <x:v>Extension V5</x:v>
      </x:c>
      <x:c r="G3071" s="15" t="n">
        <x:v>12</x:v>
      </x:c>
      <x:c r="H3071" s="15" t="n">
        <x:v>23</x:v>
      </x:c>
    </x:row>
    <x:row r="3072" ht="52" customHeight="1">
      <x:c r="A3072" s="13" t="str">
        <x:v>W5-P06-R03</x:v>
      </x:c>
      <x:c r="B3072" s="13" t="str">
        <x:v>Orbite de l’Anneau Silencieux</x:v>
      </x:c>
      <x:c r="C3072" s="13" t="str">
        <x:v>Guerre</x:v>
      </x:c>
      <x:c r="D3072" s="13" t="str">
        <x:v>V5 Régions des cinq mondes</x:v>
      </x:c>
      <x:c r="E3072" s="13" t="str">
        <x:v>Lire Guerre</x:v>
      </x:c>
      <x:c r="F3072" s="13" t="str">
        <x:v>Extension V5</x:v>
      </x:c>
      <x:c r="G3072" s="15" t="n">
        <x:v>12</x:v>
      </x:c>
      <x:c r="H3072" s="15" t="n">
        <x:v>24</x:v>
      </x:c>
    </x:row>
    <x:row r="3073" ht="52" customHeight="1">
      <x:c r="A3073" s="13" t="str">
        <x:v>W5-P06-R04</x:v>
      </x:c>
      <x:c r="B3073" s="13" t="str">
        <x:v>Orbite des Coques Retenues</x:v>
      </x:c>
      <x:c r="C3073" s="13" t="str">
        <x:v>Guerre</x:v>
      </x:c>
      <x:c r="D3073" s="13" t="str">
        <x:v>V5 Régions des cinq mondes</x:v>
      </x:c>
      <x:c r="E3073" s="13" t="str">
        <x:v>Lire Guerre</x:v>
      </x:c>
      <x:c r="F3073" s="13" t="str">
        <x:v>Extension V5</x:v>
      </x:c>
      <x:c r="G3073" s="15" t="n">
        <x:v>12</x:v>
      </x:c>
      <x:c r="H3073" s="15" t="n">
        <x:v>25</x:v>
      </x:c>
    </x:row>
    <x:row r="3074" ht="52" customHeight="1">
      <x:c r="A3074" s="13" t="str">
        <x:v>W5-P02-RULE01</x:v>
      </x:c>
      <x:c r="B3074" s="13" t="str">
        <x:v>Cycle des cendres</x:v>
      </x:c>
      <x:c r="C3074" s="13" t="str">
        <x:v>Guerre</x:v>
      </x:c>
      <x:c r="D3074" s="13" t="str">
        <x:v>V5 Règles des cinq mondes</x:v>
      </x:c>
      <x:c r="E3074" s="13" t="str">
        <x:v>Lire Guerre</x:v>
      </x:c>
      <x:c r="F3074" s="13" t="str">
        <x:v>Extension V5</x:v>
      </x:c>
      <x:c r="G3074" s="15" t="n">
        <x:v>7</x:v>
      </x:c>
      <x:c r="H3074" s="15" t="n">
        <x:v>6</x:v>
      </x:c>
    </x:row>
    <x:row r="3075" ht="52" customHeight="1">
      <x:c r="A3075" s="13" t="str">
        <x:v>W5-P02-RULE02</x:v>
      </x:c>
      <x:c r="B3075" s="13" t="str">
        <x:v>Renseignement par silhouette</x:v>
      </x:c>
      <x:c r="C3075" s="13" t="str">
        <x:v>Guerre</x:v>
      </x:c>
      <x:c r="D3075" s="13" t="str">
        <x:v>V5 Règles des cinq mondes</x:v>
      </x:c>
      <x:c r="E3075" s="13" t="str">
        <x:v>Lire Guerre</x:v>
      </x:c>
      <x:c r="F3075" s="13" t="str">
        <x:v>Extension V5</x:v>
      </x:c>
      <x:c r="G3075" s="15" t="n">
        <x:v>7</x:v>
      </x:c>
      <x:c r="H3075" s="15" t="n">
        <x:v>7</x:v>
      </x:c>
    </x:row>
    <x:row r="3076" ht="52" customHeight="1">
      <x:c r="A3076" s="13" t="str">
        <x:v>W5-P02-RULE03</x:v>
      </x:c>
      <x:c r="B3076" s="13" t="str">
        <x:v>Relais et filtration</x:v>
      </x:c>
      <x:c r="C3076" s="13" t="str">
        <x:v>Guerre</x:v>
      </x:c>
      <x:c r="D3076" s="13" t="str">
        <x:v>V5 Règles des cinq mondes</x:v>
      </x:c>
      <x:c r="E3076" s="13" t="str">
        <x:v>Lire Guerre</x:v>
      </x:c>
      <x:c r="F3076" s="13" t="str">
        <x:v>Extension V5</x:v>
      </x:c>
      <x:c r="G3076" s="15" t="n">
        <x:v>7</x:v>
      </x:c>
      <x:c r="H3076" s="15" t="n">
        <x:v>8</x:v>
      </x:c>
    </x:row>
    <x:row r="3077" ht="52" customHeight="1">
      <x:c r="A3077" s="13" t="str">
        <x:v>W5-P03-RULE01</x:v>
      </x:c>
      <x:c r="B3077" s="13" t="str">
        <x:v>Trois hauteurs praticables</x:v>
      </x:c>
      <x:c r="C3077" s="13" t="str">
        <x:v>Guerre</x:v>
      </x:c>
      <x:c r="D3077" s="13" t="str">
        <x:v>V5 Règles des cinq mondes</x:v>
      </x:c>
      <x:c r="E3077" s="13" t="str">
        <x:v>Lire Guerre</x:v>
      </x:c>
      <x:c r="F3077" s="13" t="str">
        <x:v>Extension V5</x:v>
      </x:c>
      <x:c r="G3077" s="15" t="n">
        <x:v>7</x:v>
      </x:c>
      <x:c r="H3077" s="15" t="n">
        <x:v>9</x:v>
      </x:c>
    </x:row>
    <x:row r="3078" ht="52" customHeight="1">
      <x:c r="A3078" s="13" t="str">
        <x:v>W5-P03-RULE02</x:v>
      </x:c>
      <x:c r="B3078" s="13" t="str">
        <x:v>Pistes distinctes</x:v>
      </x:c>
      <x:c r="C3078" s="13" t="str">
        <x:v>Guerre</x:v>
      </x:c>
      <x:c r="D3078" s="13" t="str">
        <x:v>V5 Règles des cinq mondes</x:v>
      </x:c>
      <x:c r="E3078" s="13" t="str">
        <x:v>Lire Guerre</x:v>
      </x:c>
      <x:c r="F3078" s="13" t="str">
        <x:v>Extension V5</x:v>
      </x:c>
      <x:c r="G3078" s="15" t="n">
        <x:v>7</x:v>
      </x:c>
      <x:c r="H3078" s="15" t="n">
        <x:v>10</x:v>
      </x:c>
    </x:row>
    <x:row r="3079" ht="52" customHeight="1">
      <x:c r="A3079" s="13" t="str">
        <x:v>W5-P03-RULE03</x:v>
      </x:c>
      <x:c r="B3079" s="13" t="str">
        <x:v>Corridors vivants</x:v>
      </x:c>
      <x:c r="C3079" s="13" t="str">
        <x:v>Guerre</x:v>
      </x:c>
      <x:c r="D3079" s="13" t="str">
        <x:v>V5 Règles des cinq mondes</x:v>
      </x:c>
      <x:c r="E3079" s="13" t="str">
        <x:v>Lire Guerre</x:v>
      </x:c>
      <x:c r="F3079" s="13" t="str">
        <x:v>Extension V5</x:v>
      </x:c>
      <x:c r="G3079" s="15" t="n">
        <x:v>7</x:v>
      </x:c>
      <x:c r="H3079" s="15" t="n">
        <x:v>11</x:v>
      </x:c>
    </x:row>
    <x:row r="3080" ht="52" customHeight="1">
      <x:c r="A3080" s="13" t="str">
        <x:v>W5-P04-RULE01</x:v>
      </x:c>
      <x:c r="B3080" s="13" t="str">
        <x:v>Marée et retour</x:v>
      </x:c>
      <x:c r="C3080" s="13" t="str">
        <x:v>Guerre</x:v>
      </x:c>
      <x:c r="D3080" s="13" t="str">
        <x:v>V5 Règles des cinq mondes</x:v>
      </x:c>
      <x:c r="E3080" s="13" t="str">
        <x:v>Lire Guerre</x:v>
      </x:c>
      <x:c r="F3080" s="13" t="str">
        <x:v>Extension V5</x:v>
      </x:c>
      <x:c r="G3080" s="15" t="n">
        <x:v>7</x:v>
      </x:c>
      <x:c r="H3080" s="15" t="n">
        <x:v>12</x:v>
      </x:c>
    </x:row>
    <x:row r="3081" ht="52" customHeight="1">
      <x:c r="A3081" s="13" t="str">
        <x:v>W5-P04-RULE02</x:v>
      </x:c>
      <x:c r="B3081" s="13" t="str">
        <x:v>Îles séparées</x:v>
      </x:c>
      <x:c r="C3081" s="13" t="str">
        <x:v>Guerre</x:v>
      </x:c>
      <x:c r="D3081" s="13" t="str">
        <x:v>V5 Règles des cinq mondes</x:v>
      </x:c>
      <x:c r="E3081" s="13" t="str">
        <x:v>Lire Guerre</x:v>
      </x:c>
      <x:c r="F3081" s="13" t="str">
        <x:v>Extension V5</x:v>
      </x:c>
      <x:c r="G3081" s="15" t="n">
        <x:v>7</x:v>
      </x:c>
      <x:c r="H3081" s="15" t="n">
        <x:v>13</x:v>
      </x:c>
    </x:row>
    <x:row r="3082" ht="52" customHeight="1">
      <x:c r="A3082" s="13" t="str">
        <x:v>W5-P04-RULE03</x:v>
      </x:c>
      <x:c r="B3082" s="13" t="str">
        <x:v>Feux et convois</x:v>
      </x:c>
      <x:c r="C3082" s="13" t="str">
        <x:v>Guerre</x:v>
      </x:c>
      <x:c r="D3082" s="13" t="str">
        <x:v>V5 Règles des cinq mondes</x:v>
      </x:c>
      <x:c r="E3082" s="13" t="str">
        <x:v>Lire Guerre</x:v>
      </x:c>
      <x:c r="F3082" s="13" t="str">
        <x:v>Extension V5</x:v>
      </x:c>
      <x:c r="G3082" s="15" t="n">
        <x:v>7</x:v>
      </x:c>
      <x:c r="H3082" s="15" t="n">
        <x:v>14</x:v>
      </x:c>
    </x:row>
    <x:row r="3083" ht="52" customHeight="1">
      <x:c r="A3083" s="13" t="str">
        <x:v>W5-P05-RULE01</x:v>
      </x:c>
      <x:c r="B3083" s="13" t="str">
        <x:v>Glace observée</x:v>
      </x:c>
      <x:c r="C3083" s="13" t="str">
        <x:v>Guerre</x:v>
      </x:c>
      <x:c r="D3083" s="13" t="str">
        <x:v>V5 Règles des cinq mondes</x:v>
      </x:c>
      <x:c r="E3083" s="13" t="str">
        <x:v>Lire Guerre</x:v>
      </x:c>
      <x:c r="F3083" s="13" t="str">
        <x:v>Extension V5</x:v>
      </x:c>
      <x:c r="G3083" s="15" t="n">
        <x:v>7</x:v>
      </x:c>
      <x:c r="H3083" s="15" t="n">
        <x:v>15</x:v>
      </x:c>
    </x:row>
    <x:row r="3084" ht="52" customHeight="1">
      <x:c r="A3084" s="13" t="str">
        <x:v>W5-P05-RULE02</x:v>
      </x:c>
      <x:c r="B3084" s="13" t="str">
        <x:v>Chaleur et fatigue</x:v>
      </x:c>
      <x:c r="C3084" s="13" t="str">
        <x:v>Guerre</x:v>
      </x:c>
      <x:c r="D3084" s="13" t="str">
        <x:v>V5 Règles des cinq mondes</x:v>
      </x:c>
      <x:c r="E3084" s="13" t="str">
        <x:v>Lire Guerre</x:v>
      </x:c>
      <x:c r="F3084" s="13" t="str">
        <x:v>Extension V5</x:v>
      </x:c>
      <x:c r="G3084" s="15" t="n">
        <x:v>7</x:v>
      </x:c>
      <x:c r="H3084" s="15" t="n">
        <x:v>16</x:v>
      </x:c>
    </x:row>
    <x:row r="3085" ht="52" customHeight="1">
      <x:c r="A3085" s="13" t="str">
        <x:v>W5-P05-RULE03</x:v>
      </x:c>
      <x:c r="B3085" s="13" t="str">
        <x:v>Relevés sous le vent</x:v>
      </x:c>
      <x:c r="C3085" s="13" t="str">
        <x:v>Guerre</x:v>
      </x:c>
      <x:c r="D3085" s="13" t="str">
        <x:v>V5 Règles des cinq mondes</x:v>
      </x:c>
      <x:c r="E3085" s="13" t="str">
        <x:v>Lire Guerre</x:v>
      </x:c>
      <x:c r="F3085" s="13" t="str">
        <x:v>Extension V5</x:v>
      </x:c>
      <x:c r="G3085" s="15" t="n">
        <x:v>7</x:v>
      </x:c>
      <x:c r="H3085" s="15" t="n">
        <x:v>17</x:v>
      </x:c>
    </x:row>
    <x:row r="3086" ht="52" customHeight="1">
      <x:c r="A3086" s="13" t="str">
        <x:v>W5-P06-RULE01</x:v>
      </x:c>
      <x:c r="B3086" s="13" t="str">
        <x:v>Surface et orbite</x:v>
      </x:c>
      <x:c r="C3086" s="13" t="str">
        <x:v>Guerre</x:v>
      </x:c>
      <x:c r="D3086" s="13" t="str">
        <x:v>V5 Règles des cinq mondes</x:v>
      </x:c>
      <x:c r="E3086" s="13" t="str">
        <x:v>Lire Guerre</x:v>
      </x:c>
      <x:c r="F3086" s="13" t="str">
        <x:v>Extension V5</x:v>
      </x:c>
      <x:c r="G3086" s="15" t="n">
        <x:v>7</x:v>
      </x:c>
      <x:c r="H3086" s="15" t="n">
        <x:v>18</x:v>
      </x:c>
    </x:row>
    <x:row r="3087" ht="52" customHeight="1">
      <x:c r="A3087" s="13" t="str">
        <x:v>W5-P06-RULE02</x:v>
      </x:c>
      <x:c r="B3087" s="13" t="str">
        <x:v>Pressions et portes</x:v>
      </x:c>
      <x:c r="C3087" s="13" t="str">
        <x:v>Guerre</x:v>
      </x:c>
      <x:c r="D3087" s="13" t="str">
        <x:v>V5 Règles des cinq mondes</x:v>
      </x:c>
      <x:c r="E3087" s="13" t="str">
        <x:v>Lire Guerre</x:v>
      </x:c>
      <x:c r="F3087" s="13" t="str">
        <x:v>Extension V5</x:v>
      </x:c>
      <x:c r="G3087" s="15" t="n">
        <x:v>7</x:v>
      </x:c>
      <x:c r="H3087" s="15" t="n">
        <x:v>19</x:v>
      </x:c>
    </x:row>
    <x:row r="3088" ht="52" customHeight="1">
      <x:c r="A3088" s="13" t="str">
        <x:v>W5-P06-RULE03</x:v>
      </x:c>
      <x:c r="B3088" s="13" t="str">
        <x:v>Réseau de relais situé</x:v>
      </x:c>
      <x:c r="C3088" s="13" t="str">
        <x:v>Guerre</x:v>
      </x:c>
      <x:c r="D3088" s="13" t="str">
        <x:v>V5 Règles des cinq mondes</x:v>
      </x:c>
      <x:c r="E3088" s="13" t="str">
        <x:v>Lire Guerre</x:v>
      </x:c>
      <x:c r="F3088" s="13" t="str">
        <x:v>Extension V5</x:v>
      </x:c>
      <x:c r="G3088" s="15" t="n">
        <x:v>7</x:v>
      </x:c>
      <x:c r="H3088" s="15" t="n">
        <x:v>20</x:v>
      </x:c>
    </x:row>
    <x:row r="3089" ht="52" customHeight="1">
      <x:c r="A3089" s="13" t="str">
        <x:v>W5-P02-Z01</x:v>
      </x:c>
      <x:c r="B3089" s="13" t="str">
        <x:v>Rampe de la Coque Basse</x:v>
      </x:c>
      <x:c r="C3089" s="13" t="str">
        <x:v>Guerre</x:v>
      </x:c>
      <x:c r="D3089" s="13" t="str">
        <x:v>V5 Territoires des cinq mondes</x:v>
      </x:c>
      <x:c r="E3089" s="13" t="str">
        <x:v>Lire Guerre</x:v>
      </x:c>
      <x:c r="F3089" s="13" t="str">
        <x:v>Extension V5</x:v>
      </x:c>
      <x:c r="G3089" s="15" t="n">
        <x:v>16</x:v>
      </x:c>
      <x:c r="H3089" s="15" t="n">
        <x:v>6</x:v>
      </x:c>
    </x:row>
    <x:row r="3090" ht="52" customHeight="1">
      <x:c r="A3090" s="13" t="str">
        <x:v>W5-P02-Z02</x:v>
      </x:c>
      <x:c r="B3090" s="13" t="str">
        <x:v>Blocs des Trois Reflets</x:v>
      </x:c>
      <x:c r="C3090" s="13" t="str">
        <x:v>Guerre</x:v>
      </x:c>
      <x:c r="D3090" s="13" t="str">
        <x:v>V5 Territoires des cinq mondes</x:v>
      </x:c>
      <x:c r="E3090" s="13" t="str">
        <x:v>Lire Guerre</x:v>
      </x:c>
      <x:c r="F3090" s="13" t="str">
        <x:v>Extension V5</x:v>
      </x:c>
      <x:c r="G3090" s="15" t="n">
        <x:v>16</x:v>
      </x:c>
      <x:c r="H3090" s="15" t="n">
        <x:v>7</x:v>
      </x:c>
    </x:row>
    <x:row r="3091" ht="52" customHeight="1">
      <x:c r="A3091" s="13" t="str">
        <x:v>W5-P02-Z03</x:v>
      </x:c>
      <x:c r="B3091" s="13" t="str">
        <x:v>Arête de l’Éclat Court</x:v>
      </x:c>
      <x:c r="C3091" s="13" t="str">
        <x:v>Guerre</x:v>
      </x:c>
      <x:c r="D3091" s="13" t="str">
        <x:v>V5 Territoires des cinq mondes</x:v>
      </x:c>
      <x:c r="E3091" s="13" t="str">
        <x:v>Lire Guerre</x:v>
      </x:c>
      <x:c r="F3091" s="13" t="str">
        <x:v>Extension V5</x:v>
      </x:c>
      <x:c r="G3091" s="15" t="n">
        <x:v>16</x:v>
      </x:c>
      <x:c r="H3091" s="15" t="n">
        <x:v>8</x:v>
      </x:c>
    </x:row>
    <x:row r="3092" ht="52" customHeight="1">
      <x:c r="A3092" s="13" t="str">
        <x:v>W5-P02-Z04</x:v>
      </x:c>
      <x:c r="B3092" s="13" t="str">
        <x:v>Abri du Filtre Pâle</x:v>
      </x:c>
      <x:c r="C3092" s="13" t="str">
        <x:v>Guerre</x:v>
      </x:c>
      <x:c r="D3092" s="13" t="str">
        <x:v>V5 Territoires des cinq mondes</x:v>
      </x:c>
      <x:c r="E3092" s="13" t="str">
        <x:v>Lire Guerre</x:v>
      </x:c>
      <x:c r="F3092" s="13" t="str">
        <x:v>Extension V5</x:v>
      </x:c>
      <x:c r="G3092" s="15" t="n">
        <x:v>16</x:v>
      </x:c>
      <x:c r="H3092" s="15" t="n">
        <x:v>9</x:v>
      </x:c>
    </x:row>
    <x:row r="3093" ht="52" customHeight="1">
      <x:c r="A3093" s="13" t="str">
        <x:v>W5-P02-Z05</x:v>
      </x:c>
      <x:c r="B3093" s="13" t="str">
        <x:v>Dalle du Premier Défi</x:v>
      </x:c>
      <x:c r="C3093" s="13" t="str">
        <x:v>Guerre</x:v>
      </x:c>
      <x:c r="D3093" s="13" t="str">
        <x:v>V5 Territoires des cinq mondes</x:v>
      </x:c>
      <x:c r="E3093" s="13" t="str">
        <x:v>Lire Guerre</x:v>
      </x:c>
      <x:c r="F3093" s="13" t="str">
        <x:v>Extension V5</x:v>
      </x:c>
      <x:c r="G3093" s="15" t="n">
        <x:v>16</x:v>
      </x:c>
      <x:c r="H3093" s="15" t="n">
        <x:v>10</x:v>
      </x:c>
    </x:row>
    <x:row r="3094" ht="52" customHeight="1">
      <x:c r="A3094" s="13" t="str">
        <x:v>W5-P02-Z06</x:v>
      </x:c>
      <x:c r="B3094" s="13" t="str">
        <x:v>Passage des Cendres Froides</x:v>
      </x:c>
      <x:c r="C3094" s="13" t="str">
        <x:v>Guerre</x:v>
      </x:c>
      <x:c r="D3094" s="13" t="str">
        <x:v>V5 Territoires des cinq mondes</x:v>
      </x:c>
      <x:c r="E3094" s="13" t="str">
        <x:v>Lire Guerre</x:v>
      </x:c>
      <x:c r="F3094" s="13" t="str">
        <x:v>Extension V5</x:v>
      </x:c>
      <x:c r="G3094" s="15" t="n">
        <x:v>16</x:v>
      </x:c>
      <x:c r="H3094" s="15" t="n">
        <x:v>11</x:v>
      </x:c>
    </x:row>
    <x:row r="3095" ht="52" customHeight="1">
      <x:c r="A3095" s="13" t="str">
        <x:v>W5-P02-Z07</x:v>
      </x:c>
      <x:c r="B3095" s="13" t="str">
        <x:v>Entrée du Bassin Sec</x:v>
      </x:c>
      <x:c r="C3095" s="13" t="str">
        <x:v>Guerre</x:v>
      </x:c>
      <x:c r="D3095" s="13" t="str">
        <x:v>V5 Territoires des cinq mondes</x:v>
      </x:c>
      <x:c r="E3095" s="13" t="str">
        <x:v>Lire Guerre</x:v>
      </x:c>
      <x:c r="F3095" s="13" t="str">
        <x:v>Extension V5</x:v>
      </x:c>
      <x:c r="G3095" s="15" t="n">
        <x:v>16</x:v>
      </x:c>
      <x:c r="H3095" s="15" t="n">
        <x:v>12</x:v>
      </x:c>
    </x:row>
    <x:row r="3096" ht="52" customHeight="1">
      <x:c r="A3096" s="13" t="str">
        <x:v>W5-P02-Z08</x:v>
      </x:c>
      <x:c r="B3096" s="13" t="str">
        <x:v>Tunnel du Son Double</x:v>
      </x:c>
      <x:c r="C3096" s="13" t="str">
        <x:v>Guerre</x:v>
      </x:c>
      <x:c r="D3096" s="13" t="str">
        <x:v>V5 Territoires des cinq mondes</x:v>
      </x:c>
      <x:c r="E3096" s="13" t="str">
        <x:v>Lire Guerre</x:v>
      </x:c>
      <x:c r="F3096" s="13" t="str">
        <x:v>Extension V5</x:v>
      </x:c>
      <x:c r="G3096" s="15" t="n">
        <x:v>16</x:v>
      </x:c>
      <x:c r="H3096" s="15" t="n">
        <x:v>13</x:v>
      </x:c>
    </x:row>
    <x:row r="3097" ht="52" customHeight="1">
      <x:c r="A3097" s="13" t="str">
        <x:v>W5-P02-Z09</x:v>
      </x:c>
      <x:c r="B3097" s="13" t="str">
        <x:v>Balcon du Guetteur Lent</x:v>
      </x:c>
      <x:c r="C3097" s="13" t="str">
        <x:v>Guerre</x:v>
      </x:c>
      <x:c r="D3097" s="13" t="str">
        <x:v>V5 Territoires des cinq mondes</x:v>
      </x:c>
      <x:c r="E3097" s="13" t="str">
        <x:v>Lire Guerre</x:v>
      </x:c>
      <x:c r="F3097" s="13" t="str">
        <x:v>Extension V5</x:v>
      </x:c>
      <x:c r="G3097" s="15" t="n">
        <x:v>16</x:v>
      </x:c>
      <x:c r="H3097" s="15" t="n">
        <x:v>14</x:v>
      </x:c>
    </x:row>
    <x:row r="3098" ht="52" customHeight="1">
      <x:c r="A3098" s="13" t="str">
        <x:v>W5-P02-Z10</x:v>
      </x:c>
      <x:c r="B3098" s="13" t="str">
        <x:v>Puits des Charges Sèches</x:v>
      </x:c>
      <x:c r="C3098" s="13" t="str">
        <x:v>Guerre</x:v>
      </x:c>
      <x:c r="D3098" s="13" t="str">
        <x:v>V5 Territoires des cinq mondes</x:v>
      </x:c>
      <x:c r="E3098" s="13" t="str">
        <x:v>Lire Guerre</x:v>
      </x:c>
      <x:c r="F3098" s="13" t="str">
        <x:v>Extension V5</x:v>
      </x:c>
      <x:c r="G3098" s="15" t="n">
        <x:v>16</x:v>
      </x:c>
      <x:c r="H3098" s="15" t="n">
        <x:v>15</x:v>
      </x:c>
    </x:row>
    <x:row r="3099" ht="52" customHeight="1">
      <x:c r="A3099" s="13" t="str">
        <x:v>W5-P02-Z11</x:v>
      </x:c>
      <x:c r="B3099" s="13" t="str">
        <x:v>Dent de la Lance Rouge</x:v>
      </x:c>
      <x:c r="C3099" s="13" t="str">
        <x:v>Guerre</x:v>
      </x:c>
      <x:c r="D3099" s="13" t="str">
        <x:v>V5 Territoires des cinq mondes</x:v>
      </x:c>
      <x:c r="E3099" s="13" t="str">
        <x:v>Lire Guerre</x:v>
      </x:c>
      <x:c r="F3099" s="13" t="str">
        <x:v>Extension V5</x:v>
      </x:c>
      <x:c r="G3099" s="15" t="n">
        <x:v>16</x:v>
      </x:c>
      <x:c r="H3099" s="15" t="n">
        <x:v>16</x:v>
      </x:c>
    </x:row>
    <x:row r="3100" ht="52" customHeight="1">
      <x:c r="A3100" s="13" t="str">
        <x:v>W5-P02-Z12</x:v>
      </x:c>
      <x:c r="B3100" s="13" t="str">
        <x:v>Coude de la Poursuite</x:v>
      </x:c>
      <x:c r="C3100" s="13" t="str">
        <x:v>Guerre</x:v>
      </x:c>
      <x:c r="D3100" s="13" t="str">
        <x:v>V5 Territoires des cinq mondes</x:v>
      </x:c>
      <x:c r="E3100" s="13" t="str">
        <x:v>Lire Guerre</x:v>
      </x:c>
      <x:c r="F3100" s="13" t="str">
        <x:v>Extension V5</x:v>
      </x:c>
      <x:c r="G3100" s="15" t="n">
        <x:v>16</x:v>
      </x:c>
      <x:c r="H3100" s="15" t="n">
        <x:v>17</x:v>
      </x:c>
    </x:row>
    <x:row r="3101" ht="52" customHeight="1">
      <x:c r="A3101" s="13" t="str">
        <x:v>W5-P02-Z13</x:v>
      </x:c>
      <x:c r="B3101" s="13" t="str">
        <x:v>La Pierre de Cuirasse</x:v>
      </x:c>
      <x:c r="C3101" s="13" t="str">
        <x:v>Guerre</x:v>
      </x:c>
      <x:c r="D3101" s="13" t="str">
        <x:v>V5 Territoires des cinq mondes</x:v>
      </x:c>
      <x:c r="E3101" s="13" t="str">
        <x:v>Lire Guerre</x:v>
      </x:c>
      <x:c r="F3101" s="13" t="str">
        <x:v>Extension V5</x:v>
      </x:c>
      <x:c r="G3101" s="15" t="n">
        <x:v>16</x:v>
      </x:c>
      <x:c r="H3101" s="15" t="n">
        <x:v>18</x:v>
      </x:c>
    </x:row>
    <x:row r="3102" ht="52" customHeight="1">
      <x:c r="A3102" s="13" t="str">
        <x:v>W5-P02-Z14</x:v>
      </x:c>
      <x:c r="B3102" s="13" t="str">
        <x:v>Fosse des Deux Issues</x:v>
      </x:c>
      <x:c r="C3102" s="13" t="str">
        <x:v>Guerre</x:v>
      </x:c>
      <x:c r="D3102" s="13" t="str">
        <x:v>V5 Territoires des cinq mondes</x:v>
      </x:c>
      <x:c r="E3102" s="13" t="str">
        <x:v>Lire Guerre</x:v>
      </x:c>
      <x:c r="F3102" s="13" t="str">
        <x:v>Extension V5</x:v>
      </x:c>
      <x:c r="G3102" s="15" t="n">
        <x:v>16</x:v>
      </x:c>
      <x:c r="H3102" s="15" t="n">
        <x:v>19</x:v>
      </x:c>
    </x:row>
    <x:row r="3103" ht="52" customHeight="1">
      <x:c r="A3103" s="13" t="str">
        <x:v>W5-P02-Z15</x:v>
      </x:c>
      <x:c r="B3103" s="13" t="str">
        <x:v>Appui de la Cuirasse Fendue</x:v>
      </x:c>
      <x:c r="C3103" s="13" t="str">
        <x:v>Guerre</x:v>
      </x:c>
      <x:c r="D3103" s="13" t="str">
        <x:v>V5 Territoires des cinq mondes</x:v>
      </x:c>
      <x:c r="E3103" s="13" t="str">
        <x:v>Lire Guerre</x:v>
      </x:c>
      <x:c r="F3103" s="13" t="str">
        <x:v>Extension V5</x:v>
      </x:c>
      <x:c r="G3103" s="15" t="n">
        <x:v>16</x:v>
      </x:c>
      <x:c r="H3103" s="15" t="n">
        <x:v>20</x:v>
      </x:c>
    </x:row>
    <x:row r="3104" ht="52" customHeight="1">
      <x:c r="A3104" s="13" t="str">
        <x:v>W5-P02-Z16</x:v>
      </x:c>
      <x:c r="B3104" s="13" t="str">
        <x:v>Cache du Gardien Mobile</x:v>
      </x:c>
      <x:c r="C3104" s="13" t="str">
        <x:v>Guerre</x:v>
      </x:c>
      <x:c r="D3104" s="13" t="str">
        <x:v>V5 Territoires des cinq mondes</x:v>
      </x:c>
      <x:c r="E3104" s="13" t="str">
        <x:v>Lire Guerre</x:v>
      </x:c>
      <x:c r="F3104" s="13" t="str">
        <x:v>Extension V5</x:v>
      </x:c>
      <x:c r="G3104" s="15" t="n">
        <x:v>16</x:v>
      </x:c>
      <x:c r="H3104" s="15" t="n">
        <x:v>21</x:v>
      </x:c>
    </x:row>
    <x:row r="3105" ht="52" customHeight="1">
      <x:c r="A3105" s="13" t="str">
        <x:v>W5-P02-Z17</x:v>
      </x:c>
      <x:c r="B3105" s="13" t="str">
        <x:v>Couloir des Dents Courtes</x:v>
      </x:c>
      <x:c r="C3105" s="13" t="str">
        <x:v>Guerre</x:v>
      </x:c>
      <x:c r="D3105" s="13" t="str">
        <x:v>V5 Territoires des cinq mondes</x:v>
      </x:c>
      <x:c r="E3105" s="13" t="str">
        <x:v>Lire Guerre</x:v>
      </x:c>
      <x:c r="F3105" s="13" t="str">
        <x:v>Extension V5</x:v>
      </x:c>
      <x:c r="G3105" s="15" t="n">
        <x:v>16</x:v>
      </x:c>
      <x:c r="H3105" s="15" t="n">
        <x:v>22</x:v>
      </x:c>
    </x:row>
    <x:row r="3106" ht="52" customHeight="1">
      <x:c r="A3106" s="13" t="str">
        <x:v>W5-P02-Z18</x:v>
      </x:c>
      <x:c r="B3106" s="13" t="str">
        <x:v>Dalle du Trophée Incertain</x:v>
      </x:c>
      <x:c r="C3106" s="13" t="str">
        <x:v>Guerre</x:v>
      </x:c>
      <x:c r="D3106" s="13" t="str">
        <x:v>V5 Territoires des cinq mondes</x:v>
      </x:c>
      <x:c r="E3106" s="13" t="str">
        <x:v>Lire Guerre</x:v>
      </x:c>
      <x:c r="F3106" s="13" t="str">
        <x:v>Extension V5</x:v>
      </x:c>
      <x:c r="G3106" s="15" t="n">
        <x:v>16</x:v>
      </x:c>
      <x:c r="H3106" s="15" t="n">
        <x:v>23</x:v>
      </x:c>
    </x:row>
    <x:row r="3107" ht="52" customHeight="1">
      <x:c r="A3107" s="13" t="str">
        <x:v>W5-P02-Z19</x:v>
      </x:c>
      <x:c r="B3107" s="13" t="str">
        <x:v>Relais de la Première Coque</x:v>
      </x:c>
      <x:c r="C3107" s="13" t="str">
        <x:v>Guerre</x:v>
      </x:c>
      <x:c r="D3107" s="13" t="str">
        <x:v>V5 Territoires des cinq mondes</x:v>
      </x:c>
      <x:c r="E3107" s="13" t="str">
        <x:v>Lire Guerre</x:v>
      </x:c>
      <x:c r="F3107" s="13" t="str">
        <x:v>Extension V5</x:v>
      </x:c>
      <x:c r="G3107" s="15" t="n">
        <x:v>16</x:v>
      </x:c>
      <x:c r="H3107" s="15" t="n">
        <x:v>24</x:v>
      </x:c>
    </x:row>
    <x:row r="3108" ht="52" customHeight="1">
      <x:c r="A3108" s="13" t="str">
        <x:v>W5-P02-Z20</x:v>
      </x:c>
      <x:c r="B3108" s="13" t="str">
        <x:v>Cour du Panneau Enseveli</x:v>
      </x:c>
      <x:c r="C3108" s="13" t="str">
        <x:v>Guerre</x:v>
      </x:c>
      <x:c r="D3108" s="13" t="str">
        <x:v>V5 Territoires des cinq mondes</x:v>
      </x:c>
      <x:c r="E3108" s="13" t="str">
        <x:v>Lire Guerre</x:v>
      </x:c>
      <x:c r="F3108" s="13" t="str">
        <x:v>Extension V5</x:v>
      </x:c>
      <x:c r="G3108" s="15" t="n">
        <x:v>16</x:v>
      </x:c>
      <x:c r="H3108" s="15" t="n">
        <x:v>25</x:v>
      </x:c>
    </x:row>
    <x:row r="3109" ht="52" customHeight="1">
      <x:c r="A3109" s="13" t="str">
        <x:v>W5-P02-Z21</x:v>
      </x:c>
      <x:c r="B3109" s="13" t="str">
        <x:v>Toit de la Fausse Balise</x:v>
      </x:c>
      <x:c r="C3109" s="13" t="str">
        <x:v>Guerre</x:v>
      </x:c>
      <x:c r="D3109" s="13" t="str">
        <x:v>V5 Territoires des cinq mondes</x:v>
      </x:c>
      <x:c r="E3109" s="13" t="str">
        <x:v>Lire Guerre</x:v>
      </x:c>
      <x:c r="F3109" s="13" t="str">
        <x:v>Extension V5</x:v>
      </x:c>
      <x:c r="G3109" s="15" t="n">
        <x:v>16</x:v>
      </x:c>
      <x:c r="H3109" s="15" t="n">
        <x:v>26</x:v>
      </x:c>
    </x:row>
    <x:row r="3110" ht="52" customHeight="1">
      <x:c r="A3110" s="13" t="str">
        <x:v>W5-P02-Z22</x:v>
      </x:c>
      <x:c r="B3110" s="13" t="str">
        <x:v>Soute de la Halte Courte</x:v>
      </x:c>
      <x:c r="C3110" s="13" t="str">
        <x:v>Guerre</x:v>
      </x:c>
      <x:c r="D3110" s="13" t="str">
        <x:v>V5 Territoires des cinq mondes</x:v>
      </x:c>
      <x:c r="E3110" s="13" t="str">
        <x:v>Lire Guerre</x:v>
      </x:c>
      <x:c r="F3110" s="13" t="str">
        <x:v>Extension V5</x:v>
      </x:c>
      <x:c r="G3110" s="15" t="n">
        <x:v>16</x:v>
      </x:c>
      <x:c r="H3110" s="15" t="n">
        <x:v>27</x:v>
      </x:c>
    </x:row>
    <x:row r="3111" ht="52" customHeight="1">
      <x:c r="A3111" s="13" t="str">
        <x:v>W5-P02-Z23</x:v>
      </x:c>
      <x:c r="B3111" s="13" t="str">
        <x:v>Rampe du Dernier Duel</x:v>
      </x:c>
      <x:c r="C3111" s="13" t="str">
        <x:v>Guerre</x:v>
      </x:c>
      <x:c r="D3111" s="13" t="str">
        <x:v>V5 Territoires des cinq mondes</x:v>
      </x:c>
      <x:c r="E3111" s="13" t="str">
        <x:v>Lire Guerre</x:v>
      </x:c>
      <x:c r="F3111" s="13" t="str">
        <x:v>Extension V5</x:v>
      </x:c>
      <x:c r="G3111" s="15" t="n">
        <x:v>16</x:v>
      </x:c>
      <x:c r="H3111" s="15" t="n">
        <x:v>28</x:v>
      </x:c>
    </x:row>
    <x:row r="3112" ht="52" customHeight="1">
      <x:c r="A3112" s="13" t="str">
        <x:v>W5-P02-Z24</x:v>
      </x:c>
      <x:c r="B3112" s="13" t="str">
        <x:v>Fenêtre du Retour Rouge</x:v>
      </x:c>
      <x:c r="C3112" s="13" t="str">
        <x:v>Guerre</x:v>
      </x:c>
      <x:c r="D3112" s="13" t="str">
        <x:v>V5 Territoires des cinq mondes</x:v>
      </x:c>
      <x:c r="E3112" s="13" t="str">
        <x:v>Lire Guerre</x:v>
      </x:c>
      <x:c r="F3112" s="13" t="str">
        <x:v>Extension V5</x:v>
      </x:c>
      <x:c r="G3112" s="15" t="n">
        <x:v>16</x:v>
      </x:c>
      <x:c r="H3112" s="15" t="n">
        <x:v>29</x:v>
      </x:c>
    </x:row>
    <x:row r="3113" ht="52" customHeight="1">
      <x:c r="A3113" s="13" t="str">
        <x:v>W5-P03-Z01</x:v>
      </x:c>
      <x:c r="B3113" s="13" t="str">
        <x:v>Ruisseau des Premiers Pas</x:v>
      </x:c>
      <x:c r="C3113" s="13" t="str">
        <x:v>Guerre</x:v>
      </x:c>
      <x:c r="D3113" s="13" t="str">
        <x:v>V5 Territoires des cinq mondes</x:v>
      </x:c>
      <x:c r="E3113" s="13" t="str">
        <x:v>Lire Guerre</x:v>
      </x:c>
      <x:c r="F3113" s="13" t="str">
        <x:v>Extension V5</x:v>
      </x:c>
      <x:c r="G3113" s="15" t="n">
        <x:v>16</x:v>
      </x:c>
      <x:c r="H3113" s="15" t="n">
        <x:v>30</x:v>
      </x:c>
    </x:row>
    <x:row r="3114" ht="52" customHeight="1">
      <x:c r="A3114" s="13" t="str">
        <x:v>W5-P03-Z02</x:v>
      </x:c>
      <x:c r="B3114" s="13" t="str">
        <x:v>Racine en Étrier</x:v>
      </x:c>
      <x:c r="C3114" s="13" t="str">
        <x:v>Guerre</x:v>
      </x:c>
      <x:c r="D3114" s="13" t="str">
        <x:v>V5 Territoires des cinq mondes</x:v>
      </x:c>
      <x:c r="E3114" s="13" t="str">
        <x:v>Lire Guerre</x:v>
      </x:c>
      <x:c r="F3114" s="13" t="str">
        <x:v>Extension V5</x:v>
      </x:c>
      <x:c r="G3114" s="15" t="n">
        <x:v>16</x:v>
      </x:c>
      <x:c r="H3114" s="15" t="n">
        <x:v>31</x:v>
      </x:c>
    </x:row>
    <x:row r="3115" ht="52" customHeight="1">
      <x:c r="A3115" s="13" t="str">
        <x:v>W5-P03-Z03</x:v>
      </x:c>
      <x:c r="B3115" s="13" t="str">
        <x:v>Plateforme de l’Œil Vert</x:v>
      </x:c>
      <x:c r="C3115" s="13" t="str">
        <x:v>Guerre</x:v>
      </x:c>
      <x:c r="D3115" s="13" t="str">
        <x:v>V5 Territoires des cinq mondes</x:v>
      </x:c>
      <x:c r="E3115" s="13" t="str">
        <x:v>Lire Guerre</x:v>
      </x:c>
      <x:c r="F3115" s="13" t="str">
        <x:v>Extension V5</x:v>
      </x:c>
      <x:c r="G3115" s="15" t="n">
        <x:v>16</x:v>
      </x:c>
      <x:c r="H3115" s="15" t="n">
        <x:v>32</x:v>
      </x:c>
    </x:row>
    <x:row r="3116" ht="52" customHeight="1">
      <x:c r="A3116" s="13" t="str">
        <x:v>W5-P03-Z04</x:v>
      </x:c>
      <x:c r="B3116" s="13" t="str">
        <x:v>Atelier sous les Trois Troncs</x:v>
      </x:c>
      <x:c r="C3116" s="13" t="str">
        <x:v>Guerre</x:v>
      </x:c>
      <x:c r="D3116" s="13" t="str">
        <x:v>V5 Territoires des cinq mondes</x:v>
      </x:c>
      <x:c r="E3116" s="13" t="str">
        <x:v>Lire Guerre</x:v>
      </x:c>
      <x:c r="F3116" s="13" t="str">
        <x:v>Extension V5</x:v>
      </x:c>
      <x:c r="G3116" s="15" t="n">
        <x:v>16</x:v>
      </x:c>
      <x:c r="H3116" s="15" t="n">
        <x:v>33</x:v>
      </x:c>
    </x:row>
    <x:row r="3117" ht="52" customHeight="1">
      <x:c r="A3117" s="13" t="str">
        <x:v>W5-P03-Z05</x:v>
      </x:c>
      <x:c r="B3117" s="13" t="str">
        <x:v>Cime du Défi Suspendu</x:v>
      </x:c>
      <x:c r="C3117" s="13" t="str">
        <x:v>Guerre</x:v>
      </x:c>
      <x:c r="D3117" s="13" t="str">
        <x:v>V5 Territoires des cinq mondes</x:v>
      </x:c>
      <x:c r="E3117" s="13" t="str">
        <x:v>Lire Guerre</x:v>
      </x:c>
      <x:c r="F3117" s="13" t="str">
        <x:v>Extension V5</x:v>
      </x:c>
      <x:c r="G3117" s="15" t="n">
        <x:v>16</x:v>
      </x:c>
      <x:c r="H3117" s="15" t="n">
        <x:v>34</x:v>
      </x:c>
    </x:row>
    <x:row r="3118" ht="52" customHeight="1">
      <x:c r="A3118" s="13" t="str">
        <x:v>W5-P03-Z06</x:v>
      </x:c>
      <x:c r="B3118" s="13" t="str">
        <x:v>Descente des Feuilles Brisées</x:v>
      </x:c>
      <x:c r="C3118" s="13" t="str">
        <x:v>Guerre</x:v>
      </x:c>
      <x:c r="D3118" s="13" t="str">
        <x:v>V5 Territoires des cinq mondes</x:v>
      </x:c>
      <x:c r="E3118" s="13" t="str">
        <x:v>Lire Guerre</x:v>
      </x:c>
      <x:c r="F3118" s="13" t="str">
        <x:v>Extension V5</x:v>
      </x:c>
      <x:c r="G3118" s="15" t="n">
        <x:v>16</x:v>
      </x:c>
      <x:c r="H3118" s="15" t="n">
        <x:v>35</x:v>
      </x:c>
    </x:row>
    <x:row r="3119" ht="52" customHeight="1">
      <x:c r="A3119" s="13" t="str">
        <x:v>W5-P03-Z07</x:v>
      </x:c>
      <x:c r="B3119" s="13" t="str">
        <x:v>Rive de la Trace Humaine</x:v>
      </x:c>
      <x:c r="C3119" s="13" t="str">
        <x:v>Guerre</x:v>
      </x:c>
      <x:c r="D3119" s="13" t="str">
        <x:v>V5 Territoires des cinq mondes</x:v>
      </x:c>
      <x:c r="E3119" s="13" t="str">
        <x:v>Lire Guerre</x:v>
      </x:c>
      <x:c r="F3119" s="13" t="str">
        <x:v>Extension V5</x:v>
      </x:c>
      <x:c r="G3119" s="15" t="n">
        <x:v>16</x:v>
      </x:c>
      <x:c r="H3119" s="15" t="n">
        <x:v>36</x:v>
      </x:c>
    </x:row>
    <x:row r="3120" ht="52" customHeight="1">
      <x:c r="A3120" s="13" t="str">
        <x:v>W5-P03-Z08</x:v>
      </x:c>
      <x:c r="B3120" s="13" t="str">
        <x:v>Gué des Dalles Larges</x:v>
      </x:c>
      <x:c r="C3120" s="13" t="str">
        <x:v>Guerre</x:v>
      </x:c>
      <x:c r="D3120" s="13" t="str">
        <x:v>V5 Territoires des cinq mondes</x:v>
      </x:c>
      <x:c r="E3120" s="13" t="str">
        <x:v>Lire Guerre</x:v>
      </x:c>
      <x:c r="F3120" s="13" t="str">
        <x:v>Extension V5</x:v>
      </x:c>
      <x:c r="G3120" s="15" t="n">
        <x:v>16</x:v>
      </x:c>
      <x:c r="H3120" s="15" t="n">
        <x:v>37</x:v>
      </x:c>
    </x:row>
    <x:row r="3121" ht="52" customHeight="1">
      <x:c r="A3121" s="13" t="str">
        <x:v>W5-P03-Z09</x:v>
      </x:c>
      <x:c r="B3121" s="13" t="str">
        <x:v>Pont des Racines Liées</x:v>
      </x:c>
      <x:c r="C3121" s="13" t="str">
        <x:v>Guerre</x:v>
      </x:c>
      <x:c r="D3121" s="13" t="str">
        <x:v>V5 Territoires des cinq mondes</x:v>
      </x:c>
      <x:c r="E3121" s="13" t="str">
        <x:v>Lire Guerre</x:v>
      </x:c>
      <x:c r="F3121" s="13" t="str">
        <x:v>Extension V5</x:v>
      </x:c>
      <x:c r="G3121" s="15" t="n">
        <x:v>16</x:v>
      </x:c>
      <x:c r="H3121" s="15" t="n">
        <x:v>38</x:v>
      </x:c>
    </x:row>
    <x:row r="3122" ht="52" customHeight="1">
      <x:c r="A3122" s="13" t="str">
        <x:v>W5-P03-Z10</x:v>
      </x:c>
      <x:c r="B3122" s="13" t="str">
        <x:v>Cache de la Berge Haute</x:v>
      </x:c>
      <x:c r="C3122" s="13" t="str">
        <x:v>Guerre</x:v>
      </x:c>
      <x:c r="D3122" s="13" t="str">
        <x:v>V5 Territoires des cinq mondes</x:v>
      </x:c>
      <x:c r="E3122" s="13" t="str">
        <x:v>Lire Guerre</x:v>
      </x:c>
      <x:c r="F3122" s="13" t="str">
        <x:v>Extension V5</x:v>
      </x:c>
      <x:c r="G3122" s="15" t="n">
        <x:v>16</x:v>
      </x:c>
      <x:c r="H3122" s="15" t="n">
        <x:v>39</x:v>
      </x:c>
    </x:row>
    <x:row r="3123" ht="52" customHeight="1">
      <x:c r="A3123" s="13" t="str">
        <x:v>W5-P03-Z11</x:v>
      </x:c>
      <x:c r="B3123" s="13" t="str">
        <x:v>Rocher des Deux Embuscades</x:v>
      </x:c>
      <x:c r="C3123" s="13" t="str">
        <x:v>Guerre</x:v>
      </x:c>
      <x:c r="D3123" s="13" t="str">
        <x:v>V5 Territoires des cinq mondes</x:v>
      </x:c>
      <x:c r="E3123" s="13" t="str">
        <x:v>Lire Guerre</x:v>
      </x:c>
      <x:c r="F3123" s="13" t="str">
        <x:v>Extension V5</x:v>
      </x:c>
      <x:c r="G3123" s="15" t="n">
        <x:v>16</x:v>
      </x:c>
      <x:c r="H3123" s="15" t="n">
        <x:v>40</x:v>
      </x:c>
    </x:row>
    <x:row r="3124" ht="52" customHeight="1">
      <x:c r="A3124" s="13" t="str">
        <x:v>W5-P03-Z12</x:v>
      </x:c>
      <x:c r="B3124" s="13" t="str">
        <x:v>Sortie de la Piste Effacée</x:v>
      </x:c>
      <x:c r="C3124" s="13" t="str">
        <x:v>Guerre</x:v>
      </x:c>
      <x:c r="D3124" s="13" t="str">
        <x:v>V5 Territoires des cinq mondes</x:v>
      </x:c>
      <x:c r="E3124" s="13" t="str">
        <x:v>Lire Guerre</x:v>
      </x:c>
      <x:c r="F3124" s="13" t="str">
        <x:v>Extension V5</x:v>
      </x:c>
      <x:c r="G3124" s="15" t="n">
        <x:v>16</x:v>
      </x:c>
      <x:c r="H3124" s="15" t="n">
        <x:v>41</x:v>
      </x:c>
    </x:row>
    <x:row r="3125" ht="52" customHeight="1">
      <x:c r="A3125" s="13" t="str">
        <x:v>W5-P03-Z13</x:v>
      </x:c>
      <x:c r="B3125" s="13" t="str">
        <x:v>Lisière des Feux Séparés</x:v>
      </x:c>
      <x:c r="C3125" s="13" t="str">
        <x:v>Guerre</x:v>
      </x:c>
      <x:c r="D3125" s="13" t="str">
        <x:v>V5 Territoires des cinq mondes</x:v>
      </x:c>
      <x:c r="E3125" s="13" t="str">
        <x:v>Lire Guerre</x:v>
      </x:c>
      <x:c r="F3125" s="13" t="str">
        <x:v>Extension V5</x:v>
      </x:c>
      <x:c r="G3125" s="15" t="n">
        <x:v>16</x:v>
      </x:c>
      <x:c r="H3125" s="15" t="n">
        <x:v>42</x:v>
      </x:c>
    </x:row>
    <x:row r="3126" ht="52" customHeight="1">
      <x:c r="A3126" s="13" t="str">
        <x:v>W5-P03-Z14</x:v>
      </x:c>
      <x:c r="B3126" s="13" t="str">
        <x:v>Dalle du Message Laissé</x:v>
      </x:c>
      <x:c r="C3126" s="13" t="str">
        <x:v>Guerre</x:v>
      </x:c>
      <x:c r="D3126" s="13" t="str">
        <x:v>V5 Territoires des cinq mondes</x:v>
      </x:c>
      <x:c r="E3126" s="13" t="str">
        <x:v>Lire Guerre</x:v>
      </x:c>
      <x:c r="F3126" s="13" t="str">
        <x:v>Extension V5</x:v>
      </x:c>
      <x:c r="G3126" s="15" t="n">
        <x:v>16</x:v>
      </x:c>
      <x:c r="H3126" s="15" t="n">
        <x:v>43</x:v>
      </x:c>
    </x:row>
    <x:row r="3127" ht="52" customHeight="1">
      <x:c r="A3127" s="13" t="str">
        <x:v>W5-P03-Z15</x:v>
      </x:c>
      <x:c r="B3127" s="13" t="str">
        <x:v>Poste du Témoin Patient</x:v>
      </x:c>
      <x:c r="C3127" s="13" t="str">
        <x:v>Guerre</x:v>
      </x:c>
      <x:c r="D3127" s="13" t="str">
        <x:v>V5 Territoires des cinq mondes</x:v>
      </x:c>
      <x:c r="E3127" s="13" t="str">
        <x:v>Lire Guerre</x:v>
      </x:c>
      <x:c r="F3127" s="13" t="str">
        <x:v>Extension V5</x:v>
      </x:c>
      <x:c r="G3127" s="15" t="n">
        <x:v>16</x:v>
      </x:c>
      <x:c r="H3127" s="15" t="n">
        <x:v>44</x:v>
      </x:c>
    </x:row>
    <x:row r="3128" ht="52" customHeight="1">
      <x:c r="A3128" s="13" t="str">
        <x:v>W5-P03-Z16</x:v>
      </x:c>
      <x:c r="B3128" s="13" t="str">
        <x:v>Réserve des Rations Scellées</x:v>
      </x:c>
      <x:c r="C3128" s="13" t="str">
        <x:v>Guerre</x:v>
      </x:c>
      <x:c r="D3128" s="13" t="str">
        <x:v>V5 Territoires des cinq mondes</x:v>
      </x:c>
      <x:c r="E3128" s="13" t="str">
        <x:v>Lire Guerre</x:v>
      </x:c>
      <x:c r="F3128" s="13" t="str">
        <x:v>Extension V5</x:v>
      </x:c>
      <x:c r="G3128" s="15" t="n">
        <x:v>16</x:v>
      </x:c>
      <x:c r="H3128" s="15" t="n">
        <x:v>45</x:v>
      </x:c>
    </x:row>
    <x:row r="3129" ht="52" customHeight="1">
      <x:c r="A3129" s="13" t="str">
        <x:v>W5-P03-Z17</x:v>
      </x:c>
      <x:c r="B3129" s="13" t="str">
        <x:v>Cercle des Lances Basses</x:v>
      </x:c>
      <x:c r="C3129" s="13" t="str">
        <x:v>Guerre</x:v>
      </x:c>
      <x:c r="D3129" s="13" t="str">
        <x:v>V5 Territoires des cinq mondes</x:v>
      </x:c>
      <x:c r="E3129" s="13" t="str">
        <x:v>Lire Guerre</x:v>
      </x:c>
      <x:c r="F3129" s="13" t="str">
        <x:v>Extension V5</x:v>
      </x:c>
      <x:c r="G3129" s="15" t="n">
        <x:v>16</x:v>
      </x:c>
      <x:c r="H3129" s="15" t="n">
        <x:v>46</x:v>
      </x:c>
    </x:row>
    <x:row r="3130" ht="52" customHeight="1">
      <x:c r="A3130" s="13" t="str">
        <x:v>W5-P03-Z18</x:v>
      </x:c>
      <x:c r="B3130" s="13" t="str">
        <x:v>Clairière du Départ Choisi</x:v>
      </x:c>
      <x:c r="C3130" s="13" t="str">
        <x:v>Guerre</x:v>
      </x:c>
      <x:c r="D3130" s="13" t="str">
        <x:v>V5 Territoires des cinq mondes</x:v>
      </x:c>
      <x:c r="E3130" s="13" t="str">
        <x:v>Lire Guerre</x:v>
      </x:c>
      <x:c r="F3130" s="13" t="str">
        <x:v>Extension V5</x:v>
      </x:c>
      <x:c r="G3130" s="15" t="n">
        <x:v>16</x:v>
      </x:c>
      <x:c r="H3130" s="15" t="n">
        <x:v>47</x:v>
      </x:c>
    </x:row>
    <x:row r="3131" ht="52" customHeight="1">
      <x:c r="A3131" s="13" t="str">
        <x:v>W5-P03-Z19</x:v>
      </x:c>
      <x:c r="B3131" s="13" t="str">
        <x:v>Corridor de l’Adulte</x:v>
      </x:c>
      <x:c r="C3131" s="13" t="str">
        <x:v>Guerre</x:v>
      </x:c>
      <x:c r="D3131" s="13" t="str">
        <x:v>V5 Territoires des cinq mondes</x:v>
      </x:c>
      <x:c r="E3131" s="13" t="str">
        <x:v>Lire Guerre</x:v>
      </x:c>
      <x:c r="F3131" s="13" t="str">
        <x:v>Extension V5</x:v>
      </x:c>
      <x:c r="G3131" s="15" t="n">
        <x:v>16</x:v>
      </x:c>
      <x:c r="H3131" s="15" t="n">
        <x:v>48</x:v>
      </x:c>
    </x:row>
    <x:row r="3132" ht="52" customHeight="1">
      <x:c r="A3132" s="13" t="str">
        <x:v>W5-P03-Z20</x:v>
      </x:c>
      <x:c r="B3132" s="13" t="str">
        <x:v>Cachette des Petits</x:v>
      </x:c>
      <x:c r="C3132" s="13" t="str">
        <x:v>Guerre</x:v>
      </x:c>
      <x:c r="D3132" s="13" t="str">
        <x:v>V5 Territoires des cinq mondes</x:v>
      </x:c>
      <x:c r="E3132" s="13" t="str">
        <x:v>Lire Guerre</x:v>
      </x:c>
      <x:c r="F3132" s="13" t="str">
        <x:v>Extension V5</x:v>
      </x:c>
      <x:c r="G3132" s="15" t="n">
        <x:v>16</x:v>
      </x:c>
      <x:c r="H3132" s="15" t="n">
        <x:v>49</x:v>
      </x:c>
    </x:row>
    <x:row r="3133" ht="52" customHeight="1">
      <x:c r="A3133" s="13" t="str">
        <x:v>W5-P03-Z21</x:v>
      </x:c>
      <x:c r="B3133" s="13" t="str">
        <x:v>Seuil des Filets Croisés</x:v>
      </x:c>
      <x:c r="C3133" s="13" t="str">
        <x:v>Guerre</x:v>
      </x:c>
      <x:c r="D3133" s="13" t="str">
        <x:v>V5 Territoires des cinq mondes</x:v>
      </x:c>
      <x:c r="E3133" s="13" t="str">
        <x:v>Lire Guerre</x:v>
      </x:c>
      <x:c r="F3133" s="13" t="str">
        <x:v>Extension V5</x:v>
      </x:c>
      <x:c r="G3133" s="15" t="n">
        <x:v>16</x:v>
      </x:c>
      <x:c r="H3133" s="15" t="n">
        <x:v>50</x:v>
      </x:c>
    </x:row>
    <x:row r="3134" ht="52" customHeight="1">
      <x:c r="A3134" s="13" t="str">
        <x:v>W5-P03-Z22</x:v>
      </x:c>
      <x:c r="B3134" s="13" t="str">
        <x:v>Abri des Gardiens Verts</x:v>
      </x:c>
      <x:c r="C3134" s="13" t="str">
        <x:v>Guerre</x:v>
      </x:c>
      <x:c r="D3134" s="13" t="str">
        <x:v>V5 Territoires des cinq mondes</x:v>
      </x:c>
      <x:c r="E3134" s="13" t="str">
        <x:v>Lire Guerre</x:v>
      </x:c>
      <x:c r="F3134" s="13" t="str">
        <x:v>Extension V5</x:v>
      </x:c>
      <x:c r="G3134" s="15" t="n">
        <x:v>16</x:v>
      </x:c>
      <x:c r="H3134" s="15" t="n">
        <x:v>51</x:v>
      </x:c>
    </x:row>
    <x:row r="3135" ht="52" customHeight="1">
      <x:c r="A3135" s="13" t="str">
        <x:v>W5-P03-Z23</x:v>
      </x:c>
      <x:c r="B3135" s="13" t="str">
        <x:v>Clairière du Dernier Rugissement</x:v>
      </x:c>
      <x:c r="C3135" s="13" t="str">
        <x:v>Guerre</x:v>
      </x:c>
      <x:c r="D3135" s="13" t="str">
        <x:v>V5 Territoires des cinq mondes</x:v>
      </x:c>
      <x:c r="E3135" s="13" t="str">
        <x:v>Lire Guerre</x:v>
      </x:c>
      <x:c r="F3135" s="13" t="str">
        <x:v>Extension V5</x:v>
      </x:c>
      <x:c r="G3135" s="15" t="n">
        <x:v>16</x:v>
      </x:c>
      <x:c r="H3135" s="15" t="n">
        <x:v>52</x:v>
      </x:c>
    </x:row>
    <x:row r="3136" ht="52" customHeight="1">
      <x:c r="A3136" s="13" t="str">
        <x:v>W5-P03-Z24</x:v>
      </x:c>
      <x:c r="B3136" s="13" t="str">
        <x:v>Piste des Noms Revenus</x:v>
      </x:c>
      <x:c r="C3136" s="13" t="str">
        <x:v>Guerre</x:v>
      </x:c>
      <x:c r="D3136" s="13" t="str">
        <x:v>V5 Territoires des cinq mondes</x:v>
      </x:c>
      <x:c r="E3136" s="13" t="str">
        <x:v>Lire Guerre</x:v>
      </x:c>
      <x:c r="F3136" s="13" t="str">
        <x:v>Extension V5</x:v>
      </x:c>
      <x:c r="G3136" s="15" t="n">
        <x:v>16</x:v>
      </x:c>
      <x:c r="H3136" s="15" t="n">
        <x:v>53</x:v>
      </x:c>
    </x:row>
    <x:row r="3137" ht="52" customHeight="1">
      <x:c r="A3137" s="13" t="str">
        <x:v>W5-P04-Z01</x:v>
      </x:c>
      <x:c r="B3137" s="13" t="str">
        <x:v>Plage de la Coque Ouverte</x:v>
      </x:c>
      <x:c r="C3137" s="13" t="str">
        <x:v>Guerre</x:v>
      </x:c>
      <x:c r="D3137" s="13" t="str">
        <x:v>V5 Territoires des cinq mondes</x:v>
      </x:c>
      <x:c r="E3137" s="13" t="str">
        <x:v>Lire Guerre</x:v>
      </x:c>
      <x:c r="F3137" s="13" t="str">
        <x:v>Extension V5</x:v>
      </x:c>
      <x:c r="G3137" s="15" t="n">
        <x:v>16</x:v>
      </x:c>
      <x:c r="H3137" s="15" t="n">
        <x:v>54</x:v>
      </x:c>
    </x:row>
    <x:row r="3138" ht="52" customHeight="1">
      <x:c r="A3138" s="13" t="str">
        <x:v>W5-P04-Z02</x:v>
      </x:c>
      <x:c r="B3138" s="13" t="str">
        <x:v>Cavité du Premier Ressac</x:v>
      </x:c>
      <x:c r="C3138" s="13" t="str">
        <x:v>Guerre</x:v>
      </x:c>
      <x:c r="D3138" s="13" t="str">
        <x:v>V5 Territoires des cinq mondes</x:v>
      </x:c>
      <x:c r="E3138" s="13" t="str">
        <x:v>Lire Guerre</x:v>
      </x:c>
      <x:c r="F3138" s="13" t="str">
        <x:v>Extension V5</x:v>
      </x:c>
      <x:c r="G3138" s="15" t="n">
        <x:v>16</x:v>
      </x:c>
      <x:c r="H3138" s="15" t="n">
        <x:v>55</x:v>
      </x:c>
    </x:row>
    <x:row r="3139" ht="52" customHeight="1">
      <x:c r="A3139" s="13" t="str">
        <x:v>W5-P04-Z03</x:v>
      </x:c>
      <x:c r="B3139" s="13" t="str">
        <x:v>Escalier du Quai Penché</x:v>
      </x:c>
      <x:c r="C3139" s="13" t="str">
        <x:v>Guerre</x:v>
      </x:c>
      <x:c r="D3139" s="13" t="str">
        <x:v>V5 Territoires des cinq mondes</x:v>
      </x:c>
      <x:c r="E3139" s="13" t="str">
        <x:v>Lire Guerre</x:v>
      </x:c>
      <x:c r="F3139" s="13" t="str">
        <x:v>Extension V5</x:v>
      </x:c>
      <x:c r="G3139" s="15" t="n">
        <x:v>16</x:v>
      </x:c>
      <x:c r="H3139" s="15" t="n">
        <x:v>56</x:v>
      </x:c>
    </x:row>
    <x:row r="3140" ht="52" customHeight="1">
      <x:c r="A3140" s="13" t="str">
        <x:v>W5-P04-Z04</x:v>
      </x:c>
      <x:c r="B3140" s="13" t="str">
        <x:v>Dépôt des Cordages Clairs</x:v>
      </x:c>
      <x:c r="C3140" s="13" t="str">
        <x:v>Guerre</x:v>
      </x:c>
      <x:c r="D3140" s="13" t="str">
        <x:v>V5 Territoires des cinq mondes</x:v>
      </x:c>
      <x:c r="E3140" s="13" t="str">
        <x:v>Lire Guerre</x:v>
      </x:c>
      <x:c r="F3140" s="13" t="str">
        <x:v>Extension V5</x:v>
      </x:c>
      <x:c r="G3140" s="15" t="n">
        <x:v>16</x:v>
      </x:c>
      <x:c r="H3140" s="15" t="n">
        <x:v>57</x:v>
      </x:c>
    </x:row>
    <x:row r="3141" ht="52" customHeight="1">
      <x:c r="A3141" s="13" t="str">
        <x:v>W5-P04-Z05</x:v>
      </x:c>
      <x:c r="B3141" s="13" t="str">
        <x:v>Les Deux Proues</x:v>
      </x:c>
      <x:c r="C3141" s="13" t="str">
        <x:v>Guerre</x:v>
      </x:c>
      <x:c r="D3141" s="13" t="str">
        <x:v>V5 Territoires des cinq mondes</x:v>
      </x:c>
      <x:c r="E3141" s="13" t="str">
        <x:v>Lire Guerre</x:v>
      </x:c>
      <x:c r="F3141" s="13" t="str">
        <x:v>Extension V5</x:v>
      </x:c>
      <x:c r="G3141" s="15" t="n">
        <x:v>16</x:v>
      </x:c>
      <x:c r="H3141" s="15" t="n">
        <x:v>58</x:v>
      </x:c>
    </x:row>
    <x:row r="3142" ht="52" customHeight="1">
      <x:c r="A3142" s="13" t="str">
        <x:v>W5-P04-Z06</x:v>
      </x:c>
      <x:c r="B3142" s="13" t="str">
        <x:v>Quai du Premier Chenal</x:v>
      </x:c>
      <x:c r="C3142" s="13" t="str">
        <x:v>Guerre</x:v>
      </x:c>
      <x:c r="D3142" s="13" t="str">
        <x:v>V5 Territoires des cinq mondes</x:v>
      </x:c>
      <x:c r="E3142" s="13" t="str">
        <x:v>Lire Guerre</x:v>
      </x:c>
      <x:c r="F3142" s="13" t="str">
        <x:v>Extension V5</x:v>
      </x:c>
      <x:c r="G3142" s="15" t="n">
        <x:v>16</x:v>
      </x:c>
      <x:c r="H3142" s="15" t="n">
        <x:v>59</x:v>
      </x:c>
    </x:row>
    <x:row r="3143" ht="52" customHeight="1">
      <x:c r="A3143" s="13" t="str">
        <x:v>W5-P04-Z07</x:v>
      </x:c>
      <x:c r="B3143" s="13" t="str">
        <x:v>Crique de la Lentille</x:v>
      </x:c>
      <x:c r="C3143" s="13" t="str">
        <x:v>Guerre</x:v>
      </x:c>
      <x:c r="D3143" s="13" t="str">
        <x:v>V5 Territoires des cinq mondes</x:v>
      </x:c>
      <x:c r="E3143" s="13" t="str">
        <x:v>Lire Guerre</x:v>
      </x:c>
      <x:c r="F3143" s="13" t="str">
        <x:v>Extension V5</x:v>
      </x:c>
      <x:c r="G3143" s="15" t="n">
        <x:v>16</x:v>
      </x:c>
      <x:c r="H3143" s="15" t="n">
        <x:v>60</x:v>
      </x:c>
    </x:row>
    <x:row r="3144" ht="52" customHeight="1">
      <x:c r="A3144" s="13" t="str">
        <x:v>W5-P04-Z08</x:v>
      </x:c>
      <x:c r="B3144" s="13" t="str">
        <x:v>Gorge du Vent Traversant</x:v>
      </x:c>
      <x:c r="C3144" s="13" t="str">
        <x:v>Guerre</x:v>
      </x:c>
      <x:c r="D3144" s="13" t="str">
        <x:v>V5 Territoires des cinq mondes</x:v>
      </x:c>
      <x:c r="E3144" s="13" t="str">
        <x:v>Lire Guerre</x:v>
      </x:c>
      <x:c r="F3144" s="13" t="str">
        <x:v>Extension V5</x:v>
      </x:c>
      <x:c r="G3144" s="15" t="n">
        <x:v>16</x:v>
      </x:c>
      <x:c r="H3144" s="15" t="n">
        <x:v>61</x:v>
      </x:c>
    </x:row>
    <x:row r="3145" ht="52" customHeight="1">
      <x:c r="A3145" s="13" t="str">
        <x:v>W5-P04-Z09</x:v>
      </x:c>
      <x:c r="B3145" s="13" t="str">
        <x:v>Piton de l’Œil Salé</x:v>
      </x:c>
      <x:c r="C3145" s="13" t="str">
        <x:v>Guerre</x:v>
      </x:c>
      <x:c r="D3145" s="13" t="str">
        <x:v>V5 Territoires des cinq mondes</x:v>
      </x:c>
      <x:c r="E3145" s="13" t="str">
        <x:v>Lire Guerre</x:v>
      </x:c>
      <x:c r="F3145" s="13" t="str">
        <x:v>Extension V5</x:v>
      </x:c>
      <x:c r="G3145" s="15" t="n">
        <x:v>16</x:v>
      </x:c>
      <x:c r="H3145" s="15" t="n">
        <x:v>62</x:v>
      </x:c>
    </x:row>
    <x:row r="3146" ht="52" customHeight="1">
      <x:c r="A3146" s="13" t="str">
        <x:v>W5-P04-Z10</x:v>
      </x:c>
      <x:c r="B3146" s="13" t="str">
        <x:v>Réserve du Feu Bas</x:v>
      </x:c>
      <x:c r="C3146" s="13" t="str">
        <x:v>Guerre</x:v>
      </x:c>
      <x:c r="D3146" s="13" t="str">
        <x:v>V5 Territoires des cinq mondes</x:v>
      </x:c>
      <x:c r="E3146" s="13" t="str">
        <x:v>Lire Guerre</x:v>
      </x:c>
      <x:c r="F3146" s="13" t="str">
        <x:v>Extension V5</x:v>
      </x:c>
      <x:c r="G3146" s="15" t="n">
        <x:v>16</x:v>
      </x:c>
      <x:c r="H3146" s="15" t="n">
        <x:v>63</x:v>
      </x:c>
    </x:row>
    <x:row r="3147" ht="52" customHeight="1">
      <x:c r="A3147" s="13" t="str">
        <x:v>W5-P04-Z11</x:v>
      </x:c>
      <x:c r="B3147" s="13" t="str">
        <x:v>Plateau du Défi des Feux</x:v>
      </x:c>
      <x:c r="C3147" s="13" t="str">
        <x:v>Guerre</x:v>
      </x:c>
      <x:c r="D3147" s="13" t="str">
        <x:v>V5 Territoires des cinq mondes</x:v>
      </x:c>
      <x:c r="E3147" s="13" t="str">
        <x:v>Lire Guerre</x:v>
      </x:c>
      <x:c r="F3147" s="13" t="str">
        <x:v>Extension V5</x:v>
      </x:c>
      <x:c r="G3147" s="15" t="n">
        <x:v>16</x:v>
      </x:c>
      <x:c r="H3147" s="15" t="n">
        <x:v>64</x:v>
      </x:c>
    </x:row>
    <x:row r="3148" ht="52" customHeight="1">
      <x:c r="A3148" s="13" t="str">
        <x:v>W5-P04-Z12</x:v>
      </x:c>
      <x:c r="B3148" s="13" t="str">
        <x:v>Phare du Retour Éprouvé</x:v>
      </x:c>
      <x:c r="C3148" s="13" t="str">
        <x:v>Guerre</x:v>
      </x:c>
      <x:c r="D3148" s="13" t="str">
        <x:v>V5 Territoires des cinq mondes</x:v>
      </x:c>
      <x:c r="E3148" s="13" t="str">
        <x:v>Lire Guerre</x:v>
      </x:c>
      <x:c r="F3148" s="13" t="str">
        <x:v>Extension V5</x:v>
      </x:c>
      <x:c r="G3148" s="15" t="n">
        <x:v>16</x:v>
      </x:c>
      <x:c r="H3148" s="15" t="n">
        <x:v>65</x:v>
      </x:c>
    </x:row>
    <x:row r="3149" ht="52" customHeight="1">
      <x:c r="A3149" s="13" t="str">
        <x:v>W5-P04-Z13</x:v>
      </x:c>
      <x:c r="B3149" s="13" t="str">
        <x:v>Passe des Coques Lentes</x:v>
      </x:c>
      <x:c r="C3149" s="13" t="str">
        <x:v>Guerre</x:v>
      </x:c>
      <x:c r="D3149" s="13" t="str">
        <x:v>V5 Territoires des cinq mondes</x:v>
      </x:c>
      <x:c r="E3149" s="13" t="str">
        <x:v>Lire Guerre</x:v>
      </x:c>
      <x:c r="F3149" s="13" t="str">
        <x:v>Extension V5</x:v>
      </x:c>
      <x:c r="G3149" s="15" t="n">
        <x:v>16</x:v>
      </x:c>
      <x:c r="H3149" s="15" t="n">
        <x:v>66</x:v>
      </x:c>
    </x:row>
    <x:row r="3150" ht="52" customHeight="1">
      <x:c r="A3150" s="13" t="str">
        <x:v>W5-P04-Z14</x:v>
      </x:c>
      <x:c r="B3150" s="13" t="str">
        <x:v>Ponton des Marteaux</x:v>
      </x:c>
      <x:c r="C3150" s="13" t="str">
        <x:v>Guerre</x:v>
      </x:c>
      <x:c r="D3150" s="13" t="str">
        <x:v>V5 Territoires des cinq mondes</x:v>
      </x:c>
      <x:c r="E3150" s="13" t="str">
        <x:v>Lire Guerre</x:v>
      </x:c>
      <x:c r="F3150" s="13" t="str">
        <x:v>Extension V5</x:v>
      </x:c>
      <x:c r="G3150" s="15" t="n">
        <x:v>16</x:v>
      </x:c>
      <x:c r="H3150" s="15" t="n">
        <x:v>67</x:v>
      </x:c>
    </x:row>
    <x:row r="3151" ht="52" customHeight="1">
      <x:c r="A3151" s="13" t="str">
        <x:v>W5-P04-Z15</x:v>
      </x:c>
      <x:c r="B3151" s="13" t="str">
        <x:v>Tour de la Chaîne Noire</x:v>
      </x:c>
      <x:c r="C3151" s="13" t="str">
        <x:v>Guerre</x:v>
      </x:c>
      <x:c r="D3151" s="13" t="str">
        <x:v>V5 Territoires des cinq mondes</x:v>
      </x:c>
      <x:c r="E3151" s="13" t="str">
        <x:v>Lire Guerre</x:v>
      </x:c>
      <x:c r="F3151" s="13" t="str">
        <x:v>Extension V5</x:v>
      </x:c>
      <x:c r="G3151" s="15" t="n">
        <x:v>16</x:v>
      </x:c>
      <x:c r="H3151" s="15" t="n">
        <x:v>68</x:v>
      </x:c>
    </x:row>
    <x:row r="3152" ht="52" customHeight="1">
      <x:c r="A3152" s="13" t="str">
        <x:v>W5-P04-Z16</x:v>
      </x:c>
      <x:c r="B3152" s="13" t="str">
        <x:v>Atelier du Bois Minéral</x:v>
      </x:c>
      <x:c r="C3152" s="13" t="str">
        <x:v>Guerre</x:v>
      </x:c>
      <x:c r="D3152" s="13" t="str">
        <x:v>V5 Territoires des cinq mondes</x:v>
      </x:c>
      <x:c r="E3152" s="13" t="str">
        <x:v>Lire Guerre</x:v>
      </x:c>
      <x:c r="F3152" s="13" t="str">
        <x:v>Extension V5</x:v>
      </x:c>
      <x:c r="G3152" s="15" t="n">
        <x:v>16</x:v>
      </x:c>
      <x:c r="H3152" s="15" t="n">
        <x:v>69</x:v>
      </x:c>
    </x:row>
    <x:row r="3153" ht="52" customHeight="1">
      <x:c r="A3153" s="13" t="str">
        <x:v>W5-P04-Z17</x:v>
      </x:c>
      <x:c r="B3153" s="13" t="str">
        <x:v>Bassin des Amarres Croisées</x:v>
      </x:c>
      <x:c r="C3153" s="13" t="str">
        <x:v>Guerre</x:v>
      </x:c>
      <x:c r="D3153" s="13" t="str">
        <x:v>V5 Territoires des cinq mondes</x:v>
      </x:c>
      <x:c r="E3153" s="13" t="str">
        <x:v>Lire Guerre</x:v>
      </x:c>
      <x:c r="F3153" s="13" t="str">
        <x:v>Extension V5</x:v>
      </x:c>
      <x:c r="G3153" s="15" t="n">
        <x:v>16</x:v>
      </x:c>
      <x:c r="H3153" s="15" t="n">
        <x:v>70</x:v>
      </x:c>
    </x:row>
    <x:row r="3154" ht="52" customHeight="1">
      <x:c r="A3154" s="13" t="str">
        <x:v>W5-P04-Z18</x:v>
      </x:c>
      <x:c r="B3154" s="13" t="str">
        <x:v>Sortie des Petites Voiles</x:v>
      </x:c>
      <x:c r="C3154" s="13" t="str">
        <x:v>Guerre</x:v>
      </x:c>
      <x:c r="D3154" s="13" t="str">
        <x:v>V5 Territoires des cinq mondes</x:v>
      </x:c>
      <x:c r="E3154" s="13" t="str">
        <x:v>Lire Guerre</x:v>
      </x:c>
      <x:c r="F3154" s="13" t="str">
        <x:v>Extension V5</x:v>
      </x:c>
      <x:c r="G3154" s="15" t="n">
        <x:v>16</x:v>
      </x:c>
      <x:c r="H3154" s="15" t="n">
        <x:v>71</x:v>
      </x:c>
    </x:row>
    <x:row r="3155" ht="52" customHeight="1">
      <x:c r="A3155" s="13" t="str">
        <x:v>W5-P04-Z19</x:v>
      </x:c>
      <x:c r="B3155" s="13" t="str">
        <x:v>Crique des Derniers Arrivants</x:v>
      </x:c>
      <x:c r="C3155" s="13" t="str">
        <x:v>Guerre</x:v>
      </x:c>
      <x:c r="D3155" s="13" t="str">
        <x:v>V5 Territoires des cinq mondes</x:v>
      </x:c>
      <x:c r="E3155" s="13" t="str">
        <x:v>Lire Guerre</x:v>
      </x:c>
      <x:c r="F3155" s="13" t="str">
        <x:v>Extension V5</x:v>
      </x:c>
      <x:c r="G3155" s="15" t="n">
        <x:v>16</x:v>
      </x:c>
      <x:c r="H3155" s="15" t="n">
        <x:v>72</x:v>
      </x:c>
    </x:row>
    <x:row r="3156" ht="52" customHeight="1">
      <x:c r="A3156" s="13" t="str">
        <x:v>W5-P04-Z20</x:v>
      </x:c>
      <x:c r="B3156" s="13" t="str">
        <x:v>Montée des Brancards</x:v>
      </x:c>
      <x:c r="C3156" s="13" t="str">
        <x:v>Guerre</x:v>
      </x:c>
      <x:c r="D3156" s="13" t="str">
        <x:v>V5 Territoires des cinq mondes</x:v>
      </x:c>
      <x:c r="E3156" s="13" t="str">
        <x:v>Lire Guerre</x:v>
      </x:c>
      <x:c r="F3156" s="13" t="str">
        <x:v>Extension V5</x:v>
      </x:c>
      <x:c r="G3156" s="15" t="n">
        <x:v>16</x:v>
      </x:c>
      <x:c r="H3156" s="15" t="n">
        <x:v>73</x:v>
      </x:c>
    </x:row>
    <x:row r="3157" ht="52" customHeight="1">
      <x:c r="A3157" s="13" t="str">
        <x:v>W5-P04-Z21</x:v>
      </x:c>
      <x:c r="B3157" s="13" t="str">
        <x:v>Belvédère du Feu Patient</x:v>
      </x:c>
      <x:c r="C3157" s="13" t="str">
        <x:v>Guerre</x:v>
      </x:c>
      <x:c r="D3157" s="13" t="str">
        <x:v>V5 Territoires des cinq mondes</x:v>
      </x:c>
      <x:c r="E3157" s="13" t="str">
        <x:v>Lire Guerre</x:v>
      </x:c>
      <x:c r="F3157" s="13" t="str">
        <x:v>Extension V5</x:v>
      </x:c>
      <x:c r="G3157" s="15" t="n">
        <x:v>16</x:v>
      </x:c>
      <x:c r="H3157" s="15" t="n">
        <x:v>74</x:v>
      </x:c>
    </x:row>
    <x:row r="3158" ht="52" customHeight="1">
      <x:c r="A3158" s="13" t="str">
        <x:v>W5-P04-Z22</x:v>
      </x:c>
      <x:c r="B3158" s="13" t="str">
        <x:v>Refuge des Rations Liées</x:v>
      </x:c>
      <x:c r="C3158" s="13" t="str">
        <x:v>Guerre</x:v>
      </x:c>
      <x:c r="D3158" s="13" t="str">
        <x:v>V5 Territoires des cinq mondes</x:v>
      </x:c>
      <x:c r="E3158" s="13" t="str">
        <x:v>Lire Guerre</x:v>
      </x:c>
      <x:c r="F3158" s="13" t="str">
        <x:v>Extension V5</x:v>
      </x:c>
      <x:c r="G3158" s="15" t="n">
        <x:v>16</x:v>
      </x:c>
      <x:c r="H3158" s="15" t="n">
        <x:v>75</x:v>
      </x:c>
    </x:row>
    <x:row r="3159" ht="52" customHeight="1">
      <x:c r="A3159" s="13" t="str">
        <x:v>W5-P04-Z23</x:v>
      </x:c>
      <x:c r="B3159" s="13" t="str">
        <x:v>Seuil du Dernier Poursuivant</x:v>
      </x:c>
      <x:c r="C3159" s="13" t="str">
        <x:v>Guerre</x:v>
      </x:c>
      <x:c r="D3159" s="13" t="str">
        <x:v>V5 Territoires des cinq mondes</x:v>
      </x:c>
      <x:c r="E3159" s="13" t="str">
        <x:v>Lire Guerre</x:v>
      </x:c>
      <x:c r="F3159" s="13" t="str">
        <x:v>Extension V5</x:v>
      </x:c>
      <x:c r="G3159" s="15" t="n">
        <x:v>16</x:v>
      </x:c>
      <x:c r="H3159" s="15" t="n">
        <x:v>76</x:v>
      </x:c>
    </x:row>
    <x:row r="3160" ht="52" customHeight="1">
      <x:c r="A3160" s="13" t="str">
        <x:v>W5-P04-Z24</x:v>
      </x:c>
      <x:c r="B3160" s="13" t="str">
        <x:v>Quai des Routes Séparées</x:v>
      </x:c>
      <x:c r="C3160" s="13" t="str">
        <x:v>Guerre</x:v>
      </x:c>
      <x:c r="D3160" s="13" t="str">
        <x:v>V5 Territoires des cinq mondes</x:v>
      </x:c>
      <x:c r="E3160" s="13" t="str">
        <x:v>Lire Guerre</x:v>
      </x:c>
      <x:c r="F3160" s="13" t="str">
        <x:v>Extension V5</x:v>
      </x:c>
      <x:c r="G3160" s="15" t="n">
        <x:v>16</x:v>
      </x:c>
      <x:c r="H3160" s="15" t="n">
        <x:v>77</x:v>
      </x:c>
    </x:row>
    <x:row r="3161" ht="52" customHeight="1">
      <x:c r="A3161" s="13" t="str">
        <x:v>W5-P05-Z01</x:v>
      </x:c>
      <x:c r="B3161" s="13" t="str">
        <x:v>Débarcadère de la Moraine</x:v>
      </x:c>
      <x:c r="C3161" s="13" t="str">
        <x:v>Guerre</x:v>
      </x:c>
      <x:c r="D3161" s="13" t="str">
        <x:v>V5 Territoires des cinq mondes</x:v>
      </x:c>
      <x:c r="E3161" s="13" t="str">
        <x:v>Lire Guerre</x:v>
      </x:c>
      <x:c r="F3161" s="13" t="str">
        <x:v>Extension V5</x:v>
      </x:c>
      <x:c r="G3161" s="15" t="n">
        <x:v>16</x:v>
      </x:c>
      <x:c r="H3161" s="15" t="n">
        <x:v>78</x:v>
      </x:c>
    </x:row>
    <x:row r="3162" ht="52" customHeight="1">
      <x:c r="A3162" s="13" t="str">
        <x:v>W5-P05-Z02</x:v>
      </x:c>
      <x:c r="B3162" s="13" t="str">
        <x:v>Plaques du Son Grave</x:v>
      </x:c>
      <x:c r="C3162" s="13" t="str">
        <x:v>Guerre</x:v>
      </x:c>
      <x:c r="D3162" s="13" t="str">
        <x:v>V5 Territoires des cinq mondes</x:v>
      </x:c>
      <x:c r="E3162" s="13" t="str">
        <x:v>Lire Guerre</x:v>
      </x:c>
      <x:c r="F3162" s="13" t="str">
        <x:v>Extension V5</x:v>
      </x:c>
      <x:c r="G3162" s="15" t="n">
        <x:v>16</x:v>
      </x:c>
      <x:c r="H3162" s="15" t="n">
        <x:v>79</x:v>
      </x:c>
    </x:row>
    <x:row r="3163" ht="52" customHeight="1">
      <x:c r="A3163" s="13" t="str">
        <x:v>W5-P05-Z03</x:v>
      </x:c>
      <x:c r="B3163" s="13" t="str">
        <x:v>Borne du Vent Coupé</x:v>
      </x:c>
      <x:c r="C3163" s="13" t="str">
        <x:v>Guerre</x:v>
      </x:c>
      <x:c r="D3163" s="13" t="str">
        <x:v>V5 Territoires des cinq mondes</x:v>
      </x:c>
      <x:c r="E3163" s="13" t="str">
        <x:v>Lire Guerre</x:v>
      </x:c>
      <x:c r="F3163" s="13" t="str">
        <x:v>Extension V5</x:v>
      </x:c>
      <x:c r="G3163" s="15" t="n">
        <x:v>16</x:v>
      </x:c>
      <x:c r="H3163" s="15" t="n">
        <x:v>80</x:v>
      </x:c>
    </x:row>
    <x:row r="3164" ht="52" customHeight="1">
      <x:c r="A3164" s="13" t="str">
        <x:v>W5-P05-Z04</x:v>
      </x:c>
      <x:c r="B3164" s="13" t="str">
        <x:v>Cache sous la Pierre Blanche</x:v>
      </x:c>
      <x:c r="C3164" s="13" t="str">
        <x:v>Guerre</x:v>
      </x:c>
      <x:c r="D3164" s="13" t="str">
        <x:v>V5 Territoires des cinq mondes</x:v>
      </x:c>
      <x:c r="E3164" s="13" t="str">
        <x:v>Lire Guerre</x:v>
      </x:c>
      <x:c r="F3164" s="13" t="str">
        <x:v>Extension V5</x:v>
      </x:c>
      <x:c r="G3164" s="15" t="n">
        <x:v>16</x:v>
      </x:c>
      <x:c r="H3164" s="15" t="n">
        <x:v>81</x:v>
      </x:c>
    </x:row>
    <x:row r="3165" ht="52" customHeight="1">
      <x:c r="A3165" s="13" t="str">
        <x:v>W5-P05-Z05</x:v>
      </x:c>
      <x:c r="B3165" s="13" t="str">
        <x:v>Courbe du Guide Rival</x:v>
      </x:c>
      <x:c r="C3165" s="13" t="str">
        <x:v>Guerre</x:v>
      </x:c>
      <x:c r="D3165" s="13" t="str">
        <x:v>V5 Territoires des cinq mondes</x:v>
      </x:c>
      <x:c r="E3165" s="13" t="str">
        <x:v>Lire Guerre</x:v>
      </x:c>
      <x:c r="F3165" s="13" t="str">
        <x:v>Extension V5</x:v>
      </x:c>
      <x:c r="G3165" s="15" t="n">
        <x:v>16</x:v>
      </x:c>
      <x:c r="H3165" s="15" t="n">
        <x:v>82</x:v>
      </x:c>
    </x:row>
    <x:row r="3166" ht="52" customHeight="1">
      <x:c r="A3166" s="13" t="str">
        <x:v>W5-P05-Z06</x:v>
      </x:c>
      <x:c r="B3166" s="13" t="str">
        <x:v>Pied du Premier Palan</x:v>
      </x:c>
      <x:c r="C3166" s="13" t="str">
        <x:v>Guerre</x:v>
      </x:c>
      <x:c r="D3166" s="13" t="str">
        <x:v>V5 Territoires des cinq mondes</x:v>
      </x:c>
      <x:c r="E3166" s="13" t="str">
        <x:v>Lire Guerre</x:v>
      </x:c>
      <x:c r="F3166" s="13" t="str">
        <x:v>Extension V5</x:v>
      </x:c>
      <x:c r="G3166" s="15" t="n">
        <x:v>16</x:v>
      </x:c>
      <x:c r="H3166" s="15" t="n">
        <x:v>83</x:v>
      </x:c>
    </x:row>
    <x:row r="3167" ht="52" customHeight="1">
      <x:c r="A3167" s="13" t="str">
        <x:v>W5-P05-Z07</x:v>
      </x:c>
      <x:c r="B3167" s="13" t="str">
        <x:v>Corniche de la Première Corde</x:v>
      </x:c>
      <x:c r="C3167" s="13" t="str">
        <x:v>Guerre</x:v>
      </x:c>
      <x:c r="D3167" s="13" t="str">
        <x:v>V5 Territoires des cinq mondes</x:v>
      </x:c>
      <x:c r="E3167" s="13" t="str">
        <x:v>Lire Guerre</x:v>
      </x:c>
      <x:c r="F3167" s="13" t="str">
        <x:v>Extension V5</x:v>
      </x:c>
      <x:c r="G3167" s="15" t="n">
        <x:v>16</x:v>
      </x:c>
      <x:c r="H3167" s="15" t="n">
        <x:v>84</x:v>
      </x:c>
    </x:row>
    <x:row r="3168" ht="52" customHeight="1">
      <x:c r="A3168" s="13" t="str">
        <x:v>W5-P05-Z08</x:v>
      </x:c>
      <x:c r="B3168" s="13" t="str">
        <x:v>Niche du Guetteur Aveuglé</x:v>
      </x:c>
      <x:c r="C3168" s="13" t="str">
        <x:v>Guerre</x:v>
      </x:c>
      <x:c r="D3168" s="13" t="str">
        <x:v>V5 Territoires des cinq mondes</x:v>
      </x:c>
      <x:c r="E3168" s="13" t="str">
        <x:v>Lire Guerre</x:v>
      </x:c>
      <x:c r="F3168" s="13" t="str">
        <x:v>Extension V5</x:v>
      </x:c>
      <x:c r="G3168" s="15" t="n">
        <x:v>16</x:v>
      </x:c>
      <x:c r="H3168" s="15" t="n">
        <x:v>85</x:v>
      </x:c>
    </x:row>
    <x:row r="3169" ht="52" customHeight="1">
      <x:c r="A3169" s="13" t="str">
        <x:v>W5-P05-Z09</x:v>
      </x:c>
      <x:c r="B3169" s="13" t="str">
        <x:v>Balcon des Charges Suspendues</x:v>
      </x:c>
      <x:c r="C3169" s="13" t="str">
        <x:v>Guerre</x:v>
      </x:c>
      <x:c r="D3169" s="13" t="str">
        <x:v>V5 Territoires des cinq mondes</x:v>
      </x:c>
      <x:c r="E3169" s="13" t="str">
        <x:v>Lire Guerre</x:v>
      </x:c>
      <x:c r="F3169" s="13" t="str">
        <x:v>Extension V5</x:v>
      </x:c>
      <x:c r="G3169" s="15" t="n">
        <x:v>16</x:v>
      </x:c>
      <x:c r="H3169" s="15" t="n">
        <x:v>86</x:v>
      </x:c>
    </x:row>
    <x:row r="3170" ht="52" customHeight="1">
      <x:c r="A3170" s="13" t="str">
        <x:v>W5-P05-Z10</x:v>
      </x:c>
      <x:c r="B3170" s="13" t="str">
        <x:v>Refuge de l’Anneau Ouest</x:v>
      </x:c>
      <x:c r="C3170" s="13" t="str">
        <x:v>Guerre</x:v>
      </x:c>
      <x:c r="D3170" s="13" t="str">
        <x:v>V5 Territoires des cinq mondes</x:v>
      </x:c>
      <x:c r="E3170" s="13" t="str">
        <x:v>Lire Guerre</x:v>
      </x:c>
      <x:c r="F3170" s="13" t="str">
        <x:v>Extension V5</x:v>
      </x:c>
      <x:c r="G3170" s="15" t="n">
        <x:v>16</x:v>
      </x:c>
      <x:c r="H3170" s="15" t="n">
        <x:v>87</x:v>
      </x:c>
    </x:row>
    <x:row r="3171" ht="52" customHeight="1">
      <x:c r="A3171" s="13" t="str">
        <x:v>W5-P05-Z11</x:v>
      </x:c>
      <x:c r="B3171" s="13" t="str">
        <x:v>Arête du Défi Voilé</x:v>
      </x:c>
      <x:c r="C3171" s="13" t="str">
        <x:v>Guerre</x:v>
      </x:c>
      <x:c r="D3171" s="13" t="str">
        <x:v>V5 Territoires des cinq mondes</x:v>
      </x:c>
      <x:c r="E3171" s="13" t="str">
        <x:v>Lire Guerre</x:v>
      </x:c>
      <x:c r="F3171" s="13" t="str">
        <x:v>Extension V5</x:v>
      </x:c>
      <x:c r="G3171" s="15" t="n">
        <x:v>16</x:v>
      </x:c>
      <x:c r="H3171" s="15" t="n">
        <x:v>88</x:v>
      </x:c>
    </x:row>
    <x:row r="3172" ht="52" customHeight="1">
      <x:c r="A3172" s="13" t="str">
        <x:v>W5-P05-Z12</x:v>
      </x:c>
      <x:c r="B3172" s="13" t="str">
        <x:v>Traverse des Deux Anneaux</x:v>
      </x:c>
      <x:c r="C3172" s="13" t="str">
        <x:v>Guerre</x:v>
      </x:c>
      <x:c r="D3172" s="13" t="str">
        <x:v>V5 Territoires des cinq mondes</x:v>
      </x:c>
      <x:c r="E3172" s="13" t="str">
        <x:v>Lire Guerre</x:v>
      </x:c>
      <x:c r="F3172" s="13" t="str">
        <x:v>Extension V5</x:v>
      </x:c>
      <x:c r="G3172" s="15" t="n">
        <x:v>16</x:v>
      </x:c>
      <x:c r="H3172" s="15" t="n">
        <x:v>89</x:v>
      </x:c>
    </x:row>
    <x:row r="3173" ht="52" customHeight="1">
      <x:c r="A3173" s="13" t="str">
        <x:v>W5-P05-Z13</x:v>
      </x:c>
      <x:c r="B3173" s="13" t="str">
        <x:v>Vestibule de la Vapeur Froide</x:v>
      </x:c>
      <x:c r="C3173" s="13" t="str">
        <x:v>Guerre</x:v>
      </x:c>
      <x:c r="D3173" s="13" t="str">
        <x:v>V5 Territoires des cinq mondes</x:v>
      </x:c>
      <x:c r="E3173" s="13" t="str">
        <x:v>Lire Guerre</x:v>
      </x:c>
      <x:c r="F3173" s="13" t="str">
        <x:v>Extension V5</x:v>
      </x:c>
      <x:c r="G3173" s="15" t="n">
        <x:v>16</x:v>
      </x:c>
      <x:c r="H3173" s="15" t="n">
        <x:v>90</x:v>
      </x:c>
    </x:row>
    <x:row r="3174" ht="52" customHeight="1">
      <x:c r="A3174" s="13" t="str">
        <x:v>W5-P05-Z14</x:v>
      </x:c>
      <x:c r="B3174" s="13" t="str">
        <x:v>Galerie des Deux Jets</x:v>
      </x:c>
      <x:c r="C3174" s="13" t="str">
        <x:v>Guerre</x:v>
      </x:c>
      <x:c r="D3174" s="13" t="str">
        <x:v>V5 Territoires des cinq mondes</x:v>
      </x:c>
      <x:c r="E3174" s="13" t="str">
        <x:v>Lire Guerre</x:v>
      </x:c>
      <x:c r="F3174" s="13" t="str">
        <x:v>Extension V5</x:v>
      </x:c>
      <x:c r="G3174" s="15" t="n">
        <x:v>16</x:v>
      </x:c>
      <x:c r="H3174" s="15" t="n">
        <x:v>91</x:v>
      </x:c>
    </x:row>
    <x:row r="3175" ht="52" customHeight="1">
      <x:c r="A3175" s="13" t="str">
        <x:v>W5-P05-Z15</x:v>
      </x:c>
      <x:c r="B3175" s="13" t="str">
        <x:v>Palier du Faux Souffle</x:v>
      </x:c>
      <x:c r="C3175" s="13" t="str">
        <x:v>Guerre</x:v>
      </x:c>
      <x:c r="D3175" s="13" t="str">
        <x:v>V5 Territoires des cinq mondes</x:v>
      </x:c>
      <x:c r="E3175" s="13" t="str">
        <x:v>Lire Guerre</x:v>
      </x:c>
      <x:c r="F3175" s="13" t="str">
        <x:v>Extension V5</x:v>
      </x:c>
      <x:c r="G3175" s="15" t="n">
        <x:v>16</x:v>
      </x:c>
      <x:c r="H3175" s="15" t="n">
        <x:v>92</x:v>
      </x:c>
    </x:row>
    <x:row r="3176" ht="52" customHeight="1">
      <x:c r="A3176" s="13" t="str">
        <x:v>W5-P05-Z16</x:v>
      </x:c>
      <x:c r="B3176" s="13" t="str">
        <x:v>Atelier du Joint Rouge</x:v>
      </x:c>
      <x:c r="C3176" s="13" t="str">
        <x:v>Guerre</x:v>
      </x:c>
      <x:c r="D3176" s="13" t="str">
        <x:v>V5 Territoires des cinq mondes</x:v>
      </x:c>
      <x:c r="E3176" s="13" t="str">
        <x:v>Lire Guerre</x:v>
      </x:c>
      <x:c r="F3176" s="13" t="str">
        <x:v>Extension V5</x:v>
      </x:c>
      <x:c r="G3176" s="15" t="n">
        <x:v>16</x:v>
      </x:c>
      <x:c r="H3176" s="15" t="n">
        <x:v>93</x:v>
      </x:c>
    </x:row>
    <x:row r="3177" ht="52" customHeight="1">
      <x:c r="A3177" s="13" t="str">
        <x:v>W5-P05-Z17</x:v>
      </x:c>
      <x:c r="B3177" s="13" t="str">
        <x:v>Chambre du Cordon Mobile</x:v>
      </x:c>
      <x:c r="C3177" s="13" t="str">
        <x:v>Guerre</x:v>
      </x:c>
      <x:c r="D3177" s="13" t="str">
        <x:v>V5 Territoires des cinq mondes</x:v>
      </x:c>
      <x:c r="E3177" s="13" t="str">
        <x:v>Lire Guerre</x:v>
      </x:c>
      <x:c r="F3177" s="13" t="str">
        <x:v>Extension V5</x:v>
      </x:c>
      <x:c r="G3177" s="15" t="n">
        <x:v>16</x:v>
      </x:c>
      <x:c r="H3177" s="15" t="n">
        <x:v>94</x:v>
      </x:c>
    </x:row>
    <x:row r="3178" ht="52" customHeight="1">
      <x:c r="A3178" s="13" t="str">
        <x:v>W5-P05-Z18</x:v>
      </x:c>
      <x:c r="B3178" s="13" t="str">
        <x:v>Porte du Souffle Haut</x:v>
      </x:c>
      <x:c r="C3178" s="13" t="str">
        <x:v>Guerre</x:v>
      </x:c>
      <x:c r="D3178" s="13" t="str">
        <x:v>V5 Territoires des cinq mondes</x:v>
      </x:c>
      <x:c r="E3178" s="13" t="str">
        <x:v>Lire Guerre</x:v>
      </x:c>
      <x:c r="F3178" s="13" t="str">
        <x:v>Extension V5</x:v>
      </x:c>
      <x:c r="G3178" s="15" t="n">
        <x:v>16</x:v>
      </x:c>
      <x:c r="H3178" s="15" t="n">
        <x:v>95</x:v>
      </x:c>
    </x:row>
    <x:row r="3179" ht="52" customHeight="1">
      <x:c r="A3179" s="13" t="str">
        <x:v>W5-P05-Z19</x:v>
      </x:c>
      <x:c r="B3179" s="13" t="str">
        <x:v>Appui du Dernier Anneau</x:v>
      </x:c>
      <x:c r="C3179" s="13" t="str">
        <x:v>Guerre</x:v>
      </x:c>
      <x:c r="D3179" s="13" t="str">
        <x:v>V5 Territoires des cinq mondes</x:v>
      </x:c>
      <x:c r="E3179" s="13" t="str">
        <x:v>Lire Guerre</x:v>
      </x:c>
      <x:c r="F3179" s="13" t="str">
        <x:v>Extension V5</x:v>
      </x:c>
      <x:c r="G3179" s="15" t="n">
        <x:v>16</x:v>
      </x:c>
      <x:c r="H3179" s="15" t="n">
        <x:v>96</x:v>
      </x:c>
    </x:row>
    <x:row r="3180" ht="52" customHeight="1">
      <x:c r="A3180" s="13" t="str">
        <x:v>W5-P05-Z20</x:v>
      </x:c>
      <x:c r="B3180" s="13" t="str">
        <x:v>Faille du Vétéran</x:v>
      </x:c>
      <x:c r="C3180" s="13" t="str">
        <x:v>Guerre</x:v>
      </x:c>
      <x:c r="D3180" s="13" t="str">
        <x:v>V5 Territoires des cinq mondes</x:v>
      </x:c>
      <x:c r="E3180" s="13" t="str">
        <x:v>Lire Guerre</x:v>
      </x:c>
      <x:c r="F3180" s="13" t="str">
        <x:v>Extension V5</x:v>
      </x:c>
      <x:c r="G3180" s="15" t="n">
        <x:v>16</x:v>
      </x:c>
      <x:c r="H3180" s="15" t="n">
        <x:v>97</x:v>
      </x:c>
    </x:row>
    <x:row r="3181" ht="52" customHeight="1">
      <x:c r="A3181" s="13" t="str">
        <x:v>W5-P05-Z21</x:v>
      </x:c>
      <x:c r="B3181" s="13" t="str">
        <x:v>Aiguille des Trois Reflets</x:v>
      </x:c>
      <x:c r="C3181" s="13" t="str">
        <x:v>Guerre</x:v>
      </x:c>
      <x:c r="D3181" s="13" t="str">
        <x:v>V5 Territoires des cinq mondes</x:v>
      </x:c>
      <x:c r="E3181" s="13" t="str">
        <x:v>Lire Guerre</x:v>
      </x:c>
      <x:c r="F3181" s="13" t="str">
        <x:v>Extension V5</x:v>
      </x:c>
      <x:c r="G3181" s="15" t="n">
        <x:v>16</x:v>
      </x:c>
      <x:c r="H3181" s="15" t="n">
        <x:v>98</x:v>
      </x:c>
    </x:row>
    <x:row r="3182" ht="52" customHeight="1">
      <x:c r="A3182" s="13" t="str">
        <x:v>W5-P05-Z22</x:v>
      </x:c>
      <x:c r="B3182" s="13" t="str">
        <x:v>Abri du Feu Haut</x:v>
      </x:c>
      <x:c r="C3182" s="13" t="str">
        <x:v>Guerre</x:v>
      </x:c>
      <x:c r="D3182" s="13" t="str">
        <x:v>V5 Territoires des cinq mondes</x:v>
      </x:c>
      <x:c r="E3182" s="13" t="str">
        <x:v>Lire Guerre</x:v>
      </x:c>
      <x:c r="F3182" s="13" t="str">
        <x:v>Extension V5</x:v>
      </x:c>
      <x:c r="G3182" s="15" t="n">
        <x:v>16</x:v>
      </x:c>
      <x:c r="H3182" s="15" t="n">
        <x:v>99</x:v>
      </x:c>
    </x:row>
    <x:row r="3183" ht="52" customHeight="1">
      <x:c r="A3183" s="13" t="str">
        <x:v>W5-P05-Z23</x:v>
      </x:c>
      <x:c r="B3183" s="13" t="str">
        <x:v>Gorge de la Proie Blanche</x:v>
      </x:c>
      <x:c r="C3183" s="13" t="str">
        <x:v>Guerre</x:v>
      </x:c>
      <x:c r="D3183" s="13" t="str">
        <x:v>V5 Territoires des cinq mondes</x:v>
      </x:c>
      <x:c r="E3183" s="13" t="str">
        <x:v>Lire Guerre</x:v>
      </x:c>
      <x:c r="F3183" s="13" t="str">
        <x:v>Extension V5</x:v>
      </x:c>
      <x:c r="G3183" s="15" t="n">
        <x:v>16</x:v>
      </x:c>
      <x:c r="H3183" s="15" t="n">
        <x:v>100</x:v>
      </x:c>
    </x:row>
    <x:row r="3184" ht="52" customHeight="1">
      <x:c r="A3184" s="13" t="str">
        <x:v>W5-P05-Z24</x:v>
      </x:c>
      <x:c r="B3184" s="13" t="str">
        <x:v>Le Dernier Repère du Vent</x:v>
      </x:c>
      <x:c r="C3184" s="13" t="str">
        <x:v>Guerre</x:v>
      </x:c>
      <x:c r="D3184" s="13" t="str">
        <x:v>V5 Territoires des cinq mondes</x:v>
      </x:c>
      <x:c r="E3184" s="13" t="str">
        <x:v>Lire Guerre</x:v>
      </x:c>
      <x:c r="F3184" s="13" t="str">
        <x:v>Extension V5</x:v>
      </x:c>
      <x:c r="G3184" s="15" t="n">
        <x:v>16</x:v>
      </x:c>
      <x:c r="H3184" s="15" t="n">
        <x:v>101</x:v>
      </x:c>
    </x:row>
    <x:row r="3185" ht="52" customHeight="1">
      <x:c r="A3185" s="13" t="str">
        <x:v>W5-P06-Z01</x:v>
      </x:c>
      <x:c r="B3185" s="13" t="str">
        <x:v>Aire des Premières Charges</x:v>
      </x:c>
      <x:c r="C3185" s="13" t="str">
        <x:v>Guerre</x:v>
      </x:c>
      <x:c r="D3185" s="13" t="str">
        <x:v>V5 Territoires des cinq mondes</x:v>
      </x:c>
      <x:c r="E3185" s="13" t="str">
        <x:v>Lire Guerre</x:v>
      </x:c>
      <x:c r="F3185" s="13" t="str">
        <x:v>Extension V5</x:v>
      </x:c>
      <x:c r="G3185" s="15" t="n">
        <x:v>16</x:v>
      </x:c>
      <x:c r="H3185" s="15" t="n">
        <x:v>102</x:v>
      </x:c>
    </x:row>
    <x:row r="3186" ht="52" customHeight="1">
      <x:c r="A3186" s="13" t="str">
        <x:v>W5-P06-Z02</x:v>
      </x:c>
      <x:c r="B3186" s="13" t="str">
        <x:v>Cour des Trois Portes</x:v>
      </x:c>
      <x:c r="C3186" s="13" t="str">
        <x:v>Guerre</x:v>
      </x:c>
      <x:c r="D3186" s="13" t="str">
        <x:v>V5 Territoires des cinq mondes</x:v>
      </x:c>
      <x:c r="E3186" s="13" t="str">
        <x:v>Lire Guerre</x:v>
      </x:c>
      <x:c r="F3186" s="13" t="str">
        <x:v>Extension V5</x:v>
      </x:c>
      <x:c r="G3186" s="15" t="n">
        <x:v>16</x:v>
      </x:c>
      <x:c r="H3186" s="15" t="n">
        <x:v>103</x:v>
      </x:c>
    </x:row>
    <x:row r="3187" ht="52" customHeight="1">
      <x:c r="A3187" s="13" t="str">
        <x:v>W5-P06-Z03</x:v>
      </x:c>
      <x:c r="B3187" s="13" t="str">
        <x:v>Rails de la Charge Fendue</x:v>
      </x:c>
      <x:c r="C3187" s="13" t="str">
        <x:v>Guerre</x:v>
      </x:c>
      <x:c r="D3187" s="13" t="str">
        <x:v>V5 Territoires des cinq mondes</x:v>
      </x:c>
      <x:c r="E3187" s="13" t="str">
        <x:v>Lire Guerre</x:v>
      </x:c>
      <x:c r="F3187" s="13" t="str">
        <x:v>Extension V5</x:v>
      </x:c>
      <x:c r="G3187" s="15" t="n">
        <x:v>16</x:v>
      </x:c>
      <x:c r="H3187" s="15" t="n">
        <x:v>104</x:v>
      </x:c>
    </x:row>
    <x:row r="3188" ht="52" customHeight="1">
      <x:c r="A3188" s="13" t="str">
        <x:v>W5-P06-Z04</x:v>
      </x:c>
      <x:c r="B3188" s="13" t="str">
        <x:v>Dépôt du Mandat Court</x:v>
      </x:c>
      <x:c r="C3188" s="13" t="str">
        <x:v>Guerre</x:v>
      </x:c>
      <x:c r="D3188" s="13" t="str">
        <x:v>V5 Territoires des cinq mondes</x:v>
      </x:c>
      <x:c r="E3188" s="13" t="str">
        <x:v>Lire Guerre</x:v>
      </x:c>
      <x:c r="F3188" s="13" t="str">
        <x:v>Extension V5</x:v>
      </x:c>
      <x:c r="G3188" s="15" t="n">
        <x:v>16</x:v>
      </x:c>
      <x:c r="H3188" s="15" t="n">
        <x:v>105</x:v>
      </x:c>
    </x:row>
    <x:row r="3189" ht="52" customHeight="1">
      <x:c r="A3189" s="13" t="str">
        <x:v>W5-P06-Z05</x:v>
      </x:c>
      <x:c r="B3189" s="13" t="str">
        <x:v>Seuil du Chef des Portes</x:v>
      </x:c>
      <x:c r="C3189" s="13" t="str">
        <x:v>Guerre</x:v>
      </x:c>
      <x:c r="D3189" s="13" t="str">
        <x:v>V5 Territoires des cinq mondes</x:v>
      </x:c>
      <x:c r="E3189" s="13" t="str">
        <x:v>Lire Guerre</x:v>
      </x:c>
      <x:c r="F3189" s="13" t="str">
        <x:v>Extension V5</x:v>
      </x:c>
      <x:c r="G3189" s="15" t="n">
        <x:v>16</x:v>
      </x:c>
      <x:c r="H3189" s="15" t="n">
        <x:v>106</x:v>
      </x:c>
    </x:row>
    <x:row r="3190" ht="52" customHeight="1">
      <x:c r="A3190" s="13" t="str">
        <x:v>W5-P06-Z06</x:v>
      </x:c>
      <x:c r="B3190" s="13" t="str">
        <x:v>Port de la Montée Réelle</x:v>
      </x:c>
      <x:c r="C3190" s="13" t="str">
        <x:v>Guerre</x:v>
      </x:c>
      <x:c r="D3190" s="13" t="str">
        <x:v>V5 Territoires des cinq mondes</x:v>
      </x:c>
      <x:c r="E3190" s="13" t="str">
        <x:v>Lire Guerre</x:v>
      </x:c>
      <x:c r="F3190" s="13" t="str">
        <x:v>Extension V5</x:v>
      </x:c>
      <x:c r="G3190" s="15" t="n">
        <x:v>16</x:v>
      </x:c>
      <x:c r="H3190" s="15" t="n">
        <x:v>107</x:v>
      </x:c>
    </x:row>
    <x:row r="3191" ht="52" customHeight="1">
      <x:c r="A3191" s="13" t="str">
        <x:v>W5-P06-Z07</x:v>
      </x:c>
      <x:c r="B3191" s="13" t="str">
        <x:v>Escaliers des Hautes Pierres</x:v>
      </x:c>
      <x:c r="C3191" s="13" t="str">
        <x:v>Guerre</x:v>
      </x:c>
      <x:c r="D3191" s="13" t="str">
        <x:v>V5 Territoires des cinq mondes</x:v>
      </x:c>
      <x:c r="E3191" s="13" t="str">
        <x:v>Lire Guerre</x:v>
      </x:c>
      <x:c r="F3191" s="13" t="str">
        <x:v>Extension V5</x:v>
      </x:c>
      <x:c r="G3191" s="15" t="n">
        <x:v>16</x:v>
      </x:c>
      <x:c r="H3191" s="15" t="n">
        <x:v>108</x:v>
      </x:c>
    </x:row>
    <x:row r="3192" ht="52" customHeight="1">
      <x:c r="A3192" s="13" t="str">
        <x:v>W5-P06-Z08</x:v>
      </x:c>
      <x:c r="B3192" s="13" t="str">
        <x:v>Balcon du Témoin Caché</x:v>
      </x:c>
      <x:c r="C3192" s="13" t="str">
        <x:v>Guerre</x:v>
      </x:c>
      <x:c r="D3192" s="13" t="str">
        <x:v>V5 Territoires des cinq mondes</x:v>
      </x:c>
      <x:c r="E3192" s="13" t="str">
        <x:v>Lire Guerre</x:v>
      </x:c>
      <x:c r="F3192" s="13" t="str">
        <x:v>Extension V5</x:v>
      </x:c>
      <x:c r="G3192" s="15" t="n">
        <x:v>16</x:v>
      </x:c>
      <x:c r="H3192" s="15" t="n">
        <x:v>109</x:v>
      </x:c>
    </x:row>
    <x:row r="3193" ht="52" customHeight="1">
      <x:c r="A3193" s="13" t="str">
        <x:v>W5-P06-Z09</x:v>
      </x:c>
      <x:c r="B3193" s="13" t="str">
        <x:v>Ascenseur aux Deux Commandes</x:v>
      </x:c>
      <x:c r="C3193" s="13" t="str">
        <x:v>Guerre</x:v>
      </x:c>
      <x:c r="D3193" s="13" t="str">
        <x:v>V5 Territoires des cinq mondes</x:v>
      </x:c>
      <x:c r="E3193" s="13" t="str">
        <x:v>Lire Guerre</x:v>
      </x:c>
      <x:c r="F3193" s="13" t="str">
        <x:v>Extension V5</x:v>
      </x:c>
      <x:c r="G3193" s="15" t="n">
        <x:v>16</x:v>
      </x:c>
      <x:c r="H3193" s="15" t="n">
        <x:v>110</x:v>
      </x:c>
    </x:row>
    <x:row r="3194" ht="52" customHeight="1">
      <x:c r="A3194" s="13" t="str">
        <x:v>W5-P06-Z10</x:v>
      </x:c>
      <x:c r="B3194" s="13" t="str">
        <x:v>Archive du Relevé Partiel</x:v>
      </x:c>
      <x:c r="C3194" s="13" t="str">
        <x:v>Guerre</x:v>
      </x:c>
      <x:c r="D3194" s="13" t="str">
        <x:v>V5 Territoires des cinq mondes</x:v>
      </x:c>
      <x:c r="E3194" s="13" t="str">
        <x:v>Lire Guerre</x:v>
      </x:c>
      <x:c r="F3194" s="13" t="str">
        <x:v>Extension V5</x:v>
      </x:c>
      <x:c r="G3194" s="15" t="n">
        <x:v>16</x:v>
      </x:c>
      <x:c r="H3194" s="15" t="n">
        <x:v>111</x:v>
      </x:c>
    </x:row>
    <x:row r="3195" ht="52" customHeight="1">
      <x:c r="A3195" s="13" t="str">
        <x:v>W5-P06-Z11</x:v>
      </x:c>
      <x:c r="B3195" s="13" t="str">
        <x:v>Galerie de la Coalition Brisée</x:v>
      </x:c>
      <x:c r="C3195" s="13" t="str">
        <x:v>Guerre</x:v>
      </x:c>
      <x:c r="D3195" s="13" t="str">
        <x:v>V5 Territoires des cinq mondes</x:v>
      </x:c>
      <x:c r="E3195" s="13" t="str">
        <x:v>Lire Guerre</x:v>
      </x:c>
      <x:c r="F3195" s="13" t="str">
        <x:v>Extension V5</x:v>
      </x:c>
      <x:c r="G3195" s="15" t="n">
        <x:v>16</x:v>
      </x:c>
      <x:c r="H3195" s="15" t="n">
        <x:v>112</x:v>
      </x:c>
    </x:row>
    <x:row r="3196" ht="52" customHeight="1">
      <x:c r="A3196" s="13" t="str">
        <x:v>W5-P06-Z12</x:v>
      </x:c>
      <x:c r="B3196" s="13" t="str">
        <x:v>Port Haut des Navettes</x:v>
      </x:c>
      <x:c r="C3196" s="13" t="str">
        <x:v>Guerre</x:v>
      </x:c>
      <x:c r="D3196" s="13" t="str">
        <x:v>V5 Territoires des cinq mondes</x:v>
      </x:c>
      <x:c r="E3196" s="13" t="str">
        <x:v>Lire Guerre</x:v>
      </x:c>
      <x:c r="F3196" s="13" t="str">
        <x:v>Extension V5</x:v>
      </x:c>
      <x:c r="G3196" s="15" t="n">
        <x:v>16</x:v>
      </x:c>
      <x:c r="H3196" s="15" t="n">
        <x:v>113</x:v>
      </x:c>
    </x:row>
    <x:row r="3197" ht="52" customHeight="1">
      <x:c r="A3197" s="13" t="str">
        <x:v>W5-P06-Z13</x:v>
      </x:c>
      <x:c r="B3197" s="13" t="str">
        <x:v>Sas de l’Anneau Muet</x:v>
      </x:c>
      <x:c r="C3197" s="13" t="str">
        <x:v>Guerre</x:v>
      </x:c>
      <x:c r="D3197" s="13" t="str">
        <x:v>V5 Territoires des cinq mondes</x:v>
      </x:c>
      <x:c r="E3197" s="13" t="str">
        <x:v>Lire Guerre</x:v>
      </x:c>
      <x:c r="F3197" s="13" t="str">
        <x:v>Extension V5</x:v>
      </x:c>
      <x:c r="G3197" s="15" t="n">
        <x:v>16</x:v>
      </x:c>
      <x:c r="H3197" s="15" t="n">
        <x:v>114</x:v>
      </x:c>
    </x:row>
    <x:row r="3198" ht="52" customHeight="1">
      <x:c r="A3198" s="13" t="str">
        <x:v>W5-P06-Z14</x:v>
      </x:c>
      <x:c r="B3198" s="13" t="str">
        <x:v>Coursive des Hublots Noirs</x:v>
      </x:c>
      <x:c r="C3198" s="13" t="str">
        <x:v>Guerre</x:v>
      </x:c>
      <x:c r="D3198" s="13" t="str">
        <x:v>V5 Territoires des cinq mondes</x:v>
      </x:c>
      <x:c r="E3198" s="13" t="str">
        <x:v>Lire Guerre</x:v>
      </x:c>
      <x:c r="F3198" s="13" t="str">
        <x:v>Extension V5</x:v>
      </x:c>
      <x:c r="G3198" s="15" t="n">
        <x:v>16</x:v>
      </x:c>
      <x:c r="H3198" s="15" t="n">
        <x:v>115</x:v>
      </x:c>
    </x:row>
    <x:row r="3199" ht="52" customHeight="1">
      <x:c r="A3199" s="13" t="str">
        <x:v>W5-P06-Z15</x:v>
      </x:c>
      <x:c r="B3199" s="13" t="str">
        <x:v>Relais des Images Retardées</x:v>
      </x:c>
      <x:c r="C3199" s="13" t="str">
        <x:v>Guerre</x:v>
      </x:c>
      <x:c r="D3199" s="13" t="str">
        <x:v>V5 Territoires des cinq mondes</x:v>
      </x:c>
      <x:c r="E3199" s="13" t="str">
        <x:v>Lire Guerre</x:v>
      </x:c>
      <x:c r="F3199" s="13" t="str">
        <x:v>Extension V5</x:v>
      </x:c>
      <x:c r="G3199" s="15" t="n">
        <x:v>16</x:v>
      </x:c>
      <x:c r="H3199" s="15" t="n">
        <x:v>116</x:v>
      </x:c>
    </x:row>
    <x:row r="3200" ht="52" customHeight="1">
      <x:c r="A3200" s="13" t="str">
        <x:v>W5-P06-Z16</x:v>
      </x:c>
      <x:c r="B3200" s="13" t="str">
        <x:v>Réserve de l’Énergie Comptée</x:v>
      </x:c>
      <x:c r="C3200" s="13" t="str">
        <x:v>Guerre</x:v>
      </x:c>
      <x:c r="D3200" s="13" t="str">
        <x:v>V5 Territoires des cinq mondes</x:v>
      </x:c>
      <x:c r="E3200" s="13" t="str">
        <x:v>Lire Guerre</x:v>
      </x:c>
      <x:c r="F3200" s="13" t="str">
        <x:v>Extension V5</x:v>
      </x:c>
      <x:c r="G3200" s="15" t="n">
        <x:v>16</x:v>
      </x:c>
      <x:c r="H3200" s="15" t="n">
        <x:v>117</x:v>
      </x:c>
    </x:row>
    <x:row r="3201" ht="52" customHeight="1">
      <x:c r="A3201" s="13" t="str">
        <x:v>W5-P06-Z17</x:v>
      </x:c>
      <x:c r="B3201" s="13" t="str">
        <x:v>Carrefour des Trois Sas</x:v>
      </x:c>
      <x:c r="C3201" s="13" t="str">
        <x:v>Guerre</x:v>
      </x:c>
      <x:c r="D3201" s="13" t="str">
        <x:v>V5 Territoires des cinq mondes</x:v>
      </x:c>
      <x:c r="E3201" s="13" t="str">
        <x:v>Lire Guerre</x:v>
      </x:c>
      <x:c r="F3201" s="13" t="str">
        <x:v>Extension V5</x:v>
      </x:c>
      <x:c r="G3201" s="15" t="n">
        <x:v>16</x:v>
      </x:c>
      <x:c r="H3201" s="15" t="n">
        <x:v>118</x:v>
      </x:c>
    </x:row>
    <x:row r="3202" ht="52" customHeight="1">
      <x:c r="A3202" s="13" t="str">
        <x:v>W5-P06-Z18</x:v>
      </x:c>
      <x:c r="B3202" s="13" t="str">
        <x:v>Baie du Retour Orbital</x:v>
      </x:c>
      <x:c r="C3202" s="13" t="str">
        <x:v>Guerre</x:v>
      </x:c>
      <x:c r="D3202" s="13" t="str">
        <x:v>V5 Territoires des cinq mondes</x:v>
      </x:c>
      <x:c r="E3202" s="13" t="str">
        <x:v>Lire Guerre</x:v>
      </x:c>
      <x:c r="F3202" s="13" t="str">
        <x:v>Extension V5</x:v>
      </x:c>
      <x:c r="G3202" s="15" t="n">
        <x:v>16</x:v>
      </x:c>
      <x:c r="H3202" s="15" t="n">
        <x:v>119</x:v>
      </x:c>
    </x:row>
    <x:row r="3203" ht="52" customHeight="1">
      <x:c r="A3203" s="13" t="str">
        <x:v>W5-P06-Z19</x:v>
      </x:c>
      <x:c r="B3203" s="13" t="str">
        <x:v>Amarrage des Coques Retenues</x:v>
      </x:c>
      <x:c r="C3203" s="13" t="str">
        <x:v>Guerre</x:v>
      </x:c>
      <x:c r="D3203" s="13" t="str">
        <x:v>V5 Territoires des cinq mondes</x:v>
      </x:c>
      <x:c r="E3203" s="13" t="str">
        <x:v>Lire Guerre</x:v>
      </x:c>
      <x:c r="F3203" s="13" t="str">
        <x:v>Extension V5</x:v>
      </x:c>
      <x:c r="G3203" s="15" t="n">
        <x:v>16</x:v>
      </x:c>
      <x:c r="H3203" s="15" t="n">
        <x:v>120</x:v>
      </x:c>
    </x:row>
    <x:row r="3204" ht="52" customHeight="1">
      <x:c r="A3204" s="13" t="str">
        <x:v>W5-P06-Z20</x:v>
      </x:c>
      <x:c r="B3204" s="13" t="str">
        <x:v>Prises de la Coque Froide</x:v>
      </x:c>
      <x:c r="C3204" s="13" t="str">
        <x:v>Guerre</x:v>
      </x:c>
      <x:c r="D3204" s="13" t="str">
        <x:v>V5 Territoires des cinq mondes</x:v>
      </x:c>
      <x:c r="E3204" s="13" t="str">
        <x:v>Lire Guerre</x:v>
      </x:c>
      <x:c r="F3204" s="13" t="str">
        <x:v>Extension V5</x:v>
      </x:c>
      <x:c r="G3204" s="15" t="n">
        <x:v>16</x:v>
      </x:c>
      <x:c r="H3204" s="15" t="n">
        <x:v>121</x:v>
      </x:c>
    </x:row>
    <x:row r="3205" ht="52" customHeight="1">
      <x:c r="A3205" s="13" t="str">
        <x:v>W5-P06-Z21</x:v>
      </x:c>
      <x:c r="B3205" s="13" t="str">
        <x:v>Soute des Marques Mélangées</x:v>
      </x:c>
      <x:c r="C3205" s="13" t="str">
        <x:v>Guerre</x:v>
      </x:c>
      <x:c r="D3205" s="13" t="str">
        <x:v>V5 Territoires des cinq mondes</x:v>
      </x:c>
      <x:c r="E3205" s="13" t="str">
        <x:v>Lire Guerre</x:v>
      </x:c>
      <x:c r="F3205" s="13" t="str">
        <x:v>Extension V5</x:v>
      </x:c>
      <x:c r="G3205" s="15" t="n">
        <x:v>16</x:v>
      </x:c>
      <x:c r="H3205" s="15" t="n">
        <x:v>122</x:v>
      </x:c>
    </x:row>
    <x:row r="3206" ht="52" customHeight="1">
      <x:c r="A3206" s="13" t="str">
        <x:v>W5-P06-Z22</x:v>
      </x:c>
      <x:c r="B3206" s="13" t="str">
        <x:v>Atelier des Amarres Reprises</x:v>
      </x:c>
      <x:c r="C3206" s="13" t="str">
        <x:v>Guerre</x:v>
      </x:c>
      <x:c r="D3206" s="13" t="str">
        <x:v>V5 Territoires des cinq mondes</x:v>
      </x:c>
      <x:c r="E3206" s="13" t="str">
        <x:v>Lire Guerre</x:v>
      </x:c>
      <x:c r="F3206" s="13" t="str">
        <x:v>Extension V5</x:v>
      </x:c>
      <x:c r="G3206" s="15" t="n">
        <x:v>16</x:v>
      </x:c>
      <x:c r="H3206" s="15" t="n">
        <x:v>123</x:v>
      </x:c>
    </x:row>
    <x:row r="3207" ht="52" customHeight="1">
      <x:c r="A3207" s="13" t="str">
        <x:v>W5-P06-Z23</x:v>
      </x:c>
      <x:c r="B3207" s="13" t="str">
        <x:v>Plateforme du Défi de Coque</x:v>
      </x:c>
      <x:c r="C3207" s="13" t="str">
        <x:v>Guerre</x:v>
      </x:c>
      <x:c r="D3207" s="13" t="str">
        <x:v>V5 Territoires des cinq mondes</x:v>
      </x:c>
      <x:c r="E3207" s="13" t="str">
        <x:v>Lire Guerre</x:v>
      </x:c>
      <x:c r="F3207" s="13" t="str">
        <x:v>Extension V5</x:v>
      </x:c>
      <x:c r="G3207" s="15" t="n">
        <x:v>16</x:v>
      </x:c>
      <x:c r="H3207" s="15" t="n">
        <x:v>124</x:v>
      </x:c>
    </x:row>
    <x:row r="3208" ht="52" customHeight="1">
      <x:c r="A3208" s="13" t="str">
        <x:v>W5-P06-Z24</x:v>
      </x:c>
      <x:c r="B3208" s="13" t="str">
        <x:v>Le Dernier Sas de La Veille</x:v>
      </x:c>
      <x:c r="C3208" s="13" t="str">
        <x:v>Guerre</x:v>
      </x:c>
      <x:c r="D3208" s="13" t="str">
        <x:v>V5 Territoires des cinq mondes</x:v>
      </x:c>
      <x:c r="E3208" s="13" t="str">
        <x:v>Lire Guerre</x:v>
      </x:c>
      <x:c r="F3208" s="13" t="str">
        <x:v>Extension V5</x:v>
      </x:c>
      <x:c r="G3208" s="15" t="n">
        <x:v>16</x:v>
      </x:c>
      <x:c r="H3208" s="15" t="n">
        <x:v>125</x:v>
      </x:c>
    </x:row>
    <x:row r="3209" ht="52" customHeight="1">
      <x:c r="A3209" s="13" t="str">
        <x:v>W5-P02-L01</x:v>
      </x:c>
      <x:c r="B3209" s="13" t="str">
        <x:v>Rampe de la Coque Basse ↔ Blocs des Trois Reflets</x:v>
      </x:c>
      <x:c r="C3209" s="13" t="str">
        <x:v>Guerre</x:v>
      </x:c>
      <x:c r="D3209" s="13" t="str">
        <x:v>V5 Passages des cinq mondes</x:v>
      </x:c>
      <x:c r="E3209" s="13" t="str">
        <x:v>Lire Guerre</x:v>
      </x:c>
      <x:c r="F3209" s="13" t="str">
        <x:v>Extension V5</x:v>
      </x:c>
      <x:c r="G3209" s="15" t="n">
        <x:v>14</x:v>
      </x:c>
      <x:c r="H3209" s="15" t="n">
        <x:v>6</x:v>
      </x:c>
    </x:row>
    <x:row r="3210" ht="52" customHeight="1">
      <x:c r="A3210" s="13" t="str">
        <x:v>W5-P02-L02</x:v>
      </x:c>
      <x:c r="B3210" s="13" t="str">
        <x:v>Blocs des Trois Reflets ↔ Arête de l’Éclat Court</x:v>
      </x:c>
      <x:c r="C3210" s="13" t="str">
        <x:v>Guerre</x:v>
      </x:c>
      <x:c r="D3210" s="13" t="str">
        <x:v>V5 Passages des cinq mondes</x:v>
      </x:c>
      <x:c r="E3210" s="13" t="str">
        <x:v>Lire Guerre</x:v>
      </x:c>
      <x:c r="F3210" s="13" t="str">
        <x:v>Extension V5</x:v>
      </x:c>
      <x:c r="G3210" s="15" t="n">
        <x:v>14</x:v>
      </x:c>
      <x:c r="H3210" s="15" t="n">
        <x:v>7</x:v>
      </x:c>
    </x:row>
    <x:row r="3211" ht="52" customHeight="1">
      <x:c r="A3211" s="13" t="str">
        <x:v>W5-P02-L03</x:v>
      </x:c>
      <x:c r="B3211" s="13" t="str">
        <x:v>Arête de l’Éclat Court ↔ Abri du Filtre Pâle</x:v>
      </x:c>
      <x:c r="C3211" s="13" t="str">
        <x:v>Guerre</x:v>
      </x:c>
      <x:c r="D3211" s="13" t="str">
        <x:v>V5 Passages des cinq mondes</x:v>
      </x:c>
      <x:c r="E3211" s="13" t="str">
        <x:v>Lire Guerre</x:v>
      </x:c>
      <x:c r="F3211" s="13" t="str">
        <x:v>Extension V5</x:v>
      </x:c>
      <x:c r="G3211" s="15" t="n">
        <x:v>14</x:v>
      </x:c>
      <x:c r="H3211" s="15" t="n">
        <x:v>8</x:v>
      </x:c>
    </x:row>
    <x:row r="3212" ht="52" customHeight="1">
      <x:c r="A3212" s="13" t="str">
        <x:v>W5-P02-L04</x:v>
      </x:c>
      <x:c r="B3212" s="13" t="str">
        <x:v>Abri du Filtre Pâle ↔ Dalle du Premier Défi</x:v>
      </x:c>
      <x:c r="C3212" s="13" t="str">
        <x:v>Guerre</x:v>
      </x:c>
      <x:c r="D3212" s="13" t="str">
        <x:v>V5 Passages des cinq mondes</x:v>
      </x:c>
      <x:c r="E3212" s="13" t="str">
        <x:v>Lire Guerre</x:v>
      </x:c>
      <x:c r="F3212" s="13" t="str">
        <x:v>Extension V5</x:v>
      </x:c>
      <x:c r="G3212" s="15" t="n">
        <x:v>14</x:v>
      </x:c>
      <x:c r="H3212" s="15" t="n">
        <x:v>9</x:v>
      </x:c>
    </x:row>
    <x:row r="3213" ht="52" customHeight="1">
      <x:c r="A3213" s="13" t="str">
        <x:v>W5-P02-L05</x:v>
      </x:c>
      <x:c r="B3213" s="13" t="str">
        <x:v>Dalle du Premier Défi ↔ Passage des Cendres Froides</x:v>
      </x:c>
      <x:c r="C3213" s="13" t="str">
        <x:v>Guerre</x:v>
      </x:c>
      <x:c r="D3213" s="13" t="str">
        <x:v>V5 Passages des cinq mondes</x:v>
      </x:c>
      <x:c r="E3213" s="13" t="str">
        <x:v>Lire Guerre</x:v>
      </x:c>
      <x:c r="F3213" s="13" t="str">
        <x:v>Extension V5</x:v>
      </x:c>
      <x:c r="G3213" s="15" t="n">
        <x:v>14</x:v>
      </x:c>
      <x:c r="H3213" s="15" t="n">
        <x:v>10</x:v>
      </x:c>
    </x:row>
    <x:row r="3214" ht="52" customHeight="1">
      <x:c r="A3214" s="13" t="str">
        <x:v>W5-P02-L06</x:v>
      </x:c>
      <x:c r="B3214" s="13" t="str">
        <x:v>Entrée du Bassin Sec ↔ Tunnel du Son Double</x:v>
      </x:c>
      <x:c r="C3214" s="13" t="str">
        <x:v>Guerre</x:v>
      </x:c>
      <x:c r="D3214" s="13" t="str">
        <x:v>V5 Passages des cinq mondes</x:v>
      </x:c>
      <x:c r="E3214" s="13" t="str">
        <x:v>Lire Guerre</x:v>
      </x:c>
      <x:c r="F3214" s="13" t="str">
        <x:v>Extension V5</x:v>
      </x:c>
      <x:c r="G3214" s="15" t="n">
        <x:v>14</x:v>
      </x:c>
      <x:c r="H3214" s="15" t="n">
        <x:v>11</x:v>
      </x:c>
    </x:row>
    <x:row r="3215" ht="52" customHeight="1">
      <x:c r="A3215" s="13" t="str">
        <x:v>W5-P02-L07</x:v>
      </x:c>
      <x:c r="B3215" s="13" t="str">
        <x:v>Tunnel du Son Double ↔ Balcon du Guetteur Lent</x:v>
      </x:c>
      <x:c r="C3215" s="13" t="str">
        <x:v>Guerre</x:v>
      </x:c>
      <x:c r="D3215" s="13" t="str">
        <x:v>V5 Passages des cinq mondes</x:v>
      </x:c>
      <x:c r="E3215" s="13" t="str">
        <x:v>Lire Guerre</x:v>
      </x:c>
      <x:c r="F3215" s="13" t="str">
        <x:v>Extension V5</x:v>
      </x:c>
      <x:c r="G3215" s="15" t="n">
        <x:v>14</x:v>
      </x:c>
      <x:c r="H3215" s="15" t="n">
        <x:v>12</x:v>
      </x:c>
    </x:row>
    <x:row r="3216" ht="52" customHeight="1">
      <x:c r="A3216" s="13" t="str">
        <x:v>W5-P02-L08</x:v>
      </x:c>
      <x:c r="B3216" s="13" t="str">
        <x:v>Balcon du Guetteur Lent ↔ Puits des Charges Sèches</x:v>
      </x:c>
      <x:c r="C3216" s="13" t="str">
        <x:v>Guerre</x:v>
      </x:c>
      <x:c r="D3216" s="13" t="str">
        <x:v>V5 Passages des cinq mondes</x:v>
      </x:c>
      <x:c r="E3216" s="13" t="str">
        <x:v>Lire Guerre</x:v>
      </x:c>
      <x:c r="F3216" s="13" t="str">
        <x:v>Extension V5</x:v>
      </x:c>
      <x:c r="G3216" s="15" t="n">
        <x:v>14</x:v>
      </x:c>
      <x:c r="H3216" s="15" t="n">
        <x:v>13</x:v>
      </x:c>
    </x:row>
    <x:row r="3217" ht="52" customHeight="1">
      <x:c r="A3217" s="13" t="str">
        <x:v>W5-P02-L09</x:v>
      </x:c>
      <x:c r="B3217" s="13" t="str">
        <x:v>Puits des Charges Sèches ↔ Dent de la Lance Rouge</x:v>
      </x:c>
      <x:c r="C3217" s="13" t="str">
        <x:v>Guerre</x:v>
      </x:c>
      <x:c r="D3217" s="13" t="str">
        <x:v>V5 Passages des cinq mondes</x:v>
      </x:c>
      <x:c r="E3217" s="13" t="str">
        <x:v>Lire Guerre</x:v>
      </x:c>
      <x:c r="F3217" s="13" t="str">
        <x:v>Extension V5</x:v>
      </x:c>
      <x:c r="G3217" s="15" t="n">
        <x:v>14</x:v>
      </x:c>
      <x:c r="H3217" s="15" t="n">
        <x:v>14</x:v>
      </x:c>
    </x:row>
    <x:row r="3218" ht="52" customHeight="1">
      <x:c r="A3218" s="13" t="str">
        <x:v>W5-P02-L10</x:v>
      </x:c>
      <x:c r="B3218" s="13" t="str">
        <x:v>Dent de la Lance Rouge ↔ Coude de la Poursuite</x:v>
      </x:c>
      <x:c r="C3218" s="13" t="str">
        <x:v>Guerre</x:v>
      </x:c>
      <x:c r="D3218" s="13" t="str">
        <x:v>V5 Passages des cinq mondes</x:v>
      </x:c>
      <x:c r="E3218" s="13" t="str">
        <x:v>Lire Guerre</x:v>
      </x:c>
      <x:c r="F3218" s="13" t="str">
        <x:v>Extension V5</x:v>
      </x:c>
      <x:c r="G3218" s="15" t="n">
        <x:v>14</x:v>
      </x:c>
      <x:c r="H3218" s="15" t="n">
        <x:v>15</x:v>
      </x:c>
    </x:row>
    <x:row r="3219" ht="52" customHeight="1">
      <x:c r="A3219" s="13" t="str">
        <x:v>W5-P02-L11</x:v>
      </x:c>
      <x:c r="B3219" s="13" t="str">
        <x:v>La Pierre de Cuirasse ↔ Fosse des Deux Issues</x:v>
      </x:c>
      <x:c r="C3219" s="13" t="str">
        <x:v>Guerre</x:v>
      </x:c>
      <x:c r="D3219" s="13" t="str">
        <x:v>V5 Passages des cinq mondes</x:v>
      </x:c>
      <x:c r="E3219" s="13" t="str">
        <x:v>Lire Guerre</x:v>
      </x:c>
      <x:c r="F3219" s="13" t="str">
        <x:v>Extension V5</x:v>
      </x:c>
      <x:c r="G3219" s="15" t="n">
        <x:v>14</x:v>
      </x:c>
      <x:c r="H3219" s="15" t="n">
        <x:v>16</x:v>
      </x:c>
    </x:row>
    <x:row r="3220" ht="52" customHeight="1">
      <x:c r="A3220" s="13" t="str">
        <x:v>W5-P02-L12</x:v>
      </x:c>
      <x:c r="B3220" s="13" t="str">
        <x:v>Fosse des Deux Issues ↔ Appui de la Cuirasse Fendue</x:v>
      </x:c>
      <x:c r="C3220" s="13" t="str">
        <x:v>Guerre</x:v>
      </x:c>
      <x:c r="D3220" s="13" t="str">
        <x:v>V5 Passages des cinq mondes</x:v>
      </x:c>
      <x:c r="E3220" s="13" t="str">
        <x:v>Lire Guerre</x:v>
      </x:c>
      <x:c r="F3220" s="13" t="str">
        <x:v>Extension V5</x:v>
      </x:c>
      <x:c r="G3220" s="15" t="n">
        <x:v>14</x:v>
      </x:c>
      <x:c r="H3220" s="15" t="n">
        <x:v>17</x:v>
      </x:c>
    </x:row>
    <x:row r="3221" ht="52" customHeight="1">
      <x:c r="A3221" s="13" t="str">
        <x:v>W5-P02-L13</x:v>
      </x:c>
      <x:c r="B3221" s="13" t="str">
        <x:v>Appui de la Cuirasse Fendue ↔ Cache du Gardien Mobile</x:v>
      </x:c>
      <x:c r="C3221" s="13" t="str">
        <x:v>Guerre</x:v>
      </x:c>
      <x:c r="D3221" s="13" t="str">
        <x:v>V5 Passages des cinq mondes</x:v>
      </x:c>
      <x:c r="E3221" s="13" t="str">
        <x:v>Lire Guerre</x:v>
      </x:c>
      <x:c r="F3221" s="13" t="str">
        <x:v>Extension V5</x:v>
      </x:c>
      <x:c r="G3221" s="15" t="n">
        <x:v>14</x:v>
      </x:c>
      <x:c r="H3221" s="15" t="n">
        <x:v>18</x:v>
      </x:c>
    </x:row>
    <x:row r="3222" ht="52" customHeight="1">
      <x:c r="A3222" s="13" t="str">
        <x:v>W5-P02-L14</x:v>
      </x:c>
      <x:c r="B3222" s="13" t="str">
        <x:v>Cache du Gardien Mobile ↔ Couloir des Dents Courtes</x:v>
      </x:c>
      <x:c r="C3222" s="13" t="str">
        <x:v>Guerre</x:v>
      </x:c>
      <x:c r="D3222" s="13" t="str">
        <x:v>V5 Passages des cinq mondes</x:v>
      </x:c>
      <x:c r="E3222" s="13" t="str">
        <x:v>Lire Guerre</x:v>
      </x:c>
      <x:c r="F3222" s="13" t="str">
        <x:v>Extension V5</x:v>
      </x:c>
      <x:c r="G3222" s="15" t="n">
        <x:v>14</x:v>
      </x:c>
      <x:c r="H3222" s="15" t="n">
        <x:v>19</x:v>
      </x:c>
    </x:row>
    <x:row r="3223" ht="52" customHeight="1">
      <x:c r="A3223" s="13" t="str">
        <x:v>W5-P02-L15</x:v>
      </x:c>
      <x:c r="B3223" s="13" t="str">
        <x:v>Couloir des Dents Courtes ↔ Dalle du Trophée Incertain</x:v>
      </x:c>
      <x:c r="C3223" s="13" t="str">
        <x:v>Guerre</x:v>
      </x:c>
      <x:c r="D3223" s="13" t="str">
        <x:v>V5 Passages des cinq mondes</x:v>
      </x:c>
      <x:c r="E3223" s="13" t="str">
        <x:v>Lire Guerre</x:v>
      </x:c>
      <x:c r="F3223" s="13" t="str">
        <x:v>Extension V5</x:v>
      </x:c>
      <x:c r="G3223" s="15" t="n">
        <x:v>14</x:v>
      </x:c>
      <x:c r="H3223" s="15" t="n">
        <x:v>20</x:v>
      </x:c>
    </x:row>
    <x:row r="3224" ht="52" customHeight="1">
      <x:c r="A3224" s="13" t="str">
        <x:v>W5-P02-L16</x:v>
      </x:c>
      <x:c r="B3224" s="13" t="str">
        <x:v>Relais de la Première Coque ↔ Cour du Panneau Enseveli</x:v>
      </x:c>
      <x:c r="C3224" s="13" t="str">
        <x:v>Guerre</x:v>
      </x:c>
      <x:c r="D3224" s="13" t="str">
        <x:v>V5 Passages des cinq mondes</x:v>
      </x:c>
      <x:c r="E3224" s="13" t="str">
        <x:v>Lire Guerre</x:v>
      </x:c>
      <x:c r="F3224" s="13" t="str">
        <x:v>Extension V5</x:v>
      </x:c>
      <x:c r="G3224" s="15" t="n">
        <x:v>14</x:v>
      </x:c>
      <x:c r="H3224" s="15" t="n">
        <x:v>21</x:v>
      </x:c>
    </x:row>
    <x:row r="3225" ht="52" customHeight="1">
      <x:c r="A3225" s="13" t="str">
        <x:v>W5-P02-L17</x:v>
      </x:c>
      <x:c r="B3225" s="13" t="str">
        <x:v>Cour du Panneau Enseveli ↔ Toit de la Fausse Balise</x:v>
      </x:c>
      <x:c r="C3225" s="13" t="str">
        <x:v>Guerre</x:v>
      </x:c>
      <x:c r="D3225" s="13" t="str">
        <x:v>V5 Passages des cinq mondes</x:v>
      </x:c>
      <x:c r="E3225" s="13" t="str">
        <x:v>Lire Guerre</x:v>
      </x:c>
      <x:c r="F3225" s="13" t="str">
        <x:v>Extension V5</x:v>
      </x:c>
      <x:c r="G3225" s="15" t="n">
        <x:v>14</x:v>
      </x:c>
      <x:c r="H3225" s="15" t="n">
        <x:v>22</x:v>
      </x:c>
    </x:row>
    <x:row r="3226" ht="52" customHeight="1">
      <x:c r="A3226" s="13" t="str">
        <x:v>W5-P02-L18</x:v>
      </x:c>
      <x:c r="B3226" s="13" t="str">
        <x:v>Toit de la Fausse Balise ↔ Soute de la Halte Courte</x:v>
      </x:c>
      <x:c r="C3226" s="13" t="str">
        <x:v>Guerre</x:v>
      </x:c>
      <x:c r="D3226" s="13" t="str">
        <x:v>V5 Passages des cinq mondes</x:v>
      </x:c>
      <x:c r="E3226" s="13" t="str">
        <x:v>Lire Guerre</x:v>
      </x:c>
      <x:c r="F3226" s="13" t="str">
        <x:v>Extension V5</x:v>
      </x:c>
      <x:c r="G3226" s="15" t="n">
        <x:v>14</x:v>
      </x:c>
      <x:c r="H3226" s="15" t="n">
        <x:v>23</x:v>
      </x:c>
    </x:row>
    <x:row r="3227" ht="52" customHeight="1">
      <x:c r="A3227" s="13" t="str">
        <x:v>W5-P02-L19</x:v>
      </x:c>
      <x:c r="B3227" s="13" t="str">
        <x:v>Soute de la Halte Courte ↔ Rampe du Dernier Duel</x:v>
      </x:c>
      <x:c r="C3227" s="13" t="str">
        <x:v>Guerre</x:v>
      </x:c>
      <x:c r="D3227" s="13" t="str">
        <x:v>V5 Passages des cinq mondes</x:v>
      </x:c>
      <x:c r="E3227" s="13" t="str">
        <x:v>Lire Guerre</x:v>
      </x:c>
      <x:c r="F3227" s="13" t="str">
        <x:v>Extension V5</x:v>
      </x:c>
      <x:c r="G3227" s="15" t="n">
        <x:v>14</x:v>
      </x:c>
      <x:c r="H3227" s="15" t="n">
        <x:v>24</x:v>
      </x:c>
    </x:row>
    <x:row r="3228" ht="52" customHeight="1">
      <x:c r="A3228" s="13" t="str">
        <x:v>W5-P02-L20</x:v>
      </x:c>
      <x:c r="B3228" s="13" t="str">
        <x:v>Rampe du Dernier Duel ↔ Fenêtre du Retour Rouge</x:v>
      </x:c>
      <x:c r="C3228" s="13" t="str">
        <x:v>Guerre</x:v>
      </x:c>
      <x:c r="D3228" s="13" t="str">
        <x:v>V5 Passages des cinq mondes</x:v>
      </x:c>
      <x:c r="E3228" s="13" t="str">
        <x:v>Lire Guerre</x:v>
      </x:c>
      <x:c r="F3228" s="13" t="str">
        <x:v>Extension V5</x:v>
      </x:c>
      <x:c r="G3228" s="15" t="n">
        <x:v>14</x:v>
      </x:c>
      <x:c r="H3228" s="15" t="n">
        <x:v>25</x:v>
      </x:c>
    </x:row>
    <x:row r="3229" ht="52" customHeight="1">
      <x:c r="A3229" s="13" t="str">
        <x:v>W5-P02-L21</x:v>
      </x:c>
      <x:c r="B3229" s="13" t="str">
        <x:v>Rampe de la Coque Basse ↔ Entrée du Bassin Sec</x:v>
      </x:c>
      <x:c r="C3229" s="13" t="str">
        <x:v>Guerre</x:v>
      </x:c>
      <x:c r="D3229" s="13" t="str">
        <x:v>V5 Passages des cinq mondes</x:v>
      </x:c>
      <x:c r="E3229" s="13" t="str">
        <x:v>Lire Guerre</x:v>
      </x:c>
      <x:c r="F3229" s="13" t="str">
        <x:v>Extension V5</x:v>
      </x:c>
      <x:c r="G3229" s="15" t="n">
        <x:v>14</x:v>
      </x:c>
      <x:c r="H3229" s="15" t="n">
        <x:v>26</x:v>
      </x:c>
    </x:row>
    <x:row r="3230" ht="52" customHeight="1">
      <x:c r="A3230" s="13" t="str">
        <x:v>W5-P02-L22</x:v>
      </x:c>
      <x:c r="B3230" s="13" t="str">
        <x:v>Blocs des Trois Reflets ↔ Tunnel du Son Double</x:v>
      </x:c>
      <x:c r="C3230" s="13" t="str">
        <x:v>Guerre</x:v>
      </x:c>
      <x:c r="D3230" s="13" t="str">
        <x:v>V5 Passages des cinq mondes</x:v>
      </x:c>
      <x:c r="E3230" s="13" t="str">
        <x:v>Lire Guerre</x:v>
      </x:c>
      <x:c r="F3230" s="13" t="str">
        <x:v>Extension V5</x:v>
      </x:c>
      <x:c r="G3230" s="15" t="n">
        <x:v>14</x:v>
      </x:c>
      <x:c r="H3230" s="15" t="n">
        <x:v>27</x:v>
      </x:c>
    </x:row>
    <x:row r="3231" ht="52" customHeight="1">
      <x:c r="A3231" s="13" t="str">
        <x:v>W5-P02-L23</x:v>
      </x:c>
      <x:c r="B3231" s="13" t="str">
        <x:v>Arête de l’Éclat Court ↔ Balcon du Guetteur Lent</x:v>
      </x:c>
      <x:c r="C3231" s="13" t="str">
        <x:v>Guerre</x:v>
      </x:c>
      <x:c r="D3231" s="13" t="str">
        <x:v>V5 Passages des cinq mondes</x:v>
      </x:c>
      <x:c r="E3231" s="13" t="str">
        <x:v>Lire Guerre</x:v>
      </x:c>
      <x:c r="F3231" s="13" t="str">
        <x:v>Extension V5</x:v>
      </x:c>
      <x:c r="G3231" s="15" t="n">
        <x:v>14</x:v>
      </x:c>
      <x:c r="H3231" s="15" t="n">
        <x:v>28</x:v>
      </x:c>
    </x:row>
    <x:row r="3232" ht="52" customHeight="1">
      <x:c r="A3232" s="13" t="str">
        <x:v>W5-P02-L24</x:v>
      </x:c>
      <x:c r="B3232" s="13" t="str">
        <x:v>Abri du Filtre Pâle ↔ Puits des Charges Sèches</x:v>
      </x:c>
      <x:c r="C3232" s="13" t="str">
        <x:v>Guerre</x:v>
      </x:c>
      <x:c r="D3232" s="13" t="str">
        <x:v>V5 Passages des cinq mondes</x:v>
      </x:c>
      <x:c r="E3232" s="13" t="str">
        <x:v>Lire Guerre</x:v>
      </x:c>
      <x:c r="F3232" s="13" t="str">
        <x:v>Extension V5</x:v>
      </x:c>
      <x:c r="G3232" s="15" t="n">
        <x:v>14</x:v>
      </x:c>
      <x:c r="H3232" s="15" t="n">
        <x:v>29</x:v>
      </x:c>
    </x:row>
    <x:row r="3233" ht="52" customHeight="1">
      <x:c r="A3233" s="13" t="str">
        <x:v>W5-P02-L25</x:v>
      </x:c>
      <x:c r="B3233" s="13" t="str">
        <x:v>Dalle du Premier Défi ↔ Dent de la Lance Rouge</x:v>
      </x:c>
      <x:c r="C3233" s="13" t="str">
        <x:v>Guerre</x:v>
      </x:c>
      <x:c r="D3233" s="13" t="str">
        <x:v>V5 Passages des cinq mondes</x:v>
      </x:c>
      <x:c r="E3233" s="13" t="str">
        <x:v>Lire Guerre</x:v>
      </x:c>
      <x:c r="F3233" s="13" t="str">
        <x:v>Extension V5</x:v>
      </x:c>
      <x:c r="G3233" s="15" t="n">
        <x:v>14</x:v>
      </x:c>
      <x:c r="H3233" s="15" t="n">
        <x:v>30</x:v>
      </x:c>
    </x:row>
    <x:row r="3234" ht="52" customHeight="1">
      <x:c r="A3234" s="13" t="str">
        <x:v>W5-P02-L26</x:v>
      </x:c>
      <x:c r="B3234" s="13" t="str">
        <x:v>Passage des Cendres Froides ↔ Coude de la Poursuite</x:v>
      </x:c>
      <x:c r="C3234" s="13" t="str">
        <x:v>Guerre</x:v>
      </x:c>
      <x:c r="D3234" s="13" t="str">
        <x:v>V5 Passages des cinq mondes</x:v>
      </x:c>
      <x:c r="E3234" s="13" t="str">
        <x:v>Lire Guerre</x:v>
      </x:c>
      <x:c r="F3234" s="13" t="str">
        <x:v>Extension V5</x:v>
      </x:c>
      <x:c r="G3234" s="15" t="n">
        <x:v>14</x:v>
      </x:c>
      <x:c r="H3234" s="15" t="n">
        <x:v>31</x:v>
      </x:c>
    </x:row>
    <x:row r="3235" ht="52" customHeight="1">
      <x:c r="A3235" s="13" t="str">
        <x:v>W5-P02-L27</x:v>
      </x:c>
      <x:c r="B3235" s="13" t="str">
        <x:v>Entrée du Bassin Sec ↔ La Pierre de Cuirasse</x:v>
      </x:c>
      <x:c r="C3235" s="13" t="str">
        <x:v>Guerre</x:v>
      </x:c>
      <x:c r="D3235" s="13" t="str">
        <x:v>V5 Passages des cinq mondes</x:v>
      </x:c>
      <x:c r="E3235" s="13" t="str">
        <x:v>Lire Guerre</x:v>
      </x:c>
      <x:c r="F3235" s="13" t="str">
        <x:v>Extension V5</x:v>
      </x:c>
      <x:c r="G3235" s="15" t="n">
        <x:v>14</x:v>
      </x:c>
      <x:c r="H3235" s="15" t="n">
        <x:v>32</x:v>
      </x:c>
    </x:row>
    <x:row r="3236" ht="52" customHeight="1">
      <x:c r="A3236" s="13" t="str">
        <x:v>W5-P02-L28</x:v>
      </x:c>
      <x:c r="B3236" s="13" t="str">
        <x:v>Tunnel du Son Double ↔ Fosse des Deux Issues</x:v>
      </x:c>
      <x:c r="C3236" s="13" t="str">
        <x:v>Guerre</x:v>
      </x:c>
      <x:c r="D3236" s="13" t="str">
        <x:v>V5 Passages des cinq mondes</x:v>
      </x:c>
      <x:c r="E3236" s="13" t="str">
        <x:v>Lire Guerre</x:v>
      </x:c>
      <x:c r="F3236" s="13" t="str">
        <x:v>Extension V5</x:v>
      </x:c>
      <x:c r="G3236" s="15" t="n">
        <x:v>14</x:v>
      </x:c>
      <x:c r="H3236" s="15" t="n">
        <x:v>33</x:v>
      </x:c>
    </x:row>
    <x:row r="3237" ht="52" customHeight="1">
      <x:c r="A3237" s="13" t="str">
        <x:v>W5-P02-L29</x:v>
      </x:c>
      <x:c r="B3237" s="13" t="str">
        <x:v>Balcon du Guetteur Lent ↔ Appui de la Cuirasse Fendue</x:v>
      </x:c>
      <x:c r="C3237" s="13" t="str">
        <x:v>Guerre</x:v>
      </x:c>
      <x:c r="D3237" s="13" t="str">
        <x:v>V5 Passages des cinq mondes</x:v>
      </x:c>
      <x:c r="E3237" s="13" t="str">
        <x:v>Lire Guerre</x:v>
      </x:c>
      <x:c r="F3237" s="13" t="str">
        <x:v>Extension V5</x:v>
      </x:c>
      <x:c r="G3237" s="15" t="n">
        <x:v>14</x:v>
      </x:c>
      <x:c r="H3237" s="15" t="n">
        <x:v>34</x:v>
      </x:c>
    </x:row>
    <x:row r="3238" ht="52" customHeight="1">
      <x:c r="A3238" s="13" t="str">
        <x:v>W5-P02-L30</x:v>
      </x:c>
      <x:c r="B3238" s="13" t="str">
        <x:v>Puits des Charges Sèches ↔ Cache du Gardien Mobile</x:v>
      </x:c>
      <x:c r="C3238" s="13" t="str">
        <x:v>Guerre</x:v>
      </x:c>
      <x:c r="D3238" s="13" t="str">
        <x:v>V5 Passages des cinq mondes</x:v>
      </x:c>
      <x:c r="E3238" s="13" t="str">
        <x:v>Lire Guerre</x:v>
      </x:c>
      <x:c r="F3238" s="13" t="str">
        <x:v>Extension V5</x:v>
      </x:c>
      <x:c r="G3238" s="15" t="n">
        <x:v>14</x:v>
      </x:c>
      <x:c r="H3238" s="15" t="n">
        <x:v>35</x:v>
      </x:c>
    </x:row>
    <x:row r="3239" ht="52" customHeight="1">
      <x:c r="A3239" s="13" t="str">
        <x:v>W5-P02-L31</x:v>
      </x:c>
      <x:c r="B3239" s="13" t="str">
        <x:v>Dent de la Lance Rouge ↔ Couloir des Dents Courtes</x:v>
      </x:c>
      <x:c r="C3239" s="13" t="str">
        <x:v>Guerre</x:v>
      </x:c>
      <x:c r="D3239" s="13" t="str">
        <x:v>V5 Passages des cinq mondes</x:v>
      </x:c>
      <x:c r="E3239" s="13" t="str">
        <x:v>Lire Guerre</x:v>
      </x:c>
      <x:c r="F3239" s="13" t="str">
        <x:v>Extension V5</x:v>
      </x:c>
      <x:c r="G3239" s="15" t="n">
        <x:v>14</x:v>
      </x:c>
      <x:c r="H3239" s="15" t="n">
        <x:v>36</x:v>
      </x:c>
    </x:row>
    <x:row r="3240" ht="52" customHeight="1">
      <x:c r="A3240" s="13" t="str">
        <x:v>W5-P02-L32</x:v>
      </x:c>
      <x:c r="B3240" s="13" t="str">
        <x:v>Coude de la Poursuite ↔ Dalle du Trophée Incertain</x:v>
      </x:c>
      <x:c r="C3240" s="13" t="str">
        <x:v>Guerre</x:v>
      </x:c>
      <x:c r="D3240" s="13" t="str">
        <x:v>V5 Passages des cinq mondes</x:v>
      </x:c>
      <x:c r="E3240" s="13" t="str">
        <x:v>Lire Guerre</x:v>
      </x:c>
      <x:c r="F3240" s="13" t="str">
        <x:v>Extension V5</x:v>
      </x:c>
      <x:c r="G3240" s="15" t="n">
        <x:v>14</x:v>
      </x:c>
      <x:c r="H3240" s="15" t="n">
        <x:v>37</x:v>
      </x:c>
    </x:row>
    <x:row r="3241" ht="52" customHeight="1">
      <x:c r="A3241" s="13" t="str">
        <x:v>W5-P02-L33</x:v>
      </x:c>
      <x:c r="B3241" s="13" t="str">
        <x:v>La Pierre de Cuirasse ↔ Relais de la Première Coque</x:v>
      </x:c>
      <x:c r="C3241" s="13" t="str">
        <x:v>Guerre</x:v>
      </x:c>
      <x:c r="D3241" s="13" t="str">
        <x:v>V5 Passages des cinq mondes</x:v>
      </x:c>
      <x:c r="E3241" s="13" t="str">
        <x:v>Lire Guerre</x:v>
      </x:c>
      <x:c r="F3241" s="13" t="str">
        <x:v>Extension V5</x:v>
      </x:c>
      <x:c r="G3241" s="15" t="n">
        <x:v>14</x:v>
      </x:c>
      <x:c r="H3241" s="15" t="n">
        <x:v>38</x:v>
      </x:c>
    </x:row>
    <x:row r="3242" ht="52" customHeight="1">
      <x:c r="A3242" s="13" t="str">
        <x:v>W5-P02-L34</x:v>
      </x:c>
      <x:c r="B3242" s="13" t="str">
        <x:v>Fosse des Deux Issues ↔ Cour du Panneau Enseveli</x:v>
      </x:c>
      <x:c r="C3242" s="13" t="str">
        <x:v>Guerre</x:v>
      </x:c>
      <x:c r="D3242" s="13" t="str">
        <x:v>V5 Passages des cinq mondes</x:v>
      </x:c>
      <x:c r="E3242" s="13" t="str">
        <x:v>Lire Guerre</x:v>
      </x:c>
      <x:c r="F3242" s="13" t="str">
        <x:v>Extension V5</x:v>
      </x:c>
      <x:c r="G3242" s="15" t="n">
        <x:v>14</x:v>
      </x:c>
      <x:c r="H3242" s="15" t="n">
        <x:v>39</x:v>
      </x:c>
    </x:row>
    <x:row r="3243" ht="52" customHeight="1">
      <x:c r="A3243" s="13" t="str">
        <x:v>W5-P02-L35</x:v>
      </x:c>
      <x:c r="B3243" s="13" t="str">
        <x:v>Appui de la Cuirasse Fendue ↔ Toit de la Fausse Balise</x:v>
      </x:c>
      <x:c r="C3243" s="13" t="str">
        <x:v>Guerre</x:v>
      </x:c>
      <x:c r="D3243" s="13" t="str">
        <x:v>V5 Passages des cinq mondes</x:v>
      </x:c>
      <x:c r="E3243" s="13" t="str">
        <x:v>Lire Guerre</x:v>
      </x:c>
      <x:c r="F3243" s="13" t="str">
        <x:v>Extension V5</x:v>
      </x:c>
      <x:c r="G3243" s="15" t="n">
        <x:v>14</x:v>
      </x:c>
      <x:c r="H3243" s="15" t="n">
        <x:v>40</x:v>
      </x:c>
    </x:row>
    <x:row r="3244" ht="52" customHeight="1">
      <x:c r="A3244" s="13" t="str">
        <x:v>W5-P02-L36</x:v>
      </x:c>
      <x:c r="B3244" s="13" t="str">
        <x:v>Cache du Gardien Mobile ↔ Soute de la Halte Courte</x:v>
      </x:c>
      <x:c r="C3244" s="13" t="str">
        <x:v>Guerre</x:v>
      </x:c>
      <x:c r="D3244" s="13" t="str">
        <x:v>V5 Passages des cinq mondes</x:v>
      </x:c>
      <x:c r="E3244" s="13" t="str">
        <x:v>Lire Guerre</x:v>
      </x:c>
      <x:c r="F3244" s="13" t="str">
        <x:v>Extension V5</x:v>
      </x:c>
      <x:c r="G3244" s="15" t="n">
        <x:v>14</x:v>
      </x:c>
      <x:c r="H3244" s="15" t="n">
        <x:v>41</x:v>
      </x:c>
    </x:row>
    <x:row r="3245" ht="52" customHeight="1">
      <x:c r="A3245" s="13" t="str">
        <x:v>W5-P02-L37</x:v>
      </x:c>
      <x:c r="B3245" s="13" t="str">
        <x:v>Couloir des Dents Courtes ↔ Rampe du Dernier Duel</x:v>
      </x:c>
      <x:c r="C3245" s="13" t="str">
        <x:v>Guerre</x:v>
      </x:c>
      <x:c r="D3245" s="13" t="str">
        <x:v>V5 Passages des cinq mondes</x:v>
      </x:c>
      <x:c r="E3245" s="13" t="str">
        <x:v>Lire Guerre</x:v>
      </x:c>
      <x:c r="F3245" s="13" t="str">
        <x:v>Extension V5</x:v>
      </x:c>
      <x:c r="G3245" s="15" t="n">
        <x:v>14</x:v>
      </x:c>
      <x:c r="H3245" s="15" t="n">
        <x:v>42</x:v>
      </x:c>
    </x:row>
    <x:row r="3246" ht="52" customHeight="1">
      <x:c r="A3246" s="13" t="str">
        <x:v>W5-P02-L38</x:v>
      </x:c>
      <x:c r="B3246" s="13" t="str">
        <x:v>Dalle du Trophée Incertain ↔ Fenêtre du Retour Rouge</x:v>
      </x:c>
      <x:c r="C3246" s="13" t="str">
        <x:v>Guerre</x:v>
      </x:c>
      <x:c r="D3246" s="13" t="str">
        <x:v>V5 Passages des cinq mondes</x:v>
      </x:c>
      <x:c r="E3246" s="13" t="str">
        <x:v>Lire Guerre</x:v>
      </x:c>
      <x:c r="F3246" s="13" t="str">
        <x:v>Extension V5</x:v>
      </x:c>
      <x:c r="G3246" s="15" t="n">
        <x:v>14</x:v>
      </x:c>
      <x:c r="H3246" s="15" t="n">
        <x:v>43</x:v>
      </x:c>
    </x:row>
    <x:row r="3247" ht="52" customHeight="1">
      <x:c r="A3247" s="13" t="str">
        <x:v>W5-P02-L39</x:v>
      </x:c>
      <x:c r="B3247" s="13" t="str">
        <x:v>Rampe de la Coque Basse ↔ Tunnel du Son Double</x:v>
      </x:c>
      <x:c r="C3247" s="13" t="str">
        <x:v>Guerre</x:v>
      </x:c>
      <x:c r="D3247" s="13" t="str">
        <x:v>V5 Passages des cinq mondes</x:v>
      </x:c>
      <x:c r="E3247" s="13" t="str">
        <x:v>Lire Guerre</x:v>
      </x:c>
      <x:c r="F3247" s="13" t="str">
        <x:v>Extension V5</x:v>
      </x:c>
      <x:c r="G3247" s="15" t="n">
        <x:v>14</x:v>
      </x:c>
      <x:c r="H3247" s="15" t="n">
        <x:v>44</x:v>
      </x:c>
    </x:row>
    <x:row r="3248" ht="52" customHeight="1">
      <x:c r="A3248" s="13" t="str">
        <x:v>W5-P02-L40</x:v>
      </x:c>
      <x:c r="B3248" s="13" t="str">
        <x:v>Dalle du Premier Défi ↔ Coude de la Poursuite</x:v>
      </x:c>
      <x:c r="C3248" s="13" t="str">
        <x:v>Guerre</x:v>
      </x:c>
      <x:c r="D3248" s="13" t="str">
        <x:v>V5 Passages des cinq mondes</x:v>
      </x:c>
      <x:c r="E3248" s="13" t="str">
        <x:v>Lire Guerre</x:v>
      </x:c>
      <x:c r="F3248" s="13" t="str">
        <x:v>Extension V5</x:v>
      </x:c>
      <x:c r="G3248" s="15" t="n">
        <x:v>14</x:v>
      </x:c>
      <x:c r="H3248" s="15" t="n">
        <x:v>45</x:v>
      </x:c>
    </x:row>
    <x:row r="3249" ht="52" customHeight="1">
      <x:c r="A3249" s="13" t="str">
        <x:v>W5-P02-L41</x:v>
      </x:c>
      <x:c r="B3249" s="13" t="str">
        <x:v>Entrée du Bassin Sec ↔ Fosse des Deux Issues</x:v>
      </x:c>
      <x:c r="C3249" s="13" t="str">
        <x:v>Guerre</x:v>
      </x:c>
      <x:c r="D3249" s="13" t="str">
        <x:v>V5 Passages des cinq mondes</x:v>
      </x:c>
      <x:c r="E3249" s="13" t="str">
        <x:v>Lire Guerre</x:v>
      </x:c>
      <x:c r="F3249" s="13" t="str">
        <x:v>Extension V5</x:v>
      </x:c>
      <x:c r="G3249" s="15" t="n">
        <x:v>14</x:v>
      </x:c>
      <x:c r="H3249" s="15" t="n">
        <x:v>46</x:v>
      </x:c>
    </x:row>
    <x:row r="3250" ht="52" customHeight="1">
      <x:c r="A3250" s="13" t="str">
        <x:v>W5-P02-L42</x:v>
      </x:c>
      <x:c r="B3250" s="13" t="str">
        <x:v>Dent de la Lance Rouge ↔ Dalle du Trophée Incertain</x:v>
      </x:c>
      <x:c r="C3250" s="13" t="str">
        <x:v>Guerre</x:v>
      </x:c>
      <x:c r="D3250" s="13" t="str">
        <x:v>V5 Passages des cinq mondes</x:v>
      </x:c>
      <x:c r="E3250" s="13" t="str">
        <x:v>Lire Guerre</x:v>
      </x:c>
      <x:c r="F3250" s="13" t="str">
        <x:v>Extension V5</x:v>
      </x:c>
      <x:c r="G3250" s="15" t="n">
        <x:v>14</x:v>
      </x:c>
      <x:c r="H3250" s="15" t="n">
        <x:v>47</x:v>
      </x:c>
    </x:row>
    <x:row r="3251" ht="52" customHeight="1">
      <x:c r="A3251" s="13" t="str">
        <x:v>W5-P02-L43</x:v>
      </x:c>
      <x:c r="B3251" s="13" t="str">
        <x:v>La Pierre de Cuirasse ↔ Cour du Panneau Enseveli</x:v>
      </x:c>
      <x:c r="C3251" s="13" t="str">
        <x:v>Guerre</x:v>
      </x:c>
      <x:c r="D3251" s="13" t="str">
        <x:v>V5 Passages des cinq mondes</x:v>
      </x:c>
      <x:c r="E3251" s="13" t="str">
        <x:v>Lire Guerre</x:v>
      </x:c>
      <x:c r="F3251" s="13" t="str">
        <x:v>Extension V5</x:v>
      </x:c>
      <x:c r="G3251" s="15" t="n">
        <x:v>14</x:v>
      </x:c>
      <x:c r="H3251" s="15" t="n">
        <x:v>48</x:v>
      </x:c>
    </x:row>
    <x:row r="3252" ht="52" customHeight="1">
      <x:c r="A3252" s="13" t="str">
        <x:v>W5-P02-L44</x:v>
      </x:c>
      <x:c r="B3252" s="13" t="str">
        <x:v>Couloir des Dents Courtes ↔ Fenêtre du Retour Rouge</x:v>
      </x:c>
      <x:c r="C3252" s="13" t="str">
        <x:v>Guerre</x:v>
      </x:c>
      <x:c r="D3252" s="13" t="str">
        <x:v>V5 Passages des cinq mondes</x:v>
      </x:c>
      <x:c r="E3252" s="13" t="str">
        <x:v>Lire Guerre</x:v>
      </x:c>
      <x:c r="F3252" s="13" t="str">
        <x:v>Extension V5</x:v>
      </x:c>
      <x:c r="G3252" s="15" t="n">
        <x:v>14</x:v>
      </x:c>
      <x:c r="H3252" s="15" t="n">
        <x:v>49</x:v>
      </x:c>
    </x:row>
    <x:row r="3253" ht="52" customHeight="1">
      <x:c r="A3253" s="13" t="str">
        <x:v>W5-P02-L45</x:v>
      </x:c>
      <x:c r="B3253" s="13" t="str">
        <x:v>Arête de l’Éclat Court ↔ Puits des Charges Sèches</x:v>
      </x:c>
      <x:c r="C3253" s="13" t="str">
        <x:v>Guerre</x:v>
      </x:c>
      <x:c r="D3253" s="13" t="str">
        <x:v>V5 Passages des cinq mondes</x:v>
      </x:c>
      <x:c r="E3253" s="13" t="str">
        <x:v>Lire Guerre</x:v>
      </x:c>
      <x:c r="F3253" s="13" t="str">
        <x:v>Extension V5</x:v>
      </x:c>
      <x:c r="G3253" s="15" t="n">
        <x:v>14</x:v>
      </x:c>
      <x:c r="H3253" s="15" t="n">
        <x:v>50</x:v>
      </x:c>
    </x:row>
    <x:row r="3254" ht="52" customHeight="1">
      <x:c r="A3254" s="13" t="str">
        <x:v>W5-P02-L46</x:v>
      </x:c>
      <x:c r="B3254" s="13" t="str">
        <x:v>Appui de la Cuirasse Fendue ↔ Soute de la Halte Courte</x:v>
      </x:c>
      <x:c r="C3254" s="13" t="str">
        <x:v>Guerre</x:v>
      </x:c>
      <x:c r="D3254" s="13" t="str">
        <x:v>V5 Passages des cinq mondes</x:v>
      </x:c>
      <x:c r="E3254" s="13" t="str">
        <x:v>Lire Guerre</x:v>
      </x:c>
      <x:c r="F3254" s="13" t="str">
        <x:v>Extension V5</x:v>
      </x:c>
      <x:c r="G3254" s="15" t="n">
        <x:v>14</x:v>
      </x:c>
      <x:c r="H3254" s="15" t="n">
        <x:v>51</x:v>
      </x:c>
    </x:row>
    <x:row r="3255" ht="52" customHeight="1">
      <x:c r="A3255" s="13" t="str">
        <x:v>W5-P03-L01</x:v>
      </x:c>
      <x:c r="B3255" s="13" t="str">
        <x:v>Ruisseau des Premiers Pas ↔ Racine en Étrier</x:v>
      </x:c>
      <x:c r="C3255" s="13" t="str">
        <x:v>Guerre</x:v>
      </x:c>
      <x:c r="D3255" s="13" t="str">
        <x:v>V5 Passages des cinq mondes</x:v>
      </x:c>
      <x:c r="E3255" s="13" t="str">
        <x:v>Lire Guerre</x:v>
      </x:c>
      <x:c r="F3255" s="13" t="str">
        <x:v>Extension V5</x:v>
      </x:c>
      <x:c r="G3255" s="15" t="n">
        <x:v>14</x:v>
      </x:c>
      <x:c r="H3255" s="15" t="n">
        <x:v>52</x:v>
      </x:c>
    </x:row>
    <x:row r="3256" ht="52" customHeight="1">
      <x:c r="A3256" s="13" t="str">
        <x:v>W5-P03-L02</x:v>
      </x:c>
      <x:c r="B3256" s="13" t="str">
        <x:v>Racine en Étrier ↔ Plateforme de l’Œil Vert</x:v>
      </x:c>
      <x:c r="C3256" s="13" t="str">
        <x:v>Guerre</x:v>
      </x:c>
      <x:c r="D3256" s="13" t="str">
        <x:v>V5 Passages des cinq mondes</x:v>
      </x:c>
      <x:c r="E3256" s="13" t="str">
        <x:v>Lire Guerre</x:v>
      </x:c>
      <x:c r="F3256" s="13" t="str">
        <x:v>Extension V5</x:v>
      </x:c>
      <x:c r="G3256" s="15" t="n">
        <x:v>14</x:v>
      </x:c>
      <x:c r="H3256" s="15" t="n">
        <x:v>53</x:v>
      </x:c>
    </x:row>
    <x:row r="3257" ht="52" customHeight="1">
      <x:c r="A3257" s="13" t="str">
        <x:v>W5-P03-L03</x:v>
      </x:c>
      <x:c r="B3257" s="13" t="str">
        <x:v>Plateforme de l’Œil Vert ↔ Atelier sous les Trois Troncs</x:v>
      </x:c>
      <x:c r="C3257" s="13" t="str">
        <x:v>Guerre</x:v>
      </x:c>
      <x:c r="D3257" s="13" t="str">
        <x:v>V5 Passages des cinq mondes</x:v>
      </x:c>
      <x:c r="E3257" s="13" t="str">
        <x:v>Lire Guerre</x:v>
      </x:c>
      <x:c r="F3257" s="13" t="str">
        <x:v>Extension V5</x:v>
      </x:c>
      <x:c r="G3257" s="15" t="n">
        <x:v>14</x:v>
      </x:c>
      <x:c r="H3257" s="15" t="n">
        <x:v>54</x:v>
      </x:c>
    </x:row>
    <x:row r="3258" ht="52" customHeight="1">
      <x:c r="A3258" s="13" t="str">
        <x:v>W5-P03-L04</x:v>
      </x:c>
      <x:c r="B3258" s="13" t="str">
        <x:v>Atelier sous les Trois Troncs ↔ Cime du Défi Suspendu</x:v>
      </x:c>
      <x:c r="C3258" s="13" t="str">
        <x:v>Guerre</x:v>
      </x:c>
      <x:c r="D3258" s="13" t="str">
        <x:v>V5 Passages des cinq mondes</x:v>
      </x:c>
      <x:c r="E3258" s="13" t="str">
        <x:v>Lire Guerre</x:v>
      </x:c>
      <x:c r="F3258" s="13" t="str">
        <x:v>Extension V5</x:v>
      </x:c>
      <x:c r="G3258" s="15" t="n">
        <x:v>14</x:v>
      </x:c>
      <x:c r="H3258" s="15" t="n">
        <x:v>55</x:v>
      </x:c>
    </x:row>
    <x:row r="3259" ht="52" customHeight="1">
      <x:c r="A3259" s="13" t="str">
        <x:v>W5-P03-L05</x:v>
      </x:c>
      <x:c r="B3259" s="13" t="str">
        <x:v>Cime du Défi Suspendu ↔ Descente des Feuilles Brisées</x:v>
      </x:c>
      <x:c r="C3259" s="13" t="str">
        <x:v>Guerre</x:v>
      </x:c>
      <x:c r="D3259" s="13" t="str">
        <x:v>V5 Passages des cinq mondes</x:v>
      </x:c>
      <x:c r="E3259" s="13" t="str">
        <x:v>Lire Guerre</x:v>
      </x:c>
      <x:c r="F3259" s="13" t="str">
        <x:v>Extension V5</x:v>
      </x:c>
      <x:c r="G3259" s="15" t="n">
        <x:v>14</x:v>
      </x:c>
      <x:c r="H3259" s="15" t="n">
        <x:v>56</x:v>
      </x:c>
    </x:row>
    <x:row r="3260" ht="52" customHeight="1">
      <x:c r="A3260" s="13" t="str">
        <x:v>W5-P03-L06</x:v>
      </x:c>
      <x:c r="B3260" s="13" t="str">
        <x:v>Rive de la Trace Humaine ↔ Gué des Dalles Larges</x:v>
      </x:c>
      <x:c r="C3260" s="13" t="str">
        <x:v>Guerre</x:v>
      </x:c>
      <x:c r="D3260" s="13" t="str">
        <x:v>V5 Passages des cinq mondes</x:v>
      </x:c>
      <x:c r="E3260" s="13" t="str">
        <x:v>Lire Guerre</x:v>
      </x:c>
      <x:c r="F3260" s="13" t="str">
        <x:v>Extension V5</x:v>
      </x:c>
      <x:c r="G3260" s="15" t="n">
        <x:v>14</x:v>
      </x:c>
      <x:c r="H3260" s="15" t="n">
        <x:v>57</x:v>
      </x:c>
    </x:row>
    <x:row r="3261" ht="52" customHeight="1">
      <x:c r="A3261" s="13" t="str">
        <x:v>W5-P03-L07</x:v>
      </x:c>
      <x:c r="B3261" s="13" t="str">
        <x:v>Gué des Dalles Larges ↔ Pont des Racines Liées</x:v>
      </x:c>
      <x:c r="C3261" s="13" t="str">
        <x:v>Guerre</x:v>
      </x:c>
      <x:c r="D3261" s="13" t="str">
        <x:v>V5 Passages des cinq mondes</x:v>
      </x:c>
      <x:c r="E3261" s="13" t="str">
        <x:v>Lire Guerre</x:v>
      </x:c>
      <x:c r="F3261" s="13" t="str">
        <x:v>Extension V5</x:v>
      </x:c>
      <x:c r="G3261" s="15" t="n">
        <x:v>14</x:v>
      </x:c>
      <x:c r="H3261" s="15" t="n">
        <x:v>58</x:v>
      </x:c>
    </x:row>
    <x:row r="3262" ht="52" customHeight="1">
      <x:c r="A3262" s="13" t="str">
        <x:v>W5-P03-L08</x:v>
      </x:c>
      <x:c r="B3262" s="13" t="str">
        <x:v>Pont des Racines Liées ↔ Cache de la Berge Haute</x:v>
      </x:c>
      <x:c r="C3262" s="13" t="str">
        <x:v>Guerre</x:v>
      </x:c>
      <x:c r="D3262" s="13" t="str">
        <x:v>V5 Passages des cinq mondes</x:v>
      </x:c>
      <x:c r="E3262" s="13" t="str">
        <x:v>Lire Guerre</x:v>
      </x:c>
      <x:c r="F3262" s="13" t="str">
        <x:v>Extension V5</x:v>
      </x:c>
      <x:c r="G3262" s="15" t="n">
        <x:v>14</x:v>
      </x:c>
      <x:c r="H3262" s="15" t="n">
        <x:v>59</x:v>
      </x:c>
    </x:row>
    <x:row r="3263" ht="52" customHeight="1">
      <x:c r="A3263" s="13" t="str">
        <x:v>W5-P03-L09</x:v>
      </x:c>
      <x:c r="B3263" s="13" t="str">
        <x:v>Cache de la Berge Haute ↔ Rocher des Deux Embuscades</x:v>
      </x:c>
      <x:c r="C3263" s="13" t="str">
        <x:v>Guerre</x:v>
      </x:c>
      <x:c r="D3263" s="13" t="str">
        <x:v>V5 Passages des cinq mondes</x:v>
      </x:c>
      <x:c r="E3263" s="13" t="str">
        <x:v>Lire Guerre</x:v>
      </x:c>
      <x:c r="F3263" s="13" t="str">
        <x:v>Extension V5</x:v>
      </x:c>
      <x:c r="G3263" s="15" t="n">
        <x:v>14</x:v>
      </x:c>
      <x:c r="H3263" s="15" t="n">
        <x:v>60</x:v>
      </x:c>
    </x:row>
    <x:row r="3264" ht="52" customHeight="1">
      <x:c r="A3264" s="13" t="str">
        <x:v>W5-P03-L10</x:v>
      </x:c>
      <x:c r="B3264" s="13" t="str">
        <x:v>Rocher des Deux Embuscades ↔ Sortie de la Piste Effacée</x:v>
      </x:c>
      <x:c r="C3264" s="13" t="str">
        <x:v>Guerre</x:v>
      </x:c>
      <x:c r="D3264" s="13" t="str">
        <x:v>V5 Passages des cinq mondes</x:v>
      </x:c>
      <x:c r="E3264" s="13" t="str">
        <x:v>Lire Guerre</x:v>
      </x:c>
      <x:c r="F3264" s="13" t="str">
        <x:v>Extension V5</x:v>
      </x:c>
      <x:c r="G3264" s="15" t="n">
        <x:v>14</x:v>
      </x:c>
      <x:c r="H3264" s="15" t="n">
        <x:v>61</x:v>
      </x:c>
    </x:row>
    <x:row r="3265" ht="52" customHeight="1">
      <x:c r="A3265" s="13" t="str">
        <x:v>W5-P03-L11</x:v>
      </x:c>
      <x:c r="B3265" s="13" t="str">
        <x:v>Lisière des Feux Séparés ↔ Dalle du Message Laissé</x:v>
      </x:c>
      <x:c r="C3265" s="13" t="str">
        <x:v>Guerre</x:v>
      </x:c>
      <x:c r="D3265" s="13" t="str">
        <x:v>V5 Passages des cinq mondes</x:v>
      </x:c>
      <x:c r="E3265" s="13" t="str">
        <x:v>Lire Guerre</x:v>
      </x:c>
      <x:c r="F3265" s="13" t="str">
        <x:v>Extension V5</x:v>
      </x:c>
      <x:c r="G3265" s="15" t="n">
        <x:v>14</x:v>
      </x:c>
      <x:c r="H3265" s="15" t="n">
        <x:v>62</x:v>
      </x:c>
    </x:row>
    <x:row r="3266" ht="52" customHeight="1">
      <x:c r="A3266" s="13" t="str">
        <x:v>W5-P03-L12</x:v>
      </x:c>
      <x:c r="B3266" s="13" t="str">
        <x:v>Dalle du Message Laissé ↔ Poste du Témoin Patient</x:v>
      </x:c>
      <x:c r="C3266" s="13" t="str">
        <x:v>Guerre</x:v>
      </x:c>
      <x:c r="D3266" s="13" t="str">
        <x:v>V5 Passages des cinq mondes</x:v>
      </x:c>
      <x:c r="E3266" s="13" t="str">
        <x:v>Lire Guerre</x:v>
      </x:c>
      <x:c r="F3266" s="13" t="str">
        <x:v>Extension V5</x:v>
      </x:c>
      <x:c r="G3266" s="15" t="n">
        <x:v>14</x:v>
      </x:c>
      <x:c r="H3266" s="15" t="n">
        <x:v>63</x:v>
      </x:c>
    </x:row>
    <x:row r="3267" ht="52" customHeight="1">
      <x:c r="A3267" s="13" t="str">
        <x:v>W5-P03-L13</x:v>
      </x:c>
      <x:c r="B3267" s="13" t="str">
        <x:v>Poste du Témoin Patient ↔ Réserve des Rations Scellées</x:v>
      </x:c>
      <x:c r="C3267" s="13" t="str">
        <x:v>Guerre</x:v>
      </x:c>
      <x:c r="D3267" s="13" t="str">
        <x:v>V5 Passages des cinq mondes</x:v>
      </x:c>
      <x:c r="E3267" s="13" t="str">
        <x:v>Lire Guerre</x:v>
      </x:c>
      <x:c r="F3267" s="13" t="str">
        <x:v>Extension V5</x:v>
      </x:c>
      <x:c r="G3267" s="15" t="n">
        <x:v>14</x:v>
      </x:c>
      <x:c r="H3267" s="15" t="n">
        <x:v>64</x:v>
      </x:c>
    </x:row>
    <x:row r="3268" ht="52" customHeight="1">
      <x:c r="A3268" s="13" t="str">
        <x:v>W5-P03-L14</x:v>
      </x:c>
      <x:c r="B3268" s="13" t="str">
        <x:v>Réserve des Rations Scellées ↔ Cercle des Lances Basses</x:v>
      </x:c>
      <x:c r="C3268" s="13" t="str">
        <x:v>Guerre</x:v>
      </x:c>
      <x:c r="D3268" s="13" t="str">
        <x:v>V5 Passages des cinq mondes</x:v>
      </x:c>
      <x:c r="E3268" s="13" t="str">
        <x:v>Lire Guerre</x:v>
      </x:c>
      <x:c r="F3268" s="13" t="str">
        <x:v>Extension V5</x:v>
      </x:c>
      <x:c r="G3268" s="15" t="n">
        <x:v>14</x:v>
      </x:c>
      <x:c r="H3268" s="15" t="n">
        <x:v>65</x:v>
      </x:c>
    </x:row>
    <x:row r="3269" ht="52" customHeight="1">
      <x:c r="A3269" s="13" t="str">
        <x:v>W5-P03-L15</x:v>
      </x:c>
      <x:c r="B3269" s="13" t="str">
        <x:v>Cercle des Lances Basses ↔ Clairière du Départ Choisi</x:v>
      </x:c>
      <x:c r="C3269" s="13" t="str">
        <x:v>Guerre</x:v>
      </x:c>
      <x:c r="D3269" s="13" t="str">
        <x:v>V5 Passages des cinq mondes</x:v>
      </x:c>
      <x:c r="E3269" s="13" t="str">
        <x:v>Lire Guerre</x:v>
      </x:c>
      <x:c r="F3269" s="13" t="str">
        <x:v>Extension V5</x:v>
      </x:c>
      <x:c r="G3269" s="15" t="n">
        <x:v>14</x:v>
      </x:c>
      <x:c r="H3269" s="15" t="n">
        <x:v>66</x:v>
      </x:c>
    </x:row>
    <x:row r="3270" ht="52" customHeight="1">
      <x:c r="A3270" s="13" t="str">
        <x:v>W5-P03-L16</x:v>
      </x:c>
      <x:c r="B3270" s="13" t="str">
        <x:v>Corridor de l’Adulte ↔ Cachette des Petits</x:v>
      </x:c>
      <x:c r="C3270" s="13" t="str">
        <x:v>Guerre</x:v>
      </x:c>
      <x:c r="D3270" s="13" t="str">
        <x:v>V5 Passages des cinq mondes</x:v>
      </x:c>
      <x:c r="E3270" s="13" t="str">
        <x:v>Lire Guerre</x:v>
      </x:c>
      <x:c r="F3270" s="13" t="str">
        <x:v>Extension V5</x:v>
      </x:c>
      <x:c r="G3270" s="15" t="n">
        <x:v>14</x:v>
      </x:c>
      <x:c r="H3270" s="15" t="n">
        <x:v>67</x:v>
      </x:c>
    </x:row>
    <x:row r="3271" ht="52" customHeight="1">
      <x:c r="A3271" s="13" t="str">
        <x:v>W5-P03-L17</x:v>
      </x:c>
      <x:c r="B3271" s="13" t="str">
        <x:v>Cachette des Petits ↔ Seuil des Filets Croisés</x:v>
      </x:c>
      <x:c r="C3271" s="13" t="str">
        <x:v>Guerre</x:v>
      </x:c>
      <x:c r="D3271" s="13" t="str">
        <x:v>V5 Passages des cinq mondes</x:v>
      </x:c>
      <x:c r="E3271" s="13" t="str">
        <x:v>Lire Guerre</x:v>
      </x:c>
      <x:c r="F3271" s="13" t="str">
        <x:v>Extension V5</x:v>
      </x:c>
      <x:c r="G3271" s="15" t="n">
        <x:v>14</x:v>
      </x:c>
      <x:c r="H3271" s="15" t="n">
        <x:v>68</x:v>
      </x:c>
    </x:row>
    <x:row r="3272" ht="52" customHeight="1">
      <x:c r="A3272" s="13" t="str">
        <x:v>W5-P03-L18</x:v>
      </x:c>
      <x:c r="B3272" s="13" t="str">
        <x:v>Seuil des Filets Croisés ↔ Abri des Gardiens Verts</x:v>
      </x:c>
      <x:c r="C3272" s="13" t="str">
        <x:v>Guerre</x:v>
      </x:c>
      <x:c r="D3272" s="13" t="str">
        <x:v>V5 Passages des cinq mondes</x:v>
      </x:c>
      <x:c r="E3272" s="13" t="str">
        <x:v>Lire Guerre</x:v>
      </x:c>
      <x:c r="F3272" s="13" t="str">
        <x:v>Extension V5</x:v>
      </x:c>
      <x:c r="G3272" s="15" t="n">
        <x:v>14</x:v>
      </x:c>
      <x:c r="H3272" s="15" t="n">
        <x:v>69</x:v>
      </x:c>
    </x:row>
    <x:row r="3273" ht="52" customHeight="1">
      <x:c r="A3273" s="13" t="str">
        <x:v>W5-P03-L19</x:v>
      </x:c>
      <x:c r="B3273" s="13" t="str">
        <x:v>Abri des Gardiens Verts ↔ Clairière du Dernier Rugissement</x:v>
      </x:c>
      <x:c r="C3273" s="13" t="str">
        <x:v>Guerre</x:v>
      </x:c>
      <x:c r="D3273" s="13" t="str">
        <x:v>V5 Passages des cinq mondes</x:v>
      </x:c>
      <x:c r="E3273" s="13" t="str">
        <x:v>Lire Guerre</x:v>
      </x:c>
      <x:c r="F3273" s="13" t="str">
        <x:v>Extension V5</x:v>
      </x:c>
      <x:c r="G3273" s="15" t="n">
        <x:v>14</x:v>
      </x:c>
      <x:c r="H3273" s="15" t="n">
        <x:v>70</x:v>
      </x:c>
    </x:row>
    <x:row r="3274" ht="52" customHeight="1">
      <x:c r="A3274" s="13" t="str">
        <x:v>W5-P03-L20</x:v>
      </x:c>
      <x:c r="B3274" s="13" t="str">
        <x:v>Clairière du Dernier Rugissement ↔ Piste des Noms Revenus</x:v>
      </x:c>
      <x:c r="C3274" s="13" t="str">
        <x:v>Guerre</x:v>
      </x:c>
      <x:c r="D3274" s="13" t="str">
        <x:v>V5 Passages des cinq mondes</x:v>
      </x:c>
      <x:c r="E3274" s="13" t="str">
        <x:v>Lire Guerre</x:v>
      </x:c>
      <x:c r="F3274" s="13" t="str">
        <x:v>Extension V5</x:v>
      </x:c>
      <x:c r="G3274" s="15" t="n">
        <x:v>14</x:v>
      </x:c>
      <x:c r="H3274" s="15" t="n">
        <x:v>71</x:v>
      </x:c>
    </x:row>
    <x:row r="3275" ht="52" customHeight="1">
      <x:c r="A3275" s="13" t="str">
        <x:v>W5-P03-L21</x:v>
      </x:c>
      <x:c r="B3275" s="13" t="str">
        <x:v>Ruisseau des Premiers Pas ↔ Rive de la Trace Humaine</x:v>
      </x:c>
      <x:c r="C3275" s="13" t="str">
        <x:v>Guerre</x:v>
      </x:c>
      <x:c r="D3275" s="13" t="str">
        <x:v>V5 Passages des cinq mondes</x:v>
      </x:c>
      <x:c r="E3275" s="13" t="str">
        <x:v>Lire Guerre</x:v>
      </x:c>
      <x:c r="F3275" s="13" t="str">
        <x:v>Extension V5</x:v>
      </x:c>
      <x:c r="G3275" s="15" t="n">
        <x:v>14</x:v>
      </x:c>
      <x:c r="H3275" s="15" t="n">
        <x:v>72</x:v>
      </x:c>
    </x:row>
    <x:row r="3276" ht="52" customHeight="1">
      <x:c r="A3276" s="13" t="str">
        <x:v>W5-P03-L22</x:v>
      </x:c>
      <x:c r="B3276" s="13" t="str">
        <x:v>Racine en Étrier ↔ Gué des Dalles Larges</x:v>
      </x:c>
      <x:c r="C3276" s="13" t="str">
        <x:v>Guerre</x:v>
      </x:c>
      <x:c r="D3276" s="13" t="str">
        <x:v>V5 Passages des cinq mondes</x:v>
      </x:c>
      <x:c r="E3276" s="13" t="str">
        <x:v>Lire Guerre</x:v>
      </x:c>
      <x:c r="F3276" s="13" t="str">
        <x:v>Extension V5</x:v>
      </x:c>
      <x:c r="G3276" s="15" t="n">
        <x:v>14</x:v>
      </x:c>
      <x:c r="H3276" s="15" t="n">
        <x:v>73</x:v>
      </x:c>
    </x:row>
    <x:row r="3277" ht="52" customHeight="1">
      <x:c r="A3277" s="13" t="str">
        <x:v>W5-P03-L23</x:v>
      </x:c>
      <x:c r="B3277" s="13" t="str">
        <x:v>Plateforme de l’Œil Vert ↔ Pont des Racines Liées</x:v>
      </x:c>
      <x:c r="C3277" s="13" t="str">
        <x:v>Guerre</x:v>
      </x:c>
      <x:c r="D3277" s="13" t="str">
        <x:v>V5 Passages des cinq mondes</x:v>
      </x:c>
      <x:c r="E3277" s="13" t="str">
        <x:v>Lire Guerre</x:v>
      </x:c>
      <x:c r="F3277" s="13" t="str">
        <x:v>Extension V5</x:v>
      </x:c>
      <x:c r="G3277" s="15" t="n">
        <x:v>14</x:v>
      </x:c>
      <x:c r="H3277" s="15" t="n">
        <x:v>74</x:v>
      </x:c>
    </x:row>
    <x:row r="3278" ht="52" customHeight="1">
      <x:c r="A3278" s="13" t="str">
        <x:v>W5-P03-L24</x:v>
      </x:c>
      <x:c r="B3278" s="13" t="str">
        <x:v>Atelier sous les Trois Troncs ↔ Cache de la Berge Haute</x:v>
      </x:c>
      <x:c r="C3278" s="13" t="str">
        <x:v>Guerre</x:v>
      </x:c>
      <x:c r="D3278" s="13" t="str">
        <x:v>V5 Passages des cinq mondes</x:v>
      </x:c>
      <x:c r="E3278" s="13" t="str">
        <x:v>Lire Guerre</x:v>
      </x:c>
      <x:c r="F3278" s="13" t="str">
        <x:v>Extension V5</x:v>
      </x:c>
      <x:c r="G3278" s="15" t="n">
        <x:v>14</x:v>
      </x:c>
      <x:c r="H3278" s="15" t="n">
        <x:v>75</x:v>
      </x:c>
    </x:row>
    <x:row r="3279" ht="52" customHeight="1">
      <x:c r="A3279" s="13" t="str">
        <x:v>W5-P03-L25</x:v>
      </x:c>
      <x:c r="B3279" s="13" t="str">
        <x:v>Cime du Défi Suspendu ↔ Rocher des Deux Embuscades</x:v>
      </x:c>
      <x:c r="C3279" s="13" t="str">
        <x:v>Guerre</x:v>
      </x:c>
      <x:c r="D3279" s="13" t="str">
        <x:v>V5 Passages des cinq mondes</x:v>
      </x:c>
      <x:c r="E3279" s="13" t="str">
        <x:v>Lire Guerre</x:v>
      </x:c>
      <x:c r="F3279" s="13" t="str">
        <x:v>Extension V5</x:v>
      </x:c>
      <x:c r="G3279" s="15" t="n">
        <x:v>14</x:v>
      </x:c>
      <x:c r="H3279" s="15" t="n">
        <x:v>76</x:v>
      </x:c>
    </x:row>
    <x:row r="3280" ht="52" customHeight="1">
      <x:c r="A3280" s="13" t="str">
        <x:v>W5-P03-L26</x:v>
      </x:c>
      <x:c r="B3280" s="13" t="str">
        <x:v>Descente des Feuilles Brisées ↔ Sortie de la Piste Effacée</x:v>
      </x:c>
      <x:c r="C3280" s="13" t="str">
        <x:v>Guerre</x:v>
      </x:c>
      <x:c r="D3280" s="13" t="str">
        <x:v>V5 Passages des cinq mondes</x:v>
      </x:c>
      <x:c r="E3280" s="13" t="str">
        <x:v>Lire Guerre</x:v>
      </x:c>
      <x:c r="F3280" s="13" t="str">
        <x:v>Extension V5</x:v>
      </x:c>
      <x:c r="G3280" s="15" t="n">
        <x:v>14</x:v>
      </x:c>
      <x:c r="H3280" s="15" t="n">
        <x:v>77</x:v>
      </x:c>
    </x:row>
    <x:row r="3281" ht="52" customHeight="1">
      <x:c r="A3281" s="13" t="str">
        <x:v>W5-P03-L27</x:v>
      </x:c>
      <x:c r="B3281" s="13" t="str">
        <x:v>Rive de la Trace Humaine ↔ Lisière des Feux Séparés</x:v>
      </x:c>
      <x:c r="C3281" s="13" t="str">
        <x:v>Guerre</x:v>
      </x:c>
      <x:c r="D3281" s="13" t="str">
        <x:v>V5 Passages des cinq mondes</x:v>
      </x:c>
      <x:c r="E3281" s="13" t="str">
        <x:v>Lire Guerre</x:v>
      </x:c>
      <x:c r="F3281" s="13" t="str">
        <x:v>Extension V5</x:v>
      </x:c>
      <x:c r="G3281" s="15" t="n">
        <x:v>14</x:v>
      </x:c>
      <x:c r="H3281" s="15" t="n">
        <x:v>78</x:v>
      </x:c>
    </x:row>
    <x:row r="3282" ht="52" customHeight="1">
      <x:c r="A3282" s="13" t="str">
        <x:v>W5-P03-L28</x:v>
      </x:c>
      <x:c r="B3282" s="13" t="str">
        <x:v>Gué des Dalles Larges ↔ Dalle du Message Laissé</x:v>
      </x:c>
      <x:c r="C3282" s="13" t="str">
        <x:v>Guerre</x:v>
      </x:c>
      <x:c r="D3282" s="13" t="str">
        <x:v>V5 Passages des cinq mondes</x:v>
      </x:c>
      <x:c r="E3282" s="13" t="str">
        <x:v>Lire Guerre</x:v>
      </x:c>
      <x:c r="F3282" s="13" t="str">
        <x:v>Extension V5</x:v>
      </x:c>
      <x:c r="G3282" s="15" t="n">
        <x:v>14</x:v>
      </x:c>
      <x:c r="H3282" s="15" t="n">
        <x:v>79</x:v>
      </x:c>
    </x:row>
    <x:row r="3283" ht="52" customHeight="1">
      <x:c r="A3283" s="13" t="str">
        <x:v>W5-P03-L29</x:v>
      </x:c>
      <x:c r="B3283" s="13" t="str">
        <x:v>Pont des Racines Liées ↔ Poste du Témoin Patient</x:v>
      </x:c>
      <x:c r="C3283" s="13" t="str">
        <x:v>Guerre</x:v>
      </x:c>
      <x:c r="D3283" s="13" t="str">
        <x:v>V5 Passages des cinq mondes</x:v>
      </x:c>
      <x:c r="E3283" s="13" t="str">
        <x:v>Lire Guerre</x:v>
      </x:c>
      <x:c r="F3283" s="13" t="str">
        <x:v>Extension V5</x:v>
      </x:c>
      <x:c r="G3283" s="15" t="n">
        <x:v>14</x:v>
      </x:c>
      <x:c r="H3283" s="15" t="n">
        <x:v>80</x:v>
      </x:c>
    </x:row>
    <x:row r="3284" ht="52" customHeight="1">
      <x:c r="A3284" s="13" t="str">
        <x:v>W5-P03-L30</x:v>
      </x:c>
      <x:c r="B3284" s="13" t="str">
        <x:v>Cache de la Berge Haute ↔ Réserve des Rations Scellées</x:v>
      </x:c>
      <x:c r="C3284" s="13" t="str">
        <x:v>Guerre</x:v>
      </x:c>
      <x:c r="D3284" s="13" t="str">
        <x:v>V5 Passages des cinq mondes</x:v>
      </x:c>
      <x:c r="E3284" s="13" t="str">
        <x:v>Lire Guerre</x:v>
      </x:c>
      <x:c r="F3284" s="13" t="str">
        <x:v>Extension V5</x:v>
      </x:c>
      <x:c r="G3284" s="15" t="n">
        <x:v>14</x:v>
      </x:c>
      <x:c r="H3284" s="15" t="n">
        <x:v>81</x:v>
      </x:c>
    </x:row>
    <x:row r="3285" ht="52" customHeight="1">
      <x:c r="A3285" s="13" t="str">
        <x:v>W5-P03-L31</x:v>
      </x:c>
      <x:c r="B3285" s="13" t="str">
        <x:v>Rocher des Deux Embuscades ↔ Cercle des Lances Basses</x:v>
      </x:c>
      <x:c r="C3285" s="13" t="str">
        <x:v>Guerre</x:v>
      </x:c>
      <x:c r="D3285" s="13" t="str">
        <x:v>V5 Passages des cinq mondes</x:v>
      </x:c>
      <x:c r="E3285" s="13" t="str">
        <x:v>Lire Guerre</x:v>
      </x:c>
      <x:c r="F3285" s="13" t="str">
        <x:v>Extension V5</x:v>
      </x:c>
      <x:c r="G3285" s="15" t="n">
        <x:v>14</x:v>
      </x:c>
      <x:c r="H3285" s="15" t="n">
        <x:v>82</x:v>
      </x:c>
    </x:row>
    <x:row r="3286" ht="52" customHeight="1">
      <x:c r="A3286" s="13" t="str">
        <x:v>W5-P03-L32</x:v>
      </x:c>
      <x:c r="B3286" s="13" t="str">
        <x:v>Sortie de la Piste Effacée ↔ Clairière du Départ Choisi</x:v>
      </x:c>
      <x:c r="C3286" s="13" t="str">
        <x:v>Guerre</x:v>
      </x:c>
      <x:c r="D3286" s="13" t="str">
        <x:v>V5 Passages des cinq mondes</x:v>
      </x:c>
      <x:c r="E3286" s="13" t="str">
        <x:v>Lire Guerre</x:v>
      </x:c>
      <x:c r="F3286" s="13" t="str">
        <x:v>Extension V5</x:v>
      </x:c>
      <x:c r="G3286" s="15" t="n">
        <x:v>14</x:v>
      </x:c>
      <x:c r="H3286" s="15" t="n">
        <x:v>83</x:v>
      </x:c>
    </x:row>
    <x:row r="3287" ht="52" customHeight="1">
      <x:c r="A3287" s="13" t="str">
        <x:v>W5-P03-L33</x:v>
      </x:c>
      <x:c r="B3287" s="13" t="str">
        <x:v>Lisière des Feux Séparés ↔ Corridor de l’Adulte</x:v>
      </x:c>
      <x:c r="C3287" s="13" t="str">
        <x:v>Guerre</x:v>
      </x:c>
      <x:c r="D3287" s="13" t="str">
        <x:v>V5 Passages des cinq mondes</x:v>
      </x:c>
      <x:c r="E3287" s="13" t="str">
        <x:v>Lire Guerre</x:v>
      </x:c>
      <x:c r="F3287" s="13" t="str">
        <x:v>Extension V5</x:v>
      </x:c>
      <x:c r="G3287" s="15" t="n">
        <x:v>14</x:v>
      </x:c>
      <x:c r="H3287" s="15" t="n">
        <x:v>84</x:v>
      </x:c>
    </x:row>
    <x:row r="3288" ht="52" customHeight="1">
      <x:c r="A3288" s="13" t="str">
        <x:v>W5-P03-L34</x:v>
      </x:c>
      <x:c r="B3288" s="13" t="str">
        <x:v>Dalle du Message Laissé ↔ Cachette des Petits</x:v>
      </x:c>
      <x:c r="C3288" s="13" t="str">
        <x:v>Guerre</x:v>
      </x:c>
      <x:c r="D3288" s="13" t="str">
        <x:v>V5 Passages des cinq mondes</x:v>
      </x:c>
      <x:c r="E3288" s="13" t="str">
        <x:v>Lire Guerre</x:v>
      </x:c>
      <x:c r="F3288" s="13" t="str">
        <x:v>Extension V5</x:v>
      </x:c>
      <x:c r="G3288" s="15" t="n">
        <x:v>14</x:v>
      </x:c>
      <x:c r="H3288" s="15" t="n">
        <x:v>85</x:v>
      </x:c>
    </x:row>
    <x:row r="3289" ht="52" customHeight="1">
      <x:c r="A3289" s="13" t="str">
        <x:v>W5-P03-L35</x:v>
      </x:c>
      <x:c r="B3289" s="13" t="str">
        <x:v>Poste du Témoin Patient ↔ Seuil des Filets Croisés</x:v>
      </x:c>
      <x:c r="C3289" s="13" t="str">
        <x:v>Guerre</x:v>
      </x:c>
      <x:c r="D3289" s="13" t="str">
        <x:v>V5 Passages des cinq mondes</x:v>
      </x:c>
      <x:c r="E3289" s="13" t="str">
        <x:v>Lire Guerre</x:v>
      </x:c>
      <x:c r="F3289" s="13" t="str">
        <x:v>Extension V5</x:v>
      </x:c>
      <x:c r="G3289" s="15" t="n">
        <x:v>14</x:v>
      </x:c>
      <x:c r="H3289" s="15" t="n">
        <x:v>86</x:v>
      </x:c>
    </x:row>
    <x:row r="3290" ht="52" customHeight="1">
      <x:c r="A3290" s="13" t="str">
        <x:v>W5-P03-L36</x:v>
      </x:c>
      <x:c r="B3290" s="13" t="str">
        <x:v>Réserve des Rations Scellées ↔ Abri des Gardiens Verts</x:v>
      </x:c>
      <x:c r="C3290" s="13" t="str">
        <x:v>Guerre</x:v>
      </x:c>
      <x:c r="D3290" s="13" t="str">
        <x:v>V5 Passages des cinq mondes</x:v>
      </x:c>
      <x:c r="E3290" s="13" t="str">
        <x:v>Lire Guerre</x:v>
      </x:c>
      <x:c r="F3290" s="13" t="str">
        <x:v>Extension V5</x:v>
      </x:c>
      <x:c r="G3290" s="15" t="n">
        <x:v>14</x:v>
      </x:c>
      <x:c r="H3290" s="15" t="n">
        <x:v>87</x:v>
      </x:c>
    </x:row>
    <x:row r="3291" ht="52" customHeight="1">
      <x:c r="A3291" s="13" t="str">
        <x:v>W5-P03-L37</x:v>
      </x:c>
      <x:c r="B3291" s="13" t="str">
        <x:v>Cercle des Lances Basses ↔ Clairière du Dernier Rugissement</x:v>
      </x:c>
      <x:c r="C3291" s="13" t="str">
        <x:v>Guerre</x:v>
      </x:c>
      <x:c r="D3291" s="13" t="str">
        <x:v>V5 Passages des cinq mondes</x:v>
      </x:c>
      <x:c r="E3291" s="13" t="str">
        <x:v>Lire Guerre</x:v>
      </x:c>
      <x:c r="F3291" s="13" t="str">
        <x:v>Extension V5</x:v>
      </x:c>
      <x:c r="G3291" s="15" t="n">
        <x:v>14</x:v>
      </x:c>
      <x:c r="H3291" s="15" t="n">
        <x:v>88</x:v>
      </x:c>
    </x:row>
    <x:row r="3292" ht="52" customHeight="1">
      <x:c r="A3292" s="13" t="str">
        <x:v>W5-P03-L38</x:v>
      </x:c>
      <x:c r="B3292" s="13" t="str">
        <x:v>Clairière du Départ Choisi ↔ Piste des Noms Revenus</x:v>
      </x:c>
      <x:c r="C3292" s="13" t="str">
        <x:v>Guerre</x:v>
      </x:c>
      <x:c r="D3292" s="13" t="str">
        <x:v>V5 Passages des cinq mondes</x:v>
      </x:c>
      <x:c r="E3292" s="13" t="str">
        <x:v>Lire Guerre</x:v>
      </x:c>
      <x:c r="F3292" s="13" t="str">
        <x:v>Extension V5</x:v>
      </x:c>
      <x:c r="G3292" s="15" t="n">
        <x:v>14</x:v>
      </x:c>
      <x:c r="H3292" s="15" t="n">
        <x:v>89</x:v>
      </x:c>
    </x:row>
    <x:row r="3293" ht="52" customHeight="1">
      <x:c r="A3293" s="13" t="str">
        <x:v>W5-P03-L39</x:v>
      </x:c>
      <x:c r="B3293" s="13" t="str">
        <x:v>Ruisseau des Premiers Pas ↔ Gué des Dalles Larges</x:v>
      </x:c>
      <x:c r="C3293" s="13" t="str">
        <x:v>Guerre</x:v>
      </x:c>
      <x:c r="D3293" s="13" t="str">
        <x:v>V5 Passages des cinq mondes</x:v>
      </x:c>
      <x:c r="E3293" s="13" t="str">
        <x:v>Lire Guerre</x:v>
      </x:c>
      <x:c r="F3293" s="13" t="str">
        <x:v>Extension V5</x:v>
      </x:c>
      <x:c r="G3293" s="15" t="n">
        <x:v>14</x:v>
      </x:c>
      <x:c r="H3293" s="15" t="n">
        <x:v>90</x:v>
      </x:c>
    </x:row>
    <x:row r="3294" ht="52" customHeight="1">
      <x:c r="A3294" s="13" t="str">
        <x:v>W5-P03-L40</x:v>
      </x:c>
      <x:c r="B3294" s="13" t="str">
        <x:v>Cime du Défi Suspendu ↔ Sortie de la Piste Effacée</x:v>
      </x:c>
      <x:c r="C3294" s="13" t="str">
        <x:v>Guerre</x:v>
      </x:c>
      <x:c r="D3294" s="13" t="str">
        <x:v>V5 Passages des cinq mondes</x:v>
      </x:c>
      <x:c r="E3294" s="13" t="str">
        <x:v>Lire Guerre</x:v>
      </x:c>
      <x:c r="F3294" s="13" t="str">
        <x:v>Extension V5</x:v>
      </x:c>
      <x:c r="G3294" s="15" t="n">
        <x:v>14</x:v>
      </x:c>
      <x:c r="H3294" s="15" t="n">
        <x:v>91</x:v>
      </x:c>
    </x:row>
    <x:row r="3295" ht="52" customHeight="1">
      <x:c r="A3295" s="13" t="str">
        <x:v>W5-P03-L41</x:v>
      </x:c>
      <x:c r="B3295" s="13" t="str">
        <x:v>Rive de la Trace Humaine ↔ Dalle du Message Laissé</x:v>
      </x:c>
      <x:c r="C3295" s="13" t="str">
        <x:v>Guerre</x:v>
      </x:c>
      <x:c r="D3295" s="13" t="str">
        <x:v>V5 Passages des cinq mondes</x:v>
      </x:c>
      <x:c r="E3295" s="13" t="str">
        <x:v>Lire Guerre</x:v>
      </x:c>
      <x:c r="F3295" s="13" t="str">
        <x:v>Extension V5</x:v>
      </x:c>
      <x:c r="G3295" s="15" t="n">
        <x:v>14</x:v>
      </x:c>
      <x:c r="H3295" s="15" t="n">
        <x:v>92</x:v>
      </x:c>
    </x:row>
    <x:row r="3296" ht="52" customHeight="1">
      <x:c r="A3296" s="13" t="str">
        <x:v>W5-P03-L42</x:v>
      </x:c>
      <x:c r="B3296" s="13" t="str">
        <x:v>Rocher des Deux Embuscades ↔ Clairière du Départ Choisi</x:v>
      </x:c>
      <x:c r="C3296" s="13" t="str">
        <x:v>Guerre</x:v>
      </x:c>
      <x:c r="D3296" s="13" t="str">
        <x:v>V5 Passages des cinq mondes</x:v>
      </x:c>
      <x:c r="E3296" s="13" t="str">
        <x:v>Lire Guerre</x:v>
      </x:c>
      <x:c r="F3296" s="13" t="str">
        <x:v>Extension V5</x:v>
      </x:c>
      <x:c r="G3296" s="15" t="n">
        <x:v>14</x:v>
      </x:c>
      <x:c r="H3296" s="15" t="n">
        <x:v>93</x:v>
      </x:c>
    </x:row>
    <x:row r="3297" ht="52" customHeight="1">
      <x:c r="A3297" s="13" t="str">
        <x:v>W5-P03-L43</x:v>
      </x:c>
      <x:c r="B3297" s="13" t="str">
        <x:v>Lisière des Feux Séparés ↔ Cachette des Petits</x:v>
      </x:c>
      <x:c r="C3297" s="13" t="str">
        <x:v>Guerre</x:v>
      </x:c>
      <x:c r="D3297" s="13" t="str">
        <x:v>V5 Passages des cinq mondes</x:v>
      </x:c>
      <x:c r="E3297" s="13" t="str">
        <x:v>Lire Guerre</x:v>
      </x:c>
      <x:c r="F3297" s="13" t="str">
        <x:v>Extension V5</x:v>
      </x:c>
      <x:c r="G3297" s="15" t="n">
        <x:v>14</x:v>
      </x:c>
      <x:c r="H3297" s="15" t="n">
        <x:v>94</x:v>
      </x:c>
    </x:row>
    <x:row r="3298" ht="52" customHeight="1">
      <x:c r="A3298" s="13" t="str">
        <x:v>W5-P03-L44</x:v>
      </x:c>
      <x:c r="B3298" s="13" t="str">
        <x:v>Cercle des Lances Basses ↔ Piste des Noms Revenus</x:v>
      </x:c>
      <x:c r="C3298" s="13" t="str">
        <x:v>Guerre</x:v>
      </x:c>
      <x:c r="D3298" s="13" t="str">
        <x:v>V5 Passages des cinq mondes</x:v>
      </x:c>
      <x:c r="E3298" s="13" t="str">
        <x:v>Lire Guerre</x:v>
      </x:c>
      <x:c r="F3298" s="13" t="str">
        <x:v>Extension V5</x:v>
      </x:c>
      <x:c r="G3298" s="15" t="n">
        <x:v>14</x:v>
      </x:c>
      <x:c r="H3298" s="15" t="n">
        <x:v>95</x:v>
      </x:c>
    </x:row>
    <x:row r="3299" ht="52" customHeight="1">
      <x:c r="A3299" s="13" t="str">
        <x:v>W5-P03-L45</x:v>
      </x:c>
      <x:c r="B3299" s="13" t="str">
        <x:v>Plateforme de l’Œil Vert ↔ Cache de la Berge Haute</x:v>
      </x:c>
      <x:c r="C3299" s="13" t="str">
        <x:v>Guerre</x:v>
      </x:c>
      <x:c r="D3299" s="13" t="str">
        <x:v>V5 Passages des cinq mondes</x:v>
      </x:c>
      <x:c r="E3299" s="13" t="str">
        <x:v>Lire Guerre</x:v>
      </x:c>
      <x:c r="F3299" s="13" t="str">
        <x:v>Extension V5</x:v>
      </x:c>
      <x:c r="G3299" s="15" t="n">
        <x:v>14</x:v>
      </x:c>
      <x:c r="H3299" s="15" t="n">
        <x:v>96</x:v>
      </x:c>
    </x:row>
    <x:row r="3300" ht="52" customHeight="1">
      <x:c r="A3300" s="13" t="str">
        <x:v>W5-P03-L46</x:v>
      </x:c>
      <x:c r="B3300" s="13" t="str">
        <x:v>Poste du Témoin Patient ↔ Abri des Gardiens Verts</x:v>
      </x:c>
      <x:c r="C3300" s="13" t="str">
        <x:v>Guerre</x:v>
      </x:c>
      <x:c r="D3300" s="13" t="str">
        <x:v>V5 Passages des cinq mondes</x:v>
      </x:c>
      <x:c r="E3300" s="13" t="str">
        <x:v>Lire Guerre</x:v>
      </x:c>
      <x:c r="F3300" s="13" t="str">
        <x:v>Extension V5</x:v>
      </x:c>
      <x:c r="G3300" s="15" t="n">
        <x:v>14</x:v>
      </x:c>
      <x:c r="H3300" s="15" t="n">
        <x:v>97</x:v>
      </x:c>
    </x:row>
    <x:row r="3301" ht="52" customHeight="1">
      <x:c r="A3301" s="13" t="str">
        <x:v>W5-P04-L01</x:v>
      </x:c>
      <x:c r="B3301" s="13" t="str">
        <x:v>Plage de la Coque Ouverte ↔ Cavité du Premier Ressac</x:v>
      </x:c>
      <x:c r="C3301" s="13" t="str">
        <x:v>Guerre</x:v>
      </x:c>
      <x:c r="D3301" s="13" t="str">
        <x:v>V5 Passages des cinq mondes</x:v>
      </x:c>
      <x:c r="E3301" s="13" t="str">
        <x:v>Lire Guerre</x:v>
      </x:c>
      <x:c r="F3301" s="13" t="str">
        <x:v>Extension V5</x:v>
      </x:c>
      <x:c r="G3301" s="15" t="n">
        <x:v>14</x:v>
      </x:c>
      <x:c r="H3301" s="15" t="n">
        <x:v>98</x:v>
      </x:c>
    </x:row>
    <x:row r="3302" ht="52" customHeight="1">
      <x:c r="A3302" s="13" t="str">
        <x:v>W5-P04-L02</x:v>
      </x:c>
      <x:c r="B3302" s="13" t="str">
        <x:v>Cavité du Premier Ressac ↔ Escalier du Quai Penché</x:v>
      </x:c>
      <x:c r="C3302" s="13" t="str">
        <x:v>Guerre</x:v>
      </x:c>
      <x:c r="D3302" s="13" t="str">
        <x:v>V5 Passages des cinq mondes</x:v>
      </x:c>
      <x:c r="E3302" s="13" t="str">
        <x:v>Lire Guerre</x:v>
      </x:c>
      <x:c r="F3302" s="13" t="str">
        <x:v>Extension V5</x:v>
      </x:c>
      <x:c r="G3302" s="15" t="n">
        <x:v>14</x:v>
      </x:c>
      <x:c r="H3302" s="15" t="n">
        <x:v>99</x:v>
      </x:c>
    </x:row>
    <x:row r="3303" ht="52" customHeight="1">
      <x:c r="A3303" s="13" t="str">
        <x:v>W5-P04-L03</x:v>
      </x:c>
      <x:c r="B3303" s="13" t="str">
        <x:v>Escalier du Quai Penché ↔ Dépôt des Cordages Clairs</x:v>
      </x:c>
      <x:c r="C3303" s="13" t="str">
        <x:v>Guerre</x:v>
      </x:c>
      <x:c r="D3303" s="13" t="str">
        <x:v>V5 Passages des cinq mondes</x:v>
      </x:c>
      <x:c r="E3303" s="13" t="str">
        <x:v>Lire Guerre</x:v>
      </x:c>
      <x:c r="F3303" s="13" t="str">
        <x:v>Extension V5</x:v>
      </x:c>
      <x:c r="G3303" s="15" t="n">
        <x:v>14</x:v>
      </x:c>
      <x:c r="H3303" s="15" t="n">
        <x:v>100</x:v>
      </x:c>
    </x:row>
    <x:row r="3304" ht="52" customHeight="1">
      <x:c r="A3304" s="13" t="str">
        <x:v>W5-P04-L04</x:v>
      </x:c>
      <x:c r="B3304" s="13" t="str">
        <x:v>Dépôt des Cordages Clairs ↔ Les Deux Proues</x:v>
      </x:c>
      <x:c r="C3304" s="13" t="str">
        <x:v>Guerre</x:v>
      </x:c>
      <x:c r="D3304" s="13" t="str">
        <x:v>V5 Passages des cinq mondes</x:v>
      </x:c>
      <x:c r="E3304" s="13" t="str">
        <x:v>Lire Guerre</x:v>
      </x:c>
      <x:c r="F3304" s="13" t="str">
        <x:v>Extension V5</x:v>
      </x:c>
      <x:c r="G3304" s="15" t="n">
        <x:v>14</x:v>
      </x:c>
      <x:c r="H3304" s="15" t="n">
        <x:v>101</x:v>
      </x:c>
    </x:row>
    <x:row r="3305" ht="52" customHeight="1">
      <x:c r="A3305" s="13" t="str">
        <x:v>W5-P04-L05</x:v>
      </x:c>
      <x:c r="B3305" s="13" t="str">
        <x:v>Les Deux Proues ↔ Quai du Premier Chenal</x:v>
      </x:c>
      <x:c r="C3305" s="13" t="str">
        <x:v>Guerre</x:v>
      </x:c>
      <x:c r="D3305" s="13" t="str">
        <x:v>V5 Passages des cinq mondes</x:v>
      </x:c>
      <x:c r="E3305" s="13" t="str">
        <x:v>Lire Guerre</x:v>
      </x:c>
      <x:c r="F3305" s="13" t="str">
        <x:v>Extension V5</x:v>
      </x:c>
      <x:c r="G3305" s="15" t="n">
        <x:v>14</x:v>
      </x:c>
      <x:c r="H3305" s="15" t="n">
        <x:v>102</x:v>
      </x:c>
    </x:row>
    <x:row r="3306" ht="52" customHeight="1">
      <x:c r="A3306" s="13" t="str">
        <x:v>W5-P04-L06</x:v>
      </x:c>
      <x:c r="B3306" s="13" t="str">
        <x:v>Plage de la Coque Ouverte ↔ Quai du Premier Chenal</x:v>
      </x:c>
      <x:c r="C3306" s="13" t="str">
        <x:v>Guerre</x:v>
      </x:c>
      <x:c r="D3306" s="13" t="str">
        <x:v>V5 Passages des cinq mondes</x:v>
      </x:c>
      <x:c r="E3306" s="13" t="str">
        <x:v>Lire Guerre</x:v>
      </x:c>
      <x:c r="F3306" s="13" t="str">
        <x:v>Extension V5</x:v>
      </x:c>
      <x:c r="G3306" s="15" t="n">
        <x:v>14</x:v>
      </x:c>
      <x:c r="H3306" s="15" t="n">
        <x:v>103</x:v>
      </x:c>
    </x:row>
    <x:row r="3307" ht="52" customHeight="1">
      <x:c r="A3307" s="13" t="str">
        <x:v>W5-P04-L07</x:v>
      </x:c>
      <x:c r="B3307" s="13" t="str">
        <x:v>Crique de la Lentille ↔ Gorge du Vent Traversant</x:v>
      </x:c>
      <x:c r="C3307" s="13" t="str">
        <x:v>Guerre</x:v>
      </x:c>
      <x:c r="D3307" s="13" t="str">
        <x:v>V5 Passages des cinq mondes</x:v>
      </x:c>
      <x:c r="E3307" s="13" t="str">
        <x:v>Lire Guerre</x:v>
      </x:c>
      <x:c r="F3307" s="13" t="str">
        <x:v>Extension V5</x:v>
      </x:c>
      <x:c r="G3307" s="15" t="n">
        <x:v>14</x:v>
      </x:c>
      <x:c r="H3307" s="15" t="n">
        <x:v>104</x:v>
      </x:c>
    </x:row>
    <x:row r="3308" ht="52" customHeight="1">
      <x:c r="A3308" s="13" t="str">
        <x:v>W5-P04-L08</x:v>
      </x:c>
      <x:c r="B3308" s="13" t="str">
        <x:v>Gorge du Vent Traversant ↔ Piton de l’Œil Salé</x:v>
      </x:c>
      <x:c r="C3308" s="13" t="str">
        <x:v>Guerre</x:v>
      </x:c>
      <x:c r="D3308" s="13" t="str">
        <x:v>V5 Passages des cinq mondes</x:v>
      </x:c>
      <x:c r="E3308" s="13" t="str">
        <x:v>Lire Guerre</x:v>
      </x:c>
      <x:c r="F3308" s="13" t="str">
        <x:v>Extension V5</x:v>
      </x:c>
      <x:c r="G3308" s="15" t="n">
        <x:v>14</x:v>
      </x:c>
      <x:c r="H3308" s="15" t="n">
        <x:v>105</x:v>
      </x:c>
    </x:row>
    <x:row r="3309" ht="52" customHeight="1">
      <x:c r="A3309" s="13" t="str">
        <x:v>W5-P04-L09</x:v>
      </x:c>
      <x:c r="B3309" s="13" t="str">
        <x:v>Piton de l’Œil Salé ↔ Réserve du Feu Bas</x:v>
      </x:c>
      <x:c r="C3309" s="13" t="str">
        <x:v>Guerre</x:v>
      </x:c>
      <x:c r="D3309" s="13" t="str">
        <x:v>V5 Passages des cinq mondes</x:v>
      </x:c>
      <x:c r="E3309" s="13" t="str">
        <x:v>Lire Guerre</x:v>
      </x:c>
      <x:c r="F3309" s="13" t="str">
        <x:v>Extension V5</x:v>
      </x:c>
      <x:c r="G3309" s="15" t="n">
        <x:v>14</x:v>
      </x:c>
      <x:c r="H3309" s="15" t="n">
        <x:v>106</x:v>
      </x:c>
    </x:row>
    <x:row r="3310" ht="52" customHeight="1">
      <x:c r="A3310" s="13" t="str">
        <x:v>W5-P04-L10</x:v>
      </x:c>
      <x:c r="B3310" s="13" t="str">
        <x:v>Réserve du Feu Bas ↔ Plateau du Défi des Feux</x:v>
      </x:c>
      <x:c r="C3310" s="13" t="str">
        <x:v>Guerre</x:v>
      </x:c>
      <x:c r="D3310" s="13" t="str">
        <x:v>V5 Passages des cinq mondes</x:v>
      </x:c>
      <x:c r="E3310" s="13" t="str">
        <x:v>Lire Guerre</x:v>
      </x:c>
      <x:c r="F3310" s="13" t="str">
        <x:v>Extension V5</x:v>
      </x:c>
      <x:c r="G3310" s="15" t="n">
        <x:v>14</x:v>
      </x:c>
      <x:c r="H3310" s="15" t="n">
        <x:v>107</x:v>
      </x:c>
    </x:row>
    <x:row r="3311" ht="52" customHeight="1">
      <x:c r="A3311" s="13" t="str">
        <x:v>W5-P04-L11</x:v>
      </x:c>
      <x:c r="B3311" s="13" t="str">
        <x:v>Plateau du Défi des Feux ↔ Phare du Retour Éprouvé</x:v>
      </x:c>
      <x:c r="C3311" s="13" t="str">
        <x:v>Guerre</x:v>
      </x:c>
      <x:c r="D3311" s="13" t="str">
        <x:v>V5 Passages des cinq mondes</x:v>
      </x:c>
      <x:c r="E3311" s="13" t="str">
        <x:v>Lire Guerre</x:v>
      </x:c>
      <x:c r="F3311" s="13" t="str">
        <x:v>Extension V5</x:v>
      </x:c>
      <x:c r="G3311" s="15" t="n">
        <x:v>14</x:v>
      </x:c>
      <x:c r="H3311" s="15" t="n">
        <x:v>108</x:v>
      </x:c>
    </x:row>
    <x:row r="3312" ht="52" customHeight="1">
      <x:c r="A3312" s="13" t="str">
        <x:v>W5-P04-L12</x:v>
      </x:c>
      <x:c r="B3312" s="13" t="str">
        <x:v>Crique de la Lentille ↔ Phare du Retour Éprouvé</x:v>
      </x:c>
      <x:c r="C3312" s="13" t="str">
        <x:v>Guerre</x:v>
      </x:c>
      <x:c r="D3312" s="13" t="str">
        <x:v>V5 Passages des cinq mondes</x:v>
      </x:c>
      <x:c r="E3312" s="13" t="str">
        <x:v>Lire Guerre</x:v>
      </x:c>
      <x:c r="F3312" s="13" t="str">
        <x:v>Extension V5</x:v>
      </x:c>
      <x:c r="G3312" s="15" t="n">
        <x:v>14</x:v>
      </x:c>
      <x:c r="H3312" s="15" t="n">
        <x:v>109</x:v>
      </x:c>
    </x:row>
    <x:row r="3313" ht="52" customHeight="1">
      <x:c r="A3313" s="13" t="str">
        <x:v>W5-P04-L13</x:v>
      </x:c>
      <x:c r="B3313" s="13" t="str">
        <x:v>Passe des Coques Lentes ↔ Ponton des Marteaux</x:v>
      </x:c>
      <x:c r="C3313" s="13" t="str">
        <x:v>Guerre</x:v>
      </x:c>
      <x:c r="D3313" s="13" t="str">
        <x:v>V5 Passages des cinq mondes</x:v>
      </x:c>
      <x:c r="E3313" s="13" t="str">
        <x:v>Lire Guerre</x:v>
      </x:c>
      <x:c r="F3313" s="13" t="str">
        <x:v>Extension V5</x:v>
      </x:c>
      <x:c r="G3313" s="15" t="n">
        <x:v>14</x:v>
      </x:c>
      <x:c r="H3313" s="15" t="n">
        <x:v>110</x:v>
      </x:c>
    </x:row>
    <x:row r="3314" ht="52" customHeight="1">
      <x:c r="A3314" s="13" t="str">
        <x:v>W5-P04-L14</x:v>
      </x:c>
      <x:c r="B3314" s="13" t="str">
        <x:v>Ponton des Marteaux ↔ Tour de la Chaîne Noire</x:v>
      </x:c>
      <x:c r="C3314" s="13" t="str">
        <x:v>Guerre</x:v>
      </x:c>
      <x:c r="D3314" s="13" t="str">
        <x:v>V5 Passages des cinq mondes</x:v>
      </x:c>
      <x:c r="E3314" s="13" t="str">
        <x:v>Lire Guerre</x:v>
      </x:c>
      <x:c r="F3314" s="13" t="str">
        <x:v>Extension V5</x:v>
      </x:c>
      <x:c r="G3314" s="15" t="n">
        <x:v>14</x:v>
      </x:c>
      <x:c r="H3314" s="15" t="n">
        <x:v>111</x:v>
      </x:c>
    </x:row>
    <x:row r="3315" ht="52" customHeight="1">
      <x:c r="A3315" s="13" t="str">
        <x:v>W5-P04-L15</x:v>
      </x:c>
      <x:c r="B3315" s="13" t="str">
        <x:v>Tour de la Chaîne Noire ↔ Atelier du Bois Minéral</x:v>
      </x:c>
      <x:c r="C3315" s="13" t="str">
        <x:v>Guerre</x:v>
      </x:c>
      <x:c r="D3315" s="13" t="str">
        <x:v>V5 Passages des cinq mondes</x:v>
      </x:c>
      <x:c r="E3315" s="13" t="str">
        <x:v>Lire Guerre</x:v>
      </x:c>
      <x:c r="F3315" s="13" t="str">
        <x:v>Extension V5</x:v>
      </x:c>
      <x:c r="G3315" s="15" t="n">
        <x:v>14</x:v>
      </x:c>
      <x:c r="H3315" s="15" t="n">
        <x:v>112</x:v>
      </x:c>
    </x:row>
    <x:row r="3316" ht="52" customHeight="1">
      <x:c r="A3316" s="13" t="str">
        <x:v>W5-P04-L16</x:v>
      </x:c>
      <x:c r="B3316" s="13" t="str">
        <x:v>Atelier du Bois Minéral ↔ Bassin des Amarres Croisées</x:v>
      </x:c>
      <x:c r="C3316" s="13" t="str">
        <x:v>Guerre</x:v>
      </x:c>
      <x:c r="D3316" s="13" t="str">
        <x:v>V5 Passages des cinq mondes</x:v>
      </x:c>
      <x:c r="E3316" s="13" t="str">
        <x:v>Lire Guerre</x:v>
      </x:c>
      <x:c r="F3316" s="13" t="str">
        <x:v>Extension V5</x:v>
      </x:c>
      <x:c r="G3316" s="15" t="n">
        <x:v>14</x:v>
      </x:c>
      <x:c r="H3316" s="15" t="n">
        <x:v>113</x:v>
      </x:c>
    </x:row>
    <x:row r="3317" ht="52" customHeight="1">
      <x:c r="A3317" s="13" t="str">
        <x:v>W5-P04-L17</x:v>
      </x:c>
      <x:c r="B3317" s="13" t="str">
        <x:v>Bassin des Amarres Croisées ↔ Sortie des Petites Voiles</x:v>
      </x:c>
      <x:c r="C3317" s="13" t="str">
        <x:v>Guerre</x:v>
      </x:c>
      <x:c r="D3317" s="13" t="str">
        <x:v>V5 Passages des cinq mondes</x:v>
      </x:c>
      <x:c r="E3317" s="13" t="str">
        <x:v>Lire Guerre</x:v>
      </x:c>
      <x:c r="F3317" s="13" t="str">
        <x:v>Extension V5</x:v>
      </x:c>
      <x:c r="G3317" s="15" t="n">
        <x:v>14</x:v>
      </x:c>
      <x:c r="H3317" s="15" t="n">
        <x:v>114</x:v>
      </x:c>
    </x:row>
    <x:row r="3318" ht="52" customHeight="1">
      <x:c r="A3318" s="13" t="str">
        <x:v>W5-P04-L18</x:v>
      </x:c>
      <x:c r="B3318" s="13" t="str">
        <x:v>Passe des Coques Lentes ↔ Sortie des Petites Voiles</x:v>
      </x:c>
      <x:c r="C3318" s="13" t="str">
        <x:v>Guerre</x:v>
      </x:c>
      <x:c r="D3318" s="13" t="str">
        <x:v>V5 Passages des cinq mondes</x:v>
      </x:c>
      <x:c r="E3318" s="13" t="str">
        <x:v>Lire Guerre</x:v>
      </x:c>
      <x:c r="F3318" s="13" t="str">
        <x:v>Extension V5</x:v>
      </x:c>
      <x:c r="G3318" s="15" t="n">
        <x:v>14</x:v>
      </x:c>
      <x:c r="H3318" s="15" t="n">
        <x:v>115</x:v>
      </x:c>
    </x:row>
    <x:row r="3319" ht="52" customHeight="1">
      <x:c r="A3319" s="13" t="str">
        <x:v>W5-P04-L19</x:v>
      </x:c>
      <x:c r="B3319" s="13" t="str">
        <x:v>Crique des Derniers Arrivants ↔ Montée des Brancards</x:v>
      </x:c>
      <x:c r="C3319" s="13" t="str">
        <x:v>Guerre</x:v>
      </x:c>
      <x:c r="D3319" s="13" t="str">
        <x:v>V5 Passages des cinq mondes</x:v>
      </x:c>
      <x:c r="E3319" s="13" t="str">
        <x:v>Lire Guerre</x:v>
      </x:c>
      <x:c r="F3319" s="13" t="str">
        <x:v>Extension V5</x:v>
      </x:c>
      <x:c r="G3319" s="15" t="n">
        <x:v>14</x:v>
      </x:c>
      <x:c r="H3319" s="15" t="n">
        <x:v>116</x:v>
      </x:c>
    </x:row>
    <x:row r="3320" ht="52" customHeight="1">
      <x:c r="A3320" s="13" t="str">
        <x:v>W5-P04-L20</x:v>
      </x:c>
      <x:c r="B3320" s="13" t="str">
        <x:v>Montée des Brancards ↔ Belvédère du Feu Patient</x:v>
      </x:c>
      <x:c r="C3320" s="13" t="str">
        <x:v>Guerre</x:v>
      </x:c>
      <x:c r="D3320" s="13" t="str">
        <x:v>V5 Passages des cinq mondes</x:v>
      </x:c>
      <x:c r="E3320" s="13" t="str">
        <x:v>Lire Guerre</x:v>
      </x:c>
      <x:c r="F3320" s="13" t="str">
        <x:v>Extension V5</x:v>
      </x:c>
      <x:c r="G3320" s="15" t="n">
        <x:v>14</x:v>
      </x:c>
      <x:c r="H3320" s="15" t="n">
        <x:v>117</x:v>
      </x:c>
    </x:row>
    <x:row r="3321" ht="52" customHeight="1">
      <x:c r="A3321" s="13" t="str">
        <x:v>W5-P04-L21</x:v>
      </x:c>
      <x:c r="B3321" s="13" t="str">
        <x:v>Belvédère du Feu Patient ↔ Refuge des Rations Liées</x:v>
      </x:c>
      <x:c r="C3321" s="13" t="str">
        <x:v>Guerre</x:v>
      </x:c>
      <x:c r="D3321" s="13" t="str">
        <x:v>V5 Passages des cinq mondes</x:v>
      </x:c>
      <x:c r="E3321" s="13" t="str">
        <x:v>Lire Guerre</x:v>
      </x:c>
      <x:c r="F3321" s="13" t="str">
        <x:v>Extension V5</x:v>
      </x:c>
      <x:c r="G3321" s="15" t="n">
        <x:v>14</x:v>
      </x:c>
      <x:c r="H3321" s="15" t="n">
        <x:v>118</x:v>
      </x:c>
    </x:row>
    <x:row r="3322" ht="52" customHeight="1">
      <x:c r="A3322" s="13" t="str">
        <x:v>W5-P04-L22</x:v>
      </x:c>
      <x:c r="B3322" s="13" t="str">
        <x:v>Refuge des Rations Liées ↔ Seuil du Dernier Poursuivant</x:v>
      </x:c>
      <x:c r="C3322" s="13" t="str">
        <x:v>Guerre</x:v>
      </x:c>
      <x:c r="D3322" s="13" t="str">
        <x:v>V5 Passages des cinq mondes</x:v>
      </x:c>
      <x:c r="E3322" s="13" t="str">
        <x:v>Lire Guerre</x:v>
      </x:c>
      <x:c r="F3322" s="13" t="str">
        <x:v>Extension V5</x:v>
      </x:c>
      <x:c r="G3322" s="15" t="n">
        <x:v>14</x:v>
      </x:c>
      <x:c r="H3322" s="15" t="n">
        <x:v>119</x:v>
      </x:c>
    </x:row>
    <x:row r="3323" ht="52" customHeight="1">
      <x:c r="A3323" s="13" t="str">
        <x:v>W5-P04-L23</x:v>
      </x:c>
      <x:c r="B3323" s="13" t="str">
        <x:v>Seuil du Dernier Poursuivant ↔ Quai des Routes Séparées</x:v>
      </x:c>
      <x:c r="C3323" s="13" t="str">
        <x:v>Guerre</x:v>
      </x:c>
      <x:c r="D3323" s="13" t="str">
        <x:v>V5 Passages des cinq mondes</x:v>
      </x:c>
      <x:c r="E3323" s="13" t="str">
        <x:v>Lire Guerre</x:v>
      </x:c>
      <x:c r="F3323" s="13" t="str">
        <x:v>Extension V5</x:v>
      </x:c>
      <x:c r="G3323" s="15" t="n">
        <x:v>14</x:v>
      </x:c>
      <x:c r="H3323" s="15" t="n">
        <x:v>120</x:v>
      </x:c>
    </x:row>
    <x:row r="3324" ht="52" customHeight="1">
      <x:c r="A3324" s="13" t="str">
        <x:v>W5-P04-L24</x:v>
      </x:c>
      <x:c r="B3324" s="13" t="str">
        <x:v>Crique des Derniers Arrivants ↔ Quai des Routes Séparées</x:v>
      </x:c>
      <x:c r="C3324" s="13" t="str">
        <x:v>Guerre</x:v>
      </x:c>
      <x:c r="D3324" s="13" t="str">
        <x:v>V5 Passages des cinq mondes</x:v>
      </x:c>
      <x:c r="E3324" s="13" t="str">
        <x:v>Lire Guerre</x:v>
      </x:c>
      <x:c r="F3324" s="13" t="str">
        <x:v>Extension V5</x:v>
      </x:c>
      <x:c r="G3324" s="15" t="n">
        <x:v>14</x:v>
      </x:c>
      <x:c r="H3324" s="15" t="n">
        <x:v>121</x:v>
      </x:c>
    </x:row>
    <x:row r="3325" ht="52" customHeight="1">
      <x:c r="A3325" s="13" t="str">
        <x:v>W5-P04-L25</x:v>
      </x:c>
      <x:c r="B3325" s="13" t="str">
        <x:v>Cavité du Premier Ressac ↔ Les Deux Proues</x:v>
      </x:c>
      <x:c r="C3325" s="13" t="str">
        <x:v>Guerre</x:v>
      </x:c>
      <x:c r="D3325" s="13" t="str">
        <x:v>V5 Passages des cinq mondes</x:v>
      </x:c>
      <x:c r="E3325" s="13" t="str">
        <x:v>Lire Guerre</x:v>
      </x:c>
      <x:c r="F3325" s="13" t="str">
        <x:v>Extension V5</x:v>
      </x:c>
      <x:c r="G3325" s="15" t="n">
        <x:v>14</x:v>
      </x:c>
      <x:c r="H3325" s="15" t="n">
        <x:v>122</x:v>
      </x:c>
    </x:row>
    <x:row r="3326" ht="52" customHeight="1">
      <x:c r="A3326" s="13" t="str">
        <x:v>W5-P04-L26</x:v>
      </x:c>
      <x:c r="B3326" s="13" t="str">
        <x:v>Gorge du Vent Traversant ↔ Plateau du Défi des Feux</x:v>
      </x:c>
      <x:c r="C3326" s="13" t="str">
        <x:v>Guerre</x:v>
      </x:c>
      <x:c r="D3326" s="13" t="str">
        <x:v>V5 Passages des cinq mondes</x:v>
      </x:c>
      <x:c r="E3326" s="13" t="str">
        <x:v>Lire Guerre</x:v>
      </x:c>
      <x:c r="F3326" s="13" t="str">
        <x:v>Extension V5</x:v>
      </x:c>
      <x:c r="G3326" s="15" t="n">
        <x:v>14</x:v>
      </x:c>
      <x:c r="H3326" s="15" t="n">
        <x:v>123</x:v>
      </x:c>
    </x:row>
    <x:row r="3327" ht="52" customHeight="1">
      <x:c r="A3327" s="13" t="str">
        <x:v>W5-P04-L27</x:v>
      </x:c>
      <x:c r="B3327" s="13" t="str">
        <x:v>Ponton des Marteaux ↔ Bassin des Amarres Croisées</x:v>
      </x:c>
      <x:c r="C3327" s="13" t="str">
        <x:v>Guerre</x:v>
      </x:c>
      <x:c r="D3327" s="13" t="str">
        <x:v>V5 Passages des cinq mondes</x:v>
      </x:c>
      <x:c r="E3327" s="13" t="str">
        <x:v>Lire Guerre</x:v>
      </x:c>
      <x:c r="F3327" s="13" t="str">
        <x:v>Extension V5</x:v>
      </x:c>
      <x:c r="G3327" s="15" t="n">
        <x:v>14</x:v>
      </x:c>
      <x:c r="H3327" s="15" t="n">
        <x:v>124</x:v>
      </x:c>
    </x:row>
    <x:row r="3328" ht="52" customHeight="1">
      <x:c r="A3328" s="13" t="str">
        <x:v>W5-P04-L28</x:v>
      </x:c>
      <x:c r="B3328" s="13" t="str">
        <x:v>Montée des Brancards ↔ Seuil du Dernier Poursuivant</x:v>
      </x:c>
      <x:c r="C3328" s="13" t="str">
        <x:v>Guerre</x:v>
      </x:c>
      <x:c r="D3328" s="13" t="str">
        <x:v>V5 Passages des cinq mondes</x:v>
      </x:c>
      <x:c r="E3328" s="13" t="str">
        <x:v>Lire Guerre</x:v>
      </x:c>
      <x:c r="F3328" s="13" t="str">
        <x:v>Extension V5</x:v>
      </x:c>
      <x:c r="G3328" s="15" t="n">
        <x:v>14</x:v>
      </x:c>
      <x:c r="H3328" s="15" t="n">
        <x:v>125</x:v>
      </x:c>
    </x:row>
    <x:row r="3329" ht="52" customHeight="1">
      <x:c r="A3329" s="13" t="str">
        <x:v>W5-P04-L29</x:v>
      </x:c>
      <x:c r="B3329" s="13" t="str">
        <x:v>Quai du Premier Chenal ↔ Crique de la Lentille</x:v>
      </x:c>
      <x:c r="C3329" s="13" t="str">
        <x:v>Guerre</x:v>
      </x:c>
      <x:c r="D3329" s="13" t="str">
        <x:v>V5 Passages des cinq mondes</x:v>
      </x:c>
      <x:c r="E3329" s="13" t="str">
        <x:v>Lire Guerre</x:v>
      </x:c>
      <x:c r="F3329" s="13" t="str">
        <x:v>Extension V5</x:v>
      </x:c>
      <x:c r="G3329" s="15" t="n">
        <x:v>14</x:v>
      </x:c>
      <x:c r="H3329" s="15" t="n">
        <x:v>126</x:v>
      </x:c>
    </x:row>
    <x:row r="3330" ht="52" customHeight="1">
      <x:c r="A3330" s="13" t="str">
        <x:v>W5-P04-L30</x:v>
      </x:c>
      <x:c r="B3330" s="13" t="str">
        <x:v>Crique de la Lentille ↔ Passe des Coques Lentes</x:v>
      </x:c>
      <x:c r="C3330" s="13" t="str">
        <x:v>Guerre</x:v>
      </x:c>
      <x:c r="D3330" s="13" t="str">
        <x:v>V5 Passages des cinq mondes</x:v>
      </x:c>
      <x:c r="E3330" s="13" t="str">
        <x:v>Lire Guerre</x:v>
      </x:c>
      <x:c r="F3330" s="13" t="str">
        <x:v>Extension V5</x:v>
      </x:c>
      <x:c r="G3330" s="15" t="n">
        <x:v>14</x:v>
      </x:c>
      <x:c r="H3330" s="15" t="n">
        <x:v>127</x:v>
      </x:c>
    </x:row>
    <x:row r="3331" ht="52" customHeight="1">
      <x:c r="A3331" s="13" t="str">
        <x:v>W5-P04-L31</x:v>
      </x:c>
      <x:c r="B3331" s="13" t="str">
        <x:v>Sortie des Petites Voiles ↔ Crique des Derniers Arrivants</x:v>
      </x:c>
      <x:c r="C3331" s="13" t="str">
        <x:v>Guerre</x:v>
      </x:c>
      <x:c r="D3331" s="13" t="str">
        <x:v>V5 Passages des cinq mondes</x:v>
      </x:c>
      <x:c r="E3331" s="13" t="str">
        <x:v>Lire Guerre</x:v>
      </x:c>
      <x:c r="F3331" s="13" t="str">
        <x:v>Extension V5</x:v>
      </x:c>
      <x:c r="G3331" s="15" t="n">
        <x:v>14</x:v>
      </x:c>
      <x:c r="H3331" s="15" t="n">
        <x:v>128</x:v>
      </x:c>
    </x:row>
    <x:row r="3332" ht="52" customHeight="1">
      <x:c r="A3332" s="13" t="str">
        <x:v>W5-P04-L32</x:v>
      </x:c>
      <x:c r="B3332" s="13" t="str">
        <x:v>Quai des Routes Séparées ↔ Plage de la Coque Ouverte</x:v>
      </x:c>
      <x:c r="C3332" s="13" t="str">
        <x:v>Guerre</x:v>
      </x:c>
      <x:c r="D3332" s="13" t="str">
        <x:v>V5 Passages des cinq mondes</x:v>
      </x:c>
      <x:c r="E3332" s="13" t="str">
        <x:v>Lire Guerre</x:v>
      </x:c>
      <x:c r="F3332" s="13" t="str">
        <x:v>Extension V5</x:v>
      </x:c>
      <x:c r="G3332" s="15" t="n">
        <x:v>14</x:v>
      </x:c>
      <x:c r="H3332" s="15" t="n">
        <x:v>129</x:v>
      </x:c>
    </x:row>
    <x:row r="3333" ht="52" customHeight="1">
      <x:c r="A3333" s="13" t="str">
        <x:v>W5-P04-L33</x:v>
      </x:c>
      <x:c r="B3333" s="13" t="str">
        <x:v>Quai du Premier Chenal ↔ Passe des Coques Lentes</x:v>
      </x:c>
      <x:c r="C3333" s="13" t="str">
        <x:v>Guerre</x:v>
      </x:c>
      <x:c r="D3333" s="13" t="str">
        <x:v>V5 Passages des cinq mondes</x:v>
      </x:c>
      <x:c r="E3333" s="13" t="str">
        <x:v>Lire Guerre</x:v>
      </x:c>
      <x:c r="F3333" s="13" t="str">
        <x:v>Extension V5</x:v>
      </x:c>
      <x:c r="G3333" s="15" t="n">
        <x:v>14</x:v>
      </x:c>
      <x:c r="H3333" s="15" t="n">
        <x:v>130</x:v>
      </x:c>
    </x:row>
    <x:row r="3334" ht="52" customHeight="1">
      <x:c r="A3334" s="13" t="str">
        <x:v>W5-P04-L34</x:v>
      </x:c>
      <x:c r="B3334" s="13" t="str">
        <x:v>Crique de la Lentille ↔ Quai des Routes Séparées</x:v>
      </x:c>
      <x:c r="C3334" s="13" t="str">
        <x:v>Guerre</x:v>
      </x:c>
      <x:c r="D3334" s="13" t="str">
        <x:v>V5 Passages des cinq mondes</x:v>
      </x:c>
      <x:c r="E3334" s="13" t="str">
        <x:v>Lire Guerre</x:v>
      </x:c>
      <x:c r="F3334" s="13" t="str">
        <x:v>Extension V5</x:v>
      </x:c>
      <x:c r="G3334" s="15" t="n">
        <x:v>14</x:v>
      </x:c>
      <x:c r="H3334" s="15" t="n">
        <x:v>131</x:v>
      </x:c>
    </x:row>
    <x:row r="3335" ht="52" customHeight="1">
      <x:c r="A3335" s="13" t="str">
        <x:v>W5-P05-L01</x:v>
      </x:c>
      <x:c r="B3335" s="13" t="str">
        <x:v>Débarcadère de la Moraine ↔ Plaques du Son Grave</x:v>
      </x:c>
      <x:c r="C3335" s="13" t="str">
        <x:v>Guerre</x:v>
      </x:c>
      <x:c r="D3335" s="13" t="str">
        <x:v>V5 Passages des cinq mondes</x:v>
      </x:c>
      <x:c r="E3335" s="13" t="str">
        <x:v>Lire Guerre</x:v>
      </x:c>
      <x:c r="F3335" s="13" t="str">
        <x:v>Extension V5</x:v>
      </x:c>
      <x:c r="G3335" s="15" t="n">
        <x:v>14</x:v>
      </x:c>
      <x:c r="H3335" s="15" t="n">
        <x:v>132</x:v>
      </x:c>
    </x:row>
    <x:row r="3336" ht="52" customHeight="1">
      <x:c r="A3336" s="13" t="str">
        <x:v>W5-P05-L02</x:v>
      </x:c>
      <x:c r="B3336" s="13" t="str">
        <x:v>Plaques du Son Grave ↔ Borne du Vent Coupé</x:v>
      </x:c>
      <x:c r="C3336" s="13" t="str">
        <x:v>Guerre</x:v>
      </x:c>
      <x:c r="D3336" s="13" t="str">
        <x:v>V5 Passages des cinq mondes</x:v>
      </x:c>
      <x:c r="E3336" s="13" t="str">
        <x:v>Lire Guerre</x:v>
      </x:c>
      <x:c r="F3336" s="13" t="str">
        <x:v>Extension V5</x:v>
      </x:c>
      <x:c r="G3336" s="15" t="n">
        <x:v>14</x:v>
      </x:c>
      <x:c r="H3336" s="15" t="n">
        <x:v>133</x:v>
      </x:c>
    </x:row>
    <x:row r="3337" ht="52" customHeight="1">
      <x:c r="A3337" s="13" t="str">
        <x:v>W5-P05-L03</x:v>
      </x:c>
      <x:c r="B3337" s="13" t="str">
        <x:v>Borne du Vent Coupé ↔ Cache sous la Pierre Blanche</x:v>
      </x:c>
      <x:c r="C3337" s="13" t="str">
        <x:v>Guerre</x:v>
      </x:c>
      <x:c r="D3337" s="13" t="str">
        <x:v>V5 Passages des cinq mondes</x:v>
      </x:c>
      <x:c r="E3337" s="13" t="str">
        <x:v>Lire Guerre</x:v>
      </x:c>
      <x:c r="F3337" s="13" t="str">
        <x:v>Extension V5</x:v>
      </x:c>
      <x:c r="G3337" s="15" t="n">
        <x:v>14</x:v>
      </x:c>
      <x:c r="H3337" s="15" t="n">
        <x:v>134</x:v>
      </x:c>
    </x:row>
    <x:row r="3338" ht="52" customHeight="1">
      <x:c r="A3338" s="13" t="str">
        <x:v>W5-P05-L04</x:v>
      </x:c>
      <x:c r="B3338" s="13" t="str">
        <x:v>Cache sous la Pierre Blanche ↔ Courbe du Guide Rival</x:v>
      </x:c>
      <x:c r="C3338" s="13" t="str">
        <x:v>Guerre</x:v>
      </x:c>
      <x:c r="D3338" s="13" t="str">
        <x:v>V5 Passages des cinq mondes</x:v>
      </x:c>
      <x:c r="E3338" s="13" t="str">
        <x:v>Lire Guerre</x:v>
      </x:c>
      <x:c r="F3338" s="13" t="str">
        <x:v>Extension V5</x:v>
      </x:c>
      <x:c r="G3338" s="15" t="n">
        <x:v>14</x:v>
      </x:c>
      <x:c r="H3338" s="15" t="n">
        <x:v>135</x:v>
      </x:c>
    </x:row>
    <x:row r="3339" ht="52" customHeight="1">
      <x:c r="A3339" s="13" t="str">
        <x:v>W5-P05-L05</x:v>
      </x:c>
      <x:c r="B3339" s="13" t="str">
        <x:v>Courbe du Guide Rival ↔ Pied du Premier Palan</x:v>
      </x:c>
      <x:c r="C3339" s="13" t="str">
        <x:v>Guerre</x:v>
      </x:c>
      <x:c r="D3339" s="13" t="str">
        <x:v>V5 Passages des cinq mondes</x:v>
      </x:c>
      <x:c r="E3339" s="13" t="str">
        <x:v>Lire Guerre</x:v>
      </x:c>
      <x:c r="F3339" s="13" t="str">
        <x:v>Extension V5</x:v>
      </x:c>
      <x:c r="G3339" s="15" t="n">
        <x:v>14</x:v>
      </x:c>
      <x:c r="H3339" s="15" t="n">
        <x:v>136</x:v>
      </x:c>
    </x:row>
    <x:row r="3340" ht="52" customHeight="1">
      <x:c r="A3340" s="13" t="str">
        <x:v>W5-P05-L06</x:v>
      </x:c>
      <x:c r="B3340" s="13" t="str">
        <x:v>Débarcadère de la Moraine ↔ Pied du Premier Palan</x:v>
      </x:c>
      <x:c r="C3340" s="13" t="str">
        <x:v>Guerre</x:v>
      </x:c>
      <x:c r="D3340" s="13" t="str">
        <x:v>V5 Passages des cinq mondes</x:v>
      </x:c>
      <x:c r="E3340" s="13" t="str">
        <x:v>Lire Guerre</x:v>
      </x:c>
      <x:c r="F3340" s="13" t="str">
        <x:v>Extension V5</x:v>
      </x:c>
      <x:c r="G3340" s="15" t="n">
        <x:v>14</x:v>
      </x:c>
      <x:c r="H3340" s="15" t="n">
        <x:v>137</x:v>
      </x:c>
    </x:row>
    <x:row r="3341" ht="52" customHeight="1">
      <x:c r="A3341" s="13" t="str">
        <x:v>W5-P05-L07</x:v>
      </x:c>
      <x:c r="B3341" s="13" t="str">
        <x:v>Corniche de la Première Corde ↔ Niche du Guetteur Aveuglé</x:v>
      </x:c>
      <x:c r="C3341" s="13" t="str">
        <x:v>Guerre</x:v>
      </x:c>
      <x:c r="D3341" s="13" t="str">
        <x:v>V5 Passages des cinq mondes</x:v>
      </x:c>
      <x:c r="E3341" s="13" t="str">
        <x:v>Lire Guerre</x:v>
      </x:c>
      <x:c r="F3341" s="13" t="str">
        <x:v>Extension V5</x:v>
      </x:c>
      <x:c r="G3341" s="15" t="n">
        <x:v>14</x:v>
      </x:c>
      <x:c r="H3341" s="15" t="n">
        <x:v>138</x:v>
      </x:c>
    </x:row>
    <x:row r="3342" ht="52" customHeight="1">
      <x:c r="A3342" s="13" t="str">
        <x:v>W5-P05-L08</x:v>
      </x:c>
      <x:c r="B3342" s="13" t="str">
        <x:v>Niche du Guetteur Aveuglé ↔ Balcon des Charges Suspendues</x:v>
      </x:c>
      <x:c r="C3342" s="13" t="str">
        <x:v>Guerre</x:v>
      </x:c>
      <x:c r="D3342" s="13" t="str">
        <x:v>V5 Passages des cinq mondes</x:v>
      </x:c>
      <x:c r="E3342" s="13" t="str">
        <x:v>Lire Guerre</x:v>
      </x:c>
      <x:c r="F3342" s="13" t="str">
        <x:v>Extension V5</x:v>
      </x:c>
      <x:c r="G3342" s="15" t="n">
        <x:v>14</x:v>
      </x:c>
      <x:c r="H3342" s="15" t="n">
        <x:v>139</x:v>
      </x:c>
    </x:row>
    <x:row r="3343" ht="52" customHeight="1">
      <x:c r="A3343" s="13" t="str">
        <x:v>W5-P05-L09</x:v>
      </x:c>
      <x:c r="B3343" s="13" t="str">
        <x:v>Balcon des Charges Suspendues ↔ Refuge de l’Anneau Ouest</x:v>
      </x:c>
      <x:c r="C3343" s="13" t="str">
        <x:v>Guerre</x:v>
      </x:c>
      <x:c r="D3343" s="13" t="str">
        <x:v>V5 Passages des cinq mondes</x:v>
      </x:c>
      <x:c r="E3343" s="13" t="str">
        <x:v>Lire Guerre</x:v>
      </x:c>
      <x:c r="F3343" s="13" t="str">
        <x:v>Extension V5</x:v>
      </x:c>
      <x:c r="G3343" s="15" t="n">
        <x:v>14</x:v>
      </x:c>
      <x:c r="H3343" s="15" t="n">
        <x:v>140</x:v>
      </x:c>
    </x:row>
    <x:row r="3344" ht="52" customHeight="1">
      <x:c r="A3344" s="13" t="str">
        <x:v>W5-P05-L10</x:v>
      </x:c>
      <x:c r="B3344" s="13" t="str">
        <x:v>Refuge de l’Anneau Ouest ↔ Arête du Défi Voilé</x:v>
      </x:c>
      <x:c r="C3344" s="13" t="str">
        <x:v>Guerre</x:v>
      </x:c>
      <x:c r="D3344" s="13" t="str">
        <x:v>V5 Passages des cinq mondes</x:v>
      </x:c>
      <x:c r="E3344" s="13" t="str">
        <x:v>Lire Guerre</x:v>
      </x:c>
      <x:c r="F3344" s="13" t="str">
        <x:v>Extension V5</x:v>
      </x:c>
      <x:c r="G3344" s="15" t="n">
        <x:v>14</x:v>
      </x:c>
      <x:c r="H3344" s="15" t="n">
        <x:v>141</x:v>
      </x:c>
    </x:row>
    <x:row r="3345" ht="52" customHeight="1">
      <x:c r="A3345" s="13" t="str">
        <x:v>W5-P05-L11</x:v>
      </x:c>
      <x:c r="B3345" s="13" t="str">
        <x:v>Arête du Défi Voilé ↔ Traverse des Deux Anneaux</x:v>
      </x:c>
      <x:c r="C3345" s="13" t="str">
        <x:v>Guerre</x:v>
      </x:c>
      <x:c r="D3345" s="13" t="str">
        <x:v>V5 Passages des cinq mondes</x:v>
      </x:c>
      <x:c r="E3345" s="13" t="str">
        <x:v>Lire Guerre</x:v>
      </x:c>
      <x:c r="F3345" s="13" t="str">
        <x:v>Extension V5</x:v>
      </x:c>
      <x:c r="G3345" s="15" t="n">
        <x:v>14</x:v>
      </x:c>
      <x:c r="H3345" s="15" t="n">
        <x:v>142</x:v>
      </x:c>
    </x:row>
    <x:row r="3346" ht="52" customHeight="1">
      <x:c r="A3346" s="13" t="str">
        <x:v>W5-P05-L12</x:v>
      </x:c>
      <x:c r="B3346" s="13" t="str">
        <x:v>Corniche de la Première Corde ↔ Traverse des Deux Anneaux</x:v>
      </x:c>
      <x:c r="C3346" s="13" t="str">
        <x:v>Guerre</x:v>
      </x:c>
      <x:c r="D3346" s="13" t="str">
        <x:v>V5 Passages des cinq mondes</x:v>
      </x:c>
      <x:c r="E3346" s="13" t="str">
        <x:v>Lire Guerre</x:v>
      </x:c>
      <x:c r="F3346" s="13" t="str">
        <x:v>Extension V5</x:v>
      </x:c>
      <x:c r="G3346" s="15" t="n">
        <x:v>14</x:v>
      </x:c>
      <x:c r="H3346" s="15" t="n">
        <x:v>143</x:v>
      </x:c>
    </x:row>
    <x:row r="3347" ht="52" customHeight="1">
      <x:c r="A3347" s="13" t="str">
        <x:v>W5-P05-L13</x:v>
      </x:c>
      <x:c r="B3347" s="13" t="str">
        <x:v>Vestibule de la Vapeur Froide ↔ Galerie des Deux Jets</x:v>
      </x:c>
      <x:c r="C3347" s="13" t="str">
        <x:v>Guerre</x:v>
      </x:c>
      <x:c r="D3347" s="13" t="str">
        <x:v>V5 Passages des cinq mondes</x:v>
      </x:c>
      <x:c r="E3347" s="13" t="str">
        <x:v>Lire Guerre</x:v>
      </x:c>
      <x:c r="F3347" s="13" t="str">
        <x:v>Extension V5</x:v>
      </x:c>
      <x:c r="G3347" s="15" t="n">
        <x:v>14</x:v>
      </x:c>
      <x:c r="H3347" s="15" t="n">
        <x:v>144</x:v>
      </x:c>
    </x:row>
    <x:row r="3348" ht="52" customHeight="1">
      <x:c r="A3348" s="13" t="str">
        <x:v>W5-P05-L14</x:v>
      </x:c>
      <x:c r="B3348" s="13" t="str">
        <x:v>Galerie des Deux Jets ↔ Palier du Faux Souffle</x:v>
      </x:c>
      <x:c r="C3348" s="13" t="str">
        <x:v>Guerre</x:v>
      </x:c>
      <x:c r="D3348" s="13" t="str">
        <x:v>V5 Passages des cinq mondes</x:v>
      </x:c>
      <x:c r="E3348" s="13" t="str">
        <x:v>Lire Guerre</x:v>
      </x:c>
      <x:c r="F3348" s="13" t="str">
        <x:v>Extension V5</x:v>
      </x:c>
      <x:c r="G3348" s="15" t="n">
        <x:v>14</x:v>
      </x:c>
      <x:c r="H3348" s="15" t="n">
        <x:v>145</x:v>
      </x:c>
    </x:row>
    <x:row r="3349" ht="52" customHeight="1">
      <x:c r="A3349" s="13" t="str">
        <x:v>W5-P05-L15</x:v>
      </x:c>
      <x:c r="B3349" s="13" t="str">
        <x:v>Palier du Faux Souffle ↔ Atelier du Joint Rouge</x:v>
      </x:c>
      <x:c r="C3349" s="13" t="str">
        <x:v>Guerre</x:v>
      </x:c>
      <x:c r="D3349" s="13" t="str">
        <x:v>V5 Passages des cinq mondes</x:v>
      </x:c>
      <x:c r="E3349" s="13" t="str">
        <x:v>Lire Guerre</x:v>
      </x:c>
      <x:c r="F3349" s="13" t="str">
        <x:v>Extension V5</x:v>
      </x:c>
      <x:c r="G3349" s="15" t="n">
        <x:v>14</x:v>
      </x:c>
      <x:c r="H3349" s="15" t="n">
        <x:v>146</x:v>
      </x:c>
    </x:row>
    <x:row r="3350" ht="52" customHeight="1">
      <x:c r="A3350" s="13" t="str">
        <x:v>W5-P05-L16</x:v>
      </x:c>
      <x:c r="B3350" s="13" t="str">
        <x:v>Atelier du Joint Rouge ↔ Chambre du Cordon Mobile</x:v>
      </x:c>
      <x:c r="C3350" s="13" t="str">
        <x:v>Guerre</x:v>
      </x:c>
      <x:c r="D3350" s="13" t="str">
        <x:v>V5 Passages des cinq mondes</x:v>
      </x:c>
      <x:c r="E3350" s="13" t="str">
        <x:v>Lire Guerre</x:v>
      </x:c>
      <x:c r="F3350" s="13" t="str">
        <x:v>Extension V5</x:v>
      </x:c>
      <x:c r="G3350" s="15" t="n">
        <x:v>14</x:v>
      </x:c>
      <x:c r="H3350" s="15" t="n">
        <x:v>147</x:v>
      </x:c>
    </x:row>
    <x:row r="3351" ht="52" customHeight="1">
      <x:c r="A3351" s="13" t="str">
        <x:v>W5-P05-L17</x:v>
      </x:c>
      <x:c r="B3351" s="13" t="str">
        <x:v>Chambre du Cordon Mobile ↔ Porte du Souffle Haut</x:v>
      </x:c>
      <x:c r="C3351" s="13" t="str">
        <x:v>Guerre</x:v>
      </x:c>
      <x:c r="D3351" s="13" t="str">
        <x:v>V5 Passages des cinq mondes</x:v>
      </x:c>
      <x:c r="E3351" s="13" t="str">
        <x:v>Lire Guerre</x:v>
      </x:c>
      <x:c r="F3351" s="13" t="str">
        <x:v>Extension V5</x:v>
      </x:c>
      <x:c r="G3351" s="15" t="n">
        <x:v>14</x:v>
      </x:c>
      <x:c r="H3351" s="15" t="n">
        <x:v>148</x:v>
      </x:c>
    </x:row>
    <x:row r="3352" ht="52" customHeight="1">
      <x:c r="A3352" s="13" t="str">
        <x:v>W5-P05-L18</x:v>
      </x:c>
      <x:c r="B3352" s="13" t="str">
        <x:v>Vestibule de la Vapeur Froide ↔ Porte du Souffle Haut</x:v>
      </x:c>
      <x:c r="C3352" s="13" t="str">
        <x:v>Guerre</x:v>
      </x:c>
      <x:c r="D3352" s="13" t="str">
        <x:v>V5 Passages des cinq mondes</x:v>
      </x:c>
      <x:c r="E3352" s="13" t="str">
        <x:v>Lire Guerre</x:v>
      </x:c>
      <x:c r="F3352" s="13" t="str">
        <x:v>Extension V5</x:v>
      </x:c>
      <x:c r="G3352" s="15" t="n">
        <x:v>14</x:v>
      </x:c>
      <x:c r="H3352" s="15" t="n">
        <x:v>149</x:v>
      </x:c>
    </x:row>
    <x:row r="3353" ht="52" customHeight="1">
      <x:c r="A3353" s="13" t="str">
        <x:v>W5-P05-L19</x:v>
      </x:c>
      <x:c r="B3353" s="13" t="str">
        <x:v>Appui du Dernier Anneau ↔ Faille du Vétéran</x:v>
      </x:c>
      <x:c r="C3353" s="13" t="str">
        <x:v>Guerre</x:v>
      </x:c>
      <x:c r="D3353" s="13" t="str">
        <x:v>V5 Passages des cinq mondes</x:v>
      </x:c>
      <x:c r="E3353" s="13" t="str">
        <x:v>Lire Guerre</x:v>
      </x:c>
      <x:c r="F3353" s="13" t="str">
        <x:v>Extension V5</x:v>
      </x:c>
      <x:c r="G3353" s="15" t="n">
        <x:v>14</x:v>
      </x:c>
      <x:c r="H3353" s="15" t="n">
        <x:v>150</x:v>
      </x:c>
    </x:row>
    <x:row r="3354" ht="52" customHeight="1">
      <x:c r="A3354" s="13" t="str">
        <x:v>W5-P05-L20</x:v>
      </x:c>
      <x:c r="B3354" s="13" t="str">
        <x:v>Faille du Vétéran ↔ Aiguille des Trois Reflets</x:v>
      </x:c>
      <x:c r="C3354" s="13" t="str">
        <x:v>Guerre</x:v>
      </x:c>
      <x:c r="D3354" s="13" t="str">
        <x:v>V5 Passages des cinq mondes</x:v>
      </x:c>
      <x:c r="E3354" s="13" t="str">
        <x:v>Lire Guerre</x:v>
      </x:c>
      <x:c r="F3354" s="13" t="str">
        <x:v>Extension V5</x:v>
      </x:c>
      <x:c r="G3354" s="15" t="n">
        <x:v>14</x:v>
      </x:c>
      <x:c r="H3354" s="15" t="n">
        <x:v>151</x:v>
      </x:c>
    </x:row>
    <x:row r="3355" ht="52" customHeight="1">
      <x:c r="A3355" s="13" t="str">
        <x:v>W5-P05-L21</x:v>
      </x:c>
      <x:c r="B3355" s="13" t="str">
        <x:v>Aiguille des Trois Reflets ↔ Abri du Feu Haut</x:v>
      </x:c>
      <x:c r="C3355" s="13" t="str">
        <x:v>Guerre</x:v>
      </x:c>
      <x:c r="D3355" s="13" t="str">
        <x:v>V5 Passages des cinq mondes</x:v>
      </x:c>
      <x:c r="E3355" s="13" t="str">
        <x:v>Lire Guerre</x:v>
      </x:c>
      <x:c r="F3355" s="13" t="str">
        <x:v>Extension V5</x:v>
      </x:c>
      <x:c r="G3355" s="15" t="n">
        <x:v>14</x:v>
      </x:c>
      <x:c r="H3355" s="15" t="n">
        <x:v>152</x:v>
      </x:c>
    </x:row>
    <x:row r="3356" ht="52" customHeight="1">
      <x:c r="A3356" s="13" t="str">
        <x:v>W5-P05-L22</x:v>
      </x:c>
      <x:c r="B3356" s="13" t="str">
        <x:v>Abri du Feu Haut ↔ Gorge de la Proie Blanche</x:v>
      </x:c>
      <x:c r="C3356" s="13" t="str">
        <x:v>Guerre</x:v>
      </x:c>
      <x:c r="D3356" s="13" t="str">
        <x:v>V5 Passages des cinq mondes</x:v>
      </x:c>
      <x:c r="E3356" s="13" t="str">
        <x:v>Lire Guerre</x:v>
      </x:c>
      <x:c r="F3356" s="13" t="str">
        <x:v>Extension V5</x:v>
      </x:c>
      <x:c r="G3356" s="15" t="n">
        <x:v>14</x:v>
      </x:c>
      <x:c r="H3356" s="15" t="n">
        <x:v>153</x:v>
      </x:c>
    </x:row>
    <x:row r="3357" ht="52" customHeight="1">
      <x:c r="A3357" s="13" t="str">
        <x:v>W5-P05-L23</x:v>
      </x:c>
      <x:c r="B3357" s="13" t="str">
        <x:v>Gorge de la Proie Blanche ↔ Le Dernier Repère du Vent</x:v>
      </x:c>
      <x:c r="C3357" s="13" t="str">
        <x:v>Guerre</x:v>
      </x:c>
      <x:c r="D3357" s="13" t="str">
        <x:v>V5 Passages des cinq mondes</x:v>
      </x:c>
      <x:c r="E3357" s="13" t="str">
        <x:v>Lire Guerre</x:v>
      </x:c>
      <x:c r="F3357" s="13" t="str">
        <x:v>Extension V5</x:v>
      </x:c>
      <x:c r="G3357" s="15" t="n">
        <x:v>14</x:v>
      </x:c>
      <x:c r="H3357" s="15" t="n">
        <x:v>154</x:v>
      </x:c>
    </x:row>
    <x:row r="3358" ht="52" customHeight="1">
      <x:c r="A3358" s="13" t="str">
        <x:v>W5-P05-L24</x:v>
      </x:c>
      <x:c r="B3358" s="13" t="str">
        <x:v>Appui du Dernier Anneau ↔ Le Dernier Repère du Vent</x:v>
      </x:c>
      <x:c r="C3358" s="13" t="str">
        <x:v>Guerre</x:v>
      </x:c>
      <x:c r="D3358" s="13" t="str">
        <x:v>V5 Passages des cinq mondes</x:v>
      </x:c>
      <x:c r="E3358" s="13" t="str">
        <x:v>Lire Guerre</x:v>
      </x:c>
      <x:c r="F3358" s="13" t="str">
        <x:v>Extension V5</x:v>
      </x:c>
      <x:c r="G3358" s="15" t="n">
        <x:v>14</x:v>
      </x:c>
      <x:c r="H3358" s="15" t="n">
        <x:v>155</x:v>
      </x:c>
    </x:row>
    <x:row r="3359" ht="52" customHeight="1">
      <x:c r="A3359" s="13" t="str">
        <x:v>W5-P05-L25</x:v>
      </x:c>
      <x:c r="B3359" s="13" t="str">
        <x:v>Pied du Premier Palan ↔ Corniche de la Première Corde</x:v>
      </x:c>
      <x:c r="C3359" s="13" t="str">
        <x:v>Guerre</x:v>
      </x:c>
      <x:c r="D3359" s="13" t="str">
        <x:v>V5 Passages des cinq mondes</x:v>
      </x:c>
      <x:c r="E3359" s="13" t="str">
        <x:v>Lire Guerre</x:v>
      </x:c>
      <x:c r="F3359" s="13" t="str">
        <x:v>Extension V5</x:v>
      </x:c>
      <x:c r="G3359" s="15" t="n">
        <x:v>14</x:v>
      </x:c>
      <x:c r="H3359" s="15" t="n">
        <x:v>156</x:v>
      </x:c>
    </x:row>
    <x:row r="3360" ht="52" customHeight="1">
      <x:c r="A3360" s="13" t="str">
        <x:v>W5-P05-L26</x:v>
      </x:c>
      <x:c r="B3360" s="13" t="str">
        <x:v>Traverse des Deux Anneaux ↔ Vestibule de la Vapeur Froide</x:v>
      </x:c>
      <x:c r="C3360" s="13" t="str">
        <x:v>Guerre</x:v>
      </x:c>
      <x:c r="D3360" s="13" t="str">
        <x:v>V5 Passages des cinq mondes</x:v>
      </x:c>
      <x:c r="E3360" s="13" t="str">
        <x:v>Lire Guerre</x:v>
      </x:c>
      <x:c r="F3360" s="13" t="str">
        <x:v>Extension V5</x:v>
      </x:c>
      <x:c r="G3360" s="15" t="n">
        <x:v>14</x:v>
      </x:c>
      <x:c r="H3360" s="15" t="n">
        <x:v>157</x:v>
      </x:c>
    </x:row>
    <x:row r="3361" ht="52" customHeight="1">
      <x:c r="A3361" s="13" t="str">
        <x:v>W5-P05-L27</x:v>
      </x:c>
      <x:c r="B3361" s="13" t="str">
        <x:v>Porte du Souffle Haut ↔ Appui du Dernier Anneau</x:v>
      </x:c>
      <x:c r="C3361" s="13" t="str">
        <x:v>Guerre</x:v>
      </x:c>
      <x:c r="D3361" s="13" t="str">
        <x:v>V5 Passages des cinq mondes</x:v>
      </x:c>
      <x:c r="E3361" s="13" t="str">
        <x:v>Lire Guerre</x:v>
      </x:c>
      <x:c r="F3361" s="13" t="str">
        <x:v>Extension V5</x:v>
      </x:c>
      <x:c r="G3361" s="15" t="n">
        <x:v>14</x:v>
      </x:c>
      <x:c r="H3361" s="15" t="n">
        <x:v>158</x:v>
      </x:c>
    </x:row>
    <x:row r="3362" ht="52" customHeight="1">
      <x:c r="A3362" s="13" t="str">
        <x:v>W5-P05-L28</x:v>
      </x:c>
      <x:c r="B3362" s="13" t="str">
        <x:v>Borne du Vent Coupé ↔ Palier du Faux Souffle</x:v>
      </x:c>
      <x:c r="C3362" s="13" t="str">
        <x:v>Guerre</x:v>
      </x:c>
      <x:c r="D3362" s="13" t="str">
        <x:v>V5 Passages des cinq mondes</x:v>
      </x:c>
      <x:c r="E3362" s="13" t="str">
        <x:v>Lire Guerre</x:v>
      </x:c>
      <x:c r="F3362" s="13" t="str">
        <x:v>Extension V5</x:v>
      </x:c>
      <x:c r="G3362" s="15" t="n">
        <x:v>14</x:v>
      </x:c>
      <x:c r="H3362" s="15" t="n">
        <x:v>159</x:v>
      </x:c>
    </x:row>
    <x:row r="3363" ht="52" customHeight="1">
      <x:c r="A3363" s="13" t="str">
        <x:v>W5-P05-L29</x:v>
      </x:c>
      <x:c r="B3363" s="13" t="str">
        <x:v>Refuge de l’Anneau Ouest ↔ Faille du Vétéran</x:v>
      </x:c>
      <x:c r="C3363" s="13" t="str">
        <x:v>Guerre</x:v>
      </x:c>
      <x:c r="D3363" s="13" t="str">
        <x:v>V5 Passages des cinq mondes</x:v>
      </x:c>
      <x:c r="E3363" s="13" t="str">
        <x:v>Lire Guerre</x:v>
      </x:c>
      <x:c r="F3363" s="13" t="str">
        <x:v>Extension V5</x:v>
      </x:c>
      <x:c r="G3363" s="15" t="n">
        <x:v>14</x:v>
      </x:c>
      <x:c r="H3363" s="15" t="n">
        <x:v>160</x:v>
      </x:c>
    </x:row>
    <x:row r="3364" ht="52" customHeight="1">
      <x:c r="A3364" s="13" t="str">
        <x:v>W5-P05-L30</x:v>
      </x:c>
      <x:c r="B3364" s="13" t="str">
        <x:v>Balcon des Charges Suspendues ↔ Atelier du Joint Rouge</x:v>
      </x:c>
      <x:c r="C3364" s="13" t="str">
        <x:v>Guerre</x:v>
      </x:c>
      <x:c r="D3364" s="13" t="str">
        <x:v>V5 Passages des cinq mondes</x:v>
      </x:c>
      <x:c r="E3364" s="13" t="str">
        <x:v>Lire Guerre</x:v>
      </x:c>
      <x:c r="F3364" s="13" t="str">
        <x:v>Extension V5</x:v>
      </x:c>
      <x:c r="G3364" s="15" t="n">
        <x:v>14</x:v>
      </x:c>
      <x:c r="H3364" s="15" t="n">
        <x:v>161</x:v>
      </x:c>
    </x:row>
    <x:row r="3365" ht="52" customHeight="1">
      <x:c r="A3365" s="13" t="str">
        <x:v>W5-P06-L01</x:v>
      </x:c>
      <x:c r="B3365" s="13" t="str">
        <x:v>Aire des Premières Charges ↔ Cour des Trois Portes</x:v>
      </x:c>
      <x:c r="C3365" s="13" t="str">
        <x:v>Guerre</x:v>
      </x:c>
      <x:c r="D3365" s="13" t="str">
        <x:v>V5 Passages des cinq mondes</x:v>
      </x:c>
      <x:c r="E3365" s="13" t="str">
        <x:v>Lire Guerre</x:v>
      </x:c>
      <x:c r="F3365" s="13" t="str">
        <x:v>Extension V5</x:v>
      </x:c>
      <x:c r="G3365" s="15" t="n">
        <x:v>14</x:v>
      </x:c>
      <x:c r="H3365" s="15" t="n">
        <x:v>162</x:v>
      </x:c>
    </x:row>
    <x:row r="3366" ht="52" customHeight="1">
      <x:c r="A3366" s="13" t="str">
        <x:v>W5-P06-L02</x:v>
      </x:c>
      <x:c r="B3366" s="13" t="str">
        <x:v>Cour des Trois Portes ↔ Rails de la Charge Fendue</x:v>
      </x:c>
      <x:c r="C3366" s="13" t="str">
        <x:v>Guerre</x:v>
      </x:c>
      <x:c r="D3366" s="13" t="str">
        <x:v>V5 Passages des cinq mondes</x:v>
      </x:c>
      <x:c r="E3366" s="13" t="str">
        <x:v>Lire Guerre</x:v>
      </x:c>
      <x:c r="F3366" s="13" t="str">
        <x:v>Extension V5</x:v>
      </x:c>
      <x:c r="G3366" s="15" t="n">
        <x:v>14</x:v>
      </x:c>
      <x:c r="H3366" s="15" t="n">
        <x:v>163</x:v>
      </x:c>
    </x:row>
    <x:row r="3367" ht="52" customHeight="1">
      <x:c r="A3367" s="13" t="str">
        <x:v>W5-P06-L03</x:v>
      </x:c>
      <x:c r="B3367" s="13" t="str">
        <x:v>Rails de la Charge Fendue ↔ Dépôt du Mandat Court</x:v>
      </x:c>
      <x:c r="C3367" s="13" t="str">
        <x:v>Guerre</x:v>
      </x:c>
      <x:c r="D3367" s="13" t="str">
        <x:v>V5 Passages des cinq mondes</x:v>
      </x:c>
      <x:c r="E3367" s="13" t="str">
        <x:v>Lire Guerre</x:v>
      </x:c>
      <x:c r="F3367" s="13" t="str">
        <x:v>Extension V5</x:v>
      </x:c>
      <x:c r="G3367" s="15" t="n">
        <x:v>14</x:v>
      </x:c>
      <x:c r="H3367" s="15" t="n">
        <x:v>164</x:v>
      </x:c>
    </x:row>
    <x:row r="3368" ht="52" customHeight="1">
      <x:c r="A3368" s="13" t="str">
        <x:v>W5-P06-L04</x:v>
      </x:c>
      <x:c r="B3368" s="13" t="str">
        <x:v>Dépôt du Mandat Court ↔ Seuil du Chef des Portes</x:v>
      </x:c>
      <x:c r="C3368" s="13" t="str">
        <x:v>Guerre</x:v>
      </x:c>
      <x:c r="D3368" s="13" t="str">
        <x:v>V5 Passages des cinq mondes</x:v>
      </x:c>
      <x:c r="E3368" s="13" t="str">
        <x:v>Lire Guerre</x:v>
      </x:c>
      <x:c r="F3368" s="13" t="str">
        <x:v>Extension V5</x:v>
      </x:c>
      <x:c r="G3368" s="15" t="n">
        <x:v>14</x:v>
      </x:c>
      <x:c r="H3368" s="15" t="n">
        <x:v>165</x:v>
      </x:c>
    </x:row>
    <x:row r="3369" ht="52" customHeight="1">
      <x:c r="A3369" s="13" t="str">
        <x:v>W5-P06-L05</x:v>
      </x:c>
      <x:c r="B3369" s="13" t="str">
        <x:v>Seuil du Chef des Portes ↔ Port de la Montée Réelle</x:v>
      </x:c>
      <x:c r="C3369" s="13" t="str">
        <x:v>Guerre</x:v>
      </x:c>
      <x:c r="D3369" s="13" t="str">
        <x:v>V5 Passages des cinq mondes</x:v>
      </x:c>
      <x:c r="E3369" s="13" t="str">
        <x:v>Lire Guerre</x:v>
      </x:c>
      <x:c r="F3369" s="13" t="str">
        <x:v>Extension V5</x:v>
      </x:c>
      <x:c r="G3369" s="15" t="n">
        <x:v>14</x:v>
      </x:c>
      <x:c r="H3369" s="15" t="n">
        <x:v>166</x:v>
      </x:c>
    </x:row>
    <x:row r="3370" ht="52" customHeight="1">
      <x:c r="A3370" s="13" t="str">
        <x:v>W5-P06-L06</x:v>
      </x:c>
      <x:c r="B3370" s="13" t="str">
        <x:v>Aire des Premières Charges ↔ Port de la Montée Réelle</x:v>
      </x:c>
      <x:c r="C3370" s="13" t="str">
        <x:v>Guerre</x:v>
      </x:c>
      <x:c r="D3370" s="13" t="str">
        <x:v>V5 Passages des cinq mondes</x:v>
      </x:c>
      <x:c r="E3370" s="13" t="str">
        <x:v>Lire Guerre</x:v>
      </x:c>
      <x:c r="F3370" s="13" t="str">
        <x:v>Extension V5</x:v>
      </x:c>
      <x:c r="G3370" s="15" t="n">
        <x:v>14</x:v>
      </x:c>
      <x:c r="H3370" s="15" t="n">
        <x:v>167</x:v>
      </x:c>
    </x:row>
    <x:row r="3371" ht="52" customHeight="1">
      <x:c r="A3371" s="13" t="str">
        <x:v>W5-P06-L07</x:v>
      </x:c>
      <x:c r="B3371" s="13" t="str">
        <x:v>Escaliers des Hautes Pierres ↔ Balcon du Témoin Caché</x:v>
      </x:c>
      <x:c r="C3371" s="13" t="str">
        <x:v>Guerre</x:v>
      </x:c>
      <x:c r="D3371" s="13" t="str">
        <x:v>V5 Passages des cinq mondes</x:v>
      </x:c>
      <x:c r="E3371" s="13" t="str">
        <x:v>Lire Guerre</x:v>
      </x:c>
      <x:c r="F3371" s="13" t="str">
        <x:v>Extension V5</x:v>
      </x:c>
      <x:c r="G3371" s="15" t="n">
        <x:v>14</x:v>
      </x:c>
      <x:c r="H3371" s="15" t="n">
        <x:v>168</x:v>
      </x:c>
    </x:row>
    <x:row r="3372" ht="52" customHeight="1">
      <x:c r="A3372" s="13" t="str">
        <x:v>W5-P06-L08</x:v>
      </x:c>
      <x:c r="B3372" s="13" t="str">
        <x:v>Balcon du Témoin Caché ↔ Ascenseur aux Deux Commandes</x:v>
      </x:c>
      <x:c r="C3372" s="13" t="str">
        <x:v>Guerre</x:v>
      </x:c>
      <x:c r="D3372" s="13" t="str">
        <x:v>V5 Passages des cinq mondes</x:v>
      </x:c>
      <x:c r="E3372" s="13" t="str">
        <x:v>Lire Guerre</x:v>
      </x:c>
      <x:c r="F3372" s="13" t="str">
        <x:v>Extension V5</x:v>
      </x:c>
      <x:c r="G3372" s="15" t="n">
        <x:v>14</x:v>
      </x:c>
      <x:c r="H3372" s="15" t="n">
        <x:v>169</x:v>
      </x:c>
    </x:row>
    <x:row r="3373" ht="52" customHeight="1">
      <x:c r="A3373" s="13" t="str">
        <x:v>W5-P06-L09</x:v>
      </x:c>
      <x:c r="B3373" s="13" t="str">
        <x:v>Ascenseur aux Deux Commandes ↔ Archive du Relevé Partiel</x:v>
      </x:c>
      <x:c r="C3373" s="13" t="str">
        <x:v>Guerre</x:v>
      </x:c>
      <x:c r="D3373" s="13" t="str">
        <x:v>V5 Passages des cinq mondes</x:v>
      </x:c>
      <x:c r="E3373" s="13" t="str">
        <x:v>Lire Guerre</x:v>
      </x:c>
      <x:c r="F3373" s="13" t="str">
        <x:v>Extension V5</x:v>
      </x:c>
      <x:c r="G3373" s="15" t="n">
        <x:v>14</x:v>
      </x:c>
      <x:c r="H3373" s="15" t="n">
        <x:v>170</x:v>
      </x:c>
    </x:row>
    <x:row r="3374" ht="52" customHeight="1">
      <x:c r="A3374" s="13" t="str">
        <x:v>W5-P06-L10</x:v>
      </x:c>
      <x:c r="B3374" s="13" t="str">
        <x:v>Archive du Relevé Partiel ↔ Galerie de la Coalition Brisée</x:v>
      </x:c>
      <x:c r="C3374" s="13" t="str">
        <x:v>Guerre</x:v>
      </x:c>
      <x:c r="D3374" s="13" t="str">
        <x:v>V5 Passages des cinq mondes</x:v>
      </x:c>
      <x:c r="E3374" s="13" t="str">
        <x:v>Lire Guerre</x:v>
      </x:c>
      <x:c r="F3374" s="13" t="str">
        <x:v>Extension V5</x:v>
      </x:c>
      <x:c r="G3374" s="15" t="n">
        <x:v>14</x:v>
      </x:c>
      <x:c r="H3374" s="15" t="n">
        <x:v>171</x:v>
      </x:c>
    </x:row>
    <x:row r="3375" ht="52" customHeight="1">
      <x:c r="A3375" s="13" t="str">
        <x:v>W5-P06-L11</x:v>
      </x:c>
      <x:c r="B3375" s="13" t="str">
        <x:v>Galerie de la Coalition Brisée ↔ Port Haut des Navettes</x:v>
      </x:c>
      <x:c r="C3375" s="13" t="str">
        <x:v>Guerre</x:v>
      </x:c>
      <x:c r="D3375" s="13" t="str">
        <x:v>V5 Passages des cinq mondes</x:v>
      </x:c>
      <x:c r="E3375" s="13" t="str">
        <x:v>Lire Guerre</x:v>
      </x:c>
      <x:c r="F3375" s="13" t="str">
        <x:v>Extension V5</x:v>
      </x:c>
      <x:c r="G3375" s="15" t="n">
        <x:v>14</x:v>
      </x:c>
      <x:c r="H3375" s="15" t="n">
        <x:v>172</x:v>
      </x:c>
    </x:row>
    <x:row r="3376" ht="52" customHeight="1">
      <x:c r="A3376" s="13" t="str">
        <x:v>W5-P06-L12</x:v>
      </x:c>
      <x:c r="B3376" s="13" t="str">
        <x:v>Escaliers des Hautes Pierres ↔ Port Haut des Navettes</x:v>
      </x:c>
      <x:c r="C3376" s="13" t="str">
        <x:v>Guerre</x:v>
      </x:c>
      <x:c r="D3376" s="13" t="str">
        <x:v>V5 Passages des cinq mondes</x:v>
      </x:c>
      <x:c r="E3376" s="13" t="str">
        <x:v>Lire Guerre</x:v>
      </x:c>
      <x:c r="F3376" s="13" t="str">
        <x:v>Extension V5</x:v>
      </x:c>
      <x:c r="G3376" s="15" t="n">
        <x:v>14</x:v>
      </x:c>
      <x:c r="H3376" s="15" t="n">
        <x:v>173</x:v>
      </x:c>
    </x:row>
    <x:row r="3377" ht="52" customHeight="1">
      <x:c r="A3377" s="13" t="str">
        <x:v>W5-P06-L13</x:v>
      </x:c>
      <x:c r="B3377" s="13" t="str">
        <x:v>Sas de l’Anneau Muet ↔ Coursive des Hublots Noirs</x:v>
      </x:c>
      <x:c r="C3377" s="13" t="str">
        <x:v>Guerre</x:v>
      </x:c>
      <x:c r="D3377" s="13" t="str">
        <x:v>V5 Passages des cinq mondes</x:v>
      </x:c>
      <x:c r="E3377" s="13" t="str">
        <x:v>Lire Guerre</x:v>
      </x:c>
      <x:c r="F3377" s="13" t="str">
        <x:v>Extension V5</x:v>
      </x:c>
      <x:c r="G3377" s="15" t="n">
        <x:v>14</x:v>
      </x:c>
      <x:c r="H3377" s="15" t="n">
        <x:v>174</x:v>
      </x:c>
    </x:row>
    <x:row r="3378" ht="52" customHeight="1">
      <x:c r="A3378" s="13" t="str">
        <x:v>W5-P06-L14</x:v>
      </x:c>
      <x:c r="B3378" s="13" t="str">
        <x:v>Coursive des Hublots Noirs ↔ Relais des Images Retardées</x:v>
      </x:c>
      <x:c r="C3378" s="13" t="str">
        <x:v>Guerre</x:v>
      </x:c>
      <x:c r="D3378" s="13" t="str">
        <x:v>V5 Passages des cinq mondes</x:v>
      </x:c>
      <x:c r="E3378" s="13" t="str">
        <x:v>Lire Guerre</x:v>
      </x:c>
      <x:c r="F3378" s="13" t="str">
        <x:v>Extension V5</x:v>
      </x:c>
      <x:c r="G3378" s="15" t="n">
        <x:v>14</x:v>
      </x:c>
      <x:c r="H3378" s="15" t="n">
        <x:v>175</x:v>
      </x:c>
    </x:row>
    <x:row r="3379" ht="52" customHeight="1">
      <x:c r="A3379" s="13" t="str">
        <x:v>W5-P06-L15</x:v>
      </x:c>
      <x:c r="B3379" s="13" t="str">
        <x:v>Relais des Images Retardées ↔ Réserve de l’Énergie Comptée</x:v>
      </x:c>
      <x:c r="C3379" s="13" t="str">
        <x:v>Guerre</x:v>
      </x:c>
      <x:c r="D3379" s="13" t="str">
        <x:v>V5 Passages des cinq mondes</x:v>
      </x:c>
      <x:c r="E3379" s="13" t="str">
        <x:v>Lire Guerre</x:v>
      </x:c>
      <x:c r="F3379" s="13" t="str">
        <x:v>Extension V5</x:v>
      </x:c>
      <x:c r="G3379" s="15" t="n">
        <x:v>14</x:v>
      </x:c>
      <x:c r="H3379" s="15" t="n">
        <x:v>176</x:v>
      </x:c>
    </x:row>
    <x:row r="3380" ht="52" customHeight="1">
      <x:c r="A3380" s="13" t="str">
        <x:v>W5-P06-L16</x:v>
      </x:c>
      <x:c r="B3380" s="13" t="str">
        <x:v>Réserve de l’Énergie Comptée ↔ Carrefour des Trois Sas</x:v>
      </x:c>
      <x:c r="C3380" s="13" t="str">
        <x:v>Guerre</x:v>
      </x:c>
      <x:c r="D3380" s="13" t="str">
        <x:v>V5 Passages des cinq mondes</x:v>
      </x:c>
      <x:c r="E3380" s="13" t="str">
        <x:v>Lire Guerre</x:v>
      </x:c>
      <x:c r="F3380" s="13" t="str">
        <x:v>Extension V5</x:v>
      </x:c>
      <x:c r="G3380" s="15" t="n">
        <x:v>14</x:v>
      </x:c>
      <x:c r="H3380" s="15" t="n">
        <x:v>177</x:v>
      </x:c>
    </x:row>
    <x:row r="3381" ht="52" customHeight="1">
      <x:c r="A3381" s="13" t="str">
        <x:v>W5-P06-L17</x:v>
      </x:c>
      <x:c r="B3381" s="13" t="str">
        <x:v>Carrefour des Trois Sas ↔ Baie du Retour Orbital</x:v>
      </x:c>
      <x:c r="C3381" s="13" t="str">
        <x:v>Guerre</x:v>
      </x:c>
      <x:c r="D3381" s="13" t="str">
        <x:v>V5 Passages des cinq mondes</x:v>
      </x:c>
      <x:c r="E3381" s="13" t="str">
        <x:v>Lire Guerre</x:v>
      </x:c>
      <x:c r="F3381" s="13" t="str">
        <x:v>Extension V5</x:v>
      </x:c>
      <x:c r="G3381" s="15" t="n">
        <x:v>14</x:v>
      </x:c>
      <x:c r="H3381" s="15" t="n">
        <x:v>178</x:v>
      </x:c>
    </x:row>
    <x:row r="3382" ht="52" customHeight="1">
      <x:c r="A3382" s="13" t="str">
        <x:v>W5-P06-L18</x:v>
      </x:c>
      <x:c r="B3382" s="13" t="str">
        <x:v>Sas de l’Anneau Muet ↔ Baie du Retour Orbital</x:v>
      </x:c>
      <x:c r="C3382" s="13" t="str">
        <x:v>Guerre</x:v>
      </x:c>
      <x:c r="D3382" s="13" t="str">
        <x:v>V5 Passages des cinq mondes</x:v>
      </x:c>
      <x:c r="E3382" s="13" t="str">
        <x:v>Lire Guerre</x:v>
      </x:c>
      <x:c r="F3382" s="13" t="str">
        <x:v>Extension V5</x:v>
      </x:c>
      <x:c r="G3382" s="15" t="n">
        <x:v>14</x:v>
      </x:c>
      <x:c r="H3382" s="15" t="n">
        <x:v>179</x:v>
      </x:c>
    </x:row>
    <x:row r="3383" ht="52" customHeight="1">
      <x:c r="A3383" s="13" t="str">
        <x:v>W5-P06-L19</x:v>
      </x:c>
      <x:c r="B3383" s="13" t="str">
        <x:v>Amarrage des Coques Retenues ↔ Prises de la Coque Froide</x:v>
      </x:c>
      <x:c r="C3383" s="13" t="str">
        <x:v>Guerre</x:v>
      </x:c>
      <x:c r="D3383" s="13" t="str">
        <x:v>V5 Passages des cinq mondes</x:v>
      </x:c>
      <x:c r="E3383" s="13" t="str">
        <x:v>Lire Guerre</x:v>
      </x:c>
      <x:c r="F3383" s="13" t="str">
        <x:v>Extension V5</x:v>
      </x:c>
      <x:c r="G3383" s="15" t="n">
        <x:v>14</x:v>
      </x:c>
      <x:c r="H3383" s="15" t="n">
        <x:v>180</x:v>
      </x:c>
    </x:row>
    <x:row r="3384" ht="52" customHeight="1">
      <x:c r="A3384" s="13" t="str">
        <x:v>W5-P06-L20</x:v>
      </x:c>
      <x:c r="B3384" s="13" t="str">
        <x:v>Prises de la Coque Froide ↔ Soute des Marques Mélangées</x:v>
      </x:c>
      <x:c r="C3384" s="13" t="str">
        <x:v>Guerre</x:v>
      </x:c>
      <x:c r="D3384" s="13" t="str">
        <x:v>V5 Passages des cinq mondes</x:v>
      </x:c>
      <x:c r="E3384" s="13" t="str">
        <x:v>Lire Guerre</x:v>
      </x:c>
      <x:c r="F3384" s="13" t="str">
        <x:v>Extension V5</x:v>
      </x:c>
      <x:c r="G3384" s="15" t="n">
        <x:v>14</x:v>
      </x:c>
      <x:c r="H3384" s="15" t="n">
        <x:v>181</x:v>
      </x:c>
    </x:row>
    <x:row r="3385" ht="52" customHeight="1">
      <x:c r="A3385" s="13" t="str">
        <x:v>W5-P06-L21</x:v>
      </x:c>
      <x:c r="B3385" s="13" t="str">
        <x:v>Soute des Marques Mélangées ↔ Atelier des Amarres Reprises</x:v>
      </x:c>
      <x:c r="C3385" s="13" t="str">
        <x:v>Guerre</x:v>
      </x:c>
      <x:c r="D3385" s="13" t="str">
        <x:v>V5 Passages des cinq mondes</x:v>
      </x:c>
      <x:c r="E3385" s="13" t="str">
        <x:v>Lire Guerre</x:v>
      </x:c>
      <x:c r="F3385" s="13" t="str">
        <x:v>Extension V5</x:v>
      </x:c>
      <x:c r="G3385" s="15" t="n">
        <x:v>14</x:v>
      </x:c>
      <x:c r="H3385" s="15" t="n">
        <x:v>182</x:v>
      </x:c>
    </x:row>
    <x:row r="3386" ht="52" customHeight="1">
      <x:c r="A3386" s="13" t="str">
        <x:v>W5-P06-L22</x:v>
      </x:c>
      <x:c r="B3386" s="13" t="str">
        <x:v>Atelier des Amarres Reprises ↔ Plateforme du Défi de Coque</x:v>
      </x:c>
      <x:c r="C3386" s="13" t="str">
        <x:v>Guerre</x:v>
      </x:c>
      <x:c r="D3386" s="13" t="str">
        <x:v>V5 Passages des cinq mondes</x:v>
      </x:c>
      <x:c r="E3386" s="13" t="str">
        <x:v>Lire Guerre</x:v>
      </x:c>
      <x:c r="F3386" s="13" t="str">
        <x:v>Extension V5</x:v>
      </x:c>
      <x:c r="G3386" s="15" t="n">
        <x:v>14</x:v>
      </x:c>
      <x:c r="H3386" s="15" t="n">
        <x:v>183</x:v>
      </x:c>
    </x:row>
    <x:row r="3387" ht="52" customHeight="1">
      <x:c r="A3387" s="13" t="str">
        <x:v>W5-P06-L23</x:v>
      </x:c>
      <x:c r="B3387" s="13" t="str">
        <x:v>Plateforme du Défi de Coque ↔ Le Dernier Sas de La Veille</x:v>
      </x:c>
      <x:c r="C3387" s="13" t="str">
        <x:v>Guerre</x:v>
      </x:c>
      <x:c r="D3387" s="13" t="str">
        <x:v>V5 Passages des cinq mondes</x:v>
      </x:c>
      <x:c r="E3387" s="13" t="str">
        <x:v>Lire Guerre</x:v>
      </x:c>
      <x:c r="F3387" s="13" t="str">
        <x:v>Extension V5</x:v>
      </x:c>
      <x:c r="G3387" s="15" t="n">
        <x:v>14</x:v>
      </x:c>
      <x:c r="H3387" s="15" t="n">
        <x:v>184</x:v>
      </x:c>
    </x:row>
    <x:row r="3388" ht="52" customHeight="1">
      <x:c r="A3388" s="13" t="str">
        <x:v>W5-P06-L24</x:v>
      </x:c>
      <x:c r="B3388" s="13" t="str">
        <x:v>Amarrage des Coques Retenues ↔ Le Dernier Sas de La Veille</x:v>
      </x:c>
      <x:c r="C3388" s="13" t="str">
        <x:v>Guerre</x:v>
      </x:c>
      <x:c r="D3388" s="13" t="str">
        <x:v>V5 Passages des cinq mondes</x:v>
      </x:c>
      <x:c r="E3388" s="13" t="str">
        <x:v>Lire Guerre</x:v>
      </x:c>
      <x:c r="F3388" s="13" t="str">
        <x:v>Extension V5</x:v>
      </x:c>
      <x:c r="G3388" s="15" t="n">
        <x:v>14</x:v>
      </x:c>
      <x:c r="H3388" s="15" t="n">
        <x:v>185</x:v>
      </x:c>
    </x:row>
    <x:row r="3389" ht="52" customHeight="1">
      <x:c r="A3389" s="13" t="str">
        <x:v>W5-P06-L25</x:v>
      </x:c>
      <x:c r="B3389" s="13" t="str">
        <x:v>Aire des Premières Charges ↔ Escaliers des Hautes Pierres</x:v>
      </x:c>
      <x:c r="C3389" s="13" t="str">
        <x:v>Guerre</x:v>
      </x:c>
      <x:c r="D3389" s="13" t="str">
        <x:v>V5 Passages des cinq mondes</x:v>
      </x:c>
      <x:c r="E3389" s="13" t="str">
        <x:v>Lire Guerre</x:v>
      </x:c>
      <x:c r="F3389" s="13" t="str">
        <x:v>Extension V5</x:v>
      </x:c>
      <x:c r="G3389" s="15" t="n">
        <x:v>14</x:v>
      </x:c>
      <x:c r="H3389" s="15" t="n">
        <x:v>186</x:v>
      </x:c>
    </x:row>
    <x:row r="3390" ht="52" customHeight="1">
      <x:c r="A3390" s="13" t="str">
        <x:v>W5-P06-L26</x:v>
      </x:c>
      <x:c r="B3390" s="13" t="str">
        <x:v>Rails de la Charge Fendue ↔ Ascenseur aux Deux Commandes</x:v>
      </x:c>
      <x:c r="C3390" s="13" t="str">
        <x:v>Guerre</x:v>
      </x:c>
      <x:c r="D3390" s="13" t="str">
        <x:v>V5 Passages des cinq mondes</x:v>
      </x:c>
      <x:c r="E3390" s="13" t="str">
        <x:v>Lire Guerre</x:v>
      </x:c>
      <x:c r="F3390" s="13" t="str">
        <x:v>Extension V5</x:v>
      </x:c>
      <x:c r="G3390" s="15" t="n">
        <x:v>14</x:v>
      </x:c>
      <x:c r="H3390" s="15" t="n">
        <x:v>187</x:v>
      </x:c>
    </x:row>
    <x:row r="3391" ht="52" customHeight="1">
      <x:c r="A3391" s="13" t="str">
        <x:v>W5-P06-L27</x:v>
      </x:c>
      <x:c r="B3391" s="13" t="str">
        <x:v>Dépôt du Mandat Court ↔ Archive du Relevé Partiel</x:v>
      </x:c>
      <x:c r="C3391" s="13" t="str">
        <x:v>Guerre</x:v>
      </x:c>
      <x:c r="D3391" s="13" t="str">
        <x:v>V5 Passages des cinq mondes</x:v>
      </x:c>
      <x:c r="E3391" s="13" t="str">
        <x:v>Lire Guerre</x:v>
      </x:c>
      <x:c r="F3391" s="13" t="str">
        <x:v>Extension V5</x:v>
      </x:c>
      <x:c r="G3391" s="15" t="n">
        <x:v>14</x:v>
      </x:c>
      <x:c r="H3391" s="15" t="n">
        <x:v>188</x:v>
      </x:c>
    </x:row>
    <x:row r="3392" ht="52" customHeight="1">
      <x:c r="A3392" s="13" t="str">
        <x:v>W5-P06-L28</x:v>
      </x:c>
      <x:c r="B3392" s="13" t="str">
        <x:v>Port de la Montée Réelle ↔ Port Haut des Navettes</x:v>
      </x:c>
      <x:c r="C3392" s="13" t="str">
        <x:v>Guerre</x:v>
      </x:c>
      <x:c r="D3392" s="13" t="str">
        <x:v>V5 Passages des cinq mondes</x:v>
      </x:c>
      <x:c r="E3392" s="13" t="str">
        <x:v>Lire Guerre</x:v>
      </x:c>
      <x:c r="F3392" s="13" t="str">
        <x:v>Extension V5</x:v>
      </x:c>
      <x:c r="G3392" s="15" t="n">
        <x:v>14</x:v>
      </x:c>
      <x:c r="H3392" s="15" t="n">
        <x:v>189</x:v>
      </x:c>
    </x:row>
    <x:row r="3393" ht="52" customHeight="1">
      <x:c r="A3393" s="13" t="str">
        <x:v>W5-P06-L29</x:v>
      </x:c>
      <x:c r="B3393" s="13" t="str">
        <x:v>Sas de l’Anneau Muet ↔ Amarrage des Coques Retenues</x:v>
      </x:c>
      <x:c r="C3393" s="13" t="str">
        <x:v>Guerre</x:v>
      </x:c>
      <x:c r="D3393" s="13" t="str">
        <x:v>V5 Passages des cinq mondes</x:v>
      </x:c>
      <x:c r="E3393" s="13" t="str">
        <x:v>Lire Guerre</x:v>
      </x:c>
      <x:c r="F3393" s="13" t="str">
        <x:v>Extension V5</x:v>
      </x:c>
      <x:c r="G3393" s="15" t="n">
        <x:v>14</x:v>
      </x:c>
      <x:c r="H3393" s="15" t="n">
        <x:v>190</x:v>
      </x:c>
    </x:row>
    <x:row r="3394" ht="52" customHeight="1">
      <x:c r="A3394" s="13" t="str">
        <x:v>W5-P06-L30</x:v>
      </x:c>
      <x:c r="B3394" s="13" t="str">
        <x:v>Sas de l’Anneau Muet ↔ Le Dernier Sas de La Veille</x:v>
      </x:c>
      <x:c r="C3394" s="13" t="str">
        <x:v>Guerre</x:v>
      </x:c>
      <x:c r="D3394" s="13" t="str">
        <x:v>V5 Passages des cinq mondes</x:v>
      </x:c>
      <x:c r="E3394" s="13" t="str">
        <x:v>Lire Guerre</x:v>
      </x:c>
      <x:c r="F3394" s="13" t="str">
        <x:v>Extension V5</x:v>
      </x:c>
      <x:c r="G3394" s="15" t="n">
        <x:v>14</x:v>
      </x:c>
      <x:c r="H3394" s="15" t="n">
        <x:v>191</x:v>
      </x:c>
    </x:row>
    <x:row r="3395" ht="52" customHeight="1">
      <x:c r="A3395" s="13" t="str">
        <x:v>W5-P06-L31</x:v>
      </x:c>
      <x:c r="B3395" s="13" t="str">
        <x:v>Baie du Retour Orbital ↔ Amarrage des Coques Retenues</x:v>
      </x:c>
      <x:c r="C3395" s="13" t="str">
        <x:v>Guerre</x:v>
      </x:c>
      <x:c r="D3395" s="13" t="str">
        <x:v>V5 Passages des cinq mondes</x:v>
      </x:c>
      <x:c r="E3395" s="13" t="str">
        <x:v>Lire Guerre</x:v>
      </x:c>
      <x:c r="F3395" s="13" t="str">
        <x:v>Extension V5</x:v>
      </x:c>
      <x:c r="G3395" s="15" t="n">
        <x:v>14</x:v>
      </x:c>
      <x:c r="H3395" s="15" t="n">
        <x:v>192</x:v>
      </x:c>
    </x:row>
    <x:row r="3396" ht="52" customHeight="1">
      <x:c r="A3396" s="13" t="str">
        <x:v>W5-P06-L32</x:v>
      </x:c>
      <x:c r="B3396" s="13" t="str">
        <x:v>Baie du Retour Orbital ↔ Le Dernier Sas de La Veille</x:v>
      </x:c>
      <x:c r="C3396" s="13" t="str">
        <x:v>Guerre</x:v>
      </x:c>
      <x:c r="D3396" s="13" t="str">
        <x:v>V5 Passages des cinq mondes</x:v>
      </x:c>
      <x:c r="E3396" s="13" t="str">
        <x:v>Lire Guerre</x:v>
      </x:c>
      <x:c r="F3396" s="13" t="str">
        <x:v>Extension V5</x:v>
      </x:c>
      <x:c r="G3396" s="15" t="n">
        <x:v>14</x:v>
      </x:c>
      <x:c r="H3396" s="15" t="n">
        <x:v>193</x:v>
      </x:c>
    </x:row>
    <x:row r="3397" ht="52" customHeight="1">
      <x:c r="A3397" s="13" t="str">
        <x:v>W5-P06-L33</x:v>
      </x:c>
      <x:c r="B3397" s="13" t="str">
        <x:v>Port de la Montée Réelle ↔ Sas de l’Anneau Muet</x:v>
      </x:c>
      <x:c r="C3397" s="13" t="str">
        <x:v>Guerre</x:v>
      </x:c>
      <x:c r="D3397" s="13" t="str">
        <x:v>V5 Passages des cinq mondes</x:v>
      </x:c>
      <x:c r="E3397" s="13" t="str">
        <x:v>Lire Guerre</x:v>
      </x:c>
      <x:c r="F3397" s="13" t="str">
        <x:v>Extension V5</x:v>
      </x:c>
      <x:c r="G3397" s="15" t="n">
        <x:v>14</x:v>
      </x:c>
      <x:c r="H3397" s="15" t="n">
        <x:v>194</x:v>
      </x:c>
    </x:row>
    <x:row r="3398" ht="52" customHeight="1">
      <x:c r="A3398" s="13" t="str">
        <x:v>W5-P06-L34</x:v>
      </x:c>
      <x:c r="B3398" s="13" t="str">
        <x:v>Port Haut des Navettes ↔ Amarrage des Coques Retenues</x:v>
      </x:c>
      <x:c r="C3398" s="13" t="str">
        <x:v>Guerre</x:v>
      </x:c>
      <x:c r="D3398" s="13" t="str">
        <x:v>V5 Passages des cinq mondes</x:v>
      </x:c>
      <x:c r="E3398" s="13" t="str">
        <x:v>Lire Guerre</x:v>
      </x:c>
      <x:c r="F3398" s="13" t="str">
        <x:v>Extension V5</x:v>
      </x:c>
      <x:c r="G3398" s="15" t="n">
        <x:v>14</x:v>
      </x:c>
      <x:c r="H3398" s="15" t="n">
        <x:v>195</x:v>
      </x:c>
    </x:row>
    <x:row r="3399" ht="52" customHeight="1">
      <x:c r="A3399" s="13" t="str">
        <x:v>COVER-01</x:v>
      </x:c>
      <x:c r="B3399" s="13" t="str">
        <x:v>V4 originale</x:v>
      </x:c>
      <x:c r="C3399" s="13" t="str">
        <x:v>Production</x:v>
      </x:c>
      <x:c r="D3399" s="13" t="str">
        <x:v>Couverture de reconstruction</x:v>
      </x:c>
      <x:c r="E3399" s="13" t="str">
        <x:v>Lire Production</x:v>
      </x:c>
      <x:c r="F3399" s="13" t="str">
        <x:v>Reconstitution documentée V4 — nouvelle rédaction V5</x:v>
      </x:c>
      <x:c r="G3399" s="15" t="n">
        <x:v>8</x:v>
      </x:c>
      <x:c r="H3399" s="15" t="n">
        <x:v>6</x:v>
      </x:c>
    </x:row>
    <x:row r="3400" ht="52" customHeight="1">
      <x:c r="A3400" s="13" t="str">
        <x:v>COVER-02</x:v>
      </x:c>
      <x:c r="B3400" s="13" t="str">
        <x:v>V2 antérieure</x:v>
      </x:c>
      <x:c r="C3400" s="13" t="str">
        <x:v>Production</x:v>
      </x:c>
      <x:c r="D3400" s="13" t="str">
        <x:v>Couverture de reconstruction</x:v>
      </x:c>
      <x:c r="E3400" s="13" t="str">
        <x:v>Lire Production</x:v>
      </x:c>
      <x:c r="F3400" s="13" t="str">
        <x:v>Reconstitution documentée V4 — nouvelle rédaction V5</x:v>
      </x:c>
      <x:c r="G3400" s="15" t="n">
        <x:v>8</x:v>
      </x:c>
      <x:c r="H3400" s="15" t="n">
        <x:v>7</x:v>
      </x:c>
    </x:row>
    <x:row r="3401" ht="52" customHeight="1">
      <x:c r="A3401" s="13" t="str">
        <x:v>COVER-03</x:v>
      </x:c>
      <x:c r="B3401" s="13" t="str">
        <x:v>V3 guerres</x:v>
      </x:c>
      <x:c r="C3401" s="13" t="str">
        <x:v>Production</x:v>
      </x:c>
      <x:c r="D3401" s="13" t="str">
        <x:v>Couverture de reconstruction</x:v>
      </x:c>
      <x:c r="E3401" s="13" t="str">
        <x:v>Lire Production</x:v>
      </x:c>
      <x:c r="F3401" s="13" t="str">
        <x:v>Reconstitution documentée V4 — nouvelle rédaction V5</x:v>
      </x:c>
      <x:c r="G3401" s="15" t="n">
        <x:v>8</x:v>
      </x:c>
      <x:c r="H3401" s="15" t="n">
        <x:v>8</x:v>
      </x:c>
    </x:row>
    <x:row r="3402" ht="52" customHeight="1">
      <x:c r="A3402" s="13" t="str">
        <x:v>COVER-04</x:v>
      </x:c>
      <x:c r="B3402" s="13" t="str">
        <x:v>Six origines</x:v>
      </x:c>
      <x:c r="C3402" s="13" t="str">
        <x:v>Production</x:v>
      </x:c>
      <x:c r="D3402" s="13" t="str">
        <x:v>Couverture de reconstruction</x:v>
      </x:c>
      <x:c r="E3402" s="13" t="str">
        <x:v>Lire Production</x:v>
      </x:c>
      <x:c r="F3402" s="13" t="str">
        <x:v>Reconstitution documentée V4 — nouvelle rédaction V5</x:v>
      </x:c>
      <x:c r="G3402" s="15" t="n">
        <x:v>8</x:v>
      </x:c>
      <x:c r="H3402" s="15" t="n">
        <x:v>9</x:v>
      </x:c>
    </x:row>
    <x:row r="3403" ht="52" customHeight="1">
      <x:c r="A3403" s="13" t="str">
        <x:v>COVER-05</x:v>
      </x:c>
      <x:c r="B3403" s="13" t="str">
        <x:v>Campagne commune</x:v>
      </x:c>
      <x:c r="C3403" s="13" t="str">
        <x:v>Production</x:v>
      </x:c>
      <x:c r="D3403" s="13" t="str">
        <x:v>Couverture de reconstruction</x:v>
      </x:c>
      <x:c r="E3403" s="13" t="str">
        <x:v>Lire Production</x:v>
      </x:c>
      <x:c r="F3403" s="13" t="str">
        <x:v>Reconstitution documentée V4 — nouvelle rédaction V5</x:v>
      </x:c>
      <x:c r="G3403" s="15" t="n">
        <x:v>8</x:v>
      </x:c>
      <x:c r="H3403" s="15" t="n">
        <x:v>10</x:v>
      </x:c>
    </x:row>
    <x:row r="3404" ht="52" customHeight="1">
      <x:c r="A3404" s="13" t="str">
        <x:v>COVER-06</x:v>
      </x:c>
      <x:c r="B3404" s="13" t="str">
        <x:v>Warp</x:v>
      </x:c>
      <x:c r="C3404" s="13" t="str">
        <x:v>Production</x:v>
      </x:c>
      <x:c r="D3404" s="13" t="str">
        <x:v>Couverture de reconstruction</x:v>
      </x:c>
      <x:c r="E3404" s="13" t="str">
        <x:v>Lire Production</x:v>
      </x:c>
      <x:c r="F3404" s="13" t="str">
        <x:v>Reconstitution documentée V4 — nouvelle rédaction V5</x:v>
      </x:c>
      <x:c r="G3404" s="15" t="n">
        <x:v>8</x:v>
      </x:c>
      <x:c r="H3404" s="15" t="n">
        <x:v>11</x:v>
      </x:c>
    </x:row>
    <x:row r="3405" ht="52" customHeight="1">
      <x:c r="A3405" s="13" t="str">
        <x:v>COVER-07</x:v>
      </x:c>
      <x:c r="B3405" s="13" t="str">
        <x:v>Chroniques cinéma</x:v>
      </x:c>
      <x:c r="C3405" s="13" t="str">
        <x:v>Production</x:v>
      </x:c>
      <x:c r="D3405" s="13" t="str">
        <x:v>Couverture de reconstruction</x:v>
      </x:c>
      <x:c r="E3405" s="13" t="str">
        <x:v>Lire Production</x:v>
      </x:c>
      <x:c r="F3405" s="13" t="str">
        <x:v>Reconstitution documentée V4 — nouvelle rédaction V5</x:v>
      </x:c>
      <x:c r="G3405" s="15" t="n">
        <x:v>8</x:v>
      </x:c>
      <x:c r="H3405" s="15" t="n">
        <x:v>12</x:v>
      </x:c>
    </x:row>
    <x:row r="3406" ht="52" customHeight="1">
      <x:c r="A3406" s="13" t="str">
        <x:v>COVER-08</x:v>
      </x:c>
      <x:c r="B3406" s="13" t="str">
        <x:v>Clans</x:v>
      </x:c>
      <x:c r="C3406" s="13" t="str">
        <x:v>Production</x:v>
      </x:c>
      <x:c r="D3406" s="13" t="str">
        <x:v>Couverture de reconstruction</x:v>
      </x:c>
      <x:c r="E3406" s="13" t="str">
        <x:v>Lire Production</x:v>
      </x:c>
      <x:c r="F3406" s="13" t="str">
        <x:v>Reconstitution documentée V4 — nouvelle rédaction V5</x:v>
      </x:c>
      <x:c r="G3406" s="15" t="n">
        <x:v>8</x:v>
      </x:c>
      <x:c r="H3406" s="15" t="n">
        <x:v>13</x:v>
      </x:c>
    </x:row>
    <x:row r="3407" ht="52" customHeight="1">
      <x:c r="A3407" s="13" t="str">
        <x:v>COVER-09</x:v>
      </x:c>
      <x:c r="B3407" s="13" t="str">
        <x:v>Communautés</x:v>
      </x:c>
      <x:c r="C3407" s="13" t="str">
        <x:v>Production</x:v>
      </x:c>
      <x:c r="D3407" s="13" t="str">
        <x:v>Couverture de reconstruction</x:v>
      </x:c>
      <x:c r="E3407" s="13" t="str">
        <x:v>Lire Production</x:v>
      </x:c>
      <x:c r="F3407" s="13" t="str">
        <x:v>Reconstitution documentée V4 — nouvelle rédaction V5</x:v>
      </x:c>
      <x:c r="G3407" s="15" t="n">
        <x:v>8</x:v>
      </x:c>
      <x:c r="H3407" s="15" t="n">
        <x:v>14</x:v>
      </x:c>
    </x:row>
    <x:row r="3408" ht="52" customHeight="1">
      <x:c r="A3408" s="13" t="str">
        <x:v>COVER-10</x:v>
      </x:c>
      <x:c r="B3408" s="13" t="str">
        <x:v>Régions</x:v>
      </x:c>
      <x:c r="C3408" s="13" t="str">
        <x:v>Production</x:v>
      </x:c>
      <x:c r="D3408" s="13" t="str">
        <x:v>Couverture de reconstruction</x:v>
      </x:c>
      <x:c r="E3408" s="13" t="str">
        <x:v>Lire Production</x:v>
      </x:c>
      <x:c r="F3408" s="13" t="str">
        <x:v>Reconstitution documentée V4 — nouvelle rédaction V5</x:v>
      </x:c>
      <x:c r="G3408" s="15" t="n">
        <x:v>8</x:v>
      </x:c>
      <x:c r="H3408" s="15" t="n">
        <x:v>15</x:v>
      </x:c>
    </x:row>
    <x:row r="3409" ht="52" customHeight="1">
      <x:c r="A3409" s="13" t="str">
        <x:v>COVER-11</x:v>
      </x:c>
      <x:c r="B3409" s="13" t="str">
        <x:v>Cité</x:v>
      </x:c>
      <x:c r="C3409" s="13" t="str">
        <x:v>Production</x:v>
      </x:c>
      <x:c r="D3409" s="13" t="str">
        <x:v>Couverture de reconstruction</x:v>
      </x:c>
      <x:c r="E3409" s="13" t="str">
        <x:v>Lire Production</x:v>
      </x:c>
      <x:c r="F3409" s="13" t="str">
        <x:v>Reconstitution documentée V4 — nouvelle rédaction V5</x:v>
      </x:c>
      <x:c r="G3409" s="15" t="n">
        <x:v>8</x:v>
      </x:c>
      <x:c r="H3409" s="15" t="n">
        <x:v>16</x:v>
      </x:c>
    </x:row>
    <x:row r="3410" ht="52" customHeight="1">
      <x:c r="A3410" s="13" t="str">
        <x:v>COVER-12</x:v>
      </x:c>
      <x:c r="B3410" s="13" t="str">
        <x:v>Bases spatiales</x:v>
      </x:c>
      <x:c r="C3410" s="13" t="str">
        <x:v>Production</x:v>
      </x:c>
      <x:c r="D3410" s="13" t="str">
        <x:v>Couverture de reconstruction</x:v>
      </x:c>
      <x:c r="E3410" s="13" t="str">
        <x:v>Lire Production</x:v>
      </x:c>
      <x:c r="F3410" s="13" t="str">
        <x:v>Reconstitution documentée V4 — nouvelle rédaction V5</x:v>
      </x:c>
      <x:c r="G3410" s="15" t="n">
        <x:v>8</x:v>
      </x:c>
      <x:c r="H3410" s="15" t="n">
        <x:v>17</x:v>
      </x:c>
    </x:row>
    <x:row r="3411" ht="52" customHeight="1">
      <x:c r="A3411" s="13" t="str">
        <x:v>COVER-13</x:v>
      </x:c>
      <x:c r="B3411" s="13" t="str">
        <x:v>Vaisseaux</x:v>
      </x:c>
      <x:c r="C3411" s="13" t="str">
        <x:v>Production</x:v>
      </x:c>
      <x:c r="D3411" s="13" t="str">
        <x:v>Couverture de reconstruction</x:v>
      </x:c>
      <x:c r="E3411" s="13" t="str">
        <x:v>Lire Production</x:v>
      </x:c>
      <x:c r="F3411" s="13" t="str">
        <x:v>Reconstitution documentée V4 — nouvelle rédaction V5</x:v>
      </x:c>
      <x:c r="G3411" s="15" t="n">
        <x:v>8</x:v>
      </x:c>
      <x:c r="H3411" s="15" t="n">
        <x:v>18</x:v>
      </x:c>
    </x:row>
    <x:row r="3412" ht="52" customHeight="1">
      <x:c r="A3412" s="13" t="str">
        <x:v>COVER-14</x:v>
      </x:c>
      <x:c r="B3412" s="13" t="str">
        <x:v>Vaisseau personnel</x:v>
      </x:c>
      <x:c r="C3412" s="13" t="str">
        <x:v>Production</x:v>
      </x:c>
      <x:c r="D3412" s="13" t="str">
        <x:v>Couverture de reconstruction</x:v>
      </x:c>
      <x:c r="E3412" s="13" t="str">
        <x:v>Lire Production</x:v>
      </x:c>
      <x:c r="F3412" s="13" t="str">
        <x:v>Reconstitution documentée V4 — nouvelle rédaction V5</x:v>
      </x:c>
      <x:c r="G3412" s="15" t="n">
        <x:v>8</x:v>
      </x:c>
      <x:c r="H3412" s="15" t="n">
        <x:v>19</x:v>
      </x:c>
    </x:row>
    <x:row r="3413" ht="52" customHeight="1">
      <x:c r="A3413" s="13" t="str">
        <x:v>COVER-15</x:v>
      </x:c>
      <x:c r="B3413" s="13" t="str">
        <x:v>Maisons</x:v>
      </x:c>
      <x:c r="C3413" s="13" t="str">
        <x:v>Production</x:v>
      </x:c>
      <x:c r="D3413" s="13" t="str">
        <x:v>Couverture de reconstruction</x:v>
      </x:c>
      <x:c r="E3413" s="13" t="str">
        <x:v>Lire Production</x:v>
      </x:c>
      <x:c r="F3413" s="13" t="str">
        <x:v>Reconstitution documentée V4 — nouvelle rédaction V5</x:v>
      </x:c>
      <x:c r="G3413" s="15" t="n">
        <x:v>8</x:v>
      </x:c>
      <x:c r="H3413" s="15" t="n">
        <x:v>20</x:v>
      </x:c>
    </x:row>
    <x:row r="3414" ht="52" customHeight="1">
      <x:c r="A3414" s="13" t="str">
        <x:v>COVER-16</x:v>
      </x:c>
      <x:c r="B3414" s="13" t="str">
        <x:v>Navire de clan</x:v>
      </x:c>
      <x:c r="C3414" s="13" t="str">
        <x:v>Production</x:v>
      </x:c>
      <x:c r="D3414" s="13" t="str">
        <x:v>Couverture de reconstruction</x:v>
      </x:c>
      <x:c r="E3414" s="13" t="str">
        <x:v>Lire Production</x:v>
      </x:c>
      <x:c r="F3414" s="13" t="str">
        <x:v>Reconstitution documentée V4 — nouvelle rédaction V5</x:v>
      </x:c>
      <x:c r="G3414" s="15" t="n">
        <x:v>8</x:v>
      </x:c>
      <x:c r="H3414" s="15" t="n">
        <x:v>21</x:v>
      </x:c>
    </x:row>
    <x:row r="3415" ht="52" customHeight="1">
      <x:c r="A3415" s="13" t="str">
        <x:v>COVER-17</x:v>
      </x:c>
      <x:c r="B3415" s="13" t="str">
        <x:v>Trophées</x:v>
      </x:c>
      <x:c r="C3415" s="13" t="str">
        <x:v>Production</x:v>
      </x:c>
      <x:c r="D3415" s="13" t="str">
        <x:v>Couverture de reconstruction</x:v>
      </x:c>
      <x:c r="E3415" s="13" t="str">
        <x:v>Lire Production</x:v>
      </x:c>
      <x:c r="F3415" s="13" t="str">
        <x:v>Reconstitution documentée V4 — nouvelle rédaction V5</x:v>
      </x:c>
      <x:c r="G3415" s="15" t="n">
        <x:v>8</x:v>
      </x:c>
      <x:c r="H3415" s="15" t="n">
        <x:v>22</x:v>
      </x:c>
    </x:row>
    <x:row r="3416" ht="52" customHeight="1">
      <x:c r="A3416" s="13" t="str">
        <x:v>COVER-18</x:v>
      </x:c>
      <x:c r="B3416" s="13" t="str">
        <x:v>Mobilité</x:v>
      </x:c>
      <x:c r="C3416" s="13" t="str">
        <x:v>Production</x:v>
      </x:c>
      <x:c r="D3416" s="13" t="str">
        <x:v>Couverture de reconstruction</x:v>
      </x:c>
      <x:c r="E3416" s="13" t="str">
        <x:v>Lire Production</x:v>
      </x:c>
      <x:c r="F3416" s="13" t="str">
        <x:v>Reconstitution documentée V4 — nouvelle rédaction V5</x:v>
      </x:c>
      <x:c r="G3416" s="15" t="n">
        <x:v>8</x:v>
      </x:c>
      <x:c r="H3416" s="15" t="n">
        <x:v>23</x:v>
      </x:c>
    </x:row>
    <x:row r="3417" ht="52" customHeight="1">
      <x:c r="A3417" s="13" t="str">
        <x:v>COVER-19</x:v>
      </x:c>
      <x:c r="B3417" s="13" t="str">
        <x:v>Réserves</x:v>
      </x:c>
      <x:c r="C3417" s="13" t="str">
        <x:v>Production</x:v>
      </x:c>
      <x:c r="D3417" s="13" t="str">
        <x:v>Couverture de reconstruction</x:v>
      </x:c>
      <x:c r="E3417" s="13" t="str">
        <x:v>Lire Production</x:v>
      </x:c>
      <x:c r="F3417" s="13" t="str">
        <x:v>Reconstitution documentée V4 — nouvelle rédaction V5</x:v>
      </x:c>
      <x:c r="G3417" s="15" t="n">
        <x:v>8</x:v>
      </x:c>
      <x:c r="H3417" s="15" t="n">
        <x:v>24</x:v>
      </x:c>
    </x:row>
    <x:row r="3418" ht="52" customHeight="1">
      <x:c r="A3418" s="13" t="str">
        <x:v>COVER-20</x:v>
      </x:c>
      <x:c r="B3418" s="13" t="str">
        <x:v>Xeno Prime</x:v>
      </x:c>
      <x:c r="C3418" s="13" t="str">
        <x:v>Production</x:v>
      </x:c>
      <x:c r="D3418" s="13" t="str">
        <x:v>Couverture de reconstruction</x:v>
      </x:c>
      <x:c r="E3418" s="13" t="str">
        <x:v>Lire Production</x:v>
      </x:c>
      <x:c r="F3418" s="13" t="str">
        <x:v>Reconstitution documentée V4 — nouvelle rédaction V5</x:v>
      </x:c>
      <x:c r="G3418" s="15" t="n">
        <x:v>8</x:v>
      </x:c>
      <x:c r="H3418" s="15" t="n">
        <x:v>25</x:v>
      </x:c>
    </x:row>
    <x:row r="3419" ht="52" customHeight="1">
      <x:c r="A3419" s="13" t="str">
        <x:v>COVER-21</x:v>
      </x:c>
      <x:c r="B3419" s="13" t="str">
        <x:v>Vie culturelle</x:v>
      </x:c>
      <x:c r="C3419" s="13" t="str">
        <x:v>Production</x:v>
      </x:c>
      <x:c r="D3419" s="13" t="str">
        <x:v>Couverture de reconstruction</x:v>
      </x:c>
      <x:c r="E3419" s="13" t="str">
        <x:v>Lire Production</x:v>
      </x:c>
      <x:c r="F3419" s="13" t="str">
        <x:v>Reconstitution documentée V4 — nouvelle rédaction V5</x:v>
      </x:c>
      <x:c r="G3419" s="15" t="n">
        <x:v>8</x:v>
      </x:c>
      <x:c r="H3419" s="15" t="n">
        <x:v>26</x:v>
      </x:c>
    </x:row>
    <x:row r="3420" ht="52" customHeight="1">
      <x:c r="A3420" s="13" t="str">
        <x:v>COVER-22</x:v>
      </x:c>
      <x:c r="B3420" s="13" t="str">
        <x:v>Variantes de gardes</x:v>
      </x:c>
      <x:c r="C3420" s="13" t="str">
        <x:v>Production</x:v>
      </x:c>
      <x:c r="D3420" s="13" t="str">
        <x:v>Couverture de reconstruction</x:v>
      </x:c>
      <x:c r="E3420" s="13" t="str">
        <x:v>Lire Production</x:v>
      </x:c>
      <x:c r="F3420" s="13" t="str">
        <x:v>Reconstitution documentée V4 — nouvelle rédaction V5</x:v>
      </x:c>
      <x:c r="G3420" s="15" t="n">
        <x:v>8</x:v>
      </x:c>
      <x:c r="H3420" s="15" t="n">
        <x:v>27</x:v>
      </x:c>
    </x:row>
    <x:row r="3421" ht="52" customHeight="1">
      <x:c r="A3421" s="13" t="str">
        <x:v>COVER-23</x:v>
      </x:c>
      <x:c r="B3421" s="13" t="str">
        <x:v>Direction sonore</x:v>
      </x:c>
      <x:c r="C3421" s="13" t="str">
        <x:v>Production</x:v>
      </x:c>
      <x:c r="D3421" s="13" t="str">
        <x:v>Couverture de reconstruction</x:v>
      </x:c>
      <x:c r="E3421" s="13" t="str">
        <x:v>Lire Production</x:v>
      </x:c>
      <x:c r="F3421" s="13" t="str">
        <x:v>Reconstitution documentée V4 — nouvelle rédaction V5</x:v>
      </x:c>
      <x:c r="G3421" s="15" t="n">
        <x:v>8</x:v>
      </x:c>
      <x:c r="H3421" s="15" t="n">
        <x:v>28</x:v>
      </x:c>
    </x:row>
    <x:row r="3422" ht="52" customHeight="1">
      <x:c r="A3422" s="13" t="str">
        <x:v>COVER-24</x:v>
      </x:c>
      <x:c r="B3422" s="13" t="str">
        <x:v>Sauvegarde future</x:v>
      </x:c>
      <x:c r="C3422" s="13" t="str">
        <x:v>Production</x:v>
      </x:c>
      <x:c r="D3422" s="13" t="str">
        <x:v>Couverture de reconstruction</x:v>
      </x:c>
      <x:c r="E3422" s="13" t="str">
        <x:v>Lire Production</x:v>
      </x:c>
      <x:c r="F3422" s="13" t="str">
        <x:v>Reconstitution documentée V4 — nouvelle rédaction V5</x:v>
      </x:c>
      <x:c r="G3422" s="15" t="n">
        <x:v>8</x:v>
      </x:c>
      <x:c r="H3422" s="15" t="n">
        <x:v>29</x:v>
      </x:c>
    </x:row>
    <x:row r="3423" ht="52" customHeight="1">
      <x:c r="A3423" s="13" t="str">
        <x:v>SOURCE-01</x:v>
      </x:c>
      <x:c r="B3423" s="13" t="str">
        <x:v>Demande utilisateur</x:v>
      </x:c>
      <x:c r="C3423" s="13" t="str">
        <x:v>Production</x:v>
      </x:c>
      <x:c r="D3423" s="13" t="str">
        <x:v>Sources et provenance</x:v>
      </x:c>
      <x:c r="E3423" s="13" t="str">
        <x:v>Lire Production</x:v>
      </x:c>
      <x:c r="F3423" s="13" t="str">
        <x:v>Reconstitution documentée V4 — nouvelle rédaction V5</x:v>
      </x:c>
      <x:c r="G3423" s="15" t="n">
        <x:v>8</x:v>
      </x:c>
      <x:c r="H3423" s="15" t="n">
        <x:v>6</x:v>
      </x:c>
    </x:row>
    <x:row r="3424" ht="52" customHeight="1">
      <x:c r="A3424" s="13" t="str">
        <x:v>SOURCE-02</x:v>
      </x:c>
      <x:c r="B3424" s="13" t="str">
        <x:v>Continuité V4</x:v>
      </x:c>
      <x:c r="C3424" s="13" t="str">
        <x:v>Production</x:v>
      </x:c>
      <x:c r="D3424" s="13" t="str">
        <x:v>Sources et provenance</x:v>
      </x:c>
      <x:c r="E3424" s="13" t="str">
        <x:v>Lire Production</x:v>
      </x:c>
      <x:c r="F3424" s="13" t="str">
        <x:v>Reconstitution documentée V4 — nouvelle rédaction V5</x:v>
      </x:c>
      <x:c r="G3424" s="15" t="n">
        <x:v>8</x:v>
      </x:c>
      <x:c r="H3424" s="15" t="n">
        <x:v>7</x:v>
      </x:c>
    </x:row>
    <x:row r="3425" ht="52" customHeight="1">
      <x:c r="A3425" s="13" t="str">
        <x:v>SOURCE-03</x:v>
      </x:c>
      <x:c r="B3425" s="13" t="str">
        <x:v>État des fichiers</x:v>
      </x:c>
      <x:c r="C3425" s="13" t="str">
        <x:v>Production</x:v>
      </x:c>
      <x:c r="D3425" s="13" t="str">
        <x:v>Sources et provenance</x:v>
      </x:c>
      <x:c r="E3425" s="13" t="str">
        <x:v>Lire Production</x:v>
      </x:c>
      <x:c r="F3425" s="13" t="str">
        <x:v>Reconstitution documentée V4 — nouvelle rédaction V5</x:v>
      </x:c>
      <x:c r="G3425" s="15" t="n">
        <x:v>8</x:v>
      </x:c>
      <x:c r="H3425" s="15" t="n">
        <x:v>8</x:v>
      </x:c>
    </x:row>
    <x:row r="3426" ht="52" customHeight="1">
      <x:c r="A3426" s="13" t="str">
        <x:v>SOURCE-04</x:v>
      </x:c>
      <x:c r="B3426" s="13" t="str">
        <x:v>AVP Requiem — entretien des réalisateurs</x:v>
      </x:c>
      <x:c r="C3426" s="13" t="str">
        <x:v>Production</x:v>
      </x:c>
      <x:c r="D3426" s="13" t="str">
        <x:v>Sources et provenance</x:v>
      </x:c>
      <x:c r="E3426" s="13" t="str">
        <x:v>Lire Production</x:v>
      </x:c>
      <x:c r="F3426" s="13" t="str">
        <x:v>Reconstitution documentée V4 — nouvelle rédaction V5</x:v>
      </x:c>
      <x:c r="G3426" s="15" t="n">
        <x:v>8</x:v>
      </x:c>
      <x:c r="H3426" s="15" t="n">
        <x:v>9</x:v>
      </x:c>
    </x:row>
    <x:row r="3427" ht="52" customHeight="1">
      <x:c r="A3427" s="13" t="str">
        <x:v>SOURCE-05</x:v>
      </x:c>
      <x:c r="B3427" s="13" t="str">
        <x:v>Badlands — présentation officielle</x:v>
      </x:c>
      <x:c r="C3427" s="13" t="str">
        <x:v>Production</x:v>
      </x:c>
      <x:c r="D3427" s="13" t="str">
        <x:v>Sources et provenance</x:v>
      </x:c>
      <x:c r="E3427" s="13" t="str">
        <x:v>Lire Production</x:v>
      </x:c>
      <x:c r="F3427" s="13" t="str">
        <x:v>Reconstitution documentée V4 — nouvelle rédaction V5</x:v>
      </x:c>
      <x:c r="G3427" s="15" t="n">
        <x:v>8</x:v>
      </x:c>
      <x:c r="H3427" s="15" t="n">
        <x:v>10</x:v>
      </x:c>
    </x:row>
    <x:row r="3428" ht="52" customHeight="1">
      <x:c r="A3428" s="13" t="str">
        <x:v>SOURCE-06</x:v>
      </x:c>
      <x:c r="B3428" s="13" t="str">
        <x:v>Alien vs Predator</x:v>
      </x:c>
      <x:c r="C3428" s="13" t="str">
        <x:v>Production</x:v>
      </x:c>
      <x:c r="D3428" s="13" t="str">
        <x:v>Sources et provenance</x:v>
      </x:c>
      <x:c r="E3428" s="13" t="str">
        <x:v>Lire Production</x:v>
      </x:c>
      <x:c r="F3428" s="13" t="str">
        <x:v>Reconstitution documentée V4 — nouvelle rédaction V5</x:v>
      </x:c>
      <x:c r="G3428" s="15" t="n">
        <x:v>8</x:v>
      </x:c>
      <x:c r="H3428" s="15" t="n">
        <x:v>11</x:v>
      </x:c>
    </x:row>
    <x:row r="3429" ht="52" customHeight="1">
      <x:c r="A3429" s="13" t="str">
        <x:v>SOURCE-07</x:v>
      </x:c>
      <x:c r="B3429" s="13" t="str">
        <x:v>C’ntlip</x:v>
      </x:c>
      <x:c r="C3429" s="13" t="str">
        <x:v>Production</x:v>
      </x:c>
      <x:c r="D3429" s="13" t="str">
        <x:v>Sources et provenance</x:v>
      </x:c>
      <x:c r="E3429" s="13" t="str">
        <x:v>Lire Production</x:v>
      </x:c>
      <x:c r="F3429" s="13" t="str">
        <x:v>Reconstitution documentée V4 — nouvelle rédaction V5</x:v>
      </x:c>
      <x:c r="G3429" s="15" t="n">
        <x:v>8</x:v>
      </x:c>
      <x:c r="H3429" s="15" t="n">
        <x:v>12</x:v>
      </x:c>
    </x:row>
    <x:row r="3430" ht="52" customHeight="1">
      <x:c r="A3430" s="13" t="str">
        <x:v>SOURCE-08</x:v>
      </x:c>
      <x:c r="B3430" s="13" t="str">
        <x:v>Trophy cabinet</x:v>
      </x:c>
      <x:c r="C3430" s="13" t="str">
        <x:v>Production</x:v>
      </x:c>
      <x:c r="D3430" s="13" t="str">
        <x:v>Sources et provenance</x:v>
      </x:c>
      <x:c r="E3430" s="13" t="str">
        <x:v>Lire Production</x:v>
      </x:c>
      <x:c r="F3430" s="13" t="str">
        <x:v>Reconstitution documentée V4 — nouvelle rédaction V5</x:v>
      </x:c>
      <x:c r="G3430" s="15" t="n">
        <x:v>8</x:v>
      </x:c>
      <x:c r="H3430" s="15" t="n">
        <x:v>13</x:v>
      </x:c>
    </x:row>
    <x:row r="3431" ht="52" customHeight="1">
      <x:c r="A3431" s="13" t="str">
        <x:v>SOURCE-09</x:v>
      </x:c>
      <x:c r="B3431" s="13" t="str">
        <x:v>Flaying</x:v>
      </x:c>
      <x:c r="C3431" s="13" t="str">
        <x:v>Production</x:v>
      </x:c>
      <x:c r="D3431" s="13" t="str">
        <x:v>Sources et provenance</x:v>
      </x:c>
      <x:c r="E3431" s="13" t="str">
        <x:v>Lire Production</x:v>
      </x:c>
      <x:c r="F3431" s="13" t="str">
        <x:v>Reconstitution documentée V4 — nouvelle rédaction V5</x:v>
      </x:c>
      <x:c r="G3431" s="15" t="n">
        <x:v>8</x:v>
      </x:c>
      <x:c r="H3431" s="15" t="n">
        <x:v>14</x:v>
      </x:c>
    </x:row>
    <x:row r="3432" ht="52" customHeight="1">
      <x:c r="A3432" s="13" t="str">
        <x:v>SOURCE-10</x:v>
      </x:c>
      <x:c r="B3432" s="13" t="str">
        <x:v>Cartes planétaires</x:v>
      </x:c>
      <x:c r="C3432" s="13" t="str">
        <x:v>Production</x:v>
      </x:c>
      <x:c r="D3432" s="13" t="str">
        <x:v>Sources et provenance</x:v>
      </x:c>
      <x:c r="E3432" s="13" t="str">
        <x:v>Lire Production</x:v>
      </x:c>
      <x:c r="F3432" s="13" t="str">
        <x:v>Reconstitution documentée V4 — nouvelle rédaction V5</x:v>
      </x:c>
      <x:c r="G3432" s="15" t="n">
        <x:v>8</x:v>
      </x:c>
      <x:c r="H3432" s="15" t="n">
        <x:v>15</x:v>
      </x:c>
    </x:row>
    <x:row r="3433" ht="52" customHeight="1">
      <x:c r="A3433" s="13" t="str">
        <x:v>SOURCE-11</x:v>
      </x:c>
      <x:c r="B3433" s="13" t="str">
        <x:v>Équilibrage militaire</x:v>
      </x:c>
      <x:c r="C3433" s="13" t="str">
        <x:v>Production</x:v>
      </x:c>
      <x:c r="D3433" s="13" t="str">
        <x:v>Sources et provenance</x:v>
      </x:c>
      <x:c r="E3433" s="13" t="str">
        <x:v>Lire Production</x:v>
      </x:c>
      <x:c r="F3433" s="13" t="str">
        <x:v>Reconstitution documentée V4 — nouvelle rédaction V5</x:v>
      </x:c>
      <x:c r="G3433" s="15" t="n">
        <x:v>8</x:v>
      </x:c>
      <x:c r="H3433" s="15" t="n">
        <x:v>16</x:v>
      </x:c>
    </x:row>
    <x:row r="3434" ht="52" customHeight="1">
      <x:c r="A3434" s="13" t="str">
        <x:v>SOURCE-12</x:v>
      </x:c>
      <x:c r="B3434" s="13" t="str">
        <x:v>Production d’assets</x:v>
      </x:c>
      <x:c r="C3434" s="13" t="str">
        <x:v>Production</x:v>
      </x:c>
      <x:c r="D3434" s="13" t="str">
        <x:v>Sources et provenance</x:v>
      </x:c>
      <x:c r="E3434" s="13" t="str">
        <x:v>Lire Production</x:v>
      </x:c>
      <x:c r="F3434" s="13" t="str">
        <x:v>Reconstitution documentée V4 — nouvelle rédaction V5</x:v>
      </x:c>
      <x:c r="G3434" s="15" t="n">
        <x:v>8</x:v>
      </x:c>
      <x:c r="H3434" s="15" t="n">
        <x:v>17</x:v>
      </x:c>
    </x:row>
    <x:row r="3435" ht="52" customHeight="1">
      <x:c r="A3435" s="13" t="str">
        <x:v>SOURCE-13</x:v>
      </x:c>
      <x:c r="B3435" s="13" t="str">
        <x:v>Livraison V5</x:v>
      </x:c>
      <x:c r="C3435" s="13" t="str">
        <x:v>Production</x:v>
      </x:c>
      <x:c r="D3435" s="13" t="str">
        <x:v>Sources et provenance</x:v>
      </x:c>
      <x:c r="E3435" s="13" t="str">
        <x:v>Lire Production</x:v>
      </x:c>
      <x:c r="F3435" s="13" t="str">
        <x:v>Reconstitution documentée V4 — nouvelle rédaction V5</x:v>
      </x:c>
      <x:c r="G3435" s="15" t="n">
        <x:v>8</x:v>
      </x:c>
      <x:c r="H3435" s="15" t="n">
        <x:v>18</x:v>
      </x:c>
    </x:row>
    <x:row r="3436" ht="52" customHeight="1">
      <x:c r="A3436" s="13" t="str">
        <x:v>LD5-001</x:v>
      </x:c>
      <x:c r="B3436" s="13" t="str">
        <x:v>Chemin principal</x:v>
      </x:c>
      <x:c r="C3436" s="13" t="str">
        <x:v>Production</x:v>
      </x:c>
      <x:c r="D3436" s="13" t="str">
        <x:v>V5 Cité et placement</x:v>
      </x:c>
      <x:c r="E3436" s="13" t="str">
        <x:v>Lire Production</x:v>
      </x:c>
      <x:c r="F3436" s="13" t="str">
        <x:v>Extension V5</x:v>
      </x:c>
      <x:c r="G3436" s="15" t="n">
        <x:v>9</x:v>
      </x:c>
      <x:c r="H3436" s="15" t="n">
        <x:v>6</x:v>
      </x:c>
    </x:row>
    <x:row r="3437" ht="52" customHeight="1">
      <x:c r="A3437" s="13" t="str">
        <x:v>LD5-002</x:v>
      </x:c>
      <x:c r="B3437" s="13" t="str">
        <x:v>Chemin secondaire</x:v>
      </x:c>
      <x:c r="C3437" s="13" t="str">
        <x:v>Production</x:v>
      </x:c>
      <x:c r="D3437" s="13" t="str">
        <x:v>V5 Cité et placement</x:v>
      </x:c>
      <x:c r="E3437" s="13" t="str">
        <x:v>Lire Production</x:v>
      </x:c>
      <x:c r="F3437" s="13" t="str">
        <x:v>Extension V5</x:v>
      </x:c>
      <x:c r="G3437" s="15" t="n">
        <x:v>9</x:v>
      </x:c>
      <x:c r="H3437" s="15" t="n">
        <x:v>7</x:v>
      </x:c>
    </x:row>
    <x:row r="3438" ht="52" customHeight="1">
      <x:c r="A3438" s="13" t="str">
        <x:v>LD5-003</x:v>
      </x:c>
      <x:c r="B3438" s="13" t="str">
        <x:v>Croisement de PNJ</x:v>
      </x:c>
      <x:c r="C3438" s="13" t="str">
        <x:v>Production</x:v>
      </x:c>
      <x:c r="D3438" s="13" t="str">
        <x:v>V5 Cité et placement</x:v>
      </x:c>
      <x:c r="E3438" s="13" t="str">
        <x:v>Lire Production</x:v>
      </x:c>
      <x:c r="F3438" s="13" t="str">
        <x:v>Extension V5</x:v>
      </x:c>
      <x:c r="G3438" s="15" t="n">
        <x:v>9</x:v>
      </x:c>
      <x:c r="H3438" s="15" t="n">
        <x:v>8</x:v>
      </x:c>
    </x:row>
    <x:row r="3439" ht="52" customHeight="1">
      <x:c r="A3439" s="13" t="str">
        <x:v>LD5-004</x:v>
      </x:c>
      <x:c r="B3439" s="13" t="str">
        <x:v>Angle de corridor</x:v>
      </x:c>
      <x:c r="C3439" s="13" t="str">
        <x:v>Production</x:v>
      </x:c>
      <x:c r="D3439" s="13" t="str">
        <x:v>V5 Cité et placement</x:v>
      </x:c>
      <x:c r="E3439" s="13" t="str">
        <x:v>Lire Production</x:v>
      </x:c>
      <x:c r="F3439" s="13" t="str">
        <x:v>Extension V5</x:v>
      </x:c>
      <x:c r="G3439" s="15" t="n">
        <x:v>9</x:v>
      </x:c>
      <x:c r="H3439" s="15" t="n">
        <x:v>9</x:v>
      </x:c>
    </x:row>
    <x:row r="3440" ht="52" customHeight="1">
      <x:c r="A3440" s="13" t="str">
        <x:v>LD5-005</x:v>
      </x:c>
      <x:c r="B3440" s="13" t="str">
        <x:v>Voie de service</x:v>
      </x:c>
      <x:c r="C3440" s="13" t="str">
        <x:v>Production</x:v>
      </x:c>
      <x:c r="D3440" s="13" t="str">
        <x:v>V5 Cité et placement</x:v>
      </x:c>
      <x:c r="E3440" s="13" t="str">
        <x:v>Lire Production</x:v>
      </x:c>
      <x:c r="F3440" s="13" t="str">
        <x:v>Extension V5</x:v>
      </x:c>
      <x:c r="G3440" s="15" t="n">
        <x:v>9</x:v>
      </x:c>
      <x:c r="H3440" s="15" t="n">
        <x:v>10</x:v>
      </x:c>
    </x:row>
    <x:row r="3441" ht="52" customHeight="1">
      <x:c r="A3441" s="13" t="str">
        <x:v>LD5-006</x:v>
      </x:c>
      <x:c r="B3441" s="13" t="str">
        <x:v>Fin de chemin</x:v>
      </x:c>
      <x:c r="C3441" s="13" t="str">
        <x:v>Production</x:v>
      </x:c>
      <x:c r="D3441" s="13" t="str">
        <x:v>V5 Cité et placement</x:v>
      </x:c>
      <x:c r="E3441" s="13" t="str">
        <x:v>Lire Production</x:v>
      </x:c>
      <x:c r="F3441" s="13" t="str">
        <x:v>Extension V5</x:v>
      </x:c>
      <x:c r="G3441" s="15" t="n">
        <x:v>9</x:v>
      </x:c>
      <x:c r="H3441" s="15" t="n">
        <x:v>11</x:v>
      </x:c>
    </x:row>
    <x:row r="3442" ht="52" customHeight="1">
      <x:c r="A3442" s="13" t="str">
        <x:v>LD5-007</x:v>
      </x:c>
      <x:c r="B3442" s="13" t="str">
        <x:v>Dégagement du seuil</x:v>
      </x:c>
      <x:c r="C3442" s="13" t="str">
        <x:v>Production</x:v>
      </x:c>
      <x:c r="D3442" s="13" t="str">
        <x:v>V5 Cité et placement</x:v>
      </x:c>
      <x:c r="E3442" s="13" t="str">
        <x:v>Lire Production</x:v>
      </x:c>
      <x:c r="F3442" s="13" t="str">
        <x:v>Extension V5</x:v>
      </x:c>
      <x:c r="G3442" s="15" t="n">
        <x:v>9</x:v>
      </x:c>
      <x:c r="H3442" s="15" t="n">
        <x:v>12</x:v>
      </x:c>
    </x:row>
    <x:row r="3443" ht="52" customHeight="1">
      <x:c r="A3443" s="13" t="str">
        <x:v>LD5-008</x:v>
      </x:c>
      <x:c r="B3443" s="13" t="str">
        <x:v>Battement de porte</x:v>
      </x:c>
      <x:c r="C3443" s="13" t="str">
        <x:v>Production</x:v>
      </x:c>
      <x:c r="D3443" s="13" t="str">
        <x:v>V5 Cité et placement</x:v>
      </x:c>
      <x:c r="E3443" s="13" t="str">
        <x:v>Lire Production</x:v>
      </x:c>
      <x:c r="F3443" s="13" t="str">
        <x:v>Extension V5</x:v>
      </x:c>
      <x:c r="G3443" s="15" t="n">
        <x:v>9</x:v>
      </x:c>
      <x:c r="H3443" s="15" t="n">
        <x:v>13</x:v>
      </x:c>
    </x:row>
    <x:row r="3444" ht="52" customHeight="1">
      <x:c r="A3444" s="13" t="str">
        <x:v>LD5-009</x:v>
      </x:c>
      <x:c r="B3444" s="13" t="str">
        <x:v>Entrées voisines</x:v>
      </x:c>
      <x:c r="C3444" s="13" t="str">
        <x:v>Production</x:v>
      </x:c>
      <x:c r="D3444" s="13" t="str">
        <x:v>V5 Cité et placement</x:v>
      </x:c>
      <x:c r="E3444" s="13" t="str">
        <x:v>Lire Production</x:v>
      </x:c>
      <x:c r="F3444" s="13" t="str">
        <x:v>Extension V5</x:v>
      </x:c>
      <x:c r="G3444" s="15" t="n">
        <x:v>9</x:v>
      </x:c>
      <x:c r="H3444" s="15" t="n">
        <x:v>14</x:v>
      </x:c>
    </x:row>
    <x:row r="3445" ht="52" customHeight="1">
      <x:c r="A3445" s="13" t="str">
        <x:v>LD5-010</x:v>
      </x:c>
      <x:c r="B3445" s="13" t="str">
        <x:v>Porte verrouillée</x:v>
      </x:c>
      <x:c r="C3445" s="13" t="str">
        <x:v>Production</x:v>
      </x:c>
      <x:c r="D3445" s="13" t="str">
        <x:v>V5 Cité et placement</x:v>
      </x:c>
      <x:c r="E3445" s="13" t="str">
        <x:v>Lire Production</x:v>
      </x:c>
      <x:c r="F3445" s="13" t="str">
        <x:v>Extension V5</x:v>
      </x:c>
      <x:c r="G3445" s="15" t="n">
        <x:v>9</x:v>
      </x:c>
      <x:c r="H3445" s="15" t="n">
        <x:v>15</x:v>
      </x:c>
    </x:row>
    <x:row r="3446" ht="52" customHeight="1">
      <x:c r="A3446" s="13" t="str">
        <x:v>LD5-011</x:v>
      </x:c>
      <x:c r="B3446" s="13" t="str">
        <x:v>Retour après chargement</x:v>
      </x:c>
      <x:c r="C3446" s="13" t="str">
        <x:v>Production</x:v>
      </x:c>
      <x:c r="D3446" s="13" t="str">
        <x:v>V5 Cité et placement</x:v>
      </x:c>
      <x:c r="E3446" s="13" t="str">
        <x:v>Lire Production</x:v>
      </x:c>
      <x:c r="F3446" s="13" t="str">
        <x:v>Extension V5</x:v>
      </x:c>
      <x:c r="G3446" s="15" t="n">
        <x:v>9</x:v>
      </x:c>
      <x:c r="H3446" s="15" t="n">
        <x:v>16</x:v>
      </x:c>
    </x:row>
    <x:row r="3447" ht="52" customHeight="1">
      <x:c r="A3447" s="13" t="str">
        <x:v>LD5-012</x:v>
      </x:c>
      <x:c r="B3447" s="13" t="str">
        <x:v>Grande charge</x:v>
      </x:c>
      <x:c r="C3447" s="13" t="str">
        <x:v>Production</x:v>
      </x:c>
      <x:c r="D3447" s="13" t="str">
        <x:v>V5 Cité et placement</x:v>
      </x:c>
      <x:c r="E3447" s="13" t="str">
        <x:v>Lire Production</x:v>
      </x:c>
      <x:c r="F3447" s="13" t="str">
        <x:v>Extension V5</x:v>
      </x:c>
      <x:c r="G3447" s="15" t="n">
        <x:v>9</x:v>
      </x:c>
      <x:c r="H3447" s="15" t="n">
        <x:v>17</x:v>
      </x:c>
    </x:row>
    <x:row r="3448" ht="52" customHeight="1">
      <x:c r="A3448" s="13" t="str">
        <x:v>LD5-013</x:v>
      </x:c>
      <x:c r="B3448" s="13" t="str">
        <x:v>Orientation d’un banc</x:v>
      </x:c>
      <x:c r="C3448" s="13" t="str">
        <x:v>Production</x:v>
      </x:c>
      <x:c r="D3448" s="13" t="str">
        <x:v>V5 Cité et placement</x:v>
      </x:c>
      <x:c r="E3448" s="13" t="str">
        <x:v>Lire Production</x:v>
      </x:c>
      <x:c r="F3448" s="13" t="str">
        <x:v>Extension V5</x:v>
      </x:c>
      <x:c r="G3448" s="15" t="n">
        <x:v>9</x:v>
      </x:c>
      <x:c r="H3448" s="15" t="n">
        <x:v>18</x:v>
      </x:c>
    </x:row>
    <x:row r="3449" ht="52" customHeight="1">
      <x:c r="A3449" s="13" t="str">
        <x:v>LD5-014</x:v>
      </x:c>
      <x:c r="B3449" s="13" t="str">
        <x:v>Approche d’assise</x:v>
      </x:c>
      <x:c r="C3449" s="13" t="str">
        <x:v>Production</x:v>
      </x:c>
      <x:c r="D3449" s="13" t="str">
        <x:v>V5 Cité et placement</x:v>
      </x:c>
      <x:c r="E3449" s="13" t="str">
        <x:v>Lire Production</x:v>
      </x:c>
      <x:c r="F3449" s="13" t="str">
        <x:v>Extension V5</x:v>
      </x:c>
      <x:c r="G3449" s="15" t="n">
        <x:v>9</x:v>
      </x:c>
      <x:c r="H3449" s="15" t="n">
        <x:v>19</x:v>
      </x:c>
    </x:row>
    <x:row r="3450" ht="52" customHeight="1">
      <x:c r="A3450" s="13" t="str">
        <x:v>LD5-015</x:v>
      </x:c>
      <x:c r="B3450" s="13" t="str">
        <x:v>Bancs face à face</x:v>
      </x:c>
      <x:c r="C3450" s="13" t="str">
        <x:v>Production</x:v>
      </x:c>
      <x:c r="D3450" s="13" t="str">
        <x:v>V5 Cité et placement</x:v>
      </x:c>
      <x:c r="E3450" s="13" t="str">
        <x:v>Lire Production</x:v>
      </x:c>
      <x:c r="F3450" s="13" t="str">
        <x:v>Extension V5</x:v>
      </x:c>
      <x:c r="G3450" s="15" t="n">
        <x:v>9</x:v>
      </x:c>
      <x:c r="H3450" s="15" t="n">
        <x:v>20</x:v>
      </x:c>
    </x:row>
    <x:row r="3451" ht="52" customHeight="1">
      <x:c r="A3451" s="13" t="str">
        <x:v>LD5-016</x:v>
      </x:c>
      <x:c r="B3451" s="13" t="str">
        <x:v>Alignement de série</x:v>
      </x:c>
      <x:c r="C3451" s="13" t="str">
        <x:v>Production</x:v>
      </x:c>
      <x:c r="D3451" s="13" t="str">
        <x:v>V5 Cité et placement</x:v>
      </x:c>
      <x:c r="E3451" s="13" t="str">
        <x:v>Lire Production</x:v>
      </x:c>
      <x:c r="F3451" s="13" t="str">
        <x:v>Extension V5</x:v>
      </x:c>
      <x:c r="G3451" s="15" t="n">
        <x:v>9</x:v>
      </x:c>
      <x:c r="H3451" s="15" t="n">
        <x:v>21</x:v>
      </x:c>
    </x:row>
    <x:row r="3452" ht="52" customHeight="1">
      <x:c r="A3452" s="13" t="str">
        <x:v>LD5-017</x:v>
      </x:c>
      <x:c r="B3452" s="13" t="str">
        <x:v>Siège de pouvoir</x:v>
      </x:c>
      <x:c r="C3452" s="13" t="str">
        <x:v>Production</x:v>
      </x:c>
      <x:c r="D3452" s="13" t="str">
        <x:v>V5 Cité et placement</x:v>
      </x:c>
      <x:c r="E3452" s="13" t="str">
        <x:v>Lire Production</x:v>
      </x:c>
      <x:c r="F3452" s="13" t="str">
        <x:v>Extension V5</x:v>
      </x:c>
      <x:c r="G3452" s="15" t="n">
        <x:v>9</x:v>
      </x:c>
      <x:c r="H3452" s="15" t="n">
        <x:v>22</x:v>
      </x:c>
    </x:row>
    <x:row r="3453" ht="52" customHeight="1">
      <x:c r="A3453" s="13" t="str">
        <x:v>LD5-018</x:v>
      </x:c>
      <x:c r="B3453" s="13" t="str">
        <x:v>Place libre</x:v>
      </x:c>
      <x:c r="C3453" s="13" t="str">
        <x:v>Production</x:v>
      </x:c>
      <x:c r="D3453" s="13" t="str">
        <x:v>V5 Cité et placement</x:v>
      </x:c>
      <x:c r="E3453" s="13" t="str">
        <x:v>Lire Production</x:v>
      </x:c>
      <x:c r="F3453" s="13" t="str">
        <x:v>Extension V5</x:v>
      </x:c>
      <x:c r="G3453" s="15" t="n">
        <x:v>9</x:v>
      </x:c>
      <x:c r="H3453" s="15" t="n">
        <x:v>23</x:v>
      </x:c>
    </x:row>
    <x:row r="3454" ht="52" customHeight="1">
      <x:c r="A3454" s="13" t="str">
        <x:v>LD5-019</x:v>
      </x:c>
      <x:c r="B3454" s="13" t="str">
        <x:v>Adresse visible</x:v>
      </x:c>
      <x:c r="C3454" s="13" t="str">
        <x:v>Production</x:v>
      </x:c>
      <x:c r="D3454" s="13" t="str">
        <x:v>V5 Cité et placement</x:v>
      </x:c>
      <x:c r="E3454" s="13" t="str">
        <x:v>Lire Production</x:v>
      </x:c>
      <x:c r="F3454" s="13" t="str">
        <x:v>Extension V5</x:v>
      </x:c>
      <x:c r="G3454" s="15" t="n">
        <x:v>9</x:v>
      </x:c>
      <x:c r="H3454" s="15" t="n">
        <x:v>24</x:v>
      </x:c>
    </x:row>
    <x:row r="3455" ht="52" customHeight="1">
      <x:c r="A3455" s="13" t="str">
        <x:v>LD5-020</x:v>
      </x:c>
      <x:c r="B3455" s="13" t="str">
        <x:v>Façade et intérieur</x:v>
      </x:c>
      <x:c r="C3455" s="13" t="str">
        <x:v>Production</x:v>
      </x:c>
      <x:c r="D3455" s="13" t="str">
        <x:v>V5 Cité et placement</x:v>
      </x:c>
      <x:c r="E3455" s="13" t="str">
        <x:v>Lire Production</x:v>
      </x:c>
      <x:c r="F3455" s="13" t="str">
        <x:v>Extension V5</x:v>
      </x:c>
      <x:c r="G3455" s="15" t="n">
        <x:v>9</x:v>
      </x:c>
      <x:c r="H3455" s="15" t="n">
        <x:v>25</x:v>
      </x:c>
    </x:row>
    <x:row r="3456" ht="52" customHeight="1">
      <x:c r="A3456" s="13" t="str">
        <x:v>LD5-021</x:v>
      </x:c>
      <x:c r="B3456" s="13" t="str">
        <x:v>Usage du volume</x:v>
      </x:c>
      <x:c r="C3456" s="13" t="str">
        <x:v>Production</x:v>
      </x:c>
      <x:c r="D3456" s="13" t="str">
        <x:v>V5 Cité et placement</x:v>
      </x:c>
      <x:c r="E3456" s="13" t="str">
        <x:v>Lire Production</x:v>
      </x:c>
      <x:c r="F3456" s="13" t="str">
        <x:v>Extension V5</x:v>
      </x:c>
      <x:c r="G3456" s="15" t="n">
        <x:v>9</x:v>
      </x:c>
      <x:c r="H3456" s="15" t="n">
        <x:v>26</x:v>
      </x:c>
    </x:row>
    <x:row r="3457" ht="52" customHeight="1">
      <x:c r="A3457" s="13" t="str">
        <x:v>LD5-022</x:v>
      </x:c>
      <x:c r="B3457" s="13" t="str">
        <x:v>Bâtiments mitoyens</x:v>
      </x:c>
      <x:c r="C3457" s="13" t="str">
        <x:v>Production</x:v>
      </x:c>
      <x:c r="D3457" s="13" t="str">
        <x:v>V5 Cité et placement</x:v>
      </x:c>
      <x:c r="E3457" s="13" t="str">
        <x:v>Lire Production</x:v>
      </x:c>
      <x:c r="F3457" s="13" t="str">
        <x:v>Extension V5</x:v>
      </x:c>
      <x:c r="G3457" s="15" t="n">
        <x:v>9</x:v>
      </x:c>
      <x:c r="H3457" s="15" t="n">
        <x:v>27</x:v>
      </x:c>
    </x:row>
    <x:row r="3458" ht="52" customHeight="1">
      <x:c r="A3458" s="13" t="str">
        <x:v>LD5-023</x:v>
      </x:c>
      <x:c r="B3458" s="13" t="str">
        <x:v>Hauteur lisible</x:v>
      </x:c>
      <x:c r="C3458" s="13" t="str">
        <x:v>Production</x:v>
      </x:c>
      <x:c r="D3458" s="13" t="str">
        <x:v>V5 Cité et placement</x:v>
      </x:c>
      <x:c r="E3458" s="13" t="str">
        <x:v>Lire Production</x:v>
      </x:c>
      <x:c r="F3458" s="13" t="str">
        <x:v>Extension V5</x:v>
      </x:c>
      <x:c r="G3458" s="15" t="n">
        <x:v>9</x:v>
      </x:c>
      <x:c r="H3458" s="15" t="n">
        <x:v>28</x:v>
      </x:c>
    </x:row>
    <x:row r="3459" ht="52" customHeight="1">
      <x:c r="A3459" s="13" t="str">
        <x:v>LD5-024</x:v>
      </x:c>
      <x:c r="B3459" s="13" t="str">
        <x:v>Variété fonctionnelle</x:v>
      </x:c>
      <x:c r="C3459" s="13" t="str">
        <x:v>Production</x:v>
      </x:c>
      <x:c r="D3459" s="13" t="str">
        <x:v>V5 Cité et placement</x:v>
      </x:c>
      <x:c r="E3459" s="13" t="str">
        <x:v>Lire Production</x:v>
      </x:c>
      <x:c r="F3459" s="13" t="str">
        <x:v>Extension V5</x:v>
      </x:c>
      <x:c r="G3459" s="15" t="n">
        <x:v>9</x:v>
      </x:c>
      <x:c r="H3459" s="15" t="n">
        <x:v>29</x:v>
      </x:c>
    </x:row>
    <x:row r="3460" ht="52" customHeight="1">
      <x:c r="A3460" s="13" t="str">
        <x:v>LD5-025</x:v>
      </x:c>
      <x:c r="B3460" s="13" t="str">
        <x:v>Réception d’échelle</x:v>
      </x:c>
      <x:c r="C3460" s="13" t="str">
        <x:v>Production</x:v>
      </x:c>
      <x:c r="D3460" s="13" t="str">
        <x:v>V5 Cité et placement</x:v>
      </x:c>
      <x:c r="E3460" s="13" t="str">
        <x:v>Lire Production</x:v>
      </x:c>
      <x:c r="F3460" s="13" t="str">
        <x:v>Extension V5</x:v>
      </x:c>
      <x:c r="G3460" s="15" t="n">
        <x:v>9</x:v>
      </x:c>
      <x:c r="H3460" s="15" t="n">
        <x:v>30</x:v>
      </x:c>
    </x:row>
    <x:row r="3461" ht="52" customHeight="1">
      <x:c r="A3461" s="13" t="str">
        <x:v>LD5-026</x:v>
      </x:c>
      <x:c r="B3461" s="13" t="str">
        <x:v>Escalier continu</x:v>
      </x:c>
      <x:c r="C3461" s="13" t="str">
        <x:v>Production</x:v>
      </x:c>
      <x:c r="D3461" s="13" t="str">
        <x:v>V5 Cité et placement</x:v>
      </x:c>
      <x:c r="E3461" s="13" t="str">
        <x:v>Lire Production</x:v>
      </x:c>
      <x:c r="F3461" s="13" t="str">
        <x:v>Extension V5</x:v>
      </x:c>
      <x:c r="G3461" s="15" t="n">
        <x:v>9</x:v>
      </x:c>
      <x:c r="H3461" s="15" t="n">
        <x:v>31</x:v>
      </x:c>
    </x:row>
    <x:row r="3462" ht="52" customHeight="1">
      <x:c r="A3462" s="13" t="str">
        <x:v>LD5-027</x:v>
      </x:c>
      <x:c r="B3462" s="13" t="str">
        <x:v>Ascenseur appelable</x:v>
      </x:c>
      <x:c r="C3462" s="13" t="str">
        <x:v>Production</x:v>
      </x:c>
      <x:c r="D3462" s="13" t="str">
        <x:v>V5 Cité et placement</x:v>
      </x:c>
      <x:c r="E3462" s="13" t="str">
        <x:v>Lire Production</x:v>
      </x:c>
      <x:c r="F3462" s="13" t="str">
        <x:v>Extension V5</x:v>
      </x:c>
      <x:c r="G3462" s="15" t="n">
        <x:v>9</x:v>
      </x:c>
      <x:c r="H3462" s="15" t="n">
        <x:v>32</x:v>
      </x:c>
    </x:row>
    <x:row r="3463" ht="52" customHeight="1">
      <x:c r="A3463" s="13" t="str">
        <x:v>LD5-028</x:v>
      </x:c>
      <x:c r="B3463" s="13" t="str">
        <x:v>Barrière de hauteur</x:v>
      </x:c>
      <x:c r="C3463" s="13" t="str">
        <x:v>Production</x:v>
      </x:c>
      <x:c r="D3463" s="13" t="str">
        <x:v>V5 Cité et placement</x:v>
      </x:c>
      <x:c r="E3463" s="13" t="str">
        <x:v>Lire Production</x:v>
      </x:c>
      <x:c r="F3463" s="13" t="str">
        <x:v>Extension V5</x:v>
      </x:c>
      <x:c r="G3463" s="15" t="n">
        <x:v>9</x:v>
      </x:c>
      <x:c r="H3463" s="15" t="n">
        <x:v>33</x:v>
      </x:c>
    </x:row>
    <x:row r="3464" ht="52" customHeight="1">
      <x:c r="A3464" s="13" t="str">
        <x:v>LD5-029</x:v>
      </x:c>
      <x:c r="B3464" s="13" t="str">
        <x:v>Plan supérieur</x:v>
      </x:c>
      <x:c r="C3464" s="13" t="str">
        <x:v>Production</x:v>
      </x:c>
      <x:c r="D3464" s="13" t="str">
        <x:v>V5 Cité et placement</x:v>
      </x:c>
      <x:c r="E3464" s="13" t="str">
        <x:v>Lire Production</x:v>
      </x:c>
      <x:c r="F3464" s="13" t="str">
        <x:v>Extension V5</x:v>
      </x:c>
      <x:c r="G3464" s="15" t="n">
        <x:v>9</x:v>
      </x:c>
      <x:c r="H3464" s="15" t="n">
        <x:v>34</x:v>
      </x:c>
    </x:row>
    <x:row r="3465" ht="52" customHeight="1">
      <x:c r="A3465" s="13" t="str">
        <x:v>LD5-030</x:v>
      </x:c>
      <x:c r="B3465" s="13" t="str">
        <x:v>Raccourci vertical</x:v>
      </x:c>
      <x:c r="C3465" s="13" t="str">
        <x:v>Production</x:v>
      </x:c>
      <x:c r="D3465" s="13" t="str">
        <x:v>V5 Cité et placement</x:v>
      </x:c>
      <x:c r="E3465" s="13" t="str">
        <x:v>Lire Production</x:v>
      </x:c>
      <x:c r="F3465" s="13" t="str">
        <x:v>Extension V5</x:v>
      </x:c>
      <x:c r="G3465" s="15" t="n">
        <x:v>9</x:v>
      </x:c>
      <x:c r="H3465" s="15" t="n">
        <x:v>35</x:v>
      </x:c>
    </x:row>
    <x:row r="3466" ht="52" customHeight="1">
      <x:c r="A3466" s="13" t="str">
        <x:v>LD5-031</x:v>
      </x:c>
      <x:c r="B3466" s="13" t="str">
        <x:v>Usage d’un outil</x:v>
      </x:c>
      <x:c r="C3466" s="13" t="str">
        <x:v>Production</x:v>
      </x:c>
      <x:c r="D3466" s="13" t="str">
        <x:v>V5 Cité et placement</x:v>
      </x:c>
      <x:c r="E3466" s="13" t="str">
        <x:v>Lire Production</x:v>
      </x:c>
      <x:c r="F3466" s="13" t="str">
        <x:v>Extension V5</x:v>
      </x:c>
      <x:c r="G3466" s="15" t="n">
        <x:v>9</x:v>
      </x:c>
      <x:c r="H3466" s="15" t="n">
        <x:v>36</x:v>
      </x:c>
    </x:row>
    <x:row r="3467" ht="52" customHeight="1">
      <x:c r="A3467" s="13" t="str">
        <x:v>LD5-032</x:v>
      </x:c>
      <x:c r="B3467" s="13" t="str">
        <x:v>Râtelier d’armes</x:v>
      </x:c>
      <x:c r="C3467" s="13" t="str">
        <x:v>Production</x:v>
      </x:c>
      <x:c r="D3467" s="13" t="str">
        <x:v>V5 Cité et placement</x:v>
      </x:c>
      <x:c r="E3467" s="13" t="str">
        <x:v>Lire Production</x:v>
      </x:c>
      <x:c r="F3467" s="13" t="str">
        <x:v>Extension V5</x:v>
      </x:c>
      <x:c r="G3467" s="15" t="n">
        <x:v>9</x:v>
      </x:c>
      <x:c r="H3467" s="15" t="n">
        <x:v>37</x:v>
      </x:c>
    </x:row>
    <x:row r="3468" ht="52" customHeight="1">
      <x:c r="A3468" s="13" t="str">
        <x:v>LD5-033</x:v>
      </x:c>
      <x:c r="B3468" s="13" t="str">
        <x:v>Gros accessoire</x:v>
      </x:c>
      <x:c r="C3468" s="13" t="str">
        <x:v>Production</x:v>
      </x:c>
      <x:c r="D3468" s="13" t="str">
        <x:v>V5 Cité et placement</x:v>
      </x:c>
      <x:c r="E3468" s="13" t="str">
        <x:v>Lire Production</x:v>
      </x:c>
      <x:c r="F3468" s="13" t="str">
        <x:v>Extension V5</x:v>
      </x:c>
      <x:c r="G3468" s="15" t="n">
        <x:v>9</x:v>
      </x:c>
      <x:c r="H3468" s="15" t="n">
        <x:v>38</x:v>
      </x:c>
    </x:row>
    <x:row r="3469" ht="52" customHeight="1">
      <x:c r="A3469" s="13" t="str">
        <x:v>LD5-034</x:v>
      </x:c>
      <x:c r="B3469" s="13" t="str">
        <x:v>Petit décor</x:v>
      </x:c>
      <x:c r="C3469" s="13" t="str">
        <x:v>Production</x:v>
      </x:c>
      <x:c r="D3469" s="13" t="str">
        <x:v>V5 Cité et placement</x:v>
      </x:c>
      <x:c r="E3469" s="13" t="str">
        <x:v>Lire Production</x:v>
      </x:c>
      <x:c r="F3469" s="13" t="str">
        <x:v>Extension V5</x:v>
      </x:c>
      <x:c r="G3469" s="15" t="n">
        <x:v>9</x:v>
      </x:c>
      <x:c r="H3469" s="15" t="n">
        <x:v>39</x:v>
      </x:c>
    </x:row>
    <x:row r="3470" ht="52" customHeight="1">
      <x:c r="A3470" s="13" t="str">
        <x:v>LD5-035</x:v>
      </x:c>
      <x:c r="B3470" s="13" t="str">
        <x:v>Poste occupé</x:v>
      </x:c>
      <x:c r="C3470" s="13" t="str">
        <x:v>Production</x:v>
      </x:c>
      <x:c r="D3470" s="13" t="str">
        <x:v>V5 Cité et placement</x:v>
      </x:c>
      <x:c r="E3470" s="13" t="str">
        <x:v>Lire Production</x:v>
      </x:c>
      <x:c r="F3470" s="13" t="str">
        <x:v>Extension V5</x:v>
      </x:c>
      <x:c r="G3470" s="15" t="n">
        <x:v>9</x:v>
      </x:c>
      <x:c r="H3470" s="15" t="n">
        <x:v>40</x:v>
      </x:c>
    </x:row>
    <x:row r="3471" ht="52" customHeight="1">
      <x:c r="A3471" s="13" t="str">
        <x:v>LD5-036</x:v>
      </x:c>
      <x:c r="B3471" s="13" t="str">
        <x:v>Rangement physique</x:v>
      </x:c>
      <x:c r="C3471" s="13" t="str">
        <x:v>Production</x:v>
      </x:c>
      <x:c r="D3471" s="13" t="str">
        <x:v>V5 Cité et placement</x:v>
      </x:c>
      <x:c r="E3471" s="13" t="str">
        <x:v>Lire Production</x:v>
      </x:c>
      <x:c r="F3471" s="13" t="str">
        <x:v>Extension V5</x:v>
      </x:c>
      <x:c r="G3471" s="15" t="n">
        <x:v>9</x:v>
      </x:c>
      <x:c r="H3471" s="15" t="n">
        <x:v>41</x:v>
      </x:c>
    </x:row>
    <x:row r="3472" ht="52" customHeight="1">
      <x:c r="A3472" s="13" t="str">
        <x:v>LD5-037</x:v>
      </x:c>
      <x:c r="B3472" s="13" t="str">
        <x:v>Box de monture</x:v>
      </x:c>
      <x:c r="C3472" s="13" t="str">
        <x:v>Production</x:v>
      </x:c>
      <x:c r="D3472" s="13" t="str">
        <x:v>V5 Cité et placement</x:v>
      </x:c>
      <x:c r="E3472" s="13" t="str">
        <x:v>Lire Production</x:v>
      </x:c>
      <x:c r="F3472" s="13" t="str">
        <x:v>Extension V5</x:v>
      </x:c>
      <x:c r="G3472" s="15" t="n">
        <x:v>9</x:v>
      </x:c>
      <x:c r="H3472" s="15" t="n">
        <x:v>42</x:v>
      </x:c>
    </x:row>
    <x:row r="3473" ht="52" customHeight="1">
      <x:c r="A3473" s="13" t="str">
        <x:v>LD5-038</x:v>
      </x:c>
      <x:c r="B3473" s="13" t="str">
        <x:v>Séparation du chenil</x:v>
      </x:c>
      <x:c r="C3473" s="13" t="str">
        <x:v>Production</x:v>
      </x:c>
      <x:c r="D3473" s="13" t="str">
        <x:v>V5 Cité et placement</x:v>
      </x:c>
      <x:c r="E3473" s="13" t="str">
        <x:v>Lire Production</x:v>
      </x:c>
      <x:c r="F3473" s="13" t="str">
        <x:v>Extension V5</x:v>
      </x:c>
      <x:c r="G3473" s="15" t="n">
        <x:v>9</x:v>
      </x:c>
      <x:c r="H3473" s="15" t="n">
        <x:v>43</x:v>
      </x:c>
    </x:row>
    <x:row r="3474" ht="52" customHeight="1">
      <x:c r="A3474" s="13" t="str">
        <x:v>LD5-039</x:v>
      </x:c>
      <x:c r="B3474" s="13" t="str">
        <x:v>Petite faune</x:v>
      </x:c>
      <x:c r="C3474" s="13" t="str">
        <x:v>Production</x:v>
      </x:c>
      <x:c r="D3474" s="13" t="str">
        <x:v>V5 Cité et placement</x:v>
      </x:c>
      <x:c r="E3474" s="13" t="str">
        <x:v>Lire Production</x:v>
      </x:c>
      <x:c r="F3474" s="13" t="str">
        <x:v>Extension V5</x:v>
      </x:c>
      <x:c r="G3474" s="15" t="n">
        <x:v>9</x:v>
      </x:c>
      <x:c r="H3474" s="15" t="n">
        <x:v>44</x:v>
      </x:c>
    </x:row>
    <x:row r="3475" ht="52" customHeight="1">
      <x:c r="A3475" s="13" t="str">
        <x:v>LD5-040</x:v>
      </x:c>
      <x:c r="B3475" s="13" t="str">
        <x:v>Route migratoire</x:v>
      </x:c>
      <x:c r="C3475" s="13" t="str">
        <x:v>Production</x:v>
      </x:c>
      <x:c r="D3475" s="13" t="str">
        <x:v>V5 Cité et placement</x:v>
      </x:c>
      <x:c r="E3475" s="13" t="str">
        <x:v>Lire Production</x:v>
      </x:c>
      <x:c r="F3475" s="13" t="str">
        <x:v>Extension V5</x:v>
      </x:c>
      <x:c r="G3475" s="15" t="n">
        <x:v>9</x:v>
      </x:c>
      <x:c r="H3475" s="15" t="n">
        <x:v>45</x:v>
      </x:c>
    </x:row>
    <x:row r="3476" ht="52" customHeight="1">
      <x:c r="A3476" s="13" t="str">
        <x:v>LD5-041</x:v>
      </x:c>
      <x:c r="B3476" s="13" t="str">
        <x:v>Abreuvoir</x:v>
      </x:c>
      <x:c r="C3476" s="13" t="str">
        <x:v>Production</x:v>
      </x:c>
      <x:c r="D3476" s="13" t="str">
        <x:v>V5 Cité et placement</x:v>
      </x:c>
      <x:c r="E3476" s="13" t="str">
        <x:v>Lire Production</x:v>
      </x:c>
      <x:c r="F3476" s="13" t="str">
        <x:v>Extension V5</x:v>
      </x:c>
      <x:c r="G3476" s="15" t="n">
        <x:v>9</x:v>
      </x:c>
      <x:c r="H3476" s="15" t="n">
        <x:v>46</x:v>
      </x:c>
    </x:row>
    <x:row r="3477" ht="52" customHeight="1">
      <x:c r="A3477" s="13" t="str">
        <x:v>LD5-042</x:v>
      </x:c>
      <x:c r="B3477" s="13" t="str">
        <x:v>Montée et descente</x:v>
      </x:c>
      <x:c r="C3477" s="13" t="str">
        <x:v>Production</x:v>
      </x:c>
      <x:c r="D3477" s="13" t="str">
        <x:v>V5 Cité et placement</x:v>
      </x:c>
      <x:c r="E3477" s="13" t="str">
        <x:v>Lire Production</x:v>
      </x:c>
      <x:c r="F3477" s="13" t="str">
        <x:v>Extension V5</x:v>
      </x:c>
      <x:c r="G3477" s="15" t="n">
        <x:v>9</x:v>
      </x:c>
      <x:c r="H3477" s="15" t="n">
        <x:v>47</x:v>
      </x:c>
    </x:row>
    <x:row r="3478" ht="52" customHeight="1">
      <x:c r="A3478" s="13" t="str">
        <x:v>LD5-043</x:v>
      </x:c>
      <x:c r="B3478" s="13" t="str">
        <x:v>Arbre sur route</x:v>
      </x:c>
      <x:c r="C3478" s="13" t="str">
        <x:v>Production</x:v>
      </x:c>
      <x:c r="D3478" s="13" t="str">
        <x:v>V5 Cité et placement</x:v>
      </x:c>
      <x:c r="E3478" s="13" t="str">
        <x:v>Lire Production</x:v>
      </x:c>
      <x:c r="F3478" s="13" t="str">
        <x:v>Extension V5</x:v>
      </x:c>
      <x:c r="G3478" s="15" t="n">
        <x:v>9</x:v>
      </x:c>
      <x:c r="H3478" s="15" t="n">
        <x:v>48</x:v>
      </x:c>
    </x:row>
    <x:row r="3479" ht="52" customHeight="1">
      <x:c r="A3479" s="13" t="str">
        <x:v>LD5-044</x:v>
      </x:c>
      <x:c r="B3479" s="13" t="str">
        <x:v>Couronne de feuillage</x:v>
      </x:c>
      <x:c r="C3479" s="13" t="str">
        <x:v>Production</x:v>
      </x:c>
      <x:c r="D3479" s="13" t="str">
        <x:v>V5 Cité et placement</x:v>
      </x:c>
      <x:c r="E3479" s="13" t="str">
        <x:v>Lire Production</x:v>
      </x:c>
      <x:c r="F3479" s="13" t="str">
        <x:v>Extension V5</x:v>
      </x:c>
      <x:c r="G3479" s="15" t="n">
        <x:v>9</x:v>
      </x:c>
      <x:c r="H3479" s="15" t="n">
        <x:v>49</x:v>
      </x:c>
    </x:row>
    <x:row r="3480" ht="52" customHeight="1">
      <x:c r="A3480" s="13" t="str">
        <x:v>LD5-045</x:v>
      </x:c>
      <x:c r="B3480" s="13" t="str">
        <x:v>Racine franchissable</x:v>
      </x:c>
      <x:c r="C3480" s="13" t="str">
        <x:v>Production</x:v>
      </x:c>
      <x:c r="D3480" s="13" t="str">
        <x:v>V5 Cité et placement</x:v>
      </x:c>
      <x:c r="E3480" s="13" t="str">
        <x:v>Lire Production</x:v>
      </x:c>
      <x:c r="F3480" s="13" t="str">
        <x:v>Extension V5</x:v>
      </x:c>
      <x:c r="G3480" s="15" t="n">
        <x:v>9</x:v>
      </x:c>
      <x:c r="H3480" s="15" t="n">
        <x:v>50</x:v>
      </x:c>
    </x:row>
    <x:row r="3481" ht="52" customHeight="1">
      <x:c r="A3481" s="13" t="str">
        <x:v>LD5-046</x:v>
      </x:c>
      <x:c r="B3481" s="13" t="str">
        <x:v>Bord d’eau</x:v>
      </x:c>
      <x:c r="C3481" s="13" t="str">
        <x:v>Production</x:v>
      </x:c>
      <x:c r="D3481" s="13" t="str">
        <x:v>V5 Cité et placement</x:v>
      </x:c>
      <x:c r="E3481" s="13" t="str">
        <x:v>Lire Production</x:v>
      </x:c>
      <x:c r="F3481" s="13" t="str">
        <x:v>Extension V5</x:v>
      </x:c>
      <x:c r="G3481" s="15" t="n">
        <x:v>9</x:v>
      </x:c>
      <x:c r="H3481" s="15" t="n">
        <x:v>51</x:v>
      </x:c>
    </x:row>
    <x:row r="3482" ht="52" customHeight="1">
      <x:c r="A3482" s="13" t="str">
        <x:v>LD5-047</x:v>
      </x:c>
      <x:c r="B3482" s="13" t="str">
        <x:v>Zone chaude</x:v>
      </x:c>
      <x:c r="C3482" s="13" t="str">
        <x:v>Production</x:v>
      </x:c>
      <x:c r="D3482" s="13" t="str">
        <x:v>V5 Cité et placement</x:v>
      </x:c>
      <x:c r="E3482" s="13" t="str">
        <x:v>Lire Production</x:v>
      </x:c>
      <x:c r="F3482" s="13" t="str">
        <x:v>Extension V5</x:v>
      </x:c>
      <x:c r="G3482" s="15" t="n">
        <x:v>9</x:v>
      </x:c>
      <x:c r="H3482" s="15" t="n">
        <x:v>52</x:v>
      </x:c>
    </x:row>
    <x:row r="3483" ht="52" customHeight="1">
      <x:c r="A3483" s="13" t="str">
        <x:v>LD5-048</x:v>
      </x:c>
      <x:c r="B3483" s="13" t="str">
        <x:v>Variation de biome</x:v>
      </x:c>
      <x:c r="C3483" s="13" t="str">
        <x:v>Production</x:v>
      </x:c>
      <x:c r="D3483" s="13" t="str">
        <x:v>V5 Cité et placement</x:v>
      </x:c>
      <x:c r="E3483" s="13" t="str">
        <x:v>Lire Production</x:v>
      </x:c>
      <x:c r="F3483" s="13" t="str">
        <x:v>Extension V5</x:v>
      </x:c>
      <x:c r="G3483" s="15" t="n">
        <x:v>9</x:v>
      </x:c>
      <x:c r="H3483" s="15" t="n">
        <x:v>53</x:v>
      </x:c>
    </x:row>
    <x:row r="3484" ht="52" customHeight="1">
      <x:c r="A3484" s="13" t="str">
        <x:v>LD5-049</x:v>
      </x:c>
      <x:c r="B3484" s="13" t="str">
        <x:v>Anticipation du passage</x:v>
      </x:c>
      <x:c r="C3484" s="13" t="str">
        <x:v>Production</x:v>
      </x:c>
      <x:c r="D3484" s="13" t="str">
        <x:v>V5 Cité et placement</x:v>
      </x:c>
      <x:c r="E3484" s="13" t="str">
        <x:v>Lire Production</x:v>
      </x:c>
      <x:c r="F3484" s="13" t="str">
        <x:v>Extension V5</x:v>
      </x:c>
      <x:c r="G3484" s="15" t="n">
        <x:v>9</x:v>
      </x:c>
      <x:c r="H3484" s="15" t="n">
        <x:v>54</x:v>
      </x:c>
    </x:row>
    <x:row r="3485" ht="52" customHeight="1">
      <x:c r="A3485" s="13" t="str">
        <x:v>LD5-050</x:v>
      </x:c>
      <x:c r="B3485" s="13" t="str">
        <x:v>Point d’intérêt</x:v>
      </x:c>
      <x:c r="C3485" s="13" t="str">
        <x:v>Production</x:v>
      </x:c>
      <x:c r="D3485" s="13" t="str">
        <x:v>V5 Cité et placement</x:v>
      </x:c>
      <x:c r="E3485" s="13" t="str">
        <x:v>Lire Production</x:v>
      </x:c>
      <x:c r="F3485" s="13" t="str">
        <x:v>Extension V5</x:v>
      </x:c>
      <x:c r="G3485" s="15" t="n">
        <x:v>9</x:v>
      </x:c>
      <x:c r="H3485" s="15" t="n">
        <x:v>55</x:v>
      </x:c>
    </x:row>
    <x:row r="3486" ht="52" customHeight="1">
      <x:c r="A3486" s="13" t="str">
        <x:v>LD5-051</x:v>
      </x:c>
      <x:c r="B3486" s="13" t="str">
        <x:v>Dialogue en hauteur</x:v>
      </x:c>
      <x:c r="C3486" s="13" t="str">
        <x:v>Production</x:v>
      </x:c>
      <x:c r="D3486" s="13" t="str">
        <x:v>V5 Cité et placement</x:v>
      </x:c>
      <x:c r="E3486" s="13" t="str">
        <x:v>Lire Production</x:v>
      </x:c>
      <x:c r="F3486" s="13" t="str">
        <x:v>Extension V5</x:v>
      </x:c>
      <x:c r="G3486" s="15" t="n">
        <x:v>9</x:v>
      </x:c>
      <x:c r="H3486" s="15" t="n">
        <x:v>56</x:v>
      </x:c>
    </x:row>
    <x:row r="3487" ht="52" customHeight="1">
      <x:c r="A3487" s="13" t="str">
        <x:v>LD5-052</x:v>
      </x:c>
      <x:c r="B3487" s="13" t="str">
        <x:v>HUD unique</x:v>
      </x:c>
      <x:c r="C3487" s="13" t="str">
        <x:v>Production</x:v>
      </x:c>
      <x:c r="D3487" s="13" t="str">
        <x:v>V5 Cité et placement</x:v>
      </x:c>
      <x:c r="E3487" s="13" t="str">
        <x:v>Lire Production</x:v>
      </x:c>
      <x:c r="F3487" s="13" t="str">
        <x:v>Extension V5</x:v>
      </x:c>
      <x:c r="G3487" s="15" t="n">
        <x:v>9</x:v>
      </x:c>
      <x:c r="H3487" s="15" t="n">
        <x:v>57</x:v>
      </x:c>
    </x:row>
    <x:row r="3488" ht="52" customHeight="1">
      <x:c r="A3488" s="13" t="str">
        <x:v>LD5-053</x:v>
      </x:c>
      <x:c r="B3488" s="13" t="str">
        <x:v>Texte diégétique</x:v>
      </x:c>
      <x:c r="C3488" s="13" t="str">
        <x:v>Production</x:v>
      </x:c>
      <x:c r="D3488" s="13" t="str">
        <x:v>V5 Cité et placement</x:v>
      </x:c>
      <x:c r="E3488" s="13" t="str">
        <x:v>Lire Production</x:v>
      </x:c>
      <x:c r="F3488" s="13" t="str">
        <x:v>Extension V5</x:v>
      </x:c>
      <x:c r="G3488" s="15" t="n">
        <x:v>9</x:v>
      </x:c>
      <x:c r="H3488" s="15" t="n">
        <x:v>58</x:v>
      </x:c>
    </x:row>
    <x:row r="3489" ht="52" customHeight="1">
      <x:c r="A3489" s="13" t="str">
        <x:v>LD5-054</x:v>
      </x:c>
      <x:c r="B3489" s="13" t="str">
        <x:v>Zone de sécurité visuelle</x:v>
      </x:c>
      <x:c r="C3489" s="13" t="str">
        <x:v>Production</x:v>
      </x:c>
      <x:c r="D3489" s="13" t="str">
        <x:v>V5 Cité et placement</x:v>
      </x:c>
      <x:c r="E3489" s="13" t="str">
        <x:v>Lire Production</x:v>
      </x:c>
      <x:c r="F3489" s="13" t="str">
        <x:v>Extension V5</x:v>
      </x:c>
      <x:c r="G3489" s="15" t="n">
        <x:v>9</x:v>
      </x:c>
      <x:c r="H3489" s="15" t="n">
        <x:v>59</x:v>
      </x:c>
    </x:row>
    <x:row r="3490" ht="52" customHeight="1">
      <x:c r="A3490" s="13" t="str">
        <x:v>LD5-055</x:v>
      </x:c>
      <x:c r="B3490" s="13" t="str">
        <x:v>Routine courte</x:v>
      </x:c>
      <x:c r="C3490" s="13" t="str">
        <x:v>Production</x:v>
      </x:c>
      <x:c r="D3490" s="13" t="str">
        <x:v>V5 Cité et placement</x:v>
      </x:c>
      <x:c r="E3490" s="13" t="str">
        <x:v>Lire Production</x:v>
      </x:c>
      <x:c r="F3490" s="13" t="str">
        <x:v>Extension V5</x:v>
      </x:c>
      <x:c r="G3490" s="15" t="n">
        <x:v>9</x:v>
      </x:c>
      <x:c r="H3490" s="15" t="n">
        <x:v>60</x:v>
      </x:c>
    </x:row>
    <x:row r="3491" ht="52" customHeight="1">
      <x:c r="A3491" s="13" t="str">
        <x:v>LD5-056</x:v>
      </x:c>
      <x:c r="B3491" s="13" t="str">
        <x:v>Poste de garde</x:v>
      </x:c>
      <x:c r="C3491" s="13" t="str">
        <x:v>Production</x:v>
      </x:c>
      <x:c r="D3491" s="13" t="str">
        <x:v>V5 Cité et placement</x:v>
      </x:c>
      <x:c r="E3491" s="13" t="str">
        <x:v>Lire Production</x:v>
      </x:c>
      <x:c r="F3491" s="13" t="str">
        <x:v>Extension V5</x:v>
      </x:c>
      <x:c r="G3491" s="15" t="n">
        <x:v>9</x:v>
      </x:c>
      <x:c r="H3491" s="15" t="n">
        <x:v>61</x:v>
      </x:c>
    </x:row>
    <x:row r="3492" ht="52" customHeight="1">
      <x:c r="A3492" s="13" t="str">
        <x:v>LD5-057</x:v>
      </x:c>
      <x:c r="B3492" s="13" t="str">
        <x:v>Relève</x:v>
      </x:c>
      <x:c r="C3492" s="13" t="str">
        <x:v>Production</x:v>
      </x:c>
      <x:c r="D3492" s="13" t="str">
        <x:v>V5 Cité et placement</x:v>
      </x:c>
      <x:c r="E3492" s="13" t="str">
        <x:v>Lire Production</x:v>
      </x:c>
      <x:c r="F3492" s="13" t="str">
        <x:v>Extension V5</x:v>
      </x:c>
      <x:c r="G3492" s="15" t="n">
        <x:v>9</x:v>
      </x:c>
      <x:c r="H3492" s="15" t="n">
        <x:v>62</x:v>
      </x:c>
    </x:row>
    <x:row r="3493" ht="52" customHeight="1">
      <x:c r="A3493" s="13" t="str">
        <x:v>LD5-058</x:v>
      </x:c>
      <x:c r="B3493" s="13" t="str">
        <x:v>Affluence</x:v>
      </x:c>
      <x:c r="C3493" s="13" t="str">
        <x:v>Production</x:v>
      </x:c>
      <x:c r="D3493" s="13" t="str">
        <x:v>V5 Cité et placement</x:v>
      </x:c>
      <x:c r="E3493" s="13" t="str">
        <x:v>Lire Production</x:v>
      </x:c>
      <x:c r="F3493" s="13" t="str">
        <x:v>Extension V5</x:v>
      </x:c>
      <x:c r="G3493" s="15" t="n">
        <x:v>9</x:v>
      </x:c>
      <x:c r="H3493" s="15" t="n">
        <x:v>63</x:v>
      </x:c>
    </x:row>
    <x:row r="3494" ht="52" customHeight="1">
      <x:c r="A3494" s="13" t="str">
        <x:v>LD5-059</x:v>
      </x:c>
      <x:c r="B3494" s="13" t="str">
        <x:v>Interaction prioritaire</x:v>
      </x:c>
      <x:c r="C3494" s="13" t="str">
        <x:v>Production</x:v>
      </x:c>
      <x:c r="D3494" s="13" t="str">
        <x:v>V5 Cité et placement</x:v>
      </x:c>
      <x:c r="E3494" s="13" t="str">
        <x:v>Lire Production</x:v>
      </x:c>
      <x:c r="F3494" s="13" t="str">
        <x:v>Extension V5</x:v>
      </x:c>
      <x:c r="G3494" s="15" t="n">
        <x:v>9</x:v>
      </x:c>
      <x:c r="H3494" s="15" t="n">
        <x:v>64</x:v>
      </x:c>
    </x:row>
    <x:row r="3495" ht="52" customHeight="1">
      <x:c r="A3495" s="13" t="str">
        <x:v>LD5-060</x:v>
      </x:c>
      <x:c r="B3495" s="13" t="str">
        <x:v>Reprise de scène</x:v>
      </x:c>
      <x:c r="C3495" s="13" t="str">
        <x:v>Production</x:v>
      </x:c>
      <x:c r="D3495" s="13" t="str">
        <x:v>V5 Cité et placement</x:v>
      </x:c>
      <x:c r="E3495" s="13" t="str">
        <x:v>Lire Production</x:v>
      </x:c>
      <x:c r="F3495" s="13" t="str">
        <x:v>Extension V5</x:v>
      </x:c>
      <x:c r="G3495" s="15" t="n">
        <x:v>9</x:v>
      </x:c>
      <x:c r="H3495" s="15" t="n">
        <x:v>65</x:v>
      </x:c>
    </x:row>
    <x:row r="3496" ht="52" customHeight="1">
      <x:c r="A3496" s="13" t="str">
        <x:v>LD5-061</x:v>
      </x:c>
      <x:c r="B3496" s="13" t="str">
        <x:v>Quai d’amarrage</x:v>
      </x:c>
      <x:c r="C3496" s="13" t="str">
        <x:v>Production</x:v>
      </x:c>
      <x:c r="D3496" s="13" t="str">
        <x:v>V5 Cité et placement</x:v>
      </x:c>
      <x:c r="E3496" s="13" t="str">
        <x:v>Lire Production</x:v>
      </x:c>
      <x:c r="F3496" s="13" t="str">
        <x:v>Extension V5</x:v>
      </x:c>
      <x:c r="G3496" s="15" t="n">
        <x:v>9</x:v>
      </x:c>
      <x:c r="H3496" s="15" t="n">
        <x:v>66</x:v>
      </x:c>
    </x:row>
    <x:row r="3497" ht="52" customHeight="1">
      <x:c r="A3497" s="13" t="str">
        <x:v>LD5-062</x:v>
      </x:c>
      <x:c r="B3497" s="13" t="str">
        <x:v>Voie de manutention</x:v>
      </x:c>
      <x:c r="C3497" s="13" t="str">
        <x:v>Production</x:v>
      </x:c>
      <x:c r="D3497" s="13" t="str">
        <x:v>V5 Cité et placement</x:v>
      </x:c>
      <x:c r="E3497" s="13" t="str">
        <x:v>Lire Production</x:v>
      </x:c>
      <x:c r="F3497" s="13" t="str">
        <x:v>Extension V5</x:v>
      </x:c>
      <x:c r="G3497" s="15" t="n">
        <x:v>9</x:v>
      </x:c>
      <x:c r="H3497" s="15" t="n">
        <x:v>67</x:v>
      </x:c>
    </x:row>
    <x:row r="3498" ht="52" customHeight="1">
      <x:c r="A3498" s="13" t="str">
        <x:v>LD5-063</x:v>
      </x:c>
      <x:c r="B3498" s="13" t="str">
        <x:v>Ponts de clan</x:v>
      </x:c>
      <x:c r="C3498" s="13" t="str">
        <x:v>Production</x:v>
      </x:c>
      <x:c r="D3498" s="13" t="str">
        <x:v>V5 Cité et placement</x:v>
      </x:c>
      <x:c r="E3498" s="13" t="str">
        <x:v>Lire Production</x:v>
      </x:c>
      <x:c r="F3498" s="13" t="str">
        <x:v>Extension V5</x:v>
      </x:c>
      <x:c r="G3498" s="15" t="n">
        <x:v>9</x:v>
      </x:c>
      <x:c r="H3498" s="15" t="n">
        <x:v>68</x:v>
      </x:c>
    </x:row>
    <x:row r="3499" ht="52" customHeight="1">
      <x:c r="A3499" s="13" t="str">
        <x:v>LD5-064</x:v>
      </x:c>
      <x:c r="B3499" s="13" t="str">
        <x:v>Cargaison et équipage</x:v>
      </x:c>
      <x:c r="C3499" s="13" t="str">
        <x:v>Production</x:v>
      </x:c>
      <x:c r="D3499" s="13" t="str">
        <x:v>V5 Cité et placement</x:v>
      </x:c>
      <x:c r="E3499" s="13" t="str">
        <x:v>Lire Production</x:v>
      </x:c>
      <x:c r="F3499" s="13" t="str">
        <x:v>Extension V5</x:v>
      </x:c>
      <x:c r="G3499" s="15" t="n">
        <x:v>9</x:v>
      </x:c>
      <x:c r="H3499" s="15" t="n">
        <x:v>69</x:v>
      </x:c>
    </x:row>
    <x:row r="3500" ht="52" customHeight="1">
      <x:c r="A3500" s="13" t="str">
        <x:v>LD5-065</x:v>
      </x:c>
      <x:c r="B3500" s="13" t="str">
        <x:v>Salle fermée</x:v>
      </x:c>
      <x:c r="C3500" s="13" t="str">
        <x:v>Production</x:v>
      </x:c>
      <x:c r="D3500" s="13" t="str">
        <x:v>V5 Cité et placement</x:v>
      </x:c>
      <x:c r="E3500" s="13" t="str">
        <x:v>Lire Production</x:v>
      </x:c>
      <x:c r="F3500" s="13" t="str">
        <x:v>Extension V5</x:v>
      </x:c>
      <x:c r="G3500" s="15" t="n">
        <x:v>9</x:v>
      </x:c>
      <x:c r="H3500" s="15" t="n">
        <x:v>70</x:v>
      </x:c>
    </x:row>
    <x:row r="3501" ht="52" customHeight="1">
      <x:c r="A3501" s="13" t="str">
        <x:v>LD5-066</x:v>
      </x:c>
      <x:c r="B3501" s="13" t="str">
        <x:v>Baie de retour</x:v>
      </x:c>
      <x:c r="C3501" s="13" t="str">
        <x:v>Production</x:v>
      </x:c>
      <x:c r="D3501" s="13" t="str">
        <x:v>V5 Cité et placement</x:v>
      </x:c>
      <x:c r="E3501" s="13" t="str">
        <x:v>Lire Production</x:v>
      </x:c>
      <x:c r="F3501" s="13" t="str">
        <x:v>Extension V5</x:v>
      </x:c>
      <x:c r="G3501" s="15" t="n">
        <x:v>9</x:v>
      </x:c>
      <x:c r="H3501" s="15" t="n">
        <x:v>71</x:v>
      </x:c>
    </x:row>
    <x:row r="3502" ht="52" customHeight="1">
      <x:c r="A3502" s="13" t="str">
        <x:v>LD5-067</x:v>
      </x:c>
      <x:c r="B3502" s="13" t="str">
        <x:v>Meuble vide</x:v>
      </x:c>
      <x:c r="C3502" s="13" t="str">
        <x:v>Production</x:v>
      </x:c>
      <x:c r="D3502" s="13" t="str">
        <x:v>V5 Cité et placement</x:v>
      </x:c>
      <x:c r="E3502" s="13" t="str">
        <x:v>Lire Production</x:v>
      </x:c>
      <x:c r="F3502" s="13" t="str">
        <x:v>Extension V5</x:v>
      </x:c>
      <x:c r="G3502" s="15" t="n">
        <x:v>9</x:v>
      </x:c>
      <x:c r="H3502" s="15" t="n">
        <x:v>72</x:v>
      </x:c>
    </x:row>
    <x:row r="3503" ht="52" customHeight="1">
      <x:c r="A3503" s="13" t="str">
        <x:v>LD5-068</x:v>
      </x:c>
      <x:c r="B3503" s="13" t="str">
        <x:v>Gabarit d’exposition</x:v>
      </x:c>
      <x:c r="C3503" s="13" t="str">
        <x:v>Production</x:v>
      </x:c>
      <x:c r="D3503" s="13" t="str">
        <x:v>V5 Cité et placement</x:v>
      </x:c>
      <x:c r="E3503" s="13" t="str">
        <x:v>Lire Production</x:v>
      </x:c>
      <x:c r="F3503" s="13" t="str">
        <x:v>Extension V5</x:v>
      </x:c>
      <x:c r="G3503" s="15" t="n">
        <x:v>9</x:v>
      </x:c>
      <x:c r="H3503" s="15" t="n">
        <x:v>73</x:v>
      </x:c>
    </x:row>
    <x:row r="3504" ht="52" customHeight="1">
      <x:c r="A3504" s="13" t="str">
        <x:v>LD5-069</x:v>
      </x:c>
      <x:c r="B3504" s="13" t="str">
        <x:v>Plaque lisible</x:v>
      </x:c>
      <x:c r="C3504" s="13" t="str">
        <x:v>Production</x:v>
      </x:c>
      <x:c r="D3504" s="13" t="str">
        <x:v>V5 Cité et placement</x:v>
      </x:c>
      <x:c r="E3504" s="13" t="str">
        <x:v>Lire Production</x:v>
      </x:c>
      <x:c r="F3504" s="13" t="str">
        <x:v>Extension V5</x:v>
      </x:c>
      <x:c r="G3504" s="15" t="n">
        <x:v>9</x:v>
      </x:c>
      <x:c r="H3504" s="15" t="n">
        <x:v>74</x:v>
      </x:c>
    </x:row>
    <x:row r="3505" ht="52" customHeight="1">
      <x:c r="A3505" s="13" t="str">
        <x:v>LD5-070</x:v>
      </x:c>
      <x:c r="B3505" s="13" t="str">
        <x:v>Déménagement</x:v>
      </x:c>
      <x:c r="C3505" s="13" t="str">
        <x:v>Production</x:v>
      </x:c>
      <x:c r="D3505" s="13" t="str">
        <x:v>V5 Cité et placement</x:v>
      </x:c>
      <x:c r="E3505" s="13" t="str">
        <x:v>Lire Production</x:v>
      </x:c>
      <x:c r="F3505" s="13" t="str">
        <x:v>Extension V5</x:v>
      </x:c>
      <x:c r="G3505" s="15" t="n">
        <x:v>9</x:v>
      </x:c>
      <x:c r="H3505" s="15" t="n">
        <x:v>75</x:v>
      </x:c>
    </x:row>
    <x:row r="3506" ht="52" customHeight="1">
      <x:c r="A3506" s="13" t="str">
        <x:v>LD5-071</x:v>
      </x:c>
      <x:c r="B3506" s="13" t="str">
        <x:v>Visiteurs du foyer</x:v>
      </x:c>
      <x:c r="C3506" s="13" t="str">
        <x:v>Production</x:v>
      </x:c>
      <x:c r="D3506" s="13" t="str">
        <x:v>V5 Cité et placement</x:v>
      </x:c>
      <x:c r="E3506" s="13" t="str">
        <x:v>Lire Production</x:v>
      </x:c>
      <x:c r="F3506" s="13" t="str">
        <x:v>Extension V5</x:v>
      </x:c>
      <x:c r="G3506" s="15" t="n">
        <x:v>9</x:v>
      </x:c>
      <x:c r="H3506" s="15" t="n">
        <x:v>76</x:v>
      </x:c>
    </x:row>
    <x:row r="3507" ht="52" customHeight="1">
      <x:c r="A3507" s="13" t="str">
        <x:v>LD5-072</x:v>
      </x:c>
      <x:c r="B3507" s="13" t="str">
        <x:v>État du souvenir</x:v>
      </x:c>
      <x:c r="C3507" s="13" t="str">
        <x:v>Production</x:v>
      </x:c>
      <x:c r="D3507" s="13" t="str">
        <x:v>V5 Cité et placement</x:v>
      </x:c>
      <x:c r="E3507" s="13" t="str">
        <x:v>Lire Production</x:v>
      </x:c>
      <x:c r="F3507" s="13" t="str">
        <x:v>Extension V5</x:v>
      </x:c>
      <x:c r="G3507" s="15" t="n">
        <x:v>9</x:v>
      </x:c>
      <x:c r="H3507" s="15" t="n">
        <x:v>77</x:v>
      </x:c>
    </x:row>
    <x:row r="3508" ht="52" customHeight="1">
      <x:c r="A3508" s="13" t="str">
        <x:v>STATE5-01</x:v>
      </x:c>
      <x:c r="B3508" s="13" t="str">
        <x:v>playerOriginId</x:v>
      </x:c>
      <x:c r="C3508" s="13" t="str">
        <x:v>Production</x:v>
      </x:c>
      <x:c r="D3508" s="13" t="str">
        <x:v>V5 États communs</x:v>
      </x:c>
      <x:c r="E3508" s="13" t="str">
        <x:v>Lire Production</x:v>
      </x:c>
      <x:c r="F3508" s="13" t="str">
        <x:v>Extension V5</x:v>
      </x:c>
      <x:c r="G3508" s="15" t="n">
        <x:v>10</x:v>
      </x:c>
      <x:c r="H3508" s="15" t="n">
        <x:v>6</x:v>
      </x:c>
    </x:row>
    <x:row r="3509" ht="52" customHeight="1">
      <x:c r="A3509" s="13" t="str">
        <x:v>STATE5-02</x:v>
      </x:c>
      <x:c r="B3509" s="13" t="str">
        <x:v>playerRank</x:v>
      </x:c>
      <x:c r="C3509" s="13" t="str">
        <x:v>Production</x:v>
      </x:c>
      <x:c r="D3509" s="13" t="str">
        <x:v>V5 États communs</x:v>
      </x:c>
      <x:c r="E3509" s="13" t="str">
        <x:v>Lire Production</x:v>
      </x:c>
      <x:c r="F3509" s="13" t="str">
        <x:v>Extension V5</x:v>
      </x:c>
      <x:c r="G3509" s="15" t="n">
        <x:v>10</x:v>
      </x:c>
      <x:c r="H3509" s="15" t="n">
        <x:v>7</x:v>
      </x:c>
    </x:row>
    <x:row r="3510" ht="52" customHeight="1">
      <x:c r="A3510" s="13" t="str">
        <x:v>STATE5-03</x:v>
      </x:c>
      <x:c r="B3510" s="13" t="str">
        <x:v>playerFunctions</x:v>
      </x:c>
      <x:c r="C3510" s="13" t="str">
        <x:v>Production</x:v>
      </x:c>
      <x:c r="D3510" s="13" t="str">
        <x:v>V5 États communs</x:v>
      </x:c>
      <x:c r="E3510" s="13" t="str">
        <x:v>Lire Production</x:v>
      </x:c>
      <x:c r="F3510" s="13" t="str">
        <x:v>Extension V5</x:v>
      </x:c>
      <x:c r="G3510" s="15" t="n">
        <x:v>10</x:v>
      </x:c>
      <x:c r="H3510" s="15" t="n">
        <x:v>8</x:v>
      </x:c>
    </x:row>
    <x:row r="3511" ht="52" customHeight="1">
      <x:c r="A3511" s="13" t="str">
        <x:v>STATE5-04</x:v>
      </x:c>
      <x:c r="B3511" s="13" t="str">
        <x:v>triadRiteOutcome</x:v>
      </x:c>
      <x:c r="C3511" s="13" t="str">
        <x:v>Production</x:v>
      </x:c>
      <x:c r="D3511" s="13" t="str">
        <x:v>V5 États communs</x:v>
      </x:c>
      <x:c r="E3511" s="13" t="str">
        <x:v>Lire Production</x:v>
      </x:c>
      <x:c r="F3511" s="13" t="str">
        <x:v>Extension V5</x:v>
      </x:c>
      <x:c r="G3511" s="15" t="n">
        <x:v>10</x:v>
      </x:c>
      <x:c r="H3511" s="15" t="n">
        <x:v>9</x:v>
      </x:c>
    </x:row>
    <x:row r="3512" ht="52" customHeight="1">
      <x:c r="A3512" s="13" t="str">
        <x:v>STATE5-05</x:v>
      </x:c>
      <x:c r="B3512" s="13" t="str">
        <x:v>templeOutcome</x:v>
      </x:c>
      <x:c r="C3512" s="13" t="str">
        <x:v>Production</x:v>
      </x:c>
      <x:c r="D3512" s="13" t="str">
        <x:v>V5 États communs</x:v>
      </x:c>
      <x:c r="E3512" s="13" t="str">
        <x:v>Lire Production</x:v>
      </x:c>
      <x:c r="F3512" s="13" t="str">
        <x:v>Extension V5</x:v>
      </x:c>
      <x:c r="G3512" s="15" t="n">
        <x:v>10</x:v>
      </x:c>
      <x:c r="H3512" s="15" t="n">
        <x:v>10</x:v>
      </x:c>
    </x:row>
    <x:row r="3513" ht="52" customHeight="1">
      <x:c r="A3513" s="13" t="str">
        <x:v>STATE5-06</x:v>
      </x:c>
      <x:c r="B3513" s="13" t="str">
        <x:v>firstQueenResolved</x:v>
      </x:c>
      <x:c r="C3513" s="13" t="str">
        <x:v>Production</x:v>
      </x:c>
      <x:c r="D3513" s="13" t="str">
        <x:v>V5 États communs</x:v>
      </x:c>
      <x:c r="E3513" s="13" t="str">
        <x:v>Lire Production</x:v>
      </x:c>
      <x:c r="F3513" s="13" t="str">
        <x:v>Extension V5</x:v>
      </x:c>
      <x:c r="G3513" s="15" t="n">
        <x:v>10</x:v>
      </x:c>
      <x:c r="H3513" s="15" t="n">
        <x:v>11</x:v>
      </x:c>
    </x:row>
    <x:row r="3514" ht="52" customHeight="1">
      <x:c r="A3514" s="13" t="str">
        <x:v>STATE5-07</x:v>
      </x:c>
      <x:c r="B3514" s="13" t="str">
        <x:v>eliteTrialOutcome</x:v>
      </x:c>
      <x:c r="C3514" s="13" t="str">
        <x:v>Production</x:v>
      </x:c>
      <x:c r="D3514" s="13" t="str">
        <x:v>V5 États communs</x:v>
      </x:c>
      <x:c r="E3514" s="13" t="str">
        <x:v>Lire Production</x:v>
      </x:c>
      <x:c r="F3514" s="13" t="str">
        <x:v>Extension V5</x:v>
      </x:c>
      <x:c r="G3514" s="15" t="n">
        <x:v>10</x:v>
      </x:c>
      <x:c r="H3514" s="15" t="n">
        <x:v>12</x:v>
      </x:c>
    </x:row>
    <x:row r="3515" ht="52" customHeight="1">
      <x:c r="A3515" s="13" t="str">
        <x:v>STATE5-08</x:v>
      </x:c>
      <x:c r="B3515" s="13" t="str">
        <x:v>originEndingId</x:v>
      </x:c>
      <x:c r="C3515" s="13" t="str">
        <x:v>Production</x:v>
      </x:c>
      <x:c r="D3515" s="13" t="str">
        <x:v>V5 États communs</x:v>
      </x:c>
      <x:c r="E3515" s="13" t="str">
        <x:v>Lire Production</x:v>
      </x:c>
      <x:c r="F3515" s="13" t="str">
        <x:v>Extension V5</x:v>
      </x:c>
      <x:c r="G3515" s="15" t="n">
        <x:v>10</x:v>
      </x:c>
      <x:c r="H3515" s="15" t="n">
        <x:v>13</x:v>
      </x:c>
    </x:row>
    <x:row r="3516" ht="52" customHeight="1">
      <x:c r="A3516" s="13" t="str">
        <x:v>STATE5-09</x:v>
      </x:c>
      <x:c r="B3516" s="13" t="str">
        <x:v>communityRespect</x:v>
      </x:c>
      <x:c r="C3516" s="13" t="str">
        <x:v>Production</x:v>
      </x:c>
      <x:c r="D3516" s="13" t="str">
        <x:v>V5 États communs</x:v>
      </x:c>
      <x:c r="E3516" s="13" t="str">
        <x:v>Lire Production</x:v>
      </x:c>
      <x:c r="F3516" s="13" t="str">
        <x:v>Extension V5</x:v>
      </x:c>
      <x:c r="G3516" s="15" t="n">
        <x:v>10</x:v>
      </x:c>
      <x:c r="H3516" s="15" t="n">
        <x:v>14</x:v>
      </x:c>
    </x:row>
    <x:row r="3517" ht="52" customHeight="1">
      <x:c r="A3517" s="13" t="str">
        <x:v>STATE5-10</x:v>
      </x:c>
      <x:c r="B3517" s="13" t="str">
        <x:v>residenceRights</x:v>
      </x:c>
      <x:c r="C3517" s="13" t="str">
        <x:v>Production</x:v>
      </x:c>
      <x:c r="D3517" s="13" t="str">
        <x:v>V5 États communs</x:v>
      </x:c>
      <x:c r="E3517" s="13" t="str">
        <x:v>Lire Production</x:v>
      </x:c>
      <x:c r="F3517" s="13" t="str">
        <x:v>Extension V5</x:v>
      </x:c>
      <x:c r="G3517" s="15" t="n">
        <x:v>10</x:v>
      </x:c>
      <x:c r="H3517" s="15" t="n">
        <x:v>15</x:v>
      </x:c>
    </x:row>
    <x:row r="3518" ht="52" customHeight="1">
      <x:c r="A3518" s="13" t="str">
        <x:v>STATE5-11</x:v>
      </x:c>
      <x:c r="B3518" s="13" t="str">
        <x:v>activeResidenceId</x:v>
      </x:c>
      <x:c r="C3518" s="13" t="str">
        <x:v>Production</x:v>
      </x:c>
      <x:c r="D3518" s="13" t="str">
        <x:v>V5 États communs</x:v>
      </x:c>
      <x:c r="E3518" s="13" t="str">
        <x:v>Lire Production</x:v>
      </x:c>
      <x:c r="F3518" s="13" t="str">
        <x:v>Extension V5</x:v>
      </x:c>
      <x:c r="G3518" s="15" t="n">
        <x:v>10</x:v>
      </x:c>
      <x:c r="H3518" s="15" t="n">
        <x:v>16</x:v>
      </x:c>
    </x:row>
    <x:row r="3519" ht="52" customHeight="1">
      <x:c r="A3519" s="13" t="str">
        <x:v>STATE5-12</x:v>
      </x:c>
      <x:c r="B3519" s="13" t="str">
        <x:v>residenceFurniture</x:v>
      </x:c>
      <x:c r="C3519" s="13" t="str">
        <x:v>Production</x:v>
      </x:c>
      <x:c r="D3519" s="13" t="str">
        <x:v>V5 États communs</x:v>
      </x:c>
      <x:c r="E3519" s="13" t="str">
        <x:v>Lire Production</x:v>
      </x:c>
      <x:c r="F3519" s="13" t="str">
        <x:v>Extension V5</x:v>
      </x:c>
      <x:c r="G3519" s="15" t="n">
        <x:v>10</x:v>
      </x:c>
      <x:c r="H3519" s="15" t="n">
        <x:v>17</x:v>
      </x:c>
    </x:row>
    <x:row r="3520" ht="52" customHeight="1">
      <x:c r="A3520" s="13" t="str">
        <x:v>STATE5-13</x:v>
      </x:c>
      <x:c r="B3520" s="13" t="str">
        <x:v>homeVisitorState</x:v>
      </x:c>
      <x:c r="C3520" s="13" t="str">
        <x:v>Production</x:v>
      </x:c>
      <x:c r="D3520" s="13" t="str">
        <x:v>V5 États communs</x:v>
      </x:c>
      <x:c r="E3520" s="13" t="str">
        <x:v>Lire Production</x:v>
      </x:c>
      <x:c r="F3520" s="13" t="str">
        <x:v>Extension V5</x:v>
      </x:c>
      <x:c r="G3520" s="15" t="n">
        <x:v>10</x:v>
      </x:c>
      <x:c r="H3520" s="15" t="n">
        <x:v>18</x:v>
      </x:c>
    </x:row>
    <x:row r="3521" ht="52" customHeight="1">
      <x:c r="A3521" s="13" t="str">
        <x:v>STATE5-14</x:v>
      </x:c>
      <x:c r="B3521" s="13" t="str">
        <x:v>mountBond</x:v>
      </x:c>
      <x:c r="C3521" s="13" t="str">
        <x:v>Production</x:v>
      </x:c>
      <x:c r="D3521" s="13" t="str">
        <x:v>V5 États communs</x:v>
      </x:c>
      <x:c r="E3521" s="13" t="str">
        <x:v>Lire Production</x:v>
      </x:c>
      <x:c r="F3521" s="13" t="str">
        <x:v>Extension V5</x:v>
      </x:c>
      <x:c r="G3521" s="15" t="n">
        <x:v>10</x:v>
      </x:c>
      <x:c r="H3521" s="15" t="n">
        <x:v>19</x:v>
      </x:c>
    </x:row>
    <x:row r="3522" ht="52" customHeight="1">
      <x:c r="A3522" s="13" t="str">
        <x:v>STATE5-15</x:v>
      </x:c>
      <x:c r="B3522" s="13" t="str">
        <x:v>mountFatigue</x:v>
      </x:c>
      <x:c r="C3522" s="13" t="str">
        <x:v>Production</x:v>
      </x:c>
      <x:c r="D3522" s="13" t="str">
        <x:v>V5 États communs</x:v>
      </x:c>
      <x:c r="E3522" s="13" t="str">
        <x:v>Lire Production</x:v>
      </x:c>
      <x:c r="F3522" s="13" t="str">
        <x:v>Extension V5</x:v>
      </x:c>
      <x:c r="G3522" s="15" t="n">
        <x:v>10</x:v>
      </x:c>
      <x:c r="H3522" s="15" t="n">
        <x:v>20</x:v>
      </x:c>
    </x:row>
    <x:row r="3523" ht="52" customHeight="1">
      <x:c r="A3523" s="13" t="str">
        <x:v>STATE5-16</x:v>
      </x:c>
      <x:c r="B3523" s="13" t="str">
        <x:v>companionOrder</x:v>
      </x:c>
      <x:c r="C3523" s="13" t="str">
        <x:v>Production</x:v>
      </x:c>
      <x:c r="D3523" s="13" t="str">
        <x:v>V5 États communs</x:v>
      </x:c>
      <x:c r="E3523" s="13" t="str">
        <x:v>Lire Production</x:v>
      </x:c>
      <x:c r="F3523" s="13" t="str">
        <x:v>Extension V5</x:v>
      </x:c>
      <x:c r="G3523" s="15" t="n">
        <x:v>10</x:v>
      </x:c>
      <x:c r="H3523" s="15" t="n">
        <x:v>21</x:v>
      </x:c>
    </x:row>
    <x:row r="3524" ht="52" customHeight="1">
      <x:c r="A3524" s="13" t="str">
        <x:v>STATE5-17</x:v>
      </x:c>
      <x:c r="B3524" s="13" t="str">
        <x:v>personalShipOwned</x:v>
      </x:c>
      <x:c r="C3524" s="13" t="str">
        <x:v>Production</x:v>
      </x:c>
      <x:c r="D3524" s="13" t="str">
        <x:v>V5 États communs</x:v>
      </x:c>
      <x:c r="E3524" s="13" t="str">
        <x:v>Lire Production</x:v>
      </x:c>
      <x:c r="F3524" s="13" t="str">
        <x:v>Extension V5</x:v>
      </x:c>
      <x:c r="G3524" s="15" t="n">
        <x:v>10</x:v>
      </x:c>
      <x:c r="H3524" s="15" t="n">
        <x:v>22</x:v>
      </x:c>
    </x:row>
    <x:row r="3525" ht="52" customHeight="1">
      <x:c r="A3525" s="13" t="str">
        <x:v>STATE5-18</x:v>
      </x:c>
      <x:c r="B3525" s="13" t="str">
        <x:v>personalShipLocation</x:v>
      </x:c>
      <x:c r="C3525" s="13" t="str">
        <x:v>Production</x:v>
      </x:c>
      <x:c r="D3525" s="13" t="str">
        <x:v>V5 États communs</x:v>
      </x:c>
      <x:c r="E3525" s="13" t="str">
        <x:v>Lire Production</x:v>
      </x:c>
      <x:c r="F3525" s="13" t="str">
        <x:v>Extension V5</x:v>
      </x:c>
      <x:c r="G3525" s="15" t="n">
        <x:v>10</x:v>
      </x:c>
      <x:c r="H3525" s="15" t="n">
        <x:v>23</x:v>
      </x:c>
    </x:row>
    <x:row r="3526" ht="52" customHeight="1">
      <x:c r="A3526" s="13" t="str">
        <x:v>STATE5-19</x:v>
      </x:c>
      <x:c r="B3526" s="13" t="str">
        <x:v>currentWorldId</x:v>
      </x:c>
      <x:c r="C3526" s="13" t="str">
        <x:v>Production</x:v>
      </x:c>
      <x:c r="D3526" s="13" t="str">
        <x:v>V5 États communs</x:v>
      </x:c>
      <x:c r="E3526" s="13" t="str">
        <x:v>Lire Production</x:v>
      </x:c>
      <x:c r="F3526" s="13" t="str">
        <x:v>Extension V5</x:v>
      </x:c>
      <x:c r="G3526" s="15" t="n">
        <x:v>10</x:v>
      </x:c>
      <x:c r="H3526" s="15" t="n">
        <x:v>24</x:v>
      </x:c>
    </x:row>
    <x:row r="3527" ht="52" customHeight="1">
      <x:c r="A3527" s="13" t="str">
        <x:v>STATE5-20</x:v>
      </x:c>
      <x:c r="B3527" s="13" t="str">
        <x:v>travelManifest</x:v>
      </x:c>
      <x:c r="C3527" s="13" t="str">
        <x:v>Production</x:v>
      </x:c>
      <x:c r="D3527" s="13" t="str">
        <x:v>V5 États communs</x:v>
      </x:c>
      <x:c r="E3527" s="13" t="str">
        <x:v>Lire Production</x:v>
      </x:c>
      <x:c r="F3527" s="13" t="str">
        <x:v>Extension V5</x:v>
      </x:c>
      <x:c r="G3527" s="15" t="n">
        <x:v>10</x:v>
      </x:c>
      <x:c r="H3527" s="15" t="n">
        <x:v>25</x:v>
      </x:c>
    </x:row>
    <x:row r="3528" ht="52" customHeight="1">
      <x:c r="A3528" s="13" t="str">
        <x:v>STATE5-21</x:v>
      </x:c>
      <x:c r="B3528" s="13" t="str">
        <x:v>clanShipStage</x:v>
      </x:c>
      <x:c r="C3528" s="13" t="str">
        <x:v>Production</x:v>
      </x:c>
      <x:c r="D3528" s="13" t="str">
        <x:v>V5 États communs</x:v>
      </x:c>
      <x:c r="E3528" s="13" t="str">
        <x:v>Lire Production</x:v>
      </x:c>
      <x:c r="F3528" s="13" t="str">
        <x:v>Extension V5</x:v>
      </x:c>
      <x:c r="G3528" s="15" t="n">
        <x:v>10</x:v>
      </x:c>
      <x:c r="H3528" s="15" t="n">
        <x:v>26</x:v>
      </x:c>
    </x:row>
    <x:row r="3529" ht="52" customHeight="1">
      <x:c r="A3529" s="13" t="str">
        <x:v>STATE5-22</x:v>
      </x:c>
      <x:c r="B3529" s="13" t="str">
        <x:v>clanCrewRoster</x:v>
      </x:c>
      <x:c r="C3529" s="13" t="str">
        <x:v>Production</x:v>
      </x:c>
      <x:c r="D3529" s="13" t="str">
        <x:v>V5 États communs</x:v>
      </x:c>
      <x:c r="E3529" s="13" t="str">
        <x:v>Lire Production</x:v>
      </x:c>
      <x:c r="F3529" s="13" t="str">
        <x:v>Extension V5</x:v>
      </x:c>
      <x:c r="G3529" s="15" t="n">
        <x:v>10</x:v>
      </x:c>
      <x:c r="H3529" s="15" t="n">
        <x:v>27</x:v>
      </x:c>
    </x:row>
    <x:row r="3530" ht="52" customHeight="1">
      <x:c r="A3530" s="13" t="str">
        <x:v>STATE5-23</x:v>
      </x:c>
      <x:c r="B3530" s="13" t="str">
        <x:v>clanMissionOutcome</x:v>
      </x:c>
      <x:c r="C3530" s="13" t="str">
        <x:v>Production</x:v>
      </x:c>
      <x:c r="D3530" s="13" t="str">
        <x:v>V5 États communs</x:v>
      </x:c>
      <x:c r="E3530" s="13" t="str">
        <x:v>Lire Production</x:v>
      </x:c>
      <x:c r="F3530" s="13" t="str">
        <x:v>Extension V5</x:v>
      </x:c>
      <x:c r="G3530" s="15" t="n">
        <x:v>10</x:v>
      </x:c>
      <x:c r="H3530" s="15" t="n">
        <x:v>28</x:v>
      </x:c>
    </x:row>
    <x:row r="3531" ht="52" customHeight="1">
      <x:c r="A3531" s="13" t="str">
        <x:v>STATE5-24</x:v>
      </x:c>
      <x:c r="B3531" s="13" t="str">
        <x:v>clanPermissions</x:v>
      </x:c>
      <x:c r="C3531" s="13" t="str">
        <x:v>Production</x:v>
      </x:c>
      <x:c r="D3531" s="13" t="str">
        <x:v>V5 États communs</x:v>
      </x:c>
      <x:c r="E3531" s="13" t="str">
        <x:v>Lire Production</x:v>
      </x:c>
      <x:c r="F3531" s="13" t="str">
        <x:v>Extension V5</x:v>
      </x:c>
      <x:c r="G3531" s="15" t="n">
        <x:v>10</x:v>
      </x:c>
      <x:c r="H3531" s="15" t="n">
        <x:v>29</x:v>
      </x:c>
    </x:row>
    <x:row r="3532" ht="52" customHeight="1">
      <x:c r="A3532" s="13" t="str">
        <x:v>STATE5-25</x:v>
      </x:c>
      <x:c r="B3532" s="13" t="str">
        <x:v>warpQuestOutcome</x:v>
      </x:c>
      <x:c r="C3532" s="13" t="str">
        <x:v>Production</x:v>
      </x:c>
      <x:c r="D3532" s="13" t="str">
        <x:v>V5 États communs</x:v>
      </x:c>
      <x:c r="E3532" s="13" t="str">
        <x:v>Lire Production</x:v>
      </x:c>
      <x:c r="F3532" s="13" t="str">
        <x:v>Extension V5</x:v>
      </x:c>
      <x:c r="G3532" s="15" t="n">
        <x:v>10</x:v>
      </x:c>
      <x:c r="H3532" s="15" t="n">
        <x:v>30</x:v>
      </x:c>
    </x:row>
    <x:row r="3533" ht="52" customHeight="1">
      <x:c r="A3533" s="13" t="str">
        <x:v>STATE5-26</x:v>
      </x:c>
      <x:c r="B3533" s="13" t="str">
        <x:v>warpModuleInstalled</x:v>
      </x:c>
      <x:c r="C3533" s="13" t="str">
        <x:v>Production</x:v>
      </x:c>
      <x:c r="D3533" s="13" t="str">
        <x:v>V5 États communs</x:v>
      </x:c>
      <x:c r="E3533" s="13" t="str">
        <x:v>Lire Production</x:v>
      </x:c>
      <x:c r="F3533" s="13" t="str">
        <x:v>Extension V5</x:v>
      </x:c>
      <x:c r="G3533" s="15" t="n">
        <x:v>10</x:v>
      </x:c>
      <x:c r="H3533" s="15" t="n">
        <x:v>31</x:v>
      </x:c>
    </x:row>
    <x:row r="3534" ht="52" customHeight="1">
      <x:c r="A3534" s="13" t="str">
        <x:v>STATE5-27</x:v>
      </x:c>
      <x:c r="B3534" s="13" t="str">
        <x:v>warpBranchId</x:v>
      </x:c>
      <x:c r="C3534" s="13" t="str">
        <x:v>Production</x:v>
      </x:c>
      <x:c r="D3534" s="13" t="str">
        <x:v>V5 États communs</x:v>
      </x:c>
      <x:c r="E3534" s="13" t="str">
        <x:v>Lire Production</x:v>
      </x:c>
      <x:c r="F3534" s="13" t="str">
        <x:v>Extension V5</x:v>
      </x:c>
      <x:c r="G3534" s="15" t="n">
        <x:v>10</x:v>
      </x:c>
      <x:c r="H3534" s="15" t="n">
        <x:v>32</x:v>
      </x:c>
    </x:row>
    <x:row r="3535" ht="52" customHeight="1">
      <x:c r="A3535" s="13" t="str">
        <x:v>STATE5-28</x:v>
      </x:c>
      <x:c r="B3535" s="13" t="str">
        <x:v>activeWarpTripId</x:v>
      </x:c>
      <x:c r="C3535" s="13" t="str">
        <x:v>Production</x:v>
      </x:c>
      <x:c r="D3535" s="13" t="str">
        <x:v>V5 États communs</x:v>
      </x:c>
      <x:c r="E3535" s="13" t="str">
        <x:v>Lire Production</x:v>
      </x:c>
      <x:c r="F3535" s="13" t="str">
        <x:v>Extension V5</x:v>
      </x:c>
      <x:c r="G3535" s="15" t="n">
        <x:v>10</x:v>
      </x:c>
      <x:c r="H3535" s="15" t="n">
        <x:v>33</x:v>
      </x:c>
    </x:row>
    <x:row r="3536" ht="52" customHeight="1">
      <x:c r="A3536" s="13" t="str">
        <x:v>STATE5-29</x:v>
      </x:c>
      <x:c r="B3536" s="13" t="str">
        <x:v>warpReturnReservation</x:v>
      </x:c>
      <x:c r="C3536" s="13" t="str">
        <x:v>Production</x:v>
      </x:c>
      <x:c r="D3536" s="13" t="str">
        <x:v>V5 États communs</x:v>
      </x:c>
      <x:c r="E3536" s="13" t="str">
        <x:v>Lire Production</x:v>
      </x:c>
      <x:c r="F3536" s="13" t="str">
        <x:v>Extension V5</x:v>
      </x:c>
      <x:c r="G3536" s="15" t="n">
        <x:v>10</x:v>
      </x:c>
      <x:c r="H3536" s="15" t="n">
        <x:v>34</x:v>
      </x:c>
    </x:row>
    <x:row r="3537" ht="52" customHeight="1">
      <x:c r="A3537" s="13" t="str">
        <x:v>STATE5-30</x:v>
      </x:c>
      <x:c r="B3537" s="13" t="str">
        <x:v>branchVisitState</x:v>
      </x:c>
      <x:c r="C3537" s="13" t="str">
        <x:v>Production</x:v>
      </x:c>
      <x:c r="D3537" s="13" t="str">
        <x:v>V5 États communs</x:v>
      </x:c>
      <x:c r="E3537" s="13" t="str">
        <x:v>Lire Production</x:v>
      </x:c>
      <x:c r="F3537" s="13" t="str">
        <x:v>Extension V5</x:v>
      </x:c>
      <x:c r="G3537" s="15" t="n">
        <x:v>10</x:v>
      </x:c>
      <x:c r="H3537" s="15" t="n">
        <x:v>35</x:v>
      </x:c>
    </x:row>
    <x:row r="3538" ht="52" customHeight="1">
      <x:c r="A3538" s="13" t="str">
        <x:v>STATE5-31</x:v>
      </x:c>
      <x:c r="B3538" s="13" t="str">
        <x:v>objectOwnerId</x:v>
      </x:c>
      <x:c r="C3538" s="13" t="str">
        <x:v>Production</x:v>
      </x:c>
      <x:c r="D3538" s="13" t="str">
        <x:v>V5 États communs</x:v>
      </x:c>
      <x:c r="E3538" s="13" t="str">
        <x:v>Lire Production</x:v>
      </x:c>
      <x:c r="F3538" s="13" t="str">
        <x:v>Extension V5</x:v>
      </x:c>
      <x:c r="G3538" s="15" t="n">
        <x:v>10</x:v>
      </x:c>
      <x:c r="H3538" s="15" t="n">
        <x:v>36</x:v>
      </x:c>
    </x:row>
    <x:row r="3539" ht="52" customHeight="1">
      <x:c r="A3539" s="13" t="str">
        <x:v>STATE5-32</x:v>
      </x:c>
      <x:c r="B3539" s="13" t="str">
        <x:v>objectLocationId</x:v>
      </x:c>
      <x:c r="C3539" s="13" t="str">
        <x:v>Production</x:v>
      </x:c>
      <x:c r="D3539" s="13" t="str">
        <x:v>V5 États communs</x:v>
      </x:c>
      <x:c r="E3539" s="13" t="str">
        <x:v>Lire Production</x:v>
      </x:c>
      <x:c r="F3539" s="13" t="str">
        <x:v>Extension V5</x:v>
      </x:c>
      <x:c r="G3539" s="15" t="n">
        <x:v>10</x:v>
      </x:c>
      <x:c r="H3539" s="15" t="n">
        <x:v>37</x:v>
      </x:c>
    </x:row>
    <x:row r="3540" ht="52" customHeight="1">
      <x:c r="A3540" s="13" t="str">
        <x:v>STATE5-33</x:v>
      </x:c>
      <x:c r="B3540" s="13" t="str">
        <x:v>trophyPreparationStage</x:v>
      </x:c>
      <x:c r="C3540" s="13" t="str">
        <x:v>Production</x:v>
      </x:c>
      <x:c r="D3540" s="13" t="str">
        <x:v>V5 États communs</x:v>
      </x:c>
      <x:c r="E3540" s="13" t="str">
        <x:v>Lire Production</x:v>
      </x:c>
      <x:c r="F3540" s="13" t="str">
        <x:v>Extension V5</x:v>
      </x:c>
      <x:c r="G3540" s="15" t="n">
        <x:v>10</x:v>
      </x:c>
      <x:c r="H3540" s="15" t="n">
        <x:v>38</x:v>
      </x:c>
    </x:row>
    <x:row r="3541" ht="52" customHeight="1">
      <x:c r="A3541" s="13" t="str">
        <x:v>STATE5-34</x:v>
      </x:c>
      <x:c r="B3541" s="13" t="str">
        <x:v>trophyEvidence</x:v>
      </x:c>
      <x:c r="C3541" s="13" t="str">
        <x:v>Production</x:v>
      </x:c>
      <x:c r="D3541" s="13" t="str">
        <x:v>V5 États communs</x:v>
      </x:c>
      <x:c r="E3541" s="13" t="str">
        <x:v>Lire Production</x:v>
      </x:c>
      <x:c r="F3541" s="13" t="str">
        <x:v>Extension V5</x:v>
      </x:c>
      <x:c r="G3541" s="15" t="n">
        <x:v>10</x:v>
      </x:c>
      <x:c r="H3541" s="15" t="n">
        <x:v>39</x:v>
      </x:c>
    </x:row>
    <x:row r="3542" ht="52" customHeight="1">
      <x:c r="A3542" s="13" t="str">
        <x:v>STATE5-35</x:v>
      </x:c>
      <x:c r="B3542" s="13" t="str">
        <x:v>trophyDisplayState</x:v>
      </x:c>
      <x:c r="C3542" s="13" t="str">
        <x:v>Production</x:v>
      </x:c>
      <x:c r="D3542" s="13" t="str">
        <x:v>V5 États communs</x:v>
      </x:c>
      <x:c r="E3542" s="13" t="str">
        <x:v>Lire Production</x:v>
      </x:c>
      <x:c r="F3542" s="13" t="str">
        <x:v>Extension V5</x:v>
      </x:c>
      <x:c r="G3542" s="15" t="n">
        <x:v>10</x:v>
      </x:c>
      <x:c r="H3542" s="15" t="n">
        <x:v>40</x:v>
      </x:c>
    </x:row>
    <x:row r="3543" ht="52" customHeight="1">
      <x:c r="A3543" s="13" t="str">
        <x:v>STATE5-36</x:v>
      </x:c>
      <x:c r="B3543" s="13" t="str">
        <x:v>trophyRewardClaim</x:v>
      </x:c>
      <x:c r="C3543" s="13" t="str">
        <x:v>Production</x:v>
      </x:c>
      <x:c r="D3543" s="13" t="str">
        <x:v>V5 États communs</x:v>
      </x:c>
      <x:c r="E3543" s="13" t="str">
        <x:v>Lire Production</x:v>
      </x:c>
      <x:c r="F3543" s="13" t="str">
        <x:v>Extension V5</x:v>
      </x:c>
      <x:c r="G3543" s="15" t="n">
        <x:v>10</x:v>
      </x:c>
      <x:c r="H3543" s="15" t="n">
        <x:v>41</x:v>
      </x:c>
    </x:row>
    <x:row r="3544" ht="52" customHeight="1">
      <x:c r="A3544" s="13" t="str">
        <x:v>STATE5-37</x:v>
      </x:c>
      <x:c r="B3544" s="13" t="str">
        <x:v>pendingObjectTransfer</x:v>
      </x:c>
      <x:c r="C3544" s="13" t="str">
        <x:v>Production</x:v>
      </x:c>
      <x:c r="D3544" s="13" t="str">
        <x:v>V5 États communs</x:v>
      </x:c>
      <x:c r="E3544" s="13" t="str">
        <x:v>Lire Production</x:v>
      </x:c>
      <x:c r="F3544" s="13" t="str">
        <x:v>Extension V5</x:v>
      </x:c>
      <x:c r="G3544" s="15" t="n">
        <x:v>10</x:v>
      </x:c>
      <x:c r="H3544" s="15" t="n">
        <x:v>42</x:v>
      </x:c>
    </x:row>
    <x:row r="3545" ht="52" customHeight="1">
      <x:c r="A3545" s="13" t="str">
        <x:v>STATE5-38</x:v>
      </x:c>
      <x:c r="B3545" s="13" t="str">
        <x:v>maraJourneyStage</x:v>
      </x:c>
      <x:c r="C3545" s="13" t="str">
        <x:v>Production</x:v>
      </x:c>
      <x:c r="D3545" s="13" t="str">
        <x:v>V5 États communs</x:v>
      </x:c>
      <x:c r="E3545" s="13" t="str">
        <x:v>Lire Production</x:v>
      </x:c>
      <x:c r="F3545" s="13" t="str">
        <x:v>Extension V5</x:v>
      </x:c>
      <x:c r="G3545" s="15" t="n">
        <x:v>10</x:v>
      </x:c>
      <x:c r="H3545" s="15" t="n">
        <x:v>43</x:v>
      </x:c>
    </x:row>
    <x:row r="3546" ht="52" customHeight="1">
      <x:c r="A3546" s="13" t="str">
        <x:v>STATE5-39</x:v>
      </x:c>
      <x:c r="B3546" s="13" t="str">
        <x:v>warOperationId</x:v>
      </x:c>
      <x:c r="C3546" s="13" t="str">
        <x:v>Production</x:v>
      </x:c>
      <x:c r="D3546" s="13" t="str">
        <x:v>V5 États communs</x:v>
      </x:c>
      <x:c r="E3546" s="13" t="str">
        <x:v>Lire Production</x:v>
      </x:c>
      <x:c r="F3546" s="13" t="str">
        <x:v>Extension V5</x:v>
      </x:c>
      <x:c r="G3546" s="15" t="n">
        <x:v>10</x:v>
      </x:c>
      <x:c r="H3546" s="15" t="n">
        <x:v>44</x:v>
      </x:c>
    </x:row>
    <x:row r="3547" ht="52" customHeight="1">
      <x:c r="A3547" s="13" t="str">
        <x:v>STATE5-40</x:v>
      </x:c>
      <x:c r="B3547" s="13" t="str">
        <x:v>warOperationResult</x:v>
      </x:c>
      <x:c r="C3547" s="13" t="str">
        <x:v>Production</x:v>
      </x:c>
      <x:c r="D3547" s="13" t="str">
        <x:v>V5 États communs</x:v>
      </x:c>
      <x:c r="E3547" s="13" t="str">
        <x:v>Lire Production</x:v>
      </x:c>
      <x:c r="F3547" s="13" t="str">
        <x:v>Extension V5</x:v>
      </x:c>
      <x:c r="G3547" s="15" t="n">
        <x:v>10</x:v>
      </x:c>
      <x:c r="H3547" s="15" t="n">
        <x:v>45</x:v>
      </x:c>
    </x:row>
    <x:row r="3548" ht="52" customHeight="1">
      <x:c r="A3548" s="13" t="str">
        <x:v>STATE5-41</x:v>
      </x:c>
      <x:c r="B3548" s="13" t="str">
        <x:v>unitXP</x:v>
      </x:c>
      <x:c r="C3548" s="13" t="str">
        <x:v>Production</x:v>
      </x:c>
      <x:c r="D3548" s="13" t="str">
        <x:v>V5 États communs</x:v>
      </x:c>
      <x:c r="E3548" s="13" t="str">
        <x:v>Lire Production</x:v>
      </x:c>
      <x:c r="F3548" s="13" t="str">
        <x:v>Extension V5</x:v>
      </x:c>
      <x:c r="G3548" s="15" t="n">
        <x:v>10</x:v>
      </x:c>
      <x:c r="H3548" s="15" t="n">
        <x:v>46</x:v>
      </x:c>
    </x:row>
    <x:row r="3549" ht="52" customHeight="1">
      <x:c r="A3549" s="13" t="str">
        <x:v>STATE5-42</x:v>
      </x:c>
      <x:c r="B3549" s="13" t="str">
        <x:v>unitRoster</x:v>
      </x:c>
      <x:c r="C3549" s="13" t="str">
        <x:v>Production</x:v>
      </x:c>
      <x:c r="D3549" s="13" t="str">
        <x:v>V5 États communs</x:v>
      </x:c>
      <x:c r="E3549" s="13" t="str">
        <x:v>Lire Production</x:v>
      </x:c>
      <x:c r="F3549" s="13" t="str">
        <x:v>Extension V5</x:v>
      </x:c>
      <x:c r="G3549" s="15" t="n">
        <x:v>10</x:v>
      </x:c>
      <x:c r="H3549" s="15" t="n">
        <x:v>47</x:v>
      </x:c>
    </x:row>
    <x:row r="3550" ht="52" customHeight="1">
      <x:c r="A3550" s="13" t="str">
        <x:v>STATE5-43</x:v>
      </x:c>
      <x:c r="B3550" s="13" t="str">
        <x:v>unitSpecialization</x:v>
      </x:c>
      <x:c r="C3550" s="13" t="str">
        <x:v>Production</x:v>
      </x:c>
      <x:c r="D3550" s="13" t="str">
        <x:v>V5 États communs</x:v>
      </x:c>
      <x:c r="E3550" s="13" t="str">
        <x:v>Lire Production</x:v>
      </x:c>
      <x:c r="F3550" s="13" t="str">
        <x:v>Extension V5</x:v>
      </x:c>
      <x:c r="G3550" s="15" t="n">
        <x:v>10</x:v>
      </x:c>
      <x:c r="H3550" s="15" t="n">
        <x:v>48</x:v>
      </x:c>
    </x:row>
    <x:row r="3551" ht="52" customHeight="1">
      <x:c r="A3551" s="13" t="str">
        <x:v>STATE5-44</x:v>
      </x:c>
      <x:c r="B3551" s="13" t="str">
        <x:v>warSupply</x:v>
      </x:c>
      <x:c r="C3551" s="13" t="str">
        <x:v>Production</x:v>
      </x:c>
      <x:c r="D3551" s="13" t="str">
        <x:v>V5 États communs</x:v>
      </x:c>
      <x:c r="E3551" s="13" t="str">
        <x:v>Lire Production</x:v>
      </x:c>
      <x:c r="F3551" s="13" t="str">
        <x:v>Extension V5</x:v>
      </x:c>
      <x:c r="G3551" s="15" t="n">
        <x:v>10</x:v>
      </x:c>
      <x:c r="H3551" s="15" t="n">
        <x:v>49</x:v>
      </x:c>
    </x:row>
    <x:row r="3552" ht="52" customHeight="1">
      <x:c r="A3552" s="13" t="str">
        <x:v>STATE5-45</x:v>
      </x:c>
      <x:c r="B3552" s="13" t="str">
        <x:v>territoryControl</x:v>
      </x:c>
      <x:c r="C3552" s="13" t="str">
        <x:v>Production</x:v>
      </x:c>
      <x:c r="D3552" s="13" t="str">
        <x:v>V5 États communs</x:v>
      </x:c>
      <x:c r="E3552" s="13" t="str">
        <x:v>Lire Production</x:v>
      </x:c>
      <x:c r="F3552" s="13" t="str">
        <x:v>Extension V5</x:v>
      </x:c>
      <x:c r="G3552" s="15" t="n">
        <x:v>10</x:v>
      </x:c>
      <x:c r="H3552" s="15" t="n">
        <x:v>50</x:v>
      </x:c>
    </x:row>
    <x:row r="3553" ht="52" customHeight="1">
      <x:c r="A3553" s="13" t="str">
        <x:v>STATE5-46</x:v>
      </x:c>
      <x:c r="B3553" s="13" t="str">
        <x:v>territoryIntel</x:v>
      </x:c>
      <x:c r="C3553" s="13" t="str">
        <x:v>Production</x:v>
      </x:c>
      <x:c r="D3553" s="13" t="str">
        <x:v>V5 États communs</x:v>
      </x:c>
      <x:c r="E3553" s="13" t="str">
        <x:v>Lire Production</x:v>
      </x:c>
      <x:c r="F3553" s="13" t="str">
        <x:v>Extension V5</x:v>
      </x:c>
      <x:c r="G3553" s="15" t="n">
        <x:v>10</x:v>
      </x:c>
      <x:c r="H3553" s="15" t="n">
        <x:v>51</x:v>
      </x:c>
    </x:row>
    <x:row r="3554" ht="52" customHeight="1">
      <x:c r="A3554" s="13" t="str">
        <x:v>STATE5-47</x:v>
      </x:c>
      <x:c r="B3554" s="13" t="str">
        <x:v>saveSchemaVersion</x:v>
      </x:c>
      <x:c r="C3554" s="13" t="str">
        <x:v>Production</x:v>
      </x:c>
      <x:c r="D3554" s="13" t="str">
        <x:v>V5 États communs</x:v>
      </x:c>
      <x:c r="E3554" s="13" t="str">
        <x:v>Lire Production</x:v>
      </x:c>
      <x:c r="F3554" s="13" t="str">
        <x:v>Extension V5</x:v>
      </x:c>
      <x:c r="G3554" s="15" t="n">
        <x:v>10</x:v>
      </x:c>
      <x:c r="H3554" s="15" t="n">
        <x:v>52</x:v>
      </x:c>
    </x:row>
    <x:row r="3555" ht="52" customHeight="1">
      <x:c r="A3555" s="13" t="str">
        <x:v>STATE5-48</x:v>
      </x:c>
      <x:c r="B3555" s="13" t="str">
        <x:v>sessionPresence</x:v>
      </x:c>
      <x:c r="C3555" s="13" t="str">
        <x:v>Production</x:v>
      </x:c>
      <x:c r="D3555" s="13" t="str">
        <x:v>V5 États communs</x:v>
      </x:c>
      <x:c r="E3555" s="13" t="str">
        <x:v>Lire Production</x:v>
      </x:c>
      <x:c r="F3555" s="13" t="str">
        <x:v>Extension V5</x:v>
      </x:c>
      <x:c r="G3555" s="15" t="n">
        <x:v>10</x:v>
      </x:c>
      <x:c r="H3555" s="15" t="n">
        <x:v>53</x:v>
      </x:c>
    </x:row>
    <x:row r="3556" ht="52" customHeight="1">
      <x:c r="A3556" s="13" t="str">
        <x:v>QA5-01</x:v>
      </x:c>
      <x:c r="B3556" s="13" t="str">
        <x:v>Deux maisons déverrouillées</x:v>
      </x:c>
      <x:c r="C3556" s="13" t="str">
        <x:v>Production</x:v>
      </x:c>
      <x:c r="D3556" s="13" t="str">
        <x:v>V5 Recette du jeu</x:v>
      </x:c>
      <x:c r="E3556" s="13" t="str">
        <x:v>Lire Production</x:v>
      </x:c>
      <x:c r="F3556" s="13" t="str">
        <x:v>Extension V5</x:v>
      </x:c>
      <x:c r="G3556" s="15" t="n">
        <x:v>9</x:v>
      </x:c>
      <x:c r="H3556" s="15" t="n">
        <x:v>6</x:v>
      </x:c>
    </x:row>
    <x:row r="3557" ht="52" customHeight="1">
      <x:c r="A3557" s="13" t="str">
        <x:v>QA5-02</x:v>
      </x:c>
      <x:c r="B3557" s="13" t="str">
        <x:v>Respect sans mission</x:v>
      </x:c>
      <x:c r="C3557" s="13" t="str">
        <x:v>Production</x:v>
      </x:c>
      <x:c r="D3557" s="13" t="str">
        <x:v>V5 Recette du jeu</x:v>
      </x:c>
      <x:c r="E3557" s="13" t="str">
        <x:v>Lire Production</x:v>
      </x:c>
      <x:c r="F3557" s="13" t="str">
        <x:v>Extension V5</x:v>
      </x:c>
      <x:c r="G3557" s="15" t="n">
        <x:v>9</x:v>
      </x:c>
      <x:c r="H3557" s="15" t="n">
        <x:v>7</x:v>
      </x:c>
    </x:row>
    <x:row r="3558" ht="52" customHeight="1">
      <x:c r="A3558" s="13" t="str">
        <x:v>QA5-03</x:v>
      </x:c>
      <x:c r="B3558" s="13" t="str">
        <x:v>Mission sans région</x:v>
      </x:c>
      <x:c r="C3558" s="13" t="str">
        <x:v>Production</x:v>
      </x:c>
      <x:c r="D3558" s="13" t="str">
        <x:v>V5 Recette du jeu</x:v>
      </x:c>
      <x:c r="E3558" s="13" t="str">
        <x:v>Lire Production</x:v>
      </x:c>
      <x:c r="F3558" s="13" t="str">
        <x:v>Extension V5</x:v>
      </x:c>
      <x:c r="G3558" s="15" t="n">
        <x:v>9</x:v>
      </x:c>
      <x:c r="H3558" s="15" t="n">
        <x:v>8</x:v>
      </x:c>
    </x:row>
    <x:row r="3559" ht="52" customHeight="1">
      <x:c r="A3559" s="13" t="str">
        <x:v>QA5-04</x:v>
      </x:c>
      <x:c r="B3559" s="13" t="str">
        <x:v>Rang trop faible</x:v>
      </x:c>
      <x:c r="C3559" s="13" t="str">
        <x:v>Production</x:v>
      </x:c>
      <x:c r="D3559" s="13" t="str">
        <x:v>V5 Recette du jeu</x:v>
      </x:c>
      <x:c r="E3559" s="13" t="str">
        <x:v>Lire Production</x:v>
      </x:c>
      <x:c r="F3559" s="13" t="str">
        <x:v>Extension V5</x:v>
      </x:c>
      <x:c r="G3559" s="15" t="n">
        <x:v>9</x:v>
      </x:c>
      <x:c r="H3559" s="15" t="n">
        <x:v>9</x:v>
      </x:c>
    </x:row>
    <x:row r="3560" ht="52" customHeight="1">
      <x:c r="A3560" s="13" t="str">
        <x:v>QA5-05</x:v>
      </x:c>
      <x:c r="B3560" s="13" t="str">
        <x:v>Sauvegarde au déménagement</x:v>
      </x:c>
      <x:c r="C3560" s="13" t="str">
        <x:v>Production</x:v>
      </x:c>
      <x:c r="D3560" s="13" t="str">
        <x:v>V5 Recette du jeu</x:v>
      </x:c>
      <x:c r="E3560" s="13" t="str">
        <x:v>Lire Production</x:v>
      </x:c>
      <x:c r="F3560" s="13" t="str">
        <x:v>Extension V5</x:v>
      </x:c>
      <x:c r="G3560" s="15" t="n">
        <x:v>9</x:v>
      </x:c>
      <x:c r="H3560" s="15" t="n">
        <x:v>10</x:v>
      </x:c>
    </x:row>
    <x:row r="3561" ht="52" customHeight="1">
      <x:c r="A3561" s="13" t="str">
        <x:v>QA5-06</x:v>
      </x:c>
      <x:c r="B3561" s="13" t="str">
        <x:v>Visite dans un foyer occupé</x:v>
      </x:c>
      <x:c r="C3561" s="13" t="str">
        <x:v>Production</x:v>
      </x:c>
      <x:c r="D3561" s="13" t="str">
        <x:v>V5 Recette du jeu</x:v>
      </x:c>
      <x:c r="E3561" s="13" t="str">
        <x:v>Lire Production</x:v>
      </x:c>
      <x:c r="F3561" s="13" t="str">
        <x:v>Extension V5</x:v>
      </x:c>
      <x:c r="G3561" s="15" t="n">
        <x:v>9</x:v>
      </x:c>
      <x:c r="H3561" s="15" t="n">
        <x:v>11</x:v>
      </x:c>
    </x:row>
    <x:row r="3562" ht="52" customHeight="1">
      <x:c r="A3562" s="13" t="str">
        <x:v>QA5-07</x:v>
      </x:c>
      <x:c r="B3562" s="13" t="str">
        <x:v>Capacité du clan</x:v>
      </x:c>
      <x:c r="C3562" s="13" t="str">
        <x:v>Production</x:v>
      </x:c>
      <x:c r="D3562" s="13" t="str">
        <x:v>V5 Recette du jeu</x:v>
      </x:c>
      <x:c r="E3562" s="13" t="str">
        <x:v>Lire Production</x:v>
      </x:c>
      <x:c r="F3562" s="13" t="str">
        <x:v>Extension V5</x:v>
      </x:c>
      <x:c r="G3562" s="15" t="n">
        <x:v>9</x:v>
      </x:c>
      <x:c r="H3562" s="15" t="n">
        <x:v>12</x:v>
      </x:c>
    </x:row>
    <x:row r="3563" ht="52" customHeight="1">
      <x:c r="A3563" s="13" t="str">
        <x:v>QA5-08</x:v>
      </x:c>
      <x:c r="B3563" s="13" t="str">
        <x:v>Pont non ouvert</x:v>
      </x:c>
      <x:c r="C3563" s="13" t="str">
        <x:v>Production</x:v>
      </x:c>
      <x:c r="D3563" s="13" t="str">
        <x:v>V5 Recette du jeu</x:v>
      </x:c>
      <x:c r="E3563" s="13" t="str">
        <x:v>Lire Production</x:v>
      </x:c>
      <x:c r="F3563" s="13" t="str">
        <x:v>Extension V5</x:v>
      </x:c>
      <x:c r="G3563" s="15" t="n">
        <x:v>9</x:v>
      </x:c>
      <x:c r="H3563" s="15" t="n">
        <x:v>13</x:v>
      </x:c>
    </x:row>
    <x:row r="3564" ht="52" customHeight="1">
      <x:c r="A3564" s="13" t="str">
        <x:v>QA5-09</x:v>
      </x:c>
      <x:c r="B3564" s="13" t="str">
        <x:v>Objet prêté au clan</x:v>
      </x:c>
      <x:c r="C3564" s="13" t="str">
        <x:v>Production</x:v>
      </x:c>
      <x:c r="D3564" s="13" t="str">
        <x:v>V5 Recette du jeu</x:v>
      </x:c>
      <x:c r="E3564" s="13" t="str">
        <x:v>Lire Production</x:v>
      </x:c>
      <x:c r="F3564" s="13" t="str">
        <x:v>Extension V5</x:v>
      </x:c>
      <x:c r="G3564" s="15" t="n">
        <x:v>9</x:v>
      </x:c>
      <x:c r="H3564" s="15" t="n">
        <x:v>14</x:v>
      </x:c>
    </x:row>
    <x:row r="3565" ht="52" customHeight="1">
      <x:c r="A3565" s="13" t="str">
        <x:v>QA5-10</x:v>
      </x:c>
      <x:c r="B3565" s="13" t="str">
        <x:v>Départ d’un équipier</x:v>
      </x:c>
      <x:c r="C3565" s="13" t="str">
        <x:v>Production</x:v>
      </x:c>
      <x:c r="D3565" s="13" t="str">
        <x:v>V5 Recette du jeu</x:v>
      </x:c>
      <x:c r="E3565" s="13" t="str">
        <x:v>Lire Production</x:v>
      </x:c>
      <x:c r="F3565" s="13" t="str">
        <x:v>Extension V5</x:v>
      </x:c>
      <x:c r="G3565" s="15" t="n">
        <x:v>9</x:v>
      </x:c>
      <x:c r="H3565" s="15" t="n">
        <x:v>15</x:v>
      </x:c>
    </x:row>
    <x:row r="3566" ht="52" customHeight="1">
      <x:c r="A3566" s="13" t="str">
        <x:v>QA5-11</x:v>
      </x:c>
      <x:c r="B3566" s="13" t="str">
        <x:v>Déconnexion pendant chargement</x:v>
      </x:c>
      <x:c r="C3566" s="13" t="str">
        <x:v>Production</x:v>
      </x:c>
      <x:c r="D3566" s="13" t="str">
        <x:v>V5 Recette du jeu</x:v>
      </x:c>
      <x:c r="E3566" s="13" t="str">
        <x:v>Lire Production</x:v>
      </x:c>
      <x:c r="F3566" s="13" t="str">
        <x:v>Extension V5</x:v>
      </x:c>
      <x:c r="G3566" s="15" t="n">
        <x:v>9</x:v>
      </x:c>
      <x:c r="H3566" s="15" t="n">
        <x:v>16</x:v>
      </x:c>
    </x:row>
    <x:row r="3567" ht="52" customHeight="1">
      <x:c r="A3567" s="13" t="str">
        <x:v>QA5-12</x:v>
      </x:c>
      <x:c r="B3567" s="13" t="str">
        <x:v>Solo après MP</x:v>
      </x:c>
      <x:c r="C3567" s="13" t="str">
        <x:v>Production</x:v>
      </x:c>
      <x:c r="D3567" s="13" t="str">
        <x:v>V5 Recette du jeu</x:v>
      </x:c>
      <x:c r="E3567" s="13" t="str">
        <x:v>Lire Production</x:v>
      </x:c>
      <x:c r="F3567" s="13" t="str">
        <x:v>Extension V5</x:v>
      </x:c>
      <x:c r="G3567" s="15" t="n">
        <x:v>9</x:v>
      </x:c>
      <x:c r="H3567" s="15" t="n">
        <x:v>17</x:v>
      </x:c>
    </x:row>
    <x:row r="3568" ht="52" customHeight="1">
      <x:c r="A3568" s="13" t="str">
        <x:v>QA5-13</x:v>
      </x:c>
      <x:c r="B3568" s="13" t="str">
        <x:v>Trophée à trois faces</x:v>
      </x:c>
      <x:c r="C3568" s="13" t="str">
        <x:v>Production</x:v>
      </x:c>
      <x:c r="D3568" s="13" t="str">
        <x:v>V5 Recette du jeu</x:v>
      </x:c>
      <x:c r="E3568" s="13" t="str">
        <x:v>Lire Production</x:v>
      </x:c>
      <x:c r="F3568" s="13" t="str">
        <x:v>Extension V5</x:v>
      </x:c>
      <x:c r="G3568" s="15" t="n">
        <x:v>9</x:v>
      </x:c>
      <x:c r="H3568" s="15" t="n">
        <x:v>18</x:v>
      </x:c>
    </x:row>
    <x:row r="3569" ht="52" customHeight="1">
      <x:c r="A3569" s="13" t="str">
        <x:v>QA5-14</x:v>
      </x:c>
      <x:c r="B3569" s="13" t="str">
        <x:v>Plaque sans preuve</x:v>
      </x:c>
      <x:c r="C3569" s="13" t="str">
        <x:v>Production</x:v>
      </x:c>
      <x:c r="D3569" s="13" t="str">
        <x:v>V5 Recette du jeu</x:v>
      </x:c>
      <x:c r="E3569" s="13" t="str">
        <x:v>Lire Production</x:v>
      </x:c>
      <x:c r="F3569" s="13" t="str">
        <x:v>Extension V5</x:v>
      </x:c>
      <x:c r="G3569" s="15" t="n">
        <x:v>9</x:v>
      </x:c>
      <x:c r="H3569" s="15" t="n">
        <x:v>19</x:v>
      </x:c>
    </x:row>
    <x:row r="3570" ht="52" customHeight="1">
      <x:c r="A3570" s="13" t="str">
        <x:v>QA5-15</x:v>
      </x:c>
      <x:c r="B3570" s="13" t="str">
        <x:v>Objet trop grand</x:v>
      </x:c>
      <x:c r="C3570" s="13" t="str">
        <x:v>Production</x:v>
      </x:c>
      <x:c r="D3570" s="13" t="str">
        <x:v>V5 Recette du jeu</x:v>
      </x:c>
      <x:c r="E3570" s="13" t="str">
        <x:v>Lire Production</x:v>
      </x:c>
      <x:c r="F3570" s="13" t="str">
        <x:v>Extension V5</x:v>
      </x:c>
      <x:c r="G3570" s="15" t="n">
        <x:v>9</x:v>
      </x:c>
      <x:c r="H3570" s="15" t="n">
        <x:v>20</x:v>
      </x:c>
    </x:row>
    <x:row r="3571" ht="52" customHeight="1">
      <x:c r="A3571" s="13" t="str">
        <x:v>QA5-16</x:v>
      </x:c>
      <x:c r="B3571" s="13" t="str">
        <x:v>Aide motrice</x:v>
      </x:c>
      <x:c r="C3571" s="13" t="str">
        <x:v>Production</x:v>
      </x:c>
      <x:c r="D3571" s="13" t="str">
        <x:v>V5 Recette du jeu</x:v>
      </x:c>
      <x:c r="E3571" s="13" t="str">
        <x:v>Lire Production</x:v>
      </x:c>
      <x:c r="F3571" s="13" t="str">
        <x:v>Extension V5</x:v>
      </x:c>
      <x:c r="G3571" s="15" t="n">
        <x:v>9</x:v>
      </x:c>
      <x:c r="H3571" s="15" t="n">
        <x:v>21</x:v>
      </x:c>
    </x:row>
    <x:row r="3572" ht="52" customHeight="1">
      <x:c r="A3572" s="13" t="str">
        <x:v>QA5-17</x:v>
      </x:c>
      <x:c r="B3572" s="13" t="str">
        <x:v>Restitution</x:v>
      </x:c>
      <x:c r="C3572" s="13" t="str">
        <x:v>Production</x:v>
      </x:c>
      <x:c r="D3572" s="13" t="str">
        <x:v>V5 Recette du jeu</x:v>
      </x:c>
      <x:c r="E3572" s="13" t="str">
        <x:v>Lire Production</x:v>
      </x:c>
      <x:c r="F3572" s="13" t="str">
        <x:v>Extension V5</x:v>
      </x:c>
      <x:c r="G3572" s="15" t="n">
        <x:v>9</x:v>
      </x:c>
      <x:c r="H3572" s="15" t="n">
        <x:v>22</x:v>
      </x:c>
    </x:row>
    <x:row r="3573" ht="52" customHeight="1">
      <x:c r="A3573" s="13" t="str">
        <x:v>QA5-18</x:v>
      </x:c>
      <x:c r="B3573" s="13" t="str">
        <x:v>Atelier avant Blooded</x:v>
      </x:c>
      <x:c r="C3573" s="13" t="str">
        <x:v>Production</x:v>
      </x:c>
      <x:c r="D3573" s="13" t="str">
        <x:v>V5 Recette du jeu</x:v>
      </x:c>
      <x:c r="E3573" s="13" t="str">
        <x:v>Lire Production</x:v>
      </x:c>
      <x:c r="F3573" s="13" t="str">
        <x:v>Extension V5</x:v>
      </x:c>
      <x:c r="G3573" s="15" t="n">
        <x:v>9</x:v>
      </x:c>
      <x:c r="H3573" s="15" t="n">
        <x:v>23</x:v>
      </x:c>
    </x:row>
    <x:row r="3574" ht="52" customHeight="1">
      <x:c r="A3574" s="13" t="str">
        <x:v>QA5-19</x:v>
      </x:c>
      <x:c r="B3574" s="13" t="str">
        <x:v>Warp sans Adjutant</x:v>
      </x:c>
      <x:c r="C3574" s="13" t="str">
        <x:v>Production</x:v>
      </x:c>
      <x:c r="D3574" s="13" t="str">
        <x:v>V5 Recette du jeu</x:v>
      </x:c>
      <x:c r="E3574" s="13" t="str">
        <x:v>Lire Production</x:v>
      </x:c>
      <x:c r="F3574" s="13" t="str">
        <x:v>Extension V5</x:v>
      </x:c>
      <x:c r="G3574" s="15" t="n">
        <x:v>9</x:v>
      </x:c>
      <x:c r="H3574" s="15" t="n">
        <x:v>24</x:v>
      </x:c>
    </x:row>
    <x:row r="3575" ht="52" customHeight="1">
      <x:c r="A3575" s="13" t="str">
        <x:v>QA5-20</x:v>
      </x:c>
      <x:c r="B3575" s="13" t="str">
        <x:v>Warp après perte de fonction</x:v>
      </x:c>
      <x:c r="C3575" s="13" t="str">
        <x:v>Production</x:v>
      </x:c>
      <x:c r="D3575" s="13" t="str">
        <x:v>V5 Recette du jeu</x:v>
      </x:c>
      <x:c r="E3575" s="13" t="str">
        <x:v>Lire Production</x:v>
      </x:c>
      <x:c r="F3575" s="13" t="str">
        <x:v>Extension V5</x:v>
      </x:c>
      <x:c r="G3575" s="15" t="n">
        <x:v>9</x:v>
      </x:c>
      <x:c r="H3575" s="15" t="n">
        <x:v>25</x:v>
      </x:c>
    </x:row>
    <x:row r="3576" ht="52" customHeight="1">
      <x:c r="A3576" s="13" t="str">
        <x:v>QA5-21</x:v>
      </x:c>
      <x:c r="B3576" s="13" t="str">
        <x:v>Trophée temporel</x:v>
      </x:c>
      <x:c r="C3576" s="13" t="str">
        <x:v>Production</x:v>
      </x:c>
      <x:c r="D3576" s="13" t="str">
        <x:v>V5 Recette du jeu</x:v>
      </x:c>
      <x:c r="E3576" s="13" t="str">
        <x:v>Lire Production</x:v>
      </x:c>
      <x:c r="F3576" s="13" t="str">
        <x:v>Extension V5</x:v>
      </x:c>
      <x:c r="G3576" s="15" t="n">
        <x:v>9</x:v>
      </x:c>
      <x:c r="H3576" s="15" t="n">
        <x:v>26</x:v>
      </x:c>
    </x:row>
    <x:row r="3577" ht="52" customHeight="1">
      <x:c r="A3577" s="13" t="str">
        <x:v>QA5-22</x:v>
      </x:c>
      <x:c r="B3577" s="13" t="str">
        <x:v>Mort en branche</x:v>
      </x:c>
      <x:c r="C3577" s="13" t="str">
        <x:v>Production</x:v>
      </x:c>
      <x:c r="D3577" s="13" t="str">
        <x:v>V5 Recette du jeu</x:v>
      </x:c>
      <x:c r="E3577" s="13" t="str">
        <x:v>Lire Production</x:v>
      </x:c>
      <x:c r="F3577" s="13" t="str">
        <x:v>Extension V5</x:v>
      </x:c>
      <x:c r="G3577" s="15" t="n">
        <x:v>9</x:v>
      </x:c>
      <x:c r="H3577" s="15" t="n">
        <x:v>27</x:v>
      </x:c>
    </x:row>
    <x:row r="3578" ht="52" customHeight="1">
      <x:c r="A3578" s="13" t="str">
        <x:v>QA5-23</x:v>
      </x:c>
      <x:c r="B3578" s="13" t="str">
        <x:v>Elite sans Warp</x:v>
      </x:c>
      <x:c r="C3578" s="13" t="str">
        <x:v>Production</x:v>
      </x:c>
      <x:c r="D3578" s="13" t="str">
        <x:v>V5 Recette du jeu</x:v>
      </x:c>
      <x:c r="E3578" s="13" t="str">
        <x:v>Lire Production</x:v>
      </x:c>
      <x:c r="F3578" s="13" t="str">
        <x:v>Extension V5</x:v>
      </x:c>
      <x:c r="G3578" s="15" t="n">
        <x:v>9</x:v>
      </x:c>
      <x:c r="H3578" s="15" t="n">
        <x:v>28</x:v>
      </x:c>
    </x:row>
    <x:row r="3579" ht="52" customHeight="1">
      <x:c r="A3579" s="13" t="str">
        <x:v>QA5-24</x:v>
      </x:c>
      <x:c r="B3579" s="13" t="str">
        <x:v>Mara à EXP10</x:v>
      </x:c>
      <x:c r="C3579" s="13" t="str">
        <x:v>Production</x:v>
      </x:c>
      <x:c r="D3579" s="13" t="str">
        <x:v>V5 Recette du jeu</x:v>
      </x:c>
      <x:c r="E3579" s="13" t="str">
        <x:v>Lire Production</x:v>
      </x:c>
      <x:c r="F3579" s="13" t="str">
        <x:v>Extension V5</x:v>
      </x:c>
      <x:c r="G3579" s="15" t="n">
        <x:v>9</x:v>
      </x:c>
      <x:c r="H3579" s="15" t="n">
        <x:v>29</x:v>
      </x:c>
    </x:row>
    <x:row r="3580" ht="52" customHeight="1">
      <x:c r="A3580" s="13" t="str">
        <x:v>QA5-25</x:v>
      </x:c>
      <x:c r="B3580" s="13" t="str">
        <x:v>Résultat en trois modes</x:v>
      </x:c>
      <x:c r="C3580" s="13" t="str">
        <x:v>Production</x:v>
      </x:c>
      <x:c r="D3580" s="13" t="str">
        <x:v>V5 Recette du jeu</x:v>
      </x:c>
      <x:c r="E3580" s="13" t="str">
        <x:v>Lire Production</x:v>
      </x:c>
      <x:c r="F3580" s="13" t="str">
        <x:v>Extension V5</x:v>
      </x:c>
      <x:c r="G3580" s="15" t="n">
        <x:v>9</x:v>
      </x:c>
      <x:c r="H3580" s="15" t="n">
        <x:v>30</x:v>
      </x:c>
    </x:row>
    <x:row r="3581" ht="52" customHeight="1">
      <x:c r="A3581" s="13" t="str">
        <x:v>QA5-26</x:v>
      </x:c>
      <x:c r="B3581" s="13" t="str">
        <x:v>Vétéran blessé</x:v>
      </x:c>
      <x:c r="C3581" s="13" t="str">
        <x:v>Production</x:v>
      </x:c>
      <x:c r="D3581" s="13" t="str">
        <x:v>V5 Recette du jeu</x:v>
      </x:c>
      <x:c r="E3581" s="13" t="str">
        <x:v>Lire Production</x:v>
      </x:c>
      <x:c r="F3581" s="13" t="str">
        <x:v>Extension V5</x:v>
      </x:c>
      <x:c r="G3581" s="15" t="n">
        <x:v>9</x:v>
      </x:c>
      <x:c r="H3581" s="15" t="n">
        <x:v>31</x:v>
      </x:c>
    </x:row>
    <x:row r="3582" ht="52" customHeight="1">
      <x:c r="A3582" s="13" t="str">
        <x:v>QA5-27</x:v>
      </x:c>
      <x:c r="B3582" s="13" t="str">
        <x:v>Ravitaillement insuffisant</x:v>
      </x:c>
      <x:c r="C3582" s="13" t="str">
        <x:v>Production</x:v>
      </x:c>
      <x:c r="D3582" s="13" t="str">
        <x:v>V5 Recette du jeu</x:v>
      </x:c>
      <x:c r="E3582" s="13" t="str">
        <x:v>Lire Production</x:v>
      </x:c>
      <x:c r="F3582" s="13" t="str">
        <x:v>Extension V5</x:v>
      </x:c>
      <x:c r="G3582" s="15" t="n">
        <x:v>9</x:v>
      </x:c>
      <x:c r="H3582" s="15" t="n">
        <x:v>32</x:v>
      </x:c>
    </x:row>
    <x:row r="3583" ht="52" customHeight="1">
      <x:c r="A3583" s="13" t="str">
        <x:v>QA5-28</x:v>
      </x:c>
      <x:c r="B3583" s="13" t="str">
        <x:v>Spécialisation exclusive</x:v>
      </x:c>
      <x:c r="C3583" s="13" t="str">
        <x:v>Production</x:v>
      </x:c>
      <x:c r="D3583" s="13" t="str">
        <x:v>V5 Recette du jeu</x:v>
      </x:c>
      <x:c r="E3583" s="13" t="str">
        <x:v>Lire Production</x:v>
      </x:c>
      <x:c r="F3583" s="13" t="str">
        <x:v>Extension V5</x:v>
      </x:c>
      <x:c r="G3583" s="15" t="n">
        <x:v>9</x:v>
      </x:c>
      <x:c r="H3583" s="15" t="n">
        <x:v>33</x:v>
      </x:c>
    </x:row>
    <x:row r="3584" ht="52" customHeight="1">
      <x:c r="A3584" s="13" t="str">
        <x:v>QA5-29</x:v>
      </x:c>
      <x:c r="B3584" s="13" t="str">
        <x:v>Territoire sans reconnaissance</x:v>
      </x:c>
      <x:c r="C3584" s="13" t="str">
        <x:v>Production</x:v>
      </x:c>
      <x:c r="D3584" s="13" t="str">
        <x:v>V5 Recette du jeu</x:v>
      </x:c>
      <x:c r="E3584" s="13" t="str">
        <x:v>Lire Production</x:v>
      </x:c>
      <x:c r="F3584" s="13" t="str">
        <x:v>Extension V5</x:v>
      </x:c>
      <x:c r="G3584" s="15" t="n">
        <x:v>9</x:v>
      </x:c>
      <x:c r="H3584" s="15" t="n">
        <x:v>34</x:v>
      </x:c>
    </x:row>
    <x:row r="3585" ht="52" customHeight="1">
      <x:c r="A3585" s="13" t="str">
        <x:v>QA5-30</x:v>
      </x:c>
      <x:c r="B3585" s="13" t="str">
        <x:v>Guerre ignorée</x:v>
      </x:c>
      <x:c r="C3585" s="13" t="str">
        <x:v>Production</x:v>
      </x:c>
      <x:c r="D3585" s="13" t="str">
        <x:v>V5 Recette du jeu</x:v>
      </x:c>
      <x:c r="E3585" s="13" t="str">
        <x:v>Lire Production</x:v>
      </x:c>
      <x:c r="F3585" s="13" t="str">
        <x:v>Extension V5</x:v>
      </x:c>
      <x:c r="G3585" s="15" t="n">
        <x:v>9</x:v>
      </x:c>
      <x:c r="H3585" s="15" t="n">
        <x:v>35</x:v>
      </x:c>
    </x:row>
    <x:row r="3586" ht="52" customHeight="1">
      <x:c r="A3586" s="13" t="str">
        <x:v>QA5-31</x:v>
      </x:c>
      <x:c r="B3586" s="13" t="str">
        <x:v>Ascenseur éloigné</x:v>
      </x:c>
      <x:c r="C3586" s="13" t="str">
        <x:v>Production</x:v>
      </x:c>
      <x:c r="D3586" s="13" t="str">
        <x:v>V5 Recette du jeu</x:v>
      </x:c>
      <x:c r="E3586" s="13" t="str">
        <x:v>Lire Production</x:v>
      </x:c>
      <x:c r="F3586" s="13" t="str">
        <x:v>Extension V5</x:v>
      </x:c>
      <x:c r="G3586" s="15" t="n">
        <x:v>9</x:v>
      </x:c>
      <x:c r="H3586" s="15" t="n">
        <x:v>36</x:v>
      </x:c>
    </x:row>
    <x:row r="3587" ht="52" customHeight="1">
      <x:c r="A3587" s="13" t="str">
        <x:v>QA5-32</x:v>
      </x:c>
      <x:c r="B3587" s="13" t="str">
        <x:v>Quatre bancs</x:v>
      </x:c>
      <x:c r="C3587" s="13" t="str">
        <x:v>Production</x:v>
      </x:c>
      <x:c r="D3587" s="13" t="str">
        <x:v>V5 Recette du jeu</x:v>
      </x:c>
      <x:c r="E3587" s="13" t="str">
        <x:v>Lire Production</x:v>
      </x:c>
      <x:c r="F3587" s="13" t="str">
        <x:v>Extension V5</x:v>
      </x:c>
      <x:c r="G3587" s="15" t="n">
        <x:v>9</x:v>
      </x:c>
      <x:c r="H3587" s="15" t="n">
        <x:v>37</x:v>
      </x:c>
    </x:row>
    <x:row r="3588" ht="52" customHeight="1">
      <x:c r="A3588" s="13" t="str">
        <x:v>QA5-33</x:v>
      </x:c>
      <x:c r="B3588" s="13" t="str">
        <x:v>Grosse prise sur un angle</x:v>
      </x:c>
      <x:c r="C3588" s="13" t="str">
        <x:v>Production</x:v>
      </x:c>
      <x:c r="D3588" s="13" t="str">
        <x:v>V5 Recette du jeu</x:v>
      </x:c>
      <x:c r="E3588" s="13" t="str">
        <x:v>Lire Production</x:v>
      </x:c>
      <x:c r="F3588" s="13" t="str">
        <x:v>Extension V5</x:v>
      </x:c>
      <x:c r="G3588" s="15" t="n">
        <x:v>9</x:v>
      </x:c>
      <x:c r="H3588" s="15" t="n">
        <x:v>38</x:v>
      </x:c>
    </x:row>
    <x:row r="3589" ht="52" customHeight="1">
      <x:c r="A3589" s="13" t="str">
        <x:v>QA5-34</x:v>
      </x:c>
      <x:c r="B3589" s="13" t="str">
        <x:v>Superposition de plans</x:v>
      </x:c>
      <x:c r="C3589" s="13" t="str">
        <x:v>Production</x:v>
      </x:c>
      <x:c r="D3589" s="13" t="str">
        <x:v>V5 Recette du jeu</x:v>
      </x:c>
      <x:c r="E3589" s="13" t="str">
        <x:v>Lire Production</x:v>
      </x:c>
      <x:c r="F3589" s="13" t="str">
        <x:v>Extension V5</x:v>
      </x:c>
      <x:c r="G3589" s="15" t="n">
        <x:v>9</x:v>
      </x:c>
      <x:c r="H3589" s="15" t="n">
        <x:v>39</x:v>
      </x:c>
    </x:row>
    <x:row r="3590" ht="52" customHeight="1">
      <x:c r="A3590" s="13" t="str">
        <x:v>QA5-35</x:v>
      </x:c>
      <x:c r="B3590" s="13" t="str">
        <x:v>Monture fatiguée</x:v>
      </x:c>
      <x:c r="C3590" s="13" t="str">
        <x:v>Production</x:v>
      </x:c>
      <x:c r="D3590" s="13" t="str">
        <x:v>V5 Recette du jeu</x:v>
      </x:c>
      <x:c r="E3590" s="13" t="str">
        <x:v>Lire Production</x:v>
      </x:c>
      <x:c r="F3590" s="13" t="str">
        <x:v>Extension V5</x:v>
      </x:c>
      <x:c r="G3590" s="15" t="n">
        <x:v>9</x:v>
      </x:c>
      <x:c r="H3590" s="15" t="n">
        <x:v>40</x:v>
      </x:c>
    </x:row>
    <x:row r="3591" ht="52" customHeight="1">
      <x:c r="A3591" s="13" t="str">
        <x:v>QA5-36</x:v>
      </x:c>
      <x:c r="B3591" s="13" t="str">
        <x:v>HUD après trois transitions</x:v>
      </x:c>
      <x:c r="C3591" s="13" t="str">
        <x:v>Production</x:v>
      </x:c>
      <x:c r="D3591" s="13" t="str">
        <x:v>V5 Recette du jeu</x:v>
      </x:c>
      <x:c r="E3591" s="13" t="str">
        <x:v>Lire Production</x:v>
      </x:c>
      <x:c r="F3591" s="13" t="str">
        <x:v>Extension V5</x:v>
      </x:c>
      <x:c r="G3591" s="15" t="n">
        <x:v>9</x:v>
      </x:c>
      <x:c r="H3591" s="15" t="n">
        <x:v>41</x:v>
      </x:c>
    </x:row>
    <x:row r="3592" ht="52" customHeight="1">
      <x:c r="A3592" s="13" t="str">
        <x:v>QA5-37</x:v>
      </x:c>
      <x:c r="B3592" s="13" t="str">
        <x:v>Prologue compris</x:v>
      </x:c>
      <x:c r="C3592" s="13" t="str">
        <x:v>Production</x:v>
      </x:c>
      <x:c r="D3592" s="13" t="str">
        <x:v>V5 Recette du jeu</x:v>
      </x:c>
      <x:c r="E3592" s="13" t="str">
        <x:v>Lire Production</x:v>
      </x:c>
      <x:c r="F3592" s="13" t="str">
        <x:v>Extension V5</x:v>
      </x:c>
      <x:c r="G3592" s="15" t="n">
        <x:v>9</x:v>
      </x:c>
      <x:c r="H3592" s="15" t="n">
        <x:v>42</x:v>
      </x:c>
    </x:row>
    <x:row r="3593" ht="52" customHeight="1">
      <x:c r="A3593" s="13" t="str">
        <x:v>QA5-38</x:v>
      </x:c>
      <x:c r="B3593" s="13" t="str">
        <x:v>Héritage O2</x:v>
      </x:c>
      <x:c r="C3593" s="13" t="str">
        <x:v>Production</x:v>
      </x:c>
      <x:c r="D3593" s="13" t="str">
        <x:v>V5 Recette du jeu</x:v>
      </x:c>
      <x:c r="E3593" s="13" t="str">
        <x:v>Lire Production</x:v>
      </x:c>
      <x:c r="F3593" s="13" t="str">
        <x:v>Extension V5</x:v>
      </x:c>
      <x:c r="G3593" s="15" t="n">
        <x:v>9</x:v>
      </x:c>
      <x:c r="H3593" s="15" t="n">
        <x:v>43</x:v>
      </x:c>
    </x:row>
    <x:row r="3594" ht="52" customHeight="1">
      <x:c r="A3594" s="13" t="str">
        <x:v>QA5-39</x:v>
      </x:c>
      <x:c r="B3594" s="13" t="str">
        <x:v>Catastrophe O3</x:v>
      </x:c>
      <x:c r="C3594" s="13" t="str">
        <x:v>Production</x:v>
      </x:c>
      <x:c r="D3594" s="13" t="str">
        <x:v>V5 Recette du jeu</x:v>
      </x:c>
      <x:c r="E3594" s="13" t="str">
        <x:v>Lire Production</x:v>
      </x:c>
      <x:c r="F3594" s="13" t="str">
        <x:v>Extension V5</x:v>
      </x:c>
      <x:c r="G3594" s="15" t="n">
        <x:v>9</x:v>
      </x:c>
      <x:c r="H3594" s="15" t="n">
        <x:v>44</x:v>
      </x:c>
    </x:row>
    <x:row r="3595" ht="52" customHeight="1">
      <x:c r="A3595" s="13" t="str">
        <x:v>QA5-40</x:v>
      </x:c>
      <x:c r="B3595" s="13" t="str">
        <x:v>Fin Exclusive</x:v>
      </x:c>
      <x:c r="C3595" s="13" t="str">
        <x:v>Production</x:v>
      </x:c>
      <x:c r="D3595" s="13" t="str">
        <x:v>V5 Recette du jeu</x:v>
      </x:c>
      <x:c r="E3595" s="13" t="str">
        <x:v>Lire Production</x:v>
      </x:c>
      <x:c r="F3595" s="13" t="str">
        <x:v>Extension V5</x:v>
      </x:c>
      <x:c r="G3595" s="15" t="n">
        <x:v>9</x:v>
      </x:c>
      <x:c r="H3595" s="15" t="n">
        <x:v>45</x:v>
      </x:c>
    </x:row>
    <x:row r="3596" ht="52" customHeight="1">
      <x:c r="A3596" s="13" t="str">
        <x:v>QA5-41</x:v>
      </x:c>
      <x:c r="B3596" s="13" t="str">
        <x:v>Migration de sauvegarde</x:v>
      </x:c>
      <x:c r="C3596" s="13" t="str">
        <x:v>Production</x:v>
      </x:c>
      <x:c r="D3596" s="13" t="str">
        <x:v>V5 Recette du jeu</x:v>
      </x:c>
      <x:c r="E3596" s="13" t="str">
        <x:v>Lire Production</x:v>
      </x:c>
      <x:c r="F3596" s="13" t="str">
        <x:v>Extension V5</x:v>
      </x:c>
      <x:c r="G3596" s="15" t="n">
        <x:v>9</x:v>
      </x:c>
      <x:c r="H3596" s="15" t="n">
        <x:v>46</x:v>
      </x:c>
    </x:row>
    <x:row r="3597" ht="52" customHeight="1">
      <x:c r="A3597" s="13" t="str">
        <x:v>QA5-42</x:v>
      </x:c>
      <x:c r="B3597" s="13" t="str">
        <x:v>Dossier de reconstruction</x:v>
      </x:c>
      <x:c r="C3597" s="13" t="str">
        <x:v>Production</x:v>
      </x:c>
      <x:c r="D3597" s="13" t="str">
        <x:v>V5 Recette du jeu</x:v>
      </x:c>
      <x:c r="E3597" s="13" t="str">
        <x:v>Lire Production</x:v>
      </x:c>
      <x:c r="F3597" s="13" t="str">
        <x:v>Extension V5</x:v>
      </x:c>
      <x:c r="G3597" s="15" t="n">
        <x:v>9</x:v>
      </x:c>
      <x:c r="H3597" s="15" t="n">
        <x:v>47</x:v>
      </x:c>
    </x:row>
    <x:row r="3598" ht="52" customHeight="1">
      <x:c r="A3598" s="13" t="str">
        <x:v>BUILD5-01</x:v>
      </x:c>
      <x:c r="B3598" s="13" t="str">
        <x:v>État commun</x:v>
      </x:c>
      <x:c r="C3598" s="13" t="str">
        <x:v>Production</x:v>
      </x:c>
      <x:c r="D3598" s="13" t="str">
        <x:v>V5 Lots de réalisation</x:v>
      </x:c>
      <x:c r="E3598" s="13" t="str">
        <x:v>Lire Production</x:v>
      </x:c>
      <x:c r="F3598" s="13" t="str">
        <x:v>Extension V5</x:v>
      </x:c>
      <x:c r="G3598" s="15" t="n">
        <x:v>10</x:v>
      </x:c>
      <x:c r="H3598" s="15" t="n">
        <x:v>6</x:v>
      </x:c>
    </x:row>
    <x:row r="3599" ht="52" customHeight="1">
      <x:c r="A3599" s="13" t="str">
        <x:v>BUILD5-02</x:v>
      </x:c>
      <x:c r="B3599" s="13" t="str">
        <x:v>Identité des objets</x:v>
      </x:c>
      <x:c r="C3599" s="13" t="str">
        <x:v>Production</x:v>
      </x:c>
      <x:c r="D3599" s="13" t="str">
        <x:v>V5 Lots de réalisation</x:v>
      </x:c>
      <x:c r="E3599" s="13" t="str">
        <x:v>Lire Production</x:v>
      </x:c>
      <x:c r="F3599" s="13" t="str">
        <x:v>Extension V5</x:v>
      </x:c>
      <x:c r="G3599" s="15" t="n">
        <x:v>10</x:v>
      </x:c>
      <x:c r="H3599" s="15" t="n">
        <x:v>7</x:v>
      </x:c>
    </x:row>
    <x:row r="3600" ht="52" customHeight="1">
      <x:c r="A3600" s="13" t="str">
        <x:v>BUILD5-03</x:v>
      </x:c>
      <x:c r="B3600" s="13" t="str">
        <x:v>Cité traversable</x:v>
      </x:c>
      <x:c r="C3600" s="13" t="str">
        <x:v>Production</x:v>
      </x:c>
      <x:c r="D3600" s="13" t="str">
        <x:v>V5 Lots de réalisation</x:v>
      </x:c>
      <x:c r="E3600" s="13" t="str">
        <x:v>Lire Production</x:v>
      </x:c>
      <x:c r="F3600" s="13" t="str">
        <x:v>Extension V5</x:v>
      </x:c>
      <x:c r="G3600" s="15" t="n">
        <x:v>10</x:v>
      </x:c>
      <x:c r="H3600" s="15" t="n">
        <x:v>8</x:v>
      </x:c>
    </x:row>
    <x:row r="3601" ht="52" customHeight="1">
      <x:c r="A3601" s="13" t="str">
        <x:v>BUILD5-04</x:v>
      </x:c>
      <x:c r="B3601" s="13" t="str">
        <x:v>Prologue raconté</x:v>
      </x:c>
      <x:c r="C3601" s="13" t="str">
        <x:v>Production</x:v>
      </x:c>
      <x:c r="D3601" s="13" t="str">
        <x:v>V5 Lots de réalisation</x:v>
      </x:c>
      <x:c r="E3601" s="13" t="str">
        <x:v>Lire Production</x:v>
      </x:c>
      <x:c r="F3601" s="13" t="str">
        <x:v>Extension V5</x:v>
      </x:c>
      <x:c r="G3601" s="15" t="n">
        <x:v>10</x:v>
      </x:c>
      <x:c r="H3601" s="15" t="n">
        <x:v>9</x:v>
      </x:c>
    </x:row>
    <x:row r="3602" ht="52" customHeight="1">
      <x:c r="A3602" s="13" t="str">
        <x:v>BUILD5-05</x:v>
      </x:c>
      <x:c r="B3602" s="13" t="str">
        <x:v>Origines actives</x:v>
      </x:c>
      <x:c r="C3602" s="13" t="str">
        <x:v>Production</x:v>
      </x:c>
      <x:c r="D3602" s="13" t="str">
        <x:v>V5 Lots de réalisation</x:v>
      </x:c>
      <x:c r="E3602" s="13" t="str">
        <x:v>Lire Production</x:v>
      </x:c>
      <x:c r="F3602" s="13" t="str">
        <x:v>Extension V5</x:v>
      </x:c>
      <x:c r="G3602" s="15" t="n">
        <x:v>10</x:v>
      </x:c>
      <x:c r="H3602" s="15" t="n">
        <x:v>10</x:v>
      </x:c>
    </x:row>
    <x:row r="3603" ht="52" customHeight="1">
      <x:c r="A3603" s="13" t="str">
        <x:v>BUILD5-06</x:v>
      </x:c>
      <x:c r="B3603" s="13" t="str">
        <x:v>Respect des communautés</x:v>
      </x:c>
      <x:c r="C3603" s="13" t="str">
        <x:v>Production</x:v>
      </x:c>
      <x:c r="D3603" s="13" t="str">
        <x:v>V5 Lots de réalisation</x:v>
      </x:c>
      <x:c r="E3603" s="13" t="str">
        <x:v>Lire Production</x:v>
      </x:c>
      <x:c r="F3603" s="13" t="str">
        <x:v>Extension V5</x:v>
      </x:c>
      <x:c r="G3603" s="15" t="n">
        <x:v>10</x:v>
      </x:c>
      <x:c r="H3603" s="15" t="n">
        <x:v>11</x:v>
      </x:c>
    </x:row>
    <x:row r="3604" ht="52" customHeight="1">
      <x:c r="A3604" s="13" t="str">
        <x:v>BUILD5-07</x:v>
      </x:c>
      <x:c r="B3604" s="13" t="str">
        <x:v>Première résidence</x:v>
      </x:c>
      <x:c r="C3604" s="13" t="str">
        <x:v>Production</x:v>
      </x:c>
      <x:c r="D3604" s="13" t="str">
        <x:v>V5 Lots de réalisation</x:v>
      </x:c>
      <x:c r="E3604" s="13" t="str">
        <x:v>Lire Production</x:v>
      </x:c>
      <x:c r="F3604" s="13" t="str">
        <x:v>Extension V5</x:v>
      </x:c>
      <x:c r="G3604" s="15" t="n">
        <x:v>10</x:v>
      </x:c>
      <x:c r="H3604" s="15" t="n">
        <x:v>12</x:v>
      </x:c>
    </x:row>
    <x:row r="3605" ht="52" customHeight="1">
      <x:c r="A3605" s="13" t="str">
        <x:v>BUILD5-08</x:v>
      </x:c>
      <x:c r="B3605" s="13" t="str">
        <x:v>Vie domestique</x:v>
      </x:c>
      <x:c r="C3605" s="13" t="str">
        <x:v>Production</x:v>
      </x:c>
      <x:c r="D3605" s="13" t="str">
        <x:v>V5 Lots de réalisation</x:v>
      </x:c>
      <x:c r="E3605" s="13" t="str">
        <x:v>Lire Production</x:v>
      </x:c>
      <x:c r="F3605" s="13" t="str">
        <x:v>Extension V5</x:v>
      </x:c>
      <x:c r="G3605" s="15" t="n">
        <x:v>10</x:v>
      </x:c>
      <x:c r="H3605" s="15" t="n">
        <x:v>13</x:v>
      </x:c>
    </x:row>
    <x:row r="3606" ht="52" customHeight="1">
      <x:c r="A3606" s="13" t="str">
        <x:v>BUILD5-09</x:v>
      </x:c>
      <x:c r="B3606" s="13" t="str">
        <x:v>Atelier de trophées</x:v>
      </x:c>
      <x:c r="C3606" s="13" t="str">
        <x:v>Production</x:v>
      </x:c>
      <x:c r="D3606" s="13" t="str">
        <x:v>V5 Lots de réalisation</x:v>
      </x:c>
      <x:c r="E3606" s="13" t="str">
        <x:v>Lire Production</x:v>
      </x:c>
      <x:c r="F3606" s="13" t="str">
        <x:v>Extension V5</x:v>
      </x:c>
      <x:c r="G3606" s="15" t="n">
        <x:v>10</x:v>
      </x:c>
      <x:c r="H3606" s="15" t="n">
        <x:v>14</x:v>
      </x:c>
    </x:row>
    <x:row r="3607" ht="52" customHeight="1">
      <x:c r="A3607" s="13" t="str">
        <x:v>BUILD5-10</x:v>
      </x:c>
      <x:c r="B3607" s="13" t="str">
        <x:v>Histoires d’objets</x:v>
      </x:c>
      <x:c r="C3607" s="13" t="str">
        <x:v>Production</x:v>
      </x:c>
      <x:c r="D3607" s="13" t="str">
        <x:v>V5 Lots de réalisation</x:v>
      </x:c>
      <x:c r="E3607" s="13" t="str">
        <x:v>Lire Production</x:v>
      </x:c>
      <x:c r="F3607" s="13" t="str">
        <x:v>Extension V5</x:v>
      </x:c>
      <x:c r="G3607" s="15" t="n">
        <x:v>10</x:v>
      </x:c>
      <x:c r="H3607" s="15" t="n">
        <x:v>15</x:v>
      </x:c>
    </x:row>
    <x:row r="3608" ht="52" customHeight="1">
      <x:c r="A3608" s="13" t="str">
        <x:v>BUILD5-11</x:v>
      </x:c>
      <x:c r="B3608" s="13" t="str">
        <x:v>Chaînes avancées</x:v>
      </x:c>
      <x:c r="C3608" s="13" t="str">
        <x:v>Production</x:v>
      </x:c>
      <x:c r="D3608" s="13" t="str">
        <x:v>V5 Lots de réalisation</x:v>
      </x:c>
      <x:c r="E3608" s="13" t="str">
        <x:v>Lire Production</x:v>
      </x:c>
      <x:c r="F3608" s="13" t="str">
        <x:v>Extension V5</x:v>
      </x:c>
      <x:c r="G3608" s="15" t="n">
        <x:v>10</x:v>
      </x:c>
      <x:c r="H3608" s="15" t="n">
        <x:v>16</x:v>
      </x:c>
    </x:row>
    <x:row r="3609" ht="52" customHeight="1">
      <x:c r="A3609" s="13" t="str">
        <x:v>BUILD5-12</x:v>
      </x:c>
      <x:c r="B3609" s="13" t="str">
        <x:v>Vaisseau personnel</x:v>
      </x:c>
      <x:c r="C3609" s="13" t="str">
        <x:v>Production</x:v>
      </x:c>
      <x:c r="D3609" s="13" t="str">
        <x:v>V5 Lots de réalisation</x:v>
      </x:c>
      <x:c r="E3609" s="13" t="str">
        <x:v>Lire Production</x:v>
      </x:c>
      <x:c r="F3609" s="13" t="str">
        <x:v>Extension V5</x:v>
      </x:c>
      <x:c r="G3609" s="15" t="n">
        <x:v>10</x:v>
      </x:c>
      <x:c r="H3609" s="15" t="n">
        <x:v>17</x:v>
      </x:c>
    </x:row>
    <x:row r="3610" ht="52" customHeight="1">
      <x:c r="A3610" s="13" t="str">
        <x:v>BUILD5-13</x:v>
      </x:c>
      <x:c r="B3610" s="13" t="str">
        <x:v>Navigation jouable</x:v>
      </x:c>
      <x:c r="C3610" s="13" t="str">
        <x:v>Production</x:v>
      </x:c>
      <x:c r="D3610" s="13" t="str">
        <x:v>V5 Lots de réalisation</x:v>
      </x:c>
      <x:c r="E3610" s="13" t="str">
        <x:v>Lire Production</x:v>
      </x:c>
      <x:c r="F3610" s="13" t="str">
        <x:v>Extension V5</x:v>
      </x:c>
      <x:c r="G3610" s="15" t="n">
        <x:v>10</x:v>
      </x:c>
      <x:c r="H3610" s="15" t="n">
        <x:v>18</x:v>
      </x:c>
    </x:row>
    <x:row r="3611" ht="52" customHeight="1">
      <x:c r="A3611" s="13" t="str">
        <x:v>BUILD5-14</x:v>
      </x:c>
      <x:c r="B3611" s="13" t="str">
        <x:v>Bases vivantes</x:v>
      </x:c>
      <x:c r="C3611" s="13" t="str">
        <x:v>Production</x:v>
      </x:c>
      <x:c r="D3611" s="13" t="str">
        <x:v>V5 Lots de réalisation</x:v>
      </x:c>
      <x:c r="E3611" s="13" t="str">
        <x:v>Lire Production</x:v>
      </x:c>
      <x:c r="F3611" s="13" t="str">
        <x:v>Extension V5</x:v>
      </x:c>
      <x:c r="G3611" s="15" t="n">
        <x:v>10</x:v>
      </x:c>
      <x:c r="H3611" s="15" t="n">
        <x:v>19</x:v>
      </x:c>
    </x:row>
    <x:row r="3612" ht="52" customHeight="1">
      <x:c r="A3612" s="13" t="str">
        <x:v>BUILD5-15</x:v>
      </x:c>
      <x:c r="B3612" s="13" t="str">
        <x:v>Faune cohérente</x:v>
      </x:c>
      <x:c r="C3612" s="13" t="str">
        <x:v>Production</x:v>
      </x:c>
      <x:c r="D3612" s="13" t="str">
        <x:v>V5 Lots de réalisation</x:v>
      </x:c>
      <x:c r="E3612" s="13" t="str">
        <x:v>Lire Production</x:v>
      </x:c>
      <x:c r="F3612" s="13" t="str">
        <x:v>Extension V5</x:v>
      </x:c>
      <x:c r="G3612" s="15" t="n">
        <x:v>10</x:v>
      </x:c>
      <x:c r="H3612" s="15" t="n">
        <x:v>20</x:v>
      </x:c>
    </x:row>
    <x:row r="3613" ht="52" customHeight="1">
      <x:c r="A3613" s="13" t="str">
        <x:v>BUILD5-16</x:v>
      </x:c>
      <x:c r="B3613" s="13" t="str">
        <x:v>Montures</x:v>
      </x:c>
      <x:c r="C3613" s="13" t="str">
        <x:v>Production</x:v>
      </x:c>
      <x:c r="D3613" s="13" t="str">
        <x:v>V5 Lots de réalisation</x:v>
      </x:c>
      <x:c r="E3613" s="13" t="str">
        <x:v>Lire Production</x:v>
      </x:c>
      <x:c r="F3613" s="13" t="str">
        <x:v>Extension V5</x:v>
      </x:c>
      <x:c r="G3613" s="15" t="n">
        <x:v>10</x:v>
      </x:c>
      <x:c r="H3613" s="15" t="n">
        <x:v>21</x:v>
      </x:c>
    </x:row>
    <x:row r="3614" ht="52" customHeight="1">
      <x:c r="A3614" s="13" t="str">
        <x:v>BUILD5-17</x:v>
      </x:c>
      <x:c r="B3614" s="13" t="str">
        <x:v>Réserves humaines</x:v>
      </x:c>
      <x:c r="C3614" s="13" t="str">
        <x:v>Production</x:v>
      </x:c>
      <x:c r="D3614" s="13" t="str">
        <x:v>V5 Lots de réalisation</x:v>
      </x:c>
      <x:c r="E3614" s="13" t="str">
        <x:v>Lire Production</x:v>
      </x:c>
      <x:c r="F3614" s="13" t="str">
        <x:v>Extension V5</x:v>
      </x:c>
      <x:c r="G3614" s="15" t="n">
        <x:v>10</x:v>
      </x:c>
      <x:c r="H3614" s="15" t="n">
        <x:v>22</x:v>
      </x:c>
    </x:row>
    <x:row r="3615" ht="52" customHeight="1">
      <x:c r="A3615" s="13" t="str">
        <x:v>BUILD5-18</x:v>
      </x:c>
      <x:c r="B3615" s="13" t="str">
        <x:v>Guerre narrative</x:v>
      </x:c>
      <x:c r="C3615" s="13" t="str">
        <x:v>Production</x:v>
      </x:c>
      <x:c r="D3615" s="13" t="str">
        <x:v>V5 Lots de réalisation</x:v>
      </x:c>
      <x:c r="E3615" s="13" t="str">
        <x:v>Lire Production</x:v>
      </x:c>
      <x:c r="F3615" s="13" t="str">
        <x:v>Extension V5</x:v>
      </x:c>
      <x:c r="G3615" s="15" t="n">
        <x:v>10</x:v>
      </x:c>
      <x:c r="H3615" s="15" t="n">
        <x:v>23</x:v>
      </x:c>
    </x:row>
    <x:row r="3616" ht="52" customHeight="1">
      <x:c r="A3616" s="13" t="str">
        <x:v>BUILD5-19</x:v>
      </x:c>
      <x:c r="B3616" s="13" t="str">
        <x:v>Escarmouche RTS</x:v>
      </x:c>
      <x:c r="C3616" s="13" t="str">
        <x:v>Production</x:v>
      </x:c>
      <x:c r="D3616" s="13" t="str">
        <x:v>V5 Lots de réalisation</x:v>
      </x:c>
      <x:c r="E3616" s="13" t="str">
        <x:v>Lire Production</x:v>
      </x:c>
      <x:c r="F3616" s="13" t="str">
        <x:v>Extension V5</x:v>
      </x:c>
      <x:c r="G3616" s="15" t="n">
        <x:v>10</x:v>
      </x:c>
      <x:c r="H3616" s="15" t="n">
        <x:v>24</x:v>
      </x:c>
    </x:row>
    <x:row r="3617" ht="52" customHeight="1">
      <x:c r="A3617" s="13" t="str">
        <x:v>BUILD5-20</x:v>
      </x:c>
      <x:c r="B3617" s="13" t="str">
        <x:v>Conquête de Korthas</x:v>
      </x:c>
      <x:c r="C3617" s="13" t="str">
        <x:v>Production</x:v>
      </x:c>
      <x:c r="D3617" s="13" t="str">
        <x:v>V5 Lots de réalisation</x:v>
      </x:c>
      <x:c r="E3617" s="13" t="str">
        <x:v>Lire Production</x:v>
      </x:c>
      <x:c r="F3617" s="13" t="str">
        <x:v>Extension V5</x:v>
      </x:c>
      <x:c r="G3617" s="15" t="n">
        <x:v>10</x:v>
      </x:c>
      <x:c r="H3617" s="15" t="n">
        <x:v>25</x:v>
      </x:c>
    </x:row>
    <x:row r="3618" ht="52" customHeight="1">
      <x:c r="A3618" s="13" t="str">
        <x:v>BUILD5-21</x:v>
      </x:c>
      <x:c r="B3618" s="13" t="str">
        <x:v>Warp physique</x:v>
      </x:c>
      <x:c r="C3618" s="13" t="str">
        <x:v>Production</x:v>
      </x:c>
      <x:c r="D3618" s="13" t="str">
        <x:v>V5 Lots de réalisation</x:v>
      </x:c>
      <x:c r="E3618" s="13" t="str">
        <x:v>Lire Production</x:v>
      </x:c>
      <x:c r="F3618" s="13" t="str">
        <x:v>Extension V5</x:v>
      </x:c>
      <x:c r="G3618" s="15" t="n">
        <x:v>10</x:v>
      </x:c>
      <x:c r="H3618" s="15" t="n">
        <x:v>26</x:v>
      </x:c>
    </x:row>
    <x:row r="3619" ht="52" customHeight="1">
      <x:c r="A3619" s="13" t="str">
        <x:v>BUILD5-22</x:v>
      </x:c>
      <x:c r="B3619" s="13" t="str">
        <x:v>La Veille Partagée</x:v>
      </x:c>
      <x:c r="C3619" s="13" t="str">
        <x:v>Production</x:v>
      </x:c>
      <x:c r="D3619" s="13" t="str">
        <x:v>V5 Lots de réalisation</x:v>
      </x:c>
      <x:c r="E3619" s="13" t="str">
        <x:v>Lire Production</x:v>
      </x:c>
      <x:c r="F3619" s="13" t="str">
        <x:v>Extension V5</x:v>
      </x:c>
      <x:c r="G3619" s="15" t="n">
        <x:v>10</x:v>
      </x:c>
      <x:c r="H3619" s="15" t="n">
        <x:v>27</x:v>
      </x:c>
    </x:row>
    <x:row r="3620" ht="52" customHeight="1">
      <x:c r="A3620" s="13" t="str">
        <x:v>BUILD5-23</x:v>
      </x:c>
      <x:c r="B3620" s="13" t="str">
        <x:v>Multijoueur futur</x:v>
      </x:c>
      <x:c r="C3620" s="13" t="str">
        <x:v>Production</x:v>
      </x:c>
      <x:c r="D3620" s="13" t="str">
        <x:v>V5 Lots de réalisation</x:v>
      </x:c>
      <x:c r="E3620" s="13" t="str">
        <x:v>Lire Production</x:v>
      </x:c>
      <x:c r="F3620" s="13" t="str">
        <x:v>Extension V5</x:v>
      </x:c>
      <x:c r="G3620" s="15" t="n">
        <x:v>10</x:v>
      </x:c>
      <x:c r="H3620" s="15" t="n">
        <x:v>28</x:v>
      </x:c>
    </x:row>
    <x:row r="3621" ht="52" customHeight="1">
      <x:c r="A3621" s="13" t="str">
        <x:v>BUILD5-24</x:v>
      </x:c>
      <x:c r="B3621" s="13" t="str">
        <x:v>Transmission et DLC</x:v>
      </x:c>
      <x:c r="C3621" s="13" t="str">
        <x:v>Production</x:v>
      </x:c>
      <x:c r="D3621" s="13" t="str">
        <x:v>V5 Lots de réalisation</x:v>
      </x:c>
      <x:c r="E3621" s="13" t="str">
        <x:v>Lire Production</x:v>
      </x:c>
      <x:c r="F3621" s="13" t="str">
        <x:v>Extension V5</x:v>
      </x:c>
      <x:c r="G3621" s="15" t="n">
        <x:v>10</x:v>
      </x:c>
      <x:c r="H3621" s="15" t="n">
        <x:v>29</x:v>
      </x:c>
    </x:row>
  </x:sheetData>
  <x:pageMargins left="0.7" right="0.7" top="0.75" bottom="0.75" header="0.3" footer="0.3"/>
  <x:tableParts count="1">
    <x:tablePart xmlns:r="http://schemas.openxmlformats.org/officeDocument/2006/relationships" r:id="R10d20a9621a34562"/>
  </x:tableParts>
</x:worksheet>
</file>

<file path=xl/worksheets/sheet4.xml><?xml version="1.0" encoding="utf-8"?>
<x:worksheet xmlns:x="http://schemas.openxmlformats.org/spreadsheetml/2006/main">
  <x:sheetPr>
    <x:tabColor rgb="FF586048"/>
  </x:sheetPr>
  <x:sheetViews>
    <x:sheetView showGridLines="0" workbookViewId="0">
      <x:pane ySplit="7" topLeftCell="A8" activePane="bottomLeft" state="frozen"/>
    </x:sheetView>
  </x:sheetViews>
  <x:sheetFormatPr defaultRowHeight="15"/>
  <x:cols>
    <x:col min="1" max="1" width="32" hidden="0" customWidth="1"/>
    <x:col min="2" max="2" width="120" hidden="0" customWidth="1"/>
    <x:col min="8" max="8" width="26" hidden="0" customWidth="1"/>
    <x:col min="9" max="9" width="38" hidden="0" customWidth="1"/>
  </x:cols>
  <x:sheetData>
    <x:row r="1">
      <x:c r="A1" s="2"/>
      <x:c r="B1" s="2"/>
    </x:row>
    <x:row r="2" ht="31" customHeight="1">
      <x:c r="A2" s="3" t="str">
        <x:v>Lire une fiche — Histoire</x:v>
      </x:c>
      <x:c r="B2" s="3"/>
    </x:row>
    <x:row r="3">
      <x:c r="A3" s="4"/>
      <x:c r="B3" s="4"/>
    </x:row>
    <x:row r="4">
      <x:c r="A4" s="2" t="str">
        <x:v>Identifiant à choisir</x:v>
      </x:c>
      <x:c r="B4" s="76" t="str">
        <x:v>O6</x:v>
      </x:c>
      <x:c r="C4" s="2"/>
      <x:c r="D4" s="2"/>
      <x:c r="E4" s="2"/>
      <x:c r="F4" s="2"/>
      <x:c r="G4" s="2"/>
      <x:c r="H4" s="78" t="str">
        <x:v>Onglet source</x:v>
      </x:c>
      <x:c r="I4" s="78" t="str">
        <x:f>IFERROR(INDEX('Index V5'!$D$6:$D$3621,MATCH($B$4,'Index V5'!$A$6:$A$3621,0)),"")</x:f>
        <x:v>Les six voies</x:v>
      </x:c>
    </x:row>
    <x:row r="5" ht="48" customHeight="1">
      <x:c r="A5" s="13" t="str">
        <x:v>Titre</x:v>
      </x:c>
      <x:c r="B5" s="13" t="str">
        <x:f>IFERROR(INDEX('Index V5'!$B$6:$B$3621,MATCH($B$4,'Index V5'!$A$6:$A$3621,0)),"Choisir un identifiant de cet ensemble")</x:f>
        <x:v>La Longue Chasse</x:v>
      </x:c>
      <x:c r="C5" s="2"/>
      <x:c r="D5" s="2"/>
      <x:c r="E5" s="2"/>
      <x:c r="F5" s="2"/>
      <x:c r="G5" s="2"/>
      <x:c r="H5" s="78" t="str">
        <x:v>Champs</x:v>
      </x:c>
      <x:c r="I5" s="78" t="n">
        <x:f>IFERROR(INDEX('Index V5'!$G$6:$G$3621,MATCH($B$4,'Index V5'!$A$6:$A$3621,0)),0)</x:f>
        <x:v>11</x:v>
      </x:c>
    </x:row>
    <x:row r="6">
      <x:c r="A6" s="2"/>
      <x:c r="B6" s="2"/>
      <x:c r="C6" s="2"/>
      <x:c r="D6" s="2"/>
      <x:c r="E6" s="2"/>
      <x:c r="F6" s="2"/>
      <x:c r="G6" s="2"/>
      <x:c r="H6" s="78" t="str">
        <x:v>Ligne de données</x:v>
      </x:c>
      <x:c r="I6" s="78" t="n">
        <x:f>IFERROR(IF($I$4="Les six voies",MATCH($B$4,'Les six voies'!$A$6:$A$11,0),IF($I$4="Missions des six voies",MATCH($B$4,'Missions des six voies'!$A$6:$A$221,0),IF($I$4="Campagne commune",MATCH($B$4,'Campagne commune'!$A$6:$A$65,0),IF($I$4="Socle du jeu",MATCH($B$4,'Socle du jeu'!$A$6:$A$53,0),IF($I$4="Rangs et fonctions",MATCH($B$4,'Rangs et fonctions'!$A$6:$A$21,0),IF($I$4="Interactions des voies",MATCH($B$4,'Interactions des voies'!$A$6:$A$65,0),IF($I$4="Fins des six voies",MATCH($B$4,'Fins des six voies'!$A$6:$A$23,0),IF($I$4="Contrats des clans",MATCH($B$4,'Contrats des clans'!$A$6:$A$41,0),IF($I$4="Règles du Warp",MATCH($B$4,'Règles du Warp'!$A$6:$A$29,0),IF($I$4="Époques du Warp",MATCH($B$4,'Époques du Warp'!$A$6:$A$17,0),IF($I$4="Missions du Warp",MATCH($B$4,'Missions du Warp'!$A$6:$A$41,0),IF($I$4="Chroniques cinéma",MATCH($B$4,'Chroniques cinéma'!$A$6:$A$14,0),IF($I$4="Justice et Enforcers",MATCH($B$4,'Justice et Enforcers'!$A$6:$A$29,0),IF($I$4="THE PIT",MATCH($B$4,'THE PIT'!$A$6:$A$23,0),IF($I$4="Mausolée et DLC",MATCH($B$4,'Mausolée et DLC'!$A$6:$A$21,0),IF($I$4="V5 Transitions des voies",MATCH($B$4,'V5 Transitions des voies'!$A$6:$A$41,0),IF($I$4="V5 Arcs historiques",MATCH($B$4,'V5 Arcs historiques'!$A$6:$A$17,0),IF($I$4="V5 Scènes historiques",MATCH($B$4,'V5 Scènes historiques'!$A$6:$A$41,0),IF($I$4="V5 Prologue jouable",MATCH($B$4,'V5 Prologue jouable'!$A$6:$A$17,0),IF($I$4="Parcours complet",MATCH($B$4,'Parcours complet'!$A$6:$A$29,0),0)))))))))))))))))))),0)</x:f>
        <x:v>6</x:v>
      </x:c>
    </x:row>
    <x:row r="7" ht="48" customHeight="1">
      <x:c r="A7" s="10" t="str">
        <x:v>Rubrique</x:v>
      </x:c>
      <x:c r="B7" s="12" t="str">
        <x:v>Texte intégral — lecture verticale</x:v>
      </x:c>
      <x:c r="C7" s="2"/>
      <x:c r="D7" s="2"/>
      <x:c r="E7" s="2"/>
      <x:c r="F7" s="2"/>
      <x:c r="G7" s="2"/>
      <x:c r="H7" s="2"/>
      <x:c r="I7" s="2"/>
    </x:row>
    <x:row r="8" ht="34" customHeight="1">
      <x:c r="A8" s="13" t="str">
        <x:f>IF($I$6&gt;0,IF($I$4="Les six voies",'Les six voies'!A$5,IF($I$4="Missions des six voies",'Missions des six voies'!A$5,IF($I$4="Campagne commune",'Campagne commune'!A$5,IF($I$4="Socle du jeu",'Socle du jeu'!A$5,IF($I$4="Rangs et fonctions",'Rangs et fonctions'!A$5,IF($I$4="Interactions des voies",'Interactions des voies'!A$5,IF($I$4="Fins des six voies",'Fins des six voies'!A$5,IF($I$4="Contrats des clans",'Contrats des clans'!A$5,IF($I$4="Règles du Warp",'Règles du Warp'!A$5,IF($I$4="Époques du Warp",'Époques du Warp'!A$5,IF($I$4="Missions du Warp",'Missions du Warp'!A$5,IF($I$4="Chroniques cinéma",'Chroniques cinéma'!A$5,IF($I$4="Justice et Enforcers",'Justice et Enforcers'!A$5,IF($I$4="THE PIT",'THE PIT'!A$5,IF($I$4="Mausolée et DLC",'Mausolée et DLC'!A$5,IF($I$4="V5 Transitions des voies",'V5 Transitions des voies'!A$5,IF($I$4="V5 Arcs historiques",'V5 Arcs historiques'!A$5,IF($I$4="V5 Scènes historiques",'V5 Scènes historiques'!A$5,IF($I$4="V5 Prologue jouable",'V5 Prologue jouable'!A$5,IF($I$4="Parcours complet",'Parcours complet'!A$5,"")))))))))))))))))))),"")</x:f>
        <x:v>Identifiant</x:v>
      </x:c>
      <x:c r="B8" s="13" t="str">
        <x:f>IFERROR(IF($I$6&gt;0,IF($I$4="Les six voies",INDEX('Les six voies'!$A$6:$K$11,$I$6,1),IF($I$4="Missions des six voies",INDEX('Missions des six voies'!$A$6:$M$221,$I$6,1),IF($I$4="Campagne commune",INDEX('Campagne commune'!$A$6:$K$65,$I$6,1),IF($I$4="Socle du jeu",INDEX('Socle du jeu'!$A$6:$G$53,$I$6,1),IF($I$4="Rangs et fonctions",INDEX('Rangs et fonctions'!$A$6:$H$21,$I$6,1),IF($I$4="Interactions des voies",INDEX('Interactions des voies'!$A$6:$I$65,$I$6,1),IF($I$4="Fins des six voies",INDEX('Fins des six voies'!$A$6:$J$23,$I$6,1),IF($I$4="Contrats des clans",INDEX('Contrats des clans'!$A$6:$L$41,$I$6,1),IF($I$4="Règles du Warp",INDEX('Règles du Warp'!$A$6:$G$29,$I$6,1),IF($I$4="Époques du Warp",INDEX('Époques du Warp'!$A$6:$I$17,$I$6,1),IF($I$4="Missions du Warp",INDEX('Missions du Warp'!$A$6:$K$41,$I$6,1),IF($I$4="Chroniques cinéma",INDEX('Chroniques cinéma'!$A$6:$N$14,$I$6,1),IF($I$4="Justice et Enforcers",INDEX('Justice et Enforcers'!$A$6:$H$29,$I$6,1),IF($I$4="THE PIT",INDEX('THE PIT'!$A$6:$G$23,$I$6,1),IF($I$4="Mausolée et DLC",INDEX('Mausolée et DLC'!$A$6:$G$21,$I$6,1),IF($I$4="V5 Transitions des voies",INDEX('V5 Transitions des voies'!$A$6:$K$41,$I$6,1),IF($I$4="V5 Arcs historiques",INDEX('V5 Arcs historiques'!$A$6:$J$17,$I$6,1),IF($I$4="V5 Scènes historiques",INDEX('V5 Scènes historiques'!$A$6:$L$41,$I$6,1),IF($I$4="V5 Prologue jouable",INDEX('V5 Prologue jouable'!$A$6:$M$17,$I$6,1),IF($I$4="Parcours complet",INDEX('Parcours complet'!$A$6:$I$29,$I$6,1),"")))))))))))))))))))),""),"")</x:f>
        <x:v>O6</x:v>
      </x:c>
      <x:c r="C8" s="2"/>
      <x:c r="D8" s="2"/>
      <x:c r="E8" s="2"/>
      <x:c r="F8" s="2"/>
      <x:c r="G8" s="2"/>
      <x:c r="H8" s="2"/>
      <x:c r="I8" s="2"/>
    </x:row>
    <x:row r="9" ht="34" customHeight="1">
      <x:c r="A9" s="14" t="str">
        <x:f>IF($I$6&gt;0,IF($I$4="Les six voies",'Les six voies'!B$5,IF($I$4="Missions des six voies",'Missions des six voies'!B$5,IF($I$4="Campagne commune",'Campagne commune'!B$5,IF($I$4="Socle du jeu",'Socle du jeu'!B$5,IF($I$4="Rangs et fonctions",'Rangs et fonctions'!B$5,IF($I$4="Interactions des voies",'Interactions des voies'!B$5,IF($I$4="Fins des six voies",'Fins des six voies'!B$5,IF($I$4="Contrats des clans",'Contrats des clans'!B$5,IF($I$4="Règles du Warp",'Règles du Warp'!B$5,IF($I$4="Époques du Warp",'Époques du Warp'!B$5,IF($I$4="Missions du Warp",'Missions du Warp'!B$5,IF($I$4="Chroniques cinéma",'Chroniques cinéma'!B$5,IF($I$4="Justice et Enforcers",'Justice et Enforcers'!B$5,IF($I$4="THE PIT",'THE PIT'!B$5,IF($I$4="Mausolée et DLC",'Mausolée et DLC'!B$5,IF($I$4="V5 Transitions des voies",'V5 Transitions des voies'!B$5,IF($I$4="V5 Arcs historiques",'V5 Arcs historiques'!B$5,IF($I$4="V5 Scènes historiques",'V5 Scènes historiques'!B$5,IF($I$4="V5 Prologue jouable",'V5 Prologue jouable'!B$5,IF($I$4="Parcours complet",'Parcours complet'!B$5,"")))))))))))))))))))),"")</x:f>
        <x:v>Titre</x:v>
      </x:c>
      <x:c r="B9" s="14" t="str">
        <x:f>IFERROR(IF($I$6&gt;0,IF($I$4="Les six voies",INDEX('Les six voies'!$A$6:$K$11,$I$6,2),IF($I$4="Missions des six voies",INDEX('Missions des six voies'!$A$6:$M$221,$I$6,2),IF($I$4="Campagne commune",INDEX('Campagne commune'!$A$6:$K$65,$I$6,2),IF($I$4="Socle du jeu",INDEX('Socle du jeu'!$A$6:$G$53,$I$6,2),IF($I$4="Rangs et fonctions",INDEX('Rangs et fonctions'!$A$6:$H$21,$I$6,2),IF($I$4="Interactions des voies",INDEX('Interactions des voies'!$A$6:$I$65,$I$6,2),IF($I$4="Fins des six voies",INDEX('Fins des six voies'!$A$6:$J$23,$I$6,2),IF($I$4="Contrats des clans",INDEX('Contrats des clans'!$A$6:$L$41,$I$6,2),IF($I$4="Règles du Warp",INDEX('Règles du Warp'!$A$6:$G$29,$I$6,2),IF($I$4="Époques du Warp",INDEX('Époques du Warp'!$A$6:$I$17,$I$6,2),IF($I$4="Missions du Warp",INDEX('Missions du Warp'!$A$6:$K$41,$I$6,2),IF($I$4="Chroniques cinéma",INDEX('Chroniques cinéma'!$A$6:$N$14,$I$6,2),IF($I$4="Justice et Enforcers",INDEX('Justice et Enforcers'!$A$6:$H$29,$I$6,2),IF($I$4="THE PIT",INDEX('THE PIT'!$A$6:$G$23,$I$6,2),IF($I$4="Mausolée et DLC",INDEX('Mausolée et DLC'!$A$6:$G$21,$I$6,2),IF($I$4="V5 Transitions des voies",INDEX('V5 Transitions des voies'!$A$6:$K$41,$I$6,2),IF($I$4="V5 Arcs historiques",INDEX('V5 Arcs historiques'!$A$6:$J$17,$I$6,2),IF($I$4="V5 Scènes historiques",INDEX('V5 Scènes historiques'!$A$6:$L$41,$I$6,2),IF($I$4="V5 Prologue jouable",INDEX('V5 Prologue jouable'!$A$6:$M$17,$I$6,2),IF($I$4="Parcours complet",INDEX('Parcours complet'!$A$6:$I$29,$I$6,2),"")))))))))))))))))))),""),"")</x:f>
        <x:v>La Longue Chasse</x:v>
      </x:c>
      <x:c r="C9" s="2"/>
      <x:c r="D9" s="2"/>
      <x:c r="E9" s="2"/>
      <x:c r="F9" s="2"/>
      <x:c r="G9" s="2"/>
      <x:c r="H9" s="2"/>
      <x:c r="I9" s="2"/>
    </x:row>
    <x:row r="10" ht="42" customHeight="1">
      <x:c r="A10" s="13" t="str">
        <x:f>IF($I$6&gt;0,IF($I$4="Les six voies",'Les six voies'!C$5,IF($I$4="Missions des six voies",'Missions des six voies'!C$5,IF($I$4="Campagne commune",'Campagne commune'!C$5,IF($I$4="Socle du jeu",'Socle du jeu'!C$5,IF($I$4="Rangs et fonctions",'Rangs et fonctions'!C$5,IF($I$4="Interactions des voies",'Interactions des voies'!C$5,IF($I$4="Fins des six voies",'Fins des six voies'!C$5,IF($I$4="Contrats des clans",'Contrats des clans'!C$5,IF($I$4="Règles du Warp",'Règles du Warp'!C$5,IF($I$4="Époques du Warp",'Époques du Warp'!C$5,IF($I$4="Missions du Warp",'Missions du Warp'!C$5,IF($I$4="Chroniques cinéma",'Chroniques cinéma'!C$5,IF($I$4="Justice et Enforcers",'Justice et Enforcers'!C$5,IF($I$4="THE PIT",'THE PIT'!C$5,IF($I$4="Mausolée et DLC",'Mausolée et DLC'!C$5,IF($I$4="V5 Transitions des voies",'V5 Transitions des voies'!C$5,IF($I$4="V5 Arcs historiques",'V5 Arcs historiques'!C$5,IF($I$4="V5 Scènes historiques",'V5 Scènes historiques'!C$5,IF($I$4="V5 Prologue jouable",'V5 Prologue jouable'!C$5,IF($I$4="Parcours complet",'Parcours complet'!C$5,"")))))))))))))))))))),"")</x:f>
        <x:v>Promesse</x:v>
      </x:c>
      <x:c r="B10" s="13" t="str">
        <x:f>IFERROR(IF($I$6&gt;0,IF($I$4="Les six voies",INDEX('Les six voies'!$A$6:$K$11,$I$6,3),IF($I$4="Missions des six voies",INDEX('Missions des six voies'!$A$6:$M$221,$I$6,3),IF($I$4="Campagne commune",INDEX('Campagne commune'!$A$6:$K$65,$I$6,3),IF($I$4="Socle du jeu",INDEX('Socle du jeu'!$A$6:$G$53,$I$6,3),IF($I$4="Rangs et fonctions",INDEX('Rangs et fonctions'!$A$6:$H$21,$I$6,3),IF($I$4="Interactions des voies",INDEX('Interactions des voies'!$A$6:$I$65,$I$6,3),IF($I$4="Fins des six voies",INDEX('Fins des six voies'!$A$6:$J$23,$I$6,3),IF($I$4="Contrats des clans",INDEX('Contrats des clans'!$A$6:$L$41,$I$6,3),IF($I$4="Règles du Warp",INDEX('Règles du Warp'!$A$6:$G$29,$I$6,3),IF($I$4="Époques du Warp",INDEX('Époques du Warp'!$A$6:$I$17,$I$6,3),IF($I$4="Missions du Warp",INDEX('Missions du Warp'!$A$6:$K$41,$I$6,3),IF($I$4="Chroniques cinéma",INDEX('Chroniques cinéma'!$A$6:$N$14,$I$6,3),IF($I$4="Justice et Enforcers",INDEX('Justice et Enforcers'!$A$6:$H$29,$I$6,3),IF($I$4="THE PIT",INDEX('THE PIT'!$A$6:$G$23,$I$6,3),IF($I$4="Mausolée et DLC",INDEX('Mausolée et DLC'!$A$6:$G$21,$I$6,3),IF($I$4="V5 Transitions des voies",INDEX('V5 Transitions des voies'!$A$6:$K$41,$I$6,3),IF($I$4="V5 Arcs historiques",INDEX('V5 Arcs historiques'!$A$6:$J$17,$I$6,3),IF($I$4="V5 Scènes historiques",INDEX('V5 Scènes historiques'!$A$6:$L$41,$I$6,3),IF($I$4="V5 Prologue jouable",INDEX('V5 Prologue jouable'!$A$6:$M$17,$I$6,3),IF($I$4="Parcours complet",INDEX('Parcours complet'!$A$6:$I$29,$I$6,3),"")))))))))))))))))))),""),"")</x:f>
        <x:v>De la cohorte à la transmission</x:v>
      </x:c>
      <x:c r="C10" s="2"/>
      <x:c r="D10" s="2"/>
      <x:c r="E10" s="2"/>
      <x:c r="F10" s="2"/>
      <x:c r="G10" s="2"/>
      <x:c r="H10" s="2"/>
      <x:c r="I10" s="2"/>
    </x:row>
    <x:row r="11" ht="42" customHeight="1">
      <x:c r="A11" s="14" t="str">
        <x:f>IF($I$6&gt;0,IF($I$4="Les six voies",'Les six voies'!D$5,IF($I$4="Missions des six voies",'Missions des six voies'!D$5,IF($I$4="Campagne commune",'Campagne commune'!D$5,IF($I$4="Socle du jeu",'Socle du jeu'!D$5,IF($I$4="Rangs et fonctions",'Rangs et fonctions'!D$5,IF($I$4="Interactions des voies",'Interactions des voies'!D$5,IF($I$4="Fins des six voies",'Fins des six voies'!D$5,IF($I$4="Contrats des clans",'Contrats des clans'!D$5,IF($I$4="Règles du Warp",'Règles du Warp'!D$5,IF($I$4="Époques du Warp",'Époques du Warp'!D$5,IF($I$4="Missions du Warp",'Missions du Warp'!D$5,IF($I$4="Chroniques cinéma",'Chroniques cinéma'!D$5,IF($I$4="Justice et Enforcers",'Justice et Enforcers'!D$5,IF($I$4="THE PIT",'THE PIT'!D$5,IF($I$4="Mausolée et DLC",'Mausolée et DLC'!D$5,IF($I$4="V5 Transitions des voies",'V5 Transitions des voies'!D$5,IF($I$4="V5 Arcs historiques",'V5 Arcs historiques'!D$5,IF($I$4="V5 Scènes historiques",'V5 Scènes historiques'!D$5,IF($I$4="V5 Prologue jouable",'V5 Prologue jouable'!D$5,IF($I$4="Parcours complet",'Parcours complet'!D$5,"")))))))))))))))))))),"")</x:f>
        <x:v>Histoire</x:v>
      </x:c>
      <x:c r="B11" s="14" t="str">
        <x:f>IFERROR(IF($I$6&gt;0,IF($I$4="Les six voies",INDEX('Les six voies'!$A$6:$K$11,$I$6,4),IF($I$4="Missions des six voies",INDEX('Missions des six voies'!$A$6:$M$221,$I$6,4),IF($I$4="Campagne commune",INDEX('Campagne commune'!$A$6:$K$65,$I$6,4),IF($I$4="Socle du jeu",INDEX('Socle du jeu'!$A$6:$G$53,$I$6,4),IF($I$4="Rangs et fonctions",INDEX('Rangs et fonctions'!$A$6:$H$21,$I$6,4),IF($I$4="Interactions des voies",INDEX('Interactions des voies'!$A$6:$I$65,$I$6,4),IF($I$4="Fins des six voies",INDEX('Fins des six voies'!$A$6:$J$23,$I$6,4),IF($I$4="Contrats des clans",INDEX('Contrats des clans'!$A$6:$L$41,$I$6,4),IF($I$4="Règles du Warp",INDEX('Règles du Warp'!$A$6:$G$29,$I$6,4),IF($I$4="Époques du Warp",INDEX('Époques du Warp'!$A$6:$I$17,$I$6,4),IF($I$4="Missions du Warp",INDEX('Missions du Warp'!$A$6:$K$41,$I$6,4),IF($I$4="Chroniques cinéma",INDEX('Chroniques cinéma'!$A$6:$N$14,$I$6,4),IF($I$4="Justice et Enforcers",INDEX('Justice et Enforcers'!$A$6:$H$29,$I$6,4),IF($I$4="THE PIT",INDEX('THE PIT'!$A$6:$G$23,$I$6,4),IF($I$4="Mausolée et DLC",INDEX('Mausolée et DLC'!$A$6:$G$21,$I$6,4),IF($I$4="V5 Transitions des voies",INDEX('V5 Transitions des voies'!$A$6:$K$41,$I$6,4),IF($I$4="V5 Arcs historiques",INDEX('V5 Arcs historiques'!$A$6:$J$17,$I$6,4),IF($I$4="V5 Scènes historiques",INDEX('V5 Scènes historiques'!$A$6:$L$41,$I$6,4),IF($I$4="V5 Prologue jouable",INDEX('V5 Prologue jouable'!$A$6:$M$17,$I$6,4),IF($I$4="Parcours complet",INDEX('Parcours complet'!$A$6:$I$29,$I$6,4),"")))))))))))))))))))),""),"")</x:f>
        <x:v>Histoire originale de l’utilisateur : enfance, formation dans une cohorte, rivalité, maîtrise des chasses et transmission. Les cinq autres voies sont des alternatives de départ.</x:v>
      </x:c>
      <x:c r="C11" s="2"/>
      <x:c r="D11" s="2"/>
      <x:c r="E11" s="2"/>
      <x:c r="F11" s="2"/>
      <x:c r="G11" s="2"/>
      <x:c r="H11" s="2"/>
      <x:c r="I11" s="2"/>
    </x:row>
    <x:row r="12" ht="57" customHeight="1">
      <x:c r="A12" s="13" t="str">
        <x:f>IF($I$6&gt;0,IF($I$4="Les six voies",'Les six voies'!E$5,IF($I$4="Missions des six voies",'Missions des six voies'!E$5,IF($I$4="Campagne commune",'Campagne commune'!E$5,IF($I$4="Socle du jeu",'Socle du jeu'!E$5,IF($I$4="Rangs et fonctions",'Rangs et fonctions'!E$5,IF($I$4="Interactions des voies",'Interactions des voies'!E$5,IF($I$4="Fins des six voies",'Fins des six voies'!E$5,IF($I$4="Contrats des clans",'Contrats des clans'!E$5,IF($I$4="Règles du Warp",'Règles du Warp'!E$5,IF($I$4="Époques du Warp",'Époques du Warp'!E$5,IF($I$4="Missions du Warp",'Missions du Warp'!E$5,IF($I$4="Chroniques cinéma",'Chroniques cinéma'!E$5,IF($I$4="Justice et Enforcers",'Justice et Enforcers'!E$5,IF($I$4="THE PIT",'THE PIT'!E$5,IF($I$4="Mausolée et DLC",'Mausolée et DLC'!E$5,IF($I$4="V5 Transitions des voies",'V5 Transitions des voies'!E$5,IF($I$4="V5 Arcs historiques",'V5 Arcs historiques'!E$5,IF($I$4="V5 Scènes historiques",'V5 Scènes historiques'!E$5,IF($I$4="V5 Prologue jouable",'V5 Prologue jouable'!E$5,IF($I$4="Parcours complet",'Parcours complet'!E$5,"")))))))))))))))))))),"")</x:f>
        <x:v>Personnages</x:v>
      </x:c>
      <x:c r="B12" s="13" t="str">
        <x:f>IFERROR(IF($I$6&gt;0,IF($I$4="Les six voies",INDEX('Les six voies'!$A$6:$K$11,$I$6,5),IF($I$4="Missions des six voies",INDEX('Missions des six voies'!$A$6:$M$221,$I$6,5),IF($I$4="Campagne commune",INDEX('Campagne commune'!$A$6:$K$65,$I$6,5),IF($I$4="Socle du jeu",INDEX('Socle du jeu'!$A$6:$G$53,$I$6,5),IF($I$4="Rangs et fonctions",INDEX('Rangs et fonctions'!$A$6:$H$21,$I$6,5),IF($I$4="Interactions des voies",INDEX('Interactions des voies'!$A$6:$I$65,$I$6,5),IF($I$4="Fins des six voies",INDEX('Fins des six voies'!$A$6:$J$23,$I$6,5),IF($I$4="Contrats des clans",INDEX('Contrats des clans'!$A$6:$L$41,$I$6,5),IF($I$4="Règles du Warp",INDEX('Règles du Warp'!$A$6:$G$29,$I$6,5),IF($I$4="Époques du Warp",INDEX('Époques du Warp'!$A$6:$I$17,$I$6,5),IF($I$4="Missions du Warp",INDEX('Missions du Warp'!$A$6:$K$41,$I$6,5),IF($I$4="Chroniques cinéma",INDEX('Chroniques cinéma'!$A$6:$N$14,$I$6,5),IF($I$4="Justice et Enforcers",INDEX('Justice et Enforcers'!$A$6:$H$29,$I$6,5),IF($I$4="THE PIT",INDEX('THE PIT'!$A$6:$G$23,$I$6,5),IF($I$4="Mausolée et DLC",INDEX('Mausolée et DLC'!$A$6:$G$21,$I$6,5),IF($I$4="V5 Transitions des voies",INDEX('V5 Transitions des voies'!$A$6:$K$41,$I$6,5),IF($I$4="V5 Arcs historiques",INDEX('V5 Arcs historiques'!$A$6:$J$17,$I$6,5),IF($I$4="V5 Scènes historiques",INDEX('V5 Scènes historiques'!$A$6:$L$41,$I$6,5),IF($I$4="V5 Prologue jouable",INDEX('V5 Prologue jouable'!$A$6:$M$17,$I$6,5),IF($I$4="Parcours complet",INDEX('Parcours complet'!$A$6:$I$29,$I$6,5),"")))))))))))))))))))),""),"")</x:f>
        <x:v>Saar, instructeur de la cohorte ; Harek, rival qui progresse aussi ; Yena et Tov, partenaires dont les styles changent.</x:v>
      </x:c>
      <x:c r="C12" s="2"/>
      <x:c r="D12" s="2"/>
      <x:c r="E12" s="2"/>
      <x:c r="F12" s="2"/>
      <x:c r="G12" s="2"/>
      <x:c r="H12" s="2"/>
      <x:c r="I12" s="2"/>
    </x:row>
    <x:row r="13" ht="72" customHeight="1">
      <x:c r="A13" s="14" t="str">
        <x:f>IF($I$6&gt;0,IF($I$4="Les six voies",'Les six voies'!F$5,IF($I$4="Missions des six voies",'Missions des six voies'!F$5,IF($I$4="Campagne commune",'Campagne commune'!F$5,IF($I$4="Socle du jeu",'Socle du jeu'!F$5,IF($I$4="Rangs et fonctions",'Rangs et fonctions'!F$5,IF($I$4="Interactions des voies",'Interactions des voies'!F$5,IF($I$4="Fins des six voies",'Fins des six voies'!F$5,IF($I$4="Contrats des clans",'Contrats des clans'!F$5,IF($I$4="Règles du Warp",'Règles du Warp'!F$5,IF($I$4="Époques du Warp",'Époques du Warp'!F$5,IF($I$4="Missions du Warp",'Missions du Warp'!F$5,IF($I$4="Chroniques cinéma",'Chroniques cinéma'!F$5,IF($I$4="Justice et Enforcers",'Justice et Enforcers'!F$5,IF($I$4="THE PIT",'THE PIT'!F$5,IF($I$4="Mausolée et DLC",'Mausolée et DLC'!F$5,IF($I$4="V5 Transitions des voies",'V5 Transitions des voies'!F$5,IF($I$4="V5 Arcs historiques",'V5 Arcs historiques'!F$5,IF($I$4="V5 Scènes historiques",'V5 Scènes historiques'!F$5,IF($I$4="V5 Prologue jouable",'V5 Prologue jouable'!F$5,IF($I$4="Parcours complet",'Parcours complet'!F$5,"")))))))))))))))))))),"")</x:f>
        <x:v>Style de jeu</x:v>
      </x:c>
      <x:c r="B13" s="14" t="str">
        <x:f>IFERROR(IF($I$6&gt;0,IF($I$4="Les six voies",INDEX('Les six voies'!$A$6:$K$11,$I$6,6),IF($I$4="Missions des six voies",INDEX('Missions des six voies'!$A$6:$M$221,$I$6,6),IF($I$4="Campagne commune",INDEX('Campagne commune'!$A$6:$K$65,$I$6,6),IF($I$4="Socle du jeu",INDEX('Socle du jeu'!$A$6:$G$53,$I$6,6),IF($I$4="Rangs et fonctions",INDEX('Rangs et fonctions'!$A$6:$H$21,$I$6,6),IF($I$4="Interactions des voies",INDEX('Interactions des voies'!$A$6:$I$65,$I$6,6),IF($I$4="Fins des six voies",INDEX('Fins des six voies'!$A$6:$J$23,$I$6,6),IF($I$4="Contrats des clans",INDEX('Contrats des clans'!$A$6:$L$41,$I$6,6),IF($I$4="Règles du Warp",INDEX('Règles du Warp'!$A$6:$G$29,$I$6,6),IF($I$4="Époques du Warp",INDEX('Époques du Warp'!$A$6:$I$17,$I$6,6),IF($I$4="Missions du Warp",INDEX('Missions du Warp'!$A$6:$K$41,$I$6,6),IF($I$4="Chroniques cinéma",INDEX('Chroniques cinéma'!$A$6:$N$14,$I$6,6),IF($I$4="Justice et Enforcers",INDEX('Justice et Enforcers'!$A$6:$H$29,$I$6,6),IF($I$4="THE PIT",INDEX('THE PIT'!$A$6:$G$23,$I$6,6),IF($I$4="Mausolée et DLC",INDEX('Mausolée et DLC'!$A$6:$G$21,$I$6,6),IF($I$4="V5 Transitions des voies",INDEX('V5 Transitions des voies'!$A$6:$K$41,$I$6,6),IF($I$4="V5 Arcs historiques",INDEX('V5 Arcs historiques'!$A$6:$J$17,$I$6,6),IF($I$4="V5 Scènes historiques",INDEX('V5 Scènes historiques'!$A$6:$L$41,$I$6,6),IF($I$4="V5 Prologue jouable",INDEX('V5 Prologue jouable'!$A$6:$M$17,$I$6,6),IF($I$4="Parcours complet",INDEX('Parcours complet'!$A$6:$I$29,$I$6,6),"")))))))))))))))))))),""),"")</x:f>
        <x:v>Apprendre les outils, faire des choix dans la triade, développer sa chasse personnelle puis enseigner sans effacer les élèves.</x:v>
      </x:c>
      <x:c r="C13" s="2"/>
      <x:c r="D13" s="2"/>
      <x:c r="E13" s="2"/>
      <x:c r="F13" s="2"/>
      <x:c r="G13" s="2"/>
      <x:c r="H13" s="2"/>
      <x:c r="I13" s="2"/>
    </x:row>
    <x:row r="14" ht="57" customHeight="1">
      <x:c r="A14" s="13" t="str">
        <x:f>IF($I$6&gt;0,IF($I$4="Les six voies",'Les six voies'!G$5,IF($I$4="Missions des six voies",'Missions des six voies'!G$5,IF($I$4="Campagne commune",'Campagne commune'!G$5,IF($I$4="Socle du jeu",'Socle du jeu'!G$5,IF($I$4="Rangs et fonctions",'Rangs et fonctions'!G$5,IF($I$4="Interactions des voies",'Interactions des voies'!G$5,IF($I$4="Fins des six voies",'Fins des six voies'!G$5,IF($I$4="Contrats des clans",'Contrats des clans'!G$5,IF($I$4="Règles du Warp",'Règles du Warp'!G$5,IF($I$4="Époques du Warp",'Époques du Warp'!G$5,IF($I$4="Missions du Warp",'Missions du Warp'!G$5,IF($I$4="Chroniques cinéma",'Chroniques cinéma'!G$5,IF($I$4="Justice et Enforcers",'Justice et Enforcers'!G$5,IF($I$4="THE PIT",'THE PIT'!G$5,IF($I$4="Mausolée et DLC",'Mausolée et DLC'!G$5,IF($I$4="V5 Transitions des voies",'V5 Transitions des voies'!G$5,IF($I$4="V5 Arcs historiques",'V5 Arcs historiques'!G$5,IF($I$4="V5 Scènes historiques",'V5 Scènes historiques'!G$5,IF($I$4="V5 Prologue jouable",'V5 Prologue jouable'!G$5,IF($I$4="Parcours complet",'Parcours complet'!G$5,"")))))))))))))))))))),"")</x:f>
        <x:v>Directions de fin</x:v>
      </x:c>
      <x:c r="B14" s="13" t="str">
        <x:f>IFERROR(IF($I$6&gt;0,IF($I$4="Les six voies",INDEX('Les six voies'!$A$6:$K$11,$I$6,7),IF($I$4="Missions des six voies",INDEX('Missions des six voies'!$A$6:$M$221,$I$6,7),IF($I$4="Campagne commune",INDEX('Campagne commune'!$A$6:$K$65,$I$6,7),IF($I$4="Socle du jeu",INDEX('Socle du jeu'!$A$6:$G$53,$I$6,7),IF($I$4="Rangs et fonctions",INDEX('Rangs et fonctions'!$A$6:$H$21,$I$6,7),IF($I$4="Interactions des voies",INDEX('Interactions des voies'!$A$6:$I$65,$I$6,7),IF($I$4="Fins des six voies",INDEX('Fins des six voies'!$A$6:$J$23,$I$6,7),IF($I$4="Contrats des clans",INDEX('Contrats des clans'!$A$6:$L$41,$I$6,7),IF($I$4="Règles du Warp",INDEX('Règles du Warp'!$A$6:$G$29,$I$6,7),IF($I$4="Époques du Warp",INDEX('Époques du Warp'!$A$6:$I$17,$I$6,7),IF($I$4="Missions du Warp",INDEX('Missions du Warp'!$A$6:$K$41,$I$6,7),IF($I$4="Chroniques cinéma",INDEX('Chroniques cinéma'!$A$6:$N$14,$I$6,7),IF($I$4="Justice et Enforcers",INDEX('Justice et Enforcers'!$A$6:$H$29,$I$6,7),IF($I$4="THE PIT",INDEX('THE PIT'!$A$6:$G$23,$I$6,7),IF($I$4="Mausolée et DLC",INDEX('Mausolée et DLC'!$A$6:$G$21,$I$6,7),IF($I$4="V5 Transitions des voies",INDEX('V5 Transitions des voies'!$A$6:$K$41,$I$6,7),IF($I$4="V5 Arcs historiques",INDEX('V5 Arcs historiques'!$A$6:$J$17,$I$6,7),IF($I$4="V5 Scènes historiques",INDEX('V5 Scènes historiques'!$A$6:$L$41,$I$6,7),IF($I$4="V5 Prologue jouable",INDEX('V5 Prologue jouable'!$A$6:$M$17,$I$6,7),IF($I$4="Parcours complet",INDEX('Parcours complet'!$A$6:$I$29,$I$6,7),"")))))))))))))))))))),""),"")</x:f>
        <x:v>Ouvrir une maison d’enseignement ; poursuivre la chasse avec un cercle choisi ; transmettre ses outils et devenir explorateur.</x:v>
      </x:c>
      <x:c r="C14" s="2"/>
      <x:c r="D14" s="2"/>
      <x:c r="E14" s="2"/>
      <x:c r="F14" s="2"/>
      <x:c r="G14" s="2"/>
      <x:c r="H14" s="2"/>
      <x:c r="I14" s="2"/>
    </x:row>
    <x:row r="15" ht="57" customHeight="1">
      <x:c r="A15" s="14" t="str">
        <x:f>IF($I$6&gt;0,IF($I$4="Les six voies",'Les six voies'!H$5,IF($I$4="Missions des six voies",'Missions des six voies'!H$5,IF($I$4="Campagne commune",'Campagne commune'!H$5,IF($I$4="Rangs et fonctions",'Rangs et fonctions'!H$5,IF($I$4="Interactions des voies",'Interactions des voies'!H$5,IF($I$4="Fins des six voies",'Fins des six voies'!H$5,IF($I$4="Contrats des clans",'Contrats des clans'!H$5,IF($I$4="Époques du Warp",'Époques du Warp'!H$5,IF($I$4="Missions du Warp",'Missions du Warp'!H$5,IF($I$4="Chroniques cinéma",'Chroniques cinéma'!H$5,IF($I$4="Justice et Enforcers",'Justice et Enforcers'!H$5,IF($I$4="V5 Transitions des voies",'V5 Transitions des voies'!H$5,IF($I$4="V5 Arcs historiques",'V5 Arcs historiques'!H$5,IF($I$4="V5 Scènes historiques",'V5 Scènes historiques'!H$5,IF($I$4="V5 Prologue jouable",'V5 Prologue jouable'!H$5,IF($I$4="Parcours complet",'Parcours complet'!H$5,"")))))))))))))))),"")</x:f>
        <x:v>Cohérence</x:v>
      </x:c>
      <x:c r="B15" s="14" t="str">
        <x:f>IFERROR(IF($I$6&gt;0,IF($I$4="Les six voies",INDEX('Les six voies'!$A$6:$K$11,$I$6,8),IF($I$4="Missions des six voies",INDEX('Missions des six voies'!$A$6:$M$221,$I$6,8),IF($I$4="Campagne commune",INDEX('Campagne commune'!$A$6:$K$65,$I$6,8),IF($I$4="Rangs et fonctions",INDEX('Rangs et fonctions'!$A$6:$H$21,$I$6,8),IF($I$4="Interactions des voies",INDEX('Interactions des voies'!$A$6:$I$65,$I$6,8),IF($I$4="Fins des six voies",INDEX('Fins des six voies'!$A$6:$J$23,$I$6,8),IF($I$4="Contrats des clans",INDEX('Contrats des clans'!$A$6:$L$41,$I$6,8),IF($I$4="Époques du Warp",INDEX('Époques du Warp'!$A$6:$I$17,$I$6,8),IF($I$4="Missions du Warp",INDEX('Missions du Warp'!$A$6:$K$41,$I$6,8),IF($I$4="Chroniques cinéma",INDEX('Chroniques cinéma'!$A$6:$N$14,$I$6,8),IF($I$4="Justice et Enforcers",INDEX('Justice et Enforcers'!$A$6:$H$29,$I$6,8),IF($I$4="V5 Transitions des voies",INDEX('V5 Transitions des voies'!$A$6:$K$41,$I$6,8),IF($I$4="V5 Arcs historiques",INDEX('V5 Arcs historiques'!$A$6:$J$17,$I$6,8),IF($I$4="V5 Scènes historiques",INDEX('V5 Scènes historiques'!$A$6:$L$41,$I$6,8),IF($I$4="V5 Prologue jouable",INDEX('V5 Prologue jouable'!$A$6:$M$17,$I$6,8),IF($I$4="Parcours complet",INDEX('Parcours complet'!$A$6:$I$29,$I$6,8),"")))))))))))))))),""),"")</x:f>
        <x:v>Aucun père hostile, ancêtre frauduleux ou désastre obligatoire n’est ajouté à l’histoire originale par défaut.</x:v>
      </x:c>
      <x:c r="C15" s="2"/>
      <x:c r="D15" s="2"/>
      <x:c r="E15" s="2"/>
      <x:c r="F15" s="2"/>
      <x:c r="G15" s="2"/>
      <x:c r="H15" s="2"/>
      <x:c r="I15" s="2"/>
    </x:row>
    <x:row r="16" ht="57" customHeight="1">
      <x:c r="A16" s="13" t="str">
        <x:f>IF($I$6&gt;0,IF($I$4="Les six voies",'Les six voies'!I$5,IF($I$4="Missions des six voies",'Missions des six voies'!I$5,IF($I$4="Campagne commune",'Campagne commune'!I$5,IF($I$4="Interactions des voies",'Interactions des voies'!I$5,IF($I$4="Fins des six voies",'Fins des six voies'!I$5,IF($I$4="Contrats des clans",'Contrats des clans'!I$5,IF($I$4="Époques du Warp",'Époques du Warp'!I$5,IF($I$4="Missions du Warp",'Missions du Warp'!I$5,IF($I$4="Chroniques cinéma",'Chroniques cinéma'!I$5,IF($I$4="V5 Transitions des voies",'V5 Transitions des voies'!I$5,IF($I$4="V5 Arcs historiques",'V5 Arcs historiques'!I$5,IF($I$4="V5 Scènes historiques",'V5 Scènes historiques'!I$5,IF($I$4="V5 Prologue jouable",'V5 Prologue jouable'!I$5,IF($I$4="Parcours complet",'Parcours complet'!I$5,"")))))))))))))),"")</x:f>
        <x:v>Structure</x:v>
      </x:c>
      <x:c r="B16" s="13" t="str">
        <x:f>IFERROR(IF($I$6&gt;0,IF($I$4="Les six voies",INDEX('Les six voies'!$A$6:$K$11,$I$6,9),IF($I$4="Missions des six voies",INDEX('Missions des six voies'!$A$6:$M$221,$I$6,9),IF($I$4="Campagne commune",INDEX('Campagne commune'!$A$6:$K$65,$I$6,9),IF($I$4="Interactions des voies",INDEX('Interactions des voies'!$A$6:$I$65,$I$6,9),IF($I$4="Fins des six voies",INDEX('Fins des six voies'!$A$6:$J$23,$I$6,9),IF($I$4="Contrats des clans",INDEX('Contrats des clans'!$A$6:$L$41,$I$6,9),IF($I$4="Époques du Warp",INDEX('Époques du Warp'!$A$6:$I$17,$I$6,9),IF($I$4="Missions du Warp",INDEX('Missions du Warp'!$A$6:$K$41,$I$6,9),IF($I$4="Chroniques cinéma",INDEX('Chroniques cinéma'!$A$6:$N$14,$I$6,9),IF($I$4="V5 Transitions des voies",INDEX('V5 Transitions des voies'!$A$6:$K$41,$I$6,9),IF($I$4="V5 Arcs historiques",INDEX('V5 Arcs historiques'!$A$6:$J$17,$I$6,9),IF($I$4="V5 Scènes historiques",INDEX('V5 Scènes historiques'!$A$6:$L$41,$I$6,9),IF($I$4="V5 Prologue jouable",INDEX('V5 Prologue jouable'!$A$6:$M$17,$I$6,9),IF($I$4="Parcours complet",INDEX('Parcours complet'!$A$6:$I$29,$I$6,9),"")))))))))))))),""),"")</x:f>
        <x:v>36 missions propres, six actes ; jalons de rang possédés par la campagne commune. Trois fins exclusives choisies à Elite, puis six missions de prolongement.</x:v>
      </x:c>
      <x:c r="C16" s="2"/>
      <x:c r="D16" s="2"/>
      <x:c r="E16" s="2"/>
      <x:c r="F16" s="2"/>
      <x:c r="G16" s="2"/>
      <x:c r="H16" s="2"/>
      <x:c r="I16" s="2"/>
    </x:row>
    <x:row r="17" ht="42" customHeight="1">
      <x:c r="A17" s="14" t="str">
        <x:f>IF($I$6&gt;0,IF($I$4="Les six voies",'Les six voies'!J$5,IF($I$4="Missions des six voies",'Missions des six voies'!J$5,IF($I$4="Campagne commune",'Campagne commune'!J$5,IF($I$4="Fins des six voies",'Fins des six voies'!J$5,IF($I$4="Contrats des clans",'Contrats des clans'!J$5,IF($I$4="Missions du Warp",'Missions du Warp'!J$5,IF($I$4="Chroniques cinéma",'Chroniques cinéma'!J$5,IF($I$4="V5 Transitions des voies",'V5 Transitions des voies'!J$5,IF($I$4="V5 Arcs historiques",'V5 Arcs historiques'!J$5,IF($I$4="V5 Scènes historiques",'V5 Scènes historiques'!J$5,IF($I$4="V5 Prologue jouable",'V5 Prologue jouable'!J$5,""))))))))))),"")</x:f>
        <x:v>Statut dans le lore</x:v>
      </x:c>
      <x:c r="B17" s="14" t="str">
        <x:f>IFERROR(IF($I$6&gt;0,IF($I$4="Les six voies",INDEX('Les six voies'!$A$6:$K$11,$I$6,10),IF($I$4="Missions des six voies",INDEX('Missions des six voies'!$A$6:$M$221,$I$6,10),IF($I$4="Campagne commune",INDEX('Campagne commune'!$A$6:$K$65,$I$6,10),IF($I$4="Fins des six voies",INDEX('Fins des six voies'!$A$6:$J$23,$I$6,10),IF($I$4="Contrats des clans",INDEX('Contrats des clans'!$A$6:$L$41,$I$6,10),IF($I$4="Missions du Warp",INDEX('Missions du Warp'!$A$6:$K$41,$I$6,10),IF($I$4="Chroniques cinéma",INDEX('Chroniques cinéma'!$A$6:$N$14,$I$6,10),IF($I$4="V5 Transitions des voies",INDEX('V5 Transitions des voies'!$A$6:$K$41,$I$6,10),IF($I$4="V5 Arcs historiques",INDEX('V5 Arcs historiques'!$A$6:$J$17,$I$6,10),IF($I$4="V5 Scènes historiques",INDEX('V5 Scènes historiques'!$A$6:$L$41,$I$6,10),IF($I$4="V5 Prologue jouable",INDEX('V5 Prologue jouable'!$A$6:$M$17,$I$6,10),""))))))))))),""),"")</x:f>
        <x:v>Création du projet</x:v>
      </x:c>
      <x:c r="C17" s="2"/>
      <x:c r="D17" s="2"/>
      <x:c r="E17" s="2"/>
      <x:c r="F17" s="2"/>
      <x:c r="G17" s="2"/>
      <x:c r="H17" s="2"/>
      <x:c r="I17" s="2"/>
    </x:row>
    <x:row r="18" ht="72" customHeight="1">
      <x:c r="A18" s="13" t="str">
        <x:f>IF($I$6&gt;0,IF($I$4="Les six voies",'Les six voies'!K$5,IF($I$4="Missions des six voies",'Missions des six voies'!K$5,IF($I$4="Campagne commune",'Campagne commune'!K$5,IF($I$4="Contrats des clans",'Contrats des clans'!K$5,IF($I$4="Missions du Warp",'Missions du Warp'!K$5,IF($I$4="Chroniques cinéma",'Chroniques cinéma'!K$5,IF($I$4="V5 Transitions des voies",'V5 Transitions des voies'!K$5,IF($I$4="V5 Scènes historiques",'V5 Scènes historiques'!K$5,IF($I$4="V5 Prologue jouable",'V5 Prologue jouable'!K$5,""))))))))),"")</x:f>
        <x:v>Provenance</x:v>
      </x:c>
      <x:c r="B18" s="13" t="str">
        <x:f>IFERROR(IF($I$6&gt;0,IF($I$4="Les six voies",INDEX('Les six voies'!$A$6:$K$11,$I$6,11),IF($I$4="Missions des six voies",INDEX('Missions des six voies'!$A$6:$M$221,$I$6,11),IF($I$4="Campagne commune",INDEX('Campagne commune'!$A$6:$K$65,$I$6,11),IF($I$4="Contrats des clans",INDEX('Contrats des clans'!$A$6:$L$41,$I$6,11),IF($I$4="Missions du Warp",INDEX('Missions du Warp'!$A$6:$K$41,$I$6,11),IF($I$4="Chroniques cinéma",INDEX('Chroniques cinéma'!$A$6:$N$14,$I$6,11),IF($I$4="V5 Transitions des voies",INDEX('V5 Transitions des voies'!$A$6:$K$41,$I$6,11),IF($I$4="V5 Scènes historiques",INDEX('V5 Scènes historiques'!$A$6:$L$41,$I$6,11),IF($I$4="V5 Prologue jouable",INDEX('V5 Prologue jouable'!$A$6:$M$17,$I$6,11),""))))))))),""),"")</x:f>
        <x:v>Reconstitution documentée V4 — nouvelle rédaction V5</x:v>
      </x:c>
      <x:c r="C18" s="2"/>
      <x:c r="D18" s="2"/>
      <x:c r="E18" s="2"/>
      <x:c r="F18" s="2"/>
      <x:c r="G18" s="2"/>
      <x:c r="H18" s="2"/>
      <x:c r="I18" s="2"/>
    </x:row>
    <x:row r="19" ht="42" customHeight="1">
      <x:c r="A19" s="14" t="str">
        <x:f>IF($I$6&gt;0,IF($I$4="Missions des six voies",'Missions des six voies'!L$5,IF($I$4="Contrats des clans",'Contrats des clans'!L$5,IF($I$4="Chroniques cinéma",'Chroniques cinéma'!L$5,IF($I$4="V5 Scènes historiques",'V5 Scènes historiques'!L$5,IF($I$4="V5 Prologue jouable",'V5 Prologue jouable'!L$5,""))))),"")</x:f>
      </x:c>
      <x:c r="B19" s="14" t="str">
        <x:f>IFERROR(IF($I$6&gt;0,IF($I$4="Missions des six voies",INDEX('Missions des six voies'!$A$6:$M$221,$I$6,12),IF($I$4="Contrats des clans",INDEX('Contrats des clans'!$A$6:$L$41,$I$6,12),IF($I$4="Chroniques cinéma",TEXT(INDEX('Chroniques cinéma'!$A$6:$N$14,$I$6,12),"dd/mm/yyyy"),IF($I$4="V5 Scènes historiques",INDEX('V5 Scènes historiques'!$A$6:$L$41,$I$6,12),IF($I$4="V5 Prologue jouable",INDEX('V5 Prologue jouable'!$A$6:$M$17,$I$6,12),""))))),""),"")</x:f>
      </x:c>
      <x:c r="C19" s="2"/>
      <x:c r="D19" s="2"/>
      <x:c r="E19" s="2"/>
      <x:c r="F19" s="2"/>
      <x:c r="G19" s="2"/>
      <x:c r="H19" s="2"/>
      <x:c r="I19" s="2"/>
    </x:row>
    <x:row r="20" ht="34" customHeight="1">
      <x:c r="A20" s="13" t="str">
        <x:f>IF($I$6&gt;0,IF($I$4="Missions des six voies",'Missions des six voies'!M$5,IF($I$4="Chroniques cinéma",'Chroniques cinéma'!M$5,IF($I$4="V5 Prologue jouable",'V5 Prologue jouable'!M$5,""))),"")</x:f>
      </x:c>
      <x:c r="B20" s="13" t="str">
        <x:f>IFERROR(IF($I$6&gt;0,IF($I$4="Missions des six voies",INDEX('Missions des six voies'!$A$6:$M$221,$I$6,13),IF($I$4="Chroniques cinéma",INDEX('Chroniques cinéma'!$A$6:$N$14,$I$6,13),IF($I$4="V5 Prologue jouable",INDEX('V5 Prologue jouable'!$A$6:$M$17,$I$6,13),""))),""),"")</x:f>
      </x:c>
      <x:c r="C20" s="2"/>
      <x:c r="D20" s="2"/>
      <x:c r="E20" s="2"/>
      <x:c r="F20" s="2"/>
      <x:c r="G20" s="2"/>
      <x:c r="H20" s="2"/>
      <x:c r="I20" s="2"/>
    </x:row>
    <x:row r="21" ht="34" customHeight="1">
      <x:c r="A21" s="14" t="str">
        <x:f>IF($I$6&gt;0,IF($I$4="Chroniques cinéma",'Chroniques cinéma'!N$5,""),"")</x:f>
      </x:c>
      <x:c r="B21" s="14" t="str">
        <x:f>IFERROR(IF($I$6&gt;0,IF($I$4="Chroniques cinéma",INDEX('Chroniques cinéma'!$A$6:$N$14,$I$6,14),""),""),"")</x:f>
      </x:c>
      <x:c r="C21" s="2"/>
      <x:c r="D21" s="2"/>
      <x:c r="E21" s="2"/>
      <x:c r="F21" s="2"/>
      <x:c r="G21" s="2"/>
      <x:c r="H21" s="2"/>
      <x:c r="I21" s="2"/>
    </x:row>
    <x:row r="22">
      <x:c r="A22" s="2"/>
      <x:c r="B22" s="2"/>
      <x:c r="C22" s="2"/>
      <x:c r="D22" s="2"/>
      <x:c r="E22" s="2"/>
      <x:c r="F22" s="2"/>
      <x:c r="G22" s="2"/>
      <x:c r="H22" s="2"/>
      <x:c r="I22" s="2"/>
    </x:row>
    <x:row r="23">
      <x:c r="A23" s="2"/>
      <x:c r="B23" s="2"/>
      <x:c r="C23" s="2"/>
      <x:c r="D23" s="2"/>
      <x:c r="E23" s="2"/>
      <x:c r="F23" s="2"/>
      <x:c r="G23" s="2"/>
      <x:c r="H23" s="2"/>
      <x:c r="I23" s="2"/>
    </x:row>
    <x:row r="24">
      <x:c r="A24" s="2"/>
      <x:c r="B24" s="2"/>
      <x:c r="C24" s="2"/>
      <x:c r="D24" s="2"/>
      <x:c r="E24" s="2"/>
      <x:c r="F24" s="2"/>
      <x:c r="G24" s="2"/>
      <x:c r="H24" s="2"/>
      <x:c r="I24" s="2"/>
    </x:row>
    <x:row r="25">
      <x:c r="A25" s="2"/>
      <x:c r="B25" s="2"/>
      <x:c r="C25" s="2"/>
      <x:c r="D25" s="2"/>
      <x:c r="E25" s="2"/>
      <x:c r="F25" s="2"/>
      <x:c r="G25" s="2"/>
      <x:c r="H25" s="2"/>
      <x:c r="I25" s="2"/>
    </x:row>
    <x:row r="26">
      <x:c r="A26" s="2"/>
      <x:c r="B26" s="2"/>
      <x:c r="C26" s="2"/>
      <x:c r="D26" s="2"/>
      <x:c r="E26" s="2"/>
      <x:c r="F26" s="2"/>
      <x:c r="G26" s="2"/>
      <x:c r="H26" s="2"/>
      <x:c r="I26" s="2"/>
    </x:row>
    <x:row r="27">
      <x:c r="A27" s="2"/>
      <x:c r="B27" s="2"/>
      <x:c r="C27" s="2"/>
      <x:c r="D27" s="2"/>
      <x:c r="E27" s="2"/>
      <x:c r="F27" s="2"/>
      <x:c r="G27" s="2"/>
      <x:c r="H27" s="2"/>
      <x:c r="I27" s="2"/>
    </x:row>
    <x:row r="28">
      <x:c r="A28" s="2"/>
      <x:c r="B28" s="2"/>
      <x:c r="C28" s="2"/>
      <x:c r="D28" s="2"/>
      <x:c r="E28" s="2"/>
      <x:c r="F28" s="2"/>
      <x:c r="G28" s="2"/>
      <x:c r="H28" s="2"/>
      <x:c r="I28" s="2"/>
    </x:row>
    <x:row r="29">
      <x:c r="A29" s="2"/>
      <x:c r="B29" s="2"/>
      <x:c r="C29" s="2"/>
      <x:c r="D29" s="2"/>
      <x:c r="E29" s="2"/>
      <x:c r="F29" s="2"/>
      <x:c r="G29" s="2"/>
      <x:c r="H29" s="2"/>
      <x:c r="I29" s="2"/>
    </x:row>
    <x:row r="30">
      <x:c r="A30" s="2"/>
      <x:c r="B30" s="2"/>
      <x:c r="C30" s="2"/>
      <x:c r="D30" s="2"/>
      <x:c r="E30" s="2"/>
      <x:c r="F30" s="2"/>
      <x:c r="G30" s="2"/>
      <x:c r="H30" s="2"/>
      <x:c r="I30" s="2"/>
    </x:row>
    <x:row r="31">
      <x:c r="A31" s="2"/>
      <x:c r="B31" s="2"/>
      <x:c r="C31" s="2"/>
      <x:c r="D31" s="2"/>
      <x:c r="E31" s="2"/>
      <x:c r="F31" s="2"/>
      <x:c r="G31" s="2"/>
      <x:c r="H31" s="2"/>
      <x:c r="I31" s="2"/>
    </x:row>
    <x:row r="32">
      <x:c r="A32" s="2"/>
      <x:c r="B32" s="2"/>
      <x:c r="C32" s="2"/>
      <x:c r="D32" s="2"/>
      <x:c r="E32" s="2"/>
      <x:c r="F32" s="2"/>
      <x:c r="G32" s="2"/>
      <x:c r="H32" s="2"/>
      <x:c r="I32" s="2"/>
    </x:row>
    <x:row r="33">
      <x:c r="A33" s="2"/>
      <x:c r="B33" s="2"/>
      <x:c r="C33" s="2"/>
      <x:c r="D33" s="2"/>
      <x:c r="E33" s="2"/>
      <x:c r="F33" s="2"/>
      <x:c r="G33" s="2"/>
      <x:c r="H33" s="2"/>
      <x:c r="I33" s="2"/>
    </x:row>
    <x:row r="34">
      <x:c r="A34" s="2"/>
      <x:c r="B34" s="2"/>
      <x:c r="C34" s="2"/>
      <x:c r="D34" s="2"/>
      <x:c r="E34" s="2"/>
      <x:c r="F34" s="2"/>
      <x:c r="G34" s="2"/>
      <x:c r="H34" s="2"/>
      <x:c r="I34" s="2"/>
    </x:row>
    <x:row r="35">
      <x:c r="A35" s="2"/>
      <x:c r="B35" s="2"/>
      <x:c r="C35" s="2"/>
      <x:c r="D35" s="2"/>
      <x:c r="E35" s="2"/>
      <x:c r="F35" s="2"/>
      <x:c r="G35" s="2"/>
      <x:c r="H35" s="2"/>
      <x:c r="I35" s="2"/>
    </x:row>
  </x:sheetData>
  <x:dataValidations count="1">
    <x:dataValidation type="list" sqref="B4">
      <x:formula1>'Index V5'!$A$6:$A$724</x:formula1>
    </x:dataValidation>
  </x:dataValidations>
  <x:pageMargins left="0.7" right="0.7" top="0.75" bottom="0.75" header="0.3" footer="0.3"/>
</x:worksheet>
</file>

<file path=xl/worksheets/sheet5.xml><?xml version="1.0" encoding="utf-8"?>
<x:worksheet xmlns:x="http://schemas.openxmlformats.org/spreadsheetml/2006/main">
  <x:sheetPr>
    <x:tabColor rgb="FF3F5D79"/>
  </x:sheetPr>
  <x:sheetViews>
    <x:sheetView showGridLines="0" workbookViewId="0">
      <x:pane ySplit="7" topLeftCell="A8" activePane="bottomLeft" state="frozen"/>
    </x:sheetView>
  </x:sheetViews>
  <x:sheetFormatPr defaultRowHeight="15"/>
  <x:cols>
    <x:col min="1" max="1" width="32" hidden="0" customWidth="1"/>
    <x:col min="2" max="2" width="120" hidden="0" customWidth="1"/>
    <x:col min="8" max="8" width="26" hidden="0" customWidth="1"/>
    <x:col min="9" max="9" width="38" hidden="0" customWidth="1"/>
  </x:cols>
  <x:sheetData>
    <x:row r="1">
      <x:c r="A1" s="2"/>
      <x:c r="B1" s="2"/>
    </x:row>
    <x:row r="2" ht="31" customHeight="1">
      <x:c r="A2" s="3" t="str">
        <x:v>Lire une fiche — Mondes</x:v>
      </x:c>
      <x:c r="B2" s="3"/>
    </x:row>
    <x:row r="3">
      <x:c r="A3" s="4"/>
      <x:c r="B3" s="4"/>
    </x:row>
    <x:row r="4">
      <x:c r="A4" s="2" t="str">
        <x:v>Identifiant à choisir</x:v>
      </x:c>
      <x:c r="B4" s="76" t="str">
        <x:v>PLAN01</x:v>
      </x:c>
      <x:c r="C4" s="2"/>
      <x:c r="D4" s="2"/>
      <x:c r="E4" s="2"/>
      <x:c r="F4" s="2"/>
      <x:c r="G4" s="2"/>
      <x:c r="H4" s="78" t="str">
        <x:v>Onglet source</x:v>
      </x:c>
      <x:c r="I4" s="78" t="str">
        <x:f>IFERROR(INDEX('Index V5'!$D$6:$D$3621,MATCH($B$4,'Index V5'!$A$6:$A$3621,0)),"")</x:f>
        <x:v>Atlas des mondes</x:v>
      </x:c>
    </x:row>
    <x:row r="5" ht="48" customHeight="1">
      <x:c r="A5" s="13" t="str">
        <x:v>Titre</x:v>
      </x:c>
      <x:c r="B5" s="13" t="str">
        <x:f>IFERROR(INDEX('Index V5'!$B$6:$B$3621,MATCH($B$4,'Index V5'!$A$6:$A$3621,0)),"Choisir un identifiant de cet ensemble")</x:f>
        <x:v>Homeworld</x:v>
      </x:c>
      <x:c r="C5" s="2"/>
      <x:c r="D5" s="2"/>
      <x:c r="E5" s="2"/>
      <x:c r="F5" s="2"/>
      <x:c r="G5" s="2"/>
      <x:c r="H5" s="78" t="str">
        <x:v>Champs</x:v>
      </x:c>
      <x:c r="I5" s="78" t="n">
        <x:f>IFERROR(INDEX('Index V5'!$G$6:$G$3621,MATCH($B$4,'Index V5'!$A$6:$A$3621,0)),0)</x:f>
        <x:v>13</x:v>
      </x:c>
    </x:row>
    <x:row r="6">
      <x:c r="A6" s="2"/>
      <x:c r="B6" s="2"/>
      <x:c r="C6" s="2"/>
      <x:c r="D6" s="2"/>
      <x:c r="E6" s="2"/>
      <x:c r="F6" s="2"/>
      <x:c r="G6" s="2"/>
      <x:c r="H6" s="78" t="str">
        <x:v>Ligne de données</x:v>
      </x:c>
      <x:c r="I6" s="78" t="n">
        <x:f>IFERROR(IF($I$4="Régions du Homeworld",MATCH($B$4,'Régions du Homeworld'!$A$6:$A$15,0),IF($I$4="Identités des clans",MATCH($B$4,'Identités des clans'!$A$6:$A$20,0),IF($I$4="Les vingt communautés",MATCH($B$4,'Les vingt communautés'!$A$6:$A$25,0),IF($I$4="Lieux de la cité",MATCH($B$4,'Lieux de la cité'!$A$6:$A$41,0),IF($I$4="Métiers et PNJ",MATCH($B$4,'Métiers et PNJ'!$A$6:$A$25,0),IF($I$4="Vie et culture",MATCH($B$4,'Vie et culture'!$A$6:$A$53,0),IF($I$4="Cent gardes de clans",MATCH($B$4,'Cent gardes de clans'!$A$6:$A$105,0),IF($I$4="Atlas des mondes",MATCH($B$4,'Atlas des mondes'!$A$6:$A$29,0),IF($I$4="Les dix bases spatiales",MATCH($B$4,'Les dix bases spatiales'!$A$6:$A$15,0),IF($I$4="Soixante salles des bases",MATCH($B$4,'Soixante salles des bases'!$A$6:$A$65,0),IF($I$4="Vaisseau personnel",MATCH($B$4,'Vaisseau personnel'!$A$6:$A$21,0),IF($I$4="Catalogue des vaisseaux",MATCH($B$4,'Catalogue des vaisseaux'!$A$6:$A$59,0),IF($I$4="Incidents des routes",MATCH($B$4,'Incidents des routes'!$A$6:$A$41,0),IF($I$4="Faune et adversaires",MATCH($B$4,'Faune et adversaires'!$A$6:$A$41,0),IF($I$4="Véhicules et montures",MATCH($B$4,'Véhicules et montures'!$A$6:$A$55,0),IF($I$4="Lien des montures",MATCH($B$4,'Lien des montures'!$A$6:$A$21,0),IF($I$4="Game Preserve",MATCH($B$4,'Game Preserve'!$A$6:$A$15,0),IF($I$4="Cent combattants humains",MATCH($B$4,'Cent combattants humains'!$A$6:$A$105,0),IF($I$4="Armes et outils",MATCH($B$4,'Armes et outils'!$A$6:$A$37,0),IF($I$4="Xeno Prime",MATCH($B$4,'Xeno Prime'!$A$6:$A$17,0),IF($I$4="Direction musicale",MATCH($B$4,'Direction musicale'!$A$6:$A$105,0),IF($I$4="V5 Arcs des bases spatiales",MATCH($B$4,'V5 Arcs des bases spatiales'!$A$6:$A$35,0),IF($I$4="V5 Manœuvres spatiales",MATCH($B$4,'V5 Manœuvres spatiales'!$A$6:$A$29,0),IF($I$4="V5 Comportements de faune",MATCH($B$4,'V5 Comportements de faune'!$A$6:$A$41,0),IF($I$4="V5 Missions des montures",MATCH($B$4,'V5 Missions des montures'!$A$6:$A$21,0),IF($I$4="V5 Arcs des biomes",MATCH($B$4,'V5 Arcs des biomes'!$A$6:$A$35,0),IF($I$4="V5 Ressources et économie",MATCH($B$4,'V5 Ressources et économie'!$A$6:$A$29,0),0))))))))))))))))))))))))))),0)</x:f>
        <x:v>1</x:v>
      </x:c>
    </x:row>
    <x:row r="7" ht="48" customHeight="1">
      <x:c r="A7" s="25" t="str">
        <x:v>Rubrique</x:v>
      </x:c>
      <x:c r="B7" s="27" t="str">
        <x:v>Texte intégral — lecture verticale</x:v>
      </x:c>
      <x:c r="C7" s="2"/>
      <x:c r="D7" s="2"/>
      <x:c r="E7" s="2"/>
      <x:c r="F7" s="2"/>
      <x:c r="G7" s="2"/>
      <x:c r="H7" s="2"/>
      <x:c r="I7" s="2"/>
    </x:row>
    <x:row r="8" ht="34" customHeight="1">
      <x:c r="A8" s="13" t="str">
        <x:f>IF($I$6&gt;0,IF($I$4="Régions du Homeworld",'Régions du Homeworld'!A$5,IF($I$4="Identités des clans",'Identités des clans'!A$5,IF($I$4="Les vingt communautés",'Les vingt communautés'!A$5,IF($I$4="Lieux de la cité",'Lieux de la cité'!A$5,IF($I$4="Métiers et PNJ",'Métiers et PNJ'!A$5,IF($I$4="Vie et culture",'Vie et culture'!A$5,IF($I$4="Cent gardes de clans",'Cent gardes de clans'!A$5,IF($I$4="Atlas des mondes",'Atlas des mondes'!A$5,IF($I$4="Les dix bases spatiales",'Les dix bases spatiales'!A$5,IF($I$4="Soixante salles des bases",'Soixante salles des bases'!A$5,IF($I$4="Vaisseau personnel",'Vaisseau personnel'!A$5,IF($I$4="Catalogue des vaisseaux",'Catalogue des vaisseaux'!A$5,IF($I$4="Incidents des routes",'Incidents des routes'!A$5,IF($I$4="Faune et adversaires",'Faune et adversaires'!A$5,IF($I$4="Véhicules et montures",'Véhicules et montures'!A$5,IF($I$4="Lien des montures",'Lien des montures'!A$5,IF($I$4="Game Preserve",'Game Preserve'!A$5,IF($I$4="Cent combattants humains",'Cent combattants humains'!A$5,IF($I$4="Armes et outils",'Armes et outils'!A$5,IF($I$4="Xeno Prime",'Xeno Prime'!A$5,IF($I$4="Direction musicale",'Direction musicale'!A$5,IF($I$4="V5 Arcs des bases spatiales",'V5 Arcs des bases spatiales'!A$5,IF($I$4="V5 Manœuvres spatiales",'V5 Manœuvres spatiales'!A$5,IF($I$4="V5 Comportements de faune",'V5 Comportements de faune'!A$5,IF($I$4="V5 Missions des montures",'V5 Missions des montures'!A$5,IF($I$4="V5 Arcs des biomes",'V5 Arcs des biomes'!A$5,IF($I$4="V5 Ressources et économie",'V5 Ressources et économie'!A$5,""))))))))))))))))))))))))))),"")</x:f>
        <x:v>Identifiant</x:v>
      </x:c>
      <x:c r="B8" s="13" t="str">
        <x:f>IFERROR(IF($I$6&gt;0,IF($I$4="Régions du Homeworld",INDEX('Régions du Homeworld'!$A$6:$M$15,$I$6,1),IF($I$4="Identités des clans",INDEX('Identités des clans'!$A$6:$M$20,$I$6,1),IF($I$4="Les vingt communautés",INDEX('Les vingt communautés'!$A$6:$N$25,$I$6,1),IF($I$4="Lieux de la cité",INDEX('Lieux de la cité'!$A$6:$L$41,$I$6,1),IF($I$4="Métiers et PNJ",INDEX('Métiers et PNJ'!$A$6:$K$25,$I$6,1),IF($I$4="Vie et culture",INDEX('Vie et culture'!$A$6:$K$53,$I$6,1),IF($I$4="Cent gardes de clans",INDEX('Cent gardes de clans'!$A$6:$N$105,$I$6,1),IF($I$4="Atlas des mondes",INDEX('Atlas des mondes'!$A$6:$M$29,$I$6,1),IF($I$4="Les dix bases spatiales",INDEX('Les dix bases spatiales'!$A$6:$M$15,$I$6,1),IF($I$4="Soixante salles des bases",INDEX('Soixante salles des bases'!$A$6:$L$65,$I$6,1),IF($I$4="Vaisseau personnel",INDEX('Vaisseau personnel'!$A$6:$L$21,$I$6,1),IF($I$4="Catalogue des vaisseaux",INDEX('Catalogue des vaisseaux'!$A$6:$M$59,$I$6,1),IF($I$4="Incidents des routes",INDEX('Incidents des routes'!$A$6:$L$41,$I$6,1),IF($I$4="Faune et adversaires",INDEX('Faune et adversaires'!$A$6:$L$41,$I$6,1),IF($I$4="Véhicules et montures",INDEX('Véhicules et montures'!$A$6:$L$55,$I$6,1),IF($I$4="Lien des montures",INDEX('Lien des montures'!$A$6:$O$21,$I$6,1),IF($I$4="Game Preserve",INDEX('Game Preserve'!$A$6:$L$15,$I$6,1),IF($I$4="Cent combattants humains",INDEX('Cent combattants humains'!$A$6:$P$105,$I$6,1),IF($I$4="Armes et outils",INDEX('Armes et outils'!$A$6:$K$37,$I$6,1),IF($I$4="Xeno Prime",INDEX('Xeno Prime'!$A$6:$L$17,$I$6,1),IF($I$4="Direction musicale",INDEX('Direction musicale'!$A$6:$J$105,$I$6,1),IF($I$4="V5 Arcs des bases spatiales",INDEX('V5 Arcs des bases spatiales'!$A$6:$L$35,$I$6,1),IF($I$4="V5 Manœuvres spatiales",INDEX('V5 Manœuvres spatiales'!$A$6:$L$29,$I$6,1),IF($I$4="V5 Comportements de faune",INDEX('V5 Comportements de faune'!$A$6:$N$41,$I$6,1),IF($I$4="V5 Missions des montures",INDEX('V5 Missions des montures'!$A$6:$J$21,$I$6,1),IF($I$4="V5 Arcs des biomes",INDEX('V5 Arcs des biomes'!$A$6:$K$35,$I$6,1),IF($I$4="V5 Ressources et économie",INDEX('V5 Ressources et économie'!$A$6:$M$29,$I$6,1),""))))))))))))))))))))))))))),""),"")</x:f>
        <x:v>PLAN01</x:v>
      </x:c>
      <x:c r="C8" s="2"/>
      <x:c r="D8" s="2"/>
      <x:c r="E8" s="2"/>
      <x:c r="F8" s="2"/>
      <x:c r="G8" s="2"/>
      <x:c r="H8" s="2"/>
      <x:c r="I8" s="2"/>
    </x:row>
    <x:row r="9" ht="34" customHeight="1">
      <x:c r="A9" s="14" t="str">
        <x:f>IF($I$6&gt;0,IF($I$4="Régions du Homeworld",'Régions du Homeworld'!B$5,IF($I$4="Identités des clans",'Identités des clans'!B$5,IF($I$4="Les vingt communautés",'Les vingt communautés'!B$5,IF($I$4="Lieux de la cité",'Lieux de la cité'!B$5,IF($I$4="Métiers et PNJ",'Métiers et PNJ'!B$5,IF($I$4="Vie et culture",'Vie et culture'!B$5,IF($I$4="Cent gardes de clans",'Cent gardes de clans'!B$5,IF($I$4="Atlas des mondes",'Atlas des mondes'!B$5,IF($I$4="Les dix bases spatiales",'Les dix bases spatiales'!B$5,IF($I$4="Soixante salles des bases",'Soixante salles des bases'!B$5,IF($I$4="Vaisseau personnel",'Vaisseau personnel'!B$5,IF($I$4="Catalogue des vaisseaux",'Catalogue des vaisseaux'!B$5,IF($I$4="Incidents des routes",'Incidents des routes'!B$5,IF($I$4="Faune et adversaires",'Faune et adversaires'!B$5,IF($I$4="Véhicules et montures",'Véhicules et montures'!B$5,IF($I$4="Lien des montures",'Lien des montures'!B$5,IF($I$4="Game Preserve",'Game Preserve'!B$5,IF($I$4="Cent combattants humains",'Cent combattants humains'!B$5,IF($I$4="Armes et outils",'Armes et outils'!B$5,IF($I$4="Xeno Prime",'Xeno Prime'!B$5,IF($I$4="Direction musicale",'Direction musicale'!B$5,IF($I$4="V5 Arcs des bases spatiales",'V5 Arcs des bases spatiales'!B$5,IF($I$4="V5 Manœuvres spatiales",'V5 Manœuvres spatiales'!B$5,IF($I$4="V5 Comportements de faune",'V5 Comportements de faune'!B$5,IF($I$4="V5 Missions des montures",'V5 Missions des montures'!B$5,IF($I$4="V5 Arcs des biomes",'V5 Arcs des biomes'!B$5,IF($I$4="V5 Ressources et économie",'V5 Ressources et économie'!B$5,""))))))))))))))))))))))))))),"")</x:f>
        <x:v>Titre</x:v>
      </x:c>
      <x:c r="B9" s="14" t="str">
        <x:f>IFERROR(IF($I$6&gt;0,IF($I$4="Régions du Homeworld",INDEX('Régions du Homeworld'!$A$6:$M$15,$I$6,2),IF($I$4="Identités des clans",INDEX('Identités des clans'!$A$6:$M$20,$I$6,2),IF($I$4="Les vingt communautés",INDEX('Les vingt communautés'!$A$6:$N$25,$I$6,2),IF($I$4="Lieux de la cité",INDEX('Lieux de la cité'!$A$6:$L$41,$I$6,2),IF($I$4="Métiers et PNJ",INDEX('Métiers et PNJ'!$A$6:$K$25,$I$6,2),IF($I$4="Vie et culture",INDEX('Vie et culture'!$A$6:$K$53,$I$6,2),IF($I$4="Cent gardes de clans",INDEX('Cent gardes de clans'!$A$6:$N$105,$I$6,2),IF($I$4="Atlas des mondes",INDEX('Atlas des mondes'!$A$6:$M$29,$I$6,2),IF($I$4="Les dix bases spatiales",INDEX('Les dix bases spatiales'!$A$6:$M$15,$I$6,2),IF($I$4="Soixante salles des bases",INDEX('Soixante salles des bases'!$A$6:$L$65,$I$6,2),IF($I$4="Vaisseau personnel",INDEX('Vaisseau personnel'!$A$6:$L$21,$I$6,2),IF($I$4="Catalogue des vaisseaux",INDEX('Catalogue des vaisseaux'!$A$6:$M$59,$I$6,2),IF($I$4="Incidents des routes",INDEX('Incidents des routes'!$A$6:$L$41,$I$6,2),IF($I$4="Faune et adversaires",INDEX('Faune et adversaires'!$A$6:$L$41,$I$6,2),IF($I$4="Véhicules et montures",INDEX('Véhicules et montures'!$A$6:$L$55,$I$6,2),IF($I$4="Lien des montures",INDEX('Lien des montures'!$A$6:$O$21,$I$6,2),IF($I$4="Game Preserve",INDEX('Game Preserve'!$A$6:$L$15,$I$6,2),IF($I$4="Cent combattants humains",INDEX('Cent combattants humains'!$A$6:$P$105,$I$6,2),IF($I$4="Armes et outils",INDEX('Armes et outils'!$A$6:$K$37,$I$6,2),IF($I$4="Xeno Prime",INDEX('Xeno Prime'!$A$6:$L$17,$I$6,2),IF($I$4="Direction musicale",INDEX('Direction musicale'!$A$6:$J$105,$I$6,2),IF($I$4="V5 Arcs des bases spatiales",INDEX('V5 Arcs des bases spatiales'!$A$6:$L$35,$I$6,2),IF($I$4="V5 Manœuvres spatiales",INDEX('V5 Manœuvres spatiales'!$A$6:$L$29,$I$6,2),IF($I$4="V5 Comportements de faune",INDEX('V5 Comportements de faune'!$A$6:$N$41,$I$6,2),IF($I$4="V5 Missions des montures",INDEX('V5 Missions des montures'!$A$6:$J$21,$I$6,2),IF($I$4="V5 Arcs des biomes",INDEX('V5 Arcs des biomes'!$A$6:$K$35,$I$6,2),IF($I$4="V5 Ressources et économie",INDEX('V5 Ressources et économie'!$A$6:$M$29,$I$6,2),""))))))))))))))))))))))))))),""),"")</x:f>
        <x:v>Homeworld</x:v>
      </x:c>
      <x:c r="C9" s="2"/>
      <x:c r="D9" s="2"/>
      <x:c r="E9" s="2"/>
      <x:c r="F9" s="2"/>
      <x:c r="G9" s="2"/>
      <x:c r="H9" s="2"/>
      <x:c r="I9" s="2"/>
    </x:row>
    <x:row r="10" ht="34" customHeight="1">
      <x:c r="A10" s="13" t="str">
        <x:f>IF($I$6&gt;0,IF($I$4="Régions du Homeworld",'Régions du Homeworld'!C$5,IF($I$4="Identités des clans",'Identités des clans'!C$5,IF($I$4="Les vingt communautés",'Les vingt communautés'!C$5,IF($I$4="Lieux de la cité",'Lieux de la cité'!C$5,IF($I$4="Métiers et PNJ",'Métiers et PNJ'!C$5,IF($I$4="Vie et culture",'Vie et culture'!C$5,IF($I$4="Cent gardes de clans",'Cent gardes de clans'!C$5,IF($I$4="Atlas des mondes",'Atlas des mondes'!C$5,IF($I$4="Les dix bases spatiales",'Les dix bases spatiales'!C$5,IF($I$4="Soixante salles des bases",'Soixante salles des bases'!C$5,IF($I$4="Vaisseau personnel",'Vaisseau personnel'!C$5,IF($I$4="Catalogue des vaisseaux",'Catalogue des vaisseaux'!C$5,IF($I$4="Incidents des routes",'Incidents des routes'!C$5,IF($I$4="Faune et adversaires",'Faune et adversaires'!C$5,IF($I$4="Véhicules et montures",'Véhicules et montures'!C$5,IF($I$4="Lien des montures",'Lien des montures'!C$5,IF($I$4="Game Preserve",'Game Preserve'!C$5,IF($I$4="Cent combattants humains",'Cent combattants humains'!C$5,IF($I$4="Armes et outils",'Armes et outils'!C$5,IF($I$4="Xeno Prime",'Xeno Prime'!C$5,IF($I$4="Direction musicale",'Direction musicale'!C$5,IF($I$4="V5 Arcs des bases spatiales",'V5 Arcs des bases spatiales'!C$5,IF($I$4="V5 Manœuvres spatiales",'V5 Manœuvres spatiales'!C$5,IF($I$4="V5 Comportements de faune",'V5 Comportements de faune'!C$5,IF($I$4="V5 Missions des montures",'V5 Missions des montures'!C$5,IF($I$4="V5 Arcs des biomes",'V5 Arcs des biomes'!C$5,IF($I$4="V5 Ressources et économie",'V5 Ressources et économie'!C$5,""))))))))))))))))))))))))))),"")</x:f>
        <x:v>Nature</x:v>
      </x:c>
      <x:c r="B10" s="13" t="str">
        <x:f>IFERROR(IF($I$6&gt;0,IF($I$4="Régions du Homeworld",INDEX('Régions du Homeworld'!$A$6:$M$15,$I$6,3),IF($I$4="Identités des clans",INDEX('Identités des clans'!$A$6:$M$20,$I$6,3),IF($I$4="Les vingt communautés",INDEX('Les vingt communautés'!$A$6:$N$25,$I$6,3),IF($I$4="Lieux de la cité",INDEX('Lieux de la cité'!$A$6:$L$41,$I$6,3),IF($I$4="Métiers et PNJ",INDEX('Métiers et PNJ'!$A$6:$K$25,$I$6,3),IF($I$4="Vie et culture",INDEX('Vie et culture'!$A$6:$K$53,$I$6,3),IF($I$4="Cent gardes de clans",INDEX('Cent gardes de clans'!$A$6:$N$105,$I$6,3),IF($I$4="Atlas des mondes",INDEX('Atlas des mondes'!$A$6:$M$29,$I$6,3),IF($I$4="Les dix bases spatiales",INDEX('Les dix bases spatiales'!$A$6:$M$15,$I$6,3),IF($I$4="Soixante salles des bases",INDEX('Soixante salles des bases'!$A$6:$L$65,$I$6,3),IF($I$4="Vaisseau personnel",INDEX('Vaisseau personnel'!$A$6:$L$21,$I$6,3),IF($I$4="Catalogue des vaisseaux",INDEX('Catalogue des vaisseaux'!$A$6:$M$59,$I$6,3),IF($I$4="Incidents des routes",INDEX('Incidents des routes'!$A$6:$L$41,$I$6,3),IF($I$4="Faune et adversaires",INDEX('Faune et adversaires'!$A$6:$L$41,$I$6,3),IF($I$4="Véhicules et montures",INDEX('Véhicules et montures'!$A$6:$L$55,$I$6,3),IF($I$4="Lien des montures",INDEX('Lien des montures'!$A$6:$O$21,$I$6,3),IF($I$4="Game Preserve",INDEX('Game Preserve'!$A$6:$L$15,$I$6,3),IF($I$4="Cent combattants humains",INDEX('Cent combattants humains'!$A$6:$P$105,$I$6,3),IF($I$4="Armes et outils",INDEX('Armes et outils'!$A$6:$K$37,$I$6,3),IF($I$4="Xeno Prime",INDEX('Xeno Prime'!$A$6:$L$17,$I$6,3),IF($I$4="Direction musicale",INDEX('Direction musicale'!$A$6:$J$105,$I$6,3),IF($I$4="V5 Arcs des bases spatiales",INDEX('V5 Arcs des bases spatiales'!$A$6:$L$35,$I$6,3),IF($I$4="V5 Manœuvres spatiales",INDEX('V5 Manœuvres spatiales'!$A$6:$L$29,$I$6,3),IF($I$4="V5 Comportements de faune",INDEX('V5 Comportements de faune'!$A$6:$N$41,$I$6,3),IF($I$4="V5 Missions des montures",INDEX('V5 Missions des montures'!$A$6:$J$21,$I$6,3),IF($I$4="V5 Arcs des biomes",INDEX('V5 Arcs des biomes'!$A$6:$K$35,$I$6,3),IF($I$4="V5 Ressources et économie",INDEX('V5 Ressources et économie'!$A$6:$M$29,$I$6,3),""))))))))))))))))))))))))))),""),"")</x:f>
        <x:v>Monde natal</x:v>
      </x:c>
      <x:c r="C10" s="2"/>
      <x:c r="D10" s="2"/>
      <x:c r="E10" s="2"/>
      <x:c r="F10" s="2"/>
      <x:c r="G10" s="2"/>
      <x:c r="H10" s="2"/>
      <x:c r="I10" s="2"/>
    </x:row>
    <x:row r="11" ht="42" customHeight="1">
      <x:c r="A11" s="14" t="str">
        <x:f>IF($I$6&gt;0,IF($I$4="Régions du Homeworld",'Régions du Homeworld'!D$5,IF($I$4="Identités des clans",'Identités des clans'!D$5,IF($I$4="Les vingt communautés",'Les vingt communautés'!D$5,IF($I$4="Lieux de la cité",'Lieux de la cité'!D$5,IF($I$4="Métiers et PNJ",'Métiers et PNJ'!D$5,IF($I$4="Vie et culture",'Vie et culture'!D$5,IF($I$4="Cent gardes de clans",'Cent gardes de clans'!D$5,IF($I$4="Atlas des mondes",'Atlas des mondes'!D$5,IF($I$4="Les dix bases spatiales",'Les dix bases spatiales'!D$5,IF($I$4="Soixante salles des bases",'Soixante salles des bases'!D$5,IF($I$4="Vaisseau personnel",'Vaisseau personnel'!D$5,IF($I$4="Catalogue des vaisseaux",'Catalogue des vaisseaux'!D$5,IF($I$4="Incidents des routes",'Incidents des routes'!D$5,IF($I$4="Faune et adversaires",'Faune et adversaires'!D$5,IF($I$4="Véhicules et montures",'Véhicules et montures'!D$5,IF($I$4="Lien des montures",'Lien des montures'!D$5,IF($I$4="Game Preserve",'Game Preserve'!D$5,IF($I$4="Cent combattants humains",'Cent combattants humains'!D$5,IF($I$4="Armes et outils",'Armes et outils'!D$5,IF($I$4="Xeno Prime",'Xeno Prime'!D$5,IF($I$4="Direction musicale",'Direction musicale'!D$5,IF($I$4="V5 Arcs des bases spatiales",'V5 Arcs des bases spatiales'!D$5,IF($I$4="V5 Manœuvres spatiales",'V5 Manœuvres spatiales'!D$5,IF($I$4="V5 Comportements de faune",'V5 Comportements de faune'!D$5,IF($I$4="V5 Missions des montures",'V5 Missions des montures'!D$5,IF($I$4="V5 Arcs des biomes",'V5 Arcs des biomes'!D$5,IF($I$4="V5 Ressources et économie",'V5 Ressources et économie'!D$5,""))))))))))))))))))))))))))),"")</x:f>
        <x:v>Géographie</x:v>
      </x:c>
      <x:c r="B11" s="14" t="str">
        <x:f>IFERROR(IF($I$6&gt;0,IF($I$4="Régions du Homeworld",INDEX('Régions du Homeworld'!$A$6:$M$15,$I$6,4),IF($I$4="Identités des clans",INDEX('Identités des clans'!$A$6:$M$20,$I$6,4),IF($I$4="Les vingt communautés",INDEX('Les vingt communautés'!$A$6:$N$25,$I$6,4),IF($I$4="Lieux de la cité",INDEX('Lieux de la cité'!$A$6:$L$41,$I$6,4),IF($I$4="Métiers et PNJ",INDEX('Métiers et PNJ'!$A$6:$K$25,$I$6,4),IF($I$4="Vie et culture",INDEX('Vie et culture'!$A$6:$K$53,$I$6,4),IF($I$4="Cent gardes de clans",INDEX('Cent gardes de clans'!$A$6:$N$105,$I$6,4),IF($I$4="Atlas des mondes",INDEX('Atlas des mondes'!$A$6:$M$29,$I$6,4),IF($I$4="Les dix bases spatiales",INDEX('Les dix bases spatiales'!$A$6:$M$15,$I$6,4),IF($I$4="Soixante salles des bases",INDEX('Soixante salles des bases'!$A$6:$L$65,$I$6,4),IF($I$4="Vaisseau personnel",INDEX('Vaisseau personnel'!$A$6:$L$21,$I$6,4),IF($I$4="Catalogue des vaisseaux",INDEX('Catalogue des vaisseaux'!$A$6:$M$59,$I$6,4),IF($I$4="Incidents des routes",INDEX('Incidents des routes'!$A$6:$L$41,$I$6,4),IF($I$4="Faune et adversaires",INDEX('Faune et adversaires'!$A$6:$L$41,$I$6,4),IF($I$4="Véhicules et montures",INDEX('Véhicules et montures'!$A$6:$L$55,$I$6,4),IF($I$4="Lien des montures",INDEX('Lien des montures'!$A$6:$O$21,$I$6,4),IF($I$4="Game Preserve",INDEX('Game Preserve'!$A$6:$L$15,$I$6,4),IF($I$4="Cent combattants humains",INDEX('Cent combattants humains'!$A$6:$P$105,$I$6,4),IF($I$4="Armes et outils",INDEX('Armes et outils'!$A$6:$K$37,$I$6,4),IF($I$4="Xeno Prime",INDEX('Xeno Prime'!$A$6:$L$17,$I$6,4),IF($I$4="Direction musicale",INDEX('Direction musicale'!$A$6:$J$105,$I$6,4),IF($I$4="V5 Arcs des bases spatiales",INDEX('V5 Arcs des bases spatiales'!$A$6:$L$35,$I$6,4),IF($I$4="V5 Manœuvres spatiales",INDEX('V5 Manœuvres spatiales'!$A$6:$L$29,$I$6,4),IF($I$4="V5 Comportements de faune",INDEX('V5 Comportements de faune'!$A$6:$N$41,$I$6,4),IF($I$4="V5 Missions des montures",INDEX('V5 Missions des montures'!$A$6:$J$21,$I$6,4),IF($I$4="V5 Arcs des biomes",INDEX('V5 Arcs des biomes'!$A$6:$K$35,$I$6,4),IF($I$4="V5 Ressources et économie",INDEX('V5 Ressources et économie'!$A$6:$M$29,$I$6,4),""))))))))))))))))))))))))))),""),"")</x:f>
        <x:v>régions et cité sur plusieurs plans</x:v>
      </x:c>
      <x:c r="C11" s="2"/>
      <x:c r="D11" s="2"/>
      <x:c r="E11" s="2"/>
      <x:c r="F11" s="2"/>
      <x:c r="G11" s="2"/>
      <x:c r="H11" s="2"/>
      <x:c r="I11" s="2"/>
    </x:row>
    <x:row r="12" ht="87" customHeight="1">
      <x:c r="A12" s="13" t="str">
        <x:f>IF($I$6&gt;0,IF($I$4="Régions du Homeworld",'Régions du Homeworld'!E$5,IF($I$4="Identités des clans",'Identités des clans'!E$5,IF($I$4="Les vingt communautés",'Les vingt communautés'!E$5,IF($I$4="Lieux de la cité",'Lieux de la cité'!E$5,IF($I$4="Métiers et PNJ",'Métiers et PNJ'!E$5,IF($I$4="Vie et culture",'Vie et culture'!E$5,IF($I$4="Cent gardes de clans",'Cent gardes de clans'!E$5,IF($I$4="Atlas des mondes",'Atlas des mondes'!E$5,IF($I$4="Les dix bases spatiales",'Les dix bases spatiales'!E$5,IF($I$4="Soixante salles des bases",'Soixante salles des bases'!E$5,IF($I$4="Vaisseau personnel",'Vaisseau personnel'!E$5,IF($I$4="Catalogue des vaisseaux",'Catalogue des vaisseaux'!E$5,IF($I$4="Incidents des routes",'Incidents des routes'!E$5,IF($I$4="Faune et adversaires",'Faune et adversaires'!E$5,IF($I$4="Véhicules et montures",'Véhicules et montures'!E$5,IF($I$4="Lien des montures",'Lien des montures'!E$5,IF($I$4="Game Preserve",'Game Preserve'!E$5,IF($I$4="Cent combattants humains",'Cent combattants humains'!E$5,IF($I$4="Armes et outils",'Armes et outils'!E$5,IF($I$4="Xeno Prime",'Xeno Prime'!E$5,IF($I$4="Direction musicale",'Direction musicale'!E$5,IF($I$4="V5 Arcs des bases spatiales",'V5 Arcs des bases spatiales'!E$5,IF($I$4="V5 Manœuvres spatiales",'V5 Manœuvres spatiales'!E$5,IF($I$4="V5 Comportements de faune",'V5 Comportements de faune'!E$5,IF($I$4="V5 Missions des montures",'V5 Missions des montures'!E$5,IF($I$4="V5 Arcs des biomes",'V5 Arcs des biomes'!E$5,IF($I$4="V5 Ressources et économie",'V5 Ressources et économie'!E$5,""))))))))))))))))))))))))))),"")</x:f>
        <x:v>Promesse</x:v>
      </x:c>
      <x:c r="B12" s="13" t="str">
        <x:f>IFERROR(IF($I$6&gt;0,IF($I$4="Régions du Homeworld",INDEX('Régions du Homeworld'!$A$6:$M$15,$I$6,5),IF($I$4="Identités des clans",INDEX('Identités des clans'!$A$6:$M$20,$I$6,5),IF($I$4="Les vingt communautés",INDEX('Les vingt communautés'!$A$6:$N$25,$I$6,5),IF($I$4="Lieux de la cité",INDEX('Lieux de la cité'!$A$6:$L$41,$I$6,5),IF($I$4="Métiers et PNJ",INDEX('Métiers et PNJ'!$A$6:$K$25,$I$6,5),IF($I$4="Vie et culture",INDEX('Vie et culture'!$A$6:$K$53,$I$6,5),IF($I$4="Cent gardes de clans",INDEX('Cent gardes de clans'!$A$6:$N$105,$I$6,5),IF($I$4="Atlas des mondes",INDEX('Atlas des mondes'!$A$6:$M$29,$I$6,5),IF($I$4="Les dix bases spatiales",INDEX('Les dix bases spatiales'!$A$6:$M$15,$I$6,5),IF($I$4="Soixante salles des bases",INDEX('Soixante salles des bases'!$A$6:$L$65,$I$6,5),IF($I$4="Vaisseau personnel",INDEX('Vaisseau personnel'!$A$6:$L$21,$I$6,5),IF($I$4="Catalogue des vaisseaux",INDEX('Catalogue des vaisseaux'!$A$6:$M$59,$I$6,5),IF($I$4="Incidents des routes",INDEX('Incidents des routes'!$A$6:$L$41,$I$6,5),IF($I$4="Faune et adversaires",INDEX('Faune et adversaires'!$A$6:$L$41,$I$6,5),IF($I$4="Véhicules et montures",INDEX('Véhicules et montures'!$A$6:$L$55,$I$6,5),IF($I$4="Lien des montures",INDEX('Lien des montures'!$A$6:$O$21,$I$6,5),IF($I$4="Game Preserve",INDEX('Game Preserve'!$A$6:$L$15,$I$6,5),IF($I$4="Cent combattants humains",INDEX('Cent combattants humains'!$A$6:$P$105,$I$6,5),IF($I$4="Armes et outils",INDEX('Armes et outils'!$A$6:$K$37,$I$6,5),IF($I$4="Xeno Prime",INDEX('Xeno Prime'!$A$6:$L$17,$I$6,5),IF($I$4="Direction musicale",INDEX('Direction musicale'!$A$6:$J$105,$I$6,5),IF($I$4="V5 Arcs des bases spatiales",INDEX('V5 Arcs des bases spatiales'!$A$6:$L$35,$I$6,5),IF($I$4="V5 Manœuvres spatiales",INDEX('V5 Manœuvres spatiales'!$A$6:$L$29,$I$6,5),IF($I$4="V5 Comportements de faune",INDEX('V5 Comportements de faune'!$A$6:$N$41,$I$6,5),IF($I$4="V5 Missions des montures",INDEX('V5 Missions des montures'!$A$6:$J$21,$I$6,5),IF($I$4="V5 Arcs des biomes",INDEX('V5 Arcs des biomes'!$A$6:$K$35,$I$6,5),IF($I$4="V5 Ressources et économie",INDEX('V5 Ressources et économie'!$A$6:$M$29,$I$6,5),""))))))))))))))))))))))))))),""),"")</x:f>
        <x:v>mémoire de la cohorte</x:v>
      </x:c>
      <x:c r="C12" s="2"/>
      <x:c r="D12" s="2"/>
      <x:c r="E12" s="2"/>
      <x:c r="F12" s="2"/>
      <x:c r="G12" s="2"/>
      <x:c r="H12" s="2"/>
      <x:c r="I12" s="2"/>
    </x:row>
    <x:row r="13" ht="87" customHeight="1">
      <x:c r="A13" s="14" t="str">
        <x:f>IF($I$6&gt;0,IF($I$4="Régions du Homeworld",'Régions du Homeworld'!F$5,IF($I$4="Identités des clans",'Identités des clans'!F$5,IF($I$4="Les vingt communautés",'Les vingt communautés'!F$5,IF($I$4="Lieux de la cité",'Lieux de la cité'!F$5,IF($I$4="Métiers et PNJ",'Métiers et PNJ'!F$5,IF($I$4="Vie et culture",'Vie et culture'!F$5,IF($I$4="Cent gardes de clans",'Cent gardes de clans'!F$5,IF($I$4="Atlas des mondes",'Atlas des mondes'!F$5,IF($I$4="Les dix bases spatiales",'Les dix bases spatiales'!F$5,IF($I$4="Soixante salles des bases",'Soixante salles des bases'!F$5,IF($I$4="Vaisseau personnel",'Vaisseau personnel'!F$5,IF($I$4="Catalogue des vaisseaux",'Catalogue des vaisseaux'!F$5,IF($I$4="Incidents des routes",'Incidents des routes'!F$5,IF($I$4="Faune et adversaires",'Faune et adversaires'!F$5,IF($I$4="Véhicules et montures",'Véhicules et montures'!F$5,IF($I$4="Lien des montures",'Lien des montures'!F$5,IF($I$4="Game Preserve",'Game Preserve'!F$5,IF($I$4="Cent combattants humains",'Cent combattants humains'!F$5,IF($I$4="Armes et outils",'Armes et outils'!F$5,IF($I$4="Xeno Prime",'Xeno Prime'!F$5,IF($I$4="Direction musicale",'Direction musicale'!F$5,IF($I$4="V5 Arcs des bases spatiales",'V5 Arcs des bases spatiales'!F$5,IF($I$4="V5 Manœuvres spatiales",'V5 Manœuvres spatiales'!F$5,IF($I$4="V5 Comportements de faune",'V5 Comportements de faune'!F$5,IF($I$4="V5 Missions des montures",'V5 Missions des montures'!F$5,IF($I$4="V5 Arcs des biomes",'V5 Arcs des biomes'!F$5,IF($I$4="V5 Ressources et économie",'V5 Ressources et économie'!F$5,""))))))))))))))))))))))))))),"")</x:f>
        <x:v>Cadre jouable</x:v>
      </x:c>
      <x:c r="B13" s="14" t="str">
        <x:f>IFERROR(IF($I$6&gt;0,IF($I$4="Régions du Homeworld",INDEX('Régions du Homeworld'!$A$6:$M$15,$I$6,6),IF($I$4="Identités des clans",INDEX('Identités des clans'!$A$6:$M$20,$I$6,6),IF($I$4="Les vingt communautés",INDEX('Les vingt communautés'!$A$6:$N$25,$I$6,6),IF($I$4="Lieux de la cité",INDEX('Lieux de la cité'!$A$6:$L$41,$I$6,6),IF($I$4="Métiers et PNJ",INDEX('Métiers et PNJ'!$A$6:$K$25,$I$6,6),IF($I$4="Vie et culture",INDEX('Vie et culture'!$A$6:$K$53,$I$6,6),IF($I$4="Cent gardes de clans",INDEX('Cent gardes de clans'!$A$6:$N$105,$I$6,6),IF($I$4="Atlas des mondes",INDEX('Atlas des mondes'!$A$6:$M$29,$I$6,6),IF($I$4="Les dix bases spatiales",INDEX('Les dix bases spatiales'!$A$6:$M$15,$I$6,6),IF($I$4="Soixante salles des bases",INDEX('Soixante salles des bases'!$A$6:$L$65,$I$6,6),IF($I$4="Vaisseau personnel",INDEX('Vaisseau personnel'!$A$6:$L$21,$I$6,6),IF($I$4="Catalogue des vaisseaux",INDEX('Catalogue des vaisseaux'!$A$6:$M$59,$I$6,6),IF($I$4="Incidents des routes",INDEX('Incidents des routes'!$A$6:$L$41,$I$6,6),IF($I$4="Faune et adversaires",INDEX('Faune et adversaires'!$A$6:$L$41,$I$6,6),IF($I$4="Véhicules et montures",INDEX('Véhicules et montures'!$A$6:$L$55,$I$6,6),IF($I$4="Lien des montures",INDEX('Lien des montures'!$A$6:$O$21,$I$6,6),IF($I$4="Game Preserve",INDEX('Game Preserve'!$A$6:$L$15,$I$6,6),IF($I$4="Cent combattants humains",INDEX('Cent combattants humains'!$A$6:$P$105,$I$6,6),IF($I$4="Armes et outils",INDEX('Armes et outils'!$A$6:$K$37,$I$6,6),IF($I$4="Xeno Prime",INDEX('Xeno Prime'!$A$6:$L$17,$I$6,6),IF($I$4="Direction musicale",INDEX('Direction musicale'!$A$6:$J$105,$I$6,6),IF($I$4="V5 Arcs des bases spatiales",INDEX('V5 Arcs des bases spatiales'!$A$6:$L$35,$I$6,6),IF($I$4="V5 Manœuvres spatiales",INDEX('V5 Manœuvres spatiales'!$A$6:$L$29,$I$6,6),IF($I$4="V5 Comportements de faune",INDEX('V5 Comportements de faune'!$A$6:$N$41,$I$6,6),IF($I$4="V5 Missions des montures",INDEX('V5 Missions des montures'!$A$6:$J$21,$I$6,6),IF($I$4="V5 Arcs des biomes",INDEX('V5 Arcs des biomes'!$A$6:$K$35,$I$6,6),IF($I$4="V5 Ressources et économie",INDEX('V5 Ressources et économie'!$A$6:$M$29,$I$6,6),""))))))))))))))))))))))))))),""),"")</x:f>
        <x:v>Parcours locaux, Youngling à Ancient</x:v>
      </x:c>
      <x:c r="C13" s="2"/>
      <x:c r="D13" s="2"/>
      <x:c r="E13" s="2"/>
      <x:c r="F13" s="2"/>
      <x:c r="G13" s="2"/>
      <x:c r="H13" s="2"/>
      <x:c r="I13" s="2"/>
    </x:row>
    <x:row r="14" ht="42" customHeight="1">
      <x:c r="A14" s="13" t="str">
        <x:f>IF($I$6&gt;0,IF($I$4="Régions du Homeworld",'Régions du Homeworld'!G$5,IF($I$4="Identités des clans",'Identités des clans'!G$5,IF($I$4="Les vingt communautés",'Les vingt communautés'!G$5,IF($I$4="Lieux de la cité",'Lieux de la cité'!G$5,IF($I$4="Métiers et PNJ",'Métiers et PNJ'!G$5,IF($I$4="Vie et culture",'Vie et culture'!G$5,IF($I$4="Cent gardes de clans",'Cent gardes de clans'!G$5,IF($I$4="Atlas des mondes",'Atlas des mondes'!G$5,IF($I$4="Les dix bases spatiales",'Les dix bases spatiales'!G$5,IF($I$4="Soixante salles des bases",'Soixante salles des bases'!G$5,IF($I$4="Vaisseau personnel",'Vaisseau personnel'!G$5,IF($I$4="Catalogue des vaisseaux",'Catalogue des vaisseaux'!G$5,IF($I$4="Incidents des routes",'Incidents des routes'!G$5,IF($I$4="Faune et adversaires",'Faune et adversaires'!G$5,IF($I$4="Véhicules et montures",'Véhicules et montures'!G$5,IF($I$4="Lien des montures",'Lien des montures'!G$5,IF($I$4="Game Preserve",'Game Preserve'!G$5,IF($I$4="Cent combattants humains",'Cent combattants humains'!G$5,IF($I$4="Armes et outils",'Armes et outils'!G$5,IF($I$4="Xeno Prime",'Xeno Prime'!G$5,IF($I$4="Direction musicale",'Direction musicale'!G$5,IF($I$4="V5 Arcs des bases spatiales",'V5 Arcs des bases spatiales'!G$5,IF($I$4="V5 Manœuvres spatiales",'V5 Manœuvres spatiales'!G$5,IF($I$4="V5 Comportements de faune",'V5 Comportements de faune'!G$5,IF($I$4="V5 Missions des montures",'V5 Missions des montures'!G$5,IF($I$4="V5 Arcs des biomes",'V5 Arcs des biomes'!G$5,IF($I$4="V5 Ressources et économie",'V5 Ressources et économie'!G$5,""))))))))))))))))))))))))))),"")</x:f>
        <x:v>Statut cartographie</x:v>
      </x:c>
      <x:c r="B14" s="13" t="str">
        <x:f>IFERROR(IF($I$6&gt;0,IF($I$4="Régions du Homeworld",INDEX('Régions du Homeworld'!$A$6:$M$15,$I$6,7),IF($I$4="Identités des clans",INDEX('Identités des clans'!$A$6:$M$20,$I$6,7),IF($I$4="Les vingt communautés",INDEX('Les vingt communautés'!$A$6:$N$25,$I$6,7),IF($I$4="Lieux de la cité",INDEX('Lieux de la cité'!$A$6:$L$41,$I$6,7),IF($I$4="Métiers et PNJ",INDEX('Métiers et PNJ'!$A$6:$K$25,$I$6,7),IF($I$4="Vie et culture",INDEX('Vie et culture'!$A$6:$K$53,$I$6,7),IF($I$4="Cent gardes de clans",INDEX('Cent gardes de clans'!$A$6:$N$105,$I$6,7),IF($I$4="Atlas des mondes",INDEX('Atlas des mondes'!$A$6:$M$29,$I$6,7),IF($I$4="Les dix bases spatiales",INDEX('Les dix bases spatiales'!$A$6:$M$15,$I$6,7),IF($I$4="Soixante salles des bases",INDEX('Soixante salles des bases'!$A$6:$L$65,$I$6,7),IF($I$4="Vaisseau personnel",INDEX('Vaisseau personnel'!$A$6:$L$21,$I$6,7),IF($I$4="Catalogue des vaisseaux",INDEX('Catalogue des vaisseaux'!$A$6:$M$59,$I$6,7),IF($I$4="Incidents des routes",INDEX('Incidents des routes'!$A$6:$L$41,$I$6,7),IF($I$4="Faune et adversaires",INDEX('Faune et adversaires'!$A$6:$L$41,$I$6,7),IF($I$4="Véhicules et montures",INDEX('Véhicules et montures'!$A$6:$L$55,$I$6,7),IF($I$4="Lien des montures",INDEX('Lien des montures'!$A$6:$O$21,$I$6,7),IF($I$4="Game Preserve",INDEX('Game Preserve'!$A$6:$L$15,$I$6,7),IF($I$4="Cent combattants humains",INDEX('Cent combattants humains'!$A$6:$P$105,$I$6,7),IF($I$4="Armes et outils",INDEX('Armes et outils'!$A$6:$K$37,$I$6,7),IF($I$4="Xeno Prime",INDEX('Xeno Prime'!$A$6:$L$17,$I$6,7),IF($I$4="Direction musicale",INDEX('Direction musicale'!$A$6:$J$105,$I$6,7),IF($I$4="V5 Arcs des bases spatiales",INDEX('V5 Arcs des bases spatiales'!$A$6:$L$35,$I$6,7),IF($I$4="V5 Manœuvres spatiales",INDEX('V5 Manœuvres spatiales'!$A$6:$L$29,$I$6,7),IF($I$4="V5 Comportements de faune",INDEX('V5 Comportements de faune'!$A$6:$N$41,$I$6,7),IF($I$4="V5 Missions des montures",INDEX('V5 Missions des montures'!$A$6:$J$21,$I$6,7),IF($I$4="V5 Arcs des biomes",INDEX('V5 Arcs des biomes'!$A$6:$K$35,$I$6,7),IF($I$4="V5 Ressources et économie",INDEX('V5 Ressources et économie'!$A$6:$M$29,$I$6,7),""))))))))))))))))))))))))))),""),"")</x:f>
        <x:v>Destination de conception avec fiche propre. Les secteurs et contrats ci-dessous définissent l’étendue prévue, sans prétendre à une planète entière déjà produite.</x:v>
      </x:c>
      <x:c r="C14" s="2"/>
      <x:c r="D14" s="2"/>
      <x:c r="E14" s="2"/>
      <x:c r="F14" s="2"/>
      <x:c r="G14" s="2"/>
      <x:c r="H14" s="2"/>
      <x:c r="I14" s="2"/>
    </x:row>
    <x:row r="15" ht="42" customHeight="1">
      <x:c r="A15" s="14" t="str">
        <x:f>IF($I$6&gt;0,IF($I$4="Régions du Homeworld",'Régions du Homeworld'!H$5,IF($I$4="Identités des clans",'Identités des clans'!H$5,IF($I$4="Les vingt communautés",'Les vingt communautés'!H$5,IF($I$4="Lieux de la cité",'Lieux de la cité'!H$5,IF($I$4="Métiers et PNJ",'Métiers et PNJ'!H$5,IF($I$4="Vie et culture",'Vie et culture'!H$5,IF($I$4="Cent gardes de clans",'Cent gardes de clans'!H$5,IF($I$4="Atlas des mondes",'Atlas des mondes'!H$5,IF($I$4="Les dix bases spatiales",'Les dix bases spatiales'!H$5,IF($I$4="Soixante salles des bases",'Soixante salles des bases'!H$5,IF($I$4="Vaisseau personnel",'Vaisseau personnel'!H$5,IF($I$4="Catalogue des vaisseaux",'Catalogue des vaisseaux'!H$5,IF($I$4="Incidents des routes",'Incidents des routes'!H$5,IF($I$4="Faune et adversaires",'Faune et adversaires'!H$5,IF($I$4="Véhicules et montures",'Véhicules et montures'!H$5,IF($I$4="Lien des montures",'Lien des montures'!H$5,IF($I$4="Game Preserve",'Game Preserve'!H$5,IF($I$4="Cent combattants humains",'Cent combattants humains'!H$5,IF($I$4="Armes et outils",'Armes et outils'!H$5,IF($I$4="Xeno Prime",'Xeno Prime'!H$5,IF($I$4="Direction musicale",'Direction musicale'!H$5,IF($I$4="V5 Arcs des bases spatiales",'V5 Arcs des bases spatiales'!H$5,IF($I$4="V5 Manœuvres spatiales",'V5 Manœuvres spatiales'!H$5,IF($I$4="V5 Comportements de faune",'V5 Comportements de faune'!H$5,IF($I$4="V5 Missions des montures",'V5 Missions des montures'!H$5,IF($I$4="V5 Arcs des biomes",'V5 Arcs des biomes'!H$5,IF($I$4="V5 Ressources et économie",'V5 Ressources et économie'!H$5,""))))))))))))))))))))))))))),"")</x:f>
        <x:v>Accès</x:v>
      </x:c>
      <x:c r="B15" s="14" t="str">
        <x:f>IFERROR(IF($I$6&gt;0,IF($I$4="Régions du Homeworld",INDEX('Régions du Homeworld'!$A$6:$M$15,$I$6,8),IF($I$4="Identités des clans",INDEX('Identités des clans'!$A$6:$M$20,$I$6,8),IF($I$4="Les vingt communautés",INDEX('Les vingt communautés'!$A$6:$N$25,$I$6,8),IF($I$4="Lieux de la cité",INDEX('Lieux de la cité'!$A$6:$L$41,$I$6,8),IF($I$4="Métiers et PNJ",INDEX('Métiers et PNJ'!$A$6:$K$25,$I$6,8),IF($I$4="Vie et culture",INDEX('Vie et culture'!$A$6:$K$53,$I$6,8),IF($I$4="Cent gardes de clans",INDEX('Cent gardes de clans'!$A$6:$N$105,$I$6,8),IF($I$4="Atlas des mondes",INDEX('Atlas des mondes'!$A$6:$M$29,$I$6,8),IF($I$4="Les dix bases spatiales",INDEX('Les dix bases spatiales'!$A$6:$M$15,$I$6,8),IF($I$4="Soixante salles des bases",INDEX('Soixante salles des bases'!$A$6:$L$65,$I$6,8),IF($I$4="Vaisseau personnel",INDEX('Vaisseau personnel'!$A$6:$L$21,$I$6,8),IF($I$4="Catalogue des vaisseaux",INDEX('Catalogue des vaisseaux'!$A$6:$M$59,$I$6,8),IF($I$4="Incidents des routes",INDEX('Incidents des routes'!$A$6:$L$41,$I$6,8),IF($I$4="Faune et adversaires",INDEX('Faune et adversaires'!$A$6:$L$41,$I$6,8),IF($I$4="Véhicules et montures",INDEX('Véhicules et montures'!$A$6:$L$55,$I$6,8),IF($I$4="Lien des montures",INDEX('Lien des montures'!$A$6:$O$21,$I$6,8),IF($I$4="Game Preserve",INDEX('Game Preserve'!$A$6:$L$15,$I$6,8),IF($I$4="Cent combattants humains",INDEX('Cent combattants humains'!$A$6:$P$105,$I$6,8),IF($I$4="Armes et outils",INDEX('Armes et outils'!$A$6:$K$37,$I$6,8),IF($I$4="Xeno Prime",INDEX('Xeno Prime'!$A$6:$L$17,$I$6,8),IF($I$4="Direction musicale",INDEX('Direction musicale'!$A$6:$J$105,$I$6,8),IF($I$4="V5 Arcs des bases spatiales",INDEX('V5 Arcs des bases spatiales'!$A$6:$L$35,$I$6,8),IF($I$4="V5 Manœuvres spatiales",INDEX('V5 Manœuvres spatiales'!$A$6:$L$29,$I$6,8),IF($I$4="V5 Comportements de faune",INDEX('V5 Comportements de faune'!$A$6:$N$41,$I$6,8),IF($I$4="V5 Missions des montures",INDEX('V5 Missions des montures'!$A$6:$J$21,$I$6,8),IF($I$4="V5 Arcs des biomes",INDEX('V5 Arcs des biomes'!$A$6:$K$35,$I$6,8),IF($I$4="V5 Ressources et économie",INDEX('V5 Ressources et économie'!$A$6:$M$29,$I$6,8),""))))))))))))))))))))))))))),""),"")</x:f>
        <x:v>Homeworld, portes locales selon le stade de vie</x:v>
      </x:c>
      <x:c r="C15" s="2"/>
      <x:c r="D15" s="2"/>
      <x:c r="E15" s="2"/>
      <x:c r="F15" s="2"/>
      <x:c r="G15" s="2"/>
      <x:c r="H15" s="2"/>
      <x:c r="I15" s="2"/>
    </x:row>
    <x:row r="16" ht="42" customHeight="1">
      <x:c r="A16" s="13" t="str">
        <x:f>IF($I$6&gt;0,IF($I$4="Régions du Homeworld",'Régions du Homeworld'!I$5,IF($I$4="Identités des clans",'Identités des clans'!I$5,IF($I$4="Les vingt communautés",'Les vingt communautés'!I$5,IF($I$4="Lieux de la cité",'Lieux de la cité'!I$5,IF($I$4="Métiers et PNJ",'Métiers et PNJ'!I$5,IF($I$4="Vie et culture",'Vie et culture'!I$5,IF($I$4="Cent gardes de clans",'Cent gardes de clans'!I$5,IF($I$4="Atlas des mondes",'Atlas des mondes'!I$5,IF($I$4="Les dix bases spatiales",'Les dix bases spatiales'!I$5,IF($I$4="Soixante salles des bases",'Soixante salles des bases'!I$5,IF($I$4="Vaisseau personnel",'Vaisseau personnel'!I$5,IF($I$4="Catalogue des vaisseaux",'Catalogue des vaisseaux'!I$5,IF($I$4="Incidents des routes",'Incidents des routes'!I$5,IF($I$4="Faune et adversaires",'Faune et adversaires'!I$5,IF($I$4="Véhicules et montures",'Véhicules et montures'!I$5,IF($I$4="Lien des montures",'Lien des montures'!I$5,IF($I$4="Game Preserve",'Game Preserve'!I$5,IF($I$4="Cent combattants humains",'Cent combattants humains'!I$5,IF($I$4="Armes et outils",'Armes et outils'!I$5,IF($I$4="Xeno Prime",'Xeno Prime'!I$5,IF($I$4="Direction musicale",'Direction musicale'!I$5,IF($I$4="V5 Arcs des bases spatiales",'V5 Arcs des bases spatiales'!I$5,IF($I$4="V5 Manœuvres spatiales",'V5 Manœuvres spatiales'!I$5,IF($I$4="V5 Comportements de faune",'V5 Comportements de faune'!I$5,IF($I$4="V5 Missions des montures",'V5 Missions des montures'!I$5,IF($I$4="V5 Arcs des biomes",'V5 Arcs des biomes'!I$5,IF($I$4="V5 Ressources et économie",'V5 Ressources et économie'!I$5,""))))))))))))))))))))))))))),"")</x:f>
        <x:v>Arrivee</x:v>
      </x:c>
      <x:c r="B16" s="13" t="str">
        <x:f>IFERROR(IF($I$6&gt;0,IF($I$4="Régions du Homeworld",INDEX('Régions du Homeworld'!$A$6:$M$15,$I$6,9),IF($I$4="Identités des clans",INDEX('Identités des clans'!$A$6:$M$20,$I$6,9),IF($I$4="Les vingt communautés",INDEX('Les vingt communautés'!$A$6:$N$25,$I$6,9),IF($I$4="Lieux de la cité",INDEX('Lieux de la cité'!$A$6:$L$41,$I$6,9),IF($I$4="Métiers et PNJ",INDEX('Métiers et PNJ'!$A$6:$K$25,$I$6,9),IF($I$4="Vie et culture",INDEX('Vie et culture'!$A$6:$K$53,$I$6,9),IF($I$4="Cent gardes de clans",INDEX('Cent gardes de clans'!$A$6:$N$105,$I$6,9),IF($I$4="Atlas des mondes",INDEX('Atlas des mondes'!$A$6:$M$29,$I$6,9),IF($I$4="Les dix bases spatiales",INDEX('Les dix bases spatiales'!$A$6:$M$15,$I$6,9),IF($I$4="Soixante salles des bases",INDEX('Soixante salles des bases'!$A$6:$L$65,$I$6,9),IF($I$4="Vaisseau personnel",INDEX('Vaisseau personnel'!$A$6:$L$21,$I$6,9),IF($I$4="Catalogue des vaisseaux",INDEX('Catalogue des vaisseaux'!$A$6:$M$59,$I$6,9),IF($I$4="Incidents des routes",INDEX('Incidents des routes'!$A$6:$L$41,$I$6,9),IF($I$4="Faune et adversaires",INDEX('Faune et adversaires'!$A$6:$L$41,$I$6,9),IF($I$4="Véhicules et montures",INDEX('Véhicules et montures'!$A$6:$L$55,$I$6,9),IF($I$4="Lien des montures",INDEX('Lien des montures'!$A$6:$O$21,$I$6,9),IF($I$4="Game Preserve",INDEX('Game Preserve'!$A$6:$L$15,$I$6,9),IF($I$4="Cent combattants humains",INDEX('Cent combattants humains'!$A$6:$P$105,$I$6,9),IF($I$4="Armes et outils",INDEX('Armes et outils'!$A$6:$K$37,$I$6,9),IF($I$4="Xeno Prime",INDEX('Xeno Prime'!$A$6:$L$17,$I$6,9),IF($I$4="Direction musicale",INDEX('Direction musicale'!$A$6:$J$105,$I$6,9),IF($I$4="V5 Arcs des bases spatiales",INDEX('V5 Arcs des bases spatiales'!$A$6:$L$35,$I$6,9),IF($I$4="V5 Manœuvres spatiales",INDEX('V5 Manœuvres spatiales'!$A$6:$L$29,$I$6,9),IF($I$4="V5 Comportements de faune",INDEX('V5 Comportements de faune'!$A$6:$N$41,$I$6,9),IF($I$4="V5 Missions des montures",INDEX('V5 Missions des montures'!$A$6:$J$21,$I$6,9),IF($I$4="V5 Arcs des biomes",INDEX('V5 Arcs des biomes'!$A$6:$K$35,$I$6,9),IF($I$4="V5 Ressources et économie",INDEX('V5 Ressources et économie'!$A$6:$M$29,$I$6,9),""))))))))))))))))))))))))))),""),"")</x:f>
        <x:v>Approche, choix d’un point d’atterrissage connu, sas et première zone reliée au site de retour.</x:v>
      </x:c>
      <x:c r="C16" s="2"/>
      <x:c r="D16" s="2"/>
      <x:c r="E16" s="2"/>
      <x:c r="F16" s="2"/>
      <x:c r="G16" s="2"/>
      <x:c r="H16" s="2"/>
      <x:c r="I16" s="2"/>
    </x:row>
    <x:row r="17" ht="57" customHeight="1">
      <x:c r="A17" s="14" t="str">
        <x:f>IF($I$6&gt;0,IF($I$4="Régions du Homeworld",'Régions du Homeworld'!J$5,IF($I$4="Identités des clans",'Identités des clans'!J$5,IF($I$4="Les vingt communautés",'Les vingt communautés'!J$5,IF($I$4="Lieux de la cité",'Lieux de la cité'!J$5,IF($I$4="Métiers et PNJ",'Métiers et PNJ'!J$5,IF($I$4="Vie et culture",'Vie et culture'!J$5,IF($I$4="Cent gardes de clans",'Cent gardes de clans'!J$5,IF($I$4="Atlas des mondes",'Atlas des mondes'!J$5,IF($I$4="Les dix bases spatiales",'Les dix bases spatiales'!J$5,IF($I$4="Soixante salles des bases",'Soixante salles des bases'!J$5,IF($I$4="Vaisseau personnel",'Vaisseau personnel'!J$5,IF($I$4="Catalogue des vaisseaux",'Catalogue des vaisseaux'!J$5,IF($I$4="Incidents des routes",'Incidents des routes'!J$5,IF($I$4="Faune et adversaires",'Faune et adversaires'!J$5,IF($I$4="Véhicules et montures",'Véhicules et montures'!J$5,IF($I$4="Lien des montures",'Lien des montures'!J$5,IF($I$4="Game Preserve",'Game Preserve'!J$5,IF($I$4="Cent combattants humains",'Cent combattants humains'!J$5,IF($I$4="Armes et outils",'Armes et outils'!J$5,IF($I$4="Xeno Prime",'Xeno Prime'!J$5,IF($I$4="Direction musicale",'Direction musicale'!J$5,IF($I$4="V5 Arcs des bases spatiales",'V5 Arcs des bases spatiales'!J$5,IF($I$4="V5 Manœuvres spatiales",'V5 Manœuvres spatiales'!J$5,IF($I$4="V5 Comportements de faune",'V5 Comportements de faune'!J$5,IF($I$4="V5 Missions des montures",'V5 Missions des montures'!J$5,IF($I$4="V5 Arcs des biomes",'V5 Arcs des biomes'!J$5,IF($I$4="V5 Ressources et économie",'V5 Ressources et économie'!J$5,""))))))))))))))))))))))))))),"")</x:f>
        <x:v>Proie et histoire</x:v>
      </x:c>
      <x:c r="B17" s="14" t="str">
        <x:f>IFERROR(IF($I$6&gt;0,IF($I$4="Régions du Homeworld",INDEX('Régions du Homeworld'!$A$6:$M$15,$I$6,10),IF($I$4="Identités des clans",INDEX('Identités des clans'!$A$6:$M$20,$I$6,10),IF($I$4="Les vingt communautés",INDEX('Les vingt communautés'!$A$6:$N$25,$I$6,10),IF($I$4="Lieux de la cité",INDEX('Lieux de la cité'!$A$6:$L$41,$I$6,10),IF($I$4="Métiers et PNJ",INDEX('Métiers et PNJ'!$A$6:$K$25,$I$6,10),IF($I$4="Vie et culture",INDEX('Vie et culture'!$A$6:$K$53,$I$6,10),IF($I$4="Cent gardes de clans",INDEX('Cent gardes de clans'!$A$6:$N$105,$I$6,10),IF($I$4="Atlas des mondes",INDEX('Atlas des mondes'!$A$6:$M$29,$I$6,10),IF($I$4="Les dix bases spatiales",INDEX('Les dix bases spatiales'!$A$6:$M$15,$I$6,10),IF($I$4="Soixante salles des bases",INDEX('Soixante salles des bases'!$A$6:$L$65,$I$6,10),IF($I$4="Vaisseau personnel",INDEX('Vaisseau personnel'!$A$6:$L$21,$I$6,10),IF($I$4="Catalogue des vaisseaux",INDEX('Catalogue des vaisseaux'!$A$6:$M$59,$I$6,10),IF($I$4="Incidents des routes",INDEX('Incidents des routes'!$A$6:$L$41,$I$6,10),IF($I$4="Faune et adversaires",INDEX('Faune et adversaires'!$A$6:$L$41,$I$6,10),IF($I$4="Véhicules et montures",INDEX('Véhicules et montures'!$A$6:$L$55,$I$6,10),IF($I$4="Lien des montures",INDEX('Lien des montures'!$A$6:$O$21,$I$6,10),IF($I$4="Game Preserve",INDEX('Game Preserve'!$A$6:$L$15,$I$6,10),IF($I$4="Cent combattants humains",INDEX('Cent combattants humains'!$A$6:$P$105,$I$6,10),IF($I$4="Armes et outils",INDEX('Armes et outils'!$A$6:$K$37,$I$6,10),IF($I$4="Xeno Prime",INDEX('Xeno Prime'!$A$6:$L$17,$I$6,10),IF($I$4="Direction musicale",INDEX('Direction musicale'!$A$6:$J$105,$I$6,10),IF($I$4="V5 Arcs des bases spatiales",INDEX('V5 Arcs des bases spatiales'!$A$6:$L$35,$I$6,10),IF($I$4="V5 Manœuvres spatiales",INDEX('V5 Manœuvres spatiales'!$A$6:$L$29,$I$6,10),IF($I$4="V5 Comportements de faune",INDEX('V5 Comportements de faune'!$A$6:$N$41,$I$6,10),IF($I$4="V5 Missions des montures",INDEX('V5 Missions des montures'!$A$6:$J$21,$I$6,10),IF($I$4="V5 Arcs des biomes",INDEX('V5 Arcs des biomes'!$A$6:$K$35,$I$6,10),IF($I$4="V5 Ressources et économie",INDEX('V5 Ressources et économie'!$A$6:$M$29,$I$6,10),""))))))))))))))))))))))))))),""),"")</x:f>
        <x:v>La présence d’une proie dépend de son habitat et de la mission. Une entrée de carte ne crée pas une nouvelle population à chaque visite.</x:v>
      </x:c>
      <x:c r="C17" s="2"/>
      <x:c r="D17" s="2"/>
      <x:c r="E17" s="2"/>
      <x:c r="F17" s="2"/>
      <x:c r="G17" s="2"/>
      <x:c r="H17" s="2"/>
      <x:c r="I17" s="2"/>
    </x:row>
    <x:row r="18" ht="42" customHeight="1">
      <x:c r="A18" s="13" t="str">
        <x:f>IF($I$6&gt;0,IF($I$4="Régions du Homeworld",'Régions du Homeworld'!K$5,IF($I$4="Identités des clans",'Identités des clans'!K$5,IF($I$4="Les vingt communautés",'Les vingt communautés'!K$5,IF($I$4="Lieux de la cité",'Lieux de la cité'!K$5,IF($I$4="Métiers et PNJ",'Métiers et PNJ'!K$5,IF($I$4="Vie et culture",'Vie et culture'!K$5,IF($I$4="Cent gardes de clans",'Cent gardes de clans'!K$5,IF($I$4="Atlas des mondes",'Atlas des mondes'!K$5,IF($I$4="Les dix bases spatiales",'Les dix bases spatiales'!K$5,IF($I$4="Soixante salles des bases",'Soixante salles des bases'!K$5,IF($I$4="Vaisseau personnel",'Vaisseau personnel'!K$5,IF($I$4="Catalogue des vaisseaux",'Catalogue des vaisseaux'!K$5,IF($I$4="Incidents des routes",'Incidents des routes'!K$5,IF($I$4="Faune et adversaires",'Faune et adversaires'!K$5,IF($I$4="Véhicules et montures",'Véhicules et montures'!K$5,IF($I$4="Lien des montures",'Lien des montures'!K$5,IF($I$4="Game Preserve",'Game Preserve'!K$5,IF($I$4="Cent combattants humains",'Cent combattants humains'!K$5,IF($I$4="Armes et outils",'Armes et outils'!K$5,IF($I$4="Xeno Prime",'Xeno Prime'!K$5,IF($I$4="V5 Arcs des bases spatiales",'V5 Arcs des bases spatiales'!K$5,IF($I$4="V5 Manœuvres spatiales",'V5 Manœuvres spatiales'!K$5,IF($I$4="V5 Comportements de faune",'V5 Comportements de faune'!K$5,IF($I$4="V5 Arcs des biomes",'V5 Arcs des biomes'!K$5,IF($I$4="V5 Ressources et économie",'V5 Ressources et économie'!K$5,""))))))))))))))))))))))))),"")</x:f>
        <x:v>État persistant</x:v>
      </x:c>
      <x:c r="B18" s="13" t="str">
        <x:f>IFERROR(IF($I$6&gt;0,IF($I$4="Régions du Homeworld",INDEX('Régions du Homeworld'!$A$6:$M$15,$I$6,11),IF($I$4="Identités des clans",INDEX('Identités des clans'!$A$6:$M$20,$I$6,11),IF($I$4="Les vingt communautés",INDEX('Les vingt communautés'!$A$6:$N$25,$I$6,11),IF($I$4="Lieux de la cité",INDEX('Lieux de la cité'!$A$6:$L$41,$I$6,11),IF($I$4="Métiers et PNJ",INDEX('Métiers et PNJ'!$A$6:$K$25,$I$6,11),IF($I$4="Vie et culture",INDEX('Vie et culture'!$A$6:$K$53,$I$6,11),IF($I$4="Cent gardes de clans",INDEX('Cent gardes de clans'!$A$6:$N$105,$I$6,11),IF($I$4="Atlas des mondes",INDEX('Atlas des mondes'!$A$6:$M$29,$I$6,11),IF($I$4="Les dix bases spatiales",INDEX('Les dix bases spatiales'!$A$6:$M$15,$I$6,11),IF($I$4="Soixante salles des bases",INDEX('Soixante salles des bases'!$A$6:$L$65,$I$6,11),IF($I$4="Vaisseau personnel",INDEX('Vaisseau personnel'!$A$6:$L$21,$I$6,11),IF($I$4="Catalogue des vaisseaux",INDEX('Catalogue des vaisseaux'!$A$6:$M$59,$I$6,11),IF($I$4="Incidents des routes",INDEX('Incidents des routes'!$A$6:$L$41,$I$6,11),IF($I$4="Faune et adversaires",INDEX('Faune et adversaires'!$A$6:$L$41,$I$6,11),IF($I$4="Véhicules et montures",INDEX('Véhicules et montures'!$A$6:$L$55,$I$6,11),IF($I$4="Lien des montures",INDEX('Lien des montures'!$A$6:$O$21,$I$6,11),IF($I$4="Game Preserve",INDEX('Game Preserve'!$A$6:$L$15,$I$6,11),IF($I$4="Cent combattants humains",INDEX('Cent combattants humains'!$A$6:$P$105,$I$6,11),IF($I$4="Armes et outils",INDEX('Armes et outils'!$A$6:$K$37,$I$6,11),IF($I$4="Xeno Prime",INDEX('Xeno Prime'!$A$6:$L$17,$I$6,11),IF($I$4="V5 Arcs des bases spatiales",INDEX('V5 Arcs des bases spatiales'!$A$6:$L$35,$I$6,11),IF($I$4="V5 Manœuvres spatiales",INDEX('V5 Manœuvres spatiales'!$A$6:$L$29,$I$6,11),IF($I$4="V5 Comportements de faune",INDEX('V5 Comportements de faune'!$A$6:$N$41,$I$6,11),IF($I$4="V5 Arcs des biomes",INDEX('V5 Arcs des biomes'!$A$6:$K$35,$I$6,11),IF($I$4="V5 Ressources et économie",INDEX('V5 Ressources et économie'!$A$6:$M$29,$I$6,11),""))))))))))))))))))))))))),""),"")</x:f>
        <x:v>Un identifiant de monde conserve météo de mission, raccourcis, prises, équipage et résultats. Les profils de réserve et de guerre réutilisent cette entité.</x:v>
      </x:c>
      <x:c r="C18" s="2"/>
      <x:c r="D18" s="2"/>
      <x:c r="E18" s="2"/>
      <x:c r="F18" s="2"/>
      <x:c r="G18" s="2"/>
      <x:c r="H18" s="2"/>
      <x:c r="I18" s="2"/>
    </x:row>
    <x:row r="19" ht="42" customHeight="1">
      <x:c r="A19" s="14" t="str">
        <x:f>IF($I$6&gt;0,IF($I$4="Régions du Homeworld",'Régions du Homeworld'!L$5,IF($I$4="Identités des clans",'Identités des clans'!L$5,IF($I$4="Les vingt communautés",'Les vingt communautés'!L$5,IF($I$4="Lieux de la cité",'Lieux de la cité'!L$5,IF($I$4="Cent gardes de clans",'Cent gardes de clans'!L$5,IF($I$4="Atlas des mondes",'Atlas des mondes'!L$5,IF($I$4="Les dix bases spatiales",'Les dix bases spatiales'!L$5,IF($I$4="Soixante salles des bases",'Soixante salles des bases'!L$5,IF($I$4="Vaisseau personnel",'Vaisseau personnel'!L$5,IF($I$4="Catalogue des vaisseaux",'Catalogue des vaisseaux'!L$5,IF($I$4="Incidents des routes",'Incidents des routes'!L$5,IF($I$4="Faune et adversaires",'Faune et adversaires'!L$5,IF($I$4="Véhicules et montures",'Véhicules et montures'!L$5,IF($I$4="Lien des montures",'Lien des montures'!L$5,IF($I$4="Game Preserve",'Game Preserve'!L$5,IF($I$4="Cent combattants humains",'Cent combattants humains'!L$5,IF($I$4="Xeno Prime",'Xeno Prime'!L$5,IF($I$4="V5 Arcs des bases spatiales",'V5 Arcs des bases spatiales'!L$5,IF($I$4="V5 Manœuvres spatiales",'V5 Manœuvres spatiales'!L$5,IF($I$4="V5 Comportements de faune",'V5 Comportements de faune'!L$5,IF($I$4="V5 Ressources et économie",'V5 Ressources et économie'!L$5,""))))))))))))))))))))),"")</x:f>
        <x:v>Statut dans le lore</x:v>
      </x:c>
      <x:c r="B19" s="14" t="str">
        <x:f>IFERROR(IF($I$6&gt;0,IF($I$4="Régions du Homeworld",INDEX('Régions du Homeworld'!$A$6:$M$15,$I$6,12),IF($I$4="Identités des clans",INDEX('Identités des clans'!$A$6:$M$20,$I$6,12),IF($I$4="Les vingt communautés",INDEX('Les vingt communautés'!$A$6:$N$25,$I$6,12),IF($I$4="Lieux de la cité",INDEX('Lieux de la cité'!$A$6:$L$41,$I$6,12),IF($I$4="Cent gardes de clans",INDEX('Cent gardes de clans'!$A$6:$N$105,$I$6,12),IF($I$4="Atlas des mondes",INDEX('Atlas des mondes'!$A$6:$M$29,$I$6,12),IF($I$4="Les dix bases spatiales",INDEX('Les dix bases spatiales'!$A$6:$M$15,$I$6,12),IF($I$4="Soixante salles des bases",INDEX('Soixante salles des bases'!$A$6:$L$65,$I$6,12),IF($I$4="Vaisseau personnel",INDEX('Vaisseau personnel'!$A$6:$L$21,$I$6,12),IF($I$4="Catalogue des vaisseaux",INDEX('Catalogue des vaisseaux'!$A$6:$M$59,$I$6,12),IF($I$4="Incidents des routes",INDEX('Incidents des routes'!$A$6:$L$41,$I$6,12),IF($I$4="Faune et adversaires",INDEX('Faune et adversaires'!$A$6:$L$41,$I$6,12),IF($I$4="Véhicules et montures",INDEX('Véhicules et montures'!$A$6:$L$55,$I$6,12),IF($I$4="Lien des montures",INDEX('Lien des montures'!$A$6:$O$21,$I$6,12),IF($I$4="Game Preserve",INDEX('Game Preserve'!$A$6:$L$15,$I$6,12),IF($I$4="Cent combattants humains",INDEX('Cent combattants humains'!$A$6:$P$105,$I$6,12),IF($I$4="Xeno Prime",INDEX('Xeno Prime'!$A$6:$L$17,$I$6,12),IF($I$4="V5 Arcs des bases spatiales",INDEX('V5 Arcs des bases spatiales'!$A$6:$L$35,$I$6,12),IF($I$4="V5 Manœuvres spatiales",INDEX('V5 Manœuvres spatiales'!$A$6:$L$29,$I$6,12),IF($I$4="V5 Comportements de faune",INDEX('V5 Comportements de faune'!$A$6:$N$41,$I$6,12),IF($I$4="V5 Ressources et économie",INDEX('V5 Ressources et économie'!$A$6:$M$29,$I$6,12),""))))))))))))))))))))),""),"")</x:f>
        <x:v>Géographies originales. Homeworld et xénomorphes sont des inspirations de franchise; aucune carte de planète canonique revendiquée.</x:v>
      </x:c>
      <x:c r="C19" s="2"/>
      <x:c r="D19" s="2"/>
      <x:c r="E19" s="2"/>
      <x:c r="F19" s="2"/>
      <x:c r="G19" s="2"/>
      <x:c r="H19" s="2"/>
      <x:c r="I19" s="2"/>
    </x:row>
    <x:row r="20" ht="57" customHeight="1">
      <x:c r="A20" s="13" t="str">
        <x:f>IF($I$6&gt;0,IF($I$4="Régions du Homeworld",'Régions du Homeworld'!M$5,IF($I$4="Identités des clans",'Identités des clans'!M$5,IF($I$4="Les vingt communautés",'Les vingt communautés'!M$5,IF($I$4="Cent gardes de clans",'Cent gardes de clans'!M$5,IF($I$4="Atlas des mondes",'Atlas des mondes'!M$5,IF($I$4="Les dix bases spatiales",'Les dix bases spatiales'!M$5,IF($I$4="Catalogue des vaisseaux",'Catalogue des vaisseaux'!M$5,IF($I$4="Lien des montures",'Lien des montures'!M$5,IF($I$4="Cent combattants humains",'Cent combattants humains'!M$5,IF($I$4="V5 Comportements de faune",'V5 Comportements de faune'!M$5,IF($I$4="V5 Ressources et économie",'V5 Ressources et économie'!M$5,""))))))))))),"")</x:f>
        <x:v>Provenance</x:v>
      </x:c>
      <x:c r="B20" s="13" t="str">
        <x:f>IFERROR(IF($I$6&gt;0,IF($I$4="Régions du Homeworld",INDEX('Régions du Homeworld'!$A$6:$M$15,$I$6,13),IF($I$4="Identités des clans",INDEX('Identités des clans'!$A$6:$M$20,$I$6,13),IF($I$4="Les vingt communautés",INDEX('Les vingt communautés'!$A$6:$N$25,$I$6,13),IF($I$4="Cent gardes de clans",INDEX('Cent gardes de clans'!$A$6:$N$105,$I$6,13),IF($I$4="Atlas des mondes",INDEX('Atlas des mondes'!$A$6:$M$29,$I$6,13),IF($I$4="Les dix bases spatiales",INDEX('Les dix bases spatiales'!$A$6:$M$15,$I$6,13),IF($I$4="Catalogue des vaisseaux",INDEX('Catalogue des vaisseaux'!$A$6:$M$59,$I$6,13),IF($I$4="Lien des montures",INDEX('Lien des montures'!$A$6:$O$21,$I$6,13),IF($I$4="Cent combattants humains",INDEX('Cent combattants humains'!$A$6:$P$105,$I$6,13),IF($I$4="V5 Comportements de faune",INDEX('V5 Comportements de faune'!$A$6:$N$41,$I$6,13),IF($I$4="V5 Ressources et économie",INDEX('V5 Ressources et économie'!$A$6:$M$29,$I$6,13),""))))))))))),""),"")</x:f>
        <x:v>Reconstitution documentée V4 — nouvelle rédaction V5</x:v>
      </x:c>
      <x:c r="C20" s="2"/>
      <x:c r="D20" s="2"/>
      <x:c r="E20" s="2"/>
      <x:c r="F20" s="2"/>
      <x:c r="G20" s="2"/>
      <x:c r="H20" s="2"/>
      <x:c r="I20" s="2"/>
    </x:row>
    <x:row r="21" ht="42" customHeight="1">
      <x:c r="A21" s="14" t="str">
        <x:f>IF($I$6&gt;0,IF($I$4="Les vingt communautés",'Les vingt communautés'!N$5,IF($I$4="Cent gardes de clans",'Cent gardes de clans'!N$5,IF($I$4="Lien des montures",'Lien des montures'!N$5,IF($I$4="Cent combattants humains",'Cent combattants humains'!N$5,IF($I$4="V5 Comportements de faune",'V5 Comportements de faune'!N$5,""))))),"")</x:f>
      </x:c>
      <x:c r="B21" s="14" t="str">
        <x:f>IFERROR(IF($I$6&gt;0,IF($I$4="Les vingt communautés",INDEX('Les vingt communautés'!$A$6:$N$25,$I$6,14),IF($I$4="Cent gardes de clans",INDEX('Cent gardes de clans'!$A$6:$N$105,$I$6,14),IF($I$4="Lien des montures",INDEX('Lien des montures'!$A$6:$O$21,$I$6,14),IF($I$4="Cent combattants humains",INDEX('Cent combattants humains'!$A$6:$P$105,$I$6,14),IF($I$4="V5 Comportements de faune",INDEX('V5 Comportements de faune'!$A$6:$N$41,$I$6,14),""))))),""),"")</x:f>
      </x:c>
      <x:c r="C21" s="2"/>
      <x:c r="D21" s="2"/>
      <x:c r="E21" s="2"/>
      <x:c r="F21" s="2"/>
      <x:c r="G21" s="2"/>
      <x:c r="H21" s="2"/>
      <x:c r="I21" s="2"/>
    </x:row>
    <x:row r="22" ht="42" customHeight="1">
      <x:c r="A22" s="13" t="str">
        <x:f>IF($I$6&gt;0,IF($I$4="Lien des montures",'Lien des montures'!O$5,IF($I$4="Cent combattants humains",'Cent combattants humains'!O$5,"")),"")</x:f>
      </x:c>
      <x:c r="B22" s="13" t="str">
        <x:f>IFERROR(IF($I$6&gt;0,IF($I$4="Lien des montures",INDEX('Lien des montures'!$A$6:$O$21,$I$6,15),IF($I$4="Cent combattants humains",INDEX('Cent combattants humains'!$A$6:$P$105,$I$6,15),"")),""),"")</x:f>
      </x:c>
      <x:c r="C22" s="2"/>
      <x:c r="D22" s="2"/>
      <x:c r="E22" s="2"/>
      <x:c r="F22" s="2"/>
      <x:c r="G22" s="2"/>
      <x:c r="H22" s="2"/>
      <x:c r="I22" s="2"/>
    </x:row>
    <x:row r="23" ht="34" customHeight="1">
      <x:c r="A23" s="14" t="str">
        <x:f>IF($I$6&gt;0,IF($I$4="Cent combattants humains",'Cent combattants humains'!P$5,""),"")</x:f>
      </x:c>
      <x:c r="B23" s="14" t="str">
        <x:f>IFERROR(IF($I$6&gt;0,IF($I$4="Cent combattants humains",INDEX('Cent combattants humains'!$A$6:$P$105,$I$6,16),""),""),"")</x:f>
      </x:c>
      <x:c r="C23" s="2"/>
      <x:c r="D23" s="2"/>
      <x:c r="E23" s="2"/>
      <x:c r="F23" s="2"/>
      <x:c r="G23" s="2"/>
      <x:c r="H23" s="2"/>
      <x:c r="I23" s="2"/>
    </x:row>
    <x:row r="24">
      <x:c r="A24" s="2"/>
      <x:c r="B24" s="2"/>
      <x:c r="C24" s="2"/>
      <x:c r="D24" s="2"/>
      <x:c r="E24" s="2"/>
      <x:c r="F24" s="2"/>
      <x:c r="G24" s="2"/>
      <x:c r="H24" s="2"/>
      <x:c r="I24" s="2"/>
    </x:row>
    <x:row r="25">
      <x:c r="A25" s="2"/>
      <x:c r="B25" s="2"/>
      <x:c r="C25" s="2"/>
      <x:c r="D25" s="2"/>
      <x:c r="E25" s="2"/>
      <x:c r="F25" s="2"/>
      <x:c r="G25" s="2"/>
      <x:c r="H25" s="2"/>
      <x:c r="I25" s="2"/>
    </x:row>
    <x:row r="26">
      <x:c r="A26" s="2"/>
      <x:c r="B26" s="2"/>
      <x:c r="C26" s="2"/>
      <x:c r="D26" s="2"/>
      <x:c r="E26" s="2"/>
      <x:c r="F26" s="2"/>
      <x:c r="G26" s="2"/>
      <x:c r="H26" s="2"/>
      <x:c r="I26" s="2"/>
    </x:row>
    <x:row r="27">
      <x:c r="A27" s="2"/>
      <x:c r="B27" s="2"/>
      <x:c r="C27" s="2"/>
      <x:c r="D27" s="2"/>
      <x:c r="E27" s="2"/>
      <x:c r="F27" s="2"/>
      <x:c r="G27" s="2"/>
      <x:c r="H27" s="2"/>
      <x:c r="I27" s="2"/>
    </x:row>
    <x:row r="28">
      <x:c r="A28" s="2"/>
      <x:c r="B28" s="2"/>
      <x:c r="C28" s="2"/>
      <x:c r="D28" s="2"/>
      <x:c r="E28" s="2"/>
      <x:c r="F28" s="2"/>
      <x:c r="G28" s="2"/>
      <x:c r="H28" s="2"/>
      <x:c r="I28" s="2"/>
    </x:row>
    <x:row r="29">
      <x:c r="A29" s="2"/>
      <x:c r="B29" s="2"/>
      <x:c r="C29" s="2"/>
      <x:c r="D29" s="2"/>
      <x:c r="E29" s="2"/>
      <x:c r="F29" s="2"/>
      <x:c r="G29" s="2"/>
      <x:c r="H29" s="2"/>
      <x:c r="I29" s="2"/>
    </x:row>
    <x:row r="30">
      <x:c r="A30" s="2"/>
      <x:c r="B30" s="2"/>
      <x:c r="C30" s="2"/>
      <x:c r="D30" s="2"/>
      <x:c r="E30" s="2"/>
      <x:c r="F30" s="2"/>
      <x:c r="G30" s="2"/>
      <x:c r="H30" s="2"/>
      <x:c r="I30" s="2"/>
    </x:row>
    <x:row r="31">
      <x:c r="A31" s="2"/>
      <x:c r="B31" s="2"/>
      <x:c r="C31" s="2"/>
      <x:c r="D31" s="2"/>
      <x:c r="E31" s="2"/>
      <x:c r="F31" s="2"/>
      <x:c r="G31" s="2"/>
      <x:c r="H31" s="2"/>
      <x:c r="I31" s="2"/>
    </x:row>
    <x:row r="32">
      <x:c r="A32" s="2"/>
      <x:c r="B32" s="2"/>
      <x:c r="C32" s="2"/>
      <x:c r="D32" s="2"/>
      <x:c r="E32" s="2"/>
      <x:c r="F32" s="2"/>
      <x:c r="G32" s="2"/>
      <x:c r="H32" s="2"/>
      <x:c r="I32" s="2"/>
    </x:row>
    <x:row r="33">
      <x:c r="A33" s="2"/>
      <x:c r="B33" s="2"/>
      <x:c r="C33" s="2"/>
      <x:c r="D33" s="2"/>
      <x:c r="E33" s="2"/>
      <x:c r="F33" s="2"/>
      <x:c r="G33" s="2"/>
      <x:c r="H33" s="2"/>
      <x:c r="I33" s="2"/>
    </x:row>
    <x:row r="34">
      <x:c r="A34" s="2"/>
      <x:c r="B34" s="2"/>
      <x:c r="C34" s="2"/>
      <x:c r="D34" s="2"/>
      <x:c r="E34" s="2"/>
      <x:c r="F34" s="2"/>
      <x:c r="G34" s="2"/>
      <x:c r="H34" s="2"/>
      <x:c r="I34" s="2"/>
    </x:row>
    <x:row r="35">
      <x:c r="A35" s="2"/>
      <x:c r="B35" s="2"/>
      <x:c r="C35" s="2"/>
      <x:c r="D35" s="2"/>
      <x:c r="E35" s="2"/>
      <x:c r="F35" s="2"/>
      <x:c r="G35" s="2"/>
      <x:c r="H35" s="2"/>
      <x:c r="I35" s="2"/>
    </x:row>
  </x:sheetData>
  <x:dataValidations count="1">
    <x:dataValidation type="list" sqref="B4">
      <x:formula1>'Index V5'!$A$725:$A$1689</x:formula1>
    </x:dataValidation>
  </x:dataValidations>
  <x:pageMargins left="0.7" right="0.7" top="0.75" bottom="0.75" header="0.3" footer="0.3"/>
</x:worksheet>
</file>

<file path=xl/worksheets/sheet6.xml><?xml version="1.0" encoding="utf-8"?>
<x:worksheet xmlns:x="http://schemas.openxmlformats.org/spreadsheetml/2006/main">
  <x:sheetPr>
    <x:tabColor rgb="FF82603E"/>
  </x:sheetPr>
  <x:sheetViews>
    <x:sheetView showGridLines="0" workbookViewId="0">
      <x:pane ySplit="7" topLeftCell="A8" activePane="bottomLeft" state="frozen"/>
    </x:sheetView>
  </x:sheetViews>
  <x:sheetFormatPr defaultRowHeight="15"/>
  <x:cols>
    <x:col min="1" max="1" width="32" hidden="0" customWidth="1"/>
    <x:col min="2" max="2" width="120" hidden="0" customWidth="1"/>
    <x:col min="8" max="8" width="26" hidden="0" customWidth="1"/>
    <x:col min="9" max="9" width="38" hidden="0" customWidth="1"/>
  </x:cols>
  <x:sheetData>
    <x:row r="1">
      <x:c r="A1" s="2"/>
      <x:c r="B1" s="2"/>
    </x:row>
    <x:row r="2" ht="31" customHeight="1">
      <x:c r="A2" s="3" t="str">
        <x:v>Lire une fiche — Maison et clan</x:v>
      </x:c>
      <x:c r="B2" s="3"/>
    </x:row>
    <x:row r="3">
      <x:c r="A3" s="4"/>
      <x:c r="B3" s="4"/>
    </x:row>
    <x:row r="4">
      <x:c r="A4" s="2" t="str">
        <x:v>Identifiant à choisir</x:v>
      </x:c>
      <x:c r="B4" s="76" t="str">
        <x:v>HOME-CM07</x:v>
      </x:c>
      <x:c r="C4" s="2"/>
      <x:c r="D4" s="2"/>
      <x:c r="E4" s="2"/>
      <x:c r="F4" s="2"/>
      <x:c r="G4" s="2"/>
      <x:c r="H4" s="78" t="str">
        <x:v>Onglet source</x:v>
      </x:c>
      <x:c r="I4" s="78" t="str">
        <x:f>IFERROR(INDEX('Index V5'!$D$6:$D$3621,MATCH($B$4,'Index V5'!$A$6:$A$3621,0)),"")</x:f>
        <x:v>Résidences des tribus</x:v>
      </x:c>
    </x:row>
    <x:row r="5" ht="48" customHeight="1">
      <x:c r="A5" s="13" t="str">
        <x:v>Titre</x:v>
      </x:c>
      <x:c r="B5" s="13" t="str">
        <x:f>IFERROR(INDEX('Index V5'!$B$6:$B$3621,MATCH($B$4,'Index V5'!$A$6:$A$3621,0)),"Choisir un identifiant de cet ensemble")</x:f>
        <x:v>Maison des Pilotis Calmes</x:v>
      </x:c>
      <x:c r="C5" s="2"/>
      <x:c r="D5" s="2"/>
      <x:c r="E5" s="2"/>
      <x:c r="F5" s="2"/>
      <x:c r="G5" s="2"/>
      <x:c r="H5" s="78" t="str">
        <x:v>Champs</x:v>
      </x:c>
      <x:c r="I5" s="78" t="n">
        <x:f>IFERROR(INDEX('Index V5'!$G$6:$G$3621,MATCH($B$4,'Index V5'!$A$6:$A$3621,0)),0)</x:f>
        <x:v>15</x:v>
      </x:c>
    </x:row>
    <x:row r="6">
      <x:c r="A6" s="2"/>
      <x:c r="B6" s="2"/>
      <x:c r="C6" s="2"/>
      <x:c r="D6" s="2"/>
      <x:c r="E6" s="2"/>
      <x:c r="F6" s="2"/>
      <x:c r="G6" s="2"/>
      <x:c r="H6" s="78" t="str">
        <x:v>Ligne de données</x:v>
      </x:c>
      <x:c r="I6" s="78" t="n">
        <x:f>IFERROR(IF($I$4="Règles de résidence",MATCH($B$4,'Règles de résidence'!$A$6:$A$29,0),IF($I$4="Résidences des tribus",MATCH($B$4,'Résidences des tribus'!$A$6:$A$25,0),IF($I$4="Pièces des maisons",MATCH($B$4,'Pièces des maisons'!$A$6:$A$65,0),IF($I$4="Vie dans la maison",MATCH($B$4,'Vie dans la maison'!$A$6:$A$29,0),IF($I$4="Règles du navire de clan",MATCH($B$4,'Règles du navire de clan'!$A$6:$A$35,0),IF($I$4="Ponts du navire de clan",MATCH($B$4,'Ponts du navire de clan'!$A$6:$A$29,0),IF($I$4="Équipage incarné",MATCH($B$4,'Équipage incarné'!$A$6:$A$23,0),IF($I$4="Missions du navire",MATCH($B$4,'Missions du navire'!$A$6:$A$29,0),IF($I$4="Gestion du clan",MATCH($B$4,'Gestion du clan'!$A$6:$A$17,0),IF($I$4="Multijoueur futur",MATCH($B$4,'Multijoueur futur'!$A$6:$A$29,0),IF($I$4="Voies maison et clan",MATCH($B$4,'Voies maison et clan'!$A$6:$A$23,0),IF($I$4="V5 Scènes des résidences",MATCH($B$4,'V5 Scènes des résidences'!$A$6:$A$65,0),IF($I$4="V5 Incidents de l’équipage",MATCH($B$4,'V5 Incidents de l’équipage'!$A$6:$A$29,0),IF($I$4="V5 Aménagements",MATCH($B$4,'V5 Aménagements'!$A$6:$A$23,0),IF($I$4="V5 Missions collectives",MATCH($B$4,'V5 Missions collectives'!$A$6:$A$29,0),0))))))))))))))),0)</x:f>
        <x:v>7</x:v>
      </x:c>
    </x:row>
    <x:row r="7" ht="48" customHeight="1">
      <x:c r="A7" s="35" t="str">
        <x:v>Rubrique</x:v>
      </x:c>
      <x:c r="B7" s="37" t="str">
        <x:v>Texte intégral — lecture verticale</x:v>
      </x:c>
      <x:c r="C7" s="2"/>
      <x:c r="D7" s="2"/>
      <x:c r="E7" s="2"/>
      <x:c r="F7" s="2"/>
      <x:c r="G7" s="2"/>
      <x:c r="H7" s="2"/>
      <x:c r="I7" s="2"/>
    </x:row>
    <x:row r="8" ht="34" customHeight="1">
      <x:c r="A8" s="13" t="str">
        <x:f>IF($I$6&gt;0,IF($I$4="Règles de résidence",'Règles de résidence'!A$5,IF($I$4="Résidences des tribus",'Résidences des tribus'!A$5,IF($I$4="Pièces des maisons",'Pièces des maisons'!A$5,IF($I$4="Vie dans la maison",'Vie dans la maison'!A$5,IF($I$4="Règles du navire de clan",'Règles du navire de clan'!A$5,IF($I$4="Ponts du navire de clan",'Ponts du navire de clan'!A$5,IF($I$4="Équipage incarné",'Équipage incarné'!A$5,IF($I$4="Missions du navire",'Missions du navire'!A$5,IF($I$4="Gestion du clan",'Gestion du clan'!A$5,IF($I$4="Multijoueur futur",'Multijoueur futur'!A$5,IF($I$4="Voies maison et clan",'Voies maison et clan'!A$5,IF($I$4="V5 Scènes des résidences",'V5 Scènes des résidences'!A$5,IF($I$4="V5 Incidents de l’équipage",'V5 Incidents de l’équipage'!A$5,IF($I$4="V5 Aménagements",'V5 Aménagements'!A$5,IF($I$4="V5 Missions collectives",'V5 Missions collectives'!A$5,""))))))))))))))),"")</x:f>
        <x:v>Identifiant</x:v>
      </x:c>
      <x:c r="B8" s="13" t="str">
        <x:f>IFERROR(IF($I$6&gt;0,IF($I$4="Règles de résidence",INDEX('Règles de résidence'!$A$6:$G$29,$I$6,1),IF($I$4="Résidences des tribus",INDEX('Résidences des tribus'!$A$6:$O$25,$I$6,1),IF($I$4="Pièces des maisons",INDEX('Pièces des maisons'!$A$6:$J$65,$I$6,1),IF($I$4="Vie dans la maison",INDEX('Vie dans la maison'!$A$6:$G$29,$I$6,1),IF($I$4="Règles du navire de clan",INDEX('Règles du navire de clan'!$A$6:$F$35,$I$6,1),IF($I$4="Ponts du navire de clan",INDEX('Ponts du navire de clan'!$A$6:$J$29,$I$6,1),IF($I$4="Équipage incarné",INDEX('Équipage incarné'!$A$6:$I$23,$I$6,1),IF($I$4="Missions du navire",INDEX('Missions du navire'!$A$6:$M$29,$I$6,1),IF($I$4="Gestion du clan",INDEX('Gestion du clan'!$A$6:$G$17,$I$6,1),IF($I$4="Multijoueur futur",INDEX('Multijoueur futur'!$A$6:$F$29,$I$6,1),IF($I$4="Voies maison et clan",INDEX('Voies maison et clan'!$A$6:$G$23,$I$6,1),IF($I$4="V5 Scènes des résidences",INDEX('V5 Scènes des résidences'!$A$6:$K$65,$I$6,1),IF($I$4="V5 Incidents de l’équipage",INDEX('V5 Incidents de l’équipage'!$A$6:$K$29,$I$6,1),IF($I$4="V5 Aménagements",INDEX('V5 Aménagements'!$A$6:$I$23,$I$6,1),IF($I$4="V5 Missions collectives",INDEX('V5 Missions collectives'!$A$6:$N$29,$I$6,1),""))))))))))))))),""),"")</x:f>
        <x:v>HOME-CM07</x:v>
      </x:c>
      <x:c r="C8" s="2"/>
      <x:c r="D8" s="2"/>
      <x:c r="E8" s="2"/>
      <x:c r="F8" s="2"/>
      <x:c r="G8" s="2"/>
      <x:c r="H8" s="2"/>
      <x:c r="I8" s="2"/>
    </x:row>
    <x:row r="9" ht="34" customHeight="1">
      <x:c r="A9" s="14" t="str">
        <x:f>IF($I$6&gt;0,IF($I$4="Règles de résidence",'Règles de résidence'!B$5,IF($I$4="Résidences des tribus",'Résidences des tribus'!B$5,IF($I$4="Pièces des maisons",'Pièces des maisons'!B$5,IF($I$4="Vie dans la maison",'Vie dans la maison'!B$5,IF($I$4="Règles du navire de clan",'Règles du navire de clan'!B$5,IF($I$4="Ponts du navire de clan",'Ponts du navire de clan'!B$5,IF($I$4="Équipage incarné",'Équipage incarné'!B$5,IF($I$4="Missions du navire",'Missions du navire'!B$5,IF($I$4="Gestion du clan",'Gestion du clan'!B$5,IF($I$4="Multijoueur futur",'Multijoueur futur'!B$5,IF($I$4="Voies maison et clan",'Voies maison et clan'!B$5,IF($I$4="V5 Scènes des résidences",'V5 Scènes des résidences'!B$5,IF($I$4="V5 Incidents de l’équipage",'V5 Incidents de l’équipage'!B$5,IF($I$4="V5 Aménagements",'V5 Aménagements'!B$5,IF($I$4="V5 Missions collectives",'V5 Missions collectives'!B$5,""))))))))))))))),"")</x:f>
        <x:v>Titre</x:v>
      </x:c>
      <x:c r="B9" s="14" t="str">
        <x:f>IFERROR(IF($I$6&gt;0,IF($I$4="Règles de résidence",INDEX('Règles de résidence'!$A$6:$G$29,$I$6,2),IF($I$4="Résidences des tribus",INDEX('Résidences des tribus'!$A$6:$O$25,$I$6,2),IF($I$4="Pièces des maisons",INDEX('Pièces des maisons'!$A$6:$J$65,$I$6,2),IF($I$4="Vie dans la maison",INDEX('Vie dans la maison'!$A$6:$G$29,$I$6,2),IF($I$4="Règles du navire de clan",INDEX('Règles du navire de clan'!$A$6:$F$35,$I$6,2),IF($I$4="Ponts du navire de clan",INDEX('Ponts du navire de clan'!$A$6:$J$29,$I$6,2),IF($I$4="Équipage incarné",INDEX('Équipage incarné'!$A$6:$I$23,$I$6,2),IF($I$4="Missions du navire",INDEX('Missions du navire'!$A$6:$M$29,$I$6,2),IF($I$4="Gestion du clan",INDEX('Gestion du clan'!$A$6:$G$17,$I$6,2),IF($I$4="Multijoueur futur",INDEX('Multijoueur futur'!$A$6:$F$29,$I$6,2),IF($I$4="Voies maison et clan",INDEX('Voies maison et clan'!$A$6:$G$23,$I$6,2),IF($I$4="V5 Scènes des résidences",INDEX('V5 Scènes des résidences'!$A$6:$K$65,$I$6,2),IF($I$4="V5 Incidents de l’équipage",INDEX('V5 Incidents de l’équipage'!$A$6:$K$29,$I$6,2),IF($I$4="V5 Aménagements",INDEX('V5 Aménagements'!$A$6:$I$23,$I$6,2),IF($I$4="V5 Missions collectives",INDEX('V5 Missions collectives'!$A$6:$N$29,$I$6,2),""))))))))))))))),""),"")</x:f>
        <x:v>Maison des Pilotis Calmes</x:v>
      </x:c>
      <x:c r="C9" s="2"/>
      <x:c r="D9" s="2"/>
      <x:c r="E9" s="2"/>
      <x:c r="F9" s="2"/>
      <x:c r="G9" s="2"/>
      <x:c r="H9" s="2"/>
      <x:c r="I9" s="2"/>
    </x:row>
    <x:row r="10" ht="34" customHeight="1">
      <x:c r="A10" s="13" t="str">
        <x:f>IF($I$6&gt;0,IF($I$4="Règles de résidence",'Règles de résidence'!C$5,IF($I$4="Résidences des tribus",'Résidences des tribus'!C$5,IF($I$4="Pièces des maisons",'Pièces des maisons'!C$5,IF($I$4="Vie dans la maison",'Vie dans la maison'!C$5,IF($I$4="Règles du navire de clan",'Règles du navire de clan'!C$5,IF($I$4="Ponts du navire de clan",'Ponts du navire de clan'!C$5,IF($I$4="Équipage incarné",'Équipage incarné'!C$5,IF($I$4="Missions du navire",'Missions du navire'!C$5,IF($I$4="Gestion du clan",'Gestion du clan'!C$5,IF($I$4="Multijoueur futur",'Multijoueur futur'!C$5,IF($I$4="Voies maison et clan",'Voies maison et clan'!C$5,IF($I$4="V5 Scènes des résidences",'V5 Scènes des résidences'!C$5,IF($I$4="V5 Incidents de l’équipage",'V5 Incidents de l’équipage'!C$5,IF($I$4="V5 Aménagements",'V5 Aménagements'!C$5,IF($I$4="V5 Missions collectives",'V5 Missions collectives'!C$5,""))))))))))))))),"")</x:f>
        <x:v>Communauté</x:v>
      </x:c>
      <x:c r="B10" s="13" t="str">
        <x:f>IFERROR(IF($I$6&gt;0,IF($I$4="Règles de résidence",INDEX('Règles de résidence'!$A$6:$G$29,$I$6,3),IF($I$4="Résidences des tribus",INDEX('Résidences des tribus'!$A$6:$O$25,$I$6,3),IF($I$4="Pièces des maisons",INDEX('Pièces des maisons'!$A$6:$J$65,$I$6,3),IF($I$4="Vie dans la maison",INDEX('Vie dans la maison'!$A$6:$G$29,$I$6,3),IF($I$4="Règles du navire de clan",INDEX('Règles du navire de clan'!$A$6:$F$35,$I$6,3),IF($I$4="Ponts du navire de clan",INDEX('Ponts du navire de clan'!$A$6:$J$29,$I$6,3),IF($I$4="Équipage incarné",INDEX('Équipage incarné'!$A$6:$I$23,$I$6,3),IF($I$4="Missions du navire",INDEX('Missions du navire'!$A$6:$M$29,$I$6,3),IF($I$4="Gestion du clan",INDEX('Gestion du clan'!$A$6:$G$17,$I$6,3),IF($I$4="Multijoueur futur",INDEX('Multijoueur futur'!$A$6:$F$29,$I$6,3),IF($I$4="Voies maison et clan",INDEX('Voies maison et clan'!$A$6:$G$23,$I$6,3),IF($I$4="V5 Scènes des résidences",INDEX('V5 Scènes des résidences'!$A$6:$K$65,$I$6,3),IF($I$4="V5 Incidents de l’équipage",INDEX('V5 Incidents de l’équipage'!$A$6:$K$29,$I$6,3),IF($I$4="V5 Aménagements",INDEX('V5 Aménagements'!$A$6:$I$23,$I$6,3),IF($I$4="V5 Missions collectives",INDEX('V5 Missions collectives'!$A$6:$N$29,$I$6,3),""))))))))))))))),""),"")</x:f>
        <x:v>CM07</x:v>
      </x:c>
      <x:c r="C10" s="2"/>
      <x:c r="D10" s="2"/>
      <x:c r="E10" s="2"/>
      <x:c r="F10" s="2"/>
      <x:c r="G10" s="2"/>
      <x:c r="H10" s="2"/>
      <x:c r="I10" s="2"/>
    </x:row>
    <x:row r="11" ht="42" customHeight="1">
      <x:c r="A11" s="14" t="str">
        <x:f>IF($I$6&gt;0,IF($I$4="Règles de résidence",'Règles de résidence'!D$5,IF($I$4="Résidences des tribus",'Résidences des tribus'!D$5,IF($I$4="Pièces des maisons",'Pièces des maisons'!D$5,IF($I$4="Vie dans la maison",'Vie dans la maison'!D$5,IF($I$4="Règles du navire de clan",'Règles du navire de clan'!D$5,IF($I$4="Ponts du navire de clan",'Ponts du navire de clan'!D$5,IF($I$4="Équipage incarné",'Équipage incarné'!D$5,IF($I$4="Missions du navire",'Missions du navire'!D$5,IF($I$4="Gestion du clan",'Gestion du clan'!D$5,IF($I$4="Multijoueur futur",'Multijoueur futur'!D$5,IF($I$4="Voies maison et clan",'Voies maison et clan'!D$5,IF($I$4="V5 Scènes des résidences",'V5 Scènes des résidences'!D$5,IF($I$4="V5 Incidents de l’équipage",'V5 Incidents de l’équipage'!D$5,IF($I$4="V5 Aménagements",'V5 Aménagements'!D$5,IF($I$4="V5 Missions collectives",'V5 Missions collectives'!D$5,""))))))))))))))),"")</x:f>
        <x:v>Clan</x:v>
      </x:c>
      <x:c r="B11" s="14" t="str">
        <x:f>IFERROR(IF($I$6&gt;0,IF($I$4="Règles de résidence",INDEX('Règles de résidence'!$A$6:$G$29,$I$6,4),IF($I$4="Résidences des tribus",INDEX('Résidences des tribus'!$A$6:$O$25,$I$6,4),IF($I$4="Pièces des maisons",INDEX('Pièces des maisons'!$A$6:$J$65,$I$6,4),IF($I$4="Vie dans la maison",INDEX('Vie dans la maison'!$A$6:$G$29,$I$6,4),IF($I$4="Règles du navire de clan",INDEX('Règles du navire de clan'!$A$6:$F$35,$I$6,4),IF($I$4="Ponts du navire de clan",INDEX('Ponts du navire de clan'!$A$6:$J$29,$I$6,4),IF($I$4="Équipage incarné",INDEX('Équipage incarné'!$A$6:$I$23,$I$6,4),IF($I$4="Missions du navire",INDEX('Missions du navire'!$A$6:$M$29,$I$6,4),IF($I$4="Gestion du clan",INDEX('Gestion du clan'!$A$6:$G$17,$I$6,4),IF($I$4="Multijoueur futur",INDEX('Multijoueur futur'!$A$6:$F$29,$I$6,4),IF($I$4="Voies maison et clan",INDEX('Voies maison et clan'!$A$6:$G$23,$I$6,4),IF($I$4="V5 Scènes des résidences",INDEX('V5 Scènes des résidences'!$A$6:$K$65,$I$6,4),IF($I$4="V5 Incidents de l’équipage",INDEX('V5 Incidents de l’équipage'!$A$6:$K$29,$I$6,4),IF($I$4="V5 Aménagements",INDEX('V5 Aménagements'!$A$6:$I$23,$I$6,4),IF($I$4="V5 Missions collectives",INDEX('V5 Missions collectives'!$A$6:$N$29,$I$6,4),""))))))))))))))),""),"")</x:f>
        <x:v>CL4</x:v>
      </x:c>
      <x:c r="C11" s="2"/>
      <x:c r="D11" s="2"/>
      <x:c r="E11" s="2"/>
      <x:c r="F11" s="2"/>
      <x:c r="G11" s="2"/>
      <x:c r="H11" s="2"/>
      <x:c r="I11" s="2"/>
    </x:row>
    <x:row r="12" ht="57" customHeight="1">
      <x:c r="A12" s="13" t="str">
        <x:f>IF($I$6&gt;0,IF($I$4="Règles de résidence",'Règles de résidence'!E$5,IF($I$4="Résidences des tribus",'Résidences des tribus'!E$5,IF($I$4="Pièces des maisons",'Pièces des maisons'!E$5,IF($I$4="Vie dans la maison",'Vie dans la maison'!E$5,IF($I$4="Règles du navire de clan",'Règles du navire de clan'!E$5,IF($I$4="Ponts du navire de clan",'Ponts du navire de clan'!E$5,IF($I$4="Équipage incarné",'Équipage incarné'!E$5,IF($I$4="Missions du navire",'Missions du navire'!E$5,IF($I$4="Gestion du clan",'Gestion du clan'!E$5,IF($I$4="Multijoueur futur",'Multijoueur futur'!E$5,IF($I$4="Voies maison et clan",'Voies maison et clan'!E$5,IF($I$4="V5 Scènes des résidences",'V5 Scènes des résidences'!E$5,IF($I$4="V5 Incidents de l’équipage",'V5 Incidents de l’équipage'!E$5,IF($I$4="V5 Aménagements",'V5 Aménagements'!E$5,IF($I$4="V5 Missions collectives",'V5 Missions collectives'!E$5,""))))))))))))))),"")</x:f>
        <x:v>Région</x:v>
      </x:c>
      <x:c r="B12" s="13" t="str">
        <x:f>IFERROR(IF($I$6&gt;0,IF($I$4="Règles de résidence",INDEX('Règles de résidence'!$A$6:$G$29,$I$6,5),IF($I$4="Résidences des tribus",INDEX('Résidences des tribus'!$A$6:$O$25,$I$6,5),IF($I$4="Pièces des maisons",INDEX('Pièces des maisons'!$A$6:$J$65,$I$6,5),IF($I$4="Vie dans la maison",INDEX('Vie dans la maison'!$A$6:$G$29,$I$6,5),IF($I$4="Règles du navire de clan",INDEX('Règles du navire de clan'!$A$6:$F$35,$I$6,5),IF($I$4="Ponts du navire de clan",INDEX('Ponts du navire de clan'!$A$6:$J$29,$I$6,5),IF($I$4="Équipage incarné",INDEX('Équipage incarné'!$A$6:$I$23,$I$6,5),IF($I$4="Missions du navire",INDEX('Missions du navire'!$A$6:$M$29,$I$6,5),IF($I$4="Gestion du clan",INDEX('Gestion du clan'!$A$6:$G$17,$I$6,5),IF($I$4="Multijoueur futur",INDEX('Multijoueur futur'!$A$6:$F$29,$I$6,5),IF($I$4="Voies maison et clan",INDEX('Voies maison et clan'!$A$6:$G$23,$I$6,5),IF($I$4="V5 Scènes des résidences",INDEX('V5 Scènes des résidences'!$A$6:$K$65,$I$6,5),IF($I$4="V5 Incidents de l’équipage",INDEX('V5 Incidents de l’équipage'!$A$6:$K$29,$I$6,5),IF($I$4="V5 Aménagements",INDEX('V5 Aménagements'!$A$6:$I$23,$I$6,5),IF($I$4="V5 Missions collectives",INDEX('V5 Missions collectives'!$A$6:$N$29,$I$6,5),""))))))))))))))),""),"")</x:f>
        <x:v>luminous-marshes</x:v>
      </x:c>
      <x:c r="C12" s="2"/>
      <x:c r="D12" s="2"/>
      <x:c r="E12" s="2"/>
      <x:c r="F12" s="2"/>
      <x:c r="G12" s="2"/>
      <x:c r="H12" s="2"/>
      <x:c r="I12" s="2"/>
    </x:row>
    <x:row r="13" ht="57" customHeight="1">
      <x:c r="A13" s="14" t="str">
        <x:f>IF($I$6&gt;0,IF($I$4="Règles de résidence",'Règles de résidence'!F$5,IF($I$4="Résidences des tribus",'Résidences des tribus'!F$5,IF($I$4="Pièces des maisons",'Pièces des maisons'!F$5,IF($I$4="Vie dans la maison",'Vie dans la maison'!F$5,IF($I$4="Règles du navire de clan",'Règles du navire de clan'!F$5,IF($I$4="Ponts du navire de clan",'Ponts du navire de clan'!F$5,IF($I$4="Équipage incarné",'Équipage incarné'!F$5,IF($I$4="Missions du navire",'Missions du navire'!F$5,IF($I$4="Gestion du clan",'Gestion du clan'!F$5,IF($I$4="Multijoueur futur",'Multijoueur futur'!F$5,IF($I$4="Voies maison et clan",'Voies maison et clan'!F$5,IF($I$4="V5 Scènes des résidences",'V5 Scènes des résidences'!F$5,IF($I$4="V5 Incidents de l’équipage",'V5 Incidents de l’équipage'!F$5,IF($I$4="V5 Aménagements",'V5 Aménagements'!F$5,IF($I$4="V5 Missions collectives",'V5 Missions collectives'!F$5,""))))))))))))))),"")</x:f>
        <x:v>Rang minimal</x:v>
      </x:c>
      <x:c r="B13" s="14" t="str">
        <x:f>IFERROR(IF($I$6&gt;0,IF($I$4="Règles de résidence",INDEX('Règles de résidence'!$A$6:$G$29,$I$6,6),IF($I$4="Résidences des tribus",INDEX('Résidences des tribus'!$A$6:$O$25,$I$6,6),IF($I$4="Pièces des maisons",INDEX('Pièces des maisons'!$A$6:$J$65,$I$6,6),IF($I$4="Vie dans la maison",INDEX('Vie dans la maison'!$A$6:$G$29,$I$6,6),IF($I$4="Règles du navire de clan",INDEX('Règles du navire de clan'!$A$6:$F$35,$I$6,6),IF($I$4="Ponts du navire de clan",INDEX('Ponts du navire de clan'!$A$6:$J$29,$I$6,6),IF($I$4="Équipage incarné",INDEX('Équipage incarné'!$A$6:$I$23,$I$6,6),IF($I$4="Missions du navire",INDEX('Missions du navire'!$A$6:$M$29,$I$6,6),IF($I$4="Gestion du clan",INDEX('Gestion du clan'!$A$6:$G$17,$I$6,6),IF($I$4="Multijoueur futur",INDEX('Multijoueur futur'!$A$6:$F$29,$I$6,6),IF($I$4="Voies maison et clan",INDEX('Voies maison et clan'!$A$6:$G$23,$I$6,6),IF($I$4="V5 Scènes des résidences",INDEX('V5 Scènes des résidences'!$A$6:$K$65,$I$6,6),IF($I$4="V5 Incidents de l’équipage",INDEX('V5 Incidents de l’équipage'!$A$6:$K$29,$I$6,6),IF($I$4="V5 Aménagements",INDEX('V5 Aménagements'!$A$6:$I$23,$I$6,6),IF($I$4="V5 Missions collectives",INDEX('V5 Missions collectives'!$A$6:$N$29,$I$6,6),""))))))))))))))),""),"")</x:f>
        <x:v>Young Blood</x:v>
      </x:c>
      <x:c r="C13" s="2"/>
      <x:c r="D13" s="2"/>
      <x:c r="E13" s="2"/>
      <x:c r="F13" s="2"/>
      <x:c r="G13" s="2"/>
      <x:c r="H13" s="2"/>
      <x:c r="I13" s="2"/>
    </x:row>
    <x:row r="14" ht="42" customHeight="1">
      <x:c r="A14" s="13" t="str">
        <x:f>IF($I$6&gt;0,IF($I$4="Règles de résidence",'Règles de résidence'!G$5,IF($I$4="Résidences des tribus",'Résidences des tribus'!G$5,IF($I$4="Pièces des maisons",'Pièces des maisons'!G$5,IF($I$4="Vie dans la maison",'Vie dans la maison'!G$5,IF($I$4="Ponts du navire de clan",'Ponts du navire de clan'!G$5,IF($I$4="Équipage incarné",'Équipage incarné'!G$5,IF($I$4="Missions du navire",'Missions du navire'!G$5,IF($I$4="Gestion du clan",'Gestion du clan'!G$5,IF($I$4="Voies maison et clan",'Voies maison et clan'!G$5,IF($I$4="V5 Scènes des résidences",'V5 Scènes des résidences'!G$5,IF($I$4="V5 Incidents de l’équipage",'V5 Incidents de l’équipage'!G$5,IF($I$4="V5 Aménagements",'V5 Aménagements'!G$5,IF($I$4="V5 Missions collectives",'V5 Missions collectives'!G$5,""))))))))))))),"")</x:f>
        <x:v>Respect pour habiter</x:v>
      </x:c>
      <x:c r="B14" s="13" t="n">
        <x:f>IFERROR(IF($I$6&gt;0,IF($I$4="Règles de résidence",INDEX('Règles de résidence'!$A$6:$G$29,$I$6,7),IF($I$4="Résidences des tribus",INDEX('Résidences des tribus'!$A$6:$O$25,$I$6,7),IF($I$4="Pièces des maisons",INDEX('Pièces des maisons'!$A$6:$J$65,$I$6,7),IF($I$4="Vie dans la maison",INDEX('Vie dans la maison'!$A$6:$G$29,$I$6,7),IF($I$4="Ponts du navire de clan",INDEX('Ponts du navire de clan'!$A$6:$J$29,$I$6,7),IF($I$4="Équipage incarné",INDEX('Équipage incarné'!$A$6:$I$23,$I$6,7),IF($I$4="Missions du navire",INDEX('Missions du navire'!$A$6:$M$29,$I$6,7),IF($I$4="Gestion du clan",INDEX('Gestion du clan'!$A$6:$G$17,$I$6,7),IF($I$4="Voies maison et clan",INDEX('Voies maison et clan'!$A$6:$G$23,$I$6,7),IF($I$4="V5 Scènes des résidences",INDEX('V5 Scènes des résidences'!$A$6:$K$65,$I$6,7),IF($I$4="V5 Incidents de l’équipage",INDEX('V5 Incidents de l’équipage'!$A$6:$K$29,$I$6,7),IF($I$4="V5 Aménagements",INDEX('V5 Aménagements'!$A$6:$I$23,$I$6,7),IF($I$4="V5 Missions collectives",INDEX('V5 Missions collectives'!$A$6:$N$29,$I$6,7),""))))))))))))),""),"")</x:f>
        <x:v>40</x:v>
      </x:c>
      <x:c r="C14" s="2"/>
      <x:c r="D14" s="2"/>
      <x:c r="E14" s="2"/>
      <x:c r="F14" s="2"/>
      <x:c r="G14" s="2"/>
      <x:c r="H14" s="2"/>
      <x:c r="I14" s="2"/>
    </x:row>
    <x:row r="15" ht="42" customHeight="1">
      <x:c r="A15" s="14" t="str">
        <x:f>IF($I$6&gt;0,IF($I$4="Résidences des tribus",'Résidences des tribus'!H$5,IF($I$4="Pièces des maisons",'Pièces des maisons'!H$5,IF($I$4="Ponts du navire de clan",'Ponts du navire de clan'!H$5,IF($I$4="Équipage incarné",'Équipage incarné'!H$5,IF($I$4="Missions du navire",'Missions du navire'!H$5,IF($I$4="V5 Scènes des résidences",'V5 Scènes des résidences'!H$5,IF($I$4="V5 Incidents de l’équipage",'V5 Incidents de l’équipage'!H$5,IF($I$4="V5 Aménagements",'V5 Aménagements'!H$5,IF($I$4="V5 Missions collectives",'V5 Missions collectives'!H$5,""))))))))),"")</x:f>
        <x:v>Respect pour aménager</x:v>
      </x:c>
      <x:c r="B15" s="14" t="n">
        <x:f>IFERROR(IF($I$6&gt;0,IF($I$4="Résidences des tribus",INDEX('Résidences des tribus'!$A$6:$O$25,$I$6,8),IF($I$4="Pièces des maisons",INDEX('Pièces des maisons'!$A$6:$J$65,$I$6,8),IF($I$4="Ponts du navire de clan",INDEX('Ponts du navire de clan'!$A$6:$J$29,$I$6,8),IF($I$4="Équipage incarné",INDEX('Équipage incarné'!$A$6:$I$23,$I$6,8),IF($I$4="Missions du navire",INDEX('Missions du navire'!$A$6:$M$29,$I$6,8),IF($I$4="V5 Scènes des résidences",INDEX('V5 Scènes des résidences'!$A$6:$K$65,$I$6,8),IF($I$4="V5 Incidents de l’équipage",INDEX('V5 Incidents de l’équipage'!$A$6:$K$29,$I$6,8),IF($I$4="V5 Aménagements",INDEX('V5 Aménagements'!$A$6:$I$23,$I$6,8),IF($I$4="V5 Missions collectives",INDEX('V5 Missions collectives'!$A$6:$N$29,$I$6,8),""))))))))),""),"")</x:f>
        <x:v>60</x:v>
      </x:c>
      <x:c r="C15" s="2"/>
      <x:c r="D15" s="2"/>
      <x:c r="E15" s="2"/>
      <x:c r="F15" s="2"/>
      <x:c r="G15" s="2"/>
      <x:c r="H15" s="2"/>
      <x:c r="I15" s="2"/>
    </x:row>
    <x:row r="16" ht="57" customHeight="1">
      <x:c r="A16" s="13" t="str">
        <x:f>IF($I$6&gt;0,IF($I$4="Résidences des tribus",'Résidences des tribus'!I$5,IF($I$4="Pièces des maisons",'Pièces des maisons'!I$5,IF($I$4="Ponts du navire de clan",'Ponts du navire de clan'!I$5,IF($I$4="Équipage incarné",'Équipage incarné'!I$5,IF($I$4="Missions du navire",'Missions du navire'!I$5,IF($I$4="V5 Scènes des résidences",'V5 Scènes des résidences'!I$5,IF($I$4="V5 Incidents de l’équipage",'V5 Incidents de l’équipage'!I$5,IF($I$4="V5 Aménagements",'V5 Aménagements'!I$5,IF($I$4="V5 Missions collectives",'V5 Missions collectives'!I$5,""))))))))),"")</x:f>
        <x:v>Respect pour recevoir</x:v>
      </x:c>
      <x:c r="B16" s="13" t="n">
        <x:f>IFERROR(IF($I$6&gt;0,IF($I$4="Résidences des tribus",INDEX('Résidences des tribus'!$A$6:$O$25,$I$6,9),IF($I$4="Pièces des maisons",INDEX('Pièces des maisons'!$A$6:$J$65,$I$6,9),IF($I$4="Ponts du navire de clan",INDEX('Ponts du navire de clan'!$A$6:$J$29,$I$6,9),IF($I$4="Équipage incarné",INDEX('Équipage incarné'!$A$6:$I$23,$I$6,9),IF($I$4="Missions du navire",INDEX('Missions du navire'!$A$6:$M$29,$I$6,9),IF($I$4="V5 Scènes des résidences",INDEX('V5 Scènes des résidences'!$A$6:$K$65,$I$6,9),IF($I$4="V5 Incidents de l’équipage",INDEX('V5 Incidents de l’équipage'!$A$6:$K$29,$I$6,9),IF($I$4="V5 Aménagements",INDEX('V5 Aménagements'!$A$6:$I$23,$I$6,9),IF($I$4="V5 Missions collectives",INDEX('V5 Missions collectives'!$A$6:$N$29,$I$6,9),""))))))))),""),"")</x:f>
        <x:v>80</x:v>
      </x:c>
      <x:c r="C16" s="2"/>
      <x:c r="D16" s="2"/>
      <x:c r="E16" s="2"/>
      <x:c r="F16" s="2"/>
      <x:c r="G16" s="2"/>
      <x:c r="H16" s="2"/>
      <x:c r="I16" s="2"/>
    </x:row>
    <x:row r="17" ht="42" customHeight="1">
      <x:c r="A17" s="14" t="str">
        <x:f>IF($I$6&gt;0,IF($I$4="Résidences des tribus",'Résidences des tribus'!J$5,IF($I$4="Pièces des maisons",'Pièces des maisons'!J$5,IF($I$4="Ponts du navire de clan",'Ponts du navire de clan'!J$5,IF($I$4="Missions du navire",'Missions du navire'!J$5,IF($I$4="V5 Scènes des résidences",'V5 Scènes des résidences'!J$5,IF($I$4="V5 Incidents de l’équipage",'V5 Incidents de l’équipage'!J$5,IF($I$4="V5 Missions collectives",'V5 Missions collectives'!J$5,""))))))),"")</x:f>
        <x:v>Mission de déverrouillage</x:v>
      </x:c>
      <x:c r="B17" s="14" t="str">
        <x:f>IFERROR(IF($I$6&gt;0,IF($I$4="Résidences des tribus",INDEX('Résidences des tribus'!$A$6:$O$25,$I$6,10),IF($I$4="Pièces des maisons",INDEX('Pièces des maisons'!$A$6:$J$65,$I$6,10),IF($I$4="Ponts du navire de clan",INDEX('Ponts du navire de clan'!$A$6:$J$29,$I$6,10),IF($I$4="Missions du navire",INDEX('Missions du navire'!$A$6:$M$29,$I$6,10),IF($I$4="V5 Scènes des résidences",INDEX('V5 Scènes des résidences'!$A$6:$K$65,$I$6,10),IF($I$4="V5 Incidents de l’équipage",INDEX('V5 Incidents de l’équipage'!$A$6:$K$29,$I$6,10),IF($I$4="V5 Missions collectives",INDEX('V5 Missions collectives'!$A$6:$N$29,$I$6,10),""))))))),""),"")</x:f>
        <x:v>Trois appuis avant la crue</x:v>
      </x:c>
      <x:c r="C17" s="2"/>
      <x:c r="D17" s="2"/>
      <x:c r="E17" s="2"/>
      <x:c r="F17" s="2"/>
      <x:c r="G17" s="2"/>
      <x:c r="H17" s="2"/>
      <x:c r="I17" s="2"/>
    </x:row>
    <x:row r="18" ht="42" customHeight="1">
      <x:c r="A18" s="13" t="str">
        <x:f>IF($I$6&gt;0,IF($I$4="Résidences des tribus",'Résidences des tribus'!K$5,IF($I$4="Missions du navire",'Missions du navire'!K$5,IF($I$4="V5 Scènes des résidences",'V5 Scènes des résidences'!K$5,IF($I$4="V5 Incidents de l’équipage",'V5 Incidents de l’équipage'!K$5,IF($I$4="V5 Missions collectives",'V5 Missions collectives'!K$5,""))))),"")</x:f>
        <x:v>Actions en 2D</x:v>
      </x:c>
      <x:c r="B18" s="13" t="str">
        <x:f>IFERROR(IF($I$6&gt;0,IF($I$4="Résidences des tribus",INDEX('Résidences des tribus'!$A$6:$O$25,$I$6,11),IF($I$4="Missions du navire",INDEX('Missions du navire'!$A$6:$M$29,$I$6,11),IF($I$4="V5 Scènes des résidences",INDEX('V5 Scènes des résidences'!$A$6:$K$65,$I$6,11),IF($I$4="V5 Incidents de l’équipage",INDEX('V5 Incidents de l’équipage'!$A$6:$K$29,$I$6,11),IF($I$4="V5 Missions collectives",INDEX('V5 Missions collectives'!$A$6:$N$29,$I$6,11),""))))),""),"")</x:f>
        <x:v>Inspecter trois pilotis marqués depuis les passerelles autorisées, porter des entretoises, faire vérifier leur pose et récupérer une lampe sur un îlot accessible.</x:v>
      </x:c>
      <x:c r="C18" s="2"/>
      <x:c r="D18" s="2"/>
      <x:c r="E18" s="2"/>
      <x:c r="F18" s="2"/>
      <x:c r="G18" s="2"/>
      <x:c r="H18" s="2"/>
      <x:c r="I18" s="2"/>
    </x:row>
    <x:row r="19" ht="57" customHeight="1">
      <x:c r="A19" s="14" t="str">
        <x:f>IF($I$6&gt;0,IF($I$4="Résidences des tribus",'Résidences des tribus'!L$5,IF($I$4="Missions du navire",'Missions du navire'!L$5,IF($I$4="V5 Missions collectives",'V5 Missions collectives'!L$5,""))),"")</x:f>
        <x:v>Choix conséquence</x:v>
      </x:c>
      <x:c r="B19" s="14" t="str">
        <x:f>IFERROR(IF($I$6&gt;0,IF($I$4="Résidences des tribus",INDEX('Résidences des tribus'!$A$6:$O$25,$I$6,12),IF($I$4="Missions du navire",INDEX('Missions du navire'!$A$6:$M$29,$I$6,12),IF($I$4="V5 Missions collectives",INDEX('V5 Missions collectives'!$A$6:$N$29,$I$6,12),""))),""),"")</x:f>
        <x:v>Renforcer le passage principal ou ouvrir un détour sûr pour les charges ; le quartier conserve l’itinéraire choisi.</x:v>
      </x:c>
      <x:c r="C19" s="2"/>
      <x:c r="D19" s="2"/>
      <x:c r="E19" s="2"/>
      <x:c r="F19" s="2"/>
      <x:c r="G19" s="2"/>
      <x:c r="H19" s="2"/>
      <x:c r="I19" s="2"/>
    </x:row>
    <x:row r="20" ht="34" customHeight="1">
      <x:c r="A20" s="13" t="str">
        <x:f>IF($I$6&gt;0,IF($I$4="Résidences des tribus",'Résidences des tribus'!M$5,IF($I$4="Missions du navire",'Missions du navire'!M$5,IF($I$4="V5 Missions collectives",'V5 Missions collectives'!M$5,""))),"")</x:f>
        <x:v>Plan vie</x:v>
      </x:c>
      <x:c r="B20" s="13" t="str">
        <x:f>IFERROR(IF($I$6&gt;0,IF($I$4="Résidences des tribus",INDEX('Résidences des tribus'!$A$6:$O$25,$I$6,13),IF($I$4="Missions du navire",INDEX('Missions du navire'!$A$6:$M$29,$I$6,13),IF($I$4="V5 Missions collectives",INDEX('V5 Missions collectives'!$A$6:$N$29,$I$6,13),""))),""),"")</x:f>
        <x:v>route sur pilotis → seuil ; seuil ↔ chambre ; seuil ↔ atelier ; retour par ponton</x:v>
      </x:c>
      <x:c r="C20" s="2"/>
      <x:c r="D20" s="2"/>
      <x:c r="E20" s="2"/>
      <x:c r="F20" s="2"/>
      <x:c r="G20" s="2"/>
      <x:c r="H20" s="2"/>
      <x:c r="I20" s="2"/>
    </x:row>
    <x:row r="21" ht="42" customHeight="1">
      <x:c r="A21" s="14" t="str">
        <x:f>IF($I$6&gt;0,IF($I$4="Résidences des tribus",'Résidences des tribus'!N$5,IF($I$4="V5 Missions collectives",'V5 Missions collectives'!N$5,"")),"")</x:f>
        <x:v>Statut proprietaire</x:v>
      </x:c>
      <x:c r="B21" s="14" t="str">
        <x:f>IFERROR(IF($I$6&gt;0,IF($I$4="Résidences des tribus",INDEX('Résidences des tribus'!$A$6:$O$25,$I$6,14),IF($I$4="V5 Missions collectives",INDEX('V5 Missions collectives'!$A$6:$N$29,$I$6,14),"")),""),"")</x:f>
        <x:v>Droit local de résidence ; charpentière et passeur constatent le résultat. Une seule résidence active globale ; les règles publiques du lieu restent applicables.</x:v>
      </x:c>
      <x:c r="C21" s="2"/>
      <x:c r="D21" s="2"/>
      <x:c r="E21" s="2"/>
      <x:c r="F21" s="2"/>
      <x:c r="G21" s="2"/>
      <x:c r="H21" s="2"/>
      <x:c r="I21" s="2"/>
    </x:row>
    <x:row r="22" ht="34" customHeight="1">
      <x:c r="A22" s="13" t="str">
        <x:f>IF($I$6&gt;0,IF($I$4="Résidences des tribus",'Résidences des tribus'!O$5,""),"")</x:f>
        <x:v>Provenance</x:v>
      </x:c>
      <x:c r="B22" s="13" t="str">
        <x:f>IFERROR(IF($I$6&gt;0,IF($I$4="Résidences des tribus",INDEX('Résidences des tribus'!$A$6:$O$25,$I$6,15),""),""),"")</x:f>
        <x:v>Reconstitution documentée V4 — nouvelle rédaction V5</x:v>
      </x:c>
      <x:c r="C22" s="2"/>
      <x:c r="D22" s="2"/>
      <x:c r="E22" s="2"/>
      <x:c r="F22" s="2"/>
      <x:c r="G22" s="2"/>
      <x:c r="H22" s="2"/>
      <x:c r="I22" s="2"/>
    </x:row>
    <x:row r="23">
      <x:c r="A23" s="2"/>
      <x:c r="B23" s="2"/>
      <x:c r="C23" s="2"/>
      <x:c r="D23" s="2"/>
      <x:c r="E23" s="2"/>
      <x:c r="F23" s="2"/>
      <x:c r="G23" s="2"/>
      <x:c r="H23" s="2"/>
      <x:c r="I23" s="2"/>
    </x:row>
    <x:row r="24">
      <x:c r="A24" s="2"/>
      <x:c r="B24" s="2"/>
      <x:c r="C24" s="2"/>
      <x:c r="D24" s="2"/>
      <x:c r="E24" s="2"/>
      <x:c r="F24" s="2"/>
      <x:c r="G24" s="2"/>
      <x:c r="H24" s="2"/>
      <x:c r="I24" s="2"/>
    </x:row>
    <x:row r="25">
      <x:c r="A25" s="2"/>
      <x:c r="B25" s="2"/>
      <x:c r="C25" s="2"/>
      <x:c r="D25" s="2"/>
      <x:c r="E25" s="2"/>
      <x:c r="F25" s="2"/>
      <x:c r="G25" s="2"/>
      <x:c r="H25" s="2"/>
      <x:c r="I25" s="2"/>
    </x:row>
    <x:row r="26">
      <x:c r="A26" s="2"/>
      <x:c r="B26" s="2"/>
      <x:c r="C26" s="2"/>
      <x:c r="D26" s="2"/>
      <x:c r="E26" s="2"/>
      <x:c r="F26" s="2"/>
      <x:c r="G26" s="2"/>
      <x:c r="H26" s="2"/>
      <x:c r="I26" s="2"/>
    </x:row>
    <x:row r="27">
      <x:c r="A27" s="2"/>
      <x:c r="B27" s="2"/>
      <x:c r="C27" s="2"/>
      <x:c r="D27" s="2"/>
      <x:c r="E27" s="2"/>
      <x:c r="F27" s="2"/>
      <x:c r="G27" s="2"/>
      <x:c r="H27" s="2"/>
      <x:c r="I27" s="2"/>
    </x:row>
    <x:row r="28">
      <x:c r="A28" s="2"/>
      <x:c r="B28" s="2"/>
      <x:c r="C28" s="2"/>
      <x:c r="D28" s="2"/>
      <x:c r="E28" s="2"/>
      <x:c r="F28" s="2"/>
      <x:c r="G28" s="2"/>
      <x:c r="H28" s="2"/>
      <x:c r="I28" s="2"/>
    </x:row>
    <x:row r="29">
      <x:c r="A29" s="2"/>
      <x:c r="B29" s="2"/>
      <x:c r="C29" s="2"/>
      <x:c r="D29" s="2"/>
      <x:c r="E29" s="2"/>
      <x:c r="F29" s="2"/>
      <x:c r="G29" s="2"/>
      <x:c r="H29" s="2"/>
      <x:c r="I29" s="2"/>
    </x:row>
    <x:row r="30">
      <x:c r="A30" s="2"/>
      <x:c r="B30" s="2"/>
      <x:c r="C30" s="2"/>
      <x:c r="D30" s="2"/>
      <x:c r="E30" s="2"/>
      <x:c r="F30" s="2"/>
      <x:c r="G30" s="2"/>
      <x:c r="H30" s="2"/>
      <x:c r="I30" s="2"/>
    </x:row>
    <x:row r="31">
      <x:c r="A31" s="2"/>
      <x:c r="B31" s="2"/>
      <x:c r="C31" s="2"/>
      <x:c r="D31" s="2"/>
      <x:c r="E31" s="2"/>
      <x:c r="F31" s="2"/>
      <x:c r="G31" s="2"/>
      <x:c r="H31" s="2"/>
      <x:c r="I31" s="2"/>
    </x:row>
    <x:row r="32">
      <x:c r="A32" s="2"/>
      <x:c r="B32" s="2"/>
      <x:c r="C32" s="2"/>
      <x:c r="D32" s="2"/>
      <x:c r="E32" s="2"/>
      <x:c r="F32" s="2"/>
      <x:c r="G32" s="2"/>
      <x:c r="H32" s="2"/>
      <x:c r="I32" s="2"/>
    </x:row>
    <x:row r="33">
      <x:c r="A33" s="2"/>
      <x:c r="B33" s="2"/>
      <x:c r="C33" s="2"/>
      <x:c r="D33" s="2"/>
      <x:c r="E33" s="2"/>
      <x:c r="F33" s="2"/>
      <x:c r="G33" s="2"/>
      <x:c r="H33" s="2"/>
      <x:c r="I33" s="2"/>
    </x:row>
    <x:row r="34">
      <x:c r="A34" s="2"/>
      <x:c r="B34" s="2"/>
      <x:c r="C34" s="2"/>
      <x:c r="D34" s="2"/>
      <x:c r="E34" s="2"/>
      <x:c r="F34" s="2"/>
      <x:c r="G34" s="2"/>
      <x:c r="H34" s="2"/>
      <x:c r="I34" s="2"/>
    </x:row>
    <x:row r="35">
      <x:c r="A35" s="2"/>
      <x:c r="B35" s="2"/>
      <x:c r="C35" s="2"/>
      <x:c r="D35" s="2"/>
      <x:c r="E35" s="2"/>
      <x:c r="F35" s="2"/>
      <x:c r="G35" s="2"/>
      <x:c r="H35" s="2"/>
      <x:c r="I35" s="2"/>
    </x:row>
  </x:sheetData>
  <x:dataValidations count="1">
    <x:dataValidation type="list" sqref="B4">
      <x:formula1>'Index V5'!$A$1690:$A$2093</x:formula1>
    </x:dataValidation>
  </x:dataValidations>
  <x:pageMargins left="0.7" right="0.7" top="0.75" bottom="0.75" header="0.3" footer="0.3"/>
</x:worksheet>
</file>

<file path=xl/worksheets/sheet7.xml><?xml version="1.0" encoding="utf-8"?>
<x:worksheet xmlns:x="http://schemas.openxmlformats.org/spreadsheetml/2006/main">
  <x:sheetPr>
    <x:tabColor rgb="FF745873"/>
  </x:sheetPr>
  <x:sheetViews>
    <x:sheetView showGridLines="0" workbookViewId="0">
      <x:pane ySplit="7" topLeftCell="A8" activePane="bottomLeft" state="frozen"/>
    </x:sheetView>
  </x:sheetViews>
  <x:sheetFormatPr defaultRowHeight="15"/>
  <x:cols>
    <x:col min="1" max="1" width="32" hidden="0" customWidth="1"/>
    <x:col min="2" max="2" width="120" hidden="0" customWidth="1"/>
    <x:col min="8" max="8" width="26" hidden="0" customWidth="1"/>
    <x:col min="9" max="9" width="38" hidden="0" customWidth="1"/>
  </x:cols>
  <x:sheetData>
    <x:row r="1">
      <x:c r="A1" s="2"/>
      <x:c r="B1" s="2"/>
    </x:row>
    <x:row r="2" ht="31" customHeight="1">
      <x:c r="A2" s="3" t="str">
        <x:v>Lire une fiche — Trophées</x:v>
      </x:c>
      <x:c r="B2" s="3"/>
    </x:row>
    <x:row r="3">
      <x:c r="A3" s="4"/>
      <x:c r="B3" s="4"/>
    </x:row>
    <x:row r="4">
      <x:c r="A4" s="2" t="str">
        <x:v>Identifiant à choisir</x:v>
      </x:c>
      <x:c r="B4" s="76" t="str">
        <x:v>TR-M01</x:v>
      </x:c>
      <x:c r="C4" s="2"/>
      <x:c r="D4" s="2"/>
      <x:c r="E4" s="2"/>
      <x:c r="F4" s="2"/>
      <x:c r="G4" s="2"/>
      <x:c r="H4" s="78" t="str">
        <x:v>Onglet source</x:v>
      </x:c>
      <x:c r="I4" s="78" t="str">
        <x:f>IFERROR(INDEX('Index V5'!$D$6:$D$3621,MATCH($B$4,'Index V5'!$A$6:$A$3621,0)),"")</x:f>
        <x:v>Missions de l’atelier</x:v>
      </x:c>
    </x:row>
    <x:row r="5" ht="48" customHeight="1">
      <x:c r="A5" s="13" t="str">
        <x:v>Titre</x:v>
      </x:c>
      <x:c r="B5" s="13" t="str">
        <x:f>IFERROR(INDEX('Index V5'!$B$6:$B$3621,MATCH($B$4,'Index V5'!$A$6:$A$3621,0)),"Choisir un identifiant de cet ensemble")</x:f>
        <x:v>Une place encore vide</x:v>
      </x:c>
      <x:c r="C5" s="2"/>
      <x:c r="D5" s="2"/>
      <x:c r="E5" s="2"/>
      <x:c r="F5" s="2"/>
      <x:c r="G5" s="2"/>
      <x:c r="H5" s="78" t="str">
        <x:v>Champs</x:v>
      </x:c>
      <x:c r="I5" s="78" t="n">
        <x:f>IFERROR(INDEX('Index V5'!$G$6:$G$3621,MATCH($B$4,'Index V5'!$A$6:$A$3621,0)),0)</x:f>
        <x:v>13</x:v>
      </x:c>
    </x:row>
    <x:row r="6">
      <x:c r="A6" s="2"/>
      <x:c r="B6" s="2"/>
      <x:c r="C6" s="2"/>
      <x:c r="D6" s="2"/>
      <x:c r="E6" s="2"/>
      <x:c r="F6" s="2"/>
      <x:c r="G6" s="2"/>
      <x:c r="H6" s="78" t="str">
        <x:v>Ligne de données</x:v>
      </x:c>
      <x:c r="I6" s="78" t="n">
        <x:f>IFERROR(IF($I$4="Règles des trophées",MATCH($B$4,'Règles des trophées'!$A$6:$A$29,0),IF($I$4="Écrans de l’atelier",MATCH($B$4,'Écrans de l’atelier'!$A$6:$A$21,0),IF($I$4="Gestes de l’atelier",MATCH($B$4,'Gestes de l’atelier'!$A$6:$A$101,0),IF($I$4="Familles de trophées",MATCH($B$4,'Familles de trophées'!$A$6:$A$23,0),IF($I$4="Histoires des objets",MATCH($B$4,'Histoires des objets'!$A$6:$A$17,0),IF($I$4="Révélations des objets",MATCH($B$4,'Révélations des objets'!$A$6:$A$53,0),IF($I$4="Meubles et exposition",MATCH($B$4,'Meubles et exposition'!$A$6:$A$29,0),IF($I$4="Missions de l’atelier",MATCH($B$4,'Missions de l’atelier'!$A$6:$A$17,0),IF($I$4="Aides des mini-jeux",MATCH($B$4,'Aides des mini-jeux'!$A$6:$A$17,0),IF($I$4="États des trophées",MATCH($B$4,'États des trophées'!$A$6:$A$25,0),IF($I$4="V5 Enquêtes de trophées",MATCH($B$4,'V5 Enquêtes de trophées'!$A$6:$A$53,0),0))))))))))),0)</x:f>
        <x:v>1</x:v>
      </x:c>
    </x:row>
    <x:row r="7" ht="48" customHeight="1">
      <x:c r="A7" s="43" t="str">
        <x:v>Rubrique</x:v>
      </x:c>
      <x:c r="B7" s="45" t="str">
        <x:v>Texte intégral — lecture verticale</x:v>
      </x:c>
      <x:c r="C7" s="2"/>
      <x:c r="D7" s="2"/>
      <x:c r="E7" s="2"/>
      <x:c r="F7" s="2"/>
      <x:c r="G7" s="2"/>
      <x:c r="H7" s="2"/>
      <x:c r="I7" s="2"/>
    </x:row>
    <x:row r="8" ht="34" customHeight="1">
      <x:c r="A8" s="13" t="str">
        <x:f>IF($I$6&gt;0,IF($I$4="Règles des trophées",'Règles des trophées'!A$5,IF($I$4="Écrans de l’atelier",'Écrans de l’atelier'!A$5,IF($I$4="Gestes de l’atelier",'Gestes de l’atelier'!A$5,IF($I$4="Familles de trophées",'Familles de trophées'!A$5,IF($I$4="Histoires des objets",'Histoires des objets'!A$5,IF($I$4="Révélations des objets",'Révélations des objets'!A$5,IF($I$4="Meubles et exposition",'Meubles et exposition'!A$5,IF($I$4="Missions de l’atelier",'Missions de l’atelier'!A$5,IF($I$4="Aides des mini-jeux",'Aides des mini-jeux'!A$5,IF($I$4="États des trophées",'États des trophées'!A$5,IF($I$4="V5 Enquêtes de trophées",'V5 Enquêtes de trophées'!A$5,""))))))))))),"")</x:f>
        <x:v>Identifiant</x:v>
      </x:c>
      <x:c r="B8" s="13" t="str">
        <x:f>IFERROR(IF($I$6&gt;0,IF($I$4="Règles des trophées",INDEX('Règles des trophées'!$A$6:$F$29,$I$6,1),IF($I$4="Écrans de l’atelier",INDEX('Écrans de l’atelier'!$A$6:$I$21,$I$6,1),IF($I$4="Gestes de l’atelier",INDEX('Gestes de l’atelier'!$A$6:$M$101,$I$6,1),IF($I$4="Familles de trophées",INDEX('Familles de trophées'!$A$6:$F$23,$I$6,1),IF($I$4="Histoires des objets",INDEX('Histoires des objets'!$A$6:$I$17,$I$6,1),IF($I$4="Révélations des objets",INDEX('Révélations des objets'!$A$6:$K$53,$I$6,1),IF($I$4="Meubles et exposition",INDEX('Meubles et exposition'!$A$6:$G$29,$I$6,1),IF($I$4="Missions de l’atelier",INDEX('Missions de l’atelier'!$A$6:$M$17,$I$6,1),IF($I$4="Aides des mini-jeux",INDEX('Aides des mini-jeux'!$A$6:$F$17,$I$6,1),IF($I$4="États des trophées",INDEX('États des trophées'!$A$6:$E$25,$I$6,1),IF($I$4="V5 Enquêtes de trophées",INDEX('V5 Enquêtes de trophées'!$A$6:$O$53,$I$6,1),""))))))))))),""),"")</x:f>
        <x:v>TR-M01</x:v>
      </x:c>
      <x:c r="C8" s="2"/>
      <x:c r="D8" s="2"/>
      <x:c r="E8" s="2"/>
      <x:c r="F8" s="2"/>
      <x:c r="G8" s="2"/>
      <x:c r="H8" s="2"/>
      <x:c r="I8" s="2"/>
    </x:row>
    <x:row r="9" ht="34" customHeight="1">
      <x:c r="A9" s="14" t="str">
        <x:f>IF($I$6&gt;0,IF($I$4="Règles des trophées",'Règles des trophées'!B$5,IF($I$4="Écrans de l’atelier",'Écrans de l’atelier'!B$5,IF($I$4="Gestes de l’atelier",'Gestes de l’atelier'!B$5,IF($I$4="Familles de trophées",'Familles de trophées'!B$5,IF($I$4="Histoires des objets",'Histoires des objets'!B$5,IF($I$4="Révélations des objets",'Révélations des objets'!B$5,IF($I$4="Meubles et exposition",'Meubles et exposition'!B$5,IF($I$4="Missions de l’atelier",'Missions de l’atelier'!B$5,IF($I$4="Aides des mini-jeux",'Aides des mini-jeux'!B$5,IF($I$4="États des trophées",'États des trophées'!B$5,IF($I$4="V5 Enquêtes de trophées",'V5 Enquêtes de trophées'!B$5,""))))))))))),"")</x:f>
        <x:v>Titre</x:v>
      </x:c>
      <x:c r="B9" s="14" t="str">
        <x:f>IFERROR(IF($I$6&gt;0,IF($I$4="Règles des trophées",INDEX('Règles des trophées'!$A$6:$F$29,$I$6,2),IF($I$4="Écrans de l’atelier",INDEX('Écrans de l’atelier'!$A$6:$I$21,$I$6,2),IF($I$4="Gestes de l’atelier",INDEX('Gestes de l’atelier'!$A$6:$M$101,$I$6,2),IF($I$4="Familles de trophées",INDEX('Familles de trophées'!$A$6:$F$23,$I$6,2),IF($I$4="Histoires des objets",INDEX('Histoires des objets'!$A$6:$I$17,$I$6,2),IF($I$4="Révélations des objets",INDEX('Révélations des objets'!$A$6:$K$53,$I$6,2),IF($I$4="Meubles et exposition",INDEX('Meubles et exposition'!$A$6:$G$29,$I$6,2),IF($I$4="Missions de l’atelier",INDEX('Missions de l’atelier'!$A$6:$M$17,$I$6,2),IF($I$4="Aides des mini-jeux",INDEX('Aides des mini-jeux'!$A$6:$F$17,$I$6,2),IF($I$4="États des trophées",INDEX('États des trophées'!$A$6:$E$25,$I$6,2),IF($I$4="V5 Enquêtes de trophées",INDEX('V5 Enquêtes de trophées'!$A$6:$O$53,$I$6,2),""))))))))))),""),"")</x:f>
        <x:v>Une place encore vide</x:v>
      </x:c>
      <x:c r="C9" s="2"/>
      <x:c r="D9" s="2"/>
      <x:c r="E9" s="2"/>
      <x:c r="F9" s="2"/>
      <x:c r="G9" s="2"/>
      <x:c r="H9" s="2"/>
      <x:c r="I9" s="2"/>
    </x:row>
    <x:row r="10" ht="42" customHeight="1">
      <x:c r="A10" s="13" t="str">
        <x:f>IF($I$6&gt;0,IF($I$4="Règles des trophées",'Règles des trophées'!C$5,IF($I$4="Écrans de l’atelier",'Écrans de l’atelier'!C$5,IF($I$4="Gestes de l’atelier",'Gestes de l’atelier'!C$5,IF($I$4="Familles de trophées",'Familles de trophées'!C$5,IF($I$4="Histoires des objets",'Histoires des objets'!C$5,IF($I$4="Révélations des objets",'Révélations des objets'!C$5,IF($I$4="Meubles et exposition",'Meubles et exposition'!C$5,IF($I$4="Missions de l’atelier",'Missions de l’atelier'!C$5,IF($I$4="Aides des mini-jeux",'Aides des mini-jeux'!C$5,IF($I$4="États des trophées",'États des trophées'!C$5,IF($I$4="V5 Enquêtes de trophées",'V5 Enquêtes de trophées'!C$5,""))))))))))),"")</x:f>
        <x:v>Déclencheur</x:v>
      </x:c>
      <x:c r="B10" s="13" t="str">
        <x:f>IFERROR(IF($I$6&gt;0,IF($I$4="Règles des trophées",INDEX('Règles des trophées'!$A$6:$F$29,$I$6,3),IF($I$4="Écrans de l’atelier",INDEX('Écrans de l’atelier'!$A$6:$I$21,$I$6,3),IF($I$4="Gestes de l’atelier",INDEX('Gestes de l’atelier'!$A$6:$M$101,$I$6,3),IF($I$4="Familles de trophées",INDEX('Familles de trophées'!$A$6:$F$23,$I$6,3),IF($I$4="Histoires des objets",INDEX('Histoires des objets'!$A$6:$I$17,$I$6,3),IF($I$4="Révélations des objets",INDEX('Révélations des objets'!$A$6:$K$53,$I$6,3),IF($I$4="Meubles et exposition",INDEX('Meubles et exposition'!$A$6:$G$29,$I$6,3),IF($I$4="Missions de l’atelier",INDEX('Missions de l’atelier'!$A$6:$M$17,$I$6,3),IF($I$4="Aides des mini-jeux",INDEX('Aides des mini-jeux'!$A$6:$F$17,$I$6,3),IF($I$4="États des trophées",INDEX('États des trophées'!$A$6:$E$25,$I$6,3),IF($I$4="V5 Enquêtes de trophées",INDEX('V5 Enquêtes de trophées'!$A$6:$O$53,$I$6,3),""))))))))))),""),"")</x:f>
        <x:v>Tutoriel disponible au Homeworld ; à bord seulement après acquisition</x:v>
      </x:c>
      <x:c r="C10" s="2"/>
      <x:c r="D10" s="2"/>
      <x:c r="E10" s="2"/>
      <x:c r="F10" s="2"/>
      <x:c r="G10" s="2"/>
      <x:c r="H10" s="2"/>
      <x:c r="I10" s="2"/>
    </x:row>
    <x:row r="11" ht="42" customHeight="1">
      <x:c r="A11" s="14" t="str">
        <x:f>IF($I$6&gt;0,IF($I$4="Règles des trophées",'Règles des trophées'!D$5,IF($I$4="Écrans de l’atelier",'Écrans de l’atelier'!D$5,IF($I$4="Gestes de l’atelier",'Gestes de l’atelier'!D$5,IF($I$4="Familles de trophées",'Familles de trophées'!D$5,IF($I$4="Histoires des objets",'Histoires des objets'!D$5,IF($I$4="Révélations des objets",'Révélations des objets'!D$5,IF($I$4="Meubles et exposition",'Meubles et exposition'!D$5,IF($I$4="Missions de l’atelier",'Missions de l’atelier'!D$5,IF($I$4="Aides des mini-jeux",'Aides des mini-jeux'!D$5,IF($I$4="États des trophées",'États des trophées'!D$5,IF($I$4="V5 Enquêtes de trophées",'V5 Enquêtes de trophées'!D$5,""))))))))))),"")</x:f>
        <x:v>Lieux</x:v>
      </x:c>
      <x:c r="B11" s="14" t="str">
        <x:f>IFERROR(IF($I$6&gt;0,IF($I$4="Règles des trophées",INDEX('Règles des trophées'!$A$6:$F$29,$I$6,4),IF($I$4="Écrans de l’atelier",INDEX('Écrans de l’atelier'!$A$6:$I$21,$I$6,4),IF($I$4="Gestes de l’atelier",INDEX('Gestes de l’atelier'!$A$6:$M$101,$I$6,4),IF($I$4="Familles de trophées",INDEX('Familles de trophées'!$A$6:$F$23,$I$6,4),IF($I$4="Histoires des objets",INDEX('Histoires des objets'!$A$6:$I$17,$I$6,4),IF($I$4="Révélations des objets",INDEX('Révélations des objets'!$A$6:$K$53,$I$6,4),IF($I$4="Meubles et exposition",INDEX('Meubles et exposition'!$A$6:$G$29,$I$6,4),IF($I$4="Missions de l’atelier",INDEX('Missions de l’atelier'!$A$6:$M$17,$I$6,4),IF($I$4="Aides des mini-jeux",INDEX('Aides des mini-jeux'!$A$6:$F$17,$I$6,4),IF($I$4="États des trophées",INDEX('États des trophées'!$A$6:$E$25,$I$6,4),IF($I$4="V5 Enquêtes de trophées",INDEX('V5 Enquêtes de trophées'!$A$6:$O$53,$I$6,4),""))))))))))),""),"")</x:f>
        <x:v>Atelier local ; terrain accessible ; TR-SC12/01/02</x:v>
      </x:c>
      <x:c r="C11" s="2"/>
      <x:c r="D11" s="2"/>
      <x:c r="E11" s="2"/>
      <x:c r="F11" s="2"/>
      <x:c r="G11" s="2"/>
      <x:c r="H11" s="2"/>
      <x:c r="I11" s="2"/>
    </x:row>
    <x:row r="12" ht="42" customHeight="1">
      <x:c r="A12" s="13" t="str">
        <x:f>IF($I$6&gt;0,IF($I$4="Règles des trophées",'Règles des trophées'!E$5,IF($I$4="Écrans de l’atelier",'Écrans de l’atelier'!E$5,IF($I$4="Gestes de l’atelier",'Gestes de l’atelier'!E$5,IF($I$4="Familles de trophées",'Familles de trophées'!E$5,IF($I$4="Histoires des objets",'Histoires des objets'!E$5,IF($I$4="Révélations des objets",'Révélations des objets'!E$5,IF($I$4="Meubles et exposition",'Meubles et exposition'!E$5,IF($I$4="Missions de l’atelier",'Missions de l’atelier'!E$5,IF($I$4="Aides des mini-jeux",'Aides des mini-jeux'!E$5,IF($I$4="États des trophées",'États des trophées'!E$5,IF($I$4="V5 Enquêtes de trophées",'V5 Enquêtes de trophées'!E$5,""))))))))))),"")</x:f>
        <x:v>Situation</x:v>
      </x:c>
      <x:c r="B12" s="13" t="str">
        <x:f>IFERROR(IF($I$6&gt;0,IF($I$4="Règles des trophées",INDEX('Règles des trophées'!$A$6:$F$29,$I$6,5),IF($I$4="Écrans de l’atelier",INDEX('Écrans de l’atelier'!$A$6:$I$21,$I$6,5),IF($I$4="Gestes de l’atelier",INDEX('Gestes de l’atelier'!$A$6:$M$101,$I$6,5),IF($I$4="Familles de trophées",INDEX('Familles de trophées'!$A$6:$F$23,$I$6,5),IF($I$4="Histoires des objets",INDEX('Histoires des objets'!$A$6:$I$17,$I$6,5),IF($I$4="Révélations des objets",INDEX('Révélations des objets'!$A$6:$K$53,$I$6,5),IF($I$4="Meubles et exposition",INDEX('Meubles et exposition'!$A$6:$G$29,$I$6,5),IF($I$4="Missions de l’atelier",INDEX('Missions de l’atelier'!$A$6:$M$17,$I$6,5),IF($I$4="Aides des mini-jeux",INDEX('Aides des mini-jeux'!$A$6:$F$17,$I$6,5),IF($I$4="États des trophées",INDEX('États des trophées'!$A$6:$E$25,$I$6,5),IF($I$4="V5 Enquêtes de trophées",INDEX('V5 Enquêtes de trophées'!$A$6:$O$53,$I$6,5),""))))))))))),""),"")</x:f>
        <x:v>Le joueur découvre une niche vide avant de posséder un trophée prêt à exposer. L’artisan lui fait comprendre que l’histoire commence au lieu de découverte, avec ce qui est réellement observable.</x:v>
      </x:c>
      <x:c r="C12" s="2"/>
      <x:c r="D12" s="2"/>
      <x:c r="E12" s="2"/>
      <x:c r="F12" s="2"/>
      <x:c r="G12" s="2"/>
      <x:c r="H12" s="2"/>
      <x:c r="I12" s="2"/>
    </x:row>
    <x:row r="13" ht="72" customHeight="1">
      <x:c r="A13" s="14" t="str">
        <x:f>IF($I$6&gt;0,IF($I$4="Règles des trophées",'Règles des trophées'!F$5,IF($I$4="Écrans de l’atelier",'Écrans de l’atelier'!F$5,IF($I$4="Gestes de l’atelier",'Gestes de l’atelier'!F$5,IF($I$4="Familles de trophées",'Familles de trophées'!F$5,IF($I$4="Histoires des objets",'Histoires des objets'!F$5,IF($I$4="Révélations des objets",'Révélations des objets'!F$5,IF($I$4="Meubles et exposition",'Meubles et exposition'!F$5,IF($I$4="Missions de l’atelier",'Missions de l’atelier'!F$5,IF($I$4="Aides des mini-jeux",'Aides des mini-jeux'!F$5,IF($I$4="V5 Enquêtes de trophées",'V5 Enquêtes de trophées'!F$5,"")))))))))),"")</x:f>
        <x:v>Séquence jouable</x:v>
      </x:c>
      <x:c r="B13" s="14" t="str">
        <x:f>IFERROR(IF($I$6&gt;0,IF($I$4="Règles des trophées",INDEX('Règles des trophées'!$A$6:$F$29,$I$6,6),IF($I$4="Écrans de l’atelier",INDEX('Écrans de l’atelier'!$A$6:$I$21,$I$6,6),IF($I$4="Gestes de l’atelier",INDEX('Gestes de l’atelier'!$A$6:$M$101,$I$6,6),IF($I$4="Familles de trophées",INDEX('Familles de trophées'!$A$6:$F$23,$I$6,6),IF($I$4="Histoires des objets",INDEX('Histoires des objets'!$A$6:$I$17,$I$6,6),IF($I$4="Révélations des objets",INDEX('Révélations des objets'!$A$6:$K$53,$I$6,6),IF($I$4="Meubles et exposition",INDEX('Meubles et exposition'!$A$6:$G$29,$I$6,6),IF($I$4="Missions de l’atelier",INDEX('Missions de l’atelier'!$A$6:$M$17,$I$6,6),IF($I$4="Aides des mini-jeux",INDEX('Aides des mini-jeux'!$A$6:$F$17,$I$6,6),IF($I$4="V5 Enquêtes de trophées",INDEX('V5 Enquêtes de trophées'!$A$6:$O$53,$I$6,6),"")))))))))),""),"")</x:f>
        <x:v>01 Ouvrir la niche et examiner rails et marges. 02 Se rendre sur le lieu et cadrer objet, sol et repère fixe. 03 Relever les traces pertinentes sans inventer de combat. 04 Choisir le berceau selon le gabarit. 05 Placer les attaches sur les bons appuis en gardant la marque visible. 06 Insérer la provenance, fermer le contenant et le transporter jusqu’à l’atelier.</x:v>
      </x:c>
      <x:c r="C13" s="2"/>
      <x:c r="D13" s="2"/>
      <x:c r="E13" s="2"/>
      <x:c r="F13" s="2"/>
      <x:c r="G13" s="2"/>
      <x:c r="H13" s="2"/>
      <x:c r="I13" s="2"/>
    </x:row>
    <x:row r="14" ht="42" customHeight="1">
      <x:c r="A14" s="13" t="str">
        <x:f>IF($I$6&gt;0,IF($I$4="Écrans de l’atelier",'Écrans de l’atelier'!G$5,IF($I$4="Gestes de l’atelier",'Gestes de l’atelier'!G$5,IF($I$4="Histoires des objets",'Histoires des objets'!G$5,IF($I$4="Révélations des objets",'Révélations des objets'!G$5,IF($I$4="Meubles et exposition",'Meubles et exposition'!G$5,IF($I$4="Missions de l’atelier",'Missions de l’atelier'!G$5,IF($I$4="V5 Enquêtes de trophées",'V5 Enquêtes de trophées'!G$5,""))))))),"")</x:f>
        <x:v>Choix</x:v>
      </x:c>
      <x:c r="B14" s="13" t="str">
        <x:f>IFERROR(IF($I$6&gt;0,IF($I$4="Écrans de l’atelier",INDEX('Écrans de l’atelier'!$A$6:$I$21,$I$6,7),IF($I$4="Gestes de l’atelier",INDEX('Gestes de l’atelier'!$A$6:$M$101,$I$6,7),IF($I$4="Histoires des objets",INDEX('Histoires des objets'!$A$6:$I$17,$I$6,7),IF($I$4="Révélations des objets",INDEX('Révélations des objets'!$A$6:$K$53,$I$6,7),IF($I$4="Meubles et exposition",INDEX('Meubles et exposition'!$A$6:$G$29,$I$6,7),IF($I$4="Missions de l’atelier",INDEX('Missions de l’atelier'!$A$6:$M$17,$I$6,7),IF($I$4="V5 Enquêtes de trophées",INDEX('V5 Enquêtes de trophées'!$A$6:$O$53,$I$6,7),""))))))),""),"")</x:f>
        <x:v>Choisir le parcours d’exercice sur modèle ou l’objet autorisé déjà obtenu par une mission.</x:v>
      </x:c>
      <x:c r="C14" s="2"/>
      <x:c r="D14" s="2"/>
      <x:c r="E14" s="2"/>
      <x:c r="F14" s="2"/>
      <x:c r="G14" s="2"/>
      <x:c r="H14" s="2"/>
      <x:c r="I14" s="2"/>
    </x:row>
    <x:row r="15" ht="42" customHeight="1">
      <x:c r="A15" s="14" t="str">
        <x:f>IF($I$6&gt;0,IF($I$4="Écrans de l’atelier",'Écrans de l’atelier'!H$5,IF($I$4="Gestes de l’atelier",'Gestes de l’atelier'!H$5,IF($I$4="Histoires des objets",'Histoires des objets'!H$5,IF($I$4="Révélations des objets",'Révélations des objets'!H$5,IF($I$4="Missions de l’atelier",'Missions de l’atelier'!H$5,IF($I$4="V5 Enquêtes de trophées",'V5 Enquêtes de trophées'!H$5,"")))))),"")</x:f>
        <x:v>Coût et limite</x:v>
      </x:c>
      <x:c r="B15" s="14" t="str">
        <x:f>IFERROR(IF($I$6&gt;0,IF($I$4="Écrans de l’atelier",INDEX('Écrans de l’atelier'!$A$6:$I$21,$I$6,8),IF($I$4="Gestes de l’atelier",INDEX('Gestes de l’atelier'!$A$6:$M$101,$I$6,8),IF($I$4="Histoires des objets",INDEX('Histoires des objets'!$A$6:$I$17,$I$6,8),IF($I$4="Révélations des objets",INDEX('Révélations des objets'!$A$6:$K$53,$I$6,8),IF($I$4="Missions de l’atelier",INDEX('Missions de l’atelier'!$A$6:$M$17,$I$6,8),IF($I$4="V5 Enquêtes de trophées",INDEX('V5 Enquêtes de trophées'!$A$6:$O$53,$I$6,8),"")))))),""),"")</x:f>
        <x:v>65 à 114 secondes de gestes indicatifs, plus marche et observation ; aucun chronomètre obligatoire.</x:v>
      </x:c>
      <x:c r="C15" s="2"/>
      <x:c r="D15" s="2"/>
      <x:c r="E15" s="2"/>
      <x:c r="F15" s="2"/>
      <x:c r="G15" s="2"/>
      <x:c r="H15" s="2"/>
      <x:c r="I15" s="2"/>
    </x:row>
    <x:row r="16" ht="42" customHeight="1">
      <x:c r="A16" s="13" t="str">
        <x:f>IF($I$6&gt;0,IF($I$4="Écrans de l’atelier",'Écrans de l’atelier'!I$5,IF($I$4="Gestes de l’atelier",'Gestes de l’atelier'!I$5,IF($I$4="Histoires des objets",'Histoires des objets'!I$5,IF($I$4="Révélations des objets",'Révélations des objets'!I$5,IF($I$4="Missions de l’atelier",'Missions de l’atelier'!I$5,IF($I$4="V5 Enquêtes de trophées",'V5 Enquêtes de trophées'!I$5,"")))))),"")</x:f>
        <x:v>Réussite</x:v>
      </x:c>
      <x:c r="B16" s="13" t="str">
        <x:f>IFERROR(IF($I$6&gt;0,IF($I$4="Écrans de l’atelier",INDEX('Écrans de l’atelier'!$A$6:$I$21,$I$6,9),IF($I$4="Gestes de l’atelier",INDEX('Gestes de l’atelier'!$A$6:$M$101,$I$6,9),IF($I$4="Histoires des objets",INDEX('Histoires des objets'!$A$6:$I$17,$I$6,9),IF($I$4="Révélations des objets",INDEX('Révélations des objets'!$A$6:$K$53,$I$6,9),IF($I$4="Missions de l’atelier",INDEX('Missions de l’atelier'!$A$6:$M$17,$I$6,9),IF($I$4="V5 Enquêtes de trophées",INDEX('V5 Enquêtes de trophées'!$A$6:$O$53,$I$6,9),"")))))),""),"")</x:f>
        <x:v>Le contenant arrive avec contexte, identifiant et support compatible.</x:v>
      </x:c>
      <x:c r="C16" s="2"/>
      <x:c r="D16" s="2"/>
      <x:c r="E16" s="2"/>
      <x:c r="F16" s="2"/>
      <x:c r="G16" s="2"/>
      <x:c r="H16" s="2"/>
      <x:c r="I16" s="2"/>
    </x:row>
    <x:row r="17" ht="42" customHeight="1">
      <x:c r="A17" s="14" t="str">
        <x:f>IF($I$6&gt;0,IF($I$4="Gestes de l’atelier",'Gestes de l’atelier'!J$5,IF($I$4="Révélations des objets",'Révélations des objets'!J$5,IF($I$4="Missions de l’atelier",'Missions de l’atelier'!J$5,IF($I$4="V5 Enquêtes de trophées",'V5 Enquêtes de trophées'!J$5,"")))),"")</x:f>
        <x:v>Échec et reprise</x:v>
      </x:c>
      <x:c r="B17" s="14" t="str">
        <x:f>IFERROR(IF($I$6&gt;0,IF($I$4="Gestes de l’atelier",INDEX('Gestes de l’atelier'!$A$6:$M$101,$I$6,10),IF($I$4="Révélations des objets",INDEX('Révélations des objets'!$A$6:$K$53,$I$6,10),IF($I$4="Missions de l’atelier",INDEX('Missions de l’atelier'!$A$6:$M$17,$I$6,10),IF($I$4="V5 Enquêtes de trophées",INDEX('V5 Enquêtes de trophées'!$A$6:$O$53,$I$6,10),"")))),""),"")</x:f>
        <x:v>Chaque geste revient à son dernier état stable ; une découverte mal cadrée peut être observée de nouveau.</x:v>
      </x:c>
      <x:c r="C17" s="2"/>
      <x:c r="D17" s="2"/>
      <x:c r="E17" s="2"/>
      <x:c r="F17" s="2"/>
      <x:c r="G17" s="2"/>
      <x:c r="H17" s="2"/>
      <x:c r="I17" s="2"/>
    </x:row>
    <x:row r="18" ht="42" customHeight="1">
      <x:c r="A18" s="13" t="str">
        <x:f>IF($I$6&gt;0,IF($I$4="Gestes de l’atelier",'Gestes de l’atelier'!K$5,IF($I$4="Révélations des objets",'Révélations des objets'!K$5,IF($I$4="Missions de l’atelier",'Missions de l’atelier'!K$5,IF($I$4="V5 Enquêtes de trophées",'V5 Enquêtes de trophées'!K$5,"")))),"")</x:f>
        <x:v>Liaisons</x:v>
      </x:c>
      <x:c r="B18" s="13" t="str">
        <x:f>IFERROR(IF($I$6&gt;0,IF($I$4="Gestes de l’atelier",INDEX('Gestes de l’atelier'!$A$6:$M$101,$I$6,11),IF($I$4="Révélations des objets",INDEX('Révélations des objets'!$A$6:$K$53,$I$6,11),IF($I$4="Missions de l’atelier",INDEX('Missions de l’atelier'!$A$6:$M$17,$I$6,11),IF($I$4="V5 Enquêtes de trophées",INDEX('V5 Enquêtes de trophées'!$A$6:$O$53,$I$6,11),"")))),""),"")</x:f>
        <x:v>TR-A001..012 ; TR-A067 ; avant Blooded possible</x:v>
      </x:c>
      <x:c r="C18" s="2"/>
      <x:c r="D18" s="2"/>
      <x:c r="E18" s="2"/>
      <x:c r="F18" s="2"/>
      <x:c r="G18" s="2"/>
      <x:c r="H18" s="2"/>
      <x:c r="I18" s="2"/>
    </x:row>
    <x:row r="19" ht="42" customHeight="1">
      <x:c r="A19" s="14" t="str">
        <x:f>IF($I$6&gt;0,IF($I$4="Gestes de l’atelier",'Gestes de l’atelier'!L$5,IF($I$4="Missions de l’atelier",'Missions de l’atelier'!L$5,IF($I$4="V5 Enquêtes de trophées",'V5 Enquêtes de trophées'!L$5,""))),"")</x:f>
        <x:v>État persistant</x:v>
      </x:c>
      <x:c r="B19" s="14" t="str">
        <x:f>IFERROR(IF($I$6&gt;0,IF($I$4="Gestes de l’atelier",INDEX('Gestes de l’atelier'!$A$6:$M$101,$I$6,12),IF($I$4="Missions de l’atelier",INDEX('Missions de l’atelier'!$A$6:$M$17,$I$6,12),IF($I$4="V5 Enquêtes de trophées",INDEX('V5 Enquêtes de trophées'!$A$6:$O$53,$I$6,12),""))),""),"")</x:f>
        <x:v>TR-M01 conserve séparément missionTerminée, missionRéussie, choixRetenu, participantsRevenus et objetsDéplacés. Les récompenses ne sont appliquées qu’une fois ; une reprise retrouve les objets à leur dernière position confirmée.</x:v>
      </x:c>
      <x:c r="C19" s="2"/>
      <x:c r="D19" s="2"/>
      <x:c r="E19" s="2"/>
      <x:c r="F19" s="2"/>
      <x:c r="G19" s="2"/>
      <x:c r="H19" s="2"/>
      <x:c r="I19" s="2"/>
    </x:row>
    <x:row r="20" ht="42" customHeight="1">
      <x:c r="A20" s="13" t="str">
        <x:f>IF($I$6&gt;0,IF($I$4="Gestes de l’atelier",'Gestes de l’atelier'!M$5,IF($I$4="Missions de l’atelier",'Missions de l’atelier'!M$5,IF($I$4="V5 Enquêtes de trophées",'V5 Enquêtes de trophées'!M$5,""))),"")</x:f>
        <x:v>Provenance</x:v>
      </x:c>
      <x:c r="B20" s="13" t="str">
        <x:f>IFERROR(IF($I$6&gt;0,IF($I$4="Gestes de l’atelier",INDEX('Gestes de l’atelier'!$A$6:$M$101,$I$6,13),IF($I$4="Missions de l’atelier",INDEX('Missions de l’atelier'!$A$6:$M$17,$I$6,13),IF($I$4="V5 Enquêtes de trophées",INDEX('V5 Enquêtes de trophées'!$A$6:$O$53,$I$6,13),""))),""),"")</x:f>
        <x:v>Reconstitution documentée V4 — nouvelle rédaction V5</x:v>
      </x:c>
      <x:c r="C20" s="2"/>
      <x:c r="D20" s="2"/>
      <x:c r="E20" s="2"/>
      <x:c r="F20" s="2"/>
      <x:c r="G20" s="2"/>
      <x:c r="H20" s="2"/>
      <x:c r="I20" s="2"/>
    </x:row>
    <x:row r="21" ht="42" customHeight="1">
      <x:c r="A21" s="14" t="str">
        <x:f>IF($I$6&gt;0,IF($I$4="V5 Enquêtes de trophées",'V5 Enquêtes de trophées'!N$5,""),"")</x:f>
      </x:c>
      <x:c r="B21" s="14" t="str">
        <x:f>IFERROR(IF($I$6&gt;0,IF($I$4="V5 Enquêtes de trophées",INDEX('V5 Enquêtes de trophées'!$A$6:$O$53,$I$6,14),""),""),"")</x:f>
      </x:c>
      <x:c r="C21" s="2"/>
      <x:c r="D21" s="2"/>
      <x:c r="E21" s="2"/>
      <x:c r="F21" s="2"/>
      <x:c r="G21" s="2"/>
      <x:c r="H21" s="2"/>
      <x:c r="I21" s="2"/>
    </x:row>
    <x:row r="22" ht="34" customHeight="1">
      <x:c r="A22" s="13" t="str">
        <x:f>IF($I$6&gt;0,IF($I$4="V5 Enquêtes de trophées",'V5 Enquêtes de trophées'!O$5,""),"")</x:f>
      </x:c>
      <x:c r="B22" s="13" t="str">
        <x:f>IFERROR(IF($I$6&gt;0,IF($I$4="V5 Enquêtes de trophées",INDEX('V5 Enquêtes de trophées'!$A$6:$O$53,$I$6,15),""),""),"")</x:f>
      </x:c>
      <x:c r="C22" s="2"/>
      <x:c r="D22" s="2"/>
      <x:c r="E22" s="2"/>
      <x:c r="F22" s="2"/>
      <x:c r="G22" s="2"/>
      <x:c r="H22" s="2"/>
      <x:c r="I22" s="2"/>
    </x:row>
    <x:row r="23">
      <x:c r="A23" s="2"/>
      <x:c r="B23" s="2"/>
      <x:c r="C23" s="2"/>
      <x:c r="D23" s="2"/>
      <x:c r="E23" s="2"/>
      <x:c r="F23" s="2"/>
      <x:c r="G23" s="2"/>
      <x:c r="H23" s="2"/>
      <x:c r="I23" s="2"/>
    </x:row>
    <x:row r="24">
      <x:c r="A24" s="2"/>
      <x:c r="B24" s="2"/>
      <x:c r="C24" s="2"/>
      <x:c r="D24" s="2"/>
      <x:c r="E24" s="2"/>
      <x:c r="F24" s="2"/>
      <x:c r="G24" s="2"/>
      <x:c r="H24" s="2"/>
      <x:c r="I24" s="2"/>
    </x:row>
    <x:row r="25">
      <x:c r="A25" s="2"/>
      <x:c r="B25" s="2"/>
      <x:c r="C25" s="2"/>
      <x:c r="D25" s="2"/>
      <x:c r="E25" s="2"/>
      <x:c r="F25" s="2"/>
      <x:c r="G25" s="2"/>
      <x:c r="H25" s="2"/>
      <x:c r="I25" s="2"/>
    </x:row>
    <x:row r="26">
      <x:c r="A26" s="2"/>
      <x:c r="B26" s="2"/>
      <x:c r="C26" s="2"/>
      <x:c r="D26" s="2"/>
      <x:c r="E26" s="2"/>
      <x:c r="F26" s="2"/>
      <x:c r="G26" s="2"/>
      <x:c r="H26" s="2"/>
      <x:c r="I26" s="2"/>
    </x:row>
    <x:row r="27">
      <x:c r="A27" s="2"/>
      <x:c r="B27" s="2"/>
      <x:c r="C27" s="2"/>
      <x:c r="D27" s="2"/>
      <x:c r="E27" s="2"/>
      <x:c r="F27" s="2"/>
      <x:c r="G27" s="2"/>
      <x:c r="H27" s="2"/>
      <x:c r="I27" s="2"/>
    </x:row>
    <x:row r="28">
      <x:c r="A28" s="2"/>
      <x:c r="B28" s="2"/>
      <x:c r="C28" s="2"/>
      <x:c r="D28" s="2"/>
      <x:c r="E28" s="2"/>
      <x:c r="F28" s="2"/>
      <x:c r="G28" s="2"/>
      <x:c r="H28" s="2"/>
      <x:c r="I28" s="2"/>
    </x:row>
    <x:row r="29">
      <x:c r="A29" s="2"/>
      <x:c r="B29" s="2"/>
      <x:c r="C29" s="2"/>
      <x:c r="D29" s="2"/>
      <x:c r="E29" s="2"/>
      <x:c r="F29" s="2"/>
      <x:c r="G29" s="2"/>
      <x:c r="H29" s="2"/>
      <x:c r="I29" s="2"/>
    </x:row>
    <x:row r="30">
      <x:c r="A30" s="2"/>
      <x:c r="B30" s="2"/>
      <x:c r="C30" s="2"/>
      <x:c r="D30" s="2"/>
      <x:c r="E30" s="2"/>
      <x:c r="F30" s="2"/>
      <x:c r="G30" s="2"/>
      <x:c r="H30" s="2"/>
      <x:c r="I30" s="2"/>
    </x:row>
    <x:row r="31">
      <x:c r="A31" s="2"/>
      <x:c r="B31" s="2"/>
      <x:c r="C31" s="2"/>
      <x:c r="D31" s="2"/>
      <x:c r="E31" s="2"/>
      <x:c r="F31" s="2"/>
      <x:c r="G31" s="2"/>
      <x:c r="H31" s="2"/>
      <x:c r="I31" s="2"/>
    </x:row>
    <x:row r="32">
      <x:c r="A32" s="2"/>
      <x:c r="B32" s="2"/>
      <x:c r="C32" s="2"/>
      <x:c r="D32" s="2"/>
      <x:c r="E32" s="2"/>
      <x:c r="F32" s="2"/>
      <x:c r="G32" s="2"/>
      <x:c r="H32" s="2"/>
      <x:c r="I32" s="2"/>
    </x:row>
    <x:row r="33">
      <x:c r="A33" s="2"/>
      <x:c r="B33" s="2"/>
      <x:c r="C33" s="2"/>
      <x:c r="D33" s="2"/>
      <x:c r="E33" s="2"/>
      <x:c r="F33" s="2"/>
      <x:c r="G33" s="2"/>
      <x:c r="H33" s="2"/>
      <x:c r="I33" s="2"/>
    </x:row>
    <x:row r="34">
      <x:c r="A34" s="2"/>
      <x:c r="B34" s="2"/>
      <x:c r="C34" s="2"/>
      <x:c r="D34" s="2"/>
      <x:c r="E34" s="2"/>
      <x:c r="F34" s="2"/>
      <x:c r="G34" s="2"/>
      <x:c r="H34" s="2"/>
      <x:c r="I34" s="2"/>
    </x:row>
    <x:row r="35">
      <x:c r="A35" s="2"/>
      <x:c r="B35" s="2"/>
      <x:c r="C35" s="2"/>
      <x:c r="D35" s="2"/>
      <x:c r="E35" s="2"/>
      <x:c r="F35" s="2"/>
      <x:c r="G35" s="2"/>
      <x:c r="H35" s="2"/>
      <x:c r="I35" s="2"/>
    </x:row>
  </x:sheetData>
  <x:dataValidations count="1">
    <x:dataValidation type="list" sqref="B4">
      <x:formula1>'Index V5'!$A$2094:$A$2423</x:formula1>
    </x:dataValidation>
  </x:dataValidations>
  <x:pageMargins left="0.7" right="0.7" top="0.75" bottom="0.75" header="0.3" footer="0.3"/>
</x:worksheet>
</file>

<file path=xl/worksheets/sheet8.xml><?xml version="1.0" encoding="utf-8"?>
<x:worksheet xmlns:x="http://schemas.openxmlformats.org/spreadsheetml/2006/main">
  <x:sheetPr>
    <x:tabColor rgb="FF824F4C"/>
  </x:sheetPr>
  <x:sheetViews>
    <x:sheetView showGridLines="0" workbookViewId="0">
      <x:pane ySplit="7" topLeftCell="A8" activePane="bottomLeft" state="frozen"/>
    </x:sheetView>
  </x:sheetViews>
  <x:sheetFormatPr defaultRowHeight="15"/>
  <x:cols>
    <x:col min="1" max="1" width="32" hidden="0" customWidth="1"/>
    <x:col min="2" max="2" width="120" hidden="0" customWidth="1"/>
    <x:col min="8" max="8" width="26" hidden="0" customWidth="1"/>
    <x:col min="9" max="9" width="38" hidden="0" customWidth="1"/>
  </x:cols>
  <x:sheetData>
    <x:row r="1">
      <x:c r="A1" s="2"/>
      <x:c r="B1" s="2"/>
    </x:row>
    <x:row r="2" ht="31" customHeight="1">
      <x:c r="A2" s="3" t="str">
        <x:v>Lire une fiche — Guerre</x:v>
      </x:c>
      <x:c r="B2" s="3"/>
    </x:row>
    <x:row r="3">
      <x:c r="A3" s="4"/>
      <x:c r="B3" s="4"/>
    </x:row>
    <x:row r="4">
      <x:c r="A4" s="2" t="str">
        <x:v>Identifiant à choisir</x:v>
      </x:c>
      <x:c r="B4" s="76" t="str">
        <x:v>W3-U01</x:v>
      </x:c>
      <x:c r="C4" s="2"/>
      <x:c r="D4" s="2"/>
      <x:c r="E4" s="2"/>
      <x:c r="F4" s="2"/>
      <x:c r="G4" s="2"/>
      <x:c r="H4" s="78" t="str">
        <x:v>Onglet source</x:v>
      </x:c>
      <x:c r="I4" s="78" t="str">
        <x:f>IFERROR(INDEX('Index V5'!$D$6:$D$3621,MATCH($B$4,'Index V5'!$A$6:$A$3621,0)),"")</x:f>
        <x:v>Unités de guerre</x:v>
      </x:c>
    </x:row>
    <x:row r="5" ht="48" customHeight="1">
      <x:c r="A5" s="13" t="str">
        <x:v>Titre</x:v>
      </x:c>
      <x:c r="B5" s="13" t="str">
        <x:f>IFERROR(INDEX('Index V5'!$B$6:$B$3621,MATCH($B$4,'Index V5'!$A$6:$A$3621,0)),"Choisir un identifiant de cet ensemble")</x:f>
        <x:v>Pisteurs de lisière</x:v>
      </x:c>
      <x:c r="C5" s="2"/>
      <x:c r="D5" s="2"/>
      <x:c r="E5" s="2"/>
      <x:c r="F5" s="2"/>
      <x:c r="G5" s="2"/>
      <x:c r="H5" s="78" t="str">
        <x:v>Champs</x:v>
      </x:c>
      <x:c r="I5" s="78" t="n">
        <x:f>IFERROR(INDEX('Index V5'!$G$6:$G$3621,MATCH($B$4,'Index V5'!$A$6:$A$3621,0)),0)</x:f>
        <x:v>15</x:v>
      </x:c>
    </x:row>
    <x:row r="6">
      <x:c r="A6" s="2"/>
      <x:c r="B6" s="2"/>
      <x:c r="C6" s="2"/>
      <x:c r="D6" s="2"/>
      <x:c r="E6" s="2"/>
      <x:c r="F6" s="2"/>
      <x:c r="G6" s="2"/>
      <x:c r="H6" s="78" t="str">
        <x:v>Ligne de données</x:v>
      </x:c>
      <x:c r="I6" s="78" t="n">
        <x:f>IFERROR(IF($I$4="Méthode de guerre",MATCH($B$4,'Méthode de guerre'!$A$6:$A$17,0),IF($I$4="Paramètres de guerre",MATCH($B$4,'Paramètres de guerre'!$A$6:$A$36,0),IF($I$4="Doctrines des clans",MATCH($B$4,'Doctrines des clans'!$A$6:$A$20,0),IF($I$4="Unités de guerre",MATCH($B$4,'Unités de guerre'!$A$6:$A$35,0),IF($I$4="V5 Spécialisations des unités",MATCH($B$4,'V5 Spécialisations des unités'!$A$6:$A$35,0),IF($I$4="Progression militaire",MATCH($B$4,'Progression militaire'!$A$6:$A$14,0),IF($I$4="Structures de guerre",MATCH($B$4,'Structures de guerre'!$A$6:$A$23,0),IF($I$4="Mondes en guerre",MATCH($B$4,'Mondes en guerre'!$A$6:$A$11,0),IF($I$4="Régions de Korthas",MATCH($B$4,'Régions de Korthas'!$A$6:$A$11,0),IF($I$4="Territoires de Korthas",MATCH($B$4,'Territoires de Korthas'!$A$6:$A$41,0),IF($I$4="Passages de Korthas",MATCH($B$4,'Passages de Korthas'!$A$6:$A$75,0),IF($I$4="Cartes des escarmouches",MATCH($B$4,'Cartes des escarmouches'!$A$6:$A$17,0),IF($I$4="Arcs de guerre narrative",MATCH($B$4,'Arcs de guerre narrative'!$A$6:$A$17,0),IF($I$4="Missions de guerre narrative",MATCH($B$4,'Missions de guerre narrative'!$A$6:$A$53,0),IF($I$4="Scénarios RTS",MATCH($B$4,'Scénarios RTS'!$A$6:$A$29,0),IF($I$4="Règles de guerre",MATCH($B$4,'Règles de guerre'!$A$6:$A$37,0),IF($I$4="Objectifs militaires",MATCH($B$4,'Objectifs militaires'!$A$6:$A$23,0),IF($I$4="Diplomatie des clans",MATCH($B$4,'Diplomatie des clans'!$A$6:$A$23,0),IF($I$4="V5 Événements territoriaux",MATCH($B$4,'V5 Événements territoriaux'!$A$6:$A$41,0),IF($I$4="V5 Campagnes des trois modes",MATCH($B$4,'V5 Campagnes des trois modes'!$A$6:$A$17,0),IF($I$4="V5 Missions des trois modes",MATCH($B$4,'V5 Missions des trois modes'!$A$6:$A$41,0),IF($I$4="Guerre et six origines",MATCH($B$4,'Guerre et six origines'!$A$6:$A$41,0),IF($I$4="Guerre et Warp",MATCH($B$4,'Guerre et Warp'!$A$6:$A$17,0),IF($I$4="V5 Guerre et habitats",MATCH($B$4,'V5 Guerre et habitats'!$A$6:$A$17,0),IF($I$4="V5 Recette de la guerre",MATCH($B$4,'V5 Recette de la guerre'!$A$6:$A$23,0),IF($I$4="V5 Styles de campagne",MATCH($B$4,'V5 Styles de campagne'!$A$6:$A$11,0),IF($I$4="V5 Simulations chiffrées",MATCH($B$4,'V5 Simulations chiffrées'!$A$6:$A$23,0),IF($I$4="Données campagne 12 tours",MATCH($B$4,'Données campagne 12 tours'!$A$6:$A$17,0),IF($I$4="V5 Couverture des théâtres",MATCH($B$4,'V5 Couverture des théâtres'!$A$6:$A$10,0),IF($I$4="V5 Régions des cinq mondes",MATCH($B$4,'V5 Régions des cinq mondes'!$A$6:$A$25,0),IF($I$4="V5 Règles des cinq mondes",MATCH($B$4,'V5 Règles des cinq mondes'!$A$6:$A$20,0),IF($I$4="V5 Territoires des cinq mondes",MATCH($B$4,'V5 Territoires des cinq mondes'!$A$6:$A$125,0),IF($I$4="V5 Passages des cinq mondes",MATCH($B$4,'V5 Passages des cinq mondes'!$A$6:$A$195,0),0))))))))))))))))))))))))))))))))),0)</x:f>
        <x:v>1</x:v>
      </x:c>
    </x:row>
    <x:row r="7" ht="48" customHeight="1">
      <x:c r="A7" s="51" t="str">
        <x:v>Rubrique</x:v>
      </x:c>
      <x:c r="B7" s="53" t="str">
        <x:v>Texte intégral — lecture verticale</x:v>
      </x:c>
      <x:c r="C7" s="2"/>
      <x:c r="D7" s="2"/>
      <x:c r="E7" s="2"/>
      <x:c r="F7" s="2"/>
      <x:c r="G7" s="2"/>
      <x:c r="H7" s="2"/>
      <x:c r="I7" s="2"/>
    </x:row>
    <x:row r="8" ht="34" customHeight="1">
      <x:c r="A8" s="13" t="str">
        <x:f>IF($I$6&gt;0,IF($I$4="Méthode de guerre",'Méthode de guerre'!A$5,IF($I$4="Paramètres de guerre",'Paramètres de guerre'!A$5,IF($I$4="Doctrines des clans",'Doctrines des clans'!A$5,IF($I$4="Unités de guerre",'Unités de guerre'!A$5,IF($I$4="V5 Spécialisations des unités",'V5 Spécialisations des unités'!A$5,IF($I$4="Progression militaire",'Progression militaire'!A$5,IF($I$4="Structures de guerre",'Structures de guerre'!A$5,IF($I$4="Mondes en guerre",'Mondes en guerre'!A$5,IF($I$4="Régions de Korthas",'Régions de Korthas'!A$5,IF($I$4="Territoires de Korthas",'Territoires de Korthas'!A$5,IF($I$4="Passages de Korthas",'Passages de Korthas'!A$5,IF($I$4="Cartes des escarmouches",'Cartes des escarmouches'!A$5,IF($I$4="Arcs de guerre narrative",'Arcs de guerre narrative'!A$5,IF($I$4="Missions de guerre narrative",'Missions de guerre narrative'!A$5,IF($I$4="Scénarios RTS",'Scénarios RTS'!A$5,IF($I$4="Règles de guerre",'Règles de guerre'!A$5,IF($I$4="Objectifs militaires",'Objectifs militaires'!A$5,IF($I$4="Diplomatie des clans",'Diplomatie des clans'!A$5,IF($I$4="V5 Événements territoriaux",'V5 Événements territoriaux'!A$5,IF($I$4="V5 Campagnes des trois modes",'V5 Campagnes des trois modes'!A$5,IF($I$4="V5 Missions des trois modes",'V5 Missions des trois modes'!A$5,IF($I$4="Guerre et six origines",'Guerre et six origines'!A$5,IF($I$4="Guerre et Warp",'Guerre et Warp'!A$5,IF($I$4="V5 Guerre et habitats",'V5 Guerre et habitats'!A$5,IF($I$4="V5 Recette de la guerre",'V5 Recette de la guerre'!A$5,IF($I$4="V5 Styles de campagne",'V5 Styles de campagne'!A$5,IF($I$4="V5 Simulations chiffrées",'V5 Simulations chiffrées'!A$5,IF($I$4="Données campagne 12 tours",'Données campagne 12 tours'!A$5,IF($I$4="V5 Couverture des théâtres",'V5 Couverture des théâtres'!A$5,IF($I$4="V5 Régions des cinq mondes",'V5 Régions des cinq mondes'!A$5,IF($I$4="V5 Règles des cinq mondes",'V5 Règles des cinq mondes'!A$5,IF($I$4="V5 Territoires des cinq mondes",'V5 Territoires des cinq mondes'!A$5,IF($I$4="V5 Passages des cinq mondes",'V5 Passages des cinq mondes'!A$5,""))))))))))))))))))))))))))))))))),"")</x:f>
        <x:v>Identifiant</x:v>
      </x:c>
      <x:c r="B8" s="13" t="str">
        <x:f>IFERROR(IF($I$6&gt;0,IF($I$4="Méthode de guerre",INDEX('Méthode de guerre'!$A$6:$D$17,$I$6,1),IF($I$4="Paramètres de guerre",INDEX('Paramètres de guerre'!$A$6:$G$36,$I$6,1),IF($I$4="Doctrines des clans",INDEX('Doctrines des clans'!$A$6:$J$20,$I$6,1),IF($I$4="Unités de guerre",INDEX('Unités de guerre'!$A$6:$O$35,$I$6,1),IF($I$4="V5 Spécialisations des unités",INDEX('V5 Spécialisations des unités'!$A$6:$L$35,$I$6,1),IF($I$4="Progression militaire",INDEX('Progression militaire'!$A$6:$H$14,$I$6,1),IF($I$4="Structures de guerre",INDEX('Structures de guerre'!$A$6:$K$23,$I$6,1),IF($I$4="Mondes en guerre",INDEX('Mondes en guerre'!$A$6:$M$11,$I$6,1),IF($I$4="Régions de Korthas",INDEX('Régions de Korthas'!$A$6:$J$11,$I$6,1),IF($I$4="Territoires de Korthas",INDEX('Territoires de Korthas'!$A$6:$O$41,$I$6,1),IF($I$4="Passages de Korthas",INDEX('Passages de Korthas'!$A$6:$L$75,$I$6,1),IF($I$4="Cartes des escarmouches",INDEX('Cartes des escarmouches'!$A$6:$M$17,$I$6,1),IF($I$4="Arcs de guerre narrative",INDEX('Arcs de guerre narrative'!$A$6:$K$17,$I$6,1),IF($I$4="Missions de guerre narrative",INDEX('Missions de guerre narrative'!$A$6:$P$53,$I$6,1),IF($I$4="Scénarios RTS",INDEX('Scénarios RTS'!$A$6:$P$29,$I$6,1),IF($I$4="Règles de guerre",INDEX('Règles de guerre'!$A$6:$E$37,$I$6,1),IF($I$4="Objectifs militaires",INDEX('Objectifs militaires'!$A$6:$F$23,$I$6,1),IF($I$4="Diplomatie des clans",INDEX('Diplomatie des clans'!$A$6:$H$23,$I$6,1),IF($I$4="V5 Événements territoriaux",INDEX('V5 Événements territoriaux'!$A$6:$N$41,$I$6,1),IF($I$4="V5 Campagnes des trois modes",INDEX('V5 Campagnes des trois modes'!$A$6:$M$17,$I$6,1),IF($I$4="V5 Missions des trois modes",INDEX('V5 Missions des trois modes'!$A$6:$O$41,$I$6,1),IF($I$4="Guerre et six origines",INDEX('Guerre et six origines'!$A$6:$J$41,$I$6,1),IF($I$4="Guerre et Warp",INDEX('Guerre et Warp'!$A$6:$E$17,$I$6,1),IF($I$4="V5 Guerre et habitats",INDEX('V5 Guerre et habitats'!$A$6:$H$17,$I$6,1),IF($I$4="V5 Recette de la guerre",INDEX('V5 Recette de la guerre'!$A$6:$I$23,$I$6,1),IF($I$4="V5 Styles de campagne",INDEX('V5 Styles de campagne'!$A$6:$N$11,$I$6,1),IF($I$4="V5 Simulations chiffrées",INDEX('V5 Simulations chiffrées'!$A$6:$P$23,$I$6,1),IF($I$4="Données campagne 12 tours",INDEX('Données campagne 12 tours'!$A$6:$P$17,$I$6,1),IF($I$4="V5 Couverture des théâtres",INDEX('V5 Couverture des théâtres'!$A$6:$L$10,$I$6,1),IF($I$4="V5 Régions des cinq mondes",INDEX('V5 Régions des cinq mondes'!$A$6:$L$25,$I$6,1),IF($I$4="V5 Règles des cinq mondes",INDEX('V5 Règles des cinq mondes'!$A$6:$G$20,$I$6,1),IF($I$4="V5 Territoires des cinq mondes",INDEX('V5 Territoires des cinq mondes'!$A$6:$P$125,$I$6,1),IF($I$4="V5 Passages des cinq mondes",INDEX('V5 Passages des cinq mondes'!$A$6:$N$195,$I$6,1),""))))))))))))))))))))))))))))))))),""),"")</x:f>
        <x:v>W3-U01</x:v>
      </x:c>
      <x:c r="C8" s="2"/>
      <x:c r="D8" s="2"/>
      <x:c r="E8" s="2"/>
      <x:c r="F8" s="2"/>
      <x:c r="G8" s="2"/>
      <x:c r="H8" s="2"/>
      <x:c r="I8" s="2"/>
    </x:row>
    <x:row r="9" ht="34" customHeight="1">
      <x:c r="A9" s="14" t="str">
        <x:f>IF($I$6&gt;0,IF($I$4="Méthode de guerre",'Méthode de guerre'!B$5,IF($I$4="Paramètres de guerre",'Paramètres de guerre'!B$5,IF($I$4="Doctrines des clans",'Doctrines des clans'!B$5,IF($I$4="Unités de guerre",'Unités de guerre'!B$5,IF($I$4="V5 Spécialisations des unités",'V5 Spécialisations des unités'!B$5,IF($I$4="Progression militaire",'Progression militaire'!B$5,IF($I$4="Structures de guerre",'Structures de guerre'!B$5,IF($I$4="Mondes en guerre",'Mondes en guerre'!B$5,IF($I$4="Régions de Korthas",'Régions de Korthas'!B$5,IF($I$4="Territoires de Korthas",'Territoires de Korthas'!B$5,IF($I$4="Passages de Korthas",'Passages de Korthas'!B$5,IF($I$4="Cartes des escarmouches",'Cartes des escarmouches'!B$5,IF($I$4="Arcs de guerre narrative",'Arcs de guerre narrative'!B$5,IF($I$4="Missions de guerre narrative",'Missions de guerre narrative'!B$5,IF($I$4="Scénarios RTS",'Scénarios RTS'!B$5,IF($I$4="Règles de guerre",'Règles de guerre'!B$5,IF($I$4="Objectifs militaires",'Objectifs militaires'!B$5,IF($I$4="Diplomatie des clans",'Diplomatie des clans'!B$5,IF($I$4="V5 Événements territoriaux",'V5 Événements territoriaux'!B$5,IF($I$4="V5 Campagnes des trois modes",'V5 Campagnes des trois modes'!B$5,IF($I$4="V5 Missions des trois modes",'V5 Missions des trois modes'!B$5,IF($I$4="Guerre et six origines",'Guerre et six origines'!B$5,IF($I$4="Guerre et Warp",'Guerre et Warp'!B$5,IF($I$4="V5 Guerre et habitats",'V5 Guerre et habitats'!B$5,IF($I$4="V5 Recette de la guerre",'V5 Recette de la guerre'!B$5,IF($I$4="V5 Styles de campagne",'V5 Styles de campagne'!B$5,IF($I$4="V5 Simulations chiffrées",'V5 Simulations chiffrées'!B$5,IF($I$4="Données campagne 12 tours",'Données campagne 12 tours'!B$5,IF($I$4="V5 Couverture des théâtres",'V5 Couverture des théâtres'!B$5,IF($I$4="V5 Régions des cinq mondes",'V5 Régions des cinq mondes'!B$5,IF($I$4="V5 Règles des cinq mondes",'V5 Règles des cinq mondes'!B$5,IF($I$4="V5 Territoires des cinq mondes",'V5 Territoires des cinq mondes'!B$5,IF($I$4="V5 Passages des cinq mondes",'V5 Passages des cinq mondes'!B$5,""))))))))))))))))))))))))))))))))),"")</x:f>
        <x:v>Titre</x:v>
      </x:c>
      <x:c r="B9" s="14" t="str">
        <x:f>IFERROR(IF($I$6&gt;0,IF($I$4="Méthode de guerre",INDEX('Méthode de guerre'!$A$6:$D$17,$I$6,2),IF($I$4="Paramètres de guerre",INDEX('Paramètres de guerre'!$A$6:$G$36,$I$6,2),IF($I$4="Doctrines des clans",INDEX('Doctrines des clans'!$A$6:$J$20,$I$6,2),IF($I$4="Unités de guerre",INDEX('Unités de guerre'!$A$6:$O$35,$I$6,2),IF($I$4="V5 Spécialisations des unités",INDEX('V5 Spécialisations des unités'!$A$6:$L$35,$I$6,2),IF($I$4="Progression militaire",INDEX('Progression militaire'!$A$6:$H$14,$I$6,2),IF($I$4="Structures de guerre",INDEX('Structures de guerre'!$A$6:$K$23,$I$6,2),IF($I$4="Mondes en guerre",INDEX('Mondes en guerre'!$A$6:$M$11,$I$6,2),IF($I$4="Régions de Korthas",INDEX('Régions de Korthas'!$A$6:$J$11,$I$6,2),IF($I$4="Territoires de Korthas",INDEX('Territoires de Korthas'!$A$6:$O$41,$I$6,2),IF($I$4="Passages de Korthas",INDEX('Passages de Korthas'!$A$6:$L$75,$I$6,2),IF($I$4="Cartes des escarmouches",INDEX('Cartes des escarmouches'!$A$6:$M$17,$I$6,2),IF($I$4="Arcs de guerre narrative",INDEX('Arcs de guerre narrative'!$A$6:$K$17,$I$6,2),IF($I$4="Missions de guerre narrative",INDEX('Missions de guerre narrative'!$A$6:$P$53,$I$6,2),IF($I$4="Scénarios RTS",INDEX('Scénarios RTS'!$A$6:$P$29,$I$6,2),IF($I$4="Règles de guerre",INDEX('Règles de guerre'!$A$6:$E$37,$I$6,2),IF($I$4="Objectifs militaires",INDEX('Objectifs militaires'!$A$6:$F$23,$I$6,2),IF($I$4="Diplomatie des clans",INDEX('Diplomatie des clans'!$A$6:$H$23,$I$6,2),IF($I$4="V5 Événements territoriaux",INDEX('V5 Événements territoriaux'!$A$6:$N$41,$I$6,2),IF($I$4="V5 Campagnes des trois modes",INDEX('V5 Campagnes des trois modes'!$A$6:$M$17,$I$6,2),IF($I$4="V5 Missions des trois modes",INDEX('V5 Missions des trois modes'!$A$6:$O$41,$I$6,2),IF($I$4="Guerre et six origines",INDEX('Guerre et six origines'!$A$6:$J$41,$I$6,2),IF($I$4="Guerre et Warp",INDEX('Guerre et Warp'!$A$6:$E$17,$I$6,2),IF($I$4="V5 Guerre et habitats",INDEX('V5 Guerre et habitats'!$A$6:$H$17,$I$6,2),IF($I$4="V5 Recette de la guerre",INDEX('V5 Recette de la guerre'!$A$6:$I$23,$I$6,2),IF($I$4="V5 Styles de campagne",INDEX('V5 Styles de campagne'!$A$6:$N$11,$I$6,2),IF($I$4="V5 Simulations chiffrées",INDEX('V5 Simulations chiffrées'!$A$6:$P$23,$I$6,2),IF($I$4="Données campagne 12 tours",INDEX('Données campagne 12 tours'!$A$6:$P$17,$I$6,2),IF($I$4="V5 Couverture des théâtres",INDEX('V5 Couverture des théâtres'!$A$6:$L$10,$I$6,2),IF($I$4="V5 Régions des cinq mondes",INDEX('V5 Régions des cinq mondes'!$A$6:$L$25,$I$6,2),IF($I$4="V5 Règles des cinq mondes",INDEX('V5 Règles des cinq mondes'!$A$6:$G$20,$I$6,2),IF($I$4="V5 Territoires des cinq mondes",INDEX('V5 Territoires des cinq mondes'!$A$6:$P$125,$I$6,2),IF($I$4="V5 Passages des cinq mondes",INDEX('V5 Passages des cinq mondes'!$A$6:$N$195,$I$6,2),""))))))))))))))))))))))))))))))))),""),"")</x:f>
        <x:v>Pisteurs de lisière</x:v>
      </x:c>
      <x:c r="C9" s="2"/>
      <x:c r="D9" s="2"/>
      <x:c r="E9" s="2"/>
      <x:c r="F9" s="2"/>
      <x:c r="G9" s="2"/>
      <x:c r="H9" s="2"/>
      <x:c r="I9" s="2"/>
    </x:row>
    <x:row r="10" ht="57" customHeight="1">
      <x:c r="A10" s="13" t="str">
        <x:f>IF($I$6&gt;0,IF($I$4="Méthode de guerre",'Méthode de guerre'!C$5,IF($I$4="Paramètres de guerre",'Paramètres de guerre'!C$5,IF($I$4="Doctrines des clans",'Doctrines des clans'!C$5,IF($I$4="Unités de guerre",'Unités de guerre'!C$5,IF($I$4="V5 Spécialisations des unités",'V5 Spécialisations des unités'!C$5,IF($I$4="Progression militaire",'Progression militaire'!C$5,IF($I$4="Structures de guerre",'Structures de guerre'!C$5,IF($I$4="Mondes en guerre",'Mondes en guerre'!C$5,IF($I$4="Régions de Korthas",'Régions de Korthas'!C$5,IF($I$4="Territoires de Korthas",'Territoires de Korthas'!C$5,IF($I$4="Passages de Korthas",'Passages de Korthas'!C$5,IF($I$4="Cartes des escarmouches",'Cartes des escarmouches'!C$5,IF($I$4="Arcs de guerre narrative",'Arcs de guerre narrative'!C$5,IF($I$4="Missions de guerre narrative",'Missions de guerre narrative'!C$5,IF($I$4="Scénarios RTS",'Scénarios RTS'!C$5,IF($I$4="Règles de guerre",'Règles de guerre'!C$5,IF($I$4="Objectifs militaires",'Objectifs militaires'!C$5,IF($I$4="Diplomatie des clans",'Diplomatie des clans'!C$5,IF($I$4="V5 Événements territoriaux",'V5 Événements territoriaux'!C$5,IF($I$4="V5 Campagnes des trois modes",'V5 Campagnes des trois modes'!C$5,IF($I$4="V5 Missions des trois modes",'V5 Missions des trois modes'!C$5,IF($I$4="Guerre et six origines",'Guerre et six origines'!C$5,IF($I$4="Guerre et Warp",'Guerre et Warp'!C$5,IF($I$4="V5 Guerre et habitats",'V5 Guerre et habitats'!C$5,IF($I$4="V5 Recette de la guerre",'V5 Recette de la guerre'!C$5,IF($I$4="V5 Styles de campagne",'V5 Styles de campagne'!C$5,IF($I$4="V5 Simulations chiffrées",'V5 Simulations chiffrées'!C$5,IF($I$4="Données campagne 12 tours",'Données campagne 12 tours'!C$5,IF($I$4="V5 Couverture des théâtres",'V5 Couverture des théâtres'!C$5,IF($I$4="V5 Régions des cinq mondes",'V5 Régions des cinq mondes'!C$5,IF($I$4="V5 Règles des cinq mondes",'V5 Règles des cinq mondes'!C$5,IF($I$4="V5 Territoires des cinq mondes",'V5 Territoires des cinq mondes'!C$5,IF($I$4="V5 Passages des cinq mondes",'V5 Passages des cinq mondes'!C$5,""))))))))))))))))))))))))))))))))),"")</x:f>
        <x:v>Rôle</x:v>
      </x:c>
      <x:c r="B10" s="13" t="str">
        <x:f>IFERROR(IF($I$6&gt;0,IF($I$4="Méthode de guerre",INDEX('Méthode de guerre'!$A$6:$D$17,$I$6,3),IF($I$4="Paramètres de guerre",INDEX('Paramètres de guerre'!$A$6:$G$36,$I$6,3),IF($I$4="Doctrines des clans",INDEX('Doctrines des clans'!$A$6:$J$20,$I$6,3),IF($I$4="Unités de guerre",INDEX('Unités de guerre'!$A$6:$O$35,$I$6,3),IF($I$4="V5 Spécialisations des unités",INDEX('V5 Spécialisations des unités'!$A$6:$L$35,$I$6,3),IF($I$4="Progression militaire",INDEX('Progression militaire'!$A$6:$H$14,$I$6,3),IF($I$4="Structures de guerre",INDEX('Structures de guerre'!$A$6:$K$23,$I$6,3),IF($I$4="Mondes en guerre",INDEX('Mondes en guerre'!$A$6:$M$11,$I$6,3),IF($I$4="Régions de Korthas",INDEX('Régions de Korthas'!$A$6:$J$11,$I$6,3),IF($I$4="Territoires de Korthas",INDEX('Territoires de Korthas'!$A$6:$O$41,$I$6,3),IF($I$4="Passages de Korthas",INDEX('Passages de Korthas'!$A$6:$L$75,$I$6,3),IF($I$4="Cartes des escarmouches",INDEX('Cartes des escarmouches'!$A$6:$M$17,$I$6,3),IF($I$4="Arcs de guerre narrative",INDEX('Arcs de guerre narrative'!$A$6:$K$17,$I$6,3),IF($I$4="Missions de guerre narrative",INDEX('Missions de guerre narrative'!$A$6:$P$53,$I$6,3),IF($I$4="Scénarios RTS",INDEX('Scénarios RTS'!$A$6:$P$29,$I$6,3),IF($I$4="Règles de guerre",INDEX('Règles de guerre'!$A$6:$E$37,$I$6,3),IF($I$4="Objectifs militaires",INDEX('Objectifs militaires'!$A$6:$F$23,$I$6,3),IF($I$4="Diplomatie des clans",INDEX('Diplomatie des clans'!$A$6:$H$23,$I$6,3),IF($I$4="V5 Événements territoriaux",INDEX('V5 Événements territoriaux'!$A$6:$N$41,$I$6,3),IF($I$4="V5 Campagnes des trois modes",INDEX('V5 Campagnes des trois modes'!$A$6:$M$17,$I$6,3),IF($I$4="V5 Missions des trois modes",INDEX('V5 Missions des trois modes'!$A$6:$O$41,$I$6,3),IF($I$4="Guerre et six origines",INDEX('Guerre et six origines'!$A$6:$J$41,$I$6,3),IF($I$4="Guerre et Warp",INDEX('Guerre et Warp'!$A$6:$E$17,$I$6,3),IF($I$4="V5 Guerre et habitats",INDEX('V5 Guerre et habitats'!$A$6:$H$17,$I$6,3),IF($I$4="V5 Recette de la guerre",INDEX('V5 Recette de la guerre'!$A$6:$I$23,$I$6,3),IF($I$4="V5 Styles de campagne",INDEX('V5 Styles de campagne'!$A$6:$N$11,$I$6,3),IF($I$4="V5 Simulations chiffrées",INDEX('V5 Simulations chiffrées'!$A$6:$P$23,$I$6,3),IF($I$4="Données campagne 12 tours",INDEX('Données campagne 12 tours'!$A$6:$P$17,$I$6,3),IF($I$4="V5 Couverture des théâtres",INDEX('V5 Couverture des théâtres'!$A$6:$L$10,$I$6,3),IF($I$4="V5 Régions des cinq mondes",INDEX('V5 Régions des cinq mondes'!$A$6:$L$25,$I$6,3),IF($I$4="V5 Règles des cinq mondes",INDEX('V5 Règles des cinq mondes'!$A$6:$G$20,$I$6,3),IF($I$4="V5 Territoires des cinq mondes",INDEX('V5 Territoires des cinq mondes'!$A$6:$P$125,$I$6,3),IF($I$4="V5 Passages des cinq mondes",INDEX('V5 Passages des cinq mondes'!$A$6:$N$195,$I$6,3),""))))))))))))))))))))))))))))))))),""),"")</x:f>
        <x:v>Reconnaissance</x:v>
      </x:c>
      <x:c r="C10" s="2"/>
      <x:c r="D10" s="2"/>
      <x:c r="E10" s="2"/>
      <x:c r="F10" s="2"/>
      <x:c r="G10" s="2"/>
      <x:c r="H10" s="2"/>
      <x:c r="I10" s="2"/>
    </x:row>
    <x:row r="11" ht="42" customHeight="1">
      <x:c r="A11" s="14" t="str">
        <x:f>IF($I$6&gt;0,IF($I$4="Méthode de guerre",'Méthode de guerre'!D$5,IF($I$4="Paramètres de guerre",'Paramètres de guerre'!D$5,IF($I$4="Doctrines des clans",'Doctrines des clans'!D$5,IF($I$4="Unités de guerre",'Unités de guerre'!D$5,IF($I$4="V5 Spécialisations des unités",'V5 Spécialisations des unités'!D$5,IF($I$4="Progression militaire",'Progression militaire'!D$5,IF($I$4="Structures de guerre",'Structures de guerre'!D$5,IF($I$4="Mondes en guerre",'Mondes en guerre'!D$5,IF($I$4="Régions de Korthas",'Régions de Korthas'!D$5,IF($I$4="Territoires de Korthas",'Territoires de Korthas'!D$5,IF($I$4="Passages de Korthas",'Passages de Korthas'!D$5,IF($I$4="Cartes des escarmouches",'Cartes des escarmouches'!D$5,IF($I$4="Arcs de guerre narrative",'Arcs de guerre narrative'!D$5,IF($I$4="Missions de guerre narrative",'Missions de guerre narrative'!D$5,IF($I$4="Scénarios RTS",'Scénarios RTS'!D$5,IF($I$4="Règles de guerre",'Règles de guerre'!D$5,IF($I$4="Objectifs militaires",'Objectifs militaires'!D$5,IF($I$4="Diplomatie des clans",'Diplomatie des clans'!D$5,IF($I$4="V5 Événements territoriaux",'V5 Événements territoriaux'!D$5,IF($I$4="V5 Campagnes des trois modes",'V5 Campagnes des trois modes'!D$5,IF($I$4="V5 Missions des trois modes",'V5 Missions des trois modes'!D$5,IF($I$4="Guerre et six origines",'Guerre et six origines'!D$5,IF($I$4="Guerre et Warp",'Guerre et Warp'!D$5,IF($I$4="V5 Guerre et habitats",'V5 Guerre et habitats'!D$5,IF($I$4="V5 Recette de la guerre",'V5 Recette de la guerre'!D$5,IF($I$4="V5 Styles de campagne",'V5 Styles de campagne'!D$5,IF($I$4="V5 Simulations chiffrées",'V5 Simulations chiffrées'!D$5,IF($I$4="Données campagne 12 tours",'Données campagne 12 tours'!D$5,IF($I$4="V5 Couverture des théâtres",'V5 Couverture des théâtres'!D$5,IF($I$4="V5 Régions des cinq mondes",'V5 Régions des cinq mondes'!D$5,IF($I$4="V5 Règles des cinq mondes",'V5 Règles des cinq mondes'!D$5,IF($I$4="V5 Territoires des cinq mondes",'V5 Territoires des cinq mondes'!D$5,IF($I$4="V5 Passages des cinq mondes",'V5 Passages des cinq mondes'!D$5,""))))))))))))))))))))))))))))))))),"")</x:f>
        <x:v>Membres au complet</x:v>
      </x:c>
      <x:c r="B11" s="14" t="n">
        <x:f>IFERROR(IF($I$6&gt;0,IF($I$4="Méthode de guerre",INDEX('Méthode de guerre'!$A$6:$D$17,$I$6,4),IF($I$4="Paramètres de guerre",INDEX('Paramètres de guerre'!$A$6:$G$36,$I$6,4),IF($I$4="Doctrines des clans",INDEX('Doctrines des clans'!$A$6:$J$20,$I$6,4),IF($I$4="Unités de guerre",INDEX('Unités de guerre'!$A$6:$O$35,$I$6,4),IF($I$4="V5 Spécialisations des unités",INDEX('V5 Spécialisations des unités'!$A$6:$L$35,$I$6,4),IF($I$4="Progression militaire",INDEX('Progression militaire'!$A$6:$H$14,$I$6,4),IF($I$4="Structures de guerre",INDEX('Structures de guerre'!$A$6:$K$23,$I$6,4),IF($I$4="Mondes en guerre",INDEX('Mondes en guerre'!$A$6:$M$11,$I$6,4),IF($I$4="Régions de Korthas",INDEX('Régions de Korthas'!$A$6:$J$11,$I$6,4),IF($I$4="Territoires de Korthas",INDEX('Territoires de Korthas'!$A$6:$O$41,$I$6,4),IF($I$4="Passages de Korthas",INDEX('Passages de Korthas'!$A$6:$L$75,$I$6,4),IF($I$4="Cartes des escarmouches",INDEX('Cartes des escarmouches'!$A$6:$M$17,$I$6,4),IF($I$4="Arcs de guerre narrative",INDEX('Arcs de guerre narrative'!$A$6:$K$17,$I$6,4),IF($I$4="Missions de guerre narrative",INDEX('Missions de guerre narrative'!$A$6:$P$53,$I$6,4),IF($I$4="Scénarios RTS",INDEX('Scénarios RTS'!$A$6:$P$29,$I$6,4),IF($I$4="Règles de guerre",INDEX('Règles de guerre'!$A$6:$E$37,$I$6,4),IF($I$4="Objectifs militaires",INDEX('Objectifs militaires'!$A$6:$F$23,$I$6,4),IF($I$4="Diplomatie des clans",INDEX('Diplomatie des clans'!$A$6:$H$23,$I$6,4),IF($I$4="V5 Événements territoriaux",INDEX('V5 Événements territoriaux'!$A$6:$N$41,$I$6,4),IF($I$4="V5 Campagnes des trois modes",INDEX('V5 Campagnes des trois modes'!$A$6:$M$17,$I$6,4),IF($I$4="V5 Missions des trois modes",INDEX('V5 Missions des trois modes'!$A$6:$O$41,$I$6,4),IF($I$4="Guerre et six origines",INDEX('Guerre et six origines'!$A$6:$J$41,$I$6,4),IF($I$4="Guerre et Warp",INDEX('Guerre et Warp'!$A$6:$E$17,$I$6,4),IF($I$4="V5 Guerre et habitats",INDEX('V5 Guerre et habitats'!$A$6:$H$17,$I$6,4),IF($I$4="V5 Recette de la guerre",INDEX('V5 Recette de la guerre'!$A$6:$I$23,$I$6,4),IF($I$4="V5 Styles de campagne",INDEX('V5 Styles de campagne'!$A$6:$N$11,$I$6,4),IF($I$4="V5 Simulations chiffrées",INDEX('V5 Simulations chiffrées'!$A$6:$P$23,$I$6,4),IF($I$4="Données campagne 12 tours",INDEX('Données campagne 12 tours'!$A$6:$P$17,$I$6,4),IF($I$4="V5 Couverture des théâtres",INDEX('V5 Couverture des théâtres'!$A$6:$L$10,$I$6,4),IF($I$4="V5 Régions des cinq mondes",INDEX('V5 Régions des cinq mondes'!$A$6:$L$25,$I$6,4),IF($I$4="V5 Règles des cinq mondes",INDEX('V5 Règles des cinq mondes'!$A$6:$G$20,$I$6,4),IF($I$4="V5 Territoires des cinq mondes",INDEX('V5 Territoires des cinq mondes'!$A$6:$P$125,$I$6,4),IF($I$4="V5 Passages des cinq mondes",INDEX('V5 Passages des cinq mondes'!$A$6:$N$195,$I$6,4),""))))))))))))))))))))))))))))))))),""),"")</x:f>
        <x:v>2</x:v>
      </x:c>
      <x:c r="C11" s="2"/>
      <x:c r="D11" s="2"/>
      <x:c r="E11" s="2"/>
      <x:c r="F11" s="2"/>
      <x:c r="G11" s="2"/>
      <x:c r="H11" s="2"/>
      <x:c r="I11" s="2"/>
    </x:row>
    <x:row r="12" ht="42" customHeight="1">
      <x:c r="A12" s="13" t="str">
        <x:f>IF($I$6&gt;0,IF($I$4="Paramètres de guerre",'Paramètres de guerre'!E$5,IF($I$4="Doctrines des clans",'Doctrines des clans'!E$5,IF($I$4="Unités de guerre",'Unités de guerre'!E$5,IF($I$4="V5 Spécialisations des unités",'V5 Spécialisations des unités'!E$5,IF($I$4="Progression militaire",'Progression militaire'!E$5,IF($I$4="Structures de guerre",'Structures de guerre'!E$5,IF($I$4="Mondes en guerre",'Mondes en guerre'!E$5,IF($I$4="Régions de Korthas",'Régions de Korthas'!E$5,IF($I$4="Territoires de Korthas",'Territoires de Korthas'!E$5,IF($I$4="Passages de Korthas",'Passages de Korthas'!E$5,IF($I$4="Cartes des escarmouches",'Cartes des escarmouches'!E$5,IF($I$4="Arcs de guerre narrative",'Arcs de guerre narrative'!E$5,IF($I$4="Missions de guerre narrative",'Missions de guerre narrative'!E$5,IF($I$4="Scénarios RTS",'Scénarios RTS'!E$5,IF($I$4="Règles de guerre",'Règles de guerre'!E$5,IF($I$4="Objectifs militaires",'Objectifs militaires'!E$5,IF($I$4="Diplomatie des clans",'Diplomatie des clans'!E$5,IF($I$4="V5 Événements territoriaux",'V5 Événements territoriaux'!E$5,IF($I$4="V5 Campagnes des trois modes",'V5 Campagnes des trois modes'!E$5,IF($I$4="V5 Missions des trois modes",'V5 Missions des trois modes'!E$5,IF($I$4="Guerre et six origines",'Guerre et six origines'!E$5,IF($I$4="Guerre et Warp",'Guerre et Warp'!E$5,IF($I$4="V5 Guerre et habitats",'V5 Guerre et habitats'!E$5,IF($I$4="V5 Recette de la guerre",'V5 Recette de la guerre'!E$5,IF($I$4="V5 Styles de campagne",'V5 Styles de campagne'!E$5,IF($I$4="V5 Simulations chiffrées",'V5 Simulations chiffrées'!E$5,IF($I$4="Données campagne 12 tours",'Données campagne 12 tours'!E$5,IF($I$4="V5 Couverture des théâtres",'V5 Couverture des théâtres'!E$5,IF($I$4="V5 Régions des cinq mondes",'V5 Régions des cinq mondes'!E$5,IF($I$4="V5 Règles des cinq mondes",'V5 Règles des cinq mondes'!E$5,IF($I$4="V5 Territoires des cinq mondes",'V5 Territoires des cinq mondes'!E$5,IF($I$4="V5 Passages des cinq mondes",'V5 Passages des cinq mondes'!E$5,"")))))))))))))))))))))))))))))))),"")</x:f>
        <x:v>Points de commandement</x:v>
      </x:c>
      <x:c r="B12" s="13" t="n">
        <x:f>IFERROR(IF($I$6&gt;0,IF($I$4="Paramètres de guerre",INDEX('Paramètres de guerre'!$A$6:$G$36,$I$6,5),IF($I$4="Doctrines des clans",INDEX('Doctrines des clans'!$A$6:$J$20,$I$6,5),IF($I$4="Unités de guerre",INDEX('Unités de guerre'!$A$6:$O$35,$I$6,5),IF($I$4="V5 Spécialisations des unités",INDEX('V5 Spécialisations des unités'!$A$6:$L$35,$I$6,5),IF($I$4="Progression militaire",INDEX('Progression militaire'!$A$6:$H$14,$I$6,5),IF($I$4="Structures de guerre",INDEX('Structures de guerre'!$A$6:$K$23,$I$6,5),IF($I$4="Mondes en guerre",INDEX('Mondes en guerre'!$A$6:$M$11,$I$6,5),IF($I$4="Régions de Korthas",INDEX('Régions de Korthas'!$A$6:$J$11,$I$6,5),IF($I$4="Territoires de Korthas",INDEX('Territoires de Korthas'!$A$6:$O$41,$I$6,5),IF($I$4="Passages de Korthas",INDEX('Passages de Korthas'!$A$6:$L$75,$I$6,5),IF($I$4="Cartes des escarmouches",INDEX('Cartes des escarmouches'!$A$6:$M$17,$I$6,5),IF($I$4="Arcs de guerre narrative",INDEX('Arcs de guerre narrative'!$A$6:$K$17,$I$6,5),IF($I$4="Missions de guerre narrative",INDEX('Missions de guerre narrative'!$A$6:$P$53,$I$6,5),IF($I$4="Scénarios RTS",INDEX('Scénarios RTS'!$A$6:$P$29,$I$6,5),IF($I$4="Règles de guerre",INDEX('Règles de guerre'!$A$6:$E$37,$I$6,5),IF($I$4="Objectifs militaires",INDEX('Objectifs militaires'!$A$6:$F$23,$I$6,5),IF($I$4="Diplomatie des clans",INDEX('Diplomatie des clans'!$A$6:$H$23,$I$6,5),IF($I$4="V5 Événements territoriaux",INDEX('V5 Événements territoriaux'!$A$6:$N$41,$I$6,5),IF($I$4="V5 Campagnes des trois modes",INDEX('V5 Campagnes des trois modes'!$A$6:$M$17,$I$6,5),IF($I$4="V5 Missions des trois modes",INDEX('V5 Missions des trois modes'!$A$6:$O$41,$I$6,5),IF($I$4="Guerre et six origines",INDEX('Guerre et six origines'!$A$6:$J$41,$I$6,5),IF($I$4="Guerre et Warp",INDEX('Guerre et Warp'!$A$6:$E$17,$I$6,5),IF($I$4="V5 Guerre et habitats",INDEX('V5 Guerre et habitats'!$A$6:$H$17,$I$6,5),IF($I$4="V5 Recette de la guerre",INDEX('V5 Recette de la guerre'!$A$6:$I$23,$I$6,5),IF($I$4="V5 Styles de campagne",INDEX('V5 Styles de campagne'!$A$6:$N$11,$I$6,5),IF($I$4="V5 Simulations chiffrées",INDEX('V5 Simulations chiffrées'!$A$6:$P$23,$I$6,5),IF($I$4="Données campagne 12 tours",INDEX('Données campagne 12 tours'!$A$6:$P$17,$I$6,5),IF($I$4="V5 Couverture des théâtres",INDEX('V5 Couverture des théâtres'!$A$6:$L$10,$I$6,5),IF($I$4="V5 Régions des cinq mondes",INDEX('V5 Régions des cinq mondes'!$A$6:$L$25,$I$6,5),IF($I$4="V5 Règles des cinq mondes",INDEX('V5 Règles des cinq mondes'!$A$6:$G$20,$I$6,5),IF($I$4="V5 Territoires des cinq mondes",INDEX('V5 Territoires des cinq mondes'!$A$6:$P$125,$I$6,5),IF($I$4="V5 Passages des cinq mondes",INDEX('V5 Passages des cinq mondes'!$A$6:$N$195,$I$6,5),"")))))))))))))))))))))))))))))))),""),"")</x:f>
        <x:v>2</x:v>
      </x:c>
      <x:c r="C12" s="2"/>
      <x:c r="D12" s="2"/>
      <x:c r="E12" s="2"/>
      <x:c r="F12" s="2"/>
      <x:c r="G12" s="2"/>
      <x:c r="H12" s="2"/>
      <x:c r="I12" s="2"/>
    </x:row>
    <x:row r="13" ht="57" customHeight="1">
      <x:c r="A13" s="14" t="str">
        <x:f>IF($I$6&gt;0,IF($I$4="Paramètres de guerre",'Paramètres de guerre'!F$5,IF($I$4="Doctrines des clans",'Doctrines des clans'!F$5,IF($I$4="Unités de guerre",'Unités de guerre'!F$5,IF($I$4="V5 Spécialisations des unités",'V5 Spécialisations des unités'!F$5,IF($I$4="Progression militaire",'Progression militaire'!F$5,IF($I$4="Structures de guerre",'Structures de guerre'!F$5,IF($I$4="Mondes en guerre",'Mondes en guerre'!F$5,IF($I$4="Régions de Korthas",'Régions de Korthas'!F$5,IF($I$4="Territoires de Korthas",'Territoires de Korthas'!F$5,IF($I$4="Passages de Korthas",'Passages de Korthas'!F$5,IF($I$4="Cartes des escarmouches",'Cartes des escarmouches'!F$5,IF($I$4="Arcs de guerre narrative",'Arcs de guerre narrative'!F$5,IF($I$4="Missions de guerre narrative",'Missions de guerre narrative'!F$5,IF($I$4="Scénarios RTS",'Scénarios RTS'!F$5,IF($I$4="Objectifs militaires",'Objectifs militaires'!F$5,IF($I$4="Diplomatie des clans",'Diplomatie des clans'!F$5,IF($I$4="V5 Événements territoriaux",'V5 Événements territoriaux'!F$5,IF($I$4="V5 Campagnes des trois modes",'V5 Campagnes des trois modes'!F$5,IF($I$4="V5 Missions des trois modes",'V5 Missions des trois modes'!F$5,IF($I$4="Guerre et six origines",'Guerre et six origines'!F$5,IF($I$4="V5 Guerre et habitats",'V5 Guerre et habitats'!F$5,IF($I$4="V5 Recette de la guerre",'V5 Recette de la guerre'!F$5,IF($I$4="V5 Styles de campagne",'V5 Styles de campagne'!F$5,IF($I$4="V5 Simulations chiffrées",'V5 Simulations chiffrées'!F$5,IF($I$4="Données campagne 12 tours",'Données campagne 12 tours'!F$5,IF($I$4="V5 Couverture des théâtres",'V5 Couverture des théâtres'!F$5,IF($I$4="V5 Régions des cinq mondes",'V5 Régions des cinq mondes'!F$5,IF($I$4="V5 Règles des cinq mondes",'V5 Règles des cinq mondes'!F$5,IF($I$4="V5 Territoires des cinq mondes",'V5 Territoires des cinq mondes'!F$5,IF($I$4="V5 Passages des cinq mondes",'V5 Passages des cinq mondes'!F$5,"")))))))))))))))))))))))))))))),"")</x:f>
        <x:v>RAV de recrutement</x:v>
      </x:c>
      <x:c r="B13" s="14" t="n">
        <x:f>IFERROR(IF($I$6&gt;0,IF($I$4="Paramètres de guerre",INDEX('Paramètres de guerre'!$A$6:$G$36,$I$6,6),IF($I$4="Doctrines des clans",INDEX('Doctrines des clans'!$A$6:$J$20,$I$6,6),IF($I$4="Unités de guerre",INDEX('Unités de guerre'!$A$6:$O$35,$I$6,6),IF($I$4="V5 Spécialisations des unités",INDEX('V5 Spécialisations des unités'!$A$6:$L$35,$I$6,6),IF($I$4="Progression militaire",INDEX('Progression militaire'!$A$6:$H$14,$I$6,6),IF($I$4="Structures de guerre",INDEX('Structures de guerre'!$A$6:$K$23,$I$6,6),IF($I$4="Mondes en guerre",INDEX('Mondes en guerre'!$A$6:$M$11,$I$6,6),IF($I$4="Régions de Korthas",INDEX('Régions de Korthas'!$A$6:$J$11,$I$6,6),IF($I$4="Territoires de Korthas",INDEX('Territoires de Korthas'!$A$6:$O$41,$I$6,6),IF($I$4="Passages de Korthas",INDEX('Passages de Korthas'!$A$6:$L$75,$I$6,6),IF($I$4="Cartes des escarmouches",INDEX('Cartes des escarmouches'!$A$6:$M$17,$I$6,6),IF($I$4="Arcs de guerre narrative",INDEX('Arcs de guerre narrative'!$A$6:$K$17,$I$6,6),IF($I$4="Missions de guerre narrative",INDEX('Missions de guerre narrative'!$A$6:$P$53,$I$6,6),IF($I$4="Scénarios RTS",INDEX('Scénarios RTS'!$A$6:$P$29,$I$6,6),IF($I$4="Objectifs militaires",INDEX('Objectifs militaires'!$A$6:$F$23,$I$6,6),IF($I$4="Diplomatie des clans",INDEX('Diplomatie des clans'!$A$6:$H$23,$I$6,6),IF($I$4="V5 Événements territoriaux",INDEX('V5 Événements territoriaux'!$A$6:$N$41,$I$6,6),IF($I$4="V5 Campagnes des trois modes",INDEX('V5 Campagnes des trois modes'!$A$6:$M$17,$I$6,6),IF($I$4="V5 Missions des trois modes",INDEX('V5 Missions des trois modes'!$A$6:$O$41,$I$6,6),IF($I$4="Guerre et six origines",INDEX('Guerre et six origines'!$A$6:$J$41,$I$6,6),IF($I$4="V5 Guerre et habitats",INDEX('V5 Guerre et habitats'!$A$6:$H$17,$I$6,6),IF($I$4="V5 Recette de la guerre",INDEX('V5 Recette de la guerre'!$A$6:$I$23,$I$6,6),IF($I$4="V5 Styles de campagne",INDEX('V5 Styles de campagne'!$A$6:$N$11,$I$6,6),IF($I$4="V5 Simulations chiffrées",INDEX('V5 Simulations chiffrées'!$A$6:$P$23,$I$6,6),IF($I$4="Données campagne 12 tours",INDEX('Données campagne 12 tours'!$A$6:$P$17,$I$6,6),IF($I$4="V5 Couverture des théâtres",INDEX('V5 Couverture des théâtres'!$A$6:$L$10,$I$6,6),IF($I$4="V5 Régions des cinq mondes",INDEX('V5 Régions des cinq mondes'!$A$6:$L$25,$I$6,6),IF($I$4="V5 Règles des cinq mondes",INDEX('V5 Règles des cinq mondes'!$A$6:$G$20,$I$6,6),IF($I$4="V5 Territoires des cinq mondes",INDEX('V5 Territoires des cinq mondes'!$A$6:$P$125,$I$6,6),IF($I$4="V5 Passages des cinq mondes",INDEX('V5 Passages des cinq mondes'!$A$6:$N$195,$I$6,6),"")))))))))))))))))))))))))))))),""),"")</x:f>
        <x:v>8</x:v>
      </x:c>
      <x:c r="C13" s="2"/>
      <x:c r="D13" s="2"/>
      <x:c r="E13" s="2"/>
      <x:c r="F13" s="2"/>
      <x:c r="G13" s="2"/>
      <x:c r="H13" s="2"/>
      <x:c r="I13" s="2"/>
    </x:row>
    <x:row r="14" ht="57" customHeight="1">
      <x:c r="A14" s="13" t="str">
        <x:f>IF($I$6&gt;0,IF($I$4="Paramètres de guerre",'Paramètres de guerre'!G$5,IF($I$4="Doctrines des clans",'Doctrines des clans'!G$5,IF($I$4="Unités de guerre",'Unités de guerre'!G$5,IF($I$4="V5 Spécialisations des unités",'V5 Spécialisations des unités'!G$5,IF($I$4="Progression militaire",'Progression militaire'!G$5,IF($I$4="Structures de guerre",'Structures de guerre'!G$5,IF($I$4="Mondes en guerre",'Mondes en guerre'!G$5,IF($I$4="Régions de Korthas",'Régions de Korthas'!G$5,IF($I$4="Territoires de Korthas",'Territoires de Korthas'!G$5,IF($I$4="Passages de Korthas",'Passages de Korthas'!G$5,IF($I$4="Cartes des escarmouches",'Cartes des escarmouches'!G$5,IF($I$4="Arcs de guerre narrative",'Arcs de guerre narrative'!G$5,IF($I$4="Missions de guerre narrative",'Missions de guerre narrative'!G$5,IF($I$4="Scénarios RTS",'Scénarios RTS'!G$5,IF($I$4="Diplomatie des clans",'Diplomatie des clans'!G$5,IF($I$4="V5 Événements territoriaux",'V5 Événements territoriaux'!G$5,IF($I$4="V5 Campagnes des trois modes",'V5 Campagnes des trois modes'!G$5,IF($I$4="V5 Missions des trois modes",'V5 Missions des trois modes'!G$5,IF($I$4="Guerre et six origines",'Guerre et six origines'!G$5,IF($I$4="V5 Guerre et habitats",'V5 Guerre et habitats'!G$5,IF($I$4="V5 Recette de la guerre",'V5 Recette de la guerre'!G$5,IF($I$4="V5 Styles de campagne",'V5 Styles de campagne'!G$5,IF($I$4="V5 Simulations chiffrées",'V5 Simulations chiffrées'!G$5,IF($I$4="Données campagne 12 tours",'Données campagne 12 tours'!G$5,IF($I$4="V5 Couverture des théâtres",'V5 Couverture des théâtres'!G$5,IF($I$4="V5 Régions des cinq mondes",'V5 Régions des cinq mondes'!G$5,IF($I$4="V5 Règles des cinq mondes",'V5 Règles des cinq mondes'!G$5,IF($I$4="V5 Territoires des cinq mondes",'V5 Territoires des cinq mondes'!G$5,IF($I$4="V5 Passages des cinq mondes",'V5 Passages des cinq mondes'!G$5,""))))))))))))))))))))))))))))),"")</x:f>
        <x:v>RAV par tour</x:v>
      </x:c>
      <x:c r="B14" s="13" t="n">
        <x:f>IFERROR(IF($I$6&gt;0,IF($I$4="Paramètres de guerre",INDEX('Paramètres de guerre'!$A$6:$G$36,$I$6,7),IF($I$4="Doctrines des clans",INDEX('Doctrines des clans'!$A$6:$J$20,$I$6,7),IF($I$4="Unités de guerre",INDEX('Unités de guerre'!$A$6:$O$35,$I$6,7),IF($I$4="V5 Spécialisations des unités",INDEX('V5 Spécialisations des unités'!$A$6:$L$35,$I$6,7),IF($I$4="Progression militaire",INDEX('Progression militaire'!$A$6:$H$14,$I$6,7),IF($I$4="Structures de guerre",INDEX('Structures de guerre'!$A$6:$K$23,$I$6,7),IF($I$4="Mondes en guerre",INDEX('Mondes en guerre'!$A$6:$M$11,$I$6,7),IF($I$4="Régions de Korthas",INDEX('Régions de Korthas'!$A$6:$J$11,$I$6,7),IF($I$4="Territoires de Korthas",INDEX('Territoires de Korthas'!$A$6:$O$41,$I$6,7),IF($I$4="Passages de Korthas",INDEX('Passages de Korthas'!$A$6:$L$75,$I$6,7),IF($I$4="Cartes des escarmouches",INDEX('Cartes des escarmouches'!$A$6:$M$17,$I$6,7),IF($I$4="Arcs de guerre narrative",INDEX('Arcs de guerre narrative'!$A$6:$K$17,$I$6,7),IF($I$4="Missions de guerre narrative",INDEX('Missions de guerre narrative'!$A$6:$P$53,$I$6,7),IF($I$4="Scénarios RTS",INDEX('Scénarios RTS'!$A$6:$P$29,$I$6,7),IF($I$4="Diplomatie des clans",INDEX('Diplomatie des clans'!$A$6:$H$23,$I$6,7),IF($I$4="V5 Événements territoriaux",INDEX('V5 Événements territoriaux'!$A$6:$N$41,$I$6,7),IF($I$4="V5 Campagnes des trois modes",INDEX('V5 Campagnes des trois modes'!$A$6:$M$17,$I$6,7),IF($I$4="V5 Missions des trois modes",INDEX('V5 Missions des trois modes'!$A$6:$O$41,$I$6,7),IF($I$4="Guerre et six origines",INDEX('Guerre et six origines'!$A$6:$J$41,$I$6,7),IF($I$4="V5 Guerre et habitats",INDEX('V5 Guerre et habitats'!$A$6:$H$17,$I$6,7),IF($I$4="V5 Recette de la guerre",INDEX('V5 Recette de la guerre'!$A$6:$I$23,$I$6,7),IF($I$4="V5 Styles de campagne",INDEX('V5 Styles de campagne'!$A$6:$N$11,$I$6,7),IF($I$4="V5 Simulations chiffrées",INDEX('V5 Simulations chiffrées'!$A$6:$P$23,$I$6,7),IF($I$4="Données campagne 12 tours",INDEX('Données campagne 12 tours'!$A$6:$P$17,$I$6,7),IF($I$4="V5 Couverture des théâtres",INDEX('V5 Couverture des théâtres'!$A$6:$L$10,$I$6,7),IF($I$4="V5 Régions des cinq mondes",INDEX('V5 Régions des cinq mondes'!$A$6:$L$25,$I$6,7),IF($I$4="V5 Règles des cinq mondes",INDEX('V5 Règles des cinq mondes'!$A$6:$G$20,$I$6,7),IF($I$4="V5 Territoires des cinq mondes",INDEX('V5 Territoires des cinq mondes'!$A$6:$P$125,$I$6,7),IF($I$4="V5 Passages des cinq mondes",INDEX('V5 Passages des cinq mondes'!$A$6:$N$195,$I$6,7),""))))))))))))))))))))))))))))),""),"")</x:f>
        <x:v>1</x:v>
      </x:c>
      <x:c r="C14" s="2"/>
      <x:c r="D14" s="2"/>
      <x:c r="E14" s="2"/>
      <x:c r="F14" s="2"/>
      <x:c r="G14" s="2"/>
      <x:c r="H14" s="2"/>
      <x:c r="I14" s="2"/>
    </x:row>
    <x:row r="15" ht="72" customHeight="1">
      <x:c r="A15" s="14" t="str">
        <x:f>IF($I$6&gt;0,IF($I$4="Doctrines des clans",'Doctrines des clans'!H$5,IF($I$4="Unités de guerre",'Unités de guerre'!H$5,IF($I$4="V5 Spécialisations des unités",'V5 Spécialisations des unités'!H$5,IF($I$4="Progression militaire",'Progression militaire'!H$5,IF($I$4="Structures de guerre",'Structures de guerre'!H$5,IF($I$4="Mondes en guerre",'Mondes en guerre'!H$5,IF($I$4="Régions de Korthas",'Régions de Korthas'!H$5,IF($I$4="Territoires de Korthas",'Territoires de Korthas'!H$5,IF($I$4="Passages de Korthas",'Passages de Korthas'!H$5,IF($I$4="Cartes des escarmouches",'Cartes des escarmouches'!H$5,IF($I$4="Arcs de guerre narrative",'Arcs de guerre narrative'!H$5,IF($I$4="Missions de guerre narrative",'Missions de guerre narrative'!H$5,IF($I$4="Scénarios RTS",'Scénarios RTS'!H$5,IF($I$4="Diplomatie des clans",'Diplomatie des clans'!H$5,IF($I$4="V5 Événements territoriaux",'V5 Événements territoriaux'!H$5,IF($I$4="V5 Campagnes des trois modes",'V5 Campagnes des trois modes'!H$5,IF($I$4="V5 Missions des trois modes",'V5 Missions des trois modes'!H$5,IF($I$4="Guerre et six origines",'Guerre et six origines'!H$5,IF($I$4="V5 Guerre et habitats",'V5 Guerre et habitats'!H$5,IF($I$4="V5 Recette de la guerre",'V5 Recette de la guerre'!H$5,IF($I$4="V5 Styles de campagne",'V5 Styles de campagne'!H$5,IF($I$4="V5 Simulations chiffrées",'V5 Simulations chiffrées'!H$5,IF($I$4="Données campagne 12 tours",'Données campagne 12 tours'!H$5,IF($I$4="V5 Couverture des théâtres",'V5 Couverture des théâtres'!H$5,IF($I$4="V5 Régions des cinq mondes",'V5 Régions des cinq mondes'!H$5,IF($I$4="V5 Territoires des cinq mondes",'V5 Territoires des cinq mondes'!H$5,IF($I$4="V5 Passages des cinq mondes",'V5 Passages des cinq mondes'!H$5,""))))))))))))))))))))))))))),"")</x:f>
        <x:v>Délai (tours)</x:v>
      </x:c>
      <x:c r="B15" s="14" t="n">
        <x:f>IFERROR(IF($I$6&gt;0,IF($I$4="Doctrines des clans",INDEX('Doctrines des clans'!$A$6:$J$20,$I$6,8),IF($I$4="Unités de guerre",INDEX('Unités de guerre'!$A$6:$O$35,$I$6,8),IF($I$4="V5 Spécialisations des unités",INDEX('V5 Spécialisations des unités'!$A$6:$L$35,$I$6,8),IF($I$4="Progression militaire",INDEX('Progression militaire'!$A$6:$H$14,$I$6,8),IF($I$4="Structures de guerre",INDEX('Structures de guerre'!$A$6:$K$23,$I$6,8),IF($I$4="Mondes en guerre",INDEX('Mondes en guerre'!$A$6:$M$11,$I$6,8),IF($I$4="Régions de Korthas",INDEX('Régions de Korthas'!$A$6:$J$11,$I$6,8),IF($I$4="Territoires de Korthas",INDEX('Territoires de Korthas'!$A$6:$O$41,$I$6,8),IF($I$4="Passages de Korthas",INDEX('Passages de Korthas'!$A$6:$L$75,$I$6,8),IF($I$4="Cartes des escarmouches",INDEX('Cartes des escarmouches'!$A$6:$M$17,$I$6,8),IF($I$4="Arcs de guerre narrative",INDEX('Arcs de guerre narrative'!$A$6:$K$17,$I$6,8),IF($I$4="Missions de guerre narrative",INDEX('Missions de guerre narrative'!$A$6:$P$53,$I$6,8),IF($I$4="Scénarios RTS",INDEX('Scénarios RTS'!$A$6:$P$29,$I$6,8),IF($I$4="Diplomatie des clans",INDEX('Diplomatie des clans'!$A$6:$H$23,$I$6,8),IF($I$4="V5 Événements territoriaux",INDEX('V5 Événements territoriaux'!$A$6:$N$41,$I$6,8),IF($I$4="V5 Campagnes des trois modes",INDEX('V5 Campagnes des trois modes'!$A$6:$M$17,$I$6,8),IF($I$4="V5 Missions des trois modes",INDEX('V5 Missions des trois modes'!$A$6:$O$41,$I$6,8),IF($I$4="Guerre et six origines",INDEX('Guerre et six origines'!$A$6:$J$41,$I$6,8),IF($I$4="V5 Guerre et habitats",INDEX('V5 Guerre et habitats'!$A$6:$H$17,$I$6,8),IF($I$4="V5 Recette de la guerre",INDEX('V5 Recette de la guerre'!$A$6:$I$23,$I$6,8),IF($I$4="V5 Styles de campagne",INDEX('V5 Styles de campagne'!$A$6:$N$11,$I$6,8),IF($I$4="V5 Simulations chiffrées",INDEX('V5 Simulations chiffrées'!$A$6:$P$23,$I$6,8),IF($I$4="Données campagne 12 tours",INDEX('Données campagne 12 tours'!$A$6:$P$17,$I$6,8),IF($I$4="V5 Couverture des théâtres",INDEX('V5 Couverture des théâtres'!$A$6:$L$10,$I$6,8),IF($I$4="V5 Régions des cinq mondes",INDEX('V5 Régions des cinq mondes'!$A$6:$L$25,$I$6,8),IF($I$4="V5 Territoires des cinq mondes",INDEX('V5 Territoires des cinq mondes'!$A$6:$P$125,$I$6,8),IF($I$4="V5 Passages des cinq mondes",INDEX('V5 Passages des cinq mondes'!$A$6:$N$195,$I$6,8),""))))))))))))))))))))))))))),""),"")</x:f>
        <x:v>2</x:v>
      </x:c>
      <x:c r="C15" s="2"/>
      <x:c r="D15" s="2"/>
      <x:c r="E15" s="2"/>
      <x:c r="F15" s="2"/>
      <x:c r="G15" s="2"/>
      <x:c r="H15" s="2"/>
      <x:c r="I15" s="2"/>
    </x:row>
    <x:row r="16" ht="72" customHeight="1">
      <x:c r="A16" s="13" t="str">
        <x:f>IF($I$6&gt;0,IF($I$4="Doctrines des clans",'Doctrines des clans'!I$5,IF($I$4="Unités de guerre",'Unités de guerre'!I$5,IF($I$4="V5 Spécialisations des unités",'V5 Spécialisations des unités'!I$5,IF($I$4="Structures de guerre",'Structures de guerre'!I$5,IF($I$4="Mondes en guerre",'Mondes en guerre'!I$5,IF($I$4="Régions de Korthas",'Régions de Korthas'!I$5,IF($I$4="Territoires de Korthas",'Territoires de Korthas'!I$5,IF($I$4="Passages de Korthas",'Passages de Korthas'!I$5,IF($I$4="Cartes des escarmouches",'Cartes des escarmouches'!I$5,IF($I$4="Arcs de guerre narrative",'Arcs de guerre narrative'!I$5,IF($I$4="Missions de guerre narrative",'Missions de guerre narrative'!I$5,IF($I$4="Scénarios RTS",'Scénarios RTS'!I$5,IF($I$4="V5 Événements territoriaux",'V5 Événements territoriaux'!I$5,IF($I$4="V5 Campagnes des trois modes",'V5 Campagnes des trois modes'!I$5,IF($I$4="V5 Missions des trois modes",'V5 Missions des trois modes'!I$5,IF($I$4="Guerre et six origines",'Guerre et six origines'!I$5,IF($I$4="V5 Recette de la guerre",'V5 Recette de la guerre'!I$5,IF($I$4="V5 Styles de campagne",'V5 Styles de campagne'!I$5,IF($I$4="V5 Simulations chiffrées",'V5 Simulations chiffrées'!I$5,IF($I$4="Données campagne 12 tours",'Données campagne 12 tours'!I$5,IF($I$4="V5 Couverture des théâtres",'V5 Couverture des théâtres'!I$5,IF($I$4="V5 Régions des cinq mondes",'V5 Régions des cinq mondes'!I$5,IF($I$4="V5 Territoires des cinq mondes",'V5 Territoires des cinq mondes'!I$5,IF($I$4="V5 Passages des cinq mondes",'V5 Passages des cinq mondes'!I$5,"")))))))))))))))))))))))),"")</x:f>
        <x:v>Attaque de base</x:v>
      </x:c>
      <x:c r="B16" s="13" t="n">
        <x:f>IFERROR(IF($I$6&gt;0,IF($I$4="Doctrines des clans",INDEX('Doctrines des clans'!$A$6:$J$20,$I$6,9),IF($I$4="Unités de guerre",INDEX('Unités de guerre'!$A$6:$O$35,$I$6,9),IF($I$4="V5 Spécialisations des unités",INDEX('V5 Spécialisations des unités'!$A$6:$L$35,$I$6,9),IF($I$4="Structures de guerre",INDEX('Structures de guerre'!$A$6:$K$23,$I$6,9),IF($I$4="Mondes en guerre",INDEX('Mondes en guerre'!$A$6:$M$11,$I$6,9),IF($I$4="Régions de Korthas",INDEX('Régions de Korthas'!$A$6:$J$11,$I$6,9),IF($I$4="Territoires de Korthas",INDEX('Territoires de Korthas'!$A$6:$O$41,$I$6,9),IF($I$4="Passages de Korthas",INDEX('Passages de Korthas'!$A$6:$L$75,$I$6,9),IF($I$4="Cartes des escarmouches",INDEX('Cartes des escarmouches'!$A$6:$M$17,$I$6,9),IF($I$4="Arcs de guerre narrative",INDEX('Arcs de guerre narrative'!$A$6:$K$17,$I$6,9),IF($I$4="Missions de guerre narrative",INDEX('Missions de guerre narrative'!$A$6:$P$53,$I$6,9),IF($I$4="Scénarios RTS",INDEX('Scénarios RTS'!$A$6:$P$29,$I$6,9),IF($I$4="V5 Événements territoriaux",INDEX('V5 Événements territoriaux'!$A$6:$N$41,$I$6,9),IF($I$4="V5 Campagnes des trois modes",INDEX('V5 Campagnes des trois modes'!$A$6:$M$17,$I$6,9),IF($I$4="V5 Missions des trois modes",INDEX('V5 Missions des trois modes'!$A$6:$O$41,$I$6,9),IF($I$4="Guerre et six origines",INDEX('Guerre et six origines'!$A$6:$J$41,$I$6,9),IF($I$4="V5 Recette de la guerre",INDEX('V5 Recette de la guerre'!$A$6:$I$23,$I$6,9),IF($I$4="V5 Styles de campagne",INDEX('V5 Styles de campagne'!$A$6:$N$11,$I$6,9),IF($I$4="V5 Simulations chiffrées",INDEX('V5 Simulations chiffrées'!$A$6:$P$23,$I$6,9),IF($I$4="Données campagne 12 tours",INDEX('Données campagne 12 tours'!$A$6:$P$17,$I$6,9),IF($I$4="V5 Couverture des théâtres",INDEX('V5 Couverture des théâtres'!$A$6:$L$10,$I$6,9),IF($I$4="V5 Régions des cinq mondes",INDEX('V5 Régions des cinq mondes'!$A$6:$L$25,$I$6,9),IF($I$4="V5 Territoires des cinq mondes",INDEX('V5 Territoires des cinq mondes'!$A$6:$P$125,$I$6,9),IF($I$4="V5 Passages des cinq mondes",INDEX('V5 Passages des cinq mondes'!$A$6:$N$195,$I$6,9),"")))))))))))))))))))))))),""),"")</x:f>
        <x:v>12</x:v>
      </x:c>
      <x:c r="C16" s="2"/>
      <x:c r="D16" s="2"/>
      <x:c r="E16" s="2"/>
      <x:c r="F16" s="2"/>
      <x:c r="G16" s="2"/>
      <x:c r="H16" s="2"/>
      <x:c r="I16" s="2"/>
    </x:row>
    <x:row r="17" ht="57" customHeight="1">
      <x:c r="A17" s="14" t="str">
        <x:f>IF($I$6&gt;0,IF($I$4="Doctrines des clans",'Doctrines des clans'!J$5,IF($I$4="Unités de guerre",'Unités de guerre'!J$5,IF($I$4="V5 Spécialisations des unités",'V5 Spécialisations des unités'!J$5,IF($I$4="Structures de guerre",'Structures de guerre'!J$5,IF($I$4="Mondes en guerre",'Mondes en guerre'!J$5,IF($I$4="Régions de Korthas",'Régions de Korthas'!J$5,IF($I$4="Territoires de Korthas",'Territoires de Korthas'!J$5,IF($I$4="Passages de Korthas",'Passages de Korthas'!J$5,IF($I$4="Cartes des escarmouches",'Cartes des escarmouches'!J$5,IF($I$4="Arcs de guerre narrative",'Arcs de guerre narrative'!J$5,IF($I$4="Missions de guerre narrative",'Missions de guerre narrative'!J$5,IF($I$4="Scénarios RTS",'Scénarios RTS'!J$5,IF($I$4="V5 Événements territoriaux",'V5 Événements territoriaux'!J$5,IF($I$4="V5 Campagnes des trois modes",'V5 Campagnes des trois modes'!J$5,IF($I$4="V5 Missions des trois modes",'V5 Missions des trois modes'!J$5,IF($I$4="Guerre et six origines",'Guerre et six origines'!J$5,IF($I$4="V5 Styles de campagne",'V5 Styles de campagne'!J$5,IF($I$4="V5 Simulations chiffrées",'V5 Simulations chiffrées'!J$5,IF($I$4="Données campagne 12 tours",'Données campagne 12 tours'!J$5,IF($I$4="V5 Couverture des théâtres",'V5 Couverture des théâtres'!J$5,IF($I$4="V5 Régions des cinq mondes",'V5 Régions des cinq mondes'!J$5,IF($I$4="V5 Territoires des cinq mondes",'V5 Territoires des cinq mondes'!J$5,IF($I$4="V5 Passages des cinq mondes",'V5 Passages des cinq mondes'!J$5,""))))))))))))))))))))))),"")</x:f>
        <x:v>Défense de base</x:v>
      </x:c>
      <x:c r="B17" s="14" t="n">
        <x:f>IFERROR(IF($I$6&gt;0,IF($I$4="Doctrines des clans",INDEX('Doctrines des clans'!$A$6:$J$20,$I$6,10),IF($I$4="Unités de guerre",INDEX('Unités de guerre'!$A$6:$O$35,$I$6,10),IF($I$4="V5 Spécialisations des unités",INDEX('V5 Spécialisations des unités'!$A$6:$L$35,$I$6,10),IF($I$4="Structures de guerre",INDEX('Structures de guerre'!$A$6:$K$23,$I$6,10),IF($I$4="Mondes en guerre",INDEX('Mondes en guerre'!$A$6:$M$11,$I$6,10),IF($I$4="Régions de Korthas",INDEX('Régions de Korthas'!$A$6:$J$11,$I$6,10),IF($I$4="Territoires de Korthas",INDEX('Territoires de Korthas'!$A$6:$O$41,$I$6,10),IF($I$4="Passages de Korthas",INDEX('Passages de Korthas'!$A$6:$L$75,$I$6,10),IF($I$4="Cartes des escarmouches",INDEX('Cartes des escarmouches'!$A$6:$M$17,$I$6,10),IF($I$4="Arcs de guerre narrative",INDEX('Arcs de guerre narrative'!$A$6:$K$17,$I$6,10),IF($I$4="Missions de guerre narrative",INDEX('Missions de guerre narrative'!$A$6:$P$53,$I$6,10),IF($I$4="Scénarios RTS",INDEX('Scénarios RTS'!$A$6:$P$29,$I$6,10),IF($I$4="V5 Événements territoriaux",INDEX('V5 Événements territoriaux'!$A$6:$N$41,$I$6,10),IF($I$4="V5 Campagnes des trois modes",INDEX('V5 Campagnes des trois modes'!$A$6:$M$17,$I$6,10),IF($I$4="V5 Missions des trois modes",INDEX('V5 Missions des trois modes'!$A$6:$O$41,$I$6,10),IF($I$4="Guerre et six origines",INDEX('Guerre et six origines'!$A$6:$J$41,$I$6,10),IF($I$4="V5 Styles de campagne",INDEX('V5 Styles de campagne'!$A$6:$N$11,$I$6,10),IF($I$4="V5 Simulations chiffrées",INDEX('V5 Simulations chiffrées'!$A$6:$P$23,$I$6,10),IF($I$4="Données campagne 12 tours",INDEX('Données campagne 12 tours'!$A$6:$P$17,$I$6,10),IF($I$4="V5 Couverture des théâtres",INDEX('V5 Couverture des théâtres'!$A$6:$L$10,$I$6,10),IF($I$4="V5 Régions des cinq mondes",INDEX('V5 Régions des cinq mondes'!$A$6:$L$25,$I$6,10),IF($I$4="V5 Territoires des cinq mondes",INDEX('V5 Territoires des cinq mondes'!$A$6:$P$125,$I$6,10),IF($I$4="V5 Passages des cinq mondes",INDEX('V5 Passages des cinq mondes'!$A$6:$N$195,$I$6,10),""))))))))))))))))))))))),""),"")</x:f>
        <x:v>8</x:v>
      </x:c>
      <x:c r="C17" s="2"/>
      <x:c r="D17" s="2"/>
      <x:c r="E17" s="2"/>
      <x:c r="F17" s="2"/>
      <x:c r="G17" s="2"/>
      <x:c r="H17" s="2"/>
      <x:c r="I17" s="2"/>
    </x:row>
    <x:row r="18" ht="57" customHeight="1">
      <x:c r="A18" s="13" t="str">
        <x:f>IF($I$6&gt;0,IF($I$4="Unités de guerre",'Unités de guerre'!K$5,IF($I$4="V5 Spécialisations des unités",'V5 Spécialisations des unités'!K$5,IF($I$4="Structures de guerre",'Structures de guerre'!K$5,IF($I$4="Mondes en guerre",'Mondes en guerre'!K$5,IF($I$4="Territoires de Korthas",'Territoires de Korthas'!K$5,IF($I$4="Passages de Korthas",'Passages de Korthas'!K$5,IF($I$4="Cartes des escarmouches",'Cartes des escarmouches'!K$5,IF($I$4="Arcs de guerre narrative",'Arcs de guerre narrative'!K$5,IF($I$4="Missions de guerre narrative",'Missions de guerre narrative'!K$5,IF($I$4="Scénarios RTS",'Scénarios RTS'!K$5,IF($I$4="V5 Événements territoriaux",'V5 Événements territoriaux'!K$5,IF($I$4="V5 Campagnes des trois modes",'V5 Campagnes des trois modes'!K$5,IF($I$4="V5 Missions des trois modes",'V5 Missions des trois modes'!K$5,IF($I$4="V5 Styles de campagne",'V5 Styles de campagne'!K$5,IF($I$4="V5 Simulations chiffrées",'V5 Simulations chiffrées'!K$5,IF($I$4="Données campagne 12 tours",'Données campagne 12 tours'!K$5,IF($I$4="V5 Couverture des théâtres",'V5 Couverture des théâtres'!K$5,IF($I$4="V5 Régions des cinq mondes",'V5 Régions des cinq mondes'!K$5,IF($I$4="V5 Territoires des cinq mondes",'V5 Territoires des cinq mondes'!K$5,IF($I$4="V5 Passages des cinq mondes",'V5 Passages des cinq mondes'!K$5,"")))))))))))))))))))),"")</x:f>
        <x:v>Portée (cases)</x:v>
      </x:c>
      <x:c r="B18" s="13" t="n">
        <x:f>IFERROR(IF($I$6&gt;0,IF($I$4="Unités de guerre",INDEX('Unités de guerre'!$A$6:$O$35,$I$6,11),IF($I$4="V5 Spécialisations des unités",INDEX('V5 Spécialisations des unités'!$A$6:$L$35,$I$6,11),IF($I$4="Structures de guerre",INDEX('Structures de guerre'!$A$6:$K$23,$I$6,11),IF($I$4="Mondes en guerre",INDEX('Mondes en guerre'!$A$6:$M$11,$I$6,11),IF($I$4="Territoires de Korthas",INDEX('Territoires de Korthas'!$A$6:$O$41,$I$6,11),IF($I$4="Passages de Korthas",INDEX('Passages de Korthas'!$A$6:$L$75,$I$6,11),IF($I$4="Cartes des escarmouches",INDEX('Cartes des escarmouches'!$A$6:$M$17,$I$6,11),IF($I$4="Arcs de guerre narrative",INDEX('Arcs de guerre narrative'!$A$6:$K$17,$I$6,11),IF($I$4="Missions de guerre narrative",INDEX('Missions de guerre narrative'!$A$6:$P$53,$I$6,11),IF($I$4="Scénarios RTS",INDEX('Scénarios RTS'!$A$6:$P$29,$I$6,11),IF($I$4="V5 Événements territoriaux",INDEX('V5 Événements territoriaux'!$A$6:$N$41,$I$6,11),IF($I$4="V5 Campagnes des trois modes",INDEX('V5 Campagnes des trois modes'!$A$6:$M$17,$I$6,11),IF($I$4="V5 Missions des trois modes",INDEX('V5 Missions des trois modes'!$A$6:$O$41,$I$6,11),IF($I$4="V5 Styles de campagne",INDEX('V5 Styles de campagne'!$A$6:$N$11,$I$6,11),IF($I$4="V5 Simulations chiffrées",INDEX('V5 Simulations chiffrées'!$A$6:$P$23,$I$6,11),IF($I$4="Données campagne 12 tours",INDEX('Données campagne 12 tours'!$A$6:$P$17,$I$6,11),IF($I$4="V5 Couverture des théâtres",INDEX('V5 Couverture des théâtres'!$A$6:$L$10,$I$6,11),IF($I$4="V5 Régions des cinq mondes",INDEX('V5 Régions des cinq mondes'!$A$6:$L$25,$I$6,11),IF($I$4="V5 Territoires des cinq mondes",INDEX('V5 Territoires des cinq mondes'!$A$6:$P$125,$I$6,11),IF($I$4="V5 Passages des cinq mondes",INDEX('V5 Passages des cinq mondes'!$A$6:$N$195,$I$6,11),"")))))))))))))))))))),""),"")</x:f>
        <x:v>3</x:v>
      </x:c>
      <x:c r="C18" s="2"/>
      <x:c r="D18" s="2"/>
      <x:c r="E18" s="2"/>
      <x:c r="F18" s="2"/>
      <x:c r="G18" s="2"/>
      <x:c r="H18" s="2"/>
      <x:c r="I18" s="2"/>
    </x:row>
    <x:row r="19" ht="57" customHeight="1">
      <x:c r="A19" s="14" t="str">
        <x:f>IF($I$6&gt;0,IF($I$4="Unités de guerre",'Unités de guerre'!L$5,IF($I$4="V5 Spécialisations des unités",'V5 Spécialisations des unités'!L$5,IF($I$4="Mondes en guerre",'Mondes en guerre'!L$5,IF($I$4="Territoires de Korthas",'Territoires de Korthas'!L$5,IF($I$4="Passages de Korthas",'Passages de Korthas'!L$5,IF($I$4="Cartes des escarmouches",'Cartes des escarmouches'!L$5,IF($I$4="Missions de guerre narrative",'Missions de guerre narrative'!L$5,IF($I$4="Scénarios RTS",'Scénarios RTS'!L$5,IF($I$4="V5 Événements territoriaux",'V5 Événements territoriaux'!L$5,IF($I$4="V5 Campagnes des trois modes",'V5 Campagnes des trois modes'!L$5,IF($I$4="V5 Missions des trois modes",'V5 Missions des trois modes'!L$5,IF($I$4="V5 Styles de campagne",'V5 Styles de campagne'!L$5,IF($I$4="V5 Simulations chiffrées",'V5 Simulations chiffrées'!L$5,IF($I$4="Données campagne 12 tours",'Données campagne 12 tours'!L$5,IF($I$4="V5 Couverture des théâtres",'V5 Couverture des théâtres'!L$5,IF($I$4="V5 Régions des cinq mondes",'V5 Régions des cinq mondes'!L$5,IF($I$4="V5 Territoires des cinq mondes",'V5 Territoires des cinq mondes'!L$5,IF($I$4="V5 Passages des cinq mondes",'V5 Passages des cinq mondes'!L$5,"")))))))))))))))))),"")</x:f>
        <x:v>Mobilité (cases)</x:v>
      </x:c>
      <x:c r="B19" s="14" t="n">
        <x:f>IFERROR(IF($I$6&gt;0,IF($I$4="Unités de guerre",INDEX('Unités de guerre'!$A$6:$O$35,$I$6,12),IF($I$4="V5 Spécialisations des unités",INDEX('V5 Spécialisations des unités'!$A$6:$L$35,$I$6,12),IF($I$4="Mondes en guerre",INDEX('Mondes en guerre'!$A$6:$M$11,$I$6,12),IF($I$4="Territoires de Korthas",INDEX('Territoires de Korthas'!$A$6:$O$41,$I$6,12),IF($I$4="Passages de Korthas",INDEX('Passages de Korthas'!$A$6:$L$75,$I$6,12),IF($I$4="Cartes des escarmouches",INDEX('Cartes des escarmouches'!$A$6:$M$17,$I$6,12),IF($I$4="Missions de guerre narrative",INDEX('Missions de guerre narrative'!$A$6:$P$53,$I$6,12),IF($I$4="Scénarios RTS",INDEX('Scénarios RTS'!$A$6:$P$29,$I$6,12),IF($I$4="V5 Événements territoriaux",INDEX('V5 Événements territoriaux'!$A$6:$N$41,$I$6,12),IF($I$4="V5 Campagnes des trois modes",INDEX('V5 Campagnes des trois modes'!$A$6:$M$17,$I$6,12),IF($I$4="V5 Missions des trois modes",INDEX('V5 Missions des trois modes'!$A$6:$O$41,$I$6,12),IF($I$4="V5 Styles de campagne",INDEX('V5 Styles de campagne'!$A$6:$N$11,$I$6,12),IF($I$4="V5 Simulations chiffrées",INDEX('V5 Simulations chiffrées'!$A$6:$P$23,$I$6,12),IF($I$4="Données campagne 12 tours",INDEX('Données campagne 12 tours'!$A$6:$P$17,$I$6,12),IF($I$4="V5 Couverture des théâtres",INDEX('V5 Couverture des théâtres'!$A$6:$L$10,$I$6,12),IF($I$4="V5 Régions des cinq mondes",INDEX('V5 Régions des cinq mondes'!$A$6:$L$25,$I$6,12),IF($I$4="V5 Territoires des cinq mondes",INDEX('V5 Territoires des cinq mondes'!$A$6:$P$125,$I$6,12),IF($I$4="V5 Passages des cinq mondes",INDEX('V5 Passages des cinq mondes'!$A$6:$N$195,$I$6,12),"")))))))))))))))))),""),"")</x:f>
        <x:v>5</x:v>
      </x:c>
      <x:c r="C19" s="2"/>
      <x:c r="D19" s="2"/>
      <x:c r="E19" s="2"/>
      <x:c r="F19" s="2"/>
      <x:c r="G19" s="2"/>
      <x:c r="H19" s="2"/>
      <x:c r="I19" s="2"/>
    </x:row>
    <x:row r="20" ht="57" customHeight="1">
      <x:c r="A20" s="13" t="str">
        <x:f>IF($I$6&gt;0,IF($I$4="Unités de guerre",'Unités de guerre'!M$5,IF($I$4="Mondes en guerre",'Mondes en guerre'!M$5,IF($I$4="Territoires de Korthas",'Territoires de Korthas'!M$5,IF($I$4="Cartes des escarmouches",'Cartes des escarmouches'!M$5,IF($I$4="Missions de guerre narrative",'Missions de guerre narrative'!M$5,IF($I$4="Scénarios RTS",'Scénarios RTS'!M$5,IF($I$4="V5 Événements territoriaux",'V5 Événements territoriaux'!M$5,IF($I$4="V5 Campagnes des trois modes",'V5 Campagnes des trois modes'!M$5,IF($I$4="V5 Missions des trois modes",'V5 Missions des trois modes'!M$5,IF($I$4="V5 Styles de campagne",'V5 Styles de campagne'!M$5,IF($I$4="V5 Simulations chiffrées",'V5 Simulations chiffrées'!M$5,IF($I$4="Données campagne 12 tours",'Données campagne 12 tours'!M$5,IF($I$4="V5 Territoires des cinq mondes",'V5 Territoires des cinq mondes'!M$5,IF($I$4="V5 Passages des cinq mondes",'V5 Passages des cinq mondes'!M$5,"")))))))))))))),"")</x:f>
        <x:v>Contre</x:v>
      </x:c>
      <x:c r="B20" s="13" t="str">
        <x:f>IFERROR(IF($I$6&gt;0,IF($I$4="Unités de guerre",INDEX('Unités de guerre'!$A$6:$O$35,$I$6,13),IF($I$4="Mondes en guerre",INDEX('Mondes en guerre'!$A$6:$M$11,$I$6,13),IF($I$4="Territoires de Korthas",INDEX('Territoires de Korthas'!$A$6:$O$41,$I$6,13),IF($I$4="Cartes des escarmouches",INDEX('Cartes des escarmouches'!$A$6:$M$17,$I$6,13),IF($I$4="Missions de guerre narrative",INDEX('Missions de guerre narrative'!$A$6:$P$53,$I$6,13),IF($I$4="Scénarios RTS",INDEX('Scénarios RTS'!$A$6:$P$29,$I$6,13),IF($I$4="V5 Événements territoriaux",INDEX('V5 Événements territoriaux'!$A$6:$N$41,$I$6,13),IF($I$4="V5 Campagnes des trois modes",INDEX('V5 Campagnes des trois modes'!$A$6:$M$17,$I$6,13),IF($I$4="V5 Missions des trois modes",INDEX('V5 Missions des trois modes'!$A$6:$O$41,$I$6,13),IF($I$4="V5 Styles de campagne",INDEX('V5 Styles de campagne'!$A$6:$N$11,$I$6,13),IF($I$4="V5 Simulations chiffrées",INDEX('V5 Simulations chiffrées'!$A$6:$P$23,$I$6,13),IF($I$4="Données campagne 12 tours",INDEX('Données campagne 12 tours'!$A$6:$P$17,$I$6,13),IF($I$4="V5 Territoires des cinq mondes",INDEX('V5 Territoires des cinq mondes'!$A$6:$P$125,$I$6,13),IF($I$4="V5 Passages des cinq mondes",INDEX('V5 Passages des cinq mondes'!$A$6:$N$195,$I$6,13),"")))))))))))))),""),"")</x:f>
        <x:v>Équipes embusquées repérées par leurs déplacements</x:v>
      </x:c>
      <x:c r="C20" s="2"/>
      <x:c r="D20" s="2"/>
      <x:c r="E20" s="2"/>
      <x:c r="F20" s="2"/>
      <x:c r="G20" s="2"/>
      <x:c r="H20" s="2"/>
      <x:c r="I20" s="2"/>
    </x:row>
    <x:row r="21" ht="42" customHeight="1">
      <x:c r="A21" s="14" t="str">
        <x:f>IF($I$6&gt;0,IF($I$4="Unités de guerre",'Unités de guerre'!N$5,IF($I$4="Territoires de Korthas",'Territoires de Korthas'!N$5,IF($I$4="Missions de guerre narrative",'Missions de guerre narrative'!N$5,IF($I$4="Scénarios RTS",'Scénarios RTS'!N$5,IF($I$4="V5 Événements territoriaux",'V5 Événements territoriaux'!N$5,IF($I$4="V5 Missions des trois modes",'V5 Missions des trois modes'!N$5,IF($I$4="V5 Styles de campagne",'V5 Styles de campagne'!N$5,IF($I$4="V5 Simulations chiffrées",'V5 Simulations chiffrées'!N$5,IF($I$4="Données campagne 12 tours",'Données campagne 12 tours'!N$5,IF($I$4="V5 Territoires des cinq mondes",'V5 Territoires des cinq mondes'!N$5,IF($I$4="V5 Passages des cinq mondes",'V5 Passages des cinq mondes'!N$5,""))))))))))),"")</x:f>
        <x:v>Limite</x:v>
      </x:c>
      <x:c r="B21" s="14" t="str">
        <x:f>IFERROR(IF($I$6&gt;0,IF($I$4="Unités de guerre",INDEX('Unités de guerre'!$A$6:$O$35,$I$6,14),IF($I$4="Territoires de Korthas",INDEX('Territoires de Korthas'!$A$6:$O$41,$I$6,14),IF($I$4="Missions de guerre narrative",INDEX('Missions de guerre narrative'!$A$6:$P$53,$I$6,14),IF($I$4="Scénarios RTS",INDEX('Scénarios RTS'!$A$6:$P$29,$I$6,14),IF($I$4="V5 Événements territoriaux",INDEX('V5 Événements territoriaux'!$A$6:$N$41,$I$6,14),IF($I$4="V5 Missions des trois modes",INDEX('V5 Missions des trois modes'!$A$6:$O$41,$I$6,14),IF($I$4="V5 Styles de campagne",INDEX('V5 Styles de campagne'!$A$6:$N$11,$I$6,14),IF($I$4="V5 Simulations chiffrées",INDEX('V5 Simulations chiffrées'!$A$6:$P$23,$I$6,14),IF($I$4="Données campagne 12 tours",INDEX('Données campagne 12 tours'!$A$6:$P$17,$I$6,14),IF($I$4="V5 Territoires des cinq mondes",INDEX('V5 Territoires des cinq mondes'!$A$6:$P$125,$I$6,14),IF($I$4="V5 Passages des cinq mondes",INDEX('V5 Passages des cinq mondes'!$A$6:$N$195,$I$6,14),""))))))))))),""),"")</x:f>
        <x:v>Peu capables de tenir un seuil contre des spécialistes de mêlée.</x:v>
      </x:c>
      <x:c r="C21" s="2"/>
      <x:c r="D21" s="2"/>
      <x:c r="E21" s="2"/>
      <x:c r="F21" s="2"/>
      <x:c r="G21" s="2"/>
      <x:c r="H21" s="2"/>
      <x:c r="I21" s="2"/>
    </x:row>
    <x:row r="22" ht="42" customHeight="1">
      <x:c r="A22" s="13" t="str">
        <x:f>IF($I$6&gt;0,IF($I$4="Unités de guerre",'Unités de guerre'!O$5,IF($I$4="Territoires de Korthas",'Territoires de Korthas'!O$5,IF($I$4="Missions de guerre narrative",'Missions de guerre narrative'!O$5,IF($I$4="Scénarios RTS",'Scénarios RTS'!O$5,IF($I$4="V5 Missions des trois modes",'V5 Missions des trois modes'!O$5,IF($I$4="V5 Simulations chiffrées",'V5 Simulations chiffrées'!O$5,IF($I$4="Données campagne 12 tours",'Données campagne 12 tours'!O$5,IF($I$4="V5 Territoires des cinq mondes",'V5 Territoires des cinq mondes'!O$5,"")))))))),"")</x:f>
        <x:v>Provenance</x:v>
      </x:c>
      <x:c r="B22" s="13" t="str">
        <x:f>IFERROR(IF($I$6&gt;0,IF($I$4="Unités de guerre",INDEX('Unités de guerre'!$A$6:$O$35,$I$6,15),IF($I$4="Territoires de Korthas",INDEX('Territoires de Korthas'!$A$6:$O$41,$I$6,15),IF($I$4="Missions de guerre narrative",INDEX('Missions de guerre narrative'!$A$6:$P$53,$I$6,15),IF($I$4="Scénarios RTS",INDEX('Scénarios RTS'!$A$6:$P$29,$I$6,15),IF($I$4="V5 Missions des trois modes",INDEX('V5 Missions des trois modes'!$A$6:$O$41,$I$6,15),IF($I$4="V5 Simulations chiffrées",INDEX('V5 Simulations chiffrées'!$A$6:$P$23,$I$6,15),IF($I$4="Données campagne 12 tours",INDEX('Données campagne 12 tours'!$A$6:$P$17,$I$6,15),IF($I$4="V5 Territoires des cinq mondes",INDEX('V5 Territoires des cinq mondes'!$A$6:$P$125,$I$6,15),"")))))))),""),"")</x:f>
        <x:v>Reconstitution documentée V4 — nouvelle rédaction V5</x:v>
      </x:c>
      <x:c r="C22" s="2"/>
      <x:c r="D22" s="2"/>
      <x:c r="E22" s="2"/>
      <x:c r="F22" s="2"/>
      <x:c r="G22" s="2"/>
      <x:c r="H22" s="2"/>
      <x:c r="I22" s="2"/>
    </x:row>
    <x:row r="23" ht="34" customHeight="1">
      <x:c r="A23" s="14" t="str">
        <x:f>IF($I$6&gt;0,IF($I$4="Missions de guerre narrative",'Missions de guerre narrative'!P$5,IF($I$4="Scénarios RTS",'Scénarios RTS'!P$5,IF($I$4="V5 Simulations chiffrées",'V5 Simulations chiffrées'!P$5,IF($I$4="Données campagne 12 tours",'Données campagne 12 tours'!P$5,IF($I$4="V5 Territoires des cinq mondes",'V5 Territoires des cinq mondes'!P$5,""))))),"")</x:f>
      </x:c>
      <x:c r="B23" s="14" t="str">
        <x:f>IFERROR(IF($I$6&gt;0,IF($I$4="Missions de guerre narrative",INDEX('Missions de guerre narrative'!$A$6:$P$53,$I$6,16),IF($I$4="Scénarios RTS",INDEX('Scénarios RTS'!$A$6:$P$29,$I$6,16),IF($I$4="V5 Simulations chiffrées",INDEX('V5 Simulations chiffrées'!$A$6:$P$23,$I$6,16),IF($I$4="Données campagne 12 tours",INDEX('Données campagne 12 tours'!$A$6:$P$17,$I$6,16),IF($I$4="V5 Territoires des cinq mondes",INDEX('V5 Territoires des cinq mondes'!$A$6:$P$125,$I$6,16),""))))),""),"")</x:f>
      </x:c>
      <x:c r="C23" s="2"/>
      <x:c r="D23" s="2"/>
      <x:c r="E23" s="2"/>
      <x:c r="F23" s="2"/>
      <x:c r="G23" s="2"/>
      <x:c r="H23" s="2"/>
      <x:c r="I23" s="2"/>
    </x:row>
    <x:row r="24">
      <x:c r="A24" s="2"/>
      <x:c r="B24" s="2"/>
      <x:c r="C24" s="2"/>
      <x:c r="D24" s="2"/>
      <x:c r="E24" s="2"/>
      <x:c r="F24" s="2"/>
      <x:c r="G24" s="2"/>
      <x:c r="H24" s="2"/>
      <x:c r="I24" s="2"/>
    </x:row>
    <x:row r="25">
      <x:c r="A25" s="2"/>
      <x:c r="B25" s="2"/>
      <x:c r="C25" s="2"/>
      <x:c r="D25" s="2"/>
      <x:c r="E25" s="2"/>
      <x:c r="F25" s="2"/>
      <x:c r="G25" s="2"/>
      <x:c r="H25" s="2"/>
      <x:c r="I25" s="2"/>
    </x:row>
    <x:row r="26">
      <x:c r="A26" s="2"/>
      <x:c r="B26" s="2"/>
      <x:c r="C26" s="2"/>
      <x:c r="D26" s="2"/>
      <x:c r="E26" s="2"/>
      <x:c r="F26" s="2"/>
      <x:c r="G26" s="2"/>
      <x:c r="H26" s="2"/>
      <x:c r="I26" s="2"/>
    </x:row>
    <x:row r="27">
      <x:c r="A27" s="2"/>
      <x:c r="B27" s="2"/>
      <x:c r="C27" s="2"/>
      <x:c r="D27" s="2"/>
      <x:c r="E27" s="2"/>
      <x:c r="F27" s="2"/>
      <x:c r="G27" s="2"/>
      <x:c r="H27" s="2"/>
      <x:c r="I27" s="2"/>
    </x:row>
    <x:row r="28">
      <x:c r="A28" s="2"/>
      <x:c r="B28" s="2"/>
      <x:c r="C28" s="2"/>
      <x:c r="D28" s="2"/>
      <x:c r="E28" s="2"/>
      <x:c r="F28" s="2"/>
      <x:c r="G28" s="2"/>
      <x:c r="H28" s="2"/>
      <x:c r="I28" s="2"/>
    </x:row>
    <x:row r="29">
      <x:c r="A29" s="2"/>
      <x:c r="B29" s="2"/>
      <x:c r="C29" s="2"/>
      <x:c r="D29" s="2"/>
      <x:c r="E29" s="2"/>
      <x:c r="F29" s="2"/>
      <x:c r="G29" s="2"/>
      <x:c r="H29" s="2"/>
      <x:c r="I29" s="2"/>
    </x:row>
    <x:row r="30">
      <x:c r="A30" s="2"/>
      <x:c r="B30" s="2"/>
      <x:c r="C30" s="2"/>
      <x:c r="D30" s="2"/>
      <x:c r="E30" s="2"/>
      <x:c r="F30" s="2"/>
      <x:c r="G30" s="2"/>
      <x:c r="H30" s="2"/>
      <x:c r="I30" s="2"/>
    </x:row>
    <x:row r="31">
      <x:c r="A31" s="2"/>
      <x:c r="B31" s="2"/>
      <x:c r="C31" s="2"/>
      <x:c r="D31" s="2"/>
      <x:c r="E31" s="2"/>
      <x:c r="F31" s="2"/>
      <x:c r="G31" s="2"/>
      <x:c r="H31" s="2"/>
      <x:c r="I31" s="2"/>
    </x:row>
    <x:row r="32">
      <x:c r="A32" s="2"/>
      <x:c r="B32" s="2"/>
      <x:c r="C32" s="2"/>
      <x:c r="D32" s="2"/>
      <x:c r="E32" s="2"/>
      <x:c r="F32" s="2"/>
      <x:c r="G32" s="2"/>
      <x:c r="H32" s="2"/>
      <x:c r="I32" s="2"/>
    </x:row>
    <x:row r="33">
      <x:c r="A33" s="2"/>
      <x:c r="B33" s="2"/>
      <x:c r="C33" s="2"/>
      <x:c r="D33" s="2"/>
      <x:c r="E33" s="2"/>
      <x:c r="F33" s="2"/>
      <x:c r="G33" s="2"/>
      <x:c r="H33" s="2"/>
      <x:c r="I33" s="2"/>
    </x:row>
    <x:row r="34">
      <x:c r="A34" s="2"/>
      <x:c r="B34" s="2"/>
      <x:c r="C34" s="2"/>
      <x:c r="D34" s="2"/>
      <x:c r="E34" s="2"/>
      <x:c r="F34" s="2"/>
      <x:c r="G34" s="2"/>
      <x:c r="H34" s="2"/>
      <x:c r="I34" s="2"/>
    </x:row>
    <x:row r="35">
      <x:c r="A35" s="2"/>
      <x:c r="B35" s="2"/>
      <x:c r="C35" s="2"/>
      <x:c r="D35" s="2"/>
      <x:c r="E35" s="2"/>
      <x:c r="F35" s="2"/>
      <x:c r="G35" s="2"/>
      <x:c r="H35" s="2"/>
      <x:c r="I35" s="2"/>
    </x:row>
  </x:sheetData>
  <x:dataValidations count="1">
    <x:dataValidation type="list" sqref="B4">
      <x:formula1>'Index V5'!$A$2424:$A$3398</x:formula1>
    </x:dataValidation>
  </x:dataValidations>
  <x:pageMargins left="0.7" right="0.7" top="0.75" bottom="0.75" header="0.3" footer="0.3"/>
</x:worksheet>
</file>

<file path=xl/worksheets/sheet9.xml><?xml version="1.0" encoding="utf-8"?>
<x:worksheet xmlns:x="http://schemas.openxmlformats.org/spreadsheetml/2006/main">
  <x:sheetPr>
    <x:tabColor rgb="FF5B6266"/>
  </x:sheetPr>
  <x:sheetViews>
    <x:sheetView showGridLines="0" workbookViewId="0">
      <x:pane ySplit="7" topLeftCell="A8" activePane="bottomLeft" state="frozen"/>
    </x:sheetView>
  </x:sheetViews>
  <x:sheetFormatPr defaultRowHeight="15"/>
  <x:cols>
    <x:col min="1" max="1" width="32" hidden="0" customWidth="1"/>
    <x:col min="2" max="2" width="120" hidden="0" customWidth="1"/>
    <x:col min="8" max="8" width="26" hidden="0" customWidth="1"/>
    <x:col min="9" max="9" width="38" hidden="0" customWidth="1"/>
  </x:cols>
  <x:sheetData>
    <x:row r="1">
      <x:c r="A1" s="2"/>
      <x:c r="B1" s="2"/>
    </x:row>
    <x:row r="2" ht="31" customHeight="1">
      <x:c r="A2" s="3" t="str">
        <x:v>Lire une fiche — Production</x:v>
      </x:c>
      <x:c r="B2" s="3"/>
    </x:row>
    <x:row r="3">
      <x:c r="A3" s="4"/>
      <x:c r="B3" s="4"/>
    </x:row>
    <x:row r="4">
      <x:c r="A4" s="2" t="str">
        <x:v>Identifiant à choisir</x:v>
      </x:c>
      <x:c r="B4" s="76" t="str">
        <x:v>LD5-001</x:v>
      </x:c>
      <x:c r="C4" s="2"/>
      <x:c r="D4" s="2"/>
      <x:c r="E4" s="2"/>
      <x:c r="F4" s="2"/>
      <x:c r="G4" s="2"/>
      <x:c r="H4" s="78" t="str">
        <x:v>Onglet source</x:v>
      </x:c>
      <x:c r="I4" s="78" t="str">
        <x:f>IFERROR(INDEX('Index V5'!$D$6:$D$3621,MATCH($B$4,'Index V5'!$A$6:$A$3621,0)),"")</x:f>
        <x:v>V5 Cité et placement</x:v>
      </x:c>
    </x:row>
    <x:row r="5" ht="48" customHeight="1">
      <x:c r="A5" s="13" t="str">
        <x:v>Titre</x:v>
      </x:c>
      <x:c r="B5" s="13" t="str">
        <x:f>IFERROR(INDEX('Index V5'!$B$6:$B$3621,MATCH($B$4,'Index V5'!$A$6:$A$3621,0)),"Choisir un identifiant de cet ensemble")</x:f>
        <x:v>Chemin principal</x:v>
      </x:c>
      <x:c r="C5" s="2"/>
      <x:c r="D5" s="2"/>
      <x:c r="E5" s="2"/>
      <x:c r="F5" s="2"/>
      <x:c r="G5" s="2"/>
      <x:c r="H5" s="78" t="str">
        <x:v>Champs</x:v>
      </x:c>
      <x:c r="I5" s="78" t="n">
        <x:f>IFERROR(INDEX('Index V5'!$G$6:$G$3621,MATCH($B$4,'Index V5'!$A$6:$A$3621,0)),0)</x:f>
        <x:v>9</x:v>
      </x:c>
    </x:row>
    <x:row r="6">
      <x:c r="A6" s="2"/>
      <x:c r="B6" s="2"/>
      <x:c r="C6" s="2"/>
      <x:c r="D6" s="2"/>
      <x:c r="E6" s="2"/>
      <x:c r="F6" s="2"/>
      <x:c r="G6" s="2"/>
      <x:c r="H6" s="78" t="str">
        <x:v>Ligne de données</x:v>
      </x:c>
      <x:c r="I6" s="78" t="n">
        <x:f>IFERROR(IF($I$4="Couverture de reconstruction",MATCH($B$4,'Couverture de reconstruction'!$A$6:$A$29,0),IF($I$4="Sources et provenance",MATCH($B$4,'Sources et provenance'!$A$6:$A$18,0),IF($I$4="V5 Cité et placement",MATCH($B$4,'V5 Cité et placement'!$A$6:$A$77,0),IF($I$4="V5 États communs",MATCH($B$4,'V5 États communs'!$A$6:$A$53,0),IF($I$4="V5 Recette du jeu",MATCH($B$4,'V5 Recette du jeu'!$A$6:$A$47,0),IF($I$4="V5 Lots de réalisation",MATCH($B$4,'V5 Lots de réalisation'!$A$6:$A$29,0),0)))))),0)</x:f>
        <x:v>1</x:v>
      </x:c>
    </x:row>
    <x:row r="7" ht="48" customHeight="1">
      <x:c r="A7" s="65" t="str">
        <x:v>Rubrique</x:v>
      </x:c>
      <x:c r="B7" s="67" t="str">
        <x:v>Texte intégral — lecture verticale</x:v>
      </x:c>
      <x:c r="C7" s="2"/>
      <x:c r="D7" s="2"/>
      <x:c r="E7" s="2"/>
      <x:c r="F7" s="2"/>
      <x:c r="G7" s="2"/>
      <x:c r="H7" s="2"/>
      <x:c r="I7" s="2"/>
    </x:row>
    <x:row r="8" ht="34" customHeight="1">
      <x:c r="A8" s="13" t="str">
        <x:f>IF($I$6&gt;0,IF($I$4="Couverture de reconstruction",'Couverture de reconstruction'!A$5,IF($I$4="Sources et provenance",'Sources et provenance'!A$5,IF($I$4="V5 Cité et placement",'V5 Cité et placement'!A$5,IF($I$4="V5 États communs",'V5 États communs'!A$5,IF($I$4="V5 Recette du jeu",'V5 Recette du jeu'!A$5,IF($I$4="V5 Lots de réalisation",'V5 Lots de réalisation'!A$5,"")))))),"")</x:f>
        <x:v>Identifiant</x:v>
      </x:c>
      <x:c r="B8" s="13" t="str">
        <x:f>IFERROR(IF($I$6&gt;0,IF($I$4="Couverture de reconstruction",INDEX('Couverture de reconstruction'!$A$6:$H$29,$I$6,1),IF($I$4="Sources et provenance",INDEX('Sources et provenance'!$A$6:$H$18,$I$6,1),IF($I$4="V5 Cité et placement",INDEX('V5 Cité et placement'!$A$6:$I$77,$I$6,1),IF($I$4="V5 États communs",INDEX('V5 États communs'!$A$6:$J$53,$I$6,1),IF($I$4="V5 Recette du jeu",INDEX('V5 Recette du jeu'!$A$6:$I$47,$I$6,1),IF($I$4="V5 Lots de réalisation",INDEX('V5 Lots de réalisation'!$A$6:$J$29,$I$6,1),"")))))),""),"")</x:f>
        <x:v>LD5-001</x:v>
      </x:c>
      <x:c r="C8" s="2"/>
      <x:c r="D8" s="2"/>
      <x:c r="E8" s="2"/>
      <x:c r="F8" s="2"/>
      <x:c r="G8" s="2"/>
      <x:c r="H8" s="2"/>
      <x:c r="I8" s="2"/>
    </x:row>
    <x:row r="9" ht="34" customHeight="1">
      <x:c r="A9" s="14" t="str">
        <x:f>IF($I$6&gt;0,IF($I$4="Couverture de reconstruction",'Couverture de reconstruction'!B$5,IF($I$4="Sources et provenance",'Sources et provenance'!B$5,IF($I$4="V5 Cité et placement",'V5 Cité et placement'!B$5,IF($I$4="V5 États communs",'V5 États communs'!B$5,IF($I$4="V5 Recette du jeu",'V5 Recette du jeu'!B$5,IF($I$4="V5 Lots de réalisation",'V5 Lots de réalisation'!B$5,"")))))),"")</x:f>
        <x:v>Titre</x:v>
      </x:c>
      <x:c r="B9" s="14" t="str">
        <x:f>IFERROR(IF($I$6&gt;0,IF($I$4="Couverture de reconstruction",INDEX('Couverture de reconstruction'!$A$6:$H$29,$I$6,2),IF($I$4="Sources et provenance",INDEX('Sources et provenance'!$A$6:$H$18,$I$6,2),IF($I$4="V5 Cité et placement",INDEX('V5 Cité et placement'!$A$6:$I$77,$I$6,2),IF($I$4="V5 États communs",INDEX('V5 États communs'!$A$6:$J$53,$I$6,2),IF($I$4="V5 Recette du jeu",INDEX('V5 Recette du jeu'!$A$6:$I$47,$I$6,2),IF($I$4="V5 Lots de réalisation",INDEX('V5 Lots de réalisation'!$A$6:$J$29,$I$6,2),"")))))),""),"")</x:f>
        <x:v>Chemin principal</x:v>
      </x:c>
      <x:c r="C9" s="2"/>
      <x:c r="D9" s="2"/>
      <x:c r="E9" s="2"/>
      <x:c r="F9" s="2"/>
      <x:c r="G9" s="2"/>
      <x:c r="H9" s="2"/>
      <x:c r="I9" s="2"/>
    </x:row>
    <x:row r="10" ht="34" customHeight="1">
      <x:c r="A10" s="13" t="str">
        <x:f>IF($I$6&gt;0,IF($I$4="Couverture de reconstruction",'Couverture de reconstruction'!C$5,IF($I$4="Sources et provenance",'Sources et provenance'!C$5,IF($I$4="V5 Cité et placement",'V5 Cité et placement'!C$5,IF($I$4="V5 États communs",'V5 États communs'!C$5,IF($I$4="V5 Recette du jeu",'V5 Recette du jeu'!C$5,IF($I$4="V5 Lots de réalisation",'V5 Lots de réalisation'!C$5,"")))))),"")</x:f>
        <x:v>Famille</x:v>
      </x:c>
      <x:c r="B10" s="13" t="str">
        <x:f>IFERROR(IF($I$6&gt;0,IF($I$4="Couverture de reconstruction",INDEX('Couverture de reconstruction'!$A$6:$H$29,$I$6,3),IF($I$4="Sources et provenance",INDEX('Sources et provenance'!$A$6:$H$18,$I$6,3),IF($I$4="V5 Cité et placement",INDEX('V5 Cité et placement'!$A$6:$I$77,$I$6,3),IF($I$4="V5 États communs",INDEX('V5 États communs'!$A$6:$J$53,$I$6,3),IF($I$4="V5 Recette du jeu",INDEX('V5 Recette du jeu'!$A$6:$I$47,$I$6,3),IF($I$4="V5 Lots de réalisation",INDEX('V5 Lots de réalisation'!$A$6:$J$29,$I$6,3),"")))))),""),"")</x:f>
        <x:v>Passages</x:v>
      </x:c>
      <x:c r="C10" s="2"/>
      <x:c r="D10" s="2"/>
      <x:c r="E10" s="2"/>
      <x:c r="F10" s="2"/>
      <x:c r="G10" s="2"/>
      <x:c r="H10" s="2"/>
      <x:c r="I10" s="2"/>
    </x:row>
    <x:row r="11" ht="42" customHeight="1">
      <x:c r="A11" s="14" t="str">
        <x:f>IF($I$6&gt;0,IF($I$4="Couverture de reconstruction",'Couverture de reconstruction'!D$5,IF($I$4="Sources et provenance",'Sources et provenance'!D$5,IF($I$4="V5 Cité et placement",'V5 Cité et placement'!D$5,IF($I$4="V5 États communs",'V5 États communs'!D$5,IF($I$4="V5 Recette du jeu",'V5 Recette du jeu'!D$5,IF($I$4="V5 Lots de réalisation",'V5 Lots de réalisation'!D$5,"")))))),"")</x:f>
        <x:v>Règle</x:v>
      </x:c>
      <x:c r="B11" s="14" t="str">
        <x:f>IFERROR(IF($I$6&gt;0,IF($I$4="Couverture de reconstruction",INDEX('Couverture de reconstruction'!$A$6:$H$29,$I$6,4),IF($I$4="Sources et provenance",INDEX('Sources et provenance'!$A$6:$H$18,$I$6,4),IF($I$4="V5 Cité et placement",INDEX('V5 Cité et placement'!$A$6:$I$77,$I$6,4),IF($I$4="V5 États communs",INDEX('V5 États communs'!$A$6:$J$53,$I$6,4),IF($I$4="V5 Recette du jeu",INDEX('V5 Recette du jeu'!$A$6:$I$47,$I$6,4),IF($I$4="V5 Lots de réalisation",INDEX('V5 Lots de réalisation'!$A$6:$J$29,$I$6,4),"")))))),""),"")</x:f>
        <x:v>Relier chaque entrée utile à sa sortie par un passage continu de largeur au moins 2U.</x:v>
      </x:c>
      <x:c r="C11" s="2"/>
      <x:c r="D11" s="2"/>
      <x:c r="E11" s="2"/>
      <x:c r="F11" s="2"/>
      <x:c r="G11" s="2"/>
      <x:c r="H11" s="2"/>
      <x:c r="I11" s="2"/>
    </x:row>
    <x:row r="12" ht="42" customHeight="1">
      <x:c r="A12" s="13" t="str">
        <x:f>IF($I$6&gt;0,IF($I$4="Couverture de reconstruction",'Couverture de reconstruction'!E$5,IF($I$4="Sources et provenance",'Sources et provenance'!E$5,IF($I$4="V5 Cité et placement",'V5 Cité et placement'!E$5,IF($I$4="V5 États communs",'V5 États communs'!E$5,IF($I$4="V5 Recette du jeu",'V5 Recette du jeu'!E$5,IF($I$4="V5 Lots de réalisation",'V5 Lots de réalisation'!E$5,"")))))),"")</x:f>
        <x:v>Vérification</x:v>
      </x:c>
      <x:c r="B12" s="13" t="str">
        <x:f>IFERROR(IF($I$6&gt;0,IF($I$4="Couverture de reconstruction",INDEX('Couverture de reconstruction'!$A$6:$H$29,$I$6,5),IF($I$4="Sources et provenance",INDEX('Sources et provenance'!$A$6:$H$18,$I$6,5),IF($I$4="V5 Cité et placement",INDEX('V5 Cité et placement'!$A$6:$I$77,$I$6,5),IF($I$4="V5 États communs",INDEX('V5 États communs'!$A$6:$J$53,$I$6,5),IF($I$4="V5 Recette du jeu",INDEX('V5 Recette du jeu'!$A$6:$I$47,$I$6,5),IF($I$4="V5 Lots de réalisation",INDEX('V5 Lots de réalisation'!$A$6:$J$29,$I$6,5),"")))))),""),"")</x:f>
        <x:v>Parcourir la route avec le gabarit maximal autorisé, sans traverser un décor.</x:v>
      </x:c>
      <x:c r="C12" s="2"/>
      <x:c r="D12" s="2"/>
      <x:c r="E12" s="2"/>
      <x:c r="F12" s="2"/>
      <x:c r="G12" s="2"/>
      <x:c r="H12" s="2"/>
      <x:c r="I12" s="2"/>
    </x:row>
    <x:row r="13" ht="42" customHeight="1">
      <x:c r="A13" s="14" t="str">
        <x:f>IF($I$6&gt;0,IF($I$4="Couverture de reconstruction",'Couverture de reconstruction'!F$5,IF($I$4="Sources et provenance",'Sources et provenance'!F$5,IF($I$4="V5 Cité et placement",'V5 Cité et placement'!F$5,IF($I$4="V5 États communs",'V5 États communs'!F$5,IF($I$4="V5 Recette du jeu",'V5 Recette du jeu'!F$5,IF($I$4="V5 Lots de réalisation",'V5 Lots de réalisation'!F$5,"")))))),"")</x:f>
        <x:v>Unité</x:v>
      </x:c>
      <x:c r="B13" s="14" t="str">
        <x:f>IFERROR(IF($I$6&gt;0,IF($I$4="Couverture de reconstruction",INDEX('Couverture de reconstruction'!$A$6:$H$29,$I$6,6),IF($I$4="Sources et provenance",INDEX('Sources et provenance'!$A$6:$H$18,$I$6,6),IF($I$4="V5 Cité et placement",INDEX('V5 Cité et placement'!$A$6:$I$77,$I$6,6),IF($I$4="V5 États communs",INDEX('V5 États communs'!$A$6:$J$53,$I$6,6),IF($I$4="V5 Recette du jeu",INDEX('V5 Recette du jeu'!$A$6:$I$47,$I$6,6),IF($I$4="V5 Lots de réalisation",INDEX('V5 Lots de réalisation'!$A$6:$J$29,$I$6,6),"")))))),""),"")</x:f>
        <x:v>U = largeur de collision du personnage de référence. Valeurs proposées à adapter à l’échelle réelle du jeu.</x:v>
      </x:c>
      <x:c r="C13" s="2"/>
      <x:c r="D13" s="2"/>
      <x:c r="E13" s="2"/>
      <x:c r="F13" s="2"/>
      <x:c r="G13" s="2"/>
      <x:c r="H13" s="2"/>
      <x:c r="I13" s="2"/>
    </x:row>
    <x:row r="14" ht="42" customHeight="1">
      <x:c r="A14" s="13" t="str">
        <x:f>IF($I$6&gt;0,IF($I$4="Couverture de reconstruction",'Couverture de reconstruction'!G$5,IF($I$4="Sources et provenance",'Sources et provenance'!G$5,IF($I$4="V5 Cité et placement",'V5 Cité et placement'!G$5,IF($I$4="V5 États communs",'V5 États communs'!G$5,IF($I$4="V5 Recette du jeu",'V5 Recette du jeu'!G$5,IF($I$4="V5 Lots de réalisation",'V5 Lots de réalisation'!G$5,"")))))),"")</x:f>
        <x:v>Application</x:v>
      </x:c>
      <x:c r="B14" s="13" t="str">
        <x:f>IFERROR(IF($I$6&gt;0,IF($I$4="Couverture de reconstruction",INDEX('Couverture de reconstruction'!$A$6:$H$29,$I$6,7),IF($I$4="Sources et provenance",TEXT(INDEX('Sources et provenance'!$A$6:$H$18,$I$6,7),"dd/mm/yyyy"),IF($I$4="V5 Cité et placement",INDEX('V5 Cité et placement'!$A$6:$I$77,$I$6,7),IF($I$4="V5 États communs",INDEX('V5 États communs'!$A$6:$J$53,$I$6,7),IF($I$4="V5 Recette du jeu",INDEX('V5 Recette du jeu'!$A$6:$I$47,$I$6,7),IF($I$4="V5 Lots de réalisation",INDEX('V5 Lots de réalisation'!$A$6:$J$29,$I$6,7),"")))))),""),"")</x:f>
        <x:v>Placement au niveau du décor et de ses collisions. Vérifier au clavier, à la manette et avec les gabarits réellement utilisés.</x:v>
      </x:c>
      <x:c r="C14" s="2"/>
      <x:c r="D14" s="2"/>
      <x:c r="E14" s="2"/>
      <x:c r="F14" s="2"/>
      <x:c r="G14" s="2"/>
      <x:c r="H14" s="2"/>
      <x:c r="I14" s="2"/>
    </x:row>
    <x:row r="15" ht="42" customHeight="1">
      <x:c r="A15" s="14" t="str">
        <x:f>IF($I$6&gt;0,IF($I$4="Couverture de reconstruction",'Couverture de reconstruction'!H$5,IF($I$4="Sources et provenance",'Sources et provenance'!H$5,IF($I$4="V5 Cité et placement",'V5 Cité et placement'!H$5,IF($I$4="V5 États communs",'V5 États communs'!H$5,IF($I$4="V5 Recette du jeu",'V5 Recette du jeu'!H$5,IF($I$4="V5 Lots de réalisation",'V5 Lots de réalisation'!H$5,"")))))),"")</x:f>
        <x:v>État livraison</x:v>
      </x:c>
      <x:c r="B15" s="14" t="str">
        <x:f>IFERROR(IF($I$6&gt;0,IF($I$4="Couverture de reconstruction",INDEX('Couverture de reconstruction'!$A$6:$H$29,$I$6,8),IF($I$4="Sources et provenance",INDEX('Sources et provenance'!$A$6:$H$18,$I$6,8),IF($I$4="V5 Cité et placement",INDEX('V5 Cité et placement'!$A$6:$I$77,$I$6,8),IF($I$4="V5 États communs",INDEX('V5 États communs'!$A$6:$J$53,$I$6,8),IF($I$4="V5 Recette du jeu",INDEX('V5 Recette du jeu'!$A$6:$I$47,$I$6,8),IF($I$4="V5 Lots de réalisation",INDEX('V5 Lots de réalisation'!$A$6:$J$29,$I$6,8),"")))))),""),"")</x:f>
        <x:v>Règle de conception et scénario de contrôle, non test exécuté dans le jeu.</x:v>
      </x:c>
      <x:c r="C15" s="2"/>
      <x:c r="D15" s="2"/>
      <x:c r="E15" s="2"/>
      <x:c r="F15" s="2"/>
      <x:c r="G15" s="2"/>
      <x:c r="H15" s="2"/>
      <x:c r="I15" s="2"/>
    </x:row>
    <x:row r="16" ht="42" customHeight="1">
      <x:c r="A16" s="13" t="str">
        <x:f>IF($I$6&gt;0,IF($I$4="V5 Cité et placement",'V5 Cité et placement'!I$5,IF($I$4="V5 États communs",'V5 États communs'!I$5,IF($I$4="V5 Recette du jeu",'V5 Recette du jeu'!I$5,IF($I$4="V5 Lots de réalisation",'V5 Lots de réalisation'!I$5,"")))),"")</x:f>
        <x:v>Provenance</x:v>
      </x:c>
      <x:c r="B16" s="13" t="str">
        <x:f>IFERROR(IF($I$6&gt;0,IF($I$4="V5 Cité et placement",INDEX('V5 Cité et placement'!$A$6:$I$77,$I$6,9),IF($I$4="V5 États communs",INDEX('V5 États communs'!$A$6:$J$53,$I$6,9),IF($I$4="V5 Recette du jeu",INDEX('V5 Recette du jeu'!$A$6:$I$47,$I$6,9),IF($I$4="V5 Lots de réalisation",INDEX('V5 Lots de réalisation'!$A$6:$J$29,$I$6,9),"")))),""),"")</x:f>
        <x:v>Extension V5</x:v>
      </x:c>
      <x:c r="C16" s="2"/>
      <x:c r="D16" s="2"/>
      <x:c r="E16" s="2"/>
      <x:c r="F16" s="2"/>
      <x:c r="G16" s="2"/>
      <x:c r="H16" s="2"/>
      <x:c r="I16" s="2"/>
    </x:row>
    <x:row r="17" ht="34" customHeight="1">
      <x:c r="A17" s="14" t="str">
        <x:f>IF($I$6&gt;0,IF($I$4="V5 États communs",'V5 États communs'!J$5,IF($I$4="V5 Lots de réalisation",'V5 Lots de réalisation'!J$5,"")),"")</x:f>
      </x:c>
      <x:c r="B17" s="14" t="str">
        <x:f>IFERROR(IF($I$6&gt;0,IF($I$4="V5 États communs",INDEX('V5 États communs'!$A$6:$J$53,$I$6,10),IF($I$4="V5 Lots de réalisation",INDEX('V5 Lots de réalisation'!$A$6:$J$29,$I$6,10),"")),""),"")</x:f>
      </x:c>
      <x:c r="C17" s="2"/>
      <x:c r="D17" s="2"/>
      <x:c r="E17" s="2"/>
      <x:c r="F17" s="2"/>
      <x:c r="G17" s="2"/>
      <x:c r="H17" s="2"/>
      <x:c r="I17" s="2"/>
    </x:row>
    <x:row r="18">
      <x:c r="A18" s="2"/>
      <x:c r="B18" s="2"/>
      <x:c r="C18" s="2"/>
      <x:c r="D18" s="2"/>
      <x:c r="E18" s="2"/>
      <x:c r="F18" s="2"/>
      <x:c r="G18" s="2"/>
      <x:c r="H18" s="2"/>
      <x:c r="I18" s="2"/>
    </x:row>
    <x:row r="19">
      <x:c r="A19" s="2"/>
      <x:c r="B19" s="2"/>
      <x:c r="C19" s="2"/>
      <x:c r="D19" s="2"/>
      <x:c r="E19" s="2"/>
      <x:c r="F19" s="2"/>
      <x:c r="G19" s="2"/>
      <x:c r="H19" s="2"/>
      <x:c r="I19" s="2"/>
    </x:row>
    <x:row r="20">
      <x:c r="A20" s="2"/>
      <x:c r="B20" s="2"/>
      <x:c r="C20" s="2"/>
      <x:c r="D20" s="2"/>
      <x:c r="E20" s="2"/>
      <x:c r="F20" s="2"/>
      <x:c r="G20" s="2"/>
      <x:c r="H20" s="2"/>
      <x:c r="I20" s="2"/>
    </x:row>
    <x:row r="21">
      <x:c r="A21" s="2"/>
      <x:c r="B21" s="2"/>
      <x:c r="C21" s="2"/>
      <x:c r="D21" s="2"/>
      <x:c r="E21" s="2"/>
      <x:c r="F21" s="2"/>
      <x:c r="G21" s="2"/>
      <x:c r="H21" s="2"/>
      <x:c r="I21" s="2"/>
    </x:row>
    <x:row r="22">
      <x:c r="A22" s="2"/>
      <x:c r="B22" s="2"/>
      <x:c r="C22" s="2"/>
      <x:c r="D22" s="2"/>
      <x:c r="E22" s="2"/>
      <x:c r="F22" s="2"/>
      <x:c r="G22" s="2"/>
      <x:c r="H22" s="2"/>
      <x:c r="I22" s="2"/>
    </x:row>
    <x:row r="23">
      <x:c r="A23" s="2"/>
      <x:c r="B23" s="2"/>
      <x:c r="C23" s="2"/>
      <x:c r="D23" s="2"/>
      <x:c r="E23" s="2"/>
      <x:c r="F23" s="2"/>
      <x:c r="G23" s="2"/>
      <x:c r="H23" s="2"/>
      <x:c r="I23" s="2"/>
    </x:row>
    <x:row r="24">
      <x:c r="A24" s="2"/>
      <x:c r="B24" s="2"/>
      <x:c r="C24" s="2"/>
      <x:c r="D24" s="2"/>
      <x:c r="E24" s="2"/>
      <x:c r="F24" s="2"/>
      <x:c r="G24" s="2"/>
      <x:c r="H24" s="2"/>
      <x:c r="I24" s="2"/>
    </x:row>
    <x:row r="25">
      <x:c r="A25" s="2"/>
      <x:c r="B25" s="2"/>
      <x:c r="C25" s="2"/>
      <x:c r="D25" s="2"/>
      <x:c r="E25" s="2"/>
      <x:c r="F25" s="2"/>
      <x:c r="G25" s="2"/>
      <x:c r="H25" s="2"/>
      <x:c r="I25" s="2"/>
    </x:row>
    <x:row r="26">
      <x:c r="A26" s="2"/>
      <x:c r="B26" s="2"/>
      <x:c r="C26" s="2"/>
      <x:c r="D26" s="2"/>
      <x:c r="E26" s="2"/>
      <x:c r="F26" s="2"/>
      <x:c r="G26" s="2"/>
      <x:c r="H26" s="2"/>
      <x:c r="I26" s="2"/>
    </x:row>
    <x:row r="27">
      <x:c r="A27" s="2"/>
      <x:c r="B27" s="2"/>
      <x:c r="C27" s="2"/>
      <x:c r="D27" s="2"/>
      <x:c r="E27" s="2"/>
      <x:c r="F27" s="2"/>
      <x:c r="G27" s="2"/>
      <x:c r="H27" s="2"/>
      <x:c r="I27" s="2"/>
    </x:row>
    <x:row r="28">
      <x:c r="A28" s="2"/>
      <x:c r="B28" s="2"/>
      <x:c r="C28" s="2"/>
      <x:c r="D28" s="2"/>
      <x:c r="E28" s="2"/>
      <x:c r="F28" s="2"/>
      <x:c r="G28" s="2"/>
      <x:c r="H28" s="2"/>
      <x:c r="I28" s="2"/>
    </x:row>
    <x:row r="29">
      <x:c r="A29" s="2"/>
      <x:c r="B29" s="2"/>
      <x:c r="C29" s="2"/>
      <x:c r="D29" s="2"/>
      <x:c r="E29" s="2"/>
      <x:c r="F29" s="2"/>
      <x:c r="G29" s="2"/>
      <x:c r="H29" s="2"/>
      <x:c r="I29" s="2"/>
    </x:row>
    <x:row r="30">
      <x:c r="A30" s="2"/>
      <x:c r="B30" s="2"/>
      <x:c r="C30" s="2"/>
      <x:c r="D30" s="2"/>
      <x:c r="E30" s="2"/>
      <x:c r="F30" s="2"/>
      <x:c r="G30" s="2"/>
      <x:c r="H30" s="2"/>
      <x:c r="I30" s="2"/>
    </x:row>
    <x:row r="31">
      <x:c r="A31" s="2"/>
      <x:c r="B31" s="2"/>
      <x:c r="C31" s="2"/>
      <x:c r="D31" s="2"/>
      <x:c r="E31" s="2"/>
      <x:c r="F31" s="2"/>
      <x:c r="G31" s="2"/>
      <x:c r="H31" s="2"/>
      <x:c r="I31" s="2"/>
    </x:row>
    <x:row r="32">
      <x:c r="A32" s="2"/>
      <x:c r="B32" s="2"/>
      <x:c r="C32" s="2"/>
      <x:c r="D32" s="2"/>
      <x:c r="E32" s="2"/>
      <x:c r="F32" s="2"/>
      <x:c r="G32" s="2"/>
      <x:c r="H32" s="2"/>
      <x:c r="I32" s="2"/>
    </x:row>
    <x:row r="33">
      <x:c r="A33" s="2"/>
      <x:c r="B33" s="2"/>
      <x:c r="C33" s="2"/>
      <x:c r="D33" s="2"/>
      <x:c r="E33" s="2"/>
      <x:c r="F33" s="2"/>
      <x:c r="G33" s="2"/>
      <x:c r="H33" s="2"/>
      <x:c r="I33" s="2"/>
    </x:row>
    <x:row r="34">
      <x:c r="A34" s="2"/>
      <x:c r="B34" s="2"/>
      <x:c r="C34" s="2"/>
      <x:c r="D34" s="2"/>
      <x:c r="E34" s="2"/>
      <x:c r="F34" s="2"/>
      <x:c r="G34" s="2"/>
      <x:c r="H34" s="2"/>
      <x:c r="I34" s="2"/>
    </x:row>
    <x:row r="35">
      <x:c r="A35" s="2"/>
      <x:c r="B35" s="2"/>
      <x:c r="C35" s="2"/>
      <x:c r="D35" s="2"/>
      <x:c r="E35" s="2"/>
      <x:c r="F35" s="2"/>
      <x:c r="G35" s="2"/>
      <x:c r="H35" s="2"/>
      <x:c r="I35" s="2"/>
    </x:row>
  </x:sheetData>
  <x:dataValidations count="1">
    <x:dataValidation type="list" sqref="B4">
      <x:formula1>'Index V5'!$A$3399:$A$3621</x:formula1>
    </x:dataValidation>
  </x:dataValidations>
  <x:pageMargins left="0.7" right="0.7" top="0.75" bottom="0.75" header="0.3" footer="0.3"/>
</x:worksheet>
</file>

<file path=xl/worksheets/sheet10.xml><?xml version="1.0" encoding="utf-8"?>
<x:worksheet xmlns:x="http://schemas.openxmlformats.org/spreadsheetml/2006/main">
  <x:sheetPr>
    <x:tabColor rgb="FFAB8150"/>
  </x:sheetPr>
  <x:sheetViews>
    <x:sheetView showGridLines="0" workbookViewId="0"/>
  </x:sheetViews>
  <x:sheetFormatPr defaultRowHeight="15"/>
  <x:cols>
    <x:col min="1" max="1" width="34" hidden="0" customWidth="1"/>
    <x:col min="2" max="2" width="64" hidden="0" customWidth="1"/>
    <x:col min="3" max="3" width="4" hidden="0" customWidth="1"/>
    <x:col min="4" max="4" width="28" hidden="0" customWidth="1"/>
    <x:col min="5" max="5" width="70" hidden="0" customWidth="1"/>
  </x:cols>
  <x:sheetData>
    <x:row r="1">
      <x:c r="A1" s="2"/>
      <x:c r="B1" s="2"/>
      <x:c r="C1" s="2"/>
      <x:c r="D1" s="2"/>
      <x:c r="E1" s="2"/>
    </x:row>
    <x:row r="2" ht="31" customHeight="1">
      <x:c r="A2" s="3" t="str">
        <x:v>Simuler une résidence</x:v>
      </x:c>
      <x:c r="B2" s="3"/>
      <x:c r="C2" s="3"/>
      <x:c r="D2" s="3"/>
      <x:c r="E2" s="3"/>
    </x:row>
    <x:row r="3">
      <x:c r="A3" s="4"/>
      <x:c r="B3" s="4"/>
      <x:c r="C3" s="4"/>
      <x:c r="D3" s="4"/>
      <x:c r="E3" s="4"/>
    </x:row>
    <x:row r="4">
      <x:c r="A4" s="2"/>
      <x:c r="B4" s="2"/>
      <x:c r="C4" s="2"/>
      <x:c r="D4" s="2"/>
      <x:c r="E4" s="2"/>
    </x:row>
    <x:row r="5" ht="37" customHeight="1">
      <x:c r="A5" s="13" t="str">
        <x:v>Maison choisie</x:v>
      </x:c>
      <x:c r="B5" s="81" t="str">
        <x:v>HOME-CM07</x:v>
      </x:c>
      <x:c r="C5" s="13"/>
      <x:c r="D5" s="13" t="str">
        <x:v>Nom de la résidence</x:v>
      </x:c>
      <x:c r="E5" s="13" t="str">
        <x:f>IFERROR(INDEX('Résidences des tribus'!$B$6:$B$25,MATCH($B$5,'Résidences des tribus'!$A$6:$A$25,0)),"Identifiant inconnu")</x:f>
        <x:v>Maison des Pilotis Calmes</x:v>
      </x:c>
    </x:row>
    <x:row r="6" ht="37" customHeight="1">
      <x:c r="A6" s="13" t="str">
        <x:v>Rang du joueur</x:v>
      </x:c>
      <x:c r="B6" s="81" t="str">
        <x:v>Young Blood</x:v>
      </x:c>
      <x:c r="C6" s="13"/>
      <x:c r="D6" s="13" t="str">
        <x:v>Rang minimal</x:v>
      </x:c>
      <x:c r="E6" s="13" t="str">
        <x:f>IFERROR(INDEX('Résidences des tribus'!$F$6:$F$25,MATCH($B$5,'Résidences des tribus'!$A$6:$A$25,0)),"Identifiant inconnu")</x:f>
        <x:v>Young Blood</x:v>
      </x:c>
    </x:row>
    <x:row r="7" ht="37" customHeight="1">
      <x:c r="A7" s="13" t="str">
        <x:v>Respect local (0–100)</x:v>
      </x:c>
      <x:c r="B7" s="82" t="n">
        <x:v>40</x:v>
      </x:c>
      <x:c r="C7" s="13"/>
      <x:c r="D7" s="13" t="str">
        <x:v>Seuil pour habiter</x:v>
      </x:c>
      <x:c r="E7" s="13" t="n">
        <x:f>IFERROR(INDEX('Résidences des tribus'!$G$6:$G$25,MATCH($B$5,'Résidences des tribus'!$A$6:$A$25,0)),"Identifiant inconnu")</x:f>
        <x:v>40</x:v>
      </x:c>
    </x:row>
    <x:row r="8" ht="37" customHeight="1">
      <x:c r="A8" s="13" t="str">
        <x:v>Mission réussie (1/0)</x:v>
      </x:c>
      <x:c r="B8" s="82" t="n">
        <x:v>1</x:v>
      </x:c>
      <x:c r="C8" s="13"/>
      <x:c r="D8" s="13" t="str">
        <x:v>Seuil pour aménager</x:v>
      </x:c>
      <x:c r="E8" s="13" t="n">
        <x:f>IFERROR(INDEX('Résidences des tribus'!$H$6:$H$25,MATCH($B$5,'Résidences des tribus'!$A$6:$A$25,0)),"Identifiant inconnu")</x:f>
        <x:v>60</x:v>
      </x:c>
    </x:row>
    <x:row r="9" ht="37" customHeight="1">
      <x:c r="A9" s="13" t="str">
        <x:v>Région accessible (1/0)</x:v>
      </x:c>
      <x:c r="B9" s="82" t="n">
        <x:v>1</x:v>
      </x:c>
      <x:c r="C9" s="13"/>
      <x:c r="D9" s="13" t="str">
        <x:v>Seuil pour recevoir</x:v>
      </x:c>
      <x:c r="E9" s="13" t="n">
        <x:f>IFERROR(INDEX('Résidences des tribus'!$I$6:$I$25,MATCH($B$5,'Résidences des tribus'!$A$6:$A$25,0)),"Identifiant inconnu")</x:f>
        <x:v>80</x:v>
      </x:c>
    </x:row>
    <x:row r="10" ht="37" customHeight="1">
      <x:c r="A10" s="13" t="str">
        <x:v>Résidence active actuelle</x:v>
      </x:c>
      <x:c r="B10" s="81" t="str">
        <x:v>Aucune</x:v>
      </x:c>
      <x:c r="C10" s="13"/>
      <x:c r="D10" s="13" t="str">
        <x:v>Mission locale</x:v>
      </x:c>
      <x:c r="E10" s="13" t="str">
        <x:f>IFERROR(INDEX('Résidences des tribus'!$J$6:$J$25,MATCH($B$5,'Résidences des tribus'!$A$6:$A$25,0)),"Identifiant inconnu")</x:f>
        <x:v>Trois appuis avant la crue</x:v>
      </x:c>
    </x:row>
    <x:row r="11" ht="100" customHeight="1">
      <x:c r="A11" s="13" t="str">
        <x:v>Transfert confirmé (1/0)</x:v>
      </x:c>
      <x:c r="B11" s="82" t="n">
        <x:v>0</x:v>
      </x:c>
      <x:c r="C11" s="13"/>
      <x:c r="D11" s="13" t="str">
        <x:v>Règle de propriété</x:v>
      </x:c>
      <x:c r="E11" s="13" t="str">
        <x:f>IFERROR(INDEX('Résidences des tribus'!$N$6:$N$25,MATCH($B$5,'Résidences des tribus'!$A$6:$A$25,0)),"Identifiant inconnu")</x:f>
        <x:v>Droit local de résidence ; charpentière et passeur constatent le résultat. Une seule résidence active globale ; les règles publiques du lieu restent applicables.</x:v>
      </x:c>
    </x:row>
    <x:row r="12" ht="37" customHeight="1">
      <x:c r="A12" s="13"/>
      <x:c r="B12" s="13"/>
      <x:c r="C12" s="13"/>
      <x:c r="D12" s="13"/>
      <x:c r="E12" s="13"/>
    </x:row>
    <x:row r="13" ht="37" customHeight="1">
      <x:c r="A13" s="13"/>
      <x:c r="B13" s="13"/>
      <x:c r="C13" s="13"/>
      <x:c r="D13" s="13"/>
      <x:c r="E13" s="13"/>
    </x:row>
    <x:row r="14" ht="37" customHeight="1">
      <x:c r="A14" s="73" t="str">
        <x:v>Vérification</x:v>
      </x:c>
      <x:c r="B14" s="75" t="str">
        <x:v>Résultat recalculé</x:v>
      </x:c>
      <x:c r="C14" s="13"/>
      <x:c r="D14" s="13"/>
      <x:c r="E14" s="13"/>
    </x:row>
    <x:row r="15" ht="37" customHeight="1">
      <x:c r="A15" s="13" t="str">
        <x:v>Rang</x:v>
      </x:c>
      <x:c r="B15" s="13" t="str">
        <x:f>IF(AND(IFERROR(MATCH($B$6,'Réglages des simulateurs'!$A$6:$A$12,0),0)&gt;=IFERROR(MATCH($E$6,'Réglages des simulateurs'!$A$6:$A$12,0),0),IFERROR(MATCH($E$6,'Réglages des simulateurs'!$A$6:$A$12,0),0)&gt;0),"Acquis","Rang insuffisant")</x:f>
        <x:v>Acquis</x:v>
      </x:c>
      <x:c r="C15" s="13"/>
      <x:c r="D15" s="13"/>
      <x:c r="E15" s="13"/>
    </x:row>
    <x:row r="16" ht="37" customHeight="1">
      <x:c r="A16" s="13" t="str">
        <x:v>Respect pour habiter</x:v>
      </x:c>
      <x:c r="B16" s="13" t="str">
        <x:f>IF(AND(ISNUMBER(E7),ISNUMBER(B7),B7&gt;=E7,B7&lt;=100),"Acquis","Respect insuffisant ou invalide")</x:f>
        <x:v>Acquis</x:v>
      </x:c>
      <x:c r="C16" s="13"/>
      <x:c r="D16" s="13"/>
      <x:c r="E16" s="13"/>
    </x:row>
    <x:row r="17" ht="37" customHeight="1">
      <x:c r="A17" s="13" t="str">
        <x:v>Mission locale</x:v>
      </x:c>
      <x:c r="B17" s="13" t="str">
        <x:f>IF(B8=1,"Acquis","Mission à réussir")</x:f>
        <x:v>Acquis</x:v>
      </x:c>
      <x:c r="C17" s="13"/>
      <x:c r="D17" s="13"/>
      <x:c r="E17" s="13"/>
    </x:row>
    <x:row r="18" ht="37" customHeight="1">
      <x:c r="A18" s="13" t="str">
        <x:v>Accès régional</x:v>
      </x:c>
      <x:c r="B18" s="13" t="str">
        <x:f>IF(B9=1,"Acquis","Région à ouvrir")</x:f>
        <x:v>Acquis</x:v>
      </x:c>
      <x:c r="C18" s="13"/>
      <x:c r="D18" s="13"/>
      <x:c r="E18" s="13"/>
    </x:row>
    <x:row r="19" ht="37" customHeight="1">
      <x:c r="A19" s="13" t="str">
        <x:v>Droit de résidence</x:v>
      </x:c>
      <x:c r="B19" s="13" t="str">
        <x:f>IF(AND(B15="Acquis",B16="Acquis",B17="Acquis",B18="Acquis"),"Droit acquis","Prérequis incomplets")</x:f>
        <x:v>Droit acquis</x:v>
      </x:c>
      <x:c r="C19" s="13"/>
      <x:c r="D19" s="13"/>
      <x:c r="E19" s="13"/>
    </x:row>
    <x:row r="20" ht="37" customHeight="1">
      <x:c r="A20" s="13" t="str">
        <x:v>Installation ou transfert</x:v>
      </x:c>
      <x:c r="B20" s="13" t="str">
        <x:f>IF(B19&lt;&gt;"Droit acquis","Installation indisponible",IF(B10=B5,"Déjà installée",IF(B10="Aucune","Installation possible",IF(B11=1,"Transfert possible — ancienne libérée","Transfert à confirmer"))))</x:f>
        <x:v>Installation possible</x:v>
      </x:c>
      <x:c r="C20" s="13"/>
      <x:c r="D20" s="13"/>
      <x:c r="E20" s="13"/>
    </x:row>
    <x:row r="21" ht="37" customHeight="1">
      <x:c r="A21" s="13" t="str">
        <x:v>Résidence après l’action</x:v>
      </x:c>
      <x:c r="B21" s="13" t="str">
        <x:f>IF(AND(B19="Droit acquis",OR(B10="Aucune",B10=B5,B11=1)),B5,B10)</x:f>
        <x:v>HOME-CM07</x:v>
      </x:c>
      <x:c r="C21" s="13"/>
      <x:c r="D21" s="13"/>
      <x:c r="E21" s="13"/>
    </x:row>
    <x:row r="22" ht="37" customHeight="1">
      <x:c r="A22" s="13" t="str">
        <x:v>Aménagement</x:v>
      </x:c>
      <x:c r="B22" s="13" t="str">
        <x:f>IF(AND(B21=B5,B19="Droit acquis",B7&gt;=E8),"Disponible","Seuil ou installation manquants")</x:f>
        <x:v>Seuil ou installation manquants</x:v>
      </x:c>
      <x:c r="C22" s="13"/>
      <x:c r="D22" s="13"/>
      <x:c r="E22" s="13"/>
    </x:row>
    <x:row r="23" ht="37" customHeight="1">
      <x:c r="A23" s="13" t="str">
        <x:v>Accueil cérémoniel</x:v>
      </x:c>
      <x:c r="B23" s="13" t="str">
        <x:f>IF(AND(B21=B5,B19="Droit acquis",B7&gt;=E9),"Disponible","Seuil ou installation manquants")</x:f>
        <x:v>Seuil ou installation manquants</x:v>
      </x:c>
      <x:c r="C23" s="13"/>
      <x:c r="D23" s="13"/>
      <x:c r="E23" s="13"/>
    </x:row>
    <x:row r="24" ht="37" customHeight="1">
      <x:c r="A24" s="13" t="str">
        <x:v>Nombre de résidences actives</x:v>
      </x:c>
      <x:c r="B24" s="13" t="n">
        <x:f>IF(B21="Aucune",0,1)</x:f>
        <x:v>1</x:v>
      </x:c>
      <x:c r="C24" s="13"/>
      <x:c r="D24" s="13"/>
      <x:c r="E24" s="13"/>
    </x:row>
    <x:row r="25">
      <x:c r="A25" s="13"/>
      <x:c r="B25" s="13"/>
      <x:c r="C25" s="13"/>
      <x:c r="D25" s="13"/>
      <x:c r="E25" s="13"/>
    </x:row>
    <x:row r="26" ht="75" customHeight="1">
      <x:c r="A26" s="13" t="str">
        <x:v>Usage</x:v>
      </x:c>
      <x:c r="B26" s="13" t="str">
        <x:v>Simulation d’une décision : aucun état du jeu n’est écrit. Une mutation réelle doit libérer l’ancienne résidence et transférer les objets dans une seule transaction. Les droits déjà gagnés ailleurs restent conservés.</x:v>
      </x:c>
      <x:c r="C26" s="13"/>
      <x:c r="D26" s="13"/>
      <x:c r="E26" s="13"/>
    </x:row>
    <x:row r="27">
      <x:c r="A27" s="13"/>
      <x:c r="B27" s="13"/>
      <x:c r="C27" s="13"/>
      <x:c r="D27" s="13"/>
      <x:c r="E27" s="13"/>
    </x:row>
  </x:sheetData>
  <x:conditionalFormatting sqref="B15:B23">
    <x:cfRule type="containsText" dxfId="0" priority="1" operator="containsText" text="insuffisant"/>
    <x:cfRule type="containsText" dxfId="1" priority="2" operator="containsText" text="incomplets"/>
    <x:cfRule type="containsText" dxfId="2" priority="3" operator="containsText" text="inconnu"/>
  </x:conditionalFormatting>
  <x:dataValidations count="6">
    <x:dataValidation type="list" sqref="B6">
      <x:formula1>"Youngling,Unblooded,Young Blood,Blooded,Elite,Elder,Ancient"</x:formula1>
    </x:dataValidation>
    <x:dataValidation type="list" sqref="B5">
      <x:formula1>"HOME-CM01,HOME-CM02,HOME-CM03,HOME-CM04,HOME-CM05,HOME-CM06,HOME-CM07,HOME-CM08,HOME-CM09,HOME-CM10,HOME-CM11,HOME-CM12,HOME-CM13,HOME-CM14,HOME-CM15,HOME-CM16,HOME-CM17,HOME-CM18,HOME-CM19,HOME-CM20"</x:formula1>
    </x:dataValidation>
    <x:dataValidation type="list" sqref="B10">
      <x:formula1>"Aucune,HOME-CM01,HOME-CM02,HOME-CM03,HOME-CM04,HOME-CM05,HOME-CM06,HOME-CM07,HOME-CM08,HOME-CM09,HOME-CM10,HOME-CM11,HOME-CM12,HOME-CM13,HOME-CM14,HOME-CM15,HOME-CM16,HOME-CM17,HOME-CM18,HOME-CM19,HOME-CM20"</x:formula1>
    </x:dataValidation>
    <x:dataValidation type="whole" operator="between" sqref="B7">
      <x:formula1>0</x:formula1>
      <x:formula2>100</x:formula2>
    </x:dataValidation>
    <x:dataValidation type="whole" operator="between" sqref="B8:B9">
      <x:formula1>0</x:formula1>
      <x:formula2>1</x:formula2>
    </x:dataValidation>
    <x:dataValidation type="whole" operator="between" sqref="B11">
      <x:formula1>0</x:formula1>
      <x:formula2>1</x:formula2>
    </x:dataValidation>
  </x:dataValidations>
  <x:pageMargins left="0.7" right="0.7" top="0.75" bottom="0.75" header="0.3" footer="0.3"/>
</x:worksheet>
</file>

<file path=xl/worksheets/sheet11.xml><?xml version="1.0" encoding="utf-8"?>
<x:worksheet xmlns:x="http://schemas.openxmlformats.org/spreadsheetml/2006/main">
  <x:sheetPr>
    <x:tabColor rgb="FFAB8150"/>
  </x:sheetPr>
  <x:sheetViews>
    <x:sheetView showGridLines="0" workbookViewId="0"/>
  </x:sheetViews>
  <x:sheetFormatPr defaultRowHeight="15"/>
  <x:cols>
    <x:col min="1" max="1" width="40" hidden="0" customWidth="1"/>
    <x:col min="2" max="2" width="92" hidden="0" customWidth="1"/>
    <x:col min="3" max="3" width="5" hidden="0" customWidth="1"/>
    <x:col min="4" max="4" width="12" hidden="0" customWidth="1"/>
  </x:cols>
  <x:sheetData>
    <x:row r="1">
      <x:c r="A1" s="2"/>
      <x:c r="B1" s="2"/>
      <x:c r="C1" s="2"/>
      <x:c r="D1" s="2"/>
    </x:row>
    <x:row r="2" ht="31" customHeight="1">
      <x:c r="A2" s="3" t="str">
        <x:v>Simuler le Warp et le retour</x:v>
      </x:c>
      <x:c r="B2" s="3"/>
      <x:c r="C2" s="3"/>
      <x:c r="D2" s="3"/>
    </x:row>
    <x:row r="3">
      <x:c r="A3" s="4"/>
      <x:c r="B3" s="4"/>
      <x:c r="C3" s="4"/>
      <x:c r="D3" s="4"/>
    </x:row>
    <x:row r="4">
      <x:c r="A4" s="2"/>
      <x:c r="B4" s="2"/>
      <x:c r="C4" s="2"/>
      <x:c r="D4" s="2"/>
    </x:row>
    <x:row r="5" ht="37" customHeight="1">
      <x:c r="A5" s="13" t="str">
        <x:v>Rang</x:v>
      </x:c>
      <x:c r="B5" s="81" t="str">
        <x:v>Blooded</x:v>
      </x:c>
      <x:c r="C5" s="2"/>
      <x:c r="D5" s="2"/>
    </x:row>
    <x:row r="6" ht="37" customHeight="1">
      <x:c r="A6" s="13" t="str">
        <x:v>Vaisseau possédé (1/0)</x:v>
      </x:c>
      <x:c r="B6" s="82" t="n">
        <x:v>1</x:v>
      </x:c>
      <x:c r="C6" s="2"/>
      <x:c r="D6" s="2"/>
    </x:row>
    <x:row r="7" ht="37" customHeight="1">
      <x:c r="A7" s="13" t="str">
        <x:v>Fonction Adjutant active (1/0)</x:v>
      </x:c>
      <x:c r="B7" s="82" t="n">
        <x:v>1</x:v>
      </x:c>
      <x:c r="C7" s="2"/>
      <x:c r="D7" s="2"/>
    </x:row>
    <x:row r="8" ht="37" customHeight="1">
      <x:c r="A8" s="13" t="str">
        <x:v>Quête commune réussie (1/0)</x:v>
      </x:c>
      <x:c r="B8" s="82" t="n">
        <x:v>1</x:v>
      </x:c>
      <x:c r="C8" s="2"/>
      <x:c r="D8" s="2"/>
    </x:row>
    <x:row r="9" ht="37" customHeight="1">
      <x:c r="A9" s="13" t="str">
        <x:v>Module installé (1/0)</x:v>
      </x:c>
      <x:c r="B9" s="82" t="n">
        <x:v>1</x:v>
      </x:c>
      <x:c r="C9" s="2"/>
      <x:c r="D9" s="2"/>
    </x:row>
    <x:row r="10" ht="37" customHeight="1">
      <x:c r="A10" s="13" t="str">
        <x:v>Voyage déjà engagé (1/0)</x:v>
      </x:c>
      <x:c r="B10" s="82" t="n">
        <x:v>0</x:v>
      </x:c>
      <x:c r="C10" s="2"/>
      <x:c r="D10" s="2"/>
    </x:row>
    <x:row r="11" ht="37" customHeight="1">
      <x:c r="A11" s="13" t="str">
        <x:v>Retour réservé du voyage (1/0)</x:v>
      </x:c>
      <x:c r="B11" s="82" t="n">
        <x:v>0</x:v>
      </x:c>
      <x:c r="C11" s="2"/>
      <x:c r="D11" s="2"/>
    </x:row>
    <x:row r="12" ht="37" customHeight="1">
      <x:c r="A12" s="13"/>
      <x:c r="B12" s="13"/>
      <x:c r="C12" s="2"/>
      <x:c r="D12" s="2"/>
    </x:row>
    <x:row r="13" ht="37" customHeight="1">
      <x:c r="A13" s="13"/>
      <x:c r="B13" s="13"/>
      <x:c r="C13" s="2"/>
      <x:c r="D13" s="2"/>
    </x:row>
    <x:row r="14" ht="37" customHeight="1">
      <x:c r="A14" s="73" t="str">
        <x:v>Décision</x:v>
      </x:c>
      <x:c r="B14" s="75" t="str">
        <x:v>Résultat recalculé</x:v>
      </x:c>
      <x:c r="C14" s="2"/>
      <x:c r="D14" s="2"/>
    </x:row>
    <x:row r="15" ht="37" customHeight="1">
      <x:c r="A15" s="13" t="str">
        <x:v>Nouveau départ</x:v>
      </x:c>
      <x:c r="B15" s="13" t="str">
        <x:f>IF(AND(IFERROR(MATCH(B5,'Réglages des simulateurs'!$A$6:$A$12,0),0)&gt;=4,B6=1,B7=1,B8=1,B9=1,B10=0),"Départ possible",IF(B10=1,"Voyage en cours","Départ verrouillé"))</x:f>
        <x:v>Départ possible</x:v>
      </x:c>
      <x:c r="C15" s="2"/>
      <x:c r="D15" s="2"/>
    </x:row>
    <x:row r="16" ht="37" customHeight="1">
      <x:c r="A16" s="13" t="str">
        <x:v>Retour du voyage engagé</x:v>
      </x:c>
      <x:c r="B16" s="13" t="str">
        <x:f>IF(B10=0,"Aucun trajet à terminer",IF(B11=1,"Retour garanti","État incohérent : retour à rétablir"))</x:f>
        <x:v>Aucun trajet à terminer</x:v>
      </x:c>
      <x:c r="C16" s="2"/>
      <x:c r="D16" s="2"/>
    </x:row>
    <x:row r="17" ht="37" customHeight="1">
      <x:c r="A17" s="13"/>
      <x:c r="B17" s="13"/>
      <x:c r="C17" s="2"/>
      <x:c r="D17" s="2"/>
    </x:row>
    <x:row r="18" ht="37" customHeight="1">
      <x:c r="A18" s="13" t="str">
        <x:v>Prérequis encore ouverts</x:v>
      </x:c>
      <x:c r="B18" s="13" t="str">
        <x:f>IF(IFERROR(MATCH(B5,'Réglages des simulateurs'!$A$6:$A$12,0),0)&lt;4,"Blooded ; ","")&amp;IF(B6&lt;&gt;1,"vaisseau ; ","")&amp;IF(B7&lt;&gt;1,"Adjutant ; ","")&amp;IF(B8&lt;&gt;1,"quête réussie ; ","")&amp;IF(B9&lt;&gt;1,"module ; ","")&amp;IF(B10=1,"finir le voyage courant","")</x:f>
      </x:c>
      <x:c r="C18" s="2"/>
      <x:c r="D18" s="2"/>
    </x:row>
    <x:row r="19">
      <x:c r="A19" s="13"/>
      <x:c r="B19" s="13"/>
      <x:c r="C19" s="2"/>
      <x:c r="D19" s="2"/>
    </x:row>
    <x:row r="20" ht="72" customHeight="1">
      <x:c r="A20" s="13" t="str">
        <x:v>Transition de départ</x:v>
      </x:c>
      <x:c r="B20" s="13" t="str">
        <x:v>Créer le trajet, la branche et la réservation de retour avant l’embarquement. Si cette écriture échoue, le départ n’est pas validé. Le bouton de retour demeure disponible après retrait de la fonction Adjutant.</x:v>
      </x:c>
      <x:c r="C20" s="2"/>
      <x:c r="D20" s="2"/>
    </x:row>
    <x:row r="21">
      <x:c r="A21" s="13"/>
      <x:c r="B21" s="13"/>
      <x:c r="C21" s="2"/>
      <x:c r="D21" s="2"/>
    </x:row>
    <x:row r="22" ht="72" customHeight="1">
      <x:c r="A22" s="13" t="str">
        <x:v>Limites du système</x:v>
      </x:c>
      <x:c r="B22" s="13" t="str">
        <x:v>Voyage physique dans une branche du passé, sans effacer le présent. Morts, blessures et objets originaux restent enregistrés. Pas de recrutement gratuit d’une armée ancienne ; progression Elite possible sans Warp.</x:v>
      </x:c>
      <x:c r="C22" s="2"/>
      <x:c r="D22" s="2"/>
    </x:row>
    <x:row r="23">
      <x:c r="A23" s="13"/>
      <x:c r="B23" s="13"/>
      <x:c r="C23" s="2"/>
      <x:c r="D23" s="2"/>
    </x:row>
    <x:row r="24">
      <x:c r="A24" s="2"/>
      <x:c r="B24" s="2"/>
      <x:c r="C24" s="2"/>
      <x:c r="D24" s="2"/>
    </x:row>
  </x:sheetData>
  <x:conditionalFormatting sqref="B15:B18">
    <x:cfRule type="containsText" dxfId="3" priority="1" operator="containsText" text="verrouillé"/>
    <x:cfRule type="containsText" dxfId="4" priority="2" operator="containsText" text="incohérent"/>
  </x:conditionalFormatting>
  <x:dataValidations count="2">
    <x:dataValidation type="list" sqref="B5">
      <x:formula1>"Youngling,Unblooded,Young Blood,Blooded,Elite,Elder,Ancient"</x:formula1>
    </x:dataValidation>
    <x:dataValidation type="whole" operator="between" sqref="B6:B11">
      <x:formula1>0</x:formula1>
      <x:formula2>1</x:formula2>
    </x:dataValidation>
  </x:dataValidations>
  <x:pageMargins left="0.7" right="0.7" top="0.75" bottom="0.75" header="0.3" footer="0.3"/>
</x:worksheet>
</file>

<file path=xl/worksheets/sheet12.xml><?xml version="1.0" encoding="utf-8"?>
<x:worksheet xmlns:x="http://schemas.openxmlformats.org/spreadsheetml/2006/main">
  <x:sheetPr>
    <x:tabColor rgb="FFAB8150"/>
  </x:sheetPr>
  <x:sheetViews>
    <x:sheetView showGridLines="0" workbookViewId="0"/>
  </x:sheetViews>
  <x:sheetFormatPr defaultRowHeight="15"/>
  <x:cols>
    <x:col min="1" max="1" width="35" hidden="0" customWidth="1"/>
    <x:col min="2" max="2" width="32" hidden="0" customWidth="1"/>
    <x:col min="3" max="3" width="15" hidden="0" customWidth="1"/>
    <x:col min="4" max="4" width="18" hidden="0" customWidth="1"/>
    <x:col min="5" max="5" width="30" hidden="0" customWidth="1"/>
    <x:col min="6" max="6" width="57" hidden="0" customWidth="1"/>
    <x:col min="7" max="7" width="25" hidden="0" customWidth="1"/>
  </x:cols>
  <x:sheetData>
    <x:row r="1">
      <x:c r="A1" s="2"/>
      <x:c r="B1" s="2"/>
      <x:c r="C1" s="2"/>
      <x:c r="D1" s="2"/>
      <x:c r="E1" s="2"/>
      <x:c r="F1" s="2"/>
    </x:row>
    <x:row r="2" ht="31" customHeight="1">
      <x:c r="A2" s="3" t="str">
        <x:v>La Veille Partagée — manifeste</x:v>
      </x:c>
      <x:c r="B2" s="3"/>
      <x:c r="C2" s="3"/>
      <x:c r="D2" s="3"/>
      <x:c r="E2" s="3"/>
      <x:c r="F2" s="3"/>
    </x:row>
    <x:row r="3">
      <x:c r="A3" s="4"/>
      <x:c r="B3" s="4"/>
      <x:c r="C3" s="4"/>
      <x:c r="D3" s="4"/>
      <x:c r="E3" s="4"/>
      <x:c r="F3" s="4"/>
    </x:row>
    <x:row r="4">
      <x:c r="A4" s="2"/>
      <x:c r="B4" s="2"/>
      <x:c r="C4" s="2"/>
      <x:c r="D4" s="2"/>
      <x:c r="E4" s="2"/>
      <x:c r="F4" s="2"/>
    </x:row>
    <x:row r="5" ht="43" customHeight="1">
      <x:c r="A5" s="2" t="str">
        <x:v>Palier aménagé</x:v>
      </x:c>
      <x:c r="B5" s="80" t="n">
        <x:v>1</x:v>
      </x:c>
      <x:c r="C5" s="2"/>
      <x:c r="D5" s="13" t="str">
        <x:v>Capacité totale</x:v>
      </x:c>
      <x:c r="E5" s="13" t="n">
        <x:f>IFERROR(INDEX('Réglages des simulateurs'!$E$6:$E$8,MATCH(B5,'Réglages des simulateurs'!$D$6:$D$8,0)),0)</x:f>
        <x:v>7</x:v>
      </x:c>
      <x:c r="F5" s="2"/>
    </x:row>
    <x:row r="6" ht="43" customHeight="1">
      <x:c r="A6" s="2" t="str">
        <x:v>Navire réellement acquis (1/0)</x:v>
      </x:c>
      <x:c r="B6" s="80" t="n">
        <x:v>1</x:v>
      </x:c>
      <x:c r="C6" s="2"/>
      <x:c r="D6" s="13" t="str">
        <x:v>Personnes embarquées</x:v>
      </x:c>
      <x:c r="E6" s="13" t="n">
        <x:f>SUM(D14:D32)</x:f>
        <x:v>7</x:v>
      </x:c>
      <x:c r="F6" s="2"/>
    </x:row>
    <x:row r="7" ht="43" customHeight="1">
      <x:c r="A7" s="2" t="str">
        <x:v>Espaces du palier prêts (1/0)</x:v>
      </x:c>
      <x:c r="B7" s="80" t="n">
        <x:v>1</x:v>
      </x:c>
      <x:c r="C7" s="2"/>
      <x:c r="D7" s="13" t="str">
        <x:v>Joueurs embarqués</x:v>
      </x:c>
      <x:c r="E7" s="13" t="n">
        <x:f>COUNTIFS(C14:C32,"Joueur",D14:D32,1)</x:f>
        <x:v>1</x:v>
      </x:c>
      <x:c r="F7" s="2"/>
    </x:row>
    <x:row r="8" ht="43" customHeight="1">
      <x:c r="A8" s="2"/>
      <x:c r="B8" s="2"/>
      <x:c r="C8" s="2"/>
      <x:c r="D8" s="13" t="str">
        <x:v>Places libres</x:v>
      </x:c>
      <x:c r="E8" s="13" t="n">
        <x:f>E5-E6</x:f>
        <x:v>0</x:v>
      </x:c>
      <x:c r="F8" s="2"/>
    </x:row>
    <x:row r="9" ht="43" customHeight="1">
      <x:c r="A9" s="2"/>
      <x:c r="B9" s="2"/>
      <x:c r="C9" s="2"/>
      <x:c r="D9" s="13" t="str">
        <x:v>Embarquement</x:v>
      </x:c>
      <x:c r="E9" s="13" t="str">
        <x:f>IF(OR(B6&lt;&gt;1,B7&lt;&gt;1),"Acquisition ou travaux manquants",IF(OR(D14&lt;&gt;1,C14&lt;&gt;"Joueur",E5=0),"Manifeste invalide",IF(E6&gt;E5,"Capacité dépassée",IF(E7&gt;'Réglages des simulateurs'!E11,"Trop de joueurs MP",IF(COUNTIF(G14:G32,"À corriger")&gt;0,"Identités à corriger","Embarquement cohérent")))))</x:f>
        <x:v>Embarquement cohérent</x:v>
      </x:c>
      <x:c r="F9" s="2"/>
    </x:row>
    <x:row r="10" ht="43" customHeight="1">
      <x:c r="A10" s="2"/>
      <x:c r="B10" s="2"/>
      <x:c r="C10" s="2"/>
      <x:c r="D10" s="13" t="str">
        <x:v>État du mode MP</x:v>
      </x:c>
      <x:c r="E10" s="13" t="str">
        <x:f>IF(E7&lt;1,"Nombre MP invalide",IF(E7=1,"Solo avec PNJ",IF(E7&lt;='Réglages des simulateurs'!E11,"Coopération future","Nombre MP invalide")))</x:f>
        <x:v>Solo avec PNJ</x:v>
      </x:c>
      <x:c r="F10" s="2"/>
    </x:row>
    <x:row r="11">
      <x:c r="A11" s="2"/>
      <x:c r="B11" s="2"/>
      <x:c r="C11" s="2"/>
      <x:c r="D11" s="2"/>
      <x:c r="E11" s="2"/>
      <x:c r="F11" s="2"/>
    </x:row>
    <x:row r="12">
      <x:c r="A12" s="2"/>
      <x:c r="B12" s="2"/>
      <x:c r="C12" s="2"/>
      <x:c r="D12" s="2"/>
      <x:c r="E12" s="2"/>
      <x:c r="F12" s="2"/>
    </x:row>
    <x:row r="13" ht="48" customHeight="1">
      <x:c r="A13" s="73" t="str">
        <x:v>Place</x:v>
      </x:c>
      <x:c r="B13" s="74" t="str">
        <x:v>Occupant</x:v>
      </x:c>
      <x:c r="C13" s="74" t="str">
        <x:v>Type</x:v>
      </x:c>
      <x:c r="D13" s="74" t="str">
        <x:v>À bord (1/0)</x:v>
      </x:c>
      <x:c r="E13" s="74" t="str">
        <x:v>Fonction</x:v>
      </x:c>
      <x:c r="F13" s="75" t="str">
        <x:v>Présence et continuité</x:v>
      </x:c>
      <x:c r="G13" s="72" t="str">
        <x:v>Contrôle d’identité</x:v>
      </x:c>
    </x:row>
    <x:row r="14" ht="42" customHeight="1">
      <x:c r="A14" s="16" t="n">
        <x:v>1</x:v>
      </x:c>
      <x:c r="B14" s="13" t="str">
        <x:v>Le joueur</x:v>
      </x:c>
      <x:c r="C14" s="13" t="str">
        <x:v>Joueur</x:v>
      </x:c>
      <x:c r="D14" s="16" t="n">
        <x:v>1</x:v>
      </x:c>
      <x:c r="E14" s="13" t="str">
        <x:v>Commandement incarné</x:v>
      </x:c>
      <x:c r="F14" s="13" t="str">
        <x:v>Embarquement et place confirmés dans la scène.</x:v>
      </x:c>
      <x:c r="G14" s="13" t="str">
        <x:f>IF(D14&lt;&gt;1,"Hors manifeste",IF(OR(TRIM(B14)="",B14="Place libre",COUNTIFS($B$14:$B$32,B14,$D$14:$D$32,1)&gt;1),"À corriger","Identifié"))</x:f>
        <x:v>Identifié</x:v>
      </x:c>
    </x:row>
    <x:row r="15" ht="42" customHeight="1">
      <x:c r="A15" s="16" t="n">
        <x:v>2</x:v>
      </x:c>
      <x:c r="B15" s="81" t="str">
        <x:v>Pilote de route</x:v>
      </x:c>
      <x:c r="C15" s="81" t="str">
        <x:v>PNJ</x:v>
      </x:c>
      <x:c r="D15" s="87" t="n">
        <x:v>1</x:v>
      </x:c>
      <x:c r="E15" s="81" t="str">
        <x:v>Navigation</x:v>
      </x:c>
      <x:c r="F15" s="13" t="str">
        <x:v>Embarquement et place confirmés dans la scène.</x:v>
      </x:c>
      <x:c r="G15" s="13" t="str">
        <x:f>IF(D15&lt;&gt;1,"Hors manifeste",IF(OR(TRIM(B15)="",B15="Place libre",COUNTIFS($B$14:$B$32,B15,$D$14:$D$32,1)&gt;1),"À corriger","Identifié"))</x:f>
        <x:v>Identifié</x:v>
      </x:c>
    </x:row>
    <x:row r="16" ht="42" customHeight="1">
      <x:c r="A16" s="16" t="n">
        <x:v>3</x:v>
      </x:c>
      <x:c r="B16" s="81" t="str">
        <x:v>Traqueur de branche</x:v>
      </x:c>
      <x:c r="C16" s="81" t="str">
        <x:v>PNJ</x:v>
      </x:c>
      <x:c r="D16" s="87" t="n">
        <x:v>1</x:v>
      </x:c>
      <x:c r="E16" s="81" t="str">
        <x:v>Reconnaissance</x:v>
      </x:c>
      <x:c r="F16" s="13" t="str">
        <x:v>Embarquement et place confirmés dans la scène.</x:v>
      </x:c>
      <x:c r="G16" s="13" t="str">
        <x:f>IF(D16&lt;&gt;1,"Hors manifeste",IF(OR(TRIM(B16)="",B16="Place libre",COUNTIFS($B$14:$B$32,B16,$D$14:$D$32,1)&gt;1),"À corriger","Identifié"))</x:f>
        <x:v>Identifié</x:v>
      </x:c>
    </x:row>
    <x:row r="17" ht="42" customHeight="1">
      <x:c r="A17" s="16" t="n">
        <x:v>4</x:v>
      </x:c>
      <x:c r="B17" s="81" t="str">
        <x:v>Restauratrice des prises</x:v>
      </x:c>
      <x:c r="C17" s="81" t="str">
        <x:v>PNJ</x:v>
      </x:c>
      <x:c r="D17" s="87" t="n">
        <x:v>1</x:v>
      </x:c>
      <x:c r="E17" s="81" t="str">
        <x:v>Atelier de trophées</x:v>
      </x:c>
      <x:c r="F17" s="13" t="str">
        <x:v>Embarquement et place confirmés dans la scène.</x:v>
      </x:c>
      <x:c r="G17" s="13" t="str">
        <x:f>IF(D17&lt;&gt;1,"Hors manifeste",IF(OR(TRIM(B17)="",B17="Place libre",COUNTIFS($B$14:$B$32,B17,$D$14:$D$32,1)&gt;1),"À corriger","Identifié"))</x:f>
        <x:v>Identifié</x:v>
      </x:c>
    </x:row>
    <x:row r="18" ht="42" customHeight="1">
      <x:c r="A18" s="16" t="n">
        <x:v>5</x:v>
      </x:c>
      <x:c r="B18" s="81" t="str">
        <x:v>Soigneur du bord</x:v>
      </x:c>
      <x:c r="C18" s="81" t="str">
        <x:v>PNJ</x:v>
      </x:c>
      <x:c r="D18" s="87" t="n">
        <x:v>1</x:v>
      </x:c>
      <x:c r="E18" s="81" t="str">
        <x:v>Soins du retour</x:v>
      </x:c>
      <x:c r="F18" s="13" t="str">
        <x:v>Embarquement et place confirmés dans la scène.</x:v>
      </x:c>
      <x:c r="G18" s="13" t="str">
        <x:f>IF(D18&lt;&gt;1,"Hors manifeste",IF(OR(TRIM(B18)="",B18="Place libre",COUNTIFS($B$14:$B$32,B18,$D$14:$D$32,1)&gt;1),"À corriger","Identifié"))</x:f>
        <x:v>Identifié</x:v>
      </x:c>
    </x:row>
    <x:row r="19" ht="42" customHeight="1">
      <x:c r="A19" s="16" t="n">
        <x:v>6</x:v>
      </x:c>
      <x:c r="B19" s="81" t="str">
        <x:v>Éclaireur du sas</x:v>
      </x:c>
      <x:c r="C19" s="81" t="str">
        <x:v>PNJ</x:v>
      </x:c>
      <x:c r="D19" s="87" t="n">
        <x:v>1</x:v>
      </x:c>
      <x:c r="E19" s="81" t="str">
        <x:v>Piste et embarquement</x:v>
      </x:c>
      <x:c r="F19" s="13" t="str">
        <x:v>Embarquement et place confirmés dans la scène.</x:v>
      </x:c>
      <x:c r="G19" s="13" t="str">
        <x:f>IF(D19&lt;&gt;1,"Hors manifeste",IF(OR(TRIM(B19)="",B19="Place libre",COUNTIFS($B$14:$B$32,B19,$D$14:$D$32,1)&gt;1),"À corriger","Identifié"))</x:f>
        <x:v>Identifié</x:v>
      </x:c>
    </x:row>
    <x:row r="20" ht="42" customHeight="1">
      <x:c r="A20" s="16" t="n">
        <x:v>7</x:v>
      </x:c>
      <x:c r="B20" s="81" t="str">
        <x:v>Invité de la communauté</x:v>
      </x:c>
      <x:c r="C20" s="81" t="str">
        <x:v>PNJ</x:v>
      </x:c>
      <x:c r="D20" s="87" t="n">
        <x:v>1</x:v>
      </x:c>
      <x:c r="E20" s="81" t="str">
        <x:v>Visite acceptée</x:v>
      </x:c>
      <x:c r="F20" s="13" t="str">
        <x:v>Embarquement et place confirmés dans la scène.</x:v>
      </x:c>
      <x:c r="G20" s="13" t="str">
        <x:f>IF(D20&lt;&gt;1,"Hors manifeste",IF(OR(TRIM(B20)="",B20="Place libre",COUNTIFS($B$14:$B$32,B20,$D$14:$D$32,1)&gt;1),"À corriger","Identifié"))</x:f>
        <x:v>Identifié</x:v>
      </x:c>
    </x:row>
    <x:row r="21" ht="42" customHeight="1">
      <x:c r="A21" s="16" t="n">
        <x:v>8</x:v>
      </x:c>
      <x:c r="B21" s="81" t="str">
        <x:v>Place libre</x:v>
      </x:c>
      <x:c r="C21" s="81" t="str">
        <x:v>PNJ</x:v>
      </x:c>
      <x:c r="D21" s="87" t="n">
        <x:v>0</x:v>
      </x:c>
      <x:c r="E21" s="81" t="str">
        <x:v>Non affectée</x:v>
      </x:c>
      <x:c r="F21" s="13" t="str">
        <x:v>Aucune personne créée automatiquement.</x:v>
      </x:c>
      <x:c r="G21" s="13" t="str">
        <x:f>IF(D21&lt;&gt;1,"Hors manifeste",IF(OR(TRIM(B21)="",B21="Place libre",COUNTIFS($B$14:$B$32,B21,$D$14:$D$32,1)&gt;1),"À corriger","Identifié"))</x:f>
        <x:v>Hors manifeste</x:v>
      </x:c>
    </x:row>
    <x:row r="22" ht="42" customHeight="1">
      <x:c r="A22" s="16" t="n">
        <x:v>9</x:v>
      </x:c>
      <x:c r="B22" s="81" t="str">
        <x:v>Place libre</x:v>
      </x:c>
      <x:c r="C22" s="81" t="str">
        <x:v>PNJ</x:v>
      </x:c>
      <x:c r="D22" s="87" t="n">
        <x:v>0</x:v>
      </x:c>
      <x:c r="E22" s="81" t="str">
        <x:v>Non affectée</x:v>
      </x:c>
      <x:c r="F22" s="13" t="str">
        <x:v>Aucune personne créée automatiquement.</x:v>
      </x:c>
      <x:c r="G22" s="13" t="str">
        <x:f>IF(D22&lt;&gt;1,"Hors manifeste",IF(OR(TRIM(B22)="",B22="Place libre",COUNTIFS($B$14:$B$32,B22,$D$14:$D$32,1)&gt;1),"À corriger","Identifié"))</x:f>
        <x:v>Hors manifeste</x:v>
      </x:c>
    </x:row>
    <x:row r="23" ht="42" customHeight="1">
      <x:c r="A23" s="16" t="n">
        <x:v>10</x:v>
      </x:c>
      <x:c r="B23" s="81" t="str">
        <x:v>Place libre</x:v>
      </x:c>
      <x:c r="C23" s="81" t="str">
        <x:v>PNJ</x:v>
      </x:c>
      <x:c r="D23" s="87" t="n">
        <x:v>0</x:v>
      </x:c>
      <x:c r="E23" s="81" t="str">
        <x:v>Non affectée</x:v>
      </x:c>
      <x:c r="F23" s="13" t="str">
        <x:v>Aucune personne créée automatiquement.</x:v>
      </x:c>
      <x:c r="G23" s="13" t="str">
        <x:f>IF(D23&lt;&gt;1,"Hors manifeste",IF(OR(TRIM(B23)="",B23="Place libre",COUNTIFS($B$14:$B$32,B23,$D$14:$D$32,1)&gt;1),"À corriger","Identifié"))</x:f>
        <x:v>Hors manifeste</x:v>
      </x:c>
    </x:row>
    <x:row r="24" ht="42" customHeight="1">
      <x:c r="A24" s="16" t="n">
        <x:v>11</x:v>
      </x:c>
      <x:c r="B24" s="81" t="str">
        <x:v>Place libre</x:v>
      </x:c>
      <x:c r="C24" s="81" t="str">
        <x:v>PNJ</x:v>
      </x:c>
      <x:c r="D24" s="87" t="n">
        <x:v>0</x:v>
      </x:c>
      <x:c r="E24" s="81" t="str">
        <x:v>Non affectée</x:v>
      </x:c>
      <x:c r="F24" s="13" t="str">
        <x:v>Aucune personne créée automatiquement.</x:v>
      </x:c>
      <x:c r="G24" s="13" t="str">
        <x:f>IF(D24&lt;&gt;1,"Hors manifeste",IF(OR(TRIM(B24)="",B24="Place libre",COUNTIFS($B$14:$B$32,B24,$D$14:$D$32,1)&gt;1),"À corriger","Identifié"))</x:f>
        <x:v>Hors manifeste</x:v>
      </x:c>
    </x:row>
    <x:row r="25" ht="42" customHeight="1">
      <x:c r="A25" s="16" t="n">
        <x:v>12</x:v>
      </x:c>
      <x:c r="B25" s="81" t="str">
        <x:v>Place libre</x:v>
      </x:c>
      <x:c r="C25" s="81" t="str">
        <x:v>PNJ</x:v>
      </x:c>
      <x:c r="D25" s="87" t="n">
        <x:v>0</x:v>
      </x:c>
      <x:c r="E25" s="81" t="str">
        <x:v>Non affectée</x:v>
      </x:c>
      <x:c r="F25" s="13" t="str">
        <x:v>Aucune personne créée automatiquement.</x:v>
      </x:c>
      <x:c r="G25" s="13" t="str">
        <x:f>IF(D25&lt;&gt;1,"Hors manifeste",IF(OR(TRIM(B25)="",B25="Place libre",COUNTIFS($B$14:$B$32,B25,$D$14:$D$32,1)&gt;1),"À corriger","Identifié"))</x:f>
        <x:v>Hors manifeste</x:v>
      </x:c>
    </x:row>
    <x:row r="26" ht="42" customHeight="1">
      <x:c r="A26" s="16" t="n">
        <x:v>13</x:v>
      </x:c>
      <x:c r="B26" s="81" t="str">
        <x:v>Place libre</x:v>
      </x:c>
      <x:c r="C26" s="81" t="str">
        <x:v>PNJ</x:v>
      </x:c>
      <x:c r="D26" s="87" t="n">
        <x:v>0</x:v>
      </x:c>
      <x:c r="E26" s="81" t="str">
        <x:v>Non affectée</x:v>
      </x:c>
      <x:c r="F26" s="13" t="str">
        <x:v>Aucune personne créée automatiquement.</x:v>
      </x:c>
      <x:c r="G26" s="13" t="str">
        <x:f>IF(D26&lt;&gt;1,"Hors manifeste",IF(OR(TRIM(B26)="",B26="Place libre",COUNTIFS($B$14:$B$32,B26,$D$14:$D$32,1)&gt;1),"À corriger","Identifié"))</x:f>
        <x:v>Hors manifeste</x:v>
      </x:c>
    </x:row>
    <x:row r="27" ht="42" customHeight="1">
      <x:c r="A27" s="16" t="n">
        <x:v>14</x:v>
      </x:c>
      <x:c r="B27" s="81" t="str">
        <x:v>Place libre</x:v>
      </x:c>
      <x:c r="C27" s="81" t="str">
        <x:v>PNJ</x:v>
      </x:c>
      <x:c r="D27" s="87" t="n">
        <x:v>0</x:v>
      </x:c>
      <x:c r="E27" s="81" t="str">
        <x:v>Non affectée</x:v>
      </x:c>
      <x:c r="F27" s="13" t="str">
        <x:v>Aucune personne créée automatiquement.</x:v>
      </x:c>
      <x:c r="G27" s="13" t="str">
        <x:f>IF(D27&lt;&gt;1,"Hors manifeste",IF(OR(TRIM(B27)="",B27="Place libre",COUNTIFS($B$14:$B$32,B27,$D$14:$D$32,1)&gt;1),"À corriger","Identifié"))</x:f>
        <x:v>Hors manifeste</x:v>
      </x:c>
    </x:row>
    <x:row r="28" ht="42" customHeight="1">
      <x:c r="A28" s="16" t="n">
        <x:v>15</x:v>
      </x:c>
      <x:c r="B28" s="81" t="str">
        <x:v>Place libre</x:v>
      </x:c>
      <x:c r="C28" s="81" t="str">
        <x:v>PNJ</x:v>
      </x:c>
      <x:c r="D28" s="87" t="n">
        <x:v>0</x:v>
      </x:c>
      <x:c r="E28" s="81" t="str">
        <x:v>Non affectée</x:v>
      </x:c>
      <x:c r="F28" s="13" t="str">
        <x:v>Aucune personne créée automatiquement.</x:v>
      </x:c>
      <x:c r="G28" s="13" t="str">
        <x:f>IF(D28&lt;&gt;1,"Hors manifeste",IF(OR(TRIM(B28)="",B28="Place libre",COUNTIFS($B$14:$B$32,B28,$D$14:$D$32,1)&gt;1),"À corriger","Identifié"))</x:f>
        <x:v>Hors manifeste</x:v>
      </x:c>
    </x:row>
    <x:row r="29" ht="42" customHeight="1">
      <x:c r="A29" s="16" t="n">
        <x:v>16</x:v>
      </x:c>
      <x:c r="B29" s="81" t="str">
        <x:v>Place libre</x:v>
      </x:c>
      <x:c r="C29" s="81" t="str">
        <x:v>PNJ</x:v>
      </x:c>
      <x:c r="D29" s="87" t="n">
        <x:v>0</x:v>
      </x:c>
      <x:c r="E29" s="81" t="str">
        <x:v>Non affectée</x:v>
      </x:c>
      <x:c r="F29" s="13" t="str">
        <x:v>Aucune personne créée automatiquement.</x:v>
      </x:c>
      <x:c r="G29" s="13" t="str">
        <x:f>IF(D29&lt;&gt;1,"Hors manifeste",IF(OR(TRIM(B29)="",B29="Place libre",COUNTIFS($B$14:$B$32,B29,$D$14:$D$32,1)&gt;1),"À corriger","Identifié"))</x:f>
        <x:v>Hors manifeste</x:v>
      </x:c>
    </x:row>
    <x:row r="30" ht="42" customHeight="1">
      <x:c r="A30" s="16" t="n">
        <x:v>17</x:v>
      </x:c>
      <x:c r="B30" s="81" t="str">
        <x:v>Place libre</x:v>
      </x:c>
      <x:c r="C30" s="81" t="str">
        <x:v>PNJ</x:v>
      </x:c>
      <x:c r="D30" s="87" t="n">
        <x:v>0</x:v>
      </x:c>
      <x:c r="E30" s="81" t="str">
        <x:v>Non affectée</x:v>
      </x:c>
      <x:c r="F30" s="13" t="str">
        <x:v>Aucune personne créée automatiquement.</x:v>
      </x:c>
      <x:c r="G30" s="13" t="str">
        <x:f>IF(D30&lt;&gt;1,"Hors manifeste",IF(OR(TRIM(B30)="",B30="Place libre",COUNTIFS($B$14:$B$32,B30,$D$14:$D$32,1)&gt;1),"À corriger","Identifié"))</x:f>
        <x:v>Hors manifeste</x:v>
      </x:c>
    </x:row>
    <x:row r="31" ht="42" customHeight="1">
      <x:c r="A31" s="16" t="n">
        <x:v>18</x:v>
      </x:c>
      <x:c r="B31" s="81" t="str">
        <x:v>Place libre</x:v>
      </x:c>
      <x:c r="C31" s="81" t="str">
        <x:v>PNJ</x:v>
      </x:c>
      <x:c r="D31" s="87" t="n">
        <x:v>0</x:v>
      </x:c>
      <x:c r="E31" s="81" t="str">
        <x:v>Non affectée</x:v>
      </x:c>
      <x:c r="F31" s="13" t="str">
        <x:v>Aucune personne créée automatiquement.</x:v>
      </x:c>
      <x:c r="G31" s="13" t="str">
        <x:f>IF(D31&lt;&gt;1,"Hors manifeste",IF(OR(TRIM(B31)="",B31="Place libre",COUNTIFS($B$14:$B$32,B31,$D$14:$D$32,1)&gt;1),"À corriger","Identifié"))</x:f>
        <x:v>Hors manifeste</x:v>
      </x:c>
    </x:row>
    <x:row r="32" ht="42" customHeight="1">
      <x:c r="A32" s="16" t="n">
        <x:v>19</x:v>
      </x:c>
      <x:c r="B32" s="81" t="str">
        <x:v>Place libre</x:v>
      </x:c>
      <x:c r="C32" s="81" t="str">
        <x:v>PNJ</x:v>
      </x:c>
      <x:c r="D32" s="87" t="n">
        <x:v>0</x:v>
      </x:c>
      <x:c r="E32" s="81" t="str">
        <x:v>Non affectée</x:v>
      </x:c>
      <x:c r="F32" s="13" t="str">
        <x:v>Aucune personne créée automatiquement.</x:v>
      </x:c>
      <x:c r="G32" s="13" t="str">
        <x:f>IF(D32&lt;&gt;1,"Hors manifeste",IF(OR(TRIM(B32)="",B32="Place libre",COUNTIFS($B$14:$B$32,B32,$D$14:$D$32,1)&gt;1),"À corriger","Identifié"))</x:f>
        <x:v>Hors manifeste</x:v>
      </x:c>
    </x:row>
    <x:row r="33">
      <x:c r="A33" s="2"/>
      <x:c r="B33" s="2"/>
      <x:c r="C33" s="2"/>
      <x:c r="D33" s="2"/>
      <x:c r="E33" s="2"/>
      <x:c r="F33" s="2"/>
    </x:row>
    <x:row r="34" ht="34" customHeight="1">
      <x:c r="A34" s="2" t="str">
        <x:v>Règle</x:v>
      </x:c>
      <x:c r="B34" s="88" t="str">
        <x:v>7 / 13 / 19 personnes au total. Les partenaires MP et les visiteurs occupent les mêmes places. Déconnexion et absence n’autorisent ni pillage hors ligne ni copie d’objets.</x:v>
      </x:c>
      <x:c r="C34" s="88"/>
      <x:c r="D34" s="88"/>
      <x:c r="E34" s="88"/>
      <x:c r="F34" s="88"/>
    </x:row>
    <x:row r="35">
      <x:c r="A35" s="2"/>
      <x:c r="B35" s="88"/>
      <x:c r="C35" s="88"/>
      <x:c r="D35" s="88"/>
      <x:c r="E35" s="88"/>
      <x:c r="F35" s="88"/>
    </x:row>
  </x:sheetData>
  <x:conditionalFormatting sqref="E9:E10">
    <x:cfRule type="containsText" dxfId="5" priority="1" operator="containsText" text="dépassée"/>
    <x:cfRule type="containsText" dxfId="6" priority="2" operator="containsText" text="invalide"/>
    <x:cfRule type="containsText" dxfId="7" priority="3" operator="containsText" text="manquants"/>
    <x:cfRule type="containsText" dxfId="9" priority="5" operator="containsText" text="corriger"/>
  </x:conditionalFormatting>
  <x:conditionalFormatting sqref="G14:G32">
    <x:cfRule type="containsText" dxfId="8" priority="4" operator="containsText" text="À corriger"/>
  </x:conditionalFormatting>
  <x:dataValidations count="4">
    <x:dataValidation type="whole" operator="between" sqref="B5">
      <x:formula1>1</x:formula1>
      <x:formula2>3</x:formula2>
    </x:dataValidation>
    <x:dataValidation type="whole" operator="between" sqref="B6:B7">
      <x:formula1>0</x:formula1>
      <x:formula2>1</x:formula2>
    </x:dataValidation>
    <x:dataValidation type="list" sqref="C15:C32">
      <x:formula1>"Joueur,PNJ"</x:formula1>
    </x:dataValidation>
    <x:dataValidation type="whole" operator="between" sqref="D15:D32">
      <x:formula1>0</x:formula1>
      <x:formula2>1</x:formula2>
    </x:dataValidation>
  </x:dataValidations>
  <x:pageMargins left="0.7" right="0.7" top="0.75" bottom="0.75" header="0.3" footer="0.3"/>
</x:worksheet>
</file>

<file path=xl/worksheets/sheet13.xml><?xml version="1.0" encoding="utf-8"?>
<x:worksheet xmlns:x="http://schemas.openxmlformats.org/spreadsheetml/2006/main">
  <x:sheetPr>
    <x:tabColor rgb="FFAB8150"/>
  </x:sheetPr>
  <x:sheetViews>
    <x:sheetView showGridLines="0" workbookViewId="0"/>
  </x:sheetViews>
  <x:sheetFormatPr defaultRowHeight="15"/>
  <x:cols>
    <x:col min="1" max="1" width="33" hidden="0" customWidth="1"/>
    <x:col min="2" max="2" width="65" hidden="0" customWidth="1"/>
    <x:col min="3" max="3" width="4" hidden="0" customWidth="1"/>
    <x:col min="4" max="4" width="36" hidden="0" customWidth="1"/>
    <x:col min="5" max="5" width="34" hidden="0" customWidth="1"/>
    <x:col min="6" max="6" width="12" hidden="0" customWidth="1"/>
  </x:cols>
  <x:sheetData>
    <x:row r="1">
      <x:c r="A1" s="2"/>
      <x:c r="B1" s="2"/>
      <x:c r="C1" s="2"/>
      <x:c r="D1" s="2"/>
      <x:c r="E1" s="2"/>
      <x:c r="F1" s="2"/>
    </x:row>
    <x:row r="2" ht="31" customHeight="1">
      <x:c r="A2" s="3" t="str">
        <x:v>Simuler une équipe de guerre</x:v>
      </x:c>
      <x:c r="B2" s="3"/>
      <x:c r="C2" s="3"/>
      <x:c r="D2" s="3"/>
      <x:c r="E2" s="3"/>
      <x:c r="F2" s="3"/>
    </x:row>
    <x:row r="3">
      <x:c r="A3" s="4"/>
      <x:c r="B3" s="4"/>
      <x:c r="C3" s="4"/>
      <x:c r="D3" s="4"/>
      <x:c r="E3" s="4"/>
      <x:c r="F3" s="4"/>
    </x:row>
    <x:row r="4">
      <x:c r="A4" s="2"/>
      <x:c r="B4" s="2"/>
      <x:c r="C4" s="2"/>
      <x:c r="D4" s="2"/>
      <x:c r="E4" s="2"/>
      <x:c r="F4" s="2"/>
    </x:row>
    <x:row r="5" ht="33" customHeight="1">
      <x:c r="A5" s="13" t="str">
        <x:v>Type d’équipe</x:v>
      </x:c>
      <x:c r="B5" s="81" t="str">
        <x:v>W3-U01</x:v>
      </x:c>
      <x:c r="C5" s="13"/>
      <x:c r="D5" s="13" t="str">
        <x:v>Membres au complet</x:v>
      </x:c>
      <x:c r="E5" s="15" t="n">
        <x:f>IFERROR(INDEX('Unités de guerre'!$D$6:$D$35,MATCH($B$5,'Unités de guerre'!$A$6:$A$35,0)),0)</x:f>
        <x:v>2</x:v>
      </x:c>
      <x:c r="F5" s="2"/>
    </x:row>
    <x:row r="6" ht="33" customHeight="1">
      <x:c r="A6" s="13" t="str">
        <x:v>XP actuelle (0–100)</x:v>
      </x:c>
      <x:c r="B6" s="82" t="n">
        <x:v>40</x:v>
      </x:c>
      <x:c r="C6" s="13"/>
      <x:c r="D6" s="13" t="str">
        <x:v>Attaque de base</x:v>
      </x:c>
      <x:c r="E6" s="15" t="n">
        <x:f>IFERROR(INDEX('Unités de guerre'!$I$6:$I$35,MATCH($B$5,'Unités de guerre'!$A$6:$A$35,0)),0)</x:f>
        <x:v>12</x:v>
      </x:c>
      <x:c r="F6" s="2"/>
    </x:row>
    <x:row r="7" ht="33" customHeight="1">
      <x:c r="A7" s="13" t="str">
        <x:v>Fatigue (0–100)</x:v>
      </x:c>
      <x:c r="B7" s="82" t="n">
        <x:v>20</x:v>
      </x:c>
      <x:c r="C7" s="13"/>
      <x:c r="D7" s="13" t="str">
        <x:v>Défense de base</x:v>
      </x:c>
      <x:c r="E7" s="15" t="n">
        <x:f>IFERROR(INDEX('Unités de guerre'!$J$6:$J$35,MATCH($B$5,'Unités de guerre'!$A$6:$A$35,0)),0)</x:f>
        <x:v>8</x:v>
      </x:c>
      <x:c r="F7" s="2"/>
    </x:row>
    <x:row r="8" ht="33" customHeight="1">
      <x:c r="A8" s="13" t="str">
        <x:v>Membres déployables</x:v>
      </x:c>
      <x:c r="B8" s="82" t="n">
        <x:v>2</x:v>
      </x:c>
      <x:c r="C8" s="13"/>
      <x:c r="D8" s="13" t="str">
        <x:v>Multiplicateur XP</x:v>
      </x:c>
      <x:c r="E8" s="54" t="n">
        <x:f>IF(B6&gt;=INDEX('Paramètres de guerre'!$D$6:$D$36,MATCH("xp_tier_3",'Paramètres de guerre'!$C$6:$C$36,0)),INDEX('Paramètres de guerre'!$D$6:$D$36,MATCH("xp_mult_3",'Paramètres de guerre'!$C$6:$C$36,0)),IF(B6&gt;=INDEX('Paramètres de guerre'!$D$6:$D$36,MATCH("xp_tier_2",'Paramètres de guerre'!$C$6:$C$36,0)),INDEX('Paramètres de guerre'!$D$6:$D$36,MATCH("xp_mult_2",'Paramètres de guerre'!$C$6:$C$36,0)),INDEX('Paramètres de guerre'!$D$6:$D$36,MATCH("xp_mult_1",'Paramètres de guerre'!$C$6:$C$36,0))))</x:f>
        <x:v>1.15</x:v>
      </x:c>
      <x:c r="F8" s="2"/>
    </x:row>
    <x:row r="9" ht="33" customHeight="1">
      <x:c r="A9" s="13" t="str">
        <x:v>RAV disponibles ce tour</x:v>
      </x:c>
      <x:c r="B9" s="82" t="n">
        <x:v>6</x:v>
      </x:c>
      <x:c r="C9" s="13"/>
      <x:c r="D9" s="13" t="str">
        <x:v>Facteur de fatigue</x:v>
      </x:c>
      <x:c r="E9" s="54" t="n">
        <x:f>MAX(INDEX('Paramètres de guerre'!$D$6:$D$36,MATCH("fatigue_floor",'Paramètres de guerre'!$C$6:$C$36,0)),1-B7/INDEX('Paramètres de guerre'!$D$6:$D$36,MATCH("fatigue_divisor",'Paramètres de guerre'!$C$6:$C$36,0)))</x:f>
        <x:v>0.9</x:v>
      </x:c>
      <x:c r="F9" s="2"/>
    </x:row>
    <x:row r="10" ht="33" customHeight="1">
      <x:c r="A10" s="13" t="str">
        <x:v>Besoin RAV du front</x:v>
      </x:c>
      <x:c r="B10" s="82" t="n">
        <x:v>6</x:v>
      </x:c>
      <x:c r="C10" s="13"/>
      <x:c r="D10" s="13" t="str">
        <x:v>Facteur logistique</x:v>
      </x:c>
      <x:c r="E10" s="54" t="n">
        <x:f>IF(AND(B8&gt;0,B10&lt;E14),0,IF(B9&gt;=B10,INDEX('Paramètres de guerre'!$D$6:$D$36,MATCH("supply_factor_full",'Paramètres de guerre'!$C$6:$C$36,0)),INDEX('Paramètres de guerre'!$D$6:$D$36,MATCH("supply_factor_low",'Paramètres de guerre'!$C$6:$C$36,0))))</x:f>
        <x:v>1</x:v>
      </x:c>
      <x:c r="F10" s="2"/>
    </x:row>
    <x:row r="11" ht="33" customHeight="1">
      <x:c r="A11" s="13" t="str">
        <x:v>Bonus terrain (%)</x:v>
      </x:c>
      <x:c r="B11" s="82" t="n">
        <x:v>10</x:v>
      </x:c>
      <x:c r="C11" s="13"/>
      <x:c r="D11" s="13" t="str">
        <x:v>Part de l’effectif déployable</x:v>
      </x:c>
      <x:c r="E11" s="93" t="n">
        <x:f>IF(E5&gt;0,B8/E5,0)</x:f>
        <x:v>1</x:v>
      </x:c>
      <x:c r="F11" s="2"/>
    </x:row>
    <x:row r="12" ht="33" customHeight="1">
      <x:c r="A12" s="13" t="str">
        <x:v>XP du prochain objectif</x:v>
      </x:c>
      <x:c r="B12" s="82" t="n">
        <x:v>8</x:v>
      </x:c>
      <x:c r="C12" s="13"/>
      <x:c r="D12" s="13" t="str">
        <x:v>Attaque estimée</x:v>
      </x:c>
      <x:c r="E12" s="15" t="n">
        <x:f>IF(OR(E5=0,B8&lt;0,B8&gt;E5,AND(B8&gt;0,B10&lt;E14)),"Entrée à corriger",INT(E6*E8*E9*E10*E11))</x:f>
        <x:v>12</x:v>
      </x:c>
      <x:c r="F12" s="2"/>
    </x:row>
    <x:row r="13" ht="33" customHeight="1">
      <x:c r="A13" s="13"/>
      <x:c r="B13" s="13"/>
      <x:c r="C13" s="13"/>
      <x:c r="D13" s="13" t="str">
        <x:v>Défense estimée</x:v>
      </x:c>
      <x:c r="E13" s="15" t="n">
        <x:f>IF(OR(E5=0,B8&lt;0,B8&gt;E5,AND(B8&gt;0,B10&lt;E14)),"Entrée à corriger",INT(E7*E8*E9*E10*E11*(1+MIN(INDEX('Paramètres de guerre'!$D$6:$D$36,MATCH("terrain_bonus_cap",'Paramètres de guerre'!$C$6:$C$36,0)),B11)/100)))</x:f>
        <x:v>9</x:v>
      </x:c>
      <x:c r="F13" s="2"/>
    </x:row>
    <x:row r="14" ht="33" customHeight="1">
      <x:c r="A14" s="13"/>
      <x:c r="B14" s="13"/>
      <x:c r="C14" s="13"/>
      <x:c r="D14" s="13" t="str">
        <x:v>Entretien de l’équipe (RAV)</x:v>
      </x:c>
      <x:c r="E14" s="15" t="n">
        <x:f>IFERROR(INDEX('Unités de guerre'!$G$6:$G$35,MATCH($B$5,'Unités de guerre'!$A$6:$A$35,0)),0)</x:f>
        <x:v>1</x:v>
      </x:c>
      <x:c r="F14" s="2"/>
    </x:row>
    <x:row r="15" ht="33" customHeight="1">
      <x:c r="A15" s="13"/>
      <x:c r="B15" s="13"/>
      <x:c r="C15" s="13"/>
      <x:c r="D15" s="13" t="str">
        <x:v>Coût de commandement (PC)</x:v>
      </x:c>
      <x:c r="E15" s="15" t="n">
        <x:f>IFERROR(INDEX('Unités de guerre'!$E$6:$E$35,MATCH($B$5,'Unités de guerre'!$A$6:$A$35,0)),0)</x:f>
        <x:v>2</x:v>
      </x:c>
      <x:c r="F15" s="2"/>
    </x:row>
    <x:row r="16" ht="33" customHeight="1">
      <x:c r="A16" s="13"/>
      <x:c r="B16" s="13"/>
      <x:c r="C16" s="13"/>
      <x:c r="D16" s="13" t="str">
        <x:v>XP après le prochain objectif</x:v>
      </x:c>
      <x:c r="E16" s="15" t="n">
        <x:f>IF(AND(B8&gt;0,B8&lt;=E5,B10&gt;=E14),MIN(INDEX('Paramètres de guerre'!$D$6:$D$36,MATCH("xp_max",'Paramètres de guerre'!$C$6:$C$36,0)),B6+B12),B6)</x:f>
        <x:v>48</x:v>
      </x:c>
      <x:c r="F16" s="2"/>
    </x:row>
    <x:row r="17" ht="33" customHeight="1">
      <x:c r="A17" s="13"/>
      <x:c r="B17" s="13"/>
      <x:c r="C17" s="13"/>
      <x:c r="D17" s="13" t="str">
        <x:v>Palier après cet objectif</x:v>
      </x:c>
      <x:c r="E17" s="13" t="str">
        <x:f>IF(E16&gt;=INDEX('Paramètres de guerre'!$D$6:$D$36,MATCH("xp_tier_3",'Paramètres de guerre'!$C$6:$C$36,0)),"Palier III",IF(E16&gt;=INDEX('Paramètres de guerre'!$D$6:$D$36,MATCH("xp_tier_2",'Paramètres de guerre'!$C$6:$C$36,0)),"Palier II","Palier I"))</x:f>
        <x:v>Palier II</x:v>
      </x:c>
      <x:c r="F17" s="2"/>
    </x:row>
    <x:row r="18" ht="33" customHeight="1">
      <x:c r="A18" s="13"/>
      <x:c r="B18" s="13"/>
      <x:c r="C18" s="13"/>
      <x:c r="D18" s="13"/>
      <x:c r="E18" s="13"/>
      <x:c r="F18" s="2"/>
    </x:row>
    <x:row r="19" ht="33" customHeight="1">
      <x:c r="A19" s="13"/>
      <x:c r="B19" s="13"/>
      <x:c r="C19" s="13"/>
      <x:c r="D19" s="13"/>
      <x:c r="E19" s="13"/>
      <x:c r="F19" s="2"/>
    </x:row>
    <x:row r="20" ht="33" customHeight="1">
      <x:c r="A20" s="13"/>
      <x:c r="B20" s="13"/>
      <x:c r="C20" s="13"/>
      <x:c r="D20" s="13" t="str">
        <x:v>État du calcul</x:v>
      </x:c>
      <x:c r="E20" s="13" t="str">
        <x:f>IF(E5=0,"Identifiant inconnu",IF(OR(B8&lt;0,B8&gt;E5),"Effectif invalide",IF(B8=0,"Équipe sans membre déployable",IF(B10&lt;E14,"Besoin de front incohérent","Estimation calculée"))))</x:f>
        <x:v>Estimation calculée</x:v>
      </x:c>
      <x:c r="F20" s="2"/>
    </x:row>
    <x:row r="21">
      <x:c r="A21" s="13"/>
      <x:c r="B21" s="13"/>
      <x:c r="C21" s="13"/>
      <x:c r="D21" s="13"/>
      <x:c r="E21" s="13"/>
      <x:c r="F21" s="2"/>
    </x:row>
    <x:row r="22" ht="72" customHeight="1">
      <x:c r="A22" s="13" t="str">
        <x:v>Interprétation</x:v>
      </x:c>
      <x:c r="B22" s="13" t="str">
        <x:v>Le terrain, les ordres, l’information et le combat réellement joué décident de la bataille. Les valeurs servent à comparer des hypothèses. L’XP vient d’un objectif identifié et ne peut être réclamée à nouveau dans un autre mode.</x:v>
      </x:c>
      <x:c r="C22" s="13"/>
      <x:c r="D22" s="13"/>
      <x:c r="E22" s="13"/>
      <x:c r="F22" s="2"/>
    </x:row>
    <x:row r="23">
      <x:c r="A23" s="13"/>
      <x:c r="B23" s="13"/>
      <x:c r="C23" s="13"/>
      <x:c r="D23" s="13"/>
      <x:c r="E23" s="13"/>
      <x:c r="F23" s="2"/>
    </x:row>
    <x:row r="24" ht="88" customHeight="1">
      <x:c r="A24" s="13" t="str">
        <x:v>Ravitaillement</x:v>
      </x:c>
      <x:c r="B24" s="13" t="str">
        <x:v>Le besoin du front inclut une seule fois toutes ses équipes présentes, y compris les garnisons. Le coût E14 indique la part de cette équipe ; il ne doit pas être ajouté deux fois. Une recrue ne restitue pas automatiquement le vétéran perdu.</x:v>
      </x:c>
      <x:c r="C24" s="13"/>
      <x:c r="D24" s="13"/>
      <x:c r="E24" s="13"/>
      <x:c r="F24" s="2"/>
    </x:row>
    <x:row r="25">
      <x:c r="A25" s="13"/>
      <x:c r="B25" s="13"/>
      <x:c r="C25" s="13"/>
      <x:c r="D25" s="13"/>
      <x:c r="E25" s="13"/>
      <x:c r="F25" s="2"/>
    </x:row>
    <x:row r="26">
      <x:c r="A26" s="2"/>
      <x:c r="B26" s="2"/>
      <x:c r="C26" s="2"/>
      <x:c r="D26" s="2"/>
      <x:c r="E26" s="2"/>
      <x:c r="F26" s="2"/>
    </x:row>
  </x:sheetData>
  <x:conditionalFormatting sqref="E20:E20">
    <x:cfRule type="containsText" dxfId="10" priority="1" operator="containsText" text="invalide"/>
    <x:cfRule type="containsText" dxfId="11" priority="2" operator="containsText" text="inconnu"/>
    <x:cfRule type="containsText" dxfId="12" priority="3" operator="containsText" text="incohérent"/>
  </x:conditionalFormatting>
  <x:dataValidations count="6">
    <x:dataValidation type="list" sqref="B5">
      <x:formula1>"W3-U01,W3-U02,W3-U03,W3-U04,W3-U05,W3-U06,W3-U07,W3-U08,W3-U09,W3-U10,W3-U11,W3-U12,W3-U13,W3-U14,W3-U15,W3-U16,W3-U17,W3-U18,W3-U19,W3-U20,W3-U21,W3-U22,W3-U23,W3-U24,W3-U25,W3-U26,W3-U27,W3-U28,W3-U29,W3-U30"</x:formula1>
    </x:dataValidation>
    <x:dataValidation type="whole" operator="between" sqref="B6:B7">
      <x:formula1>0</x:formula1>
      <x:formula2>100</x:formula2>
    </x:dataValidation>
    <x:dataValidation type="whole" operator="between" sqref="B8">
      <x:formula1>0</x:formula1>
      <x:formula2>3</x:formula2>
    </x:dataValidation>
    <x:dataValidation type="whole" operator="between" sqref="B9:B10">
      <x:formula1>0</x:formula1>
      <x:formula2>120</x:formula2>
    </x:dataValidation>
    <x:dataValidation type="whole" operator="between" sqref="B11">
      <x:formula1>0</x:formula1>
      <x:formula2>30</x:formula2>
    </x:dataValidation>
    <x:dataValidation type="whole" operator="between" sqref="B12">
      <x:formula1>0</x:formula1>
      <x:formula2>12</x:formula2>
    </x:dataValidation>
  </x:dataValidations>
  <x:pageMargins left="0.7" right="0.7" top="0.75" bottom="0.75" header="0.3" footer="0.3"/>
</x:worksheet>
</file>

<file path=xl/worksheets/sheet14.xml><?xml version="1.0" encoding="utf-8"?>
<x:worksheet xmlns:x="http://schemas.openxmlformats.org/spreadsheetml/2006/main">
  <x:sheetPr>
    <x:tabColor rgb="FF824F4C"/>
  </x:sheetPr>
  <x:sheetViews>
    <x:sheetView showGridLines="0" workbookViewId="0">
      <x:pane xSplit="2" ySplit="8" topLeftCell="C9" activePane="bottomRight" state="frozen"/>
    </x:sheetView>
  </x:sheetViews>
  <x:sheetFormatPr defaultRowHeight="15"/>
  <x:cols>
    <x:col min="1" max="1" width="9" hidden="0" customWidth="1"/>
    <x:col min="2" max="2" width="62" hidden="0" customWidth="1"/>
    <x:col min="3" max="3" width="19" hidden="0" customWidth="1"/>
    <x:col min="4" max="4" width="15" hidden="0" customWidth="1"/>
    <x:col min="5" max="5" width="17" hidden="0" customWidth="1"/>
    <x:col min="6" max="6" width="16" hidden="0" customWidth="1"/>
    <x:col min="7" max="7" width="23" hidden="0" customWidth="1"/>
    <x:col min="8" max="8" width="22" hidden="0" customWidth="1"/>
    <x:col min="9" max="9" width="16" hidden="0" customWidth="1"/>
    <x:col min="10" max="10" width="23" hidden="0" customWidth="1"/>
    <x:col min="11" max="11" width="23" hidden="0" customWidth="1"/>
    <x:col min="12" max="12" width="16" hidden="0" customWidth="1"/>
    <x:col min="13" max="13" width="56" hidden="0" customWidth="1"/>
  </x:cols>
  <x:sheetData>
    <x:row r="1">
      <x:c r="A1" s="2"/>
      <x:c r="B1" s="2"/>
      <x:c r="C1" s="2"/>
      <x:c r="D1" s="2"/>
      <x:c r="E1" s="2"/>
      <x:c r="F1" s="2"/>
      <x:c r="G1" s="2"/>
      <x:c r="H1" s="2"/>
    </x:row>
    <x:row r="2" ht="31" customHeight="1">
      <x:c r="A2" s="3" t="str">
        <x:v>Campagne de Korthas — douze tours</x:v>
      </x:c>
      <x:c r="B2" s="3"/>
      <x:c r="C2" s="3"/>
      <x:c r="D2" s="3"/>
      <x:c r="E2" s="3"/>
      <x:c r="F2" s="3"/>
      <x:c r="G2" s="3"/>
      <x:c r="H2" s="3"/>
    </x:row>
    <x:row r="3">
      <x:c r="A3" s="4"/>
      <x:c r="B3" s="4"/>
      <x:c r="C3" s="4"/>
      <x:c r="D3" s="4"/>
      <x:c r="E3" s="4"/>
      <x:c r="F3" s="4"/>
      <x:c r="G3" s="4"/>
      <x:c r="H3" s="4"/>
    </x:row>
    <x:row r="4">
      <x:c r="A4" s="2"/>
      <x:c r="B4" s="2"/>
      <x:c r="C4" s="2"/>
      <x:c r="D4" s="2"/>
      <x:c r="E4" s="2"/>
      <x:c r="F4" s="2"/>
      <x:c r="G4" s="2"/>
      <x:c r="H4" s="2"/>
    </x:row>
    <x:row r="5">
      <x:c r="A5" s="2" t="str">
        <x:v>RAV début</x:v>
      </x:c>
      <x:c r="B5" s="76" t="n">
        <x:v>80</x:v>
      </x:c>
      <x:c r="C5" s="2"/>
      <x:c r="D5" s="2" t="str">
        <x:v>Capacité du front</x:v>
      </x:c>
      <x:c r="E5" s="2" t="n">
        <x:f>INDEX('Paramètres de guerre'!$D$6:$D$36,MATCH("rav_cap",'Paramètres de guerre'!$C$6:$C$36,0))</x:f>
        <x:v>120</x:v>
      </x:c>
      <x:c r="F5" s="2"/>
      <x:c r="G5" s="2" t="str">
        <x:v>Stock final (RAV)</x:v>
      </x:c>
      <x:c r="H5" s="2" t="n">
        <x:f>I20</x:f>
        <x:v>68</x:v>
      </x:c>
      <x:c r="I5" s="2"/>
      <x:c r="J5" s="2" t="str">
        <x:v>Zones encore tenues</x:v>
      </x:c>
      <x:c r="K5" s="2" t="n">
        <x:f>C20</x:f>
        <x:v>2</x:v>
      </x:c>
      <x:c r="L5" s="2"/>
      <x:c r="M5" s="2"/>
    </x:row>
    <x:row r="6">
      <x:c r="A6" s="2"/>
      <x:c r="B6" s="2"/>
      <x:c r="C6" s="2"/>
      <x:c r="D6" s="2"/>
      <x:c r="E6" s="2"/>
      <x:c r="F6" s="2"/>
      <x:c r="G6" s="2"/>
      <x:c r="H6" s="2"/>
      <x:c r="I6" s="2"/>
      <x:c r="J6" s="2"/>
      <x:c r="K6" s="2"/>
      <x:c r="L6" s="2"/>
      <x:c r="M6" s="2"/>
    </x:row>
    <x:row r="7">
      <x:c r="A7" s="2"/>
      <x:c r="B7" s="2"/>
      <x:c r="C7" s="2"/>
      <x:c r="D7" s="2"/>
      <x:c r="E7" s="2"/>
      <x:c r="F7" s="2"/>
      <x:c r="G7" s="2"/>
      <x:c r="H7" s="2"/>
      <x:c r="I7" s="2"/>
      <x:c r="J7" s="2"/>
      <x:c r="K7" s="2"/>
      <x:c r="L7" s="2"/>
      <x:c r="M7" s="2"/>
    </x:row>
    <x:row r="8" ht="48" customHeight="1">
      <x:c r="A8" s="51" t="str">
        <x:v>Tour</x:v>
      </x:c>
      <x:c r="B8" s="52" t="str">
        <x:v>Action jouée / hypothèse</x:v>
      </x:c>
      <x:c r="C8" s="52" t="str">
        <x:v>Zones tenues après</x:v>
      </x:c>
      <x:c r="D8" s="52" t="str">
        <x:v>RAV début</x:v>
      </x:c>
      <x:c r="E8" s="52" t="str">
        <x:v>Revenu relié</x:v>
      </x:c>
      <x:c r="F8" s="52" t="str">
        <x:v>Livraison</x:v>
      </x:c>
      <x:c r="G8" s="52" t="str">
        <x:v>Entretien des équipes</x:v>
      </x:c>
      <x:c r="H8" s="52" t="str">
        <x:v>Coût opération</x:v>
      </x:c>
      <x:c r="I8" s="52" t="str">
        <x:v>RAV fin</x:v>
      </x:c>
      <x:c r="J8" s="52" t="str">
        <x:v>Besoin non couvert</x:v>
      </x:c>
      <x:c r="K8" s="52" t="str">
        <x:v>Excédent hors capacité</x:v>
      </x:c>
      <x:c r="L8" s="52" t="str">
        <x:v>PC engagés</x:v>
      </x:c>
      <x:c r="M8" s="53" t="str">
        <x:v>Conséquence persistante</x:v>
      </x:c>
    </x:row>
    <x:row r="9" ht="96" customHeight="1">
      <x:c r="A9" s="15" t="n">
        <x:v>1</x:v>
      </x:c>
      <x:c r="B9" s="13" t="str">
        <x:v>Observer K02 depuis K01 ; équipeU01 en déplacement, U07 etU19 gardent le débarcadère.</x:v>
      </x:c>
      <x:c r="C9" s="82" t="n">
        <x:v>1</x:v>
      </x:c>
      <x:c r="D9" s="15" t="n">
        <x:f>$B$5</x:f>
        <x:v>80</x:v>
      </x:c>
      <x:c r="E9" s="82" t="n">
        <x:v>6</x:v>
      </x:c>
      <x:c r="F9" s="82" t="n">
        <x:v>0</x:v>
      </x:c>
      <x:c r="G9" s="82" t="n">
        <x:v>5</x:v>
      </x:c>
      <x:c r="H9" s="82" t="n">
        <x:v>2</x:v>
      </x:c>
      <x:c r="I9" s="15" t="n">
        <x:f>MIN($E$5,MAX(0,D9+E9+F9-G9-H9))</x:f>
        <x:v>79</x:v>
      </x:c>
      <x:c r="J9" s="15" t="n">
        <x:f>MAX(0,G9+H9-D9-E9-F9)</x:f>
        <x:v>0</x:v>
      </x:c>
      <x:c r="K9" s="15" t="n">
        <x:f>MAX(0,D9+E9+F9-G9-H9-$E$5)</x:f>
        <x:v>0</x:v>
      </x:c>
      <x:c r="L9" s="82" t="n">
        <x:v>8</x:v>
      </x:c>
      <x:c r="M9" s="13" t="str">
        <x:v>K01 connu ; K02 observé.</x:v>
      </x:c>
    </x:row>
    <x:row r="10" ht="96" customHeight="1">
      <x:c r="A10" s="15" t="n">
        <x:v>2</x:v>
      </x:c>
      <x:c r="B10" s="13" t="str">
        <x:v>U07 etU01 gagnent le combat de K02 ; U07 reste sur place, U01 revient vers K01.</x:v>
      </x:c>
      <x:c r="C10" s="82" t="n">
        <x:v>2</x:v>
      </x:c>
      <x:c r="D10" s="15" t="n">
        <x:f>I9</x:f>
        <x:v>79</x:v>
      </x:c>
      <x:c r="E10" s="82" t="n">
        <x:v>6</x:v>
      </x:c>
      <x:c r="F10" s="82" t="n">
        <x:v>0</x:v>
      </x:c>
      <x:c r="G10" s="82" t="n">
        <x:v>5</x:v>
      </x:c>
      <x:c r="H10" s="82" t="n">
        <x:v>8</x:v>
      </x:c>
      <x:c r="I10" s="15" t="n">
        <x:f>MIN($E$5,MAX(0,D10+E10+F10-G10-H10))</x:f>
        <x:v>72</x:v>
      </x:c>
      <x:c r="J10" s="15" t="n">
        <x:f>MAX(0,G10+H10-D10-E10-F10)</x:f>
        <x:v>0</x:v>
      </x:c>
      <x:c r="K10" s="15" t="n">
        <x:f>MAX(0,D10+E10+F10-G10-H10-$E$5)</x:f>
        <x:v>0</x:v>
      </x:c>
      <x:c r="L10" s="82" t="n">
        <x:v>8</x:v>
      </x:c>
      <x:c r="M10" s="13" t="str">
        <x:v>K01 etK02 occupés par des équipes identifiées.</x:v>
      </x:c>
    </x:row>
    <x:row r="11" ht="96" customHeight="1">
      <x:c r="A11" s="15" t="n">
        <x:v>3</x:v>
      </x:c>
      <x:c r="B11" s="13" t="str">
        <x:v>U19 termine une cache après acheminement des pièces ; l’objet et son stock restent au débarcadère.</x:v>
      </x:c>
      <x:c r="C11" s="82" t="n">
        <x:v>2</x:v>
      </x:c>
      <x:c r="D11" s="15" t="n">
        <x:f>I10</x:f>
        <x:v>72</x:v>
      </x:c>
      <x:c r="E11" s="82" t="n">
        <x:v>7</x:v>
      </x:c>
      <x:c r="F11" s="82" t="n">
        <x:v>0</x:v>
      </x:c>
      <x:c r="G11" s="82" t="n">
        <x:v>5</x:v>
      </x:c>
      <x:c r="H11" s="82" t="n">
        <x:v>10</x:v>
      </x:c>
      <x:c r="I11" s="15" t="n">
        <x:f>MIN($E$5,MAX(0,D11+E11+F11-G11-H11))</x:f>
        <x:v>64</x:v>
      </x:c>
      <x:c r="J11" s="15" t="n">
        <x:f>MAX(0,G11+H11-D11-E11-F11)</x:f>
        <x:v>0</x:v>
      </x:c>
      <x:c r="K11" s="15" t="n">
        <x:f>MAX(0,D11+E11+F11-G11-H11-$E$5)</x:f>
        <x:v>0</x:v>
      </x:c>
      <x:c r="L11" s="82" t="n">
        <x:v>8</x:v>
      </x:c>
      <x:c r="M11" s="13" t="str">
        <x:v>Troisième tour sans nouvelle prise ; chantier fini.</x:v>
      </x:c>
    </x:row>
    <x:row r="12" ht="96" customHeight="1">
      <x:c r="A12" s="15" t="n">
        <x:v>4</x:v>
      </x:c>
      <x:c r="B12" s="13" t="str">
        <x:v>U01 traverse le lien K01–K07, remplit l’objectif local puis reste présent à K07.</x:v>
      </x:c>
      <x:c r="C12" s="82" t="n">
        <x:v>3</x:v>
      </x:c>
      <x:c r="D12" s="15" t="n">
        <x:f>I11</x:f>
        <x:v>64</x:v>
      </x:c>
      <x:c r="E12" s="82" t="n">
        <x:v>7</x:v>
      </x:c>
      <x:c r="F12" s="82" t="n">
        <x:v>0</x:v>
      </x:c>
      <x:c r="G12" s="82" t="n">
        <x:v>5</x:v>
      </x:c>
      <x:c r="H12" s="82" t="n">
        <x:v>8</x:v>
      </x:c>
      <x:c r="I12" s="15" t="n">
        <x:f>MIN($E$5,MAX(0,D12+E12+F12-G12-H12))</x:f>
        <x:v>58</x:v>
      </x:c>
      <x:c r="J12" s="15" t="n">
        <x:f>MAX(0,G12+H12-D12-E12-F12)</x:f>
        <x:v>0</x:v>
      </x:c>
      <x:c r="K12" s="15" t="n">
        <x:f>MAX(0,D12+E12+F12-G12-H12-$E$5)</x:f>
        <x:v>0</x:v>
      </x:c>
      <x:c r="L12" s="82" t="n">
        <x:v>8</x:v>
      </x:c>
      <x:c r="M12" s="13" t="str">
        <x:v>K07 possède une source de3 RAV ; son revenu commence au tour suivant.</x:v>
      </x:c>
    </x:row>
    <x:row r="13" ht="96" customHeight="1">
      <x:c r="A13" s="15" t="n">
        <x:v>5</x:v>
      </x:c>
      <x:c r="B13" s="13" t="str">
        <x:v>Un convoi livre12 RAV. Le recrutementU06 est engagé pour8 RAV et une préparation de livraison coûte2 RAV.</x:v>
      </x:c>
      <x:c r="C13" s="82" t="n">
        <x:v>3</x:v>
      </x:c>
      <x:c r="D13" s="15" t="n">
        <x:f>I12</x:f>
        <x:v>58</x:v>
      </x:c>
      <x:c r="E13" s="82" t="n">
        <x:v>10</x:v>
      </x:c>
      <x:c r="F13" s="82" t="n">
        <x:v>12</x:v>
      </x:c>
      <x:c r="G13" s="82" t="n">
        <x:v>5</x:v>
      </x:c>
      <x:c r="H13" s="82" t="n">
        <x:v>10</x:v>
      </x:c>
      <x:c r="I13" s="15" t="n">
        <x:f>MIN($E$5,MAX(0,D13+E13+F13-G13-H13))</x:f>
        <x:v>65</x:v>
      </x:c>
      <x:c r="J13" s="15" t="n">
        <x:f>MAX(0,G13+H13-D13-E13-F13)</x:f>
        <x:v>0</x:v>
      </x:c>
      <x:c r="K13" s="15" t="n">
        <x:f>MAX(0,D13+E13+F13-G13-H13-$E$5)</x:f>
        <x:v>0</x:v>
      </x:c>
      <x:c r="L13" s="82" t="n">
        <x:v>8</x:v>
      </x:c>
      <x:c r="M13" s="13" t="str">
        <x:v>U06 en préparation ; aucune présence supplémentaire sur la carte.</x:v>
      </x:c>
    </x:row>
    <x:row r="14" ht="96" customHeight="1">
      <x:c r="A14" s="15" t="n">
        <x:v>6</x:v>
      </x:c>
      <x:c r="B14" s="13" t="str">
        <x:v>U01 repousse un assaut limité à K07 ; aucun quatrième territoire n’est pris.</x:v>
      </x:c>
      <x:c r="C14" s="82" t="n">
        <x:v>3</x:v>
      </x:c>
      <x:c r="D14" s="15" t="n">
        <x:f>I13</x:f>
        <x:v>65</x:v>
      </x:c>
      <x:c r="E14" s="82" t="n">
        <x:v>10</x:v>
      </x:c>
      <x:c r="F14" s="82" t="n">
        <x:v>0</x:v>
      </x:c>
      <x:c r="G14" s="82" t="n">
        <x:v>5</x:v>
      </x:c>
      <x:c r="H14" s="82" t="n">
        <x:v>6</x:v>
      </x:c>
      <x:c r="I14" s="15" t="n">
        <x:f>MIN($E$5,MAX(0,D14+E14+F14-G14-H14))</x:f>
        <x:v>64</x:v>
      </x:c>
      <x:c r="J14" s="15" t="n">
        <x:f>MAX(0,G14+H14-D14-E14-F14)</x:f>
        <x:v>0</x:v>
      </x:c>
      <x:c r="K14" s="15" t="n">
        <x:f>MAX(0,D14+E14+F14-G14-H14-$E$5)</x:f>
        <x:v>0</x:v>
      </x:c>
      <x:c r="L14" s="82" t="n">
        <x:v>8</x:v>
      </x:c>
      <x:c r="M14" s="13" t="str">
        <x:v>Les pertes adverses sont conservées ; la source reste reliée.</x:v>
      </x:c>
    </x:row>
    <x:row r="15" ht="96" customHeight="1">
      <x:c r="A15" s="15" t="n">
        <x:v>7</x:v>
      </x:c>
      <x:c r="B15" s="13" t="str">
        <x:v>U06 arrive après deux tours de préparation et son trajet ; il reconnaît K08 depuis K07.</x:v>
      </x:c>
      <x:c r="C15" s="82" t="n">
        <x:v>3</x:v>
      </x:c>
      <x:c r="D15" s="15" t="n">
        <x:f>I14</x:f>
        <x:v>64</x:v>
      </x:c>
      <x:c r="E15" s="82" t="n">
        <x:v>10</x:v>
      </x:c>
      <x:c r="F15" s="82" t="n">
        <x:v>0</x:v>
      </x:c>
      <x:c r="G15" s="82" t="n">
        <x:v>6</x:v>
      </x:c>
      <x:c r="H15" s="82" t="n">
        <x:v>2</x:v>
      </x:c>
      <x:c r="I15" s="15" t="n">
        <x:f>MIN($E$5,MAX(0,D15+E15+F15-G15-H15))</x:f>
        <x:v>66</x:v>
      </x:c>
      <x:c r="J15" s="15" t="n">
        <x:f>MAX(0,G15+H15-D15-E15-F15)</x:f>
        <x:v>0</x:v>
      </x:c>
      <x:c r="K15" s="15" t="n">
        <x:f>MAX(0,D15+E15+F15-G15-H15-$E$5)</x:f>
        <x:v>0</x:v>
      </x:c>
      <x:c r="L15" s="82" t="n">
        <x:v>10</x:v>
      </x:c>
      <x:c r="M15" s="13" t="str">
        <x:v>U06 rejoint la force réelle ; entretien passe de5 à 6 RAV.</x:v>
      </x:c>
    </x:row>
    <x:row r="16" ht="96" customHeight="1">
      <x:c r="A16" s="15" t="n">
        <x:v>8</x:v>
      </x:c>
      <x:c r="B16" s="13" t="str">
        <x:v>U06 et le héros gagnent l’objectif de K08 ; U06 y maintient la présence requise.</x:v>
      </x:c>
      <x:c r="C16" s="82" t="n">
        <x:v>4</x:v>
      </x:c>
      <x:c r="D16" s="15" t="n">
        <x:f>I15</x:f>
        <x:v>66</x:v>
      </x:c>
      <x:c r="E16" s="82" t="n">
        <x:v>10</x:v>
      </x:c>
      <x:c r="F16" s="82" t="n">
        <x:v>0</x:v>
      </x:c>
      <x:c r="G16" s="82" t="n">
        <x:v>6</x:v>
      </x:c>
      <x:c r="H16" s="82" t="n">
        <x:v>8</x:v>
      </x:c>
      <x:c r="I16" s="15" t="n">
        <x:f>MIN($E$5,MAX(0,D16+E16+F16-G16-H16))</x:f>
        <x:v>62</x:v>
      </x:c>
      <x:c r="J16" s="15" t="n">
        <x:f>MAX(0,G16+H16-D16-E16-F16)</x:f>
        <x:v>0</x:v>
      </x:c>
      <x:c r="K16" s="15" t="n">
        <x:f>MAX(0,D16+E16+F16-G16-H16-$E$5)</x:f>
        <x:v>0</x:v>
      </x:c>
      <x:c r="L16" s="82" t="n">
        <x:v>10</x:v>
      </x:c>
      <x:c r="M16" s="13" t="str">
        <x:v>Quatre équipes dans quatre postes ; pas de garnison inventée.</x:v>
      </x:c>
    </x:row>
    <x:row r="17" ht="96" customHeight="1">
      <x:c r="A17" s="15" t="n">
        <x:v>9</x:v>
      </x:c>
      <x:c r="B17" s="13" t="str">
        <x:v>Le héros aide une réparation de passage pendant que chaque équipe garde sa position.</x:v>
      </x:c>
      <x:c r="C17" s="82" t="n">
        <x:v>4</x:v>
      </x:c>
      <x:c r="D17" s="15" t="n">
        <x:f>I16</x:f>
        <x:v>62</x:v>
      </x:c>
      <x:c r="E17" s="82" t="n">
        <x:v>11</x:v>
      </x:c>
      <x:c r="F17" s="82" t="n">
        <x:v>0</x:v>
      </x:c>
      <x:c r="G17" s="82" t="n">
        <x:v>6</x:v>
      </x:c>
      <x:c r="H17" s="82" t="n">
        <x:v>6</x:v>
      </x:c>
      <x:c r="I17" s="15" t="n">
        <x:f>MIN($E$5,MAX(0,D17+E17+F17-G17-H17))</x:f>
        <x:v>61</x:v>
      </x:c>
      <x:c r="J17" s="15" t="n">
        <x:f>MAX(0,G17+H17-D17-E17-F17)</x:f>
        <x:v>0</x:v>
      </x:c>
      <x:c r="K17" s="15" t="n">
        <x:f>MAX(0,D17+E17+F17-G17-H17-$E$5)</x:f>
        <x:v>0</x:v>
      </x:c>
      <x:c r="L17" s="82" t="n">
        <x:v>10</x:v>
      </x:c>
      <x:c r="M17" s="13" t="str">
        <x:v>Aucun gain de zone ; entretien et fatigue justifient une pause.</x:v>
      </x:c>
    </x:row>
    <x:row r="18" ht="96" customHeight="1">
      <x:c r="A18" s="15" t="n">
        <x:v>10</x:v>
      </x:c>
      <x:c r="B18" s="13" t="str">
        <x:v>Une contre-attaque force U06 à quitter K08 vers K07 ; les survivants restent inscrits au front.</x:v>
      </x:c>
      <x:c r="C18" s="82" t="n">
        <x:v>3</x:v>
      </x:c>
      <x:c r="D18" s="15" t="n">
        <x:f>I17</x:f>
        <x:v>61</x:v>
      </x:c>
      <x:c r="E18" s="82" t="n">
        <x:v>11</x:v>
      </x:c>
      <x:c r="F18" s="82" t="n">
        <x:v>0</x:v>
      </x:c>
      <x:c r="G18" s="82" t="n">
        <x:v>6</x:v>
      </x:c>
      <x:c r="H18" s="82" t="n">
        <x:v>8</x:v>
      </x:c>
      <x:c r="I18" s="15" t="n">
        <x:f>MIN($E$5,MAX(0,D18+E18+F18-G18-H18))</x:f>
        <x:v>58</x:v>
      </x:c>
      <x:c r="J18" s="15" t="n">
        <x:f>MAX(0,G18+H18-D18-E18-F18)</x:f>
        <x:v>0</x:v>
      </x:c>
      <x:c r="K18" s="15" t="n">
        <x:f>MAX(0,D18+E18+F18-G18-H18-$E$5)</x:f>
        <x:v>0</x:v>
      </x:c>
      <x:c r="L18" s="82" t="n">
        <x:v>10</x:v>
      </x:c>
      <x:c r="M18" s="13" t="str">
        <x:v>K08 perd son occupation du joueur ; sa connaissance reste conservée.</x:v>
      </x:c>
    </x:row>
    <x:row r="19" ht="96" customHeight="1">
      <x:c r="A19" s="15" t="n">
        <x:v>11</x:v>
      </x:c>
      <x:c r="B19" s="13" t="str">
        <x:v>Un transport livre10 RAV ; les équipes réorganisent les postes et dépensent4 RAV au retour.</x:v>
      </x:c>
      <x:c r="C19" s="82" t="n">
        <x:v>3</x:v>
      </x:c>
      <x:c r="D19" s="15" t="n">
        <x:f>I18</x:f>
        <x:v>58</x:v>
      </x:c>
      <x:c r="E19" s="82" t="n">
        <x:v>10</x:v>
      </x:c>
      <x:c r="F19" s="82" t="n">
        <x:v>10</x:v>
      </x:c>
      <x:c r="G19" s="82" t="n">
        <x:v>6</x:v>
      </x:c>
      <x:c r="H19" s="82" t="n">
        <x:v>4</x:v>
      </x:c>
      <x:c r="I19" s="15" t="n">
        <x:f>MIN($E$5,MAX(0,D19+E19+F19-G19-H19))</x:f>
        <x:v>68</x:v>
      </x:c>
      <x:c r="J19" s="15" t="n">
        <x:f>MAX(0,G19+H19-D19-E19-F19)</x:f>
        <x:v>0</x:v>
      </x:c>
      <x:c r="K19" s="15" t="n">
        <x:f>MAX(0,D19+E19+F19-G19-H19-$E$5)</x:f>
        <x:v>0</x:v>
      </x:c>
      <x:c r="L19" s="82" t="n">
        <x:v>10</x:v>
      </x:c>
      <x:c r="M19" s="13" t="str">
        <x:v>Trois zones encore occupées ; la perte du seuil ne réinitialise rien.</x:v>
      </x:c>
    </x:row>
    <x:row r="20" ht="96" customHeight="1">
      <x:c r="A20" s="15" t="n">
        <x:v>12</x:v>
      </x:c>
      <x:c r="B20" s="13" t="str">
        <x:v>Un groupe allié rencontré reprend K02 ; U07 rejoint le débarcadère. Le joueur garde K01 etK07.</x:v>
      </x:c>
      <x:c r="C20" s="82" t="n">
        <x:v>2</x:v>
      </x:c>
      <x:c r="D20" s="15" t="n">
        <x:f>I19</x:f>
        <x:v>68</x:v>
      </x:c>
      <x:c r="E20" s="82" t="n">
        <x:v>10</x:v>
      </x:c>
      <x:c r="F20" s="82" t="n">
        <x:v>0</x:v>
      </x:c>
      <x:c r="G20" s="82" t="n">
        <x:v>6</x:v>
      </x:c>
      <x:c r="H20" s="82" t="n">
        <x:v>4</x:v>
      </x:c>
      <x:c r="I20" s="15" t="n">
        <x:f>MIN($E$5,MAX(0,D20+E20+F20-G20-H20))</x:f>
        <x:v>68</x:v>
      </x:c>
      <x:c r="J20" s="15" t="n">
        <x:f>MAX(0,G20+H20-D20-E20-F20)</x:f>
        <x:v>0</x:v>
      </x:c>
      <x:c r="K20" s="15" t="n">
        <x:f>MAX(0,D20+E20+F20-G20-H20-$E$5)</x:f>
        <x:v>0</x:v>
      </x:c>
      <x:c r="L20" s="82" t="n">
        <x:v>10</x:v>
      </x:c>
      <x:c r="M20" s="13" t="str">
        <x:v>Transmission réelle, front limité et guerre facultative conclue.</x:v>
      </x:c>
    </x:row>
    <x:row r="21">
      <x:c r="A21" s="2"/>
      <x:c r="B21" s="2"/>
      <x:c r="C21" s="2"/>
      <x:c r="D21" s="2"/>
      <x:c r="E21" s="2"/>
      <x:c r="F21" s="2"/>
      <x:c r="G21" s="2"/>
      <x:c r="H21" s="2"/>
      <x:c r="I21" s="2"/>
      <x:c r="J21" s="2"/>
      <x:c r="K21" s="2"/>
      <x:c r="L21" s="2"/>
      <x:c r="M21" s="2"/>
    </x:row>
    <x:row r="22" ht="90" customHeight="1">
      <x:c r="A22" s="2" t="str">
        <x:v>Lecture</x:v>
      </x:c>
      <x:c r="B22" s="13" t="str">
        <x:v>Revenus uniquement des zones contrôlées au début du tour et réellement reliées. Modifier un résultat tactique impose aussi de modifier les hypothèses de revenu, de pertes et de présence concernées ; ce tableau ne joue pas les combats à votre place.</x:v>
      </x:c>
      <x:c r="C22" s="2"/>
      <x:c r="D22" s="2"/>
      <x:c r="E22" s="2"/>
      <x:c r="F22" s="2"/>
      <x:c r="G22" s="2"/>
      <x:c r="H22" s="2"/>
      <x:c r="I22" s="2"/>
      <x:c r="J22" s="2"/>
      <x:c r="K22" s="2"/>
      <x:c r="L22" s="2"/>
      <x:c r="M22" s="2"/>
    </x:row>
    <x:row r="23">
      <x:c r="A23" s="2"/>
      <x:c r="B23" s="2"/>
      <x:c r="C23" s="2"/>
      <x:c r="D23" s="2"/>
      <x:c r="E23" s="2"/>
      <x:c r="F23" s="2"/>
      <x:c r="G23" s="2"/>
      <x:c r="H23" s="2"/>
      <x:c r="I23" s="2"/>
      <x:c r="J23" s="2"/>
      <x:c r="K23" s="2"/>
      <x:c r="L23" s="2"/>
      <x:c r="M23" s="2"/>
    </x:row>
  </x:sheetData>
  <x:conditionalFormatting sqref="J9:J20">
    <x:cfRule type="cellIs" dxfId="13" priority="1" operator="greaterThan">
      <x:formula>0</x:formula>
    </x:cfRule>
  </x:conditionalFormatting>
  <x:dataValidations count="4">
    <x:dataValidation type="whole" operator="between" sqref="B5">
      <x:formula1>0</x:formula1>
      <x:formula2>120</x:formula2>
    </x:dataValidation>
    <x:dataValidation type="whole" operator="between" sqref="C9:C20">
      <x:formula1>0</x:formula1>
      <x:formula2>36</x:formula2>
    </x:dataValidation>
    <x:dataValidation type="whole" operator="between" sqref="E9:H20">
      <x:formula1>0</x:formula1>
      <x:formula2>120</x:formula2>
    </x:dataValidation>
    <x:dataValidation type="whole" operator="between" sqref="L9:L20">
      <x:formula1>0</x:formula1>
      <x:formula2>24</x:formula2>
    </x:dataValidation>
  </x:dataValidations>
  <x:pageMargins left="0.7" right="0.7" top="0.75" bottom="0.75" header="0.3" footer="0.3"/>
</x:worksheet>
</file>

<file path=xl/worksheets/sheet15.xml><?xml version="1.0" encoding="utf-8"?>
<x:worksheet xmlns:x="http://schemas.openxmlformats.org/spreadsheetml/2006/main">
  <x:sheetPr>
    <x:tabColor rgb="FF824F4C"/>
  </x:sheetPr>
  <x:sheetViews>
    <x:sheetView showGridLines="0" workbookViewId="0"/>
  </x:sheetViews>
  <x:sheetFormatPr defaultRowHeight="15"/>
  <x:cols>
    <x:col min="1" max="1" width="6" hidden="0" customWidth="1"/>
    <x:col min="2" max="2" width="27" hidden="0" customWidth="1"/>
    <x:col min="3" max="3" width="27" hidden="0" customWidth="1"/>
    <x:col min="4" max="4" width="27" hidden="0" customWidth="1"/>
    <x:col min="5" max="5" width="27" hidden="0" customWidth="1"/>
    <x:col min="6" max="6" width="27" hidden="0" customWidth="1"/>
    <x:col min="7" max="7" width="27" hidden="0" customWidth="1"/>
  </x:cols>
  <x:sheetData>
    <x:row r="1">
      <x:c r="A1" s="2"/>
      <x:c r="B1" s="2"/>
      <x:c r="C1" s="2"/>
      <x:c r="D1" s="2"/>
      <x:c r="E1" s="2"/>
      <x:c r="F1" s="2"/>
      <x:c r="G1" s="2"/>
    </x:row>
    <x:row r="2" ht="31" customHeight="1">
      <x:c r="A2" s="3" t="str">
        <x:v>Korthas — carte des 36 territoires</x:v>
      </x:c>
      <x:c r="B2" s="3"/>
      <x:c r="C2" s="3"/>
      <x:c r="D2" s="3"/>
      <x:c r="E2" s="3"/>
      <x:c r="F2" s="3"/>
      <x:c r="G2" s="3"/>
    </x:row>
    <x:row r="3">
      <x:c r="A3" s="4"/>
      <x:c r="B3" s="4"/>
      <x:c r="C3" s="4"/>
      <x:c r="D3" s="4"/>
      <x:c r="E3" s="4"/>
      <x:c r="F3" s="4"/>
      <x:c r="G3" s="4"/>
    </x:row>
    <x:row r="4">
      <x:c r="A4" s="2" t="str">
        <x:v>Disposition de conception ; les 70 passages détaillés définissent les routes et leurs conditions.</x:v>
      </x:c>
      <x:c r="B4" s="2"/>
      <x:c r="C4" s="2"/>
      <x:c r="D4" s="2"/>
      <x:c r="E4" s="2"/>
      <x:c r="F4" s="2"/>
      <x:c r="G4" s="2"/>
    </x:row>
    <x:row r="5">
      <x:c r="A5" s="2"/>
      <x:c r="B5" s="2"/>
      <x:c r="C5" s="2"/>
      <x:c r="D5" s="2"/>
      <x:c r="E5" s="2"/>
      <x:c r="F5" s="2"/>
      <x:c r="G5" s="2"/>
      <x:c r="H5" s="2"/>
    </x:row>
    <x:row r="6" ht="104" customHeight="1">
      <x:c r="A6" s="2"/>
      <x:c r="B6" s="96" t="str">
        <x:v>W3-K01
Débarcadère du Premier Écho
Joueur après débarquement</x:v>
      </x:c>
      <x:c r="C6" s="96" t="str">
        <x:v>W3-K02
Escalier des Lames
CL5</x:v>
      </x:c>
      <x:c r="D6" s="96" t="str">
        <x:v>W3-K03
Corniche à Deux Vents
CL5</x:v>
      </x:c>
      <x:c r="E6" s="96" t="str">
        <x:v>W3-K04
Sommet de l’Œil Fendu
CL5</x:v>
      </x:c>
      <x:c r="F6" s="96" t="str">
        <x:v>W3-K05
Faille du Guide
CL5</x:v>
      </x:c>
      <x:c r="G6" s="96" t="str">
        <x:v>W3-K06
Passage du Hurlement
CL5</x:v>
      </x:c>
      <x:c r="H6" s="2"/>
    </x:row>
    <x:row r="7" ht="104" customHeight="1">
      <x:c r="A7" s="2"/>
      <x:c r="B7" s="99" t="str">
        <x:v>W3-K07
Citerne des Trois Reflets
CL2</x:v>
      </x:c>
      <x:c r="C7" s="99" t="str">
        <x:v>W3-K08
Conduite Dormante
CL2</x:v>
      </x:c>
      <x:c r="D7" s="99" t="str">
        <x:v>W3-K09
Bassin Fendu
CL2</x:v>
      </x:c>
      <x:c r="E7" s="99" t="str">
        <x:v>W3-K10
Tour de Vapeur
CL2</x:v>
      </x:c>
      <x:c r="F7" s="99" t="str">
        <x:v>W3-K11
Pont des Filtres
CL2</x:v>
      </x:c>
      <x:c r="G7" s="99" t="str">
        <x:v>W3-K12
Source sous la Roche
CL2</x:v>
      </x:c>
      <x:c r="H7" s="2"/>
    </x:row>
    <x:row r="8" ht="104" customHeight="1">
      <x:c r="A8" s="2"/>
      <x:c r="B8" s="102" t="str">
        <x:v>W3-K13
Pied des Piliers
CL3</x:v>
      </x:c>
      <x:c r="C8" s="102" t="str">
        <x:v>W3-K14
Passerelle Cassée
CL3</x:v>
      </x:c>
      <x:c r="D8" s="102" t="str">
        <x:v>W3-K15
Nid de Guet
CL3</x:v>
      </x:c>
      <x:c r="E8" s="102" t="str">
        <x:v>W3-K16
Racines Étranglées
CL3</x:v>
      </x:c>
      <x:c r="F8" s="102" t="str">
        <x:v>W3-K17
Cime des Signaux
CL3</x:v>
      </x:c>
      <x:c r="G8" s="102" t="str">
        <x:v>W3-K18
Chute des Cordages
CL3</x:v>
      </x:c>
      <x:c r="H8" s="2"/>
    </x:row>
    <x:row r="9" ht="104" customHeight="1">
      <x:c r="A9" s="2"/>
      <x:c r="B9" s="105" t="str">
        <x:v>W3-K19
Ponton des Retours
CL4</x:v>
      </x:c>
      <x:c r="C9" s="105" t="str">
        <x:v>W3-K20
Îlot des Lanternes
CL4</x:v>
      </x:c>
      <x:c r="D9" s="105" t="str">
        <x:v>W3-K21
Chenal du Silencieux
CL4</x:v>
      </x:c>
      <x:c r="E9" s="105" t="str">
        <x:v>W3-K22
Digue aux Marques
CL4</x:v>
      </x:c>
      <x:c r="F9" s="105" t="str">
        <x:v>W3-K23
Maison des Pêcheurs
CL4</x:v>
      </x:c>
      <x:c r="G9" s="105" t="str">
        <x:v>W3-K24
Seuil des Eaux Rouges
CL4</x:v>
      </x:c>
      <x:c r="H9" s="2"/>
    </x:row>
    <x:row r="10" ht="104" customHeight="1">
      <x:c r="A10" s="2"/>
      <x:c r="B10" s="108" t="str">
        <x:v>W3-K25
Cour des Pièces
CL15</x:v>
      </x:c>
      <x:c r="C10" s="108" t="str">
        <x:v>W3-K26
Forge Éteinte
CL15</x:v>
      </x:c>
      <x:c r="D10" s="108" t="str">
        <x:v>W3-K27
Rails de la Charge
CL15</x:v>
      </x:c>
      <x:c r="E10" s="108" t="str">
        <x:v>W3-K28
Porte des Chaînes
CL15</x:v>
      </x:c>
      <x:c r="F10" s="108" t="str">
        <x:v>W3-K29
Atelier des Masques
CL15</x:v>
      </x:c>
      <x:c r="G10" s="108" t="str">
        <x:v>W3-K30
Réserve Scellée
CL15</x:v>
      </x:c>
      <x:c r="H10" s="2"/>
    </x:row>
    <x:row r="11" ht="104" customHeight="1">
      <x:c r="A11" s="2"/>
      <x:c r="B11" s="111" t="str">
        <x:v>W3-K31
Plaine des Trois Ombres
CL12</x:v>
      </x:c>
      <x:c r="C11" s="111" t="str">
        <x:v>W3-K32
Colonnes Couchées
CL12</x:v>
      </x:c>
      <x:c r="D11" s="111" t="str">
        <x:v>W3-K33
Couloir du Défi
CL12</x:v>
      </x:c>
      <x:c r="E11" s="111" t="str">
        <x:v>W3-K34
Poste des Porteurs
CL12</x:v>
      </x:c>
      <x:c r="F11" s="111" t="str">
        <x:v>W3-K35
Portail de la Coalition
CL12</x:v>
      </x:c>
      <x:c r="G11" s="111" t="str">
        <x:v>W3-K36
Champ du Dernier Appel
CL12</x:v>
      </x:c>
      <x:c r="H11" s="2"/>
    </x:row>
    <x:row r="12">
      <x:c r="A12" s="2"/>
      <x:c r="B12" s="2"/>
      <x:c r="C12" s="2"/>
      <x:c r="D12" s="2"/>
      <x:c r="E12" s="2"/>
      <x:c r="F12" s="2"/>
      <x:c r="G12" s="2"/>
      <x:c r="H12" s="2"/>
    </x:row>
    <x:row r="13">
      <x:c r="A13" s="2"/>
      <x:c r="B13" s="2"/>
      <x:c r="C13" s="2"/>
      <x:c r="D13" s="2"/>
      <x:c r="E13" s="2"/>
      <x:c r="F13" s="2"/>
      <x:c r="G13" s="2"/>
      <x:c r="H13" s="2"/>
    </x:row>
    <x:row r="14">
      <x:c r="A14" s="2"/>
      <x:c r="B14" s="88" t="str">
        <x:v>Occupation ≠ propriété des habitants</x:v>
      </x:c>
      <x:c r="C14" s="88"/>
      <x:c r="D14" s="88"/>
      <x:c r="E14" s="88"/>
      <x:c r="F14" s="88"/>
      <x:c r="G14" s="88"/>
      <x:c r="H14" s="2"/>
    </x:row>
    <x:row r="15">
      <x:c r="A15" s="2"/>
      <x:c r="B15" s="88"/>
      <x:c r="C15" s="88"/>
      <x:c r="D15" s="88"/>
      <x:c r="E15" s="88"/>
      <x:c r="F15" s="88"/>
      <x:c r="G15" s="88"/>
      <x:c r="H15" s="2"/>
    </x:row>
    <x:row r="16">
      <x:c r="A16" s="2"/>
      <x:c r="B16" s="88" t="str">
        <x:v>Lire les règles et les passages dans leurs onglets.</x:v>
      </x:c>
      <x:c r="C16" s="88"/>
      <x:c r="D16" s="88"/>
      <x:c r="E16" s="88"/>
      <x:c r="F16" s="88"/>
      <x:c r="G16" s="88"/>
      <x:c r="H16" s="2"/>
    </x:row>
    <x:row r="17">
      <x:c r="A17" s="2"/>
      <x:c r="B17" s="2"/>
      <x:c r="C17" s="2"/>
      <x:c r="D17" s="2"/>
      <x:c r="E17" s="2"/>
      <x:c r="F17" s="2"/>
      <x:c r="G17" s="2"/>
      <x:c r="H17" s="2"/>
    </x:row>
  </x:sheetData>
  <x:pageMargins left="0.7" right="0.7" top="0.75" bottom="0.75" header="0.3" footer="0.3"/>
</x:worksheet>
</file>

<file path=xl/worksheets/sheet16.xml><?xml version="1.0" encoding="utf-8"?>
<x:worksheet xmlns:x="http://schemas.openxmlformats.org/spreadsheetml/2006/main">
  <x:sheetPr>
    <x:tabColor rgb="FFAB8150"/>
  </x:sheetPr>
  <x:sheetViews>
    <x:sheetView showGridLines="0" workbookViewId="0"/>
  </x:sheetViews>
  <x:sheetFormatPr defaultRowHeight="15"/>
  <x:cols>
    <x:col min="1" max="1" width="30" hidden="0" customWidth="1"/>
    <x:col min="2" max="2" width="68" hidden="0" customWidth="1"/>
    <x:col min="3" max="3" width="4" hidden="0" customWidth="1"/>
    <x:col min="4" max="4" width="31" hidden="0" customWidth="1"/>
    <x:col min="5" max="5" width="24" hidden="0" customWidth="1"/>
    <x:col min="6" max="6" width="10" hidden="0" customWidth="1"/>
  </x:cols>
  <x:sheetData>
    <x:row r="1">
      <x:c r="A1" s="2"/>
      <x:c r="B1" s="2"/>
      <x:c r="C1" s="2"/>
      <x:c r="D1" s="2"/>
      <x:c r="E1" s="2"/>
      <x:c r="F1" s="2"/>
    </x:row>
    <x:row r="2" ht="31" customHeight="1">
      <x:c r="A2" s="3" t="str">
        <x:v>Réglages des simulateurs</x:v>
      </x:c>
      <x:c r="B2" s="3"/>
      <x:c r="C2" s="3"/>
      <x:c r="D2" s="3"/>
      <x:c r="E2" s="3"/>
      <x:c r="F2" s="3"/>
    </x:row>
    <x:row r="3">
      <x:c r="A3" s="4"/>
      <x:c r="B3" s="4"/>
      <x:c r="C3" s="4"/>
      <x:c r="D3" s="4"/>
      <x:c r="E3" s="4"/>
      <x:c r="F3" s="4"/>
    </x:row>
    <x:row r="4">
      <x:c r="A4" s="2"/>
      <x:c r="B4" s="2"/>
      <x:c r="C4" s="2"/>
      <x:c r="D4" s="2"/>
      <x:c r="E4" s="2"/>
      <x:c r="F4" s="2"/>
    </x:row>
    <x:row r="5" ht="48" customHeight="1">
      <x:c r="A5" s="73" t="str">
        <x:v>Rang du projet</x:v>
      </x:c>
      <x:c r="B5" s="75" t="str">
        <x:v>Ordre</x:v>
      </x:c>
      <x:c r="C5" s="2"/>
      <x:c r="D5" s="73" t="str">
        <x:v>Palier du navire</x:v>
      </x:c>
      <x:c r="E5" s="75" t="str">
        <x:v>Personnes au total</x:v>
      </x:c>
      <x:c r="F5" s="2"/>
    </x:row>
    <x:row r="6">
      <x:c r="A6" s="2" t="str">
        <x:v>Youngling</x:v>
      </x:c>
      <x:c r="B6" s="79" t="n">
        <x:v>1</x:v>
      </x:c>
      <x:c r="C6" s="2"/>
      <x:c r="D6" s="79" t="n">
        <x:v>1</x:v>
      </x:c>
      <x:c r="E6" s="79" t="n">
        <x:v>7</x:v>
      </x:c>
      <x:c r="F6" s="2"/>
    </x:row>
    <x:row r="7">
      <x:c r="A7" s="2" t="str">
        <x:v>Unblooded</x:v>
      </x:c>
      <x:c r="B7" s="79" t="n">
        <x:v>2</x:v>
      </x:c>
      <x:c r="C7" s="2"/>
      <x:c r="D7" s="79" t="n">
        <x:v>2</x:v>
      </x:c>
      <x:c r="E7" s="79" t="n">
        <x:v>13</x:v>
      </x:c>
      <x:c r="F7" s="2"/>
    </x:row>
    <x:row r="8">
      <x:c r="A8" s="2" t="str">
        <x:v>Young Blood</x:v>
      </x:c>
      <x:c r="B8" s="79" t="n">
        <x:v>3</x:v>
      </x:c>
      <x:c r="C8" s="2"/>
      <x:c r="D8" s="79" t="n">
        <x:v>3</x:v>
      </x:c>
      <x:c r="E8" s="79" t="n">
        <x:v>19</x:v>
      </x:c>
      <x:c r="F8" s="2"/>
    </x:row>
    <x:row r="9">
      <x:c r="A9" s="2" t="str">
        <x:v>Blooded</x:v>
      </x:c>
      <x:c r="B9" s="79" t="n">
        <x:v>4</x:v>
      </x:c>
      <x:c r="C9" s="2"/>
      <x:c r="D9" s="2"/>
      <x:c r="E9" s="2"/>
      <x:c r="F9" s="2"/>
    </x:row>
    <x:row r="10">
      <x:c r="A10" s="2" t="str">
        <x:v>Elite</x:v>
      </x:c>
      <x:c r="B10" s="79" t="n">
        <x:v>5</x:v>
      </x:c>
      <x:c r="C10" s="2"/>
      <x:c r="D10" s="2"/>
      <x:c r="E10" s="2"/>
      <x:c r="F10" s="2"/>
    </x:row>
    <x:row r="11">
      <x:c r="A11" s="2" t="str">
        <x:v>Elder</x:v>
      </x:c>
      <x:c r="B11" s="79" t="n">
        <x:v>6</x:v>
      </x:c>
      <x:c r="C11" s="2"/>
      <x:c r="D11" s="2" t="str">
        <x:v>Joueurs MP maximaux</x:v>
      </x:c>
      <x:c r="E11" s="2" t="n">
        <x:v>4</x:v>
      </x:c>
      <x:c r="F11" s="2"/>
    </x:row>
    <x:row r="12">
      <x:c r="A12" s="2" t="str">
        <x:v>Ancient</x:v>
      </x:c>
      <x:c r="B12" s="79" t="n">
        <x:v>7</x:v>
      </x:c>
      <x:c r="C12" s="2"/>
      <x:c r="D12" s="2"/>
      <x:c r="E12" s="2"/>
      <x:c r="F12" s="2"/>
    </x:row>
    <x:row r="13">
      <x:c r="A13" s="2"/>
      <x:c r="B13" s="2"/>
      <x:c r="C13" s="2"/>
      <x:c r="D13" s="2"/>
      <x:c r="E13" s="2"/>
      <x:c r="F13" s="2"/>
    </x:row>
    <x:row r="14">
      <x:c r="A14" s="2"/>
      <x:c r="B14" s="2"/>
      <x:c r="C14" s="2"/>
      <x:c r="D14" s="2"/>
      <x:c r="E14" s="2"/>
      <x:c r="F14" s="2"/>
    </x:row>
    <x:row r="15" ht="66" customHeight="1">
      <x:c r="A15" s="13" t="str">
        <x:v>Origine des valeurs</x:v>
      </x:c>
      <x:c r="B15" s="13" t="str">
        <x:v>Rangs et règles de la bible ; CNS-R03 à CNS-R05 pour les places ; paramètres de guerre dans leur onglet. Ces nombres servent à l’équilibrage du projet.</x:v>
      </x:c>
      <x:c r="C15" s="2"/>
      <x:c r="D15" s="2"/>
      <x:c r="E15" s="2"/>
      <x:c r="F15" s="2"/>
    </x:row>
    <x:row r="16">
      <x:c r="A16" s="13"/>
      <x:c r="B16" s="13"/>
      <x:c r="C16" s="2"/>
      <x:c r="D16" s="2"/>
      <x:c r="E16" s="2"/>
      <x:c r="F16" s="2"/>
    </x:row>
    <x:row r="17" ht="64" customHeight="1">
      <x:c r="A17" s="13" t="str">
        <x:v>Notation RAV / PC</x:v>
      </x:c>
      <x:c r="B17" s="13" t="str">
        <x:v>RAV = ravitaillement abstrait du jeu. PC = points de commandement des équipes déployées. Un effectif blessé ou perdu n’est pas réparé par un changement de mode.</x:v>
      </x:c>
      <x:c r="C17" s="2"/>
      <x:c r="D17" s="2"/>
      <x:c r="E17" s="2"/>
      <x:c r="F17" s="2"/>
    </x:row>
    <x:row r="18">
      <x:c r="A18" s="2"/>
      <x:c r="B18" s="2"/>
      <x:c r="C18" s="2"/>
      <x:c r="D18" s="2"/>
      <x:c r="E18" s="2"/>
      <x:c r="F18" s="2"/>
    </x:row>
    <x:row r="19">
      <x:c r="A19" s="2"/>
      <x:c r="B19" s="2"/>
      <x:c r="C19" s="2"/>
      <x:c r="D19" s="2"/>
      <x:c r="E19" s="2"/>
      <x:c r="F19" s="2"/>
    </x:row>
    <x:row r="20">
      <x:c r="A20" s="2"/>
      <x:c r="B20" s="2"/>
      <x:c r="C20" s="2"/>
      <x:c r="D20" s="2"/>
      <x:c r="E20" s="2"/>
      <x:c r="F20" s="2"/>
    </x:row>
  </x:sheetData>
  <x:pageMargins left="0.7" right="0.7" top="0.75" bottom="0.75" header="0.3" footer="0.3"/>
</x:worksheet>
</file>

<file path=xl/worksheets/sheet17.xml><?xml version="1.0" encoding="utf-8"?>
<x:worksheet xmlns:x="http://schemas.openxmlformats.org/spreadsheetml/2006/main">
  <x:sheetPr>
    <x:tabColor rgb="FF9BA595"/>
  </x:sheetPr>
  <x:sheetViews>
    <x:sheetView showGridLines="0" workbookViewId="0">
      <x:pane ySplit="5" topLeftCell="A6" activePane="bottomLeft" state="frozen"/>
    </x:sheetView>
  </x:sheetViews>
  <x:sheetFormatPr defaultRowHeight="15"/>
  <x:cols>
    <x:col min="1" max="1" width="26" hidden="0" customWidth="1"/>
    <x:col min="2" max="2" width="40" hidden="0" customWidth="1"/>
    <x:col min="3" max="3" width="14" hidden="0" customWidth="1"/>
    <x:col min="4" max="4" width="42" hidden="0" customWidth="1"/>
  </x:cols>
  <x:sheetData>
    <x:row r="1">
      <x:c r="A1" s="2"/>
      <x:c r="B1" s="2"/>
      <x:c r="C1" s="2"/>
      <x:c r="D1" s="2"/>
    </x:row>
    <x:row r="2" ht="31" customHeight="1">
      <x:c r="A2" s="3" t="str">
        <x:v>Tables sources — répertoire</x:v>
      </x:c>
      <x:c r="B2" s="3"/>
      <x:c r="C2" s="3"/>
      <x:c r="D2" s="3"/>
    </x:row>
    <x:row r="3">
      <x:c r="A3" s="4"/>
      <x:c r="B3" s="4"/>
      <x:c r="C3" s="4"/>
      <x:c r="D3" s="4"/>
    </x:row>
    <x:row r="4">
      <x:c r="A4" s="2"/>
      <x:c r="B4" s="2"/>
      <x:c r="C4" s="2"/>
      <x:c r="D4" s="2"/>
    </x:row>
    <x:row r="5" ht="48" customHeight="1">
      <x:c r="A5" s="73" t="str">
        <x:v>Ensemble</x:v>
      </x:c>
      <x:c r="B5" s="74" t="str">
        <x:v>Onglet source</x:v>
      </x:c>
      <x:c r="C5" s="74" t="str">
        <x:v>Fiches</x:v>
      </x:c>
      <x:c r="D5" s="75" t="str">
        <x:v>Table dans les JSON</x:v>
      </x:c>
    </x:row>
    <x:row r="6" ht="28" customHeight="1">
      <x:c r="A6" s="2" t="str">
        <x:v>Histoire</x:v>
      </x:c>
      <x:c r="B6" s="2" t="str">
        <x:v>Les six voies</x:v>
      </x:c>
      <x:c r="C6" s="83" t="n">
        <x:v>6</x:v>
      </x:c>
      <x:c r="D6" s="2" t="str">
        <x:v>origins</x:v>
      </x:c>
    </x:row>
    <x:row r="7" ht="28" customHeight="1">
      <x:c r="A7" s="2" t="str">
        <x:v>Histoire</x:v>
      </x:c>
      <x:c r="B7" s="2" t="str">
        <x:v>Missions des six voies</x:v>
      </x:c>
      <x:c r="C7" s="83" t="n">
        <x:v>216</x:v>
      </x:c>
      <x:c r="D7" s="2" t="str">
        <x:v>origin_missions</x:v>
      </x:c>
    </x:row>
    <x:row r="8" ht="28" customHeight="1">
      <x:c r="A8" s="2" t="str">
        <x:v>Histoire</x:v>
      </x:c>
      <x:c r="B8" s="2" t="str">
        <x:v>Campagne commune</x:v>
      </x:c>
      <x:c r="C8" s="83" t="n">
        <x:v>60</x:v>
      </x:c>
      <x:c r="D8" s="2" t="str">
        <x:v>core_missions</x:v>
      </x:c>
    </x:row>
    <x:row r="9" ht="28" customHeight="1">
      <x:c r="A9" s="2" t="str">
        <x:v>Histoire</x:v>
      </x:c>
      <x:c r="B9" s="2" t="str">
        <x:v>Socle du jeu</x:v>
      </x:c>
      <x:c r="C9" s="83" t="n">
        <x:v>48</x:v>
      </x:c>
      <x:c r="D9" s="2" t="str">
        <x:v>core_rules</x:v>
      </x:c>
    </x:row>
    <x:row r="10" ht="28" customHeight="1">
      <x:c r="A10" s="2" t="str">
        <x:v>Histoire</x:v>
      </x:c>
      <x:c r="B10" s="2" t="str">
        <x:v>Rangs et fonctions</x:v>
      </x:c>
      <x:c r="C10" s="83" t="n">
        <x:v>16</x:v>
      </x:c>
      <x:c r="D10" s="2" t="str">
        <x:v>ranks_roles</x:v>
      </x:c>
    </x:row>
    <x:row r="11" ht="28" customHeight="1">
      <x:c r="A11" s="2" t="str">
        <x:v>Histoire</x:v>
      </x:c>
      <x:c r="B11" s="2" t="str">
        <x:v>Interactions des voies</x:v>
      </x:c>
      <x:c r="C11" s="83" t="n">
        <x:v>60</x:v>
      </x:c>
      <x:c r="D11" s="2" t="str">
        <x:v>origin_interactions</x:v>
      </x:c>
    </x:row>
    <x:row r="12" ht="28" customHeight="1">
      <x:c r="A12" s="2" t="str">
        <x:v>Histoire</x:v>
      </x:c>
      <x:c r="B12" s="2" t="str">
        <x:v>Fins des six voies</x:v>
      </x:c>
      <x:c r="C12" s="83" t="n">
        <x:v>18</x:v>
      </x:c>
      <x:c r="D12" s="2" t="str">
        <x:v>origin_endings</x:v>
      </x:c>
    </x:row>
    <x:row r="13" ht="28" customHeight="1">
      <x:c r="A13" s="2" t="str">
        <x:v>Histoire</x:v>
      </x:c>
      <x:c r="B13" s="2" t="str">
        <x:v>Contrats des clans</x:v>
      </x:c>
      <x:c r="C13" s="83" t="n">
        <x:v>36</x:v>
      </x:c>
      <x:c r="D13" s="2" t="str">
        <x:v>clan_contracts</x:v>
      </x:c>
    </x:row>
    <x:row r="14" ht="28" customHeight="1">
      <x:c r="A14" s="2" t="str">
        <x:v>Histoire</x:v>
      </x:c>
      <x:c r="B14" s="2" t="str">
        <x:v>Règles du Warp</x:v>
      </x:c>
      <x:c r="C14" s="83" t="n">
        <x:v>24</x:v>
      </x:c>
      <x:c r="D14" s="2" t="str">
        <x:v>warp_rules</x:v>
      </x:c>
    </x:row>
    <x:row r="15" ht="28" customHeight="1">
      <x:c r="A15" s="2" t="str">
        <x:v>Histoire</x:v>
      </x:c>
      <x:c r="B15" s="2" t="str">
        <x:v>Époques du Warp</x:v>
      </x:c>
      <x:c r="C15" s="83" t="n">
        <x:v>12</x:v>
      </x:c>
      <x:c r="D15" s="2" t="str">
        <x:v>warp_eras</x:v>
      </x:c>
    </x:row>
    <x:row r="16" ht="28" customHeight="1">
      <x:c r="A16" s="2" t="str">
        <x:v>Histoire</x:v>
      </x:c>
      <x:c r="B16" s="2" t="str">
        <x:v>Missions du Warp</x:v>
      </x:c>
      <x:c r="C16" s="83" t="n">
        <x:v>36</x:v>
      </x:c>
      <x:c r="D16" s="2" t="str">
        <x:v>warp_missions</x:v>
      </x:c>
    </x:row>
    <x:row r="17" ht="28" customHeight="1">
      <x:c r="A17" s="2" t="str">
        <x:v>Histoire</x:v>
      </x:c>
      <x:c r="B17" s="2" t="str">
        <x:v>Chroniques cinéma</x:v>
      </x:c>
      <x:c r="C17" s="83" t="n">
        <x:v>9</x:v>
      </x:c>
      <x:c r="D17" s="2" t="str">
        <x:v>cinema_chronicles</x:v>
      </x:c>
    </x:row>
    <x:row r="18" ht="28" customHeight="1">
      <x:c r="A18" s="2" t="str">
        <x:v>Histoire</x:v>
      </x:c>
      <x:c r="B18" s="2" t="str">
        <x:v>Justice et Enforcers</x:v>
      </x:c>
      <x:c r="C18" s="83" t="n">
        <x:v>24</x:v>
      </x:c>
      <x:c r="D18" s="2" t="str">
        <x:v>justice</x:v>
      </x:c>
    </x:row>
    <x:row r="19" ht="28" customHeight="1">
      <x:c r="A19" s="2" t="str">
        <x:v>Histoire</x:v>
      </x:c>
      <x:c r="B19" s="2" t="str">
        <x:v>THE PIT</x:v>
      </x:c>
      <x:c r="C19" s="83" t="n">
        <x:v>18</x:v>
      </x:c>
      <x:c r="D19" s="2" t="str">
        <x:v>pit</x:v>
      </x:c>
    </x:row>
    <x:row r="20" ht="28" customHeight="1">
      <x:c r="A20" s="2" t="str">
        <x:v>Histoire</x:v>
      </x:c>
      <x:c r="B20" s="2" t="str">
        <x:v>Mausolée et DLC</x:v>
      </x:c>
      <x:c r="C20" s="83" t="n">
        <x:v>16</x:v>
      </x:c>
      <x:c r="D20" s="2" t="str">
        <x:v>dlc_mausoleum</x:v>
      </x:c>
    </x:row>
    <x:row r="21" ht="28" customHeight="1">
      <x:c r="A21" s="2" t="str">
        <x:v>Histoire</x:v>
      </x:c>
      <x:c r="B21" s="2" t="str">
        <x:v>V5 Transitions des voies</x:v>
      </x:c>
      <x:c r="C21" s="83" t="n">
        <x:v>36</x:v>
      </x:c>
      <x:c r="D21" s="2" t="str">
        <x:v>origin_transitions_v5</x:v>
      </x:c>
    </x:row>
    <x:row r="22" ht="28" customHeight="1">
      <x:c r="A22" s="2" t="str">
        <x:v>Histoire</x:v>
      </x:c>
      <x:c r="B22" s="2" t="str">
        <x:v>V5 Arcs historiques</x:v>
      </x:c>
      <x:c r="C22" s="83" t="n">
        <x:v>12</x:v>
      </x:c>
      <x:c r="D22" s="2" t="str">
        <x:v>warp_arcs_v5</x:v>
      </x:c>
    </x:row>
    <x:row r="23" ht="28" customHeight="1">
      <x:c r="A23" s="2" t="str">
        <x:v>Histoire</x:v>
      </x:c>
      <x:c r="B23" s="2" t="str">
        <x:v>V5 Scènes historiques</x:v>
      </x:c>
      <x:c r="C23" s="83" t="n">
        <x:v>36</x:v>
      </x:c>
      <x:c r="D23" s="2" t="str">
        <x:v>warp_arc_steps_v5</x:v>
      </x:c>
    </x:row>
    <x:row r="24" ht="28" customHeight="1">
      <x:c r="A24" s="2" t="str">
        <x:v>Histoire</x:v>
      </x:c>
      <x:c r="B24" s="2" t="str">
        <x:v>V5 Prologue jouable</x:v>
      </x:c>
      <x:c r="C24" s="83" t="n">
        <x:v>12</x:v>
      </x:c>
      <x:c r="D24" s="2" t="str">
        <x:v>prologue_sequences_v5</x:v>
      </x:c>
    </x:row>
    <x:row r="25" ht="28" customHeight="1">
      <x:c r="A25" s="2" t="str">
        <x:v>Histoire</x:v>
      </x:c>
      <x:c r="B25" s="2" t="str">
        <x:v>Parcours complet</x:v>
      </x:c>
      <x:c r="C25" s="83" t="n">
        <x:v>24</x:v>
      </x:c>
      <x:c r="D25" s="2" t="str">
        <x:v>integrated_journey</x:v>
      </x:c>
    </x:row>
    <x:row r="26" ht="28" customHeight="1">
      <x:c r="A26" s="2" t="str">
        <x:v>Mondes</x:v>
      </x:c>
      <x:c r="B26" s="2" t="str">
        <x:v>Régions du Homeworld</x:v>
      </x:c>
      <x:c r="C26" s="83" t="n">
        <x:v>10</x:v>
      </x:c>
      <x:c r="D26" s="2" t="str">
        <x:v>homeworld_regions</x:v>
      </x:c>
    </x:row>
    <x:row r="27" ht="28" customHeight="1">
      <x:c r="A27" s="2" t="str">
        <x:v>Mondes</x:v>
      </x:c>
      <x:c r="B27" s="2" t="str">
        <x:v>Identités des clans</x:v>
      </x:c>
      <x:c r="C27" s="83" t="n">
        <x:v>15</x:v>
      </x:c>
      <x:c r="D27" s="2" t="str">
        <x:v>clans</x:v>
      </x:c>
    </x:row>
    <x:row r="28" ht="28" customHeight="1">
      <x:c r="A28" s="2" t="str">
        <x:v>Mondes</x:v>
      </x:c>
      <x:c r="B28" s="2" t="str">
        <x:v>Les vingt communautés</x:v>
      </x:c>
      <x:c r="C28" s="83" t="n">
        <x:v>20</x:v>
      </x:c>
      <x:c r="D28" s="2" t="str">
        <x:v>communities</x:v>
      </x:c>
    </x:row>
    <x:row r="29" ht="28" customHeight="1">
      <x:c r="A29" s="2" t="str">
        <x:v>Mondes</x:v>
      </x:c>
      <x:c r="B29" s="2" t="str">
        <x:v>Lieux de la cité</x:v>
      </x:c>
      <x:c r="C29" s="83" t="n">
        <x:v>36</x:v>
      </x:c>
      <x:c r="D29" s="2" t="str">
        <x:v>city_locations</x:v>
      </x:c>
    </x:row>
    <x:row r="30" ht="28" customHeight="1">
      <x:c r="A30" s="2" t="str">
        <x:v>Mondes</x:v>
      </x:c>
      <x:c r="B30" s="2" t="str">
        <x:v>Métiers et PNJ</x:v>
      </x:c>
      <x:c r="C30" s="83" t="n">
        <x:v>20</x:v>
      </x:c>
      <x:c r="D30" s="2" t="str">
        <x:v>pnj_roles</x:v>
      </x:c>
    </x:row>
    <x:row r="31" ht="28" customHeight="1">
      <x:c r="A31" s="2" t="str">
        <x:v>Mondes</x:v>
      </x:c>
      <x:c r="B31" s="2" t="str">
        <x:v>Vie et culture</x:v>
      </x:c>
      <x:c r="C31" s="83" t="n">
        <x:v>48</x:v>
      </x:c>
      <x:c r="D31" s="2" t="str">
        <x:v>culture</x:v>
      </x:c>
    </x:row>
    <x:row r="32" ht="28" customHeight="1">
      <x:c r="A32" s="2" t="str">
        <x:v>Mondes</x:v>
      </x:c>
      <x:c r="B32" s="2" t="str">
        <x:v>Cent gardes de clans</x:v>
      </x:c>
      <x:c r="C32" s="83" t="n">
        <x:v>100</x:v>
      </x:c>
      <x:c r="D32" s="2" t="str">
        <x:v>guard_variants</x:v>
      </x:c>
    </x:row>
    <x:row r="33" ht="28" customHeight="1">
      <x:c r="A33" s="2" t="str">
        <x:v>Mondes</x:v>
      </x:c>
      <x:c r="B33" s="2" t="str">
        <x:v>Atlas des mondes</x:v>
      </x:c>
      <x:c r="C33" s="83" t="n">
        <x:v>24</x:v>
      </x:c>
      <x:c r="D33" s="2" t="str">
        <x:v>planets</x:v>
      </x:c>
    </x:row>
    <x:row r="34" ht="28" customHeight="1">
      <x:c r="A34" s="2" t="str">
        <x:v>Mondes</x:v>
      </x:c>
      <x:c r="B34" s="2" t="str">
        <x:v>Les dix bases spatiales</x:v>
      </x:c>
      <x:c r="C34" s="83" t="n">
        <x:v>10</x:v>
      </x:c>
      <x:c r="D34" s="2" t="str">
        <x:v>space_bases</x:v>
      </x:c>
    </x:row>
    <x:row r="35" ht="28" customHeight="1">
      <x:c r="A35" s="2" t="str">
        <x:v>Mondes</x:v>
      </x:c>
      <x:c r="B35" s="2" t="str">
        <x:v>Soixante salles des bases</x:v>
      </x:c>
      <x:c r="C35" s="83" t="n">
        <x:v>60</x:v>
      </x:c>
      <x:c r="D35" s="2" t="str">
        <x:v>base_rooms</x:v>
      </x:c>
    </x:row>
    <x:row r="36" ht="28" customHeight="1">
      <x:c r="A36" s="2" t="str">
        <x:v>Mondes</x:v>
      </x:c>
      <x:c r="B36" s="2" t="str">
        <x:v>Vaisseau personnel</x:v>
      </x:c>
      <x:c r="C36" s="83" t="n">
        <x:v>16</x:v>
      </x:c>
      <x:c r="D36" s="2" t="str">
        <x:v>personal_ship_rooms</x:v>
      </x:c>
    </x:row>
    <x:row r="37" ht="28" customHeight="1">
      <x:c r="A37" s="2" t="str">
        <x:v>Mondes</x:v>
      </x:c>
      <x:c r="B37" s="2" t="str">
        <x:v>Catalogue des vaisseaux</x:v>
      </x:c>
      <x:c r="C37" s="83" t="n">
        <x:v>54</x:v>
      </x:c>
      <x:c r="D37" s="2" t="str">
        <x:v>ship_catalog</x:v>
      </x:c>
    </x:row>
    <x:row r="38" ht="28" customHeight="1">
      <x:c r="A38" s="2" t="str">
        <x:v>Mondes</x:v>
      </x:c>
      <x:c r="B38" s="2" t="str">
        <x:v>Incidents des routes</x:v>
      </x:c>
      <x:c r="C38" s="83" t="n">
        <x:v>36</x:v>
      </x:c>
      <x:c r="D38" s="2" t="str">
        <x:v>space_events</x:v>
      </x:c>
    </x:row>
    <x:row r="39" ht="28" customHeight="1">
      <x:c r="A39" s="2" t="str">
        <x:v>Mondes</x:v>
      </x:c>
      <x:c r="B39" s="2" t="str">
        <x:v>Faune et adversaires</x:v>
      </x:c>
      <x:c r="C39" s="83" t="n">
        <x:v>36</x:v>
      </x:c>
      <x:c r="D39" s="2" t="str">
        <x:v>bestiary</x:v>
      </x:c>
    </x:row>
    <x:row r="40" ht="28" customHeight="1">
      <x:c r="A40" s="2" t="str">
        <x:v>Mondes</x:v>
      </x:c>
      <x:c r="B40" s="2" t="str">
        <x:v>Véhicules et montures</x:v>
      </x:c>
      <x:c r="C40" s="83" t="n">
        <x:v>50</x:v>
      </x:c>
      <x:c r="D40" s="2" t="str">
        <x:v>mobility</x:v>
      </x:c>
    </x:row>
    <x:row r="41" ht="28" customHeight="1">
      <x:c r="A41" s="2" t="str">
        <x:v>Mondes</x:v>
      </x:c>
      <x:c r="B41" s="2" t="str">
        <x:v>Lien des montures</x:v>
      </x:c>
      <x:c r="C41" s="83" t="n">
        <x:v>16</x:v>
      </x:c>
      <x:c r="D41" s="2" t="str">
        <x:v>mount_progression</x:v>
      </x:c>
    </x:row>
    <x:row r="42" ht="28" customHeight="1">
      <x:c r="A42" s="2" t="str">
        <x:v>Mondes</x:v>
      </x:c>
      <x:c r="B42" s="2" t="str">
        <x:v>Game Preserve</x:v>
      </x:c>
      <x:c r="C42" s="83" t="n">
        <x:v>10</x:v>
      </x:c>
      <x:c r="D42" s="2" t="str">
        <x:v>reserves</x:v>
      </x:c>
    </x:row>
    <x:row r="43" ht="28" customHeight="1">
      <x:c r="A43" s="2" t="str">
        <x:v>Mondes</x:v>
      </x:c>
      <x:c r="B43" s="2" t="str">
        <x:v>Cent combattants humains</x:v>
      </x:c>
      <x:c r="C43" s="83" t="n">
        <x:v>100</x:v>
      </x:c>
      <x:c r="D43" s="2" t="str">
        <x:v>human_roster</x:v>
      </x:c>
    </x:row>
    <x:row r="44" ht="28" customHeight="1">
      <x:c r="A44" s="2" t="str">
        <x:v>Mondes</x:v>
      </x:c>
      <x:c r="B44" s="2" t="str">
        <x:v>Armes et outils</x:v>
      </x:c>
      <x:c r="C44" s="83" t="n">
        <x:v>32</x:v>
      </x:c>
      <x:c r="D44" s="2" t="str">
        <x:v>weapons_tools</x:v>
      </x:c>
    </x:row>
    <x:row r="45" ht="28" customHeight="1">
      <x:c r="A45" s="2" t="str">
        <x:v>Mondes</x:v>
      </x:c>
      <x:c r="B45" s="2" t="str">
        <x:v>Xeno Prime</x:v>
      </x:c>
      <x:c r="C45" s="83" t="n">
        <x:v>12</x:v>
      </x:c>
      <x:c r="D45" s="2" t="str">
        <x:v>xeno_zones</x:v>
      </x:c>
    </x:row>
    <x:row r="46" ht="28" customHeight="1">
      <x:c r="A46" s="2" t="str">
        <x:v>Mondes</x:v>
      </x:c>
      <x:c r="B46" s="2" t="str">
        <x:v>Direction musicale</x:v>
      </x:c>
      <x:c r="C46" s="83" t="n">
        <x:v>100</x:v>
      </x:c>
      <x:c r="D46" s="2" t="str">
        <x:v>audio_cues</x:v>
      </x:c>
    </x:row>
    <x:row r="47" ht="28" customHeight="1">
      <x:c r="A47" s="2" t="str">
        <x:v>Mondes</x:v>
      </x:c>
      <x:c r="B47" s="2" t="str">
        <x:v>V5 Arcs des bases spatiales</x:v>
      </x:c>
      <x:c r="C47" s="83" t="n">
        <x:v>30</x:v>
      </x:c>
      <x:c r="D47" s="2" t="str">
        <x:v>base_arcs_v5</x:v>
      </x:c>
    </x:row>
    <x:row r="48" ht="28" customHeight="1">
      <x:c r="A48" s="2" t="str">
        <x:v>Mondes</x:v>
      </x:c>
      <x:c r="B48" s="2" t="str">
        <x:v>V5 Manœuvres spatiales</x:v>
      </x:c>
      <x:c r="C48" s="83" t="n">
        <x:v>24</x:v>
      </x:c>
      <x:c r="D48" s="2" t="str">
        <x:v>space_gestures_v5</x:v>
      </x:c>
    </x:row>
    <x:row r="49" ht="28" customHeight="1">
      <x:c r="A49" s="2" t="str">
        <x:v>Mondes</x:v>
      </x:c>
      <x:c r="B49" s="2" t="str">
        <x:v>V5 Comportements de faune</x:v>
      </x:c>
      <x:c r="C49" s="83" t="n">
        <x:v>36</x:v>
      </x:c>
      <x:c r="D49" s="2" t="str">
        <x:v>fauna_behaviours_v5</x:v>
      </x:c>
    </x:row>
    <x:row r="50" ht="28" customHeight="1">
      <x:c r="A50" s="2" t="str">
        <x:v>Mondes</x:v>
      </x:c>
      <x:c r="B50" s="2" t="str">
        <x:v>V5 Missions des montures</x:v>
      </x:c>
      <x:c r="C50" s="83" t="n">
        <x:v>16</x:v>
      </x:c>
      <x:c r="D50" s="2" t="str">
        <x:v>mount_contracts_v5</x:v>
      </x:c>
    </x:row>
    <x:row r="51" ht="28" customHeight="1">
      <x:c r="A51" s="2" t="str">
        <x:v>Mondes</x:v>
      </x:c>
      <x:c r="B51" s="2" t="str">
        <x:v>V5 Arcs des biomes</x:v>
      </x:c>
      <x:c r="C51" s="83" t="n">
        <x:v>30</x:v>
      </x:c>
      <x:c r="D51" s="2" t="str">
        <x:v>biome_missions_v5</x:v>
      </x:c>
    </x:row>
    <x:row r="52" ht="28" customHeight="1">
      <x:c r="A52" s="2" t="str">
        <x:v>Mondes</x:v>
      </x:c>
      <x:c r="B52" s="2" t="str">
        <x:v>V5 Ressources et économie</x:v>
      </x:c>
      <x:c r="C52" s="83" t="n">
        <x:v>24</x:v>
      </x:c>
      <x:c r="D52" s="2" t="str">
        <x:v>economy_resources_v5</x:v>
      </x:c>
    </x:row>
    <x:row r="53" ht="28" customHeight="1">
      <x:c r="A53" s="2" t="str">
        <x:v>Maison et clan</x:v>
      </x:c>
      <x:c r="B53" s="2" t="str">
        <x:v>Règles de résidence</x:v>
      </x:c>
      <x:c r="C53" s="83" t="n">
        <x:v>24</x:v>
      </x:c>
      <x:c r="D53" s="2" t="str">
        <x:v>home_rules</x:v>
      </x:c>
    </x:row>
    <x:row r="54" ht="28" customHeight="1">
      <x:c r="A54" s="2" t="str">
        <x:v>Maison et clan</x:v>
      </x:c>
      <x:c r="B54" s="2" t="str">
        <x:v>Résidences des tribus</x:v>
      </x:c>
      <x:c r="C54" s="83" t="n">
        <x:v>20</x:v>
      </x:c>
      <x:c r="D54" s="2" t="str">
        <x:v>homes</x:v>
      </x:c>
    </x:row>
    <x:row r="55" ht="28" customHeight="1">
      <x:c r="A55" s="2" t="str">
        <x:v>Maison et clan</x:v>
      </x:c>
      <x:c r="B55" s="2" t="str">
        <x:v>Pièces des maisons</x:v>
      </x:c>
      <x:c r="C55" s="83" t="n">
        <x:v>60</x:v>
      </x:c>
      <x:c r="D55" s="2" t="str">
        <x:v>home_rooms</x:v>
      </x:c>
    </x:row>
    <x:row r="56" ht="28" customHeight="1">
      <x:c r="A56" s="2" t="str">
        <x:v>Maison et clan</x:v>
      </x:c>
      <x:c r="B56" s="2" t="str">
        <x:v>Vie dans la maison</x:v>
      </x:c>
      <x:c r="C56" s="83" t="n">
        <x:v>24</x:v>
      </x:c>
      <x:c r="D56" s="2" t="str">
        <x:v>home_events</x:v>
      </x:c>
    </x:row>
    <x:row r="57" ht="28" customHeight="1">
      <x:c r="A57" s="2" t="str">
        <x:v>Maison et clan</x:v>
      </x:c>
      <x:c r="B57" s="2" t="str">
        <x:v>Règles du navire de clan</x:v>
      </x:c>
      <x:c r="C57" s="83" t="n">
        <x:v>30</x:v>
      </x:c>
      <x:c r="D57" s="2" t="str">
        <x:v>clanship_rules</x:v>
      </x:c>
    </x:row>
    <x:row r="58" ht="28" customHeight="1">
      <x:c r="A58" s="2" t="str">
        <x:v>Maison et clan</x:v>
      </x:c>
      <x:c r="B58" s="2" t="str">
        <x:v>Ponts du navire de clan</x:v>
      </x:c>
      <x:c r="C58" s="83" t="n">
        <x:v>24</x:v>
      </x:c>
      <x:c r="D58" s="2" t="str">
        <x:v>clanship_rooms</x:v>
      </x:c>
    </x:row>
    <x:row r="59" ht="28" customHeight="1">
      <x:c r="A59" s="2" t="str">
        <x:v>Maison et clan</x:v>
      </x:c>
      <x:c r="B59" s="2" t="str">
        <x:v>Équipage incarné</x:v>
      </x:c>
      <x:c r="C59" s="83" t="n">
        <x:v>18</x:v>
      </x:c>
      <x:c r="D59" s="2" t="str">
        <x:v>crew_roles</x:v>
      </x:c>
    </x:row>
    <x:row r="60" ht="28" customHeight="1">
      <x:c r="A60" s="2" t="str">
        <x:v>Maison et clan</x:v>
      </x:c>
      <x:c r="B60" s="2" t="str">
        <x:v>Missions du navire</x:v>
      </x:c>
      <x:c r="C60" s="83" t="n">
        <x:v>24</x:v>
      </x:c>
      <x:c r="D60" s="2" t="str">
        <x:v>clan_ship_missions</x:v>
      </x:c>
    </x:row>
    <x:row r="61" ht="28" customHeight="1">
      <x:c r="A61" s="2" t="str">
        <x:v>Maison et clan</x:v>
      </x:c>
      <x:c r="B61" s="2" t="str">
        <x:v>Gestion du clan</x:v>
      </x:c>
      <x:c r="C61" s="83" t="n">
        <x:v>12</x:v>
      </x:c>
      <x:c r="D61" s="2" t="str">
        <x:v>clan_management</x:v>
      </x:c>
    </x:row>
    <x:row r="62" ht="28" customHeight="1">
      <x:c r="A62" s="2" t="str">
        <x:v>Maison et clan</x:v>
      </x:c>
      <x:c r="B62" s="2" t="str">
        <x:v>Multijoueur futur</x:v>
      </x:c>
      <x:c r="C62" s="83" t="n">
        <x:v>24</x:v>
      </x:c>
      <x:c r="D62" s="2" t="str">
        <x:v>multiplayer_rules</x:v>
      </x:c>
    </x:row>
    <x:row r="63" ht="28" customHeight="1">
      <x:c r="A63" s="2" t="str">
        <x:v>Maison et clan</x:v>
      </x:c>
      <x:c r="B63" s="2" t="str">
        <x:v>Voies maison et clan</x:v>
      </x:c>
      <x:c r="C63" s="83" t="n">
        <x:v>18</x:v>
      </x:c>
      <x:c r="D63" s="2" t="str">
        <x:v>project_synergies</x:v>
      </x:c>
    </x:row>
    <x:row r="64" ht="28" customHeight="1">
      <x:c r="A64" s="2" t="str">
        <x:v>Maison et clan</x:v>
      </x:c>
      <x:c r="B64" s="2" t="str">
        <x:v>V5 Scènes des résidences</x:v>
      </x:c>
      <x:c r="C64" s="83" t="n">
        <x:v>60</x:v>
      </x:c>
      <x:c r="D64" s="2" t="str">
        <x:v>v5_home_scenes</x:v>
      </x:c>
    </x:row>
    <x:row r="65" ht="28" customHeight="1">
      <x:c r="A65" s="2" t="str">
        <x:v>Maison et clan</x:v>
      </x:c>
      <x:c r="B65" s="2" t="str">
        <x:v>V5 Incidents de l’équipage</x:v>
      </x:c>
      <x:c r="C65" s="83" t="n">
        <x:v>24</x:v>
      </x:c>
      <x:c r="D65" s="2" t="str">
        <x:v>v5_crew_incidents</x:v>
      </x:c>
    </x:row>
    <x:row r="66" ht="28" customHeight="1">
      <x:c r="A66" s="2" t="str">
        <x:v>Maison et clan</x:v>
      </x:c>
      <x:c r="B66" s="2" t="str">
        <x:v>V5 Aménagements</x:v>
      </x:c>
      <x:c r="C66" s="83" t="n">
        <x:v>18</x:v>
      </x:c>
      <x:c r="D66" s="2" t="str">
        <x:v>v5_furnishing_recipes</x:v>
      </x:c>
    </x:row>
    <x:row r="67" ht="28" customHeight="1">
      <x:c r="A67" s="2" t="str">
        <x:v>Maison et clan</x:v>
      </x:c>
      <x:c r="B67" s="2" t="str">
        <x:v>V5 Missions collectives</x:v>
      </x:c>
      <x:c r="C67" s="83" t="n">
        <x:v>24</x:v>
      </x:c>
      <x:c r="D67" s="2" t="str">
        <x:v>v5_collective_missions</x:v>
      </x:c>
    </x:row>
    <x:row r="68" ht="28" customHeight="1">
      <x:c r="A68" s="2" t="str">
        <x:v>Trophées</x:v>
      </x:c>
      <x:c r="B68" s="2" t="str">
        <x:v>Règles des trophées</x:v>
      </x:c>
      <x:c r="C68" s="83" t="n">
        <x:v>24</x:v>
      </x:c>
      <x:c r="D68" s="2" t="str">
        <x:v>trophy_rules</x:v>
      </x:c>
    </x:row>
    <x:row r="69" ht="28" customHeight="1">
      <x:c r="A69" s="2" t="str">
        <x:v>Trophées</x:v>
      </x:c>
      <x:c r="B69" s="2" t="str">
        <x:v>Écrans de l’atelier</x:v>
      </x:c>
      <x:c r="C69" s="83" t="n">
        <x:v>16</x:v>
      </x:c>
      <x:c r="D69" s="2" t="str">
        <x:v>trophy_screens</x:v>
      </x:c>
    </x:row>
    <x:row r="70" ht="28" customHeight="1">
      <x:c r="A70" s="2" t="str">
        <x:v>Trophées</x:v>
      </x:c>
      <x:c r="B70" s="2" t="str">
        <x:v>Gestes de l’atelier</x:v>
      </x:c>
      <x:c r="C70" s="83" t="n">
        <x:v>96</x:v>
      </x:c>
      <x:c r="D70" s="2" t="str">
        <x:v>trophy_actions</x:v>
      </x:c>
    </x:row>
    <x:row r="71" ht="28" customHeight="1">
      <x:c r="A71" s="2" t="str">
        <x:v>Trophées</x:v>
      </x:c>
      <x:c r="B71" s="2" t="str">
        <x:v>Familles de trophées</x:v>
      </x:c>
      <x:c r="C71" s="83" t="n">
        <x:v>18</x:v>
      </x:c>
      <x:c r="D71" s="2" t="str">
        <x:v>trophy_families</x:v>
      </x:c>
    </x:row>
    <x:row r="72" ht="28" customHeight="1">
      <x:c r="A72" s="2" t="str">
        <x:v>Trophées</x:v>
      </x:c>
      <x:c r="B72" s="2" t="str">
        <x:v>Histoires des objets</x:v>
      </x:c>
      <x:c r="C72" s="83" t="n">
        <x:v>12</x:v>
      </x:c>
      <x:c r="D72" s="2" t="str">
        <x:v>trophy_stories</x:v>
      </x:c>
    </x:row>
    <x:row r="73" ht="28" customHeight="1">
      <x:c r="A73" s="2" t="str">
        <x:v>Trophées</x:v>
      </x:c>
      <x:c r="B73" s="2" t="str">
        <x:v>Révélations des objets</x:v>
      </x:c>
      <x:c r="C73" s="83" t="n">
        <x:v>48</x:v>
      </x:c>
      <x:c r="D73" s="2" t="str">
        <x:v>trophy_story_steps</x:v>
      </x:c>
    </x:row>
    <x:row r="74" ht="28" customHeight="1">
      <x:c r="A74" s="2" t="str">
        <x:v>Trophées</x:v>
      </x:c>
      <x:c r="B74" s="2" t="str">
        <x:v>Meubles et exposition</x:v>
      </x:c>
      <x:c r="C74" s="83" t="n">
        <x:v>24</x:v>
      </x:c>
      <x:c r="D74" s="2" t="str">
        <x:v>trophy_display</x:v>
      </x:c>
    </x:row>
    <x:row r="75" ht="28" customHeight="1">
      <x:c r="A75" s="2" t="str">
        <x:v>Trophées</x:v>
      </x:c>
      <x:c r="B75" s="2" t="str">
        <x:v>Missions de l’atelier</x:v>
      </x:c>
      <x:c r="C75" s="83" t="n">
        <x:v>12</x:v>
      </x:c>
      <x:c r="D75" s="2" t="str">
        <x:v>trophy_missions</x:v>
      </x:c>
    </x:row>
    <x:row r="76" ht="28" customHeight="1">
      <x:c r="A76" s="2" t="str">
        <x:v>Trophées</x:v>
      </x:c>
      <x:c r="B76" s="2" t="str">
        <x:v>Aides des mini-jeux</x:v>
      </x:c>
      <x:c r="C76" s="83" t="n">
        <x:v>12</x:v>
      </x:c>
      <x:c r="D76" s="2" t="str">
        <x:v>trophy_accessibility</x:v>
      </x:c>
    </x:row>
    <x:row r="77" ht="28" customHeight="1">
      <x:c r="A77" s="2" t="str">
        <x:v>Trophées</x:v>
      </x:c>
      <x:c r="B77" s="2" t="str">
        <x:v>États des trophées</x:v>
      </x:c>
      <x:c r="C77" s="83" t="n">
        <x:v>20</x:v>
      </x:c>
      <x:c r="D77" s="2" t="str">
        <x:v>trophy_state_fields</x:v>
      </x:c>
    </x:row>
    <x:row r="78" ht="28" customHeight="1">
      <x:c r="A78" s="2" t="str">
        <x:v>Trophées</x:v>
      </x:c>
      <x:c r="B78" s="2" t="str">
        <x:v>V5 Enquêtes de trophées</x:v>
      </x:c>
      <x:c r="C78" s="83" t="n">
        <x:v>48</x:v>
      </x:c>
      <x:c r="D78" s="2" t="str">
        <x:v>v5_trophy_chains</x:v>
      </x:c>
    </x:row>
    <x:row r="79" ht="28" customHeight="1">
      <x:c r="A79" s="2" t="str">
        <x:v>Guerre</x:v>
      </x:c>
      <x:c r="B79" s="2" t="str">
        <x:v>Méthode de guerre</x:v>
      </x:c>
      <x:c r="C79" s="83" t="n">
        <x:v>12</x:v>
      </x:c>
      <x:c r="D79" s="2" t="str">
        <x:v>war_method</x:v>
      </x:c>
    </x:row>
    <x:row r="80" ht="28" customHeight="1">
      <x:c r="A80" s="2" t="str">
        <x:v>Guerre</x:v>
      </x:c>
      <x:c r="B80" s="2" t="str">
        <x:v>Paramètres de guerre</x:v>
      </x:c>
      <x:c r="C80" s="83" t="n">
        <x:v>31</x:v>
      </x:c>
      <x:c r="D80" s="2" t="str">
        <x:v>war_parameters</x:v>
      </x:c>
    </x:row>
    <x:row r="81" ht="28" customHeight="1">
      <x:c r="A81" s="2" t="str">
        <x:v>Guerre</x:v>
      </x:c>
      <x:c r="B81" s="2" t="str">
        <x:v>Doctrines des clans</x:v>
      </x:c>
      <x:c r="C81" s="83" t="n">
        <x:v>15</x:v>
      </x:c>
      <x:c r="D81" s="2" t="str">
        <x:v>war_clans</x:v>
      </x:c>
    </x:row>
    <x:row r="82" ht="28" customHeight="1">
      <x:c r="A82" s="2" t="str">
        <x:v>Guerre</x:v>
      </x:c>
      <x:c r="B82" s="2" t="str">
        <x:v>Unités de guerre</x:v>
      </x:c>
      <x:c r="C82" s="83" t="n">
        <x:v>30</x:v>
      </x:c>
      <x:c r="D82" s="2" t="str">
        <x:v>unit_types</x:v>
      </x:c>
    </x:row>
    <x:row r="83" ht="28" customHeight="1">
      <x:c r="A83" s="2" t="str">
        <x:v>Guerre</x:v>
      </x:c>
      <x:c r="B83" s="2" t="str">
        <x:v>V5 Spécialisations des unités</x:v>
      </x:c>
      <x:c r="C83" s="83" t="n">
        <x:v>30</x:v>
      </x:c>
      <x:c r="D83" s="2" t="str">
        <x:v>unit_specializations</x:v>
      </x:c>
    </x:row>
    <x:row r="84" ht="28" customHeight="1">
      <x:c r="A84" s="2" t="str">
        <x:v>Guerre</x:v>
      </x:c>
      <x:c r="B84" s="2" t="str">
        <x:v>Progression militaire</x:v>
      </x:c>
      <x:c r="C84" s="83" t="n">
        <x:v>9</x:v>
      </x:c>
      <x:c r="D84" s="2" t="str">
        <x:v>unit_progression</x:v>
      </x:c>
    </x:row>
    <x:row r="85" ht="28" customHeight="1">
      <x:c r="A85" s="2" t="str">
        <x:v>Guerre</x:v>
      </x:c>
      <x:c r="B85" s="2" t="str">
        <x:v>Structures de guerre</x:v>
      </x:c>
      <x:c r="C85" s="83" t="n">
        <x:v>18</x:v>
      </x:c>
      <x:c r="D85" s="2" t="str">
        <x:v>war_structures</x:v>
      </x:c>
    </x:row>
    <x:row r="86" ht="28" customHeight="1">
      <x:c r="A86" s="2" t="str">
        <x:v>Guerre</x:v>
      </x:c>
      <x:c r="B86" s="2" t="str">
        <x:v>Mondes en guerre</x:v>
      </x:c>
      <x:c r="C86" s="83" t="n">
        <x:v>6</x:v>
      </x:c>
      <x:c r="D86" s="2" t="str">
        <x:v>war_planets</x:v>
      </x:c>
    </x:row>
    <x:row r="87" ht="28" customHeight="1">
      <x:c r="A87" s="2" t="str">
        <x:v>Guerre</x:v>
      </x:c>
      <x:c r="B87" s="2" t="str">
        <x:v>Régions de Korthas</x:v>
      </x:c>
      <x:c r="C87" s="83" t="n">
        <x:v>6</x:v>
      </x:c>
      <x:c r="D87" s="2" t="str">
        <x:v>korthas_regions</x:v>
      </x:c>
    </x:row>
    <x:row r="88" ht="28" customHeight="1">
      <x:c r="A88" s="2" t="str">
        <x:v>Guerre</x:v>
      </x:c>
      <x:c r="B88" s="2" t="str">
        <x:v>Territoires de Korthas</x:v>
      </x:c>
      <x:c r="C88" s="83" t="n">
        <x:v>36</x:v>
      </x:c>
      <x:c r="D88" s="2" t="str">
        <x:v>korthas_territories</x:v>
      </x:c>
    </x:row>
    <x:row r="89" ht="28" customHeight="1">
      <x:c r="A89" s="2" t="str">
        <x:v>Guerre</x:v>
      </x:c>
      <x:c r="B89" s="2" t="str">
        <x:v>Passages de Korthas</x:v>
      </x:c>
      <x:c r="C89" s="83" t="n">
        <x:v>70</x:v>
      </x:c>
      <x:c r="D89" s="2" t="str">
        <x:v>korthas_links</x:v>
      </x:c>
    </x:row>
    <x:row r="90" ht="28" customHeight="1">
      <x:c r="A90" s="2" t="str">
        <x:v>Guerre</x:v>
      </x:c>
      <x:c r="B90" s="2" t="str">
        <x:v>Cartes des escarmouches</x:v>
      </x:c>
      <x:c r="C90" s="83" t="n">
        <x:v>12</x:v>
      </x:c>
      <x:c r="D90" s="2" t="str">
        <x:v>rts_maps</x:v>
      </x:c>
    </x:row>
    <x:row r="91" ht="28" customHeight="1">
      <x:c r="A91" s="2" t="str">
        <x:v>Guerre</x:v>
      </x:c>
      <x:c r="B91" s="2" t="str">
        <x:v>Arcs de guerre narrative</x:v>
      </x:c>
      <x:c r="C91" s="83" t="n">
        <x:v>12</x:v>
      </x:c>
      <x:c r="D91" s="2" t="str">
        <x:v>war_arcs</x:v>
      </x:c>
    </x:row>
    <x:row r="92" ht="28" customHeight="1">
      <x:c r="A92" s="2" t="str">
        <x:v>Guerre</x:v>
      </x:c>
      <x:c r="B92" s="2" t="str">
        <x:v>Missions de guerre narrative</x:v>
      </x:c>
      <x:c r="C92" s="83" t="n">
        <x:v>48</x:v>
      </x:c>
      <x:c r="D92" s="2" t="str">
        <x:v>war_narrative_missions</x:v>
      </x:c>
    </x:row>
    <x:row r="93" ht="28" customHeight="1">
      <x:c r="A93" s="2" t="str">
        <x:v>Guerre</x:v>
      </x:c>
      <x:c r="B93" s="2" t="str">
        <x:v>Scénarios RTS</x:v>
      </x:c>
      <x:c r="C93" s="83" t="n">
        <x:v>24</x:v>
      </x:c>
      <x:c r="D93" s="2" t="str">
        <x:v>rts_scenarios</x:v>
      </x:c>
    </x:row>
    <x:row r="94" ht="28" customHeight="1">
      <x:c r="A94" s="2" t="str">
        <x:v>Guerre</x:v>
      </x:c>
      <x:c r="B94" s="2" t="str">
        <x:v>Règles de guerre</x:v>
      </x:c>
      <x:c r="C94" s="83" t="n">
        <x:v>32</x:v>
      </x:c>
      <x:c r="D94" s="2" t="str">
        <x:v>war_rules</x:v>
      </x:c>
    </x:row>
    <x:row r="95" ht="28" customHeight="1">
      <x:c r="A95" s="2" t="str">
        <x:v>Guerre</x:v>
      </x:c>
      <x:c r="B95" s="2" t="str">
        <x:v>Objectifs militaires</x:v>
      </x:c>
      <x:c r="C95" s="83" t="n">
        <x:v>18</x:v>
      </x:c>
      <x:c r="D95" s="2" t="str">
        <x:v>war_objectives</x:v>
      </x:c>
    </x:row>
    <x:row r="96" ht="28" customHeight="1">
      <x:c r="A96" s="2" t="str">
        <x:v>Guerre</x:v>
      </x:c>
      <x:c r="B96" s="2" t="str">
        <x:v>Diplomatie des clans</x:v>
      </x:c>
      <x:c r="C96" s="83" t="n">
        <x:v>18</x:v>
      </x:c>
      <x:c r="D96" s="2" t="str">
        <x:v>war_diplomacy</x:v>
      </x:c>
    </x:row>
    <x:row r="97" ht="28" customHeight="1">
      <x:c r="A97" s="2" t="str">
        <x:v>Guerre</x:v>
      </x:c>
      <x:c r="B97" s="2" t="str">
        <x:v>V5 Événements territoriaux</x:v>
      </x:c>
      <x:c r="C97" s="83" t="n">
        <x:v>36</x:v>
      </x:c>
      <x:c r="D97" s="2" t="str">
        <x:v>territorial_events</x:v>
      </x:c>
    </x:row>
    <x:row r="98" ht="28" customHeight="1">
      <x:c r="A98" s="2" t="str">
        <x:v>Guerre</x:v>
      </x:c>
      <x:c r="B98" s="2" t="str">
        <x:v>V5 Campagnes des trois modes</x:v>
      </x:c>
      <x:c r="C98" s="83" t="n">
        <x:v>12</x:v>
      </x:c>
      <x:c r="D98" s="2" t="str">
        <x:v>linked_campaigns</x:v>
      </x:c>
    </x:row>
    <x:row r="99" ht="28" customHeight="1">
      <x:c r="A99" s="2" t="str">
        <x:v>Guerre</x:v>
      </x:c>
      <x:c r="B99" s="2" t="str">
        <x:v>V5 Missions des trois modes</x:v>
      </x:c>
      <x:c r="C99" s="83" t="n">
        <x:v>36</x:v>
      </x:c>
      <x:c r="D99" s="2" t="str">
        <x:v>linked_war_missions</x:v>
      </x:c>
    </x:row>
    <x:row r="100" ht="28" customHeight="1">
      <x:c r="A100" s="2" t="str">
        <x:v>Guerre</x:v>
      </x:c>
      <x:c r="B100" s="2" t="str">
        <x:v>Guerre et six origines</x:v>
      </x:c>
      <x:c r="C100" s="83" t="n">
        <x:v>36</x:v>
      </x:c>
      <x:c r="D100" s="2" t="str">
        <x:v>war_origin_hooks</x:v>
      </x:c>
    </x:row>
    <x:row r="101" ht="28" customHeight="1">
      <x:c r="A101" s="2" t="str">
        <x:v>Guerre</x:v>
      </x:c>
      <x:c r="B101" s="2" t="str">
        <x:v>Guerre et Warp</x:v>
      </x:c>
      <x:c r="C101" s="83" t="n">
        <x:v>12</x:v>
      </x:c>
      <x:c r="D101" s="2" t="str">
        <x:v>war_temporal_rules</x:v>
      </x:c>
    </x:row>
    <x:row r="102" ht="28" customHeight="1">
      <x:c r="A102" s="2" t="str">
        <x:v>Guerre</x:v>
      </x:c>
      <x:c r="B102" s="2" t="str">
        <x:v>V5 Guerre et habitats</x:v>
      </x:c>
      <x:c r="C102" s="83" t="n">
        <x:v>12</x:v>
      </x:c>
      <x:c r="D102" s="2" t="str">
        <x:v>war_synergies</x:v>
      </x:c>
    </x:row>
    <x:row r="103" ht="28" customHeight="1">
      <x:c r="A103" s="2" t="str">
        <x:v>Guerre</x:v>
      </x:c>
      <x:c r="B103" s="2" t="str">
        <x:v>V5 Recette de la guerre</x:v>
      </x:c>
      <x:c r="C103" s="83" t="n">
        <x:v>18</x:v>
      </x:c>
      <x:c r="D103" s="2" t="str">
        <x:v>war_qa</x:v>
      </x:c>
    </x:row>
    <x:row r="104" ht="28" customHeight="1">
      <x:c r="A104" s="2" t="str">
        <x:v>Guerre</x:v>
      </x:c>
      <x:c r="B104" s="2" t="str">
        <x:v>V5 Styles de campagne</x:v>
      </x:c>
      <x:c r="C104" s="83" t="n">
        <x:v>6</x:v>
      </x:c>
      <x:c r="D104" s="2" t="str">
        <x:v>war_simulation_styles</x:v>
      </x:c>
    </x:row>
    <x:row r="105" ht="28" customHeight="1">
      <x:c r="A105" s="2" t="str">
        <x:v>Guerre</x:v>
      </x:c>
      <x:c r="B105" s="2" t="str">
        <x:v>V5 Simulations chiffrées</x:v>
      </x:c>
      <x:c r="C105" s="83" t="n">
        <x:v>18</x:v>
      </x:c>
      <x:c r="D105" s="2" t="str">
        <x:v>war_simulation_turns</x:v>
      </x:c>
    </x:row>
    <x:row r="106" ht="28" customHeight="1">
      <x:c r="A106" s="2" t="str">
        <x:v>Guerre</x:v>
      </x:c>
      <x:c r="B106" s="2" t="str">
        <x:v>Données campagne 12 tours</x:v>
      </x:c>
      <x:c r="C106" s="83" t="n">
        <x:v>12</x:v>
      </x:c>
      <x:c r="D106" s="2" t="str">
        <x:v>korthas_demo_12_turns</x:v>
      </x:c>
    </x:row>
    <x:row r="107" ht="28" customHeight="1">
      <x:c r="A107" s="2" t="str">
        <x:v>Guerre</x:v>
      </x:c>
      <x:c r="B107" s="2" t="str">
        <x:v>V5 Couverture des théâtres</x:v>
      </x:c>
      <x:c r="C107" s="83" t="n">
        <x:v>5</x:v>
      </x:c>
      <x:c r="D107" s="2" t="str">
        <x:v>war_theater_alignment</x:v>
      </x:c>
    </x:row>
    <x:row r="108" ht="28" customHeight="1">
      <x:c r="A108" s="2" t="str">
        <x:v>Guerre</x:v>
      </x:c>
      <x:c r="B108" s="2" t="str">
        <x:v>V5 Régions des cinq mondes</x:v>
      </x:c>
      <x:c r="C108" s="83" t="n">
        <x:v>20</x:v>
      </x:c>
      <x:c r="D108" s="2" t="str">
        <x:v>war_world_regions</x:v>
      </x:c>
    </x:row>
    <x:row r="109" ht="28" customHeight="1">
      <x:c r="A109" s="2" t="str">
        <x:v>Guerre</x:v>
      </x:c>
      <x:c r="B109" s="2" t="str">
        <x:v>V5 Règles des cinq mondes</x:v>
      </x:c>
      <x:c r="C109" s="83" t="n">
        <x:v>15</x:v>
      </x:c>
      <x:c r="D109" s="2" t="str">
        <x:v>war_world_local_rules</x:v>
      </x:c>
    </x:row>
    <x:row r="110" ht="28" customHeight="1">
      <x:c r="A110" s="2" t="str">
        <x:v>Guerre</x:v>
      </x:c>
      <x:c r="B110" s="2" t="str">
        <x:v>V5 Territoires des cinq mondes</x:v>
      </x:c>
      <x:c r="C110" s="83" t="n">
        <x:v>120</x:v>
      </x:c>
      <x:c r="D110" s="2" t="str">
        <x:v>war_world_territories</x:v>
      </x:c>
    </x:row>
    <x:row r="111" ht="28" customHeight="1">
      <x:c r="A111" s="2" t="str">
        <x:v>Guerre</x:v>
      </x:c>
      <x:c r="B111" s="2" t="str">
        <x:v>V5 Passages des cinq mondes</x:v>
      </x:c>
      <x:c r="C111" s="83" t="n">
        <x:v>190</x:v>
      </x:c>
      <x:c r="D111" s="2" t="str">
        <x:v>war_world_links</x:v>
      </x:c>
    </x:row>
    <x:row r="112" ht="28" customHeight="1">
      <x:c r="A112" s="2" t="str">
        <x:v>Production</x:v>
      </x:c>
      <x:c r="B112" s="2" t="str">
        <x:v>Couverture de reconstruction</x:v>
      </x:c>
      <x:c r="C112" s="83" t="n">
        <x:v>24</x:v>
      </x:c>
      <x:c r="D112" s="2" t="str">
        <x:v>reconstruction_coverage</x:v>
      </x:c>
    </x:row>
    <x:row r="113" ht="28" customHeight="1">
      <x:c r="A113" s="2" t="str">
        <x:v>Production</x:v>
      </x:c>
      <x:c r="B113" s="2" t="str">
        <x:v>Sources et provenance</x:v>
      </x:c>
      <x:c r="C113" s="83" t="n">
        <x:v>13</x:v>
      </x:c>
      <x:c r="D113" s="2" t="str">
        <x:v>v5_sources</x:v>
      </x:c>
    </x:row>
    <x:row r="114" ht="28" customHeight="1">
      <x:c r="A114" s="2" t="str">
        <x:v>Production</x:v>
      </x:c>
      <x:c r="B114" s="2" t="str">
        <x:v>V5 Cité et placement</x:v>
      </x:c>
      <x:c r="C114" s="83" t="n">
        <x:v>72</x:v>
      </x:c>
      <x:c r="D114" s="2" t="str">
        <x:v>city_rules_v5</x:v>
      </x:c>
    </x:row>
    <x:row r="115" ht="28" customHeight="1">
      <x:c r="A115" s="2" t="str">
        <x:v>Production</x:v>
      </x:c>
      <x:c r="B115" s="2" t="str">
        <x:v>V5 États communs</x:v>
      </x:c>
      <x:c r="C115" s="83" t="n">
        <x:v>48</x:v>
      </x:c>
      <x:c r="D115" s="2" t="str">
        <x:v>shared_state_v5</x:v>
      </x:c>
    </x:row>
    <x:row r="116" ht="28" customHeight="1">
      <x:c r="A116" s="2" t="str">
        <x:v>Production</x:v>
      </x:c>
      <x:c r="B116" s="2" t="str">
        <x:v>V5 Recette du jeu</x:v>
      </x:c>
      <x:c r="C116" s="83" t="n">
        <x:v>42</x:v>
      </x:c>
      <x:c r="D116" s="2" t="str">
        <x:v>acceptance_scenarios_v5</x:v>
      </x:c>
    </x:row>
    <x:row r="117" ht="28" customHeight="1">
      <x:c r="A117" s="2" t="str">
        <x:v>Production</x:v>
      </x:c>
      <x:c r="B117" s="2" t="str">
        <x:v>V5 Lots de réalisation</x:v>
      </x:c>
      <x:c r="C117" s="83" t="n">
        <x:v>24</x:v>
      </x:c>
      <x:c r="D117" s="2" t="str">
        <x:v>production_batches_v5</x:v>
      </x:c>
    </x:row>
  </x:sheetData>
  <x:pageMargins left="0.7" right="0.7" top="0.75" bottom="0.75" header="0.3" footer="0.3"/>
  <x:tableParts count="1">
    <x:tablePart xmlns:r="http://schemas.openxmlformats.org/officeDocument/2006/relationships" r:id="Rf12ca1a17c3149e0"/>
  </x:tableParts>
</x:worksheet>
</file>

<file path=xl/worksheets/sheet1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 min="11" max="11" width="45" hidden="0" customWidth="1"/>
  </x:cols>
  <x:sheetData>
    <x:row r="1">
      <x:c r="A1" s="2"/>
      <x:c r="B1" s="2"/>
      <x:c r="C1" s="2"/>
      <x:c r="D1" s="2"/>
      <x:c r="E1" s="2"/>
      <x:c r="F1" s="2"/>
    </x:row>
    <x:row r="2" ht="31" customHeight="1">
      <x:c r="A2" s="3" t="str">
        <x:v>Les six voies</x:v>
      </x:c>
      <x:c r="B2" s="3"/>
      <x:c r="C2" s="3"/>
      <x:c r="D2" s="3"/>
      <x:c r="E2" s="3"/>
      <x:c r="F2" s="3"/>
    </x:row>
    <x:row r="3">
      <x:c r="A3" s="4"/>
      <x:c r="B3" s="4"/>
      <x:c r="C3" s="4"/>
      <x:c r="D3" s="4"/>
      <x:c r="E3" s="4"/>
      <x:c r="F3" s="4"/>
    </x:row>
    <x:row r="4">
      <x:c r="A4" s="2" t="str">
        <x:v>Histoire · 6 fiches · Lecture intégrale dans « Lire Histoire » ou le lecteur HTML.</x:v>
      </x:c>
      <x:c r="B4" s="2"/>
      <x:c r="C4" s="2"/>
      <x:c r="D4" s="2"/>
      <x:c r="E4" s="2"/>
      <x:c r="F4" s="2"/>
    </x:row>
    <x:row r="5" ht="48" customHeight="1">
      <x:c r="A5" s="10" t="str">
        <x:v>Identifiant</x:v>
      </x:c>
      <x:c r="B5" s="11" t="str">
        <x:v>Titre</x:v>
      </x:c>
      <x:c r="C5" s="11" t="str">
        <x:v>Promesse</x:v>
      </x:c>
      <x:c r="D5" s="11" t="str">
        <x:v>Histoire</x:v>
      </x:c>
      <x:c r="E5" s="11" t="str">
        <x:v>Personnages</x:v>
      </x:c>
      <x:c r="F5" s="11" t="str">
        <x:v>Style de jeu</x:v>
      </x:c>
      <x:c r="G5" s="11" t="str">
        <x:v>Directions de fin</x:v>
      </x:c>
      <x:c r="H5" s="11" t="str">
        <x:v>Cohérence</x:v>
      </x:c>
      <x:c r="I5" s="11" t="str">
        <x:v>Structure</x:v>
      </x:c>
      <x:c r="J5" s="11" t="str">
        <x:v>Statut dans le lore</x:v>
      </x:c>
      <x:c r="K5" s="12" t="str">
        <x:v>Provenance</x:v>
      </x:c>
    </x:row>
    <x:row r="6" ht="72" customHeight="1">
      <x:c r="A6" s="13" t="str">
        <x:v>O1</x:v>
      </x:c>
      <x:c r="B6" s="13" t="str">
        <x:v>Rejeté du clan</x:v>
      </x:c>
      <x:c r="C6" s="13" t="str">
        <x:v>La force que personne ne voulait voir</x:v>
      </x:c>
      <x:c r="D6" s="13" t="str">
        <x:v>Un jeune Yautja jugé faible survit à l’hostilité de son père. Cette violence appartient à cette famille et à ses alliés ; elle ne définit pas les parents yautja en général.</x:v>
      </x:c>
      <x:c r="E6" s="13" t="str">
        <x:v>Varek, père obsédé par la réputation de sa maison ; Dhera, instructrice qui refuse le meurtre ; Ruun, frère partagé entre peur et loyauté.</x:v>
      </x:c>
      <x:c r="F6" s="13" t="str">
        <x:v>Observer, détourner une proie, choisir ses appuis et accepter une coopération avant de gagner la puissance.</x:v>
      </x:c>
      <x:c r="G6" s="13" t="str">
        <x:v>L’indépendance ; une confrontation légitime ; une réconciliation strictement conditionnée par des actes.</x:v>
      </x:c>
      <x:c r="H6" s="13" t="str">
        <x:v>Un père hostile reste un personnage responsable de ses choix. Le joueur ne doit ni lui pardonner ni le tuer pour être reconnu.</x:v>
      </x:c>
      <x:c r="I6" s="13" t="str">
        <x:v>36 missions propres, six actes ; jalons de rang possédés par la campagne commune. Trois fins exclusives choisies à Elite, puis six missions de prolongement.</x:v>
      </x:c>
      <x:c r="J6" s="13" t="str">
        <x:v>Création du projet</x:v>
      </x:c>
      <x:c r="K6" s="13" t="str">
        <x:v>Reconstitution documentée V4 — nouvelle rédaction V5</x:v>
      </x:c>
    </x:row>
    <x:row r="7" ht="87" customHeight="1">
      <x:c r="A7" s="14" t="str">
        <x:v>O2</x:v>
      </x:c>
      <x:c r="B7" s="14" t="str">
        <x:v>Héritier du masque</x:v>
      </x:c>
      <x:c r="C7" s="14" t="str">
        <x:v>Un nom peut porter plusieurs voix</x:v>
      </x:c>
      <x:c r="D7" s="14" t="str">
        <x:v>L’ancêtre a accompli une chasse réellement remarquable. Des aides, des pisteurs et des sauveteurs ont disparu de sa transmission ; l’enquête élargit la mémoire sans annuler son mérite.</x:v>
      </x:c>
      <x:c r="E7" s="14" t="str">
        <x:v>Sael, gardienne du masque ; Khor, descendant d’un pisteur oublié ; Orha, artisane des vieux supports.</x:v>
      </x:c>
      <x:c r="F7" s="14" t="str">
        <x:v>Lire les empreintes matérielles, restituer une manœuvre et partager un récit fondé sur des traces.</x:v>
      </x:c>
      <x:c r="G7" s="14" t="str">
        <x:v>Conserver le masque avec une histoire complète ; créer une exposition collective ; transmettre le masque et chasser sous son propre nom.</x:v>
      </x:c>
      <x:c r="H7" s="14" t="str">
        <x:v>Les preuves ne révèlent pas soudain un imposteur. Le trophée de la chasse partagée conserve le succès réel de l’ancêtre.</x:v>
      </x:c>
      <x:c r="I7" s="14" t="str">
        <x:v>36 missions propres, six actes ; jalons de rang possédés par la campagne commune. Trois fins exclusives choisies à Elite, puis six missions de prolongement.</x:v>
      </x:c>
      <x:c r="J7" s="14" t="str">
        <x:v>Création du projet</x:v>
      </x:c>
      <x:c r="K7" s="14" t="str">
        <x:v>Reconstitution documentée V4 — nouvelle rédaction V5</x:v>
      </x:c>
    </x:row>
    <x:row r="8" ht="87" customHeight="1">
      <x:c r="A8" s="13" t="str">
        <x:v>O3</x:v>
      </x:c>
      <x:c r="B8" s="13" t="str">
        <x:v>Porteur des derniers noms</x:v>
      </x:c>
      <x:c r="C8" s="13" t="str">
        <x:v>Survivre sans décider pour les autres</x:v>
      </x:c>
      <x:c r="D8" s="13" t="str">
        <x:v>Une catastrophe naturelle a dispersé la communauté. Les rescapés peuvent reconstruire sur place, partir ou refuser de rejoindre le joueur ; le deuil n’impose pas une seule manière de vivre.</x:v>
      </x:c>
      <x:c r="E8" s="13" t="str">
        <x:v>Tava, passeuse survivante ; Orem, jeune compagnon de cohorte ; Vesha, artisane qui a déjà commencé une autre vie.</x:v>
      </x:c>
      <x:c r="F8" s="13" t="str">
        <x:v>Lire un terrain instable, secourir, transporter des objets choisis et relier des personnes libres.</x:v>
      </x:c>
      <x:c r="G8" s="13" t="str">
        <x:v>Réinstaller un foyer ; fonder un réseau de haltes ; confier les archives et repartir.</x:v>
      </x:c>
      <x:c r="H8" s="13" t="str">
        <x:v>Aucune révélation ne transforme le désastre en complot de clan. Les décisions des survivants restent autonomes.</x:v>
      </x:c>
      <x:c r="I8" s="13" t="str">
        <x:v>36 missions propres, six actes ; jalons de rang possédés par la campagne commune. Trois fins exclusives choisies à Elite, puis six missions de prolongement.</x:v>
      </x:c>
      <x:c r="J8" s="13" t="str">
        <x:v>Création du projet</x:v>
      </x:c>
      <x:c r="K8" s="13" t="str">
        <x:v>Reconstitution documentée V4 — nouvelle rédaction V5</x:v>
      </x:c>
    </x:row>
    <x:row r="9" ht="87" customHeight="1">
      <x:c r="A9" s="14" t="str">
        <x:v>O4</x:v>
      </x:c>
      <x:c r="B9" s="14" t="str">
        <x:v>Nom entaché</x:v>
      </x:c>
      <x:c r="C9" s="14" t="str">
        <x:v>Répondre de ses propres gestes</x:v>
      </x:c>
      <x:c r="D9" s="14" t="str">
        <x:v>Un ancêtre a réellement commis une faute de chasse contre des adversaires privés de moyens de se défendre. Le joueur peut établir les faits, réparer ce qu’il peut et construire sa propre réputation.</x:v>
      </x:c>
      <x:c r="E9" s="14" t="str">
        <x:v>Drek, parent qui voudrait taire les faits ; Isha, descendante d’une personne lésée ; Evar, Enforcer chargé du dossier actuel.</x:v>
      </x:c>
      <x:c r="F9" s="14" t="str">
        <x:v>Reconnaître une trace compromettante, protéger une preuve et choisir une chasse dont les conditions peuvent être racontées honnêtement.</x:v>
      </x:c>
      <x:c r="G9" s="14" t="str">
        <x:v>Garder le nom en rendant les faits publics ; adopter un autre nom ; rejoindre une fonction de réparation limitée.</x:v>
      </x:c>
      <x:c r="H9" s="14" t="str">
        <x:v>La faute ancienne est réelle. Le personnage joueur ne reçoit ni culpabilité automatique ni absolution par simple duel.</x:v>
      </x:c>
      <x:c r="I9" s="14" t="str">
        <x:v>36 missions propres, six actes ; jalons de rang possédés par la campagne commune. Trois fins exclusives choisies à Elite, puis six missions de prolongement.</x:v>
      </x:c>
      <x:c r="J9" s="14" t="str">
        <x:v>Création du projet</x:v>
      </x:c>
      <x:c r="K9" s="14" t="str">
        <x:v>Reconstitution documentée V4 — nouvelle rédaction V5</x:v>
      </x:c>
    </x:row>
    <x:row r="10" ht="87" customHeight="1">
      <x:c r="A10" s="13" t="str">
        <x:v>O5</x:v>
      </x:c>
      <x:c r="B10" s="13" t="str">
        <x:v>Dette envers l’Étranger</x:v>
      </x:c>
      <x:c r="C10" s="13" t="str">
        <x:v>Deux chasseurs ne possèdent pas la route de l’autre</x:v>
      </x:c>
      <x:c r="D10" s="13" t="str">
        <x:v>Après Blooded, acquisition réelle du vaisseau et trajet joué, le joueur rencontre Mara Venn, humaine adulte pisteuse, sur Namarra PLAN13. Leur coopération a une fin choisie par Mara.</x:v>
      </x:c>
      <x:c r="E10" s="13" t="str">
        <x:v>Mara Venn, pisteuse humaine autonome ; Esha, réparatrice du port de Namarra ; Keth, chasseur qui sous-estime l’humaine.</x:v>
      </x:c>
      <x:c r="F10" s="13" t="str">
        <x:v>Reconnaître une intelligence étrangère, lire un signal partagé et coopérer sans transformer l’autre en outil ou trophée.</x:v>
      </x:c>
      <x:c r="G10" s="13" t="str">
        <x:v>Entretenir une alliance volontaire ; solder la dette et se séparer ; devenir un relais ponctuel entre partenaires indépendants.</x:v>
      </x:c>
      <x:c r="H10" s="13" t="str">
        <x:v>Première rencontre personnelle O5-M19 ; départ EXP10 dans O5-M24. Aucun compagnon humain pré-Blooded, recrutement permanent forcé ou retour imposé.</x:v>
      </x:c>
      <x:c r="I10" s="13" t="str">
        <x:v>36 missions propres, six actes ; jalons de rang possédés par la campagne commune. Trois fins exclusives choisies à Elite, puis six missions de prolongement.</x:v>
      </x:c>
      <x:c r="J10" s="13" t="str">
        <x:v>Création du projet</x:v>
      </x:c>
      <x:c r="K10" s="13" t="str">
        <x:v>Reconstitution documentée V4 — nouvelle rédaction V5</x:v>
      </x:c>
    </x:row>
    <x:row r="11" ht="87" customHeight="1">
      <x:c r="A11" s="14" t="str">
        <x:v>O6</x:v>
      </x:c>
      <x:c r="B11" s="14" t="str">
        <x:v>La Longue Chasse</x:v>
      </x:c>
      <x:c r="C11" s="14" t="str">
        <x:v>De la cohorte à la transmission</x:v>
      </x:c>
      <x:c r="D11" s="14" t="str">
        <x:v>Histoire originale de l’utilisateur : enfance, formation dans une cohorte, rivalité, maîtrise des chasses et transmission. Les cinq autres voies sont des alternatives de départ.</x:v>
      </x:c>
      <x:c r="E11" s="14" t="str">
        <x:v>Saar, instructeur de la cohorte ; Harek, rival qui progresse aussi ; Yena et Tov, partenaires dont les styles changent.</x:v>
      </x:c>
      <x:c r="F11" s="14" t="str">
        <x:v>Apprendre les outils, faire des choix dans la triade, développer sa chasse personnelle puis enseigner sans effacer les élèves.</x:v>
      </x:c>
      <x:c r="G11" s="14" t="str">
        <x:v>Ouvrir une maison d’enseignement ; poursuivre la chasse avec un cercle choisi ; transmettre ses outils et devenir explorateur.</x:v>
      </x:c>
      <x:c r="H11" s="14" t="str">
        <x:v>Aucun père hostile, ancêtre frauduleux ou désastre obligatoire n’est ajouté à l’histoire originale par défaut.</x:v>
      </x:c>
      <x:c r="I11" s="14" t="str">
        <x:v>36 missions propres, six actes ; jalons de rang possédés par la campagne commune. Trois fins exclusives choisies à Elite, puis six missions de prolongement.</x:v>
      </x:c>
      <x:c r="J11" s="14" t="str">
        <x:v>Création du projet</x:v>
      </x:c>
      <x:c r="K11" s="14" t="str">
        <x:v>Reconstitution documentée V4 — nouvelle rédaction V5</x:v>
      </x:c>
    </x:row>
  </x:sheetData>
  <x:pageMargins left="0.7" right="0.7" top="0.75" bottom="0.75" header="0.3" footer="0.3"/>
  <x:tableParts count="1">
    <x:tablePart xmlns:r="http://schemas.openxmlformats.org/officeDocument/2006/relationships" r:id="R24c846d124d44438"/>
  </x:tableParts>
</x:worksheet>
</file>

<file path=xl/worksheets/sheet1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36" hidden="0" customWidth="1"/>
    <x:col min="5" max="5" width="36"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Missions des six voies</x:v>
      </x:c>
      <x:c r="B2" s="3"/>
      <x:c r="C2" s="3"/>
      <x:c r="D2" s="3"/>
      <x:c r="E2" s="3"/>
      <x:c r="F2" s="3"/>
    </x:row>
    <x:row r="3">
      <x:c r="A3" s="4"/>
      <x:c r="B3" s="4"/>
      <x:c r="C3" s="4"/>
      <x:c r="D3" s="4"/>
      <x:c r="E3" s="4"/>
      <x:c r="F3" s="4"/>
    </x:row>
    <x:row r="4">
      <x:c r="A4" s="2" t="str">
        <x:v>Histoire · 216 fiches · Lecture intégrale dans « Lire Histoire » ou le lecteur HTML.</x:v>
      </x:c>
      <x:c r="B4" s="2"/>
      <x:c r="C4" s="2"/>
      <x:c r="D4" s="2"/>
      <x:c r="E4" s="2"/>
      <x:c r="F4" s="2"/>
    </x:row>
    <x:row r="5" ht="48" customHeight="1">
      <x:c r="A5" s="10" t="str">
        <x:v>Identifiant</x:v>
      </x:c>
      <x:c r="B5" s="11" t="str">
        <x:v>Titre</x:v>
      </x:c>
      <x:c r="C5" s="11" t="str">
        <x:v>Voie</x:v>
      </x:c>
      <x:c r="D5" s="11" t="str">
        <x:v>Acte</x:v>
      </x:c>
      <x:c r="E5" s="11" t="str">
        <x:v>Rang minimal</x:v>
      </x:c>
      <x:c r="F5" s="11" t="str">
        <x:v>État à l’entrée</x:v>
      </x:c>
      <x:c r="G5" s="11" t="str">
        <x:v>Conditions</x:v>
      </x:c>
      <x:c r="H5" s="11" t="str">
        <x:v>Scène en 2D</x:v>
      </x:c>
      <x:c r="I5" s="11" t="str">
        <x:v>Choix et effets</x:v>
      </x:c>
      <x:c r="J5" s="11" t="str">
        <x:v>Échec et reprise</x:v>
      </x:c>
      <x:c r="K5" s="11" t="str">
        <x:v>État à la sortie</x:v>
      </x:c>
      <x:c r="L5" s="11" t="str">
        <x:v>Jalon commun</x:v>
      </x:c>
      <x:c r="M5" s="12" t="str">
        <x:v>Provenance</x:v>
      </x:c>
    </x:row>
    <x:row r="6" ht="117" customHeight="1">
      <x:c r="A6" s="13" t="str">
        <x:v>O1-M01</x:v>
      </x:c>
      <x:c r="B6" s="13" t="str">
        <x:v>La marche trop haute</x:v>
      </x:c>
      <x:c r="C6" s="13" t="str">
        <x:v>O1</x:v>
      </x:c>
      <x:c r="D6" s="13" t="str">
        <x:v>I — Le premier cercle</x:v>
      </x:c>
      <x:c r="E6" s="13" t="str">
        <x:v>Youngling</x:v>
      </x:c>
      <x:c r="F6" s="13" t="str">
        <x:v>Voie O1 choisie ; prologue commun terminé ; aucune mission de voie résolue.</x:v>
      </x:c>
      <x:c r="G6" s="13" t="str">
        <x:v>Homeworld ; prologue commun joué ; aucune mobilité interstellaire. Les relations, blessures, absences et objets affichés proviennent de l’état de partie ; aucun partenaire n’est recréé par la scène.</x:v>
      </x:c>
      <x:c r="H6" s="13" t="str">
        <x:v>Dans la cour d’entraînement, Varek place l’anneau à une hauteur que le jeune ne peut atteindre. Le joueur teste un rebord, prend appui sur une racine et se balance vers la plateforme. Dhera observe aussi les tentatives avortées ; Ruun tient une corde mais attend un signe.</x:v>
      </x:c>
      <x:c r="I6" s="13" t="str">
        <x:v>Demander la corde reconnaît l’aide de Ruun ; utiliser la racine crée un trajet personnel visible.</x:v>
      </x:c>
      <x:c r="J6" s="13" t="str">
        <x:v>Une chute ramène au filet inférieur ; déplacer le point d’appui permet une autre tentative.</x:v>
      </x:c>
      <x:c r="K6" s="13" t="str">
        <x:v>Enregistrer O1-M01.resolved séparément de .success, puis O1-M01.choice, les observations et les transferts réellement accomplis. Le raccourci reste praticable et Dhera décrit la décision précise, même si Varek la méprise.</x:v>
      </x:c>
      <x:c r="L6" s="13" t="str">
        <x:v>Le combat d’ouverture, la cohorte et l’accès initial à la ville appartiennent à R2-M001..006.</x:v>
      </x:c>
      <x:c r="M6" s="13" t="str">
        <x:v>Reconstitution documentée V4 — nouvelle rédaction V5</x:v>
      </x:c>
    </x:row>
    <x:row r="7" ht="102" customHeight="1">
      <x:c r="A7" s="14" t="str">
        <x:v>O1-M02</x:v>
      </x:c>
      <x:c r="B7" s="14" t="str">
        <x:v>La gamelle renversée</x:v>
      </x:c>
      <x:c r="C7" s="14" t="str">
        <x:v>O1</x:v>
      </x:c>
      <x:c r="D7" s="14" t="str">
        <x:v>I — Le premier cercle</x:v>
      </x:c>
      <x:c r="E7" s="14" t="str">
        <x:v>Youngling</x:v>
      </x:c>
      <x:c r="F7" s="14" t="str">
        <x:v>O1-M01 résolue ; lire son résultat réel (réussite, issue partielle, refus ou échec) pour adapter les personnages et les objets présents.</x:v>
      </x:c>
      <x:c r="G7" s="14" t="str">
        <x:v>Homeworld ; prologue commun joué ; aucune mobilité interstellaire. Les relations, blessures, absences et objets affichés proviennent de l’état de partie ; aucun partenaire n’est recréé par la scène.</x:v>
      </x:c>
      <x:c r="H7" s="14" t="str">
        <x:v>Au retour de la cohorte, Varek chasse le joueur du foyer. Une petite proie vole la ration tombée dans la cour. Il faut la suivre entre trois tas de jarres, apprendre son arrêt avant le bond et récupérer le paquet sans renverser le four de la voisine.</x:v>
      </x:c>
      <x:c r="I7" s="14" t="str">
        <x:v>Récupérer seulement la ration ou détourner aussi l’animal du four change la réaction de la voisine.</x:v>
      </x:c>
      <x:c r="J7" s="14" t="str">
        <x:v>La proie emporte le paquet au second perchoir ; ses traces restent lisibles pour reprendre la piste.</x:v>
      </x:c>
      <x:c r="K7" s="14" t="str">
        <x:v>Enregistrer O1-M02.resolved séparément de .success, puis O1-M02.choice, les observations et les transferts réellement accomplis. Un premier abri chez Dhera peut être proposé ; aucune maison permanente n’est offerte sans ses conditions.</x:v>
      </x:c>
      <x:c r="L7" s="14" t="str">
        <x:v>Le combat d’ouverture, la cohorte et l’accès initial à la ville appartiennent à R2-M001..006.</x:v>
      </x:c>
      <x:c r="M7" s="14" t="str">
        <x:v>Reconstitution documentée V4 — nouvelle rédaction V5</x:v>
      </x:c>
    </x:row>
    <x:row r="8" ht="102" customHeight="1">
      <x:c r="A8" s="13" t="str">
        <x:v>O1-M03</x:v>
      </x:c>
      <x:c r="B8" s="13" t="str">
        <x:v>Le nom sur la pierre</x:v>
      </x:c>
      <x:c r="C8" s="13" t="str">
        <x:v>O1</x:v>
      </x:c>
      <x:c r="D8" s="13" t="str">
        <x:v>I — Le premier cercle</x:v>
      </x:c>
      <x:c r="E8" s="13" t="str">
        <x:v>Youngling</x:v>
      </x:c>
      <x:c r="F8" s="13" t="str">
        <x:v>O1-M02 résolue ; lire son résultat réel (réussite, issue partielle, refus ou échec) pour adapter les personnages et les objets présents.</x:v>
      </x:c>
      <x:c r="G8" s="13" t="str">
        <x:v>Homeworld ; prologue commun joué ; aucune mobilité interstellaire. Les relations, blessures, absences et objets affichés proviennent de l’état de partie ; aucun partenaire n’est recréé par la scène.</x:v>
      </x:c>
      <x:c r="H8" s="13" t="str">
        <x:v>Ruun a gravé les noms de la fratrie sur un muret ; celui du joueur a été barré. Les outils de gravure et les éclats permettent d’identifier une intervention récente. Le joueur rejoint son frère par la corniche où ils jouaient avant l’entraînement.</x:v>
      </x:c>
      <x:c r="I8" s="13" t="str">
        <x:v>Conserver la marque barrée ou graver un signe voisin prépare une mémoire différente de l’enfance.</x:v>
      </x:c>
      <x:c r="J8" s="13" t="str">
        <x:v>Le dialogue peut être quitté ; la corniche et le morceau de pierre restent accessibles plus tard.</x:v>
      </x:c>
      <x:c r="K8" s="13" t="str">
        <x:v>Enregistrer O1-M03.resolved séparément de .success, puis O1-M03.choice, les observations et les transferts réellement accomplis. Ruun avoue avoir obéi par peur ; sa confiance progresse si le joueur le laisse parler sans menace.</x:v>
      </x:c>
      <x:c r="L8" s="13" t="str">
        <x:v>Le combat d’ouverture, la cohorte et l’accès initial à la ville appartiennent à R2-M001..006.</x:v>
      </x:c>
      <x:c r="M8" s="13" t="str">
        <x:v>Reconstitution documentée V4 — nouvelle rédaction V5</x:v>
      </x:c>
    </x:row>
    <x:row r="9" ht="102" customHeight="1">
      <x:c r="A9" s="14" t="str">
        <x:v>O1-M04</x:v>
      </x:c>
      <x:c r="B9" s="14" t="str">
        <x:v>Sous les jarres chaudes</x:v>
      </x:c>
      <x:c r="C9" s="14" t="str">
        <x:v>O1</x:v>
      </x:c>
      <x:c r="D9" s="14" t="str">
        <x:v>I — Le premier cercle</x:v>
      </x:c>
      <x:c r="E9" s="14" t="str">
        <x:v>Youngling</x:v>
      </x:c>
      <x:c r="F9" s="14" t="str">
        <x:v>O1-M03 résolue ; lire son résultat réel (réussite, issue partielle, refus ou échec) pour adapter les personnages et les objets présents.</x:v>
      </x:c>
      <x:c r="G9" s="14" t="str">
        <x:v>Homeworld ; prologue commun joué ; aucune mobilité interstellaire. Les relations, blessures, absences et objets affichés proviennent de l’état de partie ; aucun partenaire n’est recréé par la scène.</x:v>
      </x:c>
      <x:c r="H9" s="14" t="str">
        <x:v>Un exercice de course devient une fuite quand un gardien de Varek bloque la sortie. Le joueur distingue les tuyaux froids des jarres brûlantes, rampe sous le treillis puis ouvre une grille pour Dhera qui arrive de l’autre côté du décor.</x:v>
      </x:c>
      <x:c r="I9" s="14" t="str">
        <x:v>Passer par l’ombre sans bruit ou provoquer une chute de paniers change ce que les témoins voient.</x:v>
      </x:c>
      <x:c r="J9" s="14" t="str">
        <x:v>Une interception déclenche l’intervention de Dhera et un détour surveillé, avec la peur du personnage conservée.</x:v>
      </x:c>
      <x:c r="K9" s="14" t="str">
        <x:v>Enregistrer O1-M04.resolved séparément de .success, puis O1-M04.choice, les observations et les transferts réellement accomplis. L’intimidation devient un fait racontable ; le gardien ne peut prétendre que la sortie était libre.</x:v>
      </x:c>
      <x:c r="L9" s="14" t="str">
        <x:v>Le combat d’ouverture, la cohorte et l’accès initial à la ville appartiennent à R2-M001..006.</x:v>
      </x:c>
      <x:c r="M9" s="14" t="str">
        <x:v>Reconstitution documentée V4 — nouvelle rédaction V5</x:v>
      </x:c>
    </x:row>
    <x:row r="10" ht="102" customHeight="1">
      <x:c r="A10" s="13" t="str">
        <x:v>O1-M05</x:v>
      </x:c>
      <x:c r="B10" s="13" t="str">
        <x:v>Ce que voit l’instructrice</x:v>
      </x:c>
      <x:c r="C10" s="13" t="str">
        <x:v>O1</x:v>
      </x:c>
      <x:c r="D10" s="13" t="str">
        <x:v>I — Le premier cercle</x:v>
      </x:c>
      <x:c r="E10" s="13" t="str">
        <x:v>Youngling</x:v>
      </x:c>
      <x:c r="F10" s="13" t="str">
        <x:v>O1-M04 résolue ; lire son résultat réel (réussite, issue partielle, refus ou échec) pour adapter les personnages et les objets présents.</x:v>
      </x:c>
      <x:c r="G10" s="13" t="str">
        <x:v>Homeworld ; prologue commun joué ; aucune mobilité interstellaire. Les relations, blessures, absences et objets affichés proviennent de l’état de partie ; aucun partenaire n’est recréé par la scène.</x:v>
      </x:c>
      <x:c r="H10" s="13" t="str">
        <x:v>Dhera organise un exercice avec une proie factice à ressort, deux hauteurs et une corde de rappel. Varek parie publiquement sur un échec. Le joueur doit lire le ressort détendu, déplacer un appât et atteindre le fanion après le passage de la cible.</x:v>
      </x:c>
      <x:c r="I10" s="13" t="str">
        <x:v>Gagner seul ou utiliser un signal convenu avec un camarade donne deux démonstrations réellement différentes.</x:v>
      </x:c>
      <x:c r="J10" s="13" t="str">
        <x:v>Une cible manquée peut être réarmée ; l’instructrice corrige le geste et ne supprime pas les essais précédents.</x:v>
      </x:c>
      <x:c r="K10" s="13" t="str">
        <x:v>Enregistrer O1-M05.resolved séparément de .success, puis O1-M05.choice, les observations et les transferts réellement accomplis. Dhera conserve une observation de compétence, distincte du jugement familial et de la promotion commune.</x:v>
      </x:c>
      <x:c r="L10" s="13" t="str">
        <x:v>Le combat d’ouverture, la cohorte et l’accès initial à la ville appartiennent à R2-M001..006.</x:v>
      </x:c>
      <x:c r="M10" s="13" t="str">
        <x:v>Reconstitution documentée V4 — nouvelle rédaction V5</x:v>
      </x:c>
    </x:row>
    <x:row r="11" ht="102" customHeight="1">
      <x:c r="A11" s="14" t="str">
        <x:v>O1-M06</x:v>
      </x:c>
      <x:c r="B11" s="14" t="str">
        <x:v>Une porte qui ferme</x:v>
      </x:c>
      <x:c r="C11" s="14" t="str">
        <x:v>O1</x:v>
      </x:c>
      <x:c r="D11" s="14" t="str">
        <x:v>I — Le premier cercle</x:v>
      </x:c>
      <x:c r="E11" s="14" t="str">
        <x:v>Youngling</x:v>
      </x:c>
      <x:c r="F11" s="14" t="str">
        <x:v>O1-M05 résolue ; lire son résultat réel (réussite, issue partielle, refus ou échec) pour adapter les personnages et les objets présents.</x:v>
      </x:c>
      <x:c r="G11" s="14" t="str">
        <x:v>Homeworld ; prologue commun joué ; aucune mobilité interstellaire. Les relations, blessures, absences et objets affichés proviennent de l’état de partie ; aucun partenaire n’est recréé par la scène.</x:v>
      </x:c>
      <x:c r="H11" s="14" t="str">
        <x:v>Varek ordonne de retirer la couche du joueur de la maison. La nuit, le personnage doit reprendre trois effets dans la cour pendant une ronde et choisir la sortie vers Dhera ou vers un refuge de cohorte. Ruun peut détourner la lampe s’il fait confiance au joueur.</x:v>
      </x:c>
      <x:c r="I11" s="14" t="str">
        <x:v>Quitter un signe destiné au frère ou partir sans adresse règle la possibilité du prochain contact.</x:v>
      </x:c>
      <x:c r="J11" s="14" t="str">
        <x:v>Être vu force une sortie par le toit ; les objets laissés sont récupérables dans une mission ultérieure.</x:v>
      </x:c>
      <x:c r="K11" s="14" t="str">
        <x:v>Enregistrer O1-M06.resolved séparément de .success, puis O1-M06.choice, les observations et les transferts réellement accomplis. Le lieu de couchage change physiquement ; la formation commune reste ouverte malgré la rupture domestique.</x:v>
      </x:c>
      <x:c r="L11" s="14" t="str">
        <x:v>Le combat d’ouverture, la cohorte et l’accès initial à la ville appartiennent à R2-M001..006.</x:v>
      </x:c>
      <x:c r="M11" s="14" t="str">
        <x:v>Reconstitution documentée V4 — nouvelle rédaction V5</x:v>
      </x:c>
    </x:row>
    <x:row r="12" ht="117" customHeight="1">
      <x:c r="A12" s="13" t="str">
        <x:v>O1-M07</x:v>
      </x:c>
      <x:c r="B12" s="13" t="str">
        <x:v>Le poids de l’arme</x:v>
      </x:c>
      <x:c r="C12" s="13" t="str">
        <x:v>O1</x:v>
      </x:c>
      <x:c r="D12" s="13" t="str">
        <x:v>II — Apprendre sa manière</x:v>
      </x:c>
      <x:c r="E12" s="13" t="str">
        <x:v>Unblooded</x:v>
      </x:c>
      <x:c r="F12" s="13" t="str">
        <x:v>O1-M06 résolue ; lire son résultat réel (réussite, issue partielle, refus ou échec) pour adapter les personnages et les objets présents.</x:v>
      </x:c>
      <x:c r="G12" s="13" t="str">
        <x:v>Homeworld ; formation commune Unblooded ouverte ; équipement effectivement acquis. Les relations, blessures, absences et objets affichés proviennent de l’état de partie ; aucun partenaire n’est recréé par la scène.</x:v>
      </x:c>
      <x:c r="H12" s="13" t="str">
        <x:v>Au râtelier d’Unblooded, un instructeur propose une arme d’exercice moins lourde que celle choisie par Varek. Dans un parcours de sacs suspendus, le joueur mesure portée, récupération et équilibre. Le père surveille depuis la tribune, mais n’a aucun pouvoir sur le bilan commun.</x:v>
      </x:c>
      <x:c r="I12" s="13" t="str">
        <x:v>Choisir l’outil adapté ou travailler la prise de l’arme lourde ouvre une spécialité sans bonus de rang.</x:v>
      </x:c>
      <x:c r="J12" s="13" t="str">
        <x:v>Une prise ratée rend l’arme indisponible quelques secondes ; le point de reprise conserve les autres ateliers.</x:v>
      </x:c>
      <x:c r="K12" s="13" t="str">
        <x:v>Enregistrer O1-M07.resolved séparément de .success, puis O1-M07.choice, les observations et les transferts réellement accomplis. Le râtelier mémorise une préférence ; les remarques futures citent le geste appris plutôt qu’une force abstraite.</x:v>
      </x:c>
      <x:c r="L12" s="13" t="str">
        <x:v>La formation aux outils et les accès régionaux sont lus dans R2-M007..014, jamais accordés par cette voie.</x:v>
      </x:c>
      <x:c r="M12" s="13" t="str">
        <x:v>Reconstitution documentée V4 — nouvelle rédaction V5</x:v>
      </x:c>
    </x:row>
    <x:row r="13" ht="102" customHeight="1">
      <x:c r="A13" s="14" t="str">
        <x:v>O1-M08</x:v>
      </x:c>
      <x:c r="B13" s="14" t="str">
        <x:v>L’odeur au-dessus du vent</x:v>
      </x:c>
      <x:c r="C13" s="14" t="str">
        <x:v>O1</x:v>
      </x:c>
      <x:c r="D13" s="14" t="str">
        <x:v>II — Apprendre sa manière</x:v>
      </x:c>
      <x:c r="E13" s="14" t="str">
        <x:v>Unblooded</x:v>
      </x:c>
      <x:c r="F13" s="14" t="str">
        <x:v>O1-M07 résolue ; lire son résultat réel (réussite, issue partielle, refus ou échec) pour adapter les personnages et les objets présents.</x:v>
      </x:c>
      <x:c r="G13" s="14" t="str">
        <x:v>Homeworld ; formation commune Unblooded ouverte ; équipement effectivement acquis. Les relations, blessures, absences et objets affichés proviennent de l’état de partie ; aucun partenaire n’est recréé par la scène.</x:v>
      </x:c>
      <x:c r="H13" s="14" t="str">
        <x:v>Dhera conduit le joueur sur une piste de la Jungle des Piliers. Une proie blessée naturellement croise un prédateur territorial. Il faut regarder feuilles, poussière et marques de griffes depuis les deux plans du décor pour prévoir où leurs chemins se rejoignent.</x:v>
      </x:c>
      <x:c r="I13" s="14" t="str">
        <x:v>Attendre le croisement ou détourner sa propre piste avec une traversée d’eau produit une chasse différente.</x:v>
      </x:c>
      <x:c r="J13" s="14" t="str">
        <x:v>Une fausse piste conduit à une boucle courte dont les empreintes permettent de comprendre l’erreur.</x:v>
      </x:c>
      <x:c r="K13" s="14" t="str">
        <x:v>Enregistrer O1-M08.resolved séparément de .success, puis O1-M08.choice, les observations et les transferts réellement accomplis. La carte personnelle reçoit l’itinéraire réellement observé ; aucun trophée n’apparaît si la chasse est abandonnée.</x:v>
      </x:c>
      <x:c r="L13" s="14" t="str">
        <x:v>La formation aux outils et les accès régionaux sont lus dans R2-M007..014, jamais accordés par cette voie.</x:v>
      </x:c>
      <x:c r="M13" s="14" t="str">
        <x:v>Reconstitution documentée V4 — nouvelle rédaction V5</x:v>
      </x:c>
    </x:row>
    <x:row r="14" ht="102" customHeight="1">
      <x:c r="A14" s="13" t="str">
        <x:v>O1-M09</x:v>
      </x:c>
      <x:c r="B14" s="13" t="str">
        <x:v>Le pari de Ruun</x:v>
      </x:c>
      <x:c r="C14" s="13" t="str">
        <x:v>O1</x:v>
      </x:c>
      <x:c r="D14" s="13" t="str">
        <x:v>II — Apprendre sa manière</x:v>
      </x:c>
      <x:c r="E14" s="13" t="str">
        <x:v>Unblooded</x:v>
      </x:c>
      <x:c r="F14" s="13" t="str">
        <x:v>O1-M08 résolue ; lire son résultat réel (réussite, issue partielle, refus ou échec) pour adapter les personnages et les objets présents.</x:v>
      </x:c>
      <x:c r="G14" s="13" t="str">
        <x:v>Homeworld ; formation commune Unblooded ouverte ; équipement effectivement acquis. Les relations, blessures, absences et objets affichés proviennent de l’état de partie ; aucun partenaire n’est recréé par la scène.</x:v>
      </x:c>
      <x:c r="H14" s="13" t="str">
        <x:v>Ruun propose un duel d’entraînement hors de la vue du père. Trois pierres servent de limites et un gong arrête la manche. Son style reproduit les charges de Varek, mais une fatigue visible ouvre un intervalle pour le désarmer plutôt que l’écraser.</x:v>
      </x:c>
      <x:c r="I14" s="13" t="str">
        <x:v>Montrer au frère sa faille après la manche ou garder l’avantage secret change sa prochaine tactique.</x:v>
      </x:c>
      <x:c r="J14" s="13" t="str">
        <x:v>Une défaite mène à un échange différent puis à une revanche facultative, sans annuler la relation acquise.</x:v>
      </x:c>
      <x:c r="K14" s="13" t="str">
        <x:v>Enregistrer O1-M09.resolved séparément de .success, puis O1-M09.choice, les observations et les transferts réellement accomplis. La rivalité fraternelle devient entraînement partagé ou distance prudente ; le résultat du duel est conservé.</x:v>
      </x:c>
      <x:c r="L14" s="13" t="str">
        <x:v>La formation aux outils et les accès régionaux sont lus dans R2-M007..014, jamais accordés par cette voie.</x:v>
      </x:c>
      <x:c r="M14" s="13" t="str">
        <x:v>Reconstitution documentée V4 — nouvelle rédaction V5</x:v>
      </x:c>
    </x:row>
    <x:row r="15" ht="102" customHeight="1">
      <x:c r="A15" s="14" t="str">
        <x:v>O1-M10</x:v>
      </x:c>
      <x:c r="B15" s="14" t="str">
        <x:v>Le filet sans issue</x:v>
      </x:c>
      <x:c r="C15" s="14" t="str">
        <x:v>O1</x:v>
      </x:c>
      <x:c r="D15" s="14" t="str">
        <x:v>II — Apprendre sa manière</x:v>
      </x:c>
      <x:c r="E15" s="14" t="str">
        <x:v>Unblooded</x:v>
      </x:c>
      <x:c r="F15" s="14" t="str">
        <x:v>O1-M09 résolue ; lire son résultat réel (réussite, issue partielle, refus ou échec) pour adapter les personnages et les objets présents.</x:v>
      </x:c>
      <x:c r="G15" s="14" t="str">
        <x:v>Homeworld ; formation commune Unblooded ouverte ; équipement effectivement acquis. Les relations, blessures, absences et objets affichés proviennent de l’état de partie ; aucun partenaire n’est recréé par la scène.</x:v>
      </x:c>
      <x:c r="H15" s="14" t="str">
        <x:v>Un piège de chasse porte le signe de Varek et barre le retour d’une réserve locale. Le joueur peut voir ses ancrages en hauteur, lancer un poids d’exercice sur le déclencheur et se déplacer pendant la tension du câble. Un garde familial attend derrière le filet.</x:v>
      </x:c>
      <x:c r="I15" s="14" t="str">
        <x:v>Neutraliser le piège puis confronter le garde ou créer un passage discret détermine les témoins disponibles.</x:v>
      </x:c>
      <x:c r="J15" s="14" t="str">
        <x:v>Déclencher le filet immobilise brièvement ; couper l’attache accessible ouvre une issue avec une blessure soignée ensuite.</x:v>
      </x:c>
      <x:c r="K15" s="14" t="str">
        <x:v>Enregistrer O1-M10.resolved séparément de .success, puis O1-M10.choice, les observations et les transferts réellement accomplis. L’hostilité est désormais matérielle ; le câble récupéré peut être montré à Dhera sans inventer son auteur.</x:v>
      </x:c>
      <x:c r="L15" s="14" t="str">
        <x:v>La formation aux outils et les accès régionaux sont lus dans R2-M007..014, jamais accordés par cette voie.</x:v>
      </x:c>
      <x:c r="M15" s="14" t="str">
        <x:v>Reconstitution documentée V4 — nouvelle rédaction V5</x:v>
      </x:c>
    </x:row>
    <x:row r="16" ht="102" customHeight="1">
      <x:c r="A16" s="13" t="str">
        <x:v>O1-M11</x:v>
      </x:c>
      <x:c r="B16" s="13" t="str">
        <x:v>Les témoins du passage</x:v>
      </x:c>
      <x:c r="C16" s="13" t="str">
        <x:v>O1</x:v>
      </x:c>
      <x:c r="D16" s="13" t="str">
        <x:v>II — Apprendre sa manière</x:v>
      </x:c>
      <x:c r="E16" s="13" t="str">
        <x:v>Unblooded</x:v>
      </x:c>
      <x:c r="F16" s="13" t="str">
        <x:v>O1-M10 résolue ; lire son résultat réel (réussite, issue partielle, refus ou échec) pour adapter les personnages et les objets présents.</x:v>
      </x:c>
      <x:c r="G16" s="13" t="str">
        <x:v>Homeworld ; formation commune Unblooded ouverte ; équipement effectivement acquis. Les relations, blessures, absences et objets affichés proviennent de l’état de partie ; aucun partenaire n’est recréé par la scène.</x:v>
      </x:c>
      <x:c r="H16" s="13" t="str">
        <x:v>Le câble et les traces conduisent à une carrière où travaillent trois personnes présentes au passage du garde. Pour les rejoindre, le joueur transporte un contrepoids et actionne un monte-charge bloqué ; chacune n’a vu qu’un moment différent de l’événement.</x:v>
      </x:c>
      <x:c r="I16" s="13" t="str">
        <x:v>Assembler les témoignages complets ou présenter uniquement la preuve matérielle change ce qui peut être affirmé.</x:v>
      </x:c>
      <x:c r="J16" s="13" t="str">
        <x:v>Une personne absente peut être retrouvée à sa halte ; aucune réponse n’est fabriquée pour fermer la quête.</x:v>
      </x:c>
      <x:c r="K16" s="13" t="str">
        <x:v>Enregistrer O1-M11.resolved séparément de .success, puis O1-M11.choice, les observations et les transferts réellement accomplis. Le récit distingue intention supposée et gestes observés ; un soutien local existe même sans unanimité.</x:v>
      </x:c>
      <x:c r="L16" s="13" t="str">
        <x:v>La formation aux outils et les accès régionaux sont lus dans R2-M007..014, jamais accordés par cette voie.</x:v>
      </x:c>
      <x:c r="M16" s="13" t="str">
        <x:v>Reconstitution documentée V4 — nouvelle rédaction V5</x:v>
      </x:c>
    </x:row>
    <x:row r="17" ht="117" customHeight="1">
      <x:c r="A17" s="14" t="str">
        <x:v>O1-M12</x:v>
      </x:c>
      <x:c r="B17" s="14" t="str">
        <x:v>Le regard de la tribune</x:v>
      </x:c>
      <x:c r="C17" s="14" t="str">
        <x:v>O1</x:v>
      </x:c>
      <x:c r="D17" s="14" t="str">
        <x:v>II — Apprendre sa manière</x:v>
      </x:c>
      <x:c r="E17" s="14" t="str">
        <x:v>Unblooded</x:v>
      </x:c>
      <x:c r="F17" s="14" t="str">
        <x:v>O1-M11 résolue ; lire son résultat réel (réussite, issue partielle, refus ou échec) pour adapter les personnages et les objets présents.</x:v>
      </x:c>
      <x:c r="G17" s="14" t="str">
        <x:v>Homeworld ; formation commune Unblooded ouverte ; équipement effectivement acquis. Les relations, blessures, absences et objets affichés proviennent de l’état de partie ; aucun partenaire n’est recréé par la scène.</x:v>
      </x:c>
      <x:c r="H17" s="14" t="str">
        <x:v>Un exercice public oppose le joueur à deux cibles mobiles pendant que Varek l’interrompt. La caméra montre l’instructrice, le frère et le père à des hauteurs différentes. Le joueur choisit son angle, ignore ou répond à une provocation puis termine par un salut volontaire.</x:v>
      </x:c>
      <x:c r="I17" s="14" t="str">
        <x:v>Saluer Dhera, Ruun ou toute la cohorte rend visible la loyauté choisie sans imposer une réconciliation.</x:v>
      </x:c>
      <x:c r="J17" s="14" t="str">
        <x:v>Une manche perdue reste une prestation reconnue ; seul le défi bonus demande une nouvelle tentative.</x:v>
      </x:c>
      <x:c r="K17" s="14" t="str">
        <x:v>Enregistrer O1-M12.resolved séparément de .success, puis O1-M12.choice, les observations et les transferts réellement accomplis. Le public retient la performance et le destinataire du salut ; l’accès Young Blood dépend toujours du parcours commun.</x:v>
      </x:c>
      <x:c r="L17" s="14" t="str">
        <x:v>La formation aux outils et les accès régionaux sont lus dans R2-M007..014, jamais accordés par cette voie.</x:v>
      </x:c>
      <x:c r="M17" s="14" t="str">
        <x:v>Reconstitution documentée V4 — nouvelle rédaction V5</x:v>
      </x:c>
    </x:row>
    <x:row r="18" ht="102" customHeight="1">
      <x:c r="A18" s="13" t="str">
        <x:v>O1-M13</x:v>
      </x:c>
      <x:c r="B18" s="13" t="str">
        <x:v>Les trois ombres du frère</x:v>
      </x:c>
      <x:c r="C18" s="13" t="str">
        <x:v>O1</x:v>
      </x:c>
      <x:c r="D18" s="13" t="str">
        <x:v>III — Parmi les chasseurs</x:v>
      </x:c>
      <x:c r="E18" s="13" t="str">
        <x:v>Young Blood</x:v>
      </x:c>
      <x:c r="F18" s="13" t="str">
        <x:v>O1-M12 résolue ; lire son résultat réel (réussite, issue partielle, refus ou échec) pour adapter les personnages et les objets présents.</x:v>
      </x:c>
      <x:c r="G18" s="13" t="str">
        <x:v>Homeworld ; statut Young Blood déjà obtenu dans la campagne commune. Les relations, blessures, absences et objets affichés proviennent de l’état de partie ; aucun partenaire n’est recréé par la scène.</x:v>
      </x:c>
      <x:c r="H18" s="13" t="str">
        <x:v>Après l’accès commun Young Blood, Ruun rejoint le joueur près de l’entrée extérieure du Temple des Trois Ombres. Une galerie d’entraînement reproduit des silhouettes, sans donner le rite. Le frère demande comment ne plus imiter systématiquement Varek.</x:v>
      </x:c>
      <x:c r="I18" s="13" t="str">
        <x:v>Partager un signal de triade ou travailler une esquive individuelle modifie la contribution future de Ruun.</x:v>
      </x:c>
      <x:c r="J18" s="13" t="str">
        <x:v>Une séquence désynchronisée se rejoue depuis le dernier fanion sans modifier l’épreuve commune.</x:v>
      </x:c>
      <x:c r="K18" s="13" t="str">
        <x:v>Enregistrer O1-M13.resolved séparément de .success, puis O1-M13.choice, les observations et les transferts réellement accomplis. Un lien de coopération est créé ; aucun rite, grade ou équipement énergétique n’est accordé par la scène.</x:v>
      </x:c>
      <x:c r="L18" s="13" t="str">
        <x:v>Quatza-Rij en triade, Temple des Trois Ombres sans armes énergétiques et retour de reconnaissance restent communs.</x:v>
      </x:c>
      <x:c r="M18" s="13" t="str">
        <x:v>Reconstitution documentée V4 — nouvelle rédaction V5</x:v>
      </x:c>
    </x:row>
    <x:row r="19" ht="102" customHeight="1">
      <x:c r="A19" s="14" t="str">
        <x:v>O1-M14</x:v>
      </x:c>
      <x:c r="B19" s="14" t="str">
        <x:v>Le sang sur le rocher</x:v>
      </x:c>
      <x:c r="C19" s="14" t="str">
        <x:v>O1</x:v>
      </x:c>
      <x:c r="D19" s="14" t="str">
        <x:v>III — Parmi les chasseurs</x:v>
      </x:c>
      <x:c r="E19" s="14" t="str">
        <x:v>Young Blood</x:v>
      </x:c>
      <x:c r="F19" s="14" t="str">
        <x:v>O1-M13 résolue ; lire son résultat réel (réussite, issue partielle, refus ou échec) pour adapter les personnages et les objets présents.</x:v>
      </x:c>
      <x:c r="G19" s="14" t="str">
        <x:v>Homeworld ; statut Young Blood déjà obtenu dans la campagne commune. Les relations, blessures, absences et objets affichés proviennent de l’état de partie ; aucun partenaire n’est recréé par la scène.</x:v>
      </x:c>
      <x:c r="H19" s="14" t="str">
        <x:v>Sur le retour d’une chasse locale, le joueur découvre une blessure récente de Ruun et la pointe d’une arme familiale. Le frère se cache sous une passerelle. Il faut éloigner une proie territoriale, ouvrir le passage et l’aider à rejoindre un abri physique.</x:v>
      </x:c>
      <x:c r="I19" s="14" t="str">
        <x:v>Faire soigner Ruun chez Dhera ou auprès d’un soigneur neutre change qui apprend les faits immédiatement.</x:v>
      </x:c>
      <x:c r="J19" s="14" t="str">
        <x:v>Si la proie empêche l’approche, un appât permet une seconde route ; Ruun reste protégé dans son renfoncement.</x:v>
      </x:c>
      <x:c r="K19" s="14" t="str">
        <x:v>Enregistrer O1-M14.resolved séparément de .success, puis O1-M14.choice, les observations et les transferts réellement accomplis. Ruun explique ce qu’il accepte de raconter ; la blessure persiste pendant sa récupération.</x:v>
      </x:c>
      <x:c r="L19" s="14" t="str">
        <x:v>Quatza-Rij en triade, Temple des Trois Ombres sans armes énergétiques et retour de reconnaissance restent communs.</x:v>
      </x:c>
      <x:c r="M19" s="14" t="str">
        <x:v>Reconstitution documentée V4 — nouvelle rédaction V5</x:v>
      </x:c>
    </x:row>
    <x:row r="20" ht="102" customHeight="1">
      <x:c r="A20" s="13" t="str">
        <x:v>O1-M15</x:v>
      </x:c>
      <x:c r="B20" s="13" t="str">
        <x:v>Le chasseur derrière moi</x:v>
      </x:c>
      <x:c r="C20" s="13" t="str">
        <x:v>O1</x:v>
      </x:c>
      <x:c r="D20" s="13" t="str">
        <x:v>III — Parmi les chasseurs</x:v>
      </x:c>
      <x:c r="E20" s="13" t="str">
        <x:v>Young Blood</x:v>
      </x:c>
      <x:c r="F20" s="13" t="str">
        <x:v>O1-M14 résolue ; lire son résultat réel (réussite, issue partielle, refus ou échec) pour adapter les personnages et les objets présents.</x:v>
      </x:c>
      <x:c r="G20" s="13" t="str">
        <x:v>Homeworld ; statut Young Blood déjà obtenu dans la campagne commune. Les relations, blessures, absences et objets affichés proviennent de l’état de partie ; aucun partenaire n’est recréé par la scène.</x:v>
      </x:c>
      <x:c r="H20" s="13" t="str">
        <x:v>Varek suit personnellement le joueur dans les Marches de Cendre. Des reflets de camouflage et des cendres déplacées révèlent ses approches. La séquence alterne couverture basse, corniche et course vers une cloche de poste ; il veut tuer, pas seulement éprouver.</x:v>
      </x:c>
      <x:c r="I20" s="13" t="str">
        <x:v>Rejoindre les témoins du poste ou tendre un piège non fatal modifie la confrontation et la preuve disponible.</x:v>
      </x:c>
      <x:c r="J20" s="13" t="str">
        <x:v>Être atteint déclenche une échappée coûteuse vers Dhera ; l’agression reste acquise et n’est pas effacée.</x:v>
      </x:c>
      <x:c r="K20" s="13" t="str">
        <x:v>Enregistrer O1-M15.resolved séparément de .success, puis O1-M15.choice, les observations et les transferts réellement accomplis. Une tentative de meurtre située est établie selon ce qui a réellement été vu ; Varek perd un accès local.</x:v>
      </x:c>
      <x:c r="L20" s="13" t="str">
        <x:v>Quatza-Rij en triade, Temple des Trois Ombres sans armes énergétiques et retour de reconnaissance restent communs.</x:v>
      </x:c>
      <x:c r="M20" s="13" t="str">
        <x:v>Reconstitution documentée V4 — nouvelle rédaction V5</x:v>
      </x:c>
    </x:row>
    <x:row r="21" ht="102" customHeight="1">
      <x:c r="A21" s="14" t="str">
        <x:v>O1-M16</x:v>
      </x:c>
      <x:c r="B21" s="14" t="str">
        <x:v>La lame rendue</x:v>
      </x:c>
      <x:c r="C21" s="14" t="str">
        <x:v>O1</x:v>
      </x:c>
      <x:c r="D21" s="14" t="str">
        <x:v>III — Parmi les chasseurs</x:v>
      </x:c>
      <x:c r="E21" s="14" t="str">
        <x:v>Young Blood</x:v>
      </x:c>
      <x:c r="F21" s="14" t="str">
        <x:v>O1-M15 résolue ; lire son résultat réel (réussite, issue partielle, refus ou échec) pour adapter les personnages et les objets présents.</x:v>
      </x:c>
      <x:c r="G21" s="14" t="str">
        <x:v>Homeworld ; statut Young Blood déjà obtenu dans la campagne commune. Les relations, blessures, absences et objets affichés proviennent de l’état de partie ; aucun partenaire n’est recréé par la scène.</x:v>
      </x:c>
      <x:c r="H21" s="14" t="str">
        <x:v>Une lame de Varek est restée prise dans la roche après la poursuite. Le joueur revient par un autre itinéraire, dégage le socle et récupère l’arme sans la présenter comme trophée de victoire. Un proche du père propose de la racheter avant l’audience locale.</x:v>
      </x:c>
      <x:c r="I21" s="14" t="str">
        <x:v>Conserver l’arme pour la confrontation ou la remettre à une garde neutre change sa garde matérielle.</x:v>
      </x:c>
      <x:c r="J21" s="14" t="str">
        <x:v>Un éboulement ferme l’accès bas mais découvre une corniche ; l’arme ne se duplique pas au changement de route.</x:v>
      </x:c>
      <x:c r="K21" s="14" t="str">
        <x:v>Enregistrer O1-M16.resolved séparément de .success, puis O1-M16.choice, les observations et les transferts réellement accomplis. L’objet reçoit provenance et emplacement uniques ; sa restitution éventuelle reste visible dans la galerie.</x:v>
      </x:c>
      <x:c r="L21" s="14" t="str">
        <x:v>Quatza-Rij en triade, Temple des Trois Ombres sans armes énergétiques et retour de reconnaissance restent communs.</x:v>
      </x:c>
      <x:c r="M21" s="14" t="str">
        <x:v>Reconstitution documentée V4 — nouvelle rédaction V5</x:v>
      </x:c>
    </x:row>
    <x:row r="22" ht="102" customHeight="1">
      <x:c r="A22" s="13" t="str">
        <x:v>O1-M17</x:v>
      </x:c>
      <x:c r="B22" s="13" t="str">
        <x:v>Ceux qui ouvrent la porte</x:v>
      </x:c>
      <x:c r="C22" s="13" t="str">
        <x:v>O1</x:v>
      </x:c>
      <x:c r="D22" s="13" t="str">
        <x:v>III — Parmi les chasseurs</x:v>
      </x:c>
      <x:c r="E22" s="13" t="str">
        <x:v>Young Blood</x:v>
      </x:c>
      <x:c r="F22" s="13" t="str">
        <x:v>O1-M16 résolue ; lire son résultat réel (réussite, issue partielle, refus ou échec) pour adapter les personnages et les objets présents.</x:v>
      </x:c>
      <x:c r="G22" s="13" t="str">
        <x:v>Homeworld ; statut Young Blood déjà obtenu dans la campagne commune. Les relations, blessures, absences et objets affichés proviennent de l’état de partie ; aucun partenaire n’est recréé par la scène.</x:v>
      </x:c>
      <x:c r="H22" s="13" t="str">
        <x:v>Dhera rassemble les personnes prêtes à offrir une halte. Le joueur traverse trois foyers, aide à lever un seuil coincé, installe une lampe et écoute leurs limites. Chaque accueil distingue secours temporaire, visite et droit de résidence permanente.</x:v>
      </x:c>
      <x:c r="I22" s="13" t="str">
        <x:v>Choisir une communauté à soutenir prépare une future maison ; accepter seulement une halte garde une vie mobile.</x:v>
      </x:c>
      <x:c r="J22" s="13" t="str">
        <x:v>Refuser toutes les invitations laisse l’abri de cohorte disponible ; cette prudence ne bloque pas la campagne.</x:v>
      </x:c>
      <x:c r="K22" s="13" t="str">
        <x:v>Enregistrer O1-M17.resolved séparément de .success, puis O1-M17.choice, les observations et les transferts réellement accomplis. Une adresse de refuge et des relations locales sont enregistrées sans sauter respect, rang ou mission de maison.</x:v>
      </x:c>
      <x:c r="L22" s="13" t="str">
        <x:v>Quatza-Rij en triade, Temple des Trois Ombres sans armes énergétiques et retour de reconnaissance restent communs.</x:v>
      </x:c>
      <x:c r="M22" s="13" t="str">
        <x:v>Reconstitution documentée V4 — nouvelle rédaction V5</x:v>
      </x:c>
    </x:row>
    <x:row r="23" ht="117" customHeight="1">
      <x:c r="A23" s="14" t="str">
        <x:v>O1-M18</x:v>
      </x:c>
      <x:c r="B23" s="14" t="str">
        <x:v>Partir sans être chassé</x:v>
      </x:c>
      <x:c r="C23" s="14" t="str">
        <x:v>O1</x:v>
      </x:c>
      <x:c r="D23" s="14" t="str">
        <x:v>III — Parmi les chasseurs</x:v>
      </x:c>
      <x:c r="E23" s="14" t="str">
        <x:v>Young Blood</x:v>
      </x:c>
      <x:c r="F23" s="14" t="str">
        <x:v>O1-M17 résolue ; lire son résultat réel (réussite, issue partielle, refus ou échec) pour adapter les personnages et les objets présents.</x:v>
      </x:c>
      <x:c r="G23" s="14" t="str">
        <x:v>Homeworld ; statut Young Blood déjà obtenu dans la campagne commune. Les relations, blessures, absences et objets affichés proviennent de l’état de partie ; aucun partenaire n’est recréé par la scène.</x:v>
      </x:c>
      <x:c r="H23" s="14" t="str">
        <x:v>Avant le passage commun à Blooded, le joueur récupère ses derniers effets sur la corniche de l’enfance. Ruun attend près d’une sortie ; Varek se tient au seuil principal, sous surveillance. Les gestes de départ et les objets emportés composent la dernière scène locale de cet acte.</x:v>
      </x:c>
      <x:c r="I23" s="14" t="str">
        <x:v>Dire au frère où écrire ou couper le lien familial change les contacts possibles après le voyage.</x:v>
      </x:c>
      <x:c r="J23" s="14" t="str">
        <x:v>Renoncer pour l’instant au paquet n’empêche pas la progression ; il reste dans une garde identifiée.</x:v>
      </x:c>
      <x:c r="K23" s="14" t="str">
        <x:v>Enregistrer O1-M18.resolved séparément de .success, puis O1-M18.choice, les observations et les transferts réellement accomplis. Le départ est choisi par le personnage ; le vaisseau et le rang Blooded restent à obtenir dans les missions communes.</x:v>
      </x:c>
      <x:c r="L23" s="14" t="str">
        <x:v>Quatza-Rij en triade, Temple des Trois Ombres sans armes énergétiques et retour de reconnaissance restent communs.</x:v>
      </x:c>
      <x:c r="M23" s="14" t="str">
        <x:v>Reconstitution documentée V4 — nouvelle rédaction V5</x:v>
      </x:c>
    </x:row>
    <x:row r="24" ht="117" customHeight="1">
      <x:c r="A24" s="13" t="str">
        <x:v>O1-M19</x:v>
      </x:c>
      <x:c r="B24" s="13" t="str">
        <x:v>Un ciel sans son regard</x:v>
      </x:c>
      <x:c r="C24" s="13" t="str">
        <x:v>O1</x:v>
      </x:c>
      <x:c r="D24" s="13" t="str">
        <x:v>IV — Au-delà du ciel</x:v>
      </x:c>
      <x:c r="E24" s="13" t="str">
        <x:v>Blooded</x:v>
      </x:c>
      <x:c r="F24" s="13" t="str">
        <x:v>O1-M18 résolue ; lire son résultat réel (réussite, issue partielle, refus ou échec) pour adapter les personnages et les objets présents.</x:v>
      </x:c>
      <x:c r="G24" s="13" t="str">
        <x:v>Blooded commun acquis ; vaisseau personnel possédé ; trajet réel requis pour toute scène hors Homeworld. Les relations, blessures, absences et objets affichés proviennent de l’état de partie ; aucun partenaire n’est recréé par la scène.</x:v>
      </x:c>
      <x:c r="H24" s="13" t="str">
        <x:v>Après Blooded, vaisseau acquis et trajet joué, le joueur arrive à la Halte des Trois Routes. La première inspection de coque fait remonter un sabotage ancien, sans auteur certain. Il traverse le flanc extérieur balisé, remplace un clip et suit la trace jusqu’au quai.</x:v>
      </x:c>
      <x:c r="I24" s="13" t="str">
        <x:v>Faire expertiser la pièce ou la conserver comme souvenir privilégie une enquête factuelle ou un départ rapide.</x:v>
      </x:c>
      <x:c r="J24" s="13" t="str">
        <x:v>Un clip mal engagé est visible au test de pression et peut être remis avant tout nouveau départ.</x:v>
      </x:c>
      <x:c r="K24" s="13" t="str">
        <x:v>Enregistrer O1-M19.resolved séparément de .success, puis O1-M19.choice, les observations et les transferts réellement accomplis. Le navire retrouve son état vérifié ; aucun soupçon n’est automatiquement attribué au père.</x:v>
      </x:c>
      <x:c r="L24" s="13" t="str">
        <x:v>La première reine et l’accès au voyage ont leurs propres missions communes ; ce récit ne les remplace pas.</x:v>
      </x:c>
      <x:c r="M24" s="13" t="str">
        <x:v>Reconstitution documentée V4 — nouvelle rédaction V5</x:v>
      </x:c>
    </x:row>
    <x:row r="25" ht="117" customHeight="1">
      <x:c r="A25" s="14" t="str">
        <x:v>O1-M20</x:v>
      </x:c>
      <x:c r="B25" s="14" t="str">
        <x:v>La proie qui recule</x:v>
      </x:c>
      <x:c r="C25" s="14" t="str">
        <x:v>O1</x:v>
      </x:c>
      <x:c r="D25" s="14" t="str">
        <x:v>IV — Au-delà du ciel</x:v>
      </x:c>
      <x:c r="E25" s="14" t="str">
        <x:v>Blooded</x:v>
      </x:c>
      <x:c r="F25" s="14" t="str">
        <x:v>O1-M19 résolue ; lire son résultat réel (réussite, issue partielle, refus ou échec) pour adapter les personnages et les objets présents.</x:v>
      </x:c>
      <x:c r="G25" s="14" t="str">
        <x:v>Blooded commun acquis ; vaisseau personnel possédé ; trajet réel requis pour toute scène hors Homeworld. Les relations, blessures, absences et objets affichés proviennent de l’état de partie ; aucun partenaire n’est recréé par la scène.</x:v>
      </x:c>
      <x:c r="H25" s="14" t="str">
        <x:v>Sur un monde ouvert par la carte commune, une proie puissante protège sa sortie plutôt que charger. Le joueur reconnaît des gestes de peur qui lui sont familiers, observe le terrain et choisit les conditions d’une éventuelle chasse dans une arène naturelle à deux niveaux.</x:v>
      </x:c>
      <x:c r="I25" s="14" t="str">
        <x:v>Poursuivre une cible devenue apte à combattre ou renoncer à cette prise produit deux bilans assumés.</x:v>
      </x:c>
      <x:c r="J25" s="14" t="str">
        <x:v>Une poursuite mal placée mène au repli derrière une faille praticable ; la proie garde sa blessure éventuelle.</x:v>
      </x:c>
      <x:c r="K25" s="14" t="str">
        <x:v>Enregistrer O1-M20.resolved séparément de .success, puis O1-M20.choice, les observations et les transferts réellement accomplis. La décision nourrit la réputation personnelle ; la compassion n’accorde pas de trophée imaginaire.</x:v>
      </x:c>
      <x:c r="L25" s="14" t="str">
        <x:v>La première reine et l’accès au voyage ont leurs propres missions communes ; ce récit ne les remplace pas.</x:v>
      </x:c>
      <x:c r="M25" s="14" t="str">
        <x:v>Reconstitution documentée V4 — nouvelle rédaction V5</x:v>
      </x:c>
    </x:row>
    <x:row r="26" ht="102" customHeight="1">
      <x:c r="A26" s="13" t="str">
        <x:v>O1-M21</x:v>
      </x:c>
      <x:c r="B26" s="13" t="str">
        <x:v>Le message incomplet</x:v>
      </x:c>
      <x:c r="C26" s="13" t="str">
        <x:v>O1</x:v>
      </x:c>
      <x:c r="D26" s="13" t="str">
        <x:v>IV — Au-delà du ciel</x:v>
      </x:c>
      <x:c r="E26" s="13" t="str">
        <x:v>Blooded</x:v>
      </x:c>
      <x:c r="F26" s="13" t="str">
        <x:v>O1-M20 résolue ; lire son résultat réel (réussite, issue partielle, refus ou échec) pour adapter les personnages et les objets présents.</x:v>
      </x:c>
      <x:c r="G26" s="13" t="str">
        <x:v>Blooded commun acquis ; vaisseau personnel possédé ; trajet réel requis pour toute scène hors Homeworld. Les relations, blessures, absences et objets affichés proviennent de l’état de partie ; aucun partenaire n’est recréé par la scène.</x:v>
      </x:c>
      <x:c r="H26" s="13" t="str">
        <x:v>À bord du vaisseau personnel, Ruun envoie un signal haché depuis le Homeworld. Le joueur aligne trois segments de réception puis rejoint une vraie escale pour obtenir la suite. Le frère annonce une rupture avec Varek, mais ne demande pas qu’on choisisse sa vie.</x:v>
      </x:c>
      <x:c r="I26" s="13" t="str">
        <x:v>Proposer une rencontre au prochain retour ou donner une adresse indépendante change le soutien offert.</x:v>
      </x:c>
      <x:c r="J26" s="13" t="str">
        <x:v>Les segments mal ordonnés produisent un message incomplet marqué comme tel, jamais une fausse certitude.</x:v>
      </x:c>
      <x:c r="K26" s="13" t="str">
        <x:v>Enregistrer O1-M21.resolved séparément de .success, puis O1-M21.choice, les observations et les transferts réellement accomplis. Un rendez-vous facultatif devient disponible ; Ruun poursuit ses activités même si le joueur diffère son retour.</x:v>
      </x:c>
      <x:c r="L26" s="13" t="str">
        <x:v>La première reine et l’accès au voyage ont leurs propres missions communes ; ce récit ne les remplace pas.</x:v>
      </x:c>
      <x:c r="M26" s="13" t="str">
        <x:v>Reconstitution documentée V4 — nouvelle rédaction V5</x:v>
      </x:c>
    </x:row>
    <x:row r="27" ht="102" customHeight="1">
      <x:c r="A27" s="14" t="str">
        <x:v>O1-M22</x:v>
      </x:c>
      <x:c r="B27" s="14" t="str">
        <x:v>Le masque prêté</x:v>
      </x:c>
      <x:c r="C27" s="14" t="str">
        <x:v>O1</x:v>
      </x:c>
      <x:c r="D27" s="14" t="str">
        <x:v>IV — Au-delà du ciel</x:v>
      </x:c>
      <x:c r="E27" s="14" t="str">
        <x:v>Blooded</x:v>
      </x:c>
      <x:c r="F27" s="14" t="str">
        <x:v>O1-M21 résolue ; lire son résultat réel (réussite, issue partielle, refus ou échec) pour adapter les personnages et les objets présents.</x:v>
      </x:c>
      <x:c r="G27" s="14" t="str">
        <x:v>Blooded commun acquis ; vaisseau personnel possédé ; trajet réel requis pour toute scène hors Homeworld. Les relations, blessures, absences et objets affichés proviennent de l’état de partie ; aucun partenaire n’est recréé par la scène.</x:v>
      </x:c>
      <x:c r="H27" s="14" t="str">
        <x:v>Un chasseur de passage propose un masque de grande qualité en échange d’une chasse au nom de Varek. Le joueur peut l’essayer dans un simulateur de visée physique, constater ses réglages puis rencontrer l’intermédiaire sur le quai pour connaître le prix réel.</x:v>
      </x:c>
      <x:c r="I27" s="14" t="str">
        <x:v>Refuser le patronage ou accepter une location sans emblème familial modifie l’équipement accessible et la dette matérielle.</x:v>
      </x:c>
      <x:c r="J27" s="14" t="str">
        <x:v>Un essai échoué n’engage pas le contrat ; l’objet reste au râtelier de l’intermédiaire jusqu’à une décision.</x:v>
      </x:c>
      <x:c r="K27" s="14" t="str">
        <x:v>Enregistrer O1-M22.resolved séparément de .success, puis O1-M22.choice, les observations et les transferts réellement accomplis. L’autonomie se traduit par des conditions choisies ; le masque prêté garde son propriétaire réel.</x:v>
      </x:c>
      <x:c r="L27" s="14" t="str">
        <x:v>La première reine et l’accès au voyage ont leurs propres missions communes ; ce récit ne les remplace pas.</x:v>
      </x:c>
      <x:c r="M27" s="14" t="str">
        <x:v>Reconstitution documentée V4 — nouvelle rédaction V5</x:v>
      </x:c>
    </x:row>
    <x:row r="28" ht="117" customHeight="1">
      <x:c r="A28" s="13" t="str">
        <x:v>O1-M23</x:v>
      </x:c>
      <x:c r="B28" s="13" t="str">
        <x:v>Le retour du piège</x:v>
      </x:c>
      <x:c r="C28" s="13" t="str">
        <x:v>O1</x:v>
      </x:c>
      <x:c r="D28" s="13" t="str">
        <x:v>IV — Au-delà du ciel</x:v>
      </x:c>
      <x:c r="E28" s="13" t="str">
        <x:v>Blooded</x:v>
      </x:c>
      <x:c r="F28" s="13" t="str">
        <x:v>O1-M22 résolue ; lire son résultat réel (réussite, issue partielle, refus ou échec) pour adapter les personnages et les objets présents.</x:v>
      </x:c>
      <x:c r="G28" s="13" t="str">
        <x:v>Blooded commun acquis ; vaisseau personnel possédé ; trajet réel requis pour toute scène hors Homeworld. Les relations, blessures, absences et objets affichés proviennent de l’état de partie ; aucun partenaire n’est recréé par la scène.</x:v>
      </x:c>
      <x:c r="H28" s="13" t="str">
        <x:v>Une expédition retrouve un câble semblable à celui du Homeworld dans une épave. Les anciens réflexes peuvent sauver le joueur, mais les marques d’atelier diffèrent. Le décor demande de couper l’alimentation, déplacer un bras et traverser la baie avant son oscillation suivante.</x:v>
      </x:c>
      <x:c r="I28" s="13" t="str">
        <x:v>Comparer calmement les marques ou poursuivre d’abord la cible détermine les informations ramenées.</x:v>
      </x:c>
      <x:c r="J28" s="13" t="str">
        <x:v>Une erreur de synchronisation renvoie à l’abri latéral et endommage seulement la plaque remplaçable du passage.</x:v>
      </x:c>
      <x:c r="K28" s="13" t="str">
        <x:v>Enregistrer O1-M23.resolved séparément de .success, puis O1-M23.choice, les observations et les transferts réellement accomplis. L’expérience familiale devient compétence ; le jeu confirme que tous les pièges ne viennent pas du père.</x:v>
      </x:c>
      <x:c r="L28" s="13" t="str">
        <x:v>La première reine et l’accès au voyage ont leurs propres missions communes ; ce récit ne les remplace pas.</x:v>
      </x:c>
      <x:c r="M28" s="13" t="str">
        <x:v>Reconstitution documentée V4 — nouvelle rédaction V5</x:v>
      </x:c>
    </x:row>
    <x:row r="29" ht="117" customHeight="1">
      <x:c r="A29" s="14" t="str">
        <x:v>O1-M24</x:v>
      </x:c>
      <x:c r="B29" s="14" t="str">
        <x:v>Le nom peint sur la coque</x:v>
      </x:c>
      <x:c r="C29" s="14" t="str">
        <x:v>O1</x:v>
      </x:c>
      <x:c r="D29" s="14" t="str">
        <x:v>IV — Au-delà du ciel</x:v>
      </x:c>
      <x:c r="E29" s="14" t="str">
        <x:v>Blooded</x:v>
      </x:c>
      <x:c r="F29" s="14" t="str">
        <x:v>O1-M23 résolue ; lire son résultat réel (réussite, issue partielle, refus ou échec) pour adapter les personnages et les objets présents.</x:v>
      </x:c>
      <x:c r="G29" s="14" t="str">
        <x:v>Blooded commun acquis ; vaisseau personnel possédé ; trajet réel requis pour toute scène hors Homeworld. Les relations, blessures, absences et objets affichés proviennent de l’état de partie ; aucun partenaire n’est recréé par la scène.</x:v>
      </x:c>
      <x:c r="H29" s="14" t="str">
        <x:v>Dans la baie de personnalisation du vaisseau personnel, le joueur prépare sa marque de coque avec un gabarit, une lampe et trois essais amovibles. Ruun peut être présent s’il a accepté l’invitation. Le nom familial peut rester visible, être accompagné ou être remplacé.</x:v>
      </x:c>
      <x:c r="I29" s="14" t="str">
        <x:v>Conserver, contextualiser ou remplacer l’emblème change les salutations et les traces de l’histoire personnelle.</x:v>
      </x:c>
      <x:c r="J29" s="14" t="str">
        <x:v>Une gravure mal alignée sur la plaque d’essai se corrige avant fixation sur le support final.</x:v>
      </x:c>
      <x:c r="K29" s="14" t="str">
        <x:v>Enregistrer O1-M24.resolved séparément de .success, puis O1-M24.choice, les observations et les transferts réellement accomplis. La coque porte la décision ; elle n’équivaut pas encore à la fin exclusive choisie plus tard à Elite.</x:v>
      </x:c>
      <x:c r="L29" s="14" t="str">
        <x:v>La première reine et l’accès au voyage ont leurs propres missions communes ; ce récit ne les remplace pas.</x:v>
      </x:c>
      <x:c r="M29" s="14" t="str">
        <x:v>Reconstitution documentée V4 — nouvelle rédaction V5</x:v>
      </x:c>
    </x:row>
    <x:row r="30" ht="117" customHeight="1">
      <x:c r="A30" s="13" t="str">
        <x:v>O1-M25</x:v>
      </x:c>
      <x:c r="B30" s="13" t="str">
        <x:v>La force devant témoins</x:v>
      </x:c>
      <x:c r="C30" s="13" t="str">
        <x:v>O1</x:v>
      </x:c>
      <x:c r="D30" s="13" t="str">
        <x:v>V — Choisir son nom</x:v>
      </x:c>
      <x:c r="E30" s="13" t="str">
        <x:v>Elite</x:v>
      </x:c>
      <x:c r="F30" s="13" t="str">
        <x:v>O1-M24 résolue ; lire son résultat réel (réussite, issue partielle, refus ou échec) pour adapter les personnages et les objets présents.</x:v>
      </x:c>
      <x:c r="G30" s="13" t="str">
        <x:v>Épreuve solitaire commune Elite réussie ; accès et objets spécifiques de la scène obtenus. Les relations, blessures, absences et objets affichés proviennent de l’état de partie ; aucun partenaire n’est recréé par la scène.</x:v>
      </x:c>
      <x:c r="H30" s="13" t="str">
        <x:v>Elite déjà obtenu, le joueur revient au cercle où Varek le déclarait indigne. Il traverse le public, choisit une démonstration de chasse et reproduit un geste appris enfant avec un outil désormais maîtrisé. Le père doit regarder sans pouvoir interrompre le rite commun déjà acquis.</x:v>
      </x:c>
      <x:c r="I30" s="13" t="str">
        <x:v>Démontrer la technique de Dhera ou une méthode personnelle montre à qui le joueur rattache sa réussite.</x:v>
      </x:c>
      <x:c r="J30" s="13" t="str">
        <x:v>Une démonstration imparfaite change les commentaires mais ne retire ni rang Elite ni victoires passées.</x:v>
      </x:c>
      <x:c r="K30" s="13" t="str">
        <x:v>Enregistrer O1-M25.resolved séparément de .success, puis O1-M25.choice, les observations et les transferts réellement accomplis. Le jugement du cercle évolue indépendamment d’une excuse paternelle ; des témoins nouveaux soutiennent son autonomie.</x:v>
      </x:c>
      <x:c r="L30" s="13" t="str">
        <x:v>La voie choisit sa fin aux missions 29–30 ; le rang Elite ne dépend pas de la voie ni du Warp.</x:v>
      </x:c>
      <x:c r="M30" s="13" t="str">
        <x:v>Reconstitution documentée V4 — nouvelle rédaction V5</x:v>
      </x:c>
    </x:row>
    <x:row r="31" ht="102" customHeight="1">
      <x:c r="A31" s="14" t="str">
        <x:v>O1-M26</x:v>
      </x:c>
      <x:c r="B31" s="14" t="str">
        <x:v>Le frère hors du cercle</x:v>
      </x:c>
      <x:c r="C31" s="14" t="str">
        <x:v>O1</x:v>
      </x:c>
      <x:c r="D31" s="14" t="str">
        <x:v>V — Choisir son nom</x:v>
      </x:c>
      <x:c r="E31" s="14" t="str">
        <x:v>Elite</x:v>
      </x:c>
      <x:c r="F31" s="14" t="str">
        <x:v>O1-M25 résolue ; lire son résultat réel (réussite, issue partielle, refus ou échec) pour adapter les personnages et les objets présents.</x:v>
      </x:c>
      <x:c r="G31" s="14" t="str">
        <x:v>Épreuve solitaire commune Elite réussie ; accès et objets spécifiques de la scène obtenus. Les relations, blessures, absences et objets affichés proviennent de l’état de partie ; aucun partenaire n’est recréé par la scène.</x:v>
      </x:c>
      <x:c r="H31" s="14" t="str">
        <x:v>Ruun refuse de servir d’appât dans la confrontation avec Varek. Le joueur le rejoint à un chantier de passerelles, porte une traverse et l’aide à terminer sa propre mission. Le père apparaît au loin, mais le frère choisit la route qu’il emprunte ensuite.</x:v>
      </x:c>
      <x:c r="I31" s="14" t="str">
        <x:v>Soutenir le départ de Ruun ou lui offrir une halte sans engagement conserve son autonomie.</x:v>
      </x:c>
      <x:c r="J31" s="14" t="str">
        <x:v>Insister pour décider à sa place ferme temporairement le dialogue ; une excuse accompagnée d’un geste le rouvre.</x:v>
      </x:c>
      <x:c r="K31" s="14" t="str">
        <x:v>Enregistrer O1-M26.resolved séparément de .success, puis O1-M26.choice, les observations et les transferts réellement accomplis. La relation fraternelle peut survivre au conflit même si les deux personnages ne vivent jamais au même endroit.</x:v>
      </x:c>
      <x:c r="L31" s="14" t="str">
        <x:v>La voie choisit sa fin aux missions 29–30 ; le rang Elite ne dépend pas de la voie ni du Warp.</x:v>
      </x:c>
      <x:c r="M31" s="14" t="str">
        <x:v>Reconstitution documentée V4 — nouvelle rédaction V5</x:v>
      </x:c>
    </x:row>
    <x:row r="32" ht="117" customHeight="1">
      <x:c r="A32" s="13" t="str">
        <x:v>O1-M27</x:v>
      </x:c>
      <x:c r="B32" s="13" t="str">
        <x:v>La dernière chasse de Varek</x:v>
      </x:c>
      <x:c r="C32" s="13" t="str">
        <x:v>O1</x:v>
      </x:c>
      <x:c r="D32" s="13" t="str">
        <x:v>V — Choisir son nom</x:v>
      </x:c>
      <x:c r="E32" s="13" t="str">
        <x:v>Elite</x:v>
      </x:c>
      <x:c r="F32" s="13" t="str">
        <x:v>O1-M26 résolue ; lire son résultat réel (réussite, issue partielle, refus ou échec) pour adapter les personnages et les objets présents.</x:v>
      </x:c>
      <x:c r="G32" s="13" t="str">
        <x:v>Épreuve solitaire commune Elite réussie ; accès et objets spécifiques de la scène obtenus. Les relations, blessures, absences et objets affichés proviennent de l’état de partie ; aucun partenaire n’est recréé par la scène.</x:v>
      </x:c>
      <x:c r="H32" s="13" t="str">
        <x:v>Varek traque une proie dangereuse près d’un passage public pour prouver sa force. Le joueur lit les impacts, déplace un obstacle et intercepte l’animal avant qu’il traverse le sentier. Le père peut être blessé par sa propre erreur ; le secours reste un choix concret.</x:v>
      </x:c>
      <x:c r="I32" s="13" t="str">
        <x:v>Secourir Varek après avoir sécurisé la proie ou appeler une équipe neutre change leur dette personnelle.</x:v>
      </x:c>
      <x:c r="J32" s="13" t="str">
        <x:v>Si la proie échappe au premier barrage, une poursuite courte protège les passants et conserve les dégâts visibles.</x:v>
      </x:c>
      <x:c r="K32" s="13" t="str">
        <x:v>Enregistrer O1-M27.resolved séparément de .success, puis O1-M27.choice, les observations et les transferts réellement accomplis. La chasse révèle ses limites sans annuler sa responsabilité dans les agressions précédentes.</x:v>
      </x:c>
      <x:c r="L32" s="13" t="str">
        <x:v>La voie choisit sa fin aux missions 29–30 ; le rang Elite ne dépend pas de la voie ni du Warp.</x:v>
      </x:c>
      <x:c r="M32" s="13" t="str">
        <x:v>Reconstitution documentée V4 — nouvelle rédaction V5</x:v>
      </x:c>
    </x:row>
    <x:row r="33" ht="102" customHeight="1">
      <x:c r="A33" s="14" t="str">
        <x:v>O1-M28</x:v>
      </x:c>
      <x:c r="B33" s="14" t="str">
        <x:v>Les trois issues du cercle</x:v>
      </x:c>
      <x:c r="C33" s="14" t="str">
        <x:v>O1</x:v>
      </x:c>
      <x:c r="D33" s="14" t="str">
        <x:v>V — Choisir son nom</x:v>
      </x:c>
      <x:c r="E33" s="14" t="str">
        <x:v>Elite</x:v>
      </x:c>
      <x:c r="F33" s="14" t="str">
        <x:v>O1-M27 résolue ; lire son résultat réel (réussite, issue partielle, refus ou échec) pour adapter les personnages et les objets présents.</x:v>
      </x:c>
      <x:c r="G33" s="14" t="str">
        <x:v>Épreuve solitaire commune Elite réussie ; accès et objets spécifiques de la scène obtenus. Les relations, blessures, absences et objets affichés proviennent de l’état de partie ; aucun partenaire n’est recréé par la scène.</x:v>
      </x:c>
      <x:c r="H33" s="14" t="str">
        <x:v>Les témoins se réunissent dans le lieu de l’agression. Le joueur dispose le câble, l’arme et les traces réellement conservées, puis rencontre séparément Dhera, Ruun et Varek. Trois issues deviennent compréhensibles par des scènes, sans encore verrouiller la fin.</x:v>
      </x:c>
      <x:c r="I33" s="14" t="str">
        <x:v>Préparer l’exil indépendant, une confrontation sanctionnée ou une réconciliation conditionnelle ouvre la sélection finale.</x:v>
      </x:c>
      <x:c r="J33" s="14" t="str">
        <x:v>Un élément manquant se remplace par un témoignage disponible, avec un niveau de certitude explicitement moindre.</x:v>
      </x:c>
      <x:c r="K33" s="14" t="str">
        <x:v>Enregistrer O1-M28.resolved séparément de .success, puis O1-M28.choice, les observations et les transferts réellement accomplis. Les faits prouvés et les limites du joueur deviennent les préconditions des fins ; le pardon reste facultatif.</x:v>
      </x:c>
      <x:c r="L33" s="14" t="str">
        <x:v>La voie choisit sa fin aux missions 29–30 ; le rang Elite ne dépend pas de la voie ni du Warp.</x:v>
      </x:c>
      <x:c r="M33" s="14" t="str">
        <x:v>Reconstitution documentée V4 — nouvelle rédaction V5</x:v>
      </x:c>
    </x:row>
    <x:row r="34" ht="147" customHeight="1">
      <x:c r="A34" s="13" t="str">
        <x:v>O1-M29</x:v>
      </x:c>
      <x:c r="B34" s="13" t="str">
        <x:v>Choisir ce qui m’appartient</x:v>
      </x:c>
      <x:c r="C34" s="13" t="str">
        <x:v>O1</x:v>
      </x:c>
      <x:c r="D34" s="13" t="str">
        <x:v>V — Choisir son nom</x:v>
      </x:c>
      <x:c r="E34" s="13" t="str">
        <x:v>Elite</x:v>
      </x:c>
      <x:c r="F34" s="13" t="str">
        <x:v>O1-M28 résolue ; lire son résultat réel (réussite, issue partielle, refus ou échec) pour adapter les personnages et les objets présents.</x:v>
      </x:c>
      <x:c r="G34" s="13" t="str">
        <x:v>Épreuve solitaire commune Elite réussie ; accès et objets spécifiques de la scène obtenus. Les relations, blessures, absences et objets affichés proviennent de l’état de partie ; aucun partenaire n’est recréé par la scène.</x:v>
      </x:c>
      <x:c r="H34" s="13" t="str">
        <x:v>Au cercle, le joueur choisit l’une des trois directions préparées. La première exige de préparer son départ ; la deuxième, de fixer les limites d’un duel ; la troisième, d’exiger des actes vérifiables de Varek et une distance initiale. Aucun choix ne change le rang.</x:v>
      </x:c>
      <x:c r="I34" s="13" t="str">
        <x:v>Sélectionner une seule fin enregistre O1-E1, O1-E2 ou O1-E3 après présentation complète de ses conditions.</x:v>
      </x:c>
      <x:c r="J34" s="13" t="str">
        <x:v>Le joueur peut examiner les trois préparations puis quitter le cercle avant confirmation explicite.</x:v>
      </x:c>
      <x:c r="K34" s="13" t="str">
        <x:v>Enregistrer la visite de sélection séparément de sa réussite. Écrire O1.endingId avec exactement une valeur valide et O1.endingChoiceConfirmed=true uniquement après confirmation explicite ; une sortie, un refus ou un choix provisoire conserve le choix non confirmé. Le choix est sauvegardé avant la mise en scène de clôture ; aucune mission ultérieure ne le remplace.</x:v>
      </x:c>
      <x:c r="L34" s="13" t="str">
        <x:v>La voie choisit sa fin aux missions 29–30 ; le rang Elite ne dépend pas de la voie ni du Warp.</x:v>
      </x:c>
      <x:c r="M34" s="13" t="str">
        <x:v>Reconstitution documentée V4 — nouvelle rédaction V5</x:v>
      </x:c>
    </x:row>
    <x:row r="35" ht="132" customHeight="1">
      <x:c r="A35" s="14" t="str">
        <x:v>O1-M30</x:v>
      </x:c>
      <x:c r="B35" s="14" t="str">
        <x:v>Le seuil franchi</x:v>
      </x:c>
      <x:c r="C35" s="14" t="str">
        <x:v>O1</x:v>
      </x:c>
      <x:c r="D35" s="14" t="str">
        <x:v>V — Choisir son nom</x:v>
      </x:c>
      <x:c r="E35" s="14" t="str">
        <x:v>Elite</x:v>
      </x:c>
      <x:c r="F35" s="14" t="str">
        <x:v>O1-M29 résolue avec choix confirmé ; O1.endingId contient exactement une valeur valide parmi O1-E1, O1-E2, O1-E3. Un refus, une sortie sans confirmation ou une sélection provisoire n’ouvre pas M30.</x:v>
      </x:c>
      <x:c r="G35" s="14" t="str">
        <x:v>Épreuve solitaire commune Elite réussie ; accès et objets spécifiques de la scène obtenus. Les relations, blessures, absences et objets affichés proviennent de l’état de partie ; aucun partenaire n’est recréé par la scène.</x:v>
      </x:c>
      <x:c r="H35" s="14" t="str">
        <x:v>La scène exécute la fin choisie : départ vers un foyer propre, confrontation où le joueur décide du sort après victoire, ou séparation encadrée suivie d’un premier geste réel de réparation. Ruun et Dhera réagissent à ce qui s’est effectivement passé.</x:v>
      </x:c>
      <x:c r="I35" s="14" t="str">
        <x:v>La variante interne choisie reste compatible avec l’issue exclusive et mémorise le traitement de Varek.</x:v>
      </x:c>
      <x:c r="J35" s="14" t="str">
        <x:v>Une défaite au duel reporte sa conclusion ; elle ne transforme pas la fin choisie en réconciliation automatique.</x:v>
      </x:c>
      <x:c r="K35" s="14" t="str">
        <x:v>Conserver O1.endingId confirmé sans le modifier. Écrire O1.endingRealized=true uniquement après clôture effectivement jouée et réussie ; échec, interruption ou report laissent endingRealized=false et la scène à reprendre. O1-E1, O1-E2 ou O1-E3 devient réalisée ; la famille ne réapparaît pas artificiellement unie au prochain chargement.</x:v>
      </x:c>
      <x:c r="L35" s="14" t="str">
        <x:v>La voie choisit sa fin aux missions 29–30 ; le rang Elite ne dépend pas de la voie ni du Warp.</x:v>
      </x:c>
      <x:c r="M35" s="14" t="str">
        <x:v>Reconstitution documentée V4 — nouvelle rédaction V5</x:v>
      </x:c>
    </x:row>
    <x:row r="36" ht="117" customHeight="1">
      <x:c r="A36" s="13" t="str">
        <x:v>O1-M31</x:v>
      </x:c>
      <x:c r="B36" s="13" t="str">
        <x:v>L’enfant sur la marche</x:v>
      </x:c>
      <x:c r="C36" s="13" t="str">
        <x:v>O1</x:v>
      </x:c>
      <x:c r="D36" s="13" t="str">
        <x:v>VI — Ce qui demeure</x:v>
      </x:c>
      <x:c r="E36" s="13" t="str">
        <x:v>Elder</x:v>
      </x:c>
      <x:c r="F36" s="13" t="str">
        <x:v>O1-M30 réussie ; exactement une fin O1-E1..E3 réalisée et verrouillée ; rang Elder commun acquis.</x:v>
      </x:c>
      <x:c r="G36" s="13" t="str">
        <x:v>Fin de voie déjà verrouillée ; prolongement facultatif accessible lorsque le rang commun indiqué est obtenu. Les relations, blessures, absences et objets affichés proviennent de l’état de partie ; aucun partenaire n’est recréé par la scène.</x:v>
      </x:c>
      <x:c r="H36" s="13" t="str">
        <x:v>Elder commun acquis, un jeune visite un atelier et échoue sur une marche semblable à celle du prologue. Le joueur déplace l’appui ou enseigne le geste, selon le foyer et le statut familial enregistrés. Le jeune choisit ensuite sa propre tentative.</x:v>
      </x:c>
      <x:c r="I36" s="13" t="str">
        <x:v>Aider directement ou laisser un essai observé adapte la leçon à la demande exprimée.</x:v>
      </x:c>
      <x:c r="J36" s="13" t="str">
        <x:v>Une chute est arrêtée par le dispositif d’exercice ; le dialogue porte sur l’essai, pas sur une honte durable.</x:v>
      </x:c>
      <x:c r="K36" s="13" t="str">
        <x:v>Enregistrer O1-M31.resolved séparément de .success, puis O1-M31.choice, les observations et les transferts réellement accomplis. La fin d’Elite reste intacte ; une relation d’enseignement commence sans reproduire les humiliations passées. Ne jamais modifier O1.endingId.</x:v>
      </x:c>
      <x:c r="L36" s="13" t="str">
        <x:v>Les rangs Elder et Ancient viennent du parcours commun. Le prolongement conserve exactement la fin exclusive choisie.</x:v>
      </x:c>
      <x:c r="M36" s="13" t="str">
        <x:v>Reconstitution documentée V4 — nouvelle rédaction V5</x:v>
      </x:c>
    </x:row>
    <x:row r="37" ht="102" customHeight="1">
      <x:c r="A37" s="14" t="str">
        <x:v>O1-M32</x:v>
      </x:c>
      <x:c r="B37" s="14" t="str">
        <x:v>La place de Dhera</x:v>
      </x:c>
      <x:c r="C37" s="14" t="str">
        <x:v>O1</x:v>
      </x:c>
      <x:c r="D37" s="14" t="str">
        <x:v>VI — Ce qui demeure</x:v>
      </x:c>
      <x:c r="E37" s="14" t="str">
        <x:v>Elder</x:v>
      </x:c>
      <x:c r="F37" s="14" t="str">
        <x:v>O1-M31 résolue ; lire son résultat réel (réussite, issue partielle, refus ou échec) pour adapter les personnages et les objets présents.</x:v>
      </x:c>
      <x:c r="G37" s="14" t="str">
        <x:v>Fin de voie déjà verrouillée ; prolongement facultatif accessible lorsque le rang commun indiqué est obtenu. Les relations, blessures, absences et objets affichés proviennent de l’état de partie ; aucun partenaire n’est recréé par la scène.</x:v>
      </x:c>
      <x:c r="H37" s="14" t="str">
        <x:v>Dhera souhaite réduire son activité. Le joueur l’aide à transporter son râtelier, trie avec elle les outils qu’elle garde et prépare une démonstration pour ses élèves. Elle peut refuser de vivre dans la maison du joueur ou le navire collectif.</x:v>
      </x:c>
      <x:c r="I37" s="14" t="str">
        <x:v>Organiser une transmission locale ou des visites itinérantes respecte le lieu qu’elle choisit.</x:v>
      </x:c>
      <x:c r="J37" s="14" t="str">
        <x:v>Un déplacement reporté conserve ses objets dans l’atelier identifié et permet de reprendre la préparation.</x:v>
      </x:c>
      <x:c r="K37" s="14" t="str">
        <x:v>Enregistrer O1-M32.resolved séparément de .success, puis O1-M32.choice, les observations et les transferts réellement accomplis. L’instructrice reste une personne autonome ; son rôle change sans disparaître du monde par simple menu. Ne jamais modifier O1.endingId.</x:v>
      </x:c>
      <x:c r="L37" s="14" t="str">
        <x:v>Les rangs Elder et Ancient viennent du parcours commun. Le prolongement conserve exactement la fin exclusive choisie.</x:v>
      </x:c>
      <x:c r="M37" s="14" t="str">
        <x:v>Reconstitution documentée V4 — nouvelle rédaction V5</x:v>
      </x:c>
    </x:row>
    <x:row r="38" ht="117" customHeight="1">
      <x:c r="A38" s="13" t="str">
        <x:v>O1-M33</x:v>
      </x:c>
      <x:c r="B38" s="13" t="str">
        <x:v>Un frère à sa route</x:v>
      </x:c>
      <x:c r="C38" s="13" t="str">
        <x:v>O1</x:v>
      </x:c>
      <x:c r="D38" s="13" t="str">
        <x:v>VI — Ce qui demeure</x:v>
      </x:c>
      <x:c r="E38" s="13" t="str">
        <x:v>Elder</x:v>
      </x:c>
      <x:c r="F38" s="13" t="str">
        <x:v>O1-M32 résolue ; lire son résultat réel (réussite, issue partielle, refus ou échec) pour adapter les personnages et les objets présents.</x:v>
      </x:c>
      <x:c r="G38" s="13" t="str">
        <x:v>Fin de voie déjà verrouillée ; prolongement facultatif accessible lorsque le rang commun indiqué est obtenu. Les relations, blessures, absences et objets affichés proviennent de l’état de partie ; aucun partenaire n’est recréé par la scène.</x:v>
      </x:c>
      <x:c r="H38" s="13" t="str">
        <x:v>Ruun propose une chasse commune après un long intervalle. Son équipement révèle sa progression personnelle. Les deux chasseurs doivent coordonner un leurre et une traversée de corniche ; le joueur ne peut plus supposer que son frère attend toujours les mêmes ordres.</x:v>
      </x:c>
      <x:c r="I38" s="13" t="str">
        <x:v>Suivre la méthode de Ruun ou combiner les deux approches transforme le souvenir partagé.</x:v>
      </x:c>
      <x:c r="J38" s="13" t="str">
        <x:v>Une désynchronisation fait perdre une occasion de chasse ; un second passage existe après repos réel de la cible.</x:v>
      </x:c>
      <x:c r="K38" s="13" t="str">
        <x:v>Enregistrer O1-M33.resolved séparément de .success, puis O1-M33.choice, les observations et les transferts réellement accomplis. Le résultat prolonge la relation existante ; un frère éloigné peut refuser l’invitation sans bloquer l’arc. Ne jamais modifier O1.endingId.</x:v>
      </x:c>
      <x:c r="L38" s="13" t="str">
        <x:v>Les rangs Elder et Ancient viennent du parcours commun. Le prolongement conserve exactement la fin exclusive choisie.</x:v>
      </x:c>
      <x:c r="M38" s="13" t="str">
        <x:v>Reconstitution documentée V4 — nouvelle rédaction V5</x:v>
      </x:c>
    </x:row>
    <x:row r="39" ht="117" customHeight="1">
      <x:c r="A39" s="14" t="str">
        <x:v>O1-M34</x:v>
      </x:c>
      <x:c r="B39" s="14" t="str">
        <x:v>Les marques qu’on montre</x:v>
      </x:c>
      <x:c r="C39" s="14" t="str">
        <x:v>O1</x:v>
      </x:c>
      <x:c r="D39" s="14" t="str">
        <x:v>VI — Ce qui demeure</x:v>
      </x:c>
      <x:c r="E39" s="14" t="str">
        <x:v>Ancient</x:v>
      </x:c>
      <x:c r="F39" s="14" t="str">
        <x:v>O1-M33 résolue ; même fin exclusive conservée ; rang Ancient commun acquis.</x:v>
      </x:c>
      <x:c r="G39" s="14" t="str">
        <x:v>Fin de voie déjà verrouillée ; prolongement facultatif accessible lorsque le rang commun indiqué est obtenu. Les relations, blessures, absences et objets affichés proviennent de l’état de partie ; aucun partenaire n’est recréé par la scène.</x:v>
      </x:c>
      <x:c r="H39" s="14" t="str">
        <x:v>Ancient commun acquis, une visite de galerie aborde les traces de l’enfance. Le joueur ouvre un compartiment, choisit d’exposer ou de garder privée la pierre barrée et replace les objets dans des emplacements uniques. La fin d’Elite règle la présence possible de Varek.</x:v>
      </x:c>
      <x:c r="I39" s="14" t="str">
        <x:v>Raconter l’agression, parler seulement de Dhera ou fermer ce chapitre donne une visite distincte.</x:v>
      </x:c>
      <x:c r="J39" s="14" t="str">
        <x:v>Une pièce manquante laisse un emplacement vide expliqué, sans recréation de l’original perdu.</x:v>
      </x:c>
      <x:c r="K39" s="14" t="str">
        <x:v>Enregistrer O1-M34.resolved séparément de .success, puis O1-M34.choice, les observations et les transferts réellement accomplis. Le récit public conserve son périmètre ; garder une douleur privée ne diminue pas le rang ou le mérite. Ne jamais modifier O1.endingId.</x:v>
      </x:c>
      <x:c r="L39" s="14" t="str">
        <x:v>Les rangs Elder et Ancient viennent du parcours commun. Le prolongement conserve exactement la fin exclusive choisie.</x:v>
      </x:c>
      <x:c r="M39" s="14" t="str">
        <x:v>Reconstitution documentée V4 — nouvelle rédaction V5</x:v>
      </x:c>
    </x:row>
    <x:row r="40" ht="117" customHeight="1">
      <x:c r="A40" s="13" t="str">
        <x:v>O1-M35</x:v>
      </x:c>
      <x:c r="B40" s="13" t="str">
        <x:v>Un héritier sans ordre</x:v>
      </x:c>
      <x:c r="C40" s="13" t="str">
        <x:v>O1</x:v>
      </x:c>
      <x:c r="D40" s="13" t="str">
        <x:v>VI — Ce qui demeure</x:v>
      </x:c>
      <x:c r="E40" s="13" t="str">
        <x:v>Ancient</x:v>
      </x:c>
      <x:c r="F40" s="13" t="str">
        <x:v>O1-M34 résolue ; lire son résultat réel (réussite, issue partielle, refus ou échec) pour adapter les personnages et les objets présents.</x:v>
      </x:c>
      <x:c r="G40" s="13" t="str">
        <x:v>Fin de voie déjà verrouillée ; prolongement facultatif accessible lorsque le rang commun indiqué est obtenu. Les relations, blessures, absences et objets affichés proviennent de l’état de partie ; aucun partenaire n’est recréé par la scène.</x:v>
      </x:c>
      <x:c r="H40" s="13" t="str">
        <x:v>Un élève demande à porter la marque de coque du joueur. La scène se déroule à l’atelier avec une plaque d’essai ; le joueur explique son sens, puis l’élève propose une variation. Les visiteurs réagissent à la différence entre fidélité et imitation forcée.</x:v>
      </x:c>
      <x:c r="I40" s="13" t="str">
        <x:v>Autoriser la variation ou transmettre seulement la technique donne deux héritages cohérents.</x:v>
      </x:c>
      <x:c r="J40" s="13" t="str">
        <x:v>Si l’élève renonce, la plaque d’essai est conservée comme exercice sans emblème officiel.</x:v>
      </x:c>
      <x:c r="K40" s="13" t="str">
        <x:v>Enregistrer O1-M35.resolved séparément de .success, puis O1-M35.choice, les observations et les transferts réellement accomplis. Une nouvelle marque est créée sans copier le prestige des trophées ou obliger l’élève à rejoindre le clan. Ne jamais modifier O1.endingId.</x:v>
      </x:c>
      <x:c r="L40" s="13" t="str">
        <x:v>Les rangs Elder et Ancient viennent du parcours commun. Le prolongement conserve exactement la fin exclusive choisie.</x:v>
      </x:c>
      <x:c r="M40" s="13" t="str">
        <x:v>Reconstitution documentée V4 — nouvelle rédaction V5</x:v>
      </x:c>
    </x:row>
    <x:row r="41" ht="117" customHeight="1">
      <x:c r="A41" s="14" t="str">
        <x:v>O1-M36</x:v>
      </x:c>
      <x:c r="B41" s="14" t="str">
        <x:v>La porte laissée à hauteur</x:v>
      </x:c>
      <x:c r="C41" s="14" t="str">
        <x:v>O1</x:v>
      </x:c>
      <x:c r="D41" s="14" t="str">
        <x:v>VI — Ce qui demeure</x:v>
      </x:c>
      <x:c r="E41" s="14" t="str">
        <x:v>Ancient</x:v>
      </x:c>
      <x:c r="F41" s="14" t="str">
        <x:v>O1-M35 résolue ; lire son résultat réel (réussite, issue partielle, refus ou échec) pour adapter les personnages et les objets présents.</x:v>
      </x:c>
      <x:c r="G41" s="14" t="str">
        <x:v>Fin de voie déjà verrouillée ; prolongement facultatif accessible lorsque le rang commun indiqué est obtenu. Les relations, blessures, absences et objets affichés proviennent de l’état de partie ; aucun partenaire n’est recréé par la scène.</x:v>
      </x:c>
      <x:c r="H41" s="14" t="str">
        <x:v>La dernière scène revient au seuil de l’enfance ou à sa reconstruction volontaire dans une résidence. Le joueur ajuste la hauteur d’un appui, regarde passer la nouvelle cohorte et rejoint la route choisie à Elite. Les absents restent absents si cette histoire les a éloignés.</x:v>
      </x:c>
      <x:c r="I41" s="14" t="str">
        <x:v>Rester pour accueillir ou partir après le passage compose la dernière image sans nouvelle fin concurrente.</x:v>
      </x:c>
      <x:c r="J41" s="14" t="str">
        <x:v>La scène peut être reprise comme visite de mémoire, sans redonner récompenses ni modifier les décisions verrouillées.</x:v>
      </x:c>
      <x:c r="K41" s="14" t="str">
        <x:v>Enregistrer O1-M36.resolved séparément de .success, puis O1-M36.choice, les observations et les transferts réellement accomplis. La transmission clôt le prolongement ; fin, relations, maison et objets gardent leurs états accumulés. Ne jamais modifier O1.endingId.</x:v>
      </x:c>
      <x:c r="L41" s="14" t="str">
        <x:v>Les rangs Elder et Ancient viennent du parcours commun. Le prolongement conserve exactement la fin exclusive choisie.</x:v>
      </x:c>
      <x:c r="M41" s="14" t="str">
        <x:v>Reconstitution documentée V4 — nouvelle rédaction V5</x:v>
      </x:c>
    </x:row>
    <x:row r="42" ht="102" customHeight="1">
      <x:c r="A42" s="13" t="str">
        <x:v>O2-M01</x:v>
      </x:c>
      <x:c r="B42" s="13" t="str">
        <x:v>Le masque trop grand</x:v>
      </x:c>
      <x:c r="C42" s="13" t="str">
        <x:v>O2</x:v>
      </x:c>
      <x:c r="D42" s="13" t="str">
        <x:v>I — Le premier cercle</x:v>
      </x:c>
      <x:c r="E42" s="13" t="str">
        <x:v>Youngling</x:v>
      </x:c>
      <x:c r="F42" s="13" t="str">
        <x:v>Voie O2 choisie ; prologue commun terminé ; aucune mission de voie résolue.</x:v>
      </x:c>
      <x:c r="G42" s="13" t="str">
        <x:v>Homeworld ; prologue commun joué ; aucune mobilité interstellaire. Les relations, blessures, absences et objets affichés proviennent de l’état de partie ; aucun partenaire n’est recréé par la scène.</x:v>
      </x:c>
      <x:c r="H42" s="13" t="str">
        <x:v>Dans le foyer, Sael place le masque ancestral sur un support à hauteur d’enfant. Le joueur peut en examiner les attaches, son poids et une encoche latérale avant d’essayer une réplique d’exercice. Un récit oral accompagne chaque détail réellement observé.</x:v>
      </x:c>
      <x:c r="I42" s="13" t="str">
        <x:v>Demander le sens de l’encoche ou s’intéresser d’abord à la chasse ouvre une curiosité différente.</x:v>
      </x:c>
      <x:c r="J42" s="13" t="str">
        <x:v>Une attache mal fermée fait glisser la réplique sur son coussin et déclenche une démonstration de Sael.</x:v>
      </x:c>
      <x:c r="K42" s="13" t="str">
        <x:v>Enregistrer O2-M01.resolved séparément de .success, puis O2-M01.choice, les observations et les transferts réellement accomplis. Le masque demeure au foyer ; seule la réplique peut être portée pendant la formation.</x:v>
      </x:c>
      <x:c r="L42" s="13" t="str">
        <x:v>Le combat d’ouverture, la cohorte et l’accès initial à la ville appartiennent à R2-M001..006.</x:v>
      </x:c>
      <x:c r="M42" s="13" t="str">
        <x:v>Reconstitution documentée V4 — nouvelle rédaction V5</x:v>
      </x:c>
    </x:row>
    <x:row r="43" ht="102" customHeight="1">
      <x:c r="A43" s="14" t="str">
        <x:v>O2-M02</x:v>
      </x:c>
      <x:c r="B43" s="14" t="str">
        <x:v>Deux pas dans la poussière</x:v>
      </x:c>
      <x:c r="C43" s="14" t="str">
        <x:v>O2</x:v>
      </x:c>
      <x:c r="D43" s="14" t="str">
        <x:v>I — Le premier cercle</x:v>
      </x:c>
      <x:c r="E43" s="14" t="str">
        <x:v>Youngling</x:v>
      </x:c>
      <x:c r="F43" s="14" t="str">
        <x:v>O2-M01 résolue ; lire son résultat réel (réussite, issue partielle, refus ou échec) pour adapter les personnages et les objets présents.</x:v>
      </x:c>
      <x:c r="G43" s="14" t="str">
        <x:v>Homeworld ; prologue commun joué ; aucune mobilité interstellaire. Les relations, blessures, absences et objets affichés proviennent de l’état de partie ; aucun partenaire n’est recréé par la scène.</x:v>
      </x:c>
      <x:c r="H43" s="14" t="str">
        <x:v>Une fresque représente l’ancêtre seul, mais son socle comporte deux séries d’empreintes gravées. Le joueur nettoie la poussière d’un panneau d’exercice puis compare son relief avec celui du monument. Sael connaît le nom du héros mais pas le second trajet.</x:v>
      </x:c>
      <x:c r="I43" s="14" t="str">
        <x:v>Reproduire les deux pistes sur une tablette ou mémoriser seulement le motif change l’indice conservé.</x:v>
      </x:c>
      <x:c r="J43" s="14" t="str">
        <x:v>Une copie incomplète reste comparée au monument accessible ; les traits manquants peuvent être relevés ensuite.</x:v>
      </x:c>
      <x:c r="K43" s="14" t="str">
        <x:v>Enregistrer O2-M02.resolved séparément de .success, puis O2-M02.choice, les observations et les transferts réellement accomplis. Une question est ouverte sans conclure qu’une personne a volontairement menti.</x:v>
      </x:c>
      <x:c r="L43" s="14" t="str">
        <x:v>Le combat d’ouverture, la cohorte et l’accès initial à la ville appartiennent à R2-M001..006.</x:v>
      </x:c>
      <x:c r="M43" s="14" t="str">
        <x:v>Reconstitution documentée V4 — nouvelle rédaction V5</x:v>
      </x:c>
    </x:row>
    <x:row r="44" ht="102" customHeight="1">
      <x:c r="A44" s="13" t="str">
        <x:v>O2-M03</x:v>
      </x:c>
      <x:c r="B44" s="13" t="str">
        <x:v>Le jeu du porteur</x:v>
      </x:c>
      <x:c r="C44" s="13" t="str">
        <x:v>O2</x:v>
      </x:c>
      <x:c r="D44" s="13" t="str">
        <x:v>I — Le premier cercle</x:v>
      </x:c>
      <x:c r="E44" s="13" t="str">
        <x:v>Youngling</x:v>
      </x:c>
      <x:c r="F44" s="13" t="str">
        <x:v>O2-M02 résolue ; lire son résultat réel (réussite, issue partielle, refus ou échec) pour adapter les personnages et les objets présents.</x:v>
      </x:c>
      <x:c r="G44" s="13" t="str">
        <x:v>Homeworld ; prologue commun joué ; aucune mobilité interstellaire. Les relations, blessures, absences et objets affichés proviennent de l’état de partie ; aucun partenaire n’est recréé par la scène.</x:v>
      </x:c>
      <x:c r="H44" s="13" t="str">
        <x:v>La cohorte joue une scène de chasse avec une lance factice et un contrepoids. Le joueur découvre que déplacer le support compte autant que toucher la cible. Khor, descendant d’un pisteur, reconnaît dans le dispositif une histoire racontée chez lui.</x:v>
      </x:c>
      <x:c r="I44" s="13" t="str">
        <x:v>Échanger les rôles avec Khor ou garder la lance en écoutant son récit modifie leur premier lien.</x:v>
      </x:c>
      <x:c r="J44" s="13" t="str">
        <x:v>Si le poids est lâché trop tôt, les pièces reviennent au départ et les joueurs peuvent inverser leurs places.</x:v>
      </x:c>
      <x:c r="K44" s="13" t="str">
        <x:v>Enregistrer O2-M03.resolved séparément de .success, puis O2-M03.choice, les observations et les transferts réellement accomplis. L’apprentissage montre plusieurs contributions concrètes sans transformer l’ancêtre en simple figurant.</x:v>
      </x:c>
      <x:c r="L44" s="13" t="str">
        <x:v>Le combat d’ouverture, la cohorte et l’accès initial à la ville appartiennent à R2-M001..006.</x:v>
      </x:c>
      <x:c r="M44" s="13" t="str">
        <x:v>Reconstitution documentée V4 — nouvelle rédaction V5</x:v>
      </x:c>
    </x:row>
    <x:row r="45" ht="102" customHeight="1">
      <x:c r="A45" s="14" t="str">
        <x:v>O2-M04</x:v>
      </x:c>
      <x:c r="B45" s="14" t="str">
        <x:v>La voix derrière le chant</x:v>
      </x:c>
      <x:c r="C45" s="14" t="str">
        <x:v>O2</x:v>
      </x:c>
      <x:c r="D45" s="14" t="str">
        <x:v>I — Le premier cercle</x:v>
      </x:c>
      <x:c r="E45" s="14" t="str">
        <x:v>Youngling</x:v>
      </x:c>
      <x:c r="F45" s="14" t="str">
        <x:v>O2-M03 résolue ; lire son résultat réel (réussite, issue partielle, refus ou échec) pour adapter les personnages et les objets présents.</x:v>
      </x:c>
      <x:c r="G45" s="14" t="str">
        <x:v>Homeworld ; prologue commun joué ; aucune mobilité interstellaire. Les relations, blessures, absences et objets affichés proviennent de l’état de partie ; aucun partenaire n’est recréé par la scène.</x:v>
      </x:c>
      <x:c r="H45" s="14" t="str">
        <x:v>Pendant une célébration locale, un musicien s’arrête avant le dernier vers. Le joueur traverse la foule par une passerelle, récupère un anneau sonore tombé et lui permet de reprendre. Une ancienne version du chant nomme un éclaireur oublié.</x:v>
      </x:c>
      <x:c r="I45" s="14" t="str">
        <x:v>Demander cette version en privé ou la faire écouter à Sael change son entrée dans les archives familiales.</x:v>
      </x:c>
      <x:c r="J45" s="14" t="str">
        <x:v>La foule ferme parfois un passage ; un escalier arrière donne accès au musicien sans sauter la scène.</x:v>
      </x:c>
      <x:c r="K45" s="14" t="str">
        <x:v>Enregistrer O2-M04.resolved séparément de .success, puis O2-M04.choice, les observations et les transferts réellement accomplis. Le chant est conservé comme témoignage oral avec son origine, sans devenir automatiquement preuve absolue.</x:v>
      </x:c>
      <x:c r="L45" s="14" t="str">
        <x:v>Le combat d’ouverture, la cohorte et l’accès initial à la ville appartiennent à R2-M001..006.</x:v>
      </x:c>
      <x:c r="M45" s="14" t="str">
        <x:v>Reconstitution documentée V4 — nouvelle rédaction V5</x:v>
      </x:c>
    </x:row>
    <x:row r="46" ht="117" customHeight="1">
      <x:c r="A46" s="13" t="str">
        <x:v>O2-M05</x:v>
      </x:c>
      <x:c r="B46" s="13" t="str">
        <x:v>L’ombre sur la toile</x:v>
      </x:c>
      <x:c r="C46" s="13" t="str">
        <x:v>O2</x:v>
      </x:c>
      <x:c r="D46" s="13" t="str">
        <x:v>I — Le premier cercle</x:v>
      </x:c>
      <x:c r="E46" s="13" t="str">
        <x:v>Youngling</x:v>
      </x:c>
      <x:c r="F46" s="13" t="str">
        <x:v>O2-M04 résolue ; lire son résultat réel (réussite, issue partielle, refus ou échec) pour adapter les personnages et les objets présents.</x:v>
      </x:c>
      <x:c r="G46" s="13" t="str">
        <x:v>Homeworld ; prologue commun joué ; aucune mobilité interstellaire. Les relations, blessures, absences et objets affichés proviennent de l’état de partie ; aucun partenaire n’est recréé par la scène.</x:v>
      </x:c>
      <x:c r="H46" s="13" t="str">
        <x:v>Dans l’atelier d’Orha, la lumière révèle sous une toile de présentation une silhouette effacée par une réparation ancienne. Le joueur règle un volet, place une règle et compare les bords recousus. L’artisane explique ce qu’une restauration peut cacher involontairement.</x:v>
      </x:c>
      <x:c r="I46" s="13" t="str">
        <x:v>Conserver la toile telle quelle avec une note ou commander un relevé prépare une exposition différente.</x:v>
      </x:c>
      <x:c r="J46" s="13" t="str">
        <x:v>Une lumière trop forte efface le contraste à l’écran ; réduire l’ouverture rend les traces lisibles.</x:v>
      </x:c>
      <x:c r="K46" s="13" t="str">
        <x:v>Enregistrer O2-M05.resolved séparément de .success, puis O2-M05.choice, les observations et les transferts réellement accomplis. La silhouette devient un indice documenté ; aucune accusation de fraude n’est tirée de la seule couture.</x:v>
      </x:c>
      <x:c r="L46" s="13" t="str">
        <x:v>Le combat d’ouverture, la cohorte et l’accès initial à la ville appartiennent à R2-M001..006.</x:v>
      </x:c>
      <x:c r="M46" s="13" t="str">
        <x:v>Reconstitution documentée V4 — nouvelle rédaction V5</x:v>
      </x:c>
    </x:row>
    <x:row r="47" ht="102" customHeight="1">
      <x:c r="A47" s="14" t="str">
        <x:v>O2-M06</x:v>
      </x:c>
      <x:c r="B47" s="14" t="str">
        <x:v>Porter sans posséder</x:v>
      </x:c>
      <x:c r="C47" s="14" t="str">
        <x:v>O2</x:v>
      </x:c>
      <x:c r="D47" s="14" t="str">
        <x:v>I — Le premier cercle</x:v>
      </x:c>
      <x:c r="E47" s="14" t="str">
        <x:v>Youngling</x:v>
      </x:c>
      <x:c r="F47" s="14" t="str">
        <x:v>O2-M05 résolue ; lire son résultat réel (réussite, issue partielle, refus ou échec) pour adapter les personnages et les objets présents.</x:v>
      </x:c>
      <x:c r="G47" s="14" t="str">
        <x:v>Homeworld ; prologue commun joué ; aucune mobilité interstellaire. Les relations, blessures, absences et objets affichés proviennent de l’état de partie ; aucun partenaire n’est recréé par la scène.</x:v>
      </x:c>
      <x:c r="H47" s="14" t="str">
        <x:v>Sael autorise une courte procession avec la réplique, pas avec l’original fragile. Le joueur monte les marches, maintient le masque pendant un passage venteux et s’arrête devant le trophée ancestral. Khor observe depuis les côtés du cercle.</x:v>
      </x:c>
      <x:c r="I47" s="14" t="str">
        <x:v>Inviter Khor à rejoindre le support ou garder une cérémonie familiale règle la proximité entre les lignées.</x:v>
      </x:c>
      <x:c r="J47" s="14" t="str">
        <x:v>Une marche ratée interrompt la procession sur un palier stable et permet de réajuster la réplique.</x:v>
      </x:c>
      <x:c r="K47" s="14" t="str">
        <x:v>Enregistrer O2-M06.resolved séparément de .success, puis O2-M06.choice, les observations et les transferts réellement accomplis. Le geste prépare le thème du partage ; la propriété de l’original reste clairement enregistrée.</x:v>
      </x:c>
      <x:c r="L47" s="14" t="str">
        <x:v>Le combat d’ouverture, la cohorte et l’accès initial à la ville appartiennent à R2-M001..006.</x:v>
      </x:c>
      <x:c r="M47" s="14" t="str">
        <x:v>Reconstitution documentée V4 — nouvelle rédaction V5</x:v>
      </x:c>
    </x:row>
    <x:row r="48" ht="102" customHeight="1">
      <x:c r="A48" s="13" t="str">
        <x:v>O2-M07</x:v>
      </x:c>
      <x:c r="B48" s="13" t="str">
        <x:v>L’atelier des attaches</x:v>
      </x:c>
      <x:c r="C48" s="13" t="str">
        <x:v>O2</x:v>
      </x:c>
      <x:c r="D48" s="13" t="str">
        <x:v>II — Apprendre sa manière</x:v>
      </x:c>
      <x:c r="E48" s="13" t="str">
        <x:v>Unblooded</x:v>
      </x:c>
      <x:c r="F48" s="13" t="str">
        <x:v>O2-M06 résolue ; lire son résultat réel (réussite, issue partielle, refus ou échec) pour adapter les personnages et les objets présents.</x:v>
      </x:c>
      <x:c r="G48" s="13" t="str">
        <x:v>Homeworld ; formation commune Unblooded ouverte ; équipement effectivement acquis. Les relations, blessures, absences et objets affichés proviennent de l’état de partie ; aucun partenaire n’est recréé par la scène.</x:v>
      </x:c>
      <x:c r="H48" s="13" t="str">
        <x:v>Unblooded, le joueur apprend à reconnaître les pièces d’un masque à partir de leurs attaches. Orha lui fait démonter une réplique en trois supports et comparer une réparation du trophée familial. Une ligature ne correspond pas à l’atelier de l’ancêtre.</x:v>
      </x:c>
      <x:c r="I48" s="13" t="str">
        <x:v>Rechercher cet atelier ou continuer d’abord la formation change l’ordre de deux visites possibles.</x:v>
      </x:c>
      <x:c r="J48" s="13" t="str">
        <x:v>Une pièce posée au mauvais support reste visible et peut être déplacée avant fermeture du casier.</x:v>
      </x:c>
      <x:c r="K48" s="13" t="str">
        <x:v>Enregistrer O2-M07.resolved séparément de .success, puis O2-M07.choice, les observations et les transferts réellement accomplis. L’origine d’une réparation devient piste d’enquête sans attribuer le succès de chasse à l’artisan.</x:v>
      </x:c>
      <x:c r="L48" s="13" t="str">
        <x:v>La formation aux outils et les accès régionaux sont lus dans R2-M007..014, jamais accordés par cette voie.</x:v>
      </x:c>
      <x:c r="M48" s="13" t="str">
        <x:v>Reconstitution documentée V4 — nouvelle rédaction V5</x:v>
      </x:c>
    </x:row>
    <x:row r="49" ht="102" customHeight="1">
      <x:c r="A49" s="14" t="str">
        <x:v>O2-M08</x:v>
      </x:c>
      <x:c r="B49" s="14" t="str">
        <x:v>Le sentier des deux chasseurs</x:v>
      </x:c>
      <x:c r="C49" s="14" t="str">
        <x:v>O2</x:v>
      </x:c>
      <x:c r="D49" s="14" t="str">
        <x:v>II — Apprendre sa manière</x:v>
      </x:c>
      <x:c r="E49" s="14" t="str">
        <x:v>Unblooded</x:v>
      </x:c>
      <x:c r="F49" s="14" t="str">
        <x:v>O2-M07 résolue ; lire son résultat réel (réussite, issue partielle, refus ou échec) pour adapter les personnages et les objets présents.</x:v>
      </x:c>
      <x:c r="G49" s="14" t="str">
        <x:v>Homeworld ; formation commune Unblooded ouverte ; équipement effectivement acquis. Les relations, blessures, absences et objets affichés proviennent de l’état de partie ; aucun partenaire n’est recréé par la scène.</x:v>
      </x:c>
      <x:c r="H49" s="14" t="str">
        <x:v>Khor guide le joueur sur un itinéraire d’entraînement où deux pistes se croisent. L’une mène à la proie ; l’autre ouvre le passage qui permet l’approche finale. Le joueur parcourt les deux plans et teste l’effet d’un obstacle déplacé.</x:v>
      </x:c>
      <x:c r="I49" s="14" t="str">
        <x:v>Jouer le rôle du pisteur ou celui du chasseur final modifie l’exercice et leur compréhension mutuelle.</x:v>
      </x:c>
      <x:c r="J49" s="14" t="str">
        <x:v>Manquer le passage exige de reprendre depuis le dernier appui, pas de recommencer toutes les observations.</x:v>
      </x:c>
      <x:c r="K49" s="14" t="str">
        <x:v>Enregistrer O2-M08.resolved séparément de .success, puis O2-M08.choice, les observations et les transferts réellement accomplis. La coopération produit une connaissance de terrain ; aucun trophée ancestral n’est attribué à cette simulation.</x:v>
      </x:c>
      <x:c r="L49" s="14" t="str">
        <x:v>La formation aux outils et les accès régionaux sont lus dans R2-M007..014, jamais accordés par cette voie.</x:v>
      </x:c>
      <x:c r="M49" s="14" t="str">
        <x:v>Reconstitution documentée V4 — nouvelle rédaction V5</x:v>
      </x:c>
    </x:row>
    <x:row r="50" ht="117" customHeight="1">
      <x:c r="A50" s="13" t="str">
        <x:v>O2-M09</x:v>
      </x:c>
      <x:c r="B50" s="13" t="str">
        <x:v>La marque du troisième outil</x:v>
      </x:c>
      <x:c r="C50" s="13" t="str">
        <x:v>O2</x:v>
      </x:c>
      <x:c r="D50" s="13" t="str">
        <x:v>II — Apprendre sa manière</x:v>
      </x:c>
      <x:c r="E50" s="13" t="str">
        <x:v>Unblooded</x:v>
      </x:c>
      <x:c r="F50" s="13" t="str">
        <x:v>O2-M08 résolue ; lire son résultat réel (réussite, issue partielle, refus ou échec) pour adapter les personnages et les objets présents.</x:v>
      </x:c>
      <x:c r="G50" s="13" t="str">
        <x:v>Homeworld ; formation commune Unblooded ouverte ; équipement effectivement acquis. Les relations, blessures, absences et objets affichés proviennent de l’état de partie ; aucun partenaire n’est recréé par la scène.</x:v>
      </x:c>
      <x:c r="H50" s="13" t="str">
        <x:v>Sur une roche d’essai, trois outils donnent des stries différentes. Une petite marque du trophée familial ressemble à celle d’un crochet de secours. Le joueur l’observe à la lumière rasante puis rencontre une ancienne soigneuse qui a connu les expéditions de cette époque.</x:v>
      </x:c>
      <x:c r="I50" s="13" t="str">
        <x:v>Demander une démonstration ou comparer ses archives prépare deux manières de confirmer l’usage du crochet.</x:v>
      </x:c>
      <x:c r="J50" s="13" t="str">
        <x:v>Une comparaison insuffisante est classée incertaine et peut être complétée par une seconde observation.</x:v>
      </x:c>
      <x:c r="K50" s="13" t="str">
        <x:v>Enregistrer O2-M09.resolved séparément de .success, puis O2-M09.choice, les observations et les transferts réellement accomplis. L’indice peut évoquer une extraction après la victoire, sans réduire la valeur du combat gagné.</x:v>
      </x:c>
      <x:c r="L50" s="13" t="str">
        <x:v>La formation aux outils et les accès régionaux sont lus dans R2-M007..014, jamais accordés par cette voie.</x:v>
      </x:c>
      <x:c r="M50" s="13" t="str">
        <x:v>Reconstitution documentée V4 — nouvelle rédaction V5</x:v>
      </x:c>
    </x:row>
    <x:row r="51" ht="117" customHeight="1">
      <x:c r="A51" s="14" t="str">
        <x:v>O2-M10</x:v>
      </x:c>
      <x:c r="B51" s="14" t="str">
        <x:v>Une histoire contre la pierre</x:v>
      </x:c>
      <x:c r="C51" s="14" t="str">
        <x:v>O2</x:v>
      </x:c>
      <x:c r="D51" s="14" t="str">
        <x:v>II — Apprendre sa manière</x:v>
      </x:c>
      <x:c r="E51" s="14" t="str">
        <x:v>Unblooded</x:v>
      </x:c>
      <x:c r="F51" s="14" t="str">
        <x:v>O2-M09 résolue ; lire son résultat réel (réussite, issue partielle, refus ou échec) pour adapter les personnages et les objets présents.</x:v>
      </x:c>
      <x:c r="G51" s="14" t="str">
        <x:v>Homeworld ; formation commune Unblooded ouverte ; équipement effectivement acquis. Les relations, blessures, absences et objets affichés proviennent de l’état de partie ; aucun partenaire n’est recréé par la scène.</x:v>
      </x:c>
      <x:c r="H51" s="14" t="str">
        <x:v>Un parent affirme que l’ancêtre n’a eu besoin de personne. Le joueur lui propose un parcours sur la maquette physique de la chasse : déplacer une passerelle, positionner la proie et reproduire le coup final. Certains trajets deviennent impossibles sans soutien préalable.</x:v>
      </x:c>
      <x:c r="I51" s="14" t="str">
        <x:v>Laisser le parent déplacer les pièces ou démontrer soi-même la séquence change sa manière d’admettre la difficulté.</x:v>
      </x:c>
      <x:c r="J51" s="14" t="str">
        <x:v>Une configuration erronée ne valide aucune conclusion et reste réversible sur la table de scène.</x:v>
      </x:c>
      <x:c r="K51" s="14" t="str">
        <x:v>Enregistrer O2-M10.resolved séparément de .success, puis O2-M10.choice, les observations et les transferts réellement accomplis. Le mérite final reste visible ; la préparation collective devient une question concrète.</x:v>
      </x:c>
      <x:c r="L51" s="14" t="str">
        <x:v>La formation aux outils et les accès régionaux sont lus dans R2-M007..014, jamais accordés par cette voie.</x:v>
      </x:c>
      <x:c r="M51" s="14" t="str">
        <x:v>Reconstitution documentée V4 — nouvelle rédaction V5</x:v>
      </x:c>
    </x:row>
    <x:row r="52" ht="102" customHeight="1">
      <x:c r="A52" s="13" t="str">
        <x:v>O2-M11</x:v>
      </x:c>
      <x:c r="B52" s="13" t="str">
        <x:v>Le nom dans l’étui</x:v>
      </x:c>
      <x:c r="C52" s="13" t="str">
        <x:v>O2</x:v>
      </x:c>
      <x:c r="D52" s="13" t="str">
        <x:v>II — Apprendre sa manière</x:v>
      </x:c>
      <x:c r="E52" s="13" t="str">
        <x:v>Unblooded</x:v>
      </x:c>
      <x:c r="F52" s="13" t="str">
        <x:v>O2-M10 résolue ; lire son résultat réel (réussite, issue partielle, refus ou échec) pour adapter les personnages et les objets présents.</x:v>
      </x:c>
      <x:c r="G52" s="13" t="str">
        <x:v>Homeworld ; formation commune Unblooded ouverte ; équipement effectivement acquis. Les relations, blessures, absences et objets affichés proviennent de l’état de partie ; aucun partenaire n’est recréé par la scène.</x:v>
      </x:c>
      <x:c r="H52" s="13" t="str">
        <x:v>Un vieil étui de Khor contient une bande marquée au nom de son ascendant. Le joueur ouvre les glissières, compare l’usure à celle de la ligature familiale et rend chaque pièce à sa place. Khor n’accepte pas que l’objet soit emporté sans demande.</x:v>
      </x:c>
      <x:c r="I52" s="13" t="str">
        <x:v>Proposer un prêt limité ou conserver seulement un relevé change les moyens disponibles pour l’exposition.</x:v>
      </x:c>
      <x:c r="J52" s="13" t="str">
        <x:v>Une fermeture prématurée laisse un loquet ouvert et peut être corrigée sans détériorer l’étui.</x:v>
      </x:c>
      <x:c r="K52" s="13" t="str">
        <x:v>Enregistrer O2-M11.resolved séparément de .success, puis O2-M11.choice, les observations et les transferts réellement accomplis. Le nom et la garde de l’objet sont enregistrés ; un prêt garde ses conditions de retour.</x:v>
      </x:c>
      <x:c r="L52" s="13" t="str">
        <x:v>La formation aux outils et les accès régionaux sont lus dans R2-M007..014, jamais accordés par cette voie.</x:v>
      </x:c>
      <x:c r="M52" s="13" t="str">
        <x:v>Reconstitution documentée V4 — nouvelle rédaction V5</x:v>
      </x:c>
    </x:row>
    <x:row r="53" ht="102" customHeight="1">
      <x:c r="A53" s="14" t="str">
        <x:v>O2-M12</x:v>
      </x:c>
      <x:c r="B53" s="14" t="str">
        <x:v>La réussite de l’ancêtre</x:v>
      </x:c>
      <x:c r="C53" s="14" t="str">
        <x:v>O2</x:v>
      </x:c>
      <x:c r="D53" s="14" t="str">
        <x:v>II — Apprendre sa manière</x:v>
      </x:c>
      <x:c r="E53" s="14" t="str">
        <x:v>Unblooded</x:v>
      </x:c>
      <x:c r="F53" s="14" t="str">
        <x:v>O2-M11 résolue ; lire son résultat réel (réussite, issue partielle, refus ou échec) pour adapter les personnages et les objets présents.</x:v>
      </x:c>
      <x:c r="G53" s="14" t="str">
        <x:v>Homeworld ; formation commune Unblooded ouverte ; équipement effectivement acquis. Les relations, blessures, absences et objets affichés proviennent de l’état de partie ; aucun partenaire n’est recréé par la scène.</x:v>
      </x:c>
      <x:c r="H53" s="14" t="str">
        <x:v>Sael retrouve une trace nette du coup décisif dans la chronique originale. Le joueur la confronte à une reconstitution d’entraînement avec cible articulée. Le geste était difficile même avec l’aide des autres, ce qui confirme le talent réel du chasseur.</x:v>
      </x:c>
      <x:c r="I53" s="14" t="str">
        <x:v>Mettre en avant la précision ou le sang-froid donne deux lectures du même exploit établi.</x:v>
      </x:c>
      <x:c r="J53" s="14" t="str">
        <x:v>Échouer au geste d’exercice révèle sa difficulté et ne rend pas fausse la trace historique.</x:v>
      </x:c>
      <x:c r="K53" s="14" t="str">
        <x:v>Enregistrer O2-M12.resolved séparément de .success, puis O2-M12.choice, les observations et les transferts réellement accomplis. L’enquête possède une base positive : compléter la mémoire ne signifie pas démolir le héros familial.</x:v>
      </x:c>
      <x:c r="L53" s="14" t="str">
        <x:v>La formation aux outils et les accès régionaux sont lus dans R2-M007..014, jamais accordés par cette voie.</x:v>
      </x:c>
      <x:c r="M53" s="14" t="str">
        <x:v>Reconstitution documentée V4 — nouvelle rédaction V5</x:v>
      </x:c>
    </x:row>
    <x:row r="54" ht="102" customHeight="1">
      <x:c r="A54" s="13" t="str">
        <x:v>O2-M13</x:v>
      </x:c>
      <x:c r="B54" s="13" t="str">
        <x:v>Un rôle dans la triade</x:v>
      </x:c>
      <x:c r="C54" s="13" t="str">
        <x:v>O2</x:v>
      </x:c>
      <x:c r="D54" s="13" t="str">
        <x:v>III — Parmi les chasseurs</x:v>
      </x:c>
      <x:c r="E54" s="13" t="str">
        <x:v>Young Blood</x:v>
      </x:c>
      <x:c r="F54" s="13" t="str">
        <x:v>O2-M12 résolue ; lire son résultat réel (réussite, issue partielle, refus ou échec) pour adapter les personnages et les objets présents.</x:v>
      </x:c>
      <x:c r="G54" s="13" t="str">
        <x:v>Homeworld ; statut Young Blood déjà obtenu dans la campagne commune. Les relations, blessures, absences et objets affichés proviennent de l’état de partie ; aucun partenaire n’est recréé par la scène.</x:v>
      </x:c>
      <x:c r="H54" s="13" t="str">
        <x:v>Young Blood commun acquis, Khor demande au joueur quel rôle il veut travailler avant le rite commun. Une clairière d’exercice possède trois fanions et un leurre sans arme énergétique. Les camarades doivent ouvrir un angle au porteur du dernier geste.</x:v>
      </x:c>
      <x:c r="I54" s="13" t="str">
        <x:v>Prendre le rôle final ou préparer l’ouverture montre comment le personnage habite son héritage.</x:v>
      </x:c>
      <x:c r="J54" s="13" t="str">
        <x:v>Un fanion manqué relance le segment d’exercice et conserve les rôles essayés précédemment.</x:v>
      </x:c>
      <x:c r="K54" s="13" t="str">
        <x:v>Enregistrer O2-M13.resolved séparément de .success, puis O2-M13.choice, les observations et les transferts réellement accomplis. Le choix améliore la relation de triade ; le Quatza-Rij réel reste enregistré seulement par la campagne commune.</x:v>
      </x:c>
      <x:c r="L54" s="13" t="str">
        <x:v>Quatza-Rij en triade, Temple des Trois Ombres sans armes énergétiques et retour de reconnaissance restent communs.</x:v>
      </x:c>
      <x:c r="M54" s="13" t="str">
        <x:v>Reconstitution documentée V4 — nouvelle rédaction V5</x:v>
      </x:c>
    </x:row>
    <x:row r="55" ht="117" customHeight="1">
      <x:c r="A55" s="14" t="str">
        <x:v>O2-M14</x:v>
      </x:c>
      <x:c r="B55" s="14" t="str">
        <x:v>La galerie oubliée</x:v>
      </x:c>
      <x:c r="C55" s="14" t="str">
        <x:v>O2</x:v>
      </x:c>
      <x:c r="D55" s="14" t="str">
        <x:v>III — Parmi les chasseurs</x:v>
      </x:c>
      <x:c r="E55" s="14" t="str">
        <x:v>Young Blood</x:v>
      </x:c>
      <x:c r="F55" s="14" t="str">
        <x:v>O2-M13 résolue ; lire son résultat réel (réussite, issue partielle, refus ou échec) pour adapter les personnages et les objets présents.</x:v>
      </x:c>
      <x:c r="G55" s="14" t="str">
        <x:v>Homeworld ; statut Young Blood déjà obtenu dans la campagne commune. Les relations, blessures, absences et objets affichés proviennent de l’état de partie ; aucun partenaire n’est recréé par la scène.</x:v>
      </x:c>
      <x:c r="H55" s="14" t="str">
        <x:v>Une aile fermée d’un bâtiment d’archives conserve des supports vides. Le joueur déplace un volet, franchit une passerelle réparée et retrouve l’emplacement d’une plaque portant les noms des assistants. La plaque a été déplacée lors de travaux, pas détruite dans un complot.</x:v>
      </x:c>
      <x:c r="I55" s="14" t="str">
        <x:v>Suivre le registre de déplacement ou interroger l’équipe de réparation donne deux trajets vers la réserve.</x:v>
      </x:c>
      <x:c r="J55" s="14" t="str">
        <x:v>Une porte bloquée exige de récupérer une poignée à l’atelier voisin, sans supprimer les indices déjà lus.</x:v>
      </x:c>
      <x:c r="K55" s="14" t="str">
        <x:v>Enregistrer O2-M14.resolved séparément de .success, puis O2-M14.choice, les observations et les transferts réellement accomplis. L’histoire gagne un contexte matériel ; l’absence d’un nom peut venir d’une transmission négligée.</x:v>
      </x:c>
      <x:c r="L55" s="14" t="str">
        <x:v>Quatza-Rij en triade, Temple des Trois Ombres sans armes énergétiques et retour de reconnaissance restent communs.</x:v>
      </x:c>
      <x:c r="M55" s="14" t="str">
        <x:v>Reconstitution documentée V4 — nouvelle rédaction V5</x:v>
      </x:c>
    </x:row>
    <x:row r="56" ht="117" customHeight="1">
      <x:c r="A56" s="13" t="str">
        <x:v>O2-M15</x:v>
      </x:c>
      <x:c r="B56" s="13" t="str">
        <x:v>Le chasseur de l’arrière</x:v>
      </x:c>
      <x:c r="C56" s="13" t="str">
        <x:v>O2</x:v>
      </x:c>
      <x:c r="D56" s="13" t="str">
        <x:v>III — Parmi les chasseurs</x:v>
      </x:c>
      <x:c r="E56" s="13" t="str">
        <x:v>Young Blood</x:v>
      </x:c>
      <x:c r="F56" s="13" t="str">
        <x:v>O2-M14 résolue ; lire son résultat réel (réussite, issue partielle, refus ou échec) pour adapter les personnages et les objets présents.</x:v>
      </x:c>
      <x:c r="G56" s="13" t="str">
        <x:v>Homeworld ; statut Young Blood déjà obtenu dans la campagne commune. Les relations, blessures, absences et objets affichés proviennent de l’état de partie ; aucun partenaire n’est recréé par la scène.</x:v>
      </x:c>
      <x:c r="H56" s="13" t="str">
        <x:v>Le descendant d’un sauveteur montre une technique de traction utilisée après la chasse ancienne. Le joueur fixe un mannequin, choisit un ancrage et le remonte pendant que Khor stabilise une passerelle. Un témoin explique que l’ancêtre était alors blessé après sa victoire.</x:v>
      </x:c>
      <x:c r="I56" s="13" t="str">
        <x:v>Présenter le secours dans la future galerie ou le garder dans les archives familiales change sa visibilité.</x:v>
      </x:c>
      <x:c r="J56" s="13" t="str">
        <x:v>Un ancrage insuffisant ramène le mannequin au palier inférieur et révèle le mauvais point d’appui.</x:v>
      </x:c>
      <x:c r="K56" s="13" t="str">
        <x:v>Enregistrer O2-M15.resolved séparément de .success, puis O2-M15.choice, les observations et les transferts réellement accomplis. Le sauveteur reçoit une contribution précise ; il n’est pas présenté comme auteur du coup décisif.</x:v>
      </x:c>
      <x:c r="L56" s="13" t="str">
        <x:v>Quatza-Rij en triade, Temple des Trois Ombres sans armes énergétiques et retour de reconnaissance restent communs.</x:v>
      </x:c>
      <x:c r="M56" s="13" t="str">
        <x:v>Reconstitution documentée V4 — nouvelle rédaction V5</x:v>
      </x:c>
    </x:row>
    <x:row r="57" ht="102" customHeight="1">
      <x:c r="A57" s="14" t="str">
        <x:v>O2-M16</x:v>
      </x:c>
      <x:c r="B57" s="14" t="str">
        <x:v>Le trophée sous un autre angle</x:v>
      </x:c>
      <x:c r="C57" s="14" t="str">
        <x:v>O2</x:v>
      </x:c>
      <x:c r="D57" s="14" t="str">
        <x:v>III — Parmi les chasseurs</x:v>
      </x:c>
      <x:c r="E57" s="14" t="str">
        <x:v>Young Blood</x:v>
      </x:c>
      <x:c r="F57" s="14" t="str">
        <x:v>O2-M15 résolue ; lire son résultat réel (réussite, issue partielle, refus ou échec) pour adapter les personnages et les objets présents.</x:v>
      </x:c>
      <x:c r="G57" s="14" t="str">
        <x:v>Homeworld ; statut Young Blood déjà obtenu dans la campagne commune. Les relations, blessures, absences et objets affichés proviennent de l’état de partie ; aucun partenaire n’est recréé par la scène.</x:v>
      </x:c>
      <x:c r="H57" s="14" t="str">
        <x:v>Dans l’atelier, le joueur oriente le trophée familial sur son berceau et examine des marques situées à des angles opposés. Les indices correspondent à plusieurs phases : piste, combat, extraction. Le mini-jeu conserve chaque observation séparément.</x:v>
      </x:c>
      <x:c r="I57" s="14" t="str">
        <x:v>Construire une chronologie complète ou annoter les trois phases sans les relier règle le niveau d’affirmation.</x:v>
      </x:c>
      <x:c r="J57" s="14" t="str">
        <x:v>Une orientation non observée laisse une étape inconnue ; le berceau peut être repris à tout moment.</x:v>
      </x:c>
      <x:c r="K57" s="14" t="str">
        <x:v>Enregistrer O2-M16.resolved séparément de .success, puis O2-M16.choice, les observations et les transferts réellement accomplis. Le futur récit du crâne partagé s’appuie sur des traces distinctes et une incertitude explicite.</x:v>
      </x:c>
      <x:c r="L57" s="14" t="str">
        <x:v>Quatza-Rij en triade, Temple des Trois Ombres sans armes énergétiques et retour de reconnaissance restent communs.</x:v>
      </x:c>
      <x:c r="M57" s="14" t="str">
        <x:v>Reconstitution documentée V4 — nouvelle rédaction V5</x:v>
      </x:c>
    </x:row>
    <x:row r="58" ht="117" customHeight="1">
      <x:c r="A58" s="13" t="str">
        <x:v>O2-M17</x:v>
      </x:c>
      <x:c r="B58" s="13" t="str">
        <x:v>Le refus de Khor</x:v>
      </x:c>
      <x:c r="C58" s="13" t="str">
        <x:v>O2</x:v>
      </x:c>
      <x:c r="D58" s="13" t="str">
        <x:v>III — Parmi les chasseurs</x:v>
      </x:c>
      <x:c r="E58" s="13" t="str">
        <x:v>Young Blood</x:v>
      </x:c>
      <x:c r="F58" s="13" t="str">
        <x:v>O2-M16 résolue ; lire son résultat réel (réussite, issue partielle, refus ou échec) pour adapter les personnages et les objets présents.</x:v>
      </x:c>
      <x:c r="G58" s="13" t="str">
        <x:v>Homeworld ; statut Young Blood déjà obtenu dans la campagne commune. Les relations, blessures, absences et objets affichés proviennent de l’état de partie ; aucun partenaire n’est recréé par la scène.</x:v>
      </x:c>
      <x:c r="H58" s="13" t="str">
        <x:v>Khor refuse une invitation où son ancêtre serait simplement placé derrière la statue familiale. Le joueur le rejoint pendant une chasse locale, observe sa méthode et l’aide à extraire un outil coincé. La conversation commence seulement après cette activité partagée.</x:v>
      </x:c>
      <x:c r="I58" s="13" t="str">
        <x:v>Proposer deux supports équivalents ou une chronologie commune ouvre deux formes de reconnaissance.</x:v>
      </x:c>
      <x:c r="J58" s="13" t="str">
        <x:v>Insister ferme la visite préparatoire mais laisse une possibilité de réparation après une demande respectueuse.</x:v>
      </x:c>
      <x:c r="K58" s="13" t="str">
        <x:v>Enregistrer O2-M17.resolved séparément de .success, puis O2-M17.choice, les observations et les transferts réellement accomplis. Khor peut accepter, demander un délai ou refuser ; sa famille garde le choix de participer.</x:v>
      </x:c>
      <x:c r="L58" s="13" t="str">
        <x:v>Quatza-Rij en triade, Temple des Trois Ombres sans armes énergétiques et retour de reconnaissance restent communs.</x:v>
      </x:c>
      <x:c r="M58" s="13" t="str">
        <x:v>Reconstitution documentée V4 — nouvelle rédaction V5</x:v>
      </x:c>
    </x:row>
    <x:row r="59" ht="102" customHeight="1">
      <x:c r="A59" s="14" t="str">
        <x:v>O2-M18</x:v>
      </x:c>
      <x:c r="B59" s="14" t="str">
        <x:v>Une plaque provisoire</x:v>
      </x:c>
      <x:c r="C59" s="14" t="str">
        <x:v>O2</x:v>
      </x:c>
      <x:c r="D59" s="14" t="str">
        <x:v>III — Parmi les chasseurs</x:v>
      </x:c>
      <x:c r="E59" s="14" t="str">
        <x:v>Young Blood</x:v>
      </x:c>
      <x:c r="F59" s="14" t="str">
        <x:v>O2-M17 résolue ; lire son résultat réel (réussite, issue partielle, refus ou échec) pour adapter les personnages et les objets présents.</x:v>
      </x:c>
      <x:c r="G59" s="14" t="str">
        <x:v>Homeworld ; statut Young Blood déjà obtenu dans la campagne commune. Les relations, blessures, absences et objets affichés proviennent de l’état de partie ; aucun partenaire n’est recréé par la scène.</x:v>
      </x:c>
      <x:c r="H59" s="14" t="str">
        <x:v>Avant de quitter un jour le Homeworld, le joueur prépare une plaque temporaire qui distingue faits établis et recherches en cours. Il choisit la largeur, ajuste son support et la présente à Sael. Le masque original demeure à l’emplacement convenu.</x:v>
      </x:c>
      <x:c r="I59" s="14" t="str">
        <x:v>Afficher la recherche ou garder la plaque dans l’atelier change les premières réactions publiques.</x:v>
      </x:c>
      <x:c r="J59" s="14" t="str">
        <x:v>Une plaque trop petite retourne à l’établi ; le texte et les références sont conservés pour une nouvelle gravure.</x:v>
      </x:c>
      <x:c r="K59" s="14" t="str">
        <x:v>Enregistrer O2-M18.resolved séparément de .success, puis O2-M18.choice, les observations et les transferts réellement accomplis. L’enquête peut continuer après Blooded ; cette étape ne donne ni vaisseau ni rang supplémentaire.</x:v>
      </x:c>
      <x:c r="L59" s="14" t="str">
        <x:v>Quatza-Rij en triade, Temple des Trois Ombres sans armes énergétiques et retour de reconnaissance restent communs.</x:v>
      </x:c>
      <x:c r="M59" s="14" t="str">
        <x:v>Reconstitution documentée V4 — nouvelle rédaction V5</x:v>
      </x:c>
    </x:row>
    <x:row r="60" ht="102" customHeight="1">
      <x:c r="A60" s="13" t="str">
        <x:v>O2-M19</x:v>
      </x:c>
      <x:c r="B60" s="13" t="str">
        <x:v>L’archive du quai lointain</x:v>
      </x:c>
      <x:c r="C60" s="13" t="str">
        <x:v>O2</x:v>
      </x:c>
      <x:c r="D60" s="13" t="str">
        <x:v>IV — Au-delà du ciel</x:v>
      </x:c>
      <x:c r="E60" s="13" t="str">
        <x:v>Blooded</x:v>
      </x:c>
      <x:c r="F60" s="13" t="str">
        <x:v>O2-M18 résolue ; lire son résultat réel (réussite, issue partielle, refus ou échec) pour adapter les personnages et les objets présents.</x:v>
      </x:c>
      <x:c r="G60" s="13" t="str">
        <x:v>Blooded commun acquis ; vaisseau personnel possédé ; trajet réel requis pour toute scène hors Homeworld. Les relations, blessures, absences et objets affichés proviennent de l’état de partie ; aucun partenaire n’est recréé par la scène.</x:v>
      </x:c>
      <x:c r="H60" s="13" t="str">
        <x:v>Après Blooded, possession du vaisseau et trajet joué, un dépôt spatial conserve une copie de la route de l’expédition ancestrale. Le joueur parcourt un quai, rétablit un lecteur de cartes et confronte les balises à son propre instrument de navigation.</x:v>
      </x:c>
      <x:c r="I60" s="13" t="str">
        <x:v>Copier la route complète ou relever seulement l’escale pertinente détermine la prochaine exploration.</x:v>
      </x:c>
      <x:c r="J60" s="13" t="str">
        <x:v>Un segment corrompu reste signalé et peut être confronté à une seconde archive d’escale.</x:v>
      </x:c>
      <x:c r="K60" s="13" t="str">
        <x:v>Enregistrer O2-M19.resolved séparément de .success, puis O2-M19.choice, les observations et les transferts réellement accomplis. Une route historique devient consultable ; elle ne donne pas gratuitement l’accès à tous ses mondes.</x:v>
      </x:c>
      <x:c r="L60" s="13" t="str">
        <x:v>La première reine et l’accès au voyage ont leurs propres missions communes ; ce récit ne les remplace pas.</x:v>
      </x:c>
      <x:c r="M60" s="13" t="str">
        <x:v>Reconstitution documentée V4 — nouvelle rédaction V5</x:v>
      </x:c>
    </x:row>
    <x:row r="61" ht="102" customHeight="1">
      <x:c r="A61" s="14" t="str">
        <x:v>O2-M20</x:v>
      </x:c>
      <x:c r="B61" s="14" t="str">
        <x:v>La roche du vrai combat</x:v>
      </x:c>
      <x:c r="C61" s="14" t="str">
        <x:v>O2</x:v>
      </x:c>
      <x:c r="D61" s="14" t="str">
        <x:v>IV — Au-delà du ciel</x:v>
      </x:c>
      <x:c r="E61" s="14" t="str">
        <x:v>Blooded</x:v>
      </x:c>
      <x:c r="F61" s="14" t="str">
        <x:v>O2-M19 résolue ; lire son résultat réel (réussite, issue partielle, refus ou échec) pour adapter les personnages et les objets présents.</x:v>
      </x:c>
      <x:c r="G61" s="14" t="str">
        <x:v>Blooded commun acquis ; vaisseau personnel possédé ; trajet réel requis pour toute scène hors Homeworld. Les relations, blessures, absences et objets affichés proviennent de l’état de partie ; aucun partenaire n’est recréé par la scène.</x:v>
      </x:c>
      <x:c r="H61" s="14" t="str">
        <x:v>Sur un monde accessible par la carte commune, le joueur atteint le site probable de la chasse ancienne. Il mesure une gorge, reconnaît la roche du coup final et retrouve le passage latéral du pisteur. La scène alterne escalade et lecture de terrain.</x:v>
      </x:c>
      <x:c r="I61" s="14" t="str">
        <x:v>Rejouer les positions avec des balises ou limiter le prélèvement aux relevés visuels change la documentation.</x:v>
      </x:c>
      <x:c r="J61" s="14" t="str">
        <x:v>Une météo défavorable déplace la visite vers un abri ; les mesures déjà prises restent dans le carnet.</x:v>
      </x:c>
      <x:c r="K61" s="14" t="str">
        <x:v>Enregistrer O2-M20.resolved séparément de .success, puis O2-M20.choice, les observations et les transferts réellement accomplis. Le site confirme plusieurs contributions sans fabriquer un retour dans le passé.</x:v>
      </x:c>
      <x:c r="L61" s="14" t="str">
        <x:v>La première reine et l’accès au voyage ont leurs propres missions communes ; ce récit ne les remplace pas.</x:v>
      </x:c>
      <x:c r="M61" s="14" t="str">
        <x:v>Reconstitution documentée V4 — nouvelle rédaction V5</x:v>
      </x:c>
    </x:row>
    <x:row r="62" ht="102" customHeight="1">
      <x:c r="A62" s="13" t="str">
        <x:v>O2-M21</x:v>
      </x:c>
      <x:c r="B62" s="13" t="str">
        <x:v>L’étui du sauveteur</x:v>
      </x:c>
      <x:c r="C62" s="13" t="str">
        <x:v>O2</x:v>
      </x:c>
      <x:c r="D62" s="13" t="str">
        <x:v>IV — Au-delà du ciel</x:v>
      </x:c>
      <x:c r="E62" s="13" t="str">
        <x:v>Blooded</x:v>
      </x:c>
      <x:c r="F62" s="13" t="str">
        <x:v>O2-M20 résolue ; lire son résultat réel (réussite, issue partielle, refus ou échec) pour adapter les personnages et les objets présents.</x:v>
      </x:c>
      <x:c r="G62" s="13" t="str">
        <x:v>Blooded commun acquis ; vaisseau personnel possédé ; trajet réel requis pour toute scène hors Homeworld. Les relations, blessures, absences et objets affichés proviennent de l’état de partie ; aucun partenaire n’est recréé par la scène.</x:v>
      </x:c>
      <x:c r="H62" s="13" t="str">
        <x:v>Une épave liée à une ancienne escale contient un étui semblable à celui de la famille du sauveteur. Le joueur coupe un bras mécanique bloqué, traverse la baie et examine le nom avant de déplacer l’objet. Sa parenté exacte n’est pas supposée.</x:v>
      </x:c>
      <x:c r="I62" s="13" t="str">
        <x:v>Demander une comparaison à distance ou attendre le retour au Homeworld donne deux niveaux de certitude.</x:v>
      </x:c>
      <x:c r="J62" s="13" t="str">
        <x:v>Une baie instable impose d’abandonner temporairement la récupération, avec balise de retour et objet resté sur place.</x:v>
      </x:c>
      <x:c r="K62" s="13" t="str">
        <x:v>Enregistrer O2-M21.resolved séparément de .success, puis O2-M21.choice, les observations et les transferts réellement accomplis. L’étui entre dans une garde identifiée ; la famille concernée peut demander sa restitution.</x:v>
      </x:c>
      <x:c r="L62" s="13" t="str">
        <x:v>La première reine et l’accès au voyage ont leurs propres missions communes ; ce récit ne les remplace pas.</x:v>
      </x:c>
      <x:c r="M62" s="13" t="str">
        <x:v>Reconstitution documentée V4 — nouvelle rédaction V5</x:v>
      </x:c>
    </x:row>
    <x:row r="63" ht="117" customHeight="1">
      <x:c r="A63" s="14" t="str">
        <x:v>O2-M22</x:v>
      </x:c>
      <x:c r="B63" s="14" t="str">
        <x:v>Le crâne de la chasse partagée</x:v>
      </x:c>
      <x:c r="C63" s="14" t="str">
        <x:v>O2</x:v>
      </x:c>
      <x:c r="D63" s="14" t="str">
        <x:v>IV — Au-delà du ciel</x:v>
      </x:c>
      <x:c r="E63" s="14" t="str">
        <x:v>Blooded</x:v>
      </x:c>
      <x:c r="F63" s="14" t="str">
        <x:v>O2-M21 résolue ; lire son résultat réel (réussite, issue partielle, refus ou échec) pour adapter les personnages et les objets présents.</x:v>
      </x:c>
      <x:c r="G63" s="14" t="str">
        <x:v>Blooded commun acquis ; vaisseau personnel possédé ; trajet réel requis pour toute scène hors Homeworld. Les relations, blessures, absences et objets affichés proviennent de l’état de partie ; aucun partenaire n’est recréé par la scène.</x:v>
      </x:c>
      <x:c r="H63" s="14" t="str">
        <x:v>Le trophée est examiné par orientation, lumière rasante et comparaison des traces. Une marque confirme le coup décisif de l’ancêtre ; d’autres témoignent de la préparation et du secours. Le joueur assemble des cartes de phases autour du berceau, sans égaliser artificiellement les rôles.</x:v>
      </x:c>
      <x:c r="I63" s="14" t="str">
        <x:v>Préparer une exposition chronologique ou plusieurs portraits reliés donne deux récits fidèles aux éléments établis.</x:v>
      </x:c>
      <x:c r="J63" s="14" t="str">
        <x:v>Une carte mal associée est marquée incohérente et peut être déplacée, sans altérer le trophée original.</x:v>
      </x:c>
      <x:c r="K63" s="14" t="str">
        <x:v>Enregistrer O2-M22.resolved séparément de .success, puis O2-M22.choice, les observations et les transferts réellement accomplis. Chaque contribution reçoit sa place ; qualité matérielle, authenticité et reconnaissance restent trois dimensions séparées.</x:v>
      </x:c>
      <x:c r="L63" s="14" t="str">
        <x:v>La première reine et l’accès au voyage ont leurs propres missions communes ; ce récit ne les remplace pas.</x:v>
      </x:c>
      <x:c r="M63" s="14" t="str">
        <x:v>Reconstitution documentée V4 — nouvelle rédaction V5</x:v>
      </x:c>
    </x:row>
    <x:row r="64" ht="102" customHeight="1">
      <x:c r="A64" s="13" t="str">
        <x:v>O2-M23</x:v>
      </x:c>
      <x:c r="B64" s="13" t="str">
        <x:v>La dette du retour</x:v>
      </x:c>
      <x:c r="C64" s="13" t="str">
        <x:v>O2</x:v>
      </x:c>
      <x:c r="D64" s="13" t="str">
        <x:v>IV — Au-delà du ciel</x:v>
      </x:c>
      <x:c r="E64" s="13" t="str">
        <x:v>Blooded</x:v>
      </x:c>
      <x:c r="F64" s="13" t="str">
        <x:v>O2-M22 résolue ; lire son résultat réel (réussite, issue partielle, refus ou échec) pour adapter les personnages et les objets présents.</x:v>
      </x:c>
      <x:c r="G64" s="13" t="str">
        <x:v>Blooded commun acquis ; vaisseau personnel possédé ; trajet réel requis pour toute scène hors Homeworld. Les relations, blessures, absences et objets affichés proviennent de l’état de partie ; aucun partenaire n’est recréé par la scène.</x:v>
      </x:c>
      <x:c r="H64" s="13" t="str">
        <x:v>Un descendant demande le retour d’un objet prêté pour l’enquête. Le joueur le décroche, installe une reproduction identifiée et prépare un contenant adapté. La rencontre a lieu sur un quai réel, après le trajet nécessaire, avec une dernière vérification commune.</x:v>
      </x:c>
      <x:c r="I64" s="13" t="str">
        <x:v>Rendre l’original immédiatement ou demander une prolongation motivée laisse le propriétaire décider.</x:v>
      </x:c>
      <x:c r="J64" s="13" t="str">
        <x:v>Un contenant mal ajusté bloque le départ jusqu’à correction, mais le dossier historique reste disponible.</x:v>
      </x:c>
      <x:c r="K64" s="13" t="str">
        <x:v>Enregistrer O2-M23.resolved séparément de .success, puis O2-M23.choice, les observations et les transferts réellement accomplis. Le prêt est clôturé ou prolongé ; aucun duplicata n’acquiert le prestige de l’objet rendu.</x:v>
      </x:c>
      <x:c r="L64" s="13" t="str">
        <x:v>La première reine et l’accès au voyage ont leurs propres missions communes ; ce récit ne les remplace pas.</x:v>
      </x:c>
      <x:c r="M64" s="13" t="str">
        <x:v>Reconstitution documentée V4 — nouvelle rédaction V5</x:v>
      </x:c>
    </x:row>
    <x:row r="65" ht="102" customHeight="1">
      <x:c r="A65" s="14" t="str">
        <x:v>O2-M24</x:v>
      </x:c>
      <x:c r="B65" s="14" t="str">
        <x:v>Le récit à plusieurs voix</x:v>
      </x:c>
      <x:c r="C65" s="14" t="str">
        <x:v>O2</x:v>
      </x:c>
      <x:c r="D65" s="14" t="str">
        <x:v>IV — Au-delà du ciel</x:v>
      </x:c>
      <x:c r="E65" s="14" t="str">
        <x:v>Blooded</x:v>
      </x:c>
      <x:c r="F65" s="14" t="str">
        <x:v>O2-M23 résolue ; lire son résultat réel (réussite, issue partielle, refus ou échec) pour adapter les personnages et les objets présents.</x:v>
      </x:c>
      <x:c r="G65" s="14" t="str">
        <x:v>Blooded commun acquis ; vaisseau personnel possédé ; trajet réel requis pour toute scène hors Homeworld. Les relations, blessures, absences et objets affichés proviennent de l’état de partie ; aucun partenaire n’est recréé par la scène.</x:v>
      </x:c>
      <x:c r="H65" s="14" t="str">
        <x:v>À bord ou dans un atelier local accessible, les descendants comparent leurs traces sur une table. Le joueur place chaque objet ou relevé dans la chronologie et laisse un vide pour une étape inconnue. Sael prononce les noms effectivement confirmés.</x:v>
      </x:c>
      <x:c r="I65" s="14" t="str">
        <x:v>Conserver une seule narration commune ou plusieurs témoignages côte à côte change l’expérience de visite.</x:v>
      </x:c>
      <x:c r="J65" s="14" t="str">
        <x:v>Une personne absente n’est pas imitée ; son témoignage peut être ajouté après son accord ultérieur.</x:v>
      </x:c>
      <x:c r="K65" s="14" t="str">
        <x:v>Enregistrer O2-M24.resolved séparément de .success, puis O2-M24.choice, les observations et les transferts réellement accomplis. La mémoire devient plurielle tout en conservant le héros et les limites des preuves.</x:v>
      </x:c>
      <x:c r="L65" s="14" t="str">
        <x:v>La première reine et l’accès au voyage ont leurs propres missions communes ; ce récit ne les remplace pas.</x:v>
      </x:c>
      <x:c r="M65" s="14" t="str">
        <x:v>Reconstitution documentée V4 — nouvelle rédaction V5</x:v>
      </x:c>
    </x:row>
    <x:row r="66" ht="117" customHeight="1">
      <x:c r="A66" s="13" t="str">
        <x:v>O2-M25</x:v>
      </x:c>
      <x:c r="B66" s="13" t="str">
        <x:v>Un masque pour aujourd’hui</x:v>
      </x:c>
      <x:c r="C66" s="13" t="str">
        <x:v>O2</x:v>
      </x:c>
      <x:c r="D66" s="13" t="str">
        <x:v>V — Choisir son nom</x:v>
      </x:c>
      <x:c r="E66" s="13" t="str">
        <x:v>Elite</x:v>
      </x:c>
      <x:c r="F66" s="13" t="str">
        <x:v>O2-M24 résolue ; lire son résultat réel (réussite, issue partielle, refus ou échec) pour adapter les personnages et les objets présents.</x:v>
      </x:c>
      <x:c r="G66" s="13" t="str">
        <x:v>Épreuve solitaire commune Elite réussie ; accès et objets spécifiques de la scène obtenus. Les relations, blessures, absences et objets affichés proviennent de l’état de partie ; aucun partenaire n’est recréé par la scène.</x:v>
      </x:c>
      <x:c r="H66" s="13" t="str">
        <x:v>Elite acquis par l’épreuve commune, le joueur reçoit le droit familial de choisir son usage du masque. À l’établi, il compare original, réplique de terrain et masque personnel. Les réglages rendent visibles la différence entre préserver un héritage et l’employer en chasse.</x:v>
      </x:c>
      <x:c r="I66" s="13" t="str">
        <x:v>Chasser avec une réplique ou porter un masque propre laisse l’original dans sa garde choisie.</x:v>
      </x:c>
      <x:c r="J66" s="13" t="str">
        <x:v>Un essai de réglage peut être repris sur cible ; le trophée fragile ne sert pas aux tests de combat.</x:v>
      </x:c>
      <x:c r="K66" s="13" t="str">
        <x:v>Enregistrer O2-M25.resolved séparément de .success, puis O2-M25.choice, les observations et les transferts réellement accomplis. Le style personnel est affirmé sans faire dépendre le mérite de l’ancien objet.</x:v>
      </x:c>
      <x:c r="L66" s="13" t="str">
        <x:v>La voie choisit sa fin aux missions 29–30 ; le rang Elite ne dépend pas de la voie ni du Warp.</x:v>
      </x:c>
      <x:c r="M66" s="13" t="str">
        <x:v>Reconstitution documentée V4 — nouvelle rédaction V5</x:v>
      </x:c>
    </x:row>
    <x:row r="67" ht="117" customHeight="1">
      <x:c r="A67" s="14" t="str">
        <x:v>O2-M26</x:v>
      </x:c>
      <x:c r="B67" s="14" t="str">
        <x:v>La place du dernier geste</x:v>
      </x:c>
      <x:c r="C67" s="14" t="str">
        <x:v>O2</x:v>
      </x:c>
      <x:c r="D67" s="14" t="str">
        <x:v>V — Choisir son nom</x:v>
      </x:c>
      <x:c r="E67" s="14" t="str">
        <x:v>Elite</x:v>
      </x:c>
      <x:c r="F67" s="14" t="str">
        <x:v>O2-M25 résolue ; lire son résultat réel (réussite, issue partielle, refus ou échec) pour adapter les personnages et les objets présents.</x:v>
      </x:c>
      <x:c r="G67" s="14" t="str">
        <x:v>Épreuve solitaire commune Elite réussie ; accès et objets spécifiques de la scène obtenus. Les relations, blessures, absences et objets affichés proviennent de l’état de partie ; aucun partenaire n’est recréé par la scène.</x:v>
      </x:c>
      <x:c r="H67" s="14" t="str">
        <x:v>Lors d’une démonstration, un visiteur affirme que tous les participants ont accompli la même chose. Le joueur rejoue les phases avec des cibles et des cordes, montrant la préparation, le coup final et l’extraction. Les rôles sont différents et tous nécessaires au récit complet.</x:v>
      </x:c>
      <x:c r="I67" s="14" t="str">
        <x:v>Expliquer par la démonstration ou proposer un parcours d’observation change la médiation de la galerie.</x:v>
      </x:c>
      <x:c r="J67" s="14" t="str">
        <x:v>Une démonstration ratée devient un exercice à reprendre et ne modifie pas les faits historiques établis.</x:v>
      </x:c>
      <x:c r="K67" s="14" t="str">
        <x:v>Enregistrer O2-M26.resolved séparément de .success, puis O2-M26.choice, les observations et les transferts réellement accomplis. Le mérite du chasseur final reste distinct ; les aides ne sont plus effacées.</x:v>
      </x:c>
      <x:c r="L67" s="14" t="str">
        <x:v>La voie choisit sa fin aux missions 29–30 ; le rang Elite ne dépend pas de la voie ni du Warp.</x:v>
      </x:c>
      <x:c r="M67" s="14" t="str">
        <x:v>Reconstitution documentée V4 — nouvelle rédaction V5</x:v>
      </x:c>
    </x:row>
    <x:row r="68" ht="117" customHeight="1">
      <x:c r="A68" s="13" t="str">
        <x:v>O2-M27</x:v>
      </x:c>
      <x:c r="B68" s="13" t="str">
        <x:v>Le masque que Khor refuse</x:v>
      </x:c>
      <x:c r="C68" s="13" t="str">
        <x:v>O2</x:v>
      </x:c>
      <x:c r="D68" s="13" t="str">
        <x:v>V — Choisir son nom</x:v>
      </x:c>
      <x:c r="E68" s="13" t="str">
        <x:v>Elite</x:v>
      </x:c>
      <x:c r="F68" s="13" t="str">
        <x:v>O2-M26 résolue ; lire son résultat réel (réussite, issue partielle, refus ou échec) pour adapter les personnages et les objets présents.</x:v>
      </x:c>
      <x:c r="G68" s="13" t="str">
        <x:v>Épreuve solitaire commune Elite réussie ; accès et objets spécifiques de la scène obtenus. Les relations, blessures, absences et objets affichés proviennent de l’état de partie ; aucun partenaire n’est recréé par la scène.</x:v>
      </x:c>
      <x:c r="H68" s="13" t="str">
        <x:v>Khor refuse de devenir simple gardien du prestige familial. Le joueur le rejoint dans sa propre résidence, lui apporte le relevé promis et participe à son entraînement. Il propose une collaboration qui reconnaît ses projets actuels, sans lui imposer le passé de leurs ancêtres.</x:v>
      </x:c>
      <x:c r="I68" s="13" t="str">
        <x:v>Organiser des visites ponctuelles ou une exposition commune indépendante laisse deux alliances possibles.</x:v>
      </x:c>
      <x:c r="J68" s="13" t="str">
        <x:v>Un refus reste accepté et produit une galerie sans sa présence physique, mais avec les faits autorisés.</x:v>
      </x:c>
      <x:c r="K68" s="13" t="str">
        <x:v>Enregistrer O2-M27.resolved séparément de .success, puis O2-M27.choice, les observations et les transferts réellement accomplis. Khor garde son foyer et sa route ; son accord éventuel possède une portée définie.</x:v>
      </x:c>
      <x:c r="L68" s="13" t="str">
        <x:v>La voie choisit sa fin aux missions 29–30 ; le rang Elite ne dépend pas de la voie ni du Warp.</x:v>
      </x:c>
      <x:c r="M68" s="13" t="str">
        <x:v>Reconstitution documentée V4 — nouvelle rédaction V5</x:v>
      </x:c>
    </x:row>
    <x:row r="69" ht="117" customHeight="1">
      <x:c r="A69" s="14" t="str">
        <x:v>O2-M28</x:v>
      </x:c>
      <x:c r="B69" s="14" t="str">
        <x:v>Trois supports vides</x:v>
      </x:c>
      <x:c r="C69" s="14" t="str">
        <x:v>O2</x:v>
      </x:c>
      <x:c r="D69" s="14" t="str">
        <x:v>V — Choisir son nom</x:v>
      </x:c>
      <x:c r="E69" s="14" t="str">
        <x:v>Elite</x:v>
      </x:c>
      <x:c r="F69" s="14" t="str">
        <x:v>O2-M27 résolue ; lire son résultat réel (réussite, issue partielle, refus ou échec) pour adapter les personnages et les objets présents.</x:v>
      </x:c>
      <x:c r="G69" s="14" t="str">
        <x:v>Épreuve solitaire commune Elite réussie ; accès et objets spécifiques de la scène obtenus. Les relations, blessures, absences et objets affichés proviennent de l’état de partie ; aucun partenaire n’est recréé par la scène.</x:v>
      </x:c>
      <x:c r="H69" s="14" t="str">
        <x:v>Orha prépare trois dispositifs : support du masque contextualisé, galerie collective et coffre de transmission. Le joueur circule entre eux, essaie les objets de démonstration et rencontre les personnes concernées. Chaque dispositif rend tangible une direction de fin.</x:v>
      </x:c>
      <x:c r="I69" s="14" t="str">
        <x:v>Préparer une des trois installations permet de comparer les conséquences avant le choix exclusif.</x:v>
      </x:c>
      <x:c r="J69" s="14" t="str">
        <x:v>Un dispositif incompatible avec un prêt actuel reste marqué indisponible jusqu’au retour ou à l’accord du propriétaire.</x:v>
      </x:c>
      <x:c r="K69" s="14" t="str">
        <x:v>Enregistrer O2-M28.resolved séparément de .success, puis O2-M28.choice, les observations et les transferts réellement accomplis. Les conditions des fins deviennent lisibles : garde de l’objet, récit public et engagement personnel.</x:v>
      </x:c>
      <x:c r="L69" s="14" t="str">
        <x:v>La voie choisit sa fin aux missions 29–30 ; le rang Elite ne dépend pas de la voie ni du Warp.</x:v>
      </x:c>
      <x:c r="M69" s="14" t="str">
        <x:v>Reconstitution documentée V4 — nouvelle rédaction V5</x:v>
      </x:c>
    </x:row>
    <x:row r="70" ht="132" customHeight="1">
      <x:c r="A70" s="13" t="str">
        <x:v>O2-M29</x:v>
      </x:c>
      <x:c r="B70" s="13" t="str">
        <x:v>Le nom de la galerie</x:v>
      </x:c>
      <x:c r="C70" s="13" t="str">
        <x:v>O2</x:v>
      </x:c>
      <x:c r="D70" s="13" t="str">
        <x:v>V — Choisir son nom</x:v>
      </x:c>
      <x:c r="E70" s="13" t="str">
        <x:v>Elite</x:v>
      </x:c>
      <x:c r="F70" s="13" t="str">
        <x:v>O2-M28 résolue ; lire son résultat réel (réussite, issue partielle, refus ou échec) pour adapter les personnages et les objets présents.</x:v>
      </x:c>
      <x:c r="G70" s="13" t="str">
        <x:v>Épreuve solitaire commune Elite réussie ; accès et objets spécifiques de la scène obtenus. Les relations, blessures, absences et objets affichés proviennent de l’état de partie ; aucun partenaire n’est recréé par la scène.</x:v>
      </x:c>
      <x:c r="H70" s="13" t="str">
        <x:v>Le joueur confirme une seule direction : garder le masque avec son histoire complète, fonder la présentation collective ou transmettre sa garde pour chasser sous son propre nom. La confirmation se fait devant le support correspondant, après lecture de ses effets.</x:v>
      </x:c>
      <x:c r="I70" s="13" t="str">
        <x:v>Choisir O2-E1, O2-E2 ou O2-E3 verrouille la direction et les responsabilités associées.</x:v>
      </x:c>
      <x:c r="J70" s="13" t="str">
        <x:v>Quitter la salle avant confirmation permet de réfléchir ; aucun choix n’est inféré du dernier meuble touché.</x:v>
      </x:c>
      <x:c r="K70" s="13" t="str">
        <x:v>Enregistrer la visite de sélection séparément de sa réussite. Écrire O2.endingId avec exactement une valeur valide et O2.endingChoiceConfirmed=true uniquement après confirmation explicite ; une sortie, un refus ou un choix provisoire conserve le choix non confirmé. La fin sélectionnée est sauvegardée avant l’ouverture ou la transmission finale.</x:v>
      </x:c>
      <x:c r="L70" s="13" t="str">
        <x:v>La voie choisit sa fin aux missions 29–30 ; le rang Elite ne dépend pas de la voie ni du Warp.</x:v>
      </x:c>
      <x:c r="M70" s="13" t="str">
        <x:v>Reconstitution documentée V4 — nouvelle rédaction V5</x:v>
      </x:c>
    </x:row>
    <x:row r="71" ht="132" customHeight="1">
      <x:c r="A71" s="14" t="str">
        <x:v>O2-M30</x:v>
      </x:c>
      <x:c r="B71" s="14" t="str">
        <x:v>L’exploit entier</x:v>
      </x:c>
      <x:c r="C71" s="14" t="str">
        <x:v>O2</x:v>
      </x:c>
      <x:c r="D71" s="14" t="str">
        <x:v>V — Choisir son nom</x:v>
      </x:c>
      <x:c r="E71" s="14" t="str">
        <x:v>Elite</x:v>
      </x:c>
      <x:c r="F71" s="14" t="str">
        <x:v>O2-M29 résolue avec choix confirmé ; O2.endingId contient exactement une valeur valide parmi O2-E1, O2-E2, O2-E3. Un refus, une sortie sans confirmation ou une sélection provisoire n’ouvre pas M30.</x:v>
      </x:c>
      <x:c r="G71" s="14" t="str">
        <x:v>Épreuve solitaire commune Elite réussie ; accès et objets spécifiques de la scène obtenus. Les relations, blessures, absences et objets affichés proviennent de l’état de partie ; aucun partenaire n’est recréé par la scène.</x:v>
      </x:c>
      <x:c r="H71" s="14" t="str">
        <x:v>L’inauguration ou la transmission exécute la fin choisie. Le joueur pose lui-même la dernière plaque, ouvre le meuble ou remet le berceau. Sael rappelle le coup décisif, puis les contributions établies trouvent leur place dans l’espace et les voix présentes.</x:v>
      </x:c>
      <x:c r="I71" s="14" t="str">
        <x:v>Le joueur choisit le premier objet montré tout en respectant l’issue déjà verrouillée.</x:v>
      </x:c>
      <x:c r="J71" s="14" t="str">
        <x:v>Un propriétaire absent reporte seulement la remise de son objet, sans remplacer la fin par une autre.</x:v>
      </x:c>
      <x:c r="K71" s="14" t="str">
        <x:v>Conserver O2.endingId confirmé sans le modifier. Écrire O2.endingRealized=true uniquement après clôture effectivement jouée et réussie ; échec, interruption ou report laissent endingRealized=false et la scène à reprendre. La fin devient réalisée ; les prêts, gardes et emplacements correspondent à l’installation visible.</x:v>
      </x:c>
      <x:c r="L71" s="14" t="str">
        <x:v>La voie choisit sa fin aux missions 29–30 ; le rang Elite ne dépend pas de la voie ni du Warp.</x:v>
      </x:c>
      <x:c r="M71" s="14" t="str">
        <x:v>Reconstitution documentée V4 — nouvelle rédaction V5</x:v>
      </x:c>
    </x:row>
    <x:row r="72" ht="102" customHeight="1">
      <x:c r="A72" s="13" t="str">
        <x:v>O2-M31</x:v>
      </x:c>
      <x:c r="B72" s="13" t="str">
        <x:v>Une question d’élève</x:v>
      </x:c>
      <x:c r="C72" s="13" t="str">
        <x:v>O2</x:v>
      </x:c>
      <x:c r="D72" s="13" t="str">
        <x:v>VI — Ce qui demeure</x:v>
      </x:c>
      <x:c r="E72" s="13" t="str">
        <x:v>Elder</x:v>
      </x:c>
      <x:c r="F72" s="13" t="str">
        <x:v>O2-M30 réussie ; exactement une fin O2-E1..E3 réalisée et verrouillée ; rang Elder commun acquis.</x:v>
      </x:c>
      <x:c r="G72" s="13" t="str">
        <x:v>Fin de voie déjà verrouillée ; prolongement facultatif accessible lorsque le rang commun indiqué est obtenu. Les relations, blessures, absences et objets affichés proviennent de l’état de partie ; aucun partenaire n’est recréé par la scène.</x:v>
      </x:c>
      <x:c r="H72" s="13" t="str">
        <x:v>Elder acquis, un élève demande pourquoi deux marques diffèrent sur un même trophée. Le joueur l’accompagne au banc d’inspection, lui laisse régler la lampe puis compare son hypothèse aux traces. La galerie utilisée dépend de la fin choisie à Elite.</x:v>
      </x:c>
      <x:c r="I72" s="13" t="str">
        <x:v>Guider par un indice ou laisser comparer trois pièces d’exercice adapte l’enseignement.</x:v>
      </x:c>
      <x:c r="J72" s="13" t="str">
        <x:v>Une hypothèse fausse peut être corrigée par une nouvelle orientation sans pénaliser la curiosité.</x:v>
      </x:c>
      <x:c r="K72" s="13" t="str">
        <x:v>Enregistrer O2-M31.resolved séparément de .success, puis O2-M31.choice, les observations et les transferts réellement accomplis. L’élève apprend à distinguer observation et récit ; le passé familial reste établi comme auparavant. Ne jamais modifier O2.endingId.</x:v>
      </x:c>
      <x:c r="L72" s="13" t="str">
        <x:v>Les rangs Elder et Ancient viennent du parcours commun. Le prolongement conserve exactement la fin exclusive choisie.</x:v>
      </x:c>
      <x:c r="M72" s="13" t="str">
        <x:v>Reconstitution documentée V4 — nouvelle rédaction V5</x:v>
      </x:c>
    </x:row>
    <x:row r="73" ht="117" customHeight="1">
      <x:c r="A73" s="14" t="str">
        <x:v>O2-M32</x:v>
      </x:c>
      <x:c r="B73" s="14" t="str">
        <x:v>La chasse de Khor</x:v>
      </x:c>
      <x:c r="C73" s="14" t="str">
        <x:v>O2</x:v>
      </x:c>
      <x:c r="D73" s="14" t="str">
        <x:v>VI — Ce qui demeure</x:v>
      </x:c>
      <x:c r="E73" s="14" t="str">
        <x:v>Elder</x:v>
      </x:c>
      <x:c r="F73" s="14" t="str">
        <x:v>O2-M31 résolue ; lire son résultat réel (réussite, issue partielle, refus ou échec) pour adapter les personnages et les objets présents.</x:v>
      </x:c>
      <x:c r="G73" s="14" t="str">
        <x:v>Fin de voie déjà verrouillée ; prolongement facultatif accessible lorsque le rang commun indiqué est obtenu. Les relations, blessures, absences et objets affichés proviennent de l’état de partie ; aucun partenaire n’est recréé par la scène.</x:v>
      </x:c>
      <x:c r="H73" s="14" t="str">
        <x:v>Khor invite le joueur à sa propre chasse et veut que son récit commence par ses décisions présentes. Les deux suivent une proie sur des passerelles naturelles, coordonnent un rabattement puis choisissent comment consigner leurs rôles après le retour.</x:v>
      </x:c>
      <x:c r="I73" s="14" t="str">
        <x:v>Laisser Khor raconter d’abord ou comparer immédiatement les traces crée une relation de pair.</x:v>
      </x:c>
      <x:c r="J73" s="14" t="str">
        <x:v>Un échec de chasse produit un retour vécu et des enseignements, sans trophée ajouté à la galerie.</x:v>
      </x:c>
      <x:c r="K73" s="14" t="str">
        <x:v>Enregistrer O2-M32.resolved séparément de .success, puis O2-M32.choice, les observations et les transferts réellement accomplis. Une nouvelle histoire complète l’ancienne, sans effacer le masque ni attribuer l’exploit actuel à l’ancêtre. Ne jamais modifier O2.endingId.</x:v>
      </x:c>
      <x:c r="L73" s="14" t="str">
        <x:v>Les rangs Elder et Ancient viennent du parcours commun. Le prolongement conserve exactement la fin exclusive choisie.</x:v>
      </x:c>
      <x:c r="M73" s="14" t="str">
        <x:v>Reconstitution documentée V4 — nouvelle rédaction V5</x:v>
      </x:c>
    </x:row>
    <x:row r="74" ht="117" customHeight="1">
      <x:c r="A74" s="13" t="str">
        <x:v>O2-M33</x:v>
      </x:c>
      <x:c r="B74" s="13" t="str">
        <x:v>Le prêt d’une génération</x:v>
      </x:c>
      <x:c r="C74" s="13" t="str">
        <x:v>O2</x:v>
      </x:c>
      <x:c r="D74" s="13" t="str">
        <x:v>VI — Ce qui demeure</x:v>
      </x:c>
      <x:c r="E74" s="13" t="str">
        <x:v>Elder</x:v>
      </x:c>
      <x:c r="F74" s="13" t="str">
        <x:v>O2-M32 résolue ; lire son résultat réel (réussite, issue partielle, refus ou échec) pour adapter les personnages et les objets présents.</x:v>
      </x:c>
      <x:c r="G74" s="13" t="str">
        <x:v>Fin de voie déjà verrouillée ; prolongement facultatif accessible lorsque le rang commun indiqué est obtenu. Les relations, blessures, absences et objets affichés proviennent de l’état de partie ; aucun partenaire n’est recréé par la scène.</x:v>
      </x:c>
      <x:c r="H74" s="13" t="str">
        <x:v>Un autre foyer souhaite exposer temporairement un relevé ou une pièce autorisée. Le joueur inspecte le meuble proposé, transporte le contenant et explique les limites de manipulation. La fin d’Elite détermine qui peut approuver le prêt de l’original.</x:v>
      </x:c>
      <x:c r="I74" s="13" t="str">
        <x:v>Prêter une reproduction annotée ou un original autorisé change transport, assurance matérielle et emplacement.</x:v>
      </x:c>
      <x:c r="J74" s="13" t="str">
        <x:v>Un meuble inadéquat reporte le prêt jusqu’à adaptation, sans rompre automatiquement la relation.</x:v>
      </x:c>
      <x:c r="K74" s="13" t="str">
        <x:v>Enregistrer O2-M33.resolved séparément de .success, puis O2-M33.choice, les observations et les transferts réellement accomplis. Le réseau de mémoire s’étend avec une chaîne de garde lisible ; l’objet n’existe pas simultanément aux deux endroits. Ne jamais modifier O2.endingId.</x:v>
      </x:c>
      <x:c r="L74" s="13" t="str">
        <x:v>Les rangs Elder et Ancient viennent du parcours commun. Le prolongement conserve exactement la fin exclusive choisie.</x:v>
      </x:c>
      <x:c r="M74" s="13" t="str">
        <x:v>Reconstitution documentée V4 — nouvelle rédaction V5</x:v>
      </x:c>
    </x:row>
    <x:row r="75" ht="102" customHeight="1">
      <x:c r="A75" s="14" t="str">
        <x:v>O2-M34</x:v>
      </x:c>
      <x:c r="B75" s="14" t="str">
        <x:v>La place de l’inconnu</x:v>
      </x:c>
      <x:c r="C75" s="14" t="str">
        <x:v>O2</x:v>
      </x:c>
      <x:c r="D75" s="14" t="str">
        <x:v>VI — Ce qui demeure</x:v>
      </x:c>
      <x:c r="E75" s="14" t="str">
        <x:v>Ancient</x:v>
      </x:c>
      <x:c r="F75" s="14" t="str">
        <x:v>O2-M33 résolue ; même fin exclusive conservée ; rang Ancient commun acquis.</x:v>
      </x:c>
      <x:c r="G75" s="14" t="str">
        <x:v>Fin de voie déjà verrouillée ; prolongement facultatif accessible lorsque le rang commun indiqué est obtenu. Les relations, blessures, absences et objets affichés proviennent de l’état de partie ; aucun partenaire n’est recréé par la scène.</x:v>
      </x:c>
      <x:c r="H75" s="14" t="str">
        <x:v>Ancient acquis, une nouvelle trace semble combler le vide de la chronologie, mais son lien reste incertain. Le joueur compare matériau, usure et point de découverte. Un compartiment à part permet de la montrer comme question ouverte.</x:v>
      </x:c>
      <x:c r="I75" s="14" t="str">
        <x:v>Exposer l’hypothèse avec sa réserve ou conserver l’objet à l’étude préserve deux choix honnêtes.</x:v>
      </x:c>
      <x:c r="J75" s="14" t="str">
        <x:v>Une comparaison négative classe la piste comme non confirmée ; l’objet conserve sa propre provenance.</x:v>
      </x:c>
      <x:c r="K75" s="14" t="str">
        <x:v>Enregistrer O2-M34.resolved séparément de .success, puis O2-M34.choice, les observations et les transferts réellement accomplis. Le récit peut évoluer sans réécrire les certitudes ni prétendre tout savoir. Ne jamais modifier O2.endingId.</x:v>
      </x:c>
      <x:c r="L75" s="14" t="str">
        <x:v>Les rangs Elder et Ancient viennent du parcours commun. Le prolongement conserve exactement la fin exclusive choisie.</x:v>
      </x:c>
      <x:c r="M75" s="14" t="str">
        <x:v>Reconstitution documentée V4 — nouvelle rédaction V5</x:v>
      </x:c>
    </x:row>
    <x:row r="76" ht="102" customHeight="1">
      <x:c r="A76" s="13" t="str">
        <x:v>O2-M35</x:v>
      </x:c>
      <x:c r="B76" s="13" t="str">
        <x:v>L’élève signe sa plaque</x:v>
      </x:c>
      <x:c r="C76" s="13" t="str">
        <x:v>O2</x:v>
      </x:c>
      <x:c r="D76" s="13" t="str">
        <x:v>VI — Ce qui demeure</x:v>
      </x:c>
      <x:c r="E76" s="13" t="str">
        <x:v>Ancient</x:v>
      </x:c>
      <x:c r="F76" s="13" t="str">
        <x:v>O2-M34 résolue ; lire son résultat réel (réussite, issue partielle, refus ou échec) pour adapter les personnages et les objets présents.</x:v>
      </x:c>
      <x:c r="G76" s="13" t="str">
        <x:v>Fin de voie déjà verrouillée ; prolongement facultatif accessible lorsque le rang commun indiqué est obtenu. Les relations, blessures, absences et objets affichés proviennent de l’état de partie ; aucun partenaire n’est recréé par la scène.</x:v>
      </x:c>
      <x:c r="H76" s="13" t="str">
        <x:v>L’élève devenu chasseur prépare son premier récit. Le joueur lui transmet un outil de gravure ou lui en prête un, puis l’observe choisir les noms de ses partenaires. Une omission volontaire peut être discutée à partir de traces concrètes.</x:v>
      </x:c>
      <x:c r="I76" s="13" t="str">
        <x:v>Conseiller une correction ou inviter les partenaires à raconter leurs gestes change la résolution.</x:v>
      </x:c>
      <x:c r="J76" s="13" t="str">
        <x:v>La plaque d’essai reste modifiable ; le joueur ne falsifie pas la version de l’élève à sa place.</x:v>
      </x:c>
      <x:c r="K76" s="13" t="str">
        <x:v>Enregistrer O2-M35.resolved séparément de .success, puis O2-M35.choice, les observations et les transferts réellement accomplis. La transmission devient une pratique, pas la simple répétition des noms anciens. Ne jamais modifier O2.endingId.</x:v>
      </x:c>
      <x:c r="L76" s="13" t="str">
        <x:v>Les rangs Elder et Ancient viennent du parcours commun. Le prolongement conserve exactement la fin exclusive choisie.</x:v>
      </x:c>
      <x:c r="M76" s="13" t="str">
        <x:v>Reconstitution documentée V4 — nouvelle rédaction V5</x:v>
      </x:c>
    </x:row>
    <x:row r="77" ht="117" customHeight="1">
      <x:c r="A77" s="14" t="str">
        <x:v>O2-M36</x:v>
      </x:c>
      <x:c r="B77" s="14" t="str">
        <x:v>Le masque et les visages</x:v>
      </x:c>
      <x:c r="C77" s="14" t="str">
        <x:v>O2</x:v>
      </x:c>
      <x:c r="D77" s="14" t="str">
        <x:v>VI — Ce qui demeure</x:v>
      </x:c>
      <x:c r="E77" s="14" t="str">
        <x:v>Ancient</x:v>
      </x:c>
      <x:c r="F77" s="14" t="str">
        <x:v>O2-M35 résolue ; lire son résultat réel (réussite, issue partielle, refus ou échec) pour adapter les personnages et les objets présents.</x:v>
      </x:c>
      <x:c r="G77" s="14" t="str">
        <x:v>Fin de voie déjà verrouillée ; prolongement facultatif accessible lorsque le rang commun indiqué est obtenu. Les relations, blessures, absences et objets affichés proviennent de l’état de partie ; aucun partenaire n’est recréé par la scène.</x:v>
      </x:c>
      <x:c r="H77" s="14" t="str">
        <x:v>La scène finale traverse l’installation issue de la fin d’Elite. Le joueur ouvre successivement le support du héros, les traces des aides et les nouvelles chasses de la génération suivante. Le dernier plan laisse plusieurs visages autour d’un exploit qui garde son auteur final.</x:v>
      </x:c>
      <x:c r="I77" s="14" t="str">
        <x:v>Terminer devant l’ancien masque ou la plaque d’un nouvel élève choisit l’accent de la transmission.</x:v>
      </x:c>
      <x:c r="J77" s="14" t="str">
        <x:v>La visite reste rejouable sans nouvelles récompenses, duplications d’objets ou seconde fin.</x:v>
      </x:c>
      <x:c r="K77" s="14" t="str">
        <x:v>Enregistrer O2-M36.resolved séparément de .success, puis O2-M36.choice, les observations et les transferts réellement accomplis. La fin exclusive, les propriétaires et les contributions demeurent inchangés ; le prolongement est clôturé. Ne jamais modifier O2.endingId.</x:v>
      </x:c>
      <x:c r="L77" s="14" t="str">
        <x:v>Les rangs Elder et Ancient viennent du parcours commun. Le prolongement conserve exactement la fin exclusive choisie.</x:v>
      </x:c>
      <x:c r="M77" s="14" t="str">
        <x:v>Reconstitution documentée V4 — nouvelle rédaction V5</x:v>
      </x:c>
    </x:row>
    <x:row r="78" ht="117" customHeight="1">
      <x:c r="A78" s="13" t="str">
        <x:v>O3-M01</x:v>
      </x:c>
      <x:c r="B78" s="13" t="str">
        <x:v>Le grondement sous la cour</x:v>
      </x:c>
      <x:c r="C78" s="13" t="str">
        <x:v>O3</x:v>
      </x:c>
      <x:c r="D78" s="13" t="str">
        <x:v>I — Le premier cercle</x:v>
      </x:c>
      <x:c r="E78" s="13" t="str">
        <x:v>Youngling</x:v>
      </x:c>
      <x:c r="F78" s="13" t="str">
        <x:v>Voie O3 choisie ; prologue commun terminé ; aucune mission de voie résolue.</x:v>
      </x:c>
      <x:c r="G78" s="13" t="str">
        <x:v>Homeworld ; prologue commun joué ; aucune mobilité interstellaire. Les relations, blessures, absences et objets affichés proviennent de l’état de partie ; aucun partenaire n’est recréé par la scène.</x:v>
      </x:c>
      <x:c r="H78" s="13" t="str">
        <x:v>Un grondement naturel coupe l’exercice de cohorte. Des fissures progressent sous une rangée de dalles ; le joueur rejoint une plateforme stable, appelle Orem et pousse un petit contrepoids qui libère l’escalier. La caméra montre la montagne avant les visages inquiets.</x:v>
      </x:c>
      <x:c r="I78" s="13" t="str">
        <x:v>Guider Orem par les hauteurs ou suivre l’instructeur au sol détermine le trajet de secours vécu.</x:v>
      </x:c>
      <x:c r="J78" s="13" t="str">
        <x:v>Une dalle rompue ouvre une glissade vers un palier de secours et conserve les compagnons effectivement rejoints.</x:v>
      </x:c>
      <x:c r="K78" s="13" t="str">
        <x:v>Enregistrer O3-M01.resolved séparément de .success, puis O3-M01.choice, les observations et les transferts réellement accomplis. La catastrophe est présentée comme phénomène naturel ; le combat du prologue conserve sa motivation commune.</x:v>
      </x:c>
      <x:c r="L78" s="13" t="str">
        <x:v>Le combat d’ouverture, la cohorte et l’accès initial à la ville appartiennent à R2-M001..006.</x:v>
      </x:c>
      <x:c r="M78" s="13" t="str">
        <x:v>Reconstitution documentée V4 — nouvelle rédaction V5</x:v>
      </x:c>
    </x:row>
    <x:row r="79" ht="102" customHeight="1">
      <x:c r="A79" s="14" t="str">
        <x:v>O3-M02</x:v>
      </x:c>
      <x:c r="B79" s="14" t="str">
        <x:v>La fumée des sources</x:v>
      </x:c>
      <x:c r="C79" s="14" t="str">
        <x:v>O3</x:v>
      </x:c>
      <x:c r="D79" s="14" t="str">
        <x:v>I — Le premier cercle</x:v>
      </x:c>
      <x:c r="E79" s="14" t="str">
        <x:v>Youngling</x:v>
      </x:c>
      <x:c r="F79" s="14" t="str">
        <x:v>O3-M01 résolue ; lire son résultat réel (réussite, issue partielle, refus ou échec) pour adapter les personnages et les objets présents.</x:v>
      </x:c>
      <x:c r="G79" s="14" t="str">
        <x:v>Homeworld ; prologue commun joué ; aucune mobilité interstellaire. Les relations, blessures, absences et objets affichés proviennent de l’état de partie ; aucun partenaire n’est recréé par la scène.</x:v>
      </x:c>
      <x:c r="H79" s="14" t="str">
        <x:v>La vapeur ferme le passage vers le foyer. Le joueur observe les jets intermittents, attend leur retrait et actionne deux volets de dérivation avec Tava. Les bruits de la cohorte sont localisables derrière les murs ; on traverse plusieurs espaces réellement reliés.</x:v>
      </x:c>
      <x:c r="I79" s="14" t="str">
        <x:v>Ouvrir le corridor large ou dégager d’abord une alcôve protège des groupes différents, ensuite tous évacuables.</x:v>
      </x:c>
      <x:c r="J79" s="14" t="str">
        <x:v>Une mauvaise fenêtre de traversée force le repli sous un auvent, avec un nouvel intervalle prévisible.</x:v>
      </x:c>
      <x:c r="K79" s="14" t="str">
        <x:v>Enregistrer O3-M02.resolved séparément de .success, puis O3-M02.choice, les observations et les transferts réellement accomplis. La carte locale garde le passage endommagé et les rencontres faites pendant l’évacuation.</x:v>
      </x:c>
      <x:c r="L79" s="14" t="str">
        <x:v>Le combat d’ouverture, la cohorte et l’accès initial à la ville appartiennent à R2-M001..006.</x:v>
      </x:c>
      <x:c r="M79" s="14" t="str">
        <x:v>Reconstitution documentée V4 — nouvelle rédaction V5</x:v>
      </x:c>
    </x:row>
    <x:row r="80" ht="102" customHeight="1">
      <x:c r="A80" s="13" t="str">
        <x:v>O3-M03</x:v>
      </x:c>
      <x:c r="B80" s="13" t="str">
        <x:v>Les trois voix du pont</x:v>
      </x:c>
      <x:c r="C80" s="13" t="str">
        <x:v>O3</x:v>
      </x:c>
      <x:c r="D80" s="13" t="str">
        <x:v>I — Le premier cercle</x:v>
      </x:c>
      <x:c r="E80" s="13" t="str">
        <x:v>Youngling</x:v>
      </x:c>
      <x:c r="F80" s="13" t="str">
        <x:v>O3-M02 résolue ; lire son résultat réel (réussite, issue partielle, refus ou échec) pour adapter les personnages et les objets présents.</x:v>
      </x:c>
      <x:c r="G80" s="13" t="str">
        <x:v>Homeworld ; prologue commun joué ; aucune mobilité interstellaire. Les relations, blessures, absences et objets affichés proviennent de l’état de partie ; aucun partenaire n’est recréé par la scène.</x:v>
      </x:c>
      <x:c r="H80" s="13" t="str">
        <x:v>Un pont suspendu s’incline sous les secousses. Trois personnes appellent depuis des niveaux différents. Le joueur fixe une corde, déplace une caisse pour créer un appui et aide Tava à faire passer les plus proches pendant que l’instructeur sécurise l’autre bord.</x:v>
      </x:c>
      <x:c r="I80" s="13" t="str">
        <x:v>Commencer par le niveau bas ou le palier central change qui aide ensuite à tenir la corde.</x:v>
      </x:c>
      <x:c r="J80" s="13" t="str">
        <x:v>Une prise manquée conduit au filet de secours et coûte du temps sans effacer les personnes déjà passées.</x:v>
      </x:c>
      <x:c r="K80" s="13" t="str">
        <x:v>Enregistrer O3-M03.resolved séparément de .success, puis O3-M03.choice, les observations et les transferts réellement accomplis. Les sauvés sont identifiés individuellement ; le monde ne remplit pas le registre avec des survivants supposés.</x:v>
      </x:c>
      <x:c r="L80" s="13" t="str">
        <x:v>Le combat d’ouverture, la cohorte et l’accès initial à la ville appartiennent à R2-M001..006.</x:v>
      </x:c>
      <x:c r="M80" s="13" t="str">
        <x:v>Reconstitution documentée V4 — nouvelle rédaction V5</x:v>
      </x:c>
    </x:row>
    <x:row r="81" ht="102" customHeight="1">
      <x:c r="A81" s="14" t="str">
        <x:v>O3-M04</x:v>
      </x:c>
      <x:c r="B81" s="14" t="str">
        <x:v>Ce qu’on peut emporter</x:v>
      </x:c>
      <x:c r="C81" s="14" t="str">
        <x:v>O3</x:v>
      </x:c>
      <x:c r="D81" s="14" t="str">
        <x:v>I — Le premier cercle</x:v>
      </x:c>
      <x:c r="E81" s="14" t="str">
        <x:v>Youngling</x:v>
      </x:c>
      <x:c r="F81" s="14" t="str">
        <x:v>O3-M03 résolue ; lire son résultat réel (réussite, issue partielle, refus ou échec) pour adapter les personnages et les objets présents.</x:v>
      </x:c>
      <x:c r="G81" s="14" t="str">
        <x:v>Homeworld ; prologue commun joué ; aucune mobilité interstellaire. Les relations, blessures, absences et objets affichés proviennent de l’état de partie ; aucun partenaire n’est recréé par la scène.</x:v>
      </x:c>
      <x:c r="H81" s="14" t="str">
        <x:v>Au refuge temporaire, chaque rescapé dispose d’un petit contenant. Le joueur revient jusqu’au bord accessible du foyer et choisit entre un outil familial, une plaque de noms et un objet demandé par Orem ; les autres restent localisés dans les décombres.</x:v>
      </x:c>
      <x:c r="I81" s="14" t="str">
        <x:v>Prioriser un objet personnel ou celui d’un compagnon ouvre une conséquence émotionnelle et une récupération ultérieure.</x:v>
      </x:c>
      <x:c r="J81" s="14" t="str">
        <x:v>Une réplique sismique ferme la visite et reporte la récupération ; le refuge reste atteint.</x:v>
      </x:c>
      <x:c r="K81" s="14" t="str">
        <x:v>Enregistrer O3-M04.resolved séparément de .success, puis O3-M04.choice, les observations et les transferts réellement accomplis. Le choix raconte la perte par des objets transportés ; les biens laissés ne sont pas déclarés détruits sans observation.</x:v>
      </x:c>
      <x:c r="L81" s="14" t="str">
        <x:v>Le combat d’ouverture, la cohorte et l’accès initial à la ville appartiennent à R2-M001..006.</x:v>
      </x:c>
      <x:c r="M81" s="14" t="str">
        <x:v>Reconstitution documentée V4 — nouvelle rédaction V5</x:v>
      </x:c>
    </x:row>
    <x:row r="82" ht="102" customHeight="1">
      <x:c r="A82" s="13" t="str">
        <x:v>O3-M05</x:v>
      </x:c>
      <x:c r="B82" s="13" t="str">
        <x:v>Le repas du premier soir</x:v>
      </x:c>
      <x:c r="C82" s="13" t="str">
        <x:v>O3</x:v>
      </x:c>
      <x:c r="D82" s="13" t="str">
        <x:v>I — Le premier cercle</x:v>
      </x:c>
      <x:c r="E82" s="13" t="str">
        <x:v>Youngling</x:v>
      </x:c>
      <x:c r="F82" s="13" t="str">
        <x:v>O3-M04 résolue ; lire son résultat réel (réussite, issue partielle, refus ou échec) pour adapter les personnages et les objets présents.</x:v>
      </x:c>
      <x:c r="G82" s="13" t="str">
        <x:v>Homeworld ; prologue commun joué ; aucune mobilité interstellaire. Les relations, blessures, absences et objets affichés proviennent de l’état de partie ; aucun partenaire n’est recréé par la scène.</x:v>
      </x:c>
      <x:c r="H82" s="13" t="str">
        <x:v>Le joueur aide à installer une table basse dans le refuge, apporte de l’eau par un trajet balisé et rejoint un cercle où certains parlent et d’autres se taisent. Une place vide reste visible pour une personne dont le sort est encore inconnu.</x:v>
      </x:c>
      <x:c r="I82" s="13" t="str">
        <x:v>S’asseoir près d’Orem ou aider Tava à servir crée deux premières formes de soutien.</x:v>
      </x:c>
      <x:c r="J82" s="13" t="str">
        <x:v>Quitter le cercle pour respirer est possible ; un personnage peut rejoindre le joueur sans imposer de confession.</x:v>
      </x:c>
      <x:c r="K82" s="13" t="str">
        <x:v>Enregistrer O3-M05.resolved séparément de .success, puis O3-M05.choice, les observations et les transferts réellement accomplis. Les absences confirmées et les personnes recherchées restent distinguées dans le récit.</x:v>
      </x:c>
      <x:c r="L82" s="13" t="str">
        <x:v>Le combat d’ouverture, la cohorte et l’accès initial à la ville appartiennent à R2-M001..006.</x:v>
      </x:c>
      <x:c r="M82" s="13" t="str">
        <x:v>Reconstitution documentée V4 — nouvelle rédaction V5</x:v>
      </x:c>
    </x:row>
    <x:row r="83" ht="102" customHeight="1">
      <x:c r="A83" s="14" t="str">
        <x:v>O3-M06</x:v>
      </x:c>
      <x:c r="B83" s="14" t="str">
        <x:v>Un nom retrouvé</x:v>
      </x:c>
      <x:c r="C83" s="14" t="str">
        <x:v>O3</x:v>
      </x:c>
      <x:c r="D83" s="14" t="str">
        <x:v>I — Le premier cercle</x:v>
      </x:c>
      <x:c r="E83" s="14" t="str">
        <x:v>Youngling</x:v>
      </x:c>
      <x:c r="F83" s="14" t="str">
        <x:v>O3-M05 résolue ; lire son résultat réel (réussite, issue partielle, refus ou échec) pour adapter les personnages et les objets présents.</x:v>
      </x:c>
      <x:c r="G83" s="14" t="str">
        <x:v>Homeworld ; prologue commun joué ; aucune mobilité interstellaire. Les relations, blessures, absences et objets affichés proviennent de l’état de partie ; aucun partenaire n’est recréé par la scène.</x:v>
      </x:c>
      <x:c r="H83" s="14" t="str">
        <x:v>Un messager arrive avec un objet appartenant à Vesha, dont la survie est confirmée dans une autre halte. Le joueur reconnaît une réparation, porte la nouvelle aux personnes concernées et accroche un repère de route sur la carte du refuge.</x:v>
      </x:c>
      <x:c r="I83" s="14" t="str">
        <x:v>Annoncer immédiatement la nouvelle ou prévenir d’abord un proche change la scène de retrouvailles préparée.</x:v>
      </x:c>
      <x:c r="J83" s="14" t="str">
        <x:v>Confondre un motif demande une seconde comparaison, sans annoncer faussement un décès ou une survie.</x:v>
      </x:c>
      <x:c r="K83" s="14" t="str">
        <x:v>Enregistrer O3-M06.resolved séparément de .success, puis O3-M06.choice, les observations et les transferts réellement accomplis. Une personne précise est retrouvée ; les autres noms absents conservent leur statut inconnu ou confirmé.</x:v>
      </x:c>
      <x:c r="L83" s="14" t="str">
        <x:v>Le combat d’ouverture, la cohorte et l’accès initial à la ville appartiennent à R2-M001..006.</x:v>
      </x:c>
      <x:c r="M83" s="14" t="str">
        <x:v>Reconstitution documentée V4 — nouvelle rédaction V5</x:v>
      </x:c>
    </x:row>
    <x:row r="84" ht="87" customHeight="1">
      <x:c r="A84" s="13" t="str">
        <x:v>O3-M07</x:v>
      </x:c>
      <x:c r="B84" s="13" t="str">
        <x:v>Le sentier neuf</x:v>
      </x:c>
      <x:c r="C84" s="13" t="str">
        <x:v>O3</x:v>
      </x:c>
      <x:c r="D84" s="13" t="str">
        <x:v>II — Apprendre sa manière</x:v>
      </x:c>
      <x:c r="E84" s="13" t="str">
        <x:v>Unblooded</x:v>
      </x:c>
      <x:c r="F84" s="13" t="str">
        <x:v>O3-M06 résolue ; lire son résultat réel (réussite, issue partielle, refus ou échec) pour adapter les personnages et les objets présents.</x:v>
      </x:c>
      <x:c r="G84" s="13" t="str">
        <x:v>Homeworld ; formation commune Unblooded ouverte ; équipement effectivement acquis. Les relations, blessures, absences et objets affichés proviennent de l’état de partie ; aucun partenaire n’est recréé par la scène.</x:v>
      </x:c>
      <x:c r="H84" s="13" t="str">
        <x:v>Unblooded, le joueur retourne avec Tava sur une crête déplacée par le désastre. Il pose des repères, teste un sol meuble et ouvre un détour à travers une ancienne aire de chasse. La faune s’est déplacée elle aussi.</x:v>
      </x:c>
      <x:c r="I84" s="13" t="str">
        <x:v>Tracer un chemin court exposé ou un passage long abrité modifie les voyages locaux futurs.</x:v>
      </x:c>
      <x:c r="J84" s="13" t="str">
        <x:v>Un repère mal placé conduit à une impasse visible et peut être repris avant validation de la route.</x:v>
      </x:c>
      <x:c r="K84" s="13" t="str">
        <x:v>Enregistrer O3-M07.resolved séparément de .success, puis O3-M07.choice, les observations et les transferts réellement accomplis. Le nouveau sentier apparaît dans le décor et facilite des visites concrètes entre haltes.</x:v>
      </x:c>
      <x:c r="L84" s="13" t="str">
        <x:v>La formation aux outils et les accès régionaux sont lus dans R2-M007..014, jamais accordés par cette voie.</x:v>
      </x:c>
      <x:c r="M84" s="13" t="str">
        <x:v>Reconstitution documentée V4 — nouvelle rédaction V5</x:v>
      </x:c>
    </x:row>
    <x:row r="85" ht="102" customHeight="1">
      <x:c r="A85" s="14" t="str">
        <x:v>O3-M08</x:v>
      </x:c>
      <x:c r="B85" s="14" t="str">
        <x:v>La maison de Vesha</x:v>
      </x:c>
      <x:c r="C85" s="14" t="str">
        <x:v>O3</x:v>
      </x:c>
      <x:c r="D85" s="14" t="str">
        <x:v>II — Apprendre sa manière</x:v>
      </x:c>
      <x:c r="E85" s="14" t="str">
        <x:v>Unblooded</x:v>
      </x:c>
      <x:c r="F85" s="14" t="str">
        <x:v>O3-M07 résolue ; lire son résultat réel (réussite, issue partielle, refus ou échec) pour adapter les personnages et les objets présents.</x:v>
      </x:c>
      <x:c r="G85" s="14" t="str">
        <x:v>Homeworld ; formation commune Unblooded ouverte ; équipement effectivement acquis. Les relations, blessures, absences et objets affichés proviennent de l’état de partie ; aucun partenaire n’est recréé par la scène.</x:v>
      </x:c>
      <x:c r="H85" s="14" t="str">
        <x:v>Vesha vit désormais chez des artisans de la Roche Chaude et ne souhaite pas revenir immédiatement. Le joueur l’aide à réparer une presse, retrouve le rythme familier de son travail et découvre les liens qu’elle a déjà tissés ici.</x:v>
      </x:c>
      <x:c r="I85" s="14" t="str">
        <x:v>Lui proposer une visite sans engagement ou demander ce qu’elle souhaite récupérer respecte son installation actuelle.</x:v>
      </x:c>
      <x:c r="J85" s="14" t="str">
        <x:v>Une invitation refusée laisse les services et la conversation ouverts pour une autre occasion.</x:v>
      </x:c>
      <x:c r="K85" s="14" t="str">
        <x:v>Enregistrer O3-M08.resolved séparément de .success, puis O3-M08.choice, les observations et les transferts réellement accomplis. La rencontre ouvre une relation à distance ; aucun recrutement de survivant n’est automatique.</x:v>
      </x:c>
      <x:c r="L85" s="14" t="str">
        <x:v>La formation aux outils et les accès régionaux sont lus dans R2-M007..014, jamais accordés par cette voie.</x:v>
      </x:c>
      <x:c r="M85" s="14" t="str">
        <x:v>Reconstitution documentée V4 — nouvelle rédaction V5</x:v>
      </x:c>
    </x:row>
    <x:row r="86" ht="102" customHeight="1">
      <x:c r="A86" s="13" t="str">
        <x:v>O3-M09</x:v>
      </x:c>
      <x:c r="B86" s="13" t="str">
        <x:v>La piste des bêtes déplacées</x:v>
      </x:c>
      <x:c r="C86" s="13" t="str">
        <x:v>O3</x:v>
      </x:c>
      <x:c r="D86" s="13" t="str">
        <x:v>II — Apprendre sa manière</x:v>
      </x:c>
      <x:c r="E86" s="13" t="str">
        <x:v>Unblooded</x:v>
      </x:c>
      <x:c r="F86" s="13" t="str">
        <x:v>O3-M08 résolue ; lire son résultat réel (réussite, issue partielle, refus ou échec) pour adapter les personnages et les objets présents.</x:v>
      </x:c>
      <x:c r="G86" s="13" t="str">
        <x:v>Homeworld ; formation commune Unblooded ouverte ; équipement effectivement acquis. Les relations, blessures, absences et objets affichés proviennent de l’état de partie ; aucun partenaire n’est recréé par la scène.</x:v>
      </x:c>
      <x:c r="H86" s="13" t="str">
        <x:v>Une harde traverse les abords du refuge après la destruction de son ancien passage. Le joueur suit les empreintes, observe les jeunes depuis un rebord et dégage un corridor vers un point d’eau. Une proie territoriale peut tenter de couper le trajet.</x:v>
      </x:c>
      <x:c r="I86" s="13" t="str">
        <x:v>Accompagner la harde par les hauteurs ou détourner le prédateur par un leurre produit deux séquences de chasse.</x:v>
      </x:c>
      <x:c r="J86" s="13" t="str">
        <x:v>Si la harde se disperse, ses sous-groupes restent repérables et peuvent rejoindre le corridor séparément.</x:v>
      </x:c>
      <x:c r="K86" s="13" t="str">
        <x:v>Enregistrer O3-M09.resolved séparément de .success, puis O3-M09.choice, les observations et les transferts réellement accomplis. Les passages de faune changent selon l’action ; le désastre a des conséquences écologiques visibles.</x:v>
      </x:c>
      <x:c r="L86" s="13" t="str">
        <x:v>La formation aux outils et les accès régionaux sont lus dans R2-M007..014, jamais accordés par cette voie.</x:v>
      </x:c>
      <x:c r="M86" s="13" t="str">
        <x:v>Reconstitution documentée V4 — nouvelle rédaction V5</x:v>
      </x:c>
    </x:row>
    <x:row r="87" ht="102" customHeight="1">
      <x:c r="A87" s="14" t="str">
        <x:v>O3-M10</x:v>
      </x:c>
      <x:c r="B87" s="14" t="str">
        <x:v>Les outils sous la cendre</x:v>
      </x:c>
      <x:c r="C87" s="14" t="str">
        <x:v>O3</x:v>
      </x:c>
      <x:c r="D87" s="14" t="str">
        <x:v>II — Apprendre sa manière</x:v>
      </x:c>
      <x:c r="E87" s="14" t="str">
        <x:v>Unblooded</x:v>
      </x:c>
      <x:c r="F87" s="14" t="str">
        <x:v>O3-M09 résolue ; lire son résultat réel (réussite, issue partielle, refus ou échec) pour adapter les personnages et les objets présents.</x:v>
      </x:c>
      <x:c r="G87" s="14" t="str">
        <x:v>Homeworld ; formation commune Unblooded ouverte ; équipement effectivement acquis. Les relations, blessures, absences et objets affichés proviennent de l’état de partie ; aucun partenaire n’est recréé par la scène.</x:v>
      </x:c>
      <x:c r="H87" s="14" t="str">
        <x:v>Un atelier partiellement enseveli conserve des outils demandés par plusieurs rescapés. Le joueur cale une porte, ouvre un conduit de lumière et extrait seulement les pièces accessibles depuis des appuis stables. Le nombre de contenants limite ce premier retour.</x:v>
      </x:c>
      <x:c r="I87" s="14" t="str">
        <x:v>Rapporter les outils collectifs ou un ensemble spécialisé choisit quel atelier pourra reprendre d’abord.</x:v>
      </x:c>
      <x:c r="J87" s="14" t="str">
        <x:v>Une zone instable reste fermée et balisée ; les objets non récupérés demeurent dans le monde.</x:v>
      </x:c>
      <x:c r="K87" s="14" t="str">
        <x:v>Enregistrer O3-M10.resolved séparément de .success, puis O3-M10.choice, les observations et les transferts réellement accomplis. Les outils ont des destinataires précis ; la reprise d’activité se voit lors de la prochaine visite.</x:v>
      </x:c>
      <x:c r="L87" s="14" t="str">
        <x:v>La formation aux outils et les accès régionaux sont lus dans R2-M007..014, jamais accordés par cette voie.</x:v>
      </x:c>
      <x:c r="M87" s="14" t="str">
        <x:v>Reconstitution documentée V4 — nouvelle rédaction V5</x:v>
      </x:c>
    </x:row>
    <x:row r="88" ht="102" customHeight="1">
      <x:c r="A88" s="13" t="str">
        <x:v>O3-M11</x:v>
      </x:c>
      <x:c r="B88" s="13" t="str">
        <x:v>La colère d’Orem</x:v>
      </x:c>
      <x:c r="C88" s="13" t="str">
        <x:v>O3</x:v>
      </x:c>
      <x:c r="D88" s="13" t="str">
        <x:v>II — Apprendre sa manière</x:v>
      </x:c>
      <x:c r="E88" s="13" t="str">
        <x:v>Unblooded</x:v>
      </x:c>
      <x:c r="F88" s="13" t="str">
        <x:v>O3-M10 résolue ; lire son résultat réel (réussite, issue partielle, refus ou échec) pour adapter les personnages et les objets présents.</x:v>
      </x:c>
      <x:c r="G88" s="13" t="str">
        <x:v>Homeworld ; formation commune Unblooded ouverte ; équipement effectivement acquis. Les relations, blessures, absences et objets affichés proviennent de l’état de partie ; aucun partenaire n’est recréé par la scène.</x:v>
      </x:c>
      <x:c r="H88" s="13" t="str">
        <x:v>Orem veut s’entraîner jusqu’à l’épuisement pour ne plus se sentir impuissant. Le joueur le retrouve dans une carrière, affronte avec lui des cibles mobiles puis remarque que ses esquives se dégradent. La conversation suit l’effort et les gestes observés.</x:v>
      </x:c>
      <x:c r="I88" s="13" t="str">
        <x:v>Proposer une chasse courte à deux ou l’accompagner au refuge donne deux sorties crédibles de la scène.</x:v>
      </x:c>
      <x:c r="J88" s="13" t="str">
        <x:v>Poursuivre trop longtemps oblige à interrompre l’exercice ; la fatigue persiste jusqu’au repos joué.</x:v>
      </x:c>
      <x:c r="K88" s="13" t="str">
        <x:v>Enregistrer O3-M11.resolved séparément de .success, puis O3-M11.choice, les observations et les transferts réellement accomplis. Orem peut accepter du repos sans abandonner son désir de progresser.</x:v>
      </x:c>
      <x:c r="L88" s="13" t="str">
        <x:v>La formation aux outils et les accès régionaux sont lus dans R2-M007..014, jamais accordés par cette voie.</x:v>
      </x:c>
      <x:c r="M88" s="13" t="str">
        <x:v>Reconstitution documentée V4 — nouvelle rédaction V5</x:v>
      </x:c>
    </x:row>
    <x:row r="89" ht="102" customHeight="1">
      <x:c r="A89" s="14" t="str">
        <x:v>O3-M12</x:v>
      </x:c>
      <x:c r="B89" s="14" t="str">
        <x:v>Le nom qui reste inconnu</x:v>
      </x:c>
      <x:c r="C89" s="14" t="str">
        <x:v>O3</x:v>
      </x:c>
      <x:c r="D89" s="14" t="str">
        <x:v>II — Apprendre sa manière</x:v>
      </x:c>
      <x:c r="E89" s="14" t="str">
        <x:v>Unblooded</x:v>
      </x:c>
      <x:c r="F89" s="14" t="str">
        <x:v>O3-M11 résolue ; lire son résultat réel (réussite, issue partielle, refus ou échec) pour adapter les personnages et les objets présents.</x:v>
      </x:c>
      <x:c r="G89" s="14" t="str">
        <x:v>Homeworld ; formation commune Unblooded ouverte ; équipement effectivement acquis. Les relations, blessures, absences et objets affichés proviennent de l’état de partie ; aucun partenaire n’est recréé par la scène.</x:v>
      </x:c>
      <x:c r="H89" s="14" t="str">
        <x:v>Un fragment portant une marque incomplète est découvert dans les décombres. Le joueur compare trois objets et interroge deux familles, mais aucune attribution certaine n’apparaît. Un support séparé permet de garder la question ouverte.</x:v>
      </x:c>
      <x:c r="I89" s="14" t="str">
        <x:v>Conserver le fragment au refuge ou le confier à l’atelier de comparaison change son lieu de consultation.</x:v>
      </x:c>
      <x:c r="J89" s="14" t="str">
        <x:v>Une attribution prématurée peut être retirée après vérification et donne une scène d’explication aux proches.</x:v>
      </x:c>
      <x:c r="K89" s="14" t="str">
        <x:v>Enregistrer O3-M12.resolved séparément de .success, puis O3-M12.choice, les observations et les transferts réellement accomplis. Le registre possède une entrée inconnue honnête ; aucun nom n’est inventé pour achever la mission.</x:v>
      </x:c>
      <x:c r="L89" s="14" t="str">
        <x:v>La formation aux outils et les accès régionaux sont lus dans R2-M007..014, jamais accordés par cette voie.</x:v>
      </x:c>
      <x:c r="M89" s="14" t="str">
        <x:v>Reconstitution documentée V4 — nouvelle rédaction V5</x:v>
      </x:c>
    </x:row>
    <x:row r="90" ht="102" customHeight="1">
      <x:c r="A90" s="13" t="str">
        <x:v>O3-M13</x:v>
      </x:c>
      <x:c r="B90" s="13" t="str">
        <x:v>Les hauteurs de la triade</x:v>
      </x:c>
      <x:c r="C90" s="13" t="str">
        <x:v>O3</x:v>
      </x:c>
      <x:c r="D90" s="13" t="str">
        <x:v>III — Parmi les chasseurs</x:v>
      </x:c>
      <x:c r="E90" s="13" t="str">
        <x:v>Young Blood</x:v>
      </x:c>
      <x:c r="F90" s="13" t="str">
        <x:v>O3-M12 résolue ; lire son résultat réel (réussite, issue partielle, refus ou échec) pour adapter les personnages et les objets présents.</x:v>
      </x:c>
      <x:c r="G90" s="13" t="str">
        <x:v>Homeworld ; statut Young Blood déjà obtenu dans la campagne commune. Les relations, blessures, absences et objets affichés proviennent de l’état de partie ; aucun partenaire n’est recréé par la scène.</x:v>
      </x:c>
      <x:c r="H90" s="13" t="str">
        <x:v>Young Blood commun acquis, Orem demande un entraînement en hauteur avant le rite partagé. Le parcours de trois fanions rappelle le pont du désastre ; le joueur doit coordonner ses déplacements avec deux compagnons plutôt que revivre exactement la catastrophe.</x:v>
      </x:c>
      <x:c r="I90" s="13" t="str">
        <x:v>Prendre le rôle d’ancrage ou celui d’éclaireur transforme la manière d’aborder ce souvenir.</x:v>
      </x:c>
      <x:c r="J90" s="13" t="str">
        <x:v>Un arrêt demandé par un compagnon ouvre un palier calme et conserve la progression d’exercice.</x:v>
      </x:c>
      <x:c r="K90" s="13" t="str">
        <x:v>Enregistrer O3-M13.resolved séparément de .success, puis O3-M13.choice, les observations et les transferts réellement accomplis. L’entraînement rend une peur jouable sans remplacer le Quatza-Rij ni imposer sa réussite à la voie.</x:v>
      </x:c>
      <x:c r="L90" s="13" t="str">
        <x:v>Quatza-Rij en triade, Temple des Trois Ombres sans armes énergétiques et retour de reconnaissance restent communs.</x:v>
      </x:c>
      <x:c r="M90" s="13" t="str">
        <x:v>Reconstitution documentée V4 — nouvelle rédaction V5</x:v>
      </x:c>
    </x:row>
    <x:row r="91" ht="102" customHeight="1">
      <x:c r="A91" s="14" t="str">
        <x:v>O3-M14</x:v>
      </x:c>
      <x:c r="B91" s="14" t="str">
        <x:v>Le foyer ne tient plus ici</x:v>
      </x:c>
      <x:c r="C91" s="14" t="str">
        <x:v>O3</x:v>
      </x:c>
      <x:c r="D91" s="14" t="str">
        <x:v>III — Parmi les chasseurs</x:v>
      </x:c>
      <x:c r="E91" s="14" t="str">
        <x:v>Young Blood</x:v>
      </x:c>
      <x:c r="F91" s="14" t="str">
        <x:v>O3-M13 résolue ; lire son résultat réel (réussite, issue partielle, refus ou échec) pour adapter les personnages et les objets présents.</x:v>
      </x:c>
      <x:c r="G91" s="14" t="str">
        <x:v>Homeworld ; statut Young Blood déjà obtenu dans la campagne commune. Les relations, blessures, absences et objets affichés proviennent de l’état de partie ; aucun partenaire n’est recréé par la scène.</x:v>
      </x:c>
      <x:c r="H91" s="14" t="str">
        <x:v>Une inspection révèle que l’ancien emplacement reste trop instable pour être habité. Le joueur mesure les nouveaux écoulements, franchit une galerie sécurisée et constate les déplacements de roche. Tava écoute les résultats sans chercher un coupable fictif.</x:v>
      </x:c>
      <x:c r="I91" s="14" t="str">
        <x:v>Préparer un lieu de mémoire sur place ou baliser seulement l’accès de visite change l’usage futur du site.</x:v>
      </x:c>
      <x:c r="J91" s="14" t="str">
        <x:v>Une mesure manquante prolonge l’inspection ; l’absence de certitude interdit seulement d’ouvrir cette parcelle à l’habitation.</x:v>
      </x:c>
      <x:c r="K91" s="14" t="str">
        <x:v>Enregistrer O3-M14.resolved séparément de .success, puis O3-M14.choice, les observations et les transferts réellement accomplis. La catastrophe demeure naturelle et la reconstruction doit tenir compte du terrain réel.</x:v>
      </x:c>
      <x:c r="L91" s="14" t="str">
        <x:v>Quatza-Rij en triade, Temple des Trois Ombres sans armes énergétiques et retour de reconnaissance restent communs.</x:v>
      </x:c>
      <x:c r="M91" s="14" t="str">
        <x:v>Reconstitution documentée V4 — nouvelle rédaction V5</x:v>
      </x:c>
    </x:row>
    <x:row r="92" ht="102" customHeight="1">
      <x:c r="A92" s="13" t="str">
        <x:v>O3-M15</x:v>
      </x:c>
      <x:c r="B92" s="13" t="str">
        <x:v>La première lampe rallumée</x:v>
      </x:c>
      <x:c r="C92" s="13" t="str">
        <x:v>O3</x:v>
      </x:c>
      <x:c r="D92" s="13" t="str">
        <x:v>III — Parmi les chasseurs</x:v>
      </x:c>
      <x:c r="E92" s="13" t="str">
        <x:v>Young Blood</x:v>
      </x:c>
      <x:c r="F92" s="13" t="str">
        <x:v>O3-M14 résolue ; lire son résultat réel (réussite, issue partielle, refus ou échec) pour adapter les personnages et les objets présents.</x:v>
      </x:c>
      <x:c r="G92" s="13" t="str">
        <x:v>Homeworld ; statut Young Blood déjà obtenu dans la campagne commune. Les relations, blessures, absences et objets affichés proviennent de l’état de partie ; aucun partenaire n’est recréé par la scène.</x:v>
      </x:c>
      <x:c r="H92" s="13" t="str">
        <x:v>Un groupe ouvre un atelier dans une autre communauté. Le joueur transporte un foyer mobile, installe la lampe et participe à la première réparation. Certains visiteurs repartent ensuite chez eux ; tous ne veulent pas habiter près des autres survivants.</x:v>
      </x:c>
      <x:c r="I92" s="13" t="str">
        <x:v>Faire de l’atelier une halte partagée ou un lieu de travail local change la fréquence des visites.</x:v>
      </x:c>
      <x:c r="J92" s="13" t="str">
        <x:v>Un équipement manquant reporte une fonction précise, pas toute la vie du nouvel atelier.</x:v>
      </x:c>
      <x:c r="K92" s="13" t="str">
        <x:v>Enregistrer O3-M15.resolved séparément de .success, puis O3-M15.choice, les observations et les transferts réellement accomplis. Un premier lieu de vie renaît avec sa fonction choisie et ses habitants volontaires.</x:v>
      </x:c>
      <x:c r="L92" s="13" t="str">
        <x:v>Quatza-Rij en triade, Temple des Trois Ombres sans armes énergétiques et retour de reconnaissance restent communs.</x:v>
      </x:c>
      <x:c r="M92" s="13" t="str">
        <x:v>Reconstitution documentée V4 — nouvelle rédaction V5</x:v>
      </x:c>
    </x:row>
    <x:row r="93" ht="102" customHeight="1">
      <x:c r="A93" s="14" t="str">
        <x:v>O3-M16</x:v>
      </x:c>
      <x:c r="B93" s="14" t="str">
        <x:v>Le chant que Tava oublie</x:v>
      </x:c>
      <x:c r="C93" s="14" t="str">
        <x:v>O3</x:v>
      </x:c>
      <x:c r="D93" s="14" t="str">
        <x:v>III — Parmi les chasseurs</x:v>
      </x:c>
      <x:c r="E93" s="14" t="str">
        <x:v>Young Blood</x:v>
      </x:c>
      <x:c r="F93" s="14" t="str">
        <x:v>O3-M15 résolue ; lire son résultat réel (réussite, issue partielle, refus ou échec) pour adapter les personnages et les objets présents.</x:v>
      </x:c>
      <x:c r="G93" s="14" t="str">
        <x:v>Homeworld ; statut Young Blood déjà obtenu dans la campagne commune. Les relations, blessures, absences et objets affichés proviennent de l’état de partie ; aucun partenaire n’est recréé par la scène.</x:v>
      </x:c>
      <x:c r="H93" s="14" t="str">
        <x:v>Tava se souvient du rythme d’une cérémonie mais plus de toutes les paroles. Le joueur cherche des motifs sonores dans trois objets survivants, les fait résonner et laisse les personnes présentes compléter ou refuser les mots manquants.</x:v>
      </x:c>
      <x:c r="I93" s="14" t="str">
        <x:v>Préserver la version fragmentaire ou composer explicitement une nouvelle réponse donne deux traditions locales.</x:v>
      </x:c>
      <x:c r="J93" s="14" t="str">
        <x:v>Une combinaison discordante est écoutée puis corrigée ; elle n’efface aucun souvenir déjà enregistré.</x:v>
      </x:c>
      <x:c r="K93" s="14" t="str">
        <x:v>Enregistrer O3-M16.resolved séparément de .success, puis O3-M16.choice, les observations et les transferts réellement accomplis. La nouvelle pratique est nommée comme création des survivants, sans prétendre restaurer exactement ce qui est perdu.</x:v>
      </x:c>
      <x:c r="L93" s="14" t="str">
        <x:v>Quatza-Rij en triade, Temple des Trois Ombres sans armes énergétiques et retour de reconnaissance restent communs.</x:v>
      </x:c>
      <x:c r="M93" s="14" t="str">
        <x:v>Reconstitution documentée V4 — nouvelle rédaction V5</x:v>
      </x:c>
    </x:row>
    <x:row r="94" ht="102" customHeight="1">
      <x:c r="A94" s="13" t="str">
        <x:v>O3-M17</x:v>
      </x:c>
      <x:c r="B94" s="13" t="str">
        <x:v>Une chasse sans souvenir imposé</x:v>
      </x:c>
      <x:c r="C94" s="13" t="str">
        <x:v>O3</x:v>
      </x:c>
      <x:c r="D94" s="13" t="str">
        <x:v>III — Parmi les chasseurs</x:v>
      </x:c>
      <x:c r="E94" s="13" t="str">
        <x:v>Young Blood</x:v>
      </x:c>
      <x:c r="F94" s="13" t="str">
        <x:v>O3-M16 résolue ; lire son résultat réel (réussite, issue partielle, refus ou échec) pour adapter les personnages et les objets présents.</x:v>
      </x:c>
      <x:c r="G94" s="13" t="str">
        <x:v>Homeworld ; statut Young Blood déjà obtenu dans la campagne commune. Les relations, blessures, absences et objets affichés proviennent de l’état de partie ; aucun partenaire n’est recréé par la scène.</x:v>
      </x:c>
      <x:c r="H94" s="13" t="str">
        <x:v>Vesha invite le joueur à une chasse locale qui n’a aucun lien avec le désastre. Ils suivent une proie nocturne, règlent leurs signaux et choisissent un poste dans les rochers chauds. Elle souhaite parler de son présent.</x:v>
      </x:c>
      <x:c r="I94" s="13" t="str">
        <x:v>Accepter de vivre cette chasse pour elle-même ou demander ensuite un temps distinct pour les souvenirs respecte son choix.</x:v>
      </x:c>
      <x:c r="J94" s="13" t="str">
        <x:v>Un échec produit un retour à l’atelier et une autre histoire partagée, sans récompense de trophée fictive.</x:v>
      </x:c>
      <x:c r="K94" s="13" t="str">
        <x:v>Enregistrer O3-M17.resolved séparément de .success, puis O3-M17.choice, les observations et les transferts réellement accomplis. La relation gagne un événement nouveau ; Vesha ne devient pas uniquement un symbole de perte.</x:v>
      </x:c>
      <x:c r="L94" s="13" t="str">
        <x:v>Quatza-Rij en triade, Temple des Trois Ombres sans armes énergétiques et retour de reconnaissance restent communs.</x:v>
      </x:c>
      <x:c r="M94" s="13" t="str">
        <x:v>Reconstitution documentée V4 — nouvelle rédaction V5</x:v>
      </x:c>
    </x:row>
    <x:row r="95" ht="102" customHeight="1">
      <x:c r="A95" s="14" t="str">
        <x:v>O3-M18</x:v>
      </x:c>
      <x:c r="B95" s="14" t="str">
        <x:v>Le chemin des visites</x:v>
      </x:c>
      <x:c r="C95" s="14" t="str">
        <x:v>O3</x:v>
      </x:c>
      <x:c r="D95" s="14" t="str">
        <x:v>III — Parmi les chasseurs</x:v>
      </x:c>
      <x:c r="E95" s="14" t="str">
        <x:v>Young Blood</x:v>
      </x:c>
      <x:c r="F95" s="14" t="str">
        <x:v>O3-M17 résolue ; lire son résultat réel (réussite, issue partielle, refus ou échec) pour adapter les personnages et les objets présents.</x:v>
      </x:c>
      <x:c r="G95" s="14" t="str">
        <x:v>Homeworld ; statut Young Blood déjà obtenu dans la campagne commune. Les relations, blessures, absences et objets affichés proviennent de l’état de partie ; aucun partenaire n’est recréé par la scène.</x:v>
      </x:c>
      <x:c r="H95" s="14" t="str">
        <x:v>Le joueur parcourt trois haltes et place une borne légère à chaque croisement convenu. Les trajets relient désormais les survivants sans les rassembler de force. Au dernier seuil, il choisit où dormir avant de reprendre la progression commune.</x:v>
      </x:c>
      <x:c r="I95" s="14" t="str">
        <x:v>Dédier le circuit aux visites ou à un échange d’outils modifie les événements disponibles sur la route.</x:v>
      </x:c>
      <x:c r="J95" s="14" t="str">
        <x:v>Une halte fermée peut être contournée et revisitée plus tard, sans annuler les autres liens.</x:v>
      </x:c>
      <x:c r="K95" s="14" t="str">
        <x:v>Enregistrer O3-M18.resolved séparément de .success, puis O3-M18.choice, les observations et les transferts réellement accomplis. Un réseau local fonctionne avant tout voyage spatial ; les personnages gardent leurs propres maisons.</x:v>
      </x:c>
      <x:c r="L95" s="14" t="str">
        <x:v>Quatza-Rij en triade, Temple des Trois Ombres sans armes énergétiques et retour de reconnaissance restent communs.</x:v>
      </x:c>
      <x:c r="M95" s="14" t="str">
        <x:v>Reconstitution documentée V4 — nouvelle rédaction V5</x:v>
      </x:c>
    </x:row>
    <x:row r="96" ht="102" customHeight="1">
      <x:c r="A96" s="13" t="str">
        <x:v>O3-M19</x:v>
      </x:c>
      <x:c r="B96" s="13" t="str">
        <x:v>Une étoile pour chaque départ</x:v>
      </x:c>
      <x:c r="C96" s="13" t="str">
        <x:v>O3</x:v>
      </x:c>
      <x:c r="D96" s="13" t="str">
        <x:v>IV — Au-delà du ciel</x:v>
      </x:c>
      <x:c r="E96" s="13" t="str">
        <x:v>Blooded</x:v>
      </x:c>
      <x:c r="F96" s="13" t="str">
        <x:v>O3-M18 résolue ; lire son résultat réel (réussite, issue partielle, refus ou échec) pour adapter les personnages et les objets présents.</x:v>
      </x:c>
      <x:c r="G96" s="13" t="str">
        <x:v>Blooded commun acquis ; vaisseau personnel possédé ; trajet réel requis pour toute scène hors Homeworld. Les relations, blessures, absences et objets affichés proviennent de l’état de partie ; aucun partenaire n’est recréé par la scène.</x:v>
      </x:c>
      <x:c r="H96" s="13" t="str">
        <x:v>Après Blooded, acquisition du vaisseau et trajet joué, le joueur apporte une lettre à un survivant installé dans une base spatiale. Il le rejoint dans un atelier de coque et aide à sortir une pièce du chantier. Sa vie s’est développée loin du Homeworld.</x:v>
      </x:c>
      <x:c r="I96" s="13" t="str">
        <x:v>Inviter à un retour ponctuel ou proposer des échanges à distance change la relation sans exiger de déménagement.</x:v>
      </x:c>
      <x:c r="J96" s="13" t="str">
        <x:v>Une absence de chantier reporte la rencontre et laisse la lettre dans une garde identifiée si le joueur le souhaite.</x:v>
      </x:c>
      <x:c r="K96" s="13" t="str">
        <x:v>Enregistrer O3-M19.resolved séparément de .success, puis O3-M19.choice, les observations et les transferts réellement accomplis. Une nouvelle adresse devient réelle dans le réseau ; le personnage conserve son poste et ses engagements.</x:v>
      </x:c>
      <x:c r="L96" s="13" t="str">
        <x:v>La première reine et l’accès au voyage ont leurs propres missions communes ; ce récit ne les remplace pas.</x:v>
      </x:c>
      <x:c r="M96" s="13" t="str">
        <x:v>Reconstitution documentée V4 — nouvelle rédaction V5</x:v>
      </x:c>
    </x:row>
    <x:row r="97" ht="102" customHeight="1">
      <x:c r="A97" s="14" t="str">
        <x:v>O3-M20</x:v>
      </x:c>
      <x:c r="B97" s="14" t="str">
        <x:v>La caisse revenue de loin</x:v>
      </x:c>
      <x:c r="C97" s="14" t="str">
        <x:v>O3</x:v>
      </x:c>
      <x:c r="D97" s="14" t="str">
        <x:v>IV — Au-delà du ciel</x:v>
      </x:c>
      <x:c r="E97" s="14" t="str">
        <x:v>Blooded</x:v>
      </x:c>
      <x:c r="F97" s="14" t="str">
        <x:v>O3-M19 résolue ; lire son résultat réel (réussite, issue partielle, refus ou échec) pour adapter les personnages et les objets présents.</x:v>
      </x:c>
      <x:c r="G97" s="14" t="str">
        <x:v>Blooded commun acquis ; vaisseau personnel possédé ; trajet réel requis pour toute scène hors Homeworld. Les relations, blessures, absences et objets affichés proviennent de l’état de partie ; aucun partenaire n’est recréé par la scène.</x:v>
      </x:c>
      <x:c r="H97" s="14" t="str">
        <x:v>Une cargaison contient des biens sauvés avant la fermeture d’une ancienne route. Le joueur compare les marques, ouvre des compartiments et sépare les objets identifiés des inconnus. Les destinataires sont répartis sur plusieurs lieux réellement accessibles.</x:v>
      </x:c>
      <x:c r="I97" s="14" t="str">
        <x:v>Organiser une tournée personnelle ou confier des lots à des transports convenus répartit coût et temps de restitution.</x:v>
      </x:c>
      <x:c r="J97" s="14" t="str">
        <x:v>Un lot arrivé incomplet garde sa liste de manquants et ne clôture pas toutes les restitutions.</x:v>
      </x:c>
      <x:c r="K97" s="14" t="str">
        <x:v>Enregistrer O3-M20.resolved séparément de .success, puis O3-M20.choice, les observations et les transferts réellement accomplis. Chaque objet suit une destination précise ; les biens inconnus restent en étude.</x:v>
      </x:c>
      <x:c r="L97" s="14" t="str">
        <x:v>La première reine et l’accès au voyage ont leurs propres missions communes ; ce récit ne les remplace pas.</x:v>
      </x:c>
      <x:c r="M97" s="14" t="str">
        <x:v>Reconstitution documentée V4 — nouvelle rédaction V5</x:v>
      </x:c>
    </x:row>
    <x:row r="98" ht="102" customHeight="1">
      <x:c r="A98" s="13" t="str">
        <x:v>O3-M21</x:v>
      </x:c>
      <x:c r="B98" s="13" t="str">
        <x:v>Le monde qui tremble aussi</x:v>
      </x:c>
      <x:c r="C98" s="13" t="str">
        <x:v>O3</x:v>
      </x:c>
      <x:c r="D98" s="13" t="str">
        <x:v>IV — Au-delà du ciel</x:v>
      </x:c>
      <x:c r="E98" s="13" t="str">
        <x:v>Blooded</x:v>
      </x:c>
      <x:c r="F98" s="13" t="str">
        <x:v>O3-M20 résolue ; lire son résultat réel (réussite, issue partielle, refus ou échec) pour adapter les personnages et les objets présents.</x:v>
      </x:c>
      <x:c r="G98" s="13" t="str">
        <x:v>Blooded commun acquis ; vaisseau personnel possédé ; trajet réel requis pour toute scène hors Homeworld. Les relations, blessures, absences et objets affichés proviennent de l’état de partie ; aucun partenaire n’est recréé par la scène.</x:v>
      </x:c>
      <x:c r="H98" s="13" t="str">
        <x:v>Sur un monde ouvert au voyage, une secousse rappelle la catastrophe d’enfance pendant une chasse. Le joueur reconnaît des signes précurseurs, quitte le fond d’un canyon et sécurise une corniche avec son partenaire. La proie emprunte également une issue différente.</x:v>
      </x:c>
      <x:c r="I98" s="13" t="str">
        <x:v>Interrompre la chasse ou la reprendre après stabilisation donne deux manières d’utiliser l’expérience passée.</x:v>
      </x:c>
      <x:c r="J98" s="13" t="str">
        <x:v>Un repli tardif coûte du matériel resté en bas, récupérable seulement lorsque l’accès redevient praticable.</x:v>
      </x:c>
      <x:c r="K98" s="13" t="str">
        <x:v>Enregistrer O3-M21.resolved séparément de .success, puis O3-M21.choice, les observations et les transferts réellement accomplis. Le souvenir devient connaissance de terrain ; aucune répétition magique du désastre original n’est inventée.</x:v>
      </x:c>
      <x:c r="L98" s="13" t="str">
        <x:v>La première reine et l’accès au voyage ont leurs propres missions communes ; ce récit ne les remplace pas.</x:v>
      </x:c>
      <x:c r="M98" s="13" t="str">
        <x:v>Reconstitution documentée V4 — nouvelle rédaction V5</x:v>
      </x:c>
    </x:row>
    <x:row r="99" ht="102" customHeight="1">
      <x:c r="A99" s="14" t="str">
        <x:v>O3-M22</x:v>
      </x:c>
      <x:c r="B99" s="14" t="str">
        <x:v>Les noms dans le vaisseau</x:v>
      </x:c>
      <x:c r="C99" s="14" t="str">
        <x:v>O3</x:v>
      </x:c>
      <x:c r="D99" s="14" t="str">
        <x:v>IV — Au-delà du ciel</x:v>
      </x:c>
      <x:c r="E99" s="14" t="str">
        <x:v>Blooded</x:v>
      </x:c>
      <x:c r="F99" s="14" t="str">
        <x:v>O3-M21 résolue ; lire son résultat réel (réussite, issue partielle, refus ou échec) pour adapter les personnages et les objets présents.</x:v>
      </x:c>
      <x:c r="G99" s="14" t="str">
        <x:v>Blooded commun acquis ; vaisseau personnel possédé ; trajet réel requis pour toute scène hors Homeworld. Les relations, blessures, absences et objets affichés proviennent de l’état de partie ; aucun partenaire n’est recréé par la scène.</x:v>
      </x:c>
      <x:c r="H99" s="14" t="str">
        <x:v>Le joueur prépare une petite archive à bord du vaisseau personnel. Il installe les supports, classe les objets confiés et choisit quels noms peuvent être montrés aux visiteurs. Les personnes vivantes décident si leur nouvelle adresse peut être partagée.</x:v>
      </x:c>
      <x:c r="I99" s="14" t="str">
        <x:v>Créer une mémoire publique limitée ou un cabinet privé change les interactions de visite.</x:v>
      </x:c>
      <x:c r="J99" s="14" t="str">
        <x:v>Une attribution erronée peut être corrigée avec la personne concernée, en conservant la trace de la correction.</x:v>
      </x:c>
      <x:c r="K99" s="14" t="str">
        <x:v>Enregistrer O3-M22.resolved séparément de .success, puis O3-M22.choice, les observations et les transferts réellement accomplis. La galerie respecte vivants, morts confirmés et inconnus ; elle ne transforme pas les survivants en objets de collection.</x:v>
      </x:c>
      <x:c r="L99" s="14" t="str">
        <x:v>La première reine et l’accès au voyage ont leurs propres missions communes ; ce récit ne les remplace pas.</x:v>
      </x:c>
      <x:c r="M99" s="14" t="str">
        <x:v>Reconstitution documentée V4 — nouvelle rédaction V5</x:v>
      </x:c>
    </x:row>
    <x:row r="100" ht="102" customHeight="1">
      <x:c r="A100" s="13" t="str">
        <x:v>O3-M23</x:v>
      </x:c>
      <x:c r="B100" s="13" t="str">
        <x:v>Le refus de l’équipage rêvé</x:v>
      </x:c>
      <x:c r="C100" s="13" t="str">
        <x:v>O3</x:v>
      </x:c>
      <x:c r="D100" s="13" t="str">
        <x:v>IV — Au-delà du ciel</x:v>
      </x:c>
      <x:c r="E100" s="13" t="str">
        <x:v>Blooded</x:v>
      </x:c>
      <x:c r="F100" s="13" t="str">
        <x:v>O3-M22 résolue ; lire son résultat réel (réussite, issue partielle, refus ou échec) pour adapter les personnages et les objets présents.</x:v>
      </x:c>
      <x:c r="G100" s="13" t="str">
        <x:v>Blooded commun acquis ; vaisseau personnel possédé ; trajet réel requis pour toute scène hors Homeworld. Les relations, blessures, absences et objets affichés proviennent de l’état de partie ; aucun partenaire n’est recréé par la scène.</x:v>
      </x:c>
      <x:c r="H100" s="13" t="str">
        <x:v>Le joueur imagine réunir les survivants pour une grande expédition, mais plusieurs refusent. La mission se joue en trois rencontres : atelier, quai et maison, avec une aide concrète dans chaque lieu. Chacun explique une envie présente différente.</x:v>
      </x:c>
      <x:c r="I100" s="13" t="str">
        <x:v>Préparer une expédition réduite ou transformer le projet en chaîne de haltes garde ces choix valables.</x:v>
      </x:c>
      <x:c r="J100" s="13" t="str">
        <x:v>Une invitation sans réponse reste en attente et ne réserve aucune place d’équipage définitivement.</x:v>
      </x:c>
      <x:c r="K100" s="13" t="str">
        <x:v>Enregistrer O3-M23.resolved séparément de .success, puis O3-M23.choice, les observations et les transferts réellement accomplis. Seuls les volontaires participent ; un futur navire de clan ne recrute pas automatiquement ces personnes.</x:v>
      </x:c>
      <x:c r="L100" s="13" t="str">
        <x:v>La première reine et l’accès au voyage ont leurs propres missions communes ; ce récit ne les remplace pas.</x:v>
      </x:c>
      <x:c r="M100" s="13" t="str">
        <x:v>Reconstitution documentée V4 — nouvelle rédaction V5</x:v>
      </x:c>
    </x:row>
    <x:row r="101" ht="102" customHeight="1">
      <x:c r="A101" s="14" t="str">
        <x:v>O3-M24</x:v>
      </x:c>
      <x:c r="B101" s="14" t="str">
        <x:v>Le retour à plusieurs routes</x:v>
      </x:c>
      <x:c r="C101" s="14" t="str">
        <x:v>O3</x:v>
      </x:c>
      <x:c r="D101" s="14" t="str">
        <x:v>IV — Au-delà du ciel</x:v>
      </x:c>
      <x:c r="E101" s="14" t="str">
        <x:v>Blooded</x:v>
      </x:c>
      <x:c r="F101" s="14" t="str">
        <x:v>O3-M23 résolue ; lire son résultat réel (réussite, issue partielle, refus ou échec) pour adapter les personnages et les objets présents.</x:v>
      </x:c>
      <x:c r="G101" s="14" t="str">
        <x:v>Blooded commun acquis ; vaisseau personnel possédé ; trajet réel requis pour toute scène hors Homeworld. Les relations, blessures, absences et objets affichés proviennent de l’état de partie ; aucun partenaire n’est recréé par la scène.</x:v>
      </x:c>
      <x:c r="H101" s="14" t="str">
        <x:v>Une rencontre annuelle rassemble temporairement ceux qui le souhaitent. Le joueur prépare l’accès, escorte un groupe sur le dernier passage et laisse des sièges libres pour les absents. La soirée se termine par plusieurs départs, pas par un regroupement forcé.</x:v>
      </x:c>
      <x:c r="I101" s="14" t="str">
        <x:v>Raconter une nouvelle chasse ou écouter d’abord les autres change les relations présentes.</x:v>
      </x:c>
      <x:c r="J101" s="14" t="str">
        <x:v>Une météo défavorable déplace le rassemblement dans un abri et conserve les absences choisies.</x:v>
      </x:c>
      <x:c r="K101" s="14" t="str">
        <x:v>Enregistrer O3-M24.resolved séparément de .success, puis O3-M24.choice, les observations et les transferts réellement accomplis. Les survivants construisent une histoire commune mobile ; chaque résidence et trajet reste individuel.</x:v>
      </x:c>
      <x:c r="L101" s="14" t="str">
        <x:v>La première reine et l’accès au voyage ont leurs propres missions communes ; ce récit ne les remplace pas.</x:v>
      </x:c>
      <x:c r="M101" s="14" t="str">
        <x:v>Reconstitution documentée V4 — nouvelle rédaction V5</x:v>
      </x:c>
    </x:row>
    <x:row r="102" ht="102" customHeight="1">
      <x:c r="A102" s="13" t="str">
        <x:v>O3-M25</x:v>
      </x:c>
      <x:c r="B102" s="13" t="str">
        <x:v>Le lieu assez stable</x:v>
      </x:c>
      <x:c r="C102" s="13" t="str">
        <x:v>O3</x:v>
      </x:c>
      <x:c r="D102" s="13" t="str">
        <x:v>V — Choisir son nom</x:v>
      </x:c>
      <x:c r="E102" s="13" t="str">
        <x:v>Elite</x:v>
      </x:c>
      <x:c r="F102" s="13" t="str">
        <x:v>O3-M24 résolue ; lire son résultat réel (réussite, issue partielle, refus ou échec) pour adapter les personnages et les objets présents.</x:v>
      </x:c>
      <x:c r="G102" s="13" t="str">
        <x:v>Épreuve solitaire commune Elite réussie ; accès et objets spécifiques de la scène obtenus. Les relations, blessures, absences et objets affichés proviennent de l’état de partie ; aucun partenaire n’est recréé par la scène.</x:v>
      </x:c>
      <x:c r="H102" s="13" t="str">
        <x:v>Elite acquis, une parcelle sûre est enfin disponible près d’une communauté d’accueil. Le joueur teste le sol, participe à une chasse qui détourne un prédateur territorial et pose les premiers repères du chantier. Le lieu reste proposé, jamais imposé à tous.</x:v>
      </x:c>
      <x:c r="I102" s="13" t="str">
        <x:v>Préparer des logements volontaires ou un atelier avec haltes temporaires oriente une future fin.</x:v>
      </x:c>
      <x:c r="J102" s="13" t="str">
        <x:v>Un défaut de sol déplace une partie du plan ; la construction n’est pas validée sur une parcelle dangereuse observée.</x:v>
      </x:c>
      <x:c r="K102" s="13" t="str">
        <x:v>Enregistrer O3-M25.resolved séparément de .success, puis O3-M25.choice, les observations et les transferts réellement accomplis. Un projet matériel existe avec ses limites de terrain et ses habitants intéressés.</x:v>
      </x:c>
      <x:c r="L102" s="13" t="str">
        <x:v>La voie choisit sa fin aux missions 29–30 ; le rang Elite ne dépend pas de la voie ni du Warp.</x:v>
      </x:c>
      <x:c r="M102" s="13" t="str">
        <x:v>Reconstitution documentée V4 — nouvelle rédaction V5</x:v>
      </x:c>
    </x:row>
    <x:row r="103" ht="102" customHeight="1">
      <x:c r="A103" s="14" t="str">
        <x:v>O3-M26</x:v>
      </x:c>
      <x:c r="B103" s="14" t="str">
        <x:v>La route de Vesha</x:v>
      </x:c>
      <x:c r="C103" s="14" t="str">
        <x:v>O3</x:v>
      </x:c>
      <x:c r="D103" s="14" t="str">
        <x:v>V — Choisir son nom</x:v>
      </x:c>
      <x:c r="E103" s="14" t="str">
        <x:v>Elite</x:v>
      </x:c>
      <x:c r="F103" s="14" t="str">
        <x:v>O3-M25 résolue ; lire son résultat réel (réussite, issue partielle, refus ou échec) pour adapter les personnages et les objets présents.</x:v>
      </x:c>
      <x:c r="G103" s="14" t="str">
        <x:v>Épreuve solitaire commune Elite réussie ; accès et objets spécifiques de la scène obtenus. Les relations, blessures, absences et objets affichés proviennent de l’état de partie ; aucun partenaire n’est recréé par la scène.</x:v>
      </x:c>
      <x:c r="H103" s="14" t="str">
        <x:v>Vesha annonce qu’elle veut partir pour une autre opportunité. Le joueur l’aide à démonter son établi, porte une caisse jusqu’au véhicule et partage un dernier exercice de forge. Son départ n’est pas un rejet des personnes perdues.</x:v>
      </x:c>
      <x:c r="I103" s="14" t="str">
        <x:v>Offrir un objet de voyage ou garder son casier pour de futures visites change la forme du lien.</x:v>
      </x:c>
      <x:c r="J103" s="14" t="str">
        <x:v>Un transport reporté la laisse sur place avec ses projets intacts, sans transformer le délai en consentement à rester.</x:v>
      </x:c>
      <x:c r="K103" s="14" t="str">
        <x:v>Enregistrer O3-M26.resolved séparément de .success, puis O3-M26.choice, les observations et les transferts réellement accomplis. Son choix est effectif dans le monde ; elle peut revenir volontairement selon ses activités.</x:v>
      </x:c>
      <x:c r="L103" s="14" t="str">
        <x:v>La voie choisit sa fin aux missions 29–30 ; le rang Elite ne dépend pas de la voie ni du Warp.</x:v>
      </x:c>
      <x:c r="M103" s="14" t="str">
        <x:v>Reconstitution documentée V4 — nouvelle rédaction V5</x:v>
      </x:c>
    </x:row>
    <x:row r="104" ht="102" customHeight="1">
      <x:c r="A104" s="13" t="str">
        <x:v>O3-M27</x:v>
      </x:c>
      <x:c r="B104" s="13" t="str">
        <x:v>Le dernier objet sans maître</x:v>
      </x:c>
      <x:c r="C104" s="13" t="str">
        <x:v>O3</x:v>
      </x:c>
      <x:c r="D104" s="13" t="str">
        <x:v>V — Choisir son nom</x:v>
      </x:c>
      <x:c r="E104" s="13" t="str">
        <x:v>Elite</x:v>
      </x:c>
      <x:c r="F104" s="13" t="str">
        <x:v>O3-M26 résolue ; lire son résultat réel (réussite, issue partielle, refus ou échec) pour adapter les personnages et les objets présents.</x:v>
      </x:c>
      <x:c r="G104" s="13" t="str">
        <x:v>Épreuve solitaire commune Elite réussie ; accès et objets spécifiques de la scène obtenus. Les relations, blessures, absences et objets affichés proviennent de l’état de partie ; aucun partenaire n’est recréé par la scène.</x:v>
      </x:c>
      <x:c r="H104" s="13" t="str">
        <x:v>Un objet important n’a plus de destinataire identifiable après les recherches. Le joueur le compare une dernière fois, visite le site ancien et recueille l’avis de ceux qui l’ont connu. Il faut choisir une garde, pas inventer un propriétaire vivant.</x:v>
      </x:c>
      <x:c r="I104" s="13" t="str">
        <x:v>Le déposer au lieu de mémoire ou le garder dans une archive mobile change où l’on pourra le consulter.</x:v>
      </x:c>
      <x:c r="J104" s="13" t="str">
        <x:v>Une nouvelle piste peut rouvrir l’étude plus tard, sans effacer les décisions prises avec les éléments disponibles.</x:v>
      </x:c>
      <x:c r="K104" s="13" t="str">
        <x:v>Enregistrer O3-M27.resolved séparément de .success, puis O3-M27.choice, les observations et les transferts réellement accomplis. L’objet conserve son statut documenté et sa localisation unique.</x:v>
      </x:c>
      <x:c r="L104" s="13" t="str">
        <x:v>La voie choisit sa fin aux missions 29–30 ; le rang Elite ne dépend pas de la voie ni du Warp.</x:v>
      </x:c>
      <x:c r="M104" s="13" t="str">
        <x:v>Reconstitution documentée V4 — nouvelle rédaction V5</x:v>
      </x:c>
    </x:row>
    <x:row r="105" ht="102" customHeight="1">
      <x:c r="A105" s="14" t="str">
        <x:v>O3-M28</x:v>
      </x:c>
      <x:c r="B105" s="14" t="str">
        <x:v>Trois manières de demeurer</x:v>
      </x:c>
      <x:c r="C105" s="14" t="str">
        <x:v>O3</x:v>
      </x:c>
      <x:c r="D105" s="14" t="str">
        <x:v>V — Choisir son nom</x:v>
      </x:c>
      <x:c r="E105" s="14" t="str">
        <x:v>Elite</x:v>
      </x:c>
      <x:c r="F105" s="14" t="str">
        <x:v>O3-M27 résolue ; lire son résultat réel (réussite, issue partielle, refus ou échec) pour adapter les personnages et les objets présents.</x:v>
      </x:c>
      <x:c r="G105" s="14" t="str">
        <x:v>Épreuve solitaire commune Elite réussie ; accès et objets spécifiques de la scène obtenus. Les relations, blessures, absences et objets affichés proviennent de l’état de partie ; aucun partenaire n’est recréé par la scène.</x:v>
      </x:c>
      <x:c r="H105" s="14" t="str">
        <x:v>Tava montre trois préparations possibles : un foyer reconstruit, une carte de haltes et une archive confiée à des gardiens volontaires. Le joueur parcourt les lieux, rencontre leurs participants et comprend les engagements matériels de chaque direction.</x:v>
      </x:c>
      <x:c r="I105" s="14" t="str">
        <x:v>Préparer une des trois options ne la verrouille pas encore et laisse comparer ses conséquences.</x:v>
      </x:c>
      <x:c r="J105" s="14" t="str">
        <x:v>Une option sans volontaires suffisants propose une version plus petite, jamais des habitants générés pour remplir le plan.</x:v>
      </x:c>
      <x:c r="K105" s="14" t="str">
        <x:v>Enregistrer O3-M28.resolved séparément de .success, puis O3-M28.choice, les observations et les transferts réellement accomplis. Les fins reposent sur des personnes consentantes et des lieux réellement ouverts.</x:v>
      </x:c>
      <x:c r="L105" s="14" t="str">
        <x:v>La voie choisit sa fin aux missions 29–30 ; le rang Elite ne dépend pas de la voie ni du Warp.</x:v>
      </x:c>
      <x:c r="M105" s="14" t="str">
        <x:v>Reconstitution documentée V4 — nouvelle rédaction V5</x:v>
      </x:c>
    </x:row>
    <x:row r="106" ht="147" customHeight="1">
      <x:c r="A106" s="13" t="str">
        <x:v>O3-M29</x:v>
      </x:c>
      <x:c r="B106" s="13" t="str">
        <x:v>Le cercle de ceux qui choisissent</x:v>
      </x:c>
      <x:c r="C106" s="13" t="str">
        <x:v>O3</x:v>
      </x:c>
      <x:c r="D106" s="13" t="str">
        <x:v>V — Choisir son nom</x:v>
      </x:c>
      <x:c r="E106" s="13" t="str">
        <x:v>Elite</x:v>
      </x:c>
      <x:c r="F106" s="13" t="str">
        <x:v>O3-M28 résolue ; lire son résultat réel (réussite, issue partielle, refus ou échec) pour adapter les personnages et les objets présents.</x:v>
      </x:c>
      <x:c r="G106" s="13" t="str">
        <x:v>Épreuve solitaire commune Elite réussie ; accès et objets spécifiques de la scène obtenus. Les relations, blessures, absences et objets affichés proviennent de l’état de partie ; aucun partenaire n’est recréé par la scène.</x:v>
      </x:c>
      <x:c r="H106" s="13" t="str">
        <x:v>Le joueur confirme le foyer partagé, le réseau de haltes ou la transmission des archives suivie d’un départ personnel. Chaque survivant garde son propre choix de participation. La scène se tient devant un plan matériel et des places nominatives.</x:v>
      </x:c>
      <x:c r="I106" s="13" t="str">
        <x:v>Choisir O3-E1, O3-E2 ou O3-E3 verrouille uniquement la direction du personnage joueur.</x:v>
      </x:c>
      <x:c r="J106" s="13" t="str">
        <x:v>Quitter avant confirmation ne recrute personne et laisse les invitations à leur état réel.</x:v>
      </x:c>
      <x:c r="K106" s="13" t="str">
        <x:v>Enregistrer la visite de sélection séparément de sa réussite. Écrire O3.endingId avec exactement une valeur valide et O3.endingChoiceConfirmed=true uniquement après confirmation explicite ; une sortie, un refus ou un choix provisoire conserve le choix non confirmé. La fin conserve la catastrophe naturelle, les pertes établies et l’autonomie des survivants.</x:v>
      </x:c>
      <x:c r="L106" s="13" t="str">
        <x:v>La voie choisit sa fin aux missions 29–30 ; le rang Elite ne dépend pas de la voie ni du Warp.</x:v>
      </x:c>
      <x:c r="M106" s="13" t="str">
        <x:v>Reconstitution documentée V4 — nouvelle rédaction V5</x:v>
      </x:c>
    </x:row>
    <x:row r="107" ht="117" customHeight="1">
      <x:c r="A107" s="14" t="str">
        <x:v>O3-M30</x:v>
      </x:c>
      <x:c r="B107" s="14" t="str">
        <x:v>Les lampes séparées</x:v>
      </x:c>
      <x:c r="C107" s="14" t="str">
        <x:v>O3</x:v>
      </x:c>
      <x:c r="D107" s="14" t="str">
        <x:v>V — Choisir son nom</x:v>
      </x:c>
      <x:c r="E107" s="14" t="str">
        <x:v>Elite</x:v>
      </x:c>
      <x:c r="F107" s="14" t="str">
        <x:v>O3-M29 résolue avec choix confirmé ; O3.endingId contient exactement une valeur valide parmi O3-E1, O3-E2, O3-E3. Un refus, une sortie sans confirmation ou une sélection provisoire n’ouvre pas M30.</x:v>
      </x:c>
      <x:c r="G107" s="14" t="str">
        <x:v>Épreuve solitaire commune Elite réussie ; accès et objets spécifiques de la scène obtenus. Les relations, blessures, absences et objets affichés proviennent de l’état de partie ; aucun partenaire n’est recréé par la scène.</x:v>
      </x:c>
      <x:c r="H107" s="14" t="str">
        <x:v>La clôture montre la réalisation de la fin : plusieurs lampes dans un foyer volontaire, des balises de haltes ou le départ après remise des archives. Le joueur allume ou fixe le dernier repère puis rencontre Tava à hauteur de regard.</x:v>
      </x:c>
      <x:c r="I107" s="14" t="str">
        <x:v>Choisir la première visite après la cérémonie nuance la fin sans remplacer son orientation.</x:v>
      </x:c>
      <x:c r="J107" s="14" t="str">
        <x:v>Un participant absent reçoit une variante de salut à distance ; son absence ne supprime pas la conclusion.</x:v>
      </x:c>
      <x:c r="K107" s="14" t="str">
        <x:v>Conserver O3.endingId confirmé sans le modifier. Écrire O3.endingRealized=true uniquement après clôture effectivement jouée et réussie ; échec, interruption ou report laissent endingRealized=false et la scène à reprendre. La fin devient réalisée avec les habitants, lieux et objets effectivement concernés.</x:v>
      </x:c>
      <x:c r="L107" s="14" t="str">
        <x:v>La voie choisit sa fin aux missions 29–30 ; le rang Elite ne dépend pas de la voie ni du Warp.</x:v>
      </x:c>
      <x:c r="M107" s="14" t="str">
        <x:v>Reconstitution documentée V4 — nouvelle rédaction V5</x:v>
      </x:c>
    </x:row>
    <x:row r="108" ht="102" customHeight="1">
      <x:c r="A108" s="13" t="str">
        <x:v>O3-M31</x:v>
      </x:c>
      <x:c r="B108" s="13" t="str">
        <x:v>L’enfant qui n’a pas connu</x:v>
      </x:c>
      <x:c r="C108" s="13" t="str">
        <x:v>O3</x:v>
      </x:c>
      <x:c r="D108" s="13" t="str">
        <x:v>VI — Ce qui demeure</x:v>
      </x:c>
      <x:c r="E108" s="13" t="str">
        <x:v>Elder</x:v>
      </x:c>
      <x:c r="F108" s="13" t="str">
        <x:v>O3-M30 réussie ; exactement une fin O3-E1..E3 réalisée et verrouillée ; rang Elder commun acquis.</x:v>
      </x:c>
      <x:c r="G108" s="13" t="str">
        <x:v>Fin de voie déjà verrouillée ; prolongement facultatif accessible lorsque le rang commun indiqué est obtenu. Les relations, blessures, absences et objets affichés proviennent de l’état de partie ; aucun partenaire n’est recréé par la scène.</x:v>
      </x:c>
      <x:c r="H108" s="13" t="str">
        <x:v>Elder acquis, un enfant né après le désastre demande ce qu’était le quartier. Le joueur utilise trois objets et un plan au sol pour montrer des usages quotidiens : jeu, atelier et passage, avant de parler de la catastrophe.</x:v>
      </x:c>
      <x:c r="I108" s="13" t="str">
        <x:v>Montrer d’abord la vie ou le trajet de secours change la mémoire transmise.</x:v>
      </x:c>
      <x:c r="J108" s="13" t="str">
        <x:v>Un détail oublié reste nommé comme incertain et peut être complété par un autre témoin.</x:v>
      </x:c>
      <x:c r="K108" s="13" t="str">
        <x:v>Enregistrer O3-M31.resolved séparément de .success, puis O3-M31.choice, les observations et les transferts réellement accomplis. La communauté perdue existe autrement que par sa destruction ; la fin d’Elite demeure inchangée. Ne jamais modifier O3.endingId.</x:v>
      </x:c>
      <x:c r="L108" s="13" t="str">
        <x:v>Les rangs Elder et Ancient viennent du parcours commun. Le prolongement conserve exactement la fin exclusive choisie.</x:v>
      </x:c>
      <x:c r="M108" s="13" t="str">
        <x:v>Reconstitution documentée V4 — nouvelle rédaction V5</x:v>
      </x:c>
    </x:row>
    <x:row r="109" ht="102" customHeight="1">
      <x:c r="A109" s="14" t="str">
        <x:v>O3-M32</x:v>
      </x:c>
      <x:c r="B109" s="14" t="str">
        <x:v>Le sentier devenu forêt</x:v>
      </x:c>
      <x:c r="C109" s="14" t="str">
        <x:v>O3</x:v>
      </x:c>
      <x:c r="D109" s="14" t="str">
        <x:v>VI — Ce qui demeure</x:v>
      </x:c>
      <x:c r="E109" s="14" t="str">
        <x:v>Elder</x:v>
      </x:c>
      <x:c r="F109" s="14" t="str">
        <x:v>O3-M31 résolue ; lire son résultat réel (réussite, issue partielle, refus ou échec) pour adapter les personnages et les objets présents.</x:v>
      </x:c>
      <x:c r="G109" s="14" t="str">
        <x:v>Fin de voie déjà verrouillée ; prolongement facultatif accessible lorsque le rang commun indiqué est obtenu. Les relations, blessures, absences et objets affichés proviennent de l’état de partie ; aucun partenaire n’est recréé par la scène.</x:v>
      </x:c>
      <x:c r="H109" s="14" t="str">
        <x:v>La végétation a repris un ancien passage. Le joueur revient avec Orem, suit les repères qui subsistent et choisit jusqu’où entretenir la route. Une proie a installé son territoire dans l’ancienne cour ; il faut l’observer avant de traverser.</x:v>
      </x:c>
      <x:c r="I109" s="14" t="str">
        <x:v>Garder un accès de visite ou laisser une partie au vivant change le lieu sans effacer son histoire.</x:v>
      </x:c>
      <x:c r="J109" s="14" t="str">
        <x:v>Si la proie bloque l’accès, la visite peut être reportée ou effectuée depuis un belvédère existant.</x:v>
      </x:c>
      <x:c r="K109" s="14" t="str">
        <x:v>Enregistrer O3-M32.resolved séparément de .success, puis O3-M32.choice, les observations et les transferts réellement accomplis. L’ancien foyer évolue naturellement ; la carte reflète le trajet entretenu. Ne jamais modifier O3.endingId.</x:v>
      </x:c>
      <x:c r="L109" s="14" t="str">
        <x:v>Les rangs Elder et Ancient viennent du parcours commun. Le prolongement conserve exactement la fin exclusive choisie.</x:v>
      </x:c>
      <x:c r="M109" s="14" t="str">
        <x:v>Reconstitution documentée V4 — nouvelle rédaction V5</x:v>
      </x:c>
    </x:row>
    <x:row r="110" ht="117" customHeight="1">
      <x:c r="A110" s="13" t="str">
        <x:v>O3-M33</x:v>
      </x:c>
      <x:c r="B110" s="13" t="str">
        <x:v>Un nom qui revient</x:v>
      </x:c>
      <x:c r="C110" s="13" t="str">
        <x:v>O3</x:v>
      </x:c>
      <x:c r="D110" s="13" t="str">
        <x:v>VI — Ce qui demeure</x:v>
      </x:c>
      <x:c r="E110" s="13" t="str">
        <x:v>Elder</x:v>
      </x:c>
      <x:c r="F110" s="13" t="str">
        <x:v>O3-M32 résolue ; lire son résultat réel (réussite, issue partielle, refus ou échec) pour adapter les personnages et les objets présents.</x:v>
      </x:c>
      <x:c r="G110" s="13" t="str">
        <x:v>Fin de voie déjà verrouillée ; prolongement facultatif accessible lorsque le rang commun indiqué est obtenu. Les relations, blessures, absences et objets affichés proviennent de l’état de partie ; aucun partenaire n’est recréé par la scène.</x:v>
      </x:c>
      <x:c r="H110" s="13" t="str">
        <x:v>Une nouvelle information permet enfin d’identifier un fragment resté inconnu. Le joueur confronte la trace aux anciens relevés, contacte les personnes concernées et déplace la pièce vers sa garde choisie. La révélation concerne une identité, pas une résurrection.</x:v>
      </x:c>
      <x:c r="I110" s="13" t="str">
        <x:v>Organiser une remise privée ou une présentation limitée laisse les proches choisir leur exposition.</x:v>
      </x:c>
      <x:c r="J110" s="13" t="str">
        <x:v>Une comparaison insuffisante conserve l’hypothèse ouverte et ne force pas une annonce.</x:v>
      </x:c>
      <x:c r="K110" s="13" t="str">
        <x:v>Enregistrer O3-M33.resolved séparément de .success, puis O3-M33.choice, les observations et les transferts réellement accomplis. Le registre est corrigé avec la source et la date de découverte ; les pertes confirmées restent telles quelles. Ne jamais modifier O3.endingId.</x:v>
      </x:c>
      <x:c r="L110" s="13" t="str">
        <x:v>Les rangs Elder et Ancient viennent du parcours commun. Le prolongement conserve exactement la fin exclusive choisie.</x:v>
      </x:c>
      <x:c r="M110" s="13" t="str">
        <x:v>Reconstitution documentée V4 — nouvelle rédaction V5</x:v>
      </x:c>
    </x:row>
    <x:row r="111" ht="102" customHeight="1">
      <x:c r="A111" s="14" t="str">
        <x:v>O3-M34</x:v>
      </x:c>
      <x:c r="B111" s="14" t="str">
        <x:v>La halte des nouveaux venus</x:v>
      </x:c>
      <x:c r="C111" s="14" t="str">
        <x:v>O3</x:v>
      </x:c>
      <x:c r="D111" s="14" t="str">
        <x:v>VI — Ce qui demeure</x:v>
      </x:c>
      <x:c r="E111" s="14" t="str">
        <x:v>Ancient</x:v>
      </x:c>
      <x:c r="F111" s="14" t="str">
        <x:v>O3-M33 résolue ; même fin exclusive conservée ; rang Ancient commun acquis.</x:v>
      </x:c>
      <x:c r="G111" s="14" t="str">
        <x:v>Fin de voie déjà verrouillée ; prolongement facultatif accessible lorsque le rang commun indiqué est obtenu. Les relations, blessures, absences et objets affichés proviennent de l’état de partie ; aucun partenaire n’est recréé par la scène.</x:v>
      </x:c>
      <x:c r="H111" s="14" t="str">
        <x:v>Ancient acquis, des voyageurs d’une autre communauté cherchent une halte après leur propre incident. Le joueur accompagne leur arrivée, ouvre un passage et présente les services disponibles selon la fin d’Elite. Ils ne deviennent pas les remplaçants des disparus.</x:v>
      </x:c>
      <x:c r="I111" s="14" t="str">
        <x:v>Offrir un accueil court ou orienter vers un lieu mieux adapté produit des relations différentes.</x:v>
      </x:c>
      <x:c r="J111" s="14" t="str">
        <x:v>Un lieu plein propose une autre adresse réelle et un trajet, sans logement invisible ajouté hors capacité.</x:v>
      </x:c>
      <x:c r="K111" s="14" t="str">
        <x:v>Enregistrer O3-M34.resolved séparément de .success, puis O3-M34.choice, les observations et les transferts réellement accomplis. L’expérience passée nourrit une capacité d’accueil sans imposer une communauté unique. Ne jamais modifier O3.endingId.</x:v>
      </x:c>
      <x:c r="L111" s="14" t="str">
        <x:v>Les rangs Elder et Ancient viennent du parcours commun. Le prolongement conserve exactement la fin exclusive choisie.</x:v>
      </x:c>
      <x:c r="M111" s="14" t="str">
        <x:v>Reconstitution documentée V4 — nouvelle rédaction V5</x:v>
      </x:c>
    </x:row>
    <x:row r="112" ht="102" customHeight="1">
      <x:c r="A112" s="13" t="str">
        <x:v>O3-M35</x:v>
      </x:c>
      <x:c r="B112" s="13" t="str">
        <x:v>La chanson change encore</x:v>
      </x:c>
      <x:c r="C112" s="13" t="str">
        <x:v>O3</x:v>
      </x:c>
      <x:c r="D112" s="13" t="str">
        <x:v>VI — Ce qui demeure</x:v>
      </x:c>
      <x:c r="E112" s="13" t="str">
        <x:v>Ancient</x:v>
      </x:c>
      <x:c r="F112" s="13" t="str">
        <x:v>O3-M34 résolue ; lire son résultat réel (réussite, issue partielle, refus ou échec) pour adapter les personnages et les objets présents.</x:v>
      </x:c>
      <x:c r="G112" s="13" t="str">
        <x:v>Fin de voie déjà verrouillée ; prolongement facultatif accessible lorsque le rang commun indiqué est obtenu. Les relations, blessures, absences et objets affichés proviennent de l’état de partie ; aucun partenaire n’est recréé par la scène.</x:v>
      </x:c>
      <x:c r="H112" s="13" t="str">
        <x:v>Une nouvelle génération transforme le chant reconstruit par Tava. Le joueur entend la variation dans une cour, aide à suspendre les instruments puis compare les versions avec les personnes qui le souhaitent. La tradition continue de vivre.</x:v>
      </x:c>
      <x:c r="I112" s="13" t="str">
        <x:v>Conserver les deux versions ou jouer leur réponse alternée change la célébration finale.</x:v>
      </x:c>
      <x:c r="J112" s="13" t="str">
        <x:v>Une répétition interrompue peut reprendre ; aucun score parfait n’est exigé pour accepter la nouvelle chanson.</x:v>
      </x:c>
      <x:c r="K112" s="13" t="str">
        <x:v>Enregistrer O3-M35.resolved séparément de .success, puis O3-M35.choice, les observations et les transferts réellement accomplis. La transformation est assumée et ne falsifie pas les archives de l’ancienne version. Ne jamais modifier O3.endingId.</x:v>
      </x:c>
      <x:c r="L112" s="13" t="str">
        <x:v>Les rangs Elder et Ancient viennent du parcours commun. Le prolongement conserve exactement la fin exclusive choisie.</x:v>
      </x:c>
      <x:c r="M112" s="13" t="str">
        <x:v>Reconstitution documentée V4 — nouvelle rédaction V5</x:v>
      </x:c>
    </x:row>
    <x:row r="113" ht="117" customHeight="1">
      <x:c r="A113" s="14" t="str">
        <x:v>O3-M36</x:v>
      </x:c>
      <x:c r="B113" s="14" t="str">
        <x:v>Les routes après moi</x:v>
      </x:c>
      <x:c r="C113" s="14" t="str">
        <x:v>O3</x:v>
      </x:c>
      <x:c r="D113" s="14" t="str">
        <x:v>VI — Ce qui demeure</x:v>
      </x:c>
      <x:c r="E113" s="14" t="str">
        <x:v>Ancient</x:v>
      </x:c>
      <x:c r="F113" s="14" t="str">
        <x:v>O3-M35 résolue ; lire son résultat réel (réussite, issue partielle, refus ou échec) pour adapter les personnages et les objets présents.</x:v>
      </x:c>
      <x:c r="G113" s="14" t="str">
        <x:v>Fin de voie déjà verrouillée ; prolongement facultatif accessible lorsque le rang commun indiqué est obtenu. Les relations, blessures, absences et objets affichés proviennent de l’état de partie ; aucun partenaire n’est recréé par la scène.</x:v>
      </x:c>
      <x:c r="H113" s="14" t="str">
        <x:v>Le dernier parcours visite les lieux issus de la fin choisie. Le joueur retire une borne devenue inutile, en renforce une autre et transmet les indications à un volontaire. Des personnes vivent désormais sans attendre sa présence à chaque décision.</x:v>
      </x:c>
      <x:c r="I113" s="14" t="str">
        <x:v>Accompagner une dernière visite ou laisser le nouveau guide mener choisit le geste de transmission.</x:v>
      </x:c>
      <x:c r="J113" s="14" t="str">
        <x:v>La visite peut être rejouée pour observer le monde, sans réattribuer les objets ou annuler les départs.</x:v>
      </x:c>
      <x:c r="K113" s="14" t="str">
        <x:v>Enregistrer O3-M36.resolved séparément de .success, puis O3-M36.choice, les observations et les transferts réellement accomplis. Le réseau, le foyer ou les archives continue avec ses participants ; la fin exclusive n’est pas remplacée. Ne jamais modifier O3.endingId.</x:v>
      </x:c>
      <x:c r="L113" s="14" t="str">
        <x:v>Les rangs Elder et Ancient viennent du parcours commun. Le prolongement conserve exactement la fin exclusive choisie.</x:v>
      </x:c>
      <x:c r="M113" s="14" t="str">
        <x:v>Reconstitution documentée V4 — nouvelle rédaction V5</x:v>
      </x:c>
    </x:row>
    <x:row r="114" ht="102" customHeight="1">
      <x:c r="A114" s="13" t="str">
        <x:v>O4-M01</x:v>
      </x:c>
      <x:c r="B114" s="13" t="str">
        <x:v>Le nom interrompu</x:v>
      </x:c>
      <x:c r="C114" s="13" t="str">
        <x:v>O4</x:v>
      </x:c>
      <x:c r="D114" s="13" t="str">
        <x:v>I — Le premier cercle</x:v>
      </x:c>
      <x:c r="E114" s="13" t="str">
        <x:v>Youngling</x:v>
      </x:c>
      <x:c r="F114" s="13" t="str">
        <x:v>Voie O4 choisie ; prologue commun terminé ; aucune mission de voie résolue.</x:v>
      </x:c>
      <x:c r="G114" s="13" t="str">
        <x:v>Homeworld ; prologue commun joué ; aucune mobilité interstellaire. Les relations, blessures, absences et objets affichés proviennent de l’état de partie ; aucun partenaire n’est recréé par la scène.</x:v>
      </x:c>
      <x:c r="H114" s="13" t="str">
        <x:v>Dans la cour, un adulte cesse de saluer après avoir entendu le nom du joueur. L’enfant rejoint l’instructeur par un parcours de barres et de sacs, puis demande pourquoi le salut a changé. L’instructeur distingue un enfant présent d’une histoire ancienne.</x:v>
      </x:c>
      <x:c r="I114" s="13" t="str">
        <x:v>Interroger le parent Drek ou demander à l’instructeur de raconter ce qu’il sait ouvre deux points de vue.</x:v>
      </x:c>
      <x:c r="J114" s="13" t="str">
        <x:v>Une conversation peut être différée ; le joueur conserve un adulte de confiance disponible au retour.</x:v>
      </x:c>
      <x:c r="K114" s="13" t="str">
        <x:v>Enregistrer O4-M01.resolved séparément de .success, puis O4-M01.choice, les observations et les transferts réellement accomplis. La réputation familiale existe mais ne retire ni formation ni droit d’être entendu.</x:v>
      </x:c>
      <x:c r="L114" s="13" t="str">
        <x:v>Le combat d’ouverture, la cohorte et l’accès initial à la ville appartiennent à R2-M001..006.</x:v>
      </x:c>
      <x:c r="M114" s="13" t="str">
        <x:v>Reconstitution documentée V4 — nouvelle rédaction V5</x:v>
      </x:c>
    </x:row>
    <x:row r="115" ht="102" customHeight="1">
      <x:c r="A115" s="14" t="str">
        <x:v>O4-M02</x:v>
      </x:c>
      <x:c r="B115" s="14" t="str">
        <x:v>La pierre retournée</x:v>
      </x:c>
      <x:c r="C115" s="14" t="str">
        <x:v>O4</x:v>
      </x:c>
      <x:c r="D115" s="14" t="str">
        <x:v>I — Le premier cercle</x:v>
      </x:c>
      <x:c r="E115" s="14" t="str">
        <x:v>Youngling</x:v>
      </x:c>
      <x:c r="F115" s="14" t="str">
        <x:v>O4-M01 résolue ; lire son résultat réel (réussite, issue partielle, refus ou échec) pour adapter les personnages et les objets présents.</x:v>
      </x:c>
      <x:c r="G115" s="14" t="str">
        <x:v>Homeworld ; prologue commun joué ; aucune mobilité interstellaire. Les relations, blessures, absences et objets affichés proviennent de l’état de partie ; aucun partenaire n’est recréé par la scène.</x:v>
      </x:c>
      <x:c r="H115" s="14" t="str">
        <x:v>Drek cache une petite plaque portant le nom de l’ancêtre. Le joueur la retrouve derrière un support et peut comparer ses marques à celles d’un monument public. Une partie du récit est masquée, sans qu’on sache encore précisément laquelle.</x:v>
      </x:c>
      <x:c r="I115" s="14" t="str">
        <x:v>Remettre la plaque à Drek ou demander une lecture à l’archive règle la première démarche.</x:v>
      </x:c>
      <x:c r="J115" s="14" t="str">
        <x:v>Une lecture partielle laisse les signes non reconnus visibles et accessibles pour un examen ultérieur.</x:v>
      </x:c>
      <x:c r="K115" s="14" t="str">
        <x:v>Enregistrer O4-M02.resolved séparément de .success, puis O4-M02.choice, les observations et les transferts réellement accomplis. L’objet reste dans une garde claire ; l’enquête commence sans déclarer le joueur coupable.</x:v>
      </x:c>
      <x:c r="L115" s="14" t="str">
        <x:v>Le combat d’ouverture, la cohorte et l’accès initial à la ville appartiennent à R2-M001..006.</x:v>
      </x:c>
      <x:c r="M115" s="14" t="str">
        <x:v>Reconstitution documentée V4 — nouvelle rédaction V5</x:v>
      </x:c>
    </x:row>
    <x:row r="116" ht="102" customHeight="1">
      <x:c r="A116" s="13" t="str">
        <x:v>O4-M03</x:v>
      </x:c>
      <x:c r="B116" s="13" t="str">
        <x:v>Le jeu des cibles liées</x:v>
      </x:c>
      <x:c r="C116" s="13" t="str">
        <x:v>O4</x:v>
      </x:c>
      <x:c r="D116" s="13" t="str">
        <x:v>I — Le premier cercle</x:v>
      </x:c>
      <x:c r="E116" s="13" t="str">
        <x:v>Youngling</x:v>
      </x:c>
      <x:c r="F116" s="13" t="str">
        <x:v>O4-M02 résolue ; lire son résultat réel (réussite, issue partielle, refus ou échec) pour adapter les personnages et les objets présents.</x:v>
      </x:c>
      <x:c r="G116" s="13" t="str">
        <x:v>Homeworld ; prologue commun joué ; aucune mobilité interstellaire. Les relations, blessures, absences et objets affichés proviennent de l’état de partie ; aucun partenaire n’est recréé par la scène.</x:v>
      </x:c>
      <x:c r="H116" s="13" t="str">
        <x:v>Un exercice distingue des cibles mobiles de mannequins retenus par des attaches. Le joueur doit arrêter son geste lorsque le signal montre qu’une cible n’a plus la capacité de riposter. Un camarade évoque maladroitement l’histoire familiale.</x:v>
      </x:c>
      <x:c r="I116" s="13" t="str">
        <x:v>Expliquer le geste au camarade ou demander une médiation transforme l’incident de cohorte.</x:v>
      </x:c>
      <x:c r="J116" s="13" t="str">
        <x:v>Une erreur arrête le dispositif, montre le signal et permet un nouvel essai sans humiliation publique.</x:v>
      </x:c>
      <x:c r="K116" s="13" t="str">
        <x:v>Enregistrer O4-M03.resolved séparément de .success, puis O4-M03.choice, les observations et les transferts réellement accomplis. Le joueur apprend une règle locale d’exercice par l’action, sans que l’ancêtre soit encore entièrement jugé dans la scène.</x:v>
      </x:c>
      <x:c r="L116" s="13" t="str">
        <x:v>Le combat d’ouverture, la cohorte et l’accès initial à la ville appartiennent à R2-M001..006.</x:v>
      </x:c>
      <x:c r="M116" s="13" t="str">
        <x:v>Reconstitution documentée V4 — nouvelle rédaction V5</x:v>
      </x:c>
    </x:row>
    <x:row r="117" ht="102" customHeight="1">
      <x:c r="A117" s="14" t="str">
        <x:v>O4-M04</x:v>
      </x:c>
      <x:c r="B117" s="14" t="str">
        <x:v>La question d’Isha</x:v>
      </x:c>
      <x:c r="C117" s="14" t="str">
        <x:v>O4</x:v>
      </x:c>
      <x:c r="D117" s="14" t="str">
        <x:v>I — Le premier cercle</x:v>
      </x:c>
      <x:c r="E117" s="14" t="str">
        <x:v>Youngling</x:v>
      </x:c>
      <x:c r="F117" s="14" t="str">
        <x:v>O4-M03 résolue ; lire son résultat réel (réussite, issue partielle, refus ou échec) pour adapter les personnages et les objets présents.</x:v>
      </x:c>
      <x:c r="G117" s="14" t="str">
        <x:v>Homeworld ; prologue commun joué ; aucune mobilité interstellaire. Les relations, blessures, absences et objets affichés proviennent de l’état de partie ; aucun partenaire n’est recréé par la scène.</x:v>
      </x:c>
      <x:c r="H117" s="14" t="str">
        <x:v>Isha, issue d’une famille lésée, refuse une partie avec le joueur puis accepte de partager un passage d’escalade. Elle précise que sa colère vise une histoire réelle, pas les gestes encore inconnus de l’enfant. Les deux doivent tenir un appui à tour de rôle.</x:v>
      </x:c>
      <x:c r="I117" s="14" t="str">
        <x:v>Écouter son récit ou proposer de reparler après l’exercice change le rythme du premier lien.</x:v>
      </x:c>
      <x:c r="J117" s="14" t="str">
        <x:v>Un refus de discussion garde le parcours coopératif accessible si les deux veulent le terminer.</x:v>
      </x:c>
      <x:c r="K117" s="14" t="str">
        <x:v>Enregistrer O4-M04.resolved séparément de .success, puis O4-M04.choice, les observations et les transferts réellement accomplis. Une relation possible existe sans pardon demandé d’avance ni hostilité obligatoire pour toujours.</x:v>
      </x:c>
      <x:c r="L117" s="14" t="str">
        <x:v>Le combat d’ouverture, la cohorte et l’accès initial à la ville appartiennent à R2-M001..006.</x:v>
      </x:c>
      <x:c r="M117" s="14" t="str">
        <x:v>Reconstitution documentée V4 — nouvelle rédaction V5</x:v>
      </x:c>
    </x:row>
    <x:row r="118" ht="102" customHeight="1">
      <x:c r="A118" s="13" t="str">
        <x:v>O4-M05</x:v>
      </x:c>
      <x:c r="B118" s="13" t="str">
        <x:v>Le récit qui ne tient pas</x:v>
      </x:c>
      <x:c r="C118" s="13" t="str">
        <x:v>O4</x:v>
      </x:c>
      <x:c r="D118" s="13" t="str">
        <x:v>I — Le premier cercle</x:v>
      </x:c>
      <x:c r="E118" s="13" t="str">
        <x:v>Youngling</x:v>
      </x:c>
      <x:c r="F118" s="13" t="str">
        <x:v>O4-M04 résolue ; lire son résultat réel (réussite, issue partielle, refus ou échec) pour adapter les personnages et les objets présents.</x:v>
      </x:c>
      <x:c r="G118" s="13" t="str">
        <x:v>Homeworld ; prologue commun joué ; aucune mobilité interstellaire. Les relations, blessures, absences et objets affichés proviennent de l’état de partie ; aucun partenaire n’est recréé par la scène.</x:v>
      </x:c>
      <x:c r="H118" s="13" t="str">
        <x:v>Drek raconte que l’ancêtre a seulement vaincu des ennemis dangereux. Sur une maquette d’exercice, le joueur constate qu’une image ancienne montre des attaches encore fermées. Il ne peut pas résoudre l’affaire mais sait désormais poser une question précise.</x:v>
      </x:c>
      <x:c r="I118" s="13" t="str">
        <x:v>Montrer le détail à Drek ou le faire examiner par Saer, archiviste local, déclenche deux réactions.</x:v>
      </x:c>
      <x:c r="J118" s="13" t="str">
        <x:v>Une image trop abîmée peut être comparée à une autre copie, avec le manque clairement indiqué.</x:v>
      </x:c>
      <x:c r="K118" s="13" t="str">
        <x:v>Enregistrer O4-M05.resolved séparément de .success, puis O4-M05.choice, les observations et les transferts réellement accomplis. Le doute porte sur un élément matériel et non sur une intuition magique.</x:v>
      </x:c>
      <x:c r="L118" s="13" t="str">
        <x:v>Le combat d’ouverture, la cohorte et l’accès initial à la ville appartiennent à R2-M001..006.</x:v>
      </x:c>
      <x:c r="M118" s="13" t="str">
        <x:v>Reconstitution documentée V4 — nouvelle rédaction V5</x:v>
      </x:c>
    </x:row>
    <x:row r="119" ht="102" customHeight="1">
      <x:c r="A119" s="14" t="str">
        <x:v>O4-M06</x:v>
      </x:c>
      <x:c r="B119" s="14" t="str">
        <x:v>Mon geste aujourd’hui</x:v>
      </x:c>
      <x:c r="C119" s="14" t="str">
        <x:v>O4</x:v>
      </x:c>
      <x:c r="D119" s="14" t="str">
        <x:v>I — Le premier cercle</x:v>
      </x:c>
      <x:c r="E119" s="14" t="str">
        <x:v>Youngling</x:v>
      </x:c>
      <x:c r="F119" s="14" t="str">
        <x:v>O4-M05 résolue ; lire son résultat réel (réussite, issue partielle, refus ou échec) pour adapter les personnages et les objets présents.</x:v>
      </x:c>
      <x:c r="G119" s="14" t="str">
        <x:v>Homeworld ; prologue commun joué ; aucune mobilité interstellaire. Les relations, blessures, absences et objets affichés proviennent de l’état de partie ; aucun partenaire n’est recréé par la scène.</x:v>
      </x:c>
      <x:c r="H119" s="14" t="str">
        <x:v>Un petit animal de charge s’échappe près du marché. Le joueur ferme une barrière, détourne sa course et aide la propriétaire à le calmer. Elle reconnaît le service sans faire du jeune le porte-parole de tous ses ancêtres.</x:v>
      </x:c>
      <x:c r="I119" s="14" t="str">
        <x:v>Accepter le remerciement simplement ou expliquer son nom prépare la manière de se présenter.</x:v>
      </x:c>
      <x:c r="J119" s="14" t="str">
        <x:v>Si l’animal passe la première barrière, une seconde boucle permet de le rejoindre avec la propriétaire.</x:v>
      </x:c>
      <x:c r="K119" s="14" t="str">
        <x:v>Enregistrer O4-M06.resolved séparément de .success, puis O4-M06.choice, les observations et les transferts réellement accomplis. Une première réputation personnelle est enregistrée sur un acte observé.</x:v>
      </x:c>
      <x:c r="L119" s="14" t="str">
        <x:v>Le combat d’ouverture, la cohorte et l’accès initial à la ville appartiennent à R2-M001..006.</x:v>
      </x:c>
      <x:c r="M119" s="14" t="str">
        <x:v>Reconstitution documentée V4 — nouvelle rédaction V5</x:v>
      </x:c>
    </x:row>
    <x:row r="120" ht="102" customHeight="1">
      <x:c r="A120" s="13" t="str">
        <x:v>O4-M07</x:v>
      </x:c>
      <x:c r="B120" s="13" t="str">
        <x:v>La lame sous le tissu</x:v>
      </x:c>
      <x:c r="C120" s="13" t="str">
        <x:v>O4</x:v>
      </x:c>
      <x:c r="D120" s="13" t="str">
        <x:v>II — Apprendre sa manière</x:v>
      </x:c>
      <x:c r="E120" s="13" t="str">
        <x:v>Unblooded</x:v>
      </x:c>
      <x:c r="F120" s="13" t="str">
        <x:v>O4-M06 résolue ; lire son résultat réel (réussite, issue partielle, refus ou échec) pour adapter les personnages et les objets présents.</x:v>
      </x:c>
      <x:c r="G120" s="13" t="str">
        <x:v>Homeworld ; formation commune Unblooded ouverte ; équipement effectivement acquis. Les relations, blessures, absences et objets affichés proviennent de l’état de partie ; aucun partenaire n’est recréé par la scène.</x:v>
      </x:c>
      <x:c r="H120" s="13" t="str">
        <x:v>Unblooded, le joueur découvre l’arme de l’ancêtre emballée dans une réserve familiale. Un textile coincé dans sa garde possède un motif correspondant aux victimes du récit. L’inspection utilise lumière, orientation et comparaison sur un support d’atelier.</x:v>
      </x:c>
      <x:c r="I120" s="13" t="str">
        <x:v>Conserver l’arme en dépôt ou demander immédiatement un examen neutre change sa chaîne de garde.</x:v>
      </x:c>
      <x:c r="J120" s="13" t="str">
        <x:v>Une pièce bloquée reste en place jusqu’à un outil adapté, sans arracher l’indice pour terminer l’étape.</x:v>
      </x:c>
      <x:c r="K120" s="13" t="str">
        <x:v>Enregistrer O4-M07.resolved séparément de .success, puis O4-M07.choice, les observations et les transferts réellement accomplis. La piste devient documentée ; posséder l’arme ne confère aucun mérite ni culpabilité au joueur.</x:v>
      </x:c>
      <x:c r="L120" s="13" t="str">
        <x:v>La formation aux outils et les accès régionaux sont lus dans R2-M007..014, jamais accordés par cette voie.</x:v>
      </x:c>
      <x:c r="M120" s="13" t="str">
        <x:v>Reconstitution documentée V4 — nouvelle rédaction V5</x:v>
      </x:c>
    </x:row>
    <x:row r="121" ht="102" customHeight="1">
      <x:c r="A121" s="14" t="str">
        <x:v>O4-M08</x:v>
      </x:c>
      <x:c r="B121" s="14" t="str">
        <x:v>La piste d’une fuite</x:v>
      </x:c>
      <x:c r="C121" s="14" t="str">
        <x:v>O4</x:v>
      </x:c>
      <x:c r="D121" s="14" t="str">
        <x:v>II — Apprendre sa manière</x:v>
      </x:c>
      <x:c r="E121" s="14" t="str">
        <x:v>Unblooded</x:v>
      </x:c>
      <x:c r="F121" s="14" t="str">
        <x:v>O4-M07 résolue ; lire son résultat réel (réussite, issue partielle, refus ou échec) pour adapter les personnages et les objets présents.</x:v>
      </x:c>
      <x:c r="G121" s="14" t="str">
        <x:v>Homeworld ; formation commune Unblooded ouverte ; équipement effectivement acquis. Les relations, blessures, absences et objets affichés proviennent de l’état de partie ; aucun partenaire n’est recréé par la scène.</x:v>
      </x:c>
      <x:c r="H121" s="14" t="str">
        <x:v>Le joueur suit l’ancien trajet de prisonniers échappés dans une carrière du Homeworld. Les marques montrent une course depuis un enclos vers une issue étroite. Un exercice de terrain permet de comparer cette fuite à une poursuite entre adversaires équipés.</x:v>
      </x:c>
      <x:c r="I121" s="14" t="str">
        <x:v>Relever les traces de l’enclos ou chercher d’abord le point d’interception change l’ordre de l’enquête.</x:v>
      </x:c>
      <x:c r="J121" s="14" t="str">
        <x:v>Une portion effondrée oblige à observer depuis un autre plan et reste signalée comme non parcourue.</x:v>
      </x:c>
      <x:c r="K121" s="14" t="str">
        <x:v>Enregistrer O4-M08.resolved séparément de .success, puis O4-M08.choice, les observations et les transferts réellement accomplis. Le contexte contraint des victimes se précise ; leur statut n’est pas réécrit pour rendre la chasse honorable.</x:v>
      </x:c>
      <x:c r="L121" s="14" t="str">
        <x:v>La formation aux outils et les accès régionaux sont lus dans R2-M007..014, jamais accordés par cette voie.</x:v>
      </x:c>
      <x:c r="M121" s="14" t="str">
        <x:v>Reconstitution documentée V4 — nouvelle rédaction V5</x:v>
      </x:c>
    </x:row>
    <x:row r="122" ht="102" customHeight="1">
      <x:c r="A122" s="13" t="str">
        <x:v>O4-M09</x:v>
      </x:c>
      <x:c r="B122" s="13" t="str">
        <x:v>La colère sur le marché</x:v>
      </x:c>
      <x:c r="C122" s="13" t="str">
        <x:v>O4</x:v>
      </x:c>
      <x:c r="D122" s="13" t="str">
        <x:v>II — Apprendre sa manière</x:v>
      </x:c>
      <x:c r="E122" s="13" t="str">
        <x:v>Unblooded</x:v>
      </x:c>
      <x:c r="F122" s="13" t="str">
        <x:v>O4-M08 résolue ; lire son résultat réel (réussite, issue partielle, refus ou échec) pour adapter les personnages et les objets présents.</x:v>
      </x:c>
      <x:c r="G122" s="13" t="str">
        <x:v>Homeworld ; formation commune Unblooded ouverte ; équipement effectivement acquis. Les relations, blessures, absences et objets affichés proviennent de l’état de partie ; aucun partenaire n’est recréé par la scène.</x:v>
      </x:c>
      <x:c r="H122" s="13" t="str">
        <x:v>Un chasseur provoque le joueur en public puis renverse un présentoir appartenant à une tierce personne. La scène donne une parade, un recul et une cloche d’appel. Le joueur peut contenir l’agresseur tout en évitant que le conflit atteigne les passants.</x:v>
      </x:c>
      <x:c r="I122" s="13" t="str">
        <x:v>Le désarmer sur place ou rejoindre les gardes avec les témoins modifie la résolution locale.</x:v>
      </x:c>
      <x:c r="J122" s="13" t="str">
        <x:v>Une défaite mène à l’intervention des gardes et à une réparation du présentoir, pas à une nouvelle culpabilité héréditaire.</x:v>
      </x:c>
      <x:c r="K122" s="13" t="str">
        <x:v>Enregistrer O4-M09.resolved séparément de .success, puis O4-M09.choice, les observations et les transferts réellement accomplis. Le comportement actuel du joueur est jugé séparément de l’ancienne faute familiale.</x:v>
      </x:c>
      <x:c r="L122" s="13" t="str">
        <x:v>La formation aux outils et les accès régionaux sont lus dans R2-M007..014, jamais accordés par cette voie.</x:v>
      </x:c>
      <x:c r="M122" s="13" t="str">
        <x:v>Reconstitution documentée V4 — nouvelle rédaction V5</x:v>
      </x:c>
    </x:row>
    <x:row r="123" ht="102" customHeight="1">
      <x:c r="A123" s="14" t="str">
        <x:v>O4-M10</x:v>
      </x:c>
      <x:c r="B123" s="14" t="str">
        <x:v>La voix du témoin transmis</x:v>
      </x:c>
      <x:c r="C123" s="14" t="str">
        <x:v>O4</x:v>
      </x:c>
      <x:c r="D123" s="14" t="str">
        <x:v>II — Apprendre sa manière</x:v>
      </x:c>
      <x:c r="E123" s="14" t="str">
        <x:v>Unblooded</x:v>
      </x:c>
      <x:c r="F123" s="14" t="str">
        <x:v>O4-M09 résolue ; lire son résultat réel (réussite, issue partielle, refus ou échec) pour adapter les personnages et les objets présents.</x:v>
      </x:c>
      <x:c r="G123" s="14" t="str">
        <x:v>Homeworld ; formation commune Unblooded ouverte ; équipement effectivement acquis. Les relations, blessures, absences et objets affichés proviennent de l’état de partie ; aucun partenaire n’est recréé par la scène.</x:v>
      </x:c>
      <x:c r="H123" s="14" t="str">
        <x:v>Une descendante conserve le récit d’un survivant ancien dans une série de marques et d’objets. Le joueur l’aide à ouvrir un coffret et compare l’ordre des pièces à la géographie de la carrière. Elle précise ce qu’elle tient du témoignage et ce qu’elle ignore.</x:v>
      </x:c>
      <x:c r="I123" s="14" t="str">
        <x:v>Enregistrer sa version complète ou conserver seulement les passages autorisés respecte sa participation.</x:v>
      </x:c>
      <x:c r="J123" s="14" t="str">
        <x:v>Une confusion d’ordre se corrige avec elle, sans réécrire silencieusement ses paroles.</x:v>
      </x:c>
      <x:c r="K123" s="14" t="str">
        <x:v>Enregistrer O4-M10.resolved séparément de .success, puis O4-M10.choice, les observations et les transferts réellement accomplis. Le témoignage devient une source située ; il ne prétend pas que la descendante a vécu les événements.</x:v>
      </x:c>
      <x:c r="L123" s="14" t="str">
        <x:v>La formation aux outils et les accès régionaux sont lus dans R2-M007..014, jamais accordés par cette voie.</x:v>
      </x:c>
      <x:c r="M123" s="14" t="str">
        <x:v>Reconstitution documentée V4 — nouvelle rédaction V5</x:v>
      </x:c>
    </x:row>
    <x:row r="124" ht="102" customHeight="1">
      <x:c r="A124" s="13" t="str">
        <x:v>O4-M11</x:v>
      </x:c>
      <x:c r="B124" s="13" t="str">
        <x:v>La proposition de Drek</x:v>
      </x:c>
      <x:c r="C124" s="13" t="str">
        <x:v>O4</x:v>
      </x:c>
      <x:c r="D124" s="13" t="str">
        <x:v>II — Apprendre sa manière</x:v>
      </x:c>
      <x:c r="E124" s="13" t="str">
        <x:v>Unblooded</x:v>
      </x:c>
      <x:c r="F124" s="13" t="str">
        <x:v>O4-M10 résolue ; lire son résultat réel (réussite, issue partielle, refus ou échec) pour adapter les personnages et les objets présents.</x:v>
      </x:c>
      <x:c r="G124" s="13" t="str">
        <x:v>Homeworld ; formation commune Unblooded ouverte ; équipement effectivement acquis. Les relations, blessures, absences et objets affichés proviennent de l’état de partie ; aucun partenaire n’est recréé par la scène.</x:v>
      </x:c>
      <x:c r="H124" s="13" t="str">
        <x:v>Drek veut faire disparaître le textile compromettant. Le joueur le rejoint dans l’atelier, récupère le contenant avant son déplacement et peut poser l’arme sur un support verrouillable. La tension familiale devient une séquence d’espace et d’objet.</x:v>
      </x:c>
      <x:c r="I124" s="13" t="str">
        <x:v>Garder la pièce chez un tiers ou convaincre Drek de la laisser visible change la confiance et la garde.</x:v>
      </x:c>
      <x:c r="J124" s="13" t="str">
        <x:v>Si Drek emporte le contenant, une courte poursuite au dépôt permet sa récupération avec des témoins différents.</x:v>
      </x:c>
      <x:c r="K124" s="13" t="str">
        <x:v>Enregistrer O4-M11.resolved séparément de .success, puis O4-M11.choice, les observations et les transferts réellement accomplis. Le refus de dissimulation constitue un choix présent ; l’ancêtre reste responsable de sa faute ancienne.</x:v>
      </x:c>
      <x:c r="L124" s="13" t="str">
        <x:v>La formation aux outils et les accès régionaux sont lus dans R2-M007..014, jamais accordés par cette voie.</x:v>
      </x:c>
      <x:c r="M124" s="13" t="str">
        <x:v>Reconstitution documentée V4 — nouvelle rédaction V5</x:v>
      </x:c>
    </x:row>
    <x:row r="125" ht="102" customHeight="1">
      <x:c r="A125" s="14" t="str">
        <x:v>O4-M12</x:v>
      </x:c>
      <x:c r="B125" s="14" t="str">
        <x:v>Un duel sans dette ancienne</x:v>
      </x:c>
      <x:c r="C125" s="14" t="str">
        <x:v>O4</x:v>
      </x:c>
      <x:c r="D125" s="14" t="str">
        <x:v>II — Apprendre sa manière</x:v>
      </x:c>
      <x:c r="E125" s="14" t="str">
        <x:v>Unblooded</x:v>
      </x:c>
      <x:c r="F125" s="14" t="str">
        <x:v>O4-M11 résolue ; lire son résultat réel (réussite, issue partielle, refus ou échec) pour adapter les personnages et les objets présents.</x:v>
      </x:c>
      <x:c r="G125" s="14" t="str">
        <x:v>Homeworld ; formation commune Unblooded ouverte ; équipement effectivement acquis. Les relations, blessures, absences et objets affichés proviennent de l’état de partie ; aucun partenaire n’est recréé par la scène.</x:v>
      </x:c>
      <x:c r="H125" s="14" t="str">
        <x:v>Isha propose un duel d’exercice pour connaître le joueur par son style. Les limites sont fixées au sol, les outils adaptés et le signal d’arrêt montré. L’issue n’absout personne ; elle crée une expérience personnelle entre les deux personnages.</x:v>
      </x:c>
      <x:c r="I125" s="14" t="str">
        <x:v>Échanger ensuite les techniques ou garder une relation respectueuse mais distante nuance le lien.</x:v>
      </x:c>
      <x:c r="J125" s="14" t="str">
        <x:v>La défaite reste un résultat valable ; une revanche facultative ne remplace pas la scène de discussion.</x:v>
      </x:c>
      <x:c r="K125" s="14" t="str">
        <x:v>Enregistrer O4-M12.resolved séparément de .success, puis O4-M12.choice, les observations et les transferts réellement accomplis. Le résultat du duel est distinct du dossier historique et des réparations encore possibles.</x:v>
      </x:c>
      <x:c r="L125" s="14" t="str">
        <x:v>La formation aux outils et les accès régionaux sont lus dans R2-M007..014, jamais accordés par cette voie.</x:v>
      </x:c>
      <x:c r="M125" s="14" t="str">
        <x:v>Reconstitution documentée V4 — nouvelle rédaction V5</x:v>
      </x:c>
    </x:row>
    <x:row r="126" ht="102" customHeight="1">
      <x:c r="A126" s="13" t="str">
        <x:v>O4-M13</x:v>
      </x:c>
      <x:c r="B126" s="13" t="str">
        <x:v>La triade me voit agir</x:v>
      </x:c>
      <x:c r="C126" s="13" t="str">
        <x:v>O4</x:v>
      </x:c>
      <x:c r="D126" s="13" t="str">
        <x:v>III — Parmi les chasseurs</x:v>
      </x:c>
      <x:c r="E126" s="13" t="str">
        <x:v>Young Blood</x:v>
      </x:c>
      <x:c r="F126" s="13" t="str">
        <x:v>O4-M12 résolue ; lire son résultat réel (réussite, issue partielle, refus ou échec) pour adapter les personnages et les objets présents.</x:v>
      </x:c>
      <x:c r="G126" s="13" t="str">
        <x:v>Homeworld ; statut Young Blood déjà obtenu dans la campagne commune. Les relations, blessures, absences et objets affichés proviennent de l’état de partie ; aucun partenaire n’est recréé par la scène.</x:v>
      </x:c>
      <x:c r="H126" s="13" t="str">
        <x:v>Young Blood commun acquis, la cohorte prépare un exercice lié au rite partagé. Un partenaire hésite à confier un rôle au joueur à cause de son nom. Le parcours exige un signal visible et une couverture d’approche dont chacun peut constater l’exécution.</x:v>
      </x:c>
      <x:c r="I126" s="13" t="str">
        <x:v>Prendre le rôle exposé ou sécuriser un partenaire produit une confiance fondée sur une action différente.</x:v>
      </x:c>
      <x:c r="J126" s="13" t="str">
        <x:v>Un signal manqué ouvre une reprise de l’exercice, sans désigner automatiquement le nom familial comme cause.</x:v>
      </x:c>
      <x:c r="K126" s="13" t="str">
        <x:v>Enregistrer O4-M13.resolved séparément de .success, puis O4-M13.choice, les observations et les transferts réellement accomplis. La coopération actuelle ouvre la relation ; le rite commun n’est pas accordé par cet épisode.</x:v>
      </x:c>
      <x:c r="L126" s="13" t="str">
        <x:v>Quatza-Rij en triade, Temple des Trois Ombres sans armes énergétiques et retour de reconnaissance restent communs.</x:v>
      </x:c>
      <x:c r="M126" s="13" t="str">
        <x:v>Reconstitution documentée V4 — nouvelle rédaction V5</x:v>
      </x:c>
    </x:row>
    <x:row r="127" ht="102" customHeight="1">
      <x:c r="A127" s="14" t="str">
        <x:v>O4-M14</x:v>
      </x:c>
      <x:c r="B127" s="14" t="str">
        <x:v>Les attaches encore fermées</x:v>
      </x:c>
      <x:c r="C127" s="14" t="str">
        <x:v>O4</x:v>
      </x:c>
      <x:c r="D127" s="14" t="str">
        <x:v>III — Parmi les chasseurs</x:v>
      </x:c>
      <x:c r="E127" s="14" t="str">
        <x:v>Young Blood</x:v>
      </x:c>
      <x:c r="F127" s="14" t="str">
        <x:v>O4-M13 résolue ; lire son résultat réel (réussite, issue partielle, refus ou échec) pour adapter les personnages et les objets présents.</x:v>
      </x:c>
      <x:c r="G127" s="14" t="str">
        <x:v>Homeworld ; statut Young Blood déjà obtenu dans la campagne commune. Les relations, blessures, absences et objets affichés proviennent de l’état de partie ; aucun partenaire n’est recréé par la scène.</x:v>
      </x:c>
      <x:c r="H127" s="14" t="str">
        <x:v>L’enquête atteint une preuve décisive : le mécanisme ancien et les impacts montrent que les adversaires étaient toujours retenus lors de l’attaque. Le joueur reconstitue l’ordre sur une maquette puis vérifie les traces originales accessibles.</x:v>
      </x:c>
      <x:c r="I127" s="14" t="str">
        <x:v>Présenter la reconstitution avec ses limites ou attendre un second examen change le délai de publication.</x:v>
      </x:c>
      <x:c r="J127" s="14" t="str">
        <x:v>Une étape mal reconstruite reste contestée jusqu’à comparaison, mais la preuve déjà confirmée n’est pas supprimée.</x:v>
      </x:c>
      <x:c r="K127" s="14" t="str">
        <x:v>Enregistrer O4-M14.resolved séparément de .success, puis O4-M14.choice, les observations et les transferts réellement accomplis. La faute de l’ancêtre est établie sur les éléments disponibles ; aucune innocence surprise ne l’efface.</x:v>
      </x:c>
      <x:c r="L127" s="14" t="str">
        <x:v>Quatza-Rij en triade, Temple des Trois Ombres sans armes énergétiques et retour de reconnaissance restent communs.</x:v>
      </x:c>
      <x:c r="M127" s="14" t="str">
        <x:v>Reconstitution documentée V4 — nouvelle rédaction V5</x:v>
      </x:c>
    </x:row>
    <x:row r="128" ht="102" customHeight="1">
      <x:c r="A128" s="13" t="str">
        <x:v>O4-M15</x:v>
      </x:c>
      <x:c r="B128" s="13" t="str">
        <x:v>Le nom du bénéfice</x:v>
      </x:c>
      <x:c r="C128" s="13" t="str">
        <x:v>O4</x:v>
      </x:c>
      <x:c r="D128" s="13" t="str">
        <x:v>III — Parmi les chasseurs</x:v>
      </x:c>
      <x:c r="E128" s="13" t="str">
        <x:v>Young Blood</x:v>
      </x:c>
      <x:c r="F128" s="13" t="str">
        <x:v>O4-M14 résolue ; lire son résultat réel (réussite, issue partielle, refus ou échec) pour adapter les personnages et les objets présents.</x:v>
      </x:c>
      <x:c r="G128" s="13" t="str">
        <x:v>Homeworld ; statut Young Blood déjà obtenu dans la campagne commune. Les relations, blessures, absences et objets affichés proviennent de l’état de partie ; aucun partenaire n’est recréé par la scène.</x:v>
      </x:c>
      <x:c r="H128" s="13" t="str">
        <x:v>Une pièce familiale provient d’un bien pris lors de la faute. Le joueur compare sa marque à celle d’un inventaire ancien et rencontre les descendants concernés. Il faut distinguer ce qui peut être restitué aujourd’hui des pertes impossibles à annuler.</x:v>
      </x:c>
      <x:c r="I128" s="13" t="str">
        <x:v>Préparer la restitution de l’objet ou un dépôt commun décidé avec les ayants droit ouvre deux réparations concrètes.</x:v>
      </x:c>
      <x:c r="J128" s="13" t="str">
        <x:v>Un désaccord sur le destinataire suspend le transfert et conserve la pièce dans une garde neutre.</x:v>
      </x:c>
      <x:c r="K128" s="13" t="str">
        <x:v>Enregistrer O4-M15.resolved séparément de .success, puis O4-M15.choice, les observations et les transferts réellement accomplis. Le bénéfice matériel actuel est traité ; le joueur ne prétend pas rembourser une vie par un objet.</x:v>
      </x:c>
      <x:c r="L128" s="13" t="str">
        <x:v>Quatza-Rij en triade, Temple des Trois Ombres sans armes énergétiques et retour de reconnaissance restent communs.</x:v>
      </x:c>
      <x:c r="M128" s="13" t="str">
        <x:v>Reconstitution documentée V4 — nouvelle rédaction V5</x:v>
      </x:c>
    </x:row>
    <x:row r="129" ht="102" customHeight="1">
      <x:c r="A129" s="14" t="str">
        <x:v>O4-M16</x:v>
      </x:c>
      <x:c r="B129" s="14" t="str">
        <x:v>La chasse observée</x:v>
      </x:c>
      <x:c r="C129" s="14" t="str">
        <x:v>O4</x:v>
      </x:c>
      <x:c r="D129" s="14" t="str">
        <x:v>III — Parmi les chasseurs</x:v>
      </x:c>
      <x:c r="E129" s="14" t="str">
        <x:v>Young Blood</x:v>
      </x:c>
      <x:c r="F129" s="14" t="str">
        <x:v>O4-M15 résolue ; lire son résultat réel (réussite, issue partielle, refus ou échec) pour adapter les personnages et les objets présents.</x:v>
      </x:c>
      <x:c r="G129" s="14" t="str">
        <x:v>Homeworld ; statut Young Blood déjà obtenu dans la campagne commune. Les relations, blessures, absences et objets affichés proviennent de l’état de partie ; aucun partenaire n’est recréé par la scène.</x:v>
      </x:c>
      <x:c r="H129" s="14" t="str">
        <x:v>Evar, Enforcer local, accompagne à distance une chasse du joueur sur le Homeworld. Les conditions de la cible, les signaux et les occasions de repli sont observables dans le décor. Evar évalue des gestes présents sans exiger une perfection surnaturelle.</x:v>
      </x:c>
      <x:c r="I129" s="14" t="str">
        <x:v>Choisir une prise plus risquée ou renoncer quand les conditions changent produit un compte rendu distinct.</x:v>
      </x:c>
      <x:c r="J129" s="14" t="str">
        <x:v>Une chasse perdue peut être racontée honnêtement ; elle ne crée pas de trophée ni de condamnation automatique.</x:v>
      </x:c>
      <x:c r="K129" s="14" t="str">
        <x:v>Enregistrer O4-M16.resolved séparément de .success, puis O4-M16.choice, les observations et les transferts réellement accomplis. La réputation personnelle gagne une trace indépendante de l’ancêtre et des rumeurs.</x:v>
      </x:c>
      <x:c r="L129" s="14" t="str">
        <x:v>Quatza-Rij en triade, Temple des Trois Ombres sans armes énergétiques et retour de reconnaissance restent communs.</x:v>
      </x:c>
      <x:c r="M129" s="14" t="str">
        <x:v>Reconstitution documentée V4 — nouvelle rédaction V5</x:v>
      </x:c>
    </x:row>
    <x:row r="130" ht="102" customHeight="1">
      <x:c r="A130" s="13" t="str">
        <x:v>O4-M17</x:v>
      </x:c>
      <x:c r="B130" s="13" t="str">
        <x:v>Ce qu’Isha ne pardonne pas</x:v>
      </x:c>
      <x:c r="C130" s="13" t="str">
        <x:v>O4</x:v>
      </x:c>
      <x:c r="D130" s="13" t="str">
        <x:v>III — Parmi les chasseurs</x:v>
      </x:c>
      <x:c r="E130" s="13" t="str">
        <x:v>Young Blood</x:v>
      </x:c>
      <x:c r="F130" s="13" t="str">
        <x:v>O4-M16 résolue ; lire son résultat réel (réussite, issue partielle, refus ou échec) pour adapter les personnages et les objets présents.</x:v>
      </x:c>
      <x:c r="G130" s="13" t="str">
        <x:v>Homeworld ; statut Young Blood déjà obtenu dans la campagne commune. Les relations, blessures, absences et objets affichés proviennent de l’état de partie ; aucun partenaire n’est recréé par la scène.</x:v>
      </x:c>
      <x:c r="H130" s="13" t="str">
        <x:v>Isha accepte la restitution d’un objet mais dit que cela ne suffit pas à faire disparaître sa colère. Le joueur porte le contenant jusqu’à son foyer, installe le support demandé et écoute la limite qu’elle pose à leur relation.</x:v>
      </x:c>
      <x:c r="I130" s="13" t="str">
        <x:v>Garder un contact rare ou poursuivre une coopération précise respecte cette limite.</x:v>
      </x:c>
      <x:c r="J130" s="13" t="str">
        <x:v>Insister pour obtenir une absolution ferme la conversation et demande plus tard un geste de recul.</x:v>
      </x:c>
      <x:c r="K130" s="13" t="str">
        <x:v>Enregistrer O4-M17.resolved séparément de .success, puis O4-M17.choice, les observations et les transferts réellement accomplis. La réparation accomplie reste vraie même sans pardon ; la relation conserve sa nuance.</x:v>
      </x:c>
      <x:c r="L130" s="13" t="str">
        <x:v>Quatza-Rij en triade, Temple des Trois Ombres sans armes énergétiques et retour de reconnaissance restent communs.</x:v>
      </x:c>
      <x:c r="M130" s="13" t="str">
        <x:v>Reconstitution documentée V4 — nouvelle rédaction V5</x:v>
      </x:c>
    </x:row>
    <x:row r="131" ht="102" customHeight="1">
      <x:c r="A131" s="14" t="str">
        <x:v>O4-M18</x:v>
      </x:c>
      <x:c r="B131" s="14" t="str">
        <x:v>Le nom à l’entrée</x:v>
      </x:c>
      <x:c r="C131" s="14" t="str">
        <x:v>O4</x:v>
      </x:c>
      <x:c r="D131" s="14" t="str">
        <x:v>III — Parmi les chasseurs</x:v>
      </x:c>
      <x:c r="E131" s="14" t="str">
        <x:v>Young Blood</x:v>
      </x:c>
      <x:c r="F131" s="14" t="str">
        <x:v>O4-M17 résolue ; lire son résultat réel (réussite, issue partielle, refus ou échec) pour adapter les personnages et les objets présents.</x:v>
      </x:c>
      <x:c r="G131" s="14" t="str">
        <x:v>Homeworld ; statut Young Blood déjà obtenu dans la campagne commune. Les relations, blessures, absences et objets affichés proviennent de l’état de partie ; aucun partenaire n’est recréé par la scène.</x:v>
      </x:c>
      <x:c r="H131" s="14" t="str">
        <x:v>Le joueur choisit comment inscrire son nom sur un registre de visite ou une plaque personnelle avant les voyages futurs. Drek peut être présent selon les décisions antérieures. Une plaque d’essai permet de comparer nom complet, nom accompagné ou signe personnel.</x:v>
      </x:c>
      <x:c r="I131" s="14" t="str">
        <x:v>Préparer une présentation différente anticipe la fin d’Elite sans la verrouiller encore.</x:v>
      </x:c>
      <x:c r="J131" s="14" t="str">
        <x:v>Une hésitation laisse la plaque provisoire et ne bloque ni formation ni accès au futur vaisseau.</x:v>
      </x:c>
      <x:c r="K131" s="14" t="str">
        <x:v>Enregistrer O4-M18.resolved séparément de .success, puis O4-M18.choice, les observations et les transferts réellement accomplis. L’identité publique commence à évoluer ; la campagne commune conserve ses propres conditions de rang.</x:v>
      </x:c>
      <x:c r="L131" s="14" t="str">
        <x:v>Quatza-Rij en triade, Temple des Trois Ombres sans armes énergétiques et retour de reconnaissance restent communs.</x:v>
      </x:c>
      <x:c r="M131" s="14" t="str">
        <x:v>Reconstitution documentée V4 — nouvelle rédaction V5</x:v>
      </x:c>
    </x:row>
    <x:row r="132" ht="117" customHeight="1">
      <x:c r="A132" s="13" t="str">
        <x:v>O4-M19</x:v>
      </x:c>
      <x:c r="B132" s="13" t="str">
        <x:v>L’ancien butin au quai</x:v>
      </x:c>
      <x:c r="C132" s="13" t="str">
        <x:v>O4</x:v>
      </x:c>
      <x:c r="D132" s="13" t="str">
        <x:v>IV — Au-delà du ciel</x:v>
      </x:c>
      <x:c r="E132" s="13" t="str">
        <x:v>Blooded</x:v>
      </x:c>
      <x:c r="F132" s="13" t="str">
        <x:v>O4-M18 résolue ; lire son résultat réel (réussite, issue partielle, refus ou échec) pour adapter les personnages et les objets présents.</x:v>
      </x:c>
      <x:c r="G132" s="13" t="str">
        <x:v>Blooded commun acquis ; vaisseau personnel possédé ; trajet réel requis pour toute scène hors Homeworld. Les relations, blessures, absences et objets affichés proviennent de l’état de partie ; aucun partenaire n’est recréé par la scène.</x:v>
      </x:c>
      <x:c r="H132" s="13" t="str">
        <x:v>Après Blooded, vaisseau possédé et trajet joué, un marchand spatial propose un objet attribué à l’ancêtre. Le joueur observe sa fixation, vérifie une marque et découvre qu’il s’agit d’une copie vendue comme originale. La scène inclut une filature du porteur jusqu’au dépôt.</x:v>
      </x:c>
      <x:c r="I132" s="13" t="str">
        <x:v>Exiger la correction de provenance ou acheter la copie explicitement déclarée change la résolution marchande.</x:v>
      </x:c>
      <x:c r="J132" s="13" t="str">
        <x:v>Perdre le porteur laisse une piste de contenant et un rendez-vous de quai pour reprendre l’enquête.</x:v>
      </x:c>
      <x:c r="K132" s="13" t="str">
        <x:v>Enregistrer O4-M19.resolved séparément de .success, puis O4-M19.choice, les observations et les transferts réellement accomplis. La copie reste une copie ; l’affaire actuelle ne diminue pas la faute ancienne déjà établie.</x:v>
      </x:c>
      <x:c r="L132" s="13" t="str">
        <x:v>La première reine et l’accès au voyage ont leurs propres missions communes ; ce récit ne les remplace pas.</x:v>
      </x:c>
      <x:c r="M132" s="13" t="str">
        <x:v>Reconstitution documentée V4 — nouvelle rédaction V5</x:v>
      </x:c>
    </x:row>
    <x:row r="133" ht="102" customHeight="1">
      <x:c r="A133" s="14" t="str">
        <x:v>O4-M20</x:v>
      </x:c>
      <x:c r="B133" s="14" t="str">
        <x:v>Une cible rendue impuissante</x:v>
      </x:c>
      <x:c r="C133" s="14" t="str">
        <x:v>O4</x:v>
      </x:c>
      <x:c r="D133" s="14" t="str">
        <x:v>IV — Au-delà du ciel</x:v>
      </x:c>
      <x:c r="E133" s="14" t="str">
        <x:v>Blooded</x:v>
      </x:c>
      <x:c r="F133" s="14" t="str">
        <x:v>O4-M19 résolue ; lire son résultat réel (réussite, issue partielle, refus ou échec) pour adapter les personnages et les objets présents.</x:v>
      </x:c>
      <x:c r="G133" s="14" t="str">
        <x:v>Blooded commun acquis ; vaisseau personnel possédé ; trajet réel requis pour toute scène hors Homeworld. Les relations, blessures, absences et objets affichés proviennent de l’état de partie ; aucun partenaire n’est recréé par la scène.</x:v>
      </x:c>
      <x:c r="H133" s="14" t="str">
        <x:v>Pendant une chasse lointaine, une proie rivale tombe dans un ancien piège avant l’affrontement. Le joueur peut ouvrir un passage, se retirer ou attendre que la situation change. Le décor rend sa capacité réelle à riposter observable.</x:v>
      </x:c>
      <x:c r="I133" s="14" t="str">
        <x:v>Libérer puis laisser partir ou reprendre la chasse plus tard dans des conditions nouvelles produit deux histoires.</x:v>
      </x:c>
      <x:c r="J133" s="14" t="str">
        <x:v>Un mécanisme bloqué demande un autre accès ; abandonner l’intervention est enregistré sans prétendre avoir libéré la cible.</x:v>
      </x:c>
      <x:c r="K133" s="14" t="str">
        <x:v>Enregistrer O4-M20.resolved séparément de .success, puis O4-M20.choice, les observations et les transferts réellement accomplis. Le choix crée un acte personnel opposable au récit familial ; aucun mérite n’est donné pour la simple attente.</x:v>
      </x:c>
      <x:c r="L133" s="14" t="str">
        <x:v>La première reine et l’accès au voyage ont leurs propres missions communes ; ce récit ne les remplace pas.</x:v>
      </x:c>
      <x:c r="M133" s="14" t="str">
        <x:v>Reconstitution documentée V4 — nouvelle rédaction V5</x:v>
      </x:c>
    </x:row>
    <x:row r="134" ht="117" customHeight="1">
      <x:c r="A134" s="13" t="str">
        <x:v>O4-M21</x:v>
      </x:c>
      <x:c r="B134" s="13" t="str">
        <x:v>Le témoin qui ment maintenant</x:v>
      </x:c>
      <x:c r="C134" s="13" t="str">
        <x:v>O4</x:v>
      </x:c>
      <x:c r="D134" s="13" t="str">
        <x:v>IV — Au-delà du ciel</x:v>
      </x:c>
      <x:c r="E134" s="13" t="str">
        <x:v>Blooded</x:v>
      </x:c>
      <x:c r="F134" s="13" t="str">
        <x:v>O4-M20 résolue ; lire son résultat réel (réussite, issue partielle, refus ou échec) pour adapter les personnages et les objets présents.</x:v>
      </x:c>
      <x:c r="G134" s="13" t="str">
        <x:v>Blooded commun acquis ; vaisseau personnel possédé ; trajet réel requis pour toute scène hors Homeworld. Les relations, blessures, absences et objets affichés proviennent de l’état de partie ; aucun partenaire n’est recréé par la scène.</x:v>
      </x:c>
      <x:c r="H134" s="13" t="str">
        <x:v>Un intermédiaire tente d’exploiter le nom du joueur pour couvrir une faute actuelle. Le joueur inspecte un terrain de chasse, suit une trace de transport et retrouve la cible prétendument hostile dans un état incompatible avec le récit. L’ancien dossier sert de méthode d’enquête.</x:v>
      </x:c>
      <x:c r="I134" s="13" t="str">
        <x:v>Confronter l’intermédiaire avec les témoins ou sécuriser d’abord la preuve change la tension et le risque.</x:v>
      </x:c>
      <x:c r="J134" s="13" t="str">
        <x:v>Une preuve déplacée conserve sa dernière localisation ; la mission peut continuer avec une certitude moindre déclarée.</x:v>
      </x:c>
      <x:c r="K134" s="13" t="str">
        <x:v>Enregistrer O4-M21.resolved séparément de .success, puis O4-M21.choice, les observations et les transferts réellement accomplis. La responsabilité de l’acteur actuel est distinguée de celle de l’ancêtre et du joueur.</x:v>
      </x:c>
      <x:c r="L134" s="13" t="str">
        <x:v>La première reine et l’accès au voyage ont leurs propres missions communes ; ce récit ne les remplace pas.</x:v>
      </x:c>
      <x:c r="M134" s="13" t="str">
        <x:v>Reconstitution documentée V4 — nouvelle rédaction V5</x:v>
      </x:c>
    </x:row>
    <x:row r="135" ht="102" customHeight="1">
      <x:c r="A135" s="14" t="str">
        <x:v>O4-M22</x:v>
      </x:c>
      <x:c r="B135" s="14" t="str">
        <x:v>Une plaque qui dit la faute</x:v>
      </x:c>
      <x:c r="C135" s="14" t="str">
        <x:v>O4</x:v>
      </x:c>
      <x:c r="D135" s="14" t="str">
        <x:v>IV — Au-delà du ciel</x:v>
      </x:c>
      <x:c r="E135" s="14" t="str">
        <x:v>Blooded</x:v>
      </x:c>
      <x:c r="F135" s="14" t="str">
        <x:v>O4-M21 résolue ; lire son résultat réel (réussite, issue partielle, refus ou échec) pour adapter les personnages et les objets présents.</x:v>
      </x:c>
      <x:c r="G135" s="14" t="str">
        <x:v>Blooded commun acquis ; vaisseau personnel possédé ; trajet réel requis pour toute scène hors Homeworld. Les relations, blessures, absences et objets affichés proviennent de l’état de partie ; aucun partenaire n’est recréé par la scène.</x:v>
      </x:c>
      <x:c r="H135" s="14" t="str">
        <x:v>À l’atelier des trophées, le joueur choisit comment contextualiser l’arme ancienne. Il tourne la pièce, montre les marques pertinentes et grave une plaque amovible qui ne célèbre pas l’acte fautif. Une vitrine fermée limite sa présentation.</x:v>
      </x:c>
      <x:c r="I135" s="14" t="str">
        <x:v>Exposer l’objet comme avertissement historique ou le laisser aux archives neutres change son usage.</x:v>
      </x:c>
      <x:c r="J135" s="14" t="str">
        <x:v>Un texte trop affirmatif peut être corrigé avant gravure finale et après découverte d’un élément nouveau.</x:v>
      </x:c>
      <x:c r="K135" s="14" t="str">
        <x:v>Enregistrer O4-M22.resolved séparément de .success, puis O4-M22.choice, les observations et les transferts réellement accomplis. La provenance est honnête ; la qualité d’exposition ne transforme pas cette prise en trophée honorable.</x:v>
      </x:c>
      <x:c r="L135" s="14" t="str">
        <x:v>La première reine et l’accès au voyage ont leurs propres missions communes ; ce récit ne les remplace pas.</x:v>
      </x:c>
      <x:c r="M135" s="14" t="str">
        <x:v>Reconstitution documentée V4 — nouvelle rédaction V5</x:v>
      </x:c>
    </x:row>
    <x:row r="136" ht="102" customHeight="1">
      <x:c r="A136" s="13" t="str">
        <x:v>O4-M23</x:v>
      </x:c>
      <x:c r="B136" s="13" t="str">
        <x:v>Le retour de Drek</x:v>
      </x:c>
      <x:c r="C136" s="13" t="str">
        <x:v>O4</x:v>
      </x:c>
      <x:c r="D136" s="13" t="str">
        <x:v>IV — Au-delà du ciel</x:v>
      </x:c>
      <x:c r="E136" s="13" t="str">
        <x:v>Blooded</x:v>
      </x:c>
      <x:c r="F136" s="13" t="str">
        <x:v>O4-M22 résolue ; lire son résultat réel (réussite, issue partielle, refus ou échec) pour adapter les personnages et les objets présents.</x:v>
      </x:c>
      <x:c r="G136" s="13" t="str">
        <x:v>Blooded commun acquis ; vaisseau personnel possédé ; trajet réel requis pour toute scène hors Homeworld. Les relations, blessures, absences et objets affichés proviennent de l’état de partie ; aucun partenaire n’est recréé par la scène.</x:v>
      </x:c>
      <x:c r="H136" s="13" t="str">
        <x:v>Drek demande une rencontre à une escale après avoir perdu une partie de son influence. Le joueur le rejoint dans un atelier, l’aide éventuellement à déplacer ses biens et entend s’il reconnaît enfin les faits. Sa situation ne force pas le pardon.</x:v>
      </x:c>
      <x:c r="I136" s="13" t="str">
        <x:v>Offrir une aide matérielle limitée ou maintenir une distance claire donne deux rapports cohérents.</x:v>
      </x:c>
      <x:c r="J136" s="13" t="str">
        <x:v>Refuser la rencontre laisse un message possible ; le récit principal continue sans réconciliation obligatoire.</x:v>
      </x:c>
      <x:c r="K136" s="13" t="str">
        <x:v>Enregistrer O4-M23.resolved séparément de .success, puis O4-M23.choice, les observations et les transferts réellement accomplis. Drek peut changer par actes successifs ; sa détresse n’efface pas sa tentative de dissimulation.</x:v>
      </x:c>
      <x:c r="L136" s="13" t="str">
        <x:v>La première reine et l’accès au voyage ont leurs propres missions communes ; ce récit ne les remplace pas.</x:v>
      </x:c>
      <x:c r="M136" s="13" t="str">
        <x:v>Reconstitution documentée V4 — nouvelle rédaction V5</x:v>
      </x:c>
    </x:row>
    <x:row r="137" ht="102" customHeight="1">
      <x:c r="A137" s="14" t="str">
        <x:v>O4-M24</x:v>
      </x:c>
      <x:c r="B137" s="14" t="str">
        <x:v>Ma chasse, mon récit</x:v>
      </x:c>
      <x:c r="C137" s="14" t="str">
        <x:v>O4</x:v>
      </x:c>
      <x:c r="D137" s="14" t="str">
        <x:v>IV — Au-delà du ciel</x:v>
      </x:c>
      <x:c r="E137" s="14" t="str">
        <x:v>Blooded</x:v>
      </x:c>
      <x:c r="F137" s="14" t="str">
        <x:v>O4-M23 résolue ; lire son résultat réel (réussite, issue partielle, refus ou échec) pour adapter les personnages et les objets présents.</x:v>
      </x:c>
      <x:c r="G137" s="14" t="str">
        <x:v>Blooded commun acquis ; vaisseau personnel possédé ; trajet réel requis pour toute scène hors Homeworld. Les relations, blessures, absences et objets affichés proviennent de l’état de partie ; aucun partenaire n’est recréé par la scène.</x:v>
      </x:c>
      <x:c r="H137" s="14" t="str">
        <x:v>Le joueur revient d’une chasse réellement jouée et prépare son propre trophée. Il compare les traces, inscrit les partenaires présents et accepte les limites de ce qui peut être prouvé. Isha ou Evar peut visiter l’atelier selon la relation.</x:v>
      </x:c>
      <x:c r="I137" s="14" t="str">
        <x:v>Présenter la chasse publiquement ou garder une galerie privée modifie sa réputation visible.</x:v>
      </x:c>
      <x:c r="J137" s="14" t="str">
        <x:v>Un objet perdu laisse le récit et les relevés mais aucune pièce originale créée pour remplir la vitrine.</x:v>
      </x:c>
      <x:c r="K137" s="14" t="str">
        <x:v>Enregistrer O4-M24.resolved séparément de .success, puis O4-M24.choice, les observations et les transferts réellement accomplis. Une mémoire personnelle existe à côté du dossier ancestral, sans dépendre d’une innocence familiale inventée.</x:v>
      </x:c>
      <x:c r="L137" s="14" t="str">
        <x:v>La première reine et l’accès au voyage ont leurs propres missions communes ; ce récit ne les remplace pas.</x:v>
      </x:c>
      <x:c r="M137" s="14" t="str">
        <x:v>Reconstitution documentée V4 — nouvelle rédaction V5</x:v>
      </x:c>
    </x:row>
    <x:row r="138" ht="102" customHeight="1">
      <x:c r="A138" s="13" t="str">
        <x:v>O4-M25</x:v>
      </x:c>
      <x:c r="B138" s="13" t="str">
        <x:v>Elite devant le même nom</x:v>
      </x:c>
      <x:c r="C138" s="13" t="str">
        <x:v>O4</x:v>
      </x:c>
      <x:c r="D138" s="13" t="str">
        <x:v>V — Choisir son nom</x:v>
      </x:c>
      <x:c r="E138" s="13" t="str">
        <x:v>Elite</x:v>
      </x:c>
      <x:c r="F138" s="13" t="str">
        <x:v>O4-M24 résolue ; lire son résultat réel (réussite, issue partielle, refus ou échec) pour adapter les personnages et les objets présents.</x:v>
      </x:c>
      <x:c r="G138" s="13" t="str">
        <x:v>Épreuve solitaire commune Elite réussie ; accès et objets spécifiques de la scène obtenus. Les relations, blessures, absences et objets affichés proviennent de l’état de partie ; aucun partenaire n’est recréé par la scène.</x:v>
      </x:c>
      <x:c r="H138" s="13" t="str">
        <x:v>Elite obtenu dans la campagne commune, le joueur traverse le marché où il avait été provoqué. Les réactions se basent sur les actes connus : certains saluent, d’autres gardent leurs réserves. Une courte chasse de protection du passage permet une action actuelle.</x:v>
      </x:c>
      <x:c r="I138" s="13" t="str">
        <x:v>Répondre aux salutations ou rejoindre directement la piste choisit la manière d’habiter sa réputation.</x:v>
      </x:c>
      <x:c r="J138" s="13" t="str">
        <x:v>Une erreur de chasse se traite comme un incident présent, sans annuler toutes les preuves passées.</x:v>
      </x:c>
      <x:c r="K138" s="13" t="str">
        <x:v>Enregistrer O4-M25.resolved séparément de .success, puis O4-M25.choice, les observations et les transferts réellement accomplis. Le rang est reconnu sans unanimité affective ; les relations demeurent individuelles.</x:v>
      </x:c>
      <x:c r="L138" s="13" t="str">
        <x:v>La voie choisit sa fin aux missions 29–30 ; le rang Elite ne dépend pas de la voie ni du Warp.</x:v>
      </x:c>
      <x:c r="M138" s="13" t="str">
        <x:v>Reconstitution documentée V4 — nouvelle rédaction V5</x:v>
      </x:c>
    </x:row>
    <x:row r="139" ht="102" customHeight="1">
      <x:c r="A139" s="14" t="str">
        <x:v>O4-M26</x:v>
      </x:c>
      <x:c r="B139" s="14" t="str">
        <x:v>Ce qu’on peut rendre encore</x:v>
      </x:c>
      <x:c r="C139" s="14" t="str">
        <x:v>O4</x:v>
      </x:c>
      <x:c r="D139" s="14" t="str">
        <x:v>V — Choisir son nom</x:v>
      </x:c>
      <x:c r="E139" s="14" t="str">
        <x:v>Elite</x:v>
      </x:c>
      <x:c r="F139" s="14" t="str">
        <x:v>O4-M25 résolue ; lire son résultat réel (réussite, issue partielle, refus ou échec) pour adapter les personnages et les objets présents.</x:v>
      </x:c>
      <x:c r="G139" s="14" t="str">
        <x:v>Épreuve solitaire commune Elite réussie ; accès et objets spécifiques de la scène obtenus. Les relations, blessures, absences et objets affichés proviennent de l’état de partie ; aucun partenaire n’est recréé par la scène.</x:v>
      </x:c>
      <x:c r="H139" s="14" t="str">
        <x:v>Une dernière pièce issue du bénéfice ancien est localisée dans une réserve familiale. Le joueur négocie l’accès, traverse une galerie de stockage et compare l’objet aux demandes documentées. Sa restitution implique un vrai transport jusqu’au destinataire.</x:v>
      </x:c>
      <x:c r="I139" s="14" t="str">
        <x:v>Rendre l’original ou accepter une solution convenue si l’original est indisponible distingue deux réparations.</x:v>
      </x:c>
      <x:c r="J139" s="14" t="str">
        <x:v>Une identité de destinataire contestée reporte le transfert sans faire disparaître l’objet ni la demande.</x:v>
      </x:c>
      <x:c r="K139" s="14" t="str">
        <x:v>Enregistrer O4-M26.resolved séparément de .success, puis O4-M26.choice, les observations et les transferts réellement accomplis. Le transfert est enregistré avec ses limites ; les pertes irréparables restent nommées.</x:v>
      </x:c>
      <x:c r="L139" s="14" t="str">
        <x:v>La voie choisit sa fin aux missions 29–30 ; le rang Elite ne dépend pas de la voie ni du Warp.</x:v>
      </x:c>
      <x:c r="M139" s="14" t="str">
        <x:v>Reconstitution documentée V4 — nouvelle rédaction V5</x:v>
      </x:c>
    </x:row>
    <x:row r="140" ht="117" customHeight="1">
      <x:c r="A140" s="13" t="str">
        <x:v>O4-M27</x:v>
      </x:c>
      <x:c r="B140" s="13" t="str">
        <x:v>Le mandat limité d’Evar</x:v>
      </x:c>
      <x:c r="C140" s="13" t="str">
        <x:v>O4</x:v>
      </x:c>
      <x:c r="D140" s="13" t="str">
        <x:v>V — Choisir son nom</x:v>
      </x:c>
      <x:c r="E140" s="13" t="str">
        <x:v>Elite</x:v>
      </x:c>
      <x:c r="F140" s="13" t="str">
        <x:v>O4-M26 résolue ; lire son résultat réel (réussite, issue partielle, refus ou échec) pour adapter les personnages et les objets présents.</x:v>
      </x:c>
      <x:c r="G140" s="13" t="str">
        <x:v>Épreuve solitaire commune Elite réussie ; accès et objets spécifiques de la scène obtenus. Les relations, blessures, absences et objets affichés proviennent de l’état de partie ; aucun partenaire n’est recréé par la scène.</x:v>
      </x:c>
      <x:c r="H140" s="13" t="str">
        <x:v>Evar propose au joueur une fonction d’appui pour vérifier certaines chasses, avec un périmètre précis. Une mission d’essai consiste à observer un duel, préserver une trace et arrêter son intervention quand le mandat est terminé. L’expérience montre le coût de la fonction.</x:v>
      </x:c>
      <x:c r="I140" s="13" t="str">
        <x:v>Accepter d’étudier cette voie ou refuser en restant chasseur personnel prépare une fin possible.</x:v>
      </x:c>
      <x:c r="J140" s="13" t="str">
        <x:v>Une intervention excessive donne une scène de correction et peut retarder la proposition sans retirer le rang.</x:v>
      </x:c>
      <x:c r="K140" s="13" t="str">
        <x:v>Enregistrer O4-M27.resolved séparément de .success, puis O4-M27.choice, les observations et les transferts réellement accomplis. La fonction est un choix futur ; elle ne fait pas automatiquement du joueur un Enforcer omnipotent.</x:v>
      </x:c>
      <x:c r="L140" s="13" t="str">
        <x:v>La voie choisit sa fin aux missions 29–30 ; le rang Elite ne dépend pas de la voie ni du Warp.</x:v>
      </x:c>
      <x:c r="M140" s="13" t="str">
        <x:v>Reconstitution documentée V4 — nouvelle rédaction V5</x:v>
      </x:c>
    </x:row>
    <x:row r="141" ht="102" customHeight="1">
      <x:c r="A141" s="14" t="str">
        <x:v>O4-M28</x:v>
      </x:c>
      <x:c r="B141" s="14" t="str">
        <x:v>Trois noms sur l’établi</x:v>
      </x:c>
      <x:c r="C141" s="14" t="str">
        <x:v>O4</x:v>
      </x:c>
      <x:c r="D141" s="14" t="str">
        <x:v>V — Choisir son nom</x:v>
      </x:c>
      <x:c r="E141" s="14" t="str">
        <x:v>Elite</x:v>
      </x:c>
      <x:c r="F141" s="14" t="str">
        <x:v>O4-M27 résolue ; lire son résultat réel (réussite, issue partielle, refus ou échec) pour adapter les personnages et les objets présents.</x:v>
      </x:c>
      <x:c r="G141" s="14" t="str">
        <x:v>Épreuve solitaire commune Elite réussie ; accès et objets spécifiques de la scène obtenus. Les relations, blessures, absences et objets affichés proviennent de l’état de partie ; aucun partenaire n’est recréé par la scène.</x:v>
      </x:c>
      <x:c r="H141" s="14" t="str">
        <x:v>L’atelier présente trois plaques : nom familial contextualisé, nouveau nom choisi et signe d’une fonction de réparation. Le joueur rend visite aux personnes que chaque option concerne puis revient tester la plaque sur son équipement et sa porte.</x:v>
      </x:c>
      <x:c r="I141" s="14" t="str">
        <x:v>Préparer une option permet d’en voir les conséquences relationnelles avant la décision exclusive.</x:v>
      </x:c>
      <x:c r="J141" s="14" t="str">
        <x:v>Une plaque provisoire peut être retirée ; aucun changement d’identité n’est appliqué sans confirmation.</x:v>
      </x:c>
      <x:c r="K141" s="14" t="str">
        <x:v>Enregistrer O4-M28.resolved séparément de .success, puis O4-M28.choice, les observations et les transferts réellement accomplis. Les fins deviennent concrètes sans faire du changement de nom une disparition de l’histoire.</x:v>
      </x:c>
      <x:c r="L141" s="14" t="str">
        <x:v>La voie choisit sa fin aux missions 29–30 ; le rang Elite ne dépend pas de la voie ni du Warp.</x:v>
      </x:c>
      <x:c r="M141" s="14" t="str">
        <x:v>Reconstitution documentée V4 — nouvelle rédaction V5</x:v>
      </x:c>
    </x:row>
    <x:row r="142" ht="147" customHeight="1">
      <x:c r="A142" s="13" t="str">
        <x:v>O4-M29</x:v>
      </x:c>
      <x:c r="B142" s="13" t="str">
        <x:v>Le nom que je porte</x:v>
      </x:c>
      <x:c r="C142" s="13" t="str">
        <x:v>O4</x:v>
      </x:c>
      <x:c r="D142" s="13" t="str">
        <x:v>V — Choisir son nom</x:v>
      </x:c>
      <x:c r="E142" s="13" t="str">
        <x:v>Elite</x:v>
      </x:c>
      <x:c r="F142" s="13" t="str">
        <x:v>O4-M28 résolue ; lire son résultat réel (réussite, issue partielle, refus ou échec) pour adapter les personnages et les objets présents.</x:v>
      </x:c>
      <x:c r="G142" s="13" t="str">
        <x:v>Épreuve solitaire commune Elite réussie ; accès et objets spécifiques de la scène obtenus. Les relations, blessures, absences et objets affichés proviennent de l’état de partie ; aucun partenaire n’est recréé par la scène.</x:v>
      </x:c>
      <x:c r="H142" s="13" t="str">
        <x:v>Le joueur confirme garder le nom avec les faits publics, adopter un autre nom ou consacrer une part de sa vie à une fonction de réparation limitée. Les conséquences sont présentées avant de fixer la plaque choisie.</x:v>
      </x:c>
      <x:c r="I142" s="13" t="str">
        <x:v>Choisir O4-E1, O4-E2 ou O4-E3 verrouille la direction de fin personnelle.</x:v>
      </x:c>
      <x:c r="J142" s="13" t="str">
        <x:v>Quitter l’atelier laisse le choix ouvert et ne déclenche pas automatiquement l’option survolée.</x:v>
      </x:c>
      <x:c r="K142" s="13" t="str">
        <x:v>Enregistrer la visite de sélection séparément de sa réussite. Écrire O4.endingId avec exactement une valeur valide et O4.endingChoiceConfirmed=true uniquement après confirmation explicite ; une sortie, un refus ou un choix provisoire conserve le choix non confirmé. La responsabilité historique reste à l’ancêtre ; les engagements présents sont ceux du joueur.</x:v>
      </x:c>
      <x:c r="L142" s="13" t="str">
        <x:v>La voie choisit sa fin aux missions 29–30 ; le rang Elite ne dépend pas de la voie ni du Warp.</x:v>
      </x:c>
      <x:c r="M142" s="13" t="str">
        <x:v>Reconstitution documentée V4 — nouvelle rédaction V5</x:v>
      </x:c>
    </x:row>
    <x:row r="143" ht="132" customHeight="1">
      <x:c r="A143" s="14" t="str">
        <x:v>O4-M30</x:v>
      </x:c>
      <x:c r="B143" s="14" t="str">
        <x:v>Le geste devant la porte</x:v>
      </x:c>
      <x:c r="C143" s="14" t="str">
        <x:v>O4</x:v>
      </x:c>
      <x:c r="D143" s="14" t="str">
        <x:v>V — Choisir son nom</x:v>
      </x:c>
      <x:c r="E143" s="14" t="str">
        <x:v>Elite</x:v>
      </x:c>
      <x:c r="F143" s="14" t="str">
        <x:v>O4-M29 résolue avec choix confirmé ; O4.endingId contient exactement une valeur valide parmi O4-E1, O4-E2, O4-E3. Un refus, une sortie sans confirmation ou une sélection provisoire n’ouvre pas M30.</x:v>
      </x:c>
      <x:c r="G143" s="14" t="str">
        <x:v>Épreuve solitaire commune Elite réussie ; accès et objets spécifiques de la scène obtenus. Les relations, blessures, absences et objets affichés proviennent de l’état de partie ; aucun partenaire n’est recréé par la scène.</x:v>
      </x:c>
      <x:c r="H143" s="14" t="str">
        <x:v>La fin se réalise dans un lieu correspondant : maison portant le nom contextualisé, départ sous un nouveau signe ou première intervention volontaire cadrée. Isha n’est pas obligée d’assister ; Evar et Drek réagissent selon leurs états acquis.</x:v>
      </x:c>
      <x:c r="I143" s="14" t="str">
        <x:v>Choisir un destinataire du premier salut nuance la scène sans remplacer la fin exclusive.</x:v>
      </x:c>
      <x:c r="J143" s="14" t="str">
        <x:v>Une intervention d’essai interrompue peut être reprise sans changer la fin en adoption d’un autre nom.</x:v>
      </x:c>
      <x:c r="K143" s="14" t="str">
        <x:v>Conserver O4.endingId confirmé sans le modifier. Écrire O4.endingRealized=true uniquement après clôture effectivement jouée et réussie ; échec, interruption ou report laissent endingRealized=false et la scène à reprendre. La nouvelle identité publique est appliquée ; les anciens faits restent accessibles dans l’histoire.</x:v>
      </x:c>
      <x:c r="L143" s="14" t="str">
        <x:v>La voie choisit sa fin aux missions 29–30 ; le rang Elite ne dépend pas de la voie ni du Warp.</x:v>
      </x:c>
      <x:c r="M143" s="14" t="str">
        <x:v>Reconstitution documentée V4 — nouvelle rédaction V5</x:v>
      </x:c>
    </x:row>
    <x:row r="144" ht="102" customHeight="1">
      <x:c r="A144" s="13" t="str">
        <x:v>O4-M31</x:v>
      </x:c>
      <x:c r="B144" s="13" t="str">
        <x:v>La question sans héritage</x:v>
      </x:c>
      <x:c r="C144" s="13" t="str">
        <x:v>O4</x:v>
      </x:c>
      <x:c r="D144" s="13" t="str">
        <x:v>VI — Ce qui demeure</x:v>
      </x:c>
      <x:c r="E144" s="13" t="str">
        <x:v>Elder</x:v>
      </x:c>
      <x:c r="F144" s="13" t="str">
        <x:v>O4-M30 réussie ; exactement une fin O4-E1..E3 réalisée et verrouillée ; rang Elder commun acquis.</x:v>
      </x:c>
      <x:c r="G144" s="13" t="str">
        <x:v>Fin de voie déjà verrouillée ; prolongement facultatif accessible lorsque le rang commun indiqué est obtenu. Les relations, blessures, absences et objets affichés proviennent de l’état de partie ; aucun partenaire n’est recréé par la scène.</x:v>
      </x:c>
      <x:c r="H144" s="13" t="str">
        <x:v>Elder acquis, un jeune portant un autre nom entaché demande conseil. Le joueur l’accompagne dans un exercice d’observation et lui montre comment décrire un geste présent sans l’accuser pour un parent. La scène dépend de la fonction choisie à Elite.</x:v>
      </x:c>
      <x:c r="I144" s="13" t="str">
        <x:v>Raconter son propre parcours ou l’orienter vers un témoin neutre adapte l’aide.</x:v>
      </x:c>
      <x:c r="J144" s="13" t="str">
        <x:v>Le jeune peut refuser le conseil et revenir plus tard ; sa propre voie ne devient pas copie de celle du joueur.</x:v>
      </x:c>
      <x:c r="K144" s="13" t="str">
        <x:v>Enregistrer O4-M31.resolved séparément de .success, puis O4-M31.choice, les observations et les transferts réellement accomplis. La transmission affirme une responsabilité individuelle sans effacer les faits des familles concernées. Ne jamais modifier O4.endingId.</x:v>
      </x:c>
      <x:c r="L144" s="13" t="str">
        <x:v>Les rangs Elder et Ancient viennent du parcours commun. Le prolongement conserve exactement la fin exclusive choisie.</x:v>
      </x:c>
      <x:c r="M144" s="13" t="str">
        <x:v>Reconstitution documentée V4 — nouvelle rédaction V5</x:v>
      </x:c>
    </x:row>
    <x:row r="145" ht="117" customHeight="1">
      <x:c r="A145" s="14" t="str">
        <x:v>O4-M32</x:v>
      </x:c>
      <x:c r="B145" s="14" t="str">
        <x:v>La trace qui me contredit</x:v>
      </x:c>
      <x:c r="C145" s="14" t="str">
        <x:v>O4</x:v>
      </x:c>
      <x:c r="D145" s="14" t="str">
        <x:v>VI — Ce qui demeure</x:v>
      </x:c>
      <x:c r="E145" s="14" t="str">
        <x:v>Elder</x:v>
      </x:c>
      <x:c r="F145" s="14" t="str">
        <x:v>O4-M31 résolue ; lire son résultat réel (réussite, issue partielle, refus ou échec) pour adapter les personnages et les objets présents.</x:v>
      </x:c>
      <x:c r="G145" s="14" t="str">
        <x:v>Fin de voie déjà verrouillée ; prolongement facultatif accessible lorsque le rang commun indiqué est obtenu. Les relations, blessures, absences et objets affichés proviennent de l’état de partie ; aucun partenaire n’est recréé par la scène.</x:v>
      </x:c>
      <x:c r="H145" s="14" t="str">
        <x:v>Une observation nouvelle révèle que le joueur s’est trompé sur un détail secondaire de son enquête. Il compare le document à l’objet, rencontre les personnes informées et corrige la plaque concernée. La faute principale de l’ancêtre reste établie.</x:v>
      </x:c>
      <x:c r="I145" s="14" t="str">
        <x:v>Corriger publiquement ou contacter d’abord les personnes lésées change l’ordre de réparation.</x:v>
      </x:c>
      <x:c r="J145" s="14" t="str">
        <x:v>Une vérification encore incomplète laisse un avis provisoire explicite, sans correction définitive forcée.</x:v>
      </x:c>
      <x:c r="K145" s="14" t="str">
        <x:v>Enregistrer O4-M32.resolved séparément de .success, puis O4-M32.choice, les observations et les transferts réellement accomplis. Le dossier gagne en précision ; reconnaître une erreur renforce la distinction entre fait et supposition. Ne jamais modifier O4.endingId.</x:v>
      </x:c>
      <x:c r="L145" s="14" t="str">
        <x:v>Les rangs Elder et Ancient viennent du parcours commun. Le prolongement conserve exactement la fin exclusive choisie.</x:v>
      </x:c>
      <x:c r="M145" s="14" t="str">
        <x:v>Reconstitution documentée V4 — nouvelle rédaction V5</x:v>
      </x:c>
    </x:row>
    <x:row r="146" ht="102" customHeight="1">
      <x:c r="A146" s="13" t="str">
        <x:v>O4-M33</x:v>
      </x:c>
      <x:c r="B146" s="13" t="str">
        <x:v>Isha à son tour</x:v>
      </x:c>
      <x:c r="C146" s="13" t="str">
        <x:v>O4</x:v>
      </x:c>
      <x:c r="D146" s="13" t="str">
        <x:v>VI — Ce qui demeure</x:v>
      </x:c>
      <x:c r="E146" s="13" t="str">
        <x:v>Elder</x:v>
      </x:c>
      <x:c r="F146" s="13" t="str">
        <x:v>O4-M32 résolue ; lire son résultat réel (réussite, issue partielle, refus ou échec) pour adapter les personnages et les objets présents.</x:v>
      </x:c>
      <x:c r="G146" s="13" t="str">
        <x:v>Fin de voie déjà verrouillée ; prolongement facultatif accessible lorsque le rang commun indiqué est obtenu. Les relations, blessures, absences et objets affichés proviennent de l’état de partie ; aucun partenaire n’est recréé par la scène.</x:v>
      </x:c>
      <x:c r="H146" s="13" t="str">
        <x:v>Isha accomplit une chasse importante et choisit d’inviter ou non le joueur à son retour. Si l’invitation existe, celui-ci l’aide à installer son trophée sans ramener toute la conversation à l’ancien conflit. Sinon, il reçoit la nouvelle par le réseau local.</x:v>
      </x:c>
      <x:c r="I146" s="13" t="str">
        <x:v>Célébrer son exploit ou offrir une aide discrète respecte la place qu’elle accorde au joueur.</x:v>
      </x:c>
      <x:c r="J146" s="13" t="str">
        <x:v>Une invitation déclinée reste un choix relationnel ; le succès d’Isha demeure enregistré.</x:v>
      </x:c>
      <x:c r="K146" s="13" t="str">
        <x:v>Enregistrer O4-M33.resolved séparément de .success, puis O4-M33.choice, les observations et les transferts réellement accomplis. Sa vie narrative progresse indépendamment du besoin de rédemption du personnage principal. Ne jamais modifier O4.endingId.</x:v>
      </x:c>
      <x:c r="L146" s="13" t="str">
        <x:v>Les rangs Elder et Ancient viennent du parcours commun. Le prolongement conserve exactement la fin exclusive choisie.</x:v>
      </x:c>
      <x:c r="M146" s="13" t="str">
        <x:v>Reconstitution documentée V4 — nouvelle rédaction V5</x:v>
      </x:c>
    </x:row>
    <x:row r="147" ht="117" customHeight="1">
      <x:c r="A147" s="14" t="str">
        <x:v>O4-M34</x:v>
      </x:c>
      <x:c r="B147" s="14" t="str">
        <x:v>Le signe sur une autre porte</x:v>
      </x:c>
      <x:c r="C147" s="14" t="str">
        <x:v>O4</x:v>
      </x:c>
      <x:c r="D147" s="14" t="str">
        <x:v>VI — Ce qui demeure</x:v>
      </x:c>
      <x:c r="E147" s="14" t="str">
        <x:v>Ancient</x:v>
      </x:c>
      <x:c r="F147" s="14" t="str">
        <x:v>O4-M33 résolue ; même fin exclusive conservée ; rang Ancient commun acquis.</x:v>
      </x:c>
      <x:c r="G147" s="14" t="str">
        <x:v>Fin de voie déjà verrouillée ; prolongement facultatif accessible lorsque le rang commun indiqué est obtenu. Les relations, blessures, absences et objets affichés proviennent de l’état de partie ; aucun partenaire n’est recréé par la scène.</x:v>
      </x:c>
      <x:c r="H147" s="14" t="str">
        <x:v>Ancient acquis, le joueur visite une maison où quelqu’un a repris son signe avec une interprétation différente. Une démonstration de chasse puis l’examen de la plaque permettent de discuter de cette reprise sans prétendre posséder toutes les significations futures.</x:v>
      </x:c>
      <x:c r="I147" s="14" t="str">
        <x:v>Autoriser l’usage contextualisé ou demander un signe distinct produit une transmission différente.</x:v>
      </x:c>
      <x:c r="J147" s="14" t="str">
        <x:v>Un désaccord garde deux versions visibles et peut être repris dans une rencontre ultérieure.</x:v>
      </x:c>
      <x:c r="K147" s="14" t="str">
        <x:v>Enregistrer O4-M34.resolved séparément de .success, puis O4-M34.choice, les observations et les transferts réellement accomplis. Le choix concerne l’emblème actuel ; la fin d’Elite et le dossier ancestral demeurent intacts. Ne jamais modifier O4.endingId.</x:v>
      </x:c>
      <x:c r="L147" s="14" t="str">
        <x:v>Les rangs Elder et Ancient viennent du parcours commun. Le prolongement conserve exactement la fin exclusive choisie.</x:v>
      </x:c>
      <x:c r="M147" s="14" t="str">
        <x:v>Reconstitution documentée V4 — nouvelle rédaction V5</x:v>
      </x:c>
    </x:row>
    <x:row r="148" ht="117" customHeight="1">
      <x:c r="A148" s="13" t="str">
        <x:v>O4-M35</x:v>
      </x:c>
      <x:c r="B148" s="13" t="str">
        <x:v>Une fonction à transmettre</x:v>
      </x:c>
      <x:c r="C148" s="13" t="str">
        <x:v>O4</x:v>
      </x:c>
      <x:c r="D148" s="13" t="str">
        <x:v>VI — Ce qui demeure</x:v>
      </x:c>
      <x:c r="E148" s="13" t="str">
        <x:v>Ancient</x:v>
      </x:c>
      <x:c r="F148" s="13" t="str">
        <x:v>O4-M34 résolue ; lire son résultat réel (réussite, issue partielle, refus ou échec) pour adapter les personnages et les objets présents.</x:v>
      </x:c>
      <x:c r="G148" s="13" t="str">
        <x:v>Fin de voie déjà verrouillée ; prolongement facultatif accessible lorsque le rang commun indiqué est obtenu. Les relations, blessures, absences et objets affichés proviennent de l’état de partie ; aucun partenaire n’est recréé par la scène.</x:v>
      </x:c>
      <x:c r="H148" s="13" t="str">
        <x:v>Le joueur organise la suite de ses engagements : archives, visites ou mandat limité selon la fin. Il accompagne un successeur volontaire sur une mission d’observation, puis le laisse présenter lui-même le résultat et reconnaître ses limites.</x:v>
      </x:c>
      <x:c r="I148" s="13" t="str">
        <x:v>Transmettre un outil, un contact ou une méthode choisit ce que la génération suivante reçoit.</x:v>
      </x:c>
      <x:c r="J148" s="13" t="str">
        <x:v>Une mission incomplète appelle une nouvelle observation et non une validation automatique du successeur.</x:v>
      </x:c>
      <x:c r="K148" s="13" t="str">
        <x:v>Enregistrer O4-M35.resolved séparément de .success, puis O4-M35.choice, les observations et les transferts réellement accomplis. Le successeur possède sa responsabilité propre ; aucune autorité générale n’est transférée par un simple objet. Ne jamais modifier O4.endingId.</x:v>
      </x:c>
      <x:c r="L148" s="13" t="str">
        <x:v>Les rangs Elder et Ancient viennent du parcours commun. Le prolongement conserve exactement la fin exclusive choisie.</x:v>
      </x:c>
      <x:c r="M148" s="13" t="str">
        <x:v>Reconstitution documentée V4 — nouvelle rédaction V5</x:v>
      </x:c>
    </x:row>
    <x:row r="149" ht="117" customHeight="1">
      <x:c r="A149" s="14" t="str">
        <x:v>O4-M36</x:v>
      </x:c>
      <x:c r="B149" s="14" t="str">
        <x:v>Mon nom dans ma voix</x:v>
      </x:c>
      <x:c r="C149" s="14" t="str">
        <x:v>O4</x:v>
      </x:c>
      <x:c r="D149" s="14" t="str">
        <x:v>VI — Ce qui demeure</x:v>
      </x:c>
      <x:c r="E149" s="14" t="str">
        <x:v>Ancient</x:v>
      </x:c>
      <x:c r="F149" s="14" t="str">
        <x:v>O4-M35 résolue ; lire son résultat réel (réussite, issue partielle, refus ou échec) pour adapter les personnages et les objets présents.</x:v>
      </x:c>
      <x:c r="G149" s="14" t="str">
        <x:v>Fin de voie déjà verrouillée ; prolongement facultatif accessible lorsque le rang commun indiqué est obtenu. Les relations, blessures, absences et objets affichés proviennent de l’état de partie ; aucun partenaire n’est recréé par la scène.</x:v>
      </x:c>
      <x:c r="H149" s="14" t="str">
        <x:v>La dernière scène commence par le même salut interrompu que l’enfance, désormais adressé à un visiteur qui ne connaît pas toute l’histoire. Le joueur choisit comment se présenter, puis rejoint son foyer, sa route ou sa fonction conformément à la fin d’Elite.</x:v>
      </x:c>
      <x:c r="I149" s="14" t="str">
        <x:v>Dire le nom complet, le nouveau nom ou la fonction choisie compose la clôture sans nouvelle bifurcation.</x:v>
      </x:c>
      <x:c r="J149" s="14" t="str">
        <x:v>La scène de visite reste rejouable avec les relations conservées et aucune récompense supplémentaire.</x:v>
      </x:c>
      <x:c r="K149" s="14" t="str">
        <x:v>Enregistrer O4-M36.resolved séparément de .success, puis O4-M36.choice, les observations et les transferts réellement accomplis. Le personnage possède sa voix et ses actes ; ni oubli magique ni culpabilité héréditaire n’est appliqué. Ne jamais modifier O4.endingId.</x:v>
      </x:c>
      <x:c r="L149" s="14" t="str">
        <x:v>Les rangs Elder et Ancient viennent du parcours commun. Le prolongement conserve exactement la fin exclusive choisie.</x:v>
      </x:c>
      <x:c r="M149" s="14" t="str">
        <x:v>Reconstitution documentée V4 — nouvelle rédaction V5</x:v>
      </x:c>
    </x:row>
    <x:row r="150" ht="117" customHeight="1">
      <x:c r="A150" s="13" t="str">
        <x:v>O5-M01</x:v>
      </x:c>
      <x:c r="B150" s="13" t="str">
        <x:v>Le signal d’un autre</x:v>
      </x:c>
      <x:c r="C150" s="13" t="str">
        <x:v>O5</x:v>
      </x:c>
      <x:c r="D150" s="13" t="str">
        <x:v>I — Le premier cercle</x:v>
      </x:c>
      <x:c r="E150" s="13" t="str">
        <x:v>Youngling</x:v>
      </x:c>
      <x:c r="F150" s="13" t="str">
        <x:v>Voie O5 choisie ; prologue commun terminé ; aucune mission de voie résolue.</x:v>
      </x:c>
      <x:c r="G150" s="13" t="str">
        <x:v>Homeworld ; prologue commun joué ; aucune mobilité interstellaire. Les relations, blessures, absences et objets affichés proviennent de l’état de partie ; aucun partenaire n’est recréé par la scène.</x:v>
      </x:c>
      <x:c r="H150" s="13" t="str">
        <x:v>Dans la cour de cohorte, deux jeunes utilisent des signes différents pour franchir une poutre mobile. Le joueur doit regarder leur geste avant de déplacer le contrepoids. L’exercice introduit la compréhension d’autrui sans montrer Mara ni un contact humain personnel.</x:v>
      </x:c>
      <x:c r="I150" s="13" t="str">
        <x:v>Imiter le signal du partenaire ou convenir d’un nouveau signe change la coordination.</x:v>
      </x:c>
      <x:c r="J150" s="13" t="str">
        <x:v>Une incompréhension stoppe la poutre au palier et permet une nouvelle démonstration.</x:v>
      </x:c>
      <x:c r="K150" s="13" t="str">
        <x:v>Enregistrer O5-M01.resolved séparément de .success, puis O5-M01.choice, les observations et les transferts réellement accomplis. Un premier vocabulaire de coopération est acquis dans une scène entièrement située sur le Homeworld.</x:v>
      </x:c>
      <x:c r="L150" s="13" t="str">
        <x:v>Le combat d’ouverture, la cohorte et l’accès initial à la ville appartiennent à R2-M001..006.</x:v>
      </x:c>
      <x:c r="M150" s="13" t="str">
        <x:v>Reconstitution documentée V4 — nouvelle rédaction V5</x:v>
      </x:c>
    </x:row>
    <x:row r="151" ht="102" customHeight="1">
      <x:c r="A151" s="14" t="str">
        <x:v>O5-M02</x:v>
      </x:c>
      <x:c r="B151" s="14" t="str">
        <x:v>La proie qui ouvre le passage</x:v>
      </x:c>
      <x:c r="C151" s="14" t="str">
        <x:v>O5</x:v>
      </x:c>
      <x:c r="D151" s="14" t="str">
        <x:v>I — Le premier cercle</x:v>
      </x:c>
      <x:c r="E151" s="14" t="str">
        <x:v>Youngling</x:v>
      </x:c>
      <x:c r="F151" s="14" t="str">
        <x:v>O5-M01 résolue ; lire son résultat réel (réussite, issue partielle, refus ou échec) pour adapter les personnages et les objets présents.</x:v>
      </x:c>
      <x:c r="G151" s="14" t="str">
        <x:v>Homeworld ; prologue commun joué ; aucune mobilité interstellaire. Les relations, blessures, absences et objets affichés proviennent de l’état de partie ; aucun partenaire n’est recréé par la scène.</x:v>
      </x:c>
      <x:c r="H151" s="14" t="str">
        <x:v>Une petite bête déplace une branche et révèle par hasard la sortie d’un enclos d’exercice. Le joueur peut observer son trajet, ouvrir ensuite la grille ou essayer de la rattraper. L’instructeur demande ce qui a réellement aidé à sortir.</x:v>
      </x:c>
      <x:c r="I151" s="14" t="str">
        <x:v>Reconnaître l’occasion fournie par la bête ou insister sur sa propre action prépare la manière de raconter une aide.</x:v>
      </x:c>
      <x:c r="J151" s="14" t="str">
        <x:v>Une poursuite ratée laisse la grille accessible ; l’exercice peut être conclu sans capture.</x:v>
      </x:c>
      <x:c r="K151" s="14" t="str">
        <x:v>Enregistrer O5-M02.resolved séparément de .success, puis O5-M02.choice, les observations et les transferts réellement accomplis. Le jeu établit un thème de dette sans attribuer une intention humaine à l’animal.</x:v>
      </x:c>
      <x:c r="L151" s="14" t="str">
        <x:v>Le combat d’ouverture, la cohorte et l’accès initial à la ville appartiennent à R2-M001..006.</x:v>
      </x:c>
      <x:c r="M151" s="14" t="str">
        <x:v>Reconstitution documentée V4 — nouvelle rédaction V5</x:v>
      </x:c>
    </x:row>
    <x:row r="152" ht="102" customHeight="1">
      <x:c r="A152" s="13" t="str">
        <x:v>O5-M03</x:v>
      </x:c>
      <x:c r="B152" s="13" t="str">
        <x:v>Deux mains sur la corde</x:v>
      </x:c>
      <x:c r="C152" s="13" t="str">
        <x:v>O5</x:v>
      </x:c>
      <x:c r="D152" s="13" t="str">
        <x:v>I — Le premier cercle</x:v>
      </x:c>
      <x:c r="E152" s="13" t="str">
        <x:v>Youngling</x:v>
      </x:c>
      <x:c r="F152" s="13" t="str">
        <x:v>O5-M02 résolue ; lire son résultat réel (réussite, issue partielle, refus ou échec) pour adapter les personnages et les objets présents.</x:v>
      </x:c>
      <x:c r="G152" s="13" t="str">
        <x:v>Homeworld ; prologue commun joué ; aucune mobilité interstellaire. Les relations, blessures, absences et objets affichés proviennent de l’état de partie ; aucun partenaire n’est recréé par la scène.</x:v>
      </x:c>
      <x:c r="H152" s="13" t="str">
        <x:v>Un camarade de cohorte se retrouve de l’autre côté d’une fosse d’entraînement. Le joueur ne peut pas tendre la corde et verrouiller le tambour seul. Il doit demander une aide visible, attendre la prise et franchir à son tour.</x:v>
      </x:c>
      <x:c r="I152" s="13" t="str">
        <x:v>Laisser le partenaire passer d’abord ou prendre la première traversée répartit le risque d’exercice.</x:v>
      </x:c>
      <x:c r="J152" s="13" t="str">
        <x:v>Une corde lâchée retombe sur un filet et peut être remontée avec un second essai partagé.</x:v>
      </x:c>
      <x:c r="K152" s="13" t="str">
        <x:v>Enregistrer O5-M03.resolved séparément de .success, puis O5-M03.choice, les observations et les transferts réellement accomplis. Le partenaire se souvient de la coordination ; aucun compagnon permanent n’est recruté.</x:v>
      </x:c>
      <x:c r="L152" s="13" t="str">
        <x:v>Le combat d’ouverture, la cohorte et l’accès initial à la ville appartiennent à R2-M001..006.</x:v>
      </x:c>
      <x:c r="M152" s="13" t="str">
        <x:v>Reconstitution documentée V4 — nouvelle rédaction V5</x:v>
      </x:c>
    </x:row>
    <x:row r="153" ht="102" customHeight="1">
      <x:c r="A153" s="14" t="str">
        <x:v>O5-M04</x:v>
      </x:c>
      <x:c r="B153" s="14" t="str">
        <x:v>L’objet que l’on rend</x:v>
      </x:c>
      <x:c r="C153" s="14" t="str">
        <x:v>O5</x:v>
      </x:c>
      <x:c r="D153" s="14" t="str">
        <x:v>I — Le premier cercle</x:v>
      </x:c>
      <x:c r="E153" s="14" t="str">
        <x:v>Youngling</x:v>
      </x:c>
      <x:c r="F153" s="14" t="str">
        <x:v>O5-M03 résolue ; lire son résultat réel (réussite, issue partielle, refus ou échec) pour adapter les personnages et les objets présents.</x:v>
      </x:c>
      <x:c r="G153" s="14" t="str">
        <x:v>Homeworld ; prologue commun joué ; aucune mobilité interstellaire. Les relations, blessures, absences et objets affichés proviennent de l’état de partie ; aucun partenaire n’est recréé par la scène.</x:v>
      </x:c>
      <x:c r="H153" s="14" t="str">
        <x:v>Après un exercice, le joueur trouve un outil portant le signe d’une autre famille. Le marché permet de suivre les marques d’atelier, rencontrer la propriétaire et l’aider à retrouver le support où l’objet se fixe. Elle remercie sans promettre une dette infinie.</x:v>
      </x:c>
      <x:c r="I153" s="14" t="str">
        <x:v>Rendre l’outil directement ou l’apporter avec son support retrouvé change le service réellement accompli.</x:v>
      </x:c>
      <x:c r="J153" s="14" t="str">
        <x:v>Une propriétaire absente propose un dépôt identifié, avec remise effective confirmée plus tard.</x:v>
      </x:c>
      <x:c r="K153" s="14" t="str">
        <x:v>Enregistrer O5-M04.resolved séparément de .success, puis O5-M04.choice, les observations et les transferts réellement accomplis. Le prêt et le don sont distingués ; l’objet quitte l’inventaire quand il est rendu.</x:v>
      </x:c>
      <x:c r="L153" s="14" t="str">
        <x:v>Le combat d’ouverture, la cohorte et l’accès initial à la ville appartiennent à R2-M001..006.</x:v>
      </x:c>
      <x:c r="M153" s="14" t="str">
        <x:v>Reconstitution documentée V4 — nouvelle rédaction V5</x:v>
      </x:c>
    </x:row>
    <x:row r="154" ht="117" customHeight="1">
      <x:c r="A154" s="13" t="str">
        <x:v>O5-M05</x:v>
      </x:c>
      <x:c r="B154" s="13" t="str">
        <x:v>Une histoire de visiteurs</x:v>
      </x:c>
      <x:c r="C154" s="13" t="str">
        <x:v>O5</x:v>
      </x:c>
      <x:c r="D154" s="13" t="str">
        <x:v>I — Le premier cercle</x:v>
      </x:c>
      <x:c r="E154" s="13" t="str">
        <x:v>Youngling</x:v>
      </x:c>
      <x:c r="F154" s="13" t="str">
        <x:v>O5-M04 résolue ; lire son résultat réel (réussite, issue partielle, refus ou échec) pour adapter les personnages et les objets présents.</x:v>
      </x:c>
      <x:c r="G154" s="13" t="str">
        <x:v>Homeworld ; prologue commun joué ; aucune mobilité interstellaire. Les relations, blessures, absences et objets affichés proviennent de l’état de partie ; aucun partenaire n’est recréé par la scène.</x:v>
      </x:c>
      <x:c r="H154" s="13" t="str">
        <x:v>Un conteur évoque des rencontres anciennes avec des espèces étrangères. Le joueur manipule des figurines de démonstration, compare tailles et outils puis choisit une question. Aucun personnage humain actuel n’est présent et aucune rencontre future n’est prophétisée.</x:v>
      </x:c>
      <x:c r="I154" s="13" t="str">
        <x:v>Demander comment communiquer ou comment reconnaître un adversaire ouvre deux explications situées.</x:v>
      </x:c>
      <x:c r="J154" s="13" t="str">
        <x:v>Une figurine mal identifiée est corrigée par le conteur sans créer une entrée de bestiaire certaine.</x:v>
      </x:c>
      <x:c r="K154" s="13" t="str">
        <x:v>Enregistrer O5-M05.resolved séparément de .success, puis O5-M05.choice, les observations et les transferts réellement accomplis. L’enfant reçoit des récits locaux avec leurs incertitudes, pas un savoir universel sur tous les humains.</x:v>
      </x:c>
      <x:c r="L154" s="13" t="str">
        <x:v>Le combat d’ouverture, la cohorte et l’accès initial à la ville appartiennent à R2-M001..006.</x:v>
      </x:c>
      <x:c r="M154" s="13" t="str">
        <x:v>Reconstitution documentée V4 — nouvelle rédaction V5</x:v>
      </x:c>
    </x:row>
    <x:row r="155" ht="102" customHeight="1">
      <x:c r="A155" s="14" t="str">
        <x:v>O5-M06</x:v>
      </x:c>
      <x:c r="B155" s="14" t="str">
        <x:v>Le pas laissé libre</x:v>
      </x:c>
      <x:c r="C155" s="14" t="str">
        <x:v>O5</x:v>
      </x:c>
      <x:c r="D155" s="14" t="str">
        <x:v>I — Le premier cercle</x:v>
      </x:c>
      <x:c r="E155" s="14" t="str">
        <x:v>Youngling</x:v>
      </x:c>
      <x:c r="F155" s="14" t="str">
        <x:v>O5-M05 résolue ; lire son résultat réel (réussite, issue partielle, refus ou échec) pour adapter les personnages et les objets présents.</x:v>
      </x:c>
      <x:c r="G155" s="14" t="str">
        <x:v>Homeworld ; prologue commun joué ; aucune mobilité interstellaire. Les relations, blessures, absences et objets affichés proviennent de l’état de partie ; aucun partenaire n’est recréé par la scène.</x:v>
      </x:c>
      <x:c r="H155" s="14" t="str">
        <x:v>Un ami de cohorte préfère rejoindre un autre groupe après une activité partagée. Le joueur l’accompagne jusqu’au croisement et récupère le matériel prêté. La scène laisse un temps de salut et la possibilité de proposer une rencontre future.</x:v>
      </x:c>
      <x:c r="I155" s="14" t="str">
        <x:v>Proposer un rendez-vous ou simplement saluer établit une relation qui accepte la séparation.</x:v>
      </x:c>
      <x:c r="J155" s="14" t="str">
        <x:v>Un rendez-vous manqué peut être reprogrammé, sans téléporter le personnage à chaque besoin du joueur.</x:v>
      </x:c>
      <x:c r="K155" s="14" t="str">
        <x:v>Enregistrer O5-M06.resolved séparément de .success, puis O5-M06.choice, les observations et les transferts réellement accomplis. Le départ de l’ami devient réel dans la cour ; sa liberté n’est pas présentée comme une trahison.</x:v>
      </x:c>
      <x:c r="L155" s="14" t="str">
        <x:v>Le combat d’ouverture, la cohorte et l’accès initial à la ville appartiennent à R2-M001..006.</x:v>
      </x:c>
      <x:c r="M155" s="14" t="str">
        <x:v>Reconstitution documentée V4 — nouvelle rédaction V5</x:v>
      </x:c>
    </x:row>
    <x:row r="156" ht="102" customHeight="1">
      <x:c r="A156" s="13" t="str">
        <x:v>O5-M07</x:v>
      </x:c>
      <x:c r="B156" s="13" t="str">
        <x:v>La piste lue autrement</x:v>
      </x:c>
      <x:c r="C156" s="13" t="str">
        <x:v>O5</x:v>
      </x:c>
      <x:c r="D156" s="13" t="str">
        <x:v>II — Apprendre sa manière</x:v>
      </x:c>
      <x:c r="E156" s="13" t="str">
        <x:v>Unblooded</x:v>
      </x:c>
      <x:c r="F156" s="13" t="str">
        <x:v>O5-M06 résolue ; lire son résultat réel (réussite, issue partielle, refus ou échec) pour adapter les personnages et les objets présents.</x:v>
      </x:c>
      <x:c r="G156" s="13" t="str">
        <x:v>Homeworld ; formation commune Unblooded ouverte ; équipement effectivement acquis. Les relations, blessures, absences et objets affichés proviennent de l’état de partie ; aucun partenaire n’est recréé par la scène.</x:v>
      </x:c>
      <x:c r="H156" s="13" t="str">
        <x:v>Unblooded, le joueur suit une proie avec une chasseuse utilisant davantage le son que la vision thermique. Deux chemins d’empreintes sont trompeurs, mais un frottement de carapace révèle le bon niveau du décor. Il faut alterner arrêt, écoute et déplacement.</x:v>
      </x:c>
      <x:c r="I156" s="13" t="str">
        <x:v>Suivre sa méthode ou combiner son écoute aux traces visuelles crée deux approches de la cible.</x:v>
      </x:c>
      <x:c r="J156" s="13" t="str">
        <x:v>Une mauvaise direction mène à un observatoire où le son peut être retrouvé sans remettre la proie à zéro.</x:v>
      </x:c>
      <x:c r="K156" s="13" t="str">
        <x:v>Enregistrer O5-M07.resolved séparément de .success, puis O5-M07.choice, les observations et les transferts réellement accomplis. Une technique étrangère au style du joueur devient compréhensible sans être automatiquement meilleure.</x:v>
      </x:c>
      <x:c r="L156" s="13" t="str">
        <x:v>La formation aux outils et les accès régionaux sont lus dans R2-M007..014, jamais accordés par cette voie.</x:v>
      </x:c>
      <x:c r="M156" s="13" t="str">
        <x:v>Reconstitution documentée V4 — nouvelle rédaction V5</x:v>
      </x:c>
    </x:row>
    <x:row r="157" ht="102" customHeight="1">
      <x:c r="A157" s="14" t="str">
        <x:v>O5-M08</x:v>
      </x:c>
      <x:c r="B157" s="14" t="str">
        <x:v>Le masque silencieux</x:v>
      </x:c>
      <x:c r="C157" s="14" t="str">
        <x:v>O5</x:v>
      </x:c>
      <x:c r="D157" s="14" t="str">
        <x:v>II — Apprendre sa manière</x:v>
      </x:c>
      <x:c r="E157" s="14" t="str">
        <x:v>Unblooded</x:v>
      </x:c>
      <x:c r="F157" s="14" t="str">
        <x:v>O5-M07 résolue ; lire son résultat réel (réussite, issue partielle, refus ou échec) pour adapter les personnages et les objets présents.</x:v>
      </x:c>
      <x:c r="G157" s="14" t="str">
        <x:v>Homeworld ; formation commune Unblooded ouverte ; équipement effectivement acquis. Les relations, blessures, absences et objets affichés proviennent de l’état de partie ; aucun partenaire n’est recréé par la scène.</x:v>
      </x:c>
      <x:c r="H157" s="14" t="str">
        <x:v>Un atelier simule une panne de traduction des signaux de cohorte. Le joueur doit annoncer un déplacement avec lumière, position et geste, puis traverser un parcours avec un partenaire. Les commandes n’affichent que les signes réellement appris.</x:v>
      </x:c>
      <x:c r="I157" s="14" t="str">
        <x:v>Choisir trois signaux simples ou ajouter un signe de danger prépare un vocabulaire plus riche mais plus exigeant.</x:v>
      </x:c>
      <x:c r="J157" s="14" t="str">
        <x:v>Un signe ambigu arrête le partenaire au dernier couvert et invite à le montrer à nouveau.</x:v>
      </x:c>
      <x:c r="K157" s="14" t="str">
        <x:v>Enregistrer O5-M08.resolved séparément de .success, puis O5-M08.choice, les observations et les transferts réellement accomplis. La communication est une mécanique observable avant toute rencontre avec Mara.</x:v>
      </x:c>
      <x:c r="L157" s="14" t="str">
        <x:v>La formation aux outils et les accès régionaux sont lus dans R2-M007..014, jamais accordés par cette voie.</x:v>
      </x:c>
      <x:c r="M157" s="14" t="str">
        <x:v>Reconstitution documentée V4 — nouvelle rédaction V5</x:v>
      </x:c>
    </x:row>
    <x:row r="158" ht="102" customHeight="1">
      <x:c r="A158" s="13" t="str">
        <x:v>O5-M09</x:v>
      </x:c>
      <x:c r="B158" s="13" t="str">
        <x:v>Le chasseur désarmé</x:v>
      </x:c>
      <x:c r="C158" s="13" t="str">
        <x:v>O5</x:v>
      </x:c>
      <x:c r="D158" s="13" t="str">
        <x:v>II — Apprendre sa manière</x:v>
      </x:c>
      <x:c r="E158" s="13" t="str">
        <x:v>Unblooded</x:v>
      </x:c>
      <x:c r="F158" s="13" t="str">
        <x:v>O5-M08 résolue ; lire son résultat réel (réussite, issue partielle, refus ou échec) pour adapter les personnages et les objets présents.</x:v>
      </x:c>
      <x:c r="G158" s="13" t="str">
        <x:v>Homeworld ; formation commune Unblooded ouverte ; équipement effectivement acquis. Les relations, blessures, absences et objets affichés proviennent de l’état de partie ; aucun partenaire n’est recréé par la scène.</x:v>
      </x:c>
      <x:c r="H158" s="13" t="str">
        <x:v>Un rival perd son arme d’exercice derrière une barrière pendant une manche. Le joueur peut interrompre la manche ou lui laisser rejoindre un autre outil visible avant de reprendre. L’instructeur note les circonstances, pas seulement le résultat.</x:v>
      </x:c>
      <x:c r="I158" s="13" t="str">
        <x:v>Reprendre à équipement égal ou clore la manche sans victoire change le récit d’entraînement.</x:v>
      </x:c>
      <x:c r="J158" s="13" t="str">
        <x:v>Un coup parti avant le signal entraîne une remise en place et une explication, sans gain de manche.</x:v>
      </x:c>
      <x:c r="K158" s="13" t="str">
        <x:v>Enregistrer O5-M09.resolved séparément de .success, puis O5-M09.choice, les observations et les transferts réellement accomplis. La reconnaissance de la capacité réelle d’un adversaire devient une habitude personnelle.</x:v>
      </x:c>
      <x:c r="L158" s="13" t="str">
        <x:v>La formation aux outils et les accès régionaux sont lus dans R2-M007..014, jamais accordés par cette voie.</x:v>
      </x:c>
      <x:c r="M158" s="13" t="str">
        <x:v>Reconstitution documentée V4 — nouvelle rédaction V5</x:v>
      </x:c>
    </x:row>
    <x:row r="159" ht="102" customHeight="1">
      <x:c r="A159" s="14" t="str">
        <x:v>O5-M10</x:v>
      </x:c>
      <x:c r="B159" s="14" t="str">
        <x:v>Le secours n’est pas un ordre</x:v>
      </x:c>
      <x:c r="C159" s="14" t="str">
        <x:v>O5</x:v>
      </x:c>
      <x:c r="D159" s="14" t="str">
        <x:v>II — Apprendre sa manière</x:v>
      </x:c>
      <x:c r="E159" s="14" t="str">
        <x:v>Unblooded</x:v>
      </x:c>
      <x:c r="F159" s="14" t="str">
        <x:v>O5-M09 résolue ; lire son résultat réel (réussite, issue partielle, refus ou échec) pour adapter les personnages et les objets présents.</x:v>
      </x:c>
      <x:c r="G159" s="14" t="str">
        <x:v>Homeworld ; formation commune Unblooded ouverte ; équipement effectivement acquis. Les relations, blessures, absences et objets affichés proviennent de l’état de partie ; aucun partenaire n’est recréé par la scène.</x:v>
      </x:c>
      <x:c r="H159" s="14" t="str">
        <x:v>Une chasseuse aide le joueur à sortir d’un piège puis demande un service sans lien direct. Le joueur la retrouve sur une piste, peut l’aider dans une mesure concrète ou expliquer sa limite. Le secours passé n’autorise pas tous les ordres futurs.</x:v>
      </x:c>
      <x:c r="I159" s="14" t="str">
        <x:v>Accepter la recherche d’un outil ou proposer une aide plus courte définit une dette proportionnée.</x:v>
      </x:c>
      <x:c r="J159" s="14" t="str">
        <x:v>Une aide interrompue demeure partielle et peut être reprise sans prétendre la dette définitivement soldée.</x:v>
      </x:c>
      <x:c r="K159" s="14" t="str">
        <x:v>Enregistrer O5-M10.resolved séparément de .success, puis O5-M10.choice, les observations et les transferts réellement accomplis. Le lien reconnaît le secours et les limites de chacun ; le refus d’un excès reste possible.</x:v>
      </x:c>
      <x:c r="L159" s="14" t="str">
        <x:v>La formation aux outils et les accès régionaux sont lus dans R2-M007..014, jamais accordés par cette voie.</x:v>
      </x:c>
      <x:c r="M159" s="14" t="str">
        <x:v>Reconstitution documentée V4 — nouvelle rédaction V5</x:v>
      </x:c>
    </x:row>
    <x:row r="160" ht="102" customHeight="1">
      <x:c r="A160" s="13" t="str">
        <x:v>O5-M11</x:v>
      </x:c>
      <x:c r="B160" s="13" t="str">
        <x:v>L’empreinte sans nom</x:v>
      </x:c>
      <x:c r="C160" s="13" t="str">
        <x:v>O5</x:v>
      </x:c>
      <x:c r="D160" s="13" t="str">
        <x:v>II — Apprendre sa manière</x:v>
      </x:c>
      <x:c r="E160" s="13" t="str">
        <x:v>Unblooded</x:v>
      </x:c>
      <x:c r="F160" s="13" t="str">
        <x:v>O5-M10 résolue ; lire son résultat réel (réussite, issue partielle, refus ou échec) pour adapter les personnages et les objets présents.</x:v>
      </x:c>
      <x:c r="G160" s="13" t="str">
        <x:v>Homeworld ; formation commune Unblooded ouverte ; équipement effectivement acquis. Les relations, blessures, absences et objets affichés proviennent de l’état de partie ; aucun partenaire n’est recréé par la scène.</x:v>
      </x:c>
      <x:c r="H160" s="13" t="str">
        <x:v>Une réserve d’archives conserve le relevé d’une empreinte inconnue, issu d’une ancienne expédition. Le joueur compare des formes sur une table et découvre qu’aucun nom certain n’est disponible. L’archiviste préfère une entrée provisoire.</x:v>
      </x:c>
      <x:c r="I160" s="13" t="str">
        <x:v>Conserver la catégorie inconnue ou rechercher une autre trace garde l’enquête ouverte.</x:v>
      </x:c>
      <x:c r="J160" s="13" t="str">
        <x:v>Une comparaison fausse reste un essai de table et ne modifie pas le bestiaire confirmé.</x:v>
      </x:c>
      <x:c r="K160" s="13" t="str">
        <x:v>Enregistrer O5-M11.resolved séparément de .success, puis O5-M11.choice, les observations et les transferts réellement accomplis. La curiosité ne fabrique pas une identité humaine ni une rencontre pré-Blooded.</x:v>
      </x:c>
      <x:c r="L160" s="13" t="str">
        <x:v>La formation aux outils et les accès régionaux sont lus dans R2-M007..014, jamais accordés par cette voie.</x:v>
      </x:c>
      <x:c r="M160" s="13" t="str">
        <x:v>Reconstitution documentée V4 — nouvelle rédaction V5</x:v>
      </x:c>
    </x:row>
    <x:row r="161" ht="102" customHeight="1">
      <x:c r="A161" s="14" t="str">
        <x:v>O5-M12</x:v>
      </x:c>
      <x:c r="B161" s="14" t="str">
        <x:v>La poignée du retour</x:v>
      </x:c>
      <x:c r="C161" s="14" t="str">
        <x:v>O5</x:v>
      </x:c>
      <x:c r="D161" s="14" t="str">
        <x:v>II — Apprendre sa manière</x:v>
      </x:c>
      <x:c r="E161" s="14" t="str">
        <x:v>Unblooded</x:v>
      </x:c>
      <x:c r="F161" s="14" t="str">
        <x:v>O5-M11 résolue ; lire son résultat réel (réussite, issue partielle, refus ou échec) pour adapter les personnages et les objets présents.</x:v>
      </x:c>
      <x:c r="G161" s="14" t="str">
        <x:v>Homeworld ; formation commune Unblooded ouverte ; équipement effectivement acquis. Les relations, blessures, absences et objets affichés proviennent de l’état de partie ; aucun partenaire n’est recréé par la scène.</x:v>
      </x:c>
      <x:c r="H161" s="14" t="str">
        <x:v>Un exercice de récupération exige qu’un partenaire garde la sortie ouverte pendant que le joueur porte une caisse. Au retour, les rôles s’inversent ; une proie factice bloque alors la position auparavant sûre. La coordination doit être adaptée.</x:v>
      </x:c>
      <x:c r="I161" s="14" t="str">
        <x:v>Utiliser un signal de repli ou improviser une seconde sortie révèle deux styles de coopération.</x:v>
      </x:c>
      <x:c r="J161" s="14" t="str">
        <x:v>Une caisse lâchée reste au palier accessible et doit être reprise matériellement.</x:v>
      </x:c>
      <x:c r="K161" s="14" t="str">
        <x:v>Enregistrer O5-M12.resolved séparément de .success, puis O5-M12.choice, les observations et les transferts réellement accomplis. Le joueur apprend qu’une dette peut se répondre par un geste sans créer une hiérarchie permanente.</x:v>
      </x:c>
      <x:c r="L161" s="14" t="str">
        <x:v>La formation aux outils et les accès régionaux sont lus dans R2-M007..014, jamais accordés par cette voie.</x:v>
      </x:c>
      <x:c r="M161" s="14" t="str">
        <x:v>Reconstitution documentée V4 — nouvelle rédaction V5</x:v>
      </x:c>
    </x:row>
    <x:row r="162" ht="102" customHeight="1">
      <x:c r="A162" s="13" t="str">
        <x:v>O5-M13</x:v>
      </x:c>
      <x:c r="B162" s="13" t="str">
        <x:v>Trois voix dans le rite</x:v>
      </x:c>
      <x:c r="C162" s="13" t="str">
        <x:v>O5</x:v>
      </x:c>
      <x:c r="D162" s="13" t="str">
        <x:v>III — Parmi les chasseurs</x:v>
      </x:c>
      <x:c r="E162" s="13" t="str">
        <x:v>Young Blood</x:v>
      </x:c>
      <x:c r="F162" s="13" t="str">
        <x:v>O5-M12 résolue ; lire son résultat réel (réussite, issue partielle, refus ou échec) pour adapter les personnages et les objets présents.</x:v>
      </x:c>
      <x:c r="G162" s="13" t="str">
        <x:v>Homeworld ; statut Young Blood déjà obtenu dans la campagne commune. Les relations, blessures, absences et objets affichés proviennent de l’état de partie ; aucun partenaire n’est recréé par la scène.</x:v>
      </x:c>
      <x:c r="H162" s="13" t="str">
        <x:v>Young Blood commun acquis, le joueur répète les signaux de triade dans une aire extérieure au Temple des Trois Ombres. Les partenaires ont des préférences différentes et doivent convenir d’une séquence sans armes énergétiques pour cet exercice.</x:v>
      </x:c>
      <x:c r="I162" s="13" t="str">
        <x:v>Conserver un meneur fixe ou distribuer l’initiative par phase change les interactions de cohorte.</x:v>
      </x:c>
      <x:c r="J162" s="13" t="str">
        <x:v>Une rupture de rythme se reprend au dernier fanion et garde le signal de danger accessible.</x:v>
      </x:c>
      <x:c r="K162" s="13" t="str">
        <x:v>Enregistrer O5-M13.resolved séparément de .success, puis O5-M13.choice, les observations et les transferts réellement accomplis. La préparation enrichit le rite commun sans en accorder la réussite ni le rang suivant.</x:v>
      </x:c>
      <x:c r="L162" s="13" t="str">
        <x:v>Quatza-Rij en triade, Temple des Trois Ombres sans armes énergétiques et retour de reconnaissance restent communs.</x:v>
      </x:c>
      <x:c r="M162" s="13" t="str">
        <x:v>Reconstitution documentée V4 — nouvelle rédaction V5</x:v>
      </x:c>
    </x:row>
    <x:row r="163" ht="102" customHeight="1">
      <x:c r="A163" s="14" t="str">
        <x:v>O5-M14</x:v>
      </x:c>
      <x:c r="B163" s="14" t="str">
        <x:v>La proie qui comprend le leurre</x:v>
      </x:c>
      <x:c r="C163" s="14" t="str">
        <x:v>O5</x:v>
      </x:c>
      <x:c r="D163" s="14" t="str">
        <x:v>III — Parmi les chasseurs</x:v>
      </x:c>
      <x:c r="E163" s="14" t="str">
        <x:v>Young Blood</x:v>
      </x:c>
      <x:c r="F163" s="14" t="str">
        <x:v>O5-M13 résolue ; lire son résultat réel (réussite, issue partielle, refus ou échec) pour adapter les personnages et les objets présents.</x:v>
      </x:c>
      <x:c r="G163" s="14" t="str">
        <x:v>Homeworld ; statut Young Blood déjà obtenu dans la campagne commune. Les relations, blessures, absences et objets affichés proviennent de l’état de partie ; aucun partenaire n’est recréé par la scène.</x:v>
      </x:c>
      <x:c r="H163" s="14" t="str">
        <x:v>Une proie locale apprend à ignorer un appât répété. Le joueur observe sa nouvelle route, déplace un obstacle et adapte le rythme de ses signaux avec le partenaire. Le comportement adverse possède une logique lisible.</x:v>
      </x:c>
      <x:c r="I163" s="14" t="str">
        <x:v>Changer de poste ou renoncer au leurre pour une approche directe modifie la chasse.</x:v>
      </x:c>
      <x:c r="J163" s="14" t="str">
        <x:v>Une occasion perdue oblige à attendre un autre passage réel de la proie, pas à réinitialiser son état.</x:v>
      </x:c>
      <x:c r="K163" s="14" t="str">
        <x:v>Enregistrer O5-M14.resolved séparément de .success, puis O5-M14.choice, les observations et les transferts réellement accomplis. La mission prépare la reconnaissance d’une intelligence adaptative sans réduire l’adversaire à une cible fixe.</x:v>
      </x:c>
      <x:c r="L163" s="14" t="str">
        <x:v>Quatza-Rij en triade, Temple des Trois Ombres sans armes énergétiques et retour de reconnaissance restent communs.</x:v>
      </x:c>
      <x:c r="M163" s="14" t="str">
        <x:v>Reconstitution documentée V4 — nouvelle rédaction V5</x:v>
      </x:c>
    </x:row>
    <x:row r="164" ht="102" customHeight="1">
      <x:c r="A164" s="13" t="str">
        <x:v>O5-M15</x:v>
      </x:c>
      <x:c r="B164" s="13" t="str">
        <x:v>Le signe au-delà du masque</x:v>
      </x:c>
      <x:c r="C164" s="13" t="str">
        <x:v>O5</x:v>
      </x:c>
      <x:c r="D164" s="13" t="str">
        <x:v>III — Parmi les chasseurs</x:v>
      </x:c>
      <x:c r="E164" s="13" t="str">
        <x:v>Young Blood</x:v>
      </x:c>
      <x:c r="F164" s="13" t="str">
        <x:v>O5-M14 résolue ; lire son résultat réel (réussite, issue partielle, refus ou échec) pour adapter les personnages et les objets présents.</x:v>
      </x:c>
      <x:c r="G164" s="13" t="str">
        <x:v>Homeworld ; statut Young Blood déjà obtenu dans la campagne commune. Les relations, blessures, absences et objets affichés proviennent de l’état de partie ; aucun partenaire n’est recréé par la scène.</x:v>
      </x:c>
      <x:c r="H164" s="13" t="str">
        <x:v>Un artisan yautja peu habitué au dialecte du joueur doit régler une attache d’équipement. La scène utilise dessin, démonstration de geste et essai sur mannequin. Chacun corrige une incompréhension par une action visible.</x:v>
      </x:c>
      <x:c r="I164" s="13" t="str">
        <x:v>Prendre le temps d’un vocabulaire partagé ou laisser l’artisan proposer sa solution change l’objet final.</x:v>
      </x:c>
      <x:c r="J164" s="13" t="str">
        <x:v>Une attache mal comprise se corrige sur le mannequin avant toute utilisation en chasse.</x:v>
      </x:c>
      <x:c r="K164" s="13" t="str">
        <x:v>Enregistrer O5-M15.resolved séparément de .success, puis O5-M15.choice, les observations et les transferts réellement accomplis. Un outil reçoit un réglage documenté ; la barrière de langage ne devient pas incapacité générale du personnage.</x:v>
      </x:c>
      <x:c r="L164" s="13" t="str">
        <x:v>Quatza-Rij en triade, Temple des Trois Ombres sans armes énergétiques et retour de reconnaissance restent communs.</x:v>
      </x:c>
      <x:c r="M164" s="13" t="str">
        <x:v>Reconstitution documentée V4 — nouvelle rédaction V5</x:v>
      </x:c>
    </x:row>
    <x:row r="165" ht="102" customHeight="1">
      <x:c r="A165" s="14" t="str">
        <x:v>O5-M16</x:v>
      </x:c>
      <x:c r="B165" s="14" t="str">
        <x:v>Ce que promet une dette</x:v>
      </x:c>
      <x:c r="C165" s="14" t="str">
        <x:v>O5</x:v>
      </x:c>
      <x:c r="D165" s="14" t="str">
        <x:v>III — Parmi les chasseurs</x:v>
      </x:c>
      <x:c r="E165" s="14" t="str">
        <x:v>Young Blood</x:v>
      </x:c>
      <x:c r="F165" s="14" t="str">
        <x:v>O5-M15 résolue ; lire son résultat réel (réussite, issue partielle, refus ou échec) pour adapter les personnages et les objets présents.</x:v>
      </x:c>
      <x:c r="G165" s="14" t="str">
        <x:v>Homeworld ; statut Young Blood déjà obtenu dans la campagne commune. Les relations, blessures, absences et objets affichés proviennent de l’état de partie ; aucun partenaire n’est recréé par la scène.</x:v>
      </x:c>
      <x:c r="H165" s="14" t="str">
        <x:v>Deux membres de la cohorte se disputent sur un ancien secours. Le joueur les rejoint dans une aire de traction et leur fait rejouer les contraintes concrètes de l’incident. La conversation peut distinguer gratitude, prêt matériel et obéissance exigée.</x:v>
      </x:c>
      <x:c r="I165" s="14" t="str">
        <x:v>Proposer un service borné ou demander la restitution d’un objet ouvre deux accords possibles.</x:v>
      </x:c>
      <x:c r="J165" s="14" t="str">
        <x:v>Un désaccord peut rester partiellement ouvert ; aucune promesse n’est imposée au nom du joueur.</x:v>
      </x:c>
      <x:c r="K165" s="14" t="str">
        <x:v>Enregistrer O5-M16.resolved séparément de .success, puis O5-M16.choice, les observations et les transferts réellement accomplis. La scène établit une limite culturelle locale utile au futur lien avec Mara.</x:v>
      </x:c>
      <x:c r="L165" s="14" t="str">
        <x:v>Quatza-Rij en triade, Temple des Trois Ombres sans armes énergétiques et retour de reconnaissance restent communs.</x:v>
      </x:c>
      <x:c r="M165" s="14" t="str">
        <x:v>Reconstitution documentée V4 — nouvelle rédaction V5</x:v>
      </x:c>
    </x:row>
    <x:row r="166" ht="102" customHeight="1">
      <x:c r="A166" s="13" t="str">
        <x:v>O5-M17</x:v>
      </x:c>
      <x:c r="B166" s="13" t="str">
        <x:v>La route qu’on ne suit pas</x:v>
      </x:c>
      <x:c r="C166" s="13" t="str">
        <x:v>O5</x:v>
      </x:c>
      <x:c r="D166" s="13" t="str">
        <x:v>III — Parmi les chasseurs</x:v>
      </x:c>
      <x:c r="E166" s="13" t="str">
        <x:v>Young Blood</x:v>
      </x:c>
      <x:c r="F166" s="13" t="str">
        <x:v>O5-M16 résolue ; lire son résultat réel (réussite, issue partielle, refus ou échec) pour adapter les personnages et les objets présents.</x:v>
      </x:c>
      <x:c r="G166" s="13" t="str">
        <x:v>Homeworld ; statut Young Blood déjà obtenu dans la campagne commune. Les relations, blessures, absences et objets affichés proviennent de l’état de partie ; aucun partenaire n’est recréé par la scène.</x:v>
      </x:c>
      <x:c r="H166" s="13" t="str">
        <x:v>Un partenaire choisit une chasse différente de celle du joueur. Les deux préparent leur matériel dans le même atelier puis se séparent au croisement réel de la réserve. Le joueur doit poursuivre sa piste sans son aide habituelle.</x:v>
      </x:c>
      <x:c r="I166" s="13" t="str">
        <x:v>Échanger seulement les signaux de secours ou fixer une rencontre au retour règle le degré de lien.</x:v>
      </x:c>
      <x:c r="J166" s="13" t="str">
        <x:v>Une difficulté sur la piste autorise un repli au croisement, sans forcer le partenaire à abandonner sa chasse.</x:v>
      </x:c>
      <x:c r="K166" s="13" t="str">
        <x:v>Enregistrer O5-M17.resolved séparément de .success, puis O5-M17.choice, les observations et les transferts réellement accomplis. Les trajectoires individuelles restent possibles après une coopération réussie.</x:v>
      </x:c>
      <x:c r="L166" s="13" t="str">
        <x:v>Quatza-Rij en triade, Temple des Trois Ombres sans armes énergétiques et retour de reconnaissance restent communs.</x:v>
      </x:c>
      <x:c r="M166" s="13" t="str">
        <x:v>Reconstitution documentée V4 — nouvelle rédaction V5</x:v>
      </x:c>
    </x:row>
    <x:row r="167" ht="102" customHeight="1">
      <x:c r="A167" s="14" t="str">
        <x:v>O5-M18</x:v>
      </x:c>
      <x:c r="B167" s="14" t="str">
        <x:v>Avant les étoiles</x:v>
      </x:c>
      <x:c r="C167" s="14" t="str">
        <x:v>O5</x:v>
      </x:c>
      <x:c r="D167" s="14" t="str">
        <x:v>III — Parmi les chasseurs</x:v>
      </x:c>
      <x:c r="E167" s="14" t="str">
        <x:v>Young Blood</x:v>
      </x:c>
      <x:c r="F167" s="14" t="str">
        <x:v>O5-M17 résolue ; lire son résultat réel (réussite, issue partielle, refus ou échec) pour adapter les personnages et les objets présents.</x:v>
      </x:c>
      <x:c r="G167" s="14" t="str">
        <x:v>Homeworld ; statut Young Blood déjà obtenu dans la campagne commune. Les relations, blessures, absences et objets affichés proviennent de l’état de partie ; aucun partenaire n’est recréé par la scène.</x:v>
      </x:c>
      <x:c r="H167" s="14" t="str">
        <x:v>Sur une terrasse du Homeworld, le joueur observe les départs auxquels il n’a pas encore accès. Un pilote décrit la nécessité du rang, d’un vaisseau acquis et d’une route préparée. Le joueur l’aide à porter un module jusqu’au hangar local, sans embarquer.</x:v>
      </x:c>
      <x:c r="I167" s="14" t="str">
        <x:v>S’intéresser aux langues ou aux pistes de mondes lointains prépare le premier journal de voyage.</x:v>
      </x:c>
      <x:c r="J167" s="14" t="str">
        <x:v>Le pilote peut différer sa réponse après le chargement ; aucun accès spatial n’est accordé par la conversation.</x:v>
      </x:c>
      <x:c r="K167" s="14" t="str">
        <x:v>Enregistrer O5-M18.resolved séparément de .success, puis O5-M18.choice, les observations et les transferts réellement accomplis. La curiosité ouvre une intention ; toute rencontre personnelle avec Mara reste postérieure à Blooded et au trajet de Namarra.</x:v>
      </x:c>
      <x:c r="L167" s="14" t="str">
        <x:v>Quatza-Rij en triade, Temple des Trois Ombres sans armes énergétiques et retour de reconnaissance restent communs.</x:v>
      </x:c>
      <x:c r="M167" s="14" t="str">
        <x:v>Reconstitution documentée V4 — nouvelle rédaction V5</x:v>
      </x:c>
    </x:row>
    <x:row r="168" ht="117" customHeight="1">
      <x:c r="A168" s="13" t="str">
        <x:v>O5-M19</x:v>
      </x:c>
      <x:c r="B168" s="13" t="str">
        <x:v>La main sur le câble</x:v>
      </x:c>
      <x:c r="C168" s="13" t="str">
        <x:v>O5</x:v>
      </x:c>
      <x:c r="D168" s="13" t="str">
        <x:v>IV — Au-delà du ciel</x:v>
      </x:c>
      <x:c r="E168" s="13" t="str">
        <x:v>Blooded</x:v>
      </x:c>
      <x:c r="F168" s="13" t="str">
        <x:v>O5-M18 résolue ; lire son résultat réel (réussite, issue partielle, refus ou échec) pour adapter les personnages et les objets présents.</x:v>
      </x:c>
      <x:c r="G168" s="13" t="str">
        <x:v>Blooded commun acquis ; vaisseau personnel possédé ; trajet réel requis pour toute scène hors Homeworld. Mara jamais rencontrée personnellement auparavant ; arrivée jouée sur Namarra PLAN13 ; EXP01–02.</x:v>
      </x:c>
      <x:c r="H168" s="13" t="str">
        <x:v>EXP01–02. Blooded, vaisseau acquis et trajet vers Namarra PLAN13 joué, le joueur suit une proie près d’une falaise instable. Mara Venn, pisteuse humaine adulte, tend un câble depuis une corniche et lui évite une chute. Ils affrontent ensuite séparément une menace immédiate avant de chercher un signe commun.</x:v>
      </x:c>
      <x:c r="I168" s="13" t="str">
        <x:v>Accepter son point d’appui ou atteindre une seconde prise avant de la rejoindre change le secours vécu.</x:v>
      </x:c>
      <x:c r="J168" s="13" t="str">
        <x:v>Une prise ratée mène au palier inférieur relié au câble ; Mara n’est ni tuée ni recrutée par un échec de tutoriel.</x:v>
      </x:c>
      <x:c r="K168" s="13" t="str">
        <x:v>Enregistrer O5-M19.resolved séparément de .success, puis O5-M19.choice, les observations et les transferts réellement accomplis. Première rencontre personnelle confirmée ; Mara est une personne autonome et la dette naît d’un geste observé.</x:v>
      </x:c>
      <x:c r="L168" s="13" t="str">
        <x:v>La première reine et l’accès au voyage ont leurs propres missions communes ; ce récit ne les remplace pas.</x:v>
      </x:c>
      <x:c r="M168" s="13" t="str">
        <x:v>Reconstitution documentée V4 — nouvelle rédaction V5</x:v>
      </x:c>
    </x:row>
    <x:row r="169" ht="117" customHeight="1">
      <x:c r="A169" s="14" t="str">
        <x:v>O5-M20</x:v>
      </x:c>
      <x:c r="B169" s="14" t="str">
        <x:v>Deux pistes vers l’eau</x:v>
      </x:c>
      <x:c r="C169" s="14" t="str">
        <x:v>O5</x:v>
      </x:c>
      <x:c r="D169" s="14" t="str">
        <x:v>IV — Au-delà du ciel</x:v>
      </x:c>
      <x:c r="E169" s="14" t="str">
        <x:v>Blooded</x:v>
      </x:c>
      <x:c r="F169" s="14" t="str">
        <x:v>O5-M19 résolue ; lire son résultat réel (réussite, issue partielle, refus ou échec) pour adapter les personnages et les objets présents.</x:v>
      </x:c>
      <x:c r="G169" s="14" t="str">
        <x:v>Blooded commun acquis ; vaisseau personnel possédé ; trajet réel requis pour toute scène hors Homeworld. EXP03–04 ; coopération temporaire acceptée.</x:v>
      </x:c>
      <x:c r="H169" s="14" t="str">
        <x:v>EXP03–04. Mara connaît un point d’eau mais une proie le contrôle. Le joueur lit les traces hautes pendant qu’elle suit les indices au sol ; un passage exige de protéger son déplacement puis d’attendre qu’elle ouvre la sortie. Leurs signaux restent limités à ceux appris.</x:v>
      </x:c>
      <x:c r="I169" s="14" t="str">
        <x:v>Détourner la bête ou choisir une route plus longue change eau, fatigue et confiance.</x:v>
      </x:c>
      <x:c r="J169" s="14" t="str">
        <x:v>Si un signal échoue, chacun rejoint son couvert connu et une nouvelle tentative conserve les ressources consommées.</x:v>
      </x:c>
      <x:c r="K169" s="14" t="str">
        <x:v>Enregistrer O5-M20.resolved séparément de .success, puis O5-M20.choice, les observations et les transferts réellement accomplis. Une coopération volontaire est établie pour traverser ce secteur, sans contrat de compagnon permanent.</x:v>
      </x:c>
      <x:c r="L169" s="14" t="str">
        <x:v>La première reine et l’accès au voyage ont leurs propres missions communes ; ce récit ne les remplace pas.</x:v>
      </x:c>
      <x:c r="M169" s="14" t="str">
        <x:v>Reconstitution documentée V4 — nouvelle rédaction V5</x:v>
      </x:c>
    </x:row>
    <x:row r="170" ht="117" customHeight="1">
      <x:c r="A170" s="13" t="str">
        <x:v>O5-M21</x:v>
      </x:c>
      <x:c r="B170" s="13" t="str">
        <x:v>L’outil de Mara</x:v>
      </x:c>
      <x:c r="C170" s="13" t="str">
        <x:v>O5</x:v>
      </x:c>
      <x:c r="D170" s="13" t="str">
        <x:v>IV — Au-delà du ciel</x:v>
      </x:c>
      <x:c r="E170" s="13" t="str">
        <x:v>Blooded</x:v>
      </x:c>
      <x:c r="F170" s="13" t="str">
        <x:v>O5-M20 résolue ; lire son résultat réel (réussite, issue partielle, refus ou échec) pour adapter les personnages et les objets présents.</x:v>
      </x:c>
      <x:c r="G170" s="13" t="str">
        <x:v>Blooded commun acquis ; vaisseau personnel possédé ; trajet réel requis pour toute scène hors Homeworld. EXP05–06 ; équipement de Mara toujours à elle.</x:v>
      </x:c>
      <x:c r="H170" s="13" t="str">
        <x:v>EXP05–06. Une pièce de l’équipement de Mara est coincée dans un ancien poste. Le joueur traverse une galerie haute tandis qu’elle déverrouille un passage au sol ; ils peuvent ensuite repousser ensemble une proie qui les a suivis. Mara garde son arme et décide de son usage.</x:v>
      </x:c>
      <x:c r="I170" s="13" t="str">
        <x:v>Récupérer la pièce avant la chasse ou sécuriser d’abord la cour change le risque et le temps de l’opération.</x:v>
      </x:c>
      <x:c r="J170" s="13" t="str">
        <x:v>Un passage bloqué ouvre une autre approche ; l’outil reste localisé et n’apparaît pas dans l’inventaire sans récupération.</x:v>
      </x:c>
      <x:c r="K170" s="13" t="str">
        <x:v>Enregistrer O5-M21.resolved séparément de .success, puis O5-M21.choice, les observations et les transferts réellement accomplis. L’équipement de Mara redevient fonctionnel ; son autonomie matérielle augmente au lieu d’être retirée au profit du joueur.</x:v>
      </x:c>
      <x:c r="L170" s="13" t="str">
        <x:v>La première reine et l’accès au voyage ont leurs propres missions communes ; ce récit ne les remplace pas.</x:v>
      </x:c>
      <x:c r="M170" s="13" t="str">
        <x:v>Reconstitution documentée V4 — nouvelle rédaction V5</x:v>
      </x:c>
    </x:row>
    <x:row r="171" ht="102" customHeight="1">
      <x:c r="A171" s="14" t="str">
        <x:v>O5-M22</x:v>
      </x:c>
      <x:c r="B171" s="14" t="str">
        <x:v>Le ciel qu’elle cherche</x:v>
      </x:c>
      <x:c r="C171" s="14" t="str">
        <x:v>O5</x:v>
      </x:c>
      <x:c r="D171" s="14" t="str">
        <x:v>IV — Au-delà du ciel</x:v>
      </x:c>
      <x:c r="E171" s="14" t="str">
        <x:v>Blooded</x:v>
      </x:c>
      <x:c r="F171" s="14" t="str">
        <x:v>O5-M21 résolue ; lire son résultat réel (réussite, issue partielle, refus ou échec) pour adapter les personnages et les objets présents.</x:v>
      </x:c>
      <x:c r="G171" s="14" t="str">
        <x:v>Blooded commun acquis ; vaisseau personnel possédé ; trajet réel requis pour toute scène hors Homeworld. EXP07 ; projet de départ de Mara explicite.</x:v>
      </x:c>
      <x:c r="H171" s="14" t="str">
        <x:v>EXP07. Mara veut rejoindre un départ humain et montre une carte abîmée de Namarra. Le joueur compare ses coordonnées aux reliefs, rejoint un relais visible et règle l’orientation d’une antenne. La carte commune n’accorde que les routes effectivement vérifiées.</x:v>
      </x:c>
      <x:c r="I171" s="14" t="str">
        <x:v>Réparer le relais ou relever un itinéraire terrestre vers le port offre deux chemins de sortie.</x:v>
      </x:c>
      <x:c r="J171" s="14" t="str">
        <x:v>Une réception incomplète laisse deux coordonnées possibles à départager sur le terrain.</x:v>
      </x:c>
      <x:c r="K171" s="14" t="str">
        <x:v>Enregistrer O5-M22.resolved séparément de .success, puis O5-M22.choice, les observations et les transferts réellement accomplis. Son projet de départ devient objectif explicite ; le joueur accepte que leur coopération puisse se terminer.</x:v>
      </x:c>
      <x:c r="L171" s="14" t="str">
        <x:v>La première reine et l’accès au voyage ont leurs propres missions communes ; ce récit ne les remplace pas.</x:v>
      </x:c>
      <x:c r="M171" s="14" t="str">
        <x:v>Reconstitution documentée V4 — nouvelle rédaction V5</x:v>
      </x:c>
    </x:row>
    <x:row r="172" ht="117" customHeight="1">
      <x:c r="A172" s="13" t="str">
        <x:v>O5-M23</x:v>
      </x:c>
      <x:c r="B172" s="13" t="str">
        <x:v>La sortie avant la prise</x:v>
      </x:c>
      <x:c r="C172" s="13" t="str">
        <x:v>O5</x:v>
      </x:c>
      <x:c r="D172" s="13" t="str">
        <x:v>IV — Au-delà du ciel</x:v>
      </x:c>
      <x:c r="E172" s="13" t="str">
        <x:v>Blooded</x:v>
      </x:c>
      <x:c r="F172" s="13" t="str">
        <x:v>O5-M22 résolue ; lire son résultat réel (réussite, issue partielle, refus ou échec) pour adapter les personnages et les objets présents.</x:v>
      </x:c>
      <x:c r="G172" s="13" t="str">
        <x:v>Blooded commun acquis ; vaisseau personnel possédé ; trajet réel requis pour toute scène hors Homeworld. EXP08–09 ; route de départ recherchée.</x:v>
      </x:c>
      <x:c r="H172" s="13" t="str">
        <x:v>EXP08–09. Une proie rare apparaît alors que Mara approche du dernier passage vers son transport. Le joueur peut sécuriser sa traversée puis poursuivre si la fenêtre le permet, ou laisser la chasse pour l’accompagner. Mara choisit elle-même son couvert et son moment de passage.</x:v>
      </x:c>
      <x:c r="I172" s="13" t="str">
        <x:v>Privilégier l’escorte complète ou couvrir puis reprendre la piste change le souvenir de la dette.</x:v>
      </x:c>
      <x:c r="J172" s="13" t="str">
        <x:v>Une attaque ferme un passage mais une seconde route permet le retour au port ; les blessures demandent un soin avant départ.</x:v>
      </x:c>
      <x:c r="K172" s="13" t="str">
        <x:v>Enregistrer O5-M23.resolved séparément de .success, puis O5-M23.choice, les observations et les transferts réellement accomplis. La route de départ est ouverte ; un trophée éventuel dépend d’une chasse réellement accomplie séparément.</x:v>
      </x:c>
      <x:c r="L172" s="13" t="str">
        <x:v>La première reine et l’accès au voyage ont leurs propres missions communes ; ce récit ne les remplace pas.</x:v>
      </x:c>
      <x:c r="M172" s="13" t="str">
        <x:v>Reconstitution documentée V4 — nouvelle rédaction V5</x:v>
      </x:c>
    </x:row>
    <x:row r="173" ht="117" customHeight="1">
      <x:c r="A173" s="14" t="str">
        <x:v>O5-M24</x:v>
      </x:c>
      <x:c r="B173" s="14" t="str">
        <x:v>Un départ qui lui appartient</x:v>
      </x:c>
      <x:c r="C173" s="14" t="str">
        <x:v>O5</x:v>
      </x:c>
      <x:c r="D173" s="14" t="str">
        <x:v>IV — Au-delà du ciel</x:v>
      </x:c>
      <x:c r="E173" s="14" t="str">
        <x:v>Blooded</x:v>
      </x:c>
      <x:c r="F173" s="14" t="str">
        <x:v>O5-M23 résolue ; lire son résultat réel (réussite, issue partielle, refus ou échec) pour adapter les personnages et les objets présents.</x:v>
      </x:c>
      <x:c r="G173" s="14" t="str">
        <x:v>Blooded commun acquis ; vaisseau personnel possédé ; trajet réel requis pour toute scène hors Homeworld. EXP10 ; départ de Mara obligatoire à la clôture, même si le transport doit être réparé.</x:v>
      </x:c>
      <x:c r="H173" s="14" t="str">
        <x:v>EXP10. Au port de Namarra, le joueur accompagne Mara jusqu’à son transport, rend les objets prêtés et échange éventuellement un signe de contact. Elle embarque effectivement et quitte le groupe. La caméra suit ensuite le joueur seul jusqu’à son propre vaisseau.</x:v>
      </x:c>
      <x:c r="I173" s="14" t="str">
        <x:v>Proposer un contact volontaire ou saluer sans promesse fixe l’ouverture des échanges ultérieurs.</x:v>
      </x:c>
      <x:c r="J173" s="14" t="str">
        <x:v>Un problème de quai laisse departureConfirmed=false et départ en attente ; sa volonté de partir reste acquise, sans recrutement permanent. Reprendre l’étape au port puis constater le départ avant de clore EXP10 avec succès.</x:v>
      </x:c>
      <x:c r="K173" s="14" t="str">
        <x:v>Enregistrer O5-M24.resolved séparément de .success, puis O5-M24.choice, les observations et les transferts réellement accomplis. Après embarquement ET départ observés seulement : Mara.departureConfirmed=true et compagnon actif retiré. Ses biens restent à elle ; sa route n’est pas contrôlée par le joueur.</x:v>
      </x:c>
      <x:c r="L173" s="14" t="str">
        <x:v>La première reine et l’accès au voyage ont leurs propres missions communes ; ce récit ne les remplace pas.</x:v>
      </x:c>
      <x:c r="M173" s="14" t="str">
        <x:v>Reconstitution documentée V4 — nouvelle rédaction V5</x:v>
      </x:c>
    </x:row>
    <x:row r="174" ht="102" customHeight="1">
      <x:c r="A174" s="13" t="str">
        <x:v>O5-M25</x:v>
      </x:c>
      <x:c r="B174" s="13" t="str">
        <x:v>La dette racontée au clan</x:v>
      </x:c>
      <x:c r="C174" s="13" t="str">
        <x:v>O5</x:v>
      </x:c>
      <x:c r="D174" s="13" t="str">
        <x:v>V — Choisir son nom</x:v>
      </x:c>
      <x:c r="E174" s="13" t="str">
        <x:v>Elite</x:v>
      </x:c>
      <x:c r="F174" s="13" t="str">
        <x:v>O5-M24 résolue ; lire son résultat réel (réussite, issue partielle, refus ou échec) pour adapter les personnages et les objets présents.</x:v>
      </x:c>
      <x:c r="G174" s="13" t="str">
        <x:v>Épreuve solitaire commune Elite réussie ; accès et objets spécifiques de la scène obtenus. EXP10 réussie et Mara.departureConfirmed=true ; Mara a quitté le groupe ; présence ultérieure uniquement sur accord et selon sa disponibilité réelle.</x:v>
      </x:c>
      <x:c r="H174" s="13" t="str">
        <x:v>Elite commun acquis, un chasseur moque le secours reçu d’une humaine. Le joueur peut montrer les traces du câble, rejouer la géographie sur une table de terrain puis proposer une chasse d’exercice où chacun dépend d’un partenaire différent.</x:v>
      </x:c>
      <x:c r="I174" s="13" t="str">
        <x:v>Répondre par une démonstration ou raconter sobrement le fait change la réaction locale.</x:v>
      </x:c>
      <x:c r="J174" s="13" t="str">
        <x:v>Perdre l’exercice laisse le récit du secours vrai ; la valeur de Mara n’est pas décidée par ce résultat.</x:v>
      </x:c>
      <x:c r="K174" s="13" t="str">
        <x:v>Enregistrer O5-M25.resolved séparément de .success, puis O5-M25.choice, les observations et les transferts réellement accomplis. La dette est reconnue ou contestée par des individus, sans transformer leur avis en loi universelle yautja.</x:v>
      </x:c>
      <x:c r="L174" s="13" t="str">
        <x:v>La voie choisit sa fin aux missions 29–30 ; le rang Elite ne dépend pas de la voie ni du Warp.</x:v>
      </x:c>
      <x:c r="M174" s="13" t="str">
        <x:v>Reconstitution documentée V4 — nouvelle rédaction V5</x:v>
      </x:c>
    </x:row>
    <x:row r="175" ht="117" customHeight="1">
      <x:c r="A175" s="14" t="str">
        <x:v>O5-M26</x:v>
      </x:c>
      <x:c r="B175" s="14" t="str">
        <x:v>Un message qu’on peut refuser</x:v>
      </x:c>
      <x:c r="C175" s="14" t="str">
        <x:v>O5</x:v>
      </x:c>
      <x:c r="D175" s="14" t="str">
        <x:v>V — Choisir son nom</x:v>
      </x:c>
      <x:c r="E175" s="14" t="str">
        <x:v>Elite</x:v>
      </x:c>
      <x:c r="F175" s="14" t="str">
        <x:v>O5-M25 résolue ; lire son résultat réel (réussite, issue partielle, refus ou échec) pour adapter les personnages et les objets présents.</x:v>
      </x:c>
      <x:c r="G175" s="14" t="str">
        <x:v>Épreuve solitaire commune Elite réussie ; accès et objets spécifiques de la scène obtenus. EXP10 réussie et Mara.departureConfirmed=true ; Mara a quitté le groupe ; présence ultérieure uniquement sur accord et selon sa disponibilité réelle.</x:v>
      </x:c>
      <x:c r="H175" s="14" t="str">
        <x:v>Si un contact volontaire a été accepté, Mara envoie une demande ponctuelle depuis sa propre route ; sinon une escale offre seulement une nouvelle d’elle autorisée. Le joueur répare un relais, vérifie le destinataire puis choisit de répondre ou de laisser le lien au repos.</x:v>
      </x:c>
      <x:c r="I175" s="14" t="str">
        <x:v>Accepter une rencontre limitée ou répondre sans déplacement préserve les engagements respectifs.</x:v>
      </x:c>
      <x:c r="J175" s="14" t="str">
        <x:v>Un message non reçu reste en attente, jamais traité comme consentement à voyager ensemble.</x:v>
      </x:c>
      <x:c r="K175" s="14" t="str">
        <x:v>Enregistrer O5-M26.resolved séparément de .success, puis O5-M26.choice, les observations et les transferts réellement accomplis. Aucun retour automatique de Mara dans l’équipage ; une invitation possède une date et un lieu accessibles.</x:v>
      </x:c>
      <x:c r="L175" s="14" t="str">
        <x:v>La voie choisit sa fin aux missions 29–30 ; le rang Elite ne dépend pas de la voie ni du Warp.</x:v>
      </x:c>
      <x:c r="M175" s="14" t="str">
        <x:v>Reconstitution documentée V4 — nouvelle rédaction V5</x:v>
      </x:c>
    </x:row>
    <x:row r="176" ht="102" customHeight="1">
      <x:c r="A176" s="13" t="str">
        <x:v>O5-M27</x:v>
      </x:c>
      <x:c r="B176" s="13" t="str">
        <x:v>La chasse des deux méthodes</x:v>
      </x:c>
      <x:c r="C176" s="13" t="str">
        <x:v>O5</x:v>
      </x:c>
      <x:c r="D176" s="13" t="str">
        <x:v>V — Choisir son nom</x:v>
      </x:c>
      <x:c r="E176" s="13" t="str">
        <x:v>Elite</x:v>
      </x:c>
      <x:c r="F176" s="13" t="str">
        <x:v>O5-M26 résolue ; lire son résultat réel (réussite, issue partielle, refus ou échec) pour adapter les personnages et les objets présents.</x:v>
      </x:c>
      <x:c r="G176" s="13" t="str">
        <x:v>Épreuve solitaire commune Elite réussie ; accès et objets spécifiques de la scène obtenus. EXP10 réussie et Mara.departureConfirmed=true ; Mara a quitté le groupe ; présence ultérieure uniquement sur accord et selon sa disponibilité réelle.</x:v>
      </x:c>
      <x:c r="H176" s="13" t="str">
        <x:v>Lors d’une rencontre acceptée par les deux, une chasse ou une récupération met en jeu les techniques de Mara et du joueur. Si elle n’est pas disponible, la mission utilise un relevé qu’elle a volontairement partagé et un partenaire local distinct.</x:v>
      </x:c>
      <x:c r="I176" s="13" t="str">
        <x:v>Suivre sa méthode de piste ou combiner deux approches change la séquence et les rôles crédités.</x:v>
      </x:c>
      <x:c r="J176" s="13" t="str">
        <x:v>Un refus ou une absence ouvre la variante d’étude du relevé, sans téléporter Mara ni imiter son accord.</x:v>
      </x:c>
      <x:c r="K176" s="13" t="str">
        <x:v>Enregistrer O5-M27.resolved séparément de .success, puis O5-M27.choice, les observations et les transferts réellement accomplis. La coopération actuelle est nouvelle et bornée ; elle ne supprime pas le départ EXP10.</x:v>
      </x:c>
      <x:c r="L176" s="13" t="str">
        <x:v>La voie choisit sa fin aux missions 29–30 ; le rang Elite ne dépend pas de la voie ni du Warp.</x:v>
      </x:c>
      <x:c r="M176" s="13" t="str">
        <x:v>Reconstitution documentée V4 — nouvelle rédaction V5</x:v>
      </x:c>
    </x:row>
    <x:row r="177" ht="102" customHeight="1">
      <x:c r="A177" s="14" t="str">
        <x:v>O5-M28</x:v>
      </x:c>
      <x:c r="B177" s="14" t="str">
        <x:v>Trois façons de garder le lien</x:v>
      </x:c>
      <x:c r="C177" s="14" t="str">
        <x:v>O5</x:v>
      </x:c>
      <x:c r="D177" s="14" t="str">
        <x:v>V — Choisir son nom</x:v>
      </x:c>
      <x:c r="E177" s="14" t="str">
        <x:v>Elite</x:v>
      </x:c>
      <x:c r="F177" s="14" t="str">
        <x:v>O5-M27 résolue ; lire son résultat réel (réussite, issue partielle, refus ou échec) pour adapter les personnages et les objets présents.</x:v>
      </x:c>
      <x:c r="G177" s="14" t="str">
        <x:v>Épreuve solitaire commune Elite réussie ; accès et objets spécifiques de la scène obtenus. EXP10 réussie et Mara.departureConfirmed=true ; Mara a quitté le groupe ; présence ultérieure uniquement sur accord et selon sa disponibilité réelle.</x:v>
      </x:c>
      <x:c r="H177" s="14" t="str">
        <x:v>Le joueur examine trois préparations : un signe d’alliance volontaire, une plaque de dette soldée et un relais de contacts ponctuels. Mara donne son accord seulement aux engagements qui la concernent ; sinon les choix portent sur la conduite du joueur.</x:v>
      </x:c>
      <x:c r="I177" s="14" t="str">
        <x:v>Préparer l’alliance, la séparation reconnue ou le rôle de relais permet d’en comparer les limites.</x:v>
      </x:c>
      <x:c r="J177" s="14" t="str">
        <x:v>Une proposition refusée reste remplacée par une version unilatérale honnête de la gratitude, sans faux pacte.</x:v>
      </x:c>
      <x:c r="K177" s="14" t="str">
        <x:v>Enregistrer O5-M28.resolved séparément de .success, puis O5-M28.choice, les observations et les transferts réellement accomplis. Les fins ne possèdent ni Mara ni sa route ; elles définissent une relation ou une responsabilité choisie.</x:v>
      </x:c>
      <x:c r="L177" s="14" t="str">
        <x:v>La voie choisit sa fin aux missions 29–30 ; le rang Elite ne dépend pas de la voie ni du Warp.</x:v>
      </x:c>
      <x:c r="M177" s="14" t="str">
        <x:v>Reconstitution documentée V4 — nouvelle rédaction V5</x:v>
      </x:c>
    </x:row>
    <x:row r="178" ht="132" customHeight="1">
      <x:c r="A178" s="13" t="str">
        <x:v>O5-M29</x:v>
      </x:c>
      <x:c r="B178" s="13" t="str">
        <x:v>Ce que nous promettons</x:v>
      </x:c>
      <x:c r="C178" s="13" t="str">
        <x:v>O5</x:v>
      </x:c>
      <x:c r="D178" s="13" t="str">
        <x:v>V — Choisir son nom</x:v>
      </x:c>
      <x:c r="E178" s="13" t="str">
        <x:v>Elite</x:v>
      </x:c>
      <x:c r="F178" s="13" t="str">
        <x:v>O5-M28 résolue ; lire son résultat réel (réussite, issue partielle, refus ou échec) pour adapter les personnages et les objets présents.</x:v>
      </x:c>
      <x:c r="G178" s="13" t="str">
        <x:v>Épreuve solitaire commune Elite réussie ; accès et objets spécifiques de la scène obtenus. EXP10 réussie et Mara.departureConfirmed=true ; Mara a quitté le groupe ; présence ultérieure uniquement sur accord et selon sa disponibilité réelle.</x:v>
      </x:c>
      <x:c r="H178" s="13" t="str">
        <x:v>Le joueur confirme une fin : alliance volontaire ouverte, dette soldée avec séparation assumée, ou rôle de relais ponctuel. Les engagements réciproques exigent l’accord de Mara ; l’absence de cet accord conserve une fin centrée sur le joueur.</x:v>
      </x:c>
      <x:c r="I178" s="13" t="str">
        <x:v>Choisir O5-E1, O5-E2 ou O5-E3 verrouille la direction sans ajouter Mara à l’équipage permanent.</x:v>
      </x:c>
      <x:c r="J178" s="13" t="str">
        <x:v>Le joueur peut reporter la confirmation ; un message resté sans réponse n’est pas transformé en acceptation.</x:v>
      </x:c>
      <x:c r="K178" s="13" t="str">
        <x:v>Enregistrer la visite de sélection séparément de sa réussite. Écrire O5.endingId avec exactement une valeur valide et O5.endingChoiceConfirmed=true uniquement après confirmation explicite ; une sortie, un refus ou un choix provisoire conserve le choix non confirmé. La fin retenue conserve EXP10 et les contacts effectivement consentis.</x:v>
      </x:c>
      <x:c r="L178" s="13" t="str">
        <x:v>La voie choisit sa fin aux missions 29–30 ; le rang Elite ne dépend pas de la voie ni du Warp.</x:v>
      </x:c>
      <x:c r="M178" s="13" t="str">
        <x:v>Reconstitution documentée V4 — nouvelle rédaction V5</x:v>
      </x:c>
    </x:row>
    <x:row r="179" ht="117" customHeight="1">
      <x:c r="A179" s="14" t="str">
        <x:v>O5-M30</x:v>
      </x:c>
      <x:c r="B179" s="14" t="str">
        <x:v>Deux traces qui s’éloignent</x:v>
      </x:c>
      <x:c r="C179" s="14" t="str">
        <x:v>O5</x:v>
      </x:c>
      <x:c r="D179" s="14" t="str">
        <x:v>V — Choisir son nom</x:v>
      </x:c>
      <x:c r="E179" s="14" t="str">
        <x:v>Elite</x:v>
      </x:c>
      <x:c r="F179" s="14" t="str">
        <x:v>O5-M29 résolue avec choix confirmé ; O5.endingId contient exactement une valeur valide parmi O5-E1, O5-E2, O5-E3. Un refus, une sortie sans confirmation ou une sélection provisoire n’ouvre pas M30.</x:v>
      </x:c>
      <x:c r="G179" s="14" t="str">
        <x:v>Épreuve solitaire commune Elite réussie ; accès et objets spécifiques de la scène obtenus. EXP10 réussie et Mara.departureConfirmed=true ; Mara a quitté le groupe ; présence ultérieure uniquement sur accord et selon sa disponibilité réelle.</x:v>
      </x:c>
      <x:c r="H179" s="14" t="str">
        <x:v>La clôture montre le geste correspondant : échange de signes pour une alliance, rangement du souvenir de dette ou mise en place d’un relais. Mara repart ou demeure sur sa route hors champ selon sa disponibilité ; le joueur reprend la sienne.</x:v>
      </x:c>
      <x:c r="I179" s="14" t="str">
        <x:v>Choisir l’objet commémoratif ou le lieu du relais nuance la fin déjà verrouillée.</x:v>
      </x:c>
      <x:c r="J179" s="14" t="str">
        <x:v>Une rencontre reportée permet une clôture par message autorisé ou geste solitaire, sans inventer une présence.</x:v>
      </x:c>
      <x:c r="K179" s="14" t="str">
        <x:v>Conserver O5.endingId confirmé sans le modifier. Écrire O5.endingRealized=true uniquement après clôture effectivement jouée et réussie ; échec, interruption ou report laissent endingRealized=false et la scène à reprendre. La fin devient réalisée avec deux trajectoires autonomes et des biens séparés.</x:v>
      </x:c>
      <x:c r="L179" s="14" t="str">
        <x:v>La voie choisit sa fin aux missions 29–30 ; le rang Elite ne dépend pas de la voie ni du Warp.</x:v>
      </x:c>
      <x:c r="M179" s="14" t="str">
        <x:v>Reconstitution documentée V4 — nouvelle rédaction V5</x:v>
      </x:c>
    </x:row>
    <x:row r="180" ht="102" customHeight="1">
      <x:c r="A180" s="13" t="str">
        <x:v>O5-M31</x:v>
      </x:c>
      <x:c r="B180" s="13" t="str">
        <x:v>Le câble dans la galerie</x:v>
      </x:c>
      <x:c r="C180" s="13" t="str">
        <x:v>O5</x:v>
      </x:c>
      <x:c r="D180" s="13" t="str">
        <x:v>VI — Ce qui demeure</x:v>
      </x:c>
      <x:c r="E180" s="13" t="str">
        <x:v>Elder</x:v>
      </x:c>
      <x:c r="F180" s="13" t="str">
        <x:v>O5-M30 réussie ; exactement une fin O5-E1..E3 réalisée et verrouillée ; rang Elder commun acquis.</x:v>
      </x:c>
      <x:c r="G180" s="13" t="str">
        <x:v>Fin de voie déjà verrouillée ; prolongement facultatif accessible lorsque le rang commun indiqué est obtenu. EXP10 réussie et Mara.departureConfirmed=true ; Mara a quitté le groupe ; présence ultérieure uniquement sur accord et selon sa disponibilité réelle.</x:v>
      </x:c>
      <x:c r="H180" s="13" t="str">
        <x:v>Elder acquis, un visiteur observe le câble ou son relevé autorisé. Le joueur le place sur un support, montre les positions de la falaise et raconte le secours reçu. Une réplique éventuelle est clairement indiquée et ne devient pas le bien original de Mara.</x:v>
      </x:c>
      <x:c r="I180" s="13" t="str">
        <x:v>Présenter la gratitude ou la coordination technique change l’accent de la visite.</x:v>
      </x:c>
      <x:c r="J180" s="13" t="str">
        <x:v>Si l’objet n’a jamais été donné, seul un relevé ou une reconstitution déclarée peut être exposé.</x:v>
      </x:c>
      <x:c r="K180" s="13" t="str">
        <x:v>Enregistrer O5-M31.resolved séparément de .success, puis O5-M31.choice, les observations et les transferts réellement accomplis. Le souvenir prolonge la fin d’Elite sans recréer un compagnon actif. Ne jamais modifier O5.endingId.</x:v>
      </x:c>
      <x:c r="L180" s="13" t="str">
        <x:v>Les rangs Elder et Ancient viennent du parcours commun. Le prolongement conserve exactement la fin exclusive choisie.</x:v>
      </x:c>
      <x:c r="M180" s="13" t="str">
        <x:v>Reconstitution documentée V4 — nouvelle rédaction V5</x:v>
      </x:c>
    </x:row>
    <x:row r="181" ht="102" customHeight="1">
      <x:c r="A181" s="14" t="str">
        <x:v>O5-M32</x:v>
      </x:c>
      <x:c r="B181" s="14" t="str">
        <x:v>Le rendez-vous libre</x:v>
      </x:c>
      <x:c r="C181" s="14" t="str">
        <x:v>O5</x:v>
      </x:c>
      <x:c r="D181" s="14" t="str">
        <x:v>VI — Ce qui demeure</x:v>
      </x:c>
      <x:c r="E181" s="14" t="str">
        <x:v>Elder</x:v>
      </x:c>
      <x:c r="F181" s="14" t="str">
        <x:v>O5-M31 résolue ; lire son résultat réel (réussite, issue partielle, refus ou échec) pour adapter les personnages et les objets présents.</x:v>
      </x:c>
      <x:c r="G181" s="14" t="str">
        <x:v>Fin de voie déjà verrouillée ; prolongement facultatif accessible lorsque le rang commun indiqué est obtenu. EXP10 réussie et Mara.departureConfirmed=true ; Mara a quitté le groupe ; présence ultérieure uniquement sur accord et selon sa disponibilité réelle.</x:v>
      </x:c>
      <x:c r="H181" s="14" t="str">
        <x:v>Un contact ultérieur peut proposer un rendez-vous si Mara est disponible et accepte ; sinon la scène traite un message conservé ou l’absence de réponse. Le joueur rejoint le lieu convenu par un vrai trajet et prépare une activité courte partagée.</x:v>
      </x:c>
      <x:c r="I181" s="14" t="str">
        <x:v>Chasser ensemble, échanger des nouvelles ou remettre un objet règle la rencontre selon l’accord réel.</x:v>
      </x:c>
      <x:c r="J181" s="14" t="str">
        <x:v>Un rendez-vous manqué se reporte ou s’annule ; aucun personnage n’est téléporté pour satisfaire le journal.</x:v>
      </x:c>
      <x:c r="K181" s="14" t="str">
        <x:v>Enregistrer O5-M32.resolved séparément de .success, puis O5-M32.choice, les observations et les transferts réellement accomplis. Le rendez-vous se termine par une nouvelle séparation possible, sans dette relancée artificiellement. Ne jamais modifier O5.endingId.</x:v>
      </x:c>
      <x:c r="L181" s="14" t="str">
        <x:v>Les rangs Elder et Ancient viennent du parcours commun. Le prolongement conserve exactement la fin exclusive choisie.</x:v>
      </x:c>
      <x:c r="M181" s="14" t="str">
        <x:v>Reconstitution documentée V4 — nouvelle rédaction V5</x:v>
      </x:c>
    </x:row>
    <x:row r="182" ht="102" customHeight="1">
      <x:c r="A182" s="13" t="str">
        <x:v>O5-M33</x:v>
      </x:c>
      <x:c r="B182" s="13" t="str">
        <x:v>L’aide sans témoin</x:v>
      </x:c>
      <x:c r="C182" s="13" t="str">
        <x:v>O5</x:v>
      </x:c>
      <x:c r="D182" s="13" t="str">
        <x:v>VI — Ce qui demeure</x:v>
      </x:c>
      <x:c r="E182" s="13" t="str">
        <x:v>Elder</x:v>
      </x:c>
      <x:c r="F182" s="13" t="str">
        <x:v>O5-M32 résolue ; lire son résultat réel (réussite, issue partielle, refus ou échec) pour adapter les personnages et les objets présents.</x:v>
      </x:c>
      <x:c r="G182" s="13" t="str">
        <x:v>Fin de voie déjà verrouillée ; prolongement facultatif accessible lorsque le rang commun indiqué est obtenu. EXP10 réussie et Mara.departureConfirmed=true ; Mara a quitté le groupe ; présence ultérieure uniquement sur accord et selon sa disponibilité réelle.</x:v>
      </x:c>
      <x:c r="H182" s="13" t="str">
        <x:v>Le joueur croise un autre voyageur en difficulté et peut utiliser la méthode du câble apprise sur Namarra. La scène demande un ancrage, une couverture et un signal compris. Le nouvel arrivant possède sa propre espèce, ses buts et ses limites.</x:v>
      </x:c>
      <x:c r="I182" s="13" t="str">
        <x:v>Aider puis laisser partir ou proposer une halte temporaire choisit la portée du service.</x:v>
      </x:c>
      <x:c r="J182" s="13" t="str">
        <x:v>Un ancrage mauvais se corrige avant traction ; renoncer laisse une possibilité d’appeler une aide locale.</x:v>
      </x:c>
      <x:c r="K182" s="13" t="str">
        <x:v>Enregistrer O5-M33.resolved séparément de .success, puis O5-M33.choice, les observations et les transferts réellement accomplis. Une méthode transmise devient action présente ; le voyageur ne remplace pas Mara dans l’histoire. Ne jamais modifier O5.endingId.</x:v>
      </x:c>
      <x:c r="L182" s="13" t="str">
        <x:v>Les rangs Elder et Ancient viennent du parcours commun. Le prolongement conserve exactement la fin exclusive choisie.</x:v>
      </x:c>
      <x:c r="M182" s="13" t="str">
        <x:v>Reconstitution documentée V4 — nouvelle rédaction V5</x:v>
      </x:c>
    </x:row>
    <x:row r="183" ht="117" customHeight="1">
      <x:c r="A183" s="14" t="str">
        <x:v>O5-M34</x:v>
      </x:c>
      <x:c r="B183" s="14" t="str">
        <x:v>La durée des vivants</x:v>
      </x:c>
      <x:c r="C183" s="14" t="str">
        <x:v>O5</x:v>
      </x:c>
      <x:c r="D183" s="14" t="str">
        <x:v>VI — Ce qui demeure</x:v>
      </x:c>
      <x:c r="E183" s="14" t="str">
        <x:v>Ancient</x:v>
      </x:c>
      <x:c r="F183" s="14" t="str">
        <x:v>O5-M33 résolue ; même fin exclusive conservée ; rang Ancient commun acquis.</x:v>
      </x:c>
      <x:c r="G183" s="14" t="str">
        <x:v>Fin de voie déjà verrouillée ; prolongement facultatif accessible lorsque le rang commun indiqué est obtenu. EXP10 réussie et Mara.departureConfirmed=true ; Mara a quitté le groupe ; présence ultérieure uniquement sur accord et selon sa disponibilité réelle.</x:v>
      </x:c>
      <x:c r="H183" s="14" t="str">
        <x:v>Ancient acquis, la scène adapte le contact à la chronologie et à l’état réel de Mara : présence consentie si compatible, message ancien identifié, ou mémoire d’une personne absente. Le joueur consulte les dates et les objets plutôt que d’exiger un retour impossible.</x:v>
      </x:c>
      <x:c r="I183" s="14" t="str">
        <x:v>Inviter si c’est possible ou préserver le récit déjà reçu respecte les limites du temps.</x:v>
      </x:c>
      <x:c r="J183" s="14" t="str">
        <x:v>Une donnée manquante reste inconnue ; le jeu ne déclare ni décès ni présence sans événement enregistré.</x:v>
      </x:c>
      <x:c r="K183" s="14" t="str">
        <x:v>Enregistrer O5-M34.resolved séparément de .success, puis O5-M34.choice, les observations et les transferts réellement accomplis. Aucune résurrection, longévité inventée ou copie temporelle n’est utilisée pour maintenir le compagnon. Ne jamais modifier O5.endingId.</x:v>
      </x:c>
      <x:c r="L183" s="14" t="str">
        <x:v>Les rangs Elder et Ancient viennent du parcours commun. Le prolongement conserve exactement la fin exclusive choisie.</x:v>
      </x:c>
      <x:c r="M183" s="14" t="str">
        <x:v>Reconstitution documentée V4 — nouvelle rédaction V5</x:v>
      </x:c>
    </x:row>
    <x:row r="184" ht="117" customHeight="1">
      <x:c r="A184" s="13" t="str">
        <x:v>O5-M35</x:v>
      </x:c>
      <x:c r="B184" s="13" t="str">
        <x:v>Le signe donné à l’élève</x:v>
      </x:c>
      <x:c r="C184" s="13" t="str">
        <x:v>O5</x:v>
      </x:c>
      <x:c r="D184" s="13" t="str">
        <x:v>VI — Ce qui demeure</x:v>
      </x:c>
      <x:c r="E184" s="13" t="str">
        <x:v>Ancient</x:v>
      </x:c>
      <x:c r="F184" s="13" t="str">
        <x:v>O5-M34 résolue ; lire son résultat réel (réussite, issue partielle, refus ou échec) pour adapter les personnages et les objets présents.</x:v>
      </x:c>
      <x:c r="G184" s="13" t="str">
        <x:v>Fin de voie déjà verrouillée ; prolongement facultatif accessible lorsque le rang commun indiqué est obtenu. EXP10 réussie et Mara.departureConfirmed=true ; Mara a quitté le groupe ; présence ultérieure uniquement sur accord et selon sa disponibilité réelle.</x:v>
      </x:c>
      <x:c r="H184" s="13" t="str">
        <x:v>Un élève apprend un signal de coopération issu de Namarra. Le joueur place deux points d’appui, laisse l’élève proposer son signe et raconte d’où vient la technique seulement si ce partage est autorisé. L’exercice ne prétend pas transmettre une culture humaine entière.</x:v>
      </x:c>
      <x:c r="I184" s="13" t="str">
        <x:v>Garder le signe original contextualisé ou créer une variante d’exercice distingue héritage et imitation.</x:v>
      </x:c>
      <x:c r="J184" s="13" t="str">
        <x:v>Un signe confus est simplifié avec l’élève et réessayé sur le palier d’entraînement.</x:v>
      </x:c>
      <x:c r="K184" s="13" t="str">
        <x:v>Enregistrer O5-M35.resolved séparément de .success, puis O5-M35.choice, les observations et les transferts réellement accomplis. La mémoire circule par une compétence précise ; la fin relationnelle reste celle choisie à Elite. Ne jamais modifier O5.endingId.</x:v>
      </x:c>
      <x:c r="L184" s="13" t="str">
        <x:v>Les rangs Elder et Ancient viennent du parcours commun. Le prolongement conserve exactement la fin exclusive choisie.</x:v>
      </x:c>
      <x:c r="M184" s="13" t="str">
        <x:v>Reconstitution documentée V4 — nouvelle rédaction V5</x:v>
      </x:c>
    </x:row>
    <x:row r="185" ht="117" customHeight="1">
      <x:c r="A185" s="14" t="str">
        <x:v>O5-M36</x:v>
      </x:c>
      <x:c r="B185" s="14" t="str">
        <x:v>La route qui reste ouverte</x:v>
      </x:c>
      <x:c r="C185" s="14" t="str">
        <x:v>O5</x:v>
      </x:c>
      <x:c r="D185" s="14" t="str">
        <x:v>VI — Ce qui demeure</x:v>
      </x:c>
      <x:c r="E185" s="14" t="str">
        <x:v>Ancient</x:v>
      </x:c>
      <x:c r="F185" s="14" t="str">
        <x:v>O5-M35 résolue ; lire son résultat réel (réussite, issue partielle, refus ou échec) pour adapter les personnages et les objets présents.</x:v>
      </x:c>
      <x:c r="G185" s="14" t="str">
        <x:v>Fin de voie déjà verrouillée ; prolongement facultatif accessible lorsque le rang commun indiqué est obtenu. EXP10 réussie et Mara.departureConfirmed=true ; Mara a quitté le groupe ; présence ultérieure uniquement sur accord et selon sa disponibilité réelle.</x:v>
      </x:c>
      <x:c r="H185" s="14" t="str">
        <x:v>La dernière scène montre deux destinations sur une carte, puis le joueur quitte réellement la salle pour sa prochaine activité. Selon la fin, un relais peut rester disponible, une plaque de dette soldée demeure ou un signe d’alliance attend un contact volontaire.</x:v>
      </x:c>
      <x:c r="I185" s="14" t="str">
        <x:v>Regarder le souvenir une dernière fois ou transmettre une invitation sans obligation choisit la clôture.</x:v>
      </x:c>
      <x:c r="J185" s="14" t="str">
        <x:v>Une invitation sans réponse reste telle quelle et ne bloque ni exploration ni transmission.</x:v>
      </x:c>
      <x:c r="K185" s="14" t="str">
        <x:v>Enregistrer O5-M36.resolved séparément de .success, puis O5-M36.choice, les observations et les transferts réellement accomplis. L’histoire se termine en préservant l’autonomie de Mara et le départ EXP10 ; aucune nouvelle fin concurrente. Ne jamais modifier O5.endingId.</x:v>
      </x:c>
      <x:c r="L185" s="14" t="str">
        <x:v>Les rangs Elder et Ancient viennent du parcours commun. Le prolongement conserve exactement la fin exclusive choisie.</x:v>
      </x:c>
      <x:c r="M185" s="14" t="str">
        <x:v>Reconstitution documentée V4 — nouvelle rédaction V5</x:v>
      </x:c>
    </x:row>
    <x:row r="186" ht="117" customHeight="1">
      <x:c r="A186" s="13" t="str">
        <x:v>O6-M01</x:v>
      </x:c>
      <x:c r="B186" s="13" t="str">
        <x:v>Après le premier choc</x:v>
      </x:c>
      <x:c r="C186" s="13" t="str">
        <x:v>O6</x:v>
      </x:c>
      <x:c r="D186" s="13" t="str">
        <x:v>I — Le premier cercle</x:v>
      </x:c>
      <x:c r="E186" s="13" t="str">
        <x:v>Youngling</x:v>
      </x:c>
      <x:c r="F186" s="13" t="str">
        <x:v>Voie O6 choisie ; prologue commun terminé ; aucune mission de voie résolue.</x:v>
      </x:c>
      <x:c r="G186" s="13" t="str">
        <x:v>Homeworld ; prologue commun joué ; aucune mobilité interstellaire. Les relations, blessures, absences et objets affichés proviennent de l’état de partie ; aucun partenaire n’est recréé par la scène.</x:v>
      </x:c>
      <x:c r="H186" s="13" t="str">
        <x:v>Après le combat d’ouverture commun, Saar rejoint le joueur près du filet de sécurité. Le personnage récupère l’arme d’exercice tombée et suit l’instructeur à travers la cour, où Harek raconte sa propre lecture du combat. La motivation de la scène initiale reste celle du prologue partagé.</x:v>
      </x:c>
      <x:c r="I186" s="13" t="str">
        <x:v>Écouter Harek ou revoir un geste avec Saar ouvre deux liens initiaux sans choisir encore un style définitif.</x:v>
      </x:c>
      <x:c r="J186" s="13" t="str">
        <x:v>Un exercice complémentaire raté se reprend au filet et ne relance pas artificiellement le combat d’ouverture.</x:v>
      </x:c>
      <x:c r="K186" s="13" t="str">
        <x:v>Enregistrer O6-M01.resolved séparément de .success, puis O6-M01.choice, les observations et les transferts réellement accomplis. L’histoire originale commence par une cohorte et une expérience vécue, sans père hostile ajouté.</x:v>
      </x:c>
      <x:c r="L186" s="13" t="str">
        <x:v>Le combat d’ouverture, la cohorte et l’accès initial à la ville appartiennent à R2-M001..006.</x:v>
      </x:c>
      <x:c r="M186" s="13" t="str">
        <x:v>Reconstitution documentée V4 — nouvelle rédaction V5</x:v>
      </x:c>
    </x:row>
    <x:row r="187" ht="102" customHeight="1">
      <x:c r="A187" s="14" t="str">
        <x:v>O6-M02</x:v>
      </x:c>
      <x:c r="B187" s="14" t="str">
        <x:v>La place dans la cohorte</x:v>
      </x:c>
      <x:c r="C187" s="14" t="str">
        <x:v>O6</x:v>
      </x:c>
      <x:c r="D187" s="14" t="str">
        <x:v>I — Le premier cercle</x:v>
      </x:c>
      <x:c r="E187" s="14" t="str">
        <x:v>Youngling</x:v>
      </x:c>
      <x:c r="F187" s="14" t="str">
        <x:v>O6-M01 résolue ; lire son résultat réel (réussite, issue partielle, refus ou échec) pour adapter les personnages et les objets présents.</x:v>
      </x:c>
      <x:c r="G187" s="14" t="str">
        <x:v>Homeworld ; prologue commun joué ; aucune mobilité interstellaire. Les relations, blessures, absences et objets affichés proviennent de l’état de partie ; aucun partenaire n’est recréé par la scène.</x:v>
      </x:c>
      <x:c r="H187" s="14" t="str">
        <x:v>Yena, Tov et Harek se répartissent les postes d’une course de sacs suspendus. Le joueur choisit où se placer, traverse deux niveaux et doit attendre le signal d’un partenaire avant le dernier saut. Le décor montre les quatre styles naissants.</x:v>
      </x:c>
      <x:c r="I187" s="14" t="str">
        <x:v>Prendre la tête ou observer depuis l’arrière change qui demande de l’aide ensuite.</x:v>
      </x:c>
      <x:c r="J187" s="14" t="str">
        <x:v>Une chute fait perdre une manche mais laisse les partenaires au point de rassemblement pour le retour.</x:v>
      </x:c>
      <x:c r="K187" s="14" t="str">
        <x:v>Enregistrer O6-M02.resolved séparément de .success, puis O6-M02.choice, les observations et les transferts réellement accomplis. Une première relation de cohorte est enregistrée avec les gestes effectivement partagés.</x:v>
      </x:c>
      <x:c r="L187" s="14" t="str">
        <x:v>Le combat d’ouverture, la cohorte et l’accès initial à la ville appartiennent à R2-M001..006.</x:v>
      </x:c>
      <x:c r="M187" s="14" t="str">
        <x:v>Reconstitution documentée V4 — nouvelle rédaction V5</x:v>
      </x:c>
    </x:row>
    <x:row r="188" ht="102" customHeight="1">
      <x:c r="A188" s="13" t="str">
        <x:v>O6-M03</x:v>
      </x:c>
      <x:c r="B188" s="13" t="str">
        <x:v>La cloche de la ville</x:v>
      </x:c>
      <x:c r="C188" s="13" t="str">
        <x:v>O6</x:v>
      </x:c>
      <x:c r="D188" s="13" t="str">
        <x:v>I — Le premier cercle</x:v>
      </x:c>
      <x:c r="E188" s="13" t="str">
        <x:v>Youngling</x:v>
      </x:c>
      <x:c r="F188" s="13" t="str">
        <x:v>O6-M02 résolue ; lire son résultat réel (réussite, issue partielle, refus ou échec) pour adapter les personnages et les objets présents.</x:v>
      </x:c>
      <x:c r="G188" s="13" t="str">
        <x:v>Homeworld ; prologue commun joué ; aucune mobilité interstellaire. Les relations, blessures, absences et objets affichés proviennent de l’état de partie ; aucun partenaire n’est recréé par la scène.</x:v>
      </x:c>
      <x:c r="H188" s="13" t="str">
        <x:v>Saar conduit la cohorte en ville après l’entraînement. Le joueur porte une petite pièce jusqu’au forgeron, ouvre une grille et aide à faire sonner une cloche de livraison. Marchands, ateliers et rues deviennent des lieux rencontrés, pas une liste de menus.</x:v>
      </x:c>
      <x:c r="I188" s="13" t="str">
        <x:v>Accompagner Yena à l’atelier ou Tov au chenil choisit la première visite secondaire.</x:v>
      </x:c>
      <x:c r="J188" s="13" t="str">
        <x:v>Un détour manqué peut être visité après le rassemblement ; aucun quartier n’est perdu définitivement.</x:v>
      </x:c>
      <x:c r="K188" s="13" t="str">
        <x:v>Enregistrer O6-M03.resolved séparément de .success, puis O6-M03.choice, les observations et les transferts réellement accomplis. La ville devient le prolongement de la formation et propose deux contacts locaux accessibles.</x:v>
      </x:c>
      <x:c r="L188" s="13" t="str">
        <x:v>Le combat d’ouverture, la cohorte et l’accès initial à la ville appartiennent à R2-M001..006.</x:v>
      </x:c>
      <x:c r="M188" s="13" t="str">
        <x:v>Reconstitution documentée V4 — nouvelle rédaction V5</x:v>
      </x:c>
    </x:row>
    <x:row r="189" ht="102" customHeight="1">
      <x:c r="A189" s="14" t="str">
        <x:v>O6-M04</x:v>
      </x:c>
      <x:c r="B189" s="14" t="str">
        <x:v>Le pari du rival</x:v>
      </x:c>
      <x:c r="C189" s="14" t="str">
        <x:v>O6</x:v>
      </x:c>
      <x:c r="D189" s="14" t="str">
        <x:v>I — Le premier cercle</x:v>
      </x:c>
      <x:c r="E189" s="14" t="str">
        <x:v>Youngling</x:v>
      </x:c>
      <x:c r="F189" s="14" t="str">
        <x:v>O6-M03 résolue ; lire son résultat réel (réussite, issue partielle, refus ou échec) pour adapter les personnages et les objets présents.</x:v>
      </x:c>
      <x:c r="G189" s="14" t="str">
        <x:v>Homeworld ; prologue commun joué ; aucune mobilité interstellaire. Les relations, blessures, absences et objets affichés proviennent de l’état de partie ; aucun partenaire n’est recréé par la scène.</x:v>
      </x:c>
      <x:c r="H189" s="14" t="str">
        <x:v>Harek propose une course jusqu’à un fanion placé au-dessus d’un atelier. Le trajet rapide possède une poutre mobile ; le détour traverse des passerelles plus stables. Le joueur peut voir Harek hésiter avant son propre saut.</x:v>
      </x:c>
      <x:c r="I189" s="14" t="str">
        <x:v>Chercher la victoire rapide ou signaler le danger avant de poursuivre change la rivalité.</x:v>
      </x:c>
      <x:c r="J189" s="14" t="str">
        <x:v>Une chute mène à un palier inférieur et permet de terminer avec un résultat de course différent.</x:v>
      </x:c>
      <x:c r="K189" s="14" t="str">
        <x:v>Enregistrer O6-M04.resolved séparément de .success, puis O6-M04.choice, les observations et les transferts réellement accomplis. Harek mémorise l’aide ou l’avantage pris, sans devenir automatiquement ami ou ennemi définitif.</x:v>
      </x:c>
      <x:c r="L189" s="14" t="str">
        <x:v>Le combat d’ouverture, la cohorte et l’accès initial à la ville appartiennent à R2-M001..006.</x:v>
      </x:c>
      <x:c r="M189" s="14" t="str">
        <x:v>Reconstitution documentée V4 — nouvelle rédaction V5</x:v>
      </x:c>
    </x:row>
    <x:row r="190" ht="102" customHeight="1">
      <x:c r="A190" s="13" t="str">
        <x:v>O6-M05</x:v>
      </x:c>
      <x:c r="B190" s="13" t="str">
        <x:v>La petite piste</x:v>
      </x:c>
      <x:c r="C190" s="13" t="str">
        <x:v>O6</x:v>
      </x:c>
      <x:c r="D190" s="13" t="str">
        <x:v>I — Le premier cercle</x:v>
      </x:c>
      <x:c r="E190" s="13" t="str">
        <x:v>Youngling</x:v>
      </x:c>
      <x:c r="F190" s="13" t="str">
        <x:v>O6-M04 résolue ; lire son résultat réel (réussite, issue partielle, refus ou échec) pour adapter les personnages et les objets présents.</x:v>
      </x:c>
      <x:c r="G190" s="13" t="str">
        <x:v>Homeworld ; prologue commun joué ; aucune mobilité interstellaire. Les relations, blessures, absences et objets affichés proviennent de l’état de partie ; aucun partenaire n’est recréé par la scène.</x:v>
      </x:c>
      <x:c r="H190" s="13" t="str">
        <x:v>Saar demande de suivre une petite proie sans la toucher. Le joueur observe ses arrêts, distingue un faux bruit de son frottement réel et rejoint le point de retour par un autre plan du décor. Les camarades comparent ensuite leurs observations.</x:v>
      </x:c>
      <x:c r="I190" s="13" t="str">
        <x:v>Rapporter une carte de trajet ou expliquer le comportement met en avant deux formes de maîtrise.</x:v>
      </x:c>
      <x:c r="J190" s="13" t="str">
        <x:v>Perdre la proie ouvre une recherche par traces anciennes et conserve le dernier lieu confirmé.</x:v>
      </x:c>
      <x:c r="K190" s="13" t="str">
        <x:v>Enregistrer O6-M05.resolved séparément de .success, puis O6-M05.choice, les observations et les transferts réellement accomplis. Une première compétence de piste nourrit les futures chasses ; aucun trophée n’est accordé à l’observation seule.</x:v>
      </x:c>
      <x:c r="L190" s="13" t="str">
        <x:v>Le combat d’ouverture, la cohorte et l’accès initial à la ville appartiennent à R2-M001..006.</x:v>
      </x:c>
      <x:c r="M190" s="13" t="str">
        <x:v>Reconstitution documentée V4 — nouvelle rédaction V5</x:v>
      </x:c>
    </x:row>
    <x:row r="191" ht="102" customHeight="1">
      <x:c r="A191" s="14" t="str">
        <x:v>O6-M06</x:v>
      </x:c>
      <x:c r="B191" s="14" t="str">
        <x:v>Quatre ombres au retour</x:v>
      </x:c>
      <x:c r="C191" s="14" t="str">
        <x:v>O6</x:v>
      </x:c>
      <x:c r="D191" s="14" t="str">
        <x:v>I — Le premier cercle</x:v>
      </x:c>
      <x:c r="E191" s="14" t="str">
        <x:v>Youngling</x:v>
      </x:c>
      <x:c r="F191" s="14" t="str">
        <x:v>O6-M05 résolue ; lire son résultat réel (réussite, issue partielle, refus ou échec) pour adapter les personnages et les objets présents.</x:v>
      </x:c>
      <x:c r="G191" s="14" t="str">
        <x:v>Homeworld ; prologue commun joué ; aucune mobilité interstellaire. Les relations, blessures, absences et objets affichés proviennent de l’état de partie ; aucun partenaire n’est recréé par la scène.</x:v>
      </x:c>
      <x:c r="H191" s="14" t="str">
        <x:v>La cohorte rentre à la nuit tombante. Le joueur aide à ranger les outils puis retrouve les quatre silhouettes sur une terrasse. Saar annonce la suite de la formation et chacun exprime une envie : technique, exploration, puissance ou protection.</x:v>
      </x:c>
      <x:c r="I191" s="14" t="str">
        <x:v>Confier son ambition ou laisser les actes futurs parler change les premières attentes des compagnons.</x:v>
      </x:c>
      <x:c r="J191" s="14" t="str">
        <x:v>Le dialogue peut être repris auprès de chaque camarade ; aucune réponse unique ne verrouille toute la voie.</x:v>
      </x:c>
      <x:c r="K191" s="14" t="str">
        <x:v>Enregistrer O6-M06.resolved séparément de .success, puis O6-M06.choice, les observations et les transferts réellement accomplis. Le chapitre d’enfance se clôt dans une histoire commune, sans imposer un drame familial supplémentaire.</x:v>
      </x:c>
      <x:c r="L191" s="14" t="str">
        <x:v>Le combat d’ouverture, la cohorte et l’accès initial à la ville appartiennent à R2-M001..006.</x:v>
      </x:c>
      <x:c r="M191" s="14" t="str">
        <x:v>Reconstitution documentée V4 — nouvelle rédaction V5</x:v>
      </x:c>
    </x:row>
    <x:row r="192" ht="102" customHeight="1">
      <x:c r="A192" s="13" t="str">
        <x:v>O6-M07</x:v>
      </x:c>
      <x:c r="B192" s="13" t="str">
        <x:v>Le premier masque réglé</x:v>
      </x:c>
      <x:c r="C192" s="13" t="str">
        <x:v>O6</x:v>
      </x:c>
      <x:c r="D192" s="13" t="str">
        <x:v>II — Apprendre sa manière</x:v>
      </x:c>
      <x:c r="E192" s="13" t="str">
        <x:v>Unblooded</x:v>
      </x:c>
      <x:c r="F192" s="13" t="str">
        <x:v>O6-M06 résolue ; lire son résultat réel (réussite, issue partielle, refus ou échec) pour adapter les personnages et les objets présents.</x:v>
      </x:c>
      <x:c r="G192" s="13" t="str">
        <x:v>Homeworld ; formation commune Unblooded ouverte ; équipement effectivement acquis. Les relations, blessures, absences et objets affichés proviennent de l’état de partie ; aucun partenaire n’est recréé par la scène.</x:v>
      </x:c>
      <x:c r="H192" s="13" t="str">
        <x:v>Unblooded, le joueur règle son masque dans l’atelier : hauteur, lecture des silhouettes, contraste et point de visée. Saar fait déplacer des cibles à différentes profondeurs du décor. Harek préfère des réglages plus agressifs et peut comparer ses essais.</x:v>
      </x:c>
      <x:c r="I192" s="13" t="str">
        <x:v>Privilégier la lecture lointaine ou le confort de proximité établit un réglage réversible.</x:v>
      </x:c>
      <x:c r="J192" s="13" t="str">
        <x:v>Un réglage inconfortable se corrige sur cible fixe avant le parcours mobile.</x:v>
      </x:c>
      <x:c r="K192" s="13" t="str">
        <x:v>Enregistrer O6-M07.resolved séparément de .success, puis O6-M07.choice, les observations et les transferts réellement accomplis. Le masque réellement acquis dans la campagne reçoit un profil personnel ; l’objet n’est pas donné une seconde fois.</x:v>
      </x:c>
      <x:c r="L192" s="13" t="str">
        <x:v>La formation aux outils et les accès régionaux sont lus dans R2-M007..014, jamais accordés par cette voie.</x:v>
      </x:c>
      <x:c r="M192" s="13" t="str">
        <x:v>Reconstitution documentée V4 — nouvelle rédaction V5</x:v>
      </x:c>
    </x:row>
    <x:row r="193" ht="102" customHeight="1">
      <x:c r="A193" s="14" t="str">
        <x:v>O6-M08</x:v>
      </x:c>
      <x:c r="B193" s="14" t="str">
        <x:v>Le silence du camouflage</x:v>
      </x:c>
      <x:c r="C193" s="14" t="str">
        <x:v>O6</x:v>
      </x:c>
      <x:c r="D193" s="14" t="str">
        <x:v>II — Apprendre sa manière</x:v>
      </x:c>
      <x:c r="E193" s="14" t="str">
        <x:v>Unblooded</x:v>
      </x:c>
      <x:c r="F193" s="14" t="str">
        <x:v>O6-M07 résolue ; lire son résultat réel (réussite, issue partielle, refus ou échec) pour adapter les personnages et les objets présents.</x:v>
      </x:c>
      <x:c r="G193" s="14" t="str">
        <x:v>Homeworld ; formation commune Unblooded ouverte ; équipement effectivement acquis. Les relations, blessures, absences et objets affichés proviennent de l’état de partie ; aucun partenaire n’est recréé par la scène.</x:v>
      </x:c>
      <x:c r="H193" s="14" t="str">
        <x:v>Dans un jardin d’exercice, le camouflage acquis ne suffit pas à masquer les feuilles déplacées ou une flaque traversée. Le joueur observe une patrouille de mannequins capteurs et choisit entre hauteur, attente et déplacement lent.</x:v>
      </x:c>
      <x:c r="I193" s="14" t="str">
        <x:v>Traverser les branches ou longer les pierres enseigne deux usages du décor.</x:v>
      </x:c>
      <x:c r="J193" s="14" t="str">
        <x:v>Une détection relance seulement le segment concerné ; la ressource consommée est montrée dans l’exercice.</x:v>
      </x:c>
      <x:c r="K193" s="14" t="str">
        <x:v>Enregistrer O6-M08.resolved séparément de .success, puis O6-M08.choice, les observations et les transferts réellement accomplis. Le parcours mémorise les erreurs visibles et ouvre des commentaires de Saar sur la méthode.</x:v>
      </x:c>
      <x:c r="L193" s="14" t="str">
        <x:v>La formation aux outils et les accès régionaux sont lus dans R2-M007..014, jamais accordés par cette voie.</x:v>
      </x:c>
      <x:c r="M193" s="14" t="str">
        <x:v>Reconstitution documentée V4 — nouvelle rédaction V5</x:v>
      </x:c>
    </x:row>
    <x:row r="194" ht="102" customHeight="1">
      <x:c r="A194" s="13" t="str">
        <x:v>O6-M09</x:v>
      </x:c>
      <x:c r="B194" s="13" t="str">
        <x:v>La portée du combistick</x:v>
      </x:c>
      <x:c r="C194" s="13" t="str">
        <x:v>O6</x:v>
      </x:c>
      <x:c r="D194" s="13" t="str">
        <x:v>II — Apprendre sa manière</x:v>
      </x:c>
      <x:c r="E194" s="13" t="str">
        <x:v>Unblooded</x:v>
      </x:c>
      <x:c r="F194" s="13" t="str">
        <x:v>O6-M08 résolue ; lire son résultat réel (réussite, issue partielle, refus ou échec) pour adapter les personnages et les objets présents.</x:v>
      </x:c>
      <x:c r="G194" s="13" t="str">
        <x:v>Homeworld ; formation commune Unblooded ouverte ; équipement effectivement acquis. Les relations, blessures, absences et objets affichés proviennent de l’état de partie ; aucun partenaire n’est recréé par la scène.</x:v>
      </x:c>
      <x:c r="H194" s="13" t="str">
        <x:v>Yena aide à comparer le combistick replié, déployé et lancé sur des cibles espacées. Le joueur doit ensuite récupérer physiquement l’arme derrière une barrière pendant qu’une cible articulée se déplace. La récupération compte autant que le coup initial.</x:v>
      </x:c>
      <x:c r="I194" s="13" t="str">
        <x:v>Jouer la portée prudente ou le lancer suivi d’approche prépare une préférence de chasse.</x:v>
      </x:c>
      <x:c r="J194" s="13" t="str">
        <x:v>Un lancer manqué reste récupérable dans une zone d’exercice accessible et ne génère pas une seconde arme.</x:v>
      </x:c>
      <x:c r="K194" s="13" t="str">
        <x:v>Enregistrer O6-M09.resolved séparément de .success, puis O6-M09.choice, les observations et les transferts réellement accomplis. Le style devient lisible dans les dialogues de Yena, sans bonus de grade automatique.</x:v>
      </x:c>
      <x:c r="L194" s="13" t="str">
        <x:v>La formation aux outils et les accès régionaux sont lus dans R2-M007..014, jamais accordés par cette voie.</x:v>
      </x:c>
      <x:c r="M194" s="13" t="str">
        <x:v>Reconstitution documentée V4 — nouvelle rédaction V5</x:v>
      </x:c>
    </x:row>
    <x:row r="195" ht="102" customHeight="1">
      <x:c r="A195" s="14" t="str">
        <x:v>O6-M10</x:v>
      </x:c>
      <x:c r="B195" s="14" t="str">
        <x:v>La mine et le passage</x:v>
      </x:c>
      <x:c r="C195" s="14" t="str">
        <x:v>O6</x:v>
      </x:c>
      <x:c r="D195" s="14" t="str">
        <x:v>II — Apprendre sa manière</x:v>
      </x:c>
      <x:c r="E195" s="14" t="str">
        <x:v>Unblooded</x:v>
      </x:c>
      <x:c r="F195" s="14" t="str">
        <x:v>O6-M09 résolue ; lire son résultat réel (réussite, issue partielle, refus ou échec) pour adapter les personnages et les objets présents.</x:v>
      </x:c>
      <x:c r="G195" s="14" t="str">
        <x:v>Homeworld ; formation commune Unblooded ouverte ; équipement effectivement acquis. Les relations, blessures, absences et objets affichés proviennent de l’état de partie ; aucun partenaire n’est recréé par la scène.</x:v>
      </x:c>
      <x:c r="H195" s="14" t="str">
        <x:v>Tov installe un obstacle factice près d’une mine d’exercice. Le joueur doit choisir un emplacement qui laisse une voie de repli et apprendre à identifier le déclencheur avant de repasser. Un mannequin allié emprunte aussi le décor.</x:v>
      </x:c>
      <x:c r="I195" s="14" t="str">
        <x:v>Protéger un couloir ou créer un détour offre deux applications et leurs limites.</x:v>
      </x:c>
      <x:c r="J195" s="14" t="str">
        <x:v>Un déclenchement d’exercice arrête la séquence et permet de déplacer la mine sur une surface autorisée.</x:v>
      </x:c>
      <x:c r="K195" s="14" t="str">
        <x:v>Enregistrer O6-M10.resolved séparément de .success, puis O6-M10.choice, les observations et les transferts réellement accomplis. Le joueur comprend l’espace d’un piège ; les alliés gardent des trajets lisibles.</x:v>
      </x:c>
      <x:c r="L195" s="14" t="str">
        <x:v>La formation aux outils et les accès régionaux sont lus dans R2-M007..014, jamais accordés par cette voie.</x:v>
      </x:c>
      <x:c r="M195" s="14" t="str">
        <x:v>Reconstitution documentée V4 — nouvelle rédaction V5</x:v>
      </x:c>
    </x:row>
    <x:row r="196" ht="102" customHeight="1">
      <x:c r="A196" s="13" t="str">
        <x:v>O6-M11</x:v>
      </x:c>
      <x:c r="B196" s="13" t="str">
        <x:v>La manche perdue</x:v>
      </x:c>
      <x:c r="C196" s="13" t="str">
        <x:v>O6</x:v>
      </x:c>
      <x:c r="D196" s="13" t="str">
        <x:v>II — Apprendre sa manière</x:v>
      </x:c>
      <x:c r="E196" s="13" t="str">
        <x:v>Unblooded</x:v>
      </x:c>
      <x:c r="F196" s="13" t="str">
        <x:v>O6-M10 résolue ; lire son résultat réel (réussite, issue partielle, refus ou échec) pour adapter les personnages et les objets présents.</x:v>
      </x:c>
      <x:c r="G196" s="13" t="str">
        <x:v>Homeworld ; formation commune Unblooded ouverte ; équipement effectivement acquis. Les relations, blessures, absences et objets affichés proviennent de l’état de partie ; aucun partenaire n’est recréé par la scène.</x:v>
      </x:c>
      <x:c r="H196" s="13" t="str">
        <x:v>Harek gagne ou perd un duel selon le combat réellement joué ; la mission accepte les deux résultats. Après la manche, une cible imprévue tombe du râtelier et les deux doivent la retenir avant qu’elle atteigne Tov. Le rival peut devenir partenaire d’un instant.</x:v>
      </x:c>
      <x:c r="I196" s="13" t="str">
        <x:v>Aider Harek à relever la cible ou sécuriser d’abord Tov change ce qu’il retient de la scène.</x:v>
      </x:c>
      <x:c r="J196" s="13" t="str">
        <x:v>Une erreur déclenche l’intervention de Saar et un exercice de reprise, avec le résultat initial conservé.</x:v>
      </x:c>
      <x:c r="K196" s="13" t="str">
        <x:v>Enregistrer O6-M11.resolved séparément de .success, puis O6-M11.choice, les observations et les transferts réellement accomplis. La rivalité possède plusieurs dimensions et n’est pas déterminée par un duel unique.</x:v>
      </x:c>
      <x:c r="L196" s="13" t="str">
        <x:v>La formation aux outils et les accès régionaux sont lus dans R2-M007..014, jamais accordés par cette voie.</x:v>
      </x:c>
      <x:c r="M196" s="13" t="str">
        <x:v>Reconstitution documentée V4 — nouvelle rédaction V5</x:v>
      </x:c>
    </x:row>
    <x:row r="197" ht="102" customHeight="1">
      <x:c r="A197" s="14" t="str">
        <x:v>O6-M12</x:v>
      </x:c>
      <x:c r="B197" s="14" t="str">
        <x:v>La nuit des outils</x:v>
      </x:c>
      <x:c r="C197" s="14" t="str">
        <x:v>O6</x:v>
      </x:c>
      <x:c r="D197" s="14" t="str">
        <x:v>II — Apprendre sa manière</x:v>
      </x:c>
      <x:c r="E197" s="14" t="str">
        <x:v>Unblooded</x:v>
      </x:c>
      <x:c r="F197" s="14" t="str">
        <x:v>O6-M11 résolue ; lire son résultat réel (réussite, issue partielle, refus ou échec) pour adapter les personnages et les objets présents.</x:v>
      </x:c>
      <x:c r="G197" s="14" t="str">
        <x:v>Homeworld ; formation commune Unblooded ouverte ; équipement effectivement acquis. Les relations, blessures, absences et objets affichés proviennent de l’état de partie ; aucun partenaire n’est recréé par la scène.</x:v>
      </x:c>
      <x:c r="H197" s="14" t="str">
        <x:v>La cohorte prépare ses premiers ensembles pour la réserve. Le joueur traverse l’armurerie, l’atelier et l’infirmerie, teste la fixation des objets puis revient au foyer d’entraînement. Chaque camarade explique une préférence liée à ses essais.</x:v>
      </x:c>
      <x:c r="I197" s="14" t="str">
        <x:v>Préparer un équipement léger ou une marge de secours change la logistique du prochain exercice.</x:v>
      </x:c>
      <x:c r="J197" s="14" t="str">
        <x:v>Une fixation oubliée est visible au test de course et se corrige avant le départ.</x:v>
      </x:c>
      <x:c r="K197" s="14" t="str">
        <x:v>Enregistrer O6-M12.resolved séparément de .success, puis O6-M12.choice, les observations et les transferts réellement accomplis. Les outils équipés correspondent aux acquisitions réelles ; aucune pièce manquante n’apparaît par narration.</x:v>
      </x:c>
      <x:c r="L197" s="14" t="str">
        <x:v>La formation aux outils et les accès régionaux sont lus dans R2-M007..014, jamais accordés par cette voie.</x:v>
      </x:c>
      <x:c r="M197" s="14" t="str">
        <x:v>Reconstitution documentée V4 — nouvelle rédaction V5</x:v>
      </x:c>
    </x:row>
    <x:row r="198" ht="117" customHeight="1">
      <x:c r="A198" s="13" t="str">
        <x:v>O6-M13</x:v>
      </x:c>
      <x:c r="B198" s="13" t="str">
        <x:v>La triade que l’on devient</x:v>
      </x:c>
      <x:c r="C198" s="13" t="str">
        <x:v>O6</x:v>
      </x:c>
      <x:c r="D198" s="13" t="str">
        <x:v>III — Parmi les chasseurs</x:v>
      </x:c>
      <x:c r="E198" s="13" t="str">
        <x:v>Young Blood</x:v>
      </x:c>
      <x:c r="F198" s="13" t="str">
        <x:v>O6-M12 résolue ; lire son résultat réel (réussite, issue partielle, refus ou échec) pour adapter les personnages et les objets présents.</x:v>
      </x:c>
      <x:c r="G198" s="13" t="str">
        <x:v>Homeworld ; statut Young Blood déjà obtenu dans la campagne commune. Les relations, blessures, absences et objets affichés proviennent de l’état de partie ; aucun partenaire n’est recréé par la scène.</x:v>
      </x:c>
      <x:c r="H198" s="13" t="str">
        <x:v>Young Blood commun acquis, les partenaires travaillent leurs rôles près du Temple des Trois Ombres. Harek ne peut pas occuper tous les postes ; Yena et Tov défendent leurs méthodes. Le joueur place trois fanions et propose une séquence d’approche sans arme énergétique.</x:v>
      </x:c>
      <x:c r="I198" s="13" t="str">
        <x:v>Conserver un meneur ou répartir l’initiative par phase change le dialogue et le plan de répétition.</x:v>
      </x:c>
      <x:c r="J198" s="13" t="str">
        <x:v>Une répétition manquée ajuste les rôles sans consommer la tentative du rite réel.</x:v>
      </x:c>
      <x:c r="K198" s="13" t="str">
        <x:v>Enregistrer O6-M13.resolved séparément de .success, puis O6-M13.choice, les observations et les transferts réellement accomplis. La cohorte prépare le rite commun, dont la réussite et la promotion restent possédées par la campagne.</x:v>
      </x:c>
      <x:c r="L198" s="13" t="str">
        <x:v>Quatza-Rij en triade, Temple des Trois Ombres sans armes énergétiques et retour de reconnaissance restent communs.</x:v>
      </x:c>
      <x:c r="M198" s="13" t="str">
        <x:v>Reconstitution documentée V4 — nouvelle rédaction V5</x:v>
      </x:c>
    </x:row>
    <x:row r="199" ht="102" customHeight="1">
      <x:c r="A199" s="14" t="str">
        <x:v>O6-M14</x:v>
      </x:c>
      <x:c r="B199" s="14" t="str">
        <x:v>Le sentier que Tov entend</x:v>
      </x:c>
      <x:c r="C199" s="14" t="str">
        <x:v>O6</x:v>
      </x:c>
      <x:c r="D199" s="14" t="str">
        <x:v>III — Parmi les chasseurs</x:v>
      </x:c>
      <x:c r="E199" s="14" t="str">
        <x:v>Young Blood</x:v>
      </x:c>
      <x:c r="F199" s="14" t="str">
        <x:v>O6-M13 résolue ; lire son résultat réel (réussite, issue partielle, refus ou échec) pour adapter les personnages et les objets présents.</x:v>
      </x:c>
      <x:c r="G199" s="14" t="str">
        <x:v>Homeworld ; statut Young Blood déjà obtenu dans la campagne commune. Les relations, blessures, absences et objets affichés proviennent de l’état de partie ; aucun partenaire n’est recréé par la scène.</x:v>
      </x:c>
      <x:c r="H199" s="14" t="str">
        <x:v>Tov repère une proie sous les plateformes grâce à des vibrations. Le joueur doit ralentir, poser la main sur un support et suivre son signal avant que la cible traverse une ouverture. Harek veut prendre le chemin le plus visible.</x:v>
      </x:c>
      <x:c r="I199" s="14" t="str">
        <x:v>Faire confiance à Tov ou comparer deux indices avant d’agir transforme la coopération.</x:v>
      </x:c>
      <x:c r="J199" s="14" t="str">
        <x:v>Une hésitation laisse passer la proie, mais une piste secondaire permet de continuer sans réinitialiser la scène.</x:v>
      </x:c>
      <x:c r="K199" s="14" t="str">
        <x:v>Enregistrer O6-M14.resolved séparément de .success, puis O6-M14.choice, les observations et les transferts réellement accomplis. Un camarade discret apporte une compétence déterminante à la chasse locale.</x:v>
      </x:c>
      <x:c r="L199" s="14" t="str">
        <x:v>Quatza-Rij en triade, Temple des Trois Ombres sans armes énergétiques et retour de reconnaissance restent communs.</x:v>
      </x:c>
      <x:c r="M199" s="14" t="str">
        <x:v>Reconstitution documentée V4 — nouvelle rédaction V5</x:v>
      </x:c>
    </x:row>
    <x:row r="200" ht="102" customHeight="1">
      <x:c r="A200" s="13" t="str">
        <x:v>O6-M15</x:v>
      </x:c>
      <x:c r="B200" s="13" t="str">
        <x:v>L’angle de Yena</x:v>
      </x:c>
      <x:c r="C200" s="13" t="str">
        <x:v>O6</x:v>
      </x:c>
      <x:c r="D200" s="13" t="str">
        <x:v>III — Parmi les chasseurs</x:v>
      </x:c>
      <x:c r="E200" s="13" t="str">
        <x:v>Young Blood</x:v>
      </x:c>
      <x:c r="F200" s="13" t="str">
        <x:v>O6-M14 résolue ; lire son résultat réel (réussite, issue partielle, refus ou échec) pour adapter les personnages et les objets présents.</x:v>
      </x:c>
      <x:c r="G200" s="13" t="str">
        <x:v>Homeworld ; statut Young Blood déjà obtenu dans la campagne commune. Les relations, blessures, absences et objets affichés proviennent de l’état de partie ; aucun partenaire n’est recréé par la scène.</x:v>
      </x:c>
      <x:c r="H200" s="13" t="str">
        <x:v>Yena choisit un angle de tir ou de lancer inhabituel dans une carrière. Le joueur déplace un obstacle, observe la ligne réelle et prend le poste complémentaire. La proie possède une couverture qui oblige à synchroniser deux déplacements.</x:v>
      </x:c>
      <x:c r="I200" s="13" t="str">
        <x:v>Soutenir son plan ou proposer un autre angle ouvre une coopération différente, testée dans le décor.</x:v>
      </x:c>
      <x:c r="J200" s="13" t="str">
        <x:v>Un angle bouché oblige à déplacer l’appui ou changer de poste ; la décision n’est pas validée par une simple réponse.</x:v>
      </x:c>
      <x:c r="K200" s="13" t="str">
        <x:v>Enregistrer O6-M15.resolved séparément de .success, puis O6-M15.choice, les observations et les transferts réellement accomplis. La méthode de Yena reçoit un résultat concret et peut être reprise dans de futures missions.</x:v>
      </x:c>
      <x:c r="L200" s="13" t="str">
        <x:v>Quatza-Rij en triade, Temple des Trois Ombres sans armes énergétiques et retour de reconnaissance restent communs.</x:v>
      </x:c>
      <x:c r="M200" s="13" t="str">
        <x:v>Reconstitution documentée V4 — nouvelle rédaction V5</x:v>
      </x:c>
    </x:row>
    <x:row r="201" ht="102" customHeight="1">
      <x:c r="A201" s="14" t="str">
        <x:v>O6-M16</x:v>
      </x:c>
      <x:c r="B201" s="14" t="str">
        <x:v>La colère d’Harek</x:v>
      </x:c>
      <x:c r="C201" s="14" t="str">
        <x:v>O6</x:v>
      </x:c>
      <x:c r="D201" s="14" t="str">
        <x:v>III — Parmi les chasseurs</x:v>
      </x:c>
      <x:c r="E201" s="14" t="str">
        <x:v>Young Blood</x:v>
      </x:c>
      <x:c r="F201" s="14" t="str">
        <x:v>O6-M15 résolue ; lire son résultat réel (réussite, issue partielle, refus ou échec) pour adapter les personnages et les objets présents.</x:v>
      </x:c>
      <x:c r="G201" s="14" t="str">
        <x:v>Homeworld ; statut Young Blood déjà obtenu dans la campagne commune. Les relations, blessures, absences et objets affichés proviennent de l’état de partie ; aucun partenaire n’est recréé par la scène.</x:v>
      </x:c>
      <x:c r="H201" s="14" t="str">
        <x:v>Harek échoue sur un geste qu’il voulait maîtriser seul. Le joueur le retrouve dans une aire de sacs et de cordes, où les répétitions trop rapides rendent son mouvement lisible. Un court duel d’exercice peut lui montrer l’ouverture qu’il laisse.</x:v>
      </x:c>
      <x:c r="I201" s="14" t="str">
        <x:v>Expliquer après l’avoir montré ou l’inviter à regarder son propre enregistrement change sa réaction.</x:v>
      </x:c>
      <x:c r="J201" s="14" t="str">
        <x:v>Une provocation excessive interrompt l’échange ; une rencontre future peut reprendre sur un exercice différent.</x:v>
      </x:c>
      <x:c r="K201" s="14" t="str">
        <x:v>Enregistrer O6-M16.resolved séparément de .success, puis O6-M16.choice, les observations et les transferts réellement accomplis. Le rival progresse réellement et adapte ensuite son style, même si l’amitié reste limitée.</x:v>
      </x:c>
      <x:c r="L201" s="14" t="str">
        <x:v>Quatza-Rij en triade, Temple des Trois Ombres sans armes énergétiques et retour de reconnaissance restent communs.</x:v>
      </x:c>
      <x:c r="M201" s="14" t="str">
        <x:v>Reconstitution documentée V4 — nouvelle rédaction V5</x:v>
      </x:c>
    </x:row>
    <x:row r="202" ht="102" customHeight="1">
      <x:c r="A202" s="13" t="str">
        <x:v>O6-M17</x:v>
      </x:c>
      <x:c r="B202" s="13" t="str">
        <x:v>Le retour de reconnaissance</x:v>
      </x:c>
      <x:c r="C202" s="13" t="str">
        <x:v>O6</x:v>
      </x:c>
      <x:c r="D202" s="13" t="str">
        <x:v>III — Parmi les chasseurs</x:v>
      </x:c>
      <x:c r="E202" s="13" t="str">
        <x:v>Young Blood</x:v>
      </x:c>
      <x:c r="F202" s="13" t="str">
        <x:v>O6-M16 résolue ; lire son résultat réel (réussite, issue partielle, refus ou échec) pour adapter les personnages et les objets présents.</x:v>
      </x:c>
      <x:c r="G202" s="13" t="str">
        <x:v>Homeworld ; statut Young Blood déjà obtenu dans la campagne commune. Les relations, blessures, absences et objets affichés proviennent de l’état de partie ; aucun partenaire n’est recréé par la scène.</x:v>
      </x:c>
      <x:c r="H202" s="13" t="str">
        <x:v>Après le retour de reconnaissance effectivement accompli dans la campagne commune, la cohorte parcourt la ville. Le joueur choisit qui saluer, rend un outil prêté et montre une trace autorisée de l’épreuve. Les habitants réagissent aux participants réels.</x:v>
      </x:c>
      <x:c r="I202" s="13" t="str">
        <x:v>Célébrer au foyer de cohorte ou rejoindre les ateliers met en avant une autre communauté de soutien.</x:v>
      </x:c>
      <x:c r="J202" s="13" t="str">
        <x:v>Une absence de camarade produit une place vide et un dialogue adapté, jamais un remplaçant présenté comme toujours présent.</x:v>
      </x:c>
      <x:c r="K202" s="13" t="str">
        <x:v>Enregistrer O6-M17.resolved séparément de .success, puis O6-M17.choice, les observations et les transferts réellement accomplis. La mission lit le résultat commun et ses pertes éventuelles ; elle ne crée pas une seconde cérémonie de promotion.</x:v>
      </x:c>
      <x:c r="L202" s="13" t="str">
        <x:v>Quatza-Rij en triade, Temple des Trois Ombres sans armes énergétiques et retour de reconnaissance restent communs.</x:v>
      </x:c>
      <x:c r="M202" s="13" t="str">
        <x:v>Reconstitution documentée V4 — nouvelle rédaction V5</x:v>
      </x:c>
    </x:row>
    <x:row r="203" ht="102" customHeight="1">
      <x:c r="A203" s="14" t="str">
        <x:v>O6-M18</x:v>
      </x:c>
      <x:c r="B203" s="14" t="str">
        <x:v>Un style à mon nom</x:v>
      </x:c>
      <x:c r="C203" s="14" t="str">
        <x:v>O6</x:v>
      </x:c>
      <x:c r="D203" s="14" t="str">
        <x:v>III — Parmi les chasseurs</x:v>
      </x:c>
      <x:c r="E203" s="14" t="str">
        <x:v>Young Blood</x:v>
      </x:c>
      <x:c r="F203" s="14" t="str">
        <x:v>O6-M17 résolue ; lire son résultat réel (réussite, issue partielle, refus ou échec) pour adapter les personnages et les objets présents.</x:v>
      </x:c>
      <x:c r="G203" s="14" t="str">
        <x:v>Homeworld ; statut Young Blood déjà obtenu dans la campagne commune. Les relations, blessures, absences et objets affichés proviennent de l’état de partie ; aucun partenaire n’est recréé par la scène.</x:v>
      </x:c>
      <x:c r="H203" s="14" t="str">
        <x:v>Saar propose au joueur de composer un parcours d’entraînement avec trois éléments réellement maîtrisés. Il place les cibles, choisit un trajet et le joue devant la cohorte. Les autres peuvent ensuite essayer sa méthode et montrer ses limites.</x:v>
      </x:c>
      <x:c r="I203" s="14" t="str">
        <x:v>Définir un parcours de piste, de mobilité ou de confrontation prépare la spécialité personnelle.</x:v>
      </x:c>
      <x:c r="J203" s="14" t="str">
        <x:v>Un parcours mal équilibré peut être démonté et corrigé, avec les essais précédents conservés comme apprentissage.</x:v>
      </x:c>
      <x:c r="K203" s="14" t="str">
        <x:v>Enregistrer O6-M18.resolved séparément de .success, puis O6-M18.choice, les observations et les transferts réellement accomplis. Un profil de chasse est mémorisé sans empêcher de changer plus tard d’équipement ou de méthode.</x:v>
      </x:c>
      <x:c r="L203" s="14" t="str">
        <x:v>Quatza-Rij en triade, Temple des Trois Ombres sans armes énergétiques et retour de reconnaissance restent communs.</x:v>
      </x:c>
      <x:c r="M203" s="14" t="str">
        <x:v>Reconstitution documentée V4 — nouvelle rédaction V5</x:v>
      </x:c>
    </x:row>
    <x:row r="204" ht="102" customHeight="1">
      <x:c r="A204" s="13" t="str">
        <x:v>O6-M19</x:v>
      </x:c>
      <x:c r="B204" s="13" t="str">
        <x:v>Le premier quai lointain</x:v>
      </x:c>
      <x:c r="C204" s="13" t="str">
        <x:v>O6</x:v>
      </x:c>
      <x:c r="D204" s="13" t="str">
        <x:v>IV — Au-delà du ciel</x:v>
      </x:c>
      <x:c r="E204" s="13" t="str">
        <x:v>Blooded</x:v>
      </x:c>
      <x:c r="F204" s="13" t="str">
        <x:v>O6-M18 résolue ; lire son résultat réel (réussite, issue partielle, refus ou échec) pour adapter les personnages et les objets présents.</x:v>
      </x:c>
      <x:c r="G204" s="13" t="str">
        <x:v>Blooded commun acquis ; vaisseau personnel possédé ; trajet réel requis pour toute scène hors Homeworld. Les relations, blessures, absences et objets affichés proviennent de l’état de partie ; aucun partenaire n’est recréé par la scène.</x:v>
      </x:c>
      <x:c r="H204" s="13" t="str">
        <x:v>Après Blooded, vaisseau acquis et trajet joué, le joueur quitte son sas sur une base spatiale. Il retrouve les outils du Homeworld dans un contexte nouveau, rejoint un poste d’amarrage et aide un pilote à récupérer une attache avant de chercher sa prochaine piste.</x:v>
      </x:c>
      <x:c r="I204" s="13" t="str">
        <x:v>Explorer le quai ou préparer rapidement une expédition choisit le premier rythme spatial de la voie.</x:v>
      </x:c>
      <x:c r="J204" s="13" t="str">
        <x:v>Une erreur d’orientation ramène à une signalétique de quai lisible, sans téléportation vers l’objectif.</x:v>
      </x:c>
      <x:c r="K204" s="13" t="str">
        <x:v>Enregistrer O6-M19.resolved séparément de .success, puis O6-M19.choice, les observations et les transferts réellement accomplis. Le premier voyage devient une scène vécue ; la cabine et la maison restent des lieux distincts.</x:v>
      </x:c>
      <x:c r="L204" s="13" t="str">
        <x:v>La première reine et l’accès au voyage ont leurs propres missions communes ; ce récit ne les remplace pas.</x:v>
      </x:c>
      <x:c r="M204" s="13" t="str">
        <x:v>Reconstitution documentée V4 — nouvelle rédaction V5</x:v>
      </x:c>
    </x:row>
    <x:row r="205" ht="117" customHeight="1">
      <x:c r="A205" s="14" t="str">
        <x:v>O6-M20</x:v>
      </x:c>
      <x:c r="B205" s="14" t="str">
        <x:v>Quatre routes sur la carte</x:v>
      </x:c>
      <x:c r="C205" s="14" t="str">
        <x:v>O6</x:v>
      </x:c>
      <x:c r="D205" s="14" t="str">
        <x:v>IV — Au-delà du ciel</x:v>
      </x:c>
      <x:c r="E205" s="14" t="str">
        <x:v>Blooded</x:v>
      </x:c>
      <x:c r="F205" s="14" t="str">
        <x:v>O6-M19 résolue ; lire son résultat réel (réussite, issue partielle, refus ou échec) pour adapter les personnages et les objets présents.</x:v>
      </x:c>
      <x:c r="G205" s="14" t="str">
        <x:v>Blooded commun acquis ; vaisseau personnel possédé ; trajet réel requis pour toute scène hors Homeworld. Les relations, blessures, absences et objets affichés proviennent de l’état de partie ; aucun partenaire n’est recréé par la scène.</x:v>
      </x:c>
      <x:c r="H205" s="14" t="str">
        <x:v>Les membres de la cohorte ne partent plus toujours ensemble. Le joueur reçoit leurs projets à des endroits différents du vaisseau ou par messages autorisés, puis prépare une chasse compatible avec ses propres ressources. Les destinations restent soumises aux accès communs.</x:v>
      </x:c>
      <x:c r="I205" s="14" t="str">
        <x:v>Inviter un partenaire disponible ou partir seul change la composition réelle de l’expédition.</x:v>
      </x:c>
      <x:c r="J205" s="14" t="str">
        <x:v>Un refus d’invitation laisse une variante solo complète ; aucun PNJ absent n’apparaît dans le sas.</x:v>
      </x:c>
      <x:c r="K205" s="14" t="str">
        <x:v>Enregistrer O6-M20.resolved séparément de .success, puis O6-M20.choice, les observations et les transferts réellement accomplis. La cohorte devient un réseau de personnes autonomes plutôt qu’un groupe figé permanent.</x:v>
      </x:c>
      <x:c r="L205" s="14" t="str">
        <x:v>La première reine et l’accès au voyage ont leurs propres missions communes ; ce récit ne les remplace pas.</x:v>
      </x:c>
      <x:c r="M205" s="14" t="str">
        <x:v>Reconstitution documentée V4 — nouvelle rédaction V5</x:v>
      </x:c>
    </x:row>
    <x:row r="206" ht="102" customHeight="1">
      <x:c r="A206" s="13" t="str">
        <x:v>O6-M21</x:v>
      </x:c>
      <x:c r="B206" s="13" t="str">
        <x:v>La proie hors du manuel</x:v>
      </x:c>
      <x:c r="C206" s="13" t="str">
        <x:v>O6</x:v>
      </x:c>
      <x:c r="D206" s="13" t="str">
        <x:v>IV — Au-delà du ciel</x:v>
      </x:c>
      <x:c r="E206" s="13" t="str">
        <x:v>Blooded</x:v>
      </x:c>
      <x:c r="F206" s="13" t="str">
        <x:v>O6-M20 résolue ; lire son résultat réel (réussite, issue partielle, refus ou échec) pour adapter les personnages et les objets présents.</x:v>
      </x:c>
      <x:c r="G206" s="13" t="str">
        <x:v>Blooded commun acquis ; vaisseau personnel possédé ; trajet réel requis pour toute scène hors Homeworld. Les relations, blessures, absences et objets affichés proviennent de l’état de partie ; aucun partenaire n’est recréé par la scène.</x:v>
      </x:c>
      <x:c r="H206" s="13" t="str">
        <x:v>Sur un monde accessible, une proie utilise le plafond et les vibrations, rendant le premier plan inefficace. Le joueur observe ses déplacements depuis un renfoncement, modifie ses leurres et construit un nouveau trajet de chasse.</x:v>
      </x:c>
      <x:c r="I206" s="13" t="str">
        <x:v>Réutiliser une technique de Tov ou inventer un appui différent donne deux adaptations concrètes.</x:v>
      </x:c>
      <x:c r="J206" s="13" t="str">
        <x:v>Un premier assaut raté impose un repli et une nouvelle observation, avec la blessure de la cible conservée.</x:v>
      </x:c>
      <x:c r="K206" s="13" t="str">
        <x:v>Enregistrer O6-M21.resolved séparément de .success, puis O6-M21.choice, les observations et les transferts réellement accomplis. La maîtrise consiste à lire la situation ; le bestiaire reçoit seulement les comportements observés.</x:v>
      </x:c>
      <x:c r="L206" s="13" t="str">
        <x:v>La première reine et l’accès au voyage ont leurs propres missions communes ; ce récit ne les remplace pas.</x:v>
      </x:c>
      <x:c r="M206" s="13" t="str">
        <x:v>Reconstitution documentée V4 — nouvelle rédaction V5</x:v>
      </x:c>
    </x:row>
    <x:row r="207" ht="102" customHeight="1">
      <x:c r="A207" s="14" t="str">
        <x:v>O6-M22</x:v>
      </x:c>
      <x:c r="B207" s="14" t="str">
        <x:v>L’appel du rival</x:v>
      </x:c>
      <x:c r="C207" s="14" t="str">
        <x:v>O6</x:v>
      </x:c>
      <x:c r="D207" s="14" t="str">
        <x:v>IV — Au-delà du ciel</x:v>
      </x:c>
      <x:c r="E207" s="14" t="str">
        <x:v>Blooded</x:v>
      </x:c>
      <x:c r="F207" s="14" t="str">
        <x:v>O6-M21 résolue ; lire son résultat réel (réussite, issue partielle, refus ou échec) pour adapter les personnages et les objets présents.</x:v>
      </x:c>
      <x:c r="G207" s="14" t="str">
        <x:v>Blooded commun acquis ; vaisseau personnel possédé ; trajet réel requis pour toute scène hors Homeworld. Les relations, blessures, absences et objets affichés proviennent de l’état de partie ; aucun partenaire n’est recréé par la scène.</x:v>
      </x:c>
      <x:c r="H207" s="14" t="str">
        <x:v>Harek demande de l’aide après avoir choisi une chasse trop ambitieuse. Le joueur rejoint un lieu accessible par un trajet réel et trouve le rival retranché derrière un passage mobile. L’extraction demande couverture, mécanisme et déplacement coordonné.</x:v>
      </x:c>
      <x:c r="I207" s="14" t="str">
        <x:v>L’aider à sortir avant toute poursuite ou lui laisser finir une phase viable change sa manière de vivre le secours.</x:v>
      </x:c>
      <x:c r="J207" s="14" t="str">
        <x:v>Une extraction partielle conserve le palier atteint et permet de reprendre après réorganisation du passage.</x:v>
      </x:c>
      <x:c r="K207" s="14" t="str">
        <x:v>Enregistrer O6-M22.resolved séparément de .success, puis O6-M22.choice, les observations et les transferts réellement accomplis. Harek garde sa responsabilité et sa progression ; il n’est ni humilié d’office ni sauvé hors écran.</x:v>
      </x:c>
      <x:c r="L207" s="14" t="str">
        <x:v>La première reine et l’accès au voyage ont leurs propres missions communes ; ce récit ne les remplace pas.</x:v>
      </x:c>
      <x:c r="M207" s="14" t="str">
        <x:v>Reconstitution documentée V4 — nouvelle rédaction V5</x:v>
      </x:c>
    </x:row>
    <x:row r="208" ht="102" customHeight="1">
      <x:c r="A208" s="13" t="str">
        <x:v>O6-M23</x:v>
      </x:c>
      <x:c r="B208" s="13" t="str">
        <x:v>Le trophée de cette génération</x:v>
      </x:c>
      <x:c r="C208" s="13" t="str">
        <x:v>O6</x:v>
      </x:c>
      <x:c r="D208" s="13" t="str">
        <x:v>IV — Au-delà du ciel</x:v>
      </x:c>
      <x:c r="E208" s="13" t="str">
        <x:v>Blooded</x:v>
      </x:c>
      <x:c r="F208" s="13" t="str">
        <x:v>O6-M22 résolue ; lire son résultat réel (réussite, issue partielle, refus ou échec) pour adapter les personnages et les objets présents.</x:v>
      </x:c>
      <x:c r="G208" s="13" t="str">
        <x:v>Blooded commun acquis ; vaisseau personnel possédé ; trajet réel requis pour toute scène hors Homeworld. Les relations, blessures, absences et objets affichés proviennent de l’état de partie ; aucun partenaire n’est recréé par la scène.</x:v>
      </x:c>
      <x:c r="H208" s="13" t="str">
        <x:v>Le joueur prépare un trophée de chasse réellement obtenu avec ou sans partenaires. L’atelier fait observer les traces, choisir un support et attribuer les contributions. Saar peut commenter une technique reconnaissable parmi celles de la jeunesse.</x:v>
      </x:c>
      <x:c r="I208" s="13" t="str">
        <x:v>Présenter le groupe ou insister sur la méthode personnelle, selon les faits, change la visite de galerie.</x:v>
      </x:c>
      <x:c r="J208" s="13" t="str">
        <x:v>Une chasse sans prise matérielle ouvre un récit de piste ou un emplacement vide expliqué, pas un trophée créé.</x:v>
      </x:c>
      <x:c r="K208" s="13" t="str">
        <x:v>Enregistrer O6-M23.resolved séparément de .success, puis O6-M23.choice, les observations et les transferts réellement accomplis. Le trophée appartient au présent de la cohorte et garde une provenance unique.</x:v>
      </x:c>
      <x:c r="L208" s="13" t="str">
        <x:v>La première reine et l’accès au voyage ont leurs propres missions communes ; ce récit ne les remplace pas.</x:v>
      </x:c>
      <x:c r="M208" s="13" t="str">
        <x:v>Reconstitution documentée V4 — nouvelle rédaction V5</x:v>
      </x:c>
    </x:row>
    <x:row r="209" ht="102" customHeight="1">
      <x:c r="A209" s="14" t="str">
        <x:v>O6-M24</x:v>
      </x:c>
      <x:c r="B209" s="14" t="str">
        <x:v>Le retour à la cour</x:v>
      </x:c>
      <x:c r="C209" s="14" t="str">
        <x:v>O6</x:v>
      </x:c>
      <x:c r="D209" s="14" t="str">
        <x:v>IV — Au-delà du ciel</x:v>
      </x:c>
      <x:c r="E209" s="14" t="str">
        <x:v>Blooded</x:v>
      </x:c>
      <x:c r="F209" s="14" t="str">
        <x:v>O6-M23 résolue ; lire son résultat réel (réussite, issue partielle, refus ou échec) pour adapter les personnages et les objets présents.</x:v>
      </x:c>
      <x:c r="G209" s="14" t="str">
        <x:v>Blooded commun acquis ; vaisseau personnel possédé ; trajet réel requis pour toute scène hors Homeworld. Les relations, blessures, absences et objets affichés proviennent de l’état de partie ; aucun partenaire n’est recréé par la scène.</x:v>
      </x:c>
      <x:c r="H209" s="14" t="str">
        <x:v>Lors d’un retour réel au Homeworld, le joueur retrouve une nouvelle cohorte dans l’ancienne cour. Il franchit aisément la marche difficile de l’enfance mais observe un novice arrêté au même endroit. Harek, Yena ou Tov peut commenter le changement.</x:v>
      </x:c>
      <x:c r="I209" s="14" t="str">
        <x:v>Démontrer une fois ou aider le novice à trouver son propre appui prépare la question de la transmission.</x:v>
      </x:c>
      <x:c r="J209" s="14" t="str">
        <x:v>Une démonstration ratée reste une scène d’apprentissage partagée et n’efface pas le rang Blooded acquis.</x:v>
      </x:c>
      <x:c r="K209" s="14" t="str">
        <x:v>Enregistrer O6-M24.resolved séparément de .success, puis O6-M24.choice, les observations et les transferts réellement accomplis. La progression devient visible dans l’espace, sans faire du joueur un maître universel immédiat.</x:v>
      </x:c>
      <x:c r="L209" s="14" t="str">
        <x:v>La première reine et l’accès au voyage ont leurs propres missions communes ; ce récit ne les remplace pas.</x:v>
      </x:c>
      <x:c r="M209" s="14" t="str">
        <x:v>Reconstitution documentée V4 — nouvelle rédaction V5</x:v>
      </x:c>
    </x:row>
    <x:row r="210" ht="117" customHeight="1">
      <x:c r="A210" s="13" t="str">
        <x:v>O6-M25</x:v>
      </x:c>
      <x:c r="B210" s="13" t="str">
        <x:v>Seul après l’épreuve</x:v>
      </x:c>
      <x:c r="C210" s="13" t="str">
        <x:v>O6</x:v>
      </x:c>
      <x:c r="D210" s="13" t="str">
        <x:v>V — Choisir son nom</x:v>
      </x:c>
      <x:c r="E210" s="13" t="str">
        <x:v>Elite</x:v>
      </x:c>
      <x:c r="F210" s="13" t="str">
        <x:v>O6-M24 résolue ; lire son résultat réel (réussite, issue partielle, refus ou échec) pour adapter les personnages et les objets présents.</x:v>
      </x:c>
      <x:c r="G210" s="13" t="str">
        <x:v>Épreuve solitaire commune Elite réussie ; accès et objets spécifiques de la scène obtenus. Les relations, blessures, absences et objets affichés proviennent de l’état de partie ; aucun partenaire n’est recréé par la scène.</x:v>
      </x:c>
      <x:c r="H210" s="13" t="str">
        <x:v>Elite obtenu par l’épreuve solitaire commune, le joueur traverse une zone calme avant de rejoindre Saar. Il nettoie l’outil réellement utilisé, range son équipement et raconte une décision précise de cette chasse. Les compagnons ne réécrivent pas le combat à sa place.</x:v>
      </x:c>
      <x:c r="I210" s="13" t="str">
        <x:v>Parler de la victoire ou d’une limite rencontrée choisit l’accent du retour.</x:v>
      </x:c>
      <x:c r="J210" s="13" t="str">
        <x:v>Un objet perdu reste perdu et peut être évoqué au support vide, sans récompense matérielle dupliquée.</x:v>
      </x:c>
      <x:c r="K210" s="13" t="str">
        <x:v>Enregistrer O6-M25.resolved séparément de .success, puis O6-M25.choice, les observations et les transferts réellement accomplis. Le rang est lu dans l’état commun ; la voie développe son sens personnel sans seconde épreuve de promotion.</x:v>
      </x:c>
      <x:c r="L210" s="13" t="str">
        <x:v>La voie choisit sa fin aux missions 29–30 ; le rang Elite ne dépend pas de la voie ni du Warp.</x:v>
      </x:c>
      <x:c r="M210" s="13" t="str">
        <x:v>Reconstitution documentée V4 — nouvelle rédaction V5</x:v>
      </x:c>
    </x:row>
    <x:row r="211" ht="102" customHeight="1">
      <x:c r="A211" s="14" t="str">
        <x:v>O6-M26</x:v>
      </x:c>
      <x:c r="B211" s="14" t="str">
        <x:v>Le rival qui change</x:v>
      </x:c>
      <x:c r="C211" s="14" t="str">
        <x:v>O6</x:v>
      </x:c>
      <x:c r="D211" s="14" t="str">
        <x:v>V — Choisir son nom</x:v>
      </x:c>
      <x:c r="E211" s="14" t="str">
        <x:v>Elite</x:v>
      </x:c>
      <x:c r="F211" s="14" t="str">
        <x:v>O6-M25 résolue ; lire son résultat réel (réussite, issue partielle, refus ou échec) pour adapter les personnages et les objets présents.</x:v>
      </x:c>
      <x:c r="G211" s="14" t="str">
        <x:v>Épreuve solitaire commune Elite réussie ; accès et objets spécifiques de la scène obtenus. Les relations, blessures, absences et objets affichés proviennent de l’état de partie ; aucun partenaire n’est recréé par la scène.</x:v>
      </x:c>
      <x:c r="H211" s="14" t="str">
        <x:v>Harek a développé son propre style et propose une rencontre dans un terrain choisi par lui. Le joueur découvre un usage neuf des couvertures et doit adapter sa lecture. Après le duel, les deux discutent de leurs routes plutôt que d’un classement éternel.</x:v>
      </x:c>
      <x:c r="I211" s="14" t="str">
        <x:v>Entretenir la rivalité, transformer le lien en entraînement régulier ou garder une distance respectueuse nuance leur relation.</x:v>
      </x:c>
      <x:c r="J211" s="14" t="str">
        <x:v>La défaite est une conclusion valide ; une revanche peut exister sans annuler la scène de reconnaissance.</x:v>
      </x:c>
      <x:c r="K211" s="14" t="str">
        <x:v>Enregistrer O6-M26.resolved séparément de .success, puis O6-M26.choice, les observations et les transferts réellement accomplis. Le rival reste un personnage qui évolue indépendamment des victoires du joueur.</x:v>
      </x:c>
      <x:c r="L211" s="14" t="str">
        <x:v>La voie choisit sa fin aux missions 29–30 ; le rang Elite ne dépend pas de la voie ni du Warp.</x:v>
      </x:c>
      <x:c r="M211" s="14" t="str">
        <x:v>Reconstitution documentée V4 — nouvelle rédaction V5</x:v>
      </x:c>
    </x:row>
    <x:row r="212" ht="102" customHeight="1">
      <x:c r="A212" s="13" t="str">
        <x:v>O6-M27</x:v>
      </x:c>
      <x:c r="B212" s="13" t="str">
        <x:v>Les compagnons à leurs places</x:v>
      </x:c>
      <x:c r="C212" s="13" t="str">
        <x:v>O6</x:v>
      </x:c>
      <x:c r="D212" s="13" t="str">
        <x:v>V — Choisir son nom</x:v>
      </x:c>
      <x:c r="E212" s="13" t="str">
        <x:v>Elite</x:v>
      </x:c>
      <x:c r="F212" s="13" t="str">
        <x:v>O6-M26 résolue ; lire son résultat réel (réussite, issue partielle, refus ou échec) pour adapter les personnages et les objets présents.</x:v>
      </x:c>
      <x:c r="G212" s="13" t="str">
        <x:v>Épreuve solitaire commune Elite réussie ; accès et objets spécifiques de la scène obtenus. Les relations, blessures, absences et objets affichés proviennent de l’état de partie ; aucun partenaire n’est recréé par la scène.</x:v>
      </x:c>
      <x:c r="H212" s="13" t="str">
        <x:v>Yena et Tov présentent leurs projets : atelier, chasse, voyage ou enseignement selon leurs états. Le joueur les accompagne dans une activité concrète et comprend qu’un futur navire de clan ne leur est pas nécessairement destiné.</x:v>
      </x:c>
      <x:c r="I212" s="13" t="str">
        <x:v>Proposer une contribution ponctuelle ou une place volontaire dans un projet futur respecte leurs choix.</x:v>
      </x:c>
      <x:c r="J212" s="13" t="str">
        <x:v>Une invitation refusée garde l’amitié possible et ne bloque aucune fin de la voie.</x:v>
      </x:c>
      <x:c r="K212" s="13" t="str">
        <x:v>Enregistrer O6-M27.resolved séparément de .success, puis O6-M27.choice, les observations et les transferts réellement accomplis. Les engagements de la cohorte deviennent précis ; seuls les volontaires rejoignent un éventuel navire réellement acquis.</x:v>
      </x:c>
      <x:c r="L212" s="13" t="str">
        <x:v>La voie choisit sa fin aux missions 29–30 ; le rang Elite ne dépend pas de la voie ni du Warp.</x:v>
      </x:c>
      <x:c r="M212" s="13" t="str">
        <x:v>Reconstitution documentée V4 — nouvelle rédaction V5</x:v>
      </x:c>
    </x:row>
    <x:row r="213" ht="102" customHeight="1">
      <x:c r="A213" s="14" t="str">
        <x:v>O6-M28</x:v>
      </x:c>
      <x:c r="B213" s="14" t="str">
        <x:v>Trois horizons depuis la terrasse</x:v>
      </x:c>
      <x:c r="C213" s="14" t="str">
        <x:v>O6</x:v>
      </x:c>
      <x:c r="D213" s="14" t="str">
        <x:v>V — Choisir son nom</x:v>
      </x:c>
      <x:c r="E213" s="14" t="str">
        <x:v>Elite</x:v>
      </x:c>
      <x:c r="F213" s="14" t="str">
        <x:v>O6-M27 résolue ; lire son résultat réel (réussite, issue partielle, refus ou échec) pour adapter les personnages et les objets présents.</x:v>
      </x:c>
      <x:c r="G213" s="14" t="str">
        <x:v>Épreuve solitaire commune Elite réussie ; accès et objets spécifiques de la scène obtenus. Les relations, blessures, absences et objets affichés proviennent de l’état de partie ; aucun partenaire n’est recréé par la scène.</x:v>
      </x:c>
      <x:c r="H213" s="14" t="str">
        <x:v>Saar retrouve le joueur sur la terrasse de l’enfance. Trois préparations sont accessibles : une cour d’enseignement, un itinéraire pour un cercle de chasse choisi et un coffre de transmission avant exploration. Le joueur les parcourt réellement.</x:v>
      </x:c>
      <x:c r="I213" s="14" t="str">
        <x:v>Préparer l’école, le cercle de chasse ou la route d’exploration permet de comparer les responsabilités.</x:v>
      </x:c>
      <x:c r="J213" s="14" t="str">
        <x:v>Une ressource manquante réduit le projet initial à une version réalisable plutôt que de bloquer toute conclusion.</x:v>
      </x:c>
      <x:c r="K213" s="14" t="str">
        <x:v>Enregistrer O6-M28.resolved séparément de .success, puis O6-M28.choice, les observations et les transferts réellement accomplis. Les fins prolongent l’histoire originale et restent compatibles avec le navire de clan facultatif.</x:v>
      </x:c>
      <x:c r="L213" s="14" t="str">
        <x:v>La voie choisit sa fin aux missions 29–30 ; le rang Elite ne dépend pas de la voie ni du Warp.</x:v>
      </x:c>
      <x:c r="M213" s="14" t="str">
        <x:v>Reconstitution documentée V4 — nouvelle rédaction V5</x:v>
      </x:c>
    </x:row>
    <x:row r="214" ht="147" customHeight="1">
      <x:c r="A214" s="13" t="str">
        <x:v>O6-M29</x:v>
      </x:c>
      <x:c r="B214" s="13" t="str">
        <x:v>Le choix de la Longue Chasse</x:v>
      </x:c>
      <x:c r="C214" s="13" t="str">
        <x:v>O6</x:v>
      </x:c>
      <x:c r="D214" s="13" t="str">
        <x:v>V — Choisir son nom</x:v>
      </x:c>
      <x:c r="E214" s="13" t="str">
        <x:v>Elite</x:v>
      </x:c>
      <x:c r="F214" s="13" t="str">
        <x:v>O6-M28 résolue ; lire son résultat réel (réussite, issue partielle, refus ou échec) pour adapter les personnages et les objets présents.</x:v>
      </x:c>
      <x:c r="G214" s="13" t="str">
        <x:v>Épreuve solitaire commune Elite réussie ; accès et objets spécifiques de la scène obtenus. Les relations, blessures, absences et objets affichés proviennent de l’état de partie ; aucun partenaire n’est recréé par la scène.</x:v>
      </x:c>
      <x:c r="H214" s="13" t="str">
        <x:v>Le joueur confirme ouvrir une maison d’enseignement, continuer avec un cercle choisi ou transmettre ses outils pour explorer. Les compagnons concernés sont consultés et gardent leur liberté ; le choix du joueur ne les recrute pas tous.</x:v>
      </x:c>
      <x:c r="I214" s="13" t="str">
        <x:v>Choisir O6-E1, O6-E2 ou O6-E3 verrouille la direction de l’histoire originale.</x:v>
      </x:c>
      <x:c r="J214" s="13" t="str">
        <x:v>Quitter avant confirmation laisse les trois préparations visibles sans engagement irréversible.</x:v>
      </x:c>
      <x:c r="K214" s="13" t="str">
        <x:v>Enregistrer la visite de sélection séparément de sa réussite. Écrire O6.endingId avec exactement une valeur valide et O6.endingChoiceConfirmed=true uniquement après confirmation explicite ; une sortie, un refus ou un choix provisoire conserve le choix non confirmé. La fin appartient à cette sixième voie et ne réintroduit pas les drames des cinq alternatives.</x:v>
      </x:c>
      <x:c r="L214" s="13" t="str">
        <x:v>La voie choisit sa fin aux missions 29–30 ; le rang Elite ne dépend pas de la voie ni du Warp.</x:v>
      </x:c>
      <x:c r="M214" s="13" t="str">
        <x:v>Reconstitution documentée V4 — nouvelle rédaction V5</x:v>
      </x:c>
    </x:row>
    <x:row r="215" ht="132" customHeight="1">
      <x:c r="A215" s="14" t="str">
        <x:v>O6-M30</x:v>
      </x:c>
      <x:c r="B215" s="14" t="str">
        <x:v>La chasse continue</x:v>
      </x:c>
      <x:c r="C215" s="14" t="str">
        <x:v>O6</x:v>
      </x:c>
      <x:c r="D215" s="14" t="str">
        <x:v>V — Choisir son nom</x:v>
      </x:c>
      <x:c r="E215" s="14" t="str">
        <x:v>Elite</x:v>
      </x:c>
      <x:c r="F215" s="14" t="str">
        <x:v>O6-M29 résolue avec choix confirmé ; O6.endingId contient exactement une valeur valide parmi O6-E1, O6-E2, O6-E3. Un refus, une sortie sans confirmation ou une sélection provisoire n’ouvre pas M30.</x:v>
      </x:c>
      <x:c r="G215" s="14" t="str">
        <x:v>Épreuve solitaire commune Elite réussie ; accès et objets spécifiques de la scène obtenus. Les relations, blessures, absences et objets affichés proviennent de l’état de partie ; aucun partenaire n’est recréé par la scène.</x:v>
      </x:c>
      <x:c r="H215" s="14" t="str">
        <x:v>La clôture montre la première leçon, le départ du cercle volontaire ou la remise des outils suivie d’une nouvelle route. Le joueur accomplit le geste final en 2D : ouvrir le râtelier, franchir le sas ou fixer le coffre de transmission.</x:v>
      </x:c>
      <x:c r="I215" s="14" t="str">
        <x:v>Choisir le premier partenaire ou le premier outil transmis nuance la scène dans la fin retenue.</x:v>
      </x:c>
      <x:c r="J215" s="14" t="str">
        <x:v>Un partenaire absent possède un salut adapté ; aucun recrutement ni véhicule n’est créé pour embellir la cinématique.</x:v>
      </x:c>
      <x:c r="K215" s="14" t="str">
        <x:v>Conserver O6.endingId confirmé sans le modifier. Écrire O6.endingRealized=true uniquement après clôture effectivement jouée et réussie ; échec, interruption ou report laissent endingRealized=false et la scène à reprendre. La fin devient réalisée ; maison, vaisseau, cohorte et objets conservent leurs états réellement acquis.</x:v>
      </x:c>
      <x:c r="L215" s="14" t="str">
        <x:v>La voie choisit sa fin aux missions 29–30 ; le rang Elite ne dépend pas de la voie ni du Warp.</x:v>
      </x:c>
      <x:c r="M215" s="14" t="str">
        <x:v>Reconstitution documentée V4 — nouvelle rédaction V5</x:v>
      </x:c>
    </x:row>
    <x:row r="216" ht="102" customHeight="1">
      <x:c r="A216" s="13" t="str">
        <x:v>O6-M31</x:v>
      </x:c>
      <x:c r="B216" s="13" t="str">
        <x:v>La première question difficile</x:v>
      </x:c>
      <x:c r="C216" s="13" t="str">
        <x:v>O6</x:v>
      </x:c>
      <x:c r="D216" s="13" t="str">
        <x:v>VI — Ce qui demeure</x:v>
      </x:c>
      <x:c r="E216" s="13" t="str">
        <x:v>Elder</x:v>
      </x:c>
      <x:c r="F216" s="13" t="str">
        <x:v>O6-M30 réussie ; exactement une fin O6-E1..E3 réalisée et verrouillée ; rang Elder commun acquis.</x:v>
      </x:c>
      <x:c r="G216" s="13" t="str">
        <x:v>Fin de voie déjà verrouillée ; prolongement facultatif accessible lorsque le rang commun indiqué est obtenu. Les relations, blessures, absences et objets affichés proviennent de l’état de partie ; aucun partenaire n’est recréé par la scène.</x:v>
      </x:c>
      <x:c r="H216" s="13" t="str">
        <x:v>Elder acquis, un élève ou un jeune compagnon demande pourquoi une méthode échoue sur une autre proie. Le joueur prépare deux cibles avec des comportements distincts et l’accompagne dans la comparaison. Le lieu dépend de la fin d’Elite.</x:v>
      </x:c>
      <x:c r="I216" s="13" t="str">
        <x:v>Montrer d’abord l’échec ou laisser l’élève formuler son hypothèse adapte la pédagogie.</x:v>
      </x:c>
      <x:c r="J216" s="13" t="str">
        <x:v>Une hypothèse fausse ouvre un essai supplémentaire avec un retour visible et précis.</x:v>
      </x:c>
      <x:c r="K216" s="13" t="str">
        <x:v>Enregistrer O6-M31.resolved séparément de .success, puis O6-M31.choice, les observations et les transferts réellement accomplis. La transmission porte sur le jugement et l’adaptation, pas seulement sur un bonus de compétence. Ne jamais modifier O6.endingId.</x:v>
      </x:c>
      <x:c r="L216" s="13" t="str">
        <x:v>Les rangs Elder et Ancient viennent du parcours commun. Le prolongement conserve exactement la fin exclusive choisie.</x:v>
      </x:c>
      <x:c r="M216" s="13" t="str">
        <x:v>Reconstitution documentée V4 — nouvelle rédaction V5</x:v>
      </x:c>
    </x:row>
    <x:row r="217" ht="102" customHeight="1">
      <x:c r="A217" s="14" t="str">
        <x:v>O6-M32</x:v>
      </x:c>
      <x:c r="B217" s="14" t="str">
        <x:v>La chasse sans Saar</x:v>
      </x:c>
      <x:c r="C217" s="14" t="str">
        <x:v>O6</x:v>
      </x:c>
      <x:c r="D217" s="14" t="str">
        <x:v>VI — Ce qui demeure</x:v>
      </x:c>
      <x:c r="E217" s="14" t="str">
        <x:v>Elder</x:v>
      </x:c>
      <x:c r="F217" s="14" t="str">
        <x:v>O6-M31 résolue ; lire son résultat réel (réussite, issue partielle, refus ou échec) pour adapter les personnages et les objets présents.</x:v>
      </x:c>
      <x:c r="G217" s="14" t="str">
        <x:v>Fin de voie déjà verrouillée ; prolongement facultatif accessible lorsque le rang commun indiqué est obtenu. Les relations, blessures, absences et objets affichés proviennent de l’état de partie ; aucun partenaire n’est recréé par la scène.</x:v>
      </x:c>
      <x:c r="H217" s="14" t="str">
        <x:v>Saar ne participe plus à une expédition prévue. Le joueur doit organiser le départ avec les personnes disponibles, vérifier les équipements et choisir un plan sans attendre son avis. Un message ou une visite ultérieure permet de raconter ce qui a changé.</x:v>
      </x:c>
      <x:c r="I217" s="14" t="str">
        <x:v>Prendre seul la décision ou répartir le commandement entre partenaires donne deux conduites.</x:v>
      </x:c>
      <x:c r="J217" s="14" t="str">
        <x:v>Un départ reporté reste possible pour corriger la préparation, sans forcer Saar à réapparaître.</x:v>
      </x:c>
      <x:c r="K217" s="14" t="str">
        <x:v>Enregistrer O6-M32.resolved séparément de .success, puis O6-M32.choice, les observations et les transferts réellement accomplis. L’autonomie de la nouvelle génération devient réelle ; l’absence de Saar conserve sa cause enregistrée. Ne jamais modifier O6.endingId.</x:v>
      </x:c>
      <x:c r="L217" s="14" t="str">
        <x:v>Les rangs Elder et Ancient viennent du parcours commun. Le prolongement conserve exactement la fin exclusive choisie.</x:v>
      </x:c>
      <x:c r="M217" s="14" t="str">
        <x:v>Reconstitution documentée V4 — nouvelle rédaction V5</x:v>
      </x:c>
    </x:row>
    <x:row r="218" ht="117" customHeight="1">
      <x:c r="A218" s="13" t="str">
        <x:v>O6-M33</x:v>
      </x:c>
      <x:c r="B218" s="13" t="str">
        <x:v>Le cercle d’Harek</x:v>
      </x:c>
      <x:c r="C218" s="13" t="str">
        <x:v>O6</x:v>
      </x:c>
      <x:c r="D218" s="13" t="str">
        <x:v>VI — Ce qui demeure</x:v>
      </x:c>
      <x:c r="E218" s="13" t="str">
        <x:v>Elder</x:v>
      </x:c>
      <x:c r="F218" s="13" t="str">
        <x:v>O6-M32 résolue ; lire son résultat réel (réussite, issue partielle, refus ou échec) pour adapter les personnages et les objets présents.</x:v>
      </x:c>
      <x:c r="G218" s="13" t="str">
        <x:v>Fin de voie déjà verrouillée ; prolongement facultatif accessible lorsque le rang commun indiqué est obtenu. Les relations, blessures, absences et objets affichés proviennent de l’état de partie ; aucun partenaire n’est recréé par la scène.</x:v>
      </x:c>
      <x:c r="H218" s="13" t="str">
        <x:v>Harek invite le joueur dans son propre cercle de chasse, s’il souhaite encore ce lien. Les rôles y sont déjà répartis et le joueur doit trouver une place utile plutôt que commander automatiquement. La mission comprend approche, rabattement et retour commun.</x:v>
      </x:c>
      <x:c r="I218" s="13" t="str">
        <x:v>Accepter un rôle d’appui ou négocier une responsabilité complémentaire change la relation entre pairs.</x:v>
      </x:c>
      <x:c r="J218" s="13" t="str">
        <x:v>Un refus d’invitation ou une absence ouvre une visite d’entraînement locale et conserve la relation antérieure.</x:v>
      </x:c>
      <x:c r="K218" s="13" t="str">
        <x:v>Enregistrer O6-M33.resolved séparément de .success, puis O6-M33.choice, les observations et les transferts réellement accomplis. Harek possède un monde social indépendant ; l’ancienne rivalité enrichit la rencontre sans la gouverner seule. Ne jamais modifier O6.endingId.</x:v>
      </x:c>
      <x:c r="L218" s="13" t="str">
        <x:v>Les rangs Elder et Ancient viennent du parcours commun. Le prolongement conserve exactement la fin exclusive choisie.</x:v>
      </x:c>
      <x:c r="M218" s="13" t="str">
        <x:v>Reconstitution documentée V4 — nouvelle rédaction V5</x:v>
      </x:c>
    </x:row>
    <x:row r="219" ht="102" customHeight="1">
      <x:c r="A219" s="14" t="str">
        <x:v>O6-M34</x:v>
      </x:c>
      <x:c r="B219" s="14" t="str">
        <x:v>Les outils qui usent les mains</x:v>
      </x:c>
      <x:c r="C219" s="14" t="str">
        <x:v>O6</x:v>
      </x:c>
      <x:c r="D219" s="14" t="str">
        <x:v>VI — Ce qui demeure</x:v>
      </x:c>
      <x:c r="E219" s="14" t="str">
        <x:v>Ancient</x:v>
      </x:c>
      <x:c r="F219" s="14" t="str">
        <x:v>O6-M33 résolue ; même fin exclusive conservée ; rang Ancient commun acquis.</x:v>
      </x:c>
      <x:c r="G219" s="14" t="str">
        <x:v>Fin de voie déjà verrouillée ; prolongement facultatif accessible lorsque le rang commun indiqué est obtenu. Les relations, blessures, absences et objets affichés proviennent de l’état de partie ; aucun partenaire n’est recréé par la scène.</x:v>
      </x:c>
      <x:c r="H219" s="14" t="str">
        <x:v>Ancient acquis, le joueur examine les outils gardés depuis l’enfance et ceux qu’il a transmis. Il compare usure, réparations et marques de nouveaux propriétaires dans un atelier. Certains objets sont absents parce qu’ils servent encore ailleurs.</x:v>
      </x:c>
      <x:c r="I219" s="14" t="str">
        <x:v>Réparer un outil conservé ou fabriquer un support pour raconter son absence choisit une mémoire matérielle.</x:v>
      </x:c>
      <x:c r="J219" s="14" t="str">
        <x:v>Une réparation impossible laisse une pièce stabilisée ou retirée d’usage, sans effacer son histoire.</x:v>
      </x:c>
      <x:c r="K219" s="14" t="str">
        <x:v>Enregistrer O6-M34.resolved séparément de .success, puis O6-M34.choice, les observations et les transferts réellement accomplis. L’inventaire respecte les transferts ; une arme transmise ne revient pas gratuitement pour la scène. Ne jamais modifier O6.endingId.</x:v>
      </x:c>
      <x:c r="L219" s="14" t="str">
        <x:v>Les rangs Elder et Ancient viennent du parcours commun. Le prolongement conserve exactement la fin exclusive choisie.</x:v>
      </x:c>
      <x:c r="M219" s="14" t="str">
        <x:v>Reconstitution documentée V4 — nouvelle rédaction V5</x:v>
      </x:c>
    </x:row>
    <x:row r="220" ht="102" customHeight="1">
      <x:c r="A220" s="13" t="str">
        <x:v>O6-M35</x:v>
      </x:c>
      <x:c r="B220" s="13" t="str">
        <x:v>L’élève mène la piste</x:v>
      </x:c>
      <x:c r="C220" s="13" t="str">
        <x:v>O6</x:v>
      </x:c>
      <x:c r="D220" s="13" t="str">
        <x:v>VI — Ce qui demeure</x:v>
      </x:c>
      <x:c r="E220" s="13" t="str">
        <x:v>Ancient</x:v>
      </x:c>
      <x:c r="F220" s="13" t="str">
        <x:v>O6-M34 résolue ; lire son résultat réel (réussite, issue partielle, refus ou échec) pour adapter les personnages et les objets présents.</x:v>
      </x:c>
      <x:c r="G220" s="13" t="str">
        <x:v>Fin de voie déjà verrouillée ; prolongement facultatif accessible lorsque le rang commun indiqué est obtenu. Les relations, blessures, absences et objets affichés proviennent de l’état de partie ; aucun partenaire n’est recréé par la scène.</x:v>
      </x:c>
      <x:c r="H220" s="13" t="str">
        <x:v>L’élève ou le jeune compagnon conduit une chasse préparée par lui. Le joueur suit ses signaux, remarque un risque et choisit quand intervenir. Le niveau permet une issue de repli et une occasion de correction sans reprendre immédiatement tout le commandement.</x:v>
      </x:c>
      <x:c r="I220" s="13" t="str">
        <x:v>Conseiller à un point précis ou attendre une demande laisse une autonomie réelle avec ses limites.</x:v>
      </x:c>
      <x:c r="J220" s="13" t="str">
        <x:v>Une chasse ratée produit un retour et une analyse partagée, sans retirer automatiquement toute confiance.</x:v>
      </x:c>
      <x:c r="K220" s="13" t="str">
        <x:v>Enregistrer O6-M35.resolved séparément de .success, puis O6-M35.choice, les observations et les transferts réellement accomplis. Le successeur gagne sa propre histoire et ses contributions clairement attribuées. Ne jamais modifier O6.endingId.</x:v>
      </x:c>
      <x:c r="L220" s="13" t="str">
        <x:v>Les rangs Elder et Ancient viennent du parcours commun. Le prolongement conserve exactement la fin exclusive choisie.</x:v>
      </x:c>
      <x:c r="M220" s="13" t="str">
        <x:v>Reconstitution documentée V4 — nouvelle rédaction V5</x:v>
      </x:c>
    </x:row>
    <x:row r="221" ht="117" customHeight="1">
      <x:c r="A221" s="14" t="str">
        <x:v>O6-M36</x:v>
      </x:c>
      <x:c r="B221" s="14" t="str">
        <x:v>Quatre ombres, d’autres noms</x:v>
      </x:c>
      <x:c r="C221" s="14" t="str">
        <x:v>O6</x:v>
      </x:c>
      <x:c r="D221" s="14" t="str">
        <x:v>VI — Ce qui demeure</x:v>
      </x:c>
      <x:c r="E221" s="14" t="str">
        <x:v>Ancient</x:v>
      </x:c>
      <x:c r="F221" s="14" t="str">
        <x:v>O6-M35 résolue ; lire son résultat réel (réussite, issue partielle, refus ou échec) pour adapter les personnages et les objets présents.</x:v>
      </x:c>
      <x:c r="G221" s="14" t="str">
        <x:v>Fin de voie déjà verrouillée ; prolongement facultatif accessible lorsque le rang commun indiqué est obtenu. Les relations, blessures, absences et objets affichés proviennent de l’état de partie ; aucun partenaire n’est recréé par la scène.</x:v>
      </x:c>
      <x:c r="H221" s="14" t="str">
        <x:v>La scène finale revient à la terrasse ou à son équivalent choisi par la fin. Une nouvelle cohorte occupe les places de l’ancienne ; Harek, Yena et Tov apparaissent seulement selon leur disponibilité réelle. Le joueur rejoint son foyer, son cercle ou sa route.</x:v>
      </x:c>
      <x:c r="I221" s="14" t="str">
        <x:v>Observer le départ ou accompagner les premiers pas choisit la dernière image de la transmission.</x:v>
      </x:c>
      <x:c r="J221" s="14" t="str">
        <x:v>La visite demeure accessible comme épilogue sans créer de nouvelles promotions, récompenses ou remplacements de personnages.</x:v>
      </x:c>
      <x:c r="K221" s="14" t="str">
        <x:v>Enregistrer O6-M36.resolved séparément de .success, puis O6-M36.choice, les observations et les transferts réellement accomplis. La Longue Chasse continue avec de nouveaux noms ; la fin d’Elite et l’histoire originale restent préservées. Ne jamais modifier O6.endingId.</x:v>
      </x:c>
      <x:c r="L221" s="14" t="str">
        <x:v>Les rangs Elder et Ancient viennent du parcours commun. Le prolongement conserve exactement la fin exclusive choisie.</x:v>
      </x:c>
      <x:c r="M221" s="14" t="str">
        <x:v>Reconstitution documentée V4 — nouvelle rédaction V5</x:v>
      </x:c>
    </x:row>
  </x:sheetData>
  <x:pageMargins left="0.7" right="0.7" top="0.75" bottom="0.75" header="0.3" footer="0.3"/>
  <x:tableParts count="1">
    <x:tablePart xmlns:r="http://schemas.openxmlformats.org/officeDocument/2006/relationships" r:id="R4c86d51d994f432c"/>
  </x:tableParts>
</x:worksheet>
</file>

<file path=xl/worksheets/sheet2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s>
  <x:sheetData>
    <x:row r="1">
      <x:c r="A1" s="2"/>
      <x:c r="B1" s="2"/>
      <x:c r="C1" s="2"/>
      <x:c r="D1" s="2"/>
      <x:c r="E1" s="2"/>
      <x:c r="F1" s="2"/>
    </x:row>
    <x:row r="2" ht="31" customHeight="1">
      <x:c r="A2" s="3" t="str">
        <x:v>Campagne commune</x:v>
      </x:c>
      <x:c r="B2" s="3"/>
      <x:c r="C2" s="3"/>
      <x:c r="D2" s="3"/>
      <x:c r="E2" s="3"/>
      <x:c r="F2" s="3"/>
    </x:row>
    <x:row r="3">
      <x:c r="A3" s="4"/>
      <x:c r="B3" s="4"/>
      <x:c r="C3" s="4"/>
      <x:c r="D3" s="4"/>
      <x:c r="E3" s="4"/>
      <x:c r="F3" s="4"/>
    </x:row>
    <x:row r="4">
      <x:c r="A4" s="2" t="str">
        <x:v>Histoire · 60 fiches · Lecture intégrale dans « Lire Histoire » ou le lecteur HTML.</x:v>
      </x:c>
      <x:c r="B4" s="2"/>
      <x:c r="C4" s="2"/>
      <x:c r="D4" s="2"/>
      <x:c r="E4" s="2"/>
      <x:c r="F4" s="2"/>
    </x:row>
    <x:row r="5" ht="48" customHeight="1">
      <x:c r="A5" s="10" t="str">
        <x:v>Identifiant</x:v>
      </x:c>
      <x:c r="B5" s="11" t="str">
        <x:v>Titre</x:v>
      </x:c>
      <x:c r="C5" s="11" t="str">
        <x:v>Rang minimal</x:v>
      </x:c>
      <x:c r="D5" s="11" t="str">
        <x:v>État à l’entrée</x:v>
      </x:c>
      <x:c r="E5" s="11" t="str">
        <x:v>Scène en 2D</x:v>
      </x:c>
      <x:c r="F5" s="11" t="str">
        <x:v>Choix et effets</x:v>
      </x:c>
      <x:c r="G5" s="11" t="str">
        <x:v>Résultat observable</x:v>
      </x:c>
      <x:c r="H5" s="11" t="str">
        <x:v>Échec et reprise</x:v>
      </x:c>
      <x:c r="I5" s="11" t="str">
        <x:v>Écriture autorisée</x:v>
      </x:c>
      <x:c r="J5" s="11" t="str">
        <x:v>Regle de resolution</x:v>
      </x:c>
      <x:c r="K5" s="12" t="str">
        <x:v>Provenance</x:v>
      </x:c>
    </x:row>
    <x:row r="6" ht="102" customHeight="1">
      <x:c r="A6" s="13" t="str">
        <x:v>R2-M001</x:v>
      </x:c>
      <x:c r="B6" s="13" t="str">
        <x:v>Pourquoi nous combattons</x:v>
      </x:c>
      <x:c r="C6" s="13" t="str">
        <x:v>Youngling</x:v>
      </x:c>
      <x:c r="D6" s="13" t="str">
        <x:v>Nouvelle partie ; voie choisie ; aucune victoire préalable.</x:v>
      </x:c>
      <x:c r="E6" s="13" t="str">
        <x:v>La cinématique montre la cohorte appelée à déplacer une proie d’exercice hors d’un passage de service. Un loquet cède et la bête atteint la cour. Le joueur prend un outil factice, protège la sortie d’un camarade et repousse l’animal vers le filet avec Saar.</x:v>
      </x:c>
      <x:c r="F6" s="13" t="str">
        <x:v>Privilégier l’appât ou le déplacement du filet change le premier geste appris.</x:v>
      </x:c>
      <x:c r="G6" s="13" t="str">
        <x:v>Le combat d’ouverture possède sa cause, ses témoins et un retour au calme ; ce n’est pas une guerre commencée sans explication.</x:v>
      </x:c>
      <x:c r="H6" s="13" t="str">
        <x:v>Une défaite déclenche le secours visible de l’instructeur puis un exercice de reprise, pas un écran qui prétend que le joueur a vaincu.</x:v>
      </x:c>
      <x:c r="I6" s="13" t="str">
        <x:v>prologue.openingResolved ; prologue.openingSuccess distinct</x:v>
      </x:c>
      <x:c r="J6" s="13" t="str">
        <x:v>La fin de scène écrit resolved ; success exige le critère annoncé. Les objets, blessés, personnes et lieux sont ceux de la sauvegarde. Une activité facultative n’entre pas dans les prérequis de rang suivants.</x:v>
      </x:c>
      <x:c r="K6" s="13" t="str">
        <x:v>Reconstitution documentée V4 — nouvelle rédaction V5</x:v>
      </x:c>
    </x:row>
    <x:row r="7" ht="102" customHeight="1">
      <x:c r="A7" s="14" t="str">
        <x:v>R2-M002</x:v>
      </x:c>
      <x:c r="B7" s="14" t="str">
        <x:v>Le filet et les visages</x:v>
      </x:c>
      <x:c r="C7" s="14" t="str">
        <x:v>Youngling</x:v>
      </x:c>
      <x:c r="D7" s="14" t="str">
        <x:v>R2-M001 résolue, résultat conservé.</x:v>
      </x:c>
      <x:c r="E7" s="14" t="str">
        <x:v>Le joueur récupère son outil, ferme une petite barrière et rejoint les camarades au bord du filet. Saar vérifie chacun ; la caméra présente Harek, Yena et Tov par leurs actions. Un court échange relie le stress du combat aux attentes de formation.</x:v>
      </x:c>
      <x:c r="F7" s="14" t="str">
        <x:v>Revoir le mouvement raté ou aider un camarade à ranger le matériel modifie les liens initiaux.</x:v>
      </x:c>
      <x:c r="G7" s="14" t="str">
        <x:v>La cohorte est introduite par une scène jouable et les blessures légères sont prises en charge.</x:v>
      </x:c>
      <x:c r="H7" s="14" t="str">
        <x:v>Une interaction sautée reste accessible dans la cour après le dialogue principal.</x:v>
      </x:c>
      <x:c r="I7" s="14" t="str">
        <x:v>prologue.cohortIntroduced</x:v>
      </x:c>
      <x:c r="J7" s="14" t="str">
        <x:v>La fin de scène écrit resolved ; success exige le critère annoncé. Les objets, blessés, personnes et lieux sont ceux de la sauvegarde. Une activité facultative n’entre pas dans les prérequis de rang suivants.</x:v>
      </x:c>
      <x:c r="K7" s="14" t="str">
        <x:v>Reconstitution documentée V4 — nouvelle rédaction V5</x:v>
      </x:c>
    </x:row>
    <x:row r="8" ht="102" customHeight="1">
      <x:c r="A8" s="13" t="str">
        <x:v>R2-M003</x:v>
      </x:c>
      <x:c r="B8" s="13" t="str">
        <x:v>Le chemin vers la cité</x:v>
      </x:c>
      <x:c r="C8" s="13" t="str">
        <x:v>Youngling</x:v>
      </x:c>
      <x:c r="D8" s="13" t="str">
        <x:v>R2-M002 résolue ; porte de la cour ouverte.</x:v>
      </x:c>
      <x:c r="E8" s="13" t="str">
        <x:v>Saar guide les jeunes à travers une passerelle, une rue d’ateliers et une place animée. Le joueur porte une pièce au forgeron, contourne une livraison et repère la direction du chenil, de l’archive et du foyer. La ville devient un espace traversé.</x:v>
      </x:c>
      <x:c r="F8" s="13" t="str">
        <x:v>Suivre l’instructeur directement ou regarder un atelier produit des premières rencontres différentes.</x:v>
      </x:c>
      <x:c r="G8" s="13" t="str">
        <x:v>Les lieux réellement visités apparaissent sur la carte locale ; aucune carte galactique n’est donnée à l’enfant.</x:v>
      </x:c>
      <x:c r="H8" s="13" t="str">
        <x:v>Se perdre mène à des signes et à un camarade au croisement, sans téléportation forcée.</x:v>
      </x:c>
      <x:c r="I8" s="13" t="str">
        <x:v>prologue.cityArrival ; visitedLocalPlaces</x:v>
      </x:c>
      <x:c r="J8" s="13" t="str">
        <x:v>La fin de scène écrit resolved ; success exige le critère annoncé. Les objets, blessés, personnes et lieux sont ceux de la sauvegarde. Une activité facultative n’entre pas dans les prérequis de rang suivants.</x:v>
      </x:c>
      <x:c r="K8" s="13" t="str">
        <x:v>Reconstitution documentée V4 — nouvelle rédaction V5</x:v>
      </x:c>
    </x:row>
    <x:row r="9" ht="102" customHeight="1">
      <x:c r="A9" s="14" t="str">
        <x:v>R2-M004</x:v>
      </x:c>
      <x:c r="B9" s="14" t="str">
        <x:v>L’épreuve des trois gestes</x:v>
      </x:c>
      <x:c r="C9" s="14" t="str">
        <x:v>Youngling</x:v>
      </x:c>
      <x:c r="D9" s="14" t="str">
        <x:v>Cour et atelier visités.</x:v>
      </x:c>
      <x:c r="E9" s="14" t="str">
        <x:v>Trois ateliers font travailler prise, appui et lecture de mouvement. Le joueur attrape un anneau, franchit une poutre puis attend l’ouverture d’une cible à ressort. Les difficultés sont présentées comme apprentissages, avec retours visibles et essais successifs.</x:v>
      </x:c>
      <x:c r="F9" s="14" t="str">
        <x:v>Choisir l’ordre des ateliers change quel camarade accompagne chaque exercice.</x:v>
      </x:c>
      <x:c r="G9" s="14" t="str">
        <x:v>Les gestes de base sont évalués séparément, avec des aides accessibles et une progression lisible.</x:v>
      </x:c>
      <x:c r="H9" s="14" t="str">
        <x:v>Chaque atelier possède son propre point de reprise ; échouer au dernier n’efface pas les deux premiers.</x:v>
      </x:c>
      <x:c r="I9" s="14" t="str">
        <x:v>training.childhoodThreeGestures</x:v>
      </x:c>
      <x:c r="J9" s="14" t="str">
        <x:v>La fin de scène écrit resolved ; success exige le critère annoncé. Les objets, blessés, personnes et lieux sont ceux de la sauvegarde. Une activité facultative n’entre pas dans les prérequis de rang suivants.</x:v>
      </x:c>
      <x:c r="K9" s="14" t="str">
        <x:v>Reconstitution documentée V4 — nouvelle rédaction V5</x:v>
      </x:c>
    </x:row>
    <x:row r="10" ht="102" customHeight="1">
      <x:c r="A10" s="13" t="str">
        <x:v>R2-M005</x:v>
      </x:c>
      <x:c r="B10" s="13" t="str">
        <x:v>La piste avant la prise</x:v>
      </x:c>
      <x:c r="C10" s="13" t="str">
        <x:v>Youngling</x:v>
      </x:c>
      <x:c r="D10" s="13" t="str">
        <x:v>R2-M004 résolue ; réserve locale d’exercice autorisée.</x:v>
      </x:c>
      <x:c r="E10" s="13" t="str">
        <x:v>L’instructeur demande de suivre une petite proie sans attaquer. Le joueur compare empreintes, branches et sons, atteint un perchoir puis revient par une route différente. La scène présente observation, carte locale et limite d’un territoire de chasse.</x:v>
      </x:c>
      <x:c r="F10" s="13" t="str">
        <x:v>Rapporter une carte ou montrer directement le dernier passage valide deux formes d’observation.</x:v>
      </x:c>
      <x:c r="G10" s="13" t="str">
        <x:v>La compétence de piste est constatée sur des indices ; aucun trophée n’est attribué à une simple présence.</x:v>
      </x:c>
      <x:c r="H10" s="13" t="str">
        <x:v>Une piste perdue reste marquée au dernier point confirmé et peut être reprise sans nouvelle créature générée.</x:v>
      </x:c>
      <x:c r="I10" s="13" t="str">
        <x:v>training.firstTrackObserved</x:v>
      </x:c>
      <x:c r="J10" s="13" t="str">
        <x:v>La fin de scène écrit resolved ; success exige le critère annoncé. Les objets, blessés, personnes et lieux sont ceux de la sauvegarde. Une activité facultative n’entre pas dans les prérequis de rang suivants.</x:v>
      </x:c>
      <x:c r="K10" s="13" t="str">
        <x:v>Reconstitution documentée V4 — nouvelle rédaction V5</x:v>
      </x:c>
    </x:row>
    <x:row r="11" ht="117" customHeight="1">
      <x:c r="A11" s="14" t="str">
        <x:v>R2-M006</x:v>
      </x:c>
      <x:c r="B11" s="14" t="str">
        <x:v>Entrer parmi les Unblooded</x:v>
      </x:c>
      <x:c r="C11" s="14" t="str">
        <x:v>Youngling</x:v>
      </x:c>
      <x:c r="D11" s="14" t="str">
        <x:v>R2-M004 et R2-M005 réussies selon leurs critères d’apprentissage accessibles.</x:v>
      </x:c>
      <x:c r="E11" s="14" t="str">
        <x:v>La cohorte revient à l’aire de formation. Chaque jeune montre un geste acquis, range l’outil d’enfance et reçoit l’accès aux ateliers Unblooded. Le joueur franchit ensuite physiquement la porte du nouveau râtelier avec Saar, plutôt que voir seulement un niveau augmenté.</x:v>
      </x:c>
      <x:c r="F11" s="14" t="str">
        <x:v>Choisir le premier atelier après la cérémonie détermine l’ordre de découverte, sans modifier le rang.</x:v>
      </x:c>
      <x:c r="G11" s="14" t="str">
        <x:v>La campagne commune accorde le rang Unblooded à tous les parcours compatibles ; aucune origine ne le donne de son côté.</x:v>
      </x:c>
      <x:c r="H11" s="14" t="str">
        <x:v>Un apprentissage incomplet ouvre l’exercice manquant et reporte la cérémonie sans perdre les autres acquis.</x:v>
      </x:c>
      <x:c r="I11" s="14" t="str">
        <x:v>rank.Unblooded=true</x:v>
      </x:c>
      <x:c r="J11" s="14" t="str">
        <x:v>La fin de scène écrit resolved ; success exige le critère annoncé. Les objets, blessés, personnes et lieux sont ceux de la sauvegarde. Une activité facultative n’entre pas dans les prérequis de rang suivants.</x:v>
      </x:c>
      <x:c r="K11" s="14" t="str">
        <x:v>Reconstitution documentée V4 — nouvelle rédaction V5</x:v>
      </x:c>
    </x:row>
    <x:row r="12" ht="117" customHeight="1">
      <x:c r="A12" s="13" t="str">
        <x:v>R2-M007</x:v>
      </x:c>
      <x:c r="B12" s="13" t="str">
        <x:v>Le masque et ses lectures</x:v>
      </x:c>
      <x:c r="C12" s="13" t="str">
        <x:v>Unblooded</x:v>
      </x:c>
      <x:c r="D12" s="13" t="str">
        <x:v>Rang Unblooded acquis ; atelier de masque accessible.</x:v>
      </x:c>
      <x:c r="E12" s="13" t="str">
        <x:v>Le joueur assemble les attaches du masque d’apprentissage, règle la lecture de cibles et traverse une salle où différentes surfaces donnent des informations contrastées. L’instructeur demande de décrire ce que le masque montre et ce qu’il ne permet pas de conclure.</x:v>
      </x:c>
      <x:c r="F12" s="13" t="str">
        <x:v>Choisir un réglage de contraste confortable ou une lecture plus large crée un profil réversible.</x:v>
      </x:c>
      <x:c r="G12" s="13" t="str">
        <x:v>Le masque initial est réellement reçu, équipé et inscrit dans l’inventaire unique.</x:v>
      </x:c>
      <x:c r="H12" s="13" t="str">
        <x:v>Une calibration ratée revient sur une cible fixe avant de reprendre le parcours mobile.</x:v>
      </x:c>
      <x:c r="I12" s="13" t="str">
        <x:v>gear.maskOwned ; training.mask</x:v>
      </x:c>
      <x:c r="J12" s="13" t="str">
        <x:v>La fin de scène écrit resolved ; success exige le critère annoncé. Les objets, blessés, personnes et lieux sont ceux de la sauvegarde. Une activité facultative n’entre pas dans les prérequis de rang suivants.</x:v>
      </x:c>
      <x:c r="K12" s="13" t="str">
        <x:v>Reconstitution documentée V4 — nouvelle rédaction V5</x:v>
      </x:c>
    </x:row>
    <x:row r="13" ht="102" customHeight="1">
      <x:c r="A13" s="14" t="str">
        <x:v>R2-M008</x:v>
      </x:c>
      <x:c r="B13" s="14" t="str">
        <x:v>La distance des lames</x:v>
      </x:c>
      <x:c r="C13" s="14" t="str">
        <x:v>Unblooded</x:v>
      </x:c>
      <x:c r="D13" s="14" t="str">
        <x:v>R2-M007 résolue ; arme d’exercice à disposition.</x:v>
      </x:c>
      <x:c r="E13" s="14" t="str">
        <x:v>Dans une aire à trois distances, le joueur apprend à sortir et rentrer les lames de poignet, frapper une cible adaptée et reculer avant une contre-attaque mécanique. Un dernier passage oblige à ranger les lames pour franchir une ouverture étroite.</x:v>
      </x:c>
      <x:c r="F13" s="14" t="str">
        <x:v>Privilégier un enchaînement court ou une parade suivie de recul ouvre deux exercices avancés.</x:v>
      </x:c>
      <x:c r="G13" s="14" t="str">
        <x:v>La maîtrise initiale et l’équipement des lames sont enregistrés séparément.</x:v>
      </x:c>
      <x:c r="H13" s="14" t="str">
        <x:v>Une attaque trop longue rend l’ouverture adverse visible et relance seulement la manche d’exercice.</x:v>
      </x:c>
      <x:c r="I13" s="14" t="str">
        <x:v>gear.wristBladesOwned ; training.wristBlades</x:v>
      </x:c>
      <x:c r="J13" s="14" t="str">
        <x:v>La fin de scène écrit resolved ; success exige le critère annoncé. Les objets, blessés, personnes et lieux sont ceux de la sauvegarde. Une activité facultative n’entre pas dans les prérequis de rang suivants.</x:v>
      </x:c>
      <x:c r="K13" s="14" t="str">
        <x:v>Reconstitution documentée V4 — nouvelle rédaction V5</x:v>
      </x:c>
    </x:row>
    <x:row r="14" ht="102" customHeight="1">
      <x:c r="A14" s="13" t="str">
        <x:v>R2-M009</x:v>
      </x:c>
      <x:c r="B14" s="13" t="str">
        <x:v>Ce que le camouflage laisse voir</x:v>
      </x:c>
      <x:c r="C14" s="13" t="str">
        <x:v>Unblooded</x:v>
      </x:c>
      <x:c r="D14" s="13" t="str">
        <x:v>Masque reçu ; aire de camouflage ouverte.</x:v>
      </x:c>
      <x:c r="E14" s="13" t="str">
        <x:v>Le joueur active le camouflage acquis, traverse une flaque puis observe sa propre trace sur un écran d’exercice. Il reprend le parcours par des pierres, des feuilles et une corniche, apprenant que le bruit et le décor déplacé restent perceptibles.</x:v>
      </x:c>
      <x:c r="F14" s="13" t="str">
        <x:v>Choisir l’attente immobile ou un détour vertical modifie la solution du parcours.</x:v>
      </x:c>
      <x:c r="G14" s="13" t="str">
        <x:v>Le camouflage devient un outil contextualisé, avec énergie et signes de détection lisibles.</x:v>
      </x:c>
      <x:c r="H14" s="13" t="str">
        <x:v>Une détection ramène au dernier couvert ; l’exercice indique sa cause au lieu de punir sans explication.</x:v>
      </x:c>
      <x:c r="I14" s="13" t="str">
        <x:v>gear.cloakOwned ; training.cloak</x:v>
      </x:c>
      <x:c r="J14" s="13" t="str">
        <x:v>La fin de scène écrit resolved ; success exige le critère annoncé. Les objets, blessés, personnes et lieux sont ceux de la sauvegarde. Une activité facultative n’entre pas dans les prérequis de rang suivants.</x:v>
      </x:c>
      <x:c r="K14" s="13" t="str">
        <x:v>Reconstitution documentée V4 — nouvelle rédaction V5</x:v>
      </x:c>
    </x:row>
    <x:row r="15" ht="102" customHeight="1">
      <x:c r="A15" s="14" t="str">
        <x:v>R2-M010</x:v>
      </x:c>
      <x:c r="B15" s="14" t="str">
        <x:v>Le combistick revient à la main</x:v>
      </x:c>
      <x:c r="C15" s="14" t="str">
        <x:v>Unblooded</x:v>
      </x:c>
      <x:c r="D15" s="14" t="str">
        <x:v>Atelier d’armes et R2-M008 résolus.</x:v>
      </x:c>
      <x:c r="E15" s="14" t="str">
        <x:v>Le joueur teste le combistick replié, déployé puis lancé. Une cible se déplace après le lancer, obligeant à franchir un passage et récupérer réellement l’arme. Le décor interdit de supposer une nouvelle lance disponible quand l’original est au sol.</x:v>
      </x:c>
      <x:c r="F15" s="14" t="str">
        <x:v>Garder une approche de portée ou prendre le risque du lancer change le parcours final.</x:v>
      </x:c>
      <x:c r="G15" s="14" t="str">
        <x:v>Le combistick reçu conserve son identité, son état et son emplacement entre main, sol et râtelier.</x:v>
      </x:c>
      <x:c r="H15" s="14" t="str">
        <x:v>Un lancer hors cible reste récupérable par une route d’exercice accessible.</x:v>
      </x:c>
      <x:c r="I15" s="14" t="str">
        <x:v>gear.combistickOwned ; training.combistick</x:v>
      </x:c>
      <x:c r="J15" s="14" t="str">
        <x:v>La fin de scène écrit resolved ; success exige le critère annoncé. Les objets, blessés, personnes et lieux sont ceux de la sauvegarde. Une activité facultative n’entre pas dans les prérequis de rang suivants.</x:v>
      </x:c>
      <x:c r="K15" s="14" t="str">
        <x:v>Reconstitution documentée V4 — nouvelle rédaction V5</x:v>
      </x:c>
    </x:row>
    <x:row r="16" ht="102" customHeight="1">
      <x:c r="A16" s="13" t="str">
        <x:v>R2-M011</x:v>
      </x:c>
      <x:c r="B16" s="13" t="str">
        <x:v>Le tir qui demande une ligne</x:v>
      </x:c>
      <x:c r="C16" s="13" t="str">
        <x:v>Unblooded</x:v>
      </x:c>
      <x:c r="D16" s="13" t="str">
        <x:v>Masque et réserve d’exercice disponibles.</x:v>
      </x:c>
      <x:c r="E16" s="13" t="str">
        <x:v>Le speargun est présenté sur des cibles de tailles différentes derrière des obstacles. Le joueur règle sa position, voit la ligne interrompue par une couverture et choisit un point d’attente. Le dernier tir implique une cible qui change de niveau.</x:v>
      </x:c>
      <x:c r="F16" s="13" t="str">
        <x:v>Attendre une ouverture ou déplacer son poste donne deux solutions mesurables.</x:v>
      </x:c>
      <x:c r="G16" s="13" t="str">
        <x:v>L’outil est acquis et la nécessité d’une ligne réelle est enseignée, avec munitions visibles.</x:v>
      </x:c>
      <x:c r="H16" s="13" t="str">
        <x:v>Une munition d’exercice manquée se récupère dans la zone prévue ; la répétition ne remplit pas l’inventaire de guerre.</x:v>
      </x:c>
      <x:c r="I16" s="13" t="str">
        <x:v>gear.speargunOwned ; training.speargun</x:v>
      </x:c>
      <x:c r="J16" s="13" t="str">
        <x:v>La fin de scène écrit resolved ; success exige le critère annoncé. Les objets, blessés, personnes et lieux sont ceux de la sauvegarde. Une activité facultative n’entre pas dans les prérequis de rang suivants.</x:v>
      </x:c>
      <x:c r="K16" s="13" t="str">
        <x:v>Reconstitution documentée V4 — nouvelle rédaction V5</x:v>
      </x:c>
    </x:row>
    <x:row r="17" ht="102" customHeight="1">
      <x:c r="A17" s="14" t="str">
        <x:v>R2-M012</x:v>
      </x:c>
      <x:c r="B17" s="14" t="str">
        <x:v>Le piège et le retour</x:v>
      </x:c>
      <x:c r="C17" s="14" t="str">
        <x:v>Unblooded</x:v>
      </x:c>
      <x:c r="D17" s="14" t="str">
        <x:v>Formation de portée résolue ; aire de mines autorisée.</x:v>
      </x:c>
      <x:c r="E17" s="14" t="str">
        <x:v>Le joueur place une mine d’exercice, délimite son rayon et fait passer une cible mécanique. Il doit ensuite rejoindre l’autre côté sans oublier son propre dispositif. Un mannequin allié oblige à prévoir un corridor de circulation lisible.</x:v>
      </x:c>
      <x:c r="F17" s="14" t="str">
        <x:v>Bloquer un couloir ou orienter un détour change l’usage tactique et ses limites.</x:v>
      </x:c>
      <x:c r="G17" s="14" t="str">
        <x:v>La pose, la récupération et la désactivation sont connues avant l’accès aux mines de chasse.</x:v>
      </x:c>
      <x:c r="H17" s="14" t="str">
        <x:v>Un placement dangereux arrête l’essai et montre la trajectoire concernée ; la mine peut être déplacée.</x:v>
      </x:c>
      <x:c r="I17" s="14" t="str">
        <x:v>gear.minesAccess ; training.mines</x:v>
      </x:c>
      <x:c r="J17" s="14" t="str">
        <x:v>La fin de scène écrit resolved ; success exige le critère annoncé. Les objets, blessés, personnes et lieux sont ceux de la sauvegarde. Une activité facultative n’entre pas dans les prérequis de rang suivants.</x:v>
      </x:c>
      <x:c r="K17" s="14" t="str">
        <x:v>Reconstitution documentée V4 — nouvelle rédaction V5</x:v>
      </x:c>
    </x:row>
    <x:row r="18" ht="102" customHeight="1">
      <x:c r="A18" s="13" t="str">
        <x:v>R2-M013</x:v>
      </x:c>
      <x:c r="B18" s="13" t="str">
        <x:v>Le soin dans un abri</x:v>
      </x:c>
      <x:c r="C18" s="13" t="str">
        <x:v>Unblooded</x:v>
      </x:c>
      <x:c r="D18" s="13" t="str">
        <x:v>Équipement de base disponible ; medicomp d’apprentissage reçu.</x:v>
      </x:c>
      <x:c r="E18" s="13" t="str">
        <x:v>Après un exercice, le joueur rejoint une alcôve, ferme un écran de protection et utilise le medicomp selon une interface fictive. Une alerte extérieure oblige à distinguer repos, interruption et reprise. Le soin ne remplace pas le choix d’un lieu approprié.</x:v>
      </x:c>
      <x:c r="F18" s="13" t="str">
        <x:v>Préparer d’abord la sortie ou terminer une phase de soin modifie le temps et l’exposition.</x:v>
      </x:c>
      <x:c r="G18" s="13" t="str">
        <x:v>Le medicomp est réellement présent, ses charges et les blessures restantes sont visibles.</x:v>
      </x:c>
      <x:c r="H18" s="13" t="str">
        <x:v>Une interruption conserve les étapes validées et les charges déjà dépensées, sans soin intégral gratuit.</x:v>
      </x:c>
      <x:c r="I18" s="13" t="str">
        <x:v>gear.medicompOwned ; training.medicomp</x:v>
      </x:c>
      <x:c r="J18" s="13" t="str">
        <x:v>La fin de scène écrit resolved ; success exige le critère annoncé. Les objets, blessés, personnes et lieux sont ceux de la sauvegarde. Une activité facultative n’entre pas dans les prérequis de rang suivants.</x:v>
      </x:c>
      <x:c r="K18" s="13" t="str">
        <x:v>Reconstitution documentée V4 — nouvelle rédaction V5</x:v>
      </x:c>
    </x:row>
    <x:row r="19" ht="102" customHeight="1">
      <x:c r="A19" s="14" t="str">
        <x:v>R2-M014</x:v>
      </x:c>
      <x:c r="B19" s="14" t="str">
        <x:v>La boucle des régions proches</x:v>
      </x:c>
      <x:c r="C19" s="14" t="str">
        <x:v>Unblooded</x:v>
      </x:c>
      <x:c r="D19" s="14" t="str">
        <x:v>R2-M007..013 résolues ; outils nécessaires effectivement acquis.</x:v>
      </x:c>
      <x:c r="E19" s="14" t="str">
        <x:v>Un circuit local traverse désert, forêt et quartier de bordure sur le Homeworld. Le joueur choisit des passages adaptés à ses outils, observe une proie et revient rendre un élément prêté. Chaque région comporte une halte et une issue de repli.</x:v>
      </x:c>
      <x:c r="F19" s="14" t="str">
        <x:v>Prendre la route haute ou la route abritée change les ressources consommées et les rencontres.</x:v>
      </x:c>
      <x:c r="G19" s="14" t="str">
        <x:v>Les accès locaux visités sont débloqués dans la carte physique ; aucun voyage interstellaire n’est introduit.</x:v>
      </x:c>
      <x:c r="H19" s="14" t="str">
        <x:v>Un secteur trop difficile peut être quitté par sa halte et repris avec une autre préparation.</x:v>
      </x:c>
      <x:c r="I19" s="14" t="str">
        <x:v>training.regionalLoop ; localAccess</x:v>
      </x:c>
      <x:c r="J19" s="14" t="str">
        <x:v>La fin de scène écrit resolved ; success exige le critère annoncé. Les objets, blessés, personnes et lieux sont ceux de la sauvegarde. Une activité facultative n’entre pas dans les prérequis de rang suivants.</x:v>
      </x:c>
      <x:c r="K19" s="14" t="str">
        <x:v>Reconstitution documentée V4 — nouvelle rédaction V5</x:v>
      </x:c>
    </x:row>
    <x:row r="20" ht="102" customHeight="1">
      <x:c r="A20" s="13" t="str">
        <x:v>R2-M015</x:v>
      </x:c>
      <x:c r="B20" s="13" t="str">
        <x:v>Recevoir la place de Young Blood</x:v>
      </x:c>
      <x:c r="C20" s="13" t="str">
        <x:v>Unblooded</x:v>
      </x:c>
      <x:c r="D20" s="13" t="str">
        <x:v>Formation d’outils et circuit régional validés ; retour réel à la cohorte.</x:v>
      </x:c>
      <x:c r="E20" s="13" t="str">
        <x:v>Le joueur présente une lecture de piste, une maîtrise d’outil et une décision de repli. Les instructeurs nomment la responsabilité nouvelle puis ouvrent l’accès aux préparatifs de triade. Le personnage entre dans le cercle Young Blood par une scène de passage.</x:v>
      </x:c>
      <x:c r="F20" s="13" t="str">
        <x:v>Choisir le premier partenaire de répétition change une relation, sans imposer la composition finale du rite.</x:v>
      </x:c>
      <x:c r="G20" s="13" t="str">
        <x:v>Le rang Young Blood est accordé uniquement ici pour toutes les voies.</x:v>
      </x:c>
      <x:c r="H20" s="13" t="str">
        <x:v>Une compétence non validée renvoie à son atelier précis ; le reste de la progression est conservé.</x:v>
      </x:c>
      <x:c r="I20" s="13" t="str">
        <x:v>rank.YoungBlood=true</x:v>
      </x:c>
      <x:c r="J20" s="13" t="str">
        <x:v>La fin de scène écrit resolved ; success exige le critère annoncé. Les objets, blessés, personnes et lieux sont ceux de la sauvegarde. Une activité facultative n’entre pas dans les prérequis de rang suivants.</x:v>
      </x:c>
      <x:c r="K20" s="13" t="str">
        <x:v>Reconstitution documentée V4 — nouvelle rédaction V5</x:v>
      </x:c>
    </x:row>
    <x:row r="21" ht="117" customHeight="1">
      <x:c r="A21" s="14" t="str">
        <x:v>R2-M016</x:v>
      </x:c>
      <x:c r="B21" s="14" t="str">
        <x:v>Former la triade</x:v>
      </x:c>
      <x:c r="C21" s="14" t="str">
        <x:v>Young Blood</x:v>
      </x:c>
      <x:c r="D21" s="14" t="str">
        <x:v>Young Blood acquis ; au moins deux partenaires admissibles disponibles.</x:v>
      </x:c>
      <x:c r="E21" s="14" t="str">
        <x:v>Le joueur rencontre les partenaires dans leurs activités, observe leur style puis compose une triade réellement présente. Une répétition de signaux sur trois plateformes montre les rôles d’approche, d’ouverture et de frappe. Les absences réelles doivent être traitées avant départ.</x:v>
      </x:c>
      <x:c r="F21" s="14" t="str">
        <x:v>Répartir les rôles par préférence ou par complémentarité change le plan initial et les réactions.</x:v>
      </x:c>
      <x:c r="G21" s="14" t="str">
        <x:v>Une triade identifiée est préparée ; aucun partenaire absent n’apparaît pour remplir automatiquement une place.</x:v>
      </x:c>
      <x:c r="H21" s="14" t="str">
        <x:v>Un refus laisse d’autres partenaires admissibles ou une mission de préparation, sans lancer un rite incomplet.</x:v>
      </x:c>
      <x:c r="I21" s="14" t="str">
        <x:v>rite.triadRoster ; rite.triadPrepared</x:v>
      </x:c>
      <x:c r="J21" s="14" t="str">
        <x:v>La fin de scène écrit resolved ; success exige le critère annoncé. Les objets, blessés, personnes et lieux sont ceux de la sauvegarde. Une activité facultative n’entre pas dans les prérequis de rang suivants.</x:v>
      </x:c>
      <x:c r="K21" s="14" t="str">
        <x:v>Reconstitution documentée V4 — nouvelle rédaction V5</x:v>
      </x:c>
    </x:row>
    <x:row r="22" ht="117" customHeight="1">
      <x:c r="A22" s="13" t="str">
        <x:v>R2-M017</x:v>
      </x:c>
      <x:c r="B22" s="13" t="str">
        <x:v>Le Temple des Trois Ombres</x:v>
      </x:c>
      <x:c r="C22" s="13" t="str">
        <x:v>Young Blood</x:v>
      </x:c>
      <x:c r="D22" s="13" t="str">
        <x:v>Triade préparée ; accès commun au temple ; équipement du rite vérifié.</x:v>
      </x:c>
      <x:c r="E22" s="13" t="str">
        <x:v>À l’entrée, le joueur range les armes énergétiques exclues de cette configuration. Le temple déploie une disposition variable de passerelles, volets et chambres ; les signes permettent d’anticiper ses mouvements. La triade doit atteindre le seuil de chasse ensemble.</x:v>
      </x:c>
      <x:c r="F22" s="13" t="str">
        <x:v>Choisir une route de hauteur ou une route de mécanismes change les difficultés rencontrées.</x:v>
      </x:c>
      <x:c r="G22" s="13" t="str">
        <x:v>La configuration utilisée, les ressources et les positions sont sauvegardées ; le temple n’est pas une simple cinématique.</x:v>
      </x:c>
      <x:c r="H22" s="13" t="str">
        <x:v>Une séparation ouvre des mécanismes de regroupement sans réinitialiser tout le temple ni téléporter les partenaires.</x:v>
      </x:c>
      <x:c r="I22" s="13" t="str">
        <x:v>rite.templeConfiguration ; rite.templeThresholdReached</x:v>
      </x:c>
      <x:c r="J22" s="13" t="str">
        <x:v>La fin de scène écrit resolved ; success exige le critère annoncé. Les objets, blessés, personnes et lieux sont ceux de la sauvegarde. Une activité facultative n’entre pas dans les prérequis de rang suivants.</x:v>
      </x:c>
      <x:c r="K22" s="13" t="str">
        <x:v>Reconstitution documentée V4 — nouvelle rédaction V5</x:v>
      </x:c>
    </x:row>
    <x:row r="23" ht="102" customHeight="1">
      <x:c r="A23" s="14" t="str">
        <x:v>R2-M018</x:v>
      </x:c>
      <x:c r="B23" s="14" t="str">
        <x:v>Le Quatza-Rij à trois</x:v>
      </x:c>
      <x:c r="C23" s="14" t="str">
        <x:v>Young Blood</x:v>
      </x:c>
      <x:c r="D23" s="14" t="str">
        <x:v>R2-M017 réussie ; triade présente ; règles d’équipement respectées.</x:v>
      </x:c>
      <x:c r="E23" s="14" t="str">
        <x:v>La triade affronte l’épreuve Quatza-Rij dans la configuration du temple. Le joueur doit lire la cible, ouvrir une fenêtre avec les partenaires et choisir quand poursuivre ou se replier. Les contributions de chacun sont enregistrées dans la scène de combat réelle.</x:v>
      </x:c>
      <x:c r="F23" s="14" t="str">
        <x:v>Exploiter une ouverture risquée ou recréer une fenêtre plus sûre modifie blessures, ressources et récit de chasse.</x:v>
      </x:c>
      <x:c r="G23" s="14" t="str">
        <x:v>La réussite du rite appartient à cette mission commune et ne peut être simulée par une mission d’origine.</x:v>
      </x:c>
      <x:c r="H23" s="14" t="str">
        <x:v>Un échec donne une extraction ou un repli cohérent, avec pertes persistantes et nouvelle préparation si une reprise est possible.</x:v>
      </x:c>
      <x:c r="I23" s="14" t="str">
        <x:v>rite.quatzaTriadSuccess uniquement en cas de réussite</x:v>
      </x:c>
      <x:c r="J23" s="14" t="str">
        <x:v>La fin de scène écrit resolved ; success exige le critère annoncé. Les objets, blessés, personnes et lieux sont ceux de la sauvegarde. Une activité facultative n’entre pas dans les prérequis de rang suivants.</x:v>
      </x:c>
      <x:c r="K23" s="14" t="str">
        <x:v>Reconstitution documentée V4 — nouvelle rédaction V5</x:v>
      </x:c>
    </x:row>
    <x:row r="24" ht="102" customHeight="1">
      <x:c r="A24" s="13" t="str">
        <x:v>R2-M019</x:v>
      </x:c>
      <x:c r="B24" s="13" t="str">
        <x:v>Revenir avec la triade</x:v>
      </x:c>
      <x:c r="C24" s="13" t="str">
        <x:v>Young Blood</x:v>
      </x:c>
      <x:c r="D24" s="13" t="str">
        <x:v>Rite tenté ; état réel des participants et du trophée connu.</x:v>
      </x:c>
      <x:c r="E24" s="13" t="str">
        <x:v>La sortie du temple, le trajet de retour et l’arrivée devant les témoins sont joués. Le joueur porte ce qui a réellement été obtenu, aide les blessés et rapporte aussi une absence éventuelle. La reconnaissance dépend des faits du rite, pas d’un texte standard.</x:v>
      </x:c>
      <x:c r="F24" s="13" t="str">
        <x:v>Présenter d’abord les partenaires ou la preuve de chasse change la cérémonie et les relations.</x:v>
      </x:c>
      <x:c r="G24" s="13" t="str">
        <x:v>Le retour de reconnaissance est enregistré séparément de la victoire du rite.</x:v>
      </x:c>
      <x:c r="H24" s="13" t="str">
        <x:v>Une évacuation incomplète ouvre une mission de secours ; le retour n’est pas validé pour des personnes encore sur place.</x:v>
      </x:c>
      <x:c r="I24" s="13" t="str">
        <x:v>rite.recognitionReturn ; rite.returnRoster</x:v>
      </x:c>
      <x:c r="J24" s="13" t="str">
        <x:v>La fin de scène écrit resolved ; success exige le critère annoncé. Les objets, blessés, personnes et lieux sont ceux de la sauvegarde. Une activité facultative n’entre pas dans les prérequis de rang suivants.</x:v>
      </x:c>
      <x:c r="K24" s="13" t="str">
        <x:v>Reconstitution documentée V4 — nouvelle rédaction V5</x:v>
      </x:c>
    </x:row>
    <x:row r="25" ht="102" customHeight="1">
      <x:c r="A25" s="14" t="str">
        <x:v>R2-M020</x:v>
      </x:c>
      <x:c r="B25" s="14" t="str">
        <x:v>Porter la marque Blooded</x:v>
      </x:c>
      <x:c r="C25" s="14" t="str">
        <x:v>Young Blood</x:v>
      </x:c>
      <x:c r="D25" s="14" t="str">
        <x:v>Quatza-Rij triade réussi et retour de reconnaissance validé.</x:v>
      </x:c>
      <x:c r="E25" s="14" t="str">
        <x:v>Une cérémonie locale reconnaît le joueur et les participants admissibles. Le personnage accomplit le geste de marquage prévu par le projet, rend les outils de rite et reçoit l’accès aux démarches de vaisseau. Le jeu montre ce qui change dans la cité.</x:v>
      </x:c>
      <x:c r="F25" s="14" t="str">
        <x:v>Choisir une célébration de cohorte ou une visite calme nuance le retour sans modifier la condition de rang.</x:v>
      </x:c>
      <x:c r="G25" s="14" t="str">
        <x:v>Le rang Blooded est accordé par le parcours commun ; le vaisseau n’apparaît pas encore possédé.</x:v>
      </x:c>
      <x:c r="H25" s="14" t="str">
        <x:v>Un retour manquant reporte le marquage et ouvre l’action nécessaire, sans retirer une victoire déjà acquise.</x:v>
      </x:c>
      <x:c r="I25" s="14" t="str">
        <x:v>rank.Blooded=true</x:v>
      </x:c>
      <x:c r="J25" s="14" t="str">
        <x:v>La fin de scène écrit resolved ; success exige le critère annoncé. Les objets, blessés, personnes et lieux sont ceux de la sauvegarde. Une activité facultative n’entre pas dans les prérequis de rang suivants.</x:v>
      </x:c>
      <x:c r="K25" s="14" t="str">
        <x:v>Reconstitution documentée V4 — nouvelle rédaction V5</x:v>
      </x:c>
    </x:row>
    <x:row r="26" ht="102" customHeight="1">
      <x:c r="A26" s="13" t="str">
        <x:v>R2-M021</x:v>
      </x:c>
      <x:c r="B26" s="13" t="str">
        <x:v>Une coque vraiment acquise</x:v>
      </x:c>
      <x:c r="C26" s="13" t="str">
        <x:v>Blooded</x:v>
      </x:c>
      <x:c r="D26" s="13" t="str">
        <x:v>Blooded acquis ; moyens et accord d’acquisition réunis dans le parcours prévu.</x:v>
      </x:c>
      <x:c r="E26" s="13" t="str">
        <x:v>Le joueur inspecte une coque personnelle, traverse le hangar, teste l’accès au sas et participe à une remise en état. L’acquisition est matérialisée par la remise des droits et l’entrée dans le navire. Une visite de cabine n’équivaut pas à la propriété.</x:v>
      </x:c>
      <x:c r="F26" s="13" t="str">
        <x:v>Choisir une coque adaptée à la mobilité ou à l’autonomie change les premiers compromis d’équipement.</x:v>
      </x:c>
      <x:c r="G26" s="13" t="str">
        <x:v>Le vaisseau personnel obtient un identifiant unique et un propriétaire ; le voyage reste à préparer.</x:v>
      </x:c>
      <x:c r="H26" s="13" t="str">
        <x:v>Un défaut constaté impose une réparation ciblée avant la remise, avec coûts et travaux déjà réalisés conservés.</x:v>
      </x:c>
      <x:c r="I26" s="13" t="str">
        <x:v>ship.personalOwned ; ship.personalId</x:v>
      </x:c>
      <x:c r="J26" s="13" t="str">
        <x:v>La fin de scène écrit resolved ; success exige le critère annoncé. Les objets, blessés, personnes et lieux sont ceux de la sauvegarde. Une activité facultative n’entre pas dans les prérequis de rang suivants.</x:v>
      </x:c>
      <x:c r="K26" s="13" t="str">
        <x:v>Reconstitution documentée V4 — nouvelle rédaction V5</x:v>
      </x:c>
    </x:row>
    <x:row r="27" ht="117" customHeight="1">
      <x:c r="A27" s="14" t="str">
        <x:v>R2-M022</x:v>
      </x:c>
      <x:c r="B27" s="14" t="str">
        <x:v>Huit salles pour préparer la route</x:v>
      </x:c>
      <x:c r="C27" s="14" t="str">
        <x:v>Blooded</x:v>
      </x:c>
      <x:c r="D27" s="14" t="str">
        <x:v>Vaisseau personnel réellement acquis dans R2-M021.</x:v>
      </x:c>
      <x:c r="E27" s="14" t="str">
        <x:v>Le joueur parcourt carte galactique, armurerie, archives, forge d’apparence, galerie, infirmerie, arène et sas. Chaque pièce demande un geste utile : ranger, régler, inspecter ou préparer. Les circulations sont physiques et les objets ne fusionnent pas avec ceux de la maison.</x:v>
      </x:c>
      <x:c r="F27" s="14" t="str">
        <x:v>Préparer une chasse courte ou un trajet avec escale change le chargement initial.</x:v>
      </x:c>
      <x:c r="G27" s="14" t="str">
        <x:v>Les huit salles initiales sont introduites avec leur fonction et leurs états séparés.</x:v>
      </x:c>
      <x:c r="H27" s="14" t="str">
        <x:v>Une préparation oubliée apparaît au contrôle du sas et peut être corrigée avant départ.</x:v>
      </x:c>
      <x:c r="I27" s="14" t="str">
        <x:v>ship.firstInteriorTour ; ship.preflightReady</x:v>
      </x:c>
      <x:c r="J27" s="14" t="str">
        <x:v>La fin de scène écrit resolved ; success exige le critère annoncé. Les objets, blessés, personnes et lieux sont ceux de la sauvegarde. Une activité facultative n’entre pas dans les prérequis de rang suivants.</x:v>
      </x:c>
      <x:c r="K27" s="14" t="str">
        <x:v>Reconstitution documentée V4 — nouvelle rédaction V5</x:v>
      </x:c>
    </x:row>
    <x:row r="28" ht="102" customHeight="1">
      <x:c r="A28" s="13" t="str">
        <x:v>R2-M023</x:v>
      </x:c>
      <x:c r="B28" s="13" t="str">
        <x:v>Le premier trajet entre les mondes</x:v>
      </x:c>
      <x:c r="C28" s="13" t="str">
        <x:v>Blooded</x:v>
      </x:c>
      <x:c r="D28" s="13" t="str">
        <x:v>Blooded, vaisseau possédé, prévol validé et destination accessible.</x:v>
      </x:c>
      <x:c r="E28" s="13" t="str">
        <x:v>Le joueur choisit une route connue, traverse le sas, lance le départ et suit une séquence de navigation avec repères. Une approche de base demande orientation, vitesse relative fictive et amarrage. Le personnage sort ensuite sur un quai réellement chargé.</x:v>
      </x:c>
      <x:c r="F28" s="13" t="str">
        <x:v>Faire une escale prévue ou prendre une route directe autorisée change temps, ressources et événement possible.</x:v>
      </x:c>
      <x:c r="G28" s="13" t="str">
        <x:v>Le premier voyage interstellaire est effectivement joué ; les scènes d’origine hors Homeworld peuvent maintenant vérifier ce trajet.</x:v>
      </x:c>
      <x:c r="H28" s="13" t="str">
        <x:v>Un amarrage raté revient à une zone d’attente sûre avec ressources consommées, sans arrivée instantanée dans une pièce intérieure.</x:v>
      </x:c>
      <x:c r="I28" s="13" t="str">
        <x:v>travel.firstInterstellarComplete ; visitedDestination</x:v>
      </x:c>
      <x:c r="J28" s="13" t="str">
        <x:v>La fin de scène écrit resolved ; success exige le critère annoncé. Les objets, blessés, personnes et lieux sont ceux de la sauvegarde. Une activité facultative n’entre pas dans les prérequis de rang suivants.</x:v>
      </x:c>
      <x:c r="K28" s="13" t="str">
        <x:v>Reconstitution documentée V4 — nouvelle rédaction V5</x:v>
      </x:c>
    </x:row>
    <x:row r="29" ht="102" customHeight="1">
      <x:c r="A29" s="14" t="str">
        <x:v>R2-M024</x:v>
      </x:c>
      <x:c r="B29" s="14" t="str">
        <x:v>La première chasse d’un autre ciel</x:v>
      </x:c>
      <x:c r="C29" s="14" t="str">
        <x:v>Blooded</x:v>
      </x:c>
      <x:c r="D29" s="14" t="str">
        <x:v>Premier trajet joué ; contrat de chasse sur un monde accessible choisi.</x:v>
      </x:c>
      <x:c r="E29" s="14" t="str">
        <x:v>Le joueur débarque, observe une météo inconnue, place un point de retour et suit une proie jusqu’à un terrain lisible en 2D. La chasse demande d’adapter un outil appris sur le Homeworld. Le retour au vaisseau comprend récupération et contrôle du matériel.</x:v>
      </x:c>
      <x:c r="F29" s="14" t="str">
        <x:v>Poursuivre une occasion de prise ou rentrer avec des observations produit deux résultats reconnus.</x:v>
      </x:c>
      <x:c r="G29" s="14" t="str">
        <x:v>La mission enregistre chasse, observations et objets réellement rapportés, sans imposer une reine dès le premier monde.</x:v>
      </x:c>
      <x:c r="H29" s="14" t="str">
        <x:v>Un repli conserve les données et les dégâts ; une prise manquée reste absente de la galerie.</x:v>
      </x:c>
      <x:c r="I29" s="14" t="str">
        <x:v>travel.firstOffworldHuntResolved</x:v>
      </x:c>
      <x:c r="J29" s="14" t="str">
        <x:v>La fin de scène écrit resolved ; success exige le critère annoncé. Les objets, blessés, personnes et lieux sont ceux de la sauvegarde. Une activité facultative n’entre pas dans les prérequis de rang suivants.</x:v>
      </x:c>
      <x:c r="K29" s="14" t="str">
        <x:v>Reconstitution documentée V4 — nouvelle rédaction V5</x:v>
      </x:c>
    </x:row>
    <x:row r="30" ht="117" customHeight="1">
      <x:c r="A30" s="13" t="str">
        <x:v>R2-M025</x:v>
      </x:c>
      <x:c r="B30" s="13" t="str">
        <x:v>Préparer Xeno Prime</x:v>
      </x:c>
      <x:c r="C30" s="13" t="str">
        <x:v>Blooded</x:v>
      </x:c>
      <x:c r="D30" s="13" t="str">
        <x:v>Voyage maîtrisé ; accès à PLAN08 Xeno Prime obtenu ; équipement et retour préparés.</x:v>
      </x:c>
      <x:c r="E30" s="13" t="str">
        <x:v>Sur une base d’approche, le joueur inspecte les risques connus, prépare des contenants adaptés et teste un itinéraire d’extraction. Une sortie courte montre les traces du territoire avant l’engagement profond. La scène distingue chasse préparée et simple arrivée sur la planète.</x:v>
      </x:c>
      <x:c r="F30" s="13" t="str">
        <x:v>Choisir une reconnaissance supplémentaire ou engager avec les informations suffisantes change marge et coût.</x:v>
      </x:c>
      <x:c r="G30" s="13" t="str">
        <x:v>La route de retour, les ressources et l’équipement nécessaires sont vérifiés avant la première reine.</x:v>
      </x:c>
      <x:c r="H30" s="13" t="str">
        <x:v>Une préparation insuffisante garde le joueur dans la zone d’approche et propose l’activité précise manquante.</x:v>
      </x:c>
      <x:c r="I30" s="13" t="str">
        <x:v>queen.firstExpeditionPrepared</x:v>
      </x:c>
      <x:c r="J30" s="13" t="str">
        <x:v>La fin de scène écrit resolved ; success exige le critère annoncé. Les objets, blessés, personnes et lieux sont ceux de la sauvegarde. Une activité facultative n’entre pas dans les prérequis de rang suivants.</x:v>
      </x:c>
      <x:c r="K30" s="13" t="str">
        <x:v>Reconstitution documentée V4 — nouvelle rédaction V5</x:v>
      </x:c>
    </x:row>
    <x:row r="31" ht="117" customHeight="1">
      <x:c r="A31" s="14" t="str">
        <x:v>R2-M026</x:v>
      </x:c>
      <x:c r="B31" s="14" t="str">
        <x:v>La première reine</x:v>
      </x:c>
      <x:c r="C31" s="14" t="str">
        <x:v>Blooded</x:v>
      </x:c>
      <x:c r="D31" s="14" t="str">
        <x:v>R2-M025 réussie ; accès réel à l’arène de Xeno Prime ; retour encore viable.</x:v>
      </x:c>
      <x:c r="E31" s="14" t="str">
        <x:v>Le joueur traverse les zones d’approche, lit le mouvement des défenseurs et atteint l’affrontement de la première reine prévue au stade Blooded. Le combat comporte des fenêtres liées au terrain et une sortie d’urgence. La victoire est jouée et constatée avant toute reconnaissance.</x:v>
      </x:c>
      <x:c r="F31" s="14" t="str">
        <x:v>Prendre une fenêtre agressive ou privilégier un cycle de repli change durée, ressources et blessures.</x:v>
      </x:c>
      <x:c r="G31" s="14" t="str">
        <x:v>La première reine est enregistrée uniquement ici, avec la preuve matérielle réellement récupérée.</x:v>
      </x:c>
      <x:c r="H31" s="14" t="str">
        <x:v>Une défaite n’accorde ni victoire ni trophée ; l’extraction possible conserve pertes et progrès d’observation pour une nouvelle tentative.</x:v>
      </x:c>
      <x:c r="I31" s="14" t="str">
        <x:v>queen.firstDefeated uniquement si combat gagné</x:v>
      </x:c>
      <x:c r="J31" s="14" t="str">
        <x:v>La fin de scène écrit resolved ; success exige le critère annoncé. Les objets, blessés, personnes et lieux sont ceux de la sauvegarde. Une activité facultative n’entre pas dans les prérequis de rang suivants.</x:v>
      </x:c>
      <x:c r="K31" s="14" t="str">
        <x:v>Reconstitution documentée V4 — nouvelle rédaction V5</x:v>
      </x:c>
    </x:row>
    <x:row r="32" ht="102" customHeight="1">
      <x:c r="A32" s="13" t="str">
        <x:v>R2-M027</x:v>
      </x:c>
      <x:c r="B32" s="13" t="str">
        <x:v>Ce que la reine a changé</x:v>
      </x:c>
      <x:c r="C32" s="13" t="str">
        <x:v>Blooded</x:v>
      </x:c>
      <x:c r="D32" s="13" t="str">
        <x:v>Expédition de reine résolue ; résultat et inventaire réels disponibles.</x:v>
      </x:c>
      <x:c r="E32" s="13" t="str">
        <x:v>Le joueur revient à bord, traite les dommages et installe les objets obtenus ou les relevés d’un échec. Un mentor observe les gestes nouveaux. La scène peut reconnaître une victoire ou préparer une reprise sans confondre les deux parcours.</x:v>
      </x:c>
      <x:c r="F32" s="13" t="str">
        <x:v>Présenter les traces au clan ou analyser d’abord seul à l’atelier change les retours reçus.</x:v>
      </x:c>
      <x:c r="G32" s="13" t="str">
        <x:v>Le bilan de l’expédition est lié à son résultat réel ; aucune seconde récompense de reine n’est distribuée.</x:v>
      </x:c>
      <x:c r="H32" s="13" t="str">
        <x:v>Un objet trop endommagé reste stabilisé ou absent, sans restauration qui recrée une pièce jamais rapportée.</x:v>
      </x:c>
      <x:c r="I32" s="13" t="str">
        <x:v>queen.debriefResolved</x:v>
      </x:c>
      <x:c r="J32" s="13" t="str">
        <x:v>La fin de scène écrit resolved ; success exige le critère annoncé. Les objets, blessés, personnes et lieux sont ceux de la sauvegarde. Une activité facultative n’entre pas dans les prérequis de rang suivants.</x:v>
      </x:c>
      <x:c r="K32" s="13" t="str">
        <x:v>Reconstitution documentée V4 — nouvelle rédaction V5</x:v>
      </x:c>
    </x:row>
    <x:row r="33" ht="102" customHeight="1">
      <x:c r="A33" s="14" t="str">
        <x:v>R2-M028</x:v>
      </x:c>
      <x:c r="B33" s="14" t="str">
        <x:v>L’essai de coordination</x:v>
      </x:c>
      <x:c r="C33" s="14" t="str">
        <x:v>Blooded</x:v>
      </x:c>
      <x:c r="D33" s="14" t="str">
        <x:v>Blooded et voyage acquis ; proposition de fonction disponible après expérience de terrain.</x:v>
      </x:c>
      <x:c r="E33" s="14" t="str">
        <x:v>Le joueur coordonne une récupération à deux équipes depuis une base : ouvrir un passage, envoyer un signal et vérifier un retour. Il doit aussi descendre sur le terrain pour résoudre un blocage. La fonction est montrée par des responsabilités concrètes.</x:v>
      </x:c>
      <x:c r="F33" s="14" t="str">
        <x:v>Prendre la phase de terrain ou confier celle-ci à un partenaire disponible change l’évaluation.</x:v>
      </x:c>
      <x:c r="G33" s="14" t="str">
        <x:v>Une aptitude à la fonction Adjutant est examinée sans créer un grade supplémentaire.</x:v>
      </x:c>
      <x:c r="H33" s="14" t="str">
        <x:v>Un ordre mal synchronisé produit un retard et une reprise locale ; le bilan distingue erreur corrigée et échec final.</x:v>
      </x:c>
      <x:c r="I33" s="14" t="str">
        <x:v>function.adjutantTrialResolved ; .success distinct</x:v>
      </x:c>
      <x:c r="J33" s="14" t="str">
        <x:v>La fin de scène écrit resolved ; success exige le critère annoncé. Les objets, blessés, personnes et lieux sont ceux de la sauvegarde. Une activité facultative n’entre pas dans les prérequis de rang suivants.</x:v>
      </x:c>
      <x:c r="K33" s="14" t="str">
        <x:v>Reconstitution documentée V4 — nouvelle rédaction V5</x:v>
      </x:c>
    </x:row>
    <x:row r="34" ht="102" customHeight="1">
      <x:c r="A34" s="13" t="str">
        <x:v>R2-M029</x:v>
      </x:c>
      <x:c r="B34" s="13" t="str">
        <x:v>La fonction Adjutant</x:v>
      </x:c>
      <x:c r="C34" s="13" t="str">
        <x:v>Blooded</x:v>
      </x:c>
      <x:c r="D34" s="13" t="str">
        <x:v>Essai de coordination réussi ; joueur volontaire ; fonction compatible avec ses engagements.</x:v>
      </x:c>
      <x:c r="E34" s="13" t="str">
        <x:v>Le joueur reçoit un poste de coordination et en teste les limites avec une mission brève de quai. Il peut ouvrir certains dossiers, préparer des relais et engager une aide bornée. Le dialogue précise qu’Adjutant désigne sa fonction personnelle après Blooded.</x:v>
      </x:c>
      <x:c r="F34" s="13" t="str">
        <x:v>Accepter la fonction ou la différer laisse la campagne principale et Elite accessibles.</x:v>
      </x:c>
      <x:c r="G34" s="13" t="str">
        <x:v>Adjutant devient une fonction du joueur, jamais un PNJ à recruter ni un rang entre Blooded et Elite.</x:v>
      </x:c>
      <x:c r="H34" s="13" t="str">
        <x:v>Refuser conserve le rang et les autres activités ; la proposition peut être reprise ultérieurement.</x:v>
      </x:c>
      <x:c r="I34" s="13" t="str">
        <x:v>function.playerAdjutant=true uniquement si accepté</x:v>
      </x:c>
      <x:c r="J34" s="13" t="str">
        <x:v>La fin de scène écrit resolved ; success exige le critère annoncé. Les objets, blessés, personnes et lieux sont ceux de la sauvegarde. Une activité facultative n’entre pas dans les prérequis de rang suivants.</x:v>
      </x:c>
      <x:c r="K34" s="13" t="str">
        <x:v>Reconstitution documentée V4 — nouvelle rédaction V5</x:v>
      </x:c>
    </x:row>
    <x:row r="35" ht="117" customHeight="1">
      <x:c r="A35" s="14" t="str">
        <x:v>R2-M030</x:v>
      </x:c>
      <x:c r="B35" s="14" t="str">
        <x:v>Le seuil du Warp</x:v>
      </x:c>
      <x:c r="C35" s="14" t="str">
        <x:v>Blooded</x:v>
      </x:c>
      <x:c r="D35" s="14" t="str">
        <x:v>Fonction Adjutant active ; vaisseau possédé ; dossier de seuil accessible.</x:v>
      </x:c>
      <x:c r="E35" s="14" t="str">
        <x:v>Une quête commune mène à l’Observatoire des Seuils. Le joueur suit des anomalies de balises, explore une galerie et retrouve un dispositif de passage dont le comportement est testé sur des instruments fictifs. Le récit présente une technologie originale du projet, avec inconnues.</x:v>
      </x:c>
      <x:c r="F35" s="14" t="str">
        <x:v>Étudier la stabilité avant l’énergie ou l’inverse change l’ordre des ateliers.</x:v>
      </x:c>
      <x:c r="G35" s="14" t="str">
        <x:v>La quête de déverrouillage du Warp progresse ; aucun voyage temporel n’est encore lancé.</x:v>
      </x:c>
      <x:c r="H35" s="14" t="str">
        <x:v>Une mesure incohérente appelle une nouvelle observation et reste marquée comme telle, sans faux seuil validé.</x:v>
      </x:c>
      <x:c r="I35" s="14" t="str">
        <x:v>warp.commonQuestStarted</x:v>
      </x:c>
      <x:c r="J35" s="14" t="str">
        <x:v>La fin de scène écrit resolved ; success exige le critère annoncé. Les objets, blessés, personnes et lieux sont ceux de la sauvegarde. Une activité facultative n’entre pas dans les prérequis de rang suivants.</x:v>
      </x:c>
      <x:c r="K35" s="14" t="str">
        <x:v>Reconstitution documentée V4 — nouvelle rédaction V5</x:v>
      </x:c>
    </x:row>
    <x:row r="36" ht="102" customHeight="1">
      <x:c r="A36" s="13" t="str">
        <x:v>R2-M031</x:v>
      </x:c>
      <x:c r="B36" s="13" t="str">
        <x:v>Les pièces d’un retour</x:v>
      </x:c>
      <x:c r="C36" s="13" t="str">
        <x:v>Blooded</x:v>
      </x:c>
      <x:c r="D36" s="13" t="str">
        <x:v>R2-M030 commencée ; accès aux chantiers nécessaires obtenu.</x:v>
      </x:c>
      <x:c r="E36" s="13" t="str">
        <x:v>Le joueur récupère un stabilisateur, un repère de retour et une interface de navigation dans trois espaces reliés à des activités de chantier. Chaque pièce est testée avant transport vers son vaisseau. Le module exige une place et une installation concrète.</x:v>
      </x:c>
      <x:c r="F36" s="13" t="str">
        <x:v>Réparer une pièce disponible ou acquérir une variante compatible change coût et délai.</x:v>
      </x:c>
      <x:c r="G36" s="13" t="str">
        <x:v>Les composants possèdent leur identité et leur état ; un composant seulement promis ne compte pas comme installé.</x:v>
      </x:c>
      <x:c r="H36" s="13" t="str">
        <x:v>Un test raté renvoie la pièce à son établi et conserve les autres éléments validés.</x:v>
      </x:c>
      <x:c r="I36" s="13" t="str">
        <x:v>warp.componentsVerified</x:v>
      </x:c>
      <x:c r="J36" s="13" t="str">
        <x:v>La fin de scène écrit resolved ; success exige le critère annoncé. Les objets, blessés, personnes et lieux sont ceux de la sauvegarde. Une activité facultative n’entre pas dans les prérequis de rang suivants.</x:v>
      </x:c>
      <x:c r="K36" s="13" t="str">
        <x:v>Reconstitution documentée V4 — nouvelle rédaction V5</x:v>
      </x:c>
    </x:row>
    <x:row r="37" ht="102" customHeight="1">
      <x:c r="A37" s="14" t="str">
        <x:v>R2-M032</x:v>
      </x:c>
      <x:c r="B37" s="14" t="str">
        <x:v>Installer le module du Warp</x:v>
      </x:c>
      <x:c r="C37" s="14" t="str">
        <x:v>Blooded</x:v>
      </x:c>
      <x:c r="D37" s="14" t="str">
        <x:v>Adjutant joueur actif ; R2-M030–031 réussies ; composants vérifiés ; vaisseau possédé ; quête commune en phase finale d’installation.</x:v>
      </x:c>
      <x:c r="E37" s="14" t="str">
        <x:v>Dans le navire, le joueur monte le module, aligne ses supports et relie les commandes selon une interface fictive. Un test de retour à vide précède toute ouverture. Le sas et la route de retour doivent rester lisibles pour le joueur.</x:v>
      </x:c>
      <x:c r="F37" s="14" t="str">
        <x:v>Privilégier une marge de stabilité ou une fenêtre plus courte change les paramètres du premier essai.</x:v>
      </x:c>
      <x:c r="G37" s="14" t="str">
        <x:v>L’installation réussie et son test de retour valident le module opérationnel et terminent la quête commune ; les cinq conditions d’accès au Warp peuvent alors être réunies.</x:v>
      </x:c>
      <x:c r="H37" s="14" t="str">
        <x:v>Un test échoué conserve les travaux réalisés mais laisse la quête non terminée et le module non opérationnel ; aucune expédition temporelle n’est autorisée avant correction.</x:v>
      </x:c>
      <x:c r="I37" s="14" t="str">
        <x:v>warp.moduleInstalled=true, warp.commonQuestComplete=true et warp.calibrated=true uniquement après installation et test réussis</x:v>
      </x:c>
      <x:c r="J37" s="14" t="str">
        <x:v>La fin de scène écrit resolved ; success exige le critère annoncé. Les objets, blessés, personnes et lieux sont ceux de la sauvegarde. Une activité facultative n’entre pas dans les prérequis de rang suivants.</x:v>
      </x:c>
      <x:c r="K37" s="14" t="str">
        <x:v>Reconstitution documentée V4 — nouvelle rédaction V5</x:v>
      </x:c>
    </x:row>
    <x:row r="38" ht="117" customHeight="1">
      <x:c r="A38" s="13" t="str">
        <x:v>R2-M033</x:v>
      </x:c>
      <x:c r="B38" s="13" t="str">
        <x:v>Traverser et revenir</x:v>
      </x:c>
      <x:c r="C38" s="13" t="str">
        <x:v>Blooded</x:v>
      </x:c>
      <x:c r="D38" s="13" t="str">
        <x:v>Cinq conditions Warp vraies ; expédition facultative choisie explicitement.</x:v>
      </x:c>
      <x:c r="E38" s="13" t="str">
        <x:v>Le joueur prépare un petit trajet dans une branche du passé, franchit le seuil, pose un repère de terrain puis revient par la fenêtre engagée. L’objectif est de comprendre passage physique, objet unique et droit de retour. Le contenu historique ne donne aucun rang.</x:v>
      </x:c>
      <x:c r="F38" s="13" t="str">
        <x:v>Explorer une alcôve supplémentaire ou rentrer dès le relevé change le premier souvenir rapporté.</x:v>
      </x:c>
      <x:c r="G38" s="13" t="str">
        <x:v>Une branche identifiée et un retour sont enregistrés ; perdre ensuite une condition d’accès n’annule pas ce retour engagé.</x:v>
      </x:c>
      <x:c r="H38" s="13" t="str">
        <x:v>Une alerte referme les détours et indique le chemin de retour garanti, sans effacer les conséquences déjà produites.</x:v>
      </x:c>
      <x:c r="I38" s="13" t="str">
        <x:v>warp.firstRoundTrip ; optionnel pour Elite</x:v>
      </x:c>
      <x:c r="J38" s="13" t="str">
        <x:v>La fin de scène écrit resolved ; success exige le critère annoncé. Les objets, blessés, personnes et lieux sont ceux de la sauvegarde. Une activité facultative n’entre pas dans les prérequis de rang suivants.</x:v>
      </x:c>
      <x:c r="K38" s="13" t="str">
        <x:v>Reconstitution documentée V4 — nouvelle rédaction V5</x:v>
      </x:c>
    </x:row>
    <x:row r="39" ht="102" customHeight="1">
      <x:c r="A39" s="14" t="str">
        <x:v>R2-M034</x:v>
      </x:c>
      <x:c r="B39" s="14" t="str">
        <x:v>Choisir la prochaine route</x:v>
      </x:c>
      <x:c r="C39" s="14" t="str">
        <x:v>Blooded</x:v>
      </x:c>
      <x:c r="D39" s="14" t="str">
        <x:v>R2-M024 résolue et accès galactiques nécessaires ; aucune mission Warp exigée.</x:v>
      </x:c>
      <x:c r="E39" s="14" t="str">
        <x:v>Le joueur compare plusieurs routes depuis sa carte, visite un quai pour obtenir des informations et prépare une expédition adaptée à ses ressources. La campagne offre une progression entièrement spatiale et locale pour ceux qui ne souhaitent pas utiliser le Warp.</x:v>
      </x:c>
      <x:c r="F39" s="14" t="str">
        <x:v>Choisir chasse, exploration ou service de base change les rencontres de cet interlude.</x:v>
      </x:c>
      <x:c r="G39" s="14" t="str">
        <x:v>Le parcours vers Elite continue indépendamment d’Adjutant et du voyage dans le passé.</x:v>
      </x:c>
      <x:c r="H39" s="14" t="str">
        <x:v>Une destination indisponible affiche la cause et laisse une route accessible complète, sans blocage narratif global.</x:v>
      </x:c>
      <x:c r="I39" s="14" t="str">
        <x:v>campaign.routeTowardEliteReady</x:v>
      </x:c>
      <x:c r="J39" s="14" t="str">
        <x:v>La fin de scène écrit resolved ; success exige le critère annoncé. Les objets, blessés, personnes et lieux sont ceux de la sauvegarde. Une activité facultative n’entre pas dans les prérequis de rang suivants.</x:v>
      </x:c>
      <x:c r="K39" s="14" t="str">
        <x:v>Reconstitution documentée V4 — nouvelle rédaction V5</x:v>
      </x:c>
    </x:row>
    <x:row r="40" ht="117" customHeight="1">
      <x:c r="A40" s="13" t="str">
        <x:v>R2-M035</x:v>
      </x:c>
      <x:c r="B40" s="13" t="str">
        <x:v>Un conflit de clan à hauteur de chasseur</x:v>
      </x:c>
      <x:c r="C40" s="13" t="str">
        <x:v>Blooded</x:v>
      </x:c>
      <x:c r="D40" s="13" t="str">
        <x:v>Route accessible ; proposition de guerre annexe reçue ; participation volontaire.</x:v>
      </x:c>
      <x:c r="E40" s="13" t="str">
        <x:v>Une mission montre le conflit depuis le terrain : repérer un passage, couvrir un éclaireur et décider s’il faut poursuivre un adversaire ou protéger une extraction. Le joueur rejoint ensuite le même lieu transformé par son action. Les arcs de guerre détaillés portent leurs résultats.</x:v>
      </x:c>
      <x:c r="F40" s="13" t="str">
        <x:v>Intervenir pour une faction ou rester sur une tâche de secours bornée change le mandat et les relations.</x:v>
      </x:c>
      <x:c r="G40" s="13" t="str">
        <x:v>La porte narrative des guerres de clans est ouverte sans rendre la guerre obligatoire pour le rang.</x:v>
      </x:c>
      <x:c r="H40" s="13" t="str">
        <x:v>Refuser ou échouer conserve la campagne commune ; les pertes de l’opération acceptée restent dans le monde.</x:v>
      </x:c>
      <x:c r="I40" s="13" t="str">
        <x:v>war.narrativeIntroductionResolved</x:v>
      </x:c>
      <x:c r="J40" s="13" t="str">
        <x:v>La fin de scène écrit resolved ; success exige le critère annoncé. Les objets, blessés, personnes et lieux sont ceux de la sauvegarde. Une activité facultative n’entre pas dans les prérequis de rang suivants.</x:v>
      </x:c>
      <x:c r="K40" s="13" t="str">
        <x:v>Reconstitution documentée V4 — nouvelle rédaction V5</x:v>
      </x:c>
    </x:row>
    <x:row r="41" ht="102" customHeight="1">
      <x:c r="A41" s="14" t="str">
        <x:v>R2-M036</x:v>
      </x:c>
      <x:c r="B41" s="14" t="str">
        <x:v>Voir le champ depuis les hauteurs</x:v>
      </x:c>
      <x:c r="C41" s="14" t="str">
        <x:v>Blooded</x:v>
      </x:c>
      <x:c r="D41" s="14" t="str">
        <x:v>Introduction RTS choisie ; forces réellement disponibles dans le module guerre.</x:v>
      </x:c>
      <x:c r="E41" s="14" t="str">
        <x:v>Le joueur rejoint un poste de commandement, observe trois équipes déjà présentes et donne des ordres de couverture, déplacement et repli. Une phase au sol permet de comprendre le passage qu’il commande. Les unités conservent leurs personnes et leurs états.</x:v>
      </x:c>
      <x:c r="F41" s="14" t="str">
        <x:v>Sécuriser le ravitaillement ou contourner le point fort ennemi change l’escarmouche d’initiation.</x:v>
      </x:c>
      <x:c r="G41" s="14" t="str">
        <x:v>L’accès au mode RTS est compris par une bataille bornée ; aucun bâtiment ne produit instantanément des vétérans.</x:v>
      </x:c>
      <x:c r="H41" s="14" t="str">
        <x:v>Une retraite termine l’essai avec les survivants et leurs pertes, sans exiger une victoire pour continuer la campagne principale.</x:v>
      </x:c>
      <x:c r="I41" s="14" t="str">
        <x:v>war.rtsIntroductionResolved</x:v>
      </x:c>
      <x:c r="J41" s="14" t="str">
        <x:v>La fin de scène écrit resolved ; success exige le critère annoncé. Les objets, blessés, personnes et lieux sont ceux de la sauvegarde. Une activité facultative n’entre pas dans les prérequis de rang suivants.</x:v>
      </x:c>
      <x:c r="K41" s="14" t="str">
        <x:v>Reconstitution documentée V4 — nouvelle rédaction V5</x:v>
      </x:c>
    </x:row>
    <x:row r="42" ht="102" customHeight="1">
      <x:c r="A42" s="13" t="str">
        <x:v>R2-M037</x:v>
      </x:c>
      <x:c r="B42" s="13" t="str">
        <x:v>La carte a des chemins</x:v>
      </x:c>
      <x:c r="C42" s="13" t="str">
        <x:v>Blooded</x:v>
      </x:c>
      <x:c r="D42" s="13" t="str">
        <x:v>Conquête annexe choisie ; accès à une planète guerre ; forces et mandat disponibles.</x:v>
      </x:c>
      <x:c r="E42" s="13" t="str">
        <x:v>Une première opération de carte fait déplacer une force par une liaison réelle, tenir une zone et assurer son ravitaillement. Le joueur peut visiter le passage en 2D. Les zones possédées par une faction ne changent qu’après résolution de l’opération prévue.</x:v>
      </x:c>
      <x:c r="F42" s="13" t="str">
        <x:v>Consolider une position ou pousser vers une zone voisine montre le compromis entre étendue et soutien.</x:v>
      </x:c>
      <x:c r="G42" s="13" t="str">
        <x:v>La campagne de conquête devient accessible avec son propre état persistant ; le rang Elite reste indépendant.</x:v>
      </x:c>
      <x:c r="H42" s="13" t="str">
        <x:v>Un échec rend la zone disputée ou perdue selon la bataille, sans attribuer les mêmes récompenses dans trois modes.</x:v>
      </x:c>
      <x:c r="I42" s="13" t="str">
        <x:v>war.conquestIntroductionResolved</x:v>
      </x:c>
      <x:c r="J42" s="13" t="str">
        <x:v>La fin de scène écrit resolved ; success exige le critère annoncé. Les objets, blessés, personnes et lieux sont ceux de la sauvegarde. Une activité facultative n’entre pas dans les prérequis de rang suivants.</x:v>
      </x:c>
      <x:c r="K42" s="13" t="str">
        <x:v>Reconstitution documentée V4 — nouvelle rédaction V5</x:v>
      </x:c>
    </x:row>
    <x:row r="43" ht="117" customHeight="1">
      <x:c r="A43" s="14" t="str">
        <x:v>R2-M038</x:v>
      </x:c>
      <x:c r="B43" s="14" t="str">
        <x:v>L’histoire dans le meuble</x:v>
      </x:c>
      <x:c r="C43" s="14" t="str">
        <x:v>Blooded</x:v>
      </x:c>
      <x:c r="D43" s="14" t="str">
        <x:v>Atelier de trophées accessible ; tutoriel local ou spatial disponible selon acquisitions.</x:v>
      </x:c>
      <x:c r="E43" s="14" t="str">
        <x:v>Le joueur suit un objet depuis son berceau jusqu’à un emplacement d’exposition : inspection, support, provenance et installation. Les gestes détaillés sont ceux des tableaux de trophées ; cette mission commune pointe le parcours sans donner un second exemplaire de l’objet.</x:v>
      </x:c>
      <x:c r="F43" s="14" t="str">
        <x:v>Exposer dans le vaisseau ou dans la résidence active change son emplacement réel et les visiteurs possibles.</x:v>
      </x:c>
      <x:c r="G43" s="14" t="str">
        <x:v>Le système de trophées est introduit avec original unique, qualité et reconnaissance séparées.</x:v>
      </x:c>
      <x:c r="H43" s="14" t="str">
        <x:v>Un support inadéquat renvoie à l’atelier et conserve les observations déjà validées.</x:v>
      </x:c>
      <x:c r="I43" s="14" t="str">
        <x:v>trophy.introductionResolved</x:v>
      </x:c>
      <x:c r="J43" s="14" t="str">
        <x:v>La fin de scène écrit resolved ; success exige le critère annoncé. Les objets, blessés, personnes et lieux sont ceux de la sauvegarde. Une activité facultative n’entre pas dans les prérequis de rang suivants.</x:v>
      </x:c>
      <x:c r="K43" s="14" t="str">
        <x:v>Reconstitution documentée V4 — nouvelle rédaction V5</x:v>
      </x:c>
    </x:row>
    <x:row r="44" ht="117" customHeight="1">
      <x:c r="A44" s="13" t="str">
        <x:v>R2-M039</x:v>
      </x:c>
      <x:c r="B44" s="13" t="str">
        <x:v>Revenir chez les siens</x:v>
      </x:c>
      <x:c r="C44" s="13" t="str">
        <x:v>Blooded</x:v>
      </x:c>
      <x:c r="D44" s="13" t="str">
        <x:v>Voyage de retour réellement joué ; communauté du Homeworld accessible.</x:v>
      </x:c>
      <x:c r="E44" s="13" t="str">
        <x:v>Le joueur traverse les rues connues, constate les changements de relations et peut entamer une mission de résidence. Les habitants commentent les chasses réellement connues. Une tâche locale rend le retour actif : réparer un accès, escorter une charge ou suivre une proie proche.</x:v>
      </x:c>
      <x:c r="F44" s="13" t="str">
        <x:v>Visiter la cohorte, la famille de voie ou une communauté choisie change les scènes prioritaires.</x:v>
      </x:c>
      <x:c r="G44" s="13" t="str">
        <x:v>Le retour relie espace et vie locale ; une maison demande encore ses conditions propres.</x:v>
      </x:c>
      <x:c r="H44" s="13" t="str">
        <x:v>Un quartier fermé propose un détour ou une visite ultérieure, sans rendre toutes les activités de retour impossibles.</x:v>
      </x:c>
      <x:c r="I44" s="13" t="str">
        <x:v>campaign.homeworldReturn</x:v>
      </x:c>
      <x:c r="J44" s="13" t="str">
        <x:v>La fin de scène écrit resolved ; success exige le critère annoncé. Les objets, blessés, personnes et lieux sont ceux de la sauvegarde. Une activité facultative n’entre pas dans les prérequis de rang suivants.</x:v>
      </x:c>
      <x:c r="K44" s="13" t="str">
        <x:v>Reconstitution documentée V4 — nouvelle rédaction V5</x:v>
      </x:c>
    </x:row>
    <x:row r="45" ht="102" customHeight="1">
      <x:c r="A45" s="14" t="str">
        <x:v>R2-M040</x:v>
      </x:c>
      <x:c r="B45" s="14" t="str">
        <x:v>Mon domaine de maîtrise</x:v>
      </x:c>
      <x:c r="C45" s="14" t="str">
        <x:v>Blooded</x:v>
      </x:c>
      <x:c r="D45" s="14" t="str">
        <x:v>Formation, chasses et observations suffisantes selon le parcours commun ; Warp non requis.</x:v>
      </x:c>
      <x:c r="E45" s="14" t="str">
        <x:v>Le joueur compose une démonstration avec des gestes appris : piste, mobilité, piège ou confrontation. Le terrain possède plusieurs solutions et un retour de mentor. L’objectif est de préparer une épreuve solitaire adaptée aux outils réellement possédés.</x:v>
      </x:c>
      <x:c r="F45" s="14" t="str">
        <x:v>Choisir une spécialité principale ou une combinaison sobre change les contraintes de préparation.</x:v>
      </x:c>
      <x:c r="G45" s="14" t="str">
        <x:v>Le profil d’Elite est préparé sans accorder le rang avant l’épreuve réelle.</x:v>
      </x:c>
      <x:c r="H45" s="14" t="str">
        <x:v>Une démonstration incomplète ouvre un atelier ciblé ; aucun saut de rang n’est obtenu par une simple sélection.</x:v>
      </x:c>
      <x:c r="I45" s="14" t="str">
        <x:v>elite.masteryProfileReady</x:v>
      </x:c>
      <x:c r="J45" s="14" t="str">
        <x:v>La fin de scène écrit resolved ; success exige le critère annoncé. Les objets, blessés, personnes et lieux sont ceux de la sauvegarde. Une activité facultative n’entre pas dans les prérequis de rang suivants.</x:v>
      </x:c>
      <x:c r="K45" s="14" t="str">
        <x:v>Reconstitution documentée V4 — nouvelle rédaction V5</x:v>
      </x:c>
    </x:row>
    <x:row r="46" ht="102" customHeight="1">
      <x:c r="A46" s="13" t="str">
        <x:v>R2-M041</x:v>
      </x:c>
      <x:c r="B46" s="13" t="str">
        <x:v>Préparer la chasse solitaire</x:v>
      </x:c>
      <x:c r="C46" s="13" t="str">
        <x:v>Blooded</x:v>
      </x:c>
      <x:c r="D46" s="13" t="str">
        <x:v>Profil de maîtrise validé ; conditions communes de l’épreuve Elite réunies.</x:v>
      </x:c>
      <x:c r="E46" s="13" t="str">
        <x:v>Le joueur choisit et vérifie son équipement, parcourt l’itinéraire de départ et confirme les règles de l’épreuve solitaire Quatza-Rij du projet. Les partenaires peuvent conseiller mais ne sont pas embarqués dans le combat d’évaluation. Le retour est préparé.</x:v>
      </x:c>
      <x:c r="F46" s="13" t="str">
        <x:v>Prendre une marge de soin ou un outil de mobilité modifie les ressources et le style de l’épreuve.</x:v>
      </x:c>
      <x:c r="G46" s="13" t="str">
        <x:v>Une tentative Elite est prête avec ses paramètres et son inventaire réel.</x:v>
      </x:c>
      <x:c r="H46" s="13" t="str">
        <x:v>Une pièce manquante reporte le départ ; les préparatifs validés restent en place.</x:v>
      </x:c>
      <x:c r="I46" s="13" t="str">
        <x:v>elite.soloPrepared</x:v>
      </x:c>
      <x:c r="J46" s="13" t="str">
        <x:v>La fin de scène écrit resolved ; success exige le critère annoncé. Les objets, blessés, personnes et lieux sont ceux de la sauvegarde. Une activité facultative n’entre pas dans les prérequis de rang suivants.</x:v>
      </x:c>
      <x:c r="K46" s="13" t="str">
        <x:v>Reconstitution documentée V4 — nouvelle rédaction V5</x:v>
      </x:c>
    </x:row>
    <x:row r="47" ht="117" customHeight="1">
      <x:c r="A47" s="14" t="str">
        <x:v>R2-M042</x:v>
      </x:c>
      <x:c r="B47" s="14" t="str">
        <x:v>Le Quatza-Rij solitaire</x:v>
      </x:c>
      <x:c r="C47" s="14" t="str">
        <x:v>Blooded</x:v>
      </x:c>
      <x:c r="D47" s="14" t="str">
        <x:v>R2-M041 réussie ; joueur seul dans la tentative d’épreuve ; équipement vérifié.</x:v>
      </x:c>
      <x:c r="E47" s="14" t="str">
        <x:v>Le joueur lit la cible, ouvre ses propres fenêtres et utilise le terrain sans les actions d’une triade. Le combat comprend plusieurs phases et une possibilité de repli. Les dégâts, objets perdus et observations persistent selon les règles de tentative, même en cas d’échec.</x:v>
      </x:c>
      <x:c r="F47" s="14" t="str">
        <x:v>Prendre une occasion brève ou reconstruire une ouverture plus sûre change la conduite du duel de chasse.</x:v>
      </x:c>
      <x:c r="G47" s="14" t="str">
        <x:v>Seule une victoire réellement obtenue valide l’épreuve solitaire ; aucune voie ou mission Warp ne la remplace.</x:v>
      </x:c>
      <x:c r="H47" s="14" t="str">
        <x:v>Un repli préserve la vie et le bilan de tentative ; une reprise exige soin et préparation réels.</x:v>
      </x:c>
      <x:c r="I47" s="14" t="str">
        <x:v>elite.soloSuccess uniquement si réussi</x:v>
      </x:c>
      <x:c r="J47" s="14" t="str">
        <x:v>La fin de scène écrit resolved ; success exige le critère annoncé. Les objets, blessés, personnes et lieux sont ceux de la sauvegarde. Une activité facultative n’entre pas dans les prérequis de rang suivants.</x:v>
      </x:c>
      <x:c r="K47" s="14" t="str">
        <x:v>Reconstitution documentée V4 — nouvelle rédaction V5</x:v>
      </x:c>
    </x:row>
    <x:row r="48" ht="102" customHeight="1">
      <x:c r="A48" s="13" t="str">
        <x:v>R2-M043</x:v>
      </x:c>
      <x:c r="B48" s="13" t="str">
        <x:v>La reconnaissance Elite</x:v>
      </x:c>
      <x:c r="C48" s="13" t="str">
        <x:v>Blooded</x:v>
      </x:c>
      <x:c r="D48" s="13" t="str">
        <x:v>Épreuve solitaire réussie et retour physique accompli.</x:v>
      </x:c>
      <x:c r="E48" s="13" t="str">
        <x:v>Le joueur revient devant les témoins, présente ce qui a réellement été rapporté et accomplit le geste de reconnaissance. La scène cite sa méthode et les décisions marquantes du combat. Les origines peuvent ensuite ouvrir leurs choix de fin sans répéter l’épreuve.</x:v>
      </x:c>
      <x:c r="F48" s="13" t="str">
        <x:v>Choisir un retour public ou plus restreint change les rencontres de célébration.</x:v>
      </x:c>
      <x:c r="G48" s="13" t="str">
        <x:v>Le rang Elite est accordé dans le parcours commun et ouvre les chapitres 25–30 des voies.</x:v>
      </x:c>
      <x:c r="H48" s="13" t="str">
        <x:v>Un retour incomplet demande l’action manquante ; la victoire déjà acquise n’est pas rejouée arbitrairement.</x:v>
      </x:c>
      <x:c r="I48" s="13" t="str">
        <x:v>rank.Elite=true</x:v>
      </x:c>
      <x:c r="J48" s="13" t="str">
        <x:v>La fin de scène écrit resolved ; success exige le critère annoncé. Les objets, blessés, personnes et lieux sont ceux de la sauvegarde. Une activité facultative n’entre pas dans les prérequis de rang suivants.</x:v>
      </x:c>
      <x:c r="K48" s="13" t="str">
        <x:v>Reconstitution documentée V4 — nouvelle rédaction V5</x:v>
      </x:c>
    </x:row>
    <x:row r="49" ht="117" customHeight="1">
      <x:c r="A49" s="14" t="str">
        <x:v>R2-M044</x:v>
      </x:c>
      <x:c r="B49" s="14" t="str">
        <x:v>La coque d’un groupe</x:v>
      </x:c>
      <x:c r="C49" s="14" t="str">
        <x:v>Elite</x:v>
      </x:c>
      <x:c r="D49" s="14" t="str">
        <x:v>Elite acquis ; projet de navire de clan choisi ; accès au Chantier des Coques Ouvertes.</x:v>
      </x:c>
      <x:c r="E49" s="14" t="str">
        <x:v>Le joueur visite la coque collective, inspecte les ponts encore fermés et rencontre les personnes qui en possèdent les droits. Cette entrée renvoie aux 24 missions spécifiques du navire pour l’acquisition, les travaux et l’équipage. Une visite ne donne pas la propriété.</x:v>
      </x:c>
      <x:c r="F49" s="14" t="str">
        <x:v>Envisager la Veille Partagée ou conserver d’abord le vaisseau personnel laisse deux rythmes de progression.</x:v>
      </x:c>
      <x:c r="G49" s="14" t="str">
        <x:v>Le projet de navire devient disponible tardivement à Elite ; les capacités restent celles réellement ouvertes.</x:v>
      </x:c>
      <x:c r="H49" s="14" t="str">
        <x:v>Différer l’achat conserve les contacts et les observations, sans bloquer les fins de voie.</x:v>
      </x:c>
      <x:c r="I49" s="14" t="str">
        <x:v>clanship.projectDiscovered</x:v>
      </x:c>
      <x:c r="J49" s="14" t="str">
        <x:v>La fin de scène écrit resolved ; success exige le critère annoncé. Les objets, blessés, personnes et lieux sont ceux de la sauvegarde. Une activité facultative n’entre pas dans les prérequis de rang suivants.</x:v>
      </x:c>
      <x:c r="K49" s="14" t="str">
        <x:v>Reconstitution documentée V4 — nouvelle rédaction V5</x:v>
      </x:c>
    </x:row>
    <x:row r="50" ht="102" customHeight="1">
      <x:c r="A50" s="13" t="str">
        <x:v>R2-M045</x:v>
      </x:c>
      <x:c r="B50" s="13" t="str">
        <x:v>Une porte, plusieurs haltes</x:v>
      </x:c>
      <x:c r="C50" s="13" t="str">
        <x:v>Elite</x:v>
      </x:c>
      <x:c r="D50" s="13" t="str">
        <x:v>Au moins une résidence déverrouillée ou un projet de maison ouvert.</x:v>
      </x:c>
      <x:c r="E50" s="13" t="str">
        <x:v>Le joueur compare ses droits de résidence, prépare des contenants puis confirme un éventuel déménagement au seuil réel. Les cabines des vaisseaux restent des haltes de transit. Un objet exposé doit être décroché et transporté avant de changer d’emplacement.</x:v>
      </x:c>
      <x:c r="F50" s="13" t="str">
        <x:v>Rester dans la maison active ou déménager vers une autre éligible modifie les visites et les services locaux.</x:v>
      </x:c>
      <x:c r="G50" s="13" t="str">
        <x:v>activeResidenceId reste unique ; les droits des autres demeures sont conservés sans cumul de bonus.</x:v>
      </x:c>
      <x:c r="H50" s="13" t="str">
        <x:v>Un transfert incomplet laisse les objets dans leurs contenants et leur lieu actuel, sans double inventaire.</x:v>
      </x:c>
      <x:c r="I50" s="13" t="str">
        <x:v>residence.activeChoiceConfirmed</x:v>
      </x:c>
      <x:c r="J50" s="13" t="str">
        <x:v>La fin de scène écrit resolved ; success exige le critère annoncé. Les objets, blessés, personnes et lieux sont ceux de la sauvegarde. Une activité facultative n’entre pas dans les prérequis de rang suivants.</x:v>
      </x:c>
      <x:c r="K50" s="13" t="str">
        <x:v>Reconstitution documentée V4 — nouvelle rédaction V5</x:v>
      </x:c>
    </x:row>
    <x:row r="51" ht="102" customHeight="1">
      <x:c r="A51" s="14" t="str">
        <x:v>R2-M046</x:v>
      </x:c>
      <x:c r="B51" s="14" t="str">
        <x:v>Une mission vraiment collective</x:v>
      </x:c>
      <x:c r="C51" s="14" t="str">
        <x:v>Elite</x:v>
      </x:c>
      <x:c r="D51" s="14" t="str">
        <x:v>Navire de clan acquis et opérationnel si cette option a été choisie ; sinon variante d’expédition invitée.</x:v>
      </x:c>
      <x:c r="E51" s="14" t="str">
        <x:v>Le joueur prépare une mission avec les personnes disponibles, vérifie les postes et traverse les ponts avant départ. La scène renvoie au module du navire pour ses capacités de 7, 13 ou 19 personnes au total. Une équipe absente réduit les options réelles.</x:v>
      </x:c>
      <x:c r="F51" s="14" t="str">
        <x:v>Assumer le terrain ou la coordination change le rôle du joueur dans l’opération.</x:v>
      </x:c>
      <x:c r="G51" s="14" t="str">
        <x:v>Le navire agit comme lieu de vie et de préparation ; l’expédition invitée ne donne pas sa propriété.</x:v>
      </x:c>
      <x:c r="H51" s="14" t="str">
        <x:v>Un départ incomplet peut être reporté ; les joueurs futurs en coopération remplacent des places, sans surnombre.</x:v>
      </x:c>
      <x:c r="I51" s="14" t="str">
        <x:v>clanship.firstCollectiveOperationResolved</x:v>
      </x:c>
      <x:c r="J51" s="14" t="str">
        <x:v>La fin de scène écrit resolved ; success exige le critère annoncé. Les objets, blessés, personnes et lieux sont ceux de la sauvegarde. Une activité facultative n’entre pas dans les prérequis de rang suivants.</x:v>
      </x:c>
      <x:c r="K51" s="14" t="str">
        <x:v>Reconstitution documentée V4 — nouvelle rédaction V5</x:v>
      </x:c>
    </x:row>
    <x:row r="52" ht="102" customHeight="1">
      <x:c r="A52" s="13" t="str">
        <x:v>R2-M047</x:v>
      </x:c>
      <x:c r="B52" s="13" t="str">
        <x:v>Ce que la guerre laisse au retour</x:v>
      </x:c>
      <x:c r="C52" s="13" t="str">
        <x:v>Elite</x:v>
      </x:c>
      <x:c r="D52" s="13" t="str">
        <x:v>Une opération de guerre acceptée a été résolue, ou proposition d’observation neutre choisie.</x:v>
      </x:c>
      <x:c r="E52" s="13" t="str">
        <x:v>Le joueur visite une zone après la bataille, retrouve une unité vétérane, observe un passage détruit et participe à une tâche de retour. La victoire territoriale et les pertes ne sont pas remplacées par une scène de fête standard.</x:v>
      </x:c>
      <x:c r="F52" s="13" t="str">
        <x:v>Aider la reconstruction locale ou accompagner les blessés change les relations et les services récupérés.</x:v>
      </x:c>
      <x:c r="G52" s="13" t="str">
        <x:v>Les trois modes de guerre partagent leurs résultats réels ; aucune récompense triple n’est créée ici.</x:v>
      </x:c>
      <x:c r="H52" s="13" t="str">
        <x:v>Une opération encore en cours reporte la visite ou montre une halte avancée, sans déclarer la planète pacifiée.</x:v>
      </x:c>
      <x:c r="I52" s="13" t="str">
        <x:v>war.returnConsequenceSeen</x:v>
      </x:c>
      <x:c r="J52" s="13" t="str">
        <x:v>La fin de scène écrit resolved ; success exige le critère annoncé. Les objets, blessés, personnes et lieux sont ceux de la sauvegarde. Une activité facultative n’entre pas dans les prérequis de rang suivants.</x:v>
      </x:c>
      <x:c r="K52" s="13" t="str">
        <x:v>Reconstitution documentée V4 — nouvelle rédaction V5</x:v>
      </x:c>
    </x:row>
    <x:row r="53" ht="102" customHeight="1">
      <x:c r="A53" s="14" t="str">
        <x:v>R2-M048</x:v>
      </x:c>
      <x:c r="B53" s="14" t="str">
        <x:v>La branche qu’on ne possède pas</x:v>
      </x:c>
      <x:c r="C53" s="14" t="str">
        <x:v>Elite</x:v>
      </x:c>
      <x:c r="D53" s="14" t="str">
        <x:v>Warp facultatif ; cinq conditions actives pour un nouveau départ ; branche avancée accessible.</x:v>
      </x:c>
      <x:c r="E53" s="14" t="str">
        <x:v>Une expédition historique approfondie propose d’aider un groupe local sans importer une armée ni modifier la continuité cinéma. Le joueur suit trois étapes de terrain et revient avec des traces limitées. La branche garde les conséquences de ses décisions.</x:v>
      </x:c>
      <x:c r="F53" s="14" t="str">
        <x:v>Intervenir de manière bornée ou observer puis rentrer choisit le degré d’engagement.</x:v>
      </x:c>
      <x:c r="G53" s="14" t="str">
        <x:v>Le passé reste un espace de campagne original avec retour garanti engagé ; Elite était déjà acquis sans lui.</x:v>
      </x:c>
      <x:c r="H53" s="14" t="str">
        <x:v>Une alerte ferme les détours et guide vers la sortie de retour, en conservant les pertes et objets réellement déplacés.</x:v>
      </x:c>
      <x:c r="I53" s="14" t="str">
        <x:v>warp.advancedBranchResolved ; optionnel</x:v>
      </x:c>
      <x:c r="J53" s="14" t="str">
        <x:v>La fin de scène écrit resolved ; success exige le critère annoncé. Les objets, blessés, personnes et lieux sont ceux de la sauvegarde. Une activité facultative n’entre pas dans les prérequis de rang suivants.</x:v>
      </x:c>
      <x:c r="K53" s="14" t="str">
        <x:v>Reconstitution documentée V4 — nouvelle rédaction V5</x:v>
      </x:c>
    </x:row>
    <x:row r="54" ht="102" customHeight="1">
      <x:c r="A54" s="13" t="str">
        <x:v>R2-M049</x:v>
      </x:c>
      <x:c r="B54" s="13" t="str">
        <x:v>Former sans remplacer</x:v>
      </x:c>
      <x:c r="C54" s="13" t="str">
        <x:v>Elite</x:v>
      </x:c>
      <x:c r="D54" s="13" t="str">
        <x:v>Fin de voie réalisable ; au moins une activité de transmission acceptée.</x:v>
      </x:c>
      <x:c r="E54" s="13" t="str">
        <x:v>Le joueur accompagne un novice dans une chasse d’exercice, prépare ses points d’appui puis laisse une décision réelle au partenaire. Un mentor observe la capacité à expliquer un échec et à adapter une leçon. La scène varie selon les outils maîtrisés.</x:v>
      </x:c>
      <x:c r="F54" s="13" t="str">
        <x:v>Donner un indice ou laisser une tentative complète change l’apprentissage et la confiance.</x:v>
      </x:c>
      <x:c r="G54" s="13" t="str">
        <x:v>Une aptitude à la transmission est évaluée dans la progression commune vers Elder.</x:v>
      </x:c>
      <x:c r="H54" s="13" t="str">
        <x:v>Une leçon confuse peut être reprise avec un autre dispositif, sans déclarer le novice incapable définitivement.</x:v>
      </x:c>
      <x:c r="I54" s="13" t="str">
        <x:v>elder.mentoringObserved</x:v>
      </x:c>
      <x:c r="J54" s="13" t="str">
        <x:v>La fin de scène écrit resolved ; success exige le critère annoncé. Les objets, blessés, personnes et lieux sont ceux de la sauvegarde. Une activité facultative n’entre pas dans les prérequis de rang suivants.</x:v>
      </x:c>
      <x:c r="K54" s="13" t="str">
        <x:v>Reconstitution documentée V4 — nouvelle rédaction V5</x:v>
      </x:c>
    </x:row>
    <x:row r="55" ht="102" customHeight="1">
      <x:c r="A55" s="14" t="str">
        <x:v>R2-M050</x:v>
      </x:c>
      <x:c r="B55" s="14" t="str">
        <x:v>Un désaccord à résoudre sur le terrain</x:v>
      </x:c>
      <x:c r="C55" s="14" t="str">
        <x:v>Elite</x:v>
      </x:c>
      <x:c r="D55" s="14" t="str">
        <x:v>Expérience de transmission observée ; deux parties acceptent une médiation locale.</x:v>
      </x:c>
      <x:c r="E55" s="14" t="str">
        <x:v>Deux chasseurs contestent l’usage d’un passage. Le joueur inspecte les traces avec eux, rejoue les contraintes de leurs trajets et propose une solution testée dans le décor. Son autorité reste limitée au cas accepté et n’est pas un pouvoir universel.</x:v>
      </x:c>
      <x:c r="F55" s="14" t="str">
        <x:v>Séparer les horaires ou ouvrir un second chemin change le compromis et le travail nécessaire.</x:v>
      </x:c>
      <x:c r="G55" s="14" t="str">
        <x:v>La médiation évalue jugement, écoute et conséquence réelle pour le parcours Elder.</x:v>
      </x:c>
      <x:c r="H55" s="14" t="str">
        <x:v>Un refus d’une partie laisse le conflit ouvert et une autre solution à chercher, sans imposer un accord fictif.</x:v>
      </x:c>
      <x:c r="I55" s="14" t="str">
        <x:v>elder.judgmentObserved</x:v>
      </x:c>
      <x:c r="J55" s="14" t="str">
        <x:v>La fin de scène écrit resolved ; success exige le critère annoncé. Les objets, blessés, personnes et lieux sont ceux de la sauvegarde. Une activité facultative n’entre pas dans les prérequis de rang suivants.</x:v>
      </x:c>
      <x:c r="K55" s="14" t="str">
        <x:v>Reconstitution documentée V4 — nouvelle rédaction V5</x:v>
      </x:c>
    </x:row>
    <x:row r="56" ht="117" customHeight="1">
      <x:c r="A56" s="13" t="str">
        <x:v>R2-M051</x:v>
      </x:c>
      <x:c r="B56" s="13" t="str">
        <x:v>Être reconnu Elder</x:v>
      </x:c>
      <x:c r="C56" s="13" t="str">
        <x:v>Elite</x:v>
      </x:c>
      <x:c r="D56" s="13" t="str">
        <x:v>Critères communs de transmission et jugement validés ; rôle accepté par le joueur.</x:v>
      </x:c>
      <x:c r="E56" s="13" t="str">
        <x:v>Une assemblée locale revient sur les actes observés, puis le joueur choisit comment assumer les responsabilités proposées. La scène ouvre des activités de conseil et de transmission, avec limites de disponibilité et possibilités de délégation. Elle ne remplace pas sa fin d’origine.</x:v>
      </x:c>
      <x:c r="F56" s="13" t="str">
        <x:v>Accepter une fonction régulière ou un engagement itinérant adapte le rôle social au parcours choisi.</x:v>
      </x:c>
      <x:c r="G56" s="13" t="str">
        <x:v>Le rang Elder est accordé par le commun ; les missions 31–33 de chaque voie deviennent accessibles.</x:v>
      </x:c>
      <x:c r="H56" s="13" t="str">
        <x:v>Une condition manquante propose l’activité ciblée ; une fin d’Elite reste réalisée pendant l’attente.</x:v>
      </x:c>
      <x:c r="I56" s="13" t="str">
        <x:v>rank.Elder=true</x:v>
      </x:c>
      <x:c r="J56" s="13" t="str">
        <x:v>La fin de scène écrit resolved ; success exige le critère annoncé. Les objets, blessés, personnes et lieux sont ceux de la sauvegarde. Une activité facultative n’entre pas dans les prérequis de rang suivants.</x:v>
      </x:c>
      <x:c r="K56" s="13" t="str">
        <x:v>Reconstitution documentée V4 — nouvelle rédaction V5</x:v>
      </x:c>
    </x:row>
    <x:row r="57" ht="102" customHeight="1">
      <x:c r="A57" s="14" t="str">
        <x:v>R2-M052</x:v>
      </x:c>
      <x:c r="B57" s="14" t="str">
        <x:v>L’atelier qui fonctionne sans moi</x:v>
      </x:c>
      <x:c r="C57" s="14" t="str">
        <x:v>Elder</x:v>
      </x:c>
      <x:c r="D57" s="14" t="str">
        <x:v>Elder acquis ; lieu de transmission réel identifié selon les choix antérieurs.</x:v>
      </x:c>
      <x:c r="E57" s="14" t="str">
        <x:v>Le joueur revient dans un atelier, une cour ou un navire où une autre personne mène déjà l’activité. Il observe, aide à un point précis et laisse la conduite revenir au responsable. Les capacités et les personnes disponibles restent celles du monde.</x:v>
      </x:c>
      <x:c r="F57" s="14" t="str">
        <x:v>Corriger un défaut de matériel ou soutenir une méthode nouvelle change la contribution.</x:v>
      </x:c>
      <x:c r="G57" s="14" t="str">
        <x:v>La transmission se mesure à l’autonomie créée, pas à la présence obligatoire du joueur à chaque tâche.</x:v>
      </x:c>
      <x:c r="H57" s="14" t="str">
        <x:v>Un problème non résolu reste une mission locale et ne détruit pas automatiquement toute l’activité.</x:v>
      </x:c>
      <x:c r="I57" s="14" t="str">
        <x:v>legacy.autonomousPlaceObserved</x:v>
      </x:c>
      <x:c r="J57" s="14" t="str">
        <x:v>La fin de scène écrit resolved ; success exige le critère annoncé. Les objets, blessés, personnes et lieux sont ceux de la sauvegarde. Une activité facultative n’entre pas dans les prérequis de rang suivants.</x:v>
      </x:c>
      <x:c r="K57" s="14" t="str">
        <x:v>Reconstitution documentée V4 — nouvelle rédaction V5</x:v>
      </x:c>
    </x:row>
    <x:row r="58" ht="102" customHeight="1">
      <x:c r="A58" s="13" t="str">
        <x:v>R2-M053</x:v>
      </x:c>
      <x:c r="B58" s="13" t="str">
        <x:v>Un ancien terrain a changé</x:v>
      </x:c>
      <x:c r="C58" s="13" t="str">
        <x:v>Elder</x:v>
      </x:c>
      <x:c r="D58" s="13" t="str">
        <x:v>Route vers un monde déjà visité accessible ; voyage réellement effectué.</x:v>
      </x:c>
      <x:c r="E58" s="13" t="str">
        <x:v>Le joueur retourne sur un terrain de chasse dont météo, habitants ou passages ont changé. Il compare ses anciens relevés aux traces actuelles, adapte un trajet et constate les conséquences d’une décision passée. Une proie ne reste pas éternellement au même point.</x:v>
      </x:c>
      <x:c r="F58" s="13" t="str">
        <x:v>Entretenir un passage ou accepter un nouveau trajet modifie la future visite.</x:v>
      </x:c>
      <x:c r="G58" s="13" t="str">
        <x:v>Le monde évolue avec des changements explicités ; les souvenirs ne réinitialisent pas l’état courant.</x:v>
      </x:c>
      <x:c r="H58" s="13" t="str">
        <x:v>Une zone fermée propose un observatoire ou une route alternative cohérente, sans carte ancienne prise pour vérité actuelle.</x:v>
      </x:c>
      <x:c r="I58" s="13" t="str">
        <x:v>legacy.returnedWorldCompared</x:v>
      </x:c>
      <x:c r="J58" s="13" t="str">
        <x:v>La fin de scène écrit resolved ; success exige le critère annoncé. Les objets, blessés, personnes et lieux sont ceux de la sauvegarde. Une activité facultative n’entre pas dans les prérequis de rang suivants.</x:v>
      </x:c>
      <x:c r="K58" s="13" t="str">
        <x:v>Reconstitution documentée V4 — nouvelle rédaction V5</x:v>
      </x:c>
    </x:row>
    <x:row r="59" ht="102" customHeight="1">
      <x:c r="A59" s="14" t="str">
        <x:v>R2-M054</x:v>
      </x:c>
      <x:c r="B59" s="14" t="str">
        <x:v>La décision du successeur</x:v>
      </x:c>
      <x:c r="C59" s="14" t="str">
        <x:v>Elder</x:v>
      </x:c>
      <x:c r="D59" s="14" t="str">
        <x:v>Un successeur volontaire a été formé dans les activités précédentes.</x:v>
      </x:c>
      <x:c r="E59" s="14" t="str">
        <x:v>Le joueur participe à une opération conçue par le successeur : placement de postes, approche puis extraction. Il dispose d’une occasion d’intervention mais doit décider si elle est nécessaire. Le résultat est discuté à partir des gestes visibles.</x:v>
      </x:c>
      <x:c r="F59" s="14" t="str">
        <x:v>Laisser mener, conseiller à un point précis ou reprendre face à un danger immédiat donne trois évaluations.</x:v>
      </x:c>
      <x:c r="G59" s="14" t="str">
        <x:v>La capacité à transmettre une décision réelle est observée pour la progression Ancient.</x:v>
      </x:c>
      <x:c r="H59" s="14" t="str">
        <x:v>Un échec produit une analyse et une nouvelle préparation, sans effacer toute autonomie acquise.</x:v>
      </x:c>
      <x:c r="I59" s="14" t="str">
        <x:v>ancient.transmissionTrialObserved</x:v>
      </x:c>
      <x:c r="J59" s="14" t="str">
        <x:v>La fin de scène écrit resolved ; success exige le critère annoncé. Les objets, blessés, personnes et lieux sont ceux de la sauvegarde. Une activité facultative n’entre pas dans les prérequis de rang suivants.</x:v>
      </x:c>
      <x:c r="K59" s="14" t="str">
        <x:v>Reconstitution documentée V4 — nouvelle rédaction V5</x:v>
      </x:c>
    </x:row>
    <x:row r="60" ht="117" customHeight="1">
      <x:c r="A60" s="13" t="str">
        <x:v>R2-M055</x:v>
      </x:c>
      <x:c r="B60" s="13" t="str">
        <x:v>L’épreuve de la longue mémoire</x:v>
      </x:c>
      <x:c r="C60" s="13" t="str">
        <x:v>Elder</x:v>
      </x:c>
      <x:c r="D60" s="13" t="str">
        <x:v>Conditions communes Ancient préparées ; archives et relations réellement disponibles.</x:v>
      </x:c>
      <x:c r="E60" s="13" t="str">
        <x:v>Le joueur traverse trois lieux de son parcours, confronte un souvenir à une conséquence actuelle et aide à résoudre un problème que sa génération a laissé. L’épreuve demande de reconnaître ses limites et de transmettre un outil ou une méthode à une personne volontaire.</x:v>
      </x:c>
      <x:c r="F60" s="13" t="str">
        <x:v>Choisir une trace de chasse, un lieu collectif ou un enseignement change le parcours concret.</x:v>
      </x:c>
      <x:c r="G60" s="13" t="str">
        <x:v>Les critères Ancient sont évalués sur mémoire, jugement et transmission, sans refaire une reine ou réinitialiser une fin.</x:v>
      </x:c>
      <x:c r="H60" s="13" t="str">
        <x:v>Une conséquence non résolue reste suivie ; le rang attend sa résolution ou une prise en charge effective.</x:v>
      </x:c>
      <x:c r="I60" s="13" t="str">
        <x:v>ancient.longMemorySuccess selon critères</x:v>
      </x:c>
      <x:c r="J60" s="13" t="str">
        <x:v>La fin de scène écrit resolved ; success exige le critère annoncé. Les objets, blessés, personnes et lieux sont ceux de la sauvegarde. Une activité facultative n’entre pas dans les prérequis de rang suivants.</x:v>
      </x:c>
      <x:c r="K60" s="13" t="str">
        <x:v>Reconstitution documentée V4 — nouvelle rédaction V5</x:v>
      </x:c>
    </x:row>
    <x:row r="61" ht="102" customHeight="1">
      <x:c r="A61" s="14" t="str">
        <x:v>R2-M056</x:v>
      </x:c>
      <x:c r="B61" s="14" t="str">
        <x:v>La reconnaissance Ancient</x:v>
      </x:c>
      <x:c r="C61" s="14" t="str">
        <x:v>Elder</x:v>
      </x:c>
      <x:c r="D61" s="14" t="str">
        <x:v>R2-M055 réussie ; responsabilités et transmissions réellement assumées.</x:v>
      </x:c>
      <x:c r="E61" s="14" t="str">
        <x:v>Le joueur rejoint un lieu choisi par son parcours. Les personnes présentes témoignent d’actes distincts ; les absents sont représentés seulement par des traces autorisées. Le geste de reconnaissance ouvre les prolongements 34–36 des voies et la visite de mémoire.</x:v>
      </x:c>
      <x:c r="F61" s="14" t="str">
        <x:v>Choisir une présence locale ou une cérémonie plus intime adapte la scène sans changer les critères.</x:v>
      </x:c>
      <x:c r="G61" s="14" t="str">
        <x:v>Ancient est accordé par le commun ; toutes les fins d’origine restent verrouillées dans leurs directions précédentes.</x:v>
      </x:c>
      <x:c r="H61" s="14" t="str">
        <x:v>Une personne indisponible n’est pas recréée pour la cérémonie ; une autre forme de témoignage peut suffire si elle existe.</x:v>
      </x:c>
      <x:c r="I61" s="14" t="str">
        <x:v>rank.Ancient=true</x:v>
      </x:c>
      <x:c r="J61" s="14" t="str">
        <x:v>La fin de scène écrit resolved ; success exige le critère annoncé. Les objets, blessés, personnes et lieux sont ceux de la sauvegarde. Une activité facultative n’entre pas dans les prérequis de rang suivants.</x:v>
      </x:c>
      <x:c r="K61" s="14" t="str">
        <x:v>Reconstitution documentée V4 — nouvelle rédaction V5</x:v>
      </x:c>
    </x:row>
    <x:row r="62" ht="102" customHeight="1">
      <x:c r="A62" s="13" t="str">
        <x:v>R2-M057</x:v>
      </x:c>
      <x:c r="B62" s="13" t="str">
        <x:v>Le mausolée des chasses racontées</x:v>
      </x:c>
      <x:c r="C62" s="13" t="str">
        <x:v>Ancient</x:v>
      </x:c>
      <x:c r="D62" s="13" t="str">
        <x:v>Ancient acquis ou accès de visite spécifique accordé ; galerie du mausolée ouverte.</x:v>
      </x:c>
      <x:c r="E62" s="13" t="str">
        <x:v>Le joueur parcourt les piédestaux de masques, observe les casiers et apprend les gestes de prise, présentation et retour. Chaque campagne DLC possède son support et son statut d’accès. Les objets du musée ne deviennent pas automatiquement des biens du joueur.</x:v>
      </x:c>
      <x:c r="F62" s="13" t="str">
        <x:v>Examiner un masque ou écouter d’abord sa chronique change l’entrée dans le mausolée.</x:v>
      </x:c>
      <x:c r="G62" s="13" t="str">
        <x:v>Le mausolée relie mémoire et sélection des chroniques, avec inventaires séparés.</x:v>
      </x:c>
      <x:c r="H62" s="13" t="str">
        <x:v>Un masque indisponible reste sur un socle fermé expliqué ; le joueur peut visiter les autres espaces ouverts.</x:v>
      </x:c>
      <x:c r="I62" s="13" t="str">
        <x:v>mausoleum.visited</x:v>
      </x:c>
      <x:c r="J62" s="13" t="str">
        <x:v>La fin de scène écrit resolved ; success exige le critère annoncé. Les objets, blessés, personnes et lieux sont ceux de la sauvegarde. Une activité facultative n’entre pas dans les prérequis de rang suivants.</x:v>
      </x:c>
      <x:c r="K62" s="13" t="str">
        <x:v>Reconstitution documentée V4 — nouvelle rédaction V5</x:v>
      </x:c>
    </x:row>
    <x:row r="63" ht="117" customHeight="1">
      <x:c r="A63" s="14" t="str">
        <x:v>R2-M058</x:v>
      </x:c>
      <x:c r="B63" s="14" t="str">
        <x:v>Entrer dans une chronique cinéma</x:v>
      </x:c>
      <x:c r="C63" s="14" t="str">
        <x:v>Ancient / accès de chronique</x:v>
      </x:c>
      <x:c r="D63" s="14" t="str">
        <x:v>Mausolée ou accès dédié ouvert ; chronique choisie explicitement.</x:v>
      </x:c>
      <x:c r="E63" s="14" t="str">
        <x:v>Le joueur choisit un masque de chronique, le place sur un support de transition et confirme le mode de lecture. Une campagne fidèle utilise ses avatars et son dénouement propres ; une expédition avec le personnage original relève d’une branche alternative clairement nommée.</x:v>
      </x:c>
      <x:c r="F63" s="14" t="str">
        <x:v>Choisir la chronique fidèle ou la variante de projet change les règles de continuité affichées avant départ.</x:v>
      </x:c>
      <x:c r="G63" s="14" t="str">
        <x:v>Les sauvegardes et récompenses sont séparées ; aucune issue alternative n’est présentée comme le film original.</x:v>
      </x:c>
      <x:c r="H63" s="14" t="str">
        <x:v>Quitter avant confirmation rend le masque à son socle et laisse la partie principale à son point exact.</x:v>
      </x:c>
      <x:c r="I63" s="14" t="str">
        <x:v>cinema.modeChosen ; saveNamespace séparé</x:v>
      </x:c>
      <x:c r="J63" s="14" t="str">
        <x:v>La fin de scène écrit resolved ; success exige le critère annoncé. Les objets, blessés, personnes et lieux sont ceux de la sauvegarde. Une activité facultative n’entre pas dans les prérequis de rang suivants.</x:v>
      </x:c>
      <x:c r="K63" s="14" t="str">
        <x:v>Reconstitution documentée V4 — nouvelle rédaction V5</x:v>
      </x:c>
    </x:row>
    <x:row r="64" ht="102" customHeight="1">
      <x:c r="A64" s="13" t="str">
        <x:v>R2-M059</x:v>
      </x:c>
      <x:c r="B64" s="13" t="str">
        <x:v>La nouvelle cohorte revient</x:v>
      </x:c>
      <x:c r="C64" s="13" t="str">
        <x:v>Ancient</x:v>
      </x:c>
      <x:c r="D64" s="13" t="str">
        <x:v>Une fin d’origine réalisée ; prolongement compatible disponible.</x:v>
      </x:c>
      <x:c r="E64" s="13" t="str">
        <x:v>Une nouvelle cohorte rentre d’une activité et demande une place pour montrer son récit. Le joueur prépare un support, écoute les gestes de chacun et laisse un espace pour les inconnues. Les anciens camarades apparaissent seulement selon leur état réel.</x:v>
      </x:c>
      <x:c r="F64" s="13" t="str">
        <x:v>Accueillir la présentation ou aider à son installation puis repartir respecte la fin choisie.</x:v>
      </x:c>
      <x:c r="G64" s="13" t="str">
        <x:v>La transmission continue dans le monde avec de nouvelles personnes, sans remplacer les protagonistes absents.</x:v>
      </x:c>
      <x:c r="H64" s="13" t="str">
        <x:v>Une présentation incomplète peut être poursuivie après une enquête, sans trophées ajoutés pour remplir les supports.</x:v>
      </x:c>
      <x:c r="I64" s="13" t="str">
        <x:v>legacy.nextCohortReturn</x:v>
      </x:c>
      <x:c r="J64" s="13" t="str">
        <x:v>La fin de scène écrit resolved ; success exige le critère annoncé. Les objets, blessés, personnes et lieux sont ceux de la sauvegarde. Une activité facultative n’entre pas dans les prérequis de rang suivants.</x:v>
      </x:c>
      <x:c r="K64" s="13" t="str">
        <x:v>Reconstitution documentée V4 — nouvelle rédaction V5</x:v>
      </x:c>
    </x:row>
    <x:row r="65" ht="117" customHeight="1">
      <x:c r="A65" s="14" t="str">
        <x:v>R2-M060</x:v>
      </x:c>
      <x:c r="B65" s="14" t="str">
        <x:v>La longue chasse demeure</x:v>
      </x:c>
      <x:c r="C65" s="14" t="str">
        <x:v>Ancient / épilogue adaptable</x:v>
      </x:c>
      <x:c r="D65" s="14" t="str">
        <x:v>Fin d’origine réalisée ; scène de clôture commune demandée ; aucune obligation Warp ou guerre.</x:v>
      </x:c>
      <x:c r="E65" s="14" t="str">
        <x:v>Le joueur traverse son lieu actuel : maison, vaisseau personnel, navire collectif possédé ou halte d’exploration. La caméra montre des objets et relations réellement acquis, puis rend la main pour une dernière action choisie. Le texte lit la fin d’origine existante et ses conséquences.</x:v>
      </x:c>
      <x:c r="F65" s="14" t="str">
        <x:v>Partir, accueillir ou transmettre choisit seulement le geste d’épilogue compatible avec la fin verrouillée.</x:v>
      </x:c>
      <x:c r="G65" s="14" t="str">
        <x:v>La campagne commune clôt son parcours sans remplacer O1..O6.endingId ni accorder des possessions absentes.</x:v>
      </x:c>
      <x:c r="H65" s="14" t="str">
        <x:v>L’épilogue peut être revisité ; il ne redonne pas de récompenses, de rangs, de personnages ou de trophées.</x:v>
      </x:c>
      <x:c r="I65" s="14" t="str">
        <x:v>campaign.epilogueSeen ; aucune écriture de fin d’origine</x:v>
      </x:c>
      <x:c r="J65" s="14" t="str">
        <x:v>La fin de scène écrit resolved ; success exige le critère annoncé. Les objets, blessés, personnes et lieux sont ceux de la sauvegarde. Une activité facultative n’entre pas dans les prérequis de rang suivants.</x:v>
      </x:c>
      <x:c r="K65" s="14" t="str">
        <x:v>Reconstitution documentée V4 — nouvelle rédaction V5</x:v>
      </x:c>
    </x:row>
  </x:sheetData>
  <x:pageMargins left="0.7" right="0.7" top="0.75" bottom="0.75" header="0.3" footer="0.3"/>
  <x:tableParts count="1">
    <x:tablePart xmlns:r="http://schemas.openxmlformats.org/officeDocument/2006/relationships" r:id="R4f55d0d6d5dc43e3"/>
  </x:tableParts>
</x:worksheet>
</file>

<file path=xl/worksheets/sheet2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45" hidden="0" customWidth="1"/>
    <x:col min="6" max="6" width="45" hidden="0" customWidth="1"/>
    <x:col min="7" max="7" width="45" hidden="0" customWidth="1"/>
  </x:cols>
  <x:sheetData>
    <x:row r="1">
      <x:c r="A1" s="2"/>
      <x:c r="B1" s="2"/>
      <x:c r="C1" s="2"/>
      <x:c r="D1" s="2"/>
      <x:c r="E1" s="2"/>
      <x:c r="F1" s="2"/>
    </x:row>
    <x:row r="2" ht="31" customHeight="1">
      <x:c r="A2" s="3" t="str">
        <x:v>Socle du jeu</x:v>
      </x:c>
      <x:c r="B2" s="3"/>
      <x:c r="C2" s="3"/>
      <x:c r="D2" s="3"/>
      <x:c r="E2" s="3"/>
      <x:c r="F2" s="3"/>
    </x:row>
    <x:row r="3">
      <x:c r="A3" s="4"/>
      <x:c r="B3" s="4"/>
      <x:c r="C3" s="4"/>
      <x:c r="D3" s="4"/>
      <x:c r="E3" s="4"/>
      <x:c r="F3" s="4"/>
    </x:row>
    <x:row r="4">
      <x:c r="A4" s="2" t="str">
        <x:v>Histoire · 48 fiches · Lecture intégrale dans « Lire Histoire » ou le lecteur HTML.</x:v>
      </x:c>
      <x:c r="B4" s="2"/>
      <x:c r="C4" s="2"/>
      <x:c r="D4" s="2"/>
      <x:c r="E4" s="2"/>
      <x:c r="F4" s="2"/>
    </x:row>
    <x:row r="5" ht="48" customHeight="1">
      <x:c r="A5" s="10" t="str">
        <x:v>Identifiant</x:v>
      </x:c>
      <x:c r="B5" s="11" t="str">
        <x:v>Titre</x:v>
      </x:c>
      <x:c r="C5" s="11" t="str">
        <x:v>Règle</x:v>
      </x:c>
      <x:c r="D5" s="11" t="str">
        <x:v>Vérification concrète</x:v>
      </x:c>
      <x:c r="E5" s="11" t="str">
        <x:v>Statut dans le lore</x:v>
      </x:c>
      <x:c r="F5" s="11" t="str">
        <x:v>Statut livraison</x:v>
      </x:c>
      <x:c r="G5" s="12" t="str">
        <x:v>Provenance</x:v>
      </x:c>
    </x:row>
    <x:row r="6" ht="72" customHeight="1">
      <x:c r="A6" s="13" t="str">
        <x:v>CORE-R01</x:v>
      </x:c>
      <x:c r="B6" s="13" t="str">
        <x:v>Une histoire commune et six origines</x:v>
      </x:c>
      <x:c r="C6" s="13" t="str">
        <x:v>La campagne commune possède les rangs, les rites et les grands accès. Les origines ajoutent scènes, relations et fins sans reproduire ces validations.</x:v>
      </x:c>
      <x:c r="D6" s="13" t="str">
        <x:v>Une mission de voie lit elite.soloSuccess ; elle ne l’écrit jamais.</x:v>
      </x:c>
      <x:c r="E6" s="13" t="str">
        <x:v>Création du projet</x:v>
      </x:c>
      <x:c r="F6" s="13" t="str">
        <x:v>Conception, non implémenté</x:v>
      </x:c>
      <x:c r="G6" s="13" t="str">
        <x:v>Reconstitution documentée V4 — nouvelle rédaction V5</x:v>
      </x:c>
    </x:row>
    <x:row r="7" ht="72" customHeight="1">
      <x:c r="A7" s="14" t="str">
        <x:v>CORE-R02</x:v>
      </x:c>
      <x:c r="B7" s="14" t="str">
        <x:v>La sixième voie est l’originale</x:v>
      </x:c>
      <x:c r="C7" s="14" t="str">
        <x:v>O6 La Longue Chasse conserve enfance, cohorte, rivalité, maîtrise et transmission. Les cinq autres origines restent des alternatives de départ.</x:v>
      </x:c>
      <x:c r="D7" s="14" t="str">
        <x:v>Le choix O6 ne charge pas les événements de père hostile ou de catastrophe des autres voies.</x:v>
      </x:c>
      <x:c r="E7" s="14" t="str">
        <x:v>Création du projet</x:v>
      </x:c>
      <x:c r="F7" s="14" t="str">
        <x:v>Conception, non implémenté</x:v>
      </x:c>
      <x:c r="G7" s="14" t="str">
        <x:v>Reconstitution documentée V4 — nouvelle rédaction V5</x:v>
      </x:c>
    </x:row>
    <x:row r="8" ht="57" customHeight="1">
      <x:c r="A8" s="13" t="str">
        <x:v>CORE-R03</x:v>
      </x:c>
      <x:c r="B8" s="13" t="str">
        <x:v>Sept rangs ordonnés</x:v>
      </x:c>
      <x:c r="C8" s="13" t="str">
        <x:v>Youngling, Unblooded, Young Blood, Blooded, Elite, Elder et Ancient sont les rangs de cette progression de projet.</x:v>
      </x:c>
      <x:c r="D8" s="13" t="str">
        <x:v>Le passage Young Blood vers Blooded vérifie rite en triade puis retour de reconnaissance.</x:v>
      </x:c>
      <x:c r="E8" s="13" t="str">
        <x:v>Création du projet</x:v>
      </x:c>
      <x:c r="F8" s="13" t="str">
        <x:v>Conception, non implémenté</x:v>
      </x:c>
      <x:c r="G8" s="13" t="str">
        <x:v>Reconstitution documentée V4 — nouvelle rédaction V5</x:v>
      </x:c>
    </x:row>
    <x:row r="9" ht="72" customHeight="1">
      <x:c r="A9" s="14" t="str">
        <x:v>CORE-R04</x:v>
      </x:c>
      <x:c r="B9" s="14" t="str">
        <x:v>Adjutant est une fonction</x:v>
      </x:c>
      <x:c r="C9" s="14" t="str">
        <x:v>Adjutant est exercé par le joueur après Blooded, avec responsabilités limitées et acceptation explicite. Ce n’est ni un grade ni un PNJ à recruter.</x:v>
      </x:c>
      <x:c r="D9" s="14" t="str">
        <x:v>Retirer la fonction ferme de nouveaux départs Warp mais ne retire pas le rang Blooded.</x:v>
      </x:c>
      <x:c r="E9" s="14" t="str">
        <x:v>Création du projet</x:v>
      </x:c>
      <x:c r="F9" s="14" t="str">
        <x:v>Conception, non implémenté</x:v>
      </x:c>
      <x:c r="G9" s="14" t="str">
        <x:v>Reconstitution documentée V4 — nouvelle rédaction V5</x:v>
      </x:c>
    </x:row>
    <x:row r="10" ht="57" customHeight="1">
      <x:c r="A10" s="13" t="str">
        <x:v>CORE-R05</x:v>
      </x:c>
      <x:c r="B10" s="13" t="str">
        <x:v>Avant Blooded, le Homeworld</x:v>
      </x:c>
      <x:c r="C10" s="13" t="str">
        <x:v>Les missions pré-Blooded se déroulent sur le Homeworld, y compris déplacements entre régions, ateliers et réserves locales.</x:v>
      </x:c>
      <x:c r="D10" s="13" t="str">
        <x:v>Une vue de vaisseaux depuis une terrasse n’autorise pas à embarquer vers un autre monde.</x:v>
      </x:c>
      <x:c r="E10" s="13" t="str">
        <x:v>Création du projet</x:v>
      </x:c>
      <x:c r="F10" s="13" t="str">
        <x:v>Conception, non implémenté</x:v>
      </x:c>
      <x:c r="G10" s="13" t="str">
        <x:v>Reconstitution documentée V4 — nouvelle rédaction V5</x:v>
      </x:c>
    </x:row>
    <x:row r="11" ht="57" customHeight="1">
      <x:c r="A11" s="14" t="str">
        <x:v>CORE-R06</x:v>
      </x:c>
      <x:c r="B11" s="14" t="str">
        <x:v>Trois conditions du premier voyage</x:v>
      </x:c>
      <x:c r="C11" s="14" t="str">
        <x:v>Le voyage interstellaire requiert Blooded, propriété effective du vaisseau et trajet réellement joué jusqu’à la destination.</x:v>
      </x:c>
      <x:c r="D11" s="14" t="str">
        <x:v>Une mission à Namarra demande visited(PLAN13), pas seulement le nom de la planète dans un dialogue.</x:v>
      </x:c>
      <x:c r="E11" s="14" t="str">
        <x:v>Création du projet</x:v>
      </x:c>
      <x:c r="F11" s="14" t="str">
        <x:v>Conception, non implémenté</x:v>
      </x:c>
      <x:c r="G11" s="14" t="str">
        <x:v>Reconstitution documentée V4 — nouvelle rédaction V5</x:v>
      </x:c>
    </x:row>
    <x:row r="12" ht="72" customHeight="1">
      <x:c r="A12" s="13" t="str">
        <x:v>CORE-R07</x:v>
      </x:c>
      <x:c r="B12" s="13" t="str">
        <x:v>Quatza-Rij en triade</x:v>
      </x:c>
      <x:c r="C12" s="13" t="str">
        <x:v>La première épreuve partagée utilise trois participants identifiés et des rôles joués. Les absences et pertes sont traitées avant ou après le rite.</x:v>
      </x:c>
      <x:c r="D12" s="13" t="str">
        <x:v>Une triade incomplète ne se complète pas avec un PNJ anonyme apparu au chargement.</x:v>
      </x:c>
      <x:c r="E12" s="13" t="str">
        <x:v>Création du projet</x:v>
      </x:c>
      <x:c r="F12" s="13" t="str">
        <x:v>Conception, non implémenté</x:v>
      </x:c>
      <x:c r="G12" s="13" t="str">
        <x:v>Reconstitution documentée V4 — nouvelle rédaction V5</x:v>
      </x:c>
    </x:row>
    <x:row r="13" ht="57" customHeight="1">
      <x:c r="A13" s="14" t="str">
        <x:v>CORE-R08</x:v>
      </x:c>
      <x:c r="B13" s="14" t="str">
        <x:v>Temple à configuration variable</x:v>
      </x:c>
      <x:c r="C13" s="14" t="str">
        <x:v>Les passerelles, volets et chambres du Temple des Trois Ombres varient dans un ensemble de configurations conçues et traversables.</x:v>
      </x:c>
      <x:c r="D13" s="14" t="str">
        <x:v>La configuration de la tentative est sauvegardée pour une reprise cohérente.</x:v>
      </x:c>
      <x:c r="E13" s="14" t="str">
        <x:v>Création du projet</x:v>
      </x:c>
      <x:c r="F13" s="14" t="str">
        <x:v>Conception, non implémenté</x:v>
      </x:c>
      <x:c r="G13" s="14" t="str">
        <x:v>Reconstitution documentée V4 — nouvelle rédaction V5</x:v>
      </x:c>
    </x:row>
    <x:row r="14" ht="72" customHeight="1">
      <x:c r="A14" s="13" t="str">
        <x:v>CORE-R09</x:v>
      </x:c>
      <x:c r="B14" s="13" t="str">
        <x:v>Énergie exclue de ce rite</x:v>
      </x:c>
      <x:c r="C14" s="13" t="str">
        <x:v>La configuration de rite prévue au Temple des Trois Ombres exclut les armes énergétiques. La restriction est située dans cette épreuve du projet.</x:v>
      </x:c>
      <x:c r="D14" s="13" t="str">
        <x:v>Les outils exclus sont déposés avant l’entrée et récupérés après la sortie, avec identité conservée.</x:v>
      </x:c>
      <x:c r="E14" s="13" t="str">
        <x:v>Création du projet</x:v>
      </x:c>
      <x:c r="F14" s="13" t="str">
        <x:v>Conception, non implémenté</x:v>
      </x:c>
      <x:c r="G14" s="13" t="str">
        <x:v>Reconstitution documentée V4 — nouvelle rédaction V5</x:v>
      </x:c>
    </x:row>
    <x:row r="15" ht="57" customHeight="1">
      <x:c r="A15" s="14" t="str">
        <x:v>CORE-R10</x:v>
      </x:c>
      <x:c r="B15" s="14" t="str">
        <x:v>Le retour fait partie du rite</x:v>
      </x:c>
      <x:c r="C15" s="14" t="str">
        <x:v>La victoire de triade et le retour de reconnaissance constituent deux validations distinctes.</x:v>
      </x:c>
      <x:c r="D15" s="14" t="str">
        <x:v>Un partenaire encore à extraire ouvre une mission de secours au lieu d’une cérémonie qui l’affiche déjà rentré.</x:v>
      </x:c>
      <x:c r="E15" s="14" t="str">
        <x:v>Création du projet</x:v>
      </x:c>
      <x:c r="F15" s="14" t="str">
        <x:v>Conception, non implémenté</x:v>
      </x:c>
      <x:c r="G15" s="14" t="str">
        <x:v>Reconstitution documentée V4 — nouvelle rédaction V5</x:v>
      </x:c>
    </x:row>
    <x:row r="16" ht="57" customHeight="1">
      <x:c r="A16" s="13" t="str">
        <x:v>CORE-R11</x:v>
      </x:c>
      <x:c r="B16" s="13" t="str">
        <x:v>La première reine à Blooded</x:v>
      </x:c>
      <x:c r="C16" s="13" t="str">
        <x:v>L’expédition de première reine appartient au parcours commun Blooded sur Xeno Prime PLAN08, après préparation et accès réel.</x:v>
      </x:c>
      <x:c r="D16" s="13" t="str">
        <x:v>La mission O2 de trophée peut commenter la reine vaincue mais n’en génère pas une seconde.</x:v>
      </x:c>
      <x:c r="E16" s="13" t="str">
        <x:v>Création du projet</x:v>
      </x:c>
      <x:c r="F16" s="13" t="str">
        <x:v>Conception, non implémenté</x:v>
      </x:c>
      <x:c r="G16" s="13" t="str">
        <x:v>Reconstitution documentée V4 — nouvelle rédaction V5</x:v>
      </x:c>
    </x:row>
    <x:row r="17" ht="72" customHeight="1">
      <x:c r="A17" s="14" t="str">
        <x:v>CORE-R12</x:v>
      </x:c>
      <x:c r="B17" s="14" t="str">
        <x:v>Elite par l’épreuve solitaire</x:v>
      </x:c>
      <x:c r="C17" s="14" t="str">
        <x:v>Le Quatza-Rij solitaire et son retour valident Elite dans les missions communes. Les voies choisissent ensuite le sens personnel de cette reconnaissance.</x:v>
      </x:c>
      <x:c r="D17" s="14" t="str">
        <x:v>Aucune scène de famille, de maison, de guerre ou de Warp ne donne Elite à sa place.</x:v>
      </x:c>
      <x:c r="E17" s="14" t="str">
        <x:v>Création du projet</x:v>
      </x:c>
      <x:c r="F17" s="14" t="str">
        <x:v>Conception, non implémenté</x:v>
      </x:c>
      <x:c r="G17" s="14" t="str">
        <x:v>Reconstitution documentée V4 — nouvelle rédaction V5</x:v>
      </x:c>
    </x:row>
    <x:row r="18" ht="72" customHeight="1">
      <x:c r="A18" s="13" t="str">
        <x:v>CORE-R13</x:v>
      </x:c>
      <x:c r="B18" s="13" t="str">
        <x:v>Warp facultatif pour Elite</x:v>
      </x:c>
      <x:c r="C18" s="13" t="str">
        <x:v>L’accès au passé constitue un parcours parallèle ; un joueur peut atteindre Elite en restant dans les voyages ordinaires et le Homeworld.</x:v>
      </x:c>
      <x:c r="D18" s="13" t="str">
        <x:v>Les prérequis d’Elite ne contiennent ni Adjutant ni mission Warp réussie.</x:v>
      </x:c>
      <x:c r="E18" s="13" t="str">
        <x:v>Création du projet</x:v>
      </x:c>
      <x:c r="F18" s="13" t="str">
        <x:v>Conception, non implémenté</x:v>
      </x:c>
      <x:c r="G18" s="13" t="str">
        <x:v>Reconstitution documentée V4 — nouvelle rédaction V5</x:v>
      </x:c>
    </x:row>
    <x:row r="19" ht="72" customHeight="1">
      <x:c r="A19" s="14" t="str">
        <x:v>CORE-R14</x:v>
      </x:c>
      <x:c r="B19" s="14" t="str">
        <x:v>Cinq conditions du Warp</x:v>
      </x:c>
      <x:c r="C19" s="14" t="str">
        <x:v>Blooded, vaisseau possédé, fonction Adjutant du joueur, quête commune achevée et module installé sont tous nécessaires à un nouveau départ.</x:v>
      </x:c>
      <x:c r="D19" s="14" t="str">
        <x:v>Le contrôle est effectué avant engagement du voyage, avec raisons d’indisponibilité lisibles.</x:v>
      </x:c>
      <x:c r="E19" s="14" t="str">
        <x:v>Création du projet</x:v>
      </x:c>
      <x:c r="F19" s="14" t="str">
        <x:v>Conception, non implémenté</x:v>
      </x:c>
      <x:c r="G19" s="14" t="str">
        <x:v>Reconstitution documentée V4 — nouvelle rédaction V5</x:v>
      </x:c>
    </x:row>
    <x:row r="20" ht="72" customHeight="1">
      <x:c r="A20" s="13" t="str">
        <x:v>CORE-R15</x:v>
      </x:c>
      <x:c r="B20" s="13" t="str">
        <x:v>Branches physiques du passé</x:v>
      </x:c>
      <x:c r="C20" s="13" t="str">
        <x:v>Le Warp mène le personnage et ses objets dans une branche historique originale. Les actions y produisent des conséquences persistantes propres à cette branche.</x:v>
      </x:c>
      <x:c r="D20" s="13" t="str">
        <x:v>Revisiter une vallée conserve le pont construit, les habitants partis et les objets déplacés.</x:v>
      </x:c>
      <x:c r="E20" s="13" t="str">
        <x:v>Création du projet</x:v>
      </x:c>
      <x:c r="F20" s="13" t="str">
        <x:v>Conception, non implémenté</x:v>
      </x:c>
      <x:c r="G20" s="13" t="str">
        <x:v>Reconstitution documentée V4 — nouvelle rédaction V5</x:v>
      </x:c>
    </x:row>
    <x:row r="21" ht="57" customHeight="1">
      <x:c r="A21" s="14" t="str">
        <x:v>CORE-R16</x:v>
      </x:c>
      <x:c r="B21" s="14" t="str">
        <x:v>Le retour engagé reste garanti</x:v>
      </x:c>
      <x:c r="C21" s="14" t="str">
        <x:v>Une fois le voyage engagé, un droit de retour subsiste même si une condition de prochain départ est perdue.</x:v>
      </x:c>
      <x:c r="D21" s="14" t="str">
        <x:v>Une alerte guide vers le passage de retour au lieu de supprimer la sortie parce qu’Adjutant est devenu inactif.</x:v>
      </x:c>
      <x:c r="E21" s="14" t="str">
        <x:v>Création du projet</x:v>
      </x:c>
      <x:c r="F21" s="14" t="str">
        <x:v>Conception, non implémenté</x:v>
      </x:c>
      <x:c r="G21" s="14" t="str">
        <x:v>Reconstitution documentée V4 — nouvelle rédaction V5</x:v>
      </x:c>
    </x:row>
    <x:row r="22" ht="57" customHeight="1">
      <x:c r="A22" s="13" t="str">
        <x:v>CORE-R17</x:v>
      </x:c>
      <x:c r="B22" s="13" t="str">
        <x:v>Aucune résurrection par revisite</x:v>
      </x:c>
      <x:c r="C22" s="13" t="str">
        <x:v>Une branche passée n’efface pas les morts, blessures ou pertes déjà enregistrées dans la continuité de campagne concernée.</x:v>
      </x:c>
      <x:c r="D22" s="13" t="str">
        <x:v>Un personnage mort n’est pas recréé comme compagnon par chargement d’une étape antérieure.</x:v>
      </x:c>
      <x:c r="E22" s="13" t="str">
        <x:v>Création du projet</x:v>
      </x:c>
      <x:c r="F22" s="13" t="str">
        <x:v>Conception, non implémenté</x:v>
      </x:c>
      <x:c r="G22" s="13" t="str">
        <x:v>Reconstitution documentée V4 — nouvelle rédaction V5</x:v>
      </x:c>
    </x:row>
    <x:row r="23" ht="72" customHeight="1">
      <x:c r="A23" s="14" t="str">
        <x:v>CORE-R18</x:v>
      </x:c>
      <x:c r="B23" s="14" t="str">
        <x:v>Chroniques cinéma séparées</x:v>
      </x:c>
      <x:c r="C23" s="14" t="str">
        <x:v>Les campagnes fidèles utilisent leurs avatars, événements et sauvegardes propres. Le personnage original agit seulement dans une variante annoncée comme création du projet.</x:v>
      </x:c>
      <x:c r="D23" s="14" t="str">
        <x:v>Un masque du mausolée ouvre un espace de sauvegarde distinct du Warp principal.</x:v>
      </x:c>
      <x:c r="E23" s="14" t="str">
        <x:v>Création du projet</x:v>
      </x:c>
      <x:c r="F23" s="14" t="str">
        <x:v>Conception, non implémenté</x:v>
      </x:c>
      <x:c r="G23" s="14" t="str">
        <x:v>Reconstitution documentée V4 — nouvelle rédaction V5</x:v>
      </x:c>
    </x:row>
    <x:row r="24" ht="57" customHeight="1">
      <x:c r="A24" s="13" t="str">
        <x:v>CORE-R19</x:v>
      </x:c>
      <x:c r="B24" s="13" t="str">
        <x:v>Un objet, une identité</x:v>
      </x:c>
      <x:c r="C24" s="13" t="str">
        <x:v>Chaque original conserve un identifiant, un propriétaire et un emplacement, entre sol, contenant, maison, atelier et vaisseau.</x:v>
      </x:c>
      <x:c r="D24" s="13" t="str">
        <x:v>Déplacer un trophée retire son exposition ancienne avant de l’installer dans la nouvelle.</x:v>
      </x:c>
      <x:c r="E24" s="13" t="str">
        <x:v>Création du projet</x:v>
      </x:c>
      <x:c r="F24" s="13" t="str">
        <x:v>Conception, non implémenté</x:v>
      </x:c>
      <x:c r="G24" s="13" t="str">
        <x:v>Reconstitution documentée V4 — nouvelle rédaction V5</x:v>
      </x:c>
    </x:row>
    <x:row r="25" ht="57" customHeight="1">
      <x:c r="A25" s="14" t="str">
        <x:v>CORE-R20</x:v>
      </x:c>
      <x:c r="B25" s="14" t="str">
        <x:v>Copies annoncées</x:v>
      </x:c>
      <x:c r="C25" s="14" t="str">
        <x:v>Une réplique, un moulage ou un modèle pédagogique est identifié comme tel et ne reçoit pas le prestige de l’original.</x:v>
      </x:c>
      <x:c r="D25" s="14" t="str">
        <x:v>Le joueur peut exposer une copie de l’objet rendu à Mara, avec provenance explicite.</x:v>
      </x:c>
      <x:c r="E25" s="14" t="str">
        <x:v>Création du projet</x:v>
      </x:c>
      <x:c r="F25" s="14" t="str">
        <x:v>Conception, non implémenté</x:v>
      </x:c>
      <x:c r="G25" s="14" t="str">
        <x:v>Reconstitution documentée V4 — nouvelle rédaction V5</x:v>
      </x:c>
    </x:row>
    <x:row r="26" ht="57" customHeight="1">
      <x:c r="A26" s="13" t="str">
        <x:v>CORE-R21</x:v>
      </x:c>
      <x:c r="B26" s="13" t="str">
        <x:v>Résolution n’est pas réussite</x:v>
      </x:c>
      <x:c r="C26" s="13" t="str">
        <x:v>Chaque mission distingue fin de scène, réussite, issue partielle, refus et échec. Les suites lisent le résultat réel.</x:v>
      </x:c>
      <x:c r="D26" s="13" t="str">
        <x:v>Une chasse abandonnée débloque le retour au camp sans offrir un trophée de victoire.</x:v>
      </x:c>
      <x:c r="E26" s="13" t="str">
        <x:v>Création du projet</x:v>
      </x:c>
      <x:c r="F26" s="13" t="str">
        <x:v>Conception, non implémenté</x:v>
      </x:c>
      <x:c r="G26" s="13" t="str">
        <x:v>Reconstitution documentée V4 — nouvelle rédaction V5</x:v>
      </x:c>
    </x:row>
    <x:row r="27" ht="57" customHeight="1">
      <x:c r="A27" s="14" t="str">
        <x:v>CORE-R22</x:v>
      </x:c>
      <x:c r="B27" s="14" t="str">
        <x:v>Les choix ont des effets visibles</x:v>
      </x:c>
      <x:c r="C27" s="14" t="str">
        <x:v>Un choix doit changer un passage, une personne, un objet, un coût ou une scène ultérieure identifiable.</x:v>
      </x:c>
      <x:c r="D27" s="14" t="str">
        <x:v>Renforcer un pont ou ouvrir un détour produit deux routes physiquement différentes.</x:v>
      </x:c>
      <x:c r="E27" s="14" t="str">
        <x:v>Création du projet</x:v>
      </x:c>
      <x:c r="F27" s="14" t="str">
        <x:v>Conception, non implémenté</x:v>
      </x:c>
      <x:c r="G27" s="14" t="str">
        <x:v>Reconstitution documentée V4 — nouvelle rédaction V5</x:v>
      </x:c>
    </x:row>
    <x:row r="28" ht="57" customHeight="1">
      <x:c r="A28" s="13" t="str">
        <x:v>CORE-R23</x:v>
      </x:c>
      <x:c r="B28" s="13" t="str">
        <x:v>Les rangs ne punissent pas le refus d’un contenu facultatif</x:v>
      </x:c>
      <x:c r="C28" s="13" t="str">
        <x:v>Refuser une guerre, une maison, une expédition Warp ou un projet de navire n’interrompt pas le parcours commun vers Elite.</x:v>
      </x:c>
      <x:c r="D28" s="13" t="str">
        <x:v>Les variantes solo et locales conservent un chemin de campagne complet.</x:v>
      </x:c>
      <x:c r="E28" s="13" t="str">
        <x:v>Création du projet</x:v>
      </x:c>
      <x:c r="F28" s="13" t="str">
        <x:v>Conception, non implémenté</x:v>
      </x:c>
      <x:c r="G28" s="13" t="str">
        <x:v>Reconstitution documentée V4 — nouvelle rédaction V5</x:v>
      </x:c>
    </x:row>
    <x:row r="29" ht="57" customHeight="1">
      <x:c r="A29" s="14" t="str">
        <x:v>CORE-R24</x:v>
      </x:c>
      <x:c r="B29" s="14" t="str">
        <x:v>Fins exclusives des voies</x:v>
      </x:c>
      <x:c r="C29" s="14" t="str">
        <x:v>Chaque origine choisit une seule fin aux missions 29–30, après Elite. Les prolongements Elder et Ancient lisent cette fin.</x:v>
      </x:c>
      <x:c r="D29" s="14" t="str">
        <x:v>Le final commun R2-M060 ne réécrit jamais Oi.endingId.</x:v>
      </x:c>
      <x:c r="E29" s="14" t="str">
        <x:v>Création du projet</x:v>
      </x:c>
      <x:c r="F29" s="14" t="str">
        <x:v>Conception, non implémenté</x:v>
      </x:c>
      <x:c r="G29" s="14" t="str">
        <x:v>Reconstitution documentée V4 — nouvelle rédaction V5</x:v>
      </x:c>
    </x:row>
    <x:row r="30" ht="57" customHeight="1">
      <x:c r="A30" s="13" t="str">
        <x:v>CORE-R25</x:v>
      </x:c>
      <x:c r="B30" s="13" t="str">
        <x:v>Le père hostile est situé</x:v>
      </x:c>
      <x:c r="C30" s="13" t="str">
        <x:v>La violence de Varek dans O1 appartient à ce personnage et à son entourage ; elle ne devient pas une coutume universelle yautja.</x:v>
      </x:c>
      <x:c r="D30" s="13" t="str">
        <x:v>Dhera, Ruun et les témoins peuvent contester ses actes sans être présentés comme étrangers à leur société.</x:v>
      </x:c>
      <x:c r="E30" s="13" t="str">
        <x:v>Création du projet</x:v>
      </x:c>
      <x:c r="F30" s="13" t="str">
        <x:v>Conception, non implémenté</x:v>
      </x:c>
      <x:c r="G30" s="13" t="str">
        <x:v>Reconstitution documentée V4 — nouvelle rédaction V5</x:v>
      </x:c>
    </x:row>
    <x:row r="31" ht="72" customHeight="1">
      <x:c r="A31" s="14" t="str">
        <x:v>CORE-R26</x:v>
      </x:c>
      <x:c r="B31" s="14" t="str">
        <x:v>Un ancêtre vraiment méritant dans O2</x:v>
      </x:c>
      <x:c r="C31" s="14" t="str">
        <x:v>La chasse ancestrale conserve son auteur du coup décisif, son talent et sa difficulté. L’enquête rétablit des contributions oubliées.</x:v>
      </x:c>
      <x:c r="D31" s="14" t="str">
        <x:v>Les traces du crâne partagé distinguent préparation, combat et secours.</x:v>
      </x:c>
      <x:c r="E31" s="14" t="str">
        <x:v>Création du projet</x:v>
      </x:c>
      <x:c r="F31" s="14" t="str">
        <x:v>Conception, non implémenté</x:v>
      </x:c>
      <x:c r="G31" s="14" t="str">
        <x:v>Reconstitution documentée V4 — nouvelle rédaction V5</x:v>
      </x:c>
    </x:row>
    <x:row r="32" ht="57" customHeight="1">
      <x:c r="A32" s="13" t="str">
        <x:v>CORE-R27</x:v>
      </x:c>
      <x:c r="B32" s="13" t="str">
        <x:v>Un désastre naturel dans O3</x:v>
      </x:c>
      <x:c r="C32" s="13" t="str">
        <x:v>Le cataclysme et ses suites sont naturels. Les intrigues portent sur secours, mémoire, terrain et reconstruction.</x:v>
      </x:c>
      <x:c r="D32" s="13" t="str">
        <x:v>Aucune révélation tardive ne transforme la catastrophe en sabotage de clan.</x:v>
      </x:c>
      <x:c r="E32" s="13" t="str">
        <x:v>Création du projet</x:v>
      </x:c>
      <x:c r="F32" s="13" t="str">
        <x:v>Conception, non implémenté</x:v>
      </x:c>
      <x:c r="G32" s="13" t="str">
        <x:v>Reconstitution documentée V4 — nouvelle rédaction V5</x:v>
      </x:c>
    </x:row>
    <x:row r="33" ht="72" customHeight="1">
      <x:c r="A33" s="14" t="str">
        <x:v>CORE-R28</x:v>
      </x:c>
      <x:c r="B33" s="14" t="str">
        <x:v>Une faute réelle dans O4</x:v>
      </x:c>
      <x:c r="C33" s="14" t="str">
        <x:v>L’ancêtre a réellement attaqué des adversaires privés de capacité de riposte. Le joueur assume seulement ses propres actes et biens actuels.</x:v>
      </x:c>
      <x:c r="D33" s="14" t="str">
        <x:v>Une restitution peut réparer un bénéfice matériel sans prétendre annuler une mort ancienne.</x:v>
      </x:c>
      <x:c r="E33" s="14" t="str">
        <x:v>Création du projet</x:v>
      </x:c>
      <x:c r="F33" s="14" t="str">
        <x:v>Conception, non implémenté</x:v>
      </x:c>
      <x:c r="G33" s="14" t="str">
        <x:v>Reconstitution documentée V4 — nouvelle rédaction V5</x:v>
      </x:c>
    </x:row>
    <x:row r="34" ht="57" customHeight="1">
      <x:c r="A34" s="13" t="str">
        <x:v>CORE-R29</x:v>
      </x:c>
      <x:c r="B34" s="13" t="str">
        <x:v>Mara apparaît après le voyage</x:v>
      </x:c>
      <x:c r="C34" s="13" t="str">
        <x:v>La première rencontre personnelle avec Mara Venn est O5-M19 sur Namarra PLAN13, après Blooded, vaisseau acquis et trajet joué.</x:v>
      </x:c>
      <x:c r="D34" s="13" t="str">
        <x:v>Les scènes d’enfance O5 parlent de coopération sans rencontre humaine personnelle anticipée.</x:v>
      </x:c>
      <x:c r="E34" s="13" t="str">
        <x:v>Création du projet</x:v>
      </x:c>
      <x:c r="F34" s="13" t="str">
        <x:v>Conception, non implémenté</x:v>
      </x:c>
      <x:c r="G34" s="13" t="str">
        <x:v>Reconstitution documentée V4 — nouvelle rédaction V5</x:v>
      </x:c>
    </x:row>
    <x:row r="35" ht="57" customHeight="1">
      <x:c r="A35" s="14" t="str">
        <x:v>CORE-R30</x:v>
      </x:c>
      <x:c r="B35" s="14" t="str">
        <x:v>Le départ de Mara a lieu</x:v>
      </x:c>
      <x:c r="C35" s="14" t="str">
        <x:v>EXP10 dans O5-M24 voit Mara quitter le groupe et embarquer pour sa propre route. Les contacts ultérieurs sont volontaires.</x:v>
      </x:c>
      <x:c r="D35" s="14" t="str">
        <x:v>Son état de compagnon actif est retiré et ses objets restent sa propriété.</x:v>
      </x:c>
      <x:c r="E35" s="14" t="str">
        <x:v>Création du projet</x:v>
      </x:c>
      <x:c r="F35" s="14" t="str">
        <x:v>Conception, non implémenté</x:v>
      </x:c>
      <x:c r="G35" s="14" t="str">
        <x:v>Reconstitution documentée V4 — nouvelle rédaction V5</x:v>
      </x:c>
    </x:row>
    <x:row r="36" ht="57" customHeight="1">
      <x:c r="A36" s="13" t="str">
        <x:v>CORE-R31</x:v>
      </x:c>
      <x:c r="B36" s="13" t="str">
        <x:v>Une seule résidence active</x:v>
      </x:c>
      <x:c r="C36" s="13" t="str">
        <x:v>Plusieurs droits de résidence peuvent être acquis, mais activeResidenceId désigne une seule maison active à la fois.</x:v>
      </x:c>
      <x:c r="D36" s="13" t="str">
        <x:v>Un déménagement transfère les objets et les services ; les maisons inactives ne cumulent pas leurs bonus.</x:v>
      </x:c>
      <x:c r="E36" s="13" t="str">
        <x:v>Création du projet</x:v>
      </x:c>
      <x:c r="F36" s="13" t="str">
        <x:v>Conception, non implémenté</x:v>
      </x:c>
      <x:c r="G36" s="13" t="str">
        <x:v>Reconstitution documentée V4 — nouvelle rédaction V5</x:v>
      </x:c>
    </x:row>
    <x:row r="37" ht="57" customHeight="1">
      <x:c r="A37" s="14" t="str">
        <x:v>CORE-R32</x:v>
      </x:c>
      <x:c r="B37" s="14" t="str">
        <x:v>Quatre types de lieux distincts</x:v>
      </x:c>
      <x:c r="C37" s="14" t="str">
        <x:v>Maison personnelle, vaisseau personnel, vaisseau de clan et base spatiale ont fonctions, droits et stocks séparés.</x:v>
      </x:c>
      <x:c r="D37" s="14" t="str">
        <x:v>Une halte en cabine ne débloque pas une deuxième maison et un amarrage ne donne pas une base au joueur.</x:v>
      </x:c>
      <x:c r="E37" s="14" t="str">
        <x:v>Création du projet</x:v>
      </x:c>
      <x:c r="F37" s="14" t="str">
        <x:v>Conception, non implémenté</x:v>
      </x:c>
      <x:c r="G37" s="14" t="str">
        <x:v>Reconstitution documentée V4 — nouvelle rédaction V5</x:v>
      </x:c>
    </x:row>
    <x:row r="38" ht="72" customHeight="1">
      <x:c r="A38" s="13" t="str">
        <x:v>CORE-R33</x:v>
      </x:c>
      <x:c r="B38" s="13" t="str">
        <x:v>Huit salles initiales personnelles</x:v>
      </x:c>
      <x:c r="C38" s="13" t="str">
        <x:v>Le vaisseau personnel conserve carte, armurerie, archives, forge d’apparence, galerie, infirmerie, arène et sas comme salles distinctes.</x:v>
      </x:c>
      <x:c r="D38" s="13" t="str">
        <x:v>Les interactions demandent d’atteindre la pièce concernée avec des transitions cohérentes.</x:v>
      </x:c>
      <x:c r="E38" s="13" t="str">
        <x:v>Création du projet</x:v>
      </x:c>
      <x:c r="F38" s="13" t="str">
        <x:v>Conception, non implémenté</x:v>
      </x:c>
      <x:c r="G38" s="13" t="str">
        <x:v>Reconstitution documentée V4 — nouvelle rédaction V5</x:v>
      </x:c>
    </x:row>
    <x:row r="39" ht="57" customHeight="1">
      <x:c r="A39" s="14" t="str">
        <x:v>CORE-R34</x:v>
      </x:c>
      <x:c r="B39" s="14" t="str">
        <x:v>Le navire collectif arrive tard</x:v>
      </x:c>
      <x:c r="C39" s="14" t="str">
        <x:v>La Veille Partagée s’acquiert par un projet dédié après Elite, avec inspection, droits, travaux et équipage volontaire.</x:v>
      </x:c>
      <x:c r="D39" s="14" t="str">
        <x:v>Visiter la coque du Chantier des Coques Ouvertes n’écrit pas clanship.owned.</x:v>
      </x:c>
      <x:c r="E39" s="14" t="str">
        <x:v>Création du projet</x:v>
      </x:c>
      <x:c r="F39" s="14" t="str">
        <x:v>Conception, non implémenté</x:v>
      </x:c>
      <x:c r="G39" s="14" t="str">
        <x:v>Reconstitution documentée V4 — nouvelle rédaction V5</x:v>
      </x:c>
    </x:row>
    <x:row r="40" ht="57" customHeight="1">
      <x:c r="A40" s="13" t="str">
        <x:v>CORE-R35</x:v>
      </x:c>
      <x:c r="B40" s="13" t="str">
        <x:v>Capacité réelle du navire collectif</x:v>
      </x:c>
      <x:c r="C40" s="13" t="str">
        <x:v>Les étapes offrent 6, 12 puis 18 autres occupants plus le joueur, soit 7, 13 puis 19 personnes au total.</x:v>
      </x:c>
      <x:c r="D40" s="13" t="str">
        <x:v>Un partenaire multijoueur remplace une place d’occupant et n’est pas ajouté au-dessus de la capacité ouverte.</x:v>
      </x:c>
      <x:c r="E40" s="13" t="str">
        <x:v>Création du projet</x:v>
      </x:c>
      <x:c r="F40" s="13" t="str">
        <x:v>Conception, non implémenté</x:v>
      </x:c>
      <x:c r="G40" s="13" t="str">
        <x:v>Reconstitution documentée V4 — nouvelle rédaction V5</x:v>
      </x:c>
    </x:row>
    <x:row r="41" ht="57" customHeight="1">
      <x:c r="A41" s="14" t="str">
        <x:v>CORE-R36</x:v>
      </x:c>
      <x:c r="B41" s="14" t="str">
        <x:v>Solo viable, coopération future</x:v>
      </x:c>
      <x:c r="C41" s="14" t="str">
        <x:v>Le navire fonctionne avec des PNJ en solo. Le futur mode de 2 à 4 joueurs spécifie rôles, permissions, possessions et déconnexion.</x:v>
      </x:c>
      <x:c r="D41" s="14" t="str">
        <x:v>Aucune bataille hors ligne imposée ne détruit les biens d’un joueur absent.</x:v>
      </x:c>
      <x:c r="E41" s="14" t="str">
        <x:v>Création du projet</x:v>
      </x:c>
      <x:c r="F41" s="14" t="str">
        <x:v>Conception, non implémenté</x:v>
      </x:c>
      <x:c r="G41" s="14" t="str">
        <x:v>Reconstitution documentée V4 — nouvelle rédaction V5</x:v>
      </x:c>
    </x:row>
    <x:row r="42" ht="57" customHeight="1">
      <x:c r="A42" s="13" t="str">
        <x:v>CORE-R37</x:v>
      </x:c>
      <x:c r="B42" s="13" t="str">
        <x:v>Trophées par gestes</x:v>
      </x:c>
      <x:c r="C42" s="13" t="str">
        <x:v>L’atelier comprend manipulation, orientation, lumière, support, récit et exposition avec entrées souris et manette.</x:v>
      </x:c>
      <x:c r="D42" s="13" t="str">
        <x:v>Un compartiment s’ouvre et l’objet change de pose ; le progrès ne repose pas seulement sur lire un paragraphe.</x:v>
      </x:c>
      <x:c r="E42" s="13" t="str">
        <x:v>Création du projet</x:v>
      </x:c>
      <x:c r="F42" s="13" t="str">
        <x:v>Conception, non implémenté</x:v>
      </x:c>
      <x:c r="G42" s="13" t="str">
        <x:v>Reconstitution documentée V4 — nouvelle rédaction V5</x:v>
      </x:c>
    </x:row>
    <x:row r="43" ht="57" customHeight="1">
      <x:c r="A43" s="14" t="str">
        <x:v>CORE-R38</x:v>
      </x:c>
      <x:c r="B43" s="14" t="str">
        <x:v>Trois valeurs d’un trophée</x:v>
      </x:c>
      <x:c r="C43" s="14" t="str">
        <x:v>Présentation matérielle, authenticité du récit et reconnaissance de chasse sont séparées.</x:v>
      </x:c>
      <x:c r="D43" s="14" t="str">
        <x:v>Restaurer un support améliore l’exposition sans inventer une victoire ou effacer une aide.</x:v>
      </x:c>
      <x:c r="E43" s="14" t="str">
        <x:v>Création du projet</x:v>
      </x:c>
      <x:c r="F43" s="14" t="str">
        <x:v>Conception, non implémenté</x:v>
      </x:c>
      <x:c r="G43" s="14" t="str">
        <x:v>Reconstitution documentée V4 — nouvelle rédaction V5</x:v>
      </x:c>
    </x:row>
    <x:row r="44" ht="72" customHeight="1">
      <x:c r="A44" s="13" t="str">
        <x:v>CORE-R39</x:v>
      </x:c>
      <x:c r="B44" s="13" t="str">
        <x:v>Préparation fictive stylisée</x:v>
      </x:c>
      <x:c r="C44" s="13" t="str">
        <x:v>Les opérations sensibles de l’atelier utilisent des gestes et dispositifs fictifs. Le niveau de gore est réglable sans retirer les indices utiles.</x:v>
      </x:c>
      <x:c r="D44" s="13" t="str">
        <x:v>Une version sobre conserve les marques narratives par silhouettes, motifs et lumière.</x:v>
      </x:c>
      <x:c r="E44" s="13" t="str">
        <x:v>Création du projet</x:v>
      </x:c>
      <x:c r="F44" s="13" t="str">
        <x:v>Conception, non implémenté</x:v>
      </x:c>
      <x:c r="G44" s="13" t="str">
        <x:v>Reconstitution documentée V4 — nouvelle rédaction V5</x:v>
      </x:c>
    </x:row>
    <x:row r="45" ht="57" customHeight="1">
      <x:c r="A45" s="14" t="str">
        <x:v>CORE-R40</x:v>
      </x:c>
      <x:c r="B45" s="14" t="str">
        <x:v>Guerre narrative en 2D</x:v>
      </x:c>
      <x:c r="C45" s="14" t="str">
        <x:v>Les missions de conflit utilisent piste, infiltration, chasse, duel, sabotage fictionnel et extraction dans les niveaux du jeu.</x:v>
      </x:c>
      <x:c r="D45" s="14" t="str">
        <x:v>Une réussite modifie le passage, la relation ou l’état de force concerné.</x:v>
      </x:c>
      <x:c r="E45" s="14" t="str">
        <x:v>Création du projet</x:v>
      </x:c>
      <x:c r="F45" s="14" t="str">
        <x:v>Conception, non implémenté</x:v>
      </x:c>
      <x:c r="G45" s="14" t="str">
        <x:v>Reconstitution documentée V4 — nouvelle rédaction V5</x:v>
      </x:c>
    </x:row>
    <x:row r="46" ht="57" customHeight="1">
      <x:c r="A46" s="13" t="str">
        <x:v>CORE-R41</x:v>
      </x:c>
      <x:c r="B46" s="13" t="str">
        <x:v>RTS à forces persistantes</x:v>
      </x:c>
      <x:c r="C46" s="13" t="str">
        <x:v>Les escarmouches commandent des unités identifiées, avec expérience, spécialisation, fatigue et pertes.</x:v>
      </x:c>
      <x:c r="D46" s="13" t="str">
        <x:v>Une structure ouvre une fonction logistique ; elle ne crée pas instantanément des vétérans jetables.</x:v>
      </x:c>
      <x:c r="E46" s="13" t="str">
        <x:v>Création du projet</x:v>
      </x:c>
      <x:c r="F46" s="13" t="str">
        <x:v>Conception, non implémenté</x:v>
      </x:c>
      <x:c r="G46" s="13" t="str">
        <x:v>Reconstitution documentée V4 — nouvelle rédaction V5</x:v>
      </x:c>
    </x:row>
    <x:row r="47" ht="72" customHeight="1">
      <x:c r="A47" s="14" t="str">
        <x:v>CORE-R42</x:v>
      </x:c>
      <x:c r="B47" s="14" t="str">
        <x:v>Conquête par zones reliées</x:v>
      </x:c>
      <x:c r="C47" s="14" t="str">
        <x:v>La carte planétaire possède territoires, routes, ravitaillement et garnisons. Une zone change après résolution effective d’une opération.</x:v>
      </x:c>
      <x:c r="D47" s="14" t="str">
        <x:v>Korthas garde ses 36 zones et ses 70 liaisons au lieu d’un simple compteur de conquête.</x:v>
      </x:c>
      <x:c r="E47" s="14" t="str">
        <x:v>Création du projet</x:v>
      </x:c>
      <x:c r="F47" s="14" t="str">
        <x:v>Conception, non implémenté</x:v>
      </x:c>
      <x:c r="G47" s="14" t="str">
        <x:v>Reconstitution documentée V4 — nouvelle rédaction V5</x:v>
      </x:c>
    </x:row>
    <x:row r="48" ht="57" customHeight="1">
      <x:c r="A48" s="13" t="str">
        <x:v>CORE-R43</x:v>
      </x:c>
      <x:c r="B48" s="13" t="str">
        <x:v>Une transaction par conséquence de guerre</x:v>
      </x:c>
      <x:c r="C48" s="13" t="str">
        <x:v>Héros, RTS et conquête lisent une même opération et appliquent ses résultats une seule fois.</x:v>
      </x:c>
      <x:c r="D48" s="13" t="str">
        <x:v>Une bataille gagnée ne donne pas trois fois le même territoire ou le même trophée.</x:v>
      </x:c>
      <x:c r="E48" s="13" t="str">
        <x:v>Création du projet</x:v>
      </x:c>
      <x:c r="F48" s="13" t="str">
        <x:v>Conception, non implémenté</x:v>
      </x:c>
      <x:c r="G48" s="13" t="str">
        <x:v>Reconstitution documentée V4 — nouvelle rédaction V5</x:v>
      </x:c>
    </x:row>
    <x:row r="49" ht="57" customHeight="1">
      <x:c r="A49" s="14" t="str">
        <x:v>CORE-R44</x:v>
      </x:c>
      <x:c r="B49" s="14" t="str">
        <x:v>Une présence doit être possible</x:v>
      </x:c>
      <x:c r="C49" s="14" t="str">
        <x:v>Les scènes vérifient vie, disponibilité, lieu, invitation et capacité des PNJ ou joueurs concernés.</x:v>
      </x:c>
      <x:c r="D49" s="14" t="str">
        <x:v>Un Elder ne rencontre pas automatiquement Mara si la chronologie ou son état enregistré l’interdit.</x:v>
      </x:c>
      <x:c r="E49" s="14" t="str">
        <x:v>Création du projet</x:v>
      </x:c>
      <x:c r="F49" s="14" t="str">
        <x:v>Conception, non implémenté</x:v>
      </x:c>
      <x:c r="G49" s="14" t="str">
        <x:v>Reconstitution documentée V4 — nouvelle rédaction V5</x:v>
      </x:c>
    </x:row>
    <x:row r="50" ht="72" customHeight="1">
      <x:c r="A50" s="13" t="str">
        <x:v>CORE-R45</x:v>
      </x:c>
      <x:c r="B50" s="13" t="str">
        <x:v>Les communautés sont locales</x:v>
      </x:c>
      <x:c r="C50" s="13" t="str">
        <x:v>Les 15 clans nommés et les 20 communautés appartiennent au projet. Leurs usages ne sont pas présentés comme un code universel établi par la franchise.</x:v>
      </x:c>
      <x:c r="D50" s="13" t="str">
        <x:v>Un duel accepté dans un cercle ne donne pas droit de le provoquer partout.</x:v>
      </x:c>
      <x:c r="E50" s="13" t="str">
        <x:v>Création du projet</x:v>
      </x:c>
      <x:c r="F50" s="13" t="str">
        <x:v>Conception, non implémenté</x:v>
      </x:c>
      <x:c r="G50" s="13" t="str">
        <x:v>Reconstitution documentée V4 — nouvelle rédaction V5</x:v>
      </x:c>
    </x:row>
    <x:row r="51" ht="57" customHeight="1">
      <x:c r="A51" s="14" t="str">
        <x:v>CORE-R46</x:v>
      </x:c>
      <x:c r="B51" s="14" t="str">
        <x:v>Les récompenses restent concrètes</x:v>
      </x:c>
      <x:c r="C51" s="14" t="str">
        <x:v>Accès, objets, connaissances, relations et spécialités ont des conditions et un emplacement ou un état observables.</x:v>
      </x:c>
      <x:c r="D51" s="14" t="str">
        <x:v>Une maison exige sa mission, son respect, son rang et son accès régional, même après une belle scène narrative.</x:v>
      </x:c>
      <x:c r="E51" s="14" t="str">
        <x:v>Création du projet</x:v>
      </x:c>
      <x:c r="F51" s="14" t="str">
        <x:v>Conception, non implémenté</x:v>
      </x:c>
      <x:c r="G51" s="14" t="str">
        <x:v>Reconstitution documentée V4 — nouvelle rédaction V5</x:v>
      </x:c>
    </x:row>
    <x:row r="52" ht="57" customHeight="1">
      <x:c r="A52" s="13" t="str">
        <x:v>CORE-R47</x:v>
      </x:c>
      <x:c r="B52" s="13" t="str">
        <x:v>Le monde se lit en 2D</x:v>
      </x:c>
      <x:c r="C52" s="13" t="str">
        <x:v>Les lieux ont passages, hauteurs, obstacles, plans visuels et interactions positionnées. Les menus servent à préparer ou consulter.</x:v>
      </x:c>
      <x:c r="D52" s="13" t="str">
        <x:v>Une mission de navire demande de traverser ses ponts ; une mission de ville ne se réduit pas à choisir une ligne.</x:v>
      </x:c>
      <x:c r="E52" s="13" t="str">
        <x:v>Création du projet</x:v>
      </x:c>
      <x:c r="F52" s="13" t="str">
        <x:v>Conception, non implémenté</x:v>
      </x:c>
      <x:c r="G52" s="13" t="str">
        <x:v>Reconstitution documentée V4 — nouvelle rédaction V5</x:v>
      </x:c>
    </x:row>
    <x:row r="53" ht="87" customHeight="1">
      <x:c r="A53" s="14" t="str">
        <x:v>CORE-R48</x:v>
      </x:c>
      <x:c r="B53" s="14" t="str">
        <x:v>Statut honnête de la livraison</x:v>
      </x:c>
      <x:c r="C53" s="14" t="str">
        <x:v>Toutes les règles et scènes de ce jeu sont des conceptions non implémentées. Les textes sont une nouvelle rédaction du périmètre documenté, pas des cellules V4 retrouvées à l’identique.</x:v>
      </x:c>
      <x:c r="D53" s="14" t="str">
        <x:v>Chaque fiche porte une provenance ; les références cinéma demandent un contrôle de fidélité dédié avant production.</x:v>
      </x:c>
      <x:c r="E53" s="14" t="str">
        <x:v>Création du projet</x:v>
      </x:c>
      <x:c r="F53" s="14" t="str">
        <x:v>Conception, non implémenté</x:v>
      </x:c>
      <x:c r="G53" s="14" t="str">
        <x:v>Reconstitution documentée V4 — nouvelle rédaction V5</x:v>
      </x:c>
    </x:row>
  </x:sheetData>
  <x:pageMargins left="0.7" right="0.7" top="0.75" bottom="0.75" header="0.3" footer="0.3"/>
  <x:tableParts count="1">
    <x:tablePart xmlns:r="http://schemas.openxmlformats.org/officeDocument/2006/relationships" r:id="R692872061b9c408b"/>
  </x:tableParts>
</x:worksheet>
</file>

<file path=xl/worksheets/sheet2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50" hidden="0" customWidth="1"/>
    <x:col min="6" max="6" width="50" hidden="0" customWidth="1"/>
    <x:col min="7" max="7" width="50" hidden="0" customWidth="1"/>
    <x:col min="8" max="8" width="45" hidden="0" customWidth="1"/>
  </x:cols>
  <x:sheetData>
    <x:row r="1">
      <x:c r="A1" s="2"/>
      <x:c r="B1" s="2"/>
      <x:c r="C1" s="2"/>
      <x:c r="D1" s="2"/>
      <x:c r="E1" s="2"/>
      <x:c r="F1" s="2"/>
    </x:row>
    <x:row r="2" ht="31" customHeight="1">
      <x:c r="A2" s="3" t="str">
        <x:v>Rangs et fonctions</x:v>
      </x:c>
      <x:c r="B2" s="3"/>
      <x:c r="C2" s="3"/>
      <x:c r="D2" s="3"/>
      <x:c r="E2" s="3"/>
      <x:c r="F2" s="3"/>
    </x:row>
    <x:row r="3">
      <x:c r="A3" s="4"/>
      <x:c r="B3" s="4"/>
      <x:c r="C3" s="4"/>
      <x:c r="D3" s="4"/>
      <x:c r="E3" s="4"/>
      <x:c r="F3" s="4"/>
    </x:row>
    <x:row r="4">
      <x:c r="A4" s="2" t="str">
        <x:v>Histoire · 16 fiches · Lecture intégrale dans « Lire Histoire » ou le lecteur HTML.</x:v>
      </x:c>
      <x:c r="B4" s="2"/>
      <x:c r="C4" s="2"/>
      <x:c r="D4" s="2"/>
      <x:c r="E4" s="2"/>
      <x:c r="F4" s="2"/>
    </x:row>
    <x:row r="5" ht="48" customHeight="1">
      <x:c r="A5" s="10" t="str">
        <x:v>Identifiant</x:v>
      </x:c>
      <x:c r="B5" s="11" t="str">
        <x:v>Nom</x:v>
      </x:c>
      <x:c r="C5" s="11" t="str">
        <x:v>Nature</x:v>
      </x:c>
      <x:c r="D5" s="11" t="str">
        <x:v>Ordre</x:v>
      </x:c>
      <x:c r="E5" s="11" t="str">
        <x:v>Condition</x:v>
      </x:c>
      <x:c r="F5" s="11" t="str">
        <x:v>Fonctions</x:v>
      </x:c>
      <x:c r="G5" s="11" t="str">
        <x:v>Limites</x:v>
      </x:c>
      <x:c r="H5" s="12" t="str">
        <x:v>Provenance</x:v>
      </x:c>
    </x:row>
    <x:row r="6" ht="44" customHeight="1">
      <x:c r="A6" s="13" t="str">
        <x:v>RANK-01</x:v>
      </x:c>
      <x:c r="B6" s="13" t="str">
        <x:v>Youngling</x:v>
      </x:c>
      <x:c r="C6" s="13" t="str">
        <x:v>Rang</x:v>
      </x:c>
      <x:c r="D6" s="16" t="n">
        <x:v>1</x:v>
      </x:c>
      <x:c r="E6" s="13" t="str">
        <x:v>Début de partie et apprentissage de la cohorte.</x:v>
      </x:c>
      <x:c r="F6" s="13" t="str">
        <x:v>Prologue, gestes simples, ville et pistes d’exercice du Homeworld.</x:v>
      </x:c>
      <x:c r="G6" s="13" t="str">
        <x:v>Aucun voyage interstellaire ; pas d’autorité de clan.</x:v>
      </x:c>
      <x:c r="H6" s="13" t="str">
        <x:v>Reconstitution documentée V4 — nouvelle rédaction V5</x:v>
      </x:c>
    </x:row>
    <x:row r="7" ht="44" customHeight="1">
      <x:c r="A7" s="14" t="str">
        <x:v>RANK-02</x:v>
      </x:c>
      <x:c r="B7" s="14" t="str">
        <x:v>Unblooded</x:v>
      </x:c>
      <x:c r="C7" s="14" t="str">
        <x:v>Rang</x:v>
      </x:c>
      <x:c r="D7" s="17" t="n">
        <x:v>2</x:v>
      </x:c>
      <x:c r="E7" s="14" t="str">
        <x:v>R2-M006 après apprentissages communs validés.</x:v>
      </x:c>
      <x:c r="F7" s="14" t="str">
        <x:v>Formation masque, camouflage, lames, combistick, speargun, mines et medicomp.</x:v>
      </x:c>
      <x:c r="G7" s="14" t="str">
        <x:v>L’équipement doit être réellement reçu et appris ; aucune reine de promotion à ce stade.</x:v>
      </x:c>
      <x:c r="H7" s="14" t="str">
        <x:v>Reconstitution documentée V4 — nouvelle rédaction V5</x:v>
      </x:c>
    </x:row>
    <x:row r="8" ht="44" customHeight="1">
      <x:c r="A8" s="13" t="str">
        <x:v>RANK-03</x:v>
      </x:c>
      <x:c r="B8" s="13" t="str">
        <x:v>Young Blood</x:v>
      </x:c>
      <x:c r="C8" s="13" t="str">
        <x:v>Rang</x:v>
      </x:c>
      <x:c r="D8" s="16" t="n">
        <x:v>3</x:v>
      </x:c>
      <x:c r="E8" s="13" t="str">
        <x:v>R2-M015 après formation et circuit local.</x:v>
      </x:c>
      <x:c r="F8" s="13" t="str">
        <x:v>Préparation de triade, Temple des Trois Ombres et Quatza-Rij partagé.</x:v>
      </x:c>
      <x:c r="G8" s="13" t="str">
        <x:v>Les armes énergétiques sont exclues de cette configuration de rite ; retour nécessaire.</x:v>
      </x:c>
      <x:c r="H8" s="13" t="str">
        <x:v>Reconstitution documentée V4 — nouvelle rédaction V5</x:v>
      </x:c>
    </x:row>
    <x:row r="9" ht="44" customHeight="1">
      <x:c r="A9" s="14" t="str">
        <x:v>RANK-04</x:v>
      </x:c>
      <x:c r="B9" s="14" t="str">
        <x:v>Blooded</x:v>
      </x:c>
      <x:c r="C9" s="14" t="str">
        <x:v>Rang</x:v>
      </x:c>
      <x:c r="D9" s="17" t="n">
        <x:v>4</x:v>
      </x:c>
      <x:c r="E9" s="14" t="str">
        <x:v>R2-M020 après rite réussi et retour de reconnaissance.</x:v>
      </x:c>
      <x:c r="F9" s="14" t="str">
        <x:v>Acquisition du vaisseau, voyages joués, première reine et accès possible à Adjutant.</x:v>
      </x:c>
      <x:c r="G9" s="14" t="str">
        <x:v>Le rang ne donne pas à lui seul la propriété d’une coque ou l’arrivée sur une planète.</x:v>
      </x:c>
      <x:c r="H9" s="14" t="str">
        <x:v>Reconstitution documentée V4 — nouvelle rédaction V5</x:v>
      </x:c>
    </x:row>
    <x:row r="10" ht="57" customHeight="1">
      <x:c r="A10" s="13" t="str">
        <x:v>RANK-05</x:v>
      </x:c>
      <x:c r="B10" s="13" t="str">
        <x:v>Elite</x:v>
      </x:c>
      <x:c r="C10" s="13" t="str">
        <x:v>Rang</x:v>
      </x:c>
      <x:c r="D10" s="16" t="n">
        <x:v>5</x:v>
      </x:c>
      <x:c r="E10" s="13" t="str">
        <x:v>R2-M043 après Quatza-Rij solitaire et retour.</x:v>
      </x:c>
      <x:c r="F10" s="13" t="str">
        <x:v>Fins de voies, maîtrise, projet tardif de navire collectif et activités avancées.</x:v>
      </x:c>
      <x:c r="G10" s="13" t="str">
        <x:v>Warp et guerre restent facultatifs ; aucune fin ne recrute tous les compagnons automatiquement.</x:v>
      </x:c>
      <x:c r="H10" s="13" t="str">
        <x:v>Reconstitution documentée V4 — nouvelle rédaction V5</x:v>
      </x:c>
    </x:row>
    <x:row r="11" ht="44" customHeight="1">
      <x:c r="A11" s="14" t="str">
        <x:v>RANK-06</x:v>
      </x:c>
      <x:c r="B11" s="14" t="str">
        <x:v>Elder</x:v>
      </x:c>
      <x:c r="C11" s="14" t="str">
        <x:v>Rang</x:v>
      </x:c>
      <x:c r="D11" s="17" t="n">
        <x:v>6</x:v>
      </x:c>
      <x:c r="E11" s="14" t="str">
        <x:v>R2-M051 après transmission et jugement observés.</x:v>
      </x:c>
      <x:c r="F11" s="14" t="str">
        <x:v>Mentorat, activités de conseil situées et prolongements des fins.</x:v>
      </x:c>
      <x:c r="G11" s="14" t="str">
        <x:v>Le rang ne donne pas une autorité illimitée sur tous les clans.</x:v>
      </x:c>
      <x:c r="H11" s="14" t="str">
        <x:v>Reconstitution documentée V4 — nouvelle rédaction V5</x:v>
      </x:c>
    </x:row>
    <x:row r="12" ht="44" customHeight="1">
      <x:c r="A12" s="13" t="str">
        <x:v>RANK-07</x:v>
      </x:c>
      <x:c r="B12" s="13" t="str">
        <x:v>Ancient</x:v>
      </x:c>
      <x:c r="C12" s="13" t="str">
        <x:v>Rang</x:v>
      </x:c>
      <x:c r="D12" s="16" t="n">
        <x:v>7</x:v>
      </x:c>
      <x:c r="E12" s="13" t="str">
        <x:v>R2-M056 après longue mémoire et transmission validées.</x:v>
      </x:c>
      <x:c r="F12" s="13" t="str">
        <x:v>Prolongements de mémoire, nouvelles générations et parcours du mausolée.</x:v>
      </x:c>
      <x:c r="G12" s="13" t="str">
        <x:v>Les morts, absences, prêts et fins antérieures restent conservés.</x:v>
      </x:c>
      <x:c r="H12" s="13" t="str">
        <x:v>Reconstitution documentée V4 — nouvelle rédaction V5</x:v>
      </x:c>
    </x:row>
    <x:row r="13" ht="44" customHeight="1">
      <x:c r="A13" s="14" t="str">
        <x:v>RANK-08</x:v>
      </x:c>
      <x:c r="B13" s="14" t="str">
        <x:v>Adjutant</x:v>
      </x:c>
      <x:c r="C13" s="14" t="str">
        <x:v>Fonction du joueur</x:v>
      </x:c>
      <x:c r="D13" s="17" t="n">
        <x:v>0</x:v>
      </x:c>
      <x:c r="E13" s="14" t="str">
        <x:v>Blooded ; essai R2-M028 réussi ; acceptation R2-M029.</x:v>
      </x:c>
      <x:c r="F13" s="14" t="str">
        <x:v>Coordination bornée et condition de nouveau départ Warp.</x:v>
      </x:c>
      <x:c r="G13" s="14" t="str">
        <x:v>Pas un grade, pas un PNJ ; la fonction peut être différée sans bloquer Elite.</x:v>
      </x:c>
      <x:c r="H13" s="14" t="str">
        <x:v>Reconstitution documentée V4 — nouvelle rédaction V5</x:v>
      </x:c>
    </x:row>
    <x:row r="14" ht="44" customHeight="1">
      <x:c r="A14" s="13" t="str">
        <x:v>RANK-09</x:v>
      </x:c>
      <x:c r="B14" s="13" t="str">
        <x:v>Chef de triade</x:v>
      </x:c>
      <x:c r="C14" s="13" t="str">
        <x:v>Rôle de mission</x:v>
      </x:c>
      <x:c r="D14" s="16" t="n">
        <x:v>0</x:v>
      </x:c>
      <x:c r="E14" s="13" t="str">
        <x:v>Désignation acceptée dans une triade préparée.</x:v>
      </x:c>
      <x:c r="F14" s="13" t="str">
        <x:v>Donner des signaux et coordonner une phase du rite.</x:v>
      </x:c>
      <x:c r="G14" s="13" t="str">
        <x:v>Le rôle peut circuler entre phases ; il ne remplace pas le rang des partenaires.</x:v>
      </x:c>
      <x:c r="H14" s="13" t="str">
        <x:v>Reconstitution documentée V4 — nouvelle rédaction V5</x:v>
      </x:c>
    </x:row>
    <x:row r="15" ht="44" customHeight="1">
      <x:c r="A15" s="14" t="str">
        <x:v>RANK-10</x:v>
      </x:c>
      <x:c r="B15" s="14" t="str">
        <x:v>Pisteur de triade</x:v>
      </x:c>
      <x:c r="C15" s="14" t="str">
        <x:v>Rôle de mission</x:v>
      </x:c>
      <x:c r="D15" s="17" t="n">
        <x:v>0</x:v>
      </x:c>
      <x:c r="E15" s="14" t="str">
        <x:v>Compétence et disponibilité dans l’opération.</x:v>
      </x:c>
      <x:c r="F15" s="14" t="str">
        <x:v>Lire les traces, ouvrir l’approche et signaler une route de repli.</x:v>
      </x:c>
      <x:c r="G15" s="14" t="str">
        <x:v>L’aide est reconnue sans attribuer automatiquement le coup final.</x:v>
      </x:c>
      <x:c r="H15" s="14" t="str">
        <x:v>Reconstitution documentée V4 — nouvelle rédaction V5</x:v>
      </x:c>
    </x:row>
    <x:row r="16" ht="44" customHeight="1">
      <x:c r="A16" s="13" t="str">
        <x:v>RANK-11</x:v>
      </x:c>
      <x:c r="B16" s="13" t="str">
        <x:v>Gardien du retour</x:v>
      </x:c>
      <x:c r="C16" s="13" t="str">
        <x:v>Rôle de mission</x:v>
      </x:c>
      <x:c r="D16" s="16" t="n">
        <x:v>0</x:v>
      </x:c>
      <x:c r="E16" s="13" t="str">
        <x:v>Équipe formée et voie d’extraction prévue.</x:v>
      </x:c>
      <x:c r="F16" s="13" t="str">
        <x:v>Maintenir un accès, suivre les absents et coordonner une récupération.</x:v>
      </x:c>
      <x:c r="G16" s="13" t="str">
        <x:v>Aucun pouvoir de résurrection ou de téléportation des partenaires.</x:v>
      </x:c>
      <x:c r="H16" s="13" t="str">
        <x:v>Reconstitution documentée V4 — nouvelle rédaction V5</x:v>
      </x:c>
    </x:row>
    <x:row r="17" ht="57" customHeight="1">
      <x:c r="A17" s="14" t="str">
        <x:v>RANK-12</x:v>
      </x:c>
      <x:c r="B17" s="14" t="str">
        <x:v>Enforcer</x:v>
      </x:c>
      <x:c r="C17" s="14" t="str">
        <x:v>Fonction située</x:v>
      </x:c>
      <x:c r="D17" s="17" t="n">
        <x:v>0</x:v>
      </x:c>
      <x:c r="E17" s="14" t="str">
        <x:v>Mandat de clan ou intrigue spécifique vérifié.</x:v>
      </x:c>
      <x:c r="F17" s="14" t="str">
        <x:v>Enquête, intervention et escorte dans un périmètre donné.</x:v>
      </x:c>
      <x:c r="G17" s="14" t="str">
        <x:v>Ne devient pas une police universelle de tout Yautja ni une promotion automatique du joueur.</x:v>
      </x:c>
      <x:c r="H17" s="14" t="str">
        <x:v>Reconstitution documentée V4 — nouvelle rédaction V5</x:v>
      </x:c>
    </x:row>
    <x:row r="18" ht="44" customHeight="1">
      <x:c r="A18" s="13" t="str">
        <x:v>RANK-13</x:v>
      </x:c>
      <x:c r="B18" s="13" t="str">
        <x:v>Responsable du navire</x:v>
      </x:c>
      <x:c r="C18" s="13" t="str">
        <x:v>Fonction de gestion</x:v>
      </x:c>
      <x:c r="D18" s="16" t="n">
        <x:v>0</x:v>
      </x:c>
      <x:c r="E18" s="13" t="str">
        <x:v>Droits et responsabilités acceptés sur un navire réellement acquis.</x:v>
      </x:c>
      <x:c r="F18" s="13" t="str">
        <x:v>Préparer route, équipage, entretien et missions collectives.</x:v>
      </x:c>
      <x:c r="G18" s="13" t="str">
        <x:v>Respect des propriétaires, capacités et permissions de chacun.</x:v>
      </x:c>
      <x:c r="H18" s="13" t="str">
        <x:v>Reconstitution documentée V4 — nouvelle rédaction V5</x:v>
      </x:c>
    </x:row>
    <x:row r="19" ht="44" customHeight="1">
      <x:c r="A19" s="14" t="str">
        <x:v>RANK-14</x:v>
      </x:c>
      <x:c r="B19" s="14" t="str">
        <x:v>Gardien des trophées</x:v>
      </x:c>
      <x:c r="C19" s="14" t="str">
        <x:v>Fonction d’atelier</x:v>
      </x:c>
      <x:c r="D19" s="17" t="n">
        <x:v>0</x:v>
      </x:c>
      <x:c r="E19" s="14" t="str">
        <x:v>Compétence d’inspection et droits sur les objets confiés.</x:v>
      </x:c>
      <x:c r="F19" s="14" t="str">
        <x:v>Conservation, exposition, restitution et récits fondés sur les traces.</x:v>
      </x:c>
      <x:c r="G19" s="14" t="str">
        <x:v>La garde ne transfère pas la propriété ni le mérite de chasse.</x:v>
      </x:c>
      <x:c r="H19" s="14" t="str">
        <x:v>Reconstitution documentée V4 — nouvelle rédaction V5</x:v>
      </x:c>
    </x:row>
    <x:row r="20" ht="44" customHeight="1">
      <x:c r="A20" s="13" t="str">
        <x:v>RANK-15</x:v>
      </x:c>
      <x:c r="B20" s="13" t="str">
        <x:v>Mentor de cohorte</x:v>
      </x:c>
      <x:c r="C20" s="13" t="str">
        <x:v>Fonction de transmission</x:v>
      </x:c>
      <x:c r="D20" s="16" t="n">
        <x:v>0</x:v>
      </x:c>
      <x:c r="E20" s="13" t="str">
        <x:v>Aptitude observée et élèves volontaires.</x:v>
      </x:c>
      <x:c r="F20" s="13" t="str">
        <x:v>Préparer exercices, retours et progression individuelle.</x:v>
      </x:c>
      <x:c r="G20" s="13" t="str">
        <x:v>Ne décide pas à la place de chaque élève ni ne copie sa propre histoire sur eux.</x:v>
      </x:c>
      <x:c r="H20" s="13" t="str">
        <x:v>Reconstitution documentée V4 — nouvelle rédaction V5</x:v>
      </x:c>
    </x:row>
    <x:row r="21" ht="44" customHeight="1">
      <x:c r="A21" s="14" t="str">
        <x:v>RANK-16</x:v>
      </x:c>
      <x:c r="B21" s="14" t="str">
        <x:v>Gardien d’une halte</x:v>
      </x:c>
      <x:c r="C21" s="14" t="str">
        <x:v>Fonction locale</x:v>
      </x:c>
      <x:c r="D21" s="17" t="n">
        <x:v>0</x:v>
      </x:c>
      <x:c r="E21" s="14" t="str">
        <x:v>Accord de la communauté et lieu effectivement ouvert.</x:v>
      </x:c>
      <x:c r="F21" s="14" t="str">
        <x:v>Accueillir, entretenir les accès et orienter vers des services réels.</x:v>
      </x:c>
      <x:c r="G21" s="14" t="str">
        <x:v>Pas de seconde résidence active ni d’autorité sur toutes les maisons du secteur.</x:v>
      </x:c>
      <x:c r="H21" s="14" t="str">
        <x:v>Reconstitution documentée V4 — nouvelle rédaction V5</x:v>
      </x:c>
    </x:row>
  </x:sheetData>
  <x:pageMargins left="0.7" right="0.7" top="0.75" bottom="0.75" header="0.3" footer="0.3"/>
  <x:tableParts count="1">
    <x:tablePart xmlns:r="http://schemas.openxmlformats.org/officeDocument/2006/relationships" r:id="Ra7cf747ad1f243ed"/>
  </x:tableParts>
</x:worksheet>
</file>

<file path=xl/worksheets/sheet2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45" hidden="0" customWidth="1"/>
  </x:cols>
  <x:sheetData>
    <x:row r="1">
      <x:c r="A1" s="2"/>
      <x:c r="B1" s="2"/>
      <x:c r="C1" s="2"/>
      <x:c r="D1" s="2"/>
      <x:c r="E1" s="2"/>
      <x:c r="F1" s="2"/>
    </x:row>
    <x:row r="2" ht="31" customHeight="1">
      <x:c r="A2" s="3" t="str">
        <x:v>Interactions des voies</x:v>
      </x:c>
      <x:c r="B2" s="3"/>
      <x:c r="C2" s="3"/>
      <x:c r="D2" s="3"/>
      <x:c r="E2" s="3"/>
      <x:c r="F2" s="3"/>
    </x:row>
    <x:row r="3">
      <x:c r="A3" s="4"/>
      <x:c r="B3" s="4"/>
      <x:c r="C3" s="4"/>
      <x:c r="D3" s="4"/>
      <x:c r="E3" s="4"/>
      <x:c r="F3" s="4"/>
    </x:row>
    <x:row r="4">
      <x:c r="A4" s="2" t="str">
        <x:v>Histoire · 60 fiches · Lecture intégrale dans « Lire Histoire » ou le lecteur HTML.</x:v>
      </x:c>
      <x:c r="B4" s="2"/>
      <x:c r="C4" s="2"/>
      <x:c r="D4" s="2"/>
      <x:c r="E4" s="2"/>
      <x:c r="F4" s="2"/>
    </x:row>
    <x:row r="5" ht="48" customHeight="1">
      <x:c r="A5" s="10" t="str">
        <x:v>Identifiant</x:v>
      </x:c>
      <x:c r="B5" s="11" t="str">
        <x:v>Titre</x:v>
      </x:c>
      <x:c r="C5" s="11" t="str">
        <x:v>Voie</x:v>
      </x:c>
      <x:c r="D5" s="11" t="str">
        <x:v>Déclencheur</x:v>
      </x:c>
      <x:c r="E5" s="11" t="str">
        <x:v>Lieu</x:v>
      </x:c>
      <x:c r="F5" s="11" t="str">
        <x:v>Interaction 2D</x:v>
      </x:c>
      <x:c r="G5" s="11" t="str">
        <x:v>Choix</x:v>
      </x:c>
      <x:c r="H5" s="11" t="str">
        <x:v>État à la sortie</x:v>
      </x:c>
      <x:c r="I5" s="12" t="str">
        <x:v>Provenance</x:v>
      </x:c>
    </x:row>
    <x:row r="6" ht="72" customHeight="1">
      <x:c r="A6" s="13" t="str">
        <x:v>O1-I01</x:v>
      </x:c>
      <x:c r="B6" s="13" t="str">
        <x:v>La corde que Ruun garde</x:v>
      </x:c>
      <x:c r="C6" s="13" t="str">
        <x:v>O1</x:v>
      </x:c>
      <x:c r="D6" s="13" t="str">
        <x:v>Après O1-M01</x:v>
      </x:c>
      <x:c r="E6" s="13" t="str">
        <x:v>Cour d’exercice</x:v>
      </x:c>
      <x:c r="F6" s="13" t="str">
        <x:v>Ruun enroule la corde utilisée et laisse le joueur toucher le nœud qu’il a tenu. Le geste rappelle une aide réelle ou une proposition refusée.</x:v>
      </x:c>
      <x:c r="G6" s="13" t="str">
        <x:v>Remercier, expliquer son autre route ou rester silencieux.</x:v>
      </x:c>
      <x:c r="H6" s="13" t="str">
        <x:v>La confiance fraternelle réagit au souvenir précis du premier obstacle.</x:v>
      </x:c>
      <x:c r="I6" s="13" t="str">
        <x:v>Reconstitution documentée V4 — nouvelle rédaction V5</x:v>
      </x:c>
    </x:row>
    <x:row r="7" ht="57" customHeight="1">
      <x:c r="A7" s="14" t="str">
        <x:v>O1-I02</x:v>
      </x:c>
      <x:c r="B7" s="14" t="str">
        <x:v>Le bol chez Dhera</x:v>
      </x:c>
      <x:c r="C7" s="14" t="str">
        <x:v>O1</x:v>
      </x:c>
      <x:c r="D7" s="14" t="str">
        <x:v>Après O1-M06</x:v>
      </x:c>
      <x:c r="E7" s="14" t="str">
        <x:v>Refuge temporaire</x:v>
      </x:c>
      <x:c r="F7" s="14" t="str">
        <x:v>Dhera pose deux bols et attend que le joueur choisisse une place. Une couche reste visible derrière le paravent.</x:v>
      </x:c>
      <x:c r="G7" s="14" t="str">
        <x:v>Accepter le repas ou prendre une ration pour dehors.</x:v>
      </x:c>
      <x:c r="H7" s="14" t="str">
        <x:v>Le refuge demeure proposé sans être confondu avec une résidence déverrouillée.</x:v>
      </x:c>
      <x:c r="I7" s="14" t="str">
        <x:v>Reconstitution documentée V4 — nouvelle rédaction V5</x:v>
      </x:c>
    </x:row>
    <x:row r="8" ht="72" customHeight="1">
      <x:c r="A8" s="13" t="str">
        <x:v>O1-I03</x:v>
      </x:c>
      <x:c r="B8" s="13" t="str">
        <x:v>Le garde qui détourne les yeux</x:v>
      </x:c>
      <x:c r="C8" s="13" t="str">
        <x:v>O1</x:v>
      </x:c>
      <x:c r="D8" s="13" t="str">
        <x:v>Après O1-M10</x:v>
      </x:c>
      <x:c r="E8" s="13" t="str">
        <x:v>Entrée de carrière</x:v>
      </x:c>
      <x:c r="F8" s="13" t="str">
        <x:v>Le garde impliqué dans le piège voit le câble conservé au côté du joueur et change sa ronde. Le joueur peut comparer cette réaction aux témoignages.</x:v>
      </x:c>
      <x:c r="G8" s="13" t="str">
        <x:v>Observer ou demander une explication en présence d’un tiers.</x:v>
      </x:c>
      <x:c r="H8" s="13" t="str">
        <x:v>Une réaction suspecte n’est pas convertie à elle seule en preuve de l’intention de Varek.</x:v>
      </x:c>
      <x:c r="I8" s="13" t="str">
        <x:v>Reconstitution documentée V4 — nouvelle rédaction V5</x:v>
      </x:c>
    </x:row>
    <x:row r="9" ht="57" customHeight="1">
      <x:c r="A9" s="14" t="str">
        <x:v>O1-I04</x:v>
      </x:c>
      <x:c r="B9" s="14" t="str">
        <x:v>La manche sans père</x:v>
      </x:c>
      <x:c r="C9" s="14" t="str">
        <x:v>O1</x:v>
      </x:c>
      <x:c r="D9" s="14" t="str">
        <x:v>Après O1-M12</x:v>
      </x:c>
      <x:c r="E9" s="14" t="str">
        <x:v>Arène d’exercice</x:v>
      </x:c>
      <x:c r="F9" s="14" t="str">
        <x:v>Ruun invite à une manche pendant l’absence de Varek. Son premier salut est différent de celui exigé au foyer.</x:v>
      </x:c>
      <x:c r="G9" s="14" t="str">
        <x:v>Répondre par le salut familial ou celui de la cohorte.</x:v>
      </x:c>
      <x:c r="H9" s="14" t="str">
        <x:v>Le lien peut se construire avec ses propres signes.</x:v>
      </x:c>
      <x:c r="I9" s="14" t="str">
        <x:v>Reconstitution documentée V4 — nouvelle rédaction V5</x:v>
      </x:c>
    </x:row>
    <x:row r="10" ht="57" customHeight="1">
      <x:c r="A10" s="13" t="str">
        <x:v>O1-I05</x:v>
      </x:c>
      <x:c r="B10" s="13" t="str">
        <x:v>Le seuil après l’agression</x:v>
      </x:c>
      <x:c r="C10" s="13" t="str">
        <x:v>O1</x:v>
      </x:c>
      <x:c r="D10" s="13" t="str">
        <x:v>Après O1-M15</x:v>
      </x:c>
      <x:c r="E10" s="13" t="str">
        <x:v>Poste de témoins</x:v>
      </x:c>
      <x:c r="F10" s="13" t="str">
        <x:v>Une garde ouvre la porte avant que le joueur arrive. Le passage rappelle l’issue atteinte pendant la poursuite.</x:v>
      </x:c>
      <x:c r="G10" s="13" t="str">
        <x:v>Entrer pour raconter ou continuer après un signe.</x:v>
      </x:c>
      <x:c r="H10" s="13" t="str">
        <x:v>Les habitants reconnaissent une expérience située sans exiger de la revivre à chaque visite.</x:v>
      </x:c>
      <x:c r="I10" s="13" t="str">
        <x:v>Reconstitution documentée V4 — nouvelle rédaction V5</x:v>
      </x:c>
    </x:row>
    <x:row r="11" ht="72" customHeight="1">
      <x:c r="A11" s="14" t="str">
        <x:v>O1-I06</x:v>
      </x:c>
      <x:c r="B11" s="14" t="str">
        <x:v>La place pour une lame</x:v>
      </x:c>
      <x:c r="C11" s="14" t="str">
        <x:v>O1</x:v>
      </x:c>
      <x:c r="D11" s="14" t="str">
        <x:v>Après O1-M16</x:v>
      </x:c>
      <x:c r="E11" s="14" t="str">
        <x:v>Atelier de maison</x:v>
      </x:c>
      <x:c r="F11" s="14" t="str">
        <x:v>Un support peut accueillir la lame de Varek seulement si sa garde appartient encore au joueur. Sinon, un relevé autorisé est proposé.</x:v>
      </x:c>
      <x:c r="G11" s="14" t="str">
        <x:v>Exposer la preuve, la ranger ou laisser la niche vide.</x:v>
      </x:c>
      <x:c r="H11" s="14" t="str">
        <x:v>La galerie respecte l’objet unique et le choix de rendre publique cette histoire.</x:v>
      </x:c>
      <x:c r="I11" s="14" t="str">
        <x:v>Reconstitution documentée V4 — nouvelle rédaction V5</x:v>
      </x:c>
    </x:row>
    <x:row r="12" ht="57" customHeight="1">
      <x:c r="A12" s="13" t="str">
        <x:v>O1-I07</x:v>
      </x:c>
      <x:c r="B12" s="13" t="str">
        <x:v>Une lettre du frère</x:v>
      </x:c>
      <x:c r="C12" s="13" t="str">
        <x:v>O1</x:v>
      </x:c>
      <x:c r="D12" s="13" t="str">
        <x:v>Après Blooded et départ réel</x:v>
      </x:c>
      <x:c r="E12" s="13" t="str">
        <x:v>Archives du vaisseau</x:v>
      </x:c>
      <x:c r="F12" s="13" t="str">
        <x:v>Le joueur ouvre une petite plaque de message et reconnaît le signe de Ruun. L’adresse dépend du lien accepté avant départ.</x:v>
      </x:c>
      <x:c r="G12" s="13" t="str">
        <x:v>Répondre avec une destination ou envoyer seulement des nouvelles.</x:v>
      </x:c>
      <x:c r="H12" s="13" t="str">
        <x:v>Le frère garde la liberté de venir et ses engagements locaux.</x:v>
      </x:c>
      <x:c r="I12" s="13" t="str">
        <x:v>Reconstitution documentée V4 — nouvelle rédaction V5</x:v>
      </x:c>
    </x:row>
    <x:row r="13" ht="57" customHeight="1">
      <x:c r="A13" s="14" t="str">
        <x:v>O1-I08</x:v>
      </x:c>
      <x:c r="B13" s="14" t="str">
        <x:v>Varek devant la nouvelle porte</x:v>
      </x:c>
      <x:c r="C13" s="14" t="str">
        <x:v>O1</x:v>
      </x:c>
      <x:c r="D13" s="14" t="str">
        <x:v>Après Elite, si Varek vivant et visite autorisée</x:v>
      </x:c>
      <x:c r="E13" s="14" t="str">
        <x:v>Résidence active</x:v>
      </x:c>
      <x:c r="F13" s="14" t="str">
        <x:v>Varek attend dehors ; il ne traverse pas automatiquement le seuil. Le joueur peut le voir par la fenêtre avant d’ouvrir.</x:v>
      </x:c>
      <x:c r="G13" s="14" t="str">
        <x:v>Accorder une rencontre courte, parler dehors ou refuser la visite.</x:v>
      </x:c>
      <x:c r="H13" s="14" t="str">
        <x:v>Le droit d’habiter du joueur n’est pas annulé par l’autorité familiale.</x:v>
      </x:c>
      <x:c r="I13" s="14" t="str">
        <x:v>Reconstitution documentée V4 — nouvelle rédaction V5</x:v>
      </x:c>
    </x:row>
    <x:row r="14" ht="57" customHeight="1">
      <x:c r="A14" s="13" t="str">
        <x:v>O1-I09</x:v>
      </x:c>
      <x:c r="B14" s="13" t="str">
        <x:v>Une place réservée à Dhera</x:v>
      </x:c>
      <x:c r="C14" s="13" t="str">
        <x:v>O1</x:v>
      </x:c>
      <x:c r="D14" s="13" t="str">
        <x:v>Après fin O1</x:v>
      </x:c>
      <x:c r="E14" s="13" t="str">
        <x:v>Lieu de transmission</x:v>
      </x:c>
      <x:c r="F14" s="13" t="str">
        <x:v>Le joueur ajuste un siège ou un point d’observation pour Dhera, selon sa présence réelle. Elle peut préférer rester avec les élèves.</x:v>
      </x:c>
      <x:c r="G14" s="13" t="str">
        <x:v>Laisser le choix de sa place.</x:v>
      </x:c>
      <x:c r="H14" s="13" t="str">
        <x:v>La gratitude se traduit par une possibilité offerte, sans imposer un rôle de figure cérémonielle.</x:v>
      </x:c>
      <x:c r="I14" s="13" t="str">
        <x:v>Reconstitution documentée V4 — nouvelle rédaction V5</x:v>
      </x:c>
    </x:row>
    <x:row r="15" ht="57" customHeight="1">
      <x:c r="A15" s="14" t="str">
        <x:v>O1-I10</x:v>
      </x:c>
      <x:c r="B15" s="14" t="str">
        <x:v>Le signe de la nouvelle cohorte</x:v>
      </x:c>
      <x:c r="C15" s="14" t="str">
        <x:v>O1</x:v>
      </x:c>
      <x:c r="D15" s="14" t="str">
        <x:v>Après O1-M35</x:v>
      </x:c>
      <x:c r="E15" s="14" t="str">
        <x:v>Cour ou navire accessible</x:v>
      </x:c>
      <x:c r="F15" s="14" t="str">
        <x:v>Un élève montre une variation de la marque transmise. Le joueur voit ce qui a été conservé et ce qui a changé.</x:v>
      </x:c>
      <x:c r="G15" s="14" t="str">
        <x:v>Reconnaître la variation ou demander son histoire.</x:v>
      </x:c>
      <x:c r="H15" s="14" t="str">
        <x:v>La transmission prolonge la fin choisie et ne recrée pas la hiérarchie subie dans l’enfance.</x:v>
      </x:c>
      <x:c r="I15" s="14" t="str">
        <x:v>Reconstitution documentée V4 — nouvelle rédaction V5</x:v>
      </x:c>
    </x:row>
    <x:row r="16" ht="57" customHeight="1">
      <x:c r="A16" s="13" t="str">
        <x:v>O2-I01</x:v>
      </x:c>
      <x:c r="B16" s="13" t="str">
        <x:v>Sael époussette le support</x:v>
      </x:c>
      <x:c r="C16" s="13" t="str">
        <x:v>O2</x:v>
      </x:c>
      <x:c r="D16" s="13" t="str">
        <x:v>Après O2-M01</x:v>
      </x:c>
      <x:c r="E16" s="13" t="str">
        <x:v>Foyer familial</x:v>
      </x:c>
      <x:c r="F16" s="13" t="str">
        <x:v>Sael soulève le masque avec son berceau et montre où la poussière s’accumule. Le joueur règle une lampe pour observer l’encoche.</x:v>
      </x:c>
      <x:c r="G16" s="13" t="str">
        <x:v>Demander un récit ou aider à remettre l’objet.</x:v>
      </x:c>
      <x:c r="H16" s="13" t="str">
        <x:v>L’original reste dans sa garde et son emplacement réel.</x:v>
      </x:c>
      <x:c r="I16" s="13" t="str">
        <x:v>Reconstitution documentée V4 — nouvelle rédaction V5</x:v>
      </x:c>
    </x:row>
    <x:row r="17" ht="57" customHeight="1">
      <x:c r="A17" s="14" t="str">
        <x:v>O2-I02</x:v>
      </x:c>
      <x:c r="B17" s="14" t="str">
        <x:v>Khor n’est pas derrière</x:v>
      </x:c>
      <x:c r="C17" s="14" t="str">
        <x:v>O2</x:v>
      </x:c>
      <x:c r="D17" s="14" t="str">
        <x:v>Après O2-M03</x:v>
      </x:c>
      <x:c r="E17" s="14" t="str">
        <x:v>Cour de cohorte</x:v>
      </x:c>
      <x:c r="F17" s="14" t="str">
        <x:v>Khor déplace sa figurine de pisteur à côté de celle du chasseur final sur une table d’exercice.</x:v>
      </x:c>
      <x:c r="G17" s="14" t="str">
        <x:v>Laisser les deux places ou demander la chronologie des rôles.</x:v>
      </x:c>
      <x:c r="H17" s="14" t="str">
        <x:v>Une curiosité naît sans conclure que tous les gestes sont identiques.</x:v>
      </x:c>
      <x:c r="I17" s="14" t="str">
        <x:v>Reconstitution documentée V4 — nouvelle rédaction V5</x:v>
      </x:c>
    </x:row>
    <x:row r="18" ht="57" customHeight="1">
      <x:c r="A18" s="13" t="str">
        <x:v>O2-I03</x:v>
      </x:c>
      <x:c r="B18" s="13" t="str">
        <x:v>Le vieux vers</x:v>
      </x:c>
      <x:c r="C18" s="13" t="str">
        <x:v>O2</x:v>
      </x:c>
      <x:c r="D18" s="13" t="str">
        <x:v>Après O2-M04</x:v>
      </x:c>
      <x:c r="E18" s="13" t="str">
        <x:v>Place du musicien</x:v>
      </x:c>
      <x:c r="F18" s="13" t="str">
        <x:v>Un musicien reprend le vers qui nomme l’éclaireur, uniquement si le joueur l’a fait connaître avec son accord.</x:v>
      </x:c>
      <x:c r="G18" s="13" t="str">
        <x:v>Écouter ou comparer à la version familiale.</x:v>
      </x:c>
      <x:c r="H18" s="13" t="str">
        <x:v>La musique locale reflète l’enquête réellement accomplie.</x:v>
      </x:c>
      <x:c r="I18" s="13" t="str">
        <x:v>Reconstitution documentée V4 — nouvelle rédaction V5</x:v>
      </x:c>
    </x:row>
    <x:row r="19" ht="57" customHeight="1">
      <x:c r="A19" s="14" t="str">
        <x:v>O2-I04</x:v>
      </x:c>
      <x:c r="B19" s="14" t="str">
        <x:v>La réparation d’Orha</x:v>
      </x:c>
      <x:c r="C19" s="14" t="str">
        <x:v>O2</x:v>
      </x:c>
      <x:c r="D19" s="14" t="str">
        <x:v>Après O2-M07</x:v>
      </x:c>
      <x:c r="E19" s="14" t="str">
        <x:v>Atelier des attaches</x:v>
      </x:c>
      <x:c r="F19" s="14" t="str">
        <x:v>Orha pose côte à côte une pièce neuve et une ligature ancienne. Une lumière latérale rend leurs usages visibles.</x:v>
      </x:c>
      <x:c r="G19" s="14" t="str">
        <x:v>Demander pourquoi conserver une réparation visible.</x:v>
      </x:c>
      <x:c r="H19" s="14" t="str">
        <x:v>La patine devient histoire et non simple défaut à effacer.</x:v>
      </x:c>
      <x:c r="I19" s="14" t="str">
        <x:v>Reconstitution documentée V4 — nouvelle rédaction V5</x:v>
      </x:c>
    </x:row>
    <x:row r="20" ht="57" customHeight="1">
      <x:c r="A20" s="13" t="str">
        <x:v>O2-I05</x:v>
      </x:c>
      <x:c r="B20" s="13" t="str">
        <x:v>Le coup final reste difficile</x:v>
      </x:c>
      <x:c r="C20" s="13" t="str">
        <x:v>O2</x:v>
      </x:c>
      <x:c r="D20" s="13" t="str">
        <x:v>Après O2-M12</x:v>
      </x:c>
      <x:c r="E20" s="13" t="str">
        <x:v>Arène d’exercice</x:v>
      </x:c>
      <x:c r="F20" s="13" t="str">
        <x:v>Un camarade tente la séquence de l’ancêtre et manque la fenêtre. Le joueur peut montrer le moment précis ou laisser un nouvel essai.</x:v>
      </x:c>
      <x:c r="G20" s="13" t="str">
        <x:v>Expliquer la difficulté sans dévaloriser les autres contributions.</x:v>
      </x:c>
      <x:c r="H20" s="13" t="str">
        <x:v>Le mérite de l’ancêtre demeure explicitement reconnu.</x:v>
      </x:c>
      <x:c r="I20" s="13" t="str">
        <x:v>Reconstitution documentée V4 — nouvelle rédaction V5</x:v>
      </x:c>
    </x:row>
    <x:row r="21" ht="57" customHeight="1">
      <x:c r="A21" s="14" t="str">
        <x:v>O2-I06</x:v>
      </x:c>
      <x:c r="B21" s="14" t="str">
        <x:v>Un prêt a une date</x:v>
      </x:c>
      <x:c r="C21" s="14" t="str">
        <x:v>O2</x:v>
      </x:c>
      <x:c r="D21" s="14" t="str">
        <x:v>Après O2-M18</x:v>
      </x:c>
      <x:c r="E21" s="14" t="str">
        <x:v>Réserve des objets</x:v>
      </x:c>
      <x:c r="F21" s="14" t="str">
        <x:v>Khor vérifie la fixation de son étui avant un prêt accepté. Le joueur place la plaque de retour dans le contenant.</x:v>
      </x:c>
      <x:c r="G21" s="14" t="str">
        <x:v>Confirmer la date ou choisir un relevé seulement.</x:v>
      </x:c>
      <x:c r="H21" s="14" t="str">
        <x:v>Le transfert ne change pas le propriétaire.</x:v>
      </x:c>
      <x:c r="I21" s="14" t="str">
        <x:v>Reconstitution documentée V4 — nouvelle rédaction V5</x:v>
      </x:c>
    </x:row>
    <x:row r="22" ht="57" customHeight="1">
      <x:c r="A22" s="13" t="str">
        <x:v>O2-I07</x:v>
      </x:c>
      <x:c r="B22" s="13" t="str">
        <x:v>La marque sous la lumière</x:v>
      </x:c>
      <x:c r="C22" s="13" t="str">
        <x:v>O2</x:v>
      </x:c>
      <x:c r="D22" s="13" t="str">
        <x:v>Après O2-M22</x:v>
      </x:c>
      <x:c r="E22" s="13" t="str">
        <x:v>Banc des traces</x:v>
      </x:c>
      <x:c r="F22" s="13" t="str">
        <x:v>Un visiteur découvre une marque qu’il n’avait pas vue sur le trophée. Le joueur tourne le berceau jusqu’à l’angle réellement étudié.</x:v>
      </x:c>
      <x:c r="G22" s="13" t="str">
        <x:v>Montrer la phase de piste, de combat ou de secours.</x:v>
      </x:c>
      <x:c r="H22" s="13" t="str">
        <x:v>La visite raconte les indices débloqués, jamais une révélation encore inconnue.</x:v>
      </x:c>
      <x:c r="I22" s="13" t="str">
        <x:v>Reconstitution documentée V4 — nouvelle rédaction V5</x:v>
      </x:c>
    </x:row>
    <x:row r="23" ht="72" customHeight="1">
      <x:c r="A23" s="14" t="str">
        <x:v>O2-I08</x:v>
      </x:c>
      <x:c r="B23" s="14" t="str">
        <x:v>Le nom absent du panneau</x:v>
      </x:c>
      <x:c r="C23" s="14" t="str">
        <x:v>O2</x:v>
      </x:c>
      <x:c r="D23" s="14" t="str">
        <x:v>Après Elite</x:v>
      </x:c>
      <x:c r="E23" s="14" t="str">
        <x:v>Galerie préparée</x:v>
      </x:c>
      <x:c r="F23" s="14" t="str">
        <x:v>Une personne remarque un nom manquant. Le joueur ouvre la chronologie et montre si la contribution est confirmée, refusée à l’exposition ou encore inconnue.</x:v>
      </x:c>
      <x:c r="G23" s="14" t="str">
        <x:v>Corriger si une preuve existe ou garder la réserve visible.</x:v>
      </x:c>
      <x:c r="H23" s="14" t="str">
        <x:v>La galerie peut s’enrichir sans inventer de rôle.</x:v>
      </x:c>
      <x:c r="I23" s="14" t="str">
        <x:v>Reconstitution documentée V4 — nouvelle rédaction V5</x:v>
      </x:c>
    </x:row>
    <x:row r="24" ht="72" customHeight="1">
      <x:c r="A24" s="13" t="str">
        <x:v>O2-I09</x:v>
      </x:c>
      <x:c r="B24" s="13" t="str">
        <x:v>La place du masque transmis</x:v>
      </x:c>
      <x:c r="C24" s="13" t="str">
        <x:v>O2</x:v>
      </x:c>
      <x:c r="D24" s="13" t="str">
        <x:v>Après O2-E3</x:v>
      </x:c>
      <x:c r="E24" s="13" t="str">
        <x:v>Ancien emplacement</x:v>
      </x:c>
      <x:c r="F24" s="13" t="str">
        <x:v>L’emplacement de l’original est vide ou occupé par une reproduction marquée. Le joueur peut ouvrir une fenêtre montrant sa nouvelle garde.</x:v>
      </x:c>
      <x:c r="G24" s="13" t="str">
        <x:v>Lire un message du gardien ou conserver une niche vide expliquée.</x:v>
      </x:c>
      <x:c r="H24" s="13" t="str">
        <x:v>La fin de transmission reste visible dans la maison ou le vaisseau.</x:v>
      </x:c>
      <x:c r="I24" s="13" t="str">
        <x:v>Reconstitution documentée V4 — nouvelle rédaction V5</x:v>
      </x:c>
    </x:row>
    <x:row r="25" ht="57" customHeight="1">
      <x:c r="A25" s="14" t="str">
        <x:v>O2-I10</x:v>
      </x:c>
      <x:c r="B25" s="14" t="str">
        <x:v>L’élève compte les voix</x:v>
      </x:c>
      <x:c r="C25" s="14" t="str">
        <x:v>O2</x:v>
      </x:c>
      <x:c r="D25" s="14" t="str">
        <x:v>Après O2-M35</x:v>
      </x:c>
      <x:c r="E25" s="14" t="str">
        <x:v>Atelier d’enseignement</x:v>
      </x:c>
      <x:c r="F25" s="14" t="str">
        <x:v>L’élève compare les noms de sa plaque aux personnes réellement présentes lors de sa chasse.</x:v>
      </x:c>
      <x:c r="G25" s="14" t="str">
        <x:v>Lui demander quel geste manque au récit.</x:v>
      </x:c>
      <x:c r="H25" s="14" t="str">
        <x:v>La leçon porte sur une contribution précise et sa preuve.</x:v>
      </x:c>
      <x:c r="I25" s="14" t="str">
        <x:v>Reconstitution documentée V4 — nouvelle rédaction V5</x:v>
      </x:c>
    </x:row>
    <x:row r="26" ht="72" customHeight="1">
      <x:c r="A26" s="13" t="str">
        <x:v>O3-I01</x:v>
      </x:c>
      <x:c r="B26" s="13" t="str">
        <x:v>La place vide au repas</x:v>
      </x:c>
      <x:c r="C26" s="13" t="str">
        <x:v>O3</x:v>
      </x:c>
      <x:c r="D26" s="13" t="str">
        <x:v>Après O3-M05</x:v>
      </x:c>
      <x:c r="E26" s="13" t="str">
        <x:v>Refuge</x:v>
      </x:c>
      <x:c r="F26" s="13" t="str">
        <x:v>Un bol reste au bord de la table pour une personne encore recherchée. Le joueur peut s’asseoir à côté sans que le jeu affirme son décès.</x:v>
      </x:c>
      <x:c r="G26" s="13" t="str">
        <x:v>Laisser le bol ou le déplacer avec l’accord des proches.</x:v>
      </x:c>
      <x:c r="H26" s="13" t="str">
        <x:v>Le statut inconnu demeure distinct d’une perte confirmée.</x:v>
      </x:c>
      <x:c r="I26" s="13" t="str">
        <x:v>Reconstitution documentée V4 — nouvelle rédaction V5</x:v>
      </x:c>
    </x:row>
    <x:row r="27" ht="57" customHeight="1">
      <x:c r="A27" s="14" t="str">
        <x:v>O3-I02</x:v>
      </x:c>
      <x:c r="B27" s="14" t="str">
        <x:v>Le premier rire d’Orem</x:v>
      </x:c>
      <x:c r="C27" s="14" t="str">
        <x:v>O3</x:v>
      </x:c>
      <x:c r="D27" s="14" t="str">
        <x:v>Après O3-M07</x:v>
      </x:c>
      <x:c r="E27" s="14" t="str">
        <x:v>Sentier neuf</x:v>
      </x:c>
      <x:c r="F27" s="14" t="str">
        <x:v>Orem glisse sur une pente courte puis rit en reconnaissant un ancien jeu. Le joueur peut reproduire le mouvement ou attendre en bas.</x:v>
      </x:c>
      <x:c r="G27" s="14" t="str">
        <x:v>Partager le jeu ou garder une présence calme.</x:v>
      </x:c>
      <x:c r="H27" s="14" t="str">
        <x:v>Le survivant a des émotions et une vie au-delà du seul deuil.</x:v>
      </x:c>
      <x:c r="I27" s="14" t="str">
        <x:v>Reconstitution documentée V4 — nouvelle rédaction V5</x:v>
      </x:c>
    </x:row>
    <x:row r="28" ht="57" customHeight="1">
      <x:c r="A28" s="13" t="str">
        <x:v>O3-I03</x:v>
      </x:c>
      <x:c r="B28" s="13" t="str">
        <x:v>Vesha ferme son atelier</x:v>
      </x:c>
      <x:c r="C28" s="13" t="str">
        <x:v>O3</x:v>
      </x:c>
      <x:c r="D28" s="13" t="str">
        <x:v>Après O3-M08</x:v>
      </x:c>
      <x:c r="E28" s="13" t="str">
        <x:v>Nouveau foyer de Vesha</x:v>
      </x:c>
      <x:c r="F28" s="13" t="str">
        <x:v>Vesha explique qu’elle a un rendez-vous dans sa nouvelle communauté et ferme sa porte à l’heure prévue.</x:v>
      </x:c>
      <x:c r="G28" s="13" t="str">
        <x:v>Saluer et proposer une autre visite.</x:v>
      </x:c>
      <x:c r="H28" s="13" t="str">
        <x:v>Son activité ne s’arrête pas en permanence pour les besoins du joueur.</x:v>
      </x:c>
      <x:c r="I28" s="13" t="str">
        <x:v>Reconstitution documentée V4 — nouvelle rédaction V5</x:v>
      </x:c>
    </x:row>
    <x:row r="29" ht="57" customHeight="1">
      <x:c r="A29" s="14" t="str">
        <x:v>O3-I04</x:v>
      </x:c>
      <x:c r="B29" s="14" t="str">
        <x:v>Les traces de la harde</x:v>
      </x:c>
      <x:c r="C29" s="14" t="str">
        <x:v>O3</x:v>
      </x:c>
      <x:c r="D29" s="14" t="str">
        <x:v>Après O3-M09</x:v>
      </x:c>
      <x:c r="E29" s="14" t="str">
        <x:v>Corridor de faune</x:v>
      </x:c>
      <x:c r="F29" s="14" t="str">
        <x:v>De nouvelles empreintes empruntent le passage ouvert par le joueur. Un jeune animal observe depuis le niveau supérieur.</x:v>
      </x:c>
      <x:c r="G29" s="14" t="str">
        <x:v>Observer sans intervenir ou relever le trajet.</x:v>
      </x:c>
      <x:c r="H29" s="14" t="str">
        <x:v>Le terrain garde une conséquence écologique de la mission.</x:v>
      </x:c>
      <x:c r="I29" s="14" t="str">
        <x:v>Reconstitution documentée V4 — nouvelle rédaction V5</x:v>
      </x:c>
    </x:row>
    <x:row r="30" ht="72" customHeight="1">
      <x:c r="A30" s="13" t="str">
        <x:v>O3-I05</x:v>
      </x:c>
      <x:c r="B30" s="13" t="str">
        <x:v>L’outil retrouve un bruit</x:v>
      </x:c>
      <x:c r="C30" s="13" t="str">
        <x:v>O3</x:v>
      </x:c>
      <x:c r="D30" s="13" t="str">
        <x:v>Après O3-M10</x:v>
      </x:c>
      <x:c r="E30" s="13" t="str">
        <x:v>Atelier reconstruit</x:v>
      </x:c>
      <x:c r="F30" s="13" t="str">
        <x:v>L’outil récupéré fonctionne de nouveau et son bruit rappelle l’ancien quartier. Une personne s’arrête pour écouter puis reprend son travail.</x:v>
      </x:c>
      <x:c r="G30" s="13" t="str">
        <x:v>Partager le souvenir ou continuer la tâche.</x:v>
      </x:c>
      <x:c r="H30" s="13" t="str">
        <x:v>Le retour d’un usage quotidien matérialise la reconstruction.</x:v>
      </x:c>
      <x:c r="I30" s="13" t="str">
        <x:v>Reconstitution documentée V4 — nouvelle rédaction V5</x:v>
      </x:c>
    </x:row>
    <x:row r="31" ht="57" customHeight="1">
      <x:c r="A31" s="14" t="str">
        <x:v>O3-I06</x:v>
      </x:c>
      <x:c r="B31" s="14" t="str">
        <x:v>Le nom toujours inconnu</x:v>
      </x:c>
      <x:c r="C31" s="14" t="str">
        <x:v>O3</x:v>
      </x:c>
      <x:c r="D31" s="14" t="str">
        <x:v>Après O3-M12</x:v>
      </x:c>
      <x:c r="E31" s="14" t="str">
        <x:v>Cabinet de mémoire</x:v>
      </x:c>
      <x:c r="F31" s="14" t="str">
        <x:v>Un visiteur demande à qui appartient le fragment. Le joueur peut montrer les comparaisons effectuées et le doute restant.</x:v>
      </x:c>
      <x:c r="G31" s="14" t="str">
        <x:v>Répondre honnêtement sans attribuer un nom par facilité.</x:v>
      </x:c>
      <x:c r="H31" s="14" t="str">
        <x:v>La mission peut être résolue avec une question encore ouverte.</x:v>
      </x:c>
      <x:c r="I31" s="14" t="str">
        <x:v>Reconstitution documentée V4 — nouvelle rédaction V5</x:v>
      </x:c>
    </x:row>
    <x:row r="32" ht="72" customHeight="1">
      <x:c r="A32" s="13" t="str">
        <x:v>O3-I07</x:v>
      </x:c>
      <x:c r="B32" s="13" t="str">
        <x:v>Tava choisit une autre chaise</x:v>
      </x:c>
      <x:c r="C32" s="13" t="str">
        <x:v>O3</x:v>
      </x:c>
      <x:c r="D32" s="13" t="str">
        <x:v>Après O3-M16</x:v>
      </x:c>
      <x:c r="E32" s="13" t="str">
        <x:v>Rassemblement</x:v>
      </x:c>
      <x:c r="F32" s="13" t="str">
        <x:v>Tava quitte la place qui lui était réservée et rejoint des nouveaux venus. Le joueur laisse son siège libre ou l’utilise pour un autre invité.</x:v>
      </x:c>
      <x:c r="G32" s="13" t="str">
        <x:v>Accepter son déplacement sans dramatiser.</x:v>
      </x:c>
      <x:c r="H32" s="13" t="str">
        <x:v>Les survivants modifient leurs habitudes sans devoir justifier chaque changement par le désastre.</x:v>
      </x:c>
      <x:c r="I32" s="13" t="str">
        <x:v>Reconstitution documentée V4 — nouvelle rédaction V5</x:v>
      </x:c>
    </x:row>
    <x:row r="33" ht="57" customHeight="1">
      <x:c r="A33" s="14" t="str">
        <x:v>O3-I08</x:v>
      </x:c>
      <x:c r="B33" s="14" t="str">
        <x:v>Une adresse sur le quai</x:v>
      </x:c>
      <x:c r="C33" s="14" t="str">
        <x:v>O3</x:v>
      </x:c>
      <x:c r="D33" s="14" t="str">
        <x:v>Après O3-M19</x:v>
      </x:c>
      <x:c r="E33" s="14" t="str">
        <x:v>Base spatiale visitée</x:v>
      </x:c>
      <x:c r="F33" s="14" t="str">
        <x:v>Le survivant installé dans la base inscrit sa nouvelle adresse sur une plaque, puis retourne à son poste de travail.</x:v>
      </x:c>
      <x:c r="G33" s="14" t="str">
        <x:v>Proposer une date de visite ou emporter simplement la nouvelle.</x:v>
      </x:c>
      <x:c r="H33" s="14" t="str">
        <x:v>La relation continue à distance et le personnage garde son activité.</x:v>
      </x:c>
      <x:c r="I33" s="14" t="str">
        <x:v>Reconstitution documentée V4 — nouvelle rédaction V5</x:v>
      </x:c>
    </x:row>
    <x:row r="34" ht="72" customHeight="1">
      <x:c r="A34" s="13" t="str">
        <x:v>O3-I09</x:v>
      </x:c>
      <x:c r="B34" s="13" t="str">
        <x:v>Les lampes non allumées</x:v>
      </x:c>
      <x:c r="C34" s="13" t="str">
        <x:v>O3</x:v>
      </x:c>
      <x:c r="D34" s="13" t="str">
        <x:v>Après fin O3</x:v>
      </x:c>
      <x:c r="E34" s="13" t="str">
        <x:v>Foyer ou halte</x:v>
      </x:c>
      <x:c r="F34" s="13" t="str">
        <x:v>Certaines places restent vides parce que des personnes ont choisi d’autres routes. Une carte permet de lire seulement les adresses partagées.</x:v>
      </x:c>
      <x:c r="G34" s="13" t="str">
        <x:v>Envoyer une invitation sans obligation ou respecter le silence.</x:v>
      </x:c>
      <x:c r="H34" s="13" t="str">
        <x:v>La fin ne remplit pas les logements avec des survivants réticents.</x:v>
      </x:c>
      <x:c r="I34" s="13" t="str">
        <x:v>Reconstitution documentée V4 — nouvelle rédaction V5</x:v>
      </x:c>
    </x:row>
    <x:row r="35" ht="57" customHeight="1">
      <x:c r="A35" s="14" t="str">
        <x:v>O3-I10</x:v>
      </x:c>
      <x:c r="B35" s="14" t="str">
        <x:v>Le chant d’après</x:v>
      </x:c>
      <x:c r="C35" s="14" t="str">
        <x:v>O3</x:v>
      </x:c>
      <x:c r="D35" s="14" t="str">
        <x:v>Après O3-M35</x:v>
      </x:c>
      <x:c r="E35" s="14" t="str">
        <x:v>Cour de célébration</x:v>
      </x:c>
      <x:c r="F35" s="14" t="str">
        <x:v>La version nouvelle du chant répond à une archive de l’ancienne. Les deux sources sont accessibles par des instruments séparés.</x:v>
      </x:c>
      <x:c r="G35" s="14" t="str">
        <x:v>Jouer une version ou leur réponse.</x:v>
      </x:c>
      <x:c r="H35" s="14" t="str">
        <x:v>La tradition est transformée ouvertement et sa provenance reste claire.</x:v>
      </x:c>
      <x:c r="I35" s="14" t="str">
        <x:v>Reconstitution documentée V4 — nouvelle rédaction V5</x:v>
      </x:c>
    </x:row>
    <x:row r="36" ht="57" customHeight="1">
      <x:c r="A36" s="13" t="str">
        <x:v>O4-I01</x:v>
      </x:c>
      <x:c r="B36" s="13" t="str">
        <x:v>Le salut de l’instructeur</x:v>
      </x:c>
      <x:c r="C36" s="13" t="str">
        <x:v>O4</x:v>
      </x:c>
      <x:c r="D36" s="13" t="str">
        <x:v>Après O4-M01</x:v>
      </x:c>
      <x:c r="E36" s="13" t="str">
        <x:v>Cour</x:v>
      </x:c>
      <x:c r="F36" s="13" t="str">
        <x:v>L’instructeur salue le joueur par son prénom après l’incident public, puis lui tend l’outil nécessaire à l’exercice.</x:v>
      </x:c>
      <x:c r="G36" s="13" t="str">
        <x:v>Répondre ou demander à parler plus tard.</x:v>
      </x:c>
      <x:c r="H36" s="13" t="str">
        <x:v>La formation reste ouverte indépendamment du nom familial.</x:v>
      </x:c>
      <x:c r="I36" s="13" t="str">
        <x:v>Reconstitution documentée V4 — nouvelle rédaction V5</x:v>
      </x:c>
    </x:row>
    <x:row r="37" ht="57" customHeight="1">
      <x:c r="A37" s="14" t="str">
        <x:v>O4-I02</x:v>
      </x:c>
      <x:c r="B37" s="14" t="str">
        <x:v>La plaque que Drek cache</x:v>
      </x:c>
      <x:c r="C37" s="14" t="str">
        <x:v>O4</x:v>
      </x:c>
      <x:c r="D37" s="14" t="str">
        <x:v>Après O4-M02</x:v>
      </x:c>
      <x:c r="E37" s="14" t="str">
        <x:v>Foyer</x:v>
      </x:c>
      <x:c r="F37" s="14" t="str">
        <x:v>Drek retourne la plaque lorsqu’un visiteur entre. Le joueur peut la remettre face visible ou attendre le départ du visiteur.</x:v>
      </x:c>
      <x:c r="G37" s="14" t="str">
        <x:v>Demander ensuite pourquoi elle a été cachée.</x:v>
      </x:c>
      <x:c r="H37" s="14" t="str">
        <x:v>L’objet matérialise le silence familial sans conclure à tous les faits historiques.</x:v>
      </x:c>
      <x:c r="I37" s="14" t="str">
        <x:v>Reconstitution documentée V4 — nouvelle rédaction V5</x:v>
      </x:c>
    </x:row>
    <x:row r="38" ht="57" customHeight="1">
      <x:c r="A38" s="13" t="str">
        <x:v>O4-I03</x:v>
      </x:c>
      <x:c r="B38" s="13" t="str">
        <x:v>Isha garde son espace</x:v>
      </x:c>
      <x:c r="C38" s="13" t="str">
        <x:v>O4</x:v>
      </x:c>
      <x:c r="D38" s="13" t="str">
        <x:v>Après O4-M04</x:v>
      </x:c>
      <x:c r="E38" s="13" t="str">
        <x:v>Aire de jeu</x:v>
      </x:c>
      <x:c r="F38" s="13" t="str">
        <x:v>Isha accepte une activité commune mais demande de ne pas s’asseoir à une place liée à son parent.</x:v>
      </x:c>
      <x:c r="G38" s="13" t="str">
        <x:v>Respecter cette limite ou demander une explication sans insister.</x:v>
      </x:c>
      <x:c r="H38" s="13" t="str">
        <x:v>Une relation possible conserve des frontières concrètes.</x:v>
      </x:c>
      <x:c r="I38" s="13" t="str">
        <x:v>Reconstitution documentée V4 — nouvelle rédaction V5</x:v>
      </x:c>
    </x:row>
    <x:row r="39" ht="57" customHeight="1">
      <x:c r="A39" s="14" t="str">
        <x:v>O4-I04</x:v>
      </x:c>
      <x:c r="B39" s="14" t="str">
        <x:v>L’arme sous verre</x:v>
      </x:c>
      <x:c r="C39" s="14" t="str">
        <x:v>O4</x:v>
      </x:c>
      <x:c r="D39" s="14" t="str">
        <x:v>Après O4-M07</x:v>
      </x:c>
      <x:c r="E39" s="14" t="str">
        <x:v>Dépôt choisi</x:v>
      </x:c>
      <x:c r="F39" s="14" t="str">
        <x:v>Un visiteur confond l’arme ancienne avec un trophée de victoire du joueur. Celui-ci peut ouvrir la plaque de provenance.</x:v>
      </x:c>
      <x:c r="G39" s="14" t="str">
        <x:v>Corriger le récit ou mettre la pièce hors exposition.</x:v>
      </x:c>
      <x:c r="H39" s="14" t="str">
        <x:v>L’objet n’accorde aucun prestige honorable par simple possession.</x:v>
      </x:c>
      <x:c r="I39" s="14" t="str">
        <x:v>Reconstitution documentée V4 — nouvelle rédaction V5</x:v>
      </x:c>
    </x:row>
    <x:row r="40" ht="57" customHeight="1">
      <x:c r="A40" s="13" t="str">
        <x:v>O4-I05</x:v>
      </x:c>
      <x:c r="B40" s="13" t="str">
        <x:v>Un merci sans pardon</x:v>
      </x:c>
      <x:c r="C40" s="13" t="str">
        <x:v>O4</x:v>
      </x:c>
      <x:c r="D40" s="13" t="str">
        <x:v>Après O4-M15</x:v>
      </x:c>
      <x:c r="E40" s="13" t="str">
        <x:v>Foyer du destinataire</x:v>
      </x:c>
      <x:c r="F40" s="13" t="str">
        <x:v>Le destinataire vérifie l’objet rendu puis remercie pour ce geste précis, sans parler d’absolution générale.</x:v>
      </x:c>
      <x:c r="G40" s="13" t="str">
        <x:v>Accepter la portée limitée du remerciement.</x:v>
      </x:c>
      <x:c r="H40" s="13" t="str">
        <x:v>La réparation existe sans effacer la faute ni exiger une émotion particulière.</x:v>
      </x:c>
      <x:c r="I40" s="13" t="str">
        <x:v>Reconstitution documentée V4 — nouvelle rédaction V5</x:v>
      </x:c>
    </x:row>
    <x:row r="41" ht="57" customHeight="1">
      <x:c r="A41" s="14" t="str">
        <x:v>O4-I06</x:v>
      </x:c>
      <x:c r="B41" s="14" t="str">
        <x:v>Le compte rendu d’Evar</x:v>
      </x:c>
      <x:c r="C41" s="14" t="str">
        <x:v>O4</x:v>
      </x:c>
      <x:c r="D41" s="14" t="str">
        <x:v>Après O4-M16</x:v>
      </x:c>
      <x:c r="E41" s="14" t="str">
        <x:v>Poste d’observation</x:v>
      </x:c>
      <x:c r="F41" s="14" t="str">
        <x:v>Evar montre trois traces de la chasse actuelle et demande au joueur de reconnaître laquelle correspond à son repli.</x:v>
      </x:c>
      <x:c r="G41" s="14" t="str">
        <x:v>Préciser une erreur ou confirmer le déroulement.</x:v>
      </x:c>
      <x:c r="H41" s="14" t="str">
        <x:v>Le dossier personnel se construit sur ses propres actions observées.</x:v>
      </x:c>
      <x:c r="I41" s="14" t="str">
        <x:v>Reconstitution documentée V4 — nouvelle rédaction V5</x:v>
      </x:c>
    </x:row>
    <x:row r="42" ht="57" customHeight="1">
      <x:c r="A42" s="13" t="str">
        <x:v>O4-I07</x:v>
      </x:c>
      <x:c r="B42" s="13" t="str">
        <x:v>La rumeur au quai</x:v>
      </x:c>
      <x:c r="C42" s="13" t="str">
        <x:v>O4</x:v>
      </x:c>
      <x:c r="D42" s="13" t="str">
        <x:v>Après O4-M19</x:v>
      </x:c>
      <x:c r="E42" s="13" t="str">
        <x:v>Base spatiale</x:v>
      </x:c>
      <x:c r="F42" s="13" t="str">
        <x:v>Un marchand répète une version exagérée du nom familial. Le joueur peut comparer publiquement l’objet vendu aux marques de copie.</x:v>
      </x:c>
      <x:c r="G42" s="13" t="str">
        <x:v>Corriger la provenance ou quitter la vente.</x:v>
      </x:c>
      <x:c r="H42" s="13" t="str">
        <x:v>Une rumeur locale est traitée sans effacer le vrai dossier ancien.</x:v>
      </x:c>
      <x:c r="I42" s="13" t="str">
        <x:v>Reconstitution documentée V4 — nouvelle rédaction V5</x:v>
      </x:c>
    </x:row>
    <x:row r="43" ht="72" customHeight="1">
      <x:c r="A43" s="14" t="str">
        <x:v>O4-I08</x:v>
      </x:c>
      <x:c r="B43" s="14" t="str">
        <x:v>La plaque corrigée</x:v>
      </x:c>
      <x:c r="C43" s="14" t="str">
        <x:v>O4</x:v>
      </x:c>
      <x:c r="D43" s="14" t="str">
        <x:v>Après O4-M22</x:v>
      </x:c>
      <x:c r="E43" s="14" t="str">
        <x:v>Galerie</x:v>
      </x:c>
      <x:c r="F43" s="14" t="str">
        <x:v>Une personne propose de retirer le mot qui désigne la faute pour rendre le meuble plus flatteur. Le joueur voit immédiatement la différence de récit.</x:v>
      </x:c>
      <x:c r="G43" s="14" t="str">
        <x:v>Garder la formulation honnête ou déplacer l’objet vers les archives.</x:v>
      </x:c>
      <x:c r="H43" s="14" t="str">
        <x:v>La qualité esthétique ne change pas le sens de l’acte ancien.</x:v>
      </x:c>
      <x:c r="I43" s="14" t="str">
        <x:v>Reconstitution documentée V4 — nouvelle rédaction V5</x:v>
      </x:c>
    </x:row>
    <x:row r="44" ht="57" customHeight="1">
      <x:c r="A44" s="13" t="str">
        <x:v>O4-I09</x:v>
      </x:c>
      <x:c r="B44" s="13" t="str">
        <x:v>Le nouveau nom dans une bouche</x:v>
      </x:c>
      <x:c r="C44" s="13" t="str">
        <x:v>O4</x:v>
      </x:c>
      <x:c r="D44" s="13" t="str">
        <x:v>Après O4-E2</x:v>
      </x:c>
      <x:c r="E44" s="13" t="str">
        <x:v>Marché du Homeworld</x:v>
      </x:c>
      <x:c r="F44" s="13" t="str">
        <x:v>Un commerçant utilise le nouveau nom choisi puis hésite sur l’ancien. Le joueur peut préciser comment il souhaite être présenté.</x:v>
      </x:c>
      <x:c r="G44" s="13" t="str">
        <x:v>Expliquer le changement sans prétendre supprimer les archives.</x:v>
      </x:c>
      <x:c r="H44" s="13" t="str">
        <x:v>L’identité actuelle évolue et l’histoire demeure consultable.</x:v>
      </x:c>
      <x:c r="I44" s="13" t="str">
        <x:v>Reconstitution documentée V4 — nouvelle rédaction V5</x:v>
      </x:c>
    </x:row>
    <x:row r="45" ht="57" customHeight="1">
      <x:c r="A45" s="14" t="str">
        <x:v>O4-I10</x:v>
      </x:c>
      <x:c r="B45" s="14" t="str">
        <x:v>Une erreur reconnue</x:v>
      </x:c>
      <x:c r="C45" s="14" t="str">
        <x:v>O4</x:v>
      </x:c>
      <x:c r="D45" s="14" t="str">
        <x:v>Après O4-M32</x:v>
      </x:c>
      <x:c r="E45" s="14" t="str">
        <x:v>Lieu de correction</x:v>
      </x:c>
      <x:c r="F45" s="14" t="str">
        <x:v>La plaque corrigée porte une date de révision. Un élève remarque que le joueur a changé d’avis sur un détail.</x:v>
      </x:c>
      <x:c r="G45" s="14" t="str">
        <x:v>Montrer la nouvelle preuve et les limites de l’ancienne.</x:v>
      </x:c>
      <x:c r="H45" s="14" t="str">
        <x:v>La crédibilité repose sur la correction possible, pas sur l’infaillibilité.</x:v>
      </x:c>
      <x:c r="I45" s="14" t="str">
        <x:v>Reconstitution documentée V4 — nouvelle rédaction V5</x:v>
      </x:c>
    </x:row>
    <x:row r="46" ht="57" customHeight="1">
      <x:c r="A46" s="13" t="str">
        <x:v>O5-I01</x:v>
      </x:c>
      <x:c r="B46" s="13" t="str">
        <x:v>Le signe qu’on recommence</x:v>
      </x:c>
      <x:c r="C46" s="13" t="str">
        <x:v>O5</x:v>
      </x:c>
      <x:c r="D46" s="13" t="str">
        <x:v>Après O5-M01</x:v>
      </x:c>
      <x:c r="E46" s="13" t="str">
        <x:v>Cour</x:v>
      </x:c>
      <x:c r="F46" s="13" t="str">
        <x:v>Un camarade demande de revoir le signal de traversée. Le joueur le reproduit lentement avant de déplacer le contrepoids.</x:v>
      </x:c>
      <x:c r="G46" s="13" t="str">
        <x:v>Adapter le signe au partenaire.</x:v>
      </x:c>
      <x:c r="H46" s="13" t="str">
        <x:v>Le vocabulaire commun se construit par observation et essai.</x:v>
      </x:c>
      <x:c r="I46" s="13" t="str">
        <x:v>Reconstitution documentée V4 — nouvelle rédaction V5</x:v>
      </x:c>
    </x:row>
    <x:row r="47" ht="57" customHeight="1">
      <x:c r="A47" s="14" t="str">
        <x:v>O5-I02</x:v>
      </x:c>
      <x:c r="B47" s="14" t="str">
        <x:v>Le salut au croisement</x:v>
      </x:c>
      <x:c r="C47" s="14" t="str">
        <x:v>O5</x:v>
      </x:c>
      <x:c r="D47" s="14" t="str">
        <x:v>Après O5-M06</x:v>
      </x:c>
      <x:c r="E47" s="14" t="str">
        <x:v>Sortie de réserve</x:v>
      </x:c>
      <x:c r="F47" s="14" t="str">
        <x:v>L’ami de cohorte part avec son nouveau groupe. Le joueur peut attendre son signe ou reprendre sa propre route.</x:v>
      </x:c>
      <x:c r="G47" s="14" t="str">
        <x:v>Saluer sans suivre automatiquement.</x:v>
      </x:c>
      <x:c r="H47" s="14" t="str">
        <x:v>Une séparation peut conserver une relation positive.</x:v>
      </x:c>
      <x:c r="I47" s="14" t="str">
        <x:v>Reconstitution documentée V4 — nouvelle rédaction V5</x:v>
      </x:c>
    </x:row>
    <x:row r="48" ht="57" customHeight="1">
      <x:c r="A48" s="13" t="str">
        <x:v>O5-I03</x:v>
      </x:c>
      <x:c r="B48" s="13" t="str">
        <x:v>Le mot qui manque</x:v>
      </x:c>
      <x:c r="C48" s="13" t="str">
        <x:v>O5</x:v>
      </x:c>
      <x:c r="D48" s="13" t="str">
        <x:v>Après O5-M15</x:v>
      </x:c>
      <x:c r="E48" s="13" t="str">
        <x:v>Atelier</x:v>
      </x:c>
      <x:c r="F48" s="13" t="str">
        <x:v>L’artisan cherche un terme du dialecte du joueur et montre l’objet à la place. Le joueur peut répondre par un dessin d’attache.</x:v>
      </x:c>
      <x:c r="G48" s="13" t="str">
        <x:v>Utiliser une démonstration plutôt qu’un choix de dialogue abstrait.</x:v>
      </x:c>
      <x:c r="H48" s="13" t="str">
        <x:v>La communication se traduit par un réglage réellement compris.</x:v>
      </x:c>
      <x:c r="I48" s="13" t="str">
        <x:v>Reconstitution documentée V4 — nouvelle rédaction V5</x:v>
      </x:c>
    </x:row>
    <x:row r="49" ht="57" customHeight="1">
      <x:c r="A49" s="14" t="str">
        <x:v>O5-I04</x:v>
      </x:c>
      <x:c r="B49" s="14" t="str">
        <x:v>Le câble de Namarra</x:v>
      </x:c>
      <x:c r="C49" s="14" t="str">
        <x:v>O5</x:v>
      </x:c>
      <x:c r="D49" s="14" t="str">
        <x:v>Après O5-M19 uniquement</x:v>
      </x:c>
      <x:c r="E49" s="14" t="str">
        <x:v>Corniche de Namarra PLAN13</x:v>
      </x:c>
      <x:c r="F49" s="14" t="str">
        <x:v>Mara vérifie son câble et montre la prise qui a tenu. Le joueur reconnaît son geste sans s’approprier l’outil.</x:v>
      </x:c>
      <x:c r="G49" s="14" t="str">
        <x:v>Rendre le câble ou aider à le ranger.</x:v>
      </x:c>
      <x:c r="H49" s="14" t="str">
        <x:v>Le secours est partagé dans le récit et l’objet demeure à Mara.</x:v>
      </x:c>
      <x:c r="I49" s="14" t="str">
        <x:v>Reconstitution documentée V4 — nouvelle rédaction V5</x:v>
      </x:c>
    </x:row>
    <x:row r="50" ht="72" customHeight="1">
      <x:c r="A50" s="13" t="str">
        <x:v>O5-I05</x:v>
      </x:c>
      <x:c r="B50" s="13" t="str">
        <x:v>Mara répare seule</x:v>
      </x:c>
      <x:c r="C50" s="13" t="str">
        <x:v>O5</x:v>
      </x:c>
      <x:c r="D50" s="13" t="str">
        <x:v>Après O5-M21</x:v>
      </x:c>
      <x:c r="E50" s="13" t="str">
        <x:v>Abri de Namarra</x:v>
      </x:c>
      <x:c r="F50" s="13" t="str">
        <x:v>Mara s’occupe de son outil pendant que le joueur peut observer ou préparer la sortie. Elle refuse qu’on démonte une pièce sans son accord.</x:v>
      </x:c>
      <x:c r="G50" s="13" t="str">
        <x:v>Demander à apprendre ou lui laisser l’espace.</x:v>
      </x:c>
      <x:c r="H50" s="13" t="str">
        <x:v>Sa compétence et sa propriété restent visibles.</x:v>
      </x:c>
      <x:c r="I50" s="13" t="str">
        <x:v>Reconstitution documentée V4 — nouvelle rédaction V5</x:v>
      </x:c>
    </x:row>
    <x:row r="51" ht="57" customHeight="1">
      <x:c r="A51" s="14" t="str">
        <x:v>O5-I06</x:v>
      </x:c>
      <x:c r="B51" s="14" t="str">
        <x:v>Deux cartes, deux destinations</x:v>
      </x:c>
      <x:c r="C51" s="14" t="str">
        <x:v>O5</x:v>
      </x:c>
      <x:c r="D51" s="14" t="str">
        <x:v>Après O5-M22</x:v>
      </x:c>
      <x:c r="E51" s="14" t="str">
        <x:v>Relais de Namarra</x:v>
      </x:c>
      <x:c r="F51" s="14" t="str">
        <x:v>Mara pose sa carte de départ à côté de celle de chasse du joueur. Les tracés se séparent après le port.</x:v>
      </x:c>
      <x:c r="G51" s="14" t="str">
        <x:v>Comparer le passage commun puis les routes distinctes.</x:v>
      </x:c>
      <x:c r="H51" s="14" t="str">
        <x:v>Son intention de quitter le groupe est annoncée avant EXP10.</x:v>
      </x:c>
      <x:c r="I51" s="14" t="str">
        <x:v>Reconstitution documentée V4 — nouvelle rédaction V5</x:v>
      </x:c>
    </x:row>
    <x:row r="52" ht="57" customHeight="1">
      <x:c r="A52" s="13" t="str">
        <x:v>O5-I07</x:v>
      </x:c>
      <x:c r="B52" s="13" t="str">
        <x:v>Le dernier signe au sas</x:v>
      </x:c>
      <x:c r="C52" s="13" t="str">
        <x:v>O5</x:v>
      </x:c>
      <x:c r="D52" s="13" t="str">
        <x:v>Après O5-M24</x:v>
      </x:c>
      <x:c r="E52" s="13" t="str">
        <x:v>Port de Namarra</x:v>
      </x:c>
      <x:c r="F52" s="13" t="str">
        <x:v>Mara, dans son propre transport, échange éventuellement le signe convenu puis le sas se ferme. Le joueur retourne seul à son navire.</x:v>
      </x:c>
      <x:c r="G52" s="13" t="str">
        <x:v>Répondre au signe ou garder un salut silencieux.</x:v>
      </x:c>
      <x:c r="H52" s="13" t="str">
        <x:v>Le départ est effectivement réalisé et compagnon actif retiré.</x:v>
      </x:c>
      <x:c r="I52" s="13" t="str">
        <x:v>Reconstitution documentée V4 — nouvelle rédaction V5</x:v>
      </x:c>
    </x:row>
    <x:row r="53" ht="72" customHeight="1">
      <x:c r="A53" s="14" t="str">
        <x:v>O5-I08</x:v>
      </x:c>
      <x:c r="B53" s="14" t="str">
        <x:v>Un message pas encore reçu</x:v>
      </x:c>
      <x:c r="C53" s="14" t="str">
        <x:v>O5</x:v>
      </x:c>
      <x:c r="D53" s="14" t="str">
        <x:v>Après EXP10, contact autorisé</x:v>
      </x:c>
      <x:c r="E53" s="14" t="str">
        <x:v>Chambre des signaux</x:v>
      </x:c>
      <x:c r="F53" s="14" t="str">
        <x:v>Le joueur voit un envoi en attente et peut quitter la pièce pour poursuivre ses activités. Aucune réponse n’est inventée pour remplir le journal.</x:v>
      </x:c>
      <x:c r="G53" s="14" t="str">
        <x:v>Attendre une escale de réception ou continuer sa route.</x:v>
      </x:c>
      <x:c r="H53" s="14" t="str">
        <x:v>Le silence reste un état valide, pas un consentement.</x:v>
      </x:c>
      <x:c r="I53" s="14" t="str">
        <x:v>Reconstitution documentée V4 — nouvelle rédaction V5</x:v>
      </x:c>
    </x:row>
    <x:row r="54" ht="57" customHeight="1">
      <x:c r="A54" s="13" t="str">
        <x:v>O5-I09</x:v>
      </x:c>
      <x:c r="B54" s="13" t="str">
        <x:v>Le prêt retourné</x:v>
      </x:c>
      <x:c r="C54" s="13" t="str">
        <x:v>O5</x:v>
      </x:c>
      <x:c r="D54" s="13" t="str">
        <x:v>Après contact volontaire accepté</x:v>
      </x:c>
      <x:c r="E54" s="13" t="str">
        <x:v>Quai de rencontre</x:v>
      </x:c>
      <x:c r="F54" s="13" t="str">
        <x:v>Mara récupère un objet prêté pour une exposition, vérifie sa marque et le range dans son contenant.</x:v>
      </x:c>
      <x:c r="G54" s="13" t="str">
        <x:v>Installer une reproduction déclarée dans le vide laissé.</x:v>
      </x:c>
      <x:c r="H54" s="13" t="str">
        <x:v>L’alliance ne fusionne pas les inventaires ni les trophées.</x:v>
      </x:c>
      <x:c r="I54" s="13" t="str">
        <x:v>Reconstitution documentée V4 — nouvelle rédaction V5</x:v>
      </x:c>
    </x:row>
    <x:row r="55" ht="72" customHeight="1">
      <x:c r="A55" s="14" t="str">
        <x:v>O5-I10</x:v>
      </x:c>
      <x:c r="B55" s="14" t="str">
        <x:v>Un souvenir daté</x:v>
      </x:c>
      <x:c r="C55" s="14" t="str">
        <x:v>O5</x:v>
      </x:c>
      <x:c r="D55" s="14" t="str">
        <x:v>Après O5-M34</x:v>
      </x:c>
      <x:c r="E55" s="14" t="str">
        <x:v>Galerie ou archives</x:v>
      </x:c>
      <x:c r="F55" s="14" t="str">
        <x:v>Le joueur consulte un message ancien dont la date et le contexte sont affichés. La scène ne le présente pas comme une communication en direct.</x:v>
      </x:c>
      <x:c r="G55" s="14" t="str">
        <x:v>Écouter ou montrer seulement une trace autorisée.</x:v>
      </x:c>
      <x:c r="H55" s="14" t="str">
        <x:v>La temporalité et la disponibilité réelle de Mara restent respectées.</x:v>
      </x:c>
      <x:c r="I55" s="14" t="str">
        <x:v>Reconstitution documentée V4 — nouvelle rédaction V5</x:v>
      </x:c>
    </x:row>
    <x:row r="56" ht="57" customHeight="1">
      <x:c r="A56" s="13" t="str">
        <x:v>O6-I01</x:v>
      </x:c>
      <x:c r="B56" s="13" t="str">
        <x:v>Harek rejoue son saut</x:v>
      </x:c>
      <x:c r="C56" s="13" t="str">
        <x:v>O6</x:v>
      </x:c>
      <x:c r="D56" s="13" t="str">
        <x:v>Après O6-M04</x:v>
      </x:c>
      <x:c r="E56" s="13" t="str">
        <x:v>Passerelle de la course</x:v>
      </x:c>
      <x:c r="F56" s="13" t="str">
        <x:v>Harek montre comment il aurait pu gagner en prenant une autre poutre. Le joueur peut essayer l’itinéraire et comparer le risque.</x:v>
      </x:c>
      <x:c r="G56" s="13" t="str">
        <x:v>Partager une technique ou garder le défi ouvert.</x:v>
      </x:c>
      <x:c r="H56" s="13" t="str">
        <x:v>La rivalité se construit sur des actions et non sur une hostilité imposée.</x:v>
      </x:c>
      <x:c r="I56" s="13" t="str">
        <x:v>Reconstitution documentée V4 — nouvelle rédaction V5</x:v>
      </x:c>
    </x:row>
    <x:row r="57" ht="57" customHeight="1">
      <x:c r="A57" s="14" t="str">
        <x:v>O6-I02</x:v>
      </x:c>
      <x:c r="B57" s="14" t="str">
        <x:v>Yena choisit son outil</x:v>
      </x:c>
      <x:c r="C57" s="14" t="str">
        <x:v>O6</x:v>
      </x:c>
      <x:c r="D57" s="14" t="str">
        <x:v>Après O6-M06</x:v>
      </x:c>
      <x:c r="E57" s="14" t="str">
        <x:v>Râtelier de cohorte</x:v>
      </x:c>
      <x:c r="F57" s="14" t="str">
        <x:v>Yena essaie deux prises avant de choisir son outil d’exercice. Le joueur peut tester celui qu’elle a laissé.</x:v>
      </x:c>
      <x:c r="G57" s="14" t="str">
        <x:v>Échanger un retour précis.</x:v>
      </x:c>
      <x:c r="H57" s="14" t="str">
        <x:v>Son style existe indépendamment du choix principal du joueur.</x:v>
      </x:c>
      <x:c r="I57" s="14" t="str">
        <x:v>Reconstitution documentée V4 — nouvelle rédaction V5</x:v>
      </x:c>
    </x:row>
    <x:row r="58" ht="57" customHeight="1">
      <x:c r="A58" s="13" t="str">
        <x:v>O6-I03</x:v>
      </x:c>
      <x:c r="B58" s="13" t="str">
        <x:v>Tov écoute le mur</x:v>
      </x:c>
      <x:c r="C58" s="13" t="str">
        <x:v>O6</x:v>
      </x:c>
      <x:c r="D58" s="13" t="str">
        <x:v>Après O6-M08</x:v>
      </x:c>
      <x:c r="E58" s="13" t="str">
        <x:v>Jardin d’exercice</x:v>
      </x:c>
      <x:c r="F58" s="13" t="str">
        <x:v>Tov repère une cible derrière une paroi par sa vibration. Le joueur touche le même support et compare le moment du signal.</x:v>
      </x:c>
      <x:c r="G58" s="13" t="str">
        <x:v>Attendre le rythme avec lui.</x:v>
      </x:c>
      <x:c r="H58" s="13" t="str">
        <x:v>Une compétence discrète devient visible et réutilisable.</x:v>
      </x:c>
      <x:c r="I58" s="13" t="str">
        <x:v>Reconstitution documentée V4 — nouvelle rédaction V5</x:v>
      </x:c>
    </x:row>
    <x:row r="59" ht="72" customHeight="1">
      <x:c r="A59" s="14" t="str">
        <x:v>O6-I04</x:v>
      </x:c>
      <x:c r="B59" s="14" t="str">
        <x:v>Le salut après défaite</x:v>
      </x:c>
      <x:c r="C59" s="14" t="str">
        <x:v>O6</x:v>
      </x:c>
      <x:c r="D59" s="14" t="str">
        <x:v>Après O6-M11</x:v>
      </x:c>
      <x:c r="E59" s="14" t="str">
        <x:v>Arène</x:v>
      </x:c>
      <x:c r="F59" s="14" t="str">
        <x:v>Harek réagit au résultat réel du duel. Le joueur peut ranger son arme, aider à remettre une cible ou demander une revanche plus tard.</x:v>
      </x:c>
      <x:c r="G59" s="14" t="str">
        <x:v>Accepter le résultat sans effacer la manche.</x:v>
      </x:c>
      <x:c r="H59" s="14" t="str">
        <x:v>La relation conserve victoire ou défaite et le geste d’après.</x:v>
      </x:c>
      <x:c r="I59" s="14" t="str">
        <x:v>Reconstitution documentée V4 — nouvelle rédaction V5</x:v>
      </x:c>
    </x:row>
    <x:row r="60" ht="57" customHeight="1">
      <x:c r="A60" s="13" t="str">
        <x:v>O6-I05</x:v>
      </x:c>
      <x:c r="B60" s="13" t="str">
        <x:v>Les places de triade</x:v>
      </x:c>
      <x:c r="C60" s="13" t="str">
        <x:v>O6</x:v>
      </x:c>
      <x:c r="D60" s="13" t="str">
        <x:v>Après O6-M13</x:v>
      </x:c>
      <x:c r="E60" s="13" t="str">
        <x:v>Aire des fanions</x:v>
      </x:c>
      <x:c r="F60" s="13" t="str">
        <x:v>Les partenaires déplacent leurs fanions selon la répétition choisie. Le joueur voit qui se retrouve exposé à chaque phase.</x:v>
      </x:c>
      <x:c r="G60" s="13" t="str">
        <x:v>Ajuster un rôle avec son partenaire.</x:v>
      </x:c>
      <x:c r="H60" s="13" t="str">
        <x:v>Le plan devient partagé avant le rite commun.</x:v>
      </x:c>
      <x:c r="I60" s="13" t="str">
        <x:v>Reconstitution documentée V4 — nouvelle rédaction V5</x:v>
      </x:c>
    </x:row>
    <x:row r="61" ht="57" customHeight="1">
      <x:c r="A61" s="14" t="str">
        <x:v>O6-I06</x:v>
      </x:c>
      <x:c r="B61" s="14" t="str">
        <x:v>Le retour par la même rue</x:v>
      </x:c>
      <x:c r="C61" s="14" t="str">
        <x:v>O6</x:v>
      </x:c>
      <x:c r="D61" s="14" t="str">
        <x:v>Après reconnaissance commune</x:v>
      </x:c>
      <x:c r="E61" s="14" t="str">
        <x:v>Rue d’atelier</x:v>
      </x:c>
      <x:c r="F61" s="14" t="str">
        <x:v>Le forgeron reconnaît une réparation qu’il avait faite avant le rite. Le joueur peut lui montrer l’usure réelle de l’outil.</x:v>
      </x:c>
      <x:c r="G61" s="14" t="str">
        <x:v>Raconter son usage ou demander un entretien.</x:v>
      </x:c>
      <x:c r="H61" s="14" t="str">
        <x:v>La ville se souvient de contributions concrètes à la progression.</x:v>
      </x:c>
      <x:c r="I61" s="14" t="str">
        <x:v>Reconstitution documentée V4 — nouvelle rédaction V5</x:v>
      </x:c>
    </x:row>
    <x:row r="62" ht="57" customHeight="1">
      <x:c r="A62" s="13" t="str">
        <x:v>O6-I07</x:v>
      </x:c>
      <x:c r="B62" s="13" t="str">
        <x:v>Un quai, quatre projets</x:v>
      </x:c>
      <x:c r="C62" s="13" t="str">
        <x:v>O6</x:v>
      </x:c>
      <x:c r="D62" s="13" t="str">
        <x:v>Après O6-M20</x:v>
      </x:c>
      <x:c r="E62" s="13" t="str">
        <x:v>Archives du vaisseau</x:v>
      </x:c>
      <x:c r="F62" s="13" t="str">
        <x:v>Les messages de la cohorte montrent des destinations différentes. Le joueur place un rendez-vous possible sans exiger leur présence.</x:v>
      </x:c>
      <x:c r="G62" s="13" t="str">
        <x:v>Inviter un partenaire disponible.</x:v>
      </x:c>
      <x:c r="H62" s="13" t="str">
        <x:v>La cohorte demeure un réseau autonome après Blooded.</x:v>
      </x:c>
      <x:c r="I62" s="13" t="str">
        <x:v>Reconstitution documentée V4 — nouvelle rédaction V5</x:v>
      </x:c>
    </x:row>
    <x:row r="63" ht="57" customHeight="1">
      <x:c r="A63" s="14" t="str">
        <x:v>O6-I08</x:v>
      </x:c>
      <x:c r="B63" s="14" t="str">
        <x:v>La technique d’Harek a changé</x:v>
      </x:c>
      <x:c r="C63" s="14" t="str">
        <x:v>O6</x:v>
      </x:c>
      <x:c r="D63" s="14" t="str">
        <x:v>Après O6-M26</x:v>
      </x:c>
      <x:c r="E63" s="14" t="str">
        <x:v>Cercle du rival</x:v>
      </x:c>
      <x:c r="F63" s="14" t="str">
        <x:v>Harek corrige une ancienne faiblesse et attend la réaction du joueur. Un mannequin permet de comparer l’ancien mouvement au nouveau.</x:v>
      </x:c>
      <x:c r="G63" s="14" t="str">
        <x:v>Reconnaître son progrès ou demander un essai.</x:v>
      </x:c>
      <x:c r="H63" s="14" t="str">
        <x:v>Le rival évolue réellement entre les actes.</x:v>
      </x:c>
      <x:c r="I63" s="14" t="str">
        <x:v>Reconstitution documentée V4 — nouvelle rédaction V5</x:v>
      </x:c>
    </x:row>
    <x:row r="64" ht="57" customHeight="1">
      <x:c r="A64" s="13" t="str">
        <x:v>O6-I09</x:v>
      </x:c>
      <x:c r="B64" s="13" t="str">
        <x:v>Une chambre n’est pas une promesse</x:v>
      </x:c>
      <x:c r="C64" s="13" t="str">
        <x:v>O6</x:v>
      </x:c>
      <x:c r="D64" s="13" t="str">
        <x:v>Après Elite et projet de navire</x:v>
      </x:c>
      <x:c r="E64" s="13" t="str">
        <x:v>Pont de vie du navire acquis</x:v>
      </x:c>
      <x:c r="F64" s="13" t="str">
        <x:v>Yena ou Tov visite une chambre libre si l’invitation a été acceptée, puis décide s’il souhaite y séjourner.</x:v>
      </x:c>
      <x:c r="G64" s="13" t="str">
        <x:v>Proposer une halte ou un rôle précis.</x:v>
      </x:c>
      <x:c r="H64" s="13" t="str">
        <x:v>Une place visitée ne devient pas un recrutement permanent.</x:v>
      </x:c>
      <x:c r="I64" s="13" t="str">
        <x:v>Reconstitution documentée V4 — nouvelle rédaction V5</x:v>
      </x:c>
    </x:row>
    <x:row r="65" ht="57" customHeight="1">
      <x:c r="A65" s="14" t="str">
        <x:v>O6-I10</x:v>
      </x:c>
      <x:c r="B65" s="14" t="str">
        <x:v>La terrasse à d’autres</x:v>
      </x:c>
      <x:c r="C65" s="14" t="str">
        <x:v>O6</x:v>
      </x:c>
      <x:c r="D65" s="14" t="str">
        <x:v>Après O6-M36</x:v>
      </x:c>
      <x:c r="E65" s="14" t="str">
        <x:v>Terrasse de cohorte</x:v>
      </x:c>
      <x:c r="F65" s="14" t="str">
        <x:v>De nouveaux jeunes occupent les places de l’enfance. Le joueur peut les laisser parler avant de rejoindre sa route finale.</x:v>
      </x:c>
      <x:c r="G65" s="14" t="str">
        <x:v>Écouter une ambition nouvelle.</x:v>
      </x:c>
      <x:c r="H65" s="14" t="str">
        <x:v>La transmission conserve la sixième histoire originale tout en laissant vivre la génération suivante.</x:v>
      </x:c>
      <x:c r="I65" s="14" t="str">
        <x:v>Reconstitution documentée V4 — nouvelle rédaction V5</x:v>
      </x:c>
    </x:row>
  </x:sheetData>
  <x:pageMargins left="0.7" right="0.7" top="0.75" bottom="0.75" header="0.3" footer="0.3"/>
  <x:tableParts count="1">
    <x:tablePart xmlns:r="http://schemas.openxmlformats.org/officeDocument/2006/relationships" r:id="Rf19cc935d34040e4"/>
  </x:tableParts>
</x:worksheet>
</file>

<file path=xl/worksheets/sheet2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s>
  <x:sheetData>
    <x:row r="1">
      <x:c r="A1" s="2"/>
      <x:c r="B1" s="2"/>
      <x:c r="C1" s="2"/>
      <x:c r="D1" s="2"/>
      <x:c r="E1" s="2"/>
      <x:c r="F1" s="2"/>
    </x:row>
    <x:row r="2" ht="31" customHeight="1">
      <x:c r="A2" s="3" t="str">
        <x:v>Fins des six voies</x:v>
      </x:c>
      <x:c r="B2" s="3"/>
      <x:c r="C2" s="3"/>
      <x:c r="D2" s="3"/>
      <x:c r="E2" s="3"/>
      <x:c r="F2" s="3"/>
    </x:row>
    <x:row r="3">
      <x:c r="A3" s="4"/>
      <x:c r="B3" s="4"/>
      <x:c r="C3" s="4"/>
      <x:c r="D3" s="4"/>
      <x:c r="E3" s="4"/>
      <x:c r="F3" s="4"/>
    </x:row>
    <x:row r="4">
      <x:c r="A4" s="2" t="str">
        <x:v>Histoire · 18 fiches · Lecture intégrale dans « Lire Histoire » ou le lecteur HTML.</x:v>
      </x:c>
      <x:c r="B4" s="2"/>
      <x:c r="C4" s="2"/>
      <x:c r="D4" s="2"/>
      <x:c r="E4" s="2"/>
      <x:c r="F4" s="2"/>
    </x:row>
    <x:row r="5" ht="48" customHeight="1">
      <x:c r="A5" s="10" t="str">
        <x:v>Identifiant</x:v>
      </x:c>
      <x:c r="B5" s="11" t="str">
        <x:v>Titre</x:v>
      </x:c>
      <x:c r="C5" s="11" t="str">
        <x:v>Voie</x:v>
      </x:c>
      <x:c r="D5" s="11" t="str">
        <x:v>Condition</x:v>
      </x:c>
      <x:c r="E5" s="11" t="str">
        <x:v>Sens</x:v>
      </x:c>
      <x:c r="F5" s="11" t="str">
        <x:v>Séquence finale</x:v>
      </x:c>
      <x:c r="G5" s="11" t="str">
        <x:v>Conséquences</x:v>
      </x:c>
      <x:c r="H5" s="11" t="str">
        <x:v>Prolongement</x:v>
      </x:c>
      <x:c r="I5" s="11" t="str">
        <x:v>État persistant</x:v>
      </x:c>
      <x:c r="J5" s="12" t="str">
        <x:v>Provenance</x:v>
      </x:c>
    </x:row>
    <x:row r="6" ht="72" customHeight="1">
      <x:c r="A6" s="13" t="str">
        <x:v>O1-E1</x:v>
      </x:c>
      <x:c r="B6" s="13" t="str">
        <x:v>Mon seuil, mon nom</x:v>
      </x:c>
      <x:c r="C6" s="13" t="str">
        <x:v>O1</x:v>
      </x:c>
      <x:c r="D6" s="13" t="str">
        <x:v>O1-M29 : sélection exclusive après Elite commun ; O1-M30 : réalisation jouée ; personnes et possessions requises effectivement disponibles.</x:v>
      </x:c>
      <x:c r="E6" s="13" t="str">
        <x:v>Le joueur part vers un foyer ou une route dont il décide. Varek n’obtient aucun droit de visite automatique ; les liens avec Ruun et Dhera restent ceux réellement construits.</x:v>
      </x:c>
      <x:c r="F6" s="13" t="str">
        <x:v>Fixer sa propre marque à hauteur du seuil, ranger la preuve de l’agression selon son choix puis franchir la porte.</x:v>
      </x:c>
      <x:c r="G6" s="13" t="str">
        <x:v>Liberté de résidence et contacts choisis ; aucune obligation de tuer ou pardonner le père.</x:v>
      </x:c>
      <x:c r="H6" s="13" t="str">
        <x:v>Le prolongement transmet une manière d’enseigner qui ne reproduit pas l’humiliation.</x:v>
      </x:c>
      <x:c r="I6" s="13" t="str">
        <x:v>O1.endingId=O1-E1 ; endingRealized seulement après la scène ; aucune modification par M31..36 ou R2-M060.</x:v>
      </x:c>
      <x:c r="J6" s="13" t="str">
        <x:v>Reconstitution documentée V4 — nouvelle rédaction V5</x:v>
      </x:c>
    </x:row>
    <x:row r="7" ht="87" customHeight="1">
      <x:c r="A7" s="14" t="str">
        <x:v>O1-E2</x:v>
      </x:c>
      <x:c r="B7" s="14" t="str">
        <x:v>La force sous mes limites</x:v>
      </x:c>
      <x:c r="C7" s="14" t="str">
        <x:v>O1</x:v>
      </x:c>
      <x:c r="D7" s="14" t="str">
        <x:v>O1-M29 : sélection exclusive après Elite commun ; O1-M30 : réalisation jouée ; personnes et possessions requises effectivement disponibles.</x:v>
      </x:c>
      <x:c r="E7" s="14" t="str">
        <x:v>Une confrontation sanctionnée localement tranche l’accès de Varek au joueur. Le duel réellement joué permet une issue létale ou non létale si les conditions de la scène le permettent ; son sort est conservé.</x:v>
      </x:c>
      <x:c r="F7" s="14" t="str">
        <x:v>Entrer dans le cercle, montrer la preuve gardée, jouer la confrontation puis décider du geste final après victoire.</x:v>
      </x:c>
      <x:c r="G7" s="14" t="str">
        <x:v>Le joueur assume sa décision ; Ruun et Dhera réagissent individuellement, sans pardon universel ni prestige automatique du meurtre.</x:v>
      </x:c>
      <x:c r="H7" s="14" t="str">
        <x:v>Elder et Ancient conservent la mort, l’exil ou la survie de Varek selon l’issue enregistrée.</x:v>
      </x:c>
      <x:c r="I7" s="14" t="str">
        <x:v>O1.endingId=O1-E2 ; endingRealized seulement après la scène ; aucune modification par M31..36 ou R2-M060.</x:v>
      </x:c>
      <x:c r="J7" s="14" t="str">
        <x:v>Reconstitution documentée V4 — nouvelle rédaction V5</x:v>
      </x:c>
    </x:row>
    <x:row r="8" ht="87" customHeight="1">
      <x:c r="A8" s="13" t="str">
        <x:v>O1-E3</x:v>
      </x:c>
      <x:c r="B8" s="13" t="str">
        <x:v>Une porte entrouverte, sous conditions</x:v>
      </x:c>
      <x:c r="C8" s="13" t="str">
        <x:v>O1</x:v>
      </x:c>
      <x:c r="D8" s="13" t="str">
        <x:v>O1-M29 : sélection exclusive après Elite commun ; O1-M30 : réalisation jouée ; personnes et possessions requises effectivement disponibles.</x:v>
      </x:c>
      <x:c r="E8" s="13" t="str">
        <x:v>Le joueur accepte une possibilité de réparation après actes vérifiables de Varek, avec distance initiale et droit de refuser de nouvelles visites. Une excuse seule ne répare pas l’agression.</x:v>
      </x:c>
      <x:c r="F8" s="13" t="str">
        <x:v>Recevoir le premier geste convenu au seuil, sans laisser Varek reprendre la maison ou l’autorité sur la vie du joueur.</x:v>
      </x:c>
      <x:c r="G8" s="13" t="str">
        <x:v>La relation devient conditionnelle ; tout nouvel abus peut fermer la visite sans retirer la fin choisie.</x:v>
      </x:c>
      <x:c r="H8" s="13" t="str">
        <x:v>La transmission montre une limite conservée, pas une famille soudain parfaite.</x:v>
      </x:c>
      <x:c r="I8" s="13" t="str">
        <x:v>O1.endingId=O1-E3 ; endingRealized seulement après la scène ; aucune modification par M31..36 ou R2-M060.</x:v>
      </x:c>
      <x:c r="J8" s="13" t="str">
        <x:v>Reconstitution documentée V4 — nouvelle rédaction V5</x:v>
      </x:c>
    </x:row>
    <x:row r="9" ht="72" customHeight="1">
      <x:c r="A9" s="14" t="str">
        <x:v>O2-E1</x:v>
      </x:c>
      <x:c r="B9" s="14" t="str">
        <x:v>Le masque avec son histoire entière</x:v>
      </x:c>
      <x:c r="C9" s="14" t="str">
        <x:v>O2</x:v>
      </x:c>
      <x:c r="D9" s="14" t="str">
        <x:v>O2-M29 : sélection exclusive après Elite commun ; O2-M30 : réalisation jouée ; personnes et possessions requises effectivement disponibles.</x:v>
      </x:c>
      <x:c r="E9" s="14" t="str">
        <x:v>Le joueur conserve la garde du masque et expose le mérite réel de l’ancêtre avec les contributions confirmées. Les prêts demeurent des prêts et les inconnues restent visibles.</x:v>
      </x:c>
      <x:c r="F9" s="14" t="str">
        <x:v>Installer le masque, fixer la chronologie et ouvrir le premier compartiment consacré à une aide auparavant oubliée.</x:v>
      </x:c>
      <x:c r="G9" s="14" t="str">
        <x:v>Le foyer devient une référence de mémoire contextualisée ; les descendants gardent leurs droits sur leurs objets.</x:v>
      </x:c>
      <x:c r="H9" s="14" t="str">
        <x:v>La nouvelle génération apprend à distinguer phases, rôles et preuves sans effacer le héros.</x:v>
      </x:c>
      <x:c r="I9" s="14" t="str">
        <x:v>O2.endingId=O2-E1 ; endingRealized seulement après la scène ; aucune modification par M31..36 ou R2-M060.</x:v>
      </x:c>
      <x:c r="J9" s="14" t="str">
        <x:v>Reconstitution documentée V4 — nouvelle rédaction V5</x:v>
      </x:c>
    </x:row>
    <x:row r="10" ht="87" customHeight="1">
      <x:c r="A10" s="13" t="str">
        <x:v>O2-E2</x:v>
      </x:c>
      <x:c r="B10" s="13" t="str">
        <x:v>La galerie des voix liées</x:v>
      </x:c>
      <x:c r="C10" s="13" t="str">
        <x:v>O2</x:v>
      </x:c>
      <x:c r="D10" s="13" t="str">
        <x:v>O2-M29 : sélection exclusive après Elite commun ; O2-M30 : réalisation jouée ; personnes et possessions requises effectivement disponibles.</x:v>
      </x:c>
      <x:c r="E10" s="13" t="str">
        <x:v>Le joueur crée une présentation collective avec les participants volontaires. Le masque ancestral y figure à la place convenue, entouré d’autres traces qui conservent leurs propriétaires.</x:v>
      </x:c>
      <x:c r="F10" s="13" t="str">
        <x:v>Mettre les supports en relation physique puis laisser chaque personne présenter l’objet qu’elle a accepté de montrer.</x:v>
      </x:c>
      <x:c r="G10" s="13" t="str">
        <x:v>La mémoire devient un travail partagé ; les mérites différents sont nommés avec précision.</x:v>
      </x:c>
      <x:c r="H10" s="13" t="str">
        <x:v>Les extensions portent sur prêts, nouvelles traces et autonomie des gardiens de la galerie.</x:v>
      </x:c>
      <x:c r="I10" s="13" t="str">
        <x:v>O2.endingId=O2-E2 ; endingRealized seulement après la scène ; aucune modification par M31..36 ou R2-M060.</x:v>
      </x:c>
      <x:c r="J10" s="13" t="str">
        <x:v>Reconstitution documentée V4 — nouvelle rédaction V5</x:v>
      </x:c>
    </x:row>
    <x:row r="11" ht="72" customHeight="1">
      <x:c r="A11" s="14" t="str">
        <x:v>O2-E3</x:v>
      </x:c>
      <x:c r="B11" s="14" t="str">
        <x:v>Mon propre masque, leur garde</x:v>
      </x:c>
      <x:c r="C11" s="14" t="str">
        <x:v>O2</x:v>
      </x:c>
      <x:c r="D11" s="14" t="str">
        <x:v>O2-M29 : sélection exclusive après Elite commun ; O2-M30 : réalisation jouée ; personnes et possessions requises effectivement disponibles.</x:v>
      </x:c>
      <x:c r="E11" s="14" t="str">
        <x:v>Le joueur transmet la garde de l’original à un destinataire volontaire et choisit son propre masque pour les chasses futures. L’histoire familiale demeure connue et complète.</x:v>
      </x:c>
      <x:c r="F11" s="14" t="str">
        <x:v>Remettre le berceau, vérifier sa nouvelle fixation et équiper le masque personnel réellement acquis.</x:v>
      </x:c>
      <x:c r="G11" s="14" t="str">
        <x:v>Le joueur conserve sa filiation sans posséder l’original ; une copie éventuelle est marquée.</x:v>
      </x:c>
      <x:c r="H11" s="14" t="str">
        <x:v>Les visites ultérieures respectent l’emplacement transféré et développent les chasses de la nouvelle génération.</x:v>
      </x:c>
      <x:c r="I11" s="14" t="str">
        <x:v>O2.endingId=O2-E3 ; endingRealized seulement après la scène ; aucune modification par M31..36 ou R2-M060.</x:v>
      </x:c>
      <x:c r="J11" s="14" t="str">
        <x:v>Reconstitution documentée V4 — nouvelle rédaction V5</x:v>
      </x:c>
    </x:row>
    <x:row r="12" ht="72" customHeight="1">
      <x:c r="A12" s="13" t="str">
        <x:v>O3-E1</x:v>
      </x:c>
      <x:c r="B12" s="13" t="str">
        <x:v>Un foyer reconstruit par choix</x:v>
      </x:c>
      <x:c r="C12" s="13" t="str">
        <x:v>O3</x:v>
      </x:c>
      <x:c r="D12" s="13" t="str">
        <x:v>O3-M29 : sélection exclusive après Elite commun ; O3-M30 : réalisation jouée ; personnes et possessions requises effectivement disponibles.</x:v>
      </x:c>
      <x:c r="E12" s="13" t="str">
        <x:v>Le joueur participe à un foyer situé sur un terrain reconnu stable, avec les seuls survivants qui souhaitent y vivre. Les autres personnes restent sur leurs routes.</x:v>
      </x:c>
      <x:c r="F12" s="13" t="str">
        <x:v>Allumer le premier atelier, ouvrir le passage commun et accueillir les habitants effectivement volontaires.</x:v>
      </x:c>
      <x:c r="G12" s="13" t="str">
        <x:v>Une communauté nouvelle se construit ; elle ne remplace pas les morts ni n’oblige tous les rescapés à revenir.</x:v>
      </x:c>
      <x:c r="H12" s="13" t="str">
        <x:v>Les prolongements suivent les nouveaux usages du lieu et les visites des personnes parties.</x:v>
      </x:c>
      <x:c r="I12" s="13" t="str">
        <x:v>O3.endingId=O3-E1 ; endingRealized seulement après la scène ; aucune modification par M31..36 ou R2-M060.</x:v>
      </x:c>
      <x:c r="J12" s="13" t="str">
        <x:v>Reconstitution documentée V4 — nouvelle rédaction V5</x:v>
      </x:c>
    </x:row>
    <x:row r="13" ht="72" customHeight="1">
      <x:c r="A13" s="14" t="str">
        <x:v>O3-E2</x:v>
      </x:c>
      <x:c r="B13" s="14" t="str">
        <x:v>Les haltes des derniers noms</x:v>
      </x:c>
      <x:c r="C13" s="14" t="str">
        <x:v>O3</x:v>
      </x:c>
      <x:c r="D13" s="14" t="str">
        <x:v>O3-M29 : sélection exclusive après Elite commun ; O3-M30 : réalisation jouée ; personnes et possessions requises effectivement disponibles.</x:v>
      </x:c>
      <x:c r="E13" s="14" t="str">
        <x:v>Le joueur entretient un réseau de lieux où les survivants peuvent se retrouver sans résidence commune imposée. Chaque halte possède son gardien volontaire et ses capacités.</x:v>
      </x:c>
      <x:c r="F13" s="14" t="str">
        <x:v>Fixer les dernières bornes, transmettre les itinéraires puis jouer une visite entre deux haltes.</x:v>
      </x:c>
      <x:c r="G13" s="14" t="str">
        <x:v>La mémoire circule avec les personnes et les outils ; les adresses non partagées restent privées.</x:v>
      </x:c>
      <x:c r="H13" s="14" t="str">
        <x:v>La transmission rend le réseau autonome et accepte l’évolution naturelle des anciens sites.</x:v>
      </x:c>
      <x:c r="I13" s="14" t="str">
        <x:v>O3.endingId=O3-E2 ; endingRealized seulement après la scène ; aucune modification par M31..36 ou R2-M060.</x:v>
      </x:c>
      <x:c r="J13" s="14" t="str">
        <x:v>Reconstitution documentée V4 — nouvelle rédaction V5</x:v>
      </x:c>
    </x:row>
    <x:row r="14" ht="72" customHeight="1">
      <x:c r="A14" s="13" t="str">
        <x:v>O3-E3</x:v>
      </x:c>
      <x:c r="B14" s="13" t="str">
        <x:v>Les archives confiées, ma route ouverte</x:v>
      </x:c>
      <x:c r="C14" s="13" t="str">
        <x:v>O3</x:v>
      </x:c>
      <x:c r="D14" s="13" t="str">
        <x:v>O3-M29 : sélection exclusive après Elite commun ; O3-M30 : réalisation jouée ; personnes et possessions requises effectivement disponibles.</x:v>
      </x:c>
      <x:c r="E14" s="13" t="str">
        <x:v>Le joueur remet les objets et les récits à des gardiens choisis avec les personnes concernées, puis part vers ses propres chasses. Ce départ n’efface ni deuil ni liens.</x:v>
      </x:c>
      <x:c r="F14" s="13" t="str">
        <x:v>Placer les contenants dans leur garde finale, laisser une possibilité de contact puis rejoindre son vaisseau réellement possédé.</x:v>
      </x:c>
      <x:c r="G14" s="13" t="str">
        <x:v>La mémoire subsiste sans dépendre de la présence permanente du joueur.</x:v>
      </x:c>
      <x:c r="H14" s="13" t="str">
        <x:v>Les prolongements montrent visites, nouvelles générations et nouvelles identifications sans résurrection.</x:v>
      </x:c>
      <x:c r="I14" s="13" t="str">
        <x:v>O3.endingId=O3-E3 ; endingRealized seulement après la scène ; aucune modification par M31..36 ou R2-M060.</x:v>
      </x:c>
      <x:c r="J14" s="13" t="str">
        <x:v>Reconstitution documentée V4 — nouvelle rédaction V5</x:v>
      </x:c>
    </x:row>
    <x:row r="15" ht="72" customHeight="1">
      <x:c r="A15" s="14" t="str">
        <x:v>O4-E1</x:v>
      </x:c>
      <x:c r="B15" s="14" t="str">
        <x:v>Le nom assumé avec les faits</x:v>
      </x:c>
      <x:c r="C15" s="14" t="str">
        <x:v>O4</x:v>
      </x:c>
      <x:c r="D15" s="14" t="str">
        <x:v>O4-M29 : sélection exclusive après Elite commun ; O4-M30 : réalisation jouée ; personnes et possessions requises effectivement disponibles.</x:v>
      </x:c>
      <x:c r="E15" s="14" t="str">
        <x:v>Le joueur conserve le nom familial en rendant accessible une histoire honnête de la faute et des réparations réellement accomplies. Son mérite présent reste individuel.</x:v>
      </x:c>
      <x:c r="F15" s="14" t="str">
        <x:v>Fixer une plaque contextualisée à son lieu de vie puis rejoindre une activité où il agit sous ce nom.</x:v>
      </x:c>
      <x:c r="G15" s="14" t="str">
        <x:v>Les réactions restent diverses ; le rang acquis ne force ni pardon ni oubli des autres.</x:v>
      </x:c>
      <x:c r="H15" s="14" t="str">
        <x:v>Les extensions permettent correction d’un détail, transmission et réputation fondée sur les actes actuels.</x:v>
      </x:c>
      <x:c r="I15" s="14" t="str">
        <x:v>O4.endingId=O4-E1 ; endingRealized seulement après la scène ; aucune modification par M31..36 ou R2-M060.</x:v>
      </x:c>
      <x:c r="J15" s="14" t="str">
        <x:v>Reconstitution documentée V4 — nouvelle rédaction V5</x:v>
      </x:c>
    </x:row>
    <x:row r="16" ht="72" customHeight="1">
      <x:c r="A16" s="13" t="str">
        <x:v>O4-E2</x:v>
      </x:c>
      <x:c r="B16" s="13" t="str">
        <x:v>Un nom choisi pour ma route</x:v>
      </x:c>
      <x:c r="C16" s="13" t="str">
        <x:v>O4</x:v>
      </x:c>
      <x:c r="D16" s="13" t="str">
        <x:v>O4-M29 : sélection exclusive après Elite commun ; O4-M30 : réalisation jouée ; personnes et possessions requises effectivement disponibles.</x:v>
      </x:c>
      <x:c r="E16" s="13" t="str">
        <x:v>Le joueur adopte un nouveau nom ou signe sans détruire les archives de l’ancien. Les objets et engagements restent traçables malgré ce changement public.</x:v>
      </x:c>
      <x:c r="F16" s="13" t="str">
        <x:v>Retirer la plaque provisoire, poser le nouveau signe puis se présenter à une personne qui le découvre.</x:v>
      </x:c>
      <x:c r="G16" s="13" t="str">
        <x:v>Une identité actuelle est choisie ; les dettes matérielles réelles ne disparaissent pas par changement de nom.</x:v>
      </x:c>
      <x:c r="H16" s="13" t="str">
        <x:v>Les prolongements gardent la possibilité d’expliquer cette décision sans retour forcé au nom ancien.</x:v>
      </x:c>
      <x:c r="I16" s="13" t="str">
        <x:v>O4.endingId=O4-E2 ; endingRealized seulement après la scène ; aucune modification par M31..36 ou R2-M060.</x:v>
      </x:c>
      <x:c r="J16" s="13" t="str">
        <x:v>Reconstitution documentée V4 — nouvelle rédaction V5</x:v>
      </x:c>
    </x:row>
    <x:row r="17" ht="87" customHeight="1">
      <x:c r="A17" s="14" t="str">
        <x:v>O4-E3</x:v>
      </x:c>
      <x:c r="B17" s="14" t="str">
        <x:v>Réparer dans une fonction limitée</x:v>
      </x:c>
      <x:c r="C17" s="14" t="str">
        <x:v>O4</x:v>
      </x:c>
      <x:c r="D17" s="14" t="str">
        <x:v>O4-M29 : sélection exclusive après Elite commun ; O4-M30 : réalisation jouée ; personnes et possessions requises effectivement disponibles.</x:v>
      </x:c>
      <x:c r="E17" s="14" t="str">
        <x:v>Le joueur accepte de consacrer une part de son activité à une fonction d’observation, de restitution ou d’intervention définie. Ce rôle ne donne pas une autorité universelle d’Enforcer.</x:v>
      </x:c>
      <x:c r="F17" s="14" t="str">
        <x:v>Recevoir un mandat borné, vérifier ses limites sur le terrain et rendre un résultat fondé sur des traces.</x:v>
      </x:c>
      <x:c r="G17" s="14" t="str">
        <x:v>La réparation devient pratique volontaire ; les refus, erreurs et limites d’intervention restent possibles.</x:v>
      </x:c>
      <x:c r="H17" s="14" t="str">
        <x:v>La transmission porte sur la méthode et la responsabilité propre du successeur.</x:v>
      </x:c>
      <x:c r="I17" s="14" t="str">
        <x:v>O4.endingId=O4-E3 ; endingRealized seulement après la scène ; aucune modification par M31..36 ou R2-M060.</x:v>
      </x:c>
      <x:c r="J17" s="14" t="str">
        <x:v>Reconstitution documentée V4 — nouvelle rédaction V5</x:v>
      </x:c>
    </x:row>
    <x:row r="18" ht="87" customHeight="1">
      <x:c r="A18" s="13" t="str">
        <x:v>O5-E1</x:v>
      </x:c>
      <x:c r="B18" s="13" t="str">
        <x:v>L’alliance des deux routes</x:v>
      </x:c>
      <x:c r="C18" s="13" t="str">
        <x:v>O5</x:v>
      </x:c>
      <x:c r="D18" s="13" t="str">
        <x:v>O5-M29 : sélection exclusive après Elite commun ; O5-M30 : réalisation jouée ; personnes et possessions requises effectivement disponibles.</x:v>
      </x:c>
      <x:c r="E18" s="13" t="str">
        <x:v>Après le départ EXP10, le joueur et Mara peuvent maintenir une alliance volontaire si elle y consent. Sinon le joueur conserve une offre ouverte de son côté, sans fabriquer un pacte réciproque.</x:v>
      </x:c>
      <x:c r="F18" s="13" t="str">
        <x:v>Échanger un signe accepté ou ranger une invitation non acceptée comme telle, puis laisser chacun rejoindre sa route.</x:v>
      </x:c>
      <x:c r="G18" s="13" t="str">
        <x:v>Mara n’est pas recrutée définitivement ; les rencontres futures exigent disponibilité et accord.</x:v>
      </x:c>
      <x:c r="H18" s="13" t="str">
        <x:v>La chronologie réelle limite les contacts ; les souvenirs ne deviennent jamais présence ou résurrection.</x:v>
      </x:c>
      <x:c r="I18" s="13" t="str">
        <x:v>O5.endingId=O5-E1 ; endingRealized seulement après la scène ; aucune modification par M31..36 ou R2-M060.</x:v>
      </x:c>
      <x:c r="J18" s="13" t="str">
        <x:v>Reconstitution documentée V4 — nouvelle rédaction V5</x:v>
      </x:c>
    </x:row>
    <x:row r="19" ht="72" customHeight="1">
      <x:c r="A19" s="14" t="str">
        <x:v>O5-E2</x:v>
      </x:c>
      <x:c r="B19" s="14" t="str">
        <x:v>La dette reconnue et soldée</x:v>
      </x:c>
      <x:c r="C19" s="14" t="str">
        <x:v>O5</x:v>
      </x:c>
      <x:c r="D19" s="14" t="str">
        <x:v>O5-M29 : sélection exclusive après Elite commun ; O5-M30 : réalisation jouée ; personnes et possessions requises effectivement disponibles.</x:v>
      </x:c>
      <x:c r="E19" s="14" t="str">
        <x:v>Les deux partenaires reconnaissent le secours et les aides rendues, puis se séparent sans obligation de relation future. Le joueur peut conserver un souvenir autorisé.</x:v>
      </x:c>
      <x:c r="F19" s="14" t="str">
        <x:v>Rendre les objets prêtés, accomplir le salut choisi et ranger le récit dans un emplacement réel.</x:v>
      </x:c>
      <x:c r="G19" s="14" t="str">
        <x:v>La gratitude demeure sans droit sur le temps, la vie ou les objets de Mara.</x:v>
      </x:c>
      <x:c r="H19" s="14" t="str">
        <x:v>Les prolongements transmettent la méthode et le souvenir sans provoquer des retours obligatoires.</x:v>
      </x:c>
      <x:c r="I19" s="14" t="str">
        <x:v>O5.endingId=O5-E2 ; endingRealized seulement après la scène ; aucune modification par M31..36 ou R2-M060.</x:v>
      </x:c>
      <x:c r="J19" s="14" t="str">
        <x:v>Reconstitution documentée V4 — nouvelle rédaction V5</x:v>
      </x:c>
    </x:row>
    <x:row r="20" ht="87" customHeight="1">
      <x:c r="A20" s="13" t="str">
        <x:v>O5-E3</x:v>
      </x:c>
      <x:c r="B20" s="13" t="str">
        <x:v>Un relais entre partenaires libres</x:v>
      </x:c>
      <x:c r="C20" s="13" t="str">
        <x:v>O5</x:v>
      </x:c>
      <x:c r="D20" s="13" t="str">
        <x:v>O5-M29 : sélection exclusive après Elite commun ; O5-M30 : réalisation jouée ; personnes et possessions requises effectivement disponibles.</x:v>
      </x:c>
      <x:c r="E20" s="13" t="str">
        <x:v>Le joueur accepte un rôle ponctuel de contact entre voyageurs consentants. Mara peut y participer ou garder uniquement leur relation personnelle ; elle ne devient pas représentante de tous les humains.</x:v>
      </x:c>
      <x:c r="F20" s="13" t="str">
        <x:v>Installer un relais accessible, définir les contacts autorisés puis transmettre une première demande bornée.</x:v>
      </x:c>
      <x:c r="G20" s="13" t="str">
        <x:v>La fonction est limitée à des personnes et à des missions acceptées ; aucune alliance d’espèces entière n’est proclamée.</x:v>
      </x:c>
      <x:c r="H20" s="13" t="str">
        <x:v>Les extensions portent sur communication, provenance et consentement aux rencontres, selon la disponibilité réelle.</x:v>
      </x:c>
      <x:c r="I20" s="13" t="str">
        <x:v>O5.endingId=O5-E3 ; endingRealized seulement après la scène ; aucune modification par M31..36 ou R2-M060.</x:v>
      </x:c>
      <x:c r="J20" s="13" t="str">
        <x:v>Reconstitution documentée V4 — nouvelle rédaction V5</x:v>
      </x:c>
    </x:row>
    <x:row r="21" ht="72" customHeight="1">
      <x:c r="A21" s="14" t="str">
        <x:v>O6-E1</x:v>
      </x:c>
      <x:c r="B21" s="14" t="str">
        <x:v>La maison des futurs chasseurs</x:v>
      </x:c>
      <x:c r="C21" s="14" t="str">
        <x:v>O6</x:v>
      </x:c>
      <x:c r="D21" s="14" t="str">
        <x:v>O6-M29 : sélection exclusive après Elite commun ; O6-M30 : réalisation jouée ; personnes et possessions requises effectivement disponibles.</x:v>
      </x:c>
      <x:c r="E21" s="14" t="str">
        <x:v>Le joueur ouvre un lieu d’enseignement compatible avec sa résidence et ses droits réellement acquis. Saar et les anciens camarades y participent seulement s’ils le souhaitent.</x:v>
      </x:c>
      <x:c r="F21" s="14" t="str">
        <x:v>Ouvrir un râtelier d’exercice, laisser un élève choisir son outil puis accompagner sa première tentative.</x:v>
      </x:c>
      <x:c r="G21" s="14" t="str">
        <x:v>La sixième histoire originale devient transmission locale sans cesser d’autoriser des chasses personnelles.</x:v>
      </x:c>
      <x:c r="H21" s="14" t="str">
        <x:v>Les prolongements montrent un lieu qui apprend à fonctionner sans présence permanente du joueur.</x:v>
      </x:c>
      <x:c r="I21" s="14" t="str">
        <x:v>O6.endingId=O6-E1 ; endingRealized seulement après la scène ; aucune modification par M31..36 ou R2-M060.</x:v>
      </x:c>
      <x:c r="J21" s="14" t="str">
        <x:v>Reconstitution documentée V4 — nouvelle rédaction V5</x:v>
      </x:c>
    </x:row>
    <x:row r="22" ht="72" customHeight="1">
      <x:c r="A22" s="13" t="str">
        <x:v>O6-E2</x:v>
      </x:c>
      <x:c r="B22" s="13" t="str">
        <x:v>Le cercle de chasse choisi</x:v>
      </x:c>
      <x:c r="C22" s="13" t="str">
        <x:v>O6</x:v>
      </x:c>
      <x:c r="D22" s="13" t="str">
        <x:v>O6-M29 : sélection exclusive après Elite commun ; O6-M30 : réalisation jouée ; personnes et possessions requises effectivement disponibles.</x:v>
      </x:c>
      <x:c r="E22" s="13" t="str">
        <x:v>Le joueur poursuit les chasses avec un cercle de partenaires volontaires, utilisant le vaisseau personnel ou le navire collectif seulement s’il est réellement possédé.</x:v>
      </x:c>
      <x:c r="F22" s="13" t="str">
        <x:v>Préparer une route, répartir les rôles avec les personnes présentes puis franchir le sas ensemble.</x:v>
      </x:c>
      <x:c r="G22" s="13" t="str">
        <x:v>La cohorte peut devenir un réseau de pairs ; aucun camarade n’est recruté contre son projet de vie.</x:v>
      </x:c>
      <x:c r="H22" s="13" t="str">
        <x:v>Les extensions développent le cercle d’Harek, de nouvelles méthodes et la place des plus jeunes.</x:v>
      </x:c>
      <x:c r="I22" s="13" t="str">
        <x:v>O6.endingId=O6-E2 ; endingRealized seulement après la scène ; aucune modification par M31..36 ou R2-M060.</x:v>
      </x:c>
      <x:c r="J22" s="13" t="str">
        <x:v>Reconstitution documentée V4 — nouvelle rédaction V5</x:v>
      </x:c>
    </x:row>
    <x:row r="23" ht="87" customHeight="1">
      <x:c r="A23" s="14" t="str">
        <x:v>O6-E3</x:v>
      </x:c>
      <x:c r="B23" s="14" t="str">
        <x:v>Transmettre puis explorer</x:v>
      </x:c>
      <x:c r="C23" s="14" t="str">
        <x:v>O6</x:v>
      </x:c>
      <x:c r="D23" s="14" t="str">
        <x:v>O6-M29 : sélection exclusive après Elite commun ; O6-M30 : réalisation jouée ; personnes et possessions requises effectivement disponibles.</x:v>
      </x:c>
      <x:c r="E23" s="14" t="str">
        <x:v>Le joueur remet certains outils et responsabilités à des personnes volontaires puis reprend une route d’exploration. Il conserve ce qu’il a choisi de garder et les liens acceptés.</x:v>
      </x:c>
      <x:c r="F23" s="14" t="str">
        <x:v>Fermer un coffre de transmission, vérifier sa nouvelle garde puis choisir une destination accessible et partir.</x:v>
      </x:c>
      <x:c r="G23" s="14" t="str">
        <x:v>Le voyage prolonge La Longue Chasse ; le passé de cohorte reste visible sans fixer le personnage au même foyer.</x:v>
      </x:c>
      <x:c r="H23" s="14" t="str">
        <x:v>Les prolongements confrontent anciens relevés et mondes changés, puis laissent la nouvelle cohorte partir à son tour.</x:v>
      </x:c>
      <x:c r="I23" s="14" t="str">
        <x:v>O6.endingId=O6-E3 ; endingRealized seulement après la scène ; aucune modification par M31..36 ou R2-M060.</x:v>
      </x:c>
      <x:c r="J23" s="14" t="str">
        <x:v>Reconstitution documentée V4 — nouvelle rédaction V5</x:v>
      </x:c>
    </x:row>
  </x:sheetData>
  <x:pageMargins left="0.7" right="0.7" top="0.75" bottom="0.75" header="0.3" footer="0.3"/>
  <x:tableParts count="1">
    <x:tablePart xmlns:r="http://schemas.openxmlformats.org/officeDocument/2006/relationships" r:id="R28fb932e75984c6e"/>
  </x:tableParts>
</x:worksheet>
</file>

<file path=xl/worksheets/sheet2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36"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45" hidden="0" customWidth="1"/>
  </x:cols>
  <x:sheetData>
    <x:row r="1">
      <x:c r="A1" s="2"/>
      <x:c r="B1" s="2"/>
      <x:c r="C1" s="2"/>
      <x:c r="D1" s="2"/>
      <x:c r="E1" s="2"/>
      <x:c r="F1" s="2"/>
    </x:row>
    <x:row r="2" ht="31" customHeight="1">
      <x:c r="A2" s="3" t="str">
        <x:v>Contrats des clans</x:v>
      </x:c>
      <x:c r="B2" s="3"/>
      <x:c r="C2" s="3"/>
      <x:c r="D2" s="3"/>
      <x:c r="E2" s="3"/>
      <x:c r="F2" s="3"/>
    </x:row>
    <x:row r="3">
      <x:c r="A3" s="4"/>
      <x:c r="B3" s="4"/>
      <x:c r="C3" s="4"/>
      <x:c r="D3" s="4"/>
      <x:c r="E3" s="4"/>
      <x:c r="F3" s="4"/>
    </x:row>
    <x:row r="4">
      <x:c r="A4" s="2" t="str">
        <x:v>Histoire · 36 fiches · Lecture intégrale dans « Lire Histoire » ou le lecteur HTML.</x:v>
      </x:c>
      <x:c r="B4" s="2"/>
      <x:c r="C4" s="2"/>
      <x:c r="D4" s="2"/>
      <x:c r="E4" s="2"/>
      <x:c r="F4" s="2"/>
    </x:row>
    <x:row r="5" ht="48" customHeight="1">
      <x:c r="A5" s="10" t="str">
        <x:v>Identifiant</x:v>
      </x:c>
      <x:c r="B5" s="11" t="str">
        <x:v>Titre</x:v>
      </x:c>
      <x:c r="C5" s="11" t="str">
        <x:v>Clans</x:v>
      </x:c>
      <x:c r="D5" s="11" t="str">
        <x:v>Rang minimal</x:v>
      </x:c>
      <x:c r="E5" s="11" t="str">
        <x:v>État à l’entrée</x:v>
      </x:c>
      <x:c r="F5" s="11" t="str">
        <x:v>Scène en 2D</x:v>
      </x:c>
      <x:c r="G5" s="11" t="str">
        <x:v>Choix et effets</x:v>
      </x:c>
      <x:c r="H5" s="11" t="str">
        <x:v>Résultat observable</x:v>
      </x:c>
      <x:c r="I5" s="11" t="str">
        <x:v>Échec et reprise</x:v>
      </x:c>
      <x:c r="J5" s="11" t="str">
        <x:v>État à la sortie</x:v>
      </x:c>
      <x:c r="K5" s="11" t="str">
        <x:v>Arc</x:v>
      </x:c>
      <x:c r="L5" s="12" t="str">
        <x:v>Provenance</x:v>
      </x:c>
    </x:row>
    <x:row r="6" ht="117" customHeight="1">
      <x:c r="A6" s="13" t="str">
        <x:v>R2-CC01</x:v>
      </x:c>
      <x:c r="B6" s="13" t="str">
        <x:v>Les traces sur la forge</x:v>
      </x:c>
      <x:c r="C6" s="13" t="str">
        <x:v>CL1</x:v>
      </x:c>
      <x:c r="D6" s="13" t="str">
        <x:v>Young Blood</x:v>
      </x:c>
      <x:c r="E6" s="13" t="str">
        <x:v>Contrat local du Homeworld accepté ; accès régional réel ; aucun voyage pré-Blooded.</x:v>
      </x:c>
      <x:c r="F6" s="13" t="str">
        <x:v>Sur les toits des Maisons des Braises, une proie vole des pièces chaudes et déstabilise une passerelle. Le joueur suit les empreintes de suie, grimpe par les conduits froids et observe son abri avant de s’approcher. Une apprentie attend le retour d’une pince unique.</x:v>
      </x:c>
      <x:c r="G6" s="13" t="str">
        <x:v>Reprendre la pince par un leurre ou dégager d’abord la passerelle change qui aide à la chasse.</x:v>
      </x:c>
      <x:c r="H6" s="13" t="str">
        <x:v>La pince revient à l’atelier seulement si elle est récupérée ; la route haute peut être rouverte.</x:v>
      </x:c>
      <x:c r="I6" s="13" t="str">
        <x:v>Une proie alertée change de perchoir et laisse une nouvelle piste de suie.</x:v>
      </x:c>
      <x:c r="J6" s="13" t="str">
        <x:v>R2-CC01.resolved séparé de success ; enregistrer choix, transferts, passages et relations réellement modifiés. Aucun rang ni résultat d’une opération de guerre distincte n’est accordé.</x:v>
      </x:c>
      <x:c r="K6" s="13" t="str">
        <x:v>Contrat local 01, étape 1/3 ; lecture du résultat réel des étapes précédentes.</x:v>
      </x:c>
      <x:c r="L6" s="13" t="str">
        <x:v>Reconstitution documentée V4 — nouvelle rédaction V5</x:v>
      </x:c>
    </x:row>
    <x:row r="7" ht="102" customHeight="1">
      <x:c r="A7" s="14" t="str">
        <x:v>R2-CC02</x:v>
      </x:c>
      <x:c r="B7" s="14" t="str">
        <x:v>La braise dans le nid</x:v>
      </x:c>
      <x:c r="C7" s="14" t="str">
        <x:v>CL1</x:v>
      </x:c>
      <x:c r="D7" s="14" t="str">
        <x:v>Young Blood</x:v>
      </x:c>
      <x:c r="E7" s="14" t="str">
        <x:v>Contrat local du Homeworld accepté ; accès régional réel ; aucun voyage pré-Blooded.</x:v>
      </x:c>
      <x:c r="F7" s="14" t="str">
        <x:v>Le nid contient des fragments brûlants qui menacent un auvent voisin. Le joueur prépare un contenant, éloigne l’animal par un trajet choisi puis retire les fragments accessibles. Une seconde sortie permet de chasser la proie si ses conditions le justifient.</x:v>
      </x:c>
      <x:c r="G7" s="14" t="str">
        <x:v>Reloger le nid hors des ateliers ou engager la chasse sur un terrain ouvert change l’usage du toit.</x:v>
      </x:c>
      <x:c r="H7" s="14" t="str">
        <x:v>Le danger de l’auvent disparaît ; une prise ne compte que si la chasse est réellement gagnée.</x:v>
      </x:c>
      <x:c r="I7" s="14" t="str">
        <x:v>Un fragment inaccessible reste signalé et demande un autre appui, sans validation prématurée du toit.</x:v>
      </x:c>
      <x:c r="J7" s="14" t="str">
        <x:v>R2-CC02.resolved séparé de success ; enregistrer choix, transferts, passages et relations réellement modifiés. Aucun rang ni résultat d’une opération de guerre distincte n’est accordé.</x:v>
      </x:c>
      <x:c r="K7" s="14" t="str">
        <x:v>Contrat local 01, étape 2/3 ; lecture du résultat réel des étapes précédentes.</x:v>
      </x:c>
      <x:c r="L7" s="14" t="str">
        <x:v>Reconstitution documentée V4 — nouvelle rédaction V5</x:v>
      </x:c>
    </x:row>
    <x:row r="8" ht="117" customHeight="1">
      <x:c r="A8" s="13" t="str">
        <x:v>R2-CC03</x:v>
      </x:c>
      <x:c r="B8" s="13" t="str">
        <x:v>Le premier toit rendu</x:v>
      </x:c>
      <x:c r="C8" s="13" t="str">
        <x:v>CL1</x:v>
      </x:c>
      <x:c r="D8" s="13" t="str">
        <x:v>Young Blood</x:v>
      </x:c>
      <x:c r="E8" s="13" t="str">
        <x:v>Contrat local du Homeworld accepté ; accès régional réel ; aucun voyage pré-Blooded.</x:v>
      </x:c>
      <x:c r="F8" s="13" t="str">
        <x:v>Les artisans proposent deux réparations du passage : une passerelle suspendue ou un escalier de service. Le joueur transporte les appuis, tient une traverse pendant sa fixation et teste le chemin avec une charge. La proie ou son absence reflète la décision précédente.</x:v>
      </x:c>
      <x:c r="G8" s="13" t="str">
        <x:v>Choisir le trajet haut rapide ou l’accès bas plus large change circulation et rencontres d’atelier.</x:v>
      </x:c>
      <x:c r="H8" s="13" t="str">
        <x:v>La communauté utilise le passage construit et reconnaît la contribution du joueur.</x:v>
      </x:c>
      <x:c r="I8" s="13" t="str">
        <x:v>Un appui mal placé se déplace pendant le test ; les pièces déjà fixées ne disparaissent pas.</x:v>
      </x:c>
      <x:c r="J8" s="13" t="str">
        <x:v>R2-CC03.resolved séparé de success ; enregistrer choix, transferts, passages et relations réellement modifiés. Aucun rang ni résultat d’une opération de guerre distincte n’est accordé.</x:v>
      </x:c>
      <x:c r="K8" s="13" t="str">
        <x:v>Contrat local 01, étape 3/3 ; lecture du résultat réel des étapes précédentes.</x:v>
      </x:c>
      <x:c r="L8" s="13" t="str">
        <x:v>Reconstitution documentée V4 — nouvelle rédaction V5</x:v>
      </x:c>
    </x:row>
    <x:row r="9" ht="102" customHeight="1">
      <x:c r="A9" s="14" t="str">
        <x:v>R2-CC04</x:v>
      </x:c>
      <x:c r="B9" s="14" t="str">
        <x:v>L’eau au mauvais niveau</x:v>
      </x:c>
      <x:c r="C9" s="14" t="str">
        <x:v>CL2</x:v>
      </x:c>
      <x:c r="D9" s="14" t="str">
        <x:v>Unblooded</x:v>
      </x:c>
      <x:c r="E9" s="14" t="str">
        <x:v>Contrat local du Homeworld accepté ; accès régional réel ; aucun voyage pré-Blooded.</x:v>
      </x:c>
      <x:c r="F9" s="14" t="str">
        <x:v>Une citerne du Peuple des Citernes se vide trop vite. Le joueur suit des traces d’humidité à travers un passage bas, écoute les conduites et découvre une bête qui a déplacé un volet. L’espace reste sur le Homeworld et comporte un retour vers la cour.</x:v>
      </x:c>
      <x:c r="G9" s="14" t="str">
        <x:v>Dévier provisoirement l’eau ou poursuivre d’abord la bête change le niveau traversable du conduit.</x:v>
      </x:c>
      <x:c r="H9" s="14" t="str">
        <x:v>La cause locale est identifiée ; aucune accusation de sabotage n’est produite sans trace.</x:v>
      </x:c>
      <x:c r="I9" s="14" t="str">
        <x:v>Un niveau trop haut force le retour au palier et une autre ouverture de vanne fictive.</x:v>
      </x:c>
      <x:c r="J9" s="14" t="str">
        <x:v>R2-CC04.resolved séparé de success ; enregistrer choix, transferts, passages et relations réellement modifiés. Aucun rang ni résultat d’une opération de guerre distincte n’est accordé.</x:v>
      </x:c>
      <x:c r="K9" s="14" t="str">
        <x:v>Contrat local 02, étape 1/3 ; lecture du résultat réel des étapes précédentes.</x:v>
      </x:c>
      <x:c r="L9" s="14" t="str">
        <x:v>Reconstitution documentée V4 — nouvelle rédaction V5</x:v>
      </x:c>
    </x:row>
    <x:row r="10" ht="102" customHeight="1">
      <x:c r="A10" s="13" t="str">
        <x:v>R2-CC05</x:v>
      </x:c>
      <x:c r="B10" s="13" t="str">
        <x:v>Le reflet sous la dalle</x:v>
      </x:c>
      <x:c r="C10" s="13" t="str">
        <x:v>CL2</x:v>
      </x:c>
      <x:c r="D10" s="13" t="str">
        <x:v>Unblooded</x:v>
      </x:c>
      <x:c r="E10" s="13" t="str">
        <x:v>Contrat local du Homeworld accepté ; accès régional réel ; aucun voyage pré-Blooded.</x:v>
      </x:c>
      <x:c r="F10" s="13" t="str">
        <x:v>La bête se cache dans une galerie où l’eau réfléchit les silhouettes. Le joueur distingue mouvement réel et reflet, déplace une lampe et ouvre une sortie vers une cavité vide. Une chasse d’exercice peut se dérouler sur une aire asséchée.</x:v>
      </x:c>
      <x:c r="G10" s="13" t="str">
        <x:v>Attirer la bête vers la sortie ou la suivre depuis les dalles hautes donne deux parcours.</x:v>
      </x:c>
      <x:c r="H10" s="13" t="str">
        <x:v>Le conduit devient accessible pour réparation et l’observation enrichit le bestiaire local.</x:v>
      </x:c>
      <x:c r="I10" s="13" t="str">
        <x:v>Une fausse attaque sur un reflet révèle l’erreur et laisse la cible changer de couverture.</x:v>
      </x:c>
      <x:c r="J10" s="13" t="str">
        <x:v>R2-CC05.resolved séparé de success ; enregistrer choix, transferts, passages et relations réellement modifiés. Aucun rang ni résultat d’une opération de guerre distincte n’est accordé.</x:v>
      </x:c>
      <x:c r="K10" s="13" t="str">
        <x:v>Contrat local 02, étape 2/3 ; lecture du résultat réel des étapes précédentes.</x:v>
      </x:c>
      <x:c r="L10" s="13" t="str">
        <x:v>Reconstitution documentée V4 — nouvelle rédaction V5</x:v>
      </x:c>
    </x:row>
    <x:row r="11" ht="102" customHeight="1">
      <x:c r="A11" s="14" t="str">
        <x:v>R2-CC06</x:v>
      </x:c>
      <x:c r="B11" s="14" t="str">
        <x:v>La citerne repartagée</x:v>
      </x:c>
      <x:c r="C11" s="14" t="str">
        <x:v>CL2</x:v>
      </x:c>
      <x:c r="D11" s="14" t="str">
        <x:v>Unblooded</x:v>
      </x:c>
      <x:c r="E11" s="14" t="str">
        <x:v>Contrat local du Homeworld accepté ; accès régional réel ; aucun voyage pré-Blooded.</x:v>
      </x:c>
      <x:c r="F11" s="14" t="str">
        <x:v>Deux quartiers ont besoin de l’eau retrouvée. Le joueur teste les canaux avec des flotteurs, ouvre successivement les passages et voit quels bassins se remplissent. Les habitants discutent autour du résultat, avec des besoins distincts.</x:v>
      </x:c>
      <x:c r="G11" s="14" t="str">
        <x:v>Rétablir l’ancien partage ou proposer une alternance visible change les trajets quotidiens.</x:v>
      </x:c>
      <x:c r="H11" s="14" t="str">
        <x:v>La distribution choisie est matérialisée par les canaux ouverts et les horaires du lieu.</x:v>
      </x:c>
      <x:c r="I11" s="14" t="str">
        <x:v>Une répartition insuffisante peut être ajustée après observation, sans retirer tout le respect obtenu.</x:v>
      </x:c>
      <x:c r="J11" s="14" t="str">
        <x:v>R2-CC06.resolved séparé de success ; enregistrer choix, transferts, passages et relations réellement modifiés. Aucun rang ni résultat d’une opération de guerre distincte n’est accordé.</x:v>
      </x:c>
      <x:c r="K11" s="14" t="str">
        <x:v>Contrat local 02, étape 3/3 ; lecture du résultat réel des étapes précédentes.</x:v>
      </x:c>
      <x:c r="L11" s="14" t="str">
        <x:v>Reconstitution documentée V4 — nouvelle rédaction V5</x:v>
      </x:c>
    </x:row>
    <x:row r="12" ht="102" customHeight="1">
      <x:c r="A12" s="13" t="str">
        <x:v>R2-CC07</x:v>
      </x:c>
      <x:c r="B12" s="13" t="str">
        <x:v>Le vide entre les branches</x:v>
      </x:c>
      <x:c r="C12" s="13" t="str">
        <x:v>CL3</x:v>
      </x:c>
      <x:c r="D12" s="13" t="str">
        <x:v>Young Blood</x:v>
      </x:c>
      <x:c r="E12" s="13" t="str">
        <x:v>Contrat local du Homeworld accepté ; accès régional réel ; aucun voyage pré-Blooded.</x:v>
      </x:c>
      <x:c r="F12" s="13" t="str">
        <x:v>Une passerelle des Gardiens des Hautes Branches a été coupée par une proie territoriale. Le joueur examine la hauteur des morsures, traverse un détour vertical et retrouve un éclaireur bloqué dans un poste. Les deux coordonnent une descente.</x:v>
      </x:c>
      <x:c r="G12" s="13" t="str">
        <x:v>Sécuriser l’éclaireur ou récupérer d’abord son outil de signal change la suite du secours.</x:v>
      </x:c>
      <x:c r="H12" s="13" t="str">
        <x:v>L’éclaireur revient avec son état réel ; le passage reste fermé tant qu’il n’est pas réparé.</x:v>
      </x:c>
      <x:c r="I12" s="13" t="str">
        <x:v>Un saut manqué conduit à un filet de lianes et une remontée par un autre plan.</x:v>
      </x:c>
      <x:c r="J12" s="13" t="str">
        <x:v>R2-CC07.resolved séparé de success ; enregistrer choix, transferts, passages et relations réellement modifiés. Aucun rang ni résultat d’une opération de guerre distincte n’est accordé.</x:v>
      </x:c>
      <x:c r="K12" s="13" t="str">
        <x:v>Contrat local 03, étape 1/3 ; lecture du résultat réel des étapes précédentes.</x:v>
      </x:c>
      <x:c r="L12" s="13" t="str">
        <x:v>Reconstitution documentée V4 — nouvelle rédaction V5</x:v>
      </x:c>
    </x:row>
    <x:row r="13" ht="102" customHeight="1">
      <x:c r="A13" s="14" t="str">
        <x:v>R2-CC08</x:v>
      </x:c>
      <x:c r="B13" s="14" t="str">
        <x:v>Le chasseur des plateformes</x:v>
      </x:c>
      <x:c r="C13" s="14" t="str">
        <x:v>CL3</x:v>
      </x:c>
      <x:c r="D13" s="14" t="str">
        <x:v>Young Blood</x:v>
      </x:c>
      <x:c r="E13" s="14" t="str">
        <x:v>Contrat local du Homeworld accepté ; accès régional réel ; aucun voyage pré-Blooded.</x:v>
      </x:c>
      <x:c r="F13" s="14" t="str">
        <x:v>La proie se déplace sous les plateformes avant d’attaquer leurs bords. Le joueur doit écouter les vibrations, varier sa hauteur et exploiter une ouverture sans rester sur le même appui. L’éclaireur aide seulement s’il est disponible après le secours.</x:v>
      </x:c>
      <x:c r="G13" s="14" t="str">
        <x:v>Piéger la voie basse ou attirer la cible sur une plateforme solide change le combat.</x:v>
      </x:c>
      <x:c r="H13" s="14" t="str">
        <x:v>La menace est éliminée, éloignée ou toujours présente selon le résultat de la chasse.</x:v>
      </x:c>
      <x:c r="I13" s="14" t="str">
        <x:v>Une retraite laisse les dégâts et les traces ; la prochaine tentative conserve le terrain modifié.</x:v>
      </x:c>
      <x:c r="J13" s="14" t="str">
        <x:v>R2-CC08.resolved séparé de success ; enregistrer choix, transferts, passages et relations réellement modifiés. Aucun rang ni résultat d’une opération de guerre distincte n’est accordé.</x:v>
      </x:c>
      <x:c r="K13" s="14" t="str">
        <x:v>Contrat local 03, étape 2/3 ; lecture du résultat réel des étapes précédentes.</x:v>
      </x:c>
      <x:c r="L13" s="14" t="str">
        <x:v>Reconstitution documentée V4 — nouvelle rédaction V5</x:v>
      </x:c>
    </x:row>
    <x:row r="14" ht="102" customHeight="1">
      <x:c r="A14" s="13" t="str">
        <x:v>R2-CC09</x:v>
      </x:c>
      <x:c r="B14" s="13" t="str">
        <x:v>Une branche pour deux routes</x:v>
      </x:c>
      <x:c r="C14" s="13" t="str">
        <x:v>CL3</x:v>
      </x:c>
      <x:c r="D14" s="13" t="str">
        <x:v>Young Blood</x:v>
      </x:c>
      <x:c r="E14" s="13" t="str">
        <x:v>Contrat local du Homeworld accepté ; accès régional réel ; aucun voyage pré-Blooded.</x:v>
      </x:c>
      <x:c r="F14" s="13" t="str">
        <x:v>La communauté répare le passage en tenant compte de la chasse. Le joueur installe un ancrage, transporte une section et teste deux itinéraires avec un artisan. Un petit poste d’observation peut remplacer l’ancien point aveugle.</x:v>
      </x:c>
      <x:c r="G14" s="13" t="str">
        <x:v>Choisir la route directe surveillée ou deux détours plus discrets modifie le niveau permanent.</x:v>
      </x:c>
      <x:c r="H14" s="13" t="str">
        <x:v>Le joueur gagne un accès local et une relation d’artisan, sans propriété automatique d’une maison.</x:v>
      </x:c>
      <x:c r="I14" s="13" t="str">
        <x:v>Un test de charge raté impose un renfort concret avant ouverture au public.</x:v>
      </x:c>
      <x:c r="J14" s="13" t="str">
        <x:v>R2-CC09.resolved séparé de success ; enregistrer choix, transferts, passages et relations réellement modifiés. Aucun rang ni résultat d’une opération de guerre distincte n’est accordé.</x:v>
      </x:c>
      <x:c r="K14" s="13" t="str">
        <x:v>Contrat local 03, étape 3/3 ; lecture du résultat réel des étapes précédentes.</x:v>
      </x:c>
      <x:c r="L14" s="13" t="str">
        <x:v>Reconstitution documentée V4 — nouvelle rédaction V5</x:v>
      </x:c>
    </x:row>
    <x:row r="15" ht="102" customHeight="1">
      <x:c r="A15" s="14" t="str">
        <x:v>R2-CC10</x:v>
      </x:c>
      <x:c r="B15" s="14" t="str">
        <x:v>Les roseaux couchés</x:v>
      </x:c>
      <x:c r="C15" s="14" t="str">
        <x:v>CL4</x:v>
      </x:c>
      <x:c r="D15" s="14" t="str">
        <x:v>Young Blood</x:v>
      </x:c>
      <x:c r="E15" s="14" t="str">
        <x:v>Contrat local du Homeworld accepté ; accès régional réel ; aucun voyage pré-Blooded.</x:v>
      </x:c>
      <x:c r="F15" s="14" t="str">
        <x:v>Aux Marais Luminescents, des roseaux couchés indiquent une proie lourde passée sous les pilotis. Le joueur suit les remous depuis les passerelles, observe une niche noyée et retrouve une barque coincée. La crue est naturelle et prévisible par les repères locaux.</x:v>
      </x:c>
      <x:c r="G15" s="14" t="str">
        <x:v>Libérer la barque ou dégager le chenal piéton en premier change les personnes aidées.</x:v>
      </x:c>
      <x:c r="H15" s="14" t="str">
        <x:v>Une route de marais s’ouvre selon l’action ; ce contrat ne remplace pas la mission HOME-CM07.</x:v>
      </x:c>
      <x:c r="I15" s="14" t="str">
        <x:v>Une mauvaise approche pousse la barque plus loin, mais ses cordages restent accessibles depuis un autre ponton.</x:v>
      </x:c>
      <x:c r="J15" s="14" t="str">
        <x:v>R2-CC10.resolved séparé de success ; enregistrer choix, transferts, passages et relations réellement modifiés. Aucun rang ni résultat d’une opération de guerre distincte n’est accordé.</x:v>
      </x:c>
      <x:c r="K15" s="14" t="str">
        <x:v>Contrat local 04, étape 1/3 ; lecture du résultat réel des étapes précédentes.</x:v>
      </x:c>
      <x:c r="L15" s="14" t="str">
        <x:v>Reconstitution documentée V4 — nouvelle rédaction V5</x:v>
      </x:c>
    </x:row>
    <x:row r="16" ht="102" customHeight="1">
      <x:c r="A16" s="13" t="str">
        <x:v>R2-CC11</x:v>
      </x:c>
      <x:c r="B16" s="13" t="str">
        <x:v>La masse sous le ponton</x:v>
      </x:c>
      <x:c r="C16" s="13" t="str">
        <x:v>CL4</x:v>
      </x:c>
      <x:c r="D16" s="13" t="str">
        <x:v>Young Blood</x:v>
      </x:c>
      <x:c r="E16" s="13" t="str">
        <x:v>Contrat local du Homeworld accepté ; accès régional réel ; aucun voyage pré-Blooded.</x:v>
      </x:c>
      <x:c r="F16" s="13" t="str">
        <x:v>La proie revient au même passage pendant la montée de l’eau. Le joueur pose des repères de vibration, choisit une hauteur et détourne sa course avant qu’elle frappe un pilotis habité. Une confrontation peut ensuite avoir lieu sur un îlot ouvert.</x:v>
      </x:c>
      <x:c r="G16" s="13" t="str">
        <x:v>Éloigner la cible ou poursuivre une chasse contrôlée change faune, ressources et récit.</x:v>
      </x:c>
      <x:c r="H16" s="13" t="str">
        <x:v>Le pilotis protégé reste visible et la communauté réagit à la méthode réellement employée.</x:v>
      </x:c>
      <x:c r="I16" s="13" t="str">
        <x:v>Si un appui cède, un détour temporaire apparaît et doit être réparé plutôt que remis à neuf par chargement.</x:v>
      </x:c>
      <x:c r="J16" s="13" t="str">
        <x:v>R2-CC11.resolved séparé de success ; enregistrer choix, transferts, passages et relations réellement modifiés. Aucun rang ni résultat d’une opération de guerre distincte n’est accordé.</x:v>
      </x:c>
      <x:c r="K16" s="13" t="str">
        <x:v>Contrat local 04, étape 2/3 ; lecture du résultat réel des étapes précédentes.</x:v>
      </x:c>
      <x:c r="L16" s="13" t="str">
        <x:v>Reconstitution documentée V4 — nouvelle rédaction V5</x:v>
      </x:c>
    </x:row>
    <x:row r="17" ht="102" customHeight="1">
      <x:c r="A17" s="14" t="str">
        <x:v>R2-CC12</x:v>
      </x:c>
      <x:c r="B17" s="14" t="str">
        <x:v>Le chenal des retours</x:v>
      </x:c>
      <x:c r="C17" s="14" t="str">
        <x:v>CL4</x:v>
      </x:c>
      <x:c r="D17" s="14" t="str">
        <x:v>Young Blood</x:v>
      </x:c>
      <x:c r="E17" s="14" t="str">
        <x:v>Contrat local du Homeworld accepté ; accès régional réel ; aucun voyage pré-Blooded.</x:v>
      </x:c>
      <x:c r="F17" s="14" t="str">
        <x:v>Le joueur accompagne un passeur sur le trajet modifié, déplace deux bornes et teste l’accostage avec une caisse. Les habitants peuvent conserver l’ancien détour ou ouvrir un ponton de halte. La mission relie chasse et usage quotidien du marais.</x:v>
      </x:c>
      <x:c r="G17" s="14" t="str">
        <x:v>Créer une halte courte ou élargir le passage de charge change les services accessibles.</x:v>
      </x:c>
      <x:c r="H17" s="14" t="str">
        <x:v>Le respect local progresse sur ce service ; les seuils de maison restent évalués séparément.</x:v>
      </x:c>
      <x:c r="I17" s="14" t="str">
        <x:v>Un accostage mal aligné demande de déplacer une borne, avec la barque et sa charge toujours localisées.</x:v>
      </x:c>
      <x:c r="J17" s="14" t="str">
        <x:v>R2-CC12.resolved séparé de success ; enregistrer choix, transferts, passages et relations réellement modifiés. Aucun rang ni résultat d’une opération de guerre distincte n’est accordé.</x:v>
      </x:c>
      <x:c r="K17" s="14" t="str">
        <x:v>Contrat local 04, étape 3/3 ; lecture du résultat réel des étapes précédentes.</x:v>
      </x:c>
      <x:c r="L17" s="14" t="str">
        <x:v>Reconstitution documentée V4 — nouvelle rédaction V5</x:v>
      </x:c>
    </x:row>
    <x:row r="18" ht="102" customHeight="1">
      <x:c r="A18" s="13" t="str">
        <x:v>R2-CC13</x:v>
      </x:c>
      <x:c r="B18" s="13" t="str">
        <x:v>L’éclair derrière la crête</x:v>
      </x:c>
      <x:c r="C18" s="13" t="str">
        <x:v>CL5</x:v>
      </x:c>
      <x:c r="D18" s="13" t="str">
        <x:v>Blooded</x:v>
      </x:c>
      <x:c r="E18" s="13" t="str">
        <x:v>Contrat local du Homeworld accepté ; accès régional réel ; aucun voyage pré-Blooded.</x:v>
      </x:c>
      <x:c r="F18" s="13" t="str">
        <x:v>Dans la Chaîne des Orages du Homeworld, un poste perd ses repères de route pendant une tempête. Le joueur traverse des abris successifs, observe les intervalles d’éclairs et retrouve une balise emportée. Une proie profite du bruit pour approcher.</x:v>
      </x:c>
      <x:c r="G18" s="13" t="str">
        <x:v>Réparer le signal ou repousser la proie d’abord change le risque des voyageurs suivants.</x:v>
      </x:c>
      <x:c r="H18" s="13" t="str">
        <x:v>Le poste retrouve une fonction précise et l’orage garde ses dangers environnementaux.</x:v>
      </x:c>
      <x:c r="I18" s="13" t="str">
        <x:v>Une traversée mal timée renvoie à un abri proche avec fatigue et matériel réellement consommé.</x:v>
      </x:c>
      <x:c r="J18" s="13" t="str">
        <x:v>R2-CC13.resolved séparé de success ; enregistrer choix, transferts, passages et relations réellement modifiés. Aucun rang ni résultat d’une opération de guerre distincte n’est accordé.</x:v>
      </x:c>
      <x:c r="K18" s="13" t="str">
        <x:v>Contrat local 05, étape 1/3 ; lecture du résultat réel des étapes précédentes.</x:v>
      </x:c>
      <x:c r="L18" s="13" t="str">
        <x:v>Reconstitution documentée V4 — nouvelle rédaction V5</x:v>
      </x:c>
    </x:row>
    <x:row r="19" ht="102" customHeight="1">
      <x:c r="A19" s="14" t="str">
        <x:v>R2-CC14</x:v>
      </x:c>
      <x:c r="B19" s="14" t="str">
        <x:v>Le duel sous les grondements</x:v>
      </x:c>
      <x:c r="C19" s="14" t="str">
        <x:v>CL5</x:v>
      </x:c>
      <x:c r="D19" s="14" t="str">
        <x:v>Blooded</x:v>
      </x:c>
      <x:c r="E19" s="14" t="str">
        <x:v>Contrat local du Homeworld accepté ; accès régional réel ; aucun voyage pré-Blooded.</x:v>
      </x:c>
      <x:c r="F19" s="14" t="str">
        <x:v>Deux chasseurs veulent utiliser le seul poste sec pour leurs expéditions. Le joueur peut accepter un duel d’exercice situé ou proposer une épreuve de piste autour de la crête. Les conditions sont observées par les Veilleurs des Crêtes.</x:v>
      </x:c>
      <x:c r="G19" s="14" t="str">
        <x:v>Résoudre par duel accepté ou comparaison de route change le résultat et les relations.</x:v>
      </x:c>
      <x:c r="H19" s="14" t="str">
        <x:v>Un usage temporaire du poste est attribué ; aucune autorité sur toute la chaîne n’est donnée.</x:v>
      </x:c>
      <x:c r="I19" s="14" t="str">
        <x:v>Une défaite laisse un accès de secours et une route alternative, sans bloquer la campagne.</x:v>
      </x:c>
      <x:c r="J19" s="14" t="str">
        <x:v>R2-CC14.resolved séparé de success ; enregistrer choix, transferts, passages et relations réellement modifiés. Aucun rang ni résultat d’une opération de guerre distincte n’est accordé.</x:v>
      </x:c>
      <x:c r="K19" s="14" t="str">
        <x:v>Contrat local 05, étape 2/3 ; lecture du résultat réel des étapes précédentes.</x:v>
      </x:c>
      <x:c r="L19" s="14" t="str">
        <x:v>Reconstitution documentée V4 — nouvelle rédaction V5</x:v>
      </x:c>
    </x:row>
    <x:row r="20" ht="87" customHeight="1">
      <x:c r="A20" s="13" t="str">
        <x:v>R2-CC15</x:v>
      </x:c>
      <x:c r="B20" s="13" t="str">
        <x:v>La route après l’orage</x:v>
      </x:c>
      <x:c r="C20" s="13" t="str">
        <x:v>CL5</x:v>
      </x:c>
      <x:c r="D20" s="13" t="str">
        <x:v>Blooded</x:v>
      </x:c>
      <x:c r="E20" s="13" t="str">
        <x:v>Contrat local du Homeworld accepté ; accès régional réel ; aucun voyage pré-Blooded.</x:v>
      </x:c>
      <x:c r="F20" s="13" t="str">
        <x:v>La tempête passée, le joueur inspecte les appuis, replace la balise et accompagne les premiers voyageurs sur le passage. Les traces de la proie et du duel restent visibles selon les étapes précédentes.</x:v>
      </x:c>
      <x:c r="G20" s="13" t="str">
        <x:v>Consolider la halte ou étendre les repères vers une autre corniche modifie les futures rencontres.</x:v>
      </x:c>
      <x:c r="H20" s="13" t="str">
        <x:v>Le monde conserve un résultat d’entretien et un témoignage de chasse situé.</x:v>
      </x:c>
      <x:c r="I20" s="13" t="str">
        <x:v>Un support fendu reste fermé jusqu’à réparation, avec un détour explicitement balisé.</x:v>
      </x:c>
      <x:c r="J20" s="13" t="str">
        <x:v>R2-CC15.resolved séparé de success ; enregistrer choix, transferts, passages et relations réellement modifiés. Aucun rang ni résultat d’une opération de guerre distincte n’est accordé.</x:v>
      </x:c>
      <x:c r="K20" s="13" t="str">
        <x:v>Contrat local 05, étape 3/3 ; lecture du résultat réel des étapes précédentes.</x:v>
      </x:c>
      <x:c r="L20" s="13" t="str">
        <x:v>Reconstitution documentée V4 — nouvelle rédaction V5</x:v>
      </x:c>
    </x:row>
    <x:row r="21" ht="102" customHeight="1">
      <x:c r="A21" s="14" t="str">
        <x:v>R2-CC16</x:v>
      </x:c>
      <x:c r="B21" s="14" t="str">
        <x:v>La coque échouée</x:v>
      </x:c>
      <x:c r="C21" s="14" t="str">
        <x:v>CL6</x:v>
      </x:c>
      <x:c r="D21" s="14" t="str">
        <x:v>Blooded</x:v>
      </x:c>
      <x:c r="E21" s="14" t="str">
        <x:v>Contrat local du Homeworld accepté ; accès régional réel ; aucun voyage pré-Blooded.</x:v>
      </x:c>
      <x:c r="F21" s="14" t="str">
        <x:v>Sur la Côte des Léviathans, une petite embarcation est bloquée après le passage d’une grande faune marine. Le joueur traverse des rochers, fixe un câble et récupère les personnes restées à bord. La marée détermine les fenêtres d’approche.</x:v>
      </x:c>
      <x:c r="G21" s="14" t="str">
        <x:v>Sauver d’abord le matériel de navigation accessible ou sécuriser la passerelle change l’ordre du retour.</x:v>
      </x:c>
      <x:c r="H21" s="14" t="str">
        <x:v>Les passagers et les biens récupérés sont nommés ; les pertes restent visibles dans la coque.</x:v>
      </x:c>
      <x:c r="I21" s="14" t="str">
        <x:v>Une vague interrompt le passage et laisse attendre le prochain intervalle dans une alcôve abritée.</x:v>
      </x:c>
      <x:c r="J21" s="14" t="str">
        <x:v>R2-CC16.resolved séparé de success ; enregistrer choix, transferts, passages et relations réellement modifiés. Aucun rang ni résultat d’une opération de guerre distincte n’est accordé.</x:v>
      </x:c>
      <x:c r="K21" s="14" t="str">
        <x:v>Contrat local 06, étape 1/3 ; lecture du résultat réel des étapes précédentes.</x:v>
      </x:c>
      <x:c r="L21" s="14" t="str">
        <x:v>Reconstitution documentée V4 — nouvelle rédaction V5</x:v>
      </x:c>
    </x:row>
    <x:row r="22" ht="87" customHeight="1">
      <x:c r="A22" s="13" t="str">
        <x:v>R2-CC17</x:v>
      </x:c>
      <x:c r="B22" s="13" t="str">
        <x:v>L’ombre sous la houle</x:v>
      </x:c>
      <x:c r="C22" s="13" t="str">
        <x:v>CL6</x:v>
      </x:c>
      <x:c r="D22" s="13" t="str">
        <x:v>Blooded</x:v>
      </x:c>
      <x:c r="E22" s="13" t="str">
        <x:v>Contrat local du Homeworld accepté ; accès régional réel ; aucun voyage pré-Blooded.</x:v>
      </x:c>
      <x:c r="F22" s="13" t="str">
        <x:v>Le joueur suit le passage de la grande bête depuis des promontoires, observe ses points de respiration et distingue migration et attaque. Un prédateur plus petit suit son sillage et menace les réparateurs.</x:v>
      </x:c>
      <x:c r="G22" s="13" t="str">
        <x:v>Détourner le petit prédateur ou déplacer le chantier hors du passage de migration change la mission.</x:v>
      </x:c>
      <x:c r="H22" s="13" t="str">
        <x:v>La communauté adapte son activité à la faune ; la grande bête n’est pas déclarée hostile par défaut.</x:v>
      </x:c>
      <x:c r="I22" s="13" t="str">
        <x:v>Une observation perdue se reprend au prochain promontoire avec les traces déjà relevées.</x:v>
      </x:c>
      <x:c r="J22" s="13" t="str">
        <x:v>R2-CC17.resolved séparé de success ; enregistrer choix, transferts, passages et relations réellement modifiés. Aucun rang ni résultat d’une opération de guerre distincte n’est accordé.</x:v>
      </x:c>
      <x:c r="K22" s="13" t="str">
        <x:v>Contrat local 06, étape 2/3 ; lecture du résultat réel des étapes précédentes.</x:v>
      </x:c>
      <x:c r="L22" s="13" t="str">
        <x:v>Reconstitution documentée V4 — nouvelle rédaction V5</x:v>
      </x:c>
    </x:row>
    <x:row r="23" ht="102" customHeight="1">
      <x:c r="A23" s="14" t="str">
        <x:v>R2-CC18</x:v>
      </x:c>
      <x:c r="B23" s="14" t="str">
        <x:v>Remettre la coque à l’eau</x:v>
      </x:c>
      <x:c r="C23" s="14" t="str">
        <x:v>CL6</x:v>
      </x:c>
      <x:c r="D23" s="14" t="str">
        <x:v>Blooded</x:v>
      </x:c>
      <x:c r="E23" s="14" t="str">
        <x:v>Contrat local du Homeworld accepté ; accès régional réel ; aucun voyage pré-Blooded.</x:v>
      </x:c>
      <x:c r="F23" s="14" t="str">
        <x:v>Les Maisons du Rivage préparent la remise à flot. Le joueur déplace des rouleaux, synchronise la traction et tient un accès libre pendant le mouvement. Le choix précédent détermine la position du chantier et ses protections.</x:v>
      </x:c>
      <x:c r="G23" s="14" t="str">
        <x:v>Rendre le bateau à son usage d’origine ou le convertir en halte côtière avec accord des propriétaires change le lieu.</x:v>
      </x:c>
      <x:c r="H23" s="14" t="str">
        <x:v>La coque retrouve une fonction réelle ; le joueur ne devient pas son propriétaire sans acquisition distincte.</x:v>
      </x:c>
      <x:c r="I23" s="14" t="str">
        <x:v>Une traction désynchronisée arrête la coque sur ses cales et permet de reprendre sans réinitialisation.</x:v>
      </x:c>
      <x:c r="J23" s="14" t="str">
        <x:v>R2-CC18.resolved séparé de success ; enregistrer choix, transferts, passages et relations réellement modifiés. Aucun rang ni résultat d’une opération de guerre distincte n’est accordé.</x:v>
      </x:c>
      <x:c r="K23" s="14" t="str">
        <x:v>Contrat local 06, étape 3/3 ; lecture du résultat réel des étapes précédentes.</x:v>
      </x:c>
      <x:c r="L23" s="14" t="str">
        <x:v>Reconstitution documentée V4 — nouvelle rédaction V5</x:v>
      </x:c>
    </x:row>
    <x:row r="24" ht="102" customHeight="1">
      <x:c r="A24" s="13" t="str">
        <x:v>R2-CC19</x:v>
      </x:c>
      <x:c r="B24" s="13" t="str">
        <x:v>Le four qui ne chante plus</x:v>
      </x:c>
      <x:c r="C24" s="13" t="str">
        <x:v>CL7</x:v>
      </x:c>
      <x:c r="D24" s="13" t="str">
        <x:v>Young Blood</x:v>
      </x:c>
      <x:c r="E24" s="13" t="str">
        <x:v>Contrat local du Homeworld accepté ; accès régional réel ; aucun voyage pré-Blooded.</x:v>
      </x:c>
      <x:c r="F24" s="13" t="str">
        <x:v>Dans les Grottes Thermiques, un conduit de forge s’est obstrué après un déplacement naturel de roche. Le joueur suit la chaleur sur des surfaces d’exercice, ouvre des volets et rejoint une alcôve où une proie niche près du flux.</x:v>
      </x:c>
      <x:c r="G24" s="13" t="str">
        <x:v>Créer une dérivation ou déplacer le poste de travail provisoire change la première solution.</x:v>
      </x:c>
      <x:c r="H24" s="13" t="str">
        <x:v>La forge peut reprendre partiellement avec ses capacités effectivement restaurées.</x:v>
      </x:c>
      <x:c r="I24" s="13" t="str">
        <x:v>Une mauvaise ouverture ferme automatiquement le passage proche et demande de revenir au poste de commande fictif.</x:v>
      </x:c>
      <x:c r="J24" s="13" t="str">
        <x:v>R2-CC19.resolved séparé de success ; enregistrer choix, transferts, passages et relations réellement modifiés. Aucun rang ni résultat d’une opération de guerre distincte n’est accordé.</x:v>
      </x:c>
      <x:c r="K24" s="13" t="str">
        <x:v>Contrat local 07, étape 1/3 ; lecture du résultat réel des étapes précédentes.</x:v>
      </x:c>
      <x:c r="L24" s="13" t="str">
        <x:v>Reconstitution documentée V4 — nouvelle rédaction V5</x:v>
      </x:c>
    </x:row>
    <x:row r="25" ht="102" customHeight="1">
      <x:c r="A25" s="14" t="str">
        <x:v>R2-CC20</x:v>
      </x:c>
      <x:c r="B25" s="14" t="str">
        <x:v>Les griffes dans la roche chaude</x:v>
      </x:c>
      <x:c r="C25" s="14" t="str">
        <x:v>CL7</x:v>
      </x:c>
      <x:c r="D25" s="14" t="str">
        <x:v>Young Blood</x:v>
      </x:c>
      <x:c r="E25" s="14" t="str">
        <x:v>Contrat local du Homeworld accepté ; accès régional réel ; aucun voyage pré-Blooded.</x:v>
      </x:c>
      <x:c r="F25" s="14" t="str">
        <x:v>La proie attaque les outils qui vibrent contre sa niche. Le joueur alterne silence et percussion contrôlée, attire la cible dans une chambre ouverte et exploite ses appuis limités. Les artisans restent à distance derrière une porte réelle.</x:v>
      </x:c>
      <x:c r="G25" s="14" t="str">
        <x:v>Chasser la proie ou ouvrir une niche alternative hors du conduit change la présence de faune.</x:v>
      </x:c>
      <x:c r="H25" s="14" t="str">
        <x:v>Le conduit devient accessible et la solution choisie reste visible dans les cavités.</x:v>
      </x:c>
      <x:c r="I25" s="14" t="str">
        <x:v>Une fuite de la cible laisse une piste de griffes et reporte la réparation complète.</x:v>
      </x:c>
      <x:c r="J25" s="14" t="str">
        <x:v>R2-CC20.resolved séparé de success ; enregistrer choix, transferts, passages et relations réellement modifiés. Aucun rang ni résultat d’une opération de guerre distincte n’est accordé.</x:v>
      </x:c>
      <x:c r="K25" s="14" t="str">
        <x:v>Contrat local 07, étape 2/3 ; lecture du résultat réel des étapes précédentes.</x:v>
      </x:c>
      <x:c r="L25" s="14" t="str">
        <x:v>Reconstitution documentée V4 — nouvelle rédaction V5</x:v>
      </x:c>
    </x:row>
    <x:row r="26" ht="117" customHeight="1">
      <x:c r="A26" s="13" t="str">
        <x:v>R2-CC21</x:v>
      </x:c>
      <x:c r="B26" s="13" t="str">
        <x:v>L’outil forgé ensemble</x:v>
      </x:c>
      <x:c r="C26" s="13" t="str">
        <x:v>CL7</x:v>
      </x:c>
      <x:c r="D26" s="13" t="str">
        <x:v>Young Blood</x:v>
      </x:c>
      <x:c r="E26" s="13" t="str">
        <x:v>Contrat local du Homeworld accepté ; accès régional réel ; aucun voyage pré-Blooded.</x:v>
      </x:c>
      <x:c r="F26" s="13" t="str">
        <x:v>Pour remercier le service, un artisan propose de fabriquer une pièce compatible avec l’équipement possédé. Le joueur choisit un gabarit, actionne un mécanisme fictif de forge et teste la fixation sur mannequin. Le coût porte sur des matériaux réellement disponibles.</x:v>
      </x:c>
      <x:c r="G26" s="13" t="str">
        <x:v>Privilégier robustesse ou légèreté donne deux compromis mesurables, sans arme miraculeuse.</x:v>
      </x:c>
      <x:c r="H26" s="13" t="str">
        <x:v>La pièce obtenue reçoit un identifiant et une provenance d’atelier ; elle ne remplace pas un rang.</x:v>
      </x:c>
      <x:c r="I26" s="13" t="str">
        <x:v>Un ajustement raté revient à la pièce d’essai et préserve le matériau principal non engagé.</x:v>
      </x:c>
      <x:c r="J26" s="13" t="str">
        <x:v>R2-CC21.resolved séparé de success ; enregistrer choix, transferts, passages et relations réellement modifiés. Aucun rang ni résultat d’une opération de guerre distincte n’est accordé.</x:v>
      </x:c>
      <x:c r="K26" s="13" t="str">
        <x:v>Contrat local 07, étape 3/3 ; lecture du résultat réel des étapes précédentes.</x:v>
      </x:c>
      <x:c r="L26" s="13" t="str">
        <x:v>Reconstitution documentée V4 — nouvelle rédaction V5</x:v>
      </x:c>
    </x:row>
    <x:row r="27" ht="102" customHeight="1">
      <x:c r="A27" s="14" t="str">
        <x:v>R2-CC22</x:v>
      </x:c>
      <x:c r="B27" s="14" t="str">
        <x:v>Les traces sous le givre</x:v>
      </x:c>
      <x:c r="C27" s="14" t="str">
        <x:v>CL8</x:v>
      </x:c>
      <x:c r="D27" s="14" t="str">
        <x:v>Young Blood</x:v>
      </x:c>
      <x:c r="E27" s="14" t="str">
        <x:v>Contrat local du Homeworld accepté ; accès régional réel ; aucun voyage pré-Blooded.</x:v>
      </x:c>
      <x:c r="F27" s="14" t="str">
        <x:v>Une patrouille des Maisons du Givre n’est pas rentrée. Le joueur suit des empreintes partiellement recouvertes, compare deux abris et reconnaît un signal de repli gravé. La mission se déroule dans la Couronne Froide du Homeworld.</x:v>
      </x:c>
      <x:c r="G27" s="14" t="str">
        <x:v>Prendre la route des abris ou la crête plus rapide change fatigue et informations.</x:v>
      </x:c>
      <x:c r="H27" s="14" t="str">
        <x:v>La dernière position de la patrouille est confirmée, sans déclarer morts les membres encore inconnus.</x:v>
      </x:c>
      <x:c r="I27" s="14" t="str">
        <x:v>Une piste effacée exige un détour vers un repère fixe et conserve les observations antérieures.</x:v>
      </x:c>
      <x:c r="J27" s="14" t="str">
        <x:v>R2-CC22.resolved séparé de success ; enregistrer choix, transferts, passages et relations réellement modifiés. Aucun rang ni résultat d’une opération de guerre distincte n’est accordé.</x:v>
      </x:c>
      <x:c r="K27" s="14" t="str">
        <x:v>Contrat local 08, étape 1/3 ; lecture du résultat réel des étapes précédentes.</x:v>
      </x:c>
      <x:c r="L27" s="14" t="str">
        <x:v>Reconstitution documentée V4 — nouvelle rédaction V5</x:v>
      </x:c>
    </x:row>
    <x:row r="28" ht="102" customHeight="1">
      <x:c r="A28" s="13" t="str">
        <x:v>R2-CC23</x:v>
      </x:c>
      <x:c r="B28" s="13" t="str">
        <x:v>Le souffle dans la faille</x:v>
      </x:c>
      <x:c r="C28" s="13" t="str">
        <x:v>CL8</x:v>
      </x:c>
      <x:c r="D28" s="13" t="str">
        <x:v>Young Blood</x:v>
      </x:c>
      <x:c r="E28" s="13" t="str">
        <x:v>Contrat local du Homeworld accepté ; accès régional réel ; aucun voyage pré-Blooded.</x:v>
      </x:c>
      <x:c r="F28" s="13" t="str">
        <x:v>Un membre de patrouille est bloqué derrière une plaque de glace tandis qu’une proie surveille l’accès. Le joueur repère les vibrations, ouvre un angle de lumière et prépare une traction. Le blessé peut encore donner un signal utile.</x:v>
      </x:c>
      <x:c r="G28" s="13" t="str">
        <x:v>Repousser la proie ou sécuriser une sortie secondaire d’abord change le secours.</x:v>
      </x:c>
      <x:c r="H28" s="13" t="str">
        <x:v>Le membre extrait conserve sa blessure et son récit ; une autre personne peut rester recherchée.</x:v>
      </x:c>
      <x:c r="I28" s="13" t="str">
        <x:v>Une plaque cédée ferme un passage mais découvre un palier inférieur accessible par corde.</x:v>
      </x:c>
      <x:c r="J28" s="13" t="str">
        <x:v>R2-CC23.resolved séparé de success ; enregistrer choix, transferts, passages et relations réellement modifiés. Aucun rang ni résultat d’une opération de guerre distincte n’est accordé.</x:v>
      </x:c>
      <x:c r="K28" s="13" t="str">
        <x:v>Contrat local 08, étape 2/3 ; lecture du résultat réel des étapes précédentes.</x:v>
      </x:c>
      <x:c r="L28" s="13" t="str">
        <x:v>Reconstitution documentée V4 — nouvelle rédaction V5</x:v>
      </x:c>
    </x:row>
    <x:row r="29" ht="102" customHeight="1">
      <x:c r="A29" s="14" t="str">
        <x:v>R2-CC24</x:v>
      </x:c>
      <x:c r="B29" s="14" t="str">
        <x:v>Le dernier repère blanc</x:v>
      </x:c>
      <x:c r="C29" s="14" t="str">
        <x:v>CL8</x:v>
      </x:c>
      <x:c r="D29" s="14" t="str">
        <x:v>Young Blood</x:v>
      </x:c>
      <x:c r="E29" s="14" t="str">
        <x:v>Contrat local du Homeworld accepté ; accès régional réel ; aucun voyage pré-Blooded.</x:v>
      </x:c>
      <x:c r="F29" s="14" t="str">
        <x:v>Le joueur accompagne les rescapés jusqu’à une halte, replace une balise et rapporte les objets réellement retrouvés. La communauté choisit avec lui de maintenir ou déplacer l’itinéraire de patrouille selon l’état du terrain.</x:v>
      </x:c>
      <x:c r="G29" s="14" t="str">
        <x:v>Conserver une route courte équipée ou privilégier les abris change les prochains contrats locaux.</x:v>
      </x:c>
      <x:c r="H29" s="14" t="str">
        <x:v>Le retour existe dans le monde avec survivants, absences et équipements exacts.</x:v>
      </x:c>
      <x:c r="I29" s="14" t="str">
        <x:v>Un membre encore sur place garde une mission de récupération ouverte plutôt qu’un retour fictivement complet.</x:v>
      </x:c>
      <x:c r="J29" s="14" t="str">
        <x:v>R2-CC24.resolved séparé de success ; enregistrer choix, transferts, passages et relations réellement modifiés. Aucun rang ni résultat d’une opération de guerre distincte n’est accordé.</x:v>
      </x:c>
      <x:c r="K29" s="14" t="str">
        <x:v>Contrat local 08, étape 3/3 ; lecture du résultat réel des étapes précédentes.</x:v>
      </x:c>
      <x:c r="L29" s="14" t="str">
        <x:v>Reconstitution documentée V4 — nouvelle rédaction V5</x:v>
      </x:c>
    </x:row>
    <x:row r="30" ht="102" customHeight="1">
      <x:c r="A30" s="13" t="str">
        <x:v>R2-CC25</x:v>
      </x:c>
      <x:c r="B30" s="13" t="str">
        <x:v>L’écho des anciennes pierres</x:v>
      </x:c>
      <x:c r="C30" s="13" t="str">
        <x:v>CL9</x:v>
      </x:c>
      <x:c r="D30" s="13" t="str">
        <x:v>Blooded</x:v>
      </x:c>
      <x:c r="E30" s="13" t="str">
        <x:v>Contrat local du Homeworld accepté ; accès régional réel ; aucun voyage pré-Blooded.</x:v>
      </x:c>
      <x:c r="F30" s="13" t="str">
        <x:v>Dans les Ruines de la Première Cité, un mécanisme ancien s’active lorsqu’une proie traverse une dalle. Le joueur écoute les échos, compare les niveaux et atteint le poste de commande par une galerie haute. La fonction exacte doit être découverte.</x:v>
      </x:c>
      <x:c r="G30" s="13" t="str">
        <x:v>Observer un cycle complet ou stabiliser immédiatement la dalle change risque et informations.</x:v>
      </x:c>
      <x:c r="H30" s="13" t="str">
        <x:v>Le mécanisme reçoit une description fondée sur son comportement réellement observé.</x:v>
      </x:c>
      <x:c r="I30" s="13" t="str">
        <x:v>Une activation imprévue ferme un couloir et ouvre un trajet latéral prévu pour la reprise.</x:v>
      </x:c>
      <x:c r="J30" s="13" t="str">
        <x:v>R2-CC25.resolved séparé de success ; enregistrer choix, transferts, passages et relations réellement modifiés. Aucun rang ni résultat d’une opération de guerre distincte n’est accordé.</x:v>
      </x:c>
      <x:c r="K30" s="13" t="str">
        <x:v>Contrat local 09, étape 1/3 ; lecture du résultat réel des étapes précédentes.</x:v>
      </x:c>
      <x:c r="L30" s="13" t="str">
        <x:v>Reconstitution documentée V4 — nouvelle rédaction V5</x:v>
      </x:c>
    </x:row>
    <x:row r="31" ht="102" customHeight="1">
      <x:c r="A31" s="14" t="str">
        <x:v>R2-CC26</x:v>
      </x:c>
      <x:c r="B31" s="14" t="str">
        <x:v>La chambre qui change de face</x:v>
      </x:c>
      <x:c r="C31" s="14" t="str">
        <x:v>CL9</x:v>
      </x:c>
      <x:c r="D31" s="14" t="str">
        <x:v>Blooded</x:v>
      </x:c>
      <x:c r="E31" s="14" t="str">
        <x:v>Contrat local du Homeworld accepté ; accès régional réel ; aucun voyage pré-Blooded.</x:v>
      </x:c>
      <x:c r="F31" s="14" t="str">
        <x:v>Le joueur explore une chambre à parois mobiles, place des repères et suit la proie qui y a trouvé un abri. Les changements de configuration sont lisibles par des sons et des motifs de sol. Les archives n’affirment pas que le lieu est un Warp.</x:v>
      </x:c>
      <x:c r="G31" s="14" t="str">
        <x:v>Traverser en suivant le cycle ou bloquer une phase avec un outil autorisé change la chasse.</x:v>
      </x:c>
      <x:c r="H31" s="14" t="str">
        <x:v>Une carte locale de configurations est obtenue ; aucune technologie temporelle n’est déverrouillée par analogie.</x:v>
      </x:c>
      <x:c r="I31" s="14" t="str">
        <x:v>Un repère perdu reste récupérable dans la configuration suivante, sans effacer les cartes déjà dessinées.</x:v>
      </x:c>
      <x:c r="J31" s="14" t="str">
        <x:v>R2-CC26.resolved séparé de success ; enregistrer choix, transferts, passages et relations réellement modifiés. Aucun rang ni résultat d’une opération de guerre distincte n’est accordé.</x:v>
      </x:c>
      <x:c r="K31" s="14" t="str">
        <x:v>Contrat local 09, étape 2/3 ; lecture du résultat réel des étapes précédentes.</x:v>
      </x:c>
      <x:c r="L31" s="14" t="str">
        <x:v>Reconstitution documentée V4 — nouvelle rédaction V5</x:v>
      </x:c>
    </x:row>
    <x:row r="32" ht="102" customHeight="1">
      <x:c r="A32" s="13" t="str">
        <x:v>R2-CC27</x:v>
      </x:c>
      <x:c r="B32" s="13" t="str">
        <x:v>La salle rendue à la visite</x:v>
      </x:c>
      <x:c r="C32" s="13" t="str">
        <x:v>CL9</x:v>
      </x:c>
      <x:c r="D32" s="13" t="str">
        <x:v>Blooded</x:v>
      </x:c>
      <x:c r="E32" s="13" t="str">
        <x:v>Contrat local du Homeworld accepté ; accès régional réel ; aucun voyage pré-Blooded.</x:v>
      </x:c>
      <x:c r="F32" s="13" t="str">
        <x:v>Les Conservateurs choisissent comment rouvrir la salle après l’exploration. Le joueur installe des repères de circulation, teste les garde-corps et place les objets trouvés dans une garde convenue. La proie ou son absence reflète la chasse.</x:v>
      </x:c>
      <x:c r="G32" s="13" t="str">
        <x:v>Ouvrir un parcours court de visite ou garder une aire d’étude limitée change les rencontres futures.</x:v>
      </x:c>
      <x:c r="H32" s="13" t="str">
        <x:v>Le site reçoit un usage local et des limites visibles, sans devenir une propriété du joueur.</x:v>
      </x:c>
      <x:c r="I32" s="13" t="str">
        <x:v>Un passage non testé reste fermé et la visite utilise les zones déjà vérifiées.</x:v>
      </x:c>
      <x:c r="J32" s="13" t="str">
        <x:v>R2-CC27.resolved séparé de success ; enregistrer choix, transferts, passages et relations réellement modifiés. Aucun rang ni résultat d’une opération de guerre distincte n’est accordé.</x:v>
      </x:c>
      <x:c r="K32" s="13" t="str">
        <x:v>Contrat local 09, étape 3/3 ; lecture du résultat réel des étapes précédentes.</x:v>
      </x:c>
      <x:c r="L32" s="13" t="str">
        <x:v>Reconstitution documentée V4 — nouvelle rédaction V5</x:v>
      </x:c>
    </x:row>
    <x:row r="33" ht="102" customHeight="1">
      <x:c r="A33" s="14" t="str">
        <x:v>R2-CC28</x:v>
      </x:c>
      <x:c r="B33" s="14" t="str">
        <x:v>La clôture muette</x:v>
      </x:c>
      <x:c r="C33" s="14" t="str">
        <x:v>CL10</x:v>
      </x:c>
      <x:c r="D33" s="14" t="str">
        <x:v>Blooded</x:v>
      </x:c>
      <x:c r="E33" s="14" t="str">
        <x:v>Contrat local du Homeworld accepté ; accès régional réel ; aucun voyage pré-Blooded.</x:v>
      </x:c>
      <x:c r="F33" s="14" t="str">
        <x:v>Une section de la Réserve Interdite ne transmet plus ses signaux. Le joueur longe la clôture, compare les traces de faune et rejoint le relais sans supposer une invasion générale. Un portillon déplacé révèle un passage récent.</x:v>
      </x:c>
      <x:c r="G33" s="14" t="str">
        <x:v>Réparer le signal avant de suivre la piste ou reconnaître d’abord le passage change le risque.</x:v>
      </x:c>
      <x:c r="H33" s="14" t="str">
        <x:v>La zone de problème est localisée et les gardiens disposent d’informations précises.</x:v>
      </x:c>
      <x:c r="I33" s="14" t="str">
        <x:v>Une fausse piste conduit à une boucle de contrôle, avec la dernière brèche confirmée conservée.</x:v>
      </x:c>
      <x:c r="J33" s="14" t="str">
        <x:v>R2-CC28.resolved séparé de success ; enregistrer choix, transferts, passages et relations réellement modifiés. Aucun rang ni résultat d’une opération de guerre distincte n’est accordé.</x:v>
      </x:c>
      <x:c r="K33" s="14" t="str">
        <x:v>Contrat local 10, étape 1/3 ; lecture du résultat réel des étapes précédentes.</x:v>
      </x:c>
      <x:c r="L33" s="14" t="str">
        <x:v>Reconstitution documentée V4 — nouvelle rédaction V5</x:v>
      </x:c>
    </x:row>
    <x:row r="34" ht="87" customHeight="1">
      <x:c r="A34" s="13" t="str">
        <x:v>R2-CC29</x:v>
      </x:c>
      <x:c r="B34" s="13" t="str">
        <x:v>La proie hors de son secteur</x:v>
      </x:c>
      <x:c r="C34" s="13" t="str">
        <x:v>CL10</x:v>
      </x:c>
      <x:c r="D34" s="13" t="str">
        <x:v>Blooded</x:v>
      </x:c>
      <x:c r="E34" s="13" t="str">
        <x:v>Contrat local du Homeworld accepté ; accès régional réel ; aucun voyage pré-Blooded.</x:v>
      </x:c>
      <x:c r="F34" s="13" t="str">
        <x:v>Un spécimen a franchi la brèche et s’est établi dans une ravine. Le joueur observe ses réactions, ferme les sorties vers les zones habitées puis choisit une chasse ou un retour dirigé selon les règles de la réserve.</x:v>
      </x:c>
      <x:c r="G34" s="13" t="str">
        <x:v>Ramener le spécimen dans un corridor préparé ou engager une chasse autorisée change le résultat.</x:v>
      </x:c>
      <x:c r="H34" s="13" t="str">
        <x:v>L’état du spécimen et du secteur est unique ; la réserve ne recrée pas un second original au retour.</x:v>
      </x:c>
      <x:c r="I34" s="13" t="str">
        <x:v>Une fuite conserve sa piste et les passages fermés, ouvrant une reprise avec la même créature suivie.</x:v>
      </x:c>
      <x:c r="J34" s="13" t="str">
        <x:v>R2-CC29.resolved séparé de success ; enregistrer choix, transferts, passages et relations réellement modifiés. Aucun rang ni résultat d’une opération de guerre distincte n’est accordé.</x:v>
      </x:c>
      <x:c r="K34" s="13" t="str">
        <x:v>Contrat local 10, étape 2/3 ; lecture du résultat réel des étapes précédentes.</x:v>
      </x:c>
      <x:c r="L34" s="13" t="str">
        <x:v>Reconstitution documentée V4 — nouvelle rédaction V5</x:v>
      </x:c>
    </x:row>
    <x:row r="35" ht="102" customHeight="1">
      <x:c r="A35" s="14" t="str">
        <x:v>R2-CC30</x:v>
      </x:c>
      <x:c r="B35" s="14" t="str">
        <x:v>Le passage qu’on surveille</x:v>
      </x:c>
      <x:c r="C35" s="14" t="str">
        <x:v>CL10</x:v>
      </x:c>
      <x:c r="D35" s="14" t="str">
        <x:v>Blooded</x:v>
      </x:c>
      <x:c r="E35" s="14" t="str">
        <x:v>Contrat local du Homeworld accepté ; accès régional réel ; aucun voyage pré-Blooded.</x:v>
      </x:c>
      <x:c r="F35" s="14" t="str">
        <x:v>Le joueur répare le portillon, place des repères de vibration et teste une ronde avec un gardien. Les informations de la chasse servent à modifier les angles morts. Le contrat se clôt par un parcours de vérification réel.</x:v>
      </x:c>
      <x:c r="G35" s="14" t="str">
        <x:v>Renforcer la surveillance fixe ou ouvrir un détour de ronde change personnel requis et fréquence de visite.</x:v>
      </x:c>
      <x:c r="H35" s="14" t="str">
        <x:v>La réserve garde une amélioration observable, avec coût et capacité limités.</x:v>
      </x:c>
      <x:c r="I35" s="14" t="str">
        <x:v>Un angle encore aveugle reste signalé et demande un repère supplémentaire avant validation complète.</x:v>
      </x:c>
      <x:c r="J35" s="14" t="str">
        <x:v>R2-CC30.resolved séparé de success ; enregistrer choix, transferts, passages et relations réellement modifiés. Aucun rang ni résultat d’une opération de guerre distincte n’est accordé.</x:v>
      </x:c>
      <x:c r="K35" s="14" t="str">
        <x:v>Contrat local 10, étape 3/3 ; lecture du résultat réel des étapes précédentes.</x:v>
      </x:c>
      <x:c r="L35" s="14" t="str">
        <x:v>Reconstitution documentée V4 — nouvelle rédaction V5</x:v>
      </x:c>
    </x:row>
    <x:row r="36" ht="117" customHeight="1">
      <x:c r="A36" s="13" t="str">
        <x:v>R2-CC31</x:v>
      </x:c>
      <x:c r="B36" s="13" t="str">
        <x:v>Le convoi dispersé</x:v>
      </x:c>
      <x:c r="C36" s="13" t="str">
        <x:v>CL11 ; CL12</x:v>
      </x:c>
      <x:c r="D36" s="13" t="str">
        <x:v>Blooded</x:v>
      </x:c>
      <x:c r="E36" s="13" t="str">
        <x:v>Blooded ou Elite indiqué acquis ; vaisseau personnel possédé et trajet réel jusqu’au lieu spatial ; contrat accepté.</x:v>
      </x:c>
      <x:c r="F36" s="13" t="str">
        <x:v>Après un trajet réel vers une base accessible, le joueur retrouve un convoi séparé par un incident de navigation. Il inspecte les signaux, rejoint une balise dérivante et repère deux coques dans une ceinture de débris. Les mandats précisent qui demande quelle aide.</x:v>
      </x:c>
      <x:c r="G36" s="13" t="str">
        <x:v>Rejoindre la coque endommagée ou rétablir le relais de regroupement d’abord change l’ordre du secours.</x:v>
      </x:c>
      <x:c r="H36" s="13" t="str">
        <x:v>Les vaisseaux localisés restent distincts et le joueur n’acquiert pas leurs cargaisons.</x:v>
      </x:c>
      <x:c r="I36" s="13" t="str">
        <x:v>Une approche manquée impose une nouvelle fenêtre de navigation, avec ressources consommées conservées.</x:v>
      </x:c>
      <x:c r="J36" s="13" t="str">
        <x:v>R2-CC31.resolved séparé de success ; enregistrer choix, transferts, passages et relations réellement modifiés. Aucun rang ni résultat d’une opération de guerre distincte n’est accordé.</x:v>
      </x:c>
      <x:c r="K36" s="13" t="str">
        <x:v>Contrat local 11, étape 1/3 ; lecture du résultat réel des étapes précédentes.</x:v>
      </x:c>
      <x:c r="L36" s="13" t="str">
        <x:v>Reconstitution documentée V4 — nouvelle rédaction V5</x:v>
      </x:c>
    </x:row>
    <x:row r="37" ht="102" customHeight="1">
      <x:c r="A37" s="14" t="str">
        <x:v>R2-CC32</x:v>
      </x:c>
      <x:c r="B37" s="14" t="str">
        <x:v>L’abordage du sas bloqué</x:v>
      </x:c>
      <x:c r="C37" s="14" t="str">
        <x:v>CL11 ; CL12</x:v>
      </x:c>
      <x:c r="D37" s="14" t="str">
        <x:v>Blooded</x:v>
      </x:c>
      <x:c r="E37" s="14" t="str">
        <x:v>Blooded ou Elite indiqué acquis ; vaisseau personnel possédé et trajet réel jusqu’au lieu spatial ; contrat accepté.</x:v>
      </x:c>
      <x:c r="F37" s="14" t="str">
        <x:v>Une coque du convoi a un sas bloqué par un débris. Le joueur accoste par un point autorisé, traverse deux compartiments et dégage le passage pendant qu’un pilote maintient l’orientation. Une menace de chasse dans la soute peut compliquer l’opération.</x:v>
      </x:c>
      <x:c r="G37" s="14" t="str">
        <x:v>Sécuriser les occupants ou isoler d’abord la soute change les risques et les personnes disponibles.</x:v>
      </x:c>
      <x:c r="H37" s="14" t="str">
        <x:v>Les occupants extraits et les compartiments ouverts sont enregistrés matériellement.</x:v>
      </x:c>
      <x:c r="I37" s="14" t="str">
        <x:v>Une fermeture de sas renvoie à une alcôve pressurisée fictive et permet une seconde approche cohérente.</x:v>
      </x:c>
      <x:c r="J37" s="14" t="str">
        <x:v>R2-CC32.resolved séparé de success ; enregistrer choix, transferts, passages et relations réellement modifiés. Aucun rang ni résultat d’une opération de guerre distincte n’est accordé.</x:v>
      </x:c>
      <x:c r="K37" s="14" t="str">
        <x:v>Contrat local 11, étape 2/3 ; lecture du résultat réel des étapes précédentes.</x:v>
      </x:c>
      <x:c r="L37" s="14" t="str">
        <x:v>Reconstitution documentée V4 — nouvelle rédaction V5</x:v>
      </x:c>
    </x:row>
    <x:row r="38" ht="102" customHeight="1">
      <x:c r="A38" s="13" t="str">
        <x:v>R2-CC33</x:v>
      </x:c>
      <x:c r="B38" s="13" t="str">
        <x:v>Les routes réunies</x:v>
      </x:c>
      <x:c r="C38" s="13" t="str">
        <x:v>CL11 ; CL12</x:v>
      </x:c>
      <x:c r="D38" s="13" t="str">
        <x:v>Blooded</x:v>
      </x:c>
      <x:c r="E38" s="13" t="str">
        <x:v>Blooded ou Elite indiqué acquis ; vaisseau personnel possédé et trajet réel jusqu’au lieu spatial ; contrat accepté.</x:v>
      </x:c>
      <x:c r="F38" s="13" t="str">
        <x:v>Le joueur accompagne les coques jusqu’à une halte, vérifie les transmissions puis remet chaque caisse à sa destination. La mission inclut un dernier trajet de quai et un contrôle d’objet avec les propriétaires, pas seulement une récompense de menu.</x:v>
      </x:c>
      <x:c r="G38" s="13" t="str">
        <x:v>Achever l’escorte complète ou transmettre le relais à une équipe disponible change temps et rémunération.</x:v>
      </x:c>
      <x:c r="H38" s="13" t="str">
        <x:v>La Flotte et le Pacte reconnaissent la portée exacte du service ; aucun bien commun n’est attribué deux fois.</x:v>
      </x:c>
      <x:c r="I38" s="13" t="str">
        <x:v>Une caisse manquante reste en recherche avec son dernier lieu, sans clore tout l’inventaire fictivement complet.</x:v>
      </x:c>
      <x:c r="J38" s="13" t="str">
        <x:v>R2-CC33.resolved séparé de success ; enregistrer choix, transferts, passages et relations réellement modifiés. Aucun rang ni résultat d’une opération de guerre distincte n’est accordé.</x:v>
      </x:c>
      <x:c r="K38" s="13" t="str">
        <x:v>Contrat local 11, étape 3/3 ; lecture du résultat réel des étapes précédentes.</x:v>
      </x:c>
      <x:c r="L38" s="13" t="str">
        <x:v>Reconstitution documentée V4 — nouvelle rédaction V5</x:v>
      </x:c>
    </x:row>
    <x:row r="39" ht="102" customHeight="1">
      <x:c r="A39" s="14" t="str">
        <x:v>R2-CC34</x:v>
      </x:c>
      <x:c r="B39" s="14" t="str">
        <x:v>Les masques de l’atelier fermé</x:v>
      </x:c>
      <x:c r="C39" s="14" t="str">
        <x:v>CL13 ; CL14 ; CL15</x:v>
      </x:c>
      <x:c r="D39" s="14" t="str">
        <x:v>Elite</x:v>
      </x:c>
      <x:c r="E39" s="14" t="str">
        <x:v>Blooded ou Elite indiqué acquis ; vaisseau personnel possédé et trajet réel jusqu’au lieu spatial ; contrat accepté.</x:v>
      </x:c>
      <x:c r="F39" s="14" t="str">
        <x:v>Un atelier fermé conserve des masques confiés par plusieurs chasseurs. Le joueur examine les supports, suit la trace d’un contenant déplacé et rejoint une cour occupée par une proie. Les trois clans concernés ont des responsabilités différentes.</x:v>
      </x:c>
      <x:c r="G39" s="14" t="str">
        <x:v>Ouvrir d’abord la cour ou établir la garde des objets accessibles change le début de l’opération.</x:v>
      </x:c>
      <x:c r="H39" s="14" t="str">
        <x:v>Les masques restent des biens identifiés ; le nom rapporté, l’accueil et la forge ont chacun un rôle.</x:v>
      </x:c>
      <x:c r="I39" s="14" t="str">
        <x:v>Un support effondré impose une stabilisation avant déplacement, sans duplication de pièces au sol.</x:v>
      </x:c>
      <x:c r="J39" s="14" t="str">
        <x:v>R2-CC34.resolved séparé de success ; enregistrer choix, transferts, passages et relations réellement modifiés. Aucun rang ni résultat d’une opération de guerre distincte n’est accordé.</x:v>
      </x:c>
      <x:c r="K39" s="14" t="str">
        <x:v>Contrat local 12, étape 1/3 ; lecture du résultat réel des étapes précédentes.</x:v>
      </x:c>
      <x:c r="L39" s="14" t="str">
        <x:v>Reconstitution documentée V4 — nouvelle rédaction V5</x:v>
      </x:c>
    </x:row>
    <x:row r="40" ht="102" customHeight="1">
      <x:c r="A40" s="13" t="str">
        <x:v>R2-CC35</x:v>
      </x:c>
      <x:c r="B40" s="13" t="str">
        <x:v>La chasse entre les râteliers</x:v>
      </x:c>
      <x:c r="C40" s="13" t="str">
        <x:v>CL13 ; CL14 ; CL15</x:v>
      </x:c>
      <x:c r="D40" s="13" t="str">
        <x:v>Elite</x:v>
      </x:c>
      <x:c r="E40" s="13" t="str">
        <x:v>Blooded ou Elite indiqué acquis ; vaisseau personnel possédé et trajet réel jusqu’au lieu spatial ; contrat accepté.</x:v>
      </x:c>
      <x:c r="F40" s="13" t="str">
        <x:v>La proie utilise les râteliers comme couvertures et risque d’endommager les objets. Le joueur déplace des écrans, choisit un angle et peut l’attirer vers la cour dégagée. Un partenaire aide seulement s’il a accepté et est disponible.</x:v>
      </x:c>
      <x:c r="G40" s="13" t="str">
        <x:v>Engager dans la cour ou ouvrir une sortie de chasse extérieure change dégâts et temps.</x:v>
      </x:c>
      <x:c r="H40" s="13" t="str">
        <x:v>La menace est traitée selon le résultat réel ; les dommages aux objets deviennent des tâches d’atelier.</x:v>
      </x:c>
      <x:c r="I40" s="13" t="str">
        <x:v>Une retraite laisse les râteliers dans leur état et ouvre une reprise après déplacement des pièces fragiles.</x:v>
      </x:c>
      <x:c r="J40" s="13" t="str">
        <x:v>R2-CC35.resolved séparé de success ; enregistrer choix, transferts, passages et relations réellement modifiés. Aucun rang ni résultat d’une opération de guerre distincte n’est accordé.</x:v>
      </x:c>
      <x:c r="K40" s="13" t="str">
        <x:v>Contrat local 12, étape 2/3 ; lecture du résultat réel des étapes précédentes.</x:v>
      </x:c>
      <x:c r="L40" s="13" t="str">
        <x:v>Reconstitution documentée V4 — nouvelle rédaction V5</x:v>
      </x:c>
    </x:row>
    <x:row r="41" ht="117" customHeight="1">
      <x:c r="A41" s="14" t="str">
        <x:v>R2-CC36</x:v>
      </x:c>
      <x:c r="B41" s="14" t="str">
        <x:v>Rendre la voix aux supports</x:v>
      </x:c>
      <x:c r="C41" s="14" t="str">
        <x:v>CL13 ; CL14 ; CL15</x:v>
      </x:c>
      <x:c r="D41" s="14" t="str">
        <x:v>Elite</x:v>
      </x:c>
      <x:c r="E41" s="14" t="str">
        <x:v>Blooded ou Elite indiqué acquis ; vaisseau personnel possédé et trajet réel jusqu’au lieu spatial ; contrat accepté.</x:v>
      </x:c>
      <x:c r="F41" s="14" t="str">
        <x:v>Le joueur stabilise les objets, replace les plaques de provenance et accompagne les restitutions vers leurs propriétaires. Certains choisissent une exposition commune, d’autres reprennent leur masque. Le navire collectif peut aider au transport seulement s’il est réellement acquis.</x:v>
      </x:c>
      <x:c r="G41" s="14" t="str">
        <x:v>Créer une halte de mémoire ou disperser les retours selon les demandes change les lieux de consultation.</x:v>
      </x:c>
      <x:c r="H41" s="14" t="str">
        <x:v>La fin du contrat lie atelier, trophées et clans sans transformer la garde en propriété ou en mérite.</x:v>
      </x:c>
      <x:c r="I41" s="14" t="str">
        <x:v>Un destinataire indisponible garde son objet en dépôt nommé avec possibilité de retrait ultérieur.</x:v>
      </x:c>
      <x:c r="J41" s="14" t="str">
        <x:v>R2-CC36.resolved séparé de success ; enregistrer choix, transferts, passages et relations réellement modifiés. Aucun rang ni résultat d’une opération de guerre distincte n’est accordé.</x:v>
      </x:c>
      <x:c r="K41" s="14" t="str">
        <x:v>Contrat local 12, étape 3/3 ; lecture du résultat réel des étapes précédentes.</x:v>
      </x:c>
      <x:c r="L41" s="14" t="str">
        <x:v>Reconstitution documentée V4 — nouvelle rédaction V5</x:v>
      </x:c>
    </x:row>
  </x:sheetData>
  <x:pageMargins left="0.7" right="0.7" top="0.75" bottom="0.75" header="0.3" footer="0.3"/>
  <x:tableParts count="1">
    <x:tablePart xmlns:r="http://schemas.openxmlformats.org/officeDocument/2006/relationships" r:id="R328e051d6fa549cd"/>
  </x:tableParts>
</x:worksheet>
</file>

<file path=xl/worksheets/sheet2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45" hidden="0" customWidth="1"/>
    <x:col min="7" max="7" width="45" hidden="0" customWidth="1"/>
  </x:cols>
  <x:sheetData>
    <x:row r="1">
      <x:c r="A1" s="2"/>
      <x:c r="B1" s="2"/>
      <x:c r="C1" s="2"/>
      <x:c r="D1" s="2"/>
      <x:c r="E1" s="2"/>
      <x:c r="F1" s="2"/>
    </x:row>
    <x:row r="2" ht="31" customHeight="1">
      <x:c r="A2" s="3" t="str">
        <x:v>Règles du Warp</x:v>
      </x:c>
      <x:c r="B2" s="3"/>
      <x:c r="C2" s="3"/>
      <x:c r="D2" s="3"/>
      <x:c r="E2" s="3"/>
      <x:c r="F2" s="3"/>
    </x:row>
    <x:row r="3">
      <x:c r="A3" s="4"/>
      <x:c r="B3" s="4"/>
      <x:c r="C3" s="4"/>
      <x:c r="D3" s="4"/>
      <x:c r="E3" s="4"/>
      <x:c r="F3" s="4"/>
    </x:row>
    <x:row r="4">
      <x:c r="A4" s="2" t="str">
        <x:v>Histoire · 24 fiches · Lecture intégrale dans « Lire Histoire » ou le lecteur HTML.</x:v>
      </x:c>
      <x:c r="B4" s="2"/>
      <x:c r="C4" s="2"/>
      <x:c r="D4" s="2"/>
      <x:c r="E4" s="2"/>
      <x:c r="F4" s="2"/>
    </x:row>
    <x:row r="5" ht="48" customHeight="1">
      <x:c r="A5" s="10" t="str">
        <x:v>Identifiant</x:v>
      </x:c>
      <x:c r="B5" s="11" t="str">
        <x:v>Titre</x:v>
      </x:c>
      <x:c r="C5" s="11" t="str">
        <x:v>Règle</x:v>
      </x:c>
      <x:c r="D5" s="11" t="str">
        <x:v>Mise en jeu</x:v>
      </x:c>
      <x:c r="E5" s="11" t="str">
        <x:v>Limite</x:v>
      </x:c>
      <x:c r="F5" s="11" t="str">
        <x:v>Statut dans le lore</x:v>
      </x:c>
      <x:c r="G5" s="12" t="str">
        <x:v>Provenance</x:v>
      </x:c>
    </x:row>
    <x:row r="6" ht="72" customHeight="1">
      <x:c r="A6" s="13" t="str">
        <x:v>WARP-R01</x:v>
      </x:c>
      <x:c r="B6" s="13" t="str">
        <x:v>Un accès en cinq conditions</x:v>
      </x:c>
      <x:c r="C6" s="13" t="str">
        <x:v>Contrôler Blooded, vaisseau possédé, fonction Adjutant du joueur, quête commune achevée et module installé avant chaque nouveau départ.</x:v>
      </x:c>
      <x:c r="D6" s="13" t="str">
        <x:v>Le panneau montre chaque condition réelle et le lieu où compléter un élément manquant.</x:v>
      </x:c>
      <x:c r="E6" s="13" t="str">
        <x:v>Une condition perdue après départ ne supprime jamais le retour déjà engagé.</x:v>
      </x:c>
      <x:c r="F6" s="13" t="str">
        <x:v>Création du projet</x:v>
      </x:c>
      <x:c r="G6" s="13" t="str">
        <x:v>Reconstitution documentée V4 — nouvelle rédaction V5</x:v>
      </x:c>
    </x:row>
    <x:row r="7" ht="57" customHeight="1">
      <x:c r="A7" s="14" t="str">
        <x:v>WARP-R02</x:v>
      </x:c>
      <x:c r="B7" s="14" t="str">
        <x:v>Un voyage facultatif</x:v>
      </x:c>
      <x:c r="C7" s="14" t="str">
        <x:v>Aucune mission Warp ne valide Young Blood, Blooded ou Elite ; les chemins ordinaires restent complets.</x:v>
      </x:c>
      <x:c r="D7" s="14" t="str">
        <x:v>L’interface de campagne distingue chapitre parallèle et prérequis de rang.</x:v>
      </x:c>
      <x:c r="E7" s="14" t="str">
        <x:v>Refuser le Warp conserve les fins de voies accessibles par leur progression normale.</x:v>
      </x:c>
      <x:c r="F7" s="14" t="str">
        <x:v>Création du projet</x:v>
      </x:c>
      <x:c r="G7" s="14" t="str">
        <x:v>Reconstitution documentée V4 — nouvelle rédaction V5</x:v>
      </x:c>
    </x:row>
    <x:row r="8" ht="57" customHeight="1">
      <x:c r="A8" s="13" t="str">
        <x:v>WARP-R03</x:v>
      </x:c>
      <x:c r="B8" s="13" t="str">
        <x:v>Un corps traverse le seuil</x:v>
      </x:c>
      <x:c r="C8" s="13" t="str">
        <x:v>Le joueur franchit un passage physique et arrive dans un niveau historique en 2D, avec son équipement réellement emporté.</x:v>
      </x:c>
      <x:c r="D8" s="13" t="str">
        <x:v>Le sas de départ et le point d’arrivée montrent les mêmes objets et charges.</x:v>
      </x:c>
      <x:c r="E8" s="13" t="str">
        <x:v>Aucun changement d’époque n’est présenté comme simple souvenir si des conséquences y sont produites.</x:v>
      </x:c>
      <x:c r="F8" s="13" t="str">
        <x:v>Création du projet</x:v>
      </x:c>
      <x:c r="G8" s="13" t="str">
        <x:v>Reconstitution documentée V4 — nouvelle rédaction V5</x:v>
      </x:c>
    </x:row>
    <x:row r="9" ht="57" customHeight="1">
      <x:c r="A9" s="14" t="str">
        <x:v>WARP-R04</x:v>
      </x:c>
      <x:c r="B9" s="14" t="str">
        <x:v>Une branche possède son identité</x:v>
      </x:c>
      <x:c r="C9" s="14" t="str">
        <x:v>Chaque destination historique possède branchId et son état persistant, distincts de la continuité des chroniques cinéma.</x:v>
      </x:c>
      <x:c r="D9" s="14" t="str">
        <x:v>La carte indique le nom de branche et les dernières conséquences connues.</x:v>
      </x:c>
      <x:c r="E9" s="14" t="str">
        <x:v>Revisiter ne recharge pas un monde neuf ni ne transforme la branche en film officiel.</x:v>
      </x:c>
      <x:c r="F9" s="14" t="str">
        <x:v>Création du projet</x:v>
      </x:c>
      <x:c r="G9" s="14" t="str">
        <x:v>Reconstitution documentée V4 — nouvelle rédaction V5</x:v>
      </x:c>
    </x:row>
    <x:row r="10" ht="57" customHeight="1">
      <x:c r="A10" s="13" t="str">
        <x:v>WARP-R05</x:v>
      </x:c>
      <x:c r="B10" s="13" t="str">
        <x:v>Le retour est réservé au départ</x:v>
      </x:c>
      <x:c r="C10" s="13" t="str">
        <x:v>L’engagement du voyage crée un droit de retour pour le groupe effectivement entré et ses objets autorisés.</x:v>
      </x:c>
      <x:c r="D10" s="13" t="str">
        <x:v>Un repère visible, une route alternative et un rappel de fenêtre guident la sortie.</x:v>
      </x:c>
      <x:c r="E10" s="13" t="str">
        <x:v>La perte d’Adjutant ou d’un service à domicile ferme seulement les prochains départs.</x:v>
      </x:c>
      <x:c r="F10" s="13" t="str">
        <x:v>Création du projet</x:v>
      </x:c>
      <x:c r="G10" s="13" t="str">
        <x:v>Reconstitution documentée V4 — nouvelle rédaction V5</x:v>
      </x:c>
    </x:row>
    <x:row r="11" ht="57" customHeight="1">
      <x:c r="A11" s="14" t="str">
        <x:v>WARP-R06</x:v>
      </x:c>
      <x:c r="B11" s="14" t="str">
        <x:v>Un chemin de sortie accessible</x:v>
      </x:c>
      <x:c r="C11" s="14" t="str">
        <x:v>Chaque niveau Warp comporte une route de retour conçue, plus un détour en cas de changement de terrain prévu.</x:v>
      </x:c>
      <x:c r="D11" s="14" t="str">
        <x:v>Les repères utilisent forme, lumière et son, avec équivalents accessibles.</x:v>
      </x:c>
      <x:c r="E11" s="14" t="str">
        <x:v>Une porte d’objectif bloquée ne peut pas supprimer l’unique sortie de campagne.</x:v>
      </x:c>
      <x:c r="F11" s="14" t="str">
        <x:v>Création du projet</x:v>
      </x:c>
      <x:c r="G11" s="14" t="str">
        <x:v>Reconstitution documentée V4 — nouvelle rédaction V5</x:v>
      </x:c>
    </x:row>
    <x:row r="12" ht="57" customHeight="1">
      <x:c r="A12" s="13" t="str">
        <x:v>WARP-R07</x:v>
      </x:c>
      <x:c r="B12" s="13" t="str">
        <x:v>Les pertes restent des pertes</x:v>
      </x:c>
      <x:c r="C12" s="13" t="str">
        <x:v>Objets détruits, blessures et personnes perdues gardent leur état dans la continuité concernée.</x:v>
      </x:c>
      <x:c r="D12" s="13" t="str">
        <x:v>Le retour montre les places et supports réellement vides.</x:v>
      </x:c>
      <x:c r="E12" s="13" t="str">
        <x:v>Changer de branche ou revisiter une étape ne restaure pas une perte par défaut.</x:v>
      </x:c>
      <x:c r="F12" s="13" t="str">
        <x:v>Création du projet</x:v>
      </x:c>
      <x:c r="G12" s="13" t="str">
        <x:v>Reconstitution documentée V4 — nouvelle rédaction V5</x:v>
      </x:c>
    </x:row>
    <x:row r="13" ht="57" customHeight="1">
      <x:c r="A13" s="14" t="str">
        <x:v>WARP-R08</x:v>
      </x:c>
      <x:c r="B13" s="14" t="str">
        <x:v>Pas de recrutement temporel illimité</x:v>
      </x:c>
      <x:c r="C13" s="14" t="str">
        <x:v>Les habitants du passé ont leurs vies et restent dans leur branche, sauf arc spécifique explicitement conçu et borné.</x:v>
      </x:c>
      <x:c r="D13" s="14" t="str">
        <x:v>Les scènes de coopération se terminent par séparation ou retour local des partenaires.</x:v>
      </x:c>
      <x:c r="E13" s="14" t="str">
        <x:v>Aucune armée gratuite n’est importée pour gagner une guerre contemporaine.</x:v>
      </x:c>
      <x:c r="F13" s="14" t="str">
        <x:v>Création du projet</x:v>
      </x:c>
      <x:c r="G13" s="14" t="str">
        <x:v>Reconstitution documentée V4 — nouvelle rédaction V5</x:v>
      </x:c>
    </x:row>
    <x:row r="14" ht="57" customHeight="1">
      <x:c r="A14" s="13" t="str">
        <x:v>WARP-R09</x:v>
      </x:c>
      <x:c r="B14" s="13" t="str">
        <x:v>Un original ne se multiplie pas</x:v>
      </x:c>
      <x:c r="C14" s="13" t="str">
        <x:v>Tout objet déplacé conserve son identifiant à travers le seuil, son propriétaire et son emplacement courant.</x:v>
      </x:c>
      <x:c r="D14" s="13" t="str">
        <x:v>Un objet emporté quitte le terrain historique et apparaît dans le contenant réel du retour.</x:v>
      </x:c>
      <x:c r="E14" s="13" t="str">
        <x:v>Revisiter son point de découverte montre son absence ou une conséquence, pas un nouvel original.</x:v>
      </x:c>
      <x:c r="F14" s="13" t="str">
        <x:v>Création du projet</x:v>
      </x:c>
      <x:c r="G14" s="13" t="str">
        <x:v>Reconstitution documentée V4 — nouvelle rédaction V5</x:v>
      </x:c>
    </x:row>
    <x:row r="15" ht="57" customHeight="1">
      <x:c r="A15" s="14" t="str">
        <x:v>WARP-R10</x:v>
      </x:c>
      <x:c r="B15" s="14" t="str">
        <x:v>Le récit mentionne la branche</x:v>
      </x:c>
      <x:c r="C15" s="14" t="str">
        <x:v>La provenance d’un trophée historique indique lieu, branche, circonstances et personnes réellement impliquées.</x:v>
      </x:c>
      <x:c r="D15" s="14" t="str">
        <x:v>La plaque distingue une chasse personnelle dans une branche originale d’une chronique de film.</x:v>
      </x:c>
      <x:c r="E15" s="14" t="str">
        <x:v>Un objet ancien n’obtient pas automatiquement une authenticité supérieure parce qu’il vient du Warp.</x:v>
      </x:c>
      <x:c r="F15" s="14" t="str">
        <x:v>Création du projet</x:v>
      </x:c>
      <x:c r="G15" s="14" t="str">
        <x:v>Reconstitution documentée V4 — nouvelle rédaction V5</x:v>
      </x:c>
    </x:row>
    <x:row r="16" ht="57" customHeight="1">
      <x:c r="A16" s="13" t="str">
        <x:v>WARP-R11</x:v>
      </x:c>
      <x:c r="B16" s="13" t="str">
        <x:v>La copie est un autre objet</x:v>
      </x:c>
      <x:c r="C16" s="13" t="str">
        <x:v>Moulages, relevés et reproductions portent leur propre identité et un lien vers l’original observé.</x:v>
      </x:c>
      <x:c r="D16" s="13" t="str">
        <x:v>Le support d’exposition affiche la nature de copie dans le récit consultable.</x:v>
      </x:c>
      <x:c r="E16" s="13" t="str">
        <x:v>Le prestige et la possession de l’original ne sont pas dupliqués avec la reproduction.</x:v>
      </x:c>
      <x:c r="F16" s="13" t="str">
        <x:v>Création du projet</x:v>
      </x:c>
      <x:c r="G16" s="13" t="str">
        <x:v>Reconstitution documentée V4 — nouvelle rédaction V5</x:v>
      </x:c>
    </x:row>
    <x:row r="17" ht="57" customHeight="1">
      <x:c r="A17" s="14" t="str">
        <x:v>WARP-R12</x:v>
      </x:c>
      <x:c r="B17" s="14" t="str">
        <x:v>La navigation réserve des ressources</x:v>
      </x:c>
      <x:c r="C17" s="14" t="str">
        <x:v>Chaque trajet engage une capacité, une préparation et un coût de fonctionnement définis avant départ.</x:v>
      </x:c>
      <x:c r="D17" s="14" t="str">
        <x:v>Le joueur installe physiquement le module et prépare son équipement dans le vaisseau.</x:v>
      </x:c>
      <x:c r="E17" s="14" t="str">
        <x:v>Une sortie de secours utilise la réserve de retour prévue et n’exige pas soudain une ressource impossible à trouver.</x:v>
      </x:c>
      <x:c r="F17" s="14" t="str">
        <x:v>Création du projet</x:v>
      </x:c>
      <x:c r="G17" s="14" t="str">
        <x:v>Reconstitution documentée V4 — nouvelle rédaction V5</x:v>
      </x:c>
    </x:row>
    <x:row r="18" ht="57" customHeight="1">
      <x:c r="A18" s="13" t="str">
        <x:v>WARP-R13</x:v>
      </x:c>
      <x:c r="B18" s="13" t="str">
        <x:v>Les compagnons sont comptés</x:v>
      </x:c>
      <x:c r="C18" s="13" t="str">
        <x:v>Seuls les participants présents, disponibles et autorisés entrent dans l’expédition.</x:v>
      </x:c>
      <x:c r="D18" s="13" t="str">
        <x:v>Le sas vérifie les personnes et les emplacements ouverts du vaisseau concerné.</x:v>
      </x:c>
      <x:c r="E18" s="13" t="str">
        <x:v>Un partenaire absent ou déconnecté suit les règles de continuité prévues, sans duplication de personnage.</x:v>
      </x:c>
      <x:c r="F18" s="13" t="str">
        <x:v>Création du projet</x:v>
      </x:c>
      <x:c r="G18" s="13" t="str">
        <x:v>Reconstitution documentée V4 — nouvelle rédaction V5</x:v>
      </x:c>
    </x:row>
    <x:row r="19" ht="57" customHeight="1">
      <x:c r="A19" s="14" t="str">
        <x:v>WARP-R14</x:v>
      </x:c>
      <x:c r="B19" s="14" t="str">
        <x:v>Le clan ne possède pas l’époque</x:v>
      </x:c>
      <x:c r="C19" s="14" t="str">
        <x:v>Une expédition de clan peut soutenir une activité bornée, mais ne transforme pas la branche en colonie personnelle automatique.</x:v>
      </x:c>
      <x:c r="D19" s="14" t="str">
        <x:v>Les habitants locaux conservent leurs déplacements, usages et réactions.</x:v>
      </x:c>
      <x:c r="E19" s="14" t="str">
        <x:v>Un succès de chasse ne donne pas tous les territoires de la carte historique.</x:v>
      </x:c>
      <x:c r="F19" s="14" t="str">
        <x:v>Création du projet</x:v>
      </x:c>
      <x:c r="G19" s="14" t="str">
        <x:v>Reconstitution documentée V4 — nouvelle rédaction V5</x:v>
      </x:c>
    </x:row>
    <x:row r="20" ht="57" customHeight="1">
      <x:c r="A20" s="13" t="str">
        <x:v>WARP-R15</x:v>
      </x:c>
      <x:c r="B20" s="13" t="str">
        <x:v>Les habitants comprennent ce qu’ils voient</x:v>
      </x:c>
      <x:c r="C20" s="13" t="str">
        <x:v>Les réactions locales dépendent de gestes, apparence, bruit et traces observables, pas d’une connaissance instantanée du joueur.</x:v>
      </x:c>
      <x:c r="D20" s="13" t="str">
        <x:v>Un témoin peut fuir, observer ou demander une aide selon la scène conçue.</x:v>
      </x:c>
      <x:c r="E20" s="13" t="str">
        <x:v>Aucune culture humaine entière n’est définie par la réaction d’un seul personnage.</x:v>
      </x:c>
      <x:c r="F20" s="13" t="str">
        <x:v>Création du projet</x:v>
      </x:c>
      <x:c r="G20" s="13" t="str">
        <x:v>Reconstitution documentée V4 — nouvelle rédaction V5</x:v>
      </x:c>
    </x:row>
    <x:row r="21" ht="57" customHeight="1">
      <x:c r="A21" s="14" t="str">
        <x:v>WARP-R16</x:v>
      </x:c>
      <x:c r="B21" s="14" t="str">
        <x:v>Langage appris par situations</x:v>
      </x:c>
      <x:c r="C21" s="14" t="str">
        <x:v>Les premiers échanges utilisent gestes, objets, positions et signes répétés ; la compréhension augmente sur des éléments précis.</x:v>
      </x:c>
      <x:c r="D21" s="14" t="str">
        <x:v>Le joueur montre une sortie, rend un outil ou répond à un signal visible.</x:v>
      </x:c>
      <x:c r="E21" s="14" t="str">
        <x:v>Pas de traduction parfaite gratuite de toutes les langues après une seule conversation.</x:v>
      </x:c>
      <x:c r="F21" s="14" t="str">
        <x:v>Création du projet</x:v>
      </x:c>
      <x:c r="G21" s="14" t="str">
        <x:v>Reconstitution documentée V4 — nouvelle rédaction V5</x:v>
      </x:c>
    </x:row>
    <x:row r="22" ht="57" customHeight="1">
      <x:c r="A22" s="13" t="str">
        <x:v>WARP-R17</x:v>
      </x:c>
      <x:c r="B22" s="13" t="str">
        <x:v>Interventions localisées</x:v>
      </x:c>
      <x:c r="C22" s="13" t="str">
        <x:v>Les choix changent des personnes, routes ou objets de la branche visitée et sont suivis dans ses scènes suivantes.</x:v>
      </x:c>
      <x:c r="D22" s="13" t="str">
        <x:v>Sauver un passage permet une migration locale ; fermer un accès change les pistes.</x:v>
      </x:c>
      <x:c r="E22" s="13" t="str">
        <x:v>Le jeu ne promet pas de simuler toutes les conséquences mondiales d’un petit geste.</x:v>
      </x:c>
      <x:c r="F22" s="13" t="str">
        <x:v>Création du projet</x:v>
      </x:c>
      <x:c r="G22" s="13" t="str">
        <x:v>Reconstitution documentée V4 — nouvelle rédaction V5</x:v>
      </x:c>
    </x:row>
    <x:row r="23" ht="57" customHeight="1">
      <x:c r="A23" s="14" t="str">
        <x:v>WARP-R18</x:v>
      </x:c>
      <x:c r="B23" s="14" t="str">
        <x:v>Événements historiques et invention distingués</x:v>
      </x:c>
      <x:c r="C23" s="14" t="str">
        <x:v>Les communautés et mini-arcs créés ici sont des fictions de projet dans des cadres inspirés d’époques.</x:v>
      </x:c>
      <x:c r="D23" s="14" t="str">
        <x:v>Les dates précises et détails culturels à produire demandent recherche avant fidélité visuelle finale.</x:v>
      </x:c>
      <x:c r="E23" s="14" t="str">
        <x:v>Aucune mission inventée n’est présentée comme un événement historique établi.</x:v>
      </x:c>
      <x:c r="F23" s="14" t="str">
        <x:v>Création du projet</x:v>
      </x:c>
      <x:c r="G23" s="14" t="str">
        <x:v>Reconstitution documentée V4 — nouvelle rédaction V5</x:v>
      </x:c>
    </x:row>
    <x:row r="24" ht="57" customHeight="1">
      <x:c r="A24" s="13" t="str">
        <x:v>WARP-R19</x:v>
      </x:c>
      <x:c r="B24" s="13" t="str">
        <x:v>Les chroniques ont d’autres sauvegardes</x:v>
      </x:c>
      <x:c r="C24" s="13" t="str">
        <x:v>Un masque cinéma ouvre un avatar et un espace de sauvegarde propres au film choisi.</x:v>
      </x:c>
      <x:c r="D24" s="13" t="str">
        <x:v>L’entrée affiche le mode fidèle ou la variante originale avant confirmation.</x:v>
      </x:c>
      <x:c r="E24" s="13" t="str">
        <x:v>L’avatar principal ne remplace pas secrètement un personnage du film dans le mode fidèle.</x:v>
      </x:c>
      <x:c r="F24" s="13" t="str">
        <x:v>Création du projet</x:v>
      </x:c>
      <x:c r="G24" s="13" t="str">
        <x:v>Reconstitution documentée V4 — nouvelle rédaction V5</x:v>
      </x:c>
    </x:row>
    <x:row r="25" ht="57" customHeight="1">
      <x:c r="A25" s="14" t="str">
        <x:v>WARP-R20</x:v>
      </x:c>
      <x:c r="B25" s="14" t="str">
        <x:v>Une mission peut finir sans prise</x:v>
      </x:c>
      <x:c r="C25" s="14" t="str">
        <x:v>Observer, se retirer, secourir ou échouer clôt une mission avec un résultat distinct de victoire.</x:v>
      </x:c>
      <x:c r="D25" s="14" t="str">
        <x:v>Le journal conserve resolved, success, choix et traces réelles séparément.</x:v>
      </x:c>
      <x:c r="E25" s="14" t="str">
        <x:v>Le retour ne donne pas un trophée de chasse lorsque la cible n’a pas été vaincue.</x:v>
      </x:c>
      <x:c r="F25" s="14" t="str">
        <x:v>Création du projet</x:v>
      </x:c>
      <x:c r="G25" s="14" t="str">
        <x:v>Reconstitution documentée V4 — nouvelle rédaction V5</x:v>
      </x:c>
    </x:row>
    <x:row r="26" ht="44" customHeight="1">
      <x:c r="A26" s="13" t="str">
        <x:v>WARP-R21</x:v>
      </x:c>
      <x:c r="B26" s="13" t="str">
        <x:v>Une revisite lit la dernière version</x:v>
      </x:c>
      <x:c r="C26" s="13" t="str">
        <x:v>La branche conserve passages, réactions, météo de scénario et personnes déjà déplacées.</x:v>
      </x:c>
      <x:c r="D26" s="13" t="str">
        <x:v>Les dialogues mentionnent le pont réparé ou l’objet emporté lors du précédent voyage.</x:v>
      </x:c>
      <x:c r="E26" s="13" t="str">
        <x:v>Le joueur ne peut répéter une même récompense unique en revenant au point d’entrée.</x:v>
      </x:c>
      <x:c r="F26" s="13" t="str">
        <x:v>Création du projet</x:v>
      </x:c>
      <x:c r="G26" s="13" t="str">
        <x:v>Reconstitution documentée V4 — nouvelle rédaction V5</x:v>
      </x:c>
    </x:row>
    <x:row r="27" ht="57" customHeight="1">
      <x:c r="A27" s="14" t="str">
        <x:v>WARP-R22</x:v>
      </x:c>
      <x:c r="B27" s="14" t="str">
        <x:v>Un retour de mission est une transaction</x:v>
      </x:c>
      <x:c r="C27" s="14" t="str">
        <x:v>Sortie de branche, chargement du vaisseau et nouvel emplacement des objets sont appliqués une fois.</x:v>
      </x:c>
      <x:c r="D27" s="14" t="str">
        <x:v>Le point de sauvegarde conserve le voyage engagé et sa phase de retour.</x:v>
      </x:c>
      <x:c r="E27" s="14" t="str">
        <x:v>Un rechargement après coupure ne crée ni double objet ni seconde récompense de mission.</x:v>
      </x:c>
      <x:c r="F27" s="14" t="str">
        <x:v>Création du projet</x:v>
      </x:c>
      <x:c r="G27" s="14" t="str">
        <x:v>Reconstitution documentée V4 — nouvelle rédaction V5</x:v>
      </x:c>
    </x:row>
    <x:row r="28" ht="57" customHeight="1">
      <x:c r="A28" s="13" t="str">
        <x:v>WARP-R23</x:v>
      </x:c>
      <x:c r="B28" s="13" t="str">
        <x:v>Les conditions d’échec sont annoncées</x:v>
      </x:c>
      <x:c r="C28" s="13" t="str">
        <x:v>Le contrat distingue objectif facultatif, danger de chasse, limite de temps diégétique et obligation de sortie.</x:v>
      </x:c>
      <x:c r="D28" s="13" t="str">
        <x:v>Une alerte de fermeture donne un trajet et un temps de réaction compatible avec le niveau.</x:v>
      </x:c>
      <x:c r="E28" s="13" t="str">
        <x:v>Aucune minuterie cachée ne condamne toute une partie sans information préalable.</x:v>
      </x:c>
      <x:c r="F28" s="13" t="str">
        <x:v>Création du projet</x:v>
      </x:c>
      <x:c r="G28" s="13" t="str">
        <x:v>Reconstitution documentée V4 — nouvelle rédaction V5</x:v>
      </x:c>
    </x:row>
    <x:row r="29" ht="57" customHeight="1">
      <x:c r="A29" s="14" t="str">
        <x:v>WARP-R24</x:v>
      </x:c>
      <x:c r="B29" s="14" t="str">
        <x:v>L’époque ne décide pas du rang</x:v>
      </x:c>
      <x:c r="C29" s="14" t="str">
        <x:v>L’expérience de terrain peut enrichir méthode et relations, mais les rangs gardent leurs validations communes.</x:v>
      </x:c>
      <x:c r="D29" s="14" t="str">
        <x:v>Les retours d’expédition proposent atelier, récit et choix de prochaine route.</x:v>
      </x:c>
      <x:c r="E29" s="14" t="str">
        <x:v>Aucune victoire contre une cible historique n’accorde directement Elite ou Ancient.</x:v>
      </x:c>
      <x:c r="F29" s="14" t="str">
        <x:v>Création du projet</x:v>
      </x:c>
      <x:c r="G29" s="14" t="str">
        <x:v>Reconstitution documentée V4 — nouvelle rédaction V5</x:v>
      </x:c>
    </x:row>
  </x:sheetData>
  <x:pageMargins left="0.7" right="0.7" top="0.75" bottom="0.75" header="0.3" footer="0.3"/>
  <x:tableParts count="1">
    <x:tablePart xmlns:r="http://schemas.openxmlformats.org/officeDocument/2006/relationships" r:id="Reffdaed731344c89"/>
  </x:tableParts>
</x:worksheet>
</file>

<file path=xl/worksheets/sheet2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45" hidden="0" customWidth="1"/>
  </x:cols>
  <x:sheetData>
    <x:row r="1">
      <x:c r="A1" s="2"/>
      <x:c r="B1" s="2"/>
      <x:c r="C1" s="2"/>
      <x:c r="D1" s="2"/>
      <x:c r="E1" s="2"/>
      <x:c r="F1" s="2"/>
    </x:row>
    <x:row r="2" ht="31" customHeight="1">
      <x:c r="A2" s="3" t="str">
        <x:v>Époques du Warp</x:v>
      </x:c>
      <x:c r="B2" s="3"/>
      <x:c r="C2" s="3"/>
      <x:c r="D2" s="3"/>
      <x:c r="E2" s="3"/>
      <x:c r="F2" s="3"/>
    </x:row>
    <x:row r="3">
      <x:c r="A3" s="4"/>
      <x:c r="B3" s="4"/>
      <x:c r="C3" s="4"/>
      <x:c r="D3" s="4"/>
      <x:c r="E3" s="4"/>
      <x:c r="F3" s="4"/>
    </x:row>
    <x:row r="4">
      <x:c r="A4" s="2" t="str">
        <x:v>Histoire · 12 fiches · Lecture intégrale dans « Lire Histoire » ou le lecteur HTML.</x:v>
      </x:c>
      <x:c r="B4" s="2"/>
      <x:c r="C4" s="2"/>
      <x:c r="D4" s="2"/>
      <x:c r="E4" s="2"/>
      <x:c r="F4" s="2"/>
    </x:row>
    <x:row r="5" ht="48" customHeight="1">
      <x:c r="A5" s="10" t="str">
        <x:v>Identifiant</x:v>
      </x:c>
      <x:c r="B5" s="11" t="str">
        <x:v>Titre</x:v>
      </x:c>
      <x:c r="C5" s="11" t="str">
        <x:v>Cadre</x:v>
      </x:c>
      <x:c r="D5" s="11" t="str">
        <x:v>Environnement 2D</x:v>
      </x:c>
      <x:c r="E5" s="11" t="str">
        <x:v>Promesse jouable</x:v>
      </x:c>
      <x:c r="F5" s="11" t="str">
        <x:v>Missions</x:v>
      </x:c>
      <x:c r="G5" s="11" t="str">
        <x:v>Cohérence</x:v>
      </x:c>
      <x:c r="H5" s="11" t="str">
        <x:v>Accès</x:v>
      </x:c>
      <x:c r="I5" s="12" t="str">
        <x:v>Provenance</x:v>
      </x:c>
    </x:row>
    <x:row r="6" ht="57" customHeight="1">
      <x:c r="A6" s="13" t="str">
        <x:v>WARP-E01</x:v>
      </x:c>
      <x:c r="B6" s="13" t="str">
        <x:v>La vallée des grands animaux</x:v>
      </x:c>
      <x:c r="C6" s="13" t="str">
        <x:v>Préhistoire terrestre, cadre fictionnel sans date précise imposée</x:v>
      </x:c>
      <x:c r="D6" s="13" t="str">
        <x:v>Plaines froides, rivière en tresses, falaises et passages de troupeaux.</x:v>
      </x:c>
      <x:c r="E6" s="13" t="str">
        <x:v>Lire migrations, vents et comportements avant de choisir une chasse.</x:v>
      </x:c>
      <x:c r="F6" s="13" t="str">
        <x:v>Le feu du col ; La marche des porteurs ; La preuve déposée</x:v>
      </x:c>
      <x:c r="G6" s="13" t="str">
        <x:v>Ne pas confondre ce cadre inventé avec une reconstitution exhaustive de toutes les cultures préhistoriques.</x:v>
      </x:c>
      <x:c r="H6" s="13" t="str">
        <x:v>Cinq conditions Warp ; voyage engagé et branche identifiée ; entièrement facultatif pour Elite.</x:v>
      </x:c>
      <x:c r="I6" s="13" t="str">
        <x:v>Reconstitution documentée V4 — nouvelle rédaction V5</x:v>
      </x:c>
    </x:row>
    <x:row r="7" ht="57" customHeight="1">
      <x:c r="A7" s="14" t="str">
        <x:v>WARP-E02</x:v>
      </x:c>
      <x:c r="B7" s="14" t="str">
        <x:v>Le village du fleuve levé</x:v>
      </x:c>
      <x:c r="C7" s="14" t="str">
        <x:v>Communauté néolithique fictive</x:v>
      </x:c>
      <x:c r="D7" s="14" t="str">
        <x:v>Habitations sur berge, champs, marais et gués saisonniers.</x:v>
      </x:c>
      <x:c r="E7" s="14" t="str">
        <x:v>Traverser un paysage occupé et distinguer secours local, chasse et prélèvement d’objet.</x:v>
      </x:c>
      <x:c r="F7" s="14" t="str">
        <x:v>Les pas autour des jarres ; La bête dans les roseaux ; Un outil rendu au seuil</x:v>
      </x:c>
      <x:c r="G7" s="14" t="str">
        <x:v>Les habitants ont des activités propres ; ils ne sont pas un décor uniforme de peur.</x:v>
      </x:c>
      <x:c r="H7" s="14" t="str">
        <x:v>Cinq conditions Warp ; voyage engagé et branche identifiée ; entièrement facultatif pour Elite.</x:v>
      </x:c>
      <x:c r="I7" s="14" t="str">
        <x:v>Reconstitution documentée V4 — nouvelle rédaction V5</x:v>
      </x:c>
    </x:row>
    <x:row r="8" ht="57" customHeight="1">
      <x:c r="A8" s="13" t="str">
        <x:v>WARP-E03</x:v>
      </x:c>
      <x:c r="B8" s="13" t="str">
        <x:v>La cité des portes de bronze</x:v>
      </x:c>
      <x:c r="C8" s="13" t="str">
        <x:v>Cité de l’âge du bronze fictive</x:v>
      </x:c>
      <x:c r="D8" s="13" t="str">
        <x:v>Terrasses, carrières, toits, ateliers et remparts de terre.</x:v>
      </x:c>
      <x:c r="E8" s="13" t="str">
        <x:v>Utiliser la verticalité tout en lisant les conséquences d’une apparition dans une cité dense.</x:v>
      </x:c>
      <x:c r="F8" s="13" t="str">
        <x:v>Le toit du fondeur ; Le duel derrière la porte ; La marque de la fonderie</x:v>
      </x:c>
      <x:c r="G8" s="13" t="str">
        <x:v>Architectures et équipements précis sont à documenter avant la production visuelle finale.</x:v>
      </x:c>
      <x:c r="H8" s="13" t="str">
        <x:v>Cinq conditions Warp ; voyage engagé et branche identifiée ; entièrement facultatif pour Elite.</x:v>
      </x:c>
      <x:c r="I8" s="13" t="str">
        <x:v>Reconstitution documentée V4 — nouvelle rédaction V5</x:v>
      </x:c>
    </x:row>
    <x:row r="9" ht="57" customHeight="1">
      <x:c r="A9" s="14" t="str">
        <x:v>WARP-E04</x:v>
      </x:c>
      <x:c r="B9" s="14" t="str">
        <x:v>Le col des armées anciennes</x:v>
      </x:c>
      <x:c r="C9" s="14" t="str">
        <x:v>Conflit antique fictif</x:v>
      </x:c>
      <x:c r="D9" s="14" t="str">
        <x:v>Col rocheux, campements, route de porteurs et tour de signal.</x:v>
      </x:c>
      <x:c r="E9" s="14" t="str">
        <x:v>Choisir une cible capable de combattre et éviter de confondre tous les voyageurs avec des soldats.</x:v>
      </x:c>
      <x:c r="F9" s="14" t="str">
        <x:v>Le signal de la tour ; La chasse dans le défilé ; Les blessés du passage</x:v>
      </x:c>
      <x:c r="G9" s="14" t="str">
        <x:v>Aucune bataille réelle ni victoire historique modifiée n’est affirmée dans cette proposition.</x:v>
      </x:c>
      <x:c r="H9" s="14" t="str">
        <x:v>Cinq conditions Warp ; voyage engagé et branche identifiée ; entièrement facultatif pour Elite.</x:v>
      </x:c>
      <x:c r="I9" s="14" t="str">
        <x:v>Reconstitution documentée V4 — nouvelle rédaction V5</x:v>
      </x:c>
    </x:row>
    <x:row r="10" ht="57" customHeight="1">
      <x:c r="A10" s="13" t="str">
        <x:v>WARP-E05</x:v>
      </x:c>
      <x:c r="B10" s="13" t="str">
        <x:v>Le rivage des longs navires</x:v>
      </x:c>
      <x:c r="C10" s="13" t="str">
        <x:v>Littoral nordique inspiré de l’époque viking</x:v>
      </x:c>
      <x:c r="D10" s="13" t="str">
        <x:v>Fjord, forêt de pins, hall, embarcadère et falaises.</x:v>
      </x:c>
      <x:c r="E10" s="13" t="str">
        <x:v>Pister entre mer et terre, observer des chasseurs locaux et gérer un signal incompris.</x:v>
      </x:c>
      <x:c r="F10" s="13" t="str">
        <x:v>La lumière du fjord ; Le chasseur des deux rives ; Un départ au matin</x:v>
      </x:c>
      <x:c r="G10" s="13" t="str">
        <x:v>Branche originale distincte de tout segment fidèle de Killer of Killers.</x:v>
      </x:c>
      <x:c r="H10" s="13" t="str">
        <x:v>Cinq conditions Warp ; voyage engagé et branche identifiée ; entièrement facultatif pour Elite.</x:v>
      </x:c>
      <x:c r="I10" s="13" t="str">
        <x:v>Reconstitution documentée V4 — nouvelle rédaction V5</x:v>
      </x:c>
    </x:row>
    <x:row r="11" ht="57" customHeight="1">
      <x:c r="A11" s="14" t="str">
        <x:v>WARP-E06</x:v>
      </x:c>
      <x:c r="B11" s="14" t="str">
        <x:v>La vallée des bannières</x:v>
      </x:c>
      <x:c r="C11" s="14" t="str">
        <x:v>Japon médiéval inspiré des récits de samouraïs</x:v>
      </x:c>
      <x:c r="D11" s="14" t="str">
        <x:v>Terrasses, bambouseraie, gué, demeure fortifiée et chemin de crête.</x:v>
      </x:c>
      <x:c r="E11" s="14" t="str">
        <x:v>Combiner discrétion, lecture de duel et choix d’un passage de retour.</x:v>
      </x:c>
      <x:c r="F11" s="14" t="str">
        <x:v>Les clochettes de la terrasse ; Un duel accepté ; La lame qui reste</x:v>
      </x:c>
      <x:c r="G11" s="14" t="str">
        <x:v>Branche originale ; costumes, périodes et pratiques précises à vérifier avant revendication 1:1.</x:v>
      </x:c>
      <x:c r="H11" s="14" t="str">
        <x:v>Cinq conditions Warp ; voyage engagé et branche identifiée ; entièrement facultatif pour Elite.</x:v>
      </x:c>
      <x:c r="I11" s="14" t="str">
        <x:v>Reconstitution documentée V4 — nouvelle rédaction V5</x:v>
      </x:c>
    </x:row>
    <x:row r="12" ht="57" customHeight="1">
      <x:c r="A12" s="13" t="str">
        <x:v>WARP-E07</x:v>
      </x:c>
      <x:c r="B12" s="13" t="str">
        <x:v>La forêt des deux pistes</x:v>
      </x:c>
      <x:c r="C12" s="13" t="str">
        <x:v>Amérique du Nord du XVIIIe siècle, communauté et conflit fictifs</x:v>
      </x:c>
      <x:c r="D12" s="13" t="str">
        <x:v>Forêt, rivière, clairières et postes éloignés.</x:v>
      </x:c>
      <x:c r="E12" s="13" t="str">
        <x:v>Lire des méthodes de piste différentes et distinguer la coopération locale d’une adaptation de Prey.</x:v>
      </x:c>
      <x:c r="F12" s="13" t="str">
        <x:v>Les traces croisées ; La prise et le piège ; La rive où l’on se sépare</x:v>
      </x:c>
      <x:c r="G12" s="13" t="str">
        <x:v>Aucun remplacement de Naru ni réécriture du dénouement de Prey dans cette branche.</x:v>
      </x:c>
      <x:c r="H12" s="13" t="str">
        <x:v>Cinq conditions Warp ; voyage engagé et branche identifiée ; entièrement facultatif pour Elite.</x:v>
      </x:c>
      <x:c r="I12" s="13" t="str">
        <x:v>Reconstitution documentée V4 — nouvelle rédaction V5</x:v>
      </x:c>
    </x:row>
    <x:row r="13" ht="57" customHeight="1">
      <x:c r="A13" s="14" t="str">
        <x:v>WARP-E08</x:v>
      </x:c>
      <x:c r="B13" s="14" t="str">
        <x:v>La frontière de poussière</x:v>
      </x:c>
      <x:c r="C13" s="14" t="str">
        <x:v>Frontière du XIXe siècle fictive</x:v>
      </x:c>
      <x:c r="D13" s="14" t="str">
        <x:v>Canyon, relais, voie ferrée et petite ville.</x:v>
      </x:c>
      <x:c r="E13" s="14" t="str">
        <x:v>Gérer lignes de vue, vibrations des trains et circulation de personnes armées ou non.</x:v>
      </x:c>
      <x:c r="F13" s="14" t="str">
        <x:v>Le relais sans eau ; La chasse sous le pont ; Le train qui repart</x:v>
      </x:c>
      <x:c r="G13" s="14" t="str">
        <x:v>Pas de ville réelle ou d’événement historique revendiqué sans documentation dédiée.</x:v>
      </x:c>
      <x:c r="H13" s="14" t="str">
        <x:v>Cinq conditions Warp ; voyage engagé et branche identifiée ; entièrement facultatif pour Elite.</x:v>
      </x:c>
      <x:c r="I13" s="14" t="str">
        <x:v>Reconstitution documentée V4 — nouvelle rédaction V5</x:v>
      </x:c>
    </x:row>
    <x:row r="14" ht="57" customHeight="1">
      <x:c r="A14" s="13" t="str">
        <x:v>WARP-E09</x:v>
      </x:c>
      <x:c r="B14" s="13" t="str">
        <x:v>Le front des nuits boueuses</x:v>
      </x:c>
      <x:c r="C14" s="13" t="str">
        <x:v>Première Guerre mondiale, secteur fictif</x:v>
      </x:c>
      <x:c r="D14" s="13" t="str">
        <x:v>Tranchées, boyaux, bois détruit et poste de secours.</x:v>
      </x:c>
      <x:c r="E14" s="13" t="str">
        <x:v>Observer la capacité réelle de combat, les lignes de feu et les routes de blessés.</x:v>
      </x:c>
      <x:c r="F14" s="13" t="str">
        <x:v>Les silhouettes dans la boue ; La tour du guetteur ; Le passage des brancards</x:v>
      </x:c>
      <x:c r="G14" s="13" t="str">
        <x:v>Le conflit sert de cadre dramatique ; aucune opération réelle détaillée n’est inventée comme fait.</x:v>
      </x:c>
      <x:c r="H14" s="13" t="str">
        <x:v>Cinq conditions Warp ; voyage engagé et branche identifiée ; entièrement facultatif pour Elite.</x:v>
      </x:c>
      <x:c r="I14" s="13" t="str">
        <x:v>Reconstitution documentée V4 — nouvelle rédaction V5</x:v>
      </x:c>
    </x:row>
    <x:row r="15" ht="57" customHeight="1">
      <x:c r="A15" s="14" t="str">
        <x:v>WARP-E10</x:v>
      </x:c>
      <x:c r="B15" s="14" t="str">
        <x:v>Le massif des signaux cassés</x:v>
      </x:c>
      <x:c r="C15" s="14" t="str">
        <x:v>Seconde Guerre mondiale, secteur fictif</x:v>
      </x:c>
      <x:c r="D15" s="14" t="str">
        <x:v>Montagne, poste radio, pont et hangar isolé.</x:v>
      </x:c>
      <x:c r="E15" s="14" t="str">
        <x:v>Pister une menace dans un terrain de guerre sans attribuer tous les groupes au même rôle.</x:v>
      </x:c>
      <x:c r="F15" s="14" t="str">
        <x:v>Le câble sur la neige ; L’ombre dans le hangar ; La dernière fréquence</x:v>
      </x:c>
      <x:c r="G15" s="14" t="str">
        <x:v>Équipements et unités historiques demandent recherche ciblée avant production finale.</x:v>
      </x:c>
      <x:c r="H15" s="14" t="str">
        <x:v>Cinq conditions Warp ; voyage engagé et branche identifiée ; entièrement facultatif pour Elite.</x:v>
      </x:c>
      <x:c r="I15" s="14" t="str">
        <x:v>Reconstitution documentée V4 — nouvelle rédaction V5</x:v>
      </x:c>
    </x:row>
    <x:row r="16" ht="57" customHeight="1">
      <x:c r="A16" s="13" t="str">
        <x:v>WARP-E11</x:v>
      </x:c>
      <x:c r="B16" s="13" t="str">
        <x:v>La ville aux enseignes mortes</x:v>
      </x:c>
      <x:c r="C16" s="13" t="str">
        <x:v>Fin du XXe siècle, ville fictive</x:v>
      </x:c>
      <x:c r="D16" s="13" t="str">
        <x:v>Toits, rues de service, tunnels techniques et tours inachevées.</x:v>
      </x:c>
      <x:c r="E16" s="13" t="str">
        <x:v>Chasser dans un espace urbain vivant, avec témoins, électricité et itinéraires de fuite.</x:v>
      </x:c>
      <x:c r="F16" s="13" t="str">
        <x:v>La silhouette au-dessus des néons ; La chasse des étages ; La fenêtre laissée vide</x:v>
      </x:c>
      <x:c r="G16" s="13" t="str">
        <x:v>Aucun remplacement de Dutch, Harrigan ou autre protagoniste des chroniques fidèles.</x:v>
      </x:c>
      <x:c r="H16" s="13" t="str">
        <x:v>Cinq conditions Warp ; voyage engagé et branche identifiée ; entièrement facultatif pour Elite.</x:v>
      </x:c>
      <x:c r="I16" s="13" t="str">
        <x:v>Reconstitution documentée V4 — nouvelle rédaction V5</x:v>
      </x:c>
    </x:row>
    <x:row r="17" ht="57" customHeight="1">
      <x:c r="A17" s="14" t="str">
        <x:v>WARP-E12</x:v>
      </x:c>
      <x:c r="B17" s="14" t="str">
        <x:v>Les premiers seuils du Homeworld</x:v>
      </x:c>
      <x:c r="C17" s="14" t="str">
        <x:v>Passé original du Homeworld, période du projet</x:v>
      </x:c>
      <x:c r="D17" s="14" t="str">
        <x:v>Cité inachevée, carrières, passerelles et premiers ateliers locaux.</x:v>
      </x:c>
      <x:c r="E17" s="14" t="str">
        <x:v>Observer des usages anciens sans proclamer une origine canonique universelle des Yautja.</x:v>
      </x:c>
      <x:c r="F17" s="14" t="str">
        <x:v>Le chantier avant les noms ; Le premier passage ; Ce qu’on ne grave pas</x:v>
      </x:c>
      <x:c r="G17" s="14" t="str">
        <x:v>Cette époque et ses coutumes sont entièrement des créations du projet.</x:v>
      </x:c>
      <x:c r="H17" s="14" t="str">
        <x:v>Cinq conditions Warp ; voyage engagé et branche identifiée ; entièrement facultatif pour Elite.</x:v>
      </x:c>
      <x:c r="I17" s="14" t="str">
        <x:v>Reconstitution documentée V4 — nouvelle rédaction V5</x:v>
      </x:c>
    </x:row>
  </x:sheetData>
  <x:pageMargins left="0.7" right="0.7" top="0.75" bottom="0.75" header="0.3" footer="0.3"/>
  <x:tableParts count="1">
    <x:tablePart xmlns:r="http://schemas.openxmlformats.org/officeDocument/2006/relationships" r:id="R16e823eae8004eb3"/>
  </x:tableParts>
</x:worksheet>
</file>

<file path=xl/worksheets/sheet2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s>
  <x:sheetData>
    <x:row r="1">
      <x:c r="A1" s="2"/>
      <x:c r="B1" s="2"/>
      <x:c r="C1" s="2"/>
      <x:c r="D1" s="2"/>
      <x:c r="E1" s="2"/>
      <x:c r="F1" s="2"/>
    </x:row>
    <x:row r="2" ht="31" customHeight="1">
      <x:c r="A2" s="3" t="str">
        <x:v>Missions du Warp</x:v>
      </x:c>
      <x:c r="B2" s="3"/>
      <x:c r="C2" s="3"/>
      <x:c r="D2" s="3"/>
      <x:c r="E2" s="3"/>
      <x:c r="F2" s="3"/>
    </x:row>
    <x:row r="3">
      <x:c r="A3" s="4"/>
      <x:c r="B3" s="4"/>
      <x:c r="C3" s="4"/>
      <x:c r="D3" s="4"/>
      <x:c r="E3" s="4"/>
      <x:c r="F3" s="4"/>
    </x:row>
    <x:row r="4">
      <x:c r="A4" s="2" t="str">
        <x:v>Histoire · 36 fiches · Lecture intégrale dans « Lire Histoire » ou le lecteur HTML.</x:v>
      </x:c>
      <x:c r="B4" s="2"/>
      <x:c r="C4" s="2"/>
      <x:c r="D4" s="2"/>
      <x:c r="E4" s="2"/>
      <x:c r="F4" s="2"/>
    </x:row>
    <x:row r="5" ht="48" customHeight="1">
      <x:c r="A5" s="10" t="str">
        <x:v>Identifiant</x:v>
      </x:c>
      <x:c r="B5" s="11" t="str">
        <x:v>Titre</x:v>
      </x:c>
      <x:c r="C5" s="11" t="str">
        <x:v>Époque</x:v>
      </x:c>
      <x:c r="D5" s="11" t="str">
        <x:v>Étape</x:v>
      </x:c>
      <x:c r="E5" s="11" t="str">
        <x:v>État à l’entrée</x:v>
      </x:c>
      <x:c r="F5" s="11" t="str">
        <x:v>Scène en 2D</x:v>
      </x:c>
      <x:c r="G5" s="11" t="str">
        <x:v>Choix et effets</x:v>
      </x:c>
      <x:c r="H5" s="11" t="str">
        <x:v>Conséquence</x:v>
      </x:c>
      <x:c r="I5" s="11" t="str">
        <x:v>Échec et reprise</x:v>
      </x:c>
      <x:c r="J5" s="11" t="str">
        <x:v>État à la sortie</x:v>
      </x:c>
      <x:c r="K5" s="12" t="str">
        <x:v>Provenance</x:v>
      </x:c>
    </x:row>
    <x:row r="6" ht="117" customHeight="1">
      <x:c r="A6" s="13" t="str">
        <x:v>WARP-M01</x:v>
      </x:c>
      <x:c r="B6" s="13" t="str">
        <x:v>Le feu du col</x:v>
      </x:c>
      <x:c r="C6" s="13" t="str">
        <x:v>WARP-E01</x:v>
      </x:c>
      <x:c r="D6" s="16" t="n">
        <x:v>1</x:v>
      </x:c>
      <x:c r="E6" s="13" t="str">
        <x:v>Blooded ; vaisseau possédé ; Adjutant joueur ; quête commune Warp achevée ; module installé. Voyage engagé et branche identifiée ; lire le résultat réel de l’étape précédente si elle existe.</x:v>
      </x:c>
      <x:c r="F6" s="13" t="str">
        <x:v>Au-dessus d’une vallée préhistorique, le joueur voit un petit groupe humain bloqué par le passage d’un troupeau. Il observe les vents, déplace un leurre sonore fictif et choisit un promontoire. Un feu local sert de repère sans devenir immédiatement un signal compris.</x:v>
      </x:c>
      <x:c r="G6" s="13" t="str">
        <x:v>Écarter le troupeau du col ou trouver un détour pour sa propre chasse change le premier contact.</x:v>
      </x:c>
      <x:c r="H6" s="13" t="str">
        <x:v>Le passage et la réaction des témoins sont enregistrés dans WARP-E01.</x:v>
      </x:c>
      <x:c r="I6" s="13" t="str">
        <x:v>Une approche trop visible disperse le groupe vers un abri repérable et ouvre une rencontre différente.</x:v>
      </x:c>
      <x:c r="J6" s="13" t="str">
        <x:v>WARP-M01.resolved et .success distincts ; mettre à jour cette branche, les personnes rencontrées, les routes et les objets uniques. Le retour engagé reste accessible ; aucune écriture de rang ou de fin de voie.</x:v>
      </x:c>
      <x:c r="K6" s="13" t="str">
        <x:v>Reconstitution documentée V4 — nouvelle rédaction V5</x:v>
      </x:c>
    </x:row>
    <x:row r="7" ht="102" customHeight="1">
      <x:c r="A7" s="14" t="str">
        <x:v>WARP-M02</x:v>
      </x:c>
      <x:c r="B7" s="14" t="str">
        <x:v>La marche des porteurs</x:v>
      </x:c>
      <x:c r="C7" s="14" t="str">
        <x:v>WARP-E01</x:v>
      </x:c>
      <x:c r="D7" s="17" t="n">
        <x:v>2</x:v>
      </x:c>
      <x:c r="E7" s="14" t="str">
        <x:v>Blooded ; vaisseau possédé ; Adjutant joueur ; quête commune Warp achevée ; module installé. Voyage engagé et branche identifiée ; lire le résultat réel de l’étape précédente si elle existe.</x:v>
      </x:c>
      <x:c r="F7" s="14" t="str">
        <x:v>Le joueur suit la piste d’une grande proie pendant que des porteurs empruntent la vallée. Deux routes se croisent à un gué ; il faut lire leur vitesse, préparer son appui et éviter une collision des trajectoires avant l’affrontement choisi.</x:v>
      </x:c>
      <x:c r="G7" s="14" t="str">
        <x:v>Attendre la traversée des porteurs ou détourner la proie vers une gorge change temps et terrain de chasse.</x:v>
      </x:c>
      <x:c r="H7" s="14" t="str">
        <x:v>La prise dépend du combat réel ; les porteurs poursuivent leur route sans être recrutés.</x:v>
      </x:c>
      <x:c r="I7" s="14" t="str">
        <x:v>Un troupeau dispersé laisse plusieurs pistes, dont la cible blessée conserve ses marques.</x:v>
      </x:c>
      <x:c r="J7" s="14" t="str">
        <x:v>WARP-M02.resolved et .success distincts ; mettre à jour cette branche, les personnes rencontrées, les routes et les objets uniques. Le retour engagé reste accessible ; aucune écriture de rang ou de fin de voie.</x:v>
      </x:c>
      <x:c r="K7" s="14" t="str">
        <x:v>Reconstitution documentée V4 — nouvelle rédaction V5</x:v>
      </x:c>
    </x:row>
    <x:row r="8" ht="102" customHeight="1">
      <x:c r="A8" s="13" t="str">
        <x:v>WARP-M03</x:v>
      </x:c>
      <x:c r="B8" s="13" t="str">
        <x:v>La preuve déposée</x:v>
      </x:c>
      <x:c r="C8" s="13" t="str">
        <x:v>WARP-E01</x:v>
      </x:c>
      <x:c r="D8" s="16" t="n">
        <x:v>3</x:v>
      </x:c>
      <x:c r="E8" s="13" t="str">
        <x:v>Blooded ; vaisseau possédé ; Adjutant joueur ; quête commune Warp achevée ; module installé. Voyage engagé et branche identifiée ; lire le résultat réel de l’étape précédente si elle existe.</x:v>
      </x:c>
      <x:c r="F8" s="13" t="str">
        <x:v>Au retour vers le seuil, le joueur découvre un objet local tombé près du gué et peut le rendre en le déposant à distance visible. Son propre trophée éventuel doit être fixé dans un contenant avant traversée. Le lieu garde ce qui n’est pas emporté.</x:v>
      </x:c>
      <x:c r="G8" s="13" t="str">
        <x:v>Rendre l’objet, laisser une trace non propriétaire ou repartir sans interaction compose la séparation.</x:v>
      </x:c>
      <x:c r="H8" s="13" t="str">
        <x:v>Le retour conserve provenance, branche et objet unique ; aucun habitant n’est importé.</x:v>
      </x:c>
      <x:c r="I8" s="13" t="str">
        <x:v>Un contenant inadapté renvoie au berceau de terrain sans fermer la route de retour engagée.</x:v>
      </x:c>
      <x:c r="J8" s="13" t="str">
        <x:v>WARP-M03.resolved et .success distincts ; mettre à jour cette branche, les personnes rencontrées, les routes et les objets uniques. Le retour engagé reste accessible ; aucune écriture de rang ou de fin de voie.</x:v>
      </x:c>
      <x:c r="K8" s="13" t="str">
        <x:v>Reconstitution documentée V4 — nouvelle rédaction V5</x:v>
      </x:c>
    </x:row>
    <x:row r="9" ht="102" customHeight="1">
      <x:c r="A9" s="14" t="str">
        <x:v>WARP-M04</x:v>
      </x:c>
      <x:c r="B9" s="14" t="str">
        <x:v>Les pas autour des jarres</x:v>
      </x:c>
      <x:c r="C9" s="14" t="str">
        <x:v>WARP-E02</x:v>
      </x:c>
      <x:c r="D9" s="17" t="n">
        <x:v>1</x:v>
      </x:c>
      <x:c r="E9" s="14" t="str">
        <x:v>Blooded ; vaisseau possédé ; Adjutant joueur ; quête commune Warp achevée ; module installé. Voyage engagé et branche identifiée ; lire le résultat réel de l’étape précédente si elle existe.</x:v>
      </x:c>
      <x:c r="F9" s="14" t="str">
        <x:v>Dans le village du fleuve levé, une petite faune nocturne renverse des jarres. Le joueur suit les empreintes depuis les roseaux, observe les habitants réparer leur seuil et découvre une proie plus grande attirée par le bruit. L’approche possède plusieurs hauteurs.</x:v>
      </x:c>
      <x:c r="G9" s="14" t="str">
        <x:v>Observer depuis l’extérieur ou détourner la petite faune change la première réaction du village.</x:v>
      </x:c>
      <x:c r="H9" s="14" t="str">
        <x:v>Les habitants réagissent à des gestes vus, sans compréhension parfaite automatique.</x:v>
      </x:c>
      <x:c r="I9" s="14" t="str">
        <x:v>Une alerte mène à une poursuite courte vers les roseaux et conserve les objets déplacés.</x:v>
      </x:c>
      <x:c r="J9" s="14" t="str">
        <x:v>WARP-M04.resolved et .success distincts ; mettre à jour cette branche, les personnes rencontrées, les routes et les objets uniques. Le retour engagé reste accessible ; aucune écriture de rang ou de fin de voie.</x:v>
      </x:c>
      <x:c r="K9" s="14" t="str">
        <x:v>Reconstitution documentée V4 — nouvelle rédaction V5</x:v>
      </x:c>
    </x:row>
    <x:row r="10" ht="102" customHeight="1">
      <x:c r="A10" s="13" t="str">
        <x:v>WARP-M05</x:v>
      </x:c>
      <x:c r="B10" s="13" t="str">
        <x:v>La bête dans les roseaux</x:v>
      </x:c>
      <x:c r="C10" s="13" t="str">
        <x:v>WARP-E02</x:v>
      </x:c>
      <x:c r="D10" s="16" t="n">
        <x:v>2</x:v>
      </x:c>
      <x:c r="E10" s="13" t="str">
        <x:v>Blooded ; vaisseau possédé ; Adjutant joueur ; quête commune Warp achevée ; module installé. Voyage engagé et branche identifiée ; lire le résultat réel de l’étape précédente si elle existe.</x:v>
      </x:c>
      <x:c r="F10" s="13" t="str">
        <x:v>La grande proie utilise les canaux comme couvertures. Le joueur observe les remous, franchit des passerelles de pêche et crée une ouverture de chasse loin du seuil habité. Un habitant peut montrer un passage s’il a compris l’intention précédente.</x:v>
      </x:c>
      <x:c r="G10" s="13" t="str">
        <x:v>Chasser dans une clairière humide ou ouvrir une sortie vers un marais vide change l’issue.</x:v>
      </x:c>
      <x:c r="H10" s="13" t="str">
        <x:v>Le village et la faune gardent les effets de la décision dans cette branche.</x:v>
      </x:c>
      <x:c r="I10" s="13" t="str">
        <x:v>Une attaque manquée endommage un ponton, dont un détour reste disponible pour le retour.</x:v>
      </x:c>
      <x:c r="J10" s="13" t="str">
        <x:v>WARP-M05.resolved et .success distincts ; mettre à jour cette branche, les personnes rencontrées, les routes et les objets uniques. Le retour engagé reste accessible ; aucune écriture de rang ou de fin de voie.</x:v>
      </x:c>
      <x:c r="K10" s="13" t="str">
        <x:v>Reconstitution documentée V4 — nouvelle rédaction V5</x:v>
      </x:c>
    </x:row>
    <x:row r="11" ht="102" customHeight="1">
      <x:c r="A11" s="14" t="str">
        <x:v>WARP-M06</x:v>
      </x:c>
      <x:c r="B11" s="14" t="str">
        <x:v>Un outil rendu au seuil</x:v>
      </x:c>
      <x:c r="C11" s="14" t="str">
        <x:v>WARP-E02</x:v>
      </x:c>
      <x:c r="D11" s="17" t="n">
        <x:v>3</x:v>
      </x:c>
      <x:c r="E11" s="14" t="str">
        <x:v>Blooded ; vaisseau possédé ; Adjutant joueur ; quête commune Warp achevée ; module installé. Voyage engagé et branche identifiée ; lire le résultat réel de l’étape précédente si elle existe.</x:v>
      </x:c>
      <x:c r="F11" s="14" t="str">
        <x:v>Un outil local utilisé comme appui doit être rendu ou compensé par un geste explicitement compris. Le joueur répare le ponton affecté, remet l’objet à son support puis rejoint le seuil temporel. Les habitants peuvent observer sans approcher.</x:v>
      </x:c>
      <x:c r="G11" s="14" t="str">
        <x:v>Restituer l’original ou laisser l’outil là où son propriétaire peut le récupérer change la scène de départ.</x:v>
      </x:c>
      <x:c r="H11" s="14" t="str">
        <x:v>La propriété locale est conservée ; seul un objet réellement donné peut devenir souvenir emporté.</x:v>
      </x:c>
      <x:c r="I11" s="14" t="str">
        <x:v>Une interaction refusée garde une restitution à distance et n’empêche pas le retour.</x:v>
      </x:c>
      <x:c r="J11" s="14" t="str">
        <x:v>WARP-M06.resolved et .success distincts ; mettre à jour cette branche, les personnes rencontrées, les routes et les objets uniques. Le retour engagé reste accessible ; aucune écriture de rang ou de fin de voie.</x:v>
      </x:c>
      <x:c r="K11" s="14" t="str">
        <x:v>Reconstitution documentée V4 — nouvelle rédaction V5</x:v>
      </x:c>
    </x:row>
    <x:row r="12" ht="102" customHeight="1">
      <x:c r="A12" s="13" t="str">
        <x:v>WARP-M07</x:v>
      </x:c>
      <x:c r="B12" s="13" t="str">
        <x:v>Le toit du fondeur</x:v>
      </x:c>
      <x:c r="C12" s="13" t="str">
        <x:v>WARP-E03</x:v>
      </x:c>
      <x:c r="D12" s="16" t="n">
        <x:v>1</x:v>
      </x:c>
      <x:c r="E12" s="13" t="str">
        <x:v>Blooded ; vaisseau possédé ; Adjutant joueur ; quête commune Warp achevée ; module installé. Voyage engagé et branche identifiée ; lire le résultat réel de l’étape précédente si elle existe.</x:v>
      </x:c>
      <x:c r="F12" s="13" t="str">
        <x:v>Le joueur arrive au-dessus d’une cité fictive de l’âge du bronze, où une fuite de chaleur attire une proie sur les toits. Il suit ses impacts, traverse les terrasses et rencontre un fondeur qui protège son atelier. Les témoins distinguent silhouette et geste.</x:v>
      </x:c>
      <x:c r="G12" s="13" t="str">
        <x:v>Aider à fermer le conduit ou poursuivre la proie d’abord change l’accès aux toits.</x:v>
      </x:c>
      <x:c r="H12" s="13" t="str">
        <x:v>Une route de cité s’ouvre selon l’action et reste marquée dans la branche.</x:v>
      </x:c>
      <x:c r="I12" s="13" t="str">
        <x:v>Une terrasse effondrée impose un escalier de service sans remettre les bâtiments à neuf.</x:v>
      </x:c>
      <x:c r="J12" s="13" t="str">
        <x:v>WARP-M07.resolved et .success distincts ; mettre à jour cette branche, les personnes rencontrées, les routes et les objets uniques. Le retour engagé reste accessible ; aucune écriture de rang ou de fin de voie.</x:v>
      </x:c>
      <x:c r="K12" s="13" t="str">
        <x:v>Reconstitution documentée V4 — nouvelle rédaction V5</x:v>
      </x:c>
    </x:row>
    <x:row r="13" ht="102" customHeight="1">
      <x:c r="A13" s="14" t="str">
        <x:v>WARP-M08</x:v>
      </x:c>
      <x:c r="B13" s="14" t="str">
        <x:v>Le duel derrière la porte</x:v>
      </x:c>
      <x:c r="C13" s="14" t="str">
        <x:v>WARP-E03</x:v>
      </x:c>
      <x:c r="D13" s="17" t="n">
        <x:v>2</x:v>
      </x:c>
      <x:c r="E13" s="14" t="str">
        <x:v>Blooded ; vaisseau possédé ; Adjutant joueur ; quête commune Warp achevée ; module installé. Voyage engagé et branche identifiée ; lire le résultat réel de l’étape précédente si elle existe.</x:v>
      </x:c>
      <x:c r="F13" s="14" t="str">
        <x:v>Un combattant local équipé bloque le chemin vers la proie et propose un affrontement par gestes. Le joueur peut accepter dans une cour dégagée ou contourner en montrant qu’il poursuit une autre cible. La scène sépare clairement duel et chasse.</x:v>
      </x:c>
      <x:c r="G13" s="14" t="str">
        <x:v>Accepter le duel borné ou suivre la piste par les hauteurs change relations et ressources.</x:v>
      </x:c>
      <x:c r="H13" s="14" t="str">
        <x:v>Le résultat du duel appartient à la branche et ne remplace aucune épreuve de rang.</x:v>
      </x:c>
      <x:c r="I13" s="14" t="str">
        <x:v>Une défaite mène à une sortie de cour ou une reprise négociée, pas à une victoire attribuée hors écran.</x:v>
      </x:c>
      <x:c r="J13" s="14" t="str">
        <x:v>WARP-M08.resolved et .success distincts ; mettre à jour cette branche, les personnes rencontrées, les routes et les objets uniques. Le retour engagé reste accessible ; aucune écriture de rang ou de fin de voie.</x:v>
      </x:c>
      <x:c r="K13" s="14" t="str">
        <x:v>Reconstitution documentée V4 — nouvelle rédaction V5</x:v>
      </x:c>
    </x:row>
    <x:row r="14" ht="102" customHeight="1">
      <x:c r="A14" s="13" t="str">
        <x:v>WARP-M09</x:v>
      </x:c>
      <x:c r="B14" s="13" t="str">
        <x:v>La marque de la fonderie</x:v>
      </x:c>
      <x:c r="C14" s="13" t="str">
        <x:v>WARP-E03</x:v>
      </x:c>
      <x:c r="D14" s="16" t="n">
        <x:v>3</x:v>
      </x:c>
      <x:c r="E14" s="13" t="str">
        <x:v>Blooded ; vaisseau possédé ; Adjutant joueur ; quête commune Warp achevée ; module installé. Voyage engagé et branche identifiée ; lire le résultat réel de l’étape précédente si elle existe.</x:v>
      </x:c>
      <x:c r="F14" s="13" t="str">
        <x:v>Le fondeur peut autoriser un petit objet portant sa marque si une relation existe ; sinon le joueur conserve seulement un relevé du lieu. L’atelier permet d’inspecter l’objet et de préparer son contenant avant le retour physique.</x:v>
      </x:c>
      <x:c r="G14" s="13" t="str">
        <x:v>Emporter un don réel ou rester sur une documentation visuelle change le souvenir de la cité.</x:v>
      </x:c>
      <x:c r="H14" s="13" t="str">
        <x:v>La provenance indique don, auteur local et branche, sans prétendre à un artefact d’histoire réelle.</x:v>
      </x:c>
      <x:c r="I14" s="13" t="str">
        <x:v>Un refus garde l’objet sur son support d’origine et laisse la mission terminer sans prise matérielle.</x:v>
      </x:c>
      <x:c r="J14" s="13" t="str">
        <x:v>WARP-M09.resolved et .success distincts ; mettre à jour cette branche, les personnes rencontrées, les routes et les objets uniques. Le retour engagé reste accessible ; aucune écriture de rang ou de fin de voie.</x:v>
      </x:c>
      <x:c r="K14" s="13" t="str">
        <x:v>Reconstitution documentée V4 — nouvelle rédaction V5</x:v>
      </x:c>
    </x:row>
    <x:row r="15" ht="117" customHeight="1">
      <x:c r="A15" s="14" t="str">
        <x:v>WARP-M10</x:v>
      </x:c>
      <x:c r="B15" s="14" t="str">
        <x:v>Le signal de la tour</x:v>
      </x:c>
      <x:c r="C15" s="14" t="str">
        <x:v>WARP-E04</x:v>
      </x:c>
      <x:c r="D15" s="17" t="n">
        <x:v>1</x:v>
      </x:c>
      <x:c r="E15" s="14" t="str">
        <x:v>Blooded ; vaisseau possédé ; Adjutant joueur ; quête commune Warp achevée ; module installé. Voyage engagé et branche identifiée ; lire le résultat réel de l’étape précédente si elle existe.</x:v>
      </x:c>
      <x:c r="F15" s="14" t="str">
        <x:v>Dans un col antique fictif, le joueur observe une tour dont les signaux guident soldats et porteurs. Une proie utilise le bruit des convois pour se rapprocher. Il faut atteindre un balcon, lire les changements de lumière et choisir une cible réellement apte à combattre.</x:v>
      </x:c>
      <x:c r="G15" s="14" t="str">
        <x:v>Rester à distance des convois ou signaler la proie par un geste visible change le premier contact.</x:v>
      </x:c>
      <x:c r="H15" s="14" t="str">
        <x:v>Les groupes locaux gardent leurs rôles distincts ; tous ne deviennent pas ennemis automatiques.</x:v>
      </x:c>
      <x:c r="I15" s="14" t="str">
        <x:v>Une silhouette repérée déclenche une poursuite de soldats équipés avec une route de repli lisible.</x:v>
      </x:c>
      <x:c r="J15" s="14" t="str">
        <x:v>WARP-M10.resolved et .success distincts ; mettre à jour cette branche, les personnes rencontrées, les routes et les objets uniques. Le retour engagé reste accessible ; aucune écriture de rang ou de fin de voie.</x:v>
      </x:c>
      <x:c r="K15" s="14" t="str">
        <x:v>Reconstitution documentée V4 — nouvelle rédaction V5</x:v>
      </x:c>
    </x:row>
    <x:row r="16" ht="102" customHeight="1">
      <x:c r="A16" s="13" t="str">
        <x:v>WARP-M11</x:v>
      </x:c>
      <x:c r="B16" s="13" t="str">
        <x:v>La chasse dans le défilé</x:v>
      </x:c>
      <x:c r="C16" s="13" t="str">
        <x:v>WARP-E04</x:v>
      </x:c>
      <x:c r="D16" s="16" t="n">
        <x:v>2</x:v>
      </x:c>
      <x:c r="E16" s="13" t="str">
        <x:v>Blooded ; vaisseau possédé ; Adjutant joueur ; quête commune Warp achevée ; module installé. Voyage engagé et branche identifiée ; lire le résultat réel de l’étape précédente si elle existe.</x:v>
      </x:c>
      <x:c r="F16" s="13" t="str">
        <x:v>La proie traverse un défilé où boucliers abandonnés et rochers donnent des couvertures différentes. Le joueur prépare un angle, observe les déplacements locaux et choisit quand engager. Un accès latéral permet de sortir si le terrain devient trop encombré.</x:v>
      </x:c>
      <x:c r="G16" s="13" t="str">
        <x:v>Attendre un passage vide ou déplacer un obstacle vers une arène naturelle change la chasse.</x:v>
      </x:c>
      <x:c r="H16" s="13" t="str">
        <x:v>La victoire éventuelle produit un trophée unique ; les dommages au défilé persistent.</x:v>
      </x:c>
      <x:c r="I16" s="13" t="str">
        <x:v>Un échec laisse une proie blessée ou échappée selon le combat, jamais remise intacte automatiquement.</x:v>
      </x:c>
      <x:c r="J16" s="13" t="str">
        <x:v>WARP-M11.resolved et .success distincts ; mettre à jour cette branche, les personnes rencontrées, les routes et les objets uniques. Le retour engagé reste accessible ; aucune écriture de rang ou de fin de voie.</x:v>
      </x:c>
      <x:c r="K16" s="13" t="str">
        <x:v>Reconstitution documentée V4 — nouvelle rédaction V5</x:v>
      </x:c>
    </x:row>
    <x:row r="17" ht="102" customHeight="1">
      <x:c r="A17" s="14" t="str">
        <x:v>WARP-M12</x:v>
      </x:c>
      <x:c r="B17" s="14" t="str">
        <x:v>Les blessés du passage</x:v>
      </x:c>
      <x:c r="C17" s="14" t="str">
        <x:v>WARP-E04</x:v>
      </x:c>
      <x:c r="D17" s="17" t="n">
        <x:v>3</x:v>
      </x:c>
      <x:c r="E17" s="14" t="str">
        <x:v>Blooded ; vaisseau possédé ; Adjutant joueur ; quête commune Warp achevée ; module installé. Voyage engagé et branche identifiée ; lire le résultat réel de l’étape précédente si elle existe.</x:v>
      </x:c>
      <x:c r="F17" s="14" t="str">
        <x:v>Le retour croise des blessés locaux qui ne participent plus au combat. Le joueur peut dégager un passage ou simplement éviter leur route, puis rejoindre son seuil. Une aide éventuelle se joue en transport d’obstacle et signal, sans médecine réelle détaillée.</x:v>
      </x:c>
      <x:c r="G17" s="14" t="str">
        <x:v>Ouvrir le passage ou laisser une voie libre sans contact change la réaction des témoins.</x:v>
      </x:c>
      <x:c r="H17" s="14" t="str">
        <x:v>Le récit distingue adversaires actifs et personnes incapables de riposter ; aucun trophée de ces dernières n’est accordé.</x:v>
      </x:c>
      <x:c r="I17" s="14" t="str">
        <x:v>Une incompréhension laisse une aide indirecte possible et la sortie Warp reste accessible.</x:v>
      </x:c>
      <x:c r="J17" s="14" t="str">
        <x:v>WARP-M12.resolved et .success distincts ; mettre à jour cette branche, les personnes rencontrées, les routes et les objets uniques. Le retour engagé reste accessible ; aucune écriture de rang ou de fin de voie.</x:v>
      </x:c>
      <x:c r="K17" s="14" t="str">
        <x:v>Reconstitution documentée V4 — nouvelle rédaction V5</x:v>
      </x:c>
    </x:row>
    <x:row r="18" ht="102" customHeight="1">
      <x:c r="A18" s="13" t="str">
        <x:v>WARP-M13</x:v>
      </x:c>
      <x:c r="B18" s="13" t="str">
        <x:v>La lumière du fjord</x:v>
      </x:c>
      <x:c r="C18" s="13" t="str">
        <x:v>WARP-E05</x:v>
      </x:c>
      <x:c r="D18" s="16" t="n">
        <x:v>1</x:v>
      </x:c>
      <x:c r="E18" s="13" t="str">
        <x:v>Blooded ; vaisseau possédé ; Adjutant joueur ; quête commune Warp achevée ; module installé. Voyage engagé et branche identifiée ; lire le résultat réel de l’étape précédente si elle existe.</x:v>
      </x:c>
      <x:c r="F18" s="13" t="str">
        <x:v>Une lumière de rivage attire le joueur vers un débarcadère nordique fictif. Il suit une proie entre pins et falaises, observe une équipe locale préparer un bateau puis remarque un passage que la marée ferme. L’approche varie entre hauteur et rive.</x:v>
      </x:c>
      <x:c r="G18" s="13" t="str">
        <x:v>Attendre le départ du bateau ou contourner par la forêt change le rythme de la piste.</x:v>
      </x:c>
      <x:c r="H18" s="13" t="str">
        <x:v>Le premier contact dépend des gestes observés ; le cadre reste distinct d’une chronique cinéma.</x:v>
      </x:c>
      <x:c r="I18" s="13" t="str">
        <x:v>Une marée trop haute ferme seulement la route basse et laisse un chemin de falaise balisé.</x:v>
      </x:c>
      <x:c r="J18" s="13" t="str">
        <x:v>WARP-M13.resolved et .success distincts ; mettre à jour cette branche, les personnes rencontrées, les routes et les objets uniques. Le retour engagé reste accessible ; aucune écriture de rang ou de fin de voie.</x:v>
      </x:c>
      <x:c r="K18" s="13" t="str">
        <x:v>Reconstitution documentée V4 — nouvelle rédaction V5</x:v>
      </x:c>
    </x:row>
    <x:row r="19" ht="102" customHeight="1">
      <x:c r="A19" s="14" t="str">
        <x:v>WARP-M14</x:v>
      </x:c>
      <x:c r="B19" s="14" t="str">
        <x:v>Le chasseur des deux rives</x:v>
      </x:c>
      <x:c r="C19" s="14" t="str">
        <x:v>WARP-E05</x:v>
      </x:c>
      <x:c r="D19" s="17" t="n">
        <x:v>2</x:v>
      </x:c>
      <x:c r="E19" s="14" t="str">
        <x:v>Blooded ; vaisseau possédé ; Adjutant joueur ; quête commune Warp achevée ; module installé. Voyage engagé et branche identifiée ; lire le résultat réel de l’étape précédente si elle existe.</x:v>
      </x:c>
      <x:c r="F19" s="14" t="str">
        <x:v>Un chasseur local équipé suit la même proie et comprend progressivement certains signaux. Le joueur peut coordonner une ouverture à distance ou maintenir deux chasses séparées dans un terrain à pont naturel. Les contributions sont observables.</x:v>
      </x:c>
      <x:c r="G19" s="14" t="str">
        <x:v>Partager un signal d’approche ou choisir une rive différente change le combat et le récit.</x:v>
      </x:c>
      <x:c r="H19" s="14" t="str">
        <x:v>Une coopération éventuelle reste bornée à cette chasse ; le local ne devient pas compagnon importé.</x:v>
      </x:c>
      <x:c r="I19" s="14" t="str">
        <x:v>Un signal mal compris provoque un repli vers les postes connus et une nouvelle occasion de coordination.</x:v>
      </x:c>
      <x:c r="J19" s="14" t="str">
        <x:v>WARP-M14.resolved et .success distincts ; mettre à jour cette branche, les personnes rencontrées, les routes et les objets uniques. Le retour engagé reste accessible ; aucune écriture de rang ou de fin de voie.</x:v>
      </x:c>
      <x:c r="K19" s="14" t="str">
        <x:v>Reconstitution documentée V4 — nouvelle rédaction V5</x:v>
      </x:c>
    </x:row>
    <x:row r="20" ht="102" customHeight="1">
      <x:c r="A20" s="13" t="str">
        <x:v>WARP-M15</x:v>
      </x:c>
      <x:c r="B20" s="13" t="str">
        <x:v>Un départ au matin</x:v>
      </x:c>
      <x:c r="C20" s="13" t="str">
        <x:v>WARP-E05</x:v>
      </x:c>
      <x:c r="D20" s="16" t="n">
        <x:v>3</x:v>
      </x:c>
      <x:c r="E20" s="13" t="str">
        <x:v>Blooded ; vaisseau possédé ; Adjutant joueur ; quête commune Warp achevée ; module installé. Voyage engagé et branche identifiée ; lire le résultat réel de l’étape précédente si elle existe.</x:v>
      </x:c>
      <x:c r="F20" s="13" t="str">
        <x:v>Au matin, le joueur rejoint son repère de retour en passant près du hall. Une personne peut déposer un objet de remerciement si les conditions de relation sont réunies ; sinon seul un regard accompagne le départ. Le bateau local reprend sa route.</x:v>
      </x:c>
      <x:c r="G20" s="13" t="str">
        <x:v>Accepter un don réel ou laisser l’objet au seuil donne deux séparations respectueuses.</x:v>
      </x:c>
      <x:c r="H20" s="13" t="str">
        <x:v>Les lieux et habitants poursuivent leur vie dans la branche ; les souvenirs emportés sont identifiés.</x:v>
      </x:c>
      <x:c r="I20" s="13" t="str">
        <x:v>Une rencontre absente ne bloque pas le départ et n’est pas remplacée par un cadeau automatique.</x:v>
      </x:c>
      <x:c r="J20" s="13" t="str">
        <x:v>WARP-M15.resolved et .success distincts ; mettre à jour cette branche, les personnes rencontrées, les routes et les objets uniques. Le retour engagé reste accessible ; aucune écriture de rang ou de fin de voie.</x:v>
      </x:c>
      <x:c r="K20" s="13" t="str">
        <x:v>Reconstitution documentée V4 — nouvelle rédaction V5</x:v>
      </x:c>
    </x:row>
    <x:row r="21" ht="117" customHeight="1">
      <x:c r="A21" s="14" t="str">
        <x:v>WARP-M16</x:v>
      </x:c>
      <x:c r="B21" s="14" t="str">
        <x:v>Les clochettes de la terrasse</x:v>
      </x:c>
      <x:c r="C21" s="14" t="str">
        <x:v>WARP-E06</x:v>
      </x:c>
      <x:c r="D21" s="17" t="n">
        <x:v>1</x:v>
      </x:c>
      <x:c r="E21" s="14" t="str">
        <x:v>Blooded ; vaisseau possédé ; Adjutant joueur ; quête commune Warp achevée ; module installé. Voyage engagé et branche identifiée ; lire le résultat réel de l’étape précédente si elle existe.</x:v>
      </x:c>
      <x:c r="F21" s="14" t="str">
        <x:v>Dans une vallée japonaise fictive, des clochettes signalent les passages entre terrasses. Le joueur doit observer leur mouvement, traverser des niveaux de bambou et suivre une proie qui évite les chemins fréquentés. Un guetteur voit seulement certaines portions du trajet.</x:v>
      </x:c>
      <x:c r="G21" s="14" t="str">
        <x:v>Contourner les signaux ou les déclencher pour détourner le guetteur change la réaction locale.</x:v>
      </x:c>
      <x:c r="H21" s="14" t="str">
        <x:v>Les passages alertés restent connus des habitants et influencent la mission suivante.</x:v>
      </x:c>
      <x:c r="I21" s="14" t="str">
        <x:v>Une détection ouvre une poursuite vers une clairière, avec une autre route vers le seuil.</x:v>
      </x:c>
      <x:c r="J21" s="14" t="str">
        <x:v>WARP-M16.resolved et .success distincts ; mettre à jour cette branche, les personnes rencontrées, les routes et les objets uniques. Le retour engagé reste accessible ; aucune écriture de rang ou de fin de voie.</x:v>
      </x:c>
      <x:c r="K21" s="14" t="str">
        <x:v>Reconstitution documentée V4 — nouvelle rédaction V5</x:v>
      </x:c>
    </x:row>
    <x:row r="22" ht="117" customHeight="1">
      <x:c r="A22" s="13" t="str">
        <x:v>WARP-M17</x:v>
      </x:c>
      <x:c r="B22" s="13" t="str">
        <x:v>Un duel accepté</x:v>
      </x:c>
      <x:c r="C22" s="13" t="str">
        <x:v>WARP-E06</x:v>
      </x:c>
      <x:c r="D22" s="16" t="n">
        <x:v>2</x:v>
      </x:c>
      <x:c r="E22" s="13" t="str">
        <x:v>Blooded ; vaisseau possédé ; Adjutant joueur ; quête commune Warp achevée ; module installé. Voyage engagé et branche identifiée ; lire le résultat réel de l’étape précédente si elle existe.</x:v>
      </x:c>
      <x:c r="F22" s="13" t="str">
        <x:v>Un combattant local équipé attend dans une cour ouverte. Les gestes fixent un début et une interruption possibles ; le joueur peut accepter le duel ou signaler qu’il suit une proie différente. Le combat utilise les règles fictives du niveau, pas une coutume historique proclamée universelle.</x:v>
      </x:c>
      <x:c r="G22" s="13" t="str">
        <x:v>Affronter le combattant ou poursuivre par les hauteurs change la relation et la fatigue.</x:v>
      </x:c>
      <x:c r="H22" s="13" t="str">
        <x:v>Le mérite du duel dépend de la confrontation réelle et ne valide aucun rang yautja.</x:v>
      </x:c>
      <x:c r="I22" s="13" t="str">
        <x:v>Une défaite conduit à une séparation ou un soin localement possible, sans humiliation automatique des deux camps.</x:v>
      </x:c>
      <x:c r="J22" s="13" t="str">
        <x:v>WARP-M17.resolved et .success distincts ; mettre à jour cette branche, les personnes rencontrées, les routes et les objets uniques. Le retour engagé reste accessible ; aucune écriture de rang ou de fin de voie.</x:v>
      </x:c>
      <x:c r="K22" s="13" t="str">
        <x:v>Reconstitution documentée V4 — nouvelle rédaction V5</x:v>
      </x:c>
    </x:row>
    <x:row r="23" ht="102" customHeight="1">
      <x:c r="A23" s="14" t="str">
        <x:v>WARP-M18</x:v>
      </x:c>
      <x:c r="B23" s="14" t="str">
        <x:v>La lame qui reste</x:v>
      </x:c>
      <x:c r="C23" s="14" t="str">
        <x:v>WARP-E06</x:v>
      </x:c>
      <x:c r="D23" s="17" t="n">
        <x:v>3</x:v>
      </x:c>
      <x:c r="E23" s="14" t="str">
        <x:v>Blooded ; vaisseau possédé ; Adjutant joueur ; quête commune Warp achevée ; module installé. Voyage engagé et branche identifiée ; lire le résultat réel de l’étape précédente si elle existe.</x:v>
      </x:c>
      <x:c r="F23" s="14" t="str">
        <x:v>Une arme locale demeure au sol après le duel ou la chasse. Le joueur doit distinguer objet abandonné, prêté ou encore réclamé par son propriétaire. Il peut la replacer sur un support visible puis préparer son propre retour au seuil.</x:v>
      </x:c>
      <x:c r="G23" s="14" t="str">
        <x:v>Rendre l’arme ou accepter un don explicitement proposé change le souvenir disponible.</x:v>
      </x:c>
      <x:c r="H23" s="14" t="str">
        <x:v>La provenance précise la décision réelle ; une arme rendue ne reste pas dans l’inventaire.</x:v>
      </x:c>
      <x:c r="I23" s="14" t="str">
        <x:v>Un propriétaire absent laisse l’objet dans un dépôt identifiable, sans transfert automatique de propriété.</x:v>
      </x:c>
      <x:c r="J23" s="14" t="str">
        <x:v>WARP-M18.resolved et .success distincts ; mettre à jour cette branche, les personnes rencontrées, les routes et les objets uniques. Le retour engagé reste accessible ; aucune écriture de rang ou de fin de voie.</x:v>
      </x:c>
      <x:c r="K23" s="14" t="str">
        <x:v>Reconstitution documentée V4 — nouvelle rédaction V5</x:v>
      </x:c>
    </x:row>
    <x:row r="24" ht="117" customHeight="1">
      <x:c r="A24" s="13" t="str">
        <x:v>WARP-M19</x:v>
      </x:c>
      <x:c r="B24" s="13" t="str">
        <x:v>Les traces croisées</x:v>
      </x:c>
      <x:c r="C24" s="13" t="str">
        <x:v>WARP-E07</x:v>
      </x:c>
      <x:c r="D24" s="16" t="n">
        <x:v>1</x:v>
      </x:c>
      <x:c r="E24" s="13" t="str">
        <x:v>Blooded ; vaisseau possédé ; Adjutant joueur ; quête commune Warp achevée ; module installé. Voyage engagé et branche identifiée ; lire le résultat réel de l’étape précédente si elle existe.</x:v>
      </x:c>
      <x:c r="F24" s="13" t="str">
        <x:v>Dans une forêt américaine du XVIIIe siècle fictive, deux pisteurs locaux suivent des itinéraires différents autour d’une proie. Le joueur compare branches, empreintes et mouvements de rivière, puis choisit sa propre approche. Aucun protagoniste de Prey n’est remplacé.</x:v>
      </x:c>
      <x:c r="G24" s="13" t="str">
        <x:v>Observer les méthodes locales ou révéler un passage par un signe change le premier contact.</x:v>
      </x:c>
      <x:c r="H24" s="13" t="str">
        <x:v>La branche développe ses personnages originaux et garde ses traces distinctes de la chronique du film.</x:v>
      </x:c>
      <x:c r="I24" s="13" t="str">
        <x:v>Une piste perdue se reprend au gué avec les observations déjà confirmées.</x:v>
      </x:c>
      <x:c r="J24" s="13" t="str">
        <x:v>WARP-M19.resolved et .success distincts ; mettre à jour cette branche, les personnes rencontrées, les routes et les objets uniques. Le retour engagé reste accessible ; aucune écriture de rang ou de fin de voie.</x:v>
      </x:c>
      <x:c r="K24" s="13" t="str">
        <x:v>Reconstitution documentée V4 — nouvelle rédaction V5</x:v>
      </x:c>
    </x:row>
    <x:row r="25" ht="102" customHeight="1">
      <x:c r="A25" s="14" t="str">
        <x:v>WARP-M20</x:v>
      </x:c>
      <x:c r="B25" s="14" t="str">
        <x:v>La prise et le piège</x:v>
      </x:c>
      <x:c r="C25" s="14" t="str">
        <x:v>WARP-E07</x:v>
      </x:c>
      <x:c r="D25" s="17" t="n">
        <x:v>2</x:v>
      </x:c>
      <x:c r="E25" s="14" t="str">
        <x:v>Blooded ; vaisseau possédé ; Adjutant joueur ; quête commune Warp achevée ; module installé. Voyage engagé et branche identifiée ; lire le résultat réel de l’étape précédente si elle existe.</x:v>
      </x:c>
      <x:c r="F25" s="14" t="str">
        <x:v>Un piège ancien barre la route de la proie et pourrait la rendre incapable de combattre. Le joueur inspecte les ancrages, choisit d’attendre ou de modifier son approche et doit décider des conditions d’une chasse racontable. Un pisteur local peut observer.</x:v>
      </x:c>
      <x:c r="G25" s="14" t="str">
        <x:v>Laisser la cible repartir puis reprendre la piste ou changer de cible modifie la chasse.</x:v>
      </x:c>
      <x:c r="H25" s="14" t="str">
        <x:v>Le trophée éventuel correspond à un affrontement réel ; une proie immobilisée n’accorde pas le même récit.</x:v>
      </x:c>
      <x:c r="I25" s="14" t="str">
        <x:v>Un mécanisme déclenché laisse un nouvel obstacle à contourner et conserve l’état de la proie.</x:v>
      </x:c>
      <x:c r="J25" s="14" t="str">
        <x:v>WARP-M20.resolved et .success distincts ; mettre à jour cette branche, les personnes rencontrées, les routes et les objets uniques. Le retour engagé reste accessible ; aucune écriture de rang ou de fin de voie.</x:v>
      </x:c>
      <x:c r="K25" s="14" t="str">
        <x:v>Reconstitution documentée V4 — nouvelle rédaction V5</x:v>
      </x:c>
    </x:row>
    <x:row r="26" ht="102" customHeight="1">
      <x:c r="A26" s="13" t="str">
        <x:v>WARP-M21</x:v>
      </x:c>
      <x:c r="B26" s="13" t="str">
        <x:v>La rive où l’on se sépare</x:v>
      </x:c>
      <x:c r="C26" s="13" t="str">
        <x:v>WARP-E07</x:v>
      </x:c>
      <x:c r="D26" s="16" t="n">
        <x:v>3</x:v>
      </x:c>
      <x:c r="E26" s="13" t="str">
        <x:v>Blooded ; vaisseau possédé ; Adjutant joueur ; quête commune Warp achevée ; module installé. Voyage engagé et branche identifiée ; lire le résultat réel de l’étape précédente si elle existe.</x:v>
      </x:c>
      <x:c r="F26" s="13" t="str">
        <x:v>Le joueur retrouve les pisteurs près d’un gué, peut rendre un objet déplacé et montre éventuellement le trajet de la proie. Chacun reprend ensuite son chemin. Le retour Warp se trouve plus haut, dans un lieu accessible par la route déjà observée.</x:v>
      </x:c>
      <x:c r="G26" s="13" t="str">
        <x:v>Partager un relevé limité ou saluer sans échange garde deux formes de séparation.</x:v>
      </x:c>
      <x:c r="H26" s="13" t="str">
        <x:v>Les habitants conservent leur autonomie ; aucun groupe historique n’est emporté comme équipage.</x:v>
      </x:c>
      <x:c r="I26" s="13" t="str">
        <x:v>Une crue ferme le gué bas mais un passage de rive prévu conduit toujours au retour engagé.</x:v>
      </x:c>
      <x:c r="J26" s="13" t="str">
        <x:v>WARP-M21.resolved et .success distincts ; mettre à jour cette branche, les personnes rencontrées, les routes et les objets uniques. Le retour engagé reste accessible ; aucune écriture de rang ou de fin de voie.</x:v>
      </x:c>
      <x:c r="K26" s="13" t="str">
        <x:v>Reconstitution documentée V4 — nouvelle rédaction V5</x:v>
      </x:c>
    </x:row>
    <x:row r="27" ht="102" customHeight="1">
      <x:c r="A27" s="14" t="str">
        <x:v>WARP-M22</x:v>
      </x:c>
      <x:c r="B27" s="14" t="str">
        <x:v>Le relais sans eau</x:v>
      </x:c>
      <x:c r="C27" s="14" t="str">
        <x:v>WARP-E08</x:v>
      </x:c>
      <x:c r="D27" s="17" t="n">
        <x:v>1</x:v>
      </x:c>
      <x:c r="E27" s="14" t="str">
        <x:v>Blooded ; vaisseau possédé ; Adjutant joueur ; quête commune Warp achevée ; module installé. Voyage engagé et branche identifiée ; lire le résultat réel de l’étape précédente si elle existe.</x:v>
      </x:c>
      <x:c r="F27" s="14" t="str">
        <x:v>Dans une frontière fictive du XIXe siècle, un relais manque d’eau après le passage d’une proie lourde. Le joueur suit des traces sous une conduite, traverse un canyon et constate qu’un mécanisme a été déplacé. Des voyageurs attendent sans être tous combattants.</x:v>
      </x:c>
      <x:c r="G27" s="14" t="str">
        <x:v>Rétablir le passage d’eau ou suivre la piste vers la voie ferrée change les réactions du relais.</x:v>
      </x:c>
      <x:c r="H27" s="14" t="str">
        <x:v>La cause et les groupes locaux sont distingués ; une rumeur n’est pas traitée comme vérité.</x:v>
      </x:c>
      <x:c r="I27" s="14" t="str">
        <x:v>Une approche repérée déclenche une alerte limitée et laisse un détour par le canyon.</x:v>
      </x:c>
      <x:c r="J27" s="14" t="str">
        <x:v>WARP-M22.resolved et .success distincts ; mettre à jour cette branche, les personnes rencontrées, les routes et les objets uniques. Le retour engagé reste accessible ; aucune écriture de rang ou de fin de voie.</x:v>
      </x:c>
      <x:c r="K27" s="14" t="str">
        <x:v>Reconstitution documentée V4 — nouvelle rédaction V5</x:v>
      </x:c>
    </x:row>
    <x:row r="28" ht="102" customHeight="1">
      <x:c r="A28" s="13" t="str">
        <x:v>WARP-M23</x:v>
      </x:c>
      <x:c r="B28" s="13" t="str">
        <x:v>La chasse sous le pont</x:v>
      </x:c>
      <x:c r="C28" s="13" t="str">
        <x:v>WARP-E08</x:v>
      </x:c>
      <x:c r="D28" s="16" t="n">
        <x:v>2</x:v>
      </x:c>
      <x:c r="E28" s="13" t="str">
        <x:v>Blooded ; vaisseau possédé ; Adjutant joueur ; quête commune Warp achevée ; module installé. Voyage engagé et branche identifiée ; lire le résultat réel de l’étape précédente si elle existe.</x:v>
      </x:c>
      <x:c r="F28" s="13" t="str">
        <x:v>La proie utilise les vibrations d’un train pour couvrir ses mouvements sous un pont. Le joueur observe le rythme, choisit un appui et engage lorsque les voies de voyageurs sont dégagées. Le terrain alterne poutres, rochers et abris latéraux.</x:v>
      </x:c>
      <x:c r="G28" s="13" t="str">
        <x:v>Attirer la cible hors du pont ou exploiter un passage entre deux trains change le combat.</x:v>
      </x:c>
      <x:c r="H28" s="13" t="str">
        <x:v>Les dégâts au pont et la chasse gagnée ou perdue restent dans la branche.</x:v>
      </x:c>
      <x:c r="I28" s="13" t="str">
        <x:v>Une fenêtre manquée laisse attendre un autre cycle ; la proie conserve ses blessures et sa position suivie.</x:v>
      </x:c>
      <x:c r="J28" s="13" t="str">
        <x:v>WARP-M23.resolved et .success distincts ; mettre à jour cette branche, les personnes rencontrées, les routes et les objets uniques. Le retour engagé reste accessible ; aucune écriture de rang ou de fin de voie.</x:v>
      </x:c>
      <x:c r="K28" s="13" t="str">
        <x:v>Reconstitution documentée V4 — nouvelle rédaction V5</x:v>
      </x:c>
    </x:row>
    <x:row r="29" ht="102" customHeight="1">
      <x:c r="A29" s="14" t="str">
        <x:v>WARP-M24</x:v>
      </x:c>
      <x:c r="B29" s="14" t="str">
        <x:v>Le train qui repart</x:v>
      </x:c>
      <x:c r="C29" s="14" t="str">
        <x:v>WARP-E08</x:v>
      </x:c>
      <x:c r="D29" s="17" t="n">
        <x:v>3</x:v>
      </x:c>
      <x:c r="E29" s="14" t="str">
        <x:v>Blooded ; vaisseau possédé ; Adjutant joueur ; quête commune Warp achevée ; module installé. Voyage engagé et branche identifiée ; lire le résultat réel de l’étape précédente si elle existe.</x:v>
      </x:c>
      <x:c r="F29" s="14" t="str">
        <x:v>Le joueur peut aider à dégager un dernier obstacle de voie avant de rejoindre le seuil. Une personne du relais laisse un signe compréhensible lié à l’aide reçue. L’horloge de retour est diégétique et sa marge a été annoncée au départ.</x:v>
      </x:c>
      <x:c r="G29" s="14" t="str">
        <x:v>Terminer l’aide si la marge le permet ou privilégier le retour immédiat change le souvenir local.</x:v>
      </x:c>
      <x:c r="H29" s="14" t="str">
        <x:v>Le train reprend sa route seulement si la voie est réellement libre ; le retour reste garanti.</x:v>
      </x:c>
      <x:c r="I29" s="14" t="str">
        <x:v>Une tâche inachevée est transmise à des habitants présents, sans déclarer la réparation terminée.</x:v>
      </x:c>
      <x:c r="J29" s="14" t="str">
        <x:v>WARP-M24.resolved et .success distincts ; mettre à jour cette branche, les personnes rencontrées, les routes et les objets uniques. Le retour engagé reste accessible ; aucune écriture de rang ou de fin de voie.</x:v>
      </x:c>
      <x:c r="K29" s="14" t="str">
        <x:v>Reconstitution documentée V4 — nouvelle rédaction V5</x:v>
      </x:c>
    </x:row>
    <x:row r="30" ht="102" customHeight="1">
      <x:c r="A30" s="13" t="str">
        <x:v>WARP-M25</x:v>
      </x:c>
      <x:c r="B30" s="13" t="str">
        <x:v>Les silhouettes dans la boue</x:v>
      </x:c>
      <x:c r="C30" s="13" t="str">
        <x:v>WARP-E09</x:v>
      </x:c>
      <x:c r="D30" s="16" t="n">
        <x:v>1</x:v>
      </x:c>
      <x:c r="E30" s="13" t="str">
        <x:v>Blooded ; vaisseau possédé ; Adjutant joueur ; quête commune Warp achevée ; module installé. Voyage engagé et branche identifiée ; lire le résultat réel de l’étape précédente si elle existe.</x:v>
      </x:c>
      <x:c r="F30" s="13" t="str">
        <x:v>Dans un secteur fictif de Première Guerre mondiale, le joueur observe un boyau traversé par combattants, porteurs et blessés. La pluie brouille certains indices mais laisse des bruits précis. Une menace de chasse suit une ligne différente des déplacements humains.</x:v>
      </x:c>
      <x:c r="G30" s="13" t="str">
        <x:v>Prendre les ruines hautes ou les boyaux abandonnés change exposition et informations.</x:v>
      </x:c>
      <x:c r="H30" s="13" t="str">
        <x:v>Les catégories de présence restent lisibles ; le contexte de guerre ne transforme pas chaque silhouette en cible.</x:v>
      </x:c>
      <x:c r="I30" s="13" t="str">
        <x:v>Une détection force un détour avec tirs abstraits de gameplay et couvertures clairement signalées.</x:v>
      </x:c>
      <x:c r="J30" s="13" t="str">
        <x:v>WARP-M25.resolved et .success distincts ; mettre à jour cette branche, les personnes rencontrées, les routes et les objets uniques. Le retour engagé reste accessible ; aucune écriture de rang ou de fin de voie.</x:v>
      </x:c>
      <x:c r="K30" s="13" t="str">
        <x:v>Reconstitution documentée V4 — nouvelle rédaction V5</x:v>
      </x:c>
    </x:row>
    <x:row r="31" ht="117" customHeight="1">
      <x:c r="A31" s="14" t="str">
        <x:v>WARP-M26</x:v>
      </x:c>
      <x:c r="B31" s="14" t="str">
        <x:v>La tour du guetteur</x:v>
      </x:c>
      <x:c r="C31" s="14" t="str">
        <x:v>WARP-E09</x:v>
      </x:c>
      <x:c r="D31" s="17" t="n">
        <x:v>2</x:v>
      </x:c>
      <x:c r="E31" s="14" t="str">
        <x:v>Blooded ; vaisseau possédé ; Adjutant joueur ; quête commune Warp achevée ; module installé. Voyage engagé et branche identifiée ; lire le résultat réel de l’étape précédente si elle existe.</x:v>
      </x:c>
      <x:c r="F31" s="14" t="str">
        <x:v>La menace s’approche d’une tour abandonnée dont plusieurs niveaux servent de postes d’observation. Le joueur monte par l’extérieur, suit les vibrations des planchers et choisit une ouverture de combat. Une ligne de brancards passe au loin et doit rester hors de l’arène.</x:v>
      </x:c>
      <x:c r="G31" s="14" t="str">
        <x:v>Attirer la cible dans la tour vide ou vers le bois détruit change la chasse.</x:v>
      </x:c>
      <x:c r="H31" s="14" t="str">
        <x:v>L’affrontement produit ses conséquences locales, sans prétendre modifier une bataille historique réelle.</x:v>
      </x:c>
      <x:c r="I31" s="14" t="str">
        <x:v>Un plancher effondré laisse une descente de secours et un terrain modifié pour une éventuelle reprise.</x:v>
      </x:c>
      <x:c r="J31" s="14" t="str">
        <x:v>WARP-M26.resolved et .success distincts ; mettre à jour cette branche, les personnes rencontrées, les routes et les objets uniques. Le retour engagé reste accessible ; aucune écriture de rang ou de fin de voie.</x:v>
      </x:c>
      <x:c r="K31" s="14" t="str">
        <x:v>Reconstitution documentée V4 — nouvelle rédaction V5</x:v>
      </x:c>
    </x:row>
    <x:row r="32" ht="102" customHeight="1">
      <x:c r="A32" s="13" t="str">
        <x:v>WARP-M27</x:v>
      </x:c>
      <x:c r="B32" s="13" t="str">
        <x:v>Le passage des brancards</x:v>
      </x:c>
      <x:c r="C32" s="13" t="str">
        <x:v>WARP-E09</x:v>
      </x:c>
      <x:c r="D32" s="16" t="n">
        <x:v>3</x:v>
      </x:c>
      <x:c r="E32" s="13" t="str">
        <x:v>Blooded ; vaisseau possédé ; Adjutant joueur ; quête commune Warp achevée ; module installé. Voyage engagé et branche identifiée ; lire le résultat réel de l’étape précédente si elle existe.</x:v>
      </x:c>
      <x:c r="F32" s="13" t="str">
        <x:v>Au retour, un obstacle coupe le trajet de blessés locaux. Le joueur peut déplacer une poutre depuis le couvert et laisser le groupe passer, puis récupérer son repère de seuil. L’aide n’exige pas de contact verbal parfait.</x:v>
      </x:c>
      <x:c r="G32" s="13" t="str">
        <x:v>Dégager le passage ou indiquer un détour déjà vérifié change temps et visibilité.</x:v>
      </x:c>
      <x:c r="H32" s="13" t="str">
        <x:v>Les blessés restent des personnes hors combat ; leur trajet n’est pas converti en trophée ou recrutement.</x:v>
      </x:c>
      <x:c r="I32" s="13" t="str">
        <x:v>Une incompréhension retarde la traversée et laisse un second signal visuel disponible.</x:v>
      </x:c>
      <x:c r="J32" s="13" t="str">
        <x:v>WARP-M27.resolved et .success distincts ; mettre à jour cette branche, les personnes rencontrées, les routes et les objets uniques. Le retour engagé reste accessible ; aucune écriture de rang ou de fin de voie.</x:v>
      </x:c>
      <x:c r="K32" s="13" t="str">
        <x:v>Reconstitution documentée V4 — nouvelle rédaction V5</x:v>
      </x:c>
    </x:row>
    <x:row r="33" ht="117" customHeight="1">
      <x:c r="A33" s="14" t="str">
        <x:v>WARP-M28</x:v>
      </x:c>
      <x:c r="B33" s="14" t="str">
        <x:v>Le câble sur la neige</x:v>
      </x:c>
      <x:c r="C33" s="14" t="str">
        <x:v>WARP-E10</x:v>
      </x:c>
      <x:c r="D33" s="17" t="n">
        <x:v>1</x:v>
      </x:c>
      <x:c r="E33" s="14" t="str">
        <x:v>Blooded ; vaisseau possédé ; Adjutant joueur ; quête commune Warp achevée ; module installé. Voyage engagé et branche identifiée ; lire le résultat réel de l’étape précédente si elle existe.</x:v>
      </x:c>
      <x:c r="F33" s="14" t="str">
        <x:v>Dans un massif fictif de Seconde Guerre mondiale, un câble radio coupé conduit vers un poste isolé. Le joueur suit les marques dans la neige, évite une patrouille équipée et observe une proie entrée dans un hangar. Les groupes locaux possèdent des objectifs différents.</x:v>
      </x:c>
      <x:c r="G33" s="14" t="str">
        <x:v>Réparer un signal de retour local ou poursuivre la proie d’abord change qui arrive ensuite.</x:v>
      </x:c>
      <x:c r="H33" s="14" t="str">
        <x:v>Le terrain et les présences sont définis dans cette branche originale, sans unité historique inventée comme fait.</x:v>
      </x:c>
      <x:c r="I33" s="14" t="str">
        <x:v>Une patrouille alertée modifie sa ronde et laisse des routes alternatives vers le poste.</x:v>
      </x:c>
      <x:c r="J33" s="14" t="str">
        <x:v>WARP-M28.resolved et .success distincts ; mettre à jour cette branche, les personnes rencontrées, les routes et les objets uniques. Le retour engagé reste accessible ; aucune écriture de rang ou de fin de voie.</x:v>
      </x:c>
      <x:c r="K33" s="14" t="str">
        <x:v>Reconstitution documentée V4 — nouvelle rédaction V5</x:v>
      </x:c>
    </x:row>
    <x:row r="34" ht="102" customHeight="1">
      <x:c r="A34" s="13" t="str">
        <x:v>WARP-M29</x:v>
      </x:c>
      <x:c r="B34" s="13" t="str">
        <x:v>L’ombre dans le hangar</x:v>
      </x:c>
      <x:c r="C34" s="13" t="str">
        <x:v>WARP-E10</x:v>
      </x:c>
      <x:c r="D34" s="16" t="n">
        <x:v>2</x:v>
      </x:c>
      <x:c r="E34" s="13" t="str">
        <x:v>Blooded ; vaisseau possédé ; Adjutant joueur ; quête commune Warp achevée ; module installé. Voyage engagé et branche identifiée ; lire le résultat réel de l’étape précédente si elle existe.</x:v>
      </x:c>
      <x:c r="F34" s="13" t="str">
        <x:v>Le hangar offre ailes d’appareils, passerelles et portes coulissantes comme couvertures. Le joueur doit lire les ombres de la proie, déplacer un obstacle mécanique fictif et choisir un espace d’affrontement libre de personnel hors combat.</x:v>
      </x:c>
      <x:c r="G34" s="13" t="str">
        <x:v>Ouvrir la cour extérieure ou engager dans la travée vide change le déroulement.</x:v>
      </x:c>
      <x:c r="H34" s="13" t="str">
        <x:v>La proie et les installations gardent leur état réel après la chasse.</x:v>
      </x:c>
      <x:c r="I34" s="13" t="str">
        <x:v>Une porte bloquée ouvre un chemin de service ; l’échec ne remet pas tout le hangar intact.</x:v>
      </x:c>
      <x:c r="J34" s="13" t="str">
        <x:v>WARP-M29.resolved et .success distincts ; mettre à jour cette branche, les personnes rencontrées, les routes et les objets uniques. Le retour engagé reste accessible ; aucune écriture de rang ou de fin de voie.</x:v>
      </x:c>
      <x:c r="K34" s="13" t="str">
        <x:v>Reconstitution documentée V4 — nouvelle rédaction V5</x:v>
      </x:c>
    </x:row>
    <x:row r="35" ht="102" customHeight="1">
      <x:c r="A35" s="14" t="str">
        <x:v>WARP-M30</x:v>
      </x:c>
      <x:c r="B35" s="14" t="str">
        <x:v>La dernière fréquence</x:v>
      </x:c>
      <x:c r="C35" s="14" t="str">
        <x:v>WARP-E10</x:v>
      </x:c>
      <x:c r="D35" s="17" t="n">
        <x:v>3</x:v>
      </x:c>
      <x:c r="E35" s="14" t="str">
        <x:v>Blooded ; vaisseau possédé ; Adjutant joueur ; quête commune Warp achevée ; module installé. Voyage engagé et branche identifiée ; lire le résultat réel de l’étape précédente si elle existe.</x:v>
      </x:c>
      <x:c r="F35" s="14" t="str">
        <x:v>Le joueur rejoint le poste radio pour récupérer son propre repère de retour, distinct du matériel local. Un signal humain peut demander une aide limitée ou simplement annoncer le départ d’une patrouille. Les informations comprises restent partielles.</x:v>
      </x:c>
      <x:c r="G35" s="14" t="str">
        <x:v>Laisser un signe de passage sûr ou repartir discrètement compose la fin d’expédition.</x:v>
      </x:c>
      <x:c r="H35" s="14" t="str">
        <x:v>Le matériel emporté est celui du joueur ou un objet effectivement donné, jamais toute la technologie du poste.</x:v>
      </x:c>
      <x:c r="I35" s="14" t="str">
        <x:v>Une réception brouillée n’invente pas de message ; le retour utilise ses propres repères engagés.</x:v>
      </x:c>
      <x:c r="J35" s="14" t="str">
        <x:v>WARP-M30.resolved et .success distincts ; mettre à jour cette branche, les personnes rencontrées, les routes et les objets uniques. Le retour engagé reste accessible ; aucune écriture de rang ou de fin de voie.</x:v>
      </x:c>
      <x:c r="K35" s="14" t="str">
        <x:v>Reconstitution documentée V4 — nouvelle rédaction V5</x:v>
      </x:c>
    </x:row>
    <x:row r="36" ht="102" customHeight="1">
      <x:c r="A36" s="13" t="str">
        <x:v>WARP-M31</x:v>
      </x:c>
      <x:c r="B36" s="13" t="str">
        <x:v>La silhouette au-dessus des néons</x:v>
      </x:c>
      <x:c r="C36" s="13" t="str">
        <x:v>WARP-E11</x:v>
      </x:c>
      <x:c r="D36" s="16" t="n">
        <x:v>1</x:v>
      </x:c>
      <x:c r="E36" s="13" t="str">
        <x:v>Blooded ; vaisseau possédé ; Adjutant joueur ; quête commune Warp achevée ; module installé. Voyage engagé et branche identifiée ; lire le résultat réel de l’étape précédente si elle existe.</x:v>
      </x:c>
      <x:c r="F36" s="13" t="str">
        <x:v>Dans une ville fictive de fin du XXe siècle, le joueur suit une proie entre enseignes, toits et tunnels techniques. Des habitants voient des fragments de sa silhouette selon lumière et mouvement. Le niveau privilégie verticalité et lignes de vue réelles.</x:v>
      </x:c>
      <x:c r="G36" s="13" t="str">
        <x:v>Passer par les toits ou couper par les services change témoins, bruit et longueur de route.</x:v>
      </x:c>
      <x:c r="H36" s="13" t="str">
        <x:v>Les témoins conservent ce qu’ils ont vu ; aucun protagoniste de film n’est substitué.</x:v>
      </x:c>
      <x:c r="I36" s="13" t="str">
        <x:v>Une alerte ferme un accès surveillé mais révèle un autre passage de service.</x:v>
      </x:c>
      <x:c r="J36" s="13" t="str">
        <x:v>WARP-M31.resolved et .success distincts ; mettre à jour cette branche, les personnes rencontrées, les routes et les objets uniques. Le retour engagé reste accessible ; aucune écriture de rang ou de fin de voie.</x:v>
      </x:c>
      <x:c r="K36" s="13" t="str">
        <x:v>Reconstitution documentée V4 — nouvelle rédaction V5</x:v>
      </x:c>
    </x:row>
    <x:row r="37" ht="102" customHeight="1">
      <x:c r="A37" s="14" t="str">
        <x:v>WARP-M32</x:v>
      </x:c>
      <x:c r="B37" s="14" t="str">
        <x:v>La chasse des étages</x:v>
      </x:c>
      <x:c r="C37" s="14" t="str">
        <x:v>WARP-E11</x:v>
      </x:c>
      <x:c r="D37" s="17" t="n">
        <x:v>2</x:v>
      </x:c>
      <x:c r="E37" s="14" t="str">
        <x:v>Blooded ; vaisseau possédé ; Adjutant joueur ; quête commune Warp achevée ; module installé. Voyage engagé et branche identifiée ; lire le résultat réel de l’étape précédente si elle existe.</x:v>
      </x:c>
      <x:c r="F37" s="14" t="str">
        <x:v>La proie utilise un bâtiment inachevé dont les étages se répondent par des cages ouvertes. Le joueur observe les déplacements depuis l’extérieur, choisit un niveau et construit une fenêtre d’attaque. Des personnes hors combat restent sur une voie distincte.</x:v>
      </x:c>
      <x:c r="G37" s="14" t="str">
        <x:v>Attirer la cible au dernier étage ou dans une cour vide change la chasse et les dégâts.</x:v>
      </x:c>
      <x:c r="H37" s="14" t="str">
        <x:v>La victoire éventuelle produit un objet avec provenance de branche urbaine originale.</x:v>
      </x:c>
      <x:c r="I37" s="14" t="str">
        <x:v>Une chute conduit à un niveau inférieur avec dégâts conservés et un trajet de reprise lisible.</x:v>
      </x:c>
      <x:c r="J37" s="14" t="str">
        <x:v>WARP-M32.resolved et .success distincts ; mettre à jour cette branche, les personnes rencontrées, les routes et les objets uniques. Le retour engagé reste accessible ; aucune écriture de rang ou de fin de voie.</x:v>
      </x:c>
      <x:c r="K37" s="14" t="str">
        <x:v>Reconstitution documentée V4 — nouvelle rédaction V5</x:v>
      </x:c>
    </x:row>
    <x:row r="38" ht="102" customHeight="1">
      <x:c r="A38" s="13" t="str">
        <x:v>WARP-M33</x:v>
      </x:c>
      <x:c r="B38" s="13" t="str">
        <x:v>La fenêtre laissée vide</x:v>
      </x:c>
      <x:c r="C38" s="13" t="str">
        <x:v>WARP-E11</x:v>
      </x:c>
      <x:c r="D38" s="16" t="n">
        <x:v>3</x:v>
      </x:c>
      <x:c r="E38" s="13" t="str">
        <x:v>Blooded ; vaisseau possédé ; Adjutant joueur ; quête commune Warp achevée ; module installé. Voyage engagé et branche identifiée ; lire le résultat réel de l’étape précédente si elle existe.</x:v>
      </x:c>
      <x:c r="F38" s="13" t="str">
        <x:v>Le joueur revient vers le seuil en passant devant le lieu où un témoin l’a aperçu. Il peut retirer un outil oublié, laisser un relevé sans valeur de propriété ou partir sans contact. La ville garde ses alertes et ses réparations en cours.</x:v>
      </x:c>
      <x:c r="G38" s="13" t="str">
        <x:v>Effacer seulement ses déchets matériels ou laisser une trace intentionnelle change la rumeur locale.</x:v>
      </x:c>
      <x:c r="H38" s="13" t="str">
        <x:v>La séparation n’efface pas magiquement la mémoire des témoins ni les dommages déjà causés.</x:v>
      </x:c>
      <x:c r="I38" s="13" t="str">
        <x:v>Un outil inaccessible reste perdu ou demande une récupération ultérieure dans la même branche.</x:v>
      </x:c>
      <x:c r="J38" s="13" t="str">
        <x:v>WARP-M33.resolved et .success distincts ; mettre à jour cette branche, les personnes rencontrées, les routes et les objets uniques. Le retour engagé reste accessible ; aucune écriture de rang ou de fin de voie.</x:v>
      </x:c>
      <x:c r="K38" s="13" t="str">
        <x:v>Reconstitution documentée V4 — nouvelle rédaction V5</x:v>
      </x:c>
    </x:row>
    <x:row r="39" ht="102" customHeight="1">
      <x:c r="A39" s="14" t="str">
        <x:v>WARP-M34</x:v>
      </x:c>
      <x:c r="B39" s="14" t="str">
        <x:v>Le chantier avant les noms</x:v>
      </x:c>
      <x:c r="C39" s="14" t="str">
        <x:v>WARP-E12</x:v>
      </x:c>
      <x:c r="D39" s="17" t="n">
        <x:v>1</x:v>
      </x:c>
      <x:c r="E39" s="14" t="str">
        <x:v>Blooded ; vaisseau possédé ; Adjutant joueur ; quête commune Warp achevée ; module installé. Voyage engagé et branche identifiée ; lire le résultat réel de l’étape précédente si elle existe.</x:v>
      </x:c>
      <x:c r="F39" s="14" t="str">
        <x:v>Dans un passé original du Homeworld, le joueur arrive près d’une cité encore inachevée. Les usages diffèrent de ceux de son époque sans constituer une origine canonique universelle. Une proie suit les vibrations d’un chantier et menace un passage de charge.</x:v>
      </x:c>
      <x:c r="G39" s="14" t="str">
        <x:v>Observer les bâtisseurs ou détourner la proie d’abord change la première relation.</x:v>
      </x:c>
      <x:c r="H39" s="14" t="str">
        <x:v>La branche possède ses communautés fictives et ses pratiques locales explicites.</x:v>
      </x:c>
      <x:c r="I39" s="14" t="str">
        <x:v>Une apparition incomprise ouvre un repli vers les carrières plutôt qu’une acceptation immédiate du visiteur.</x:v>
      </x:c>
      <x:c r="J39" s="14" t="str">
        <x:v>WARP-M34.resolved et .success distincts ; mettre à jour cette branche, les personnes rencontrées, les routes et les objets uniques. Le retour engagé reste accessible ; aucune écriture de rang ou de fin de voie.</x:v>
      </x:c>
      <x:c r="K39" s="14" t="str">
        <x:v>Reconstitution documentée V4 — nouvelle rédaction V5</x:v>
      </x:c>
    </x:row>
    <x:row r="40" ht="102" customHeight="1">
      <x:c r="A40" s="13" t="str">
        <x:v>WARP-M35</x:v>
      </x:c>
      <x:c r="B40" s="13" t="str">
        <x:v>Le premier passage</x:v>
      </x:c>
      <x:c r="C40" s="13" t="str">
        <x:v>WARP-E12</x:v>
      </x:c>
      <x:c r="D40" s="16" t="n">
        <x:v>2</x:v>
      </x:c>
      <x:c r="E40" s="13" t="str">
        <x:v>Blooded ; vaisseau possédé ; Adjutant joueur ; quête commune Warp achevée ; module installé. Voyage engagé et branche identifiée ; lire le résultat réel de l’étape précédente si elle existe.</x:v>
      </x:c>
      <x:c r="F40" s="13" t="str">
        <x:v>Le joueur peut aider à tenir un passage pendant une chasse locale, en déplaçant un appui et coordonnant des signes avec un bâtisseur. Les outils anciens imposent des contraintes différentes, mais le joueur ne leur offre pas une armée ou une technologie illimitée.</x:v>
      </x:c>
      <x:c r="G40" s="13" t="str">
        <x:v>Soutenir la chasse locale ou sécuriser une issue indépendante change les contributions.</x:v>
      </x:c>
      <x:c r="H40" s="13" t="str">
        <x:v>Le passage construit et le résultat de chasse persistent dans la branche.</x:v>
      </x:c>
      <x:c r="I40" s="13" t="str">
        <x:v>Un appui manqué demande une réparation visible et conserve les matériaux déjà engagés.</x:v>
      </x:c>
      <x:c r="J40" s="13" t="str">
        <x:v>WARP-M35.resolved et .success distincts ; mettre à jour cette branche, les personnes rencontrées, les routes et les objets uniques. Le retour engagé reste accessible ; aucune écriture de rang ou de fin de voie.</x:v>
      </x:c>
      <x:c r="K40" s="13" t="str">
        <x:v>Reconstitution documentée V4 — nouvelle rédaction V5</x:v>
      </x:c>
    </x:row>
    <x:row r="41" ht="117" customHeight="1">
      <x:c r="A41" s="14" t="str">
        <x:v>WARP-M36</x:v>
      </x:c>
      <x:c r="B41" s="14" t="str">
        <x:v>Ce qu’on ne grave pas</x:v>
      </x:c>
      <x:c r="C41" s="14" t="str">
        <x:v>WARP-E12</x:v>
      </x:c>
      <x:c r="D41" s="17" t="n">
        <x:v>3</x:v>
      </x:c>
      <x:c r="E41" s="14" t="str">
        <x:v>Blooded ; vaisseau possédé ; Adjutant joueur ; quête commune Warp achevée ; module installé. Voyage engagé et branche identifiée ; lire le résultat réel de l’étape précédente si elle existe.</x:v>
      </x:c>
      <x:c r="F41" s="14" t="str">
        <x:v>Avant le retour, les bâtisseurs proposent de laisser une marque de passage. Le joueur choisit un signe limité, refuse une attribution qu’il n’a pas méritée ou laisse seulement une technique d’appui démontrée. La scène évite de faire de lui l’inventeur de toute sa civilisation.</x:v>
      </x:c>
      <x:c r="G41" s="14" t="str">
        <x:v>Accepter une trace locale ou partir sans inscription change la mémoire de cette communauté.</x:v>
      </x:c>
      <x:c r="H41" s="14" t="str">
        <x:v>Le retour conserve une histoire bornée ; aucune origine universelle des clans n’est proclamée.</x:v>
      </x:c>
      <x:c r="I41" s="14" t="str">
        <x:v>Une marque non comprise reste un signe de visite, jamais un titre traduit automatiquement.</x:v>
      </x:c>
      <x:c r="J41" s="14" t="str">
        <x:v>WARP-M36.resolved et .success distincts ; mettre à jour cette branche, les personnes rencontrées, les routes et les objets uniques. Le retour engagé reste accessible ; aucune écriture de rang ou de fin de voie.</x:v>
      </x:c>
      <x:c r="K41" s="14" t="str">
        <x:v>Reconstitution documentée V4 — nouvelle rédaction V5</x:v>
      </x:c>
    </x:row>
  </x:sheetData>
  <x:pageMargins left="0.7" right="0.7" top="0.75" bottom="0.75" header="0.3" footer="0.3"/>
  <x:tableParts count="1">
    <x:tablePart xmlns:r="http://schemas.openxmlformats.org/officeDocument/2006/relationships" r:id="R1216dde314304a48"/>
  </x:tableParts>
</x:worksheet>
</file>

<file path=xl/worksheets/sheet2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18"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8" hidden="0" customWidth="1"/>
    <x:col min="12" max="12" width="50" hidden="0" customWidth="1"/>
    <x:col min="13" max="13" width="45" hidden="0" customWidth="1"/>
    <x:col min="14" max="14" width="45" hidden="0" customWidth="1"/>
  </x:cols>
  <x:sheetData>
    <x:row r="1">
      <x:c r="A1" s="2"/>
      <x:c r="B1" s="2"/>
      <x:c r="C1" s="2"/>
      <x:c r="D1" s="2"/>
      <x:c r="E1" s="2"/>
      <x:c r="F1" s="2"/>
    </x:row>
    <x:row r="2" ht="31" customHeight="1">
      <x:c r="A2" s="3" t="str">
        <x:v>Chroniques cinéma</x:v>
      </x:c>
      <x:c r="B2" s="3"/>
      <x:c r="C2" s="3"/>
      <x:c r="D2" s="3"/>
      <x:c r="E2" s="3"/>
      <x:c r="F2" s="3"/>
    </x:row>
    <x:row r="3">
      <x:c r="A3" s="4"/>
      <x:c r="B3" s="4"/>
      <x:c r="C3" s="4"/>
      <x:c r="D3" s="4"/>
      <x:c r="E3" s="4"/>
      <x:c r="F3" s="4"/>
    </x:row>
    <x:row r="4">
      <x:c r="A4" s="2" t="str">
        <x:v>Histoire · 9 fiches · Lecture intégrale dans « Lire Histoire » ou le lecteur HTML.</x:v>
      </x:c>
      <x:c r="B4" s="2"/>
      <x:c r="C4" s="2"/>
      <x:c r="D4" s="2"/>
      <x:c r="E4" s="2"/>
      <x:c r="F4" s="2"/>
    </x:row>
    <x:row r="5" ht="48" customHeight="1">
      <x:c r="A5" s="10" t="str">
        <x:v>Identifiant</x:v>
      </x:c>
      <x:c r="B5" s="11" t="str">
        <x:v>Titre</x:v>
      </x:c>
      <x:c r="C5" s="11" t="str">
        <x:v>Année</x:v>
      </x:c>
      <x:c r="D5" s="11" t="str">
        <x:v>Ancrage vérifié</x:v>
      </x:c>
      <x:c r="E5" s="11" t="str">
        <x:v>Avatars</x:v>
      </x:c>
      <x:c r="F5" s="11" t="str">
        <x:v>Adaptation 2D proposée</x:v>
      </x:c>
      <x:c r="G5" s="11" t="str">
        <x:v>Fin fidele</x:v>
      </x:c>
      <x:c r="H5" s="11" t="str">
        <x:v>Variante originale</x:v>
      </x:c>
      <x:c r="I5" s="11" t="str">
        <x:v>Lien mausolee</x:v>
      </x:c>
      <x:c r="J5" s="11" t="str">
        <x:v>Trophees</x:v>
      </x:c>
      <x:c r="K5" s="11" t="str">
        <x:v>Source</x:v>
      </x:c>
      <x:c r="L5" s="11" t="str">
        <x:v>Date consultation</x:v>
      </x:c>
      <x:c r="M5" s="11" t="str">
        <x:v>Statut dans le lore</x:v>
      </x:c>
      <x:c r="N5" s="12" t="str">
        <x:v>Provenance</x:v>
      </x:c>
    </x:row>
    <x:row r="6" ht="87" customHeight="1">
      <x:c r="A6" s="13" t="str">
        <x:v>CIN-01</x:v>
      </x:c>
      <x:c r="B6" s="13" t="str">
        <x:v>Predator</x:v>
      </x:c>
      <x:c r="C6" s="16" t="n">
        <x:v>1987</x:v>
      </x:c>
      <x:c r="D6" s="13" t="str">
        <x:v>Dutch et son équipe sont confrontés à un chasseur extraterrestre doté de camouflage dans une jungle.</x:v>
      </x:c>
      <x:c r="E6" s="13" t="str">
        <x:v>Campagne humaine centrée sur l’équipe ; parcours Predator séparé dans les séquences où son point de vue peut être adapté sans changer les événements.</x:v>
      </x:c>
      <x:c r="F6" s="13" t="str">
        <x:v>Piste en jungle, approche verticale, lecture des traces, gestion du camouflage et confrontation finale à découper depuis le film.</x:v>
      </x:c>
      <x:c r="G6" s="13" t="str">
        <x:v>Conserver l’issue et les destins du film dans le mode fidèle. Le synopsis officiel consulté ne suffit pas à valider un découpage 1:1 ni tous les détails de fin : contrôle sur le film requis avant production.</x:v>
      </x:c>
      <x:c r="H6" s="13" t="str">
        <x:v>Une campagne avec l’avatar du joueur porte explicitement le statut de branche alternative du projet et utilise une sauvegarde distincte.</x:v>
      </x:c>
      <x:c r="I6" s="13" t="str">
        <x:v>Socle CIN-01 ; sélection physique du masque de chronique ; retour au même emplacement du joueur principal.</x:v>
      </x:c>
      <x:c r="J6" s="13" t="str">
        <x:v>Souvenirs et déblocages de chronique séparés ; aucun transfert des objets canoniques dans l’inventaire principal sans règle de reproduction explicitement conçue.</x:v>
      </x:c>
      <x:c r="K6" s="13" t="str">
        <x:v>https://www.20thcenturystudios.com/movies/predator</x:v>
      </x:c>
      <x:c r="L6" s="18" t="d">
        <x:v>2026-10-07T00:00:00.000Z</x:v>
      </x:c>
      <x:c r="M6" s="13" t="str">
        <x:v>Ancrage de synopsis officiel ; adaptation jouable originale à documenter</x:v>
      </x:c>
      <x:c r="N6" s="13" t="str">
        <x:v>Reconstitution documentée V4 — nouvelle rédaction V5</x:v>
      </x:c>
    </x:row>
    <x:row r="7" ht="87" customHeight="1">
      <x:c r="A7" s="14" t="str">
        <x:v>CIN-02</x:v>
      </x:c>
      <x:c r="B7" s="14" t="str">
        <x:v>Predator 2</x:v>
      </x:c>
      <x:c r="C7" s="17" t="n">
        <x:v>1990</x:v>
      </x:c>
      <x:c r="D7" s="14" t="str">
        <x:v>Mike Harrigan enquête dans un Los Angeles où le Predator s’attaque aux combattants du conflit urbain.</x:v>
      </x:c>
      <x:c r="E7" s="14" t="str">
        <x:v>Parcours Harrigan et parcours du chasseur séparés, avec leurs moyens et leurs informations propres.</x:v>
      </x:c>
      <x:c r="F7" s="14" t="str">
        <x:v>Toits, rues, intérieurs et lignes de vue urbaines ; galerie et objets à relever depuis les plans du film.</x:v>
      </x:c>
      <x:c r="G7" s="14" t="str">
        <x:v>Conserver l’issue et les destins du film dans le mode fidèle. Le synopsis officiel consulté ne suffit pas à valider un découpage 1:1 ni tous les détails de fin : contrôle sur le film requis avant production.</x:v>
      </x:c>
      <x:c r="H7" s="14" t="str">
        <x:v>Une campagne avec l’avatar du joueur porte explicitement le statut de branche alternative du projet et utilise une sauvegarde distincte.</x:v>
      </x:c>
      <x:c r="I7" s="14" t="str">
        <x:v>Socle CIN-02 ; sélection physique du masque de chronique ; retour au même emplacement du joueur principal.</x:v>
      </x:c>
      <x:c r="J7" s="14" t="str">
        <x:v>Souvenirs et déblocages de chronique séparés ; aucun transfert des objets canoniques dans l’inventaire principal sans règle de reproduction explicitement conçue.</x:v>
      </x:c>
      <x:c r="K7" s="14" t="str">
        <x:v>https://www.20thcenturystudios.com/movies/predator-2</x:v>
      </x:c>
      <x:c r="L7" s="19" t="d">
        <x:v>2026-10-07T00:00:00.000Z</x:v>
      </x:c>
      <x:c r="M7" s="14" t="str">
        <x:v>Ancrage de synopsis officiel ; adaptation jouable originale à documenter</x:v>
      </x:c>
      <x:c r="N7" s="14" t="str">
        <x:v>Reconstitution documentée V4 — nouvelle rédaction V5</x:v>
      </x:c>
    </x:row>
    <x:row r="8" ht="87" customHeight="1">
      <x:c r="A8" s="13" t="str">
        <x:v>CIN-03</x:v>
      </x:c>
      <x:c r="B8" s="13" t="str">
        <x:v>Predators</x:v>
      </x:c>
      <x:c r="C8" s="16" t="n">
        <x:v>2010</x:v>
      </x:c>
      <x:c r="D8" s="13" t="str">
        <x:v>Royce conduit un groupe disparate sur une planète extraterrestre où ils deviennent des proies.</x:v>
      </x:c>
      <x:c r="E8" s="13" t="str">
        <x:v>Campagne humaine du groupe ; séquences Predator uniquement dans une adaptation qui conserve les faits montrés et ses limites de connaissance.</x:v>
      </x:c>
      <x:c r="F8" s="13" t="str">
        <x:v>Réserve de chasse, comportements des groupes et alternance de piste, embuscade et repli.</x:v>
      </x:c>
      <x:c r="G8" s="13" t="str">
        <x:v>Conserver l’issue et les destins du film dans le mode fidèle. Le synopsis officiel consulté ne suffit pas à valider un découpage 1:1 ni tous les détails de fin : contrôle sur le film requis avant production.</x:v>
      </x:c>
      <x:c r="H8" s="13" t="str">
        <x:v>Une campagne avec l’avatar du joueur porte explicitement le statut de branche alternative du projet et utilise une sauvegarde distincte.</x:v>
      </x:c>
      <x:c r="I8" s="13" t="str">
        <x:v>Socle CIN-03 ; sélection physique du masque de chronique ; retour au même emplacement du joueur principal.</x:v>
      </x:c>
      <x:c r="J8" s="13" t="str">
        <x:v>Souvenirs et déblocages de chronique séparés ; aucun transfert des objets canoniques dans l’inventaire principal sans règle de reproduction explicitement conçue.</x:v>
      </x:c>
      <x:c r="K8" s="13" t="str">
        <x:v>https://www.20thcenturystudios.com/movies/predators</x:v>
      </x:c>
      <x:c r="L8" s="18" t="d">
        <x:v>2026-10-07T00:00:00.000Z</x:v>
      </x:c>
      <x:c r="M8" s="13" t="str">
        <x:v>Ancrage de synopsis officiel ; adaptation jouable originale à documenter</x:v>
      </x:c>
      <x:c r="N8" s="13" t="str">
        <x:v>Reconstitution documentée V4 — nouvelle rédaction V5</x:v>
      </x:c>
    </x:row>
    <x:row r="9" ht="87" customHeight="1">
      <x:c r="A9" s="14" t="str">
        <x:v>CIN-04</x:v>
      </x:c>
      <x:c r="B9" s="14" t="str">
        <x:v>Prey</x:v>
      </x:c>
      <x:c r="C9" s="17" t="n">
        <x:v>2022</x:v>
      </x:c>
      <x:c r="D9" s="14" t="str">
        <x:v>Naru protège les siens face à un Predator dans le cadre de la Nation comanche présenté par le film.</x:v>
      </x:c>
      <x:c r="E9" s="14" t="str">
        <x:v>Campagne Naru et campagne du Predator séparées ; le joueur original de La Longue Chasse n’occupe pas sa place.</x:v>
      </x:c>
      <x:c r="F9" s="14" t="str">
        <x:v>Piste, observation, terrain et arsenal spécifique ; relever les objets et les évolutions de stratégie à l’écran.</x:v>
      </x:c>
      <x:c r="G9" s="14" t="str">
        <x:v>Conserver l’issue et les destins du film dans le mode fidèle. Le synopsis officiel consulté ne suffit pas à valider un découpage 1:1 ni tous les détails de fin : contrôle sur le film requis avant production.</x:v>
      </x:c>
      <x:c r="H9" s="14" t="str">
        <x:v>Une campagne avec l’avatar du joueur porte explicitement le statut de branche alternative du projet et utilise une sauvegarde distincte.</x:v>
      </x:c>
      <x:c r="I9" s="14" t="str">
        <x:v>Socle CIN-04 ; sélection physique du masque de chronique ; retour au même emplacement du joueur principal.</x:v>
      </x:c>
      <x:c r="J9" s="14" t="str">
        <x:v>Souvenirs et déblocages de chronique séparés ; aucun transfert des objets canoniques dans l’inventaire principal sans règle de reproduction explicitement conçue.</x:v>
      </x:c>
      <x:c r="K9" s="14" t="str">
        <x:v>https://www.20thcenturystudios.com/movies/prey</x:v>
      </x:c>
      <x:c r="L9" s="19" t="d">
        <x:v>2026-10-07T00:00:00.000Z</x:v>
      </x:c>
      <x:c r="M9" s="14" t="str">
        <x:v>Ancrage de synopsis officiel ; adaptation jouable originale à documenter</x:v>
      </x:c>
      <x:c r="N9" s="14" t="str">
        <x:v>Reconstitution documentée V4 — nouvelle rédaction V5</x:v>
      </x:c>
    </x:row>
    <x:row r="10" ht="87" customHeight="1">
      <x:c r="A10" s="13" t="str">
        <x:v>CIN-05</x:v>
      </x:c>
      <x:c r="B10" s="13" t="str">
        <x:v>The Predator</x:v>
      </x:c>
      <x:c r="C10" s="16" t="n">
        <x:v>2018</x:v>
      </x:c>
      <x:c r="D10" s="13" t="str">
        <x:v>Le film confronte des anciens soldats et une spécialiste de biologie à des chasseurs génétiquement modifiés.</x:v>
      </x:c>
      <x:c r="E10" s="13" t="str">
        <x:v>Parcours humains et Predator à distinguer selon les personnages réellement concernés, sans les fusionner en un héros unique.</x:v>
      </x:c>
      <x:c r="F10" s="13" t="str">
        <x:v>Poursuites, équipements et différence de morphologies ; ne pas généraliser les modifications génétiques à tous les Yautja.</x:v>
      </x:c>
      <x:c r="G10" s="13" t="str">
        <x:v>Conserver l’issue et les destins du film dans le mode fidèle. Le synopsis officiel consulté ne suffit pas à valider un découpage 1:1 ni tous les détails de fin : contrôle sur le film requis avant production.</x:v>
      </x:c>
      <x:c r="H10" s="13" t="str">
        <x:v>Une campagne avec l’avatar du joueur porte explicitement le statut de branche alternative du projet et utilise une sauvegarde distincte.</x:v>
      </x:c>
      <x:c r="I10" s="13" t="str">
        <x:v>Socle CIN-05 ; sélection physique du masque de chronique ; retour au même emplacement du joueur principal.</x:v>
      </x:c>
      <x:c r="J10" s="13" t="str">
        <x:v>Souvenirs et déblocages de chronique séparés ; aucun transfert des objets canoniques dans l’inventaire principal sans règle de reproduction explicitement conçue.</x:v>
      </x:c>
      <x:c r="K10" s="13" t="str">
        <x:v>https://www.20thcenturystudios.com/movies/the-predator</x:v>
      </x:c>
      <x:c r="L10" s="18" t="d">
        <x:v>2026-10-07T00:00:00.000Z</x:v>
      </x:c>
      <x:c r="M10" s="13" t="str">
        <x:v>Ancrage de synopsis officiel ; adaptation jouable originale à documenter</x:v>
      </x:c>
      <x:c r="N10" s="13" t="str">
        <x:v>Reconstitution documentée V4 — nouvelle rédaction V5</x:v>
      </x:c>
    </x:row>
    <x:row r="11" ht="87" customHeight="1">
      <x:c r="A11" s="14" t="str">
        <x:v>CIN-06</x:v>
      </x:c>
      <x:c r="B11" s="14" t="str">
        <x:v>Predator: Badlands</x:v>
      </x:c>
      <x:c r="C11" s="17" t="n">
        <x:v>2025</x:v>
      </x:c>
      <x:c r="D11" s="14" t="str">
        <x:v>Un jeune Predator rejeté par son clan s’allie à Thia sur une planète lointaine pour chercher un adversaire redoutable.</x:v>
      </x:c>
      <x:c r="E11" s="14" t="str">
        <x:v>Dek et les personnages du film dans la chronique ; O1 reste un personnage original distinct, seulement inspiré par le thème d’exclusion.</x:v>
      </x:c>
      <x:c r="F11" s="14" t="str">
        <x:v>Survie dans un environnement hostile, coopération et adaptation à la faune ; scènes précises à relever du film.</x:v>
      </x:c>
      <x:c r="G11" s="14" t="str">
        <x:v>Conserver l’issue et les destins du film dans le mode fidèle. Le synopsis officiel consulté ne suffit pas à valider un découpage 1:1 ni tous les détails de fin : contrôle sur le film requis avant production.</x:v>
      </x:c>
      <x:c r="H11" s="14" t="str">
        <x:v>Une campagne avec l’avatar du joueur porte explicitement le statut de branche alternative du projet et utilise une sauvegarde distincte.</x:v>
      </x:c>
      <x:c r="I11" s="14" t="str">
        <x:v>Socle CIN-06 ; sélection physique du masque de chronique ; retour au même emplacement du joueur principal.</x:v>
      </x:c>
      <x:c r="J11" s="14" t="str">
        <x:v>Souvenirs et déblocages de chronique séparés ; aucun transfert des objets canoniques dans l’inventaire principal sans règle de reproduction explicitement conçue.</x:v>
      </x:c>
      <x:c r="K11" s="14" t="str">
        <x:v>https://www.20thcenturystudios.com/movies/predator-badlands</x:v>
      </x:c>
      <x:c r="L11" s="19" t="d">
        <x:v>2026-10-07T00:00:00.000Z</x:v>
      </x:c>
      <x:c r="M11" s="14" t="str">
        <x:v>Ancrage de synopsis officiel ; adaptation jouable originale à documenter</x:v>
      </x:c>
      <x:c r="N11" s="14" t="str">
        <x:v>Reconstitution documentée V4 — nouvelle rédaction V5</x:v>
      </x:c>
    </x:row>
    <x:row r="12" ht="87" customHeight="1">
      <x:c r="A12" s="13" t="str">
        <x:v>CIN-07</x:v>
      </x:c>
      <x:c r="B12" s="13" t="str">
        <x:v>Predator: Killer of Killers</x:v>
      </x:c>
      <x:c r="C12" s="16" t="n">
        <x:v>2025</x:v>
      </x:c>
      <x:c r="D12" s="13" t="str">
        <x:v>L’anthologie suit une guerrière viking, un ninja affrontant son frère samouraï et un pilote de la Seconde Guerre mondiale.</x:v>
      </x:c>
      <x:c r="E12" s="13" t="str">
        <x:v>Segments et avatars du film séparés, avec ordre narratif et transitions à vérifier ; aucune confusion avec les douze branches historiques originales.</x:v>
      </x:c>
      <x:c r="F12" s="13" t="str">
        <x:v>Approches maritimes, verticalité japonaise et combat aérien adaptés à leurs séquences propres.</x:v>
      </x:c>
      <x:c r="G12" s="13" t="str">
        <x:v>Conserver l’issue et les destins du film dans le mode fidèle. Le synopsis officiel consulté ne suffit pas à valider un découpage 1:1 ni tous les détails de fin : contrôle sur le film requis avant production.</x:v>
      </x:c>
      <x:c r="H12" s="13" t="str">
        <x:v>Une campagne avec l’avatar du joueur porte explicitement le statut de branche alternative du projet et utilise une sauvegarde distincte.</x:v>
      </x:c>
      <x:c r="I12" s="13" t="str">
        <x:v>Socle CIN-07 ; sélection physique du masque de chronique ; retour au même emplacement du joueur principal.</x:v>
      </x:c>
      <x:c r="J12" s="13" t="str">
        <x:v>Souvenirs et déblocages de chronique séparés ; aucun transfert des objets canoniques dans l’inventaire principal sans règle de reproduction explicitement conçue.</x:v>
      </x:c>
      <x:c r="K12" s="13" t="str">
        <x:v>https://www.20thcenturystudios.com/movies/predator-killer-of-killers</x:v>
      </x:c>
      <x:c r="L12" s="18" t="d">
        <x:v>2026-10-07T00:00:00.000Z</x:v>
      </x:c>
      <x:c r="M12" s="13" t="str">
        <x:v>Ancrage de synopsis officiel ; adaptation jouable originale à documenter</x:v>
      </x:c>
      <x:c r="N12" s="13" t="str">
        <x:v>Reconstitution documentée V4 — nouvelle rédaction V5</x:v>
      </x:c>
    </x:row>
    <x:row r="13" ht="87" customHeight="1">
      <x:c r="A13" s="14" t="str">
        <x:v>CIN-08</x:v>
      </x:c>
      <x:c r="B13" s="14" t="str">
        <x:v>Alien vs. Predator</x:v>
      </x:c>
      <x:c r="C13" s="17" t="n">
        <x:v>2004</x:v>
      </x:c>
      <x:c r="D13" s="14" t="str">
        <x:v>Une expédition est prise entre Aliens et Predators dans une pyramide automatisée sous l’Antarctique ; une humaine coopère avec un Predator.</x:v>
      </x:c>
      <x:c r="E13" s="14" t="str">
        <x:v>Parcours Predator demandé et éventuelle campagne humaine séparée ; les destins du film restent la référence du mode fidèle.</x:v>
      </x:c>
      <x:c r="F13" s="14" t="str">
        <x:v>Pyramide changeante, préparation de rite, coopération et sortie ; architecture et vaisseau à documenter plan par plan.</x:v>
      </x:c>
      <x:c r="G13" s="14" t="str">
        <x:v>Conserver l’issue et les destins du film dans le mode fidèle. Le synopsis officiel consulté ne suffit pas à valider un découpage 1:1 ni tous les détails de fin : contrôle sur le film requis avant production.</x:v>
      </x:c>
      <x:c r="H13" s="14" t="str">
        <x:v>Une campagne avec l’avatar du joueur porte explicitement le statut de branche alternative du projet et utilise une sauvegarde distincte.</x:v>
      </x:c>
      <x:c r="I13" s="14" t="str">
        <x:v>Socle CIN-08 ; sélection physique du masque de chronique ; retour au même emplacement du joueur principal.</x:v>
      </x:c>
      <x:c r="J13" s="14" t="str">
        <x:v>Souvenirs et déblocages de chronique séparés ; aucun transfert des objets canoniques dans l’inventaire principal sans règle de reproduction explicitement conçue.</x:v>
      </x:c>
      <x:c r="K13" s="14" t="str">
        <x:v>https://www.20thcenturystudios.com/movies/alien-vs-predator</x:v>
      </x:c>
      <x:c r="L13" s="19" t="d">
        <x:v>2026-10-07T00:00:00.000Z</x:v>
      </x:c>
      <x:c r="M13" s="14" t="str">
        <x:v>Ancrage de synopsis officiel ; adaptation jouable originale à documenter</x:v>
      </x:c>
      <x:c r="N13" s="14" t="str">
        <x:v>Reconstitution documentée V4 — nouvelle rédaction V5</x:v>
      </x:c>
    </x:row>
    <x:row r="14" ht="87" customHeight="1">
      <x:c r="A14" s="13" t="str">
        <x:v>CIN-09</x:v>
      </x:c>
      <x:c r="B14" s="13" t="str">
        <x:v>Aliens vs. Predator: Requiem</x:v>
      </x:c>
      <x:c r="C14" s="16" t="n">
        <x:v>2007</x:v>
      </x:c>
      <x:c r="D14" s="13" t="str">
        <x:v>La fiche officielle présente un affrontement entre les deux espèces dans un environnement humain contemporain.</x:v>
      </x:c>
      <x:c r="E14" s="13" t="str">
        <x:v>Parcours Predator demandé ; les scènes de Wolf, sa préparation et son issue exigent le découpage du film comme source primaire.</x:v>
      </x:c>
      <x:c r="F14" s="13" t="str">
        <x:v>Préparation, piste de contamination et combat en espaces urbains ; le logement de projet ne doit pas être présenté comme un système de propriété établi par le film.</x:v>
      </x:c>
      <x:c r="G14" s="13" t="str">
        <x:v>Conserver l’issue et les destins du film dans le mode fidèle. Le synopsis officiel consulté ne suffit pas à valider un découpage 1:1 ni tous les détails de fin : contrôle sur le film requis avant production.</x:v>
      </x:c>
      <x:c r="H14" s="13" t="str">
        <x:v>Une campagne avec l’avatar du joueur porte explicitement le statut de branche alternative du projet et utilise une sauvegarde distincte.</x:v>
      </x:c>
      <x:c r="I14" s="13" t="str">
        <x:v>Socle CIN-09 ; sélection physique du masque de chronique ; retour au même emplacement du joueur principal.</x:v>
      </x:c>
      <x:c r="J14" s="13" t="str">
        <x:v>Souvenirs et déblocages de chronique séparés ; aucun transfert des objets canoniques dans l’inventaire principal sans règle de reproduction explicitement conçue.</x:v>
      </x:c>
      <x:c r="K14" s="13" t="str">
        <x:v>https://www.20thcenturystudios.com/movies/aliens-vs-predator-requiem</x:v>
      </x:c>
      <x:c r="L14" s="18" t="d">
        <x:v>2026-10-07T00:00:00.000Z</x:v>
      </x:c>
      <x:c r="M14" s="13" t="str">
        <x:v>Ancrage de synopsis officiel ; adaptation jouable originale à documenter</x:v>
      </x:c>
      <x:c r="N14" s="13" t="str">
        <x:v>Reconstitution documentée V4 — nouvelle rédaction V5</x:v>
      </x:c>
    </x:row>
  </x:sheetData>
  <x:pageMargins left="0.7" right="0.7" top="0.75" bottom="0.75" header="0.3" footer="0.3"/>
  <x:tableParts count="1">
    <x:tablePart xmlns:r="http://schemas.openxmlformats.org/officeDocument/2006/relationships" r:id="Rb62df68d8d8248bd"/>
  </x:tableParts>
</x:worksheet>
</file>

<file path=xl/worksheets/sheet3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45" hidden="0" customWidth="1"/>
    <x:col min="8" max="8" width="45" hidden="0" customWidth="1"/>
  </x:cols>
  <x:sheetData>
    <x:row r="1">
      <x:c r="A1" s="2"/>
      <x:c r="B1" s="2"/>
      <x:c r="C1" s="2"/>
      <x:c r="D1" s="2"/>
      <x:c r="E1" s="2"/>
      <x:c r="F1" s="2"/>
    </x:row>
    <x:row r="2" ht="31" customHeight="1">
      <x:c r="A2" s="3" t="str">
        <x:v>Justice et Enforcers</x:v>
      </x:c>
      <x:c r="B2" s="3"/>
      <x:c r="C2" s="3"/>
      <x:c r="D2" s="3"/>
      <x:c r="E2" s="3"/>
      <x:c r="F2" s="3"/>
    </x:row>
    <x:row r="3">
      <x:c r="A3" s="4"/>
      <x:c r="B3" s="4"/>
      <x:c r="C3" s="4"/>
      <x:c r="D3" s="4"/>
      <x:c r="E3" s="4"/>
      <x:c r="F3" s="4"/>
    </x:row>
    <x:row r="4">
      <x:c r="A4" s="2" t="str">
        <x:v>Histoire · 24 fiches · Lecture intégrale dans « Lire Histoire » ou le lecteur HTML.</x:v>
      </x:c>
      <x:c r="B4" s="2"/>
      <x:c r="C4" s="2"/>
      <x:c r="D4" s="2"/>
      <x:c r="E4" s="2"/>
      <x:c r="F4" s="2"/>
    </x:row>
    <x:row r="5" ht="48" customHeight="1">
      <x:c r="A5" s="10" t="str">
        <x:v>Identifiant</x:v>
      </x:c>
      <x:c r="B5" s="11" t="str">
        <x:v>Titre</x:v>
      </x:c>
      <x:c r="C5" s="11" t="str">
        <x:v>Déclencheur</x:v>
      </x:c>
      <x:c r="D5" s="11" t="str">
        <x:v>Scène et gestes</x:v>
      </x:c>
      <x:c r="E5" s="11" t="str">
        <x:v>Decision et conséquence</x:v>
      </x:c>
      <x:c r="F5" s="11" t="str">
        <x:v>Limite et reprise</x:v>
      </x:c>
      <x:c r="G5" s="11" t="str">
        <x:v>Statut dans le lore</x:v>
      </x:c>
      <x:c r="H5" s="12" t="str">
        <x:v>Provenance</x:v>
      </x:c>
    </x:row>
    <x:row r="6" ht="57" customHeight="1">
      <x:c r="A6" s="13" t="str">
        <x:v>JUST-01</x:v>
      </x:c>
      <x:c r="B6" s="13" t="str">
        <x:v>Une accusation a un auteur</x:v>
      </x:c>
      <x:c r="C6" s="13" t="str">
        <x:v>Un conflit de chasse est signalé.</x:v>
      </x:c>
      <x:c r="D6" s="13" t="str">
        <x:v>Le joueur rejoint le témoin dans son activité et observe le lieu montré, puis relève ce qu’il a réellement vu.</x:v>
      </x:c>
      <x:c r="E6" s="13" t="str">
        <x:v>Séparer fait observé, récit transmis et soupçon.</x:v>
      </x:c>
      <x:c r="F6" s="13" t="str">
        <x:v>Une accusation non confirmée reste ouverte et ne transforme pas automatiquement le joueur en Bad Blood.</x:v>
      </x:c>
      <x:c r="G6" s="13" t="str">
        <x:v>Usages locaux originaux du projet ; non présentés comme droit universel yautja</x:v>
      </x:c>
      <x:c r="H6" s="13" t="str">
        <x:v>Reconstitution documentée V4 — nouvelle rédaction V5</x:v>
      </x:c>
    </x:row>
    <x:row r="7" ht="72" customHeight="1">
      <x:c r="A7" s="14" t="str">
        <x:v>JUST-02</x:v>
      </x:c>
      <x:c r="B7" s="14" t="str">
        <x:v>Lire la capacité de riposte</x:v>
      </x:c>
      <x:c r="C7" s="14" t="str">
        <x:v>Une chasse est contestée.</x:v>
      </x:c>
      <x:c r="D7" s="14" t="str">
        <x:v>Comparer position des armes, attaches, empreintes et trajet possible sur une scène 2D ; utiliser une maquette si l’accès original est perdu.</x:v>
      </x:c>
      <x:c r="E7" s="14" t="str">
        <x:v>Établir l’état réel de l’adversaire au moment des gestes concernés.</x:v>
      </x:c>
      <x:c r="F7" s="14" t="str">
        <x:v>Une preuve incomplète conserve une réserve ; une victime entravée n’est pas réécrite comme adversaire libre pour flatter le héros.</x:v>
      </x:c>
      <x:c r="G7" s="14" t="str">
        <x:v>Usages locaux originaux du projet ; non présentés comme droit universel yautja</x:v>
      </x:c>
      <x:c r="H7" s="14" t="str">
        <x:v>Reconstitution documentée V4 — nouvelle rédaction V5</x:v>
      </x:c>
    </x:row>
    <x:row r="8" ht="57" customHeight="1">
      <x:c r="A8" s="13" t="str">
        <x:v>JUST-03</x:v>
      </x:c>
      <x:c r="B8" s="13" t="str">
        <x:v>Conserver la trace matérielle</x:v>
      </x:c>
      <x:c r="C8" s="13" t="str">
        <x:v>Une arme ou un contenant est trouvé.</x:v>
      </x:c>
      <x:c r="D8" s="13" t="str">
        <x:v>Inspecter l’objet sur place, relever sa marque et le déplacer vers un dépôt nommé avec un contenant adapté.</x:v>
      </x:c>
      <x:c r="E8" s="13" t="str">
        <x:v>Garder original, propriétaire et emplacement identifiés.</x:v>
      </x:c>
      <x:c r="F8" s="13" t="str">
        <x:v>Un objet non récupéré reste sur le terrain avec sa dernière position, sans copie créée au poste d’enquête.</x:v>
      </x:c>
      <x:c r="G8" s="13" t="str">
        <x:v>Usages locaux originaux du projet ; non présentés comme droit universel yautja</x:v>
      </x:c>
      <x:c r="H8" s="13" t="str">
        <x:v>Reconstitution documentée V4 — nouvelle rédaction V5</x:v>
      </x:c>
    </x:row>
    <x:row r="9" ht="57" customHeight="1">
      <x:c r="A9" s="14" t="str">
        <x:v>JUST-04</x:v>
      </x:c>
      <x:c r="B9" s="14" t="str">
        <x:v>Comparer deux récits</x:v>
      </x:c>
      <x:c r="C9" s="14" t="str">
        <x:v>Deux témoins donnent des versions différentes.</x:v>
      </x:c>
      <x:c r="D9" s="14" t="str">
        <x:v>Parcourir les deux points d’observation et vérifier ce que chaque angle permettait réellement de voir.</x:v>
      </x:c>
      <x:c r="E9" s="14" t="str">
        <x:v>Distinguer contradiction réelle et perceptions partielles compatibles.</x:v>
      </x:c>
      <x:c r="F9" s="14" t="str">
        <x:v>Le joueur peut conclure à une incertitude sur un détail sans invalider tous les autres faits.</x:v>
      </x:c>
      <x:c r="G9" s="14" t="str">
        <x:v>Usages locaux originaux du projet ; non présentés comme droit universel yautja</x:v>
      </x:c>
      <x:c r="H9" s="14" t="str">
        <x:v>Reconstitution documentée V4 — nouvelle rédaction V5</x:v>
      </x:c>
    </x:row>
    <x:row r="10" ht="57" customHeight="1">
      <x:c r="A10" s="13" t="str">
        <x:v>JUST-05</x:v>
      </x:c>
      <x:c r="B10" s="13" t="str">
        <x:v>Le témoin menacé</x:v>
      </x:c>
      <x:c r="C10" s="13" t="str">
        <x:v>Un personnage a peur de rejoindre le cercle.</x:v>
      </x:c>
      <x:c r="D10" s="13" t="str">
        <x:v>Le joueur sécurise une route, affronte ou détourne un agresseur actif et accompagne le témoin jusqu’à une halte choisie.</x:v>
      </x:c>
      <x:c r="E10" s="13" t="str">
        <x:v>Le témoin peut parler, différer ou refuser après le secours.</x:v>
      </x:c>
      <x:c r="F10" s="13" t="str">
        <x:v>L’escorte réussie n’impose pas un témoignage ni une gratitude illimitée.</x:v>
      </x:c>
      <x:c r="G10" s="13" t="str">
        <x:v>Usages locaux originaux du projet ; non présentés comme droit universel yautja</x:v>
      </x:c>
      <x:c r="H10" s="13" t="str">
        <x:v>Reconstitution documentée V4 — nouvelle rédaction V5</x:v>
      </x:c>
    </x:row>
    <x:row r="11" ht="72" customHeight="1">
      <x:c r="A11" s="14" t="str">
        <x:v>JUST-06</x:v>
      </x:c>
      <x:c r="B11" s="14" t="str">
        <x:v>Une audience dans un lieu</x:v>
      </x:c>
      <x:c r="C11" s="14" t="str">
        <x:v>Les parties acceptent une confrontation locale.</x:v>
      </x:c>
      <x:c r="D11" s="14" t="str">
        <x:v>Disposer les objets sur des supports, ouvrir les relevés pertinents et laisser les participants se déplacer vers la preuve qu’ils contestent.</x:v>
      </x:c>
      <x:c r="E11" s="14" t="str">
        <x:v>Une décision cite les éléments réellement examinés.</x:v>
      </x:c>
      <x:c r="F11" s="14" t="str">
        <x:v>Un élément manquant peut reporter un point précis ; le jeu ne clôt pas l’affaire par une réponse de dialogue sans contenu.</x:v>
      </x:c>
      <x:c r="G11" s="14" t="str">
        <x:v>Usages locaux originaux du projet ; non présentés comme droit universel yautja</x:v>
      </x:c>
      <x:c r="H11" s="14" t="str">
        <x:v>Reconstitution documentée V4 — nouvelle rédaction V5</x:v>
      </x:c>
    </x:row>
    <x:row r="12" ht="57" customHeight="1">
      <x:c r="A12" s="13" t="str">
        <x:v>JUST-07</x:v>
      </x:c>
      <x:c r="B12" s="13" t="str">
        <x:v>Le mandat de l’Enforcer</x:v>
      </x:c>
      <x:c r="C12" s="13" t="str">
        <x:v>Une intervention est proposée.</x:v>
      </x:c>
      <x:c r="D12" s="13" t="str">
        <x:v>Le joueur lit le périmètre sur une carte physique, rejoint le poste concerné et vérifie les personnes visées.</x:v>
      </x:c>
      <x:c r="E12" s="13" t="str">
        <x:v>Limiter cible, lieu, durée et moyens à l’opération acceptée.</x:v>
      </x:c>
      <x:c r="F12" s="13" t="str">
        <x:v>Un Enforcer ne reçoit pas par cette mission l’autorité sur toutes les communautés ou tous les conflits.</x:v>
      </x:c>
      <x:c r="G12" s="13" t="str">
        <x:v>Usages locaux originaux du projet ; non présentés comme droit universel yautja</x:v>
      </x:c>
      <x:c r="H12" s="13" t="str">
        <x:v>Reconstitution documentée V4 — nouvelle rédaction V5</x:v>
      </x:c>
    </x:row>
    <x:row r="13" ht="72" customHeight="1">
      <x:c r="A13" s="14" t="str">
        <x:v>JUST-08</x:v>
      </x:c>
      <x:c r="B13" s="14" t="str">
        <x:v>L’interpellation au passage</x:v>
      </x:c>
      <x:c r="C13" s="14" t="str">
        <x:v>Une cible identifiée doit être arrêtée dans ce mandat.</x:v>
      </x:c>
      <x:c r="D13" s="14" t="str">
        <x:v>Suivre sa piste, isoler une zone de confrontation et annoncer l’arrêt par les signes prévus ; un combat a lieu si la cible résiste réellement.</x:v>
      </x:c>
      <x:c r="E13" s="14" t="str">
        <x:v>Arrestation, fuite ou refus restent des résultats distincts.</x:v>
      </x:c>
      <x:c r="F13" s="14" t="str">
        <x:v>Une cible enfuie conserve son dernier trajet ; aucun prisonnier n’apparaît automatiquement au poste.</x:v>
      </x:c>
      <x:c r="G13" s="14" t="str">
        <x:v>Usages locaux originaux du projet ; non présentés comme droit universel yautja</x:v>
      </x:c>
      <x:c r="H13" s="14" t="str">
        <x:v>Reconstitution documentée V4 — nouvelle rédaction V5</x:v>
      </x:c>
    </x:row>
    <x:row r="14" ht="57" customHeight="1">
      <x:c r="A14" s="13" t="str">
        <x:v>JUST-09</x:v>
      </x:c>
      <x:c r="B14" s="13" t="str">
        <x:v>Une reddition lisible</x:v>
      </x:c>
      <x:c r="C14" s="13" t="str">
        <x:v>Un adversaire cesse réellement de combattre.</x:v>
      </x:c>
      <x:c r="D14" s="13" t="str">
        <x:v>Le joueur observe l’arme déposée et le signal d’arrêt, puis choisit sa distance et le chemin d’escorte.</x:v>
      </x:c>
      <x:c r="E14" s="13" t="str">
        <x:v>L’état surrendered est distinct d’une feinte observée ou d’une pause d’attaque.</x:v>
      </x:c>
      <x:c r="F14" s="13" t="str">
        <x:v>Le système ne récompense pas la mise à mort d’un adversaire déjà neutralisé comme une victoire de duel honorable.</x:v>
      </x:c>
      <x:c r="G14" s="13" t="str">
        <x:v>Usages locaux originaux du projet ; non présentés comme droit universel yautja</x:v>
      </x:c>
      <x:c r="H14" s="13" t="str">
        <x:v>Reconstitution documentée V4 — nouvelle rédaction V5</x:v>
      </x:c>
    </x:row>
    <x:row r="15" ht="57" customHeight="1">
      <x:c r="A15" s="14" t="str">
        <x:v>JUST-10</x:v>
      </x:c>
      <x:c r="B15" s="14" t="str">
        <x:v>L’escorte a un itinéraire</x:v>
      </x:c>
      <x:c r="C15" s="14" t="str">
        <x:v>Une personne détenue doit rejoindre un lieu désigné.</x:v>
      </x:c>
      <x:c r="D15" s="14" t="str">
        <x:v>Le joueur ouvre les passages, surveille les angles et protège le trajet contre une attaque extérieure ou une tentative de fuite.</x:v>
      </x:c>
      <x:c r="E15" s="14" t="str">
        <x:v>Arrivée confirmée seulement quand la personne franchit le seuil de destination.</x:v>
      </x:c>
      <x:c r="F15" s="14" t="str">
        <x:v>Une escorte interrompue reste localisée et peut être reprise avec la même personne, sans duplication.</x:v>
      </x:c>
      <x:c r="G15" s="14" t="str">
        <x:v>Usages locaux originaux du projet ; non présentés comme droit universel yautja</x:v>
      </x:c>
      <x:c r="H15" s="14" t="str">
        <x:v>Reconstitution documentée V4 — nouvelle rédaction V5</x:v>
      </x:c>
    </x:row>
    <x:row r="16" ht="57" customHeight="1">
      <x:c r="A16" s="13" t="str">
        <x:v>JUST-11</x:v>
      </x:c>
      <x:c r="B16" s="13" t="str">
        <x:v>L’arme remise au dépôt</x:v>
      </x:c>
      <x:c r="C16" s="13" t="str">
        <x:v>Une arme est confiée après un conflit.</x:v>
      </x:c>
      <x:c r="D16" s="13" t="str">
        <x:v>Contrôler la marque, poser l’objet sur son support puis fermer le compartiment avec une plaque de garde.</x:v>
      </x:c>
      <x:c r="E16" s="13" t="str">
        <x:v>La garde change, la propriété reste documentée selon la décision.</x:v>
      </x:c>
      <x:c r="F16" s="13" t="str">
        <x:v>Un prêt ou dépôt n’autorise pas l’équipement personnel gratuit de l’arme.</x:v>
      </x:c>
      <x:c r="G16" s="13" t="str">
        <x:v>Usages locaux originaux du projet ; non présentés comme droit universel yautja</x:v>
      </x:c>
      <x:c r="H16" s="13" t="str">
        <x:v>Reconstitution documentée V4 — nouvelle rédaction V5</x:v>
      </x:c>
    </x:row>
    <x:row r="17" ht="57" customHeight="1">
      <x:c r="A17" s="14" t="str">
        <x:v>JUST-12</x:v>
      </x:c>
      <x:c r="B17" s="14" t="str">
        <x:v>L’appel à un autre regard</x:v>
      </x:c>
      <x:c r="C17" s="14" t="str">
        <x:v>Une décision locale est contestée avec un nouvel élément.</x:v>
      </x:c>
      <x:c r="D17" s="14" t="str">
        <x:v>Le joueur récupère la nouvelle trace, rejoint un autre lieu de lecture et montre ce que la première audience ignorait.</x:v>
      </x:c>
      <x:c r="E17" s="14" t="str">
        <x:v>Réviser seulement ce que la nouvelle preuve modifie.</x:v>
      </x:c>
      <x:c r="F17" s="14" t="str">
        <x:v>Une révision n’efface pas silencieusement les réparations ou blessures déjà produites.</x:v>
      </x:c>
      <x:c r="G17" s="14" t="str">
        <x:v>Usages locaux originaux du projet ; non présentés comme droit universel yautja</x:v>
      </x:c>
      <x:c r="H17" s="14" t="str">
        <x:v>Reconstitution documentée V4 — nouvelle rédaction V5</x:v>
      </x:c>
    </x:row>
    <x:row r="18" ht="57" customHeight="1">
      <x:c r="A18" s="13" t="str">
        <x:v>JUST-13</x:v>
      </x:c>
      <x:c r="B18" s="13" t="str">
        <x:v>Un duel accepté n’est pas partout permis</x:v>
      </x:c>
      <x:c r="C18" s="13" t="str">
        <x:v>Deux chasseurs proposent une épreuve pour régler un différend.</x:v>
      </x:c>
      <x:c r="D18" s="13" t="str">
        <x:v>Préparer le cercle, montrer les limites, obtenir les deux signaux d’accord et jouer l’affrontement.</x:v>
      </x:c>
      <x:c r="E18" s="13" t="str">
        <x:v>La portée du résultat est annoncée avant le début.</x:v>
      </x:c>
      <x:c r="F18" s="13" t="str">
        <x:v>Un vainqueur n’acquiert ni toutes les propriétés du perdant ni une absolution pour une faute distincte.</x:v>
      </x:c>
      <x:c r="G18" s="13" t="str">
        <x:v>Usages locaux originaux du projet ; non présentés comme droit universel yautja</x:v>
      </x:c>
      <x:c r="H18" s="13" t="str">
        <x:v>Reconstitution documentée V4 — nouvelle rédaction V5</x:v>
      </x:c>
    </x:row>
    <x:row r="19" ht="57" customHeight="1">
      <x:c r="A19" s="14" t="str">
        <x:v>JUST-14</x:v>
      </x:c>
      <x:c r="B19" s="14" t="str">
        <x:v>Le signal d’arrêt</x:v>
      </x:c>
      <x:c r="C19" s="14" t="str">
        <x:v>Un duel prévoit une interruption.</x:v>
      </x:c>
      <x:c r="D19" s="14" t="str">
        <x:v>Le joueur apprend le signal en entraînement et le voit dans la manche réelle ; l’IA adapte sa conduite au signal confirmé.</x:v>
      </x:c>
      <x:c r="E19" s="14" t="str">
        <x:v>Continuer ou arrêter constitue un choix présent documenté.</x:v>
      </x:c>
      <x:c r="F19" s="14" t="str">
        <x:v>Une erreur de lecture peut être examinée ; une attaque poursuivie sciemment produit une conséquence locale cohérente.</x:v>
      </x:c>
      <x:c r="G19" s="14" t="str">
        <x:v>Usages locaux originaux du projet ; non présentés comme droit universel yautja</x:v>
      </x:c>
      <x:c r="H19" s="14" t="str">
        <x:v>Reconstitution documentée V4 — nouvelle rédaction V5</x:v>
      </x:c>
    </x:row>
    <x:row r="20" ht="57" customHeight="1">
      <x:c r="A20" s="13" t="str">
        <x:v>JUST-15</x:v>
      </x:c>
      <x:c r="B20" s="13" t="str">
        <x:v>La réparation d’un passage</x:v>
      </x:c>
      <x:c r="C20" s="13" t="str">
        <x:v>Une action du joueur a endommagé un lieu.</x:v>
      </x:c>
      <x:c r="D20" s="13" t="str">
        <x:v>Transporter les pièces, replacer les appuis et tester le trajet avec les habitants concernés.</x:v>
      </x:c>
      <x:c r="E20" s="13" t="str">
        <x:v>Réparer le dommage concret ou convenir d’une autre prise en charge réelle.</x:v>
      </x:c>
      <x:c r="F20" s="13" t="str">
        <x:v>Le respect remonte selon l’action accomplie, pas par paiement abstrait qui remet instantanément tout le quartier à neuf.</x:v>
      </x:c>
      <x:c r="G20" s="13" t="str">
        <x:v>Usages locaux originaux du projet ; non présentés comme droit universel yautja</x:v>
      </x:c>
      <x:c r="H20" s="13" t="str">
        <x:v>Reconstitution documentée V4 — nouvelle rédaction V5</x:v>
      </x:c>
    </x:row>
    <x:row r="21" ht="57" customHeight="1">
      <x:c r="A21" s="14" t="str">
        <x:v>JUST-16</x:v>
      </x:c>
      <x:c r="B21" s="14" t="str">
        <x:v>Le tort qui ne se rembourse pas</x:v>
      </x:c>
      <x:c r="C21" s="14" t="str">
        <x:v>Une perte humaine ou yautja est confirmée.</x:v>
      </x:c>
      <x:c r="D21" s="14" t="str">
        <x:v>Le joueur peut rendre les biens, aider les proches et participer à une mémoire s’ils le souhaitent.</x:v>
      </x:c>
      <x:c r="E21" s="14" t="str">
        <x:v>Distinguer soutien actuel et impossibilité d’annuler la perte.</x:v>
      </x:c>
      <x:c r="F21" s="14" t="str">
        <x:v>Aucun mini-jeu, trophée ou duel ne ressuscite une personne ni n’oblige les proches à pardonner.</x:v>
      </x:c>
      <x:c r="G21" s="14" t="str">
        <x:v>Usages locaux originaux du projet ; non présentés comme droit universel yautja</x:v>
      </x:c>
      <x:c r="H21" s="14" t="str">
        <x:v>Reconstitution documentée V4 — nouvelle rédaction V5</x:v>
      </x:c>
    </x:row>
    <x:row r="22" ht="57" customHeight="1">
      <x:c r="A22" s="13" t="str">
        <x:v>JUST-17</x:v>
      </x:c>
      <x:c r="B22" s="13" t="str">
        <x:v>Le faux trophée</x:v>
      </x:c>
      <x:c r="C22" s="13" t="str">
        <x:v>Un objet est exposé avec une provenance douteuse.</x:v>
      </x:c>
      <x:c r="D22" s="13" t="str">
        <x:v>Orienter la pièce, comparer les marques et rencontrer les personnes citées dans le récit.</x:v>
      </x:c>
      <x:c r="E22" s="13" t="str">
        <x:v>Corriger l’exposition, retirer la pièce ou établir une fraude actuelle si les faits la prouvent.</x:v>
      </x:c>
      <x:c r="F22" s="13" t="str">
        <x:v>Une erreur d’attribution n’est pas automatiquement une fraude volontaire ; qualité et vérité restent séparées.</x:v>
      </x:c>
      <x:c r="G22" s="13" t="str">
        <x:v>Usages locaux originaux du projet ; non présentés comme droit universel yautja</x:v>
      </x:c>
      <x:c r="H22" s="13" t="str">
        <x:v>Reconstitution documentée V4 — nouvelle rédaction V5</x:v>
      </x:c>
    </x:row>
    <x:row r="23" ht="57" customHeight="1">
      <x:c r="A23" s="14" t="str">
        <x:v>JUST-18</x:v>
      </x:c>
      <x:c r="B23" s="14" t="str">
        <x:v>Un mérite pris à autrui</x:v>
      </x:c>
      <x:c r="C23" s="14" t="str">
        <x:v>Un chasseur efface une contribution confirmée.</x:v>
      </x:c>
      <x:c r="D23" s="14" t="str">
        <x:v>Rejouer les phases sur la table de terrain et présenter les traces correspondant aux personnes concernées.</x:v>
      </x:c>
      <x:c r="E23" s="14" t="str">
        <x:v>Reconnaître chaque geste sans égaliser artificiellement tous les rôles.</x:v>
      </x:c>
      <x:c r="F23" s="14" t="str">
        <x:v>O2 conserve ainsi le mérite réel de l’ancêtre tout en restaurant les aides oubliées.</x:v>
      </x:c>
      <x:c r="G23" s="14" t="str">
        <x:v>Usages locaux originaux du projet ; non présentés comme droit universel yautja</x:v>
      </x:c>
      <x:c r="H23" s="14" t="str">
        <x:v>Reconstitution documentée V4 — nouvelle rédaction V5</x:v>
      </x:c>
    </x:row>
    <x:row r="24" ht="57" customHeight="1">
      <x:c r="A24" s="13" t="str">
        <x:v>JUST-19</x:v>
      </x:c>
      <x:c r="B24" s="13" t="str">
        <x:v>La qualification de Bad Blood</x:v>
      </x:c>
      <x:c r="C24" s="13" t="str">
        <x:v>Des actes graves et établis sont examinés dans un cadre de clan défini.</x:v>
      </x:c>
      <x:c r="D24" s="13" t="str">
        <x:v>Le joueur découvre les faits, les témoins et la décision située ; une poursuite éventuelle se prépare sur une carte réelle.</x:v>
      </x:c>
      <x:c r="E24" s="13" t="str">
        <x:v>Le statut repose sur des actes et une décision, pas sur une jauge morale cachée ou la couleur d’une armure.</x:v>
      </x:c>
      <x:c r="F24" s="13" t="str">
        <x:v>Une origine familiale ou une simple rumeur ne suffit pas à qualifier le personnage.</x:v>
      </x:c>
      <x:c r="G24" s="13" t="str">
        <x:v>Usages locaux originaux du projet ; non présentés comme droit universel yautja</x:v>
      </x:c>
      <x:c r="H24" s="13" t="str">
        <x:v>Reconstitution documentée V4 — nouvelle rédaction V5</x:v>
      </x:c>
    </x:row>
    <x:row r="25" ht="57" customHeight="1">
      <x:c r="A25" s="14" t="str">
        <x:v>JUST-20</x:v>
      </x:c>
      <x:c r="B25" s="14" t="str">
        <x:v>La chasse d’un hors-la-loi</x:v>
      </x:c>
      <x:c r="C25" s="14" t="str">
        <x:v>Une poursuite autorisée vise un adversaire actif.</x:v>
      </x:c>
      <x:c r="D25" s="14" t="str">
        <x:v>Pister les traces, anticiper les pièges et choisir un terrain de confrontation avec des issues de repli.</x:v>
      </x:c>
      <x:c r="E25" s="14" t="str">
        <x:v>Capturer, repousser ou vaincre selon l’objectif et la résistance réellement rencontrée.</x:v>
      </x:c>
      <x:c r="F25" s="14" t="str">
        <x:v>Une fuite ouvre une suite ; une cible rendue incapable de combattre change les options de résolution.</x:v>
      </x:c>
      <x:c r="G25" s="14" t="str">
        <x:v>Usages locaux originaux du projet ; non présentés comme droit universel yautja</x:v>
      </x:c>
      <x:c r="H25" s="14" t="str">
        <x:v>Reconstitution documentée V4 — nouvelle rédaction V5</x:v>
      </x:c>
    </x:row>
    <x:row r="26" ht="44" customHeight="1">
      <x:c r="A26" s="13" t="str">
        <x:v>JUST-21</x:v>
      </x:c>
      <x:c r="B26" s="13" t="str">
        <x:v>La rumeur venue d’un autre clan</x:v>
      </x:c>
      <x:c r="C26" s="13" t="str">
        <x:v>Deux communautés interprètent différemment un acte.</x:v>
      </x:c>
      <x:c r="D26" s="13" t="str">
        <x:v>Le joueur parcourt les lieux et montre les mêmes preuves à des interlocuteurs distincts.</x:v>
      </x:c>
      <x:c r="E26" s="13" t="str">
        <x:v>Chaque communauté garde sa réaction, ses usages et la portée de ses accords.</x:v>
      </x:c>
      <x:c r="F26" s="13" t="str">
        <x:v>Aucun verdict d’un clan n’est présenté comme la loi universelle de toute la franchise.</x:v>
      </x:c>
      <x:c r="G26" s="13" t="str">
        <x:v>Usages locaux originaux du projet ; non présentés comme droit universel yautja</x:v>
      </x:c>
      <x:c r="H26" s="13" t="str">
        <x:v>Reconstitution documentée V4 — nouvelle rédaction V5</x:v>
      </x:c>
    </x:row>
    <x:row r="27" ht="57" customHeight="1">
      <x:c r="A27" s="14" t="str">
        <x:v>JUST-22</x:v>
      </x:c>
      <x:c r="B27" s="14" t="str">
        <x:v>La fonction peut être retirée</x:v>
      </x:c>
      <x:c r="C27" s="14" t="str">
        <x:v>Un joueur dépasse le mandat accepté.</x:v>
      </x:c>
      <x:c r="D27" s="14" t="str">
        <x:v>Une scène de retour confronte son trajet, ses ordres et leurs effets ; des responsabilités peuvent être suspendues.</x:v>
      </x:c>
      <x:c r="E27" s="14" t="str">
        <x:v>La fonction change sans effacer les rangs et les actes de chasse déjà reconnus.</x:v>
      </x:c>
      <x:c r="F27" s="14" t="str">
        <x:v>La perte d’Adjutant empêche de nouveaux départs Warp, jamais le retour d’une expédition engagée.</x:v>
      </x:c>
      <x:c r="G27" s="14" t="str">
        <x:v>Usages locaux originaux du projet ; non présentés comme droit universel yautja</x:v>
      </x:c>
      <x:c r="H27" s="14" t="str">
        <x:v>Reconstitution documentée V4 — nouvelle rédaction V5</x:v>
      </x:c>
    </x:row>
    <x:row r="28" ht="57" customHeight="1">
      <x:c r="A28" s="13" t="str">
        <x:v>JUST-23</x:v>
      </x:c>
      <x:c r="B28" s="13" t="str">
        <x:v>La remise en confiance</x:v>
      </x:c>
      <x:c r="C28" s="13" t="str">
        <x:v>Après une faute actuelle, une réparation est proposée.</x:v>
      </x:c>
      <x:c r="D28" s="13" t="str">
        <x:v>Le joueur accomplit une tâche proportionnée, rencontre les personnes concernées et accepte leurs limites de contact.</x:v>
      </x:c>
      <x:c r="E28" s="13" t="str">
        <x:v>La confiance peut évoluer par étapes avec des conséquences visibles.</x:v>
      </x:c>
      <x:c r="F28" s="13" t="str">
        <x:v>Une mission réussie n’impose pas une restauration totale et immédiate de toutes les relations.</x:v>
      </x:c>
      <x:c r="G28" s="13" t="str">
        <x:v>Usages locaux originaux du projet ; non présentés comme droit universel yautja</x:v>
      </x:c>
      <x:c r="H28" s="13" t="str">
        <x:v>Reconstitution documentée V4 — nouvelle rédaction V5</x:v>
      </x:c>
    </x:row>
    <x:row r="29" ht="57" customHeight="1">
      <x:c r="A29" s="14" t="str">
        <x:v>JUST-24</x:v>
      </x:c>
      <x:c r="B29" s="14" t="str">
        <x:v>Un dossier reste dans le monde</x:v>
      </x:c>
      <x:c r="C29" s="14" t="str">
        <x:v>Une affaire est clôturée ou laissée partiellement ouverte.</x:v>
      </x:c>
      <x:c r="D29" s="14" t="str">
        <x:v>Les objets rejoignent leurs gardes, les passages sont modifiés et les personnages utilisent de nouveaux dialogues.</x:v>
      </x:c>
      <x:c r="E29" s="14" t="str">
        <x:v>Conserver décision, faits, incertitudes, réparation et possibilité de nouvel élément.</x:v>
      </x:c>
      <x:c r="F29" s="14" t="str">
        <x:v>Le rechargement ne transforme pas une affaire ouverte en innocence ou culpabilité complète par défaut.</x:v>
      </x:c>
      <x:c r="G29" s="14" t="str">
        <x:v>Usages locaux originaux du projet ; non présentés comme droit universel yautja</x:v>
      </x:c>
      <x:c r="H29" s="14" t="str">
        <x:v>Reconstitution documentée V4 — nouvelle rédaction V5</x:v>
      </x:c>
    </x:row>
  </x:sheetData>
  <x:pageMargins left="0.7" right="0.7" top="0.75" bottom="0.75" header="0.3" footer="0.3"/>
  <x:tableParts count="1">
    <x:tablePart xmlns:r="http://schemas.openxmlformats.org/officeDocument/2006/relationships" r:id="R0db2eda8094b49a7"/>
  </x:tableParts>
</x:worksheet>
</file>

<file path=xl/worksheets/sheet3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45" hidden="0" customWidth="1"/>
  </x:cols>
  <x:sheetData>
    <x:row r="1">
      <x:c r="A1" s="2"/>
      <x:c r="B1" s="2"/>
      <x:c r="C1" s="2"/>
      <x:c r="D1" s="2"/>
      <x:c r="E1" s="2"/>
      <x:c r="F1" s="2"/>
    </x:row>
    <x:row r="2" ht="31" customHeight="1">
      <x:c r="A2" s="3" t="str">
        <x:v>THE PIT</x:v>
      </x:c>
      <x:c r="B2" s="3"/>
      <x:c r="C2" s="3"/>
      <x:c r="D2" s="3"/>
      <x:c r="E2" s="3"/>
      <x:c r="F2" s="3"/>
    </x:row>
    <x:row r="3">
      <x:c r="A3" s="4"/>
      <x:c r="B3" s="4"/>
      <x:c r="C3" s="4"/>
      <x:c r="D3" s="4"/>
      <x:c r="E3" s="4"/>
      <x:c r="F3" s="4"/>
    </x:row>
    <x:row r="4">
      <x:c r="A4" s="2" t="str">
        <x:v>Histoire · 18 fiches · Lecture intégrale dans « Lire Histoire » ou le lecteur HTML.</x:v>
      </x:c>
      <x:c r="B4" s="2"/>
      <x:c r="C4" s="2"/>
      <x:c r="D4" s="2"/>
      <x:c r="E4" s="2"/>
      <x:c r="F4" s="2"/>
    </x:row>
    <x:row r="5" ht="48" customHeight="1">
      <x:c r="A5" s="10" t="str">
        <x:v>Identifiant</x:v>
      </x:c>
      <x:c r="B5" s="11" t="str">
        <x:v>Titre</x:v>
      </x:c>
      <x:c r="C5" s="11" t="str">
        <x:v>Condition</x:v>
      </x:c>
      <x:c r="D5" s="11" t="str">
        <x:v>Gameplay 2D</x:v>
      </x:c>
      <x:c r="E5" s="11" t="str">
        <x:v>Cohérence</x:v>
      </x:c>
      <x:c r="F5" s="11" t="str">
        <x:v>Reprise ou persistance</x:v>
      </x:c>
      <x:c r="G5" s="12" t="str">
        <x:v>Provenance</x:v>
      </x:c>
    </x:row>
    <x:row r="6" ht="57" customHeight="1">
      <x:c r="A6" s="13" t="str">
        <x:v>PIT-01</x:v>
      </x:c>
      <x:c r="B6" s="13" t="str">
        <x:v>Entrer dans THE PIT</x:v>
      </x:c>
      <x:c r="C6" s="13" t="str">
        <x:v>Accès de mode annexe obtenu.</x:v>
      </x:c>
      <x:c r="D6" s="13" t="str">
        <x:v>Le joueur traverse vestibule, préparation et bord d’arène ; un choix de combattant appartient au mode de versus séparé.</x:v>
      </x:c>
      <x:c r="E6" s="13" t="str">
        <x:v>L’accès n’ajoute pas le combattant choisi comme personne vivante dans la campagne principale.</x:v>
      </x:c>
      <x:c r="F6" s="13" t="str">
        <x:v>Retour au vestibule à la fin, avec résultat de mode enregistré séparément.</x:v>
      </x:c>
      <x:c r="G6" s="13" t="str">
        <x:v>Reconstitution documentée V4 — nouvelle rédaction V5</x:v>
      </x:c>
    </x:row>
    <x:row r="7" ht="57" customHeight="1">
      <x:c r="A7" s="14" t="str">
        <x:v>PIT-02</x:v>
      </x:c>
      <x:c r="B7" s="14" t="str">
        <x:v>Une lecture de combat 2D</x:v>
      </x:c>
      <x:c r="C7" s="14" t="str">
        <x:v>Mode versus lancé.</x:v>
      </x:c>
      <x:c r="D7" s="14" t="str">
        <x:v>Placement latéral, distance, saut, garde, récupération et projection utilisent des repères visuels clairs.</x:v>
      </x:c>
      <x:c r="E7" s="14" t="str">
        <x:v>La profondeur décorative ne masque pas la ligne jouable ni les zones de contact.</x:v>
      </x:c>
      <x:c r="F7" s="14" t="str">
        <x:v>Les aides d’entraînement montrent portée et temps de récupération sans modifier le lore des personnages.</x:v>
      </x:c>
      <x:c r="G7" s="14" t="str">
        <x:v>Reconstitution documentée V4 — nouvelle rédaction V5</x:v>
      </x:c>
    </x:row>
    <x:row r="8" ht="57" customHeight="1">
      <x:c r="A8" s="13" t="str">
        <x:v>PIT-03</x:v>
      </x:c>
      <x:c r="B8" s="13" t="str">
        <x:v>Des silhouettes à leur taille</x:v>
      </x:c>
      <x:c r="C8" s="13" t="str">
        <x:v>Roster autorisé sélectionné.</x:v>
      </x:c>
      <x:c r="D8" s="13" t="str">
        <x:v>Prévoir échelle cohérente des silhouettes et cadrage adapté, avec limites de caméra par arène.</x:v>
      </x:c>
      <x:c r="E8" s="13" t="str">
        <x:v>Une grande créature ne doit pas devenir de taille humaine pour entrer dans une case de sélection.</x:v>
      </x:c>
      <x:c r="F8" s="13" t="str">
        <x:v>Tests de lisibilité, collisions et cadrage requis avant affirmer les sprites prêts.</x:v>
      </x:c>
      <x:c r="G8" s="13" t="str">
        <x:v>Reconstitution documentée V4 — nouvelle rédaction V5</x:v>
      </x:c>
    </x:row>
    <x:row r="9" ht="57" customHeight="1">
      <x:c r="A9" s="14" t="str">
        <x:v>PIT-04</x:v>
      </x:c>
      <x:c r="B9" s="14" t="str">
        <x:v>Le râtelier d’entraînement</x:v>
      </x:c>
      <x:c r="C9" s="14" t="str">
        <x:v>Combattant choisi.</x:v>
      </x:c>
      <x:c r="D9" s="14" t="str">
        <x:v>Un mannequin permet de tester déplacement, attaque légère, lourde, spéciale et sortie de projection.</x:v>
      </x:c>
      <x:c r="E9" s="14" t="str">
        <x:v>Les commandes sont enseignées dans le vocabulaire du mode, sans prétendre être gestes universels yautja.</x:v>
      </x:c>
      <x:c r="F9" s="14" t="str">
        <x:v>Réinitialisation d’exercice uniquement, distincte de toute mort de campagne.</x:v>
      </x:c>
      <x:c r="G9" s="14" t="str">
        <x:v>Reconstitution documentée V4 — nouvelle rédaction V5</x:v>
      </x:c>
    </x:row>
    <x:row r="10" ht="57" customHeight="1">
      <x:c r="A10" s="13" t="str">
        <x:v>PIT-05</x:v>
      </x:c>
      <x:c r="B10" s="13" t="str">
        <x:v>Le défi de portée</x:v>
      </x:c>
      <x:c r="C10" s="13" t="str">
        <x:v>Entraînement de base terminé.</x:v>
      </x:c>
      <x:c r="D10" s="13" t="str">
        <x:v>Trois cibles obligent à toucher au bout de portée, arrêter une approche et récupérer après un coup manqué.</x:v>
      </x:c>
      <x:c r="E10" s="13" t="str">
        <x:v>Le score mesure précision et lecture, pas seulement dégâts bruts.</x:v>
      </x:c>
      <x:c r="F10" s="13" t="str">
        <x:v>Chaque manche peut être reprise sans redonner une récompense unique déjà obtenue.</x:v>
      </x:c>
      <x:c r="G10" s="13" t="str">
        <x:v>Reconstitution documentée V4 — nouvelle rédaction V5</x:v>
      </x:c>
    </x:row>
    <x:row r="11" ht="57" customHeight="1">
      <x:c r="A11" s="14" t="str">
        <x:v>PIT-06</x:v>
      </x:c>
      <x:c r="B11" s="14" t="str">
        <x:v>Le défi de garde</x:v>
      </x:c>
      <x:c r="C11" s="14" t="str">
        <x:v>Commande de garde connue.</x:v>
      </x:c>
      <x:c r="D11" s="14" t="str">
        <x:v>Un adversaire d’exercice alterne attaques lisibles et délais pour apprendre ouverture, défense et riposte.</x:v>
      </x:c>
      <x:c r="E11" s="14" t="str">
        <x:v>Les aides peuvent ralentir la démonstration sans falsifier le résultat d’un match classé futur.</x:v>
      </x:c>
      <x:c r="F11" s="14" t="str">
        <x:v>La progression d’apprentissage est séparée des statistiques compétitives.</x:v>
      </x:c>
      <x:c r="G11" s="14" t="str">
        <x:v>Reconstitution documentée V4 — nouvelle rédaction V5</x:v>
      </x:c>
    </x:row>
    <x:row r="12" ht="57" customHeight="1">
      <x:c r="A12" s="13" t="str">
        <x:v>PIT-07</x:v>
      </x:c>
      <x:c r="B12" s="13" t="str">
        <x:v>Les arènes sont des lieux</x:v>
      </x:c>
      <x:c r="C12" s="13" t="str">
        <x:v>Arène déverrouillée.</x:v>
      </x:c>
      <x:c r="D12" s="13" t="str">
        <x:v>Chaque scène possède entrée, bord, hauteur visuelle, éclairage et spectateurs cohérents avec son thème.</x:v>
      </x:c>
      <x:c r="E12" s="13" t="str">
        <x:v>Les 30 arènes ou plus prévues nécessitent leurs assets et plans propres ; cette fiche n’affirme pas leur génération.</x:v>
      </x:c>
      <x:c r="F12" s="13" t="str">
        <x:v>Les variantes de météo ne doivent pas rendre les combattants illisibles.</x:v>
      </x:c>
      <x:c r="G12" s="13" t="str">
        <x:v>Reconstitution documentée V4 — nouvelle rédaction V5</x:v>
      </x:c>
    </x:row>
    <x:row r="13" ht="57" customHeight="1">
      <x:c r="A13" s="14" t="str">
        <x:v>PIT-08</x:v>
      </x:c>
      <x:c r="B13" s="14" t="str">
        <x:v>Le duel amical de campagne</x:v>
      </x:c>
      <x:c r="C13" s="14" t="str">
        <x:v>Deux personnages vivants acceptent un entraînement.</x:v>
      </x:c>
      <x:c r="D13" s="14" t="str">
        <x:v>Le jeu utilise un sous-ensemble non fatal de règles et revient ensuite à la scène sociale réelle.</x:v>
      </x:c>
      <x:c r="E13" s="14" t="str">
        <x:v>Une défaite d’exercice ne tue pas un compagnon de la campagne.</x:v>
      </x:c>
      <x:c r="F13" s="14" t="str">
        <x:v>Les relations peuvent commenter le résultat et le salut d’après.</x:v>
      </x:c>
      <x:c r="G13" s="14" t="str">
        <x:v>Reconstitution documentée V4 — nouvelle rédaction V5</x:v>
      </x:c>
    </x:row>
    <x:row r="14" ht="57" customHeight="1">
      <x:c r="A14" s="13" t="str">
        <x:v>PIT-09</x:v>
      </x:c>
      <x:c r="B14" s="13" t="str">
        <x:v>Le tournoi local</x:v>
      </x:c>
      <x:c r="C14" s="13" t="str">
        <x:v>Un cercle organise une série de manches.</x:v>
      </x:c>
      <x:c r="D14" s="13" t="str">
        <x:v>Le joueur rencontre les participants, prépare l’équipement autorisé puis joue les combats avec repos entre tours.</x:v>
      </x:c>
      <x:c r="E14" s="13" t="str">
        <x:v>Les participants et règles sont situés dans ce tournoi du projet.</x:v>
      </x:c>
      <x:c r="F14" s="13" t="str">
        <x:v>Une élimination ouvre une sortie narrative ou un rôle de spectateur, sans bloquer la campagne principale.</x:v>
      </x:c>
      <x:c r="G14" s="13" t="str">
        <x:v>Reconstitution documentée V4 — nouvelle rédaction V5</x:v>
      </x:c>
    </x:row>
    <x:row r="15" ht="44" customHeight="1">
      <x:c r="A15" s="14" t="str">
        <x:v>PIT-10</x:v>
      </x:c>
      <x:c r="B15" s="14" t="str">
        <x:v>La revanche du rival</x:v>
      </x:c>
      <x:c r="C15" s="14" t="str">
        <x:v>Harek ou un rival disponible propose une manche.</x:v>
      </x:c>
      <x:c r="D15" s="14" t="str">
        <x:v>Le combat adapte son style à sa progression enregistrée et conserve le résultat réel.</x:v>
      </x:c>
      <x:c r="E15" s="14" t="str">
        <x:v>Un rival absent, blessé ou parti n’apparaît pas au chargement.</x:v>
      </x:c>
      <x:c r="F15" s="14" t="str">
        <x:v>Une revanche facultative n’efface pas la première rencontre.</x:v>
      </x:c>
      <x:c r="G15" s="14" t="str">
        <x:v>Reconstitution documentée V4 — nouvelle rédaction V5</x:v>
      </x:c>
    </x:row>
    <x:row r="16" ht="57" customHeight="1">
      <x:c r="A16" s="13" t="str">
        <x:v>PIT-11</x:v>
      </x:c>
      <x:c r="B16" s="13" t="str">
        <x:v>Les contrats de style</x:v>
      </x:c>
      <x:c r="C16" s="13" t="str">
        <x:v>Le joueur choisit un défi de combat.</x:v>
      </x:c>
      <x:c r="D16" s="13" t="str">
        <x:v>Objectifs possibles : gagner après une esquive précise, protéger une zone ou interrompre une approche sans projection.</x:v>
      </x:c>
      <x:c r="E16" s="13" t="str">
        <x:v>Chaque contrat explique les conditions avant la manche et prévoit un résultat partiel lisible.</x:v>
      </x:c>
      <x:c r="F16" s="13" t="str">
        <x:v>Le joueur peut abandonner sans perdre un rang de chasse commun.</x:v>
      </x:c>
      <x:c r="G16" s="13" t="str">
        <x:v>Reconstitution documentée V4 — nouvelle rédaction V5</x:v>
      </x:c>
    </x:row>
    <x:row r="17" ht="57" customHeight="1">
      <x:c r="A17" s="14" t="str">
        <x:v>PIT-12</x:v>
      </x:c>
      <x:c r="B17" s="14" t="str">
        <x:v>Une mini-campagne de combattant</x:v>
      </x:c>
      <x:c r="C17" s="14" t="str">
        <x:v>Parcours de versus sélectionné.</x:v>
      </x:c>
      <x:c r="D17" s="14" t="str">
        <x:v>Trois rencontres et des scènes courtes développent sa motivation propre au mode choisi.</x:v>
      </x:c>
      <x:c r="E17" s="14" t="str">
        <x:v>Les personnages de films restent dans une chronique ou un cadre de versus séparé, pas dans la continuité principale par défaut.</x:v>
      </x:c>
      <x:c r="F17" s="14" t="str">
        <x:v>La fin de ce parcours ne remplace aucune des 18 fins d’origine.</x:v>
      </x:c>
      <x:c r="G17" s="14" t="str">
        <x:v>Reconstitution documentée V4 — nouvelle rédaction V5</x:v>
      </x:c>
    </x:row>
    <x:row r="18" ht="57" customHeight="1">
      <x:c r="A18" s="13" t="str">
        <x:v>PIT-13</x:v>
      </x:c>
      <x:c r="B18" s="13" t="str">
        <x:v>Entrées et salutations</x:v>
      </x:c>
      <x:c r="C18" s="13" t="str">
        <x:v>Début de match.</x:v>
      </x:c>
      <x:c r="D18" s="13" t="str">
        <x:v>Animations d’arrivée, garde initiale et réaction à l’adversaire varient selon le personnage et l’arène.</x:v>
      </x:c>
      <x:c r="E18" s="13" t="str">
        <x:v>Chaque animation demande sprites, timings et points d’appui propres à produire.</x:v>
      </x:c>
      <x:c r="F18" s="13" t="str">
        <x:v>Une entrée raccourcie conserve les informations utiles et ne décale pas le premier frame jouable.</x:v>
      </x:c>
      <x:c r="G18" s="13" t="str">
        <x:v>Reconstitution documentée V4 — nouvelle rédaction V5</x:v>
      </x:c>
    </x:row>
    <x:row r="19" ht="57" customHeight="1">
      <x:c r="A19" s="14" t="str">
        <x:v>PIT-14</x:v>
      </x:c>
      <x:c r="B19" s="14" t="str">
        <x:v>Victoire et défaite</x:v>
      </x:c>
      <x:c r="C19" s="14" t="str">
        <x:v>Manche terminée.</x:v>
      </x:c>
      <x:c r="D19" s="14" t="str">
        <x:v>Prévoir pose, respiration, regard et sortie adaptées au résultat, avec variations de rivalité.</x:v>
      </x:c>
      <x:c r="E19" s="14" t="str">
        <x:v>La victoire n’implique pas un trophée de crâne dans un duel amical.</x:v>
      </x:c>
      <x:c r="F19" s="14" t="str">
        <x:v>Les variantes de versus restent séparées des conséquences létales éventuelles d’une mission de campagne.</x:v>
      </x:c>
      <x:c r="G19" s="14" t="str">
        <x:v>Reconstitution documentée V4 — nouvelle rédaction V5</x:v>
      </x:c>
    </x:row>
    <x:row r="20" ht="57" customHeight="1">
      <x:c r="A20" s="13" t="str">
        <x:v>PIT-15</x:v>
      </x:c>
      <x:c r="B20" s="13" t="str">
        <x:v>Techniques finales du mode</x:v>
      </x:c>
      <x:c r="C20" s="13" t="str">
        <x:v>Règles du match autorisant une finition.</x:v>
      </x:c>
      <x:c r="D20" s="13" t="str">
        <x:v>Une finition stylisée peut être proposée après les conditions de combat, avec option visuelle sobre équivalente.</x:v>
      </x:c>
      <x:c r="E20" s="13" t="str">
        <x:v>Son caractère spectaculaire ne justifie pas d’importer une mort ou un objet dans la sauvegarde principale.</x:v>
      </x:c>
      <x:c r="F20" s="13" t="str">
        <x:v>Un réglage de gore différent conserve la même information de résultat.</x:v>
      </x:c>
      <x:c r="G20" s="13" t="str">
        <x:v>Reconstitution documentée V4 — nouvelle rédaction V5</x:v>
      </x:c>
    </x:row>
    <x:row r="21" ht="57" customHeight="1">
      <x:c r="A21" s="14" t="str">
        <x:v>PIT-16</x:v>
      </x:c>
      <x:c r="B21" s="14" t="str">
        <x:v>Cosmétiques et preuves de maîtrise</x:v>
      </x:c>
      <x:c r="C21" s="14" t="str">
        <x:v>Défi unique réellement accompli.</x:v>
      </x:c>
      <x:c r="D21" s="14" t="str">
        <x:v>Débloquer un signe de tenue, une pose ou un élément de présentation explicitement associé au mode.</x:v>
      </x:c>
      <x:c r="E21" s="14" t="str">
        <x:v>Les récompenses ne donnent ni rang Blooded, ni vaisseau, ni trophée canonique original.</x:v>
      </x:c>
      <x:c r="F21" s="14" t="str">
        <x:v>La transaction est appliquée une fois et reste lisible dans le registre du mode.</x:v>
      </x:c>
      <x:c r="G21" s="14" t="str">
        <x:v>Reconstitution documentée V4 — nouvelle rédaction V5</x:v>
      </x:c>
    </x:row>
    <x:row r="22" ht="72" customHeight="1">
      <x:c r="A22" s="13" t="str">
        <x:v>PIT-17</x:v>
      </x:c>
      <x:c r="B22" s="13" t="str">
        <x:v>Retour vers la chasse</x:v>
      </x:c>
      <x:c r="C22" s="13" t="str">
        <x:v>Le joueur quitte THE PIT.</x:v>
      </x:c>
      <x:c r="D22" s="13" t="str">
        <x:v>Retourner à l’entrée physique ou au point de lancement, avec l’inventaire et les personnages de campagne inchangés par le roster versus.</x:v>
      </x:c>
      <x:c r="E22" s="13" t="str">
        <x:v>Les blessures d’un entraînement réel peuvent être traitées selon ses règles, séparément du versus abstrait.</x:v>
      </x:c>
      <x:c r="F22" s="13" t="str">
        <x:v>La sortie ne recharge pas une ancienne version de la maison ou du navire.</x:v>
      </x:c>
      <x:c r="G22" s="13" t="str">
        <x:v>Reconstitution documentée V4 — nouvelle rédaction V5</x:v>
      </x:c>
    </x:row>
    <x:row r="23" ht="57" customHeight="1">
      <x:c r="A23" s="14" t="str">
        <x:v>PIT-18</x:v>
      </x:c>
      <x:c r="B23" s="14" t="str">
        <x:v>Coopération et compétition futures</x:v>
      </x:c>
      <x:c r="C23" s="14" t="str">
        <x:v>Extension réseau envisagée.</x:v>
      </x:c>
      <x:c r="D23" s="14" t="str">
        <x:v>Prévoir invitations, choix d’arène, paramètres partagés, déconnexion et validation des résultats.</x:v>
      </x:c>
      <x:c r="E23" s="14" t="str">
        <x:v>Le multijoueur est une spécification future, non un service déjà implémenté dans cette livraison.</x:v>
      </x:c>
      <x:c r="F23" s="14" t="str">
        <x:v>Aucun résultat compétitif n’est validé sur une partie interrompue sans règle annoncée.</x:v>
      </x:c>
      <x:c r="G23" s="14" t="str">
        <x:v>Reconstitution documentée V4 — nouvelle rédaction V5</x:v>
      </x:c>
    </x:row>
  </x:sheetData>
  <x:pageMargins left="0.7" right="0.7" top="0.75" bottom="0.75" header="0.3" footer="0.3"/>
  <x:tableParts count="1">
    <x:tablePart xmlns:r="http://schemas.openxmlformats.org/officeDocument/2006/relationships" r:id="R981beb0a646b4636"/>
  </x:tableParts>
</x:worksheet>
</file>

<file path=xl/worksheets/sheet3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45" hidden="0" customWidth="1"/>
    <x:col min="7" max="7" width="45" hidden="0" customWidth="1"/>
  </x:cols>
  <x:sheetData>
    <x:row r="1">
      <x:c r="A1" s="2"/>
      <x:c r="B1" s="2"/>
      <x:c r="C1" s="2"/>
      <x:c r="D1" s="2"/>
      <x:c r="E1" s="2"/>
      <x:c r="F1" s="2"/>
    </x:row>
    <x:row r="2" ht="31" customHeight="1">
      <x:c r="A2" s="3" t="str">
        <x:v>Mausolée et DLC</x:v>
      </x:c>
      <x:c r="B2" s="3"/>
      <x:c r="C2" s="3"/>
      <x:c r="D2" s="3"/>
      <x:c r="E2" s="3"/>
      <x:c r="F2" s="3"/>
    </x:row>
    <x:row r="3">
      <x:c r="A3" s="4"/>
      <x:c r="B3" s="4"/>
      <x:c r="C3" s="4"/>
      <x:c r="D3" s="4"/>
      <x:c r="E3" s="4"/>
      <x:c r="F3" s="4"/>
    </x:row>
    <x:row r="4">
      <x:c r="A4" s="2" t="str">
        <x:v>Histoire · 16 fiches · Lecture intégrale dans « Lire Histoire » ou le lecteur HTML.</x:v>
      </x:c>
      <x:c r="B4" s="2"/>
      <x:c r="C4" s="2"/>
      <x:c r="D4" s="2"/>
      <x:c r="E4" s="2"/>
      <x:c r="F4" s="2"/>
    </x:row>
    <x:row r="5" ht="48" customHeight="1">
      <x:c r="A5" s="10" t="str">
        <x:v>Identifiant</x:v>
      </x:c>
      <x:c r="B5" s="11" t="str">
        <x:v>Titre</x:v>
      </x:c>
      <x:c r="C5" s="11" t="str">
        <x:v>Déclencheur</x:v>
      </x:c>
      <x:c r="D5" s="11" t="str">
        <x:v>Séquence 2D</x:v>
      </x:c>
      <x:c r="E5" s="11" t="str">
        <x:v>Cohérence et persistance</x:v>
      </x:c>
      <x:c r="F5" s="11" t="str">
        <x:v>Statut livraison</x:v>
      </x:c>
      <x:c r="G5" s="12" t="str">
        <x:v>Provenance</x:v>
      </x:c>
    </x:row>
    <x:row r="6" ht="57" customHeight="1">
      <x:c r="A6" s="13" t="str">
        <x:v>MAUS-01</x:v>
      </x:c>
      <x:c r="B6" s="13" t="str">
        <x:v>Le vestibule des chasses</x:v>
      </x:c>
      <x:c r="C6" s="13" t="str">
        <x:v>Premier accès au mausolée.</x:v>
      </x:c>
      <x:c r="D6" s="13" t="str">
        <x:v>Traverser une entrée, voir les salles par des ouvertures et toucher un repère de visite.</x:v>
      </x:c>
      <x:c r="E6" s="13" t="str">
        <x:v>Le lieu explique musée, mémoire et accès de chroniques sans donner les objets exposés au joueur.</x:v>
      </x:c>
      <x:c r="F6" s="13" t="str">
        <x:v>Conception, non implémenté</x:v>
      </x:c>
      <x:c r="G6" s="13" t="str">
        <x:v>Reconstitution documentée V4 — nouvelle rédaction V5</x:v>
      </x:c>
    </x:row>
    <x:row r="7" ht="57" customHeight="1">
      <x:c r="A7" s="14" t="str">
        <x:v>MAUS-02</x:v>
      </x:c>
      <x:c r="B7" s="14" t="str">
        <x:v>Les neuf socles cinéma</x:v>
      </x:c>
      <x:c r="C7" s="14" t="str">
        <x:v>Chroniques disponibles selon accès dédié.</x:v>
      </x:c>
      <x:c r="D7" s="14" t="str">
        <x:v>Approcher chaque socle, observer son masque et ouvrir sa fiche par une interaction située.</x:v>
      </x:c>
      <x:c r="E7" s="14" t="str">
        <x:v>CIN-01..09 restent des campagnes séparées ; leurs dénouements fidèles ne sont pas remplacés par le joueur original.</x:v>
      </x:c>
      <x:c r="F7" s="14" t="str">
        <x:v>Conception, non implémenté</x:v>
      </x:c>
      <x:c r="G7" s="14" t="str">
        <x:v>Reconstitution documentée V4 — nouvelle rédaction V5</x:v>
      </x:c>
    </x:row>
    <x:row r="8" ht="57" customHeight="1">
      <x:c r="A8" s="13" t="str">
        <x:v>MAUS-03</x:v>
      </x:c>
      <x:c r="B8" s="13" t="str">
        <x:v>Les supports encore vides</x:v>
      </x:c>
      <x:c r="C8" s="13" t="str">
        <x:v>Une chronique ou un objet n’est pas ouvert.</x:v>
      </x:c>
      <x:c r="D8" s="13" t="str">
        <x:v>Les casiers montrent leur forme et un motif de verrouillage lisible sans faux trophée placé pour décorer.</x:v>
      </x:c>
      <x:c r="E8" s="13" t="str">
        <x:v>Le vide indique un contenu non acquis, non documenté ou non disponible, avec cause distincte.</x:v>
      </x:c>
      <x:c r="F8" s="13" t="str">
        <x:v>Conception, non implémenté</x:v>
      </x:c>
      <x:c r="G8" s="13" t="str">
        <x:v>Reconstitution documentée V4 — nouvelle rédaction V5</x:v>
      </x:c>
    </x:row>
    <x:row r="9" ht="57" customHeight="1">
      <x:c r="A9" s="14" t="str">
        <x:v>MAUS-04</x:v>
      </x:c>
      <x:c r="B9" s="14" t="str">
        <x:v>Prendre le masque de chronique</x:v>
      </x:c>
      <x:c r="C9" s="14" t="str">
        <x:v>Chronique accessible et choisie.</x:v>
      </x:c>
      <x:c r="D9" s="14" t="str">
        <x:v>Saisir les deux appuis du masque de présentation, le lever puis le placer sur le support de transition.</x:v>
      </x:c>
      <x:c r="E9" s="14" t="str">
        <x:v>L’animation précise mains, hauteur et position ; le masque ne devient pas équipement permanent de campagne.</x:v>
      </x:c>
      <x:c r="F9" s="14" t="str">
        <x:v>Conception, non implémenté</x:v>
      </x:c>
      <x:c r="G9" s="14" t="str">
        <x:v>Reconstitution documentée V4 — nouvelle rédaction V5</x:v>
      </x:c>
    </x:row>
    <x:row r="10" ht="57" customHeight="1">
      <x:c r="A10" s="13" t="str">
        <x:v>MAUS-05</x:v>
      </x:c>
      <x:c r="B10" s="13" t="str">
        <x:v>Mettre le masque</x:v>
      </x:c>
      <x:c r="C10" s="13" t="str">
        <x:v>Confirmation du mode de chronique.</x:v>
      </x:c>
      <x:c r="D10" s="13" t="str">
        <x:v>Jouer approche du visage, mise en place, obscurcissement puis ouverture sur l’avatar du mode choisi.</x:v>
      </x:c>
      <x:c r="E10" s="13" t="str">
        <x:v>La transition n’affirme pas que le personnage principal s’est transformé en protagoniste canonique.</x:v>
      </x:c>
      <x:c r="F10" s="13" t="str">
        <x:v>Conception, non implémenté</x:v>
      </x:c>
      <x:c r="G10" s="13" t="str">
        <x:v>Reconstitution documentée V4 — nouvelle rédaction V5</x:v>
      </x:c>
    </x:row>
    <x:row r="11" ht="57" customHeight="1">
      <x:c r="A11" s="14" t="str">
        <x:v>MAUS-06</x:v>
      </x:c>
      <x:c r="B11" s="14" t="str">
        <x:v>Retirer le masque</x:v>
      </x:c>
      <x:c r="C11" s="14" t="str">
        <x:v>Retour volontaire ou fin de chronique.</x:v>
      </x:c>
      <x:c r="D11" s="14" t="str">
        <x:v>Revenir au point de lancement, retirer le masque puis le reposer sur son socle exact.</x:v>
      </x:c>
      <x:c r="E11" s="14" t="str">
        <x:v>La sauvegarde principale retrouve ses objets et son lieu de départ, sans gains canoniques importés automatiquement.</x:v>
      </x:c>
      <x:c r="F11" s="14" t="str">
        <x:v>Conception, non implémenté</x:v>
      </x:c>
      <x:c r="G11" s="14" t="str">
        <x:v>Reconstitution documentée V4 — nouvelle rédaction V5</x:v>
      </x:c>
    </x:row>
    <x:row r="12" ht="57" customHeight="1">
      <x:c r="A12" s="13" t="str">
        <x:v>MAUS-07</x:v>
      </x:c>
      <x:c r="B12" s="13" t="str">
        <x:v>Choisir fidèle ou alternatif</x:v>
      </x:c>
      <x:c r="C12" s="13" t="str">
        <x:v>Avant lancement d’une campagne liée à un film.</x:v>
      </x:c>
      <x:c r="D12" s="13" t="str">
        <x:v>Deux présentations explicitent avatar, continuité et type de fin ; la confirmation porte sur l’option choisie.</x:v>
      </x:c>
      <x:c r="E12" s="13" t="str">
        <x:v>La variante originale est nommée comme telle et ne porte pas une promesse 1:1 non vérifiée.</x:v>
      </x:c>
      <x:c r="F12" s="13" t="str">
        <x:v>Conception, non implémenté</x:v>
      </x:c>
      <x:c r="G12" s="13" t="str">
        <x:v>Reconstitution documentée V4 — nouvelle rédaction V5</x:v>
      </x:c>
    </x:row>
    <x:row r="13" ht="57" customHeight="1">
      <x:c r="A13" s="14" t="str">
        <x:v>MAUS-08</x:v>
      </x:c>
      <x:c r="B13" s="14" t="str">
        <x:v>Les voix autorisées</x:v>
      </x:c>
      <x:c r="C13" s="14" t="str">
        <x:v>Un récit de chasse est consulté.</x:v>
      </x:c>
      <x:c r="D13" s="14" t="str">
        <x:v>Une voix ou un texte localisé accompagne l’objet réellement observé, avec possibilité d’arrêt et de reprise.</x:v>
      </x:c>
      <x:c r="E13" s="14" t="str">
        <x:v>Un témoignage absent ne doit pas être imité comme s’il avait été enregistré.</x:v>
      </x:c>
      <x:c r="F13" s="14" t="str">
        <x:v>Conception, non implémenté</x:v>
      </x:c>
      <x:c r="G13" s="14" t="str">
        <x:v>Reconstitution documentée V4 — nouvelle rédaction V5</x:v>
      </x:c>
    </x:row>
    <x:row r="14" ht="57" customHeight="1">
      <x:c r="A14" s="13" t="str">
        <x:v>MAUS-09</x:v>
      </x:c>
      <x:c r="B14" s="13" t="str">
        <x:v>La chambre des armes</x:v>
      </x:c>
      <x:c r="C14" s="13" t="str">
        <x:v>Galerie d’équipement visitable.</x:v>
      </x:c>
      <x:c r="D14" s="13" t="str">
        <x:v>Comparer silhouettes, supports et usages des armes exposées sans les retirer de leur garde.</x:v>
      </x:c>
      <x:c r="E14" s="13" t="str">
        <x:v>Les modèles et proportions précis des objets de films nécessitent leurs références visuelles avant production.</x:v>
      </x:c>
      <x:c r="F14" s="13" t="str">
        <x:v>Conception, non implémenté</x:v>
      </x:c>
      <x:c r="G14" s="13" t="str">
        <x:v>Reconstitution documentée V4 — nouvelle rédaction V5</x:v>
      </x:c>
    </x:row>
    <x:row r="15" ht="57" customHeight="1">
      <x:c r="A15" s="14" t="str">
        <x:v>MAUS-10</x:v>
      </x:c>
      <x:c r="B15" s="14" t="str">
        <x:v>Le seuil des compagnons</x:v>
      </x:c>
      <x:c r="C15" s="14" t="str">
        <x:v>Une histoire implique plusieurs participants.</x:v>
      </x:c>
      <x:c r="D15" s="14" t="str">
        <x:v>Disposer des supports reliés par leur chronologie et montrer chaque contribution confirmée.</x:v>
      </x:c>
      <x:c r="E15" s="14" t="str">
        <x:v>Le mérite final et les aides restent distingués ; O2 conserve ainsi la réussite réelle de l’ancêtre.</x:v>
      </x:c>
      <x:c r="F15" s="14" t="str">
        <x:v>Conception, non implémenté</x:v>
      </x:c>
      <x:c r="G15" s="14" t="str">
        <x:v>Reconstitution documentée V4 — nouvelle rédaction V5</x:v>
      </x:c>
    </x:row>
    <x:row r="16" ht="57" customHeight="1">
      <x:c r="A16" s="13" t="str">
        <x:v>MAUS-11</x:v>
      </x:c>
      <x:c r="B16" s="13" t="str">
        <x:v>Le couloir des absents</x:v>
      </x:c>
      <x:c r="C16" s="13" t="str">
        <x:v>Des pertes confirmées appartiennent à une histoire.</x:v>
      </x:c>
      <x:c r="D16" s="13" t="str">
        <x:v>Présenter objets rendus, noms autorisés et espaces vides avec possibilité de visite calme.</x:v>
      </x:c>
      <x:c r="E16" s="13" t="str">
        <x:v>Le mausolée ne ressuscite pas les personnages et ne transforme pas tous les inconnus en morts confirmés.</x:v>
      </x:c>
      <x:c r="F16" s="13" t="str">
        <x:v>Conception, non implémenté</x:v>
      </x:c>
      <x:c r="G16" s="13" t="str">
        <x:v>Reconstitution documentée V4 — nouvelle rédaction V5</x:v>
      </x:c>
    </x:row>
    <x:row r="17" ht="57" customHeight="1">
      <x:c r="A17" s="14" t="str">
        <x:v>MAUS-12</x:v>
      </x:c>
      <x:c r="B17" s="14" t="str">
        <x:v>Les objets prêtés</x:v>
      </x:c>
      <x:c r="C17" s="14" t="str">
        <x:v>Un dépôt temporaire est accepté.</x:v>
      </x:c>
      <x:c r="D17" s="14" t="str">
        <x:v>Inspecter le contenant, poser la pièce sur son support et conserver la date de retour dans sa fiche.</x:v>
      </x:c>
      <x:c r="E17" s="14" t="str">
        <x:v>La garde muséale n’est pas une acquisition de propriété ou de prestige.</x:v>
      </x:c>
      <x:c r="F17" s="14" t="str">
        <x:v>Conception, non implémenté</x:v>
      </x:c>
      <x:c r="G17" s="14" t="str">
        <x:v>Reconstitution documentée V4 — nouvelle rédaction V5</x:v>
      </x:c>
    </x:row>
    <x:row r="18" ht="57" customHeight="1">
      <x:c r="A18" s="13" t="str">
        <x:v>MAUS-13</x:v>
      </x:c>
      <x:c r="B18" s="13" t="str">
        <x:v>L’entretien du support</x:v>
      </x:c>
      <x:c r="C18" s="13" t="str">
        <x:v>Un meuble doit être ajusté.</x:v>
      </x:c>
      <x:c r="D18" s="13" t="str">
        <x:v>Déplacer une glissière, vérifier l’écartement, régler la lumière et confirmer que l’objet reste stable.</x:v>
      </x:c>
      <x:c r="E18" s="13" t="str">
        <x:v>Les gestes rejoignent les mini-jeux de trophées avec leurs aides et leurs états persistants.</x:v>
      </x:c>
      <x:c r="F18" s="13" t="str">
        <x:v>Conception, non implémenté</x:v>
      </x:c>
      <x:c r="G18" s="13" t="str">
        <x:v>Reconstitution documentée V4 — nouvelle rédaction V5</x:v>
      </x:c>
    </x:row>
    <x:row r="19" ht="57" customHeight="1">
      <x:c r="A19" s="14" t="str">
        <x:v>MAUS-14</x:v>
      </x:c>
      <x:c r="B19" s="14" t="str">
        <x:v>Une nouvelle aile</x:v>
      </x:c>
      <x:c r="C19" s="14" t="str">
        <x:v>Un DLC supplémentaire est conçu et ouvert.</x:v>
      </x:c>
      <x:c r="D19" s="14" t="str">
        <x:v>Ouvrir un passage de galerie, installer ses socles et introduire une route de visite cohérente.</x:v>
      </x:c>
      <x:c r="E19" s="14" t="str">
        <x:v>Un nom de DLC prévu ne signifie pas que ses campagnes, sprites et cinématiques sont déjà produits.</x:v>
      </x:c>
      <x:c r="F19" s="14" t="str">
        <x:v>Conception, non implémenté</x:v>
      </x:c>
      <x:c r="G19" s="14" t="str">
        <x:v>Reconstitution documentée V4 — nouvelle rédaction V5</x:v>
      </x:c>
    </x:row>
    <x:row r="20" ht="57" customHeight="1">
      <x:c r="A20" s="13" t="str">
        <x:v>MAUS-15</x:v>
      </x:c>
      <x:c r="B20" s="13" t="str">
        <x:v>La visite de la cohorte</x:v>
      </x:c>
      <x:c r="C20" s="13" t="str">
        <x:v>Des personnages disponibles acceptent une visite.</x:v>
      </x:c>
      <x:c r="D20" s="13" t="str">
        <x:v>Le joueur mène ou suit un parcours ; chacun réagit à une pièce liée à ses expériences réellement connues.</x:v>
      </x:c>
      <x:c r="E20" s="13" t="str">
        <x:v>Les absences, désaccords et refus de parler restent possibles, avec scènes alternatives.</x:v>
      </x:c>
      <x:c r="F20" s="13" t="str">
        <x:v>Conception, non implémenté</x:v>
      </x:c>
      <x:c r="G20" s="13" t="str">
        <x:v>Reconstitution documentée V4 — nouvelle rédaction V5</x:v>
      </x:c>
    </x:row>
    <x:row r="21" ht="57" customHeight="1">
      <x:c r="A21" s="14" t="str">
        <x:v>MAUS-16</x:v>
      </x:c>
      <x:c r="B21" s="14" t="str">
        <x:v>Sortir avec une question</x:v>
      </x:c>
      <x:c r="C21" s="14" t="str">
        <x:v>Fin de visite.</x:v>
      </x:c>
      <x:c r="D21" s="14" t="str">
        <x:v>Le joueur choisit une piste de recherche, une chronique ou une chasse future puis franchit réellement la sortie.</x:v>
      </x:c>
      <x:c r="E21" s="14" t="str">
        <x:v>La visite ouvre une intention ou un accès autorisé, jamais un rang commun ou un trophée inventé.</x:v>
      </x:c>
      <x:c r="F21" s="14" t="str">
        <x:v>Conception, non implémenté</x:v>
      </x:c>
      <x:c r="G21" s="14" t="str">
        <x:v>Reconstitution documentée V4 — nouvelle rédaction V5</x:v>
      </x:c>
    </x:row>
  </x:sheetData>
  <x:pageMargins left="0.7" right="0.7" top="0.75" bottom="0.75" header="0.3" footer="0.3"/>
  <x:tableParts count="1">
    <x:tablePart xmlns:r="http://schemas.openxmlformats.org/officeDocument/2006/relationships" r:id="Rb47901acb3d24c3b"/>
  </x:tableParts>
</x:worksheet>
</file>

<file path=xl/worksheets/sheet3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s>
  <x:sheetData>
    <x:row r="1">
      <x:c r="A1" s="2"/>
      <x:c r="B1" s="2"/>
      <x:c r="C1" s="2"/>
      <x:c r="D1" s="2"/>
      <x:c r="E1" s="2"/>
      <x:c r="F1" s="2"/>
    </x:row>
    <x:row r="2" ht="31" customHeight="1">
      <x:c r="A2" s="3" t="str">
        <x:v>V5 Transitions des voies</x:v>
      </x:c>
      <x:c r="B2" s="3"/>
      <x:c r="C2" s="3"/>
      <x:c r="D2" s="3"/>
      <x:c r="E2" s="3"/>
      <x:c r="F2" s="3"/>
    </x:row>
    <x:row r="3">
      <x:c r="A3" s="4"/>
      <x:c r="B3" s="4"/>
      <x:c r="C3" s="4"/>
      <x:c r="D3" s="4"/>
      <x:c r="E3" s="4"/>
      <x:c r="F3" s="4"/>
    </x:row>
    <x:row r="4">
      <x:c r="A4" s="2" t="str">
        <x:v>Histoire · 36 fiches · Lecture intégrale dans « Lire Histoire » ou le lecteur HTML.</x:v>
      </x:c>
      <x:c r="B4" s="2"/>
      <x:c r="C4" s="2"/>
      <x:c r="D4" s="2"/>
      <x:c r="E4" s="2"/>
      <x:c r="F4" s="2"/>
    </x:row>
    <x:row r="5" ht="48" customHeight="1">
      <x:c r="A5" s="10" t="str">
        <x:v>Identifiant</x:v>
      </x:c>
      <x:c r="B5" s="11" t="str">
        <x:v>Titre</x:v>
      </x:c>
      <x:c r="C5" s="11" t="str">
        <x:v>Voie</x:v>
      </x:c>
      <x:c r="D5" s="11" t="str">
        <x:v>Systeme</x:v>
      </x:c>
      <x:c r="E5" s="11" t="str">
        <x:v>État à l’entrée</x:v>
      </x:c>
      <x:c r="F5" s="11" t="str">
        <x:v>Scène en 2D</x:v>
      </x:c>
      <x:c r="G5" s="11" t="str">
        <x:v>Choix et effets</x:v>
      </x:c>
      <x:c r="H5" s="11" t="str">
        <x:v>Conséquence</x:v>
      </x:c>
      <x:c r="I5" s="11" t="str">
        <x:v>Échec et reprise</x:v>
      </x:c>
      <x:c r="J5" s="11" t="str">
        <x:v>État à la sortie</x:v>
      </x:c>
      <x:c r="K5" s="12" t="str">
        <x:v>Provenance</x:v>
      </x:c>
    </x:row>
    <x:row r="6" ht="132" customHeight="1">
      <x:c r="A6" s="13" t="str">
        <x:v>STORY5-TR-O1-01</x:v>
      </x:c>
      <x:c r="B6" s="13" t="str">
        <x:v>Une poignée à ma hauteur</x:v>
      </x:c>
      <x:c r="C6" s="13" t="str">
        <x:v>O1</x:v>
      </x:c>
      <x:c r="D6" s="13" t="str">
        <x:v>Maison</x:v>
      </x:c>
      <x:c r="E6" s="13" t="str">
        <x:v>Résidence réellement déverrouillée et active ; mission et respect locaux acquis ; transports effectués. Lire les missions de voie et les relations réellement résolues ; scène facultative, sans blocage de rang.</x:v>
      </x:c>
      <x:c r="F6" s="13" t="str">
        <x:v>Le joueur arrive avec une caisse dans sa résidence réellement déverrouillée. La poignée intérieure rappelle le seuil familial trop haut ; il peut la déplacer, tester le passage chargé puis installer un appui pour un visiteur plus petit. Dhera attend dehors si elle a accepté l’invitation, sans choisir l’aménagement à sa place.</x:v>
      </x:c>
      <x:c r="G6" s="13" t="str">
        <x:v>Conserver un rappel de l’ancienne maison ou créer une entrée entièrement personnelle change les commentaires et l’objet de mémoire.</x:v>
      </x:c>
      <x:c r="H6" s="13" t="str">
        <x:v>L’aménagement matérialise l’autonomie ; activeResidenceId reste inchangé et les autres maisons n’ajoutent aucun bonus.</x:v>
      </x:c>
      <x:c r="I6" s="13" t="str">
        <x:v>Une poignée mal placée bloque le test de charge et se corrige avant validation, sans perdre le droit de résidence.</x:v>
      </x:c>
      <x:c r="J6" s="13" t="str">
        <x:v>STORY5-TR-O1-01.resolved et success distincts ; mémoriser décisions locales, relations et emplacement des objets. Aucun changement de O1.endingId, des rangs communs ou d’une récompense de guerre déjà appliquée.</x:v>
      </x:c>
      <x:c r="K6" s="13" t="str">
        <x:v>Extension V5</x:v>
      </x:c>
    </x:row>
    <x:row r="7" ht="117" customHeight="1">
      <x:c r="A7" s="14" t="str">
        <x:v>STORY5-TR-O1-02</x:v>
      </x:c>
      <x:c r="B7" s="14" t="str">
        <x:v>La lame n’est pas ma victoire</x:v>
      </x:c>
      <x:c r="C7" s="14" t="str">
        <x:v>O1</x:v>
      </x:c>
      <x:c r="D7" s="14" t="str">
        <x:v>Trophée</x:v>
      </x:c>
      <x:c r="E7" s="14" t="str">
        <x:v>Atelier accessible ; objet réel, prêt autorisé ou relevé explicitement identifié ; propriété vérifiée. Lire les missions de voie et les relations réellement résolues ; scène facultative, sans blocage de rang.</x:v>
      </x:c>
      <x:c r="F7" s="14" t="str">
        <x:v>À l’atelier, la lame de Varek ne peut être présentée que si le joueur en a encore la garde. Il l’oriente, montre la trace de l’agression et choisit un support de preuve ou un compartiment privé. Si elle a été rendue, la scène utilise le relevé réellement conservé et explique l’absence.</x:v>
      </x:c>
      <x:c r="G7" s="14" t="str">
        <x:v>Exposer une preuve contextualisée ou garder l’histoire privée change les visites et le récit public.</x:v>
      </x:c>
      <x:c r="H7" s="14" t="str">
        <x:v>Le mini-jeu n’accorde aucun mérite de chasse pour l’arme d’un père hostile ; propriétaire et emplacement restent uniques.</x:v>
      </x:c>
      <x:c r="I7" s="14" t="str">
        <x:v>Un relevé insuffisant laisse une plaque limitée aux faits connus, pas une reconstitution présentée comme certaine.</x:v>
      </x:c>
      <x:c r="J7" s="14" t="str">
        <x:v>STORY5-TR-O1-02.resolved et success distincts ; mémoriser décisions locales, relations et emplacement des objets. Aucun changement de O1.endingId, des rangs communs ou d’une récompense de guerre déjà appliquée.</x:v>
      </x:c>
      <x:c r="K7" s="14" t="str">
        <x:v>Extension V5</x:v>
      </x:c>
    </x:row>
    <x:row r="8" ht="132" customHeight="1">
      <x:c r="A8" s="13" t="str">
        <x:v>STORY5-TR-O1-03</x:v>
      </x:c>
      <x:c r="B8" s="13" t="str">
        <x:v>L’ordre qui ressemble au sien</x:v>
      </x:c>
      <x:c r="C8" s="13" t="str">
        <x:v>O1</x:v>
      </x:c>
      <x:c r="D8" s="13" t="str">
        <x:v>Guerre de clan</x:v>
      </x:c>
      <x:c r="E8" s="13" t="str">
        <x:v>Participation facultative acceptée ; opération du module guerre existante ; résultats appliqués par sa transaction unique. Lire les missions de voie et les relations réellement résolues ; scène facultative, sans blocage de rang.</x:v>
      </x:c>
      <x:c r="F8" s="13" t="str">
        <x:v>Pendant une opération de clan acceptée, un commandant exige de poursuivre un ennemi alors qu’un équipier est coupé du retour. Le joueur descend dans le niveau, voit le passage bloqué et peut ouvrir une voie de secours ou transmettre une relève réelle avant la poursuite. Le souvenir de Varek colore le dialogue sans imposer le choix.</x:v>
      </x:c>
      <x:c r="G8" s="13" t="str">
        <x:v>Prendre le secours ou obtenir une couverture effective avant de poursuivre change les pertes, la relation et l’objectif tactique.</x:v>
      </x:c>
      <x:c r="H8" s="13" t="str">
        <x:v>L’opération de guerre écrit ses résultats une seule fois ; la scène ajoute la lecture personnelle d’O1.</x:v>
      </x:c>
      <x:c r="I8" s="13" t="str">
        <x:v>Une relève refusée reste absente : le joueur ne peut prétendre avoir protégé l’équipier par un simple ordre non exécuté.</x:v>
      </x:c>
      <x:c r="J8" s="13" t="str">
        <x:v>STORY5-TR-O1-03.resolved et success distincts ; mémoriser décisions locales, relations et emplacement des objets. Aucun changement de O1.endingId, des rangs communs ou d’une récompense de guerre déjà appliquée.</x:v>
      </x:c>
      <x:c r="K8" s="13" t="str">
        <x:v>Extension V5</x:v>
      </x:c>
    </x:row>
    <x:row r="9" ht="147" customHeight="1">
      <x:c r="A9" s="14" t="str">
        <x:v>STORY5-TR-O1-04</x:v>
      </x:c>
      <x:c r="B9" s="14" t="str">
        <x:v>L’instructeur d’une autre époque</x:v>
      </x:c>
      <x:c r="C9" s="14" t="str">
        <x:v>O1</x:v>
      </x:c>
      <x:c r="D9" s="14" t="str">
        <x:v>Passé</x:v>
      </x:c>
      <x:c r="E9" s="14" t="str">
        <x:v>Warp facultatif avec cinq conditions et retour engagé ; sinon variante actuelle explicitement non temporelle. Lire les missions de voie et les relations réellement résolues ; scène facultative, sans blocage de rang.</x:v>
      </x:c>
      <x:c r="F9" s="14" t="str">
        <x:v>Dans une branche ancienne du Homeworld, le joueur observe un instructeur exigeant qui corrige un élève sans le menacer. Il doit aider à tenir une plateforme d’exercice puis laisser l’élève essayer. Le contraste montre une autre pratique située, sans réécrire Varek ni déclarer une loi universelle. Sans Warp choisi, une démonstration actuelle différente remplit la fonction thématique.</x:v>
      </x:c>
      <x:c r="G9" s="14" t="str">
        <x:v>Aider discrètement ou se montrer pour expliquer son geste change la réaction de cette communauté.</x:v>
      </x:c>
      <x:c r="H9" s="14" t="str">
        <x:v>La branche conserve sa scène ; aucune enfance du joueur n’est réparée rétroactivement et le retour engagé reste garanti.</x:v>
      </x:c>
      <x:c r="I9" s="14" t="str">
        <x:v>Une alerte ferme le détour mais laisse le passage de retour ; la variante actuelle n’est jamais appelée voyage temporel.</x:v>
      </x:c>
      <x:c r="J9" s="14" t="str">
        <x:v>STORY5-TR-O1-04.resolved et success distincts ; mémoriser décisions locales, relations et emplacement des objets. Aucun changement de O1.endingId, des rangs communs ou d’une récompense de guerre déjà appliquée.</x:v>
      </x:c>
      <x:c r="K9" s="14" t="str">
        <x:v>Extension V5</x:v>
      </x:c>
    </x:row>
    <x:row r="10" ht="132" customHeight="1">
      <x:c r="A10" s="13" t="str">
        <x:v>STORY5-TR-O1-05</x:v>
      </x:c>
      <x:c r="B10" s="13" t="str">
        <x:v>Commander sans fermer les portes</x:v>
      </x:c>
      <x:c r="C10" s="13" t="str">
        <x:v>O1</x:v>
      </x:c>
      <x:c r="D10" s="13" t="str">
        <x:v>Navire de clan</x:v>
      </x:c>
      <x:c r="E10" s="13" t="str">
        <x:v>Elite commun acquis ; Veille Partagée réellement possédée et capacités ouvertes ; équipage et invitations réels. Lire les missions de voie et les relations réellement résolues ; scène facultative, sans blocage de rang.</x:v>
      </x:c>
      <x:c r="F10" s="13" t="str">
        <x:v>Dans la Veille Partagée réellement acquise, un jeune équipier souhaite quitter une mission après avoir vu ses risques. Le joueur le rejoint au râtelier, aide à ranger le matériel et choisit une réaffectation ou un remplacement volontaire. Les chambres et les postes indiquent le coût concret de cette absence.</x:v>
      </x:c>
      <x:c r="G10" s="13" t="str">
        <x:v>Reporter le départ ou partir avec une équipe réduite viable transforme l’opération collective.</x:v>
      </x:c>
      <x:c r="H10" s="13" t="str">
        <x:v>Le commandement d’O1 se distingue par ses actes ; capacités de 7, 13 ou 19 personnes et droits de départ sont respectés.</x:v>
      </x:c>
      <x:c r="I10" s="13" t="str">
        <x:v>Un équipage insuffisant bloque seulement cette opération, sans supprimer le navire ni recruter un remplaçant invisible.</x:v>
      </x:c>
      <x:c r="J10" s="13" t="str">
        <x:v>STORY5-TR-O1-05.resolved et success distincts ; mémoriser décisions locales, relations et emplacement des objets. Aucun changement de O1.endingId, des rangs communs ou d’une récompense de guerre déjà appliquée.</x:v>
      </x:c>
      <x:c r="K10" s="13" t="str">
        <x:v>Extension V5</x:v>
      </x:c>
    </x:row>
    <x:row r="11" ht="117" customHeight="1">
      <x:c r="A11" s="14" t="str">
        <x:v>STORY5-TR-O1-06</x:v>
      </x:c>
      <x:c r="B11" s="14" t="str">
        <x:v>Le jeune qui dit non</x:v>
      </x:c>
      <x:c r="C11" s="14" t="str">
        <x:v>O1</x:v>
      </x:c>
      <x:c r="D11" s="14" t="str">
        <x:v>Transmission</x:v>
      </x:c>
      <x:c r="E11" s="14" t="str">
        <x:v>Fin Oi verrouillée à Elite ; rang Elder ou Ancient commun selon la scène ; successeur volontaire et présent. Lire les missions de voie et les relations réellement résolues ; scène facultative, sans blocage de rang.</x:v>
      </x:c>
      <x:c r="F11" s="14" t="str">
        <x:v>Après la fin d’Elite verrouillée, un élève refuse un exercice rappelant une humiliation. Le joueur examine le dispositif avec lui, propose un autre appui et peut raconter ou garder privé son propre passé. Le lieu est celui de sa transmission réelle : maison, cour ou navire possédé.</x:v>
      </x:c>
      <x:c r="G11" s="14" t="str">
        <x:v>Changer l’exercice ou laisser l’élève observer avant de réessayer donne deux réponses pédagogiques.</x:v>
      </x:c>
      <x:c r="H11" s="14" t="str">
        <x:v>La fin O1 reste intacte ; une méthode est transmise sans exiger le pardon de Varek ou sa présence.</x:v>
      </x:c>
      <x:c r="I11" s="14" t="str">
        <x:v>Le refus de l’élève garde une activité alternative et ne devient pas un échec moral automatique du mentor.</x:v>
      </x:c>
      <x:c r="J11" s="14" t="str">
        <x:v>STORY5-TR-O1-06.resolved et success distincts ; mémoriser décisions locales, relations et emplacement des objets. Aucun changement de O1.endingId, des rangs communs ou d’une récompense de guerre déjà appliquée.</x:v>
      </x:c>
      <x:c r="K11" s="14" t="str">
        <x:v>Extension V5</x:v>
      </x:c>
    </x:row>
    <x:row r="12" ht="117" customHeight="1">
      <x:c r="A12" s="13" t="str">
        <x:v>STORY5-TR-O2-01</x:v>
      </x:c>
      <x:c r="B12" s="13" t="str">
        <x:v>Un mur pour plusieurs gestes</x:v>
      </x:c>
      <x:c r="C12" s="13" t="str">
        <x:v>O2</x:v>
      </x:c>
      <x:c r="D12" s="13" t="str">
        <x:v>Maison</x:v>
      </x:c>
      <x:c r="E12" s="13" t="str">
        <x:v>Résidence réellement déverrouillée et active ; mission et respect locaux acquis ; transports effectués. Lire les missions de voie et les relations réellement résolues ; scène facultative, sans blocage de rang.</x:v>
      </x:c>
      <x:c r="F12" s="13" t="str">
        <x:v>Dans sa résidence active, le joueur prépare un mur de mémoire. Il déplace les supports, vérifie les lignes de vue et place le masque ou sa reproduction autorisée avec les traces de piste, de combat et de secours. La circulation permet de comprendre la chronologie en marchant.</x:v>
      </x:c>
      <x:c r="G12" s="13" t="str">
        <x:v>Créer une ligne chronologique ou trois stations reliées change la manière dont les visiteurs découvrent les contributions.</x:v>
      </x:c>
      <x:c r="H12" s="13" t="str">
        <x:v>La maison porte une histoire plus complète ; le mérite final de l’ancêtre reste clairement nommé.</x:v>
      </x:c>
      <x:c r="I12" s="13" t="str">
        <x:v>Un objet prêté absent laisse une station de relevé identifiée, sans original recréé pour remplir le mur.</x:v>
      </x:c>
      <x:c r="J12" s="13" t="str">
        <x:v>STORY5-TR-O2-01.resolved et success distincts ; mémoriser décisions locales, relations et emplacement des objets. Aucun changement de O2.endingId, des rangs communs ou d’une récompense de guerre déjà appliquée.</x:v>
      </x:c>
      <x:c r="K12" s="13" t="str">
        <x:v>Extension V5</x:v>
      </x:c>
    </x:row>
    <x:row r="13" ht="117" customHeight="1">
      <x:c r="A13" s="14" t="str">
        <x:v>STORY5-TR-O2-02</x:v>
      </x:c>
      <x:c r="B13" s="14" t="str">
        <x:v>Une marque, deux témoins</x:v>
      </x:c>
      <x:c r="C13" s="14" t="str">
        <x:v>O2</x:v>
      </x:c>
      <x:c r="D13" s="14" t="str">
        <x:v>Trophée</x:v>
      </x:c>
      <x:c r="E13" s="14" t="str">
        <x:v>Atelier accessible ; objet réel, prêt autorisé ou relevé explicitement identifié ; propriété vérifiée. Lire les missions de voie et les relations réellement résolues ; scène facultative, sans blocage de rang.</x:v>
      </x:c>
      <x:c r="F13" s="14" t="str">
        <x:v>Le joueur reçoit deux commentaires différents sur une marque du crâne partagé. Au banc des traces, il règle la lampe, tourne le berceau et compare les angles décrits par les témoins. Une marque peut confirmer le coup final tandis qu’une autre témoigne de l’extraction ; les hypothèses restent séparées.</x:v>
      </x:c>
      <x:c r="G13" s="14" t="str">
        <x:v>Conserver les deux lectures compatibles ou demander une comparaison supplémentaire change la précision de la plaque.</x:v>
      </x:c>
      <x:c r="H13" s="14" t="str">
        <x:v>Qualité, authenticité et reconnaissance évoluent séparément ; aucun succès ancestral n’est annulé par une aide retrouvée.</x:v>
      </x:c>
      <x:c r="I13" s="14" t="str">
        <x:v>Une face encore non observée maintient l’étape ouverte et laisse les autres observations validées.</x:v>
      </x:c>
      <x:c r="J13" s="14" t="str">
        <x:v>STORY5-TR-O2-02.resolved et success distincts ; mémoriser décisions locales, relations et emplacement des objets. Aucun changement de O2.endingId, des rangs communs ou d’une récompense de guerre déjà appliquée.</x:v>
      </x:c>
      <x:c r="K13" s="14" t="str">
        <x:v>Extension V5</x:v>
      </x:c>
    </x:row>
    <x:row r="14" ht="117" customHeight="1">
      <x:c r="A14" s="13" t="str">
        <x:v>STORY5-TR-O2-03</x:v>
      </x:c>
      <x:c r="B14" s="13" t="str">
        <x:v>La bannière oublie le pisteur</x:v>
      </x:c>
      <x:c r="C14" s="13" t="str">
        <x:v>O2</x:v>
      </x:c>
      <x:c r="D14" s="13" t="str">
        <x:v>Guerre de clan</x:v>
      </x:c>
      <x:c r="E14" s="13" t="str">
        <x:v>Participation facultative acceptée ; opération du module guerre existante ; résultats appliqués par sa transaction unique. Lire les missions de voie et les relations réellement résolues ; scène facultative, sans blocage de rang.</x:v>
      </x:c>
      <x:c r="F14" s="13" t="str">
        <x:v>Après une bataille de clan acceptée, une bannière célèbre seulement l’équipe qui a pris la zone. Le joueur traverse le terrain, suit le passage ouvert par les éclaireurs et retrouve un vétéran qui a tenu le ravitaillement. Les contributions sont documentées par l’opération partagée.</x:v>
      </x:c>
      <x:c r="G14" s="13" t="str">
        <x:v>Ajouter une scène de reconnaissance distincte ou présenter une chronologie de bataille change le souvenir collectif.</x:v>
      </x:c>
      <x:c r="H14" s="13" t="str">
        <x:v>Les récompenses territoriales restent celles du module guerre ; la transition corrige le récit sans les tripler.</x:v>
      </x:c>
      <x:c r="I14" s="13" t="str">
        <x:v>Une contribution incertaine reste citée comme témoignage à vérifier, sans bonus de vétéran inventé.</x:v>
      </x:c>
      <x:c r="J14" s="13" t="str">
        <x:v>STORY5-TR-O2-03.resolved et success distincts ; mémoriser décisions locales, relations et emplacement des objets. Aucun changement de O2.endingId, des rangs communs ou d’une récompense de guerre déjà appliquée.</x:v>
      </x:c>
      <x:c r="K14" s="13" t="str">
        <x:v>Extension V5</x:v>
      </x:c>
    </x:row>
    <x:row r="15" ht="132" customHeight="1">
      <x:c r="A15" s="14" t="str">
        <x:v>STORY5-TR-O2-04</x:v>
      </x:c>
      <x:c r="B15" s="14" t="str">
        <x:v>Une copie n’est pas mon ancêtre</x:v>
      </x:c>
      <x:c r="C15" s="14" t="str">
        <x:v>O2</x:v>
      </x:c>
      <x:c r="D15" s="14" t="str">
        <x:v>Passé</x:v>
      </x:c>
      <x:c r="E15" s="14" t="str">
        <x:v>Warp facultatif avec cinq conditions et retour engagé ; sinon variante actuelle explicitement non temporelle. Lire les missions de voie et les relations réellement résolues ; scène facultative, sans blocage de rang.</x:v>
      </x:c>
      <x:c r="F15" s="14" t="str">
        <x:v>Dans une branche historique, le joueur rencontre une chasse collective dont les rôles rappellent son enquête familiale. Il observe une ouverture, soutient éventuellement un porteur et voit un autre chasseur accomplir le geste final. Cette scène ne prétend pas révéler directement les pensées de son ancêtre ; sans Warp, un exercice actuel est proposé.</x:v>
      </x:c>
      <x:c r="G15" s="14" t="str">
        <x:v>Observer sans intervenir ou aider une phase précise change la contribution du joueur dans cette branche.</x:v>
      </x:c>
      <x:c r="H15" s="14" t="str">
        <x:v>Le parallèle enrichit O2 sans remplacer les preuves de la chasse ancestrale ni importer les chasseurs du passé.</x:v>
      </x:c>
      <x:c r="I15" s="14" t="str">
        <x:v>Un retour anticipé conserve les observations partielles, clairement distinguées d’une preuve sur la lignée familiale.</x:v>
      </x:c>
      <x:c r="J15" s="14" t="str">
        <x:v>STORY5-TR-O2-04.resolved et success distincts ; mémoriser décisions locales, relations et emplacement des objets. Aucun changement de O2.endingId, des rangs communs ou d’une récompense de guerre déjà appliquée.</x:v>
      </x:c>
      <x:c r="K15" s="14" t="str">
        <x:v>Extension V5</x:v>
      </x:c>
    </x:row>
    <x:row r="16" ht="117" customHeight="1">
      <x:c r="A16" s="13" t="str">
        <x:v>STORY5-TR-O2-05</x:v>
      </x:c>
      <x:c r="B16" s="13" t="str">
        <x:v>La salle des récits de l’équipage</x:v>
      </x:c>
      <x:c r="C16" s="13" t="str">
        <x:v>O2</x:v>
      </x:c>
      <x:c r="D16" s="13" t="str">
        <x:v>Navire de clan</x:v>
      </x:c>
      <x:c r="E16" s="13" t="str">
        <x:v>Elite commun acquis ; Veille Partagée réellement possédée et capacités ouvertes ; équipage et invitations réels. Lire les missions de voie et les relations réellement résolues ; scène facultative, sans blocage de rang.</x:v>
      </x:c>
      <x:c r="F16" s="13" t="str">
        <x:v>À bord de la Veille Partagée possédée, des membres veulent exposer leurs premières chasses. Le joueur installe des supports adaptés, vérifie la garde des objets et laisse chacun expliquer son rôle. Un trophée collectif ne devient pas automatiquement sa propriété de responsable du navire.</x:v>
      </x:c>
      <x:c r="G16" s="13" t="str">
        <x:v>Préparer une galerie commune ou des dépôts individuels reliés change les visites et les droits de retrait.</x:v>
      </x:c>
      <x:c r="H16" s="13" t="str">
        <x:v>Les personnes présentes et les objets réellement confiés remplissent la salle, dans la capacité ouverte du navire.</x:v>
      </x:c>
      <x:c r="I16" s="13" t="str">
        <x:v>Un membre peut retirer sa pièce selon l’accord ; le support vide raconte son départ sans recréer l’objet.</x:v>
      </x:c>
      <x:c r="J16" s="13" t="str">
        <x:v>STORY5-TR-O2-05.resolved et success distincts ; mémoriser décisions locales, relations et emplacement des objets. Aucun changement de O2.endingId, des rangs communs ou d’une récompense de guerre déjà appliquée.</x:v>
      </x:c>
      <x:c r="K16" s="13" t="str">
        <x:v>Extension V5</x:v>
      </x:c>
    </x:row>
    <x:row r="17" ht="117" customHeight="1">
      <x:c r="A17" s="14" t="str">
        <x:v>STORY5-TR-O2-06</x:v>
      </x:c>
      <x:c r="B17" s="14" t="str">
        <x:v>L’élève trouve une autre voix</x:v>
      </x:c>
      <x:c r="C17" s="14" t="str">
        <x:v>O2</x:v>
      </x:c>
      <x:c r="D17" s="14" t="str">
        <x:v>Transmission</x:v>
      </x:c>
      <x:c r="E17" s="14" t="str">
        <x:v>Fin Oi verrouillée à Elite ; rang Elder ou Ancient commun selon la scène ; successeur volontaire et présent. Lire les missions de voie et les relations réellement résolues ; scène facultative, sans blocage de rang.</x:v>
      </x:c>
      <x:c r="F17" s="14" t="str">
        <x:v>Après la fin d’Elite, un élève révèle une contribution oubliée dans une chasse récente du joueur. Celui-ci observe les traces avec lui, reconnaît le geste manquant et modifie une plaque si les faits le justifient. La méthode s’applique désormais à sa propre génération.</x:v>
      </x:c>
      <x:c r="G17" s="14" t="str">
        <x:v>Corriger publiquement ou présenter d’abord les traces aux partenaires change l’ordre de reconnaissance.</x:v>
      </x:c>
      <x:c r="H17" s="14" t="str">
        <x:v>La fin O2 est conservée et la transmission prouve que l’enquête n’était pas réservée à l’ancêtre.</x:v>
      </x:c>
      <x:c r="I17" s="14" t="str">
        <x:v>Une hypothèse non confirmée reste ouverte ; l’élève n’est ni puni pour avoir questionné ni automatiquement déclaré juste.</x:v>
      </x:c>
      <x:c r="J17" s="14" t="str">
        <x:v>STORY5-TR-O2-06.resolved et success distincts ; mémoriser décisions locales, relations et emplacement des objets. Aucun changement de O2.endingId, des rangs communs ou d’une récompense de guerre déjà appliquée.</x:v>
      </x:c>
      <x:c r="K17" s="14" t="str">
        <x:v>Extension V5</x:v>
      </x:c>
    </x:row>
    <x:row r="18" ht="102" customHeight="1">
      <x:c r="A18" s="13" t="str">
        <x:v>STORY5-TR-O3-01</x:v>
      </x:c>
      <x:c r="B18" s="13" t="str">
        <x:v>La pièce que personne ne doit remplir</x:v>
      </x:c>
      <x:c r="C18" s="13" t="str">
        <x:v>O3</x:v>
      </x:c>
      <x:c r="D18" s="13" t="str">
        <x:v>Maison</x:v>
      </x:c>
      <x:c r="E18" s="13" t="str">
        <x:v>Résidence réellement déverrouillée et active ; mission et respect locaux acquis ; transports effectués. Lire les missions de voie et les relations réellement résolues ; scène facultative, sans blocage de rang.</x:v>
      </x:c>
      <x:c r="F18" s="13" t="str">
        <x:v>Dans la résidence active, le joueur déballe les objets réellement sauvés. Une étagère peut garder un vide pour une perte ou accueillir un objet nouveau de sa vie actuelle. Tava, si invitée, propose une aide d’installation mais ne décide pas à la place du joueur.</x:v>
      </x:c>
      <x:c r="G18" s="13" t="str">
        <x:v>Conserver un espace de mémoire ou lui donner un nouvel usage change les scènes domestiques sans effacer le deuil.</x:v>
      </x:c>
      <x:c r="H18" s="13" t="str">
        <x:v>La maison devient un lieu habité ; les survivants n’y emménagent que s’ils le choisissent et si la capacité existe.</x:v>
      </x:c>
      <x:c r="I18" s="13" t="str">
        <x:v>Un objet encore en dépôt reste à son lieu réel ; son emplacement domestique peut attendre le transport.</x:v>
      </x:c>
      <x:c r="J18" s="13" t="str">
        <x:v>STORY5-TR-O3-01.resolved et success distincts ; mémoriser décisions locales, relations et emplacement des objets. Aucun changement de O3.endingId, des rangs communs ou d’une récompense de guerre déjà appliquée.</x:v>
      </x:c>
      <x:c r="K18" s="13" t="str">
        <x:v>Extension V5</x:v>
      </x:c>
    </x:row>
    <x:row r="19" ht="102" customHeight="1">
      <x:c r="A19" s="14" t="str">
        <x:v>STORY5-TR-O3-02</x:v>
      </x:c>
      <x:c r="B19" s="14" t="str">
        <x:v>Le fragment et la nouvelle chasse</x:v>
      </x:c>
      <x:c r="C19" s="14" t="str">
        <x:v>O3</x:v>
      </x:c>
      <x:c r="D19" s="14" t="str">
        <x:v>Trophée</x:v>
      </x:c>
      <x:c r="E19" s="14" t="str">
        <x:v>Atelier accessible ; objet réel, prêt autorisé ou relevé explicitement identifié ; propriété vérifiée. Lire les missions de voie et les relations réellement résolues ; scène facultative, sans blocage de rang.</x:v>
      </x:c>
      <x:c r="F19" s="14" t="str">
        <x:v>À l’atelier, le joueur place un fragment ancien près d’un trophée actuel, avec deux berceaux distincts. Il observe les traces, choisit des supports et construit une présentation qui montre perte et vie nouvelle sans prétendre que l’une compense l’autre.</x:v>
      </x:c>
      <x:c r="G19" s="14" t="str">
        <x:v>Relier les objets par un récit personnel ou les exposer séparément change l’interprétation des visiteurs.</x:v>
      </x:c>
      <x:c r="H19" s="14" t="str">
        <x:v>Chaque pièce garde sa provenance et sa valeur propre ; aucune chasse actuelle ne ressuscite une personne perdue.</x:v>
      </x:c>
      <x:c r="I19" s="14" t="str">
        <x:v>Une pièce fragile peut rester en réserve avec relevé visible ; l’absence d’original ne bloque pas toute l’exposition.</x:v>
      </x:c>
      <x:c r="J19" s="14" t="str">
        <x:v>STORY5-TR-O3-02.resolved et success distincts ; mémoriser décisions locales, relations et emplacement des objets. Aucun changement de O3.endingId, des rangs communs ou d’une récompense de guerre déjà appliquée.</x:v>
      </x:c>
      <x:c r="K19" s="14" t="str">
        <x:v>Extension V5</x:v>
      </x:c>
    </x:row>
    <x:row r="20" ht="102" customHeight="1">
      <x:c r="A20" s="13" t="str">
        <x:v>STORY5-TR-O3-03</x:v>
      </x:c>
      <x:c r="B20" s="13" t="str">
        <x:v>Une zone gagnée, un foyer déplacé</x:v>
      </x:c>
      <x:c r="C20" s="13" t="str">
        <x:v>O3</x:v>
      </x:c>
      <x:c r="D20" s="13" t="str">
        <x:v>Guerre de clan</x:v>
      </x:c>
      <x:c r="E20" s="13" t="str">
        <x:v>Participation facultative acceptée ; opération du module guerre existante ; résultats appliqués par sa transaction unique. Lire les missions de voie et les relations réellement résolues ; scène facultative, sans blocage de rang.</x:v>
      </x:c>
      <x:c r="F20" s="13" t="str">
        <x:v>Une opération de conquête acceptée a ouvert un passage mais déplacé une halte. Le joueur visite la zone, aide à transporter les biens et rencontre des habitants qui souhaitent des solutions différentes. La carte militaire ne suffit pas à décrire leur retour.</x:v>
      </x:c>
      <x:c r="G20" s="13" t="str">
        <x:v>Réparer l’ancien accès viable ou soutenir une nouvelle halte volontaire change la conséquence civile locale.</x:v>
      </x:c>
      <x:c r="H20" s="13" t="str">
        <x:v>L’opération garde sa propriété territoriale réelle ; cette transition ajoute lieux, relations et tâches sans double récompense.</x:v>
      </x:c>
      <x:c r="I20" s="13" t="str">
        <x:v>Un terrain encore instable reste impropre à l’habitation même si la zone appartient au clan allié.</x:v>
      </x:c>
      <x:c r="J20" s="13" t="str">
        <x:v>STORY5-TR-O3-03.resolved et success distincts ; mémoriser décisions locales, relations et emplacement des objets. Aucun changement de O3.endingId, des rangs communs ou d’une récompense de guerre déjà appliquée.</x:v>
      </x:c>
      <x:c r="K20" s="13" t="str">
        <x:v>Extension V5</x:v>
      </x:c>
    </x:row>
    <x:row r="21" ht="132" customHeight="1">
      <x:c r="A21" s="14" t="str">
        <x:v>STORY5-TR-O3-04</x:v>
      </x:c>
      <x:c r="B21" s="14" t="str">
        <x:v>Le village avant une autre crue</x:v>
      </x:c>
      <x:c r="C21" s="14" t="str">
        <x:v>O3</x:v>
      </x:c>
      <x:c r="D21" s="14" t="str">
        <x:v>Passé</x:v>
      </x:c>
      <x:c r="E21" s="14" t="str">
        <x:v>Warp facultatif avec cinq conditions et retour engagé ; sinon variante actuelle explicitement non temporelle. Lire les missions de voie et les relations réellement résolues ; scène facultative, sans blocage de rang.</x:v>
      </x:c>
      <x:c r="F21" s="14" t="str">
        <x:v>Une branche historique montre une communauté originale préparant une crue naturelle. Le joueur observe les repères, aide à déplacer des charges ou suit une proie vers un gué. Ce ne sont pas ses proches disparus et ce voyage ne permet pas d’annuler sa catastrophe. Sans Warp, la scène devient exercice de prévention dans une communauté actuelle.</x:v>
      </x:c>
      <x:c r="G21" s="14" t="str">
        <x:v>Aider à une évacuation bornée ou transmettre seulement un passage observé change les conséquences de cette branche.</x:v>
      </x:c>
      <x:c r="H21" s="14" t="str">
        <x:v>La perte d’origine demeure ; l’expérience devient une capacité d’action présente et le retour reste réservé.</x:v>
      </x:c>
      <x:c r="I21" s="14" t="str">
        <x:v>Un détour fermé laisse une autre sortie temporelle ; aucun habitant n’est importé pour remplacer un disparu.</x:v>
      </x:c>
      <x:c r="J21" s="14" t="str">
        <x:v>STORY5-TR-O3-04.resolved et success distincts ; mémoriser décisions locales, relations et emplacement des objets. Aucun changement de O3.endingId, des rangs communs ou d’une récompense de guerre déjà appliquée.</x:v>
      </x:c>
      <x:c r="K21" s="14" t="str">
        <x:v>Extension V5</x:v>
      </x:c>
    </x:row>
    <x:row r="22" ht="117" customHeight="1">
      <x:c r="A22" s="13" t="str">
        <x:v>STORY5-TR-O3-05</x:v>
      </x:c>
      <x:c r="B22" s="13" t="str">
        <x:v>Un navire n’est pas une communauté forcée</x:v>
      </x:c>
      <x:c r="C22" s="13" t="str">
        <x:v>O3</x:v>
      </x:c>
      <x:c r="D22" s="13" t="str">
        <x:v>Navire de clan</x:v>
      </x:c>
      <x:c r="E22" s="13" t="str">
        <x:v>Elite commun acquis ; Veille Partagée réellement possédée et capacités ouvertes ; équipage et invitations réels. Lire les missions de voie et les relations réellement résolues ; scène facultative, sans blocage de rang.</x:v>
      </x:c>
      <x:c r="F22" s="13" t="str">
        <x:v>Dans le navire de clan possédé, des survivants invités visitent les ponts. Le joueur montre chambres, ateliers et sorties, puis chacun choisit une halte, une contribution ponctuelle ou un refus. Une activité de préparation leur permet d’évaluer concrètement la vie à bord.</x:v>
      </x:c>
      <x:c r="G22" s="13" t="str">
        <x:v>Garder des chambres de passage ou affecter des places à des volontaires change l’équipage réel.</x:v>
      </x:c>
      <x:c r="H22" s="13" t="str">
        <x:v>Les 6, 12 ou 18 places autres que le joueur ne se remplissent pas automatiquement avec les survivants d’O3.</x:v>
      </x:c>
      <x:c r="I22" s="13" t="str">
        <x:v>Un refus conserve la relation et les autres foyers ; il n’est pas traité comme une mission ratée à recommencer jusqu’au consentement.</x:v>
      </x:c>
      <x:c r="J22" s="13" t="str">
        <x:v>STORY5-TR-O3-05.resolved et success distincts ; mémoriser décisions locales, relations et emplacement des objets. Aucun changement de O3.endingId, des rangs communs ou d’une récompense de guerre déjà appliquée.</x:v>
      </x:c>
      <x:c r="K22" s="13" t="str">
        <x:v>Extension V5</x:v>
      </x:c>
    </x:row>
    <x:row r="23" ht="117" customHeight="1">
      <x:c r="A23" s="14" t="str">
        <x:v>STORY5-TR-O3-06</x:v>
      </x:c>
      <x:c r="B23" s="14" t="str">
        <x:v>La route du nouveau gardien</x:v>
      </x:c>
      <x:c r="C23" s="14" t="str">
        <x:v>O3</x:v>
      </x:c>
      <x:c r="D23" s="14" t="str">
        <x:v>Transmission</x:v>
      </x:c>
      <x:c r="E23" s="14" t="str">
        <x:v>Fin Oi verrouillée à Elite ; rang Elder ou Ancient commun selon la scène ; successeur volontaire et présent. Lire les missions de voie et les relations réellement résolues ; scène facultative, sans blocage de rang.</x:v>
      </x:c>
      <x:c r="F23" s="14" t="str">
        <x:v>Après la fin d’Elite, un volontaire reprend une halte, un atelier ou une archive selon l’issue choisie. Le joueur l’accompagne sur un trajet de visite, lui montre un défaut de passage puis le laisse décider de sa réparation. Les autres survivants continuent leurs routes.</x:v>
      </x:c>
      <x:c r="G23" s="14" t="str">
        <x:v>Transmettre une méthode ou un objet réellement confié choisit ce que le successeur reçoit.</x:v>
      </x:c>
      <x:c r="H23" s="14" t="str">
        <x:v>La fin O3 reste verrouillée et le réseau peut fonctionner sans dépendre de chaque retour du joueur.</x:v>
      </x:c>
      <x:c r="I23" s="14" t="str">
        <x:v>Une erreur de trajet ouvre une correction sur le terrain, sans retirer définitivement la responsabilité au volontaire.</x:v>
      </x:c>
      <x:c r="J23" s="14" t="str">
        <x:v>STORY5-TR-O3-06.resolved et success distincts ; mémoriser décisions locales, relations et emplacement des objets. Aucun changement de O3.endingId, des rangs communs ou d’une récompense de guerre déjà appliquée.</x:v>
      </x:c>
      <x:c r="K23" s="14" t="str">
        <x:v>Extension V5</x:v>
      </x:c>
    </x:row>
    <x:row r="24" ht="117" customHeight="1">
      <x:c r="A24" s="13" t="str">
        <x:v>STORY5-TR-O4-01</x:v>
      </x:c>
      <x:c r="B24" s="13" t="str">
        <x:v>Le nom au seuil habité</x:v>
      </x:c>
      <x:c r="C24" s="13" t="str">
        <x:v>O4</x:v>
      </x:c>
      <x:c r="D24" s="13" t="str">
        <x:v>Maison</x:v>
      </x:c>
      <x:c r="E24" s="13" t="str">
        <x:v>Résidence réellement déverrouillée et active ; mission et respect locaux acquis ; transports effectués. Lire les missions de voie et les relations réellement résolues ; scène facultative, sans blocage de rang.</x:v>
      </x:c>
      <x:c r="F24" s="13" t="str">
        <x:v>Dans la résidence réellement obtenue, le joueur prépare sa plaque d’entrée. Des voisins connaissent des versions différentes de son histoire. Il fixe un support, choisit les informations qu’il veut rendre publiques et répond à une question pendant une tâche domestique concrète.</x:v>
      </x:c>
      <x:c r="G24" s="13" t="str">
        <x:v>Garder le nom accompagné de contexte ou employer le signe provisoire choisi dans la voie change les salutations.</x:v>
      </x:c>
      <x:c r="H24" s="13" t="str">
        <x:v>Le logement dépend du respect et de sa mission propre ; l’origine n’impose ni expulsion automatique ni absolution.</x:v>
      </x:c>
      <x:c r="I24" s="13" t="str">
        <x:v>Une inscription provisoire peut être corrigée ; le futur choix exclusif de fin reste ouvert tant qu’O4-M29 n’est pas confirmé.</x:v>
      </x:c>
      <x:c r="J24" s="13" t="str">
        <x:v>STORY5-TR-O4-01.resolved et success distincts ; mémoriser décisions locales, relations et emplacement des objets. Aucun changement de O4.endingId, des rangs communs ou d’une récompense de guerre déjà appliquée.</x:v>
      </x:c>
      <x:c r="K24" s="13" t="str">
        <x:v>Extension V5</x:v>
      </x:c>
    </x:row>
    <x:row r="25" ht="102" customHeight="1">
      <x:c r="A25" s="14" t="str">
        <x:v>STORY5-TR-O4-02</x:v>
      </x:c>
      <x:c r="B25" s="14" t="str">
        <x:v>Le trophée qui ne célèbre pas</x:v>
      </x:c>
      <x:c r="C25" s="14" t="str">
        <x:v>O4</x:v>
      </x:c>
      <x:c r="D25" s="14" t="str">
        <x:v>Trophée</x:v>
      </x:c>
      <x:c r="E25" s="14" t="str">
        <x:v>Atelier accessible ; objet réel, prêt autorisé ou relevé explicitement identifié ; propriété vérifiée. Lire les missions de voie et les relations réellement résolues ; scène facultative, sans blocage de rang.</x:v>
      </x:c>
      <x:c r="F25" s="14" t="str">
        <x:v>Le joueur inspecte l’arme fautive de l’ancêtre sur un banc distinct de sa propre prise de chasse. Il choisit lumière, support et plaque pour expliquer la différence. La préparation du meuble ne rend pas honorable ce qui ne l’était pas.</x:v>
      </x:c>
      <x:c r="G25" s="14" t="str">
        <x:v>Déposer l’arme aux archives ou l’exposer avec la faute explicitée change les interactions de galerie.</x:v>
      </x:c>
      <x:c r="H25" s="14" t="str">
        <x:v>La qualité du support et la vérité du récit restent distinctes du mérite ; propriétaire et garde sont conservés.</x:v>
      </x:c>
      <x:c r="I25" s="14" t="str">
        <x:v>Une preuve manquante limite la formulation, sans inventer une innocence ou une culpabilité supplémentaire.</x:v>
      </x:c>
      <x:c r="J25" s="14" t="str">
        <x:v>STORY5-TR-O4-02.resolved et success distincts ; mémoriser décisions locales, relations et emplacement des objets. Aucun changement de O4.endingId, des rangs communs ou d’une récompense de guerre déjà appliquée.</x:v>
      </x:c>
      <x:c r="K25" s="14" t="str">
        <x:v>Extension V5</x:v>
      </x:c>
    </x:row>
    <x:row r="26" ht="117" customHeight="1">
      <x:c r="A26" s="13" t="str">
        <x:v>STORY5-TR-O4-03</x:v>
      </x:c>
      <x:c r="B26" s="13" t="str">
        <x:v>L’ordre après la reddition</x:v>
      </x:c>
      <x:c r="C26" s="13" t="str">
        <x:v>O4</x:v>
      </x:c>
      <x:c r="D26" s="13" t="str">
        <x:v>Guerre de clan</x:v>
      </x:c>
      <x:c r="E26" s="13" t="str">
        <x:v>Participation facultative acceptée ; opération du module guerre existante ; résultats appliqués par sa transaction unique. Lire les missions de voie et les relations réellement résolues ; scène facultative, sans blocage de rang.</x:v>
      </x:c>
      <x:c r="F26" s="13" t="str">
        <x:v>Dans une opération de clan acceptée, un adversaire dépose réellement son arme après une confrontation. Un allié veut continuer l’attaque. Le joueur peut se placer entre les deux, ouvrir une route d’escorte ou appeler une relève présente, en observant les gestes de chacun.</x:v>
      </x:c>
      <x:c r="G26" s="13" t="str">
        <x:v>Protéger la reddition ou signaler l’incident à une autorité située change relations et déroulement du retour.</x:v>
      </x:c>
      <x:c r="H26" s="13" t="str">
        <x:v>Le choix concerne des actes actuels et nourrit O4 sans reproduire automatiquement la faute de l’ancêtre.</x:v>
      </x:c>
      <x:c r="I26" s="13" t="str">
        <x:v>Une feinte doit être montrée par une action réelle ; elle n’est pas supposée pour justifier toute attaque contre une personne neutralisée.</x:v>
      </x:c>
      <x:c r="J26" s="13" t="str">
        <x:v>STORY5-TR-O4-03.resolved et success distincts ; mémoriser décisions locales, relations et emplacement des objets. Aucun changement de O4.endingId, des rangs communs ou d’une récompense de guerre déjà appliquée.</x:v>
      </x:c>
      <x:c r="K26" s="13" t="str">
        <x:v>Extension V5</x:v>
      </x:c>
    </x:row>
    <x:row r="27" ht="132" customHeight="1">
      <x:c r="A27" s="14" t="str">
        <x:v>STORY5-TR-O4-04</x:v>
      </x:c>
      <x:c r="B27" s="14" t="str">
        <x:v>Le passé ne m’absout pas</x:v>
      </x:c>
      <x:c r="C27" s="14" t="str">
        <x:v>O4</x:v>
      </x:c>
      <x:c r="D27" s="14" t="str">
        <x:v>Passé</x:v>
      </x:c>
      <x:c r="E27" s="14" t="str">
        <x:v>Warp facultatif avec cinq conditions et retour engagé ; sinon variante actuelle explicitement non temporelle. Lire les missions de voie et les relations réellement résolues ; scène facultative, sans blocage de rang.</x:v>
      </x:c>
      <x:c r="F27" s="14" t="str">
        <x:v>Dans une branche historique originale, le joueur rencontre un conflit où un vainqueur raconte une version incomplète. Il observe les traces, examine une arme et peut demander une démonstration. Les faits de cette branche ne changent pas le dossier de son ancêtre ; sans Warp, une affaire actuelle remplit la même fonction d’exercice.</x:v>
      </x:c>
      <x:c r="G27" s="14" t="str">
        <x:v>Conserver l’incertitude ou confronter les versions avec leurs preuves change la résolution locale.</x:v>
      </x:c>
      <x:c r="H27" s="14" t="str">
        <x:v>Le voyage enseigne une méthode et ne procure aucune preuve magique d’innocence familiale.</x:v>
      </x:c>
      <x:c r="I27" s="14" t="str">
        <x:v>Un retour anticipé garde l’enquête partielle, sans fermer le dossier principal par analogie.</x:v>
      </x:c>
      <x:c r="J27" s="14" t="str">
        <x:v>STORY5-TR-O4-04.resolved et success distincts ; mémoriser décisions locales, relations et emplacement des objets. Aucun changement de O4.endingId, des rangs communs ou d’une récompense de guerre déjà appliquée.</x:v>
      </x:c>
      <x:c r="K27" s="14" t="str">
        <x:v>Extension V5</x:v>
      </x:c>
    </x:row>
    <x:row r="28" ht="117" customHeight="1">
      <x:c r="A28" s="13" t="str">
        <x:v>STORY5-TR-O4-05</x:v>
      </x:c>
      <x:c r="B28" s="13" t="str">
        <x:v>Le responsable rend des comptes</x:v>
      </x:c>
      <x:c r="C28" s="13" t="str">
        <x:v>O4</x:v>
      </x:c>
      <x:c r="D28" s="13" t="str">
        <x:v>Navire de clan</x:v>
      </x:c>
      <x:c r="E28" s="13" t="str">
        <x:v>Elite commun acquis ; Veille Partagée réellement possédée et capacités ouvertes ; équipage et invitations réels. Lire les missions de voie et les relations réellement résolues ; scène facultative, sans blocage de rang.</x:v>
      </x:c>
      <x:c r="F28" s="13" t="str">
        <x:v>À bord du navire de clan réellement acquis, une décision du joueur a endommagé un passage ou retardé une équipe. Il rejoint l’atelier, aide à réparer et compare le trajet prévu aux faits. Les membres peuvent contester un ordre sans perdre automatiquement leur chambre.</x:v>
      </x:c>
      <x:c r="G28" s="13" t="str">
        <x:v>Reconnaître la responsabilité précise ou demander une analyse commune fondée sur les traces change la confiance.</x:v>
      </x:c>
      <x:c r="H28" s="13" t="str">
        <x:v>Le rôle de commandement reste distinct du rang ; les pertes matérielles sont traitées concrètement.</x:v>
      </x:c>
      <x:c r="I28" s="13" t="str">
        <x:v>Une réparation partielle garde la zone limitée et ne remplit pas instantanément la confiance de tout l’équipage.</x:v>
      </x:c>
      <x:c r="J28" s="13" t="str">
        <x:v>STORY5-TR-O4-05.resolved et success distincts ; mémoriser décisions locales, relations et emplacement des objets. Aucun changement de O4.endingId, des rangs communs ou d’une récompense de guerre déjà appliquée.</x:v>
      </x:c>
      <x:c r="K28" s="13" t="str">
        <x:v>Extension V5</x:v>
      </x:c>
    </x:row>
    <x:row r="29" ht="102" customHeight="1">
      <x:c r="A29" s="14" t="str">
        <x:v>STORY5-TR-O4-06</x:v>
      </x:c>
      <x:c r="B29" s="14" t="str">
        <x:v>La faute de l’élève n’est pas la mienne</x:v>
      </x:c>
      <x:c r="C29" s="14" t="str">
        <x:v>O4</x:v>
      </x:c>
      <x:c r="D29" s="14" t="str">
        <x:v>Transmission</x:v>
      </x:c>
      <x:c r="E29" s="14" t="str">
        <x:v>Fin Oi verrouillée à Elite ; rang Elder ou Ancient commun selon la scène ; successeur volontaire et présent. Lire les missions de voie et les relations réellement résolues ; scène facultative, sans blocage de rang.</x:v>
      </x:c>
      <x:c r="F29" s="14" t="str">
        <x:v>Après la fin d’Elite, un élève commet une erreur de chasse et attend d’être jugé par son nom. Le joueur inspecte le terrain avec lui, distingue erreur, intention et conséquence, puis propose une réparation proportionnée ou un nouvel exercice.</x:v>
      </x:c>
      <x:c r="G29" s="14" t="str">
        <x:v>Accompagner la restitution ou lui laisser la mener avec un témoin change la transmission.</x:v>
      </x:c>
      <x:c r="H29" s="14" t="str">
        <x:v>O4 conserve son choix de nom et sa fin ; la responsabilité du successeur demeure individuelle.</x:v>
      </x:c>
      <x:c r="I29" s="14" t="str">
        <x:v>Une réparation refusée reste un conflit actuel à suivre, sans transformer toute sa famille en ennemis de campagne.</x:v>
      </x:c>
      <x:c r="J29" s="14" t="str">
        <x:v>STORY5-TR-O4-06.resolved et success distincts ; mémoriser décisions locales, relations et emplacement des objets. Aucun changement de O4.endingId, des rangs communs ou d’une récompense de guerre déjà appliquée.</x:v>
      </x:c>
      <x:c r="K29" s="14" t="str">
        <x:v>Extension V5</x:v>
      </x:c>
    </x:row>
    <x:row r="30" ht="132" customHeight="1">
      <x:c r="A30" s="13" t="str">
        <x:v>STORY5-TR-O5-01</x:v>
      </x:c>
      <x:c r="B30" s="13" t="str">
        <x:v>Une place pour un visiteur libre</x:v>
      </x:c>
      <x:c r="C30" s="13" t="str">
        <x:v>O5</x:v>
      </x:c>
      <x:c r="D30" s="13" t="str">
        <x:v>Maison</x:v>
      </x:c>
      <x:c r="E30" s="13" t="str">
        <x:v>Résidence réellement déverrouillée et active ; mission et respect locaux acquis ; transports effectués. Lire les missions de voie et les relations réellement résolues ; scène facultative, sans blocage de rang.</x:v>
      </x:c>
      <x:c r="F30" s="13" t="str">
        <x:v>Après le départ EXP10, la résidence active peut recevoir Mara seulement si une invitation est acceptée et un trajet compatible existe. Le joueur prépare un couchage de visite, règle des accès et laisse ses objets personnels dans une garde séparée. Si elle n’est pas disponible, la pièce reste une préparation générale d’accueil.</x:v>
      </x:c>
      <x:c r="G30" s="13" t="str">
        <x:v>Proposer une halte courte ou une simple rencontre dehors respecte sa préférence.</x:v>
      </x:c>
      <x:c r="H30" s="13" t="str">
        <x:v>Mara ne devient ni résidente permanente ni second propriétaire de la maison par une seule visite.</x:v>
      </x:c>
      <x:c r="I30" s="13" t="str">
        <x:v>Une invitation sans réponse ne remplit pas la chambre avec sa présence ; la scène conserve une variante d’attente non bloquante.</x:v>
      </x:c>
      <x:c r="J30" s="13" t="str">
        <x:v>STORY5-TR-O5-01.resolved et success distincts ; mémoriser décisions locales, relations et emplacement des objets. Aucun changement de O5.endingId, des rangs communs ou d’une récompense de guerre déjà appliquée.</x:v>
      </x:c>
      <x:c r="K30" s="13" t="str">
        <x:v>Extension V5</x:v>
      </x:c>
    </x:row>
    <x:row r="31" ht="117" customHeight="1">
      <x:c r="A31" s="14" t="str">
        <x:v>STORY5-TR-O5-02</x:v>
      </x:c>
      <x:c r="B31" s="14" t="str">
        <x:v>Le câble prêté et son absence</x:v>
      </x:c>
      <x:c r="C31" s="14" t="str">
        <x:v>O5</x:v>
      </x:c>
      <x:c r="D31" s="14" t="str">
        <x:v>Trophée</x:v>
      </x:c>
      <x:c r="E31" s="14" t="str">
        <x:v>Atelier accessible ; objet réel, prêt autorisé ou relevé explicitement identifié ; propriété vérifiée. Lire les missions de voie et les relations réellement résolues ; scène facultative, sans blocage de rang.</x:v>
      </x:c>
      <x:c r="F31" s="14" t="str">
        <x:v>Le joueur veut exposer le souvenir du secours. Il vérifie si Mara a donné, prêté ou gardé le câble, puis choisit original autorisé, relevé ou modèle d’exercice marqué. Le mini-jeu consiste à placer les deux appuis de la falaise sur une table et montrer le geste de traction.</x:v>
      </x:c>
      <x:c r="G31" s="14" t="str">
        <x:v>Exposer la coordination technique ou le récit de gratitude change la visite.</x:v>
      </x:c>
      <x:c r="H31" s="14" t="str">
        <x:v>La dette n’accorde aucun droit sur les biens de Mara ; une copie ne reçoit pas le statut d’original.</x:v>
      </x:c>
      <x:c r="I31" s="14" t="str">
        <x:v>Un prêt arrivé à échéance retire physiquement l’objet de l’exposition et laisse la place au relevé autorisé.</x:v>
      </x:c>
      <x:c r="J31" s="14" t="str">
        <x:v>STORY5-TR-O5-02.resolved et success distincts ; mémoriser décisions locales, relations et emplacement des objets. Aucun changement de O5.endingId, des rangs communs ou d’une récompense de guerre déjà appliquée.</x:v>
      </x:c>
      <x:c r="K31" s="14" t="str">
        <x:v>Extension V5</x:v>
      </x:c>
    </x:row>
    <x:row r="32" ht="117" customHeight="1">
      <x:c r="A32" s="13" t="str">
        <x:v>STORY5-TR-O5-03</x:v>
      </x:c>
      <x:c r="B32" s="13" t="str">
        <x:v>L’allié n’est pas une ressource</x:v>
      </x:c>
      <x:c r="C32" s="13" t="str">
        <x:v>O5</x:v>
      </x:c>
      <x:c r="D32" s="13" t="str">
        <x:v>Guerre de clan</x:v>
      </x:c>
      <x:c r="E32" s="13" t="str">
        <x:v>Participation facultative acceptée ; opération du module guerre existante ; résultats appliqués par sa transaction unique. Lire les missions de voie et les relations réellement résolues ; scène facultative, sans blocage de rang.</x:v>
      </x:c>
      <x:c r="F32" s="13" t="str">
        <x:v>Un commandant de clan propose d’utiliser les connaissances de Mara dans une opération. Le joueur peut transmettre une demande bornée si le contact est autorisé, mais doit préparer une variante complète avec les moyens déjà disponibles. La mission de terrain reste jouable si elle refuse.</x:v>
      </x:c>
      <x:c r="G32" s="13" t="str">
        <x:v>Accepter son aide ponctuelle réellement consentie ou utiliser un éclaireur disponible change les informations et le coût.</x:v>
      </x:c>
      <x:c r="H32" s="13" t="str">
        <x:v>L’opération ne recrute pas Mara dans une unité RTS ni dans une garnison permanente.</x:v>
      </x:c>
      <x:c r="I32" s="13" t="str">
        <x:v>Une réponse tardive ne modifie pas rétroactivement une bataille déjà résolue et n’accorde pas une récompense supplémentaire.</x:v>
      </x:c>
      <x:c r="J32" s="13" t="str">
        <x:v>STORY5-TR-O5-03.resolved et success distincts ; mémoriser décisions locales, relations et emplacement des objets. Aucun changement de O5.endingId, des rangs communs ou d’une récompense de guerre déjà appliquée.</x:v>
      </x:c>
      <x:c r="K32" s="13" t="str">
        <x:v>Extension V5</x:v>
      </x:c>
    </x:row>
    <x:row r="33" ht="117" customHeight="1">
      <x:c r="A33" s="14" t="str">
        <x:v>STORY5-TR-O5-04</x:v>
      </x:c>
      <x:c r="B33" s="14" t="str">
        <x:v>Un signal compris ailleurs</x:v>
      </x:c>
      <x:c r="C33" s="14" t="str">
        <x:v>O5</x:v>
      </x:c>
      <x:c r="D33" s="14" t="str">
        <x:v>Passé</x:v>
      </x:c>
      <x:c r="E33" s="14" t="str">
        <x:v>Warp facultatif avec cinq conditions et retour engagé ; sinon variante actuelle explicitement non temporelle. Lire les missions de voie et les relations réellement résolues ; scène facultative, sans blocage de rang.</x:v>
      </x:c>
      <x:c r="F33" s="14" t="str">
        <x:v>Dans une branche historique, le joueur teste un signe de coopération appris à Namarra, mais un habitant ne le comprend pas. Il doit montrer l’objet, déplacer un appui et construire un nouvel échange. Sans Warp, un voyageur actuel d’une autre communauté fournit cette scène.</x:v>
      </x:c>
      <x:c r="G33" s="14" t="str">
        <x:v>Adapter le signe ou renoncer au contact en laissant un passage libre produit deux approches.</x:v>
      </x:c>
      <x:c r="H33" s="14" t="str">
        <x:v>L’expérience avec Mara donne une méthode d’attention, pas une traduction universelle ni une maîtrise de toutes les cultures.</x:v>
      </x:c>
      <x:c r="I33" s="14" t="str">
        <x:v>Une incompréhension provoque un repli possible ; le retour engagé demeure accessible sans accord des habitants.</x:v>
      </x:c>
      <x:c r="J33" s="14" t="str">
        <x:v>STORY5-TR-O5-04.resolved et success distincts ; mémoriser décisions locales, relations et emplacement des objets. Aucun changement de O5.endingId, des rangs communs ou d’une récompense de guerre déjà appliquée.</x:v>
      </x:c>
      <x:c r="K33" s="14" t="str">
        <x:v>Extension V5</x:v>
      </x:c>
    </x:row>
    <x:row r="34" ht="117" customHeight="1">
      <x:c r="A34" s="13" t="str">
        <x:v>STORY5-TR-O5-05</x:v>
      </x:c>
      <x:c r="B34" s="13" t="str">
        <x:v>Un siège de passage à bord</x:v>
      </x:c>
      <x:c r="C34" s="13" t="str">
        <x:v>O5</x:v>
      </x:c>
      <x:c r="D34" s="13" t="str">
        <x:v>Navire de clan</x:v>
      </x:c>
      <x:c r="E34" s="13" t="str">
        <x:v>Elite commun acquis ; Veille Partagée réellement possédée et capacités ouvertes ; équipage et invitations réels. Lire les missions de voie et les relations réellement résolues ; scène facultative, sans blocage de rang.</x:v>
      </x:c>
      <x:c r="F34" s="13" t="str">
        <x:v>Mara peut visiter le navire de clan possédé si elle accepte un rendez-vous compatible. Le joueur lui montre un trajet entre sas, espace commun et chambre de halte, avec permissions définies. Son poste éventuel reste une contribution ponctuelle et compte dans la capacité ouverte.</x:v>
      </x:c>
      <x:c r="G34" s="13" t="str">
        <x:v>Proposer une visite, une mission acceptée ou aucun séjour donne des engagements différents.</x:v>
      </x:c>
      <x:c r="H34" s="13" t="str">
        <x:v>Les partenaires multijoueurs et visiteurs remplacent des places disponibles ; Mara quitte le bord à la fin convenue.</x:v>
      </x:c>
      <x:c r="I34" s="13" t="str">
        <x:v>Une annulation laisse la place libre et la mission utilise sa variante solo, sans punition ou recrutement forcé.</x:v>
      </x:c>
      <x:c r="J34" s="13" t="str">
        <x:v>STORY5-TR-O5-05.resolved et success distincts ; mémoriser décisions locales, relations et emplacement des objets. Aucun changement de O5.endingId, des rangs communs ou d’une récompense de guerre déjà appliquée.</x:v>
      </x:c>
      <x:c r="K34" s="13" t="str">
        <x:v>Extension V5</x:v>
      </x:c>
    </x:row>
    <x:row r="35" ht="117" customHeight="1">
      <x:c r="A35" s="14" t="str">
        <x:v>STORY5-TR-O5-06</x:v>
      </x:c>
      <x:c r="B35" s="14" t="str">
        <x:v>La dette expliquée à un novice</x:v>
      </x:c>
      <x:c r="C35" s="14" t="str">
        <x:v>O5</x:v>
      </x:c>
      <x:c r="D35" s="14" t="str">
        <x:v>Transmission</x:v>
      </x:c>
      <x:c r="E35" s="14" t="str">
        <x:v>Fin Oi verrouillée à Elite ; rang Elder ou Ancient commun selon la scène ; successeur volontaire et présent. Lire les missions de voie et les relations réellement résolues ; scène facultative, sans blocage de rang.</x:v>
      </x:c>
      <x:c r="F35" s="14" t="str">
        <x:v>Après la fin d’Elite, un novice voit le récit du câble et pense qu’aider donne droit à obéissance. Le joueur prépare un exercice à deux cordes, inverse les rôles puis laisse chacun choisir sa route après le passage. La présence de Mara n’est pas nécessaire pour transmettre cette expérience.</x:v>
      </x:c>
      <x:c r="G35" s="14" t="str">
        <x:v>Raconter la séparation EXP10 ou montrer seulement les limites du service change la leçon.</x:v>
      </x:c>
      <x:c r="H35" s="14" t="str">
        <x:v>La fin relationnelle d’O5 reste conservée et le novice apprend une coopération bornée par des actes.</x:v>
      </x:c>
      <x:c r="I35" s="14" t="str">
        <x:v>Un exercice mal compris se reprend avec une démonstration plus simple, sans créer une nouvelle dette permanente.</x:v>
      </x:c>
      <x:c r="J35" s="14" t="str">
        <x:v>STORY5-TR-O5-06.resolved et success distincts ; mémoriser décisions locales, relations et emplacement des objets. Aucun changement de O5.endingId, des rangs communs ou d’une récompense de guerre déjà appliquée.</x:v>
      </x:c>
      <x:c r="K35" s="14" t="str">
        <x:v>Extension V5</x:v>
      </x:c>
    </x:row>
    <x:row r="36" ht="117" customHeight="1">
      <x:c r="A36" s="13" t="str">
        <x:v>STORY5-TR-O6-01</x:v>
      </x:c>
      <x:c r="B36" s="13" t="str">
        <x:v>La cour après l’enfance</x:v>
      </x:c>
      <x:c r="C36" s="13" t="str">
        <x:v>O6</x:v>
      </x:c>
      <x:c r="D36" s="13" t="str">
        <x:v>Maison</x:v>
      </x:c>
      <x:c r="E36" s="13" t="str">
        <x:v>Résidence réellement déverrouillée et active ; mission et respect locaux acquis ; transports effectués. Lire les missions de voie et les relations réellement résolues ; scène facultative, sans blocage de rang.</x:v>
      </x:c>
      <x:c r="F36" s="13" t="str">
        <x:v>Dans sa maison active, le joueur prépare un petit espace d’exercice adapté aux dimensions réelles du lieu. Il installe un appui, un râtelier et une zone libre, puis invite un ancien camarade disponible. Le parcours rappelle la cohorte sans reproduire exactement la cour commune.</x:v>
      </x:c>
      <x:c r="G36" s="13" t="str">
        <x:v>Conserver un exercice ancien ou créer une nouvelle séquence change la première visite.</x:v>
      </x:c>
      <x:c r="H36" s="13" t="str">
        <x:v>La maison devient une étape de l’histoire originale ; l’école éventuelle reste un choix de fin futur.</x:v>
      </x:c>
      <x:c r="I36" s="13" t="str">
        <x:v>Un meuble qui gêne la circulation doit être déplacé avant validation, sans bonus domestique cumulable ailleurs.</x:v>
      </x:c>
      <x:c r="J36" s="13" t="str">
        <x:v>STORY5-TR-O6-01.resolved et success distincts ; mémoriser décisions locales, relations et emplacement des objets. Aucun changement de O6.endingId, des rangs communs ou d’une récompense de guerre déjà appliquée.</x:v>
      </x:c>
      <x:c r="K36" s="13" t="str">
        <x:v>Extension V5</x:v>
      </x:c>
    </x:row>
    <x:row r="37" ht="102" customHeight="1">
      <x:c r="A37" s="14" t="str">
        <x:v>STORY5-TR-O6-02</x:v>
      </x:c>
      <x:c r="B37" s="14" t="str">
        <x:v>Le premier trophée à quatre regards</x:v>
      </x:c>
      <x:c r="C37" s="14" t="str">
        <x:v>O6</x:v>
      </x:c>
      <x:c r="D37" s="14" t="str">
        <x:v>Trophée</x:v>
      </x:c>
      <x:c r="E37" s="14" t="str">
        <x:v>Atelier accessible ; objet réel, prêt autorisé ou relevé explicitement identifié ; propriété vérifiée. Lire les missions de voie et les relations réellement résolues ; scène facultative, sans blocage de rang.</x:v>
      </x:c>
      <x:c r="F37" s="14" t="str">
        <x:v>Un trophée actuel est examiné par les partenaires réellement impliqués. Le joueur tourne le berceau, montre les marques de leurs gestes et place des plaques distinctes. Un camarade absent peut fournir un relevé autorisé, mais sa voix n’est pas inventée.</x:v>
      </x:c>
      <x:c r="G37" s="14" t="str">
        <x:v>Mettre en avant la chronologie ou les techniques complémentaires change la galerie.</x:v>
      </x:c>
      <x:c r="H37" s="14" t="str">
        <x:v>La prise raconte la progression de cette cohorte et conserve les contributions réelles.</x:v>
      </x:c>
      <x:c r="I37" s="14" t="str">
        <x:v>Une attribution contestée reste ouverte jusqu’à comparaison, sans effacer toute la chasse ou créer une seconde pièce.</x:v>
      </x:c>
      <x:c r="J37" s="14" t="str">
        <x:v>STORY5-TR-O6-02.resolved et success distincts ; mémoriser décisions locales, relations et emplacement des objets. Aucun changement de O6.endingId, des rangs communs ou d’une récompense de guerre déjà appliquée.</x:v>
      </x:c>
      <x:c r="K37" s="14" t="str">
        <x:v>Extension V5</x:v>
      </x:c>
    </x:row>
    <x:row r="38" ht="102" customHeight="1">
      <x:c r="A38" s="13" t="str">
        <x:v>STORY5-TR-O6-03</x:v>
      </x:c>
      <x:c r="B38" s="13" t="str">
        <x:v>La cohorte sur plusieurs fronts</x:v>
      </x:c>
      <x:c r="C38" s="13" t="str">
        <x:v>O6</x:v>
      </x:c>
      <x:c r="D38" s="13" t="str">
        <x:v>Guerre de clan</x:v>
      </x:c>
      <x:c r="E38" s="13" t="str">
        <x:v>Participation facultative acceptée ; opération du module guerre existante ; résultats appliqués par sa transaction unique. Lire les missions de voie et les relations réellement résolues ; scène facultative, sans blocage de rang.</x:v>
      </x:c>
      <x:c r="F38" s="13" t="str">
        <x:v>Dans une opération de clan acceptée, les anciens camarades occupent des rôles différents seulement s’ils sont présents. Le joueur traverse un passage tenu par Tov, rejoint un angle préparé par Yena ou affronte une manœuvre d’Harek selon la composition réelle.</x:v>
      </x:c>
      <x:c r="G38" s="13" t="str">
        <x:v>Suivre le plan d’un camarade ou proposer une adaptation argumentée change l’opération et la relation.</x:v>
      </x:c>
      <x:c r="H38" s="13" t="str">
        <x:v>Le module guerre conserve unités, expérience et pertes ; la transition ajoute l’histoire de cohorte sans récompense triple.</x:v>
      </x:c>
      <x:c r="I38" s="13" t="str">
        <x:v>Un camarade indisponible est remplacé par une variante de terrain conçue, pas par un double sans histoire.</x:v>
      </x:c>
      <x:c r="J38" s="13" t="str">
        <x:v>STORY5-TR-O6-03.resolved et success distincts ; mémoriser décisions locales, relations et emplacement des objets. Aucun changement de O6.endingId, des rangs communs ou d’une récompense de guerre déjà appliquée.</x:v>
      </x:c>
      <x:c r="K38" s="13" t="str">
        <x:v>Extension V5</x:v>
      </x:c>
    </x:row>
    <x:row r="39" ht="117" customHeight="1">
      <x:c r="A39" s="14" t="str">
        <x:v>STORY5-TR-O6-04</x:v>
      </x:c>
      <x:c r="B39" s="14" t="str">
        <x:v>Une cohorte d’un autre temps</x:v>
      </x:c>
      <x:c r="C39" s="14" t="str">
        <x:v>O6</x:v>
      </x:c>
      <x:c r="D39" s="14" t="str">
        <x:v>Passé</x:v>
      </x:c>
      <x:c r="E39" s="14" t="str">
        <x:v>Warp facultatif avec cinq conditions et retour engagé ; sinon variante actuelle explicitement non temporelle. Lire les missions de voie et les relations réellement résolues ; scène facultative, sans blocage de rang.</x:v>
      </x:c>
      <x:c r="F39" s="14" t="str">
        <x:v>Dans une branche ancienne du Homeworld, le joueur observe une cohorte originale répéter un passage. Il peut aider à stabiliser un appui puis suivre leur chasse, sans devenir le fondateur de tous leurs rites. Sans Warp choisi, une autre cohorte actuelle donne une comparaison tout aussi valable.</x:v>
      </x:c>
      <x:c r="G39" s="14" t="str">
        <x:v>Observer leur méthode ou proposer une aide précise change le contact.</x:v>
      </x:c>
      <x:c r="H39" s="14" t="str">
        <x:v>Le parallèle élargit la transmission de La Longue Chasse sans modifier les jalons communs ni imposer le Warp.</x:v>
      </x:c>
      <x:c r="I39" s="14" t="str">
        <x:v>Un départ anticipé conserve les observations et la voie de retour, sans récompense de rite non accompli.</x:v>
      </x:c>
      <x:c r="J39" s="14" t="str">
        <x:v>STORY5-TR-O6-04.resolved et success distincts ; mémoriser décisions locales, relations et emplacement des objets. Aucun changement de O6.endingId, des rangs communs ou d’une récompense de guerre déjà appliquée.</x:v>
      </x:c>
      <x:c r="K39" s="14" t="str">
        <x:v>Extension V5</x:v>
      </x:c>
    </x:row>
    <x:row r="40" ht="117" customHeight="1">
      <x:c r="A40" s="13" t="str">
        <x:v>STORY5-TR-O6-05</x:v>
      </x:c>
      <x:c r="B40" s="13" t="str">
        <x:v>Les chambres de ceux qui veulent venir</x:v>
      </x:c>
      <x:c r="C40" s="13" t="str">
        <x:v>O6</x:v>
      </x:c>
      <x:c r="D40" s="13" t="str">
        <x:v>Navire de clan</x:v>
      </x:c>
      <x:c r="E40" s="13" t="str">
        <x:v>Elite commun acquis ; Veille Partagée réellement possédée et capacités ouvertes ; équipage et invitations réels. Lire les missions de voie et les relations réellement résolues ; scène facultative, sans blocage de rang.</x:v>
      </x:c>
      <x:c r="F40" s="13" t="str">
        <x:v>Dans la Veille Partagée réellement acquise, le joueur invite les anciens camarades à découvrir les postes disponibles. Ils accomplissent une petite tâche de bord avant de choisir visite, contribution ou place durable. Certains préfèrent leur atelier ou leur propre route.</x:v>
      </x:c>
      <x:c r="G40" s="13" t="str">
        <x:v>Composer un équipage avec les volontaires ou garder un réseau d’escales change la vie collective.</x:v>
      </x:c>
      <x:c r="H40" s="13" t="str">
        <x:v>La capacité totale reste 7, 13 ou 19 personnes ; la cohorte n’est pas recrutée automatiquement par nostalgie.</x:v>
      </x:c>
      <x:c r="I40" s="13" t="str">
        <x:v>Un poste non pourvu réduit une fonction ou reporte une mission, sans PNJ invisible créé pour remplir le tableau.</x:v>
      </x:c>
      <x:c r="J40" s="13" t="str">
        <x:v>STORY5-TR-O6-05.resolved et success distincts ; mémoriser décisions locales, relations et emplacement des objets. Aucun changement de O6.endingId, des rangs communs ou d’une récompense de guerre déjà appliquée.</x:v>
      </x:c>
      <x:c r="K40" s="13" t="str">
        <x:v>Extension V5</x:v>
      </x:c>
    </x:row>
    <x:row r="41" ht="117" customHeight="1">
      <x:c r="A41" s="14" t="str">
        <x:v>STORY5-TR-O6-06</x:v>
      </x:c>
      <x:c r="B41" s="14" t="str">
        <x:v>Le novice prend le premier pas</x:v>
      </x:c>
      <x:c r="C41" s="14" t="str">
        <x:v>O6</x:v>
      </x:c>
      <x:c r="D41" s="14" t="str">
        <x:v>Transmission</x:v>
      </x:c>
      <x:c r="E41" s="14" t="str">
        <x:v>Fin Oi verrouillée à Elite ; rang Elder ou Ancient commun selon la scène ; successeur volontaire et présent. Lire les missions de voie et les relations réellement résolues ; scène facultative, sans blocage de rang.</x:v>
      </x:c>
      <x:c r="F41" s="14" t="str">
        <x:v>Après la fin d’Elite, le joueur retourne dans le lieu qui correspond à son choix : école, cercle de chasse ou halte d’exploration. Un novice y prépare son propre départ. Le joueur lui remet un outil réellement transmissible ou un conseil puis le laisse franchir le seuil en premier.</x:v>
      </x:c>
      <x:c r="G41" s="14" t="str">
        <x:v>Accompagner jusqu’au croisement ou rester pour accueillir les suivants choisit le geste final de mentorat.</x:v>
      </x:c>
      <x:c r="H41" s="14" t="str">
        <x:v>La sixième histoire reste l’originale et conserve sa fin ; une génération nouvelle reçoit une liberté réelle.</x:v>
      </x:c>
      <x:c r="I41" s="14" t="str">
        <x:v>Un départ reporté respecte la préparation du novice et n’efface pas la transmission déjà accomplie.</x:v>
      </x:c>
      <x:c r="J41" s="14" t="str">
        <x:v>STORY5-TR-O6-06.resolved et success distincts ; mémoriser décisions locales, relations et emplacement des objets. Aucun changement de O6.endingId, des rangs communs ou d’une récompense de guerre déjà appliquée.</x:v>
      </x:c>
      <x:c r="K41" s="14" t="str">
        <x:v>Extension V5</x:v>
      </x:c>
    </x:row>
  </x:sheetData>
  <x:pageMargins left="0.7" right="0.7" top="0.75" bottom="0.75" header="0.3" footer="0.3"/>
  <x:tableParts count="1">
    <x:tablePart xmlns:r="http://schemas.openxmlformats.org/officeDocument/2006/relationships" r:id="R264ad2c15dba4f09"/>
  </x:tableParts>
</x:worksheet>
</file>

<file path=xl/worksheets/sheet3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s>
  <x:sheetData>
    <x:row r="1">
      <x:c r="A1" s="2"/>
      <x:c r="B1" s="2"/>
      <x:c r="C1" s="2"/>
      <x:c r="D1" s="2"/>
      <x:c r="E1" s="2"/>
      <x:c r="F1" s="2"/>
    </x:row>
    <x:row r="2" ht="31" customHeight="1">
      <x:c r="A2" s="3" t="str">
        <x:v>V5 Arcs historiques</x:v>
      </x:c>
      <x:c r="B2" s="3"/>
      <x:c r="C2" s="3"/>
      <x:c r="D2" s="3"/>
      <x:c r="E2" s="3"/>
      <x:c r="F2" s="3"/>
    </x:row>
    <x:row r="3">
      <x:c r="A3" s="4"/>
      <x:c r="B3" s="4"/>
      <x:c r="C3" s="4"/>
      <x:c r="D3" s="4"/>
      <x:c r="E3" s="4"/>
      <x:c r="F3" s="4"/>
    </x:row>
    <x:row r="4">
      <x:c r="A4" s="2" t="str">
        <x:v>Histoire · 12 fiches · Lecture intégrale dans « Lire Histoire » ou le lecteur HTML.</x:v>
      </x:c>
      <x:c r="B4" s="2"/>
      <x:c r="C4" s="2"/>
      <x:c r="D4" s="2"/>
      <x:c r="E4" s="2"/>
      <x:c r="F4" s="2"/>
    </x:row>
    <x:row r="5" ht="48" customHeight="1">
      <x:c r="A5" s="10" t="str">
        <x:v>Identifiant</x:v>
      </x:c>
      <x:c r="B5" s="11" t="str">
        <x:v>Titre</x:v>
      </x:c>
      <x:c r="C5" s="11" t="str">
        <x:v>Branche</x:v>
      </x:c>
      <x:c r="D5" s="11" t="str">
        <x:v>Prémisse</x:v>
      </x:c>
      <x:c r="E5" s="11" t="str">
        <x:v>Decision centrale</x:v>
      </x:c>
      <x:c r="F5" s="11" t="str">
        <x:v>Conséquence durable</x:v>
      </x:c>
      <x:c r="G5" s="11" t="str">
        <x:v>Structure</x:v>
      </x:c>
      <x:c r="H5" s="11" t="str">
        <x:v>Conditions</x:v>
      </x:c>
      <x:c r="I5" s="11" t="str">
        <x:v>Limite</x:v>
      </x:c>
      <x:c r="J5" s="12" t="str">
        <x:v>Provenance</x:v>
      </x:c>
    </x:row>
    <x:row r="6" ht="72" customHeight="1">
      <x:c r="A6" s="13" t="str">
        <x:v>WARP5-ARC01</x:v>
      </x:c>
      <x:c r="B6" s="13" t="str">
        <x:v>La grotte aux deux issues</x:v>
      </x:c>
      <x:c r="C6" s="13" t="str">
        <x:v>WARP-E01</x:v>
      </x:c>
      <x:c r="D6" s="13" t="str">
        <x:v>Une tempête pousse un groupe local vers une grotte déjà traversée par une proie territoriale. Deux issues existent, mais elles ne servent pas le même trajet de migration.</x:v>
      </x:c>
      <x:c r="E6" s="13" t="str">
        <x:v>Choisir quel passage dégager, puis accepter que les habitants choisissent eux-mêmes la route qu’ils prennent.</x:v>
      </x:c>
      <x:c r="F6" s="13" t="str">
        <x:v>Une entrée devient halte de saison ou reste territoire de faune ; les marques de cette décision persistent lors des revisites.</x:v>
      </x:c>
      <x:c r="G6" s="13" t="str">
        <x:v>WARP5-A01-S01 : reconnaître ; S02 : agir dans le niveau ; S03 : constater puis rentrer. Les trois scènes ont leurs objectifs et leurs reprises propres.</x:v>
      </x:c>
      <x:c r="H6" s="13" t="str">
        <x:v>Suite facultative de la branche historique correspondante ; cinq conditions Warp pour partir ; état de branche antérieur conservé ; retour engagé garanti.</x:v>
      </x:c>
      <x:c r="I6" s="13" t="str">
        <x:v>Communautés, événements et pratiques de ces mini-arcs sont des créations du projet. Aucun rang, fin d’origine, mort antérieure ou objet unique n’est réinitialisé.</x:v>
      </x:c>
      <x:c r="J6" s="13" t="str">
        <x:v>Extension V5</x:v>
      </x:c>
    </x:row>
    <x:row r="7" ht="87" customHeight="1">
      <x:c r="A7" s="14" t="str">
        <x:v>WARP5-ARC02</x:v>
      </x:c>
      <x:c r="B7" s="14" t="str">
        <x:v>Les graines sous le limon</x:v>
      </x:c>
      <x:c r="C7" s="14" t="str">
        <x:v>WARP-E02</x:v>
      </x:c>
      <x:c r="D7" s="14" t="str">
        <x:v>Une crue recouvre les réserves d’une communauté fictive. Le joueur doit distinguer contenants récupérables, objets déjà perdus et nouvelle route d’eau, tandis qu’une proie profite du terrain.</x:v>
      </x:c>
      <x:c r="E7" s="14" t="str">
        <x:v>Sauver un lot accessible ou ouvrir d’abord un passage pour les personnes, avec possibilité d’aide locale pour le second objectif.</x:v>
      </x:c>
      <x:c r="F7" s="14" t="str">
        <x:v>Le village change son lieu de réserve et sa circulation ; aucune catastrophe réelle n’est prétendument annulée.</x:v>
      </x:c>
      <x:c r="G7" s="14" t="str">
        <x:v>WARP5-A02-S01 : reconnaître ; S02 : agir dans le niveau ; S03 : constater puis rentrer. Les trois scènes ont leurs objectifs et leurs reprises propres.</x:v>
      </x:c>
      <x:c r="H7" s="14" t="str">
        <x:v>Suite facultative de la branche historique correspondante ; cinq conditions Warp pour partir ; état de branche antérieur conservé ; retour engagé garanti.</x:v>
      </x:c>
      <x:c r="I7" s="14" t="str">
        <x:v>Communautés, événements et pratiques de ces mini-arcs sont des créations du projet. Aucun rang, fin d’origine, mort antérieure ou objet unique n’est réinitialisé.</x:v>
      </x:c>
      <x:c r="J7" s="14" t="str">
        <x:v>Extension V5</x:v>
      </x:c>
    </x:row>
    <x:row r="8" ht="72" customHeight="1">
      <x:c r="A8" s="13" t="str">
        <x:v>WARP5-ARC03</x:v>
      </x:c>
      <x:c r="B8" s="13" t="str">
        <x:v>Le fondeur et les deux marques</x:v>
      </x:c>
      <x:c r="C8" s="13" t="str">
        <x:v>WARP-E03</x:v>
      </x:c>
      <x:c r="D8" s="13" t="str">
        <x:v>Une arme prestigieuse porte la marque d’un fondeur et celle d’un chasseur, mais un récit public n’en cite qu’un. Une chasse actuelle met leurs compétences à l’épreuve.</x:v>
      </x:c>
      <x:c r="E8" s="13" t="str">
        <x:v>Montrer les contributions distinctes sans transformer l’artisan en auteur du coup final ou le chasseur en imposteur.</x:v>
      </x:c>
      <x:c r="F8" s="13" t="str">
        <x:v>Une présentation locale de l’objet peut devenir plus complète, avec accord de son propriétaire.</x:v>
      </x:c>
      <x:c r="G8" s="13" t="str">
        <x:v>WARP5-A03-S01 : reconnaître ; S02 : agir dans le niveau ; S03 : constater puis rentrer. Les trois scènes ont leurs objectifs et leurs reprises propres.</x:v>
      </x:c>
      <x:c r="H8" s="13" t="str">
        <x:v>Suite facultative de la branche historique correspondante ; cinq conditions Warp pour partir ; état de branche antérieur conservé ; retour engagé garanti.</x:v>
      </x:c>
      <x:c r="I8" s="13" t="str">
        <x:v>Communautés, événements et pratiques de ces mini-arcs sont des créations du projet. Aucun rang, fin d’origine, mort antérieure ou objet unique n’est réinitialisé.</x:v>
      </x:c>
      <x:c r="J8" s="13" t="str">
        <x:v>Extension V5</x:v>
      </x:c>
    </x:row>
    <x:row r="9" ht="72" customHeight="1">
      <x:c r="A9" s="14" t="str">
        <x:v>WARP5-ARC04</x:v>
      </x:c>
      <x:c r="B9" s="14" t="str">
        <x:v>Le gué des trois bannières</x:v>
      </x:c>
      <x:c r="C9" s="14" t="str">
        <x:v>WARP-E04</x:v>
      </x:c>
      <x:c r="D9" s="14" t="str">
        <x:v>Trois groupes utilisent un même gué : combattants équipés, porteurs et personnes en repli. Une proie suit leurs vibrations et transforme la traversée en terrain de chasse.</x:v>
      </x:c>
      <x:c r="E9" s="14" t="str">
        <x:v>Créer une fenêtre de passage, choisir une confrontation bornée et laisser chaque groupe continuer sa route.</x:v>
      </x:c>
      <x:c r="F9" s="14" t="str">
        <x:v>Le gué garde une route d’évitement ou un poste de signal selon la décision ; aucun empire entier n’est conquis.</x:v>
      </x:c>
      <x:c r="G9" s="14" t="str">
        <x:v>WARP5-A04-S01 : reconnaître ; S02 : agir dans le niveau ; S03 : constater puis rentrer. Les trois scènes ont leurs objectifs et leurs reprises propres.</x:v>
      </x:c>
      <x:c r="H9" s="14" t="str">
        <x:v>Suite facultative de la branche historique correspondante ; cinq conditions Warp pour partir ; état de branche antérieur conservé ; retour engagé garanti.</x:v>
      </x:c>
      <x:c r="I9" s="14" t="str">
        <x:v>Communautés, événements et pratiques de ces mini-arcs sont des créations du projet. Aucun rang, fin d’origine, mort antérieure ou objet unique n’est réinitialisé.</x:v>
      </x:c>
      <x:c r="J9" s="14" t="str">
        <x:v>Extension V5</x:v>
      </x:c>
    </x:row>
    <x:row r="10" ht="87" customHeight="1">
      <x:c r="A10" s="13" t="str">
        <x:v>WARP5-ARC05</x:v>
      </x:c>
      <x:c r="B10" s="13" t="str">
        <x:v>Le navire au-dessus de l’eau</x:v>
      </x:c>
      <x:c r="C10" s="13" t="str">
        <x:v>WARP-E05</x:v>
      </x:c>
      <x:c r="D10" s="13" t="str">
        <x:v>Un long navire fictif est immobilisé sur une grève après une tempête. Une proie a pris le passage entre le hall et le chantier, obligeant à relier secours, chasse et remise à flot.</x:v>
      </x:c>
      <x:c r="E10" s="13" t="str">
        <x:v>Aider l’équipage dans son projet ou protéger une halte de rive, sans décider de sa destination future.</x:v>
      </x:c>
      <x:c r="F10" s="13" t="str">
        <x:v>La coque reprend sa route ou devient une halte par choix de ses propriétaires ; le joueur ne l’emporte pas dans le présent.</x:v>
      </x:c>
      <x:c r="G10" s="13" t="str">
        <x:v>WARP5-A05-S01 : reconnaître ; S02 : agir dans le niveau ; S03 : constater puis rentrer. Les trois scènes ont leurs objectifs et leurs reprises propres.</x:v>
      </x:c>
      <x:c r="H10" s="13" t="str">
        <x:v>Suite facultative de la branche historique correspondante ; cinq conditions Warp pour partir ; état de branche antérieur conservé ; retour engagé garanti.</x:v>
      </x:c>
      <x:c r="I10" s="13" t="str">
        <x:v>Communautés, événements et pratiques de ces mini-arcs sont des créations du projet. Aucun rang, fin d’origine, mort antérieure ou objet unique n’est réinitialisé.</x:v>
      </x:c>
      <x:c r="J10" s="13" t="str">
        <x:v>Extension V5</x:v>
      </x:c>
    </x:row>
    <x:row r="11" ht="72" customHeight="1">
      <x:c r="A11" s="14" t="str">
        <x:v>WARP5-ARC06</x:v>
      </x:c>
      <x:c r="B11" s="14" t="str">
        <x:v>Les clochettes du col fermé</x:v>
      </x:c>
      <x:c r="C11" s="14" t="str">
        <x:v>WARP-E06</x:v>
      </x:c>
      <x:c r="D11" s="14" t="str">
        <x:v>Un col japonais fictif est fermé après des disparitions de patrouille. Les signaux de clochettes ont été déplacés par une proie, créant des malentendus entre deux postes.</x:v>
      </x:c>
      <x:c r="E11" s="14" t="str">
        <x:v>Rétablir les signaux, poursuivre la menace et décider quel passage rouvrir avec les personnes concernées.</x:v>
      </x:c>
      <x:c r="F11" s="14" t="str">
        <x:v>Le col conserve une disposition de signaux et un récit local de l’intervention, sans devenir une chronique du film.</x:v>
      </x:c>
      <x:c r="G11" s="14" t="str">
        <x:v>WARP5-A06-S01 : reconnaître ; S02 : agir dans le niveau ; S03 : constater puis rentrer. Les trois scènes ont leurs objectifs et leurs reprises propres.</x:v>
      </x:c>
      <x:c r="H11" s="14" t="str">
        <x:v>Suite facultative de la branche historique correspondante ; cinq conditions Warp pour partir ; état de branche antérieur conservé ; retour engagé garanti.</x:v>
      </x:c>
      <x:c r="I11" s="14" t="str">
        <x:v>Communautés, événements et pratiques de ces mini-arcs sont des créations du projet. Aucun rang, fin d’origine, mort antérieure ou objet unique n’est réinitialisé.</x:v>
      </x:c>
      <x:c r="J11" s="14" t="str">
        <x:v>Extension V5</x:v>
      </x:c>
    </x:row>
    <x:row r="12" ht="87" customHeight="1">
      <x:c r="A12" s="13" t="str">
        <x:v>WARP5-ARC07</x:v>
      </x:c>
      <x:c r="B12" s="13" t="str">
        <x:v>Le chien et la piste de pierre</x:v>
      </x:c>
      <x:c r="C12" s="13" t="str">
        <x:v>WARP-E07</x:v>
      </x:c>
      <x:c r="D12" s="13" t="str">
        <x:v>Un chien de piste appartenant à une personne locale suit une proie sur des rochers qui effacent les empreintes. Le joueur doit apprendre à lire d’autres indices et respecter son maître.</x:v>
      </x:c>
      <x:c r="E12" s="13" t="str">
        <x:v>Coopérer sur une chasse précise ou mener une piste parallèle ; ni animal ni personne n’est automatiquement recruté.</x:v>
      </x:c>
      <x:c r="F12" s="13" t="str">
        <x:v>Les partenaires se séparent après la chasse et l’animal conserve son propriétaire dans la branche.</x:v>
      </x:c>
      <x:c r="G12" s="13" t="str">
        <x:v>WARP5-A07-S01 : reconnaître ; S02 : agir dans le niveau ; S03 : constater puis rentrer. Les trois scènes ont leurs objectifs et leurs reprises propres.</x:v>
      </x:c>
      <x:c r="H12" s="13" t="str">
        <x:v>Suite facultative de la branche historique correspondante ; cinq conditions Warp pour partir ; état de branche antérieur conservé ; retour engagé garanti.</x:v>
      </x:c>
      <x:c r="I12" s="13" t="str">
        <x:v>Communautés, événements et pratiques de ces mini-arcs sont des créations du projet. Aucun rang, fin d’origine, mort antérieure ou objet unique n’est réinitialisé.</x:v>
      </x:c>
      <x:c r="J12" s="13" t="str">
        <x:v>Extension V5</x:v>
      </x:c>
    </x:row>
    <x:row r="13" ht="72" customHeight="1">
      <x:c r="A13" s="14" t="str">
        <x:v>WARP5-ARC08</x:v>
      </x:c>
      <x:c r="B13" s="14" t="str">
        <x:v>Le train immobile du canyon</x:v>
      </x:c>
      <x:c r="C13" s="14" t="str">
        <x:v>WARP-E08</x:v>
      </x:c>
      <x:c r="D13" s="14" t="str">
        <x:v>Un train fictif est arrêté devant un passage encombré. Une proie se déplace entre les wagons et les rochers, tandis que des voyageurs cherchent une issue.</x:v>
      </x:c>
      <x:c r="E13" s="14" t="str">
        <x:v>Dégager une évacuation puis choisir chasse ou simple éloignement avant de remettre le passage en service.</x:v>
      </x:c>
      <x:c r="F13" s="14" t="str">
        <x:v>Le train repart seulement si la voie est réellement ouverte ; les biens sauvés reviennent à leurs propriétaires.</x:v>
      </x:c>
      <x:c r="G13" s="14" t="str">
        <x:v>WARP5-A08-S01 : reconnaître ; S02 : agir dans le niveau ; S03 : constater puis rentrer. Les trois scènes ont leurs objectifs et leurs reprises propres.</x:v>
      </x:c>
      <x:c r="H13" s="14" t="str">
        <x:v>Suite facultative de la branche historique correspondante ; cinq conditions Warp pour partir ; état de branche antérieur conservé ; retour engagé garanti.</x:v>
      </x:c>
      <x:c r="I13" s="14" t="str">
        <x:v>Communautés, événements et pratiques de ces mini-arcs sont des créations du projet. Aucun rang, fin d’origine, mort antérieure ou objet unique n’est réinitialisé.</x:v>
      </x:c>
      <x:c r="J13" s="14" t="str">
        <x:v>Extension V5</x:v>
      </x:c>
    </x:row>
    <x:row r="14" ht="87" customHeight="1">
      <x:c r="A14" s="13" t="str">
        <x:v>WARP5-ARC09</x:v>
      </x:c>
      <x:c r="B14" s="13" t="str">
        <x:v>Les lettres du poste gris</x:v>
      </x:c>
      <x:c r="C14" s="13" t="str">
        <x:v>WARP-E09</x:v>
      </x:c>
      <x:c r="D14" s="13" t="str">
        <x:v>Un poste de secours fictif est coupé d’une route de courrier. Le joueur rencontre des personnes qui veulent sauver des lettres, d’autres qui préfèrent les laisser, pendant qu’une menace traverse les ruines.</x:v>
      </x:c>
      <x:c r="E14" s="13" t="str">
        <x:v>Protéger une route et respecter les destinataires plutôt que collecter toutes les histoires comme trophées.</x:v>
      </x:c>
      <x:c r="F14" s="13" t="str">
        <x:v>Les objets emportés sont uniquement des dons autorisés ou des relevés ; les absences restent nommées.</x:v>
      </x:c>
      <x:c r="G14" s="13" t="str">
        <x:v>WARP5-A09-S01 : reconnaître ; S02 : agir dans le niveau ; S03 : constater puis rentrer. Les trois scènes ont leurs objectifs et leurs reprises propres.</x:v>
      </x:c>
      <x:c r="H14" s="13" t="str">
        <x:v>Suite facultative de la branche historique correspondante ; cinq conditions Warp pour partir ; état de branche antérieur conservé ; retour engagé garanti.</x:v>
      </x:c>
      <x:c r="I14" s="13" t="str">
        <x:v>Communautés, événements et pratiques de ces mini-arcs sont des créations du projet. Aucun rang, fin d’origine, mort antérieure ou objet unique n’est réinitialisé.</x:v>
      </x:c>
      <x:c r="J14" s="13" t="str">
        <x:v>Extension V5</x:v>
      </x:c>
    </x:row>
    <x:row r="15" ht="87" customHeight="1">
      <x:c r="A15" s="14" t="str">
        <x:v>WARP5-ARC10</x:v>
      </x:c>
      <x:c r="B15" s="14" t="str">
        <x:v>Le pilote sans piste</x:v>
      </x:c>
      <x:c r="C15" s="14" t="str">
        <x:v>WARP-E10</x:v>
      </x:c>
      <x:c r="D15" s="14" t="str">
        <x:v>Un pilote local dans un secteur fictif de guerre veut rejoindre un point d’extraction après la perte de son appareil. Le joueur peut l’aider à traverser le massif, puis se séparer.</x:v>
      </x:c>
      <x:c r="E15" s="14" t="str">
        <x:v>Choisir entre deux routes de retour avec des risques différents, sans importer un soldat historique dans l’équipage principal.</x:v>
      </x:c>
      <x:c r="F15" s="14" t="str">
        <x:v>Le pilote rejoint sa route propre si le secours aboutit ; aucun dénouement de Killer of Killers n’est modifié.</x:v>
      </x:c>
      <x:c r="G15" s="14" t="str">
        <x:v>WARP5-A10-S01 : reconnaître ; S02 : agir dans le niveau ; S03 : constater puis rentrer. Les trois scènes ont leurs objectifs et leurs reprises propres.</x:v>
      </x:c>
      <x:c r="H15" s="14" t="str">
        <x:v>Suite facultative de la branche historique correspondante ; cinq conditions Warp pour partir ; état de branche antérieur conservé ; retour engagé garanti.</x:v>
      </x:c>
      <x:c r="I15" s="14" t="str">
        <x:v>Communautés, événements et pratiques de ces mini-arcs sont des créations du projet. Aucun rang, fin d’origine, mort antérieure ou objet unique n’est réinitialisé.</x:v>
      </x:c>
      <x:c r="J15" s="14" t="str">
        <x:v>Extension V5</x:v>
      </x:c>
    </x:row>
    <x:row r="16" ht="87" customHeight="1">
      <x:c r="A16" s="13" t="str">
        <x:v>WARP5-ARC11</x:v>
      </x:c>
      <x:c r="B16" s="13" t="str">
        <x:v>L’immeuble aux lumières séparées</x:v>
      </x:c>
      <x:c r="C16" s="13" t="str">
        <x:v>WARP-E11</x:v>
      </x:c>
      <x:c r="D16" s="13" t="str">
        <x:v>Une tour fictive rassemble des habitants aux horaires différents. Une proie utilise les étages techniques et le joueur doit comprendre la circulation avant d’engager une chasse.</x:v>
      </x:c>
      <x:c r="E16" s="13" t="str">
        <x:v>Éloigner la cible des appartements ou ouvrir une sortie de service, puis assumer les traces laissées dans la branche.</x:v>
      </x:c>
      <x:c r="F16" s="13" t="str">
        <x:v>Les étages changent de passages et de lumières selon les dégâts et réparations réellement accomplis.</x:v>
      </x:c>
      <x:c r="G16" s="13" t="str">
        <x:v>WARP5-A11-S01 : reconnaître ; S02 : agir dans le niveau ; S03 : constater puis rentrer. Les trois scènes ont leurs objectifs et leurs reprises propres.</x:v>
      </x:c>
      <x:c r="H16" s="13" t="str">
        <x:v>Suite facultative de la branche historique correspondante ; cinq conditions Warp pour partir ; état de branche antérieur conservé ; retour engagé garanti.</x:v>
      </x:c>
      <x:c r="I16" s="13" t="str">
        <x:v>Communautés, événements et pratiques de ces mini-arcs sont des créations du projet. Aucun rang, fin d’origine, mort antérieure ou objet unique n’est réinitialisé.</x:v>
      </x:c>
      <x:c r="J16" s="13" t="str">
        <x:v>Extension V5</x:v>
      </x:c>
    </x:row>
    <x:row r="17" ht="87" customHeight="1">
      <x:c r="A17" s="14" t="str">
        <x:v>WARP5-ARC12</x:v>
      </x:c>
      <x:c r="B17" s="14" t="str">
        <x:v>La maison avant les noms de clan</x:v>
      </x:c>
      <x:c r="C17" s="14" t="str">
        <x:v>WARP-E12</x:v>
      </x:c>
      <x:c r="D17" s="14" t="str">
        <x:v>Dans le passé original du Homeworld, une petite communauté bâtit un lieu de halte sans savoir quel nom sa région portera plus tard. Le joueur observe usages, chasse et transmission.</x:v>
      </x:c>
      <x:c r="E17" s="14" t="str">
        <x:v>Contribuer à un geste local ou seulement l’étudier ; refuser d’en déduire qu’il a fondé toute la civilisation yautja.</x:v>
      </x:c>
      <x:c r="F17" s="14" t="str">
        <x:v>La halte conserve une trace bornée et des habitants autonomes ; les clans modernes ne sont pas réécrits par une seule mission.</x:v>
      </x:c>
      <x:c r="G17" s="14" t="str">
        <x:v>WARP5-A12-S01 : reconnaître ; S02 : agir dans le niveau ; S03 : constater puis rentrer. Les trois scènes ont leurs objectifs et leurs reprises propres.</x:v>
      </x:c>
      <x:c r="H17" s="14" t="str">
        <x:v>Suite facultative de la branche historique correspondante ; cinq conditions Warp pour partir ; état de branche antérieur conservé ; retour engagé garanti.</x:v>
      </x:c>
      <x:c r="I17" s="14" t="str">
        <x:v>Communautés, événements et pratiques de ces mini-arcs sont des créations du projet. Aucun rang, fin d’origine, mort antérieure ou objet unique n’est réinitialisé.</x:v>
      </x:c>
      <x:c r="J17" s="14" t="str">
        <x:v>Extension V5</x:v>
      </x:c>
    </x:row>
  </x:sheetData>
  <x:pageMargins left="0.7" right="0.7" top="0.75" bottom="0.75" header="0.3" footer="0.3"/>
  <x:tableParts count="1">
    <x:tablePart xmlns:r="http://schemas.openxmlformats.org/officeDocument/2006/relationships" r:id="R8517254d12c74842"/>
  </x:tableParts>
</x:worksheet>
</file>

<file path=xl/worksheets/sheet3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18"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45" hidden="0" customWidth="1"/>
  </x:cols>
  <x:sheetData>
    <x:row r="1">
      <x:c r="A1" s="2"/>
      <x:c r="B1" s="2"/>
      <x:c r="C1" s="2"/>
      <x:c r="D1" s="2"/>
      <x:c r="E1" s="2"/>
      <x:c r="F1" s="2"/>
    </x:row>
    <x:row r="2" ht="31" customHeight="1">
      <x:c r="A2" s="3" t="str">
        <x:v>V5 Scènes historiques</x:v>
      </x:c>
      <x:c r="B2" s="3"/>
      <x:c r="C2" s="3"/>
      <x:c r="D2" s="3"/>
      <x:c r="E2" s="3"/>
      <x:c r="F2" s="3"/>
    </x:row>
    <x:row r="3">
      <x:c r="A3" s="4"/>
      <x:c r="B3" s="4"/>
      <x:c r="C3" s="4"/>
      <x:c r="D3" s="4"/>
      <x:c r="E3" s="4"/>
      <x:c r="F3" s="4"/>
    </x:row>
    <x:row r="4">
      <x:c r="A4" s="2" t="str">
        <x:v>Histoire · 36 fiches · Lecture intégrale dans « Lire Histoire » ou le lecteur HTML.</x:v>
      </x:c>
      <x:c r="B4" s="2"/>
      <x:c r="C4" s="2"/>
      <x:c r="D4" s="2"/>
      <x:c r="E4" s="2"/>
      <x:c r="F4" s="2"/>
    </x:row>
    <x:row r="5" ht="48" customHeight="1">
      <x:c r="A5" s="10" t="str">
        <x:v>Identifiant</x:v>
      </x:c>
      <x:c r="B5" s="11" t="str">
        <x:v>Titre</x:v>
      </x:c>
      <x:c r="C5" s="11" t="str">
        <x:v>Arc</x:v>
      </x:c>
      <x:c r="D5" s="11" t="str">
        <x:v>Branche</x:v>
      </x:c>
      <x:c r="E5" s="11" t="str">
        <x:v>Étape</x:v>
      </x:c>
      <x:c r="F5" s="11" t="str">
        <x:v>État à l’entrée</x:v>
      </x:c>
      <x:c r="G5" s="11" t="str">
        <x:v>Scène en 2D</x:v>
      </x:c>
      <x:c r="H5" s="11" t="str">
        <x:v>Choix et effets</x:v>
      </x:c>
      <x:c r="I5" s="11" t="str">
        <x:v>Conséquence</x:v>
      </x:c>
      <x:c r="J5" s="11" t="str">
        <x:v>Échec et reprise</x:v>
      </x:c>
      <x:c r="K5" s="11" t="str">
        <x:v>État à la sortie</x:v>
      </x:c>
      <x:c r="L5" s="12" t="str">
        <x:v>Provenance</x:v>
      </x:c>
    </x:row>
    <x:row r="6" ht="117" customHeight="1">
      <x:c r="A6" s="13" t="str">
        <x:v>WARP5-A01-S01</x:v>
      </x:c>
      <x:c r="B6" s="13" t="str">
        <x:v>Les souffles dans la roche</x:v>
      </x:c>
      <x:c r="C6" s="13" t="str">
        <x:v>WARP5-ARC01</x:v>
      </x:c>
      <x:c r="D6" s="13" t="str">
        <x:v>WARP-E01</x:v>
      </x:c>
      <x:c r="E6" s="16" t="n">
        <x:v>1</x:v>
      </x:c>
      <x:c r="F6" s="13" t="str">
        <x:v>Cinq conditions Warp vérifiées au départ ; branche déjà identifiée et non réinitialisée ; droit de retour engagé. Lire les résultats de l’expédition précédente et les objets encore présents.</x:v>
      </x:c>
      <x:c r="G6" s="13" t="str">
        <x:v>Le joueur atteint la grotte pendant la tempête et distingue deux courants d’air avec des poussières éclairées. Un groupe local reste à l’entrée tandis que la proie se déplace sous la voûte. Il faut poser trois repères, lire les empreintes anciennes et ouvrir une niche d’observation au-dessus du passage.</x:v>
      </x:c>
      <x:c r="H6" s="13" t="str">
        <x:v>Montrer la seconde issue par un geste ou garder d’abord sa distance change la confiance et le trajet du groupe.</x:v>
      </x:c>
      <x:c r="I6" s="13" t="str">
        <x:v>Les deux issues sont cartographiées avec leurs obstacles réels ; la proie conserve sa position suivie.</x:v>
      </x:c>
      <x:c r="J6" s="13" t="str">
        <x:v>Une bourrasque efface un repère provisoire, mais le dessin de roche fixe permet de le replacer.</x:v>
      </x:c>
      <x:c r="K6" s="13" t="str">
        <x:v>Enregistrer WARP5-A01-S01.resolved et .success séparément, puis les passages, témoins, objets et retours effectivement accomplis. Aucune écriture de rang, de fin d’origine ou d’inventaire dupliqué.</x:v>
      </x:c>
      <x:c r="L6" s="13" t="str">
        <x:v>Extension V5</x:v>
      </x:c>
    </x:row>
    <x:row r="7" ht="102" customHeight="1">
      <x:c r="A7" s="14" t="str">
        <x:v>WARP5-A01-S02</x:v>
      </x:c>
      <x:c r="B7" s="14" t="str">
        <x:v>La chasse entre les deux souffles</x:v>
      </x:c>
      <x:c r="C7" s="14" t="str">
        <x:v>WARP5-ARC01</x:v>
      </x:c>
      <x:c r="D7" s="14" t="str">
        <x:v>WARP-E01</x:v>
      </x:c>
      <x:c r="E7" s="17" t="n">
        <x:v>2</x:v>
      </x:c>
      <x:c r="F7" s="14" t="str">
        <x:v>Cinq conditions Warp vérifiées au départ ; branche déjà identifiée et non réinitialisée ; droit de retour engagé. WARP5-A01-S01 résolue ; tenir compte de sa réussite, de son issue partielle ou de son échec.</x:v>
      </x:c>
      <x:c r="G7" s="14" t="str">
        <x:v>La proie bondit entre les colonnes quand le vent change. Le joueur utilise les repères observés, choisit un poste et ouvre une fenêtre d’affrontement loin du groupe. Un humain peut tenir une torche à distance seulement si les gestes précédents ont été compris.</x:v>
      </x:c>
      <x:c r="H7" s="14" t="str">
        <x:v>Attirer la proie vers l’issue haute ou dégager la sortie basse change l’arène et le trajet des habitants.</x:v>
      </x:c>
      <x:c r="I7" s="14" t="str">
        <x:v>La chasse et l’évacuation possèdent des résultats distincts ; un groupe sorti ne signifie pas que la proie est vaincue.</x:v>
      </x:c>
      <x:c r="J7" s="14" t="str">
        <x:v>Une attaque manquée oblige à changer de colonne, avec traces et blessures conservées.</x:v>
      </x:c>
      <x:c r="K7" s="14" t="str">
        <x:v>Enregistrer WARP5-A01-S02.resolved et .success séparément, puis les passages, témoins, objets et retours effectivement accomplis. Aucune écriture de rang, de fin d’origine ou d’inventaire dupliqué.</x:v>
      </x:c>
      <x:c r="L7" s="14" t="str">
        <x:v>Extension V5</x:v>
      </x:c>
    </x:row>
    <x:row r="8" ht="117" customHeight="1">
      <x:c r="A8" s="13" t="str">
        <x:v>WARP5-A01-S03</x:v>
      </x:c>
      <x:c r="B8" s="13" t="str">
        <x:v>Le passage choisi par les autres</x:v>
      </x:c>
      <x:c r="C8" s="13" t="str">
        <x:v>WARP5-ARC01</x:v>
      </x:c>
      <x:c r="D8" s="13" t="str">
        <x:v>WARP-E01</x:v>
      </x:c>
      <x:c r="E8" s="16" t="n">
        <x:v>3</x:v>
      </x:c>
      <x:c r="F8" s="13" t="str">
        <x:v>Cinq conditions Warp vérifiées au départ ; branche déjà identifiée et non réinitialisée ; droit de retour engagé. WARP5-A01-S02 résolue ; tenir compte de sa réussite, de son issue partielle ou de son échec.</x:v>
      </x:c>
      <x:c r="G8" s="13" t="str">
        <x:v>Après la tempête, les habitants inspectent eux-mêmes les deux sorties et choisissent leur route. Le joueur peut déplacer un dernier obstacle ou préparer son contenant de retour. Une marque locale éventuelle reste à la grotte ; elle ne lui donne pas propriété du lieu.</x:v>
      </x:c>
      <x:c r="H8" s="13" t="str">
        <x:v>Aider au départ choisi ou repartir après le salut respecte leur autonomie.</x:v>
      </x:c>
      <x:c r="I8" s="13" t="str">
        <x:v>La branche conserve halte, territoire de faune et objets déplacés ; le joueur retrouve son seuil engagé.</x:v>
      </x:c>
      <x:c r="J8" s="13" t="str">
        <x:v>Si la sortie préférée reste obstruée, les habitants utilisent l’autre et la tâche inachevée demeure visible.</x:v>
      </x:c>
      <x:c r="K8" s="13" t="str">
        <x:v>Enregistrer WARP5-A01-S03.resolved et .success séparément, puis les passages, témoins, objets et retours effectivement accomplis. Aucune écriture de rang, de fin d’origine ou d’inventaire dupliqué.</x:v>
      </x:c>
      <x:c r="L8" s="13" t="str">
        <x:v>Extension V5</x:v>
      </x:c>
    </x:row>
    <x:row r="9" ht="117" customHeight="1">
      <x:c r="A9" s="14" t="str">
        <x:v>WARP5-A02-S01</x:v>
      </x:c>
      <x:c r="B9" s="14" t="str">
        <x:v>Les contenants sous l’eau brune</x:v>
      </x:c>
      <x:c r="C9" s="14" t="str">
        <x:v>WARP5-ARC02</x:v>
      </x:c>
      <x:c r="D9" s="14" t="str">
        <x:v>WARP-E02</x:v>
      </x:c>
      <x:c r="E9" s="17" t="n">
        <x:v>1</x:v>
      </x:c>
      <x:c r="F9" s="14" t="str">
        <x:v>Cinq conditions Warp vérifiées au départ ; branche déjà identifiée et non réinitialisée ; droit de retour engagé. Lire les résultats de l’expédition précédente et les objets encore présents.</x:v>
      </x:c>
      <x:c r="G9" s="14" t="str">
        <x:v>Au bord du village, le joueur observe des contenants flottants et des traces de courant. Il rejoint des plateformes reliées, récupère un premier lot accessible et comprend les marques des propriétaires par comparaison avec leurs supports. Une proie circule sous le limon.</x:v>
      </x:c>
      <x:c r="H9" s="14" t="str">
        <x:v>Stabiliser une plateforme de secours ou suivre le lot emporté change l’ordre des récupérations.</x:v>
      </x:c>
      <x:c r="I9" s="14" t="str">
        <x:v>Les lots sauvés sont identifiés et séparés de ceux seulement aperçus.</x:v>
      </x:c>
      <x:c r="J9" s="14" t="str">
        <x:v>Un contenant échappé continue sa dérive jusqu’à un nouvel obstacle repérable, sans réapparaître dans l’inventaire.</x:v>
      </x:c>
      <x:c r="K9" s="14" t="str">
        <x:v>Enregistrer WARP5-A02-S01.resolved et .success séparément, puis les passages, témoins, objets et retours effectivement accomplis. Aucune écriture de rang, de fin d’origine ou d’inventaire dupliqué.</x:v>
      </x:c>
      <x:c r="L9" s="14" t="str">
        <x:v>Extension V5</x:v>
      </x:c>
    </x:row>
    <x:row r="10" ht="117" customHeight="1">
      <x:c r="A10" s="13" t="str">
        <x:v>WARP5-A02-S02</x:v>
      </x:c>
      <x:c r="B10" s="13" t="str">
        <x:v>La proie du nouveau chenal</x:v>
      </x:c>
      <x:c r="C10" s="13" t="str">
        <x:v>WARP5-ARC02</x:v>
      </x:c>
      <x:c r="D10" s="13" t="str">
        <x:v>WARP-E02</x:v>
      </x:c>
      <x:c r="E10" s="16" t="n">
        <x:v>2</x:v>
      </x:c>
      <x:c r="F10" s="13" t="str">
        <x:v>Cinq conditions Warp vérifiées au départ ; branche déjà identifiée et non réinitialisée ; droit de retour engagé. WARP5-A02-S01 résolue ; tenir compte de sa réussite, de son issue partielle ou de son échec.</x:v>
      </x:c>
      <x:c r="G10" s="13" t="str">
        <x:v>Le courant a ouvert un chenal que la proie utilise pour approcher les réserves. Le joueur observe ses remous, place un appui au sec et choisit une chasse ou un éloignement vers une zone sans habitants. Les plateformes sauvées deviennent des postes réellement utilisables.</x:v>
      </x:c>
      <x:c r="H10" s="13" t="str">
        <x:v>Engager depuis la rive solide ou ouvrir une sortie latérale change le combat et la présence future de faune.</x:v>
      </x:c>
      <x:c r="I10" s="13" t="str">
        <x:v>Le chenal et la menace gardent leurs états ; les objets déjà sauvés restent dans leurs contenants.</x:v>
      </x:c>
      <x:c r="J10" s="13" t="str">
        <x:v>Une rive qui cède force un repli vers la plateforme stabilisée, avec un autre angle de reprise.</x:v>
      </x:c>
      <x:c r="K10" s="13" t="str">
        <x:v>Enregistrer WARP5-A02-S02.resolved et .success séparément, puis les passages, témoins, objets et retours effectivement accomplis. Aucune écriture de rang, de fin d’origine ou d’inventaire dupliqué.</x:v>
      </x:c>
      <x:c r="L10" s="13" t="str">
        <x:v>Extension V5</x:v>
      </x:c>
    </x:row>
    <x:row r="11" ht="117" customHeight="1">
      <x:c r="A11" s="14" t="str">
        <x:v>WARP5-A02-S03</x:v>
      </x:c>
      <x:c r="B11" s="14" t="str">
        <x:v>Le grenier déplacé</x:v>
      </x:c>
      <x:c r="C11" s="14" t="str">
        <x:v>WARP5-ARC02</x:v>
      </x:c>
      <x:c r="D11" s="14" t="str">
        <x:v>WARP-E02</x:v>
      </x:c>
      <x:c r="E11" s="17" t="n">
        <x:v>3</x:v>
      </x:c>
      <x:c r="F11" s="14" t="str">
        <x:v>Cinq conditions Warp vérifiées au départ ; branche déjà identifiée et non réinitialisée ; droit de retour engagé. WARP5-A02-S02 résolue ; tenir compte de sa réussite, de son issue partielle ou de son échec.</x:v>
      </x:c>
      <x:c r="G11" s="14" t="str">
        <x:v>Les habitants choisissent un nouvel emplacement de réserve parmi deux hauteurs. Le joueur aide à transporter les lots sauvés, ajuste une rampe et laisse les propriétaires répartir leurs biens. Un contenant inconnu est mis à part pour recherche, pas attribué au joueur.</x:v>
      </x:c>
      <x:c r="H11" s="14" t="str">
        <x:v>Soutenir le grenier proche ou la halte plus haute change les déplacements futurs du village.</x:v>
      </x:c>
      <x:c r="I11" s="14" t="str">
        <x:v>La branche reflète le nouvel usage ; le retour Warp emporte seulement les objets réellement autorisés.</x:v>
      </x:c>
      <x:c r="J11" s="14" t="str">
        <x:v>Une rampe trop raide échoue au test de charge et peut être réajustée avant le dernier transport.</x:v>
      </x:c>
      <x:c r="K11" s="14" t="str">
        <x:v>Enregistrer WARP5-A02-S03.resolved et .success séparément, puis les passages, témoins, objets et retours effectivement accomplis. Aucune écriture de rang, de fin d’origine ou d’inventaire dupliqué.</x:v>
      </x:c>
      <x:c r="L11" s="14" t="str">
        <x:v>Extension V5</x:v>
      </x:c>
    </x:row>
    <x:row r="12" ht="102" customHeight="1">
      <x:c r="A12" s="13" t="str">
        <x:v>WARP5-A03-S01</x:v>
      </x:c>
      <x:c r="B12" s="13" t="str">
        <x:v>Deux marques sur le même métal</x:v>
      </x:c>
      <x:c r="C12" s="13" t="str">
        <x:v>WARP5-ARC03</x:v>
      </x:c>
      <x:c r="D12" s="13" t="str">
        <x:v>WARP-E03</x:v>
      </x:c>
      <x:c r="E12" s="16" t="n">
        <x:v>1</x:v>
      </x:c>
      <x:c r="F12" s="13" t="str">
        <x:v>Cinq conditions Warp vérifiées au départ ; branche déjà identifiée et non réinitialisée ; droit de retour engagé. Lire les résultats de l’expédition précédente et les objets encore présents.</x:v>
      </x:c>
      <x:c r="G12" s="13" t="str">
        <x:v>Le joueur inspecte une arme locale sur un banc de fonderie, en utilisant lumière et orientation. Deux marques correspondent à la fabrication et à l’usage en chasse. Le fondeur et le chasseur racontent chacun une phase, puis une proie menace la cour extérieure.</x:v>
      </x:c>
      <x:c r="H12" s="13" t="str">
        <x:v>Comparer les récits d’abord ou rejoindre immédiatement la cour change les informations avant la chasse.</x:v>
      </x:c>
      <x:c r="I12" s="13" t="str">
        <x:v>La fiche de l’objet distingue auteur matériel, propriétaire et mérite de chasse.</x:v>
      </x:c>
      <x:c r="J12" s="13" t="str">
        <x:v>Une marque illisible reste inconnue et ne reçoit pas une attribution par simple ressemblance.</x:v>
      </x:c>
      <x:c r="K12" s="13" t="str">
        <x:v>Enregistrer WARP5-A03-S01.resolved et .success séparément, puis les passages, témoins, objets et retours effectivement accomplis. Aucune écriture de rang, de fin d’origine ou d’inventaire dupliqué.</x:v>
      </x:c>
      <x:c r="L12" s="13" t="str">
        <x:v>Extension V5</x:v>
      </x:c>
    </x:row>
    <x:row r="13" ht="102" customHeight="1">
      <x:c r="A13" s="14" t="str">
        <x:v>WARP5-A03-S02</x:v>
      </x:c>
      <x:c r="B13" s="14" t="str">
        <x:v>Le geste que le métal permet</x:v>
      </x:c>
      <x:c r="C13" s="14" t="str">
        <x:v>WARP5-ARC03</x:v>
      </x:c>
      <x:c r="D13" s="14" t="str">
        <x:v>WARP-E03</x:v>
      </x:c>
      <x:c r="E13" s="17" t="n">
        <x:v>2</x:v>
      </x:c>
      <x:c r="F13" s="14" t="str">
        <x:v>Cinq conditions Warp vérifiées au départ ; branche déjà identifiée et non réinitialisée ; droit de retour engagé. WARP5-A03-S01 résolue ; tenir compte de sa réussite, de son issue partielle ou de son échec.</x:v>
      </x:c>
      <x:c r="G13" s="14" t="str">
        <x:v>Dans la cour, le chasseur local affronte la proie avec son arme tandis que le joueur peut ouvrir un angle ou tenir une sortie. Le fondeur signale une limite de la pièce qu’il connaît. Les contributions sont jouées, pas distribuées après coup à parts égales.</x:v>
      </x:c>
      <x:c r="H13" s="14" t="str">
        <x:v>Soutenir la fenêtre du chasseur ou détourner une seconde menace change le rôle du joueur.</x:v>
      </x:c>
      <x:c r="I13" s="14" t="str">
        <x:v>Le coup final, la préparation et le soutien reçoivent leurs auteurs réels.</x:v>
      </x:c>
      <x:c r="J13" s="14" t="str">
        <x:v>Une arme endommagée change la phase suivante et demande un repli ou un autre outil disponible.</x:v>
      </x:c>
      <x:c r="K13" s="14" t="str">
        <x:v>Enregistrer WARP5-A03-S02.resolved et .success séparément, puis les passages, témoins, objets et retours effectivement accomplis. Aucune écriture de rang, de fin d’origine ou d’inventaire dupliqué.</x:v>
      </x:c>
      <x:c r="L13" s="14" t="str">
        <x:v>Extension V5</x:v>
      </x:c>
    </x:row>
    <x:row r="14" ht="102" customHeight="1">
      <x:c r="A14" s="13" t="str">
        <x:v>WARP5-A03-S03</x:v>
      </x:c>
      <x:c r="B14" s="13" t="str">
        <x:v>Le support des deux histoires</x:v>
      </x:c>
      <x:c r="C14" s="13" t="str">
        <x:v>WARP5-ARC03</x:v>
      </x:c>
      <x:c r="D14" s="13" t="str">
        <x:v>WARP-E03</x:v>
      </x:c>
      <x:c r="E14" s="16" t="n">
        <x:v>3</x:v>
      </x:c>
      <x:c r="F14" s="13" t="str">
        <x:v>Cinq conditions Warp vérifiées au départ ; branche déjà identifiée et non réinitialisée ; droit de retour engagé. WARP5-A03-S02 résolue ; tenir compte de sa réussite, de son issue partielle ou de son échec.</x:v>
      </x:c>
      <x:c r="G14" s="13" t="str">
        <x:v>L’arme reste à son propriétaire. Le joueur aide à construire un support qui montre ses deux marques ou conserve seulement un relevé autorisé. Le chasseur décide comment raconter son exploit ; une contestation éventuelle peut être montrée plutôt qu’effacée.</x:v>
      </x:c>
      <x:c r="H14" s="13" t="str">
        <x:v>Proposer une chronologie commune ou deux récits juxtaposés change la présentation locale.</x:v>
      </x:c>
      <x:c r="I14" s="13" t="str">
        <x:v>La branche garde la reconnaissance obtenue ; l’objet n’est pas emporté sans don explicite.</x:v>
      </x:c>
      <x:c r="J14" s="13" t="str">
        <x:v>Un accord incomplet laisse une présentation provisoire avec les faits confirmés seulement.</x:v>
      </x:c>
      <x:c r="K14" s="13" t="str">
        <x:v>Enregistrer WARP5-A03-S03.resolved et .success séparément, puis les passages, témoins, objets et retours effectivement accomplis. Aucune écriture de rang, de fin d’origine ou d’inventaire dupliqué.</x:v>
      </x:c>
      <x:c r="L14" s="13" t="str">
        <x:v>Extension V5</x:v>
      </x:c>
    </x:row>
    <x:row r="15" ht="117" customHeight="1">
      <x:c r="A15" s="14" t="str">
        <x:v>WARP5-A04-S01</x:v>
      </x:c>
      <x:c r="B15" s="14" t="str">
        <x:v>Trois traces au gué</x:v>
      </x:c>
      <x:c r="C15" s="14" t="str">
        <x:v>WARP5-ARC04</x:v>
      </x:c>
      <x:c r="D15" s="14" t="str">
        <x:v>WARP-E04</x:v>
      </x:c>
      <x:c r="E15" s="17" t="n">
        <x:v>1</x:v>
      </x:c>
      <x:c r="F15" s="14" t="str">
        <x:v>Cinq conditions Warp vérifiées au départ ; branche déjà identifiée et non réinitialisée ; droit de retour engagé. Lire les résultats de l’expédition précédente et les objets encore présents.</x:v>
      </x:c>
      <x:c r="G15" s="14" t="str">
        <x:v>Le joueur relève au même gué des empreintes de porteurs, de combattants et d’une proie lourde. Il observe depuis trois hauteurs pour comprendre les horaires de traversée. Un drapeau tombé ne suffit pas à identifier tous les voyageurs ; les gestes observés comptent.</x:v>
      </x:c>
      <x:c r="H15" s="14" t="str">
        <x:v>Préparer une route de contournement ou signaler un intervalle de passage change le premier service.</x:v>
      </x:c>
      <x:c r="I15" s="14" t="str">
        <x:v>Les groupes sont différenciés et leurs trajets réels sont enregistrés dans la branche.</x:v>
      </x:c>
      <x:c r="J15" s="14" t="str">
        <x:v>Une observation interrompue laisse le dernier groupe confirmé sans inventer ceux restés hors champ.</x:v>
      </x:c>
      <x:c r="K15" s="14" t="str">
        <x:v>Enregistrer WARP5-A04-S01.resolved et .success séparément, puis les passages, témoins, objets et retours effectivement accomplis. Aucune écriture de rang, de fin d’origine ou d’inventaire dupliqué.</x:v>
      </x:c>
      <x:c r="L15" s="14" t="str">
        <x:v>Extension V5</x:v>
      </x:c>
    </x:row>
    <x:row r="16" ht="102" customHeight="1">
      <x:c r="A16" s="13" t="str">
        <x:v>WARP5-A04-S02</x:v>
      </x:c>
      <x:c r="B16" s="13" t="str">
        <x:v>La fenêtre entre deux traversées</x:v>
      </x:c>
      <x:c r="C16" s="13" t="str">
        <x:v>WARP5-ARC04</x:v>
      </x:c>
      <x:c r="D16" s="13" t="str">
        <x:v>WARP-E04</x:v>
      </x:c>
      <x:c r="E16" s="16" t="n">
        <x:v>2</x:v>
      </x:c>
      <x:c r="F16" s="13" t="str">
        <x:v>Cinq conditions Warp vérifiées au départ ; branche déjà identifiée et non réinitialisée ; droit de retour engagé. WARP5-A04-S01 résolue ; tenir compte de sa réussite, de son issue partielle ou de son échec.</x:v>
      </x:c>
      <x:c r="G16" s="13" t="str">
        <x:v>La proie attaque pendant un intervalle où le gué peut être dégagé. Le joueur choisit son poste, ferme un petit passage latéral et affronte la cible tandis que des groupes attendent ou contournent. Un combattant local peut intervenir avec son propre objectif.</x:v>
      </x:c>
      <x:c r="H16" s="13" t="str">
        <x:v>Maintenir le gué libre ou attirer la proie sur la rive rocheuse change le combat et les dégâts.</x:v>
      </x:c>
      <x:c r="I16" s="13" t="str">
        <x:v>La chasse n’attribue pas au joueur le commandement des trois groupes ni la victoire d’une guerre antique.</x:v>
      </x:c>
      <x:c r="J16" s="13" t="str">
        <x:v>Une fenêtre perdue exige d’attendre le prochain intervalle, avec menace et ressources conservées.</x:v>
      </x:c>
      <x:c r="K16" s="13" t="str">
        <x:v>Enregistrer WARP5-A04-S02.resolved et .success séparément, puis les passages, témoins, objets et retours effectivement accomplis. Aucune écriture de rang, de fin d’origine ou d’inventaire dupliqué.</x:v>
      </x:c>
      <x:c r="L16" s="13" t="str">
        <x:v>Extension V5</x:v>
      </x:c>
    </x:row>
    <x:row r="17" ht="102" customHeight="1">
      <x:c r="A17" s="14" t="str">
        <x:v>WARP5-A04-S03</x:v>
      </x:c>
      <x:c r="B17" s="14" t="str">
        <x:v>La bannière rendue à sa route</x:v>
      </x:c>
      <x:c r="C17" s="14" t="str">
        <x:v>WARP5-ARC04</x:v>
      </x:c>
      <x:c r="D17" s="14" t="str">
        <x:v>WARP-E04</x:v>
      </x:c>
      <x:c r="E17" s="17" t="n">
        <x:v>3</x:v>
      </x:c>
      <x:c r="F17" s="14" t="str">
        <x:v>Cinq conditions Warp vérifiées au départ ; branche déjà identifiée et non réinitialisée ; droit de retour engagé. WARP5-A04-S02 résolue ; tenir compte de sa réussite, de son issue partielle ou de son échec.</x:v>
      </x:c>
      <x:c r="G17" s="14" t="str">
        <x:v>Après l’affrontement, un objet de groupe doit être remis à un porteur identifié. Le joueur traverse le gué rouvert, restitue l’objet puis peut aider à fixer un signal de passage. Chaque groupe continue sa route et le joueur rejoint son seuil propre.</x:v>
      </x:c>
      <x:c r="H17" s="14" t="str">
        <x:v>Installer un repère commun ou laisser seulement les chemins dégagés change l’usage du gué.</x:v>
      </x:c>
      <x:c r="I17" s="14" t="str">
        <x:v>La branche garde la circulation et les relations, sans import d’unités dans la conquête contemporaine.</x:v>
      </x:c>
      <x:c r="J17" s="14" t="str">
        <x:v>Un destinataire absent laisse l’objet à une garde locale nommée ; le retour n’attend pas un personnage introuvable.</x:v>
      </x:c>
      <x:c r="K17" s="14" t="str">
        <x:v>Enregistrer WARP5-A04-S03.resolved et .success séparément, puis les passages, témoins, objets et retours effectivement accomplis. Aucune écriture de rang, de fin d’origine ou d’inventaire dupliqué.</x:v>
      </x:c>
      <x:c r="L17" s="14" t="str">
        <x:v>Extension V5</x:v>
      </x:c>
    </x:row>
    <x:row r="18" ht="102" customHeight="1">
      <x:c r="A18" s="13" t="str">
        <x:v>WARP5-A05-S01</x:v>
      </x:c>
      <x:c r="B18" s="13" t="str">
        <x:v>La quille dans les galets</x:v>
      </x:c>
      <x:c r="C18" s="13" t="str">
        <x:v>WARP5-ARC05</x:v>
      </x:c>
      <x:c r="D18" s="13" t="str">
        <x:v>WARP-E05</x:v>
      </x:c>
      <x:c r="E18" s="16" t="n">
        <x:v>1</x:v>
      </x:c>
      <x:c r="F18" s="13" t="str">
        <x:v>Cinq conditions Warp vérifiées au départ ; branche déjà identifiée et non réinitialisée ; droit de retour engagé. Lire les résultats de l’expédition précédente et les objets encore présents.</x:v>
      </x:c>
      <x:c r="G18" s="13" t="str">
        <x:v>Le joueur rejoint un navire immobilisé sur une grève et observe ses points d’appui. L’équipage local prépare des rouleaux ; une proie a laissé des traces près du chemin de bois. Une montée sur la coque permet de voir le passage entre hall et chantier.</x:v>
      </x:c>
      <x:c r="H18" s="13" t="str">
        <x:v>Aider à stabiliser la coque ou reconnaître d’abord la piste change la préparation de l’équipage.</x:v>
      </x:c>
      <x:c r="I18" s="13" t="str">
        <x:v>La coque reste à ses propriétaires et les postes de travail deviennent réellement utilisables.</x:v>
      </x:c>
      <x:c r="J18" s="13" t="str">
        <x:v>Un rouleau mal placé reste au sol visible et peut être déplacé avant toute traction.</x:v>
      </x:c>
      <x:c r="K18" s="13" t="str">
        <x:v>Enregistrer WARP5-A05-S01.resolved et .success séparément, puis les passages, témoins, objets et retours effectivement accomplis. Aucune écriture de rang, de fin d’origine ou d’inventaire dupliqué.</x:v>
      </x:c>
      <x:c r="L18" s="13" t="str">
        <x:v>Extension V5</x:v>
      </x:c>
    </x:row>
    <x:row r="19" ht="117" customHeight="1">
      <x:c r="A19" s="14" t="str">
        <x:v>WARP5-A05-S02</x:v>
      </x:c>
      <x:c r="B19" s="14" t="str">
        <x:v>La chasse du chemin de bois</x:v>
      </x:c>
      <x:c r="C19" s="14" t="str">
        <x:v>WARP5-ARC05</x:v>
      </x:c>
      <x:c r="D19" s="14" t="str">
        <x:v>WARP-E05</x:v>
      </x:c>
      <x:c r="E19" s="17" t="n">
        <x:v>2</x:v>
      </x:c>
      <x:c r="F19" s="14" t="str">
        <x:v>Cinq conditions Warp vérifiées au départ ; branche déjà identifiée et non réinitialisée ; droit de retour engagé. WARP5-A05-S01 résolue ; tenir compte de sa réussite, de son issue partielle ou de son échec.</x:v>
      </x:c>
      <x:c r="G19" s="14" t="str">
        <x:v>La proie utilise les piles de bois et les rochers comme couvertures. Le joueur lit ses bonds, protège un passage pour les porteurs et choisit une confrontation loin de la coque. Un membre d’équipage peut ouvrir un volet de chantier si la coordination a été établie.</x:v>
      </x:c>
      <x:c r="H19" s="14" t="str">
        <x:v>Attirer vers les rochers ou couper sa voie de retour par un obstacle mobile change la chasse.</x:v>
      </x:c>
      <x:c r="I19" s="14" t="str">
        <x:v>Le chemin s’ouvre selon le résultat et les dégâts au bois sont conservés.</x:v>
      </x:c>
      <x:c r="J19" s="14" t="str">
        <x:v>Une retraite laisse l’équipage dans son abri réel et une nouvelle approche possible par la grève.</x:v>
      </x:c>
      <x:c r="K19" s="14" t="str">
        <x:v>Enregistrer WARP5-A05-S02.resolved et .success séparément, puis les passages, témoins, objets et retours effectivement accomplis. Aucune écriture de rang, de fin d’origine ou d’inventaire dupliqué.</x:v>
      </x:c>
      <x:c r="L19" s="14" t="str">
        <x:v>Extension V5</x:v>
      </x:c>
    </x:row>
    <x:row r="20" ht="102" customHeight="1">
      <x:c r="A20" s="13" t="str">
        <x:v>WARP5-A05-S03</x:v>
      </x:c>
      <x:c r="B20" s="13" t="str">
        <x:v>La mer n’est pas à moi</x:v>
      </x:c>
      <x:c r="C20" s="13" t="str">
        <x:v>WARP5-ARC05</x:v>
      </x:c>
      <x:c r="D20" s="13" t="str">
        <x:v>WARP-E05</x:v>
      </x:c>
      <x:c r="E20" s="16" t="n">
        <x:v>3</x:v>
      </x:c>
      <x:c r="F20" s="13" t="str">
        <x:v>Cinq conditions Warp vérifiées au départ ; branche déjà identifiée et non réinitialisée ; droit de retour engagé. WARP5-A05-S02 résolue ; tenir compte de sa réussite, de son issue partielle ou de son échec.</x:v>
      </x:c>
      <x:c r="G20" s="13" t="str">
        <x:v>Le joueur participe à la remise à flot par des gestes de coordination, puis les propriétaires décident de repartir ou de garder une halte temporaire. Le personnage peut recevoir un petit don autorisé, jamais le navire entier comme récompense implicite.</x:v>
      </x:c>
      <x:c r="H20" s="13" t="str">
        <x:v>Accompagner le lancement jusqu’au bout ou préparer son retour après la stabilisation finale change le salut.</x:v>
      </x:c>
      <x:c r="I20" s="13" t="str">
        <x:v>La coque poursuit sa propre histoire dans la branche ; le vaisseau du joueur reste celui du présent.</x:v>
      </x:c>
      <x:c r="J20" s="13" t="str">
        <x:v>Une traction ratée arrête le mouvement sur les cales et conserve les travaux déjà accomplis.</x:v>
      </x:c>
      <x:c r="K20" s="13" t="str">
        <x:v>Enregistrer WARP5-A05-S03.resolved et .success séparément, puis les passages, témoins, objets et retours effectivement accomplis. Aucune écriture de rang, de fin d’origine ou d’inventaire dupliqué.</x:v>
      </x:c>
      <x:c r="L20" s="13" t="str">
        <x:v>Extension V5</x:v>
      </x:c>
    </x:row>
    <x:row r="21" ht="117" customHeight="1">
      <x:c r="A21" s="14" t="str">
        <x:v>WARP5-A06-S01</x:v>
      </x:c>
      <x:c r="B21" s="14" t="str">
        <x:v>Le signal déplacé</x:v>
      </x:c>
      <x:c r="C21" s="14" t="str">
        <x:v>WARP5-ARC06</x:v>
      </x:c>
      <x:c r="D21" s="14" t="str">
        <x:v>WARP-E06</x:v>
      </x:c>
      <x:c r="E21" s="17" t="n">
        <x:v>1</x:v>
      </x:c>
      <x:c r="F21" s="14" t="str">
        <x:v>Cinq conditions Warp vérifiées au départ ; branche déjà identifiée et non réinitialisée ; droit de retour engagé. Lire les résultats de l’expédition précédente et les objets encore présents.</x:v>
      </x:c>
      <x:c r="G21" s="14" t="str">
        <x:v>Dans le col fermé, le joueur entend une clochette à un endroit incompatible avec sa corde. Il suit les traces jusqu’à un passage de proie, compare deux postes et découvre que chacun interprète mal les signaux de l’autre. La verticalité rend les angles d’écoute différents.</x:v>
      </x:c>
      <x:c r="H21" s="14" t="str">
        <x:v>Rétablir un premier signal ou observer un cycle complet change la réaction des guetteurs.</x:v>
      </x:c>
      <x:c r="I21" s="14" t="str">
        <x:v>Le malentendu a une cause matérielle locale et ne devient pas hostilité culturelle universelle.</x:v>
      </x:c>
      <x:c r="J21" s="14" t="str">
        <x:v>Un signal mal replacé peut être entendu depuis l’autre poste avant validation et corrigé.</x:v>
      </x:c>
      <x:c r="K21" s="14" t="str">
        <x:v>Enregistrer WARP5-A06-S01.resolved et .success séparément, puis les passages, témoins, objets et retours effectivement accomplis. Aucune écriture de rang, de fin d’origine ou d’inventaire dupliqué.</x:v>
      </x:c>
      <x:c r="L21" s="14" t="str">
        <x:v>Extension V5</x:v>
      </x:c>
    </x:row>
    <x:row r="22" ht="102" customHeight="1">
      <x:c r="A22" s="13" t="str">
        <x:v>WARP5-A06-S02</x:v>
      </x:c>
      <x:c r="B22" s="13" t="str">
        <x:v>Le bond entre les terrasses</x:v>
      </x:c>
      <x:c r="C22" s="13" t="str">
        <x:v>WARP5-ARC06</x:v>
      </x:c>
      <x:c r="D22" s="13" t="str">
        <x:v>WARP-E06</x:v>
      </x:c>
      <x:c r="E22" s="16" t="n">
        <x:v>2</x:v>
      </x:c>
      <x:c r="F22" s="13" t="str">
        <x:v>Cinq conditions Warp vérifiées au départ ; branche déjà identifiée et non réinitialisée ; droit de retour engagé. WARP5-A06-S01 résolue ; tenir compte de sa réussite, de son issue partielle ou de son échec.</x:v>
      </x:c>
      <x:c r="G22" s="13" t="str">
        <x:v>La proie traverse les terrasses au moment des signaux. Le joueur choisit un niveau, prépare une ouverture et évite que les guetteurs se prennent mutuellement pour la menace. Une corde de clochette peut servir d’indice de mouvement, pas d’arme miraculeuse.</x:v>
      </x:c>
      <x:c r="H22" s="13" t="str">
        <x:v>Engager sur une terrasse vide ou pousser la cible vers un passage rocheux change la confrontation.</x:v>
      </x:c>
      <x:c r="I22" s="13" t="str">
        <x:v>Les guetteurs voient des contributions précises et la menace conserve son état de combat.</x:v>
      </x:c>
      <x:c r="J22" s="13" t="str">
        <x:v>Une confusion de signal déclenche un repli des postes, puis une nouvelle approche avec les signes corrigés.</x:v>
      </x:c>
      <x:c r="K22" s="13" t="str">
        <x:v>Enregistrer WARP5-A06-S02.resolved et .success séparément, puis les passages, témoins, objets et retours effectivement accomplis. Aucune écriture de rang, de fin d’origine ou d’inventaire dupliqué.</x:v>
      </x:c>
      <x:c r="L22" s="13" t="str">
        <x:v>Extension V5</x:v>
      </x:c>
    </x:row>
    <x:row r="23" ht="102" customHeight="1">
      <x:c r="A23" s="14" t="str">
        <x:v>WARP5-A06-S03</x:v>
      </x:c>
      <x:c r="B23" s="14" t="str">
        <x:v>Un son pour le retour</x:v>
      </x:c>
      <x:c r="C23" s="14" t="str">
        <x:v>WARP5-ARC06</x:v>
      </x:c>
      <x:c r="D23" s="14" t="str">
        <x:v>WARP-E06</x:v>
      </x:c>
      <x:c r="E23" s="17" t="n">
        <x:v>3</x:v>
      </x:c>
      <x:c r="F23" s="14" t="str">
        <x:v>Cinq conditions Warp vérifiées au départ ; branche déjà identifiée et non réinitialisée ; droit de retour engagé. WARP5-A06-S02 résolue ; tenir compte de sa réussite, de son issue partielle ou de son échec.</x:v>
      </x:c>
      <x:c r="G23" s="14" t="str">
        <x:v>Les deux postes testent une nouvelle disposition de signaux. Le joueur parcourt les terrasses, écoute depuis chaque point et aide à fixer le dernier appui. La sortie Warp reste distincte de leur route de garde ; la coopération se termine par un salut situé.</x:v>
      </x:c>
      <x:c r="H23" s="14" t="str">
        <x:v>Garder un système simple ou une variante à deux hauteurs change la lisibilité du col.</x:v>
      </x:c>
      <x:c r="I23" s="14" t="str">
        <x:v>La branche conserve les signaux et les passages rouverts ; aucun rituel universel n’est proclamé.</x:v>
      </x:c>
      <x:c r="J23" s="14" t="str">
        <x:v>Un angle sonore encore confus reste signalé et peut être repris lors d’une revisite.</x:v>
      </x:c>
      <x:c r="K23" s="14" t="str">
        <x:v>Enregistrer WARP5-A06-S03.resolved et .success séparément, puis les passages, témoins, objets et retours effectivement accomplis. Aucune écriture de rang, de fin d’origine ou d’inventaire dupliqué.</x:v>
      </x:c>
      <x:c r="L23" s="14" t="str">
        <x:v>Extension V5</x:v>
      </x:c>
    </x:row>
    <x:row r="24" ht="117" customHeight="1">
      <x:c r="A24" s="13" t="str">
        <x:v>WARP5-A07-S01</x:v>
      </x:c>
      <x:c r="B24" s="13" t="str">
        <x:v>Le nez contre la pierre</x:v>
      </x:c>
      <x:c r="C24" s="13" t="str">
        <x:v>WARP5-ARC07</x:v>
      </x:c>
      <x:c r="D24" s="13" t="str">
        <x:v>WARP-E07</x:v>
      </x:c>
      <x:c r="E24" s="16" t="n">
        <x:v>1</x:v>
      </x:c>
      <x:c r="F24" s="13" t="str">
        <x:v>Cinq conditions Warp vérifiées au départ ; branche déjà identifiée et non réinitialisée ; droit de retour engagé. Lire les résultats de l’expédition précédente et les objets encore présents.</x:v>
      </x:c>
      <x:c r="G24" s="13" t="str">
        <x:v>Le joueur suit une proie sur une dalle où les empreintes disparaissent. Un chien appartenant à une personne locale réagit à une autre piste. Le joueur observe vent, arrêt et regard de l’animal avant de comprendre l’indice ; il n’en prend pas le contrôle automatique.</x:v>
      </x:c>
      <x:c r="H24" s="13" t="str">
        <x:v>Suivre à distance ou proposer une coopération par un geste au maître change l’approche.</x:v>
      </x:c>
      <x:c r="I24" s="13" t="str">
        <x:v>Le chien reste auprès de son propriétaire et la méthode de piste est apprise par observation.</x:v>
      </x:c>
      <x:c r="J24" s="13" t="str">
        <x:v>Une approche trop brusque fait reculer l’animal ; un détour calme permet de reprendre sans violence imposée.</x:v>
      </x:c>
      <x:c r="K24" s="13" t="str">
        <x:v>Enregistrer WARP5-A07-S01.resolved et .success séparément, puis les passages, témoins, objets et retours effectivement accomplis. Aucune écriture de rang, de fin d’origine ou d’inventaire dupliqué.</x:v>
      </x:c>
      <x:c r="L24" s="13" t="str">
        <x:v>Extension V5</x:v>
      </x:c>
    </x:row>
    <x:row r="25" ht="102" customHeight="1">
      <x:c r="A25" s="14" t="str">
        <x:v>WARP5-A07-S02</x:v>
      </x:c>
      <x:c r="B25" s="14" t="str">
        <x:v>Deux pistes, une ouverture</x:v>
      </x:c>
      <x:c r="C25" s="14" t="str">
        <x:v>WARP5-ARC07</x:v>
      </x:c>
      <x:c r="D25" s="14" t="str">
        <x:v>WARP-E07</x:v>
      </x:c>
      <x:c r="E25" s="17" t="n">
        <x:v>2</x:v>
      </x:c>
      <x:c r="F25" s="14" t="str">
        <x:v>Cinq conditions Warp vérifiées au départ ; branche déjà identifiée et non réinitialisée ; droit de retour engagé. WARP5-A07-S01 résolue ; tenir compte de sa réussite, de son issue partielle ou de son échec.</x:v>
      </x:c>
      <x:c r="G25" s="14" t="str">
        <x:v>La proie passe entre un lit de rivière et une barre rocheuse. Le joueur choisit un angle complémentaire à celui du pisteur local ; le chien n’est pas envoyé comme ressource jetable au contact. Des signaux simples coordonnent le moment de traverser.</x:v>
      </x:c>
      <x:c r="H25" s="14" t="str">
        <x:v>Créer une ouverture à distance ou conserver deux chasses parallèles change les contributions.</x:v>
      </x:c>
      <x:c r="I25" s="14" t="str">
        <x:v>La chasse crédite les actes réels de chacun et conserve une route de repli pour le partenaire.</x:v>
      </x:c>
      <x:c r="J25" s="14" t="str">
        <x:v>Un signal manqué entraîne un arrêt au couvert et une nouvelle fenêtre, avec la proie dans son état actuel.</x:v>
      </x:c>
      <x:c r="K25" s="14" t="str">
        <x:v>Enregistrer WARP5-A07-S02.resolved et .success séparément, puis les passages, témoins, objets et retours effectivement accomplis. Aucune écriture de rang, de fin d’origine ou d’inventaire dupliqué.</x:v>
      </x:c>
      <x:c r="L25" s="14" t="str">
        <x:v>Extension V5</x:v>
      </x:c>
    </x:row>
    <x:row r="26" ht="102" customHeight="1">
      <x:c r="A26" s="13" t="str">
        <x:v>WARP5-A07-S03</x:v>
      </x:c>
      <x:c r="B26" s="13" t="str">
        <x:v>Le chien reprend sa place</x:v>
      </x:c>
      <x:c r="C26" s="13" t="str">
        <x:v>WARP5-ARC07</x:v>
      </x:c>
      <x:c r="D26" s="13" t="str">
        <x:v>WARP-E07</x:v>
      </x:c>
      <x:c r="E26" s="16" t="n">
        <x:v>3</x:v>
      </x:c>
      <x:c r="F26" s="13" t="str">
        <x:v>Cinq conditions Warp vérifiées au départ ; branche déjà identifiée et non réinitialisée ; droit de retour engagé. WARP5-A07-S02 résolue ; tenir compte de sa réussite, de son issue partielle ou de son échec.</x:v>
      </x:c>
      <x:c r="G26" s="13" t="str">
        <x:v>Au retour au gué, le chien rejoint son propriétaire et leur équipement est rangé. Le joueur peut rendre une pièce prêtée ou montrer un relevé autorisé, puis rejoint son seuil. Aucun compagnon animal n’apparaît dans le présent à la fin de la mission.</x:v>
      </x:c>
      <x:c r="H26" s="13" t="str">
        <x:v>Échanger un signe de gratitude ou partir discrètement compose la séparation.</x:v>
      </x:c>
      <x:c r="I26" s="13" t="str">
        <x:v>Le partenaire humain et l’animal continuent leur route dans la branche, sans capture ni recrutement automatique.</x:v>
      </x:c>
      <x:c r="J26" s="13" t="str">
        <x:v>Une restitution retardée laisse un dépôt identifié et une tâche précise lors d’une revisite.</x:v>
      </x:c>
      <x:c r="K26" s="13" t="str">
        <x:v>Enregistrer WARP5-A07-S03.resolved et .success séparément, puis les passages, témoins, objets et retours effectivement accomplis. Aucune écriture de rang, de fin d’origine ou d’inventaire dupliqué.</x:v>
      </x:c>
      <x:c r="L26" s="13" t="str">
        <x:v>Extension V5</x:v>
      </x:c>
    </x:row>
    <x:row r="27" ht="102" customHeight="1">
      <x:c r="A27" s="14" t="str">
        <x:v>WARP5-A08-S01</x:v>
      </x:c>
      <x:c r="B27" s="14" t="str">
        <x:v>Le wagon et la corniche</x:v>
      </x:c>
      <x:c r="C27" s="14" t="str">
        <x:v>WARP5-ARC08</x:v>
      </x:c>
      <x:c r="D27" s="14" t="str">
        <x:v>WARP-E08</x:v>
      </x:c>
      <x:c r="E27" s="17" t="n">
        <x:v>1</x:v>
      </x:c>
      <x:c r="F27" s="14" t="str">
        <x:v>Cinq conditions Warp vérifiées au départ ; branche déjà identifiée et non réinitialisée ; droit de retour engagé. Lire les résultats de l’expédition précédente et les objets encore présents.</x:v>
      </x:c>
      <x:c r="G27" s="14" t="str">
        <x:v>Le joueur observe le train immobilisé depuis une corniche. Des voyageurs occupent un wagon, des travailleurs examinent la voie et une proie passe sous les essieux. Il doit relier ces espaces par un trajet qui ne traverse pas directement les personnes en attente.</x:v>
      </x:c>
      <x:c r="H27" s="14" t="str">
        <x:v>Ouvrir une évacuation vers la corniche ou sécuriser le wagon d’abord change les groupes accessibles.</x:v>
      </x:c>
      <x:c r="I27" s="14" t="str">
        <x:v>Les voyageurs sauvés et les passages ouverts sont identifiés ; le train reste immobile tant que la voie l’est.</x:v>
      </x:c>
      <x:c r="J27" s="14" t="str">
        <x:v>Un accès bloqué conduit à une autre porte visible et ne téléporte pas les voyageurs hors du wagon.</x:v>
      </x:c>
      <x:c r="K27" s="14" t="str">
        <x:v>Enregistrer WARP5-A08-S01.resolved et .success séparément, puis les passages, témoins, objets et retours effectivement accomplis. Aucune écriture de rang, de fin d’origine ou d’inventaire dupliqué.</x:v>
      </x:c>
      <x:c r="L27" s="14" t="str">
        <x:v>Extension V5</x:v>
      </x:c>
    </x:row>
    <x:row r="28" ht="102" customHeight="1">
      <x:c r="A28" s="13" t="str">
        <x:v>WARP5-A08-S02</x:v>
      </x:c>
      <x:c r="B28" s="13" t="str">
        <x:v>La chasse sous le dernier wagon</x:v>
      </x:c>
      <x:c r="C28" s="13" t="str">
        <x:v>WARP5-ARC08</x:v>
      </x:c>
      <x:c r="D28" s="13" t="str">
        <x:v>WARP-E08</x:v>
      </x:c>
      <x:c r="E28" s="16" t="n">
        <x:v>2</x:v>
      </x:c>
      <x:c r="F28" s="13" t="str">
        <x:v>Cinq conditions Warp vérifiées au départ ; branche déjà identifiée et non réinitialisée ; droit de retour engagé. WARP5-A08-S01 résolue ; tenir compte de sa réussite, de son issue partielle ou de son échec.</x:v>
      </x:c>
      <x:c r="G28" s="13" t="str">
        <x:v>La proie se déplace entre ombre des wagons et rochers. Le joueur lit ses frottements, choisit un poste et peut l’attirer hors de l’axe des personnes. Le train ne repart pas pendant que la zone de travail reste occupée, ce qui rend le terrain prévisible.</x:v>
      </x:c>
      <x:c r="H28" s="13" t="str">
        <x:v>Chasser dans les rochers ou éloigner la cible vers un canyon vide change la résolution.</x:v>
      </x:c>
      <x:c r="I28" s="13" t="str">
        <x:v>La menace et les dégâts restent réels ; une fuite ne compte pas comme victoire de chasse.</x:v>
      </x:c>
      <x:c r="J28" s="13" t="str">
        <x:v>Un wagon endommagé ferme un angle et oblige à utiliser la route de corniche préparée.</x:v>
      </x:c>
      <x:c r="K28" s="13" t="str">
        <x:v>Enregistrer WARP5-A08-S02.resolved et .success séparément, puis les passages, témoins, objets et retours effectivement accomplis. Aucune écriture de rang, de fin d’origine ou d’inventaire dupliqué.</x:v>
      </x:c>
      <x:c r="L28" s="13" t="str">
        <x:v>Extension V5</x:v>
      </x:c>
    </x:row>
    <x:row r="29" ht="117" customHeight="1">
      <x:c r="A29" s="14" t="str">
        <x:v>WARP5-A08-S03</x:v>
      </x:c>
      <x:c r="B29" s="14" t="str">
        <x:v>Quand les roues repartent</x:v>
      </x:c>
      <x:c r="C29" s="14" t="str">
        <x:v>WARP5-ARC08</x:v>
      </x:c>
      <x:c r="D29" s="14" t="str">
        <x:v>WARP-E08</x:v>
      </x:c>
      <x:c r="E29" s="17" t="n">
        <x:v>3</x:v>
      </x:c>
      <x:c r="F29" s="14" t="str">
        <x:v>Cinq conditions Warp vérifiées au départ ; branche déjà identifiée et non réinitialisée ; droit de retour engagé. WARP5-A08-S02 résolue ; tenir compte de sa réussite, de son issue partielle ou de son échec.</x:v>
      </x:c>
      <x:c r="G29" s="14" t="str">
        <x:v>Les travailleurs dégagent la voie avec l’aide possible du joueur. Celui-ci transporte une pièce, vérifie une sortie de secours et rend les objets récupérés à leurs propriétaires. Le départ du train est joué seulement après validation de la route, puis le joueur rejoint son seuil.</x:v>
      </x:c>
      <x:c r="H29" s="14" t="str">
        <x:v>Achever le service ou transmettre une tâche restante à une équipe présente change le moment du départ.</x:v>
      </x:c>
      <x:c r="I29" s="14" t="str">
        <x:v>Le train, les personnes et leurs biens continuent dans la branche ; aucun wagon n’est importé comme butin.</x:v>
      </x:c>
      <x:c r="J29" s="14" t="str">
        <x:v>Une pièce mal fixée arrête le test et se corrige avant mouvement, sans effacer les autres réparations.</x:v>
      </x:c>
      <x:c r="K29" s="14" t="str">
        <x:v>Enregistrer WARP5-A08-S03.resolved et .success séparément, puis les passages, témoins, objets et retours effectivement accomplis. Aucune écriture de rang, de fin d’origine ou d’inventaire dupliqué.</x:v>
      </x:c>
      <x:c r="L29" s="14" t="str">
        <x:v>Extension V5</x:v>
      </x:c>
    </x:row>
    <x:row r="30" ht="117" customHeight="1">
      <x:c r="A30" s="13" t="str">
        <x:v>WARP5-A09-S01</x:v>
      </x:c>
      <x:c r="B30" s="13" t="str">
        <x:v>Les enveloppes au poste</x:v>
      </x:c>
      <x:c r="C30" s="13" t="str">
        <x:v>WARP5-ARC09</x:v>
      </x:c>
      <x:c r="D30" s="13" t="str">
        <x:v>WARP-E09</x:v>
      </x:c>
      <x:c r="E30" s="16" t="n">
        <x:v>1</x:v>
      </x:c>
      <x:c r="F30" s="13" t="str">
        <x:v>Cinq conditions Warp vérifiées au départ ; branche déjà identifiée et non réinitialisée ; droit de retour engagé. Lire les résultats de l’expédition précédente et les objets encore présents.</x:v>
      </x:c>
      <x:c r="G30" s="13" t="str">
        <x:v>Le joueur découvre un poste gris où des lettres sont triées pour des destinataires absents ou en déplacement. Une personne demande de récupérer une sacoche tombée sur un passage. Le joueur observe les trajets de blessés et les traces d’une menace avant d’approcher.</x:v>
      </x:c>
      <x:c r="H30" s="13" t="str">
        <x:v>Récupérer la sacoche accessible ou sécuriser d’abord le passage change les personnes aidées.</x:v>
      </x:c>
      <x:c r="I30" s="13" t="str">
        <x:v>Les lettres restent des biens adressés, pas des objets narratifs que le joueur peut tous s’approprier.</x:v>
      </x:c>
      <x:c r="J30" s="13" t="str">
        <x:v>Une sacoche déplacée garde sa dernière trace et peut être recherchée sans inventer son contenu.</x:v>
      </x:c>
      <x:c r="K30" s="13" t="str">
        <x:v>Enregistrer WARP5-A09-S01.resolved et .success séparément, puis les passages, témoins, objets et retours effectivement accomplis. Aucune écriture de rang, de fin d’origine ou d’inventaire dupliqué.</x:v>
      </x:c>
      <x:c r="L30" s="13" t="str">
        <x:v>Extension V5</x:v>
      </x:c>
    </x:row>
    <x:row r="31" ht="117" customHeight="1">
      <x:c r="A31" s="14" t="str">
        <x:v>WARP5-A09-S02</x:v>
      </x:c>
      <x:c r="B31" s="14" t="str">
        <x:v>Le bois entre deux signaux</x:v>
      </x:c>
      <x:c r="C31" s="14" t="str">
        <x:v>WARP5-ARC09</x:v>
      </x:c>
      <x:c r="D31" s="14" t="str">
        <x:v>WARP-E09</x:v>
      </x:c>
      <x:c r="E31" s="17" t="n">
        <x:v>2</x:v>
      </x:c>
      <x:c r="F31" s="14" t="str">
        <x:v>Cinq conditions Warp vérifiées au départ ; branche déjà identifiée et non réinitialisée ; droit de retour engagé. WARP5-A09-S01 résolue ; tenir compte de sa réussite, de son issue partielle ou de son échec.</x:v>
      </x:c>
      <x:c r="G31" s="14" t="str">
        <x:v>La menace traverse un bois détruit près de la route de courrier. Le joueur suit ses mouvements entre troncs et murs, choisit une arène vide et laisse la voie des brancards hors du combat. Les personnes locales réagissent aux sons qu’elles peuvent réellement entendre.</x:v>
      </x:c>
      <x:c r="H31" s="14" t="str">
        <x:v>Attirer la cible loin de la route ou tenir un passage jusqu’au départ du groupe change la mission.</x:v>
      </x:c>
      <x:c r="I31" s="14" t="str">
        <x:v>Le succès de protection et celui de chasse restent séparés, avec pertes et objets conservés.</x:v>
      </x:c>
      <x:c r="J31" s="14" t="str">
        <x:v>Une proie échappée laisse une route encore surveillée et un objectif de reprise distinct de la livraison.</x:v>
      </x:c>
      <x:c r="K31" s="14" t="str">
        <x:v>Enregistrer WARP5-A09-S02.resolved et .success séparément, puis les passages, témoins, objets et retours effectivement accomplis. Aucune écriture de rang, de fin d’origine ou d’inventaire dupliqué.</x:v>
      </x:c>
      <x:c r="L31" s="14" t="str">
        <x:v>Extension V5</x:v>
      </x:c>
    </x:row>
    <x:row r="32" ht="102" customHeight="1">
      <x:c r="A32" s="13" t="str">
        <x:v>WARP5-A09-S03</x:v>
      </x:c>
      <x:c r="B32" s="13" t="str">
        <x:v>Ce qui appartient aux absents</x:v>
      </x:c>
      <x:c r="C32" s="13" t="str">
        <x:v>WARP5-ARC09</x:v>
      </x:c>
      <x:c r="D32" s="13" t="str">
        <x:v>WARP-E09</x:v>
      </x:c>
      <x:c r="E32" s="16" t="n">
        <x:v>3</x:v>
      </x:c>
      <x:c r="F32" s="13" t="str">
        <x:v>Cinq conditions Warp vérifiées au départ ; branche déjà identifiée et non réinitialisée ; droit de retour engagé. WARP5-A09-S02 résolue ; tenir compte de sa réussite, de son issue partielle ou de son échec.</x:v>
      </x:c>
      <x:c r="G32" s="13" t="str">
        <x:v>Le joueur remet la sacoche et laisse le responsable local répartir les lettres. Une personne peut lui offrir un objet personnel ou refuser de partager son histoire. La scène se termine par un passage libéré puis le retour vers le seuil propre du joueur.</x:v>
      </x:c>
      <x:c r="H32" s="13" t="str">
        <x:v>Accepter seulement un don explicite ou garder un relevé du lieu choisit le souvenir.</x:v>
      </x:c>
      <x:c r="I32" s="13" t="str">
        <x:v>La branche conserve destinataires connus, absences et restitutions, sans mémoire humaine collectée de force.</x:v>
      </x:c>
      <x:c r="J32" s="13" t="str">
        <x:v>Une lettre sans destinataire confirmé reste au poste avec son statut inconnu.</x:v>
      </x:c>
      <x:c r="K32" s="13" t="str">
        <x:v>Enregistrer WARP5-A09-S03.resolved et .success séparément, puis les passages, témoins, objets et retours effectivement accomplis. Aucune écriture de rang, de fin d’origine ou d’inventaire dupliqué.</x:v>
      </x:c>
      <x:c r="L32" s="13" t="str">
        <x:v>Extension V5</x:v>
      </x:c>
    </x:row>
    <x:row r="33" ht="102" customHeight="1">
      <x:c r="A33" s="14" t="str">
        <x:v>WARP5-A10-S01</x:v>
      </x:c>
      <x:c r="B33" s="14" t="str">
        <x:v>Les traces du pilote</x:v>
      </x:c>
      <x:c r="C33" s="14" t="str">
        <x:v>WARP5-ARC10</x:v>
      </x:c>
      <x:c r="D33" s="14" t="str">
        <x:v>WARP-E10</x:v>
      </x:c>
      <x:c r="E33" s="17" t="n">
        <x:v>1</x:v>
      </x:c>
      <x:c r="F33" s="14" t="str">
        <x:v>Cinq conditions Warp vérifiées au départ ; branche déjà identifiée et non réinitialisée ; droit de retour engagé. Lire les résultats de l’expédition précédente et les objets encore présents.</x:v>
      </x:c>
      <x:c r="G33" s="14" t="str">
        <x:v>Le joueur suit une trace de parachute ou de matériel dans un secteur fictif de montagne. Le pilote local s’est réfugié derrière un rocher et garde son arme. Le premier échange demande de montrer une sortie et de respecter sa distance avant toute coopération.</x:v>
      </x:c>
      <x:c r="H33" s="14" t="str">
        <x:v>Ouvrir un passage indirect ou approcher après un signe compris change sa confiance.</x:v>
      </x:c>
      <x:c r="I33" s="14" t="str">
        <x:v>Le pilote est une personne originale de la branche, distincte des avatars de Killer of Killers.</x:v>
      </x:c>
      <x:c r="J33" s="14" t="str">
        <x:v>Une incompréhension conduit chacun à son couvert et laisse une seconde approche par gestes simples.</x:v>
      </x:c>
      <x:c r="K33" s="14" t="str">
        <x:v>Enregistrer WARP5-A10-S01.resolved et .success séparément, puis les passages, témoins, objets et retours effectivement accomplis. Aucune écriture de rang, de fin d’origine ou d’inventaire dupliqué.</x:v>
      </x:c>
      <x:c r="L33" s="14" t="str">
        <x:v>Extension V5</x:v>
      </x:c>
    </x:row>
    <x:row r="34" ht="102" customHeight="1">
      <x:c r="A34" s="13" t="str">
        <x:v>WARP5-A10-S02</x:v>
      </x:c>
      <x:c r="B34" s="13" t="str">
        <x:v>Le massif avant l’extraction</x:v>
      </x:c>
      <x:c r="C34" s="13" t="str">
        <x:v>WARP5-ARC10</x:v>
      </x:c>
      <x:c r="D34" s="13" t="str">
        <x:v>WARP-E10</x:v>
      </x:c>
      <x:c r="E34" s="16" t="n">
        <x:v>2</x:v>
      </x:c>
      <x:c r="F34" s="13" t="str">
        <x:v>Cinq conditions Warp vérifiées au départ ; branche déjà identifiée et non réinitialisée ; droit de retour engagé. WARP5-A10-S01 résolue ; tenir compte de sa réussite, de son issue partielle ou de son échec.</x:v>
      </x:c>
      <x:c r="G34" s="13" t="str">
        <x:v>Deux routes mènent au point recherché : une crête rapide exposée et un trajet d’abris plus long. Une proie suit les vibrations du matériel transporté. Le joueur peut couvrir le pilote ou garder une chasse parallèle, selon l’accord et les ressources disponibles.</x:v>
      </x:c>
      <x:c r="H34" s="13" t="str">
        <x:v>Choisir la crête ou les abris change fatigue, rencontres et fenêtres de chasse.</x:v>
      </x:c>
      <x:c r="I34" s="13" t="str">
        <x:v>Le pilote conserve ses décisions et sa capacité d’action ; il n’est pas une unité à importer.</x:v>
      </x:c>
      <x:c r="J34" s="13" t="str">
        <x:v>Une route fermée peut être remplacée par l’autre si sa préparation existe ; les ressources consommées restent comptées.</x:v>
      </x:c>
      <x:c r="K34" s="13" t="str">
        <x:v>Enregistrer WARP5-A10-S02.resolved et .success séparément, puis les passages, témoins, objets et retours effectivement accomplis. Aucune écriture de rang, de fin d’origine ou d’inventaire dupliqué.</x:v>
      </x:c>
      <x:c r="L34" s="13" t="str">
        <x:v>Extension V5</x:v>
      </x:c>
    </x:row>
    <x:row r="35" ht="117" customHeight="1">
      <x:c r="A35" s="14" t="str">
        <x:v>WARP5-A10-S03</x:v>
      </x:c>
      <x:c r="B35" s="14" t="str">
        <x:v>Deux départs dans le même ciel</x:v>
      </x:c>
      <x:c r="C35" s="14" t="str">
        <x:v>WARP5-ARC10</x:v>
      </x:c>
      <x:c r="D35" s="14" t="str">
        <x:v>WARP-E10</x:v>
      </x:c>
      <x:c r="E35" s="17" t="n">
        <x:v>3</x:v>
      </x:c>
      <x:c r="F35" s="14" t="str">
        <x:v>Cinq conditions Warp vérifiées au départ ; branche déjà identifiée et non réinitialisée ; droit de retour engagé. WARP5-A10-S02 résolue ; tenir compte de sa réussite, de son issue partielle ou de son échec.</x:v>
      </x:c>
      <x:c r="G35" s="14" t="str">
        <x:v>Le pilote rejoint son extraction locale si le trajet a abouti. Le joueur rend les objets prêtés, observe le départ puis rejoint son propre seuil Warp. Si l’extraction est reportée, une halte viable et une prise en charge locale sont montrées, sans forcer un voyage vers le présent.</x:v>
      </x:c>
      <x:c r="H35" s="14" t="str">
        <x:v>Attendre le départ effectif ou transmettre la surveillance à une personne présente change la clôture.</x:v>
      </x:c>
      <x:c r="I35" s="14" t="str">
        <x:v>Les deux routes restent séparées et les chroniques cinéma ne sont pas modifiées.</x:v>
      </x:c>
      <x:c r="J35" s="14" t="str">
        <x:v>Une fenêtre d’extraction manquée reporte le pilote dans sa branche ; le retour engagé du joueur demeure garanti.</x:v>
      </x:c>
      <x:c r="K35" s="14" t="str">
        <x:v>Enregistrer WARP5-A10-S03.resolved et .success séparément, puis les passages, témoins, objets et retours effectivement accomplis. Aucune écriture de rang, de fin d’origine ou d’inventaire dupliqué.</x:v>
      </x:c>
      <x:c r="L35" s="14" t="str">
        <x:v>Extension V5</x:v>
      </x:c>
    </x:row>
    <x:row r="36" ht="102" customHeight="1">
      <x:c r="A36" s="13" t="str">
        <x:v>WARP5-A11-S01</x:v>
      </x:c>
      <x:c r="B36" s="13" t="str">
        <x:v>Les étages qui vivent encore</x:v>
      </x:c>
      <x:c r="C36" s="13" t="str">
        <x:v>WARP5-ARC11</x:v>
      </x:c>
      <x:c r="D36" s="13" t="str">
        <x:v>WARP-E11</x:v>
      </x:c>
      <x:c r="E36" s="16" t="n">
        <x:v>1</x:v>
      </x:c>
      <x:c r="F36" s="13" t="str">
        <x:v>Cinq conditions Warp vérifiées au départ ; branche déjà identifiée et non réinitialisée ; droit de retour engagé. Lire les résultats de l’expédition précédente et les objets encore présents.</x:v>
      </x:c>
      <x:c r="G36" s="13" t="str">
        <x:v>Le joueur observe une tour dont certains étages sont habités et d’autres techniques. Les lumières, sons et déplacements permettent de distinguer les usages avant d’approcher la proie. Un plan de service incomplet doit être confronté aux portes réellement ouvertes.</x:v>
      </x:c>
      <x:c r="H36" s="13" t="str">
        <x:v>Prendre la façade ou les couloirs techniques change témoins et proximité des habitants.</x:v>
      </x:c>
      <x:c r="I36" s="13" t="str">
        <x:v>La carte de la branche ne suppose pas que tous les appartements sont vides parce qu’une chasse y passe.</x:v>
      </x:c>
      <x:c r="J36" s="13" t="str">
        <x:v>Une porte occupée impose un détour et reste fermée, sans traversée invisible du logement.</x:v>
      </x:c>
      <x:c r="K36" s="13" t="str">
        <x:v>Enregistrer WARP5-A11-S01.resolved et .success séparément, puis les passages, témoins, objets et retours effectivement accomplis. Aucune écriture de rang, de fin d’origine ou d’inventaire dupliqué.</x:v>
      </x:c>
      <x:c r="L36" s="13" t="str">
        <x:v>Extension V5</x:v>
      </x:c>
    </x:row>
    <x:row r="37" ht="117" customHeight="1">
      <x:c r="A37" s="14" t="str">
        <x:v>WARP5-A11-S02</x:v>
      </x:c>
      <x:c r="B37" s="14" t="str">
        <x:v>Le prédateur des gaines</x:v>
      </x:c>
      <x:c r="C37" s="14" t="str">
        <x:v>WARP5-ARC11</x:v>
      </x:c>
      <x:c r="D37" s="14" t="str">
        <x:v>WARP-E11</x:v>
      </x:c>
      <x:c r="E37" s="17" t="n">
        <x:v>2</x:v>
      </x:c>
      <x:c r="F37" s="14" t="str">
        <x:v>Cinq conditions Warp vérifiées au départ ; branche déjà identifiée et non réinitialisée ; droit de retour engagé. WARP5-A11-S01 résolue ; tenir compte de sa réussite, de son issue partielle ou de son échec.</x:v>
      </x:c>
      <x:c r="G37" s="14" t="str">
        <x:v>La proie utilise les gaines ouvertes et les étages inachevés. Le joueur la suit depuis des passerelles, ferme une issue vers un appartement et choisit une zone d’affrontement dégagée. Les lumières peuvent révéler une silhouette sans supprimer les indices dans une version accessible.</x:v>
      </x:c>
      <x:c r="H37" s="14" t="str">
        <x:v>Attirer vers le toit ou vers une cour de service change le combat et les dégâts.</x:v>
      </x:c>
      <x:c r="I37" s="14" t="str">
        <x:v>Les étages gardent leurs fermetures, dommages et témoins ; la chasse reste une fiction originale.</x:v>
      </x:c>
      <x:c r="J37" s="14" t="str">
        <x:v>Un accès détruit laisse un chemin de retour par la façade prévu au niveau, avec blessures conservées.</x:v>
      </x:c>
      <x:c r="K37" s="14" t="str">
        <x:v>Enregistrer WARP5-A11-S02.resolved et .success séparément, puis les passages, témoins, objets et retours effectivement accomplis. Aucune écriture de rang, de fin d’origine ou d’inventaire dupliqué.</x:v>
      </x:c>
      <x:c r="L37" s="14" t="str">
        <x:v>Extension V5</x:v>
      </x:c>
    </x:row>
    <x:row r="38" ht="117" customHeight="1">
      <x:c r="A38" s="13" t="str">
        <x:v>WARP5-A11-S03</x:v>
      </x:c>
      <x:c r="B38" s="13" t="str">
        <x:v>Les lumières se rallument</x:v>
      </x:c>
      <x:c r="C38" s="13" t="str">
        <x:v>WARP5-ARC11</x:v>
      </x:c>
      <x:c r="D38" s="13" t="str">
        <x:v>WARP-E11</x:v>
      </x:c>
      <x:c r="E38" s="16" t="n">
        <x:v>3</x:v>
      </x:c>
      <x:c r="F38" s="13" t="str">
        <x:v>Cinq conditions Warp vérifiées au départ ; branche déjà identifiée et non réinitialisée ; droit de retour engagé. WARP5-A11-S02 résolue ; tenir compte de sa réussite, de son issue partielle ou de son échec.</x:v>
      </x:c>
      <x:c r="G38" s="13" t="str">
        <x:v>Le joueur peut remettre en place un élément de passage ou laisser une réparation à des personnes présentes, puis récupère son matériel propre. Les habitants reprennent leurs usages selon les zones réellement ouvertes. Le retour Warp n’efface pas les rumeurs ni les traces.</x:v>
      </x:c>
      <x:c r="H38" s="13" t="str">
        <x:v>Réparer un accès utile ou quitter discrètement après retrait de son équipement change la mémoire locale.</x:v>
      </x:c>
      <x:c r="I38" s="13" t="str">
        <x:v>La tour demeure transformée par les événements et l’objet emporté garde son identité.</x:v>
      </x:c>
      <x:c r="J38" s="13" t="str">
        <x:v>Une réparation inachevée laisse une fermeture visible pour la revisite, sans retour magique à l’état initial.</x:v>
      </x:c>
      <x:c r="K38" s="13" t="str">
        <x:v>Enregistrer WARP5-A11-S03.resolved et .success séparément, puis les passages, témoins, objets et retours effectivement accomplis. Aucune écriture de rang, de fin d’origine ou d’inventaire dupliqué.</x:v>
      </x:c>
      <x:c r="L38" s="13" t="str">
        <x:v>Extension V5</x:v>
      </x:c>
    </x:row>
    <x:row r="39" ht="102" customHeight="1">
      <x:c r="A39" s="14" t="str">
        <x:v>WARP5-A12-S01</x:v>
      </x:c>
      <x:c r="B39" s="14" t="str">
        <x:v>Le seuil en train de naître</x:v>
      </x:c>
      <x:c r="C39" s="14" t="str">
        <x:v>WARP5-ARC12</x:v>
      </x:c>
      <x:c r="D39" s="14" t="str">
        <x:v>WARP-E12</x:v>
      </x:c>
      <x:c r="E39" s="17" t="n">
        <x:v>1</x:v>
      </x:c>
      <x:c r="F39" s="14" t="str">
        <x:v>Cinq conditions Warp vérifiées au départ ; branche déjà identifiée et non réinitialisée ; droit de retour engagé. Lire les résultats de l’expédition précédente et les objets encore présents.</x:v>
      </x:c>
      <x:c r="G39" s="14" t="str">
        <x:v>Dans le passé original du Homeworld, des bâtisseurs testent un seuil destiné aux voyageurs. Le joueur observe les tailles, charges et usages différents, puis aide éventuellement à tenir un appui. Une proie attirée par le chantier a marqué un passage voisin.</x:v>
      </x:c>
      <x:c r="H39" s="14" t="str">
        <x:v>Participer au test ou relever seulement la méthode change la première contribution.</x:v>
      </x:c>
      <x:c r="I39" s="14" t="str">
        <x:v>La communauté conserve ses auteurs et ses choix ; le joueur n’est pas déclaré fondateur de ses coutumes.</x:v>
      </x:c>
      <x:c r="J39" s="14" t="str">
        <x:v>Un appui mal placé reste un essai corrigeable et n’ouvre pas prématurément la halte.</x:v>
      </x:c>
      <x:c r="K39" s="14" t="str">
        <x:v>Enregistrer WARP5-A12-S01.resolved et .success séparément, puis les passages, témoins, objets et retours effectivement accomplis. Aucune écriture de rang, de fin d’origine ou d’inventaire dupliqué.</x:v>
      </x:c>
      <x:c r="L39" s="14" t="str">
        <x:v>Extension V5</x:v>
      </x:c>
    </x:row>
    <x:row r="40" ht="102" customHeight="1">
      <x:c r="A40" s="13" t="str">
        <x:v>WARP5-A12-S02</x:v>
      </x:c>
      <x:c r="B40" s="13" t="str">
        <x:v>La chasse des bâtisseurs</x:v>
      </x:c>
      <x:c r="C40" s="13" t="str">
        <x:v>WARP5-ARC12</x:v>
      </x:c>
      <x:c r="D40" s="13" t="str">
        <x:v>WARP-E12</x:v>
      </x:c>
      <x:c r="E40" s="16" t="n">
        <x:v>2</x:v>
      </x:c>
      <x:c r="F40" s="13" t="str">
        <x:v>Cinq conditions Warp vérifiées au départ ; branche déjà identifiée et non réinitialisée ; droit de retour engagé. WARP5-A12-S01 résolue ; tenir compte de sa réussite, de son issue partielle ou de son échec.</x:v>
      </x:c>
      <x:c r="G40" s="13" t="str">
        <x:v>La proie menace le trajet de matériaux. Le joueur peut soutenir une chasse locale en tenant un angle, déplacer un obstacle ou suivre une piste indépendante. Les outils et les signes anciens sont ceux de cette communauté fictive, avec limites clairement visibles.</x:v>
      </x:c>
      <x:c r="H40" s="13" t="str">
        <x:v>Aider l’ouverture du chasseur local ou protéger la route des porteurs change le mérite attribué.</x:v>
      </x:c>
      <x:c r="I40" s="13" t="str">
        <x:v>La chasse et la construction gardent des résultats distincts ; aucune civilisation entière ne dépend du joueur.</x:v>
      </x:c>
      <x:c r="J40" s="13" t="str">
        <x:v>Un échec impose un autre trajet de matériaux et conserve la menace pour une reprise cohérente.</x:v>
      </x:c>
      <x:c r="K40" s="13" t="str">
        <x:v>Enregistrer WARP5-A12-S02.resolved et .success séparément, puis les passages, témoins, objets et retours effectivement accomplis. Aucune écriture de rang, de fin d’origine ou d’inventaire dupliqué.</x:v>
      </x:c>
      <x:c r="L40" s="13" t="str">
        <x:v>Extension V5</x:v>
      </x:c>
    </x:row>
    <x:row r="41" ht="102" customHeight="1">
      <x:c r="A41" s="14" t="str">
        <x:v>WARP5-A12-S03</x:v>
      </x:c>
      <x:c r="B41" s="14" t="str">
        <x:v>Le nom qui ne sera pas le mien</x:v>
      </x:c>
      <x:c r="C41" s="14" t="str">
        <x:v>WARP5-ARC12</x:v>
      </x:c>
      <x:c r="D41" s="14" t="str">
        <x:v>WARP-E12</x:v>
      </x:c>
      <x:c r="E41" s="17" t="n">
        <x:v>3</x:v>
      </x:c>
      <x:c r="F41" s="14" t="str">
        <x:v>Cinq conditions Warp vérifiées au départ ; branche déjà identifiée et non réinitialisée ; droit de retour engagé. WARP5-A12-S02 résolue ; tenir compte de sa réussite, de son issue partielle ou de son échec.</x:v>
      </x:c>
      <x:c r="G41" s="14" t="str">
        <x:v>Les bâtisseurs achèvent le seuil et discutent du signe à y placer. Le joueur peut accepter une marque de visite limitée, refuser un honneur excessif ou transmettre un geste de support. Le dernier plan laisse la communauté choisir son nom après son départ.</x:v>
      </x:c>
      <x:c r="H41" s="14" t="str">
        <x:v>Laisser une technique ou aucun signe compose une contribution bornée.</x:v>
      </x:c>
      <x:c r="I41" s="14" t="str">
        <x:v>La branche garde la halte et ses habitants ; les 15 clans modernes ne sont pas réécrits par cette scène.</x:v>
      </x:c>
      <x:c r="J41" s="14" t="str">
        <x:v>Le retour reste accessible même si le joueur refuse la cérémonie et ne reçoit aucun objet matériel.</x:v>
      </x:c>
      <x:c r="K41" s="14" t="str">
        <x:v>Enregistrer WARP5-A12-S03.resolved et .success séparément, puis les passages, témoins, objets et retours effectivement accomplis. Aucune écriture de rang, de fin d’origine ou d’inventaire dupliqué.</x:v>
      </x:c>
      <x:c r="L41" s="14" t="str">
        <x:v>Extension V5</x:v>
      </x:c>
    </x:row>
  </x:sheetData>
  <x:pageMargins left="0.7" right="0.7" top="0.75" bottom="0.75" header="0.3" footer="0.3"/>
  <x:tableParts count="1">
    <x:tablePart xmlns:r="http://schemas.openxmlformats.org/officeDocument/2006/relationships" r:id="R048a38339b274648"/>
  </x:tableParts>
</x:worksheet>
</file>

<file path=xl/worksheets/sheet3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V5 Prologue jouable</x:v>
      </x:c>
      <x:c r="B2" s="3"/>
      <x:c r="C2" s="3"/>
      <x:c r="D2" s="3"/>
      <x:c r="E2" s="3"/>
      <x:c r="F2" s="3"/>
    </x:row>
    <x:row r="3">
      <x:c r="A3" s="4"/>
      <x:c r="B3" s="4"/>
      <x:c r="C3" s="4"/>
      <x:c r="D3" s="4"/>
      <x:c r="E3" s="4"/>
      <x:c r="F3" s="4"/>
    </x:row>
    <x:row r="4">
      <x:c r="A4" s="2" t="str">
        <x:v>Histoire · 12 fiches · Lecture intégrale dans « Lire Histoire » ou le lecteur HTML.</x:v>
      </x:c>
      <x:c r="B4" s="2"/>
      <x:c r="C4" s="2"/>
      <x:c r="D4" s="2"/>
      <x:c r="E4" s="2"/>
      <x:c r="F4" s="2"/>
    </x:row>
    <x:row r="5" ht="48" customHeight="1">
      <x:c r="A5" s="10" t="str">
        <x:v>Identifiant</x:v>
      </x:c>
      <x:c r="B5" s="11" t="str">
        <x:v>Titre</x:v>
      </x:c>
      <x:c r="C5" s="11" t="str">
        <x:v>Nature</x:v>
      </x:c>
      <x:c r="D5" s="11" t="str">
        <x:v>Durée indicative</x:v>
      </x:c>
      <x:c r="E5" s="11" t="str">
        <x:v>Caméra et scène</x:v>
      </x:c>
      <x:c r="F5" s="11" t="str">
        <x:v>Actions en 2D</x:v>
      </x:c>
      <x:c r="G5" s="11" t="str">
        <x:v>Dialogue original</x:v>
      </x:c>
      <x:c r="H5" s="11" t="str">
        <x:v>Choix et effets</x:v>
      </x:c>
      <x:c r="I5" s="11" t="str">
        <x:v>Variantes six origines</x:v>
      </x:c>
      <x:c r="J5" s="11" t="str">
        <x:v>État sortie et jalon</x:v>
      </x:c>
      <x:c r="K5" s="11" t="str">
        <x:v>Échec et reprise</x:v>
      </x:c>
      <x:c r="L5" s="11" t="str">
        <x:v>État à l’entrée</x:v>
      </x:c>
      <x:c r="M5" s="12" t="str">
        <x:v>Provenance</x:v>
      </x:c>
    </x:row>
    <x:row r="6" ht="132" customHeight="1">
      <x:c r="A6" s="13" t="str">
        <x:v>PRO5-S01</x:v>
      </x:c>
      <x:c r="B6" s="13" t="str">
        <x:v>Avant le premier nom</x:v>
      </x:c>
      <x:c r="C6" s="13" t="str">
        <x:v>Cinématique courte, puis mouvement</x:v>
      </x:c>
      <x:c r="D6" s="13" t="str">
        <x:v>45–70 secondes indicatives</x:v>
      </x:c>
      <x:c r="E6" s="13" t="str">
        <x:v>La caméra part d’une architecture du Homeworld, descend vers un quartier vivant puis rejoint la cour de cohorte. On voit un atelier ouvrir, un porteur franchir une passerelle et une proie d’exercice transportée vers l’enclos. Le joueur apparaît parmi les jeunes ; le contrôle est donné avant la fin du déplacement de caméra.</x:v>
      </x:c>
      <x:c r="F6" s="13" t="str">
        <x:v>Marcher jusqu’au point de rassemblement, regarder un élément du décor et répondre à l’appel de Saar. Les commandes de déplacement apparaissent seulement lorsque nécessaires.</x:v>
      </x:c>
      <x:c r="G6" s="13" t="str">
        <x:v>Saar : « Approche. Aujourd’hui, regarde avant d’agir. »</x:v>
      </x:c>
      <x:c r="H6" s="13" t="str">
        <x:v>Rejoindre directement la cohorte ou observer brièvement un atelier change le premier détail mémorisé.</x:v>
      </x:c>
      <x:c r="I6" s="13" t="str">
        <x:v>O1 : regard de Varek depuis une terrasse ; O2 : masque familial porté par Sael ; O3 : repère de niveau d’eau vérifié par Tava ; O4 : salut adulte interrompu ; O5 : camarades utilisant deux signes ; O6 : Harek attend déjà près du fanion.</x:v>
      </x:c>
      <x:c r="J6" s="13" t="str">
        <x:v>R2-M001 prend la main ensuite ; aucun rang ou inventaire de chasse n’est accordé par la cinématique.</x:v>
      </x:c>
      <x:c r="K6" s="13" t="str">
        <x:v>Cinématique sautable après affichage de son contexte essentiel ; le joueur réapparaît au même point, avec motivation et personnages dans le journal.</x:v>
      </x:c>
      <x:c r="L6" s="13" t="str">
        <x:v>Nouvelle partie ; origine choisie ; emplacement et niveau de formation Youngling.</x:v>
      </x:c>
      <x:c r="M6" s="13" t="str">
        <x:v>Extension V5</x:v>
      </x:c>
    </x:row>
    <x:row r="7" ht="132" customHeight="1">
      <x:c r="A7" s="14" t="str">
        <x:v>PRO5-S02</x:v>
      </x:c>
      <x:c r="B7" s="14" t="str">
        <x:v>La consigne avant le danger</x:v>
      </x:c>
      <x:c r="C7" s="14" t="str">
        <x:v>Mise en place jouable</x:v>
      </x:c>
      <x:c r="D7" s="14" t="str">
        <x:v>60–90 secondes indicatives</x:v>
      </x:c>
      <x:c r="E7" s="14" t="str">
        <x:v>Saar explique la tâche : accompagner le déplacement d’une petite proie d’exercice vers un enclos plus large, en restant derrière les repères et en observant sa réaction aux sons. Les jeunes ont des rôles simples ; les adultes tiennent les postes risqués. La caméra montre le filet de sécurité et les sorties avant le combat.</x:v>
      </x:c>
      <x:c r="F7" s="14" t="str">
        <x:v>Prendre un outil factice au râtelier, déplacer un fanion et rejoindre son poste. Le joueur voit la route de la bête et peut tester la distance d’un coup sur un sac.</x:v>
      </x:c>
      <x:c r="G7" s="14" t="str">
        <x:v>Saar : « Le passage doit rester libre. Si elle tourne, recule vers le filet. »</x:v>
      </x:c>
      <x:c r="H7" s="14" t="str">
        <x:v>Choisir le poste proche du fanion ou celui de l’appât modifie le premier apprentissage de combat.</x:v>
      </x:c>
      <x:c r="I7" s="14" t="str">
        <x:v>Les six voies partagent la même consigne. Leurs réactions changent par regard, geste et dialogue court ; aucune autre intrigue d’origine ne remplace cette cause commune.</x:v>
      </x:c>
      <x:c r="J7" s="14" t="str">
        <x:v>Préparer prologue.role et les positions initiales ; ne pas lancer le danger tant que la sortie n’a pas été montrée.</x:v>
      </x:c>
      <x:c r="K7" s="14" t="str">
        <x:v>Si le joueur reste immobile, Saar démontre le geste puis attend ; l’assistance ne retire aucune fin future.</x:v>
      </x:c>
      <x:c r="L7" s="14" t="str">
        <x:v>PRO5-S01 résolue ; personnages, outils et résultats réellement présents conservés.</x:v>
      </x:c>
      <x:c r="M7" s="14" t="str">
        <x:v>Extension V5</x:v>
      </x:c>
    </x:row>
    <x:row r="8" ht="117" customHeight="1">
      <x:c r="A8" s="13" t="str">
        <x:v>PRO5-S03</x:v>
      </x:c>
      <x:c r="B8" s="13" t="str">
        <x:v>Les mains sur l’outil</x:v>
      </x:c>
      <x:c r="C8" s="13" t="str">
        <x:v>Tutoriel intégré</x:v>
      </x:c>
      <x:c r="D8" s="13" t="str">
        <x:v>45–80 secondes indicatives</x:v>
      </x:c>
      <x:c r="E8" s="13" t="str">
        <x:v>Le joueur tient l’outil d’exercice, entend son poids contre le sol et voit sa portée sur un sac suspendu. Harek réussit un geste plus vif, Yena montre une prise stable et Tov remarque le bruit de l’enclos. La caméra reste à hauteur de jeu, avec le passage de sortie dans le cadre.</x:v>
      </x:c>
      <x:c r="F8" s="13" t="str">
        <x:v>Essayer une frappe courte, une garde ou un recul selon le poste choisi. Un repère discret indique la récupération après le geste ; les autres commandes attendent leur moment utile.</x:v>
      </x:c>
      <x:c r="G8" s="13" t="str">
        <x:v>Yena : « Là. Ta main peut glisser jusqu’à cette marque. »</x:v>
      </x:c>
      <x:c r="H8" s="13" t="str">
        <x:v>Accepter la démonstration de Yena ou demander un second essai seul change une première relation de cohorte.</x:v>
      </x:c>
      <x:c r="I8" s="13" t="str">
        <x:v>O1 peut hésiter sous le regard paternel ; O2 reconnaît un geste familial ; O3 regarde le sol ; O4 surveille un murmure ; O5 imite un signal ; O6 compare son style à Harek.</x:v>
      </x:c>
      <x:c r="J8" s="13" t="str">
        <x:v>Enregistrer gestes essayés et aides utilisées comme apprentissage, jamais comme faiblesse permanente de la voie.</x:v>
      </x:c>
      <x:c r="K8" s="13" t="str">
        <x:v>Une frappe manquée touche le sac sans danger réel et ouvre un retour précis ; aucune répétition entière de l’introduction n’est exigée.</x:v>
      </x:c>
      <x:c r="L8" s="13" t="str">
        <x:v>PRO5-S02 résolue ; personnages, outils et résultats réellement présents conservés.</x:v>
      </x:c>
      <x:c r="M8" s="13" t="str">
        <x:v>Extension V5</x:v>
      </x:c>
    </x:row>
    <x:row r="9" ht="117" customHeight="1">
      <x:c r="A9" s="14" t="str">
        <x:v>PRO5-S04</x:v>
      </x:c>
      <x:c r="B9" s="14" t="str">
        <x:v>Le loquet cède</x:v>
      </x:c>
      <x:c r="C9" s="14" t="str">
        <x:v>Rupture cinématique très brève</x:v>
      </x:c>
      <x:c r="D9" s="14" t="str">
        <x:v>15–25 secondes indicatives</x:v>
      </x:c>
      <x:c r="E9" s="14" t="str">
        <x:v>Un gros plan montre une pièce usée se déplacer lorsque la proie heurte sa barrière. Le loquet cède et la bête entre dans la cour, tandis qu’un adulte bloque l’accès à la rue. Le jeu relie ainsi matériel, mouvement et danger ; il n’affirme pas un sabotage propre à une origine sans preuve.</x:v>
      </x:c>
      <x:c r="F9" s="14" t="str">
        <x:v>Le contrôle revient pendant que le joueur recule vers le repère déjà montré. L’interface indique un seul objectif : garder une route vers le filet et aider le camarade le plus proche à s’écarter.</x:v>
      </x:c>
      <x:c r="G9" s="14" t="str">
        <x:v>Saar : « Vers le filet ! Laisse-lui de l’espace ! »</x:v>
      </x:c>
      <x:c r="H9" s="14" t="str">
        <x:v>Prendre le détour haut ou passer derrière le sac change la première esquive et la position de la cible.</x:v>
      </x:c>
      <x:c r="I9" s="14" t="str">
        <x:v>O1 : Varek réagit durement mais n’est pas désigné auteur de la panne ; O3 : aucun complot ne remplace la catastrophe naturelle ultérieure ; les autres voies conservent leurs contextes sans modifier la cause du loquet.</x:v>
      </x:c>
      <x:c r="J9" s="14" t="str">
        <x:v>R2-M001 lance la phase de combat commune avec mêmes règles de résolution pour les six origines.</x:v>
      </x:c>
      <x:c r="K9" s="14" t="str">
        <x:v>Une option d’assistance ralentit la première charge ; le passage de repli reste toujours lisible.</x:v>
      </x:c>
      <x:c r="L9" s="14" t="str">
        <x:v>PRO5-S03 résolue ; personnages, outils et résultats réellement présents conservés.</x:v>
      </x:c>
      <x:c r="M9" s="14" t="str">
        <x:v>Extension V5</x:v>
      </x:c>
    </x:row>
    <x:row r="10" ht="117" customHeight="1">
      <x:c r="A10" s="13" t="str">
        <x:v>PRO5-S05</x:v>
      </x:c>
      <x:c r="B10" s="13" t="str">
        <x:v>Le premier déplacement juste</x:v>
      </x:c>
      <x:c r="C10" s="13" t="str">
        <x:v>Combat, phase d’observation</x:v>
      </x:c>
      <x:c r="D10" s="13" t="str">
        <x:v>60–100 secondes indicatives</x:v>
      </x:c>
      <x:c r="E10" s="13" t="str">
        <x:v>La proie annonce sa charge par un appui et un son distincts. Le joueur doit bouger vers un couvert ouvert, attendre la récupération de la bête puis toucher un appât ou un sac pour orienter sa course. Saar occupe l’autre angle ; le joueur ne gagne pas soudain la puissance d’un adulte.</x:v>
      </x:c>
      <x:c r="F10" s="13" t="str">
        <x:v>Esquiver une charge, voir la cible heurter un support prévu et rejoindre un nouveau point d’appui. Une attaque courte peut créer une ouverture mais n’est pas la seule solution.</x:v>
      </x:c>
      <x:c r="G10" s="13" t="str">
        <x:v>Saar : « Regarde ses pattes. Maintenant ! »</x:v>
      </x:c>
      <x:c r="H10" s="13" t="str">
        <x:v>Dévier la charge avec l’appât ou profiter du support pour changer de hauteur produit deux gestes initiaux reconnus.</x:v>
      </x:c>
      <x:c r="I10" s="13" t="str">
        <x:v>O1 valorise la ruse malgré la faiblesse ; O2 découvre que l’ouverture compte ; O3 protège un trajet ; O4 distingue cible active et cible arrêtée ; O5 lit le signal d’autrui ; O6 affirme sa place dans la cohorte.</x:v>
      </x:c>
      <x:c r="J10" s="13" t="str">
        <x:v>Conserver méthode, coups reçus et aides. Aucun résultat de voie ne remplace la réussite ou l’échec réel du combat commun.</x:v>
      </x:c>
      <x:c r="K10" s="13" t="str">
        <x:v>Un coup reçu envoie vers un abri prévu ; Saar crée une fenêtre de reprise au lieu d’un écran de victoire mensonger.</x:v>
      </x:c>
      <x:c r="L10" s="13" t="str">
        <x:v>PRO5-S04 résolue ; personnages, outils et résultats réellement présents conservés.</x:v>
      </x:c>
      <x:c r="M10" s="13" t="str">
        <x:v>Extension V5</x:v>
      </x:c>
    </x:row>
    <x:row r="11" ht="117" customHeight="1">
      <x:c r="A11" s="14" t="str">
        <x:v>PRO5-S06</x:v>
      </x:c>
      <x:c r="B11" s="14" t="str">
        <x:v>Le camarade dans le passage</x:v>
      </x:c>
      <x:c r="C11" s="14" t="str">
        <x:v>Combat, phase de coopération</x:v>
      </x:c>
      <x:c r="D11" s="14" t="str">
        <x:v>60–120 secondes indicatives</x:v>
      </x:c>
      <x:c r="E11" s="14" t="str">
        <x:v>Un camarade se retrouve derrière un sac tombé. La proie peut revenir par l’axe central ; le joueur voit à la fois l’obstacle et la charge préparée. Il doit créer un intervalle pour permettre au camarade de se déplacer. Le personnage aidé agit dès que le passage existe.</x:v>
      </x:c>
      <x:c r="F11" s="14" t="str">
        <x:v>Pousser le sac par une interaction maintenue ou détourner la bête vers un autre fanion, puis signaler la sortie. Le partenaire rejoint un couvert réel et peut tenir une corde pour la phase suivante.</x:v>
      </x:c>
      <x:c r="G11" s="14" t="str">
        <x:v>Tov : « Le passage est fermé ! » puis « Je tiens la corde ! » si secouru.</x:v>
      </x:c>
      <x:c r="H11" s="14" t="str">
        <x:v>Ouvrir directement le passage ou détourner d’abord la cible change dégâts, durée et gratitude exprimée.</x:v>
      </x:c>
      <x:c r="I11" s="14" t="str">
        <x:v>Le camarade dépend de la composition de départ commune. Les voix d’origine ajoutent une interprétation, sans créer un frère, une humaine ou un survivant absent à sa place.</x:v>
      </x:c>
      <x:c r="J11" s="14" t="str">
        <x:v>Enregistrer le secours réellement accompli. Une intervention finale de Saar peut résoudre le danger sans attribuer tout le mérite au joueur.</x:v>
      </x:c>
      <x:c r="K11" s="14" t="str">
        <x:v>Si le joueur est dépassé, Saar libère le passage ; le récit conserve cette aide et propose ensuite un exercice accessible de reprise.</x:v>
      </x:c>
      <x:c r="L11" s="14" t="str">
        <x:v>PRO5-S05 résolue ; personnages, outils et résultats réellement présents conservés.</x:v>
      </x:c>
      <x:c r="M11" s="14" t="str">
        <x:v>Extension V5</x:v>
      </x:c>
    </x:row>
    <x:row r="12" ht="117" customHeight="1">
      <x:c r="A12" s="13" t="str">
        <x:v>PRO5-S07</x:v>
      </x:c>
      <x:c r="B12" s="13" t="str">
        <x:v>Le filet se referme</x:v>
      </x:c>
      <x:c r="C12" s="13" t="str">
        <x:v>Combat, résolution</x:v>
      </x:c>
      <x:c r="D12" s="13" t="str">
        <x:v>45–90 secondes indicatives</x:v>
      </x:c>
      <x:c r="E12" s="13" t="str">
        <x:v>Le filet montré avant le danger devient l’objectif final. Saar tient un ancrage ; le joueur doit guider la proie vers la zone, atteindre la poignée puis agir pendant l’ouverture. Le camarade secouru peut aider à la corde. La bête est contenue, sans trophée ni mise à mort exigés pour un exercice d’enfance.</x:v>
      </x:c>
      <x:c r="F12" s="13" t="str">
        <x:v>Déplacer l’appât, franchir le dernier couvert et tirer la poignée à la fenêtre lisible. Le joueur voit le filet se tendre et les adultes sécuriser la zone après sa fermeture.</x:v>
      </x:c>
      <x:c r="G12" s="13" t="str">
        <x:v>Saar : « Maintenant, tiens. Nous l’avons. »</x:v>
      </x:c>
      <x:c r="H12" s="13" t="str">
        <x:v>Agir avec le camarade ou attendre une ouverture autonome change la contribution enregistrée.</x:v>
      </x:c>
      <x:c r="I12" s="13" t="str">
        <x:v>O1 peut prouver une compétence sans puissance ; O2 voit plusieurs gestes nécessaires ; O3 éprouve le secours ; O4 entend un arrêt respecté ; O5 comprend le signal partagé ; O6 vit son premier résultat de cohorte.</x:v>
      </x:c>
      <x:c r="J12" s="13" t="str">
        <x:v>R2-M001 écrit openingResolved ; openingSuccess seulement si le critère du joueur est rempli. L’aide adulte reste mentionnée.</x:v>
      </x:c>
      <x:c r="K12" s="13" t="str">
        <x:v>Un déclenchement prématuré laisse une autre ouverture ou un secours visible ; l’échec ne bloque pas l’histoire originale.</x:v>
      </x:c>
      <x:c r="L12" s="13" t="str">
        <x:v>PRO5-S06 résolue ; personnages, outils et résultats réellement présents conservés.</x:v>
      </x:c>
      <x:c r="M12" s="13" t="str">
        <x:v>Extension V5</x:v>
      </x:c>
    </x:row>
    <x:row r="13" ht="117" customHeight="1">
      <x:c r="A13" s="14" t="str">
        <x:v>PRO5-S08</x:v>
      </x:c>
      <x:c r="B13" s="14" t="str">
        <x:v>Le silence après le choc</x:v>
      </x:c>
      <x:c r="C13" s="14" t="str">
        <x:v>Retour au calme jouable</x:v>
      </x:c>
      <x:c r="D13" s="14" t="str">
        <x:v>60–100 secondes indicatives</x:v>
      </x:c>
      <x:c r="E13" s="14" t="str">
        <x:v>La musique baisse, les bruits de respiration et de cordage deviennent audibles. Le joueur peut ramasser son outil, regarder le filet et rejoindre un banc. Saar vérifie les jeunes, puis un artisan apporte la pièce du loquet usée. Le danger possède une conséquence matérielle immédiate.</x:v>
      </x:c>
      <x:c r="F13" s="14" t="str">
        <x:v>Ranger l’outil sur son support, accepter un soin fictif si nécessaire et examiner la pièce cassée sans en conclure un auteur malveillant. Une caméra courte montre la route enfin dégagée.</x:v>
      </x:c>
      <x:c r="G13" s="14" t="str">
        <x:v>Saar : « Ce qui s’est passé sera réparé. Dis-moi ce que tu as vu. »</x:v>
      </x:c>
      <x:c r="H13" s="14" t="str">
        <x:v>Parler du geste réussi, de la peur ou de l’aide reçue change le premier retour de mentor.</x:v>
      </x:c>
      <x:c r="I13" s="14" t="str">
        <x:v>O1 : Dhera peut observer le bilan ; O2 : Sael écoute les contributions ; O3 : Tava vérifie le calme des jeunes ; O4 : le nom ne remplace pas les actes ; O5 : le signal est rappelé ; O6 : Saar parle à toute la cohorte.</x:v>
      </x:c>
      <x:c r="J13" s="14" t="str">
        <x:v>R2-M002 conserve blessures, aide et observations. Aucun trophée de proie d’exercice n’est ajouté.</x:v>
      </x:c>
      <x:c r="K13" s="14" t="str">
        <x:v>Le joueur peut rester au banc ou reprendre la conversation ; aucune réponse émotionnelle correcte unique n’est exigée.</x:v>
      </x:c>
      <x:c r="L13" s="14" t="str">
        <x:v>PRO5-S07 résolue ; personnages, outils et résultats réellement présents conservés.</x:v>
      </x:c>
      <x:c r="M13" s="14" t="str">
        <x:v>Extension V5</x:v>
      </x:c>
    </x:row>
    <x:row r="14" ht="117" customHeight="1">
      <x:c r="A14" s="13" t="str">
        <x:v>PRO5-S09</x:v>
      </x:c>
      <x:c r="B14" s="13" t="str">
        <x:v>Quatre visages, pas quatre étiquettes</x:v>
      </x:c>
      <x:c r="C14" s="13" t="str">
        <x:v>Présentation interactive des compagnons</x:v>
      </x:c>
      <x:c r="D14" s="13" t="str">
        <x:v>90–150 secondes indicatives</x:v>
      </x:c>
      <x:c r="E14" s="13" t="str">
        <x:v>Harek redresse un sac, Yena remet une attache, Tov teste la corde et Saar rassemble les outils. Le joueur peut rejoindre chacun dans cette activité. Les personnalités naissent de leurs gestes : rivalité, précision, écoute et transmission ; elles ne se réduisent pas à un texte de fiche.</x:v>
      </x:c>
      <x:c r="F14" s="13" t="str">
        <x:v>Aider un compagnon à terminer sa tâche puis écouter son commentaire sur le combat réel. Le résultat de chaque aide modifie un premier souvenir partagé ; parler aux quatre reste possible sans ordre imposé.</x:v>
      </x:c>
      <x:c r="G14" s="13" t="str">
        <x:v>Harek : « La prochaine fois, je prendrai l’autre appui. » Yena : « Cette attache a tenu. »</x:v>
      </x:c>
      <x:c r="H14" s="13" t="str">
        <x:v>Choisir qui aider en premier change le premier lien fort, sans fermer définitivement les autres relations.</x:v>
      </x:c>
      <x:c r="I14" s="13" t="str">
        <x:v>Les six origines conservent ce noyau commun. Leurs personnages propres seront introduits dans les missions de voie, sans remplacer arbitrairement les camarades.</x:v>
      </x:c>
      <x:c r="J14" s="13" t="str">
        <x:v>Écrire cohortIntroduced et les aides faites ; les missions d’origine peuvent lire ces liens au lieu de les inventer.</x:v>
      </x:c>
      <x:c r="K14" s="13" t="str">
        <x:v>Quitter trop tôt laisse les activités accessibles après le retour en ville ; aucun camarade n’est perdu pour une interaction manquée.</x:v>
      </x:c>
      <x:c r="L14" s="13" t="str">
        <x:v>PRO5-S08 résolue ; personnages, outils et résultats réellement présents conservés.</x:v>
      </x:c>
      <x:c r="M14" s="13" t="str">
        <x:v>Extension V5</x:v>
      </x:c>
    </x:row>
    <x:row r="15" ht="117" customHeight="1">
      <x:c r="A15" s="14" t="str">
        <x:v>PRO5-S10</x:v>
      </x:c>
      <x:c r="B15" s="14" t="str">
        <x:v>Le titre au-dessus de la route</x:v>
      </x:c>
      <x:c r="C15" s="14" t="str">
        <x:v>Transition vers la cité</x:v>
      </x:c>
      <x:c r="D15" s="14" t="str">
        <x:v>35–60 secondes indicatives</x:v>
      </x:c>
      <x:c r="E15" s="14" t="str">
        <x:v>La caméra accompagne la cohorte quittant la cour, franchit la porte avec elle et révèle la cité sur plusieurs plans. Le titre « Yautja : La Longue Chasse » apparaît pendant que les personnages marchent réellement. Le plan montre leur destination, leurs ombres et la continuité du trajet.</x:v>
      </x:c>
      <x:c r="F15" s="14" t="str">
        <x:v>Le joueur garde un déplacement limité puis reprend pleinement la main au premier croisement. Le titre peut être passé sans sauter la marche jusqu’à la cité ni les éléments d’état nécessaires.</x:v>
      </x:c>
      <x:c r="G15" s="14" t="str">
        <x:v>Saar : « La chasse commence aussi ici. Regarde ceux qui préparent ton retour. »</x:v>
      </x:c>
      <x:c r="H15" s="14" t="str">
        <x:v>Suivre le centre du groupe ou rester brièvement avec un camarade donne un commentaire de transition.</x:v>
      </x:c>
      <x:c r="I15" s="14" t="str">
        <x:v>O6 reçoit cette route comme début original ; les autres voies lisent la même cité à travers leurs contextes familiaux et sociaux déjà montrés.</x:v>
      </x:c>
      <x:c r="J15" s="14" t="str">
        <x:v>R2-M003 commence ; l’arrivée en ville reste à jouer. Aucun combat supplémentaire n’est déclenché sous le titre.</x:v>
      </x:c>
      <x:c r="K15" s="14" t="str">
        <x:v>Le saut de présentation rend la main au même croisement et conserve le groupe, sans téléportation dans un menu de ville.</x:v>
      </x:c>
      <x:c r="L15" s="14" t="str">
        <x:v>PRO5-S09 résolue ; personnages, outils et résultats réellement présents conservés.</x:v>
      </x:c>
      <x:c r="M15" s="14" t="str">
        <x:v>Extension V5</x:v>
      </x:c>
    </x:row>
    <x:row r="16" ht="132" customHeight="1">
      <x:c r="A16" s="13" t="str">
        <x:v>PRO5-S11</x:v>
      </x:c>
      <x:c r="B16" s="13" t="str">
        <x:v>Les mains qui font vivre la ville</x:v>
      </x:c>
      <x:c r="C16" s="13" t="str">
        <x:v>Exploration guidée ouverte</x:v>
      </x:c>
      <x:c r="D16" s="13" t="str">
        <x:v>3–6 minutes indicatives</x:v>
      </x:c>
      <x:c r="E16" s="13" t="str">
        <x:v>Le joueur traverse une rue d’ateliers, contourne une livraison et rend une pièce au forgeron. Un banc doit rester accessible, les entrées ont des dégagements et les barrières guident sans boucher les portes. Chenil, archive et marché sont visibles par des chemins reliés, avec profondeur et verticalité lisibles.</x:v>
      </x:c>
      <x:c r="F16" s="13" t="str">
        <x:v>Porter la pièce, ouvrir une petite grille puis choisir une première visite courte. Les personnages utilisent leurs postes, les charges circulent et les props ont une fonction compréhensible dans l’espace.</x:v>
      </x:c>
      <x:c r="G16" s="13" t="str">
        <x:v>Forgeron : « Pose-la sur le support libre. Tu vois l’usure près de l’axe ? »</x:v>
      </x:c>
      <x:c r="H16" s="13" t="str">
        <x:v>Visiter atelier, chenil ou archive change le contact initial et un petit indice, sans exiger toutes les visites pour continuer.</x:v>
      </x:c>
      <x:c r="I16" s="13" t="str">
        <x:v>O1 trouve un regard moins hostile ; O2 repère un support ancien ; O3 observe les voies de secours ; O4 reçoit un remerciement pour son geste ; O5 remarque plusieurs manières de signaler ; O6 reconnaît les aides à la cohorte.</x:v>
      </x:c>
      <x:c r="J16" s="13" t="str">
        <x:v>Marquer seulement les lieux réellement visités. La ville reste explorable et les accès de rang fermés ont des raisons visibles.</x:v>
      </x:c>
      <x:c r="K16" s="13" t="str">
        <x:v>Un détour manqué reste disponible plus tard ; la mission évite tout verrou permanent causé par la première visite choisie.</x:v>
      </x:c>
      <x:c r="L16" s="13" t="str">
        <x:v>PRO5-S10 résolue ; personnages, outils et résultats réellement présents conservés.</x:v>
      </x:c>
      <x:c r="M16" s="13" t="str">
        <x:v>Extension V5</x:v>
      </x:c>
    </x:row>
    <x:row r="17" ht="132" customHeight="1">
      <x:c r="A17" s="14" t="str">
        <x:v>PRO5-S12</x:v>
      </x:c>
      <x:c r="B17" s="14" t="str">
        <x:v>Le premier objectif à soi</x:v>
      </x:c>
      <x:c r="C17" s="14" t="str">
        <x:v>Clôture du prologue et ouverture des voies</x:v>
      </x:c>
      <x:c r="D17" s="14" t="str">
        <x:v>90–150 secondes indicatives</x:v>
      </x:c>
      <x:c r="E17" s="14" t="str">
        <x:v>Au point de rassemblement, Saar rappelle la prochaine séance commune. Le joueur retrouve ensuite le personnage ou le lieu de son origine par un trajet bref : foyer, atelier, refuge ou terrasse. Une scène personnelle donne un enjeu immédiat, puis le journal propose clairement mission commune et mission de voie en parallèle.</x:v>
      </x:c>
      <x:c r="F17" s="14" t="str">
        <x:v>Ranger l’objet d’exercice, choisir le premier trajet puis franchir le seuil de la scène personnelle. La caméra rend la main après une phrase courte ; le joueur comprend où revenir pour poursuivre la formation.</x:v>
      </x:c>
      <x:c r="G17" s="14" t="str">
        <x:v>Saar : « Reviens pour la prochaine séance. Le reste de la journée t’appartient. »</x:v>
      </x:c>
      <x:c r="H17" s="14" t="str">
        <x:v>Commencer par la formation ou par l’enjeu d’origine change l’ordre de scènes, pas les validations de rang.</x:v>
      </x:c>
      <x:c r="I17" s="14" t="str">
        <x:v>O1 : gagner une place face au père hostile ; O2 : comprendre le masque ; O3 : faire face au désastre naturel dans sa voie ; O4 : questionner le nom ; O5 : apprendre la coopération avant tout futur contact humain ; O6 : retrouver la cohorte et le rival.</x:v>
      </x:c>
      <x:c r="J17" s="14" t="str">
        <x:v>Prologue terminé ; Oi-M01 accessible. Les événements de voie restent dans leurs missions propres ; aucun Blooded, vaisseau, Warp ou trophée de victoire n’est accordé.</x:v>
      </x:c>
      <x:c r="K17" s="14" t="str">
        <x:v>Le journal conserve un rappel concret de lieu et d’action ; le joueur peut revenir à l’autre trajet sans recommencer l’introduction.</x:v>
      </x:c>
      <x:c r="L17" s="14" t="str">
        <x:v>PRO5-S11 résolue ; personnages, outils et résultats réellement présents conservés.</x:v>
      </x:c>
      <x:c r="M17" s="14" t="str">
        <x:v>Extension V5</x:v>
      </x:c>
    </x:row>
  </x:sheetData>
  <x:pageMargins left="0.7" right="0.7" top="0.75" bottom="0.75" header="0.3" footer="0.3"/>
  <x:tableParts count="1">
    <x:tablePart xmlns:r="http://schemas.openxmlformats.org/officeDocument/2006/relationships" r:id="R4be883cdcd374a9a"/>
  </x:tableParts>
</x:worksheet>
</file>

<file path=xl/worksheets/sheet3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45" hidden="0" customWidth="1"/>
  </x:cols>
  <x:sheetData>
    <x:row r="1">
      <x:c r="A1" s="2"/>
      <x:c r="B1" s="2"/>
      <x:c r="C1" s="2"/>
      <x:c r="D1" s="2"/>
      <x:c r="E1" s="2"/>
      <x:c r="F1" s="2"/>
    </x:row>
    <x:row r="2" ht="31" customHeight="1">
      <x:c r="A2" s="3" t="str">
        <x:v>Parcours complet</x:v>
      </x:c>
      <x:c r="B2" s="3"/>
      <x:c r="C2" s="3"/>
      <x:c r="D2" s="3"/>
      <x:c r="E2" s="3"/>
      <x:c r="F2" s="3"/>
    </x:row>
    <x:row r="3">
      <x:c r="A3" s="4"/>
      <x:c r="B3" s="4"/>
      <x:c r="C3" s="4"/>
      <x:c r="D3" s="4"/>
      <x:c r="E3" s="4"/>
      <x:c r="F3" s="4"/>
    </x:row>
    <x:row r="4">
      <x:c r="A4" s="2" t="str">
        <x:v>Histoire · 24 fiches · Lecture intégrale dans « Lire Histoire » ou le lecteur HTML.</x:v>
      </x:c>
      <x:c r="B4" s="2"/>
      <x:c r="C4" s="2"/>
      <x:c r="D4" s="2"/>
      <x:c r="E4" s="2"/>
      <x:c r="F4" s="2"/>
    </x:row>
    <x:row r="5" ht="48" customHeight="1">
      <x:c r="A5" s="10" t="str">
        <x:v>Identifiant</x:v>
      </x:c>
      <x:c r="B5" s="11" t="str">
        <x:v>Titre</x:v>
      </x:c>
      <x:c r="C5" s="11" t="str">
        <x:v>Stade</x:v>
      </x:c>
      <x:c r="D5" s="11" t="str">
        <x:v>Systeme</x:v>
      </x:c>
      <x:c r="E5" s="11" t="str">
        <x:v>Séquence</x:v>
      </x:c>
      <x:c r="F5" s="11" t="str">
        <x:v>Condition</x:v>
      </x:c>
      <x:c r="G5" s="11" t="str">
        <x:v>Ordre</x:v>
      </x:c>
      <x:c r="H5" s="11" t="str">
        <x:v>Sauvegarde</x:v>
      </x:c>
      <x:c r="I5" s="12" t="str">
        <x:v>Provenance</x:v>
      </x:c>
    </x:row>
    <x:row r="6" ht="72" customHeight="1">
      <x:c r="A6" s="13" t="str">
        <x:v>JOURNEY-01</x:v>
      </x:c>
      <x:c r="B6" s="13" t="str">
        <x:v>L’origine choisie</x:v>
      </x:c>
      <x:c r="C6" s="13" t="str">
        <x:v>Youngling</x:v>
      </x:c>
      <x:c r="D6" s="13" t="str">
        <x:v>O1 à O6</x:v>
      </x:c>
      <x:c r="E6" s="13" t="str">
        <x:v>Choisir une voie et jouer la situation initiale avec le même socle de déplacements.</x:v>
      </x:c>
      <x:c r="F6" s="13" t="str">
        <x:v>La voie change les liens, pas les capacités de base imposées.</x:v>
      </x:c>
      <x:c r="G6" s="13" t="str">
        <x:v>Parcours illustratif. Les activités annexes et le Warp peuvent être ignorés; les jalons nécessaires restent définis par la campagne commune.</x:v>
      </x:c>
      <x:c r="H6" s="13" t="str">
        <x:v>Reprendre au dernier état physique validé avec objets, relations, équipage et résultats conservés.</x:v>
      </x:c>
      <x:c r="I6" s="13" t="str">
        <x:v>Reconstitution documentée V4 — nouvelle rédaction V5</x:v>
      </x:c>
    </x:row>
    <x:row r="7" ht="72" customHeight="1">
      <x:c r="A7" s="14" t="str">
        <x:v>JOURNEY-02</x:v>
      </x:c>
      <x:c r="B7" s="14" t="str">
        <x:v>Le combat expliqué</x:v>
      </x:c>
      <x:c r="C7" s="14" t="str">
        <x:v>Youngling</x:v>
      </x:c>
      <x:c r="D7" s="14" t="str">
        <x:v>PRO5-S01 à 12</x:v>
      </x:c>
      <x:c r="E7" s="14" t="str">
        <x:v>Voir la raison de l’affrontement, apprendre la parade et rejoindre la cohorte.</x:v>
      </x:c>
      <x:c r="F7" s="14" t="str">
        <x:v>Le prologue établit un avant et un après au combat d’ouverture.</x:v>
      </x:c>
      <x:c r="G7" s="14" t="str">
        <x:v>Parcours illustratif. Les activités annexes et le Warp peuvent être ignorés; les jalons nécessaires restent définis par la campagne commune.</x:v>
      </x:c>
      <x:c r="H7" s="14" t="str">
        <x:v>Reprendre au dernier état physique validé avec objets, relations, équipage et résultats conservés.</x:v>
      </x:c>
      <x:c r="I7" s="14" t="str">
        <x:v>Reconstitution documentée V4 — nouvelle rédaction V5</x:v>
      </x:c>
    </x:row>
    <x:row r="8" ht="72" customHeight="1">
      <x:c r="A8" s="13" t="str">
        <x:v>JOURNEY-03</x:v>
      </x:c>
      <x:c r="B8" s="13" t="str">
        <x:v>La cité reconnue</x:v>
      </x:c>
      <x:c r="C8" s="13" t="str">
        <x:v>Youngling</x:v>
      </x:c>
      <x:c r="D8" s="13" t="str">
        <x:v>CITY-01 à 09</x:v>
      </x:c>
      <x:c r="E8" s="13" t="str">
        <x:v>Marcher entre mentor, atelier et place de retour.</x:v>
      </x:c>
      <x:c r="F8" s="13" t="str">
        <x:v>Les portes connues deviennent des points de mémoire.</x:v>
      </x:c>
      <x:c r="G8" s="13" t="str">
        <x:v>Parcours illustratif. Les activités annexes et le Warp peuvent être ignorés; les jalons nécessaires restent définis par la campagne commune.</x:v>
      </x:c>
      <x:c r="H8" s="13" t="str">
        <x:v>Reprendre au dernier état physique validé avec objets, relations, équipage et résultats conservés.</x:v>
      </x:c>
      <x:c r="I8" s="13" t="str">
        <x:v>Reconstitution documentée V4 — nouvelle rédaction V5</x:v>
      </x:c>
    </x:row>
    <x:row r="9" ht="72" customHeight="1">
      <x:c r="A9" s="14" t="str">
        <x:v>JOURNEY-04</x:v>
      </x:c>
      <x:c r="B9" s="14" t="str">
        <x:v>La première piste</x:v>
      </x:c>
      <x:c r="C9" s="14" t="str">
        <x:v>Unblooded</x:v>
      </x:c>
      <x:c r="D9" s="14" t="str">
        <x:v>Règles communes</x:v>
      </x:c>
      <x:c r="E9" s="14" t="str">
        <x:v>Comparer deux traces avant d’approcher une proie de formation.</x:v>
      </x:c>
      <x:c r="F9" s="14" t="str">
        <x:v>La réussite et les erreurs d’observation sont séparées.</x:v>
      </x:c>
      <x:c r="G9" s="14" t="str">
        <x:v>Parcours illustratif. Les activités annexes et le Warp peuvent être ignorés; les jalons nécessaires restent définis par la campagne commune.</x:v>
      </x:c>
      <x:c r="H9" s="14" t="str">
        <x:v>Reprendre au dernier état physique validé avec objets, relations, équipage et résultats conservés.</x:v>
      </x:c>
      <x:c r="I9" s="14" t="str">
        <x:v>Reconstitution documentée V4 — nouvelle rédaction V5</x:v>
      </x:c>
    </x:row>
    <x:row r="10" ht="72" customHeight="1">
      <x:c r="A10" s="13" t="str">
        <x:v>JOURNEY-05</x:v>
      </x:c>
      <x:c r="B10" s="13" t="str">
        <x:v>L’atelier découvert</x:v>
      </x:c>
      <x:c r="C10" s="13" t="str">
        <x:v>Unblooded</x:v>
      </x:c>
      <x:c r="D10" s="13" t="str">
        <x:v>TR-M01 à 03</x:v>
      </x:c>
      <x:c r="E10" s="13" t="str">
        <x:v>Suivre le tutoriel sur prise admissible ou modèle local.</x:v>
      </x:c>
      <x:c r="F10" s="13" t="str">
        <x:v>Aucun départ spatial anticipé.</x:v>
      </x:c>
      <x:c r="G10" s="13" t="str">
        <x:v>Parcours illustratif. Les activités annexes et le Warp peuvent être ignorés; les jalons nécessaires restent définis par la campagne commune.</x:v>
      </x:c>
      <x:c r="H10" s="13" t="str">
        <x:v>Reprendre au dernier état physique validé avec objets, relations, équipage et résultats conservés.</x:v>
      </x:c>
      <x:c r="I10" s="13" t="str">
        <x:v>Reconstitution documentée V4 — nouvelle rédaction V5</x:v>
      </x:c>
    </x:row>
    <x:row r="11" ht="72" customHeight="1">
      <x:c r="A11" s="14" t="str">
        <x:v>JOURNEY-06</x:v>
      </x:c>
      <x:c r="B11" s="14" t="str">
        <x:v>La maison espérée</x:v>
      </x:c>
      <x:c r="C11" s="14" t="str">
        <x:v>Young Blood</x:v>
      </x:c>
      <x:c r="D11" s="14" t="str">
        <x:v>HOME-CM01 à 20</x:v>
      </x:c>
      <x:c r="E11" s="14" t="str">
        <x:v>Réaliser la mission locale et gagner le respect nécessaire.</x:v>
      </x:c>
      <x:c r="F11" s="14" t="str">
        <x:v>Un droit est obtenu sans activer automatiquement toutes les maisons.</x:v>
      </x:c>
      <x:c r="G11" s="14" t="str">
        <x:v>Parcours illustratif. Les activités annexes et le Warp peuvent être ignorés; les jalons nécessaires restent définis par la campagne commune.</x:v>
      </x:c>
      <x:c r="H11" s="14" t="str">
        <x:v>Reprendre au dernier état physique validé avec objets, relations, équipage et résultats conservés.</x:v>
      </x:c>
      <x:c r="I11" s="14" t="str">
        <x:v>Reconstitution documentée V4 — nouvelle rédaction V5</x:v>
      </x:c>
    </x:row>
    <x:row r="12" ht="72" customHeight="1">
      <x:c r="A12" s="13" t="str">
        <x:v>JOURNEY-07</x:v>
      </x:c>
      <x:c r="B12" s="13" t="str">
        <x:v>Le rite en triade</x:v>
      </x:c>
      <x:c r="C12" s="13" t="str">
        <x:v>Young Blood</x:v>
      </x:c>
      <x:c r="D12" s="13" t="str">
        <x:v>Jalon commun Quatza-Rij</x:v>
      </x:c>
      <x:c r="E12" s="13" t="str">
        <x:v>Partir à trois, observer les rôles et revenir avec le résultat commun.</x:v>
      </x:c>
      <x:c r="F12" s="13" t="str">
        <x:v>L’arc d’origine réagit à ce rite sans en créer un second.</x:v>
      </x:c>
      <x:c r="G12" s="13" t="str">
        <x:v>Parcours illustratif. Les activités annexes et le Warp peuvent être ignorés; les jalons nécessaires restent définis par la campagne commune.</x:v>
      </x:c>
      <x:c r="H12" s="13" t="str">
        <x:v>Reprendre au dernier état physique validé avec objets, relations, équipage et résultats conservés.</x:v>
      </x:c>
      <x:c r="I12" s="13" t="str">
        <x:v>Reconstitution documentée V4 — nouvelle rédaction V5</x:v>
      </x:c>
    </x:row>
    <x:row r="13" ht="72" customHeight="1">
      <x:c r="A13" s="14" t="str">
        <x:v>JOURNEY-08</x:v>
      </x:c>
      <x:c r="B13" s="14" t="str">
        <x:v>Les Trois Ombres</x:v>
      </x:c>
      <x:c r="C13" s="14" t="str">
        <x:v>Young Blood</x:v>
      </x:c>
      <x:c r="D13" s="14" t="str">
        <x:v>Temple commun</x:v>
      </x:c>
      <x:c r="E13" s="14" t="str">
        <x:v>Déposer les outils exclus du rite et lire la géométrie variable.</x:v>
      </x:c>
      <x:c r="F13" s="14" t="str">
        <x:v>Le parcours est enregistré avant le retour de reconnaissance.</x:v>
      </x:c>
      <x:c r="G13" s="14" t="str">
        <x:v>Parcours illustratif. Les activités annexes et le Warp peuvent être ignorés; les jalons nécessaires restent définis par la campagne commune.</x:v>
      </x:c>
      <x:c r="H13" s="14" t="str">
        <x:v>Reprendre au dernier état physique validé avec objets, relations, équipage et résultats conservés.</x:v>
      </x:c>
      <x:c r="I13" s="14" t="str">
        <x:v>Reconstitution documentée V4 — nouvelle rédaction V5</x:v>
      </x:c>
    </x:row>
    <x:row r="14" ht="72" customHeight="1">
      <x:c r="A14" s="13" t="str">
        <x:v>JOURNEY-09</x:v>
      </x:c>
      <x:c r="B14" s="13" t="str">
        <x:v>Le retour reconnu</x:v>
      </x:c>
      <x:c r="C14" s="13" t="str">
        <x:v>Blooded</x:v>
      </x:c>
      <x:c r="D14" s="13" t="str">
        <x:v>Jalon commun</x:v>
      </x:c>
      <x:c r="E14" s="13" t="str">
        <x:v>Présenter le résultat et recevoir la progression commune.</x:v>
      </x:c>
      <x:c r="F14" s="13" t="str">
        <x:v>L’échec ne se transforme pas en promotion par un simple dialogue.</x:v>
      </x:c>
      <x:c r="G14" s="13" t="str">
        <x:v>Parcours illustratif. Les activités annexes et le Warp peuvent être ignorés; les jalons nécessaires restent définis par la campagne commune.</x:v>
      </x:c>
      <x:c r="H14" s="13" t="str">
        <x:v>Reprendre au dernier état physique validé avec objets, relations, équipage et résultats conservés.</x:v>
      </x:c>
      <x:c r="I14" s="13" t="str">
        <x:v>Reconstitution documentée V4 — nouvelle rédaction V5</x:v>
      </x:c>
    </x:row>
    <x:row r="15" ht="72" customHeight="1">
      <x:c r="A15" s="14" t="str">
        <x:v>JOURNEY-10</x:v>
      </x:c>
      <x:c r="B15" s="14" t="str">
        <x:v>Le vaisseau obtenu</x:v>
      </x:c>
      <x:c r="C15" s="14" t="str">
        <x:v>Blooded</x:v>
      </x:c>
      <x:c r="D15" s="14" t="str">
        <x:v>Huit salles personnelles</x:v>
      </x:c>
      <x:c r="E15" s="14" t="str">
        <x:v>Prendre possession du bâtiment puis circuler et préparer une vraie sortie.</x:v>
      </x:c>
      <x:c r="F15" s="14" t="str">
        <x:v>La carte galactique n’accorde pas un appareil gratuit.</x:v>
      </x:c>
      <x:c r="G15" s="14" t="str">
        <x:v>Parcours illustratif. Les activités annexes et le Warp peuvent être ignorés; les jalons nécessaires restent définis par la campagne commune.</x:v>
      </x:c>
      <x:c r="H15" s="14" t="str">
        <x:v>Reprendre au dernier état physique validé avec objets, relations, équipage et résultats conservés.</x:v>
      </x:c>
      <x:c r="I15" s="14" t="str">
        <x:v>Reconstitution documentée V4 — nouvelle rédaction V5</x:v>
      </x:c>
    </x:row>
    <x:row r="16" ht="72" customHeight="1">
      <x:c r="A16" s="13" t="str">
        <x:v>JOURNEY-11</x:v>
      </x:c>
      <x:c r="B16" s="13" t="str">
        <x:v>La première escale</x:v>
      </x:c>
      <x:c r="C16" s="13" t="str">
        <x:v>Blooded</x:v>
      </x:c>
      <x:c r="D16" s="13" t="str">
        <x:v>SPACE-BASE-01</x:v>
      </x:c>
      <x:c r="E16" s="13" t="str">
        <x:v>Approcher, amarrer et descendre au quai.</x:v>
      </x:c>
      <x:c r="F16" s="13" t="str">
        <x:v>Équipe, charge et route restent liés au voyage.</x:v>
      </x:c>
      <x:c r="G16" s="13" t="str">
        <x:v>Parcours illustratif. Les activités annexes et le Warp peuvent être ignorés; les jalons nécessaires restent définis par la campagne commune.</x:v>
      </x:c>
      <x:c r="H16" s="13" t="str">
        <x:v>Reprendre au dernier état physique validé avec objets, relations, équipage et résultats conservés.</x:v>
      </x:c>
      <x:c r="I16" s="13" t="str">
        <x:v>Reconstitution documentée V4 — nouvelle rédaction V5</x:v>
      </x:c>
    </x:row>
    <x:row r="17" ht="72" customHeight="1">
      <x:c r="A17" s="14" t="str">
        <x:v>JOURNEY-12</x:v>
      </x:c>
      <x:c r="B17" s="14" t="str">
        <x:v>Une chasse extérieure</x:v>
      </x:c>
      <x:c r="C17" s="14" t="str">
        <x:v>Blooded</x:v>
      </x:c>
      <x:c r="D17" s="14" t="str">
        <x:v>PLAN02 à 09</x:v>
      </x:c>
      <x:c r="E17" s="14" t="str">
        <x:v>Préparer, voyager, traquer, engager puis extraire.</x:v>
      </x:c>
      <x:c r="F17" s="14" t="str">
        <x:v>Le monde garde le résultat et les prises retirées.</x:v>
      </x:c>
      <x:c r="G17" s="14" t="str">
        <x:v>Parcours illustratif. Les activités annexes et le Warp peuvent être ignorés; les jalons nécessaires restent définis par la campagne commune.</x:v>
      </x:c>
      <x:c r="H17" s="14" t="str">
        <x:v>Reprendre au dernier état physique validé avec objets, relations, équipage et résultats conservés.</x:v>
      </x:c>
      <x:c r="I17" s="14" t="str">
        <x:v>Reconstitution documentée V4 — nouvelle rédaction V5</x:v>
      </x:c>
    </x:row>
    <x:row r="18" ht="72" customHeight="1">
      <x:c r="A18" s="13" t="str">
        <x:v>JOURNEY-13</x:v>
      </x:c>
      <x:c r="B18" s="13" t="str">
        <x:v>La galerie personnelle</x:v>
      </x:c>
      <x:c r="C18" s="13" t="str">
        <x:v>Blooded</x:v>
      </x:c>
      <x:c r="D18" s="13" t="str">
        <x:v>Trophées</x:v>
      </x:c>
      <x:c r="E18" s="13" t="str">
        <x:v>Transporter puis exposer l’objet au bon gabarit.</x:v>
      </x:c>
      <x:c r="F18" s="13" t="str">
        <x:v>Original unique et récit issu des traces.</x:v>
      </x:c>
      <x:c r="G18" s="13" t="str">
        <x:v>Parcours illustratif. Les activités annexes et le Warp peuvent être ignorés; les jalons nécessaires restent définis par la campagne commune.</x:v>
      </x:c>
      <x:c r="H18" s="13" t="str">
        <x:v>Reprendre au dernier état physique validé avec objets, relations, équipage et résultats conservés.</x:v>
      </x:c>
      <x:c r="I18" s="13" t="str">
        <x:v>Reconstitution documentée V4 — nouvelle rédaction V5</x:v>
      </x:c>
    </x:row>
    <x:row r="19" ht="72" customHeight="1">
      <x:c r="A19" s="14" t="str">
        <x:v>JOURNEY-14</x:v>
      </x:c>
      <x:c r="B19" s="14" t="str">
        <x:v>La dette rencontrée</x:v>
      </x:c>
      <x:c r="C19" s="14" t="str">
        <x:v>Blooded</x:v>
      </x:c>
      <x:c r="D19" s="14" t="str">
        <x:v>O5-M19 à 24</x:v>
      </x:c>
      <x:c r="E19" s="14" t="str">
        <x:v>Pour O5 seulement, rencontrer Mara sur Namarra et respecter son départ.</x:v>
      </x:c>
      <x:c r="F19" s="14" t="str">
        <x:v>Les autres voies ne reçoivent pas automatiquement cette scène.</x:v>
      </x:c>
      <x:c r="G19" s="14" t="str">
        <x:v>Parcours illustratif. Les activités annexes et le Warp peuvent être ignorés; les jalons nécessaires restent définis par la campagne commune.</x:v>
      </x:c>
      <x:c r="H19" s="14" t="str">
        <x:v>Reprendre au dernier état physique validé avec objets, relations, équipage et résultats conservés.</x:v>
      </x:c>
      <x:c r="I19" s="14" t="str">
        <x:v>Reconstitution documentée V4 — nouvelle rédaction V5</x:v>
      </x:c>
    </x:row>
    <x:row r="20" ht="72" customHeight="1">
      <x:c r="A20" s="13" t="str">
        <x:v>JOURNEY-15</x:v>
      </x:c>
      <x:c r="B20" s="13" t="str">
        <x:v>La rivalité locale</x:v>
      </x:c>
      <x:c r="C20" s="13" t="str">
        <x:v>Blooded</x:v>
      </x:c>
      <x:c r="D20" s="13" t="str">
        <x:v>Guerre narrative</x:v>
      </x:c>
      <x:c r="E20" s="13" t="str">
        <x:v>Accomplir ou décliner une mission de clan annexe.</x:v>
      </x:c>
      <x:c r="F20" s="13" t="str">
        <x:v>La guerre reste un choix de parcours.</x:v>
      </x:c>
      <x:c r="G20" s="13" t="str">
        <x:v>Parcours illustratif. Les activités annexes et le Warp peuvent être ignorés; les jalons nécessaires restent définis par la campagne commune.</x:v>
      </x:c>
      <x:c r="H20" s="13" t="str">
        <x:v>Reprendre au dernier état physique validé avec objets, relations, équipage et résultats conservés.</x:v>
      </x:c>
      <x:c r="I20" s="13" t="str">
        <x:v>Reconstitution documentée V4 — nouvelle rédaction V5</x:v>
      </x:c>
    </x:row>
    <x:row r="21" ht="72" customHeight="1">
      <x:c r="A21" s="14" t="str">
        <x:v>JOURNEY-16</x:v>
      </x:c>
      <x:c r="B21" s="14" t="str">
        <x:v>Le commandement appris</x:v>
      </x:c>
      <x:c r="C21" s="14" t="str">
        <x:v>Blooded</x:v>
      </x:c>
      <x:c r="D21" s="14" t="str">
        <x:v>Escarmouche RTS</x:v>
      </x:c>
      <x:c r="E21" s="14" t="str">
        <x:v>Diriger une petite équipe existante et apprendre le repli.</x:v>
      </x:c>
      <x:c r="F21" s="14" t="str">
        <x:v>Pertes et expérience persistent dans le registre d’opération.</x:v>
      </x:c>
      <x:c r="G21" s="14" t="str">
        <x:v>Parcours illustratif. Les activités annexes et le Warp peuvent être ignorés; les jalons nécessaires restent définis par la campagne commune.</x:v>
      </x:c>
      <x:c r="H21" s="14" t="str">
        <x:v>Reprendre au dernier état physique validé avec objets, relations, équipage et résultats conservés.</x:v>
      </x:c>
      <x:c r="I21" s="14" t="str">
        <x:v>Reconstitution documentée V4 — nouvelle rédaction V5</x:v>
      </x:c>
    </x:row>
    <x:row r="22" ht="72" customHeight="1">
      <x:c r="A22" s="13" t="str">
        <x:v>JOURNEY-17</x:v>
      </x:c>
      <x:c r="B22" s="13" t="str">
        <x:v>La campagne planétaire</x:v>
      </x:c>
      <x:c r="C22" s="13" t="str">
        <x:v>Blooded expérimenté</x:v>
      </x:c>
      <x:c r="D22" s="13" t="str">
        <x:v>Korthas</x:v>
      </x:c>
      <x:c r="E22" s="13" t="str">
        <x:v>Choisir route, objectif et approvisionnement avant la bataille.</x:v>
      </x:c>
      <x:c r="F22" s="13" t="str">
        <x:v>Une prise de zone ne vaut pas contrôle instantané de toute la planète.</x:v>
      </x:c>
      <x:c r="G22" s="13" t="str">
        <x:v>Parcours illustratif. Les activités annexes et le Warp peuvent être ignorés; les jalons nécessaires restent définis par la campagne commune.</x:v>
      </x:c>
      <x:c r="H22" s="13" t="str">
        <x:v>Reprendre au dernier état physique validé avec objets, relations, équipage et résultats conservés.</x:v>
      </x:c>
      <x:c r="I22" s="13" t="str">
        <x:v>Reconstitution documentée V4 — nouvelle rédaction V5</x:v>
      </x:c>
    </x:row>
    <x:row r="23" ht="72" customHeight="1">
      <x:c r="A23" s="14" t="str">
        <x:v>JOURNEY-18</x:v>
      </x:c>
      <x:c r="B23" s="14" t="str">
        <x:v>La fonction Adjutant</x:v>
      </x:c>
      <x:c r="C23" s="14" t="str">
        <x:v>Blooded</x:v>
      </x:c>
      <x:c r="D23" s="14" t="str">
        <x:v>Fonction et quête communes</x:v>
      </x:c>
      <x:c r="E23" s="14" t="str">
        <x:v>Assumer la fonction du joueur et préparer le module.</x:v>
      </x:c>
      <x:c r="F23" s="14" t="str">
        <x:v>Adjutant est une fonction, non un rang supplémentaire.</x:v>
      </x:c>
      <x:c r="G23" s="14" t="str">
        <x:v>Parcours illustratif. Les activités annexes et le Warp peuvent être ignorés; les jalons nécessaires restent définis par la campagne commune.</x:v>
      </x:c>
      <x:c r="H23" s="14" t="str">
        <x:v>Reprendre au dernier état physique validé avec objets, relations, équipage et résultats conservés.</x:v>
      </x:c>
      <x:c r="I23" s="14" t="str">
        <x:v>Reconstitution documentée V4 — nouvelle rédaction V5</x:v>
      </x:c>
    </x:row>
    <x:row r="24" ht="72" customHeight="1">
      <x:c r="A24" s="13" t="str">
        <x:v>JOURNEY-19</x:v>
      </x:c>
      <x:c r="B24" s="13" t="str">
        <x:v>Le premier Warp</x:v>
      </x:c>
      <x:c r="C24" s="13" t="str">
        <x:v>Blooded avec conditions</x:v>
      </x:c>
      <x:c r="D24" s="13" t="str">
        <x:v>Branche historique</x:v>
      </x:c>
      <x:c r="E24" s="13" t="str">
        <x:v>Vérifier les cinq conditions puis voyager avec un retour réservé.</x:v>
      </x:c>
      <x:c r="F24" s="13" t="str">
        <x:v>Le Warp demeure facultatif pour Elite.</x:v>
      </x:c>
      <x:c r="G24" s="13" t="str">
        <x:v>Parcours illustratif. Les activités annexes et le Warp peuvent être ignorés; les jalons nécessaires restent définis par la campagne commune.</x:v>
      </x:c>
      <x:c r="H24" s="13" t="str">
        <x:v>Reprendre au dernier état physique validé avec objets, relations, équipage et résultats conservés.</x:v>
      </x:c>
      <x:c r="I24" s="13" t="str">
        <x:v>Reconstitution documentée V4 — nouvelle rédaction V5</x:v>
      </x:c>
    </x:row>
    <x:row r="25" ht="72" customHeight="1">
      <x:c r="A25" s="14" t="str">
        <x:v>JOURNEY-20</x:v>
      </x:c>
      <x:c r="B25" s="14" t="str">
        <x:v>La première reine</x:v>
      </x:c>
      <x:c r="C25" s="14" t="str">
        <x:v>Blooded</x:v>
      </x:c>
      <x:c r="D25" s="14" t="str">
        <x:v>XP-Z12 et jalon commun</x:v>
      </x:c>
      <x:c r="E25" s="14" t="str">
        <x:v>Affronter la reine active et extraire selon la mission.</x:v>
      </x:c>
      <x:c r="F25" s="14" t="str">
        <x:v>La tête géante au sol de XP-Z09 ne compte pas comme victoire.</x:v>
      </x:c>
      <x:c r="G25" s="14" t="str">
        <x:v>Parcours illustratif. Les activités annexes et le Warp peuvent être ignorés; les jalons nécessaires restent définis par la campagne commune.</x:v>
      </x:c>
      <x:c r="H25" s="14" t="str">
        <x:v>Reprendre au dernier état physique validé avec objets, relations, équipage et résultats conservés.</x:v>
      </x:c>
      <x:c r="I25" s="14" t="str">
        <x:v>Reconstitution documentée V4 — nouvelle rédaction V5</x:v>
      </x:c>
    </x:row>
    <x:row r="26" ht="72" customHeight="1">
      <x:c r="A26" s="13" t="str">
        <x:v>JOURNEY-21</x:v>
      </x:c>
      <x:c r="B26" s="13" t="str">
        <x:v>L’épreuve solitaire</x:v>
      </x:c>
      <x:c r="C26" s="13" t="str">
        <x:v>Elite</x:v>
      </x:c>
      <x:c r="D26" s="13" t="str">
        <x:v>Jalon et fin de voie</x:v>
      </x:c>
      <x:c r="E26" s="13" t="str">
        <x:v>Accomplir l’épreuve puis choisir le dénouement de sa voie.</x:v>
      </x:c>
      <x:c r="F26" s="13" t="str">
        <x:v>Le choix exclusif demeure lors des prolongements.</x:v>
      </x:c>
      <x:c r="G26" s="13" t="str">
        <x:v>Parcours illustratif. Les activités annexes et le Warp peuvent être ignorés; les jalons nécessaires restent définis par la campagne commune.</x:v>
      </x:c>
      <x:c r="H26" s="13" t="str">
        <x:v>Reprendre au dernier état physique validé avec objets, relations, équipage et résultats conservés.</x:v>
      </x:c>
      <x:c r="I26" s="13" t="str">
        <x:v>Reconstitution documentée V4 — nouvelle rédaction V5</x:v>
      </x:c>
    </x:row>
    <x:row r="27" ht="72" customHeight="1">
      <x:c r="A27" s="14" t="str">
        <x:v>JOURNEY-22</x:v>
      </x:c>
      <x:c r="B27" s="14" t="str">
        <x:v>La Veille Partagée</x:v>
      </x:c>
      <x:c r="C27" s="14" t="str">
        <x:v>Elite</x:v>
      </x:c>
      <x:c r="D27" s="14" t="str">
        <x:v>Navire de clan</x:v>
      </x:c>
      <x:c r="E27" s="14" t="str">
        <x:v>Remettre la coque en service et ouvrir les postes avec l’équipage.</x:v>
      </x:c>
      <x:c r="F27" s="14" t="str">
        <x:v>Capacités 7/13/19, vaisseau personnel conservé.</x:v>
      </x:c>
      <x:c r="G27" s="14" t="str">
        <x:v>Parcours illustratif. Les activités annexes et le Warp peuvent être ignorés; les jalons nécessaires restent définis par la campagne commune.</x:v>
      </x:c>
      <x:c r="H27" s="14" t="str">
        <x:v>Reprendre au dernier état physique validé avec objets, relations, équipage et résultats conservés.</x:v>
      </x:c>
      <x:c r="I27" s="14" t="str">
        <x:v>Reconstitution documentée V4 — nouvelle rédaction V5</x:v>
      </x:c>
    </x:row>
    <x:row r="28" ht="72" customHeight="1">
      <x:c r="A28" s="13" t="str">
        <x:v>JOURNEY-23</x:v>
      </x:c>
      <x:c r="B28" s="13" t="str">
        <x:v>La transmission vécue</x:v>
      </x:c>
      <x:c r="C28" s="13" t="str">
        <x:v>Elder</x:v>
      </x:c>
      <x:c r="D28" s="13" t="str">
        <x:v>Maison, cohorte et clan</x:v>
      </x:c>
      <x:c r="E28" s="13" t="str">
        <x:v>Enseigner une technique ou confier un objet à quelqu’un qui l’accepte.</x:v>
      </x:c>
      <x:c r="F28" s="13" t="str">
        <x:v>Les survivants et héritiers ont leur propre choix.</x:v>
      </x:c>
      <x:c r="G28" s="13" t="str">
        <x:v>Parcours illustratif. Les activités annexes et le Warp peuvent être ignorés; les jalons nécessaires restent définis par la campagne commune.</x:v>
      </x:c>
      <x:c r="H28" s="13" t="str">
        <x:v>Reprendre au dernier état physique validé avec objets, relations, équipage et résultats conservés.</x:v>
      </x:c>
      <x:c r="I28" s="13" t="str">
        <x:v>Reconstitution documentée V4 — nouvelle rédaction V5</x:v>
      </x:c>
    </x:row>
    <x:row r="29" ht="72" customHeight="1">
      <x:c r="A29" s="14" t="str">
        <x:v>JOURNEY-24</x:v>
      </x:c>
      <x:c r="B29" s="14" t="str">
        <x:v>Le dernier récit</x:v>
      </x:c>
      <x:c r="C29" s="14" t="str">
        <x:v>Ancient</x:v>
      </x:c>
      <x:c r="D29" s="14" t="str">
        <x:v>Mausolée et dénouement</x:v>
      </x:c>
      <x:c r="E29" s="14" t="str">
        <x:v>Installer une mémoire cohérente avec toute la partie.</x:v>
      </x:c>
      <x:c r="F29" s="14" t="str">
        <x:v>Aucune extension ne réécrit la fin choisie à Elite.</x:v>
      </x:c>
      <x:c r="G29" s="14" t="str">
        <x:v>Parcours illustratif. Les activités annexes et le Warp peuvent être ignorés; les jalons nécessaires restent définis par la campagne commune.</x:v>
      </x:c>
      <x:c r="H29" s="14" t="str">
        <x:v>Reprendre au dernier état physique validé avec objets, relations, équipage et résultats conservés.</x:v>
      </x:c>
      <x:c r="I29" s="14" t="str">
        <x:v>Reconstitution documentée V4 — nouvelle rédaction V5</x:v>
      </x:c>
    </x:row>
  </x:sheetData>
  <x:pageMargins left="0.7" right="0.7" top="0.75" bottom="0.75" header="0.3" footer="0.3"/>
  <x:tableParts count="1">
    <x:tablePart xmlns:r="http://schemas.openxmlformats.org/officeDocument/2006/relationships" r:id="Ra88ad635272c4be5"/>
  </x:tableParts>
</x:worksheet>
</file>

<file path=xl/worksheets/sheet3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Régions du Homeworld</x:v>
      </x:c>
      <x:c r="B2" s="3"/>
      <x:c r="C2" s="3"/>
      <x:c r="D2" s="3"/>
      <x:c r="E2" s="3"/>
      <x:c r="F2" s="3"/>
    </x:row>
    <x:row r="3">
      <x:c r="A3" s="4"/>
      <x:c r="B3" s="4"/>
      <x:c r="C3" s="4"/>
      <x:c r="D3" s="4"/>
      <x:c r="E3" s="4"/>
      <x:c r="F3" s="4"/>
    </x:row>
    <x:row r="4">
      <x:c r="A4" s="2" t="str">
        <x:v>Mondes · 10 fiches · Lecture intégrale dans « Lire Mondes » ou le lecteur HTML.</x:v>
      </x:c>
      <x:c r="B4" s="2"/>
      <x:c r="C4" s="2"/>
      <x:c r="D4" s="2"/>
      <x:c r="E4" s="2"/>
      <x:c r="F4" s="2"/>
    </x:row>
    <x:row r="5" ht="48" customHeight="1">
      <x:c r="A5" s="25" t="str">
        <x:v>Identifiant</x:v>
      </x:c>
      <x:c r="B5" s="26" t="str">
        <x:v>Titre</x:v>
      </x:c>
      <x:c r="C5" s="26" t="str">
        <x:v>Clan</x:v>
      </x:c>
      <x:c r="D5" s="26" t="str">
        <x:v>Planète</x:v>
      </x:c>
      <x:c r="E5" s="26" t="str">
        <x:v>Identité visuelle</x:v>
      </x:c>
      <x:c r="F5" s="26" t="str">
        <x:v>Risque</x:v>
      </x:c>
      <x:c r="G5" s="26" t="str">
        <x:v>Architecture</x:v>
      </x:c>
      <x:c r="H5" s="26" t="str">
        <x:v>Séquence locale</x:v>
      </x:c>
      <x:c r="I5" s="26" t="str">
        <x:v>Faune signature</x:v>
      </x:c>
      <x:c r="J5" s="26" t="str">
        <x:v>Accès</x:v>
      </x:c>
      <x:c r="K5" s="26" t="str">
        <x:v>État persistant</x:v>
      </x:c>
      <x:c r="L5" s="26" t="str">
        <x:v>Vie locale</x:v>
      </x:c>
      <x:c r="M5" s="27" t="str">
        <x:v>Provenance</x:v>
      </x:c>
    </x:row>
    <x:row r="6" ht="44" customHeight="1">
      <x:c r="A6" s="13" t="str">
        <x:v>ash-marches</x:v>
      </x:c>
      <x:c r="B6" s="13" t="str">
        <x:v>Marches de Cendre</x:v>
      </x:c>
      <x:c r="C6" s="13" t="str">
        <x:v>CL1</x:v>
      </x:c>
      <x:c r="D6" s="13" t="str">
        <x:v>PLAN01</x:v>
      </x:c>
      <x:c r="E6" s="13" t="str">
        <x:v>basalte noir, braises lointaines et tentures ocre</x:v>
      </x:c>
      <x:c r="F6" s="13" t="str">
        <x:v>cendres portées par rafales</x:v>
      </x:c>
      <x:c r="G6" s="13" t="str">
        <x:v>galeries d’abri et terrasses de pierre</x:v>
      </x:c>
      <x:c r="H6" s="13" t="str">
        <x:v>lier une passerelle puis traverser entre deux bouffées</x:v>
      </x:c>
      <x:c r="I6" s="13" t="str">
        <x:v>scarabée des scories</x:v>
      </x:c>
      <x:c r="J6" s="13" t="str">
        <x:v>Promenade encadrée dès Youngling, raccourcis ouverts par apprentissage</x:v>
      </x:c>
      <x:c r="K6" s="13" t="str">
        <x:v>Raccourcis, portes, objets déposés et traces connues restent dans leur état sauvegardé.</x:v>
      </x:c>
      <x:c r="L6" s="13" t="str">
        <x:v>forge et mémoire des retours</x:v>
      </x:c>
      <x:c r="M6" s="13" t="str">
        <x:v>Reconstitution documentée V4 — nouvelle rédaction V5</x:v>
      </x:c>
    </x:row>
    <x:row r="7" ht="44" customHeight="1">
      <x:c r="A7" s="14" t="str">
        <x:v>glass-desert</x:v>
      </x:c>
      <x:c r="B7" s="14" t="str">
        <x:v>Désert de Verre</x:v>
      </x:c>
      <x:c r="C7" s="14" t="str">
        <x:v>CL2</x:v>
      </x:c>
      <x:c r="D7" s="14" t="str">
        <x:v>PLAN01</x:v>
      </x:c>
      <x:c r="E7" s="14" t="str">
        <x:v>dunes vitrifiées, citernes basses et ombres tranchées</x:v>
      </x:c>
      <x:c r="F7" s="14" t="str">
        <x:v>reflets qui brouillent la vision thermique</x:v>
      </x:c>
      <x:c r="G7" s="14" t="str">
        <x:v>rues couvertes et puits à margelles</x:v>
      </x:c>
      <x:c r="H7" s="14" t="str">
        <x:v>suivre une ombre mobile jusqu’à un puits secondaire</x:v>
      </x:c>
      <x:c r="I7" s="14" t="str">
        <x:v>coureur des dunes</x:v>
      </x:c>
      <x:c r="J7" s="14" t="str">
        <x:v>Promenade encadrée dès Youngling, raccourcis ouverts par apprentissage</x:v>
      </x:c>
      <x:c r="K7" s="14" t="str">
        <x:v>Raccourcis, portes, objets déposés et traces connues restent dans leur état sauvegardé.</x:v>
      </x:c>
      <x:c r="L7" s="14" t="str">
        <x:v>eau, orientation et endurance</x:v>
      </x:c>
      <x:c r="M7" s="14" t="str">
        <x:v>Reconstitution documentée V4 — nouvelle rédaction V5</x:v>
      </x:c>
    </x:row>
    <x:row r="8" ht="44" customHeight="1">
      <x:c r="A8" s="13" t="str">
        <x:v>pillar-jungle</x:v>
      </x:c>
      <x:c r="B8" s="13" t="str">
        <x:v>Jungle des Piliers</x:v>
      </x:c>
      <x:c r="C8" s="13" t="str">
        <x:v>CL3</x:v>
      </x:c>
      <x:c r="D8" s="13" t="str">
        <x:v>PLAN01</x:v>
      </x:c>
      <x:c r="E8" s="13" t="str">
        <x:v>arbres colossaux, racines contreforts et passerelles suspendues</x:v>
      </x:c>
      <x:c r="F8" s="13" t="str">
        <x:v>chute entre deux plans et branches flexibles</x:v>
      </x:c>
      <x:c r="G8" s="13" t="str">
        <x:v>plateformes en couronne et ascenseurs à contrepoids</x:v>
      </x:c>
      <x:c r="H8" s="13" t="str">
        <x:v>tester une racine avant de déplacer un contrepoids</x:v>
      </x:c>
      <x:c r="I8" s="13" t="str">
        <x:v>grimpeur à plaques</x:v>
      </x:c>
      <x:c r="J8" s="13" t="str">
        <x:v>Promenade encadrée dès Youngling, raccourcis ouverts par apprentissage</x:v>
      </x:c>
      <x:c r="K8" s="13" t="str">
        <x:v>Raccourcis, portes, objets déposés et traces connues restent dans leur état sauvegardé.</x:v>
      </x:c>
      <x:c r="L8" s="13" t="str">
        <x:v>lecture des hauteurs et routes communes</x:v>
      </x:c>
      <x:c r="M8" s="13" t="str">
        <x:v>Reconstitution documentée V4 — nouvelle rédaction V5</x:v>
      </x:c>
    </x:row>
    <x:row r="9" ht="44" customHeight="1">
      <x:c r="A9" s="14" t="str">
        <x:v>luminous-marshes</x:v>
      </x:c>
      <x:c r="B9" s="14" t="str">
        <x:v>Marais Luminescents</x:v>
      </x:c>
      <x:c r="C9" s="14" t="str">
        <x:v>CL4</x:v>
      </x:c>
      <x:c r="D9" s="14" t="str">
        <x:v>PLAN01</x:v>
      </x:c>
      <x:c r="E9" s="14" t="str">
        <x:v>pilotis, eau noire et balises bioluminescentes</x:v>
      </x:c>
      <x:c r="F9" s="14" t="str">
        <x:v>niveau d’eau et sédiments qui masquent une piste</x:v>
      </x:c>
      <x:c r="G9" s="14" t="str">
        <x:v>pontons mobiles et maisons sur pieux</x:v>
      </x:c>
      <x:c r="H9" s="14" t="str">
        <x:v>orienter trois balises puis franchir le chenal</x:v>
      </x:c>
      <x:c r="I9" s="14" t="str">
        <x:v>rôdeur des roseaux</x:v>
      </x:c>
      <x:c r="J9" s="14" t="str">
        <x:v>Route locale déverrouillée par mission et équipement de parcours</x:v>
      </x:c>
      <x:c r="K9" s="14" t="str">
        <x:v>Raccourcis, portes, objets déposés et traces connues restent dans leur état sauvegardé.</x:v>
      </x:c>
      <x:c r="L9" s="14" t="str">
        <x:v>courants, crues et passages</x:v>
      </x:c>
      <x:c r="M9" s="14" t="str">
        <x:v>Reconstitution documentée V4 — nouvelle rédaction V5</x:v>
      </x:c>
    </x:row>
    <x:row r="10" ht="44" customHeight="1">
      <x:c r="A10" s="13" t="str">
        <x:v>storm-chain</x:v>
      </x:c>
      <x:c r="B10" s="13" t="str">
        <x:v>Chaîne des Orages</x:v>
      </x:c>
      <x:c r="C10" s="13" t="str">
        <x:v>CL5</x:v>
      </x:c>
      <x:c r="D10" s="13" t="str">
        <x:v>PLAN01</x:v>
      </x:c>
      <x:c r="E10" s="13" t="str">
        <x:v>crêtes métalliques, falaises et passerelles abritées</x:v>
      </x:c>
      <x:c r="F10" s="13" t="str">
        <x:v>rafales qui interrompent saut et visée</x:v>
      </x:c>
      <x:c r="G10" s="13" t="str">
        <x:v>belvédères en retrait et rampes taillées</x:v>
      </x:c>
      <x:c r="H10" s="13" t="str">
        <x:v>s’abriter à un signal puis tendre une ligne de traversée</x:v>
      </x:c>
      <x:c r="I10" s="13" t="str">
        <x:v>rapace de crête</x:v>
      </x:c>
      <x:c r="J10" s="13" t="str">
        <x:v>Route locale déverrouillée par mission et équipement de parcours</x:v>
      </x:c>
      <x:c r="K10" s="13" t="str">
        <x:v>Raccourcis, portes, objets déposés et traces connues restent dans leur état sauvegardé.</x:v>
      </x:c>
      <x:c r="L10" s="13" t="str">
        <x:v>prévision, signaux et altitude</x:v>
      </x:c>
      <x:c r="M10" s="13" t="str">
        <x:v>Reconstitution documentée V4 — nouvelle rédaction V5</x:v>
      </x:c>
    </x:row>
    <x:row r="11" ht="44" customHeight="1">
      <x:c r="A11" s="14" t="str">
        <x:v>leviathan-coast</x:v>
      </x:c>
      <x:c r="B11" s="14" t="str">
        <x:v>Côte des Léviathans</x:v>
      </x:c>
      <x:c r="C11" s="14" t="str">
        <x:v>CL6</x:v>
      </x:c>
      <x:c r="D11" s="14" t="str">
        <x:v>PLAN01</x:v>
      </x:c>
      <x:c r="E11" s="14" t="str">
        <x:v>arches côtières, quais en gradins et épaves visibles</x:v>
      </x:c>
      <x:c r="F11" s="14" t="str">
        <x:v>marée montante qui ferme les passages bas</x:v>
      </x:c>
      <x:c r="G11" s="14" t="str">
        <x:v>jetées, cales sèches et sentiers supérieurs</x:v>
      </x:c>
      <x:c r="H11" s="14" t="str">
        <x:v>ouvrir un retour haut avant de descendre sur l’estran</x:v>
      </x:c>
      <x:c r="I11" s="14" t="str">
        <x:v>carapace de ressac</x:v>
      </x:c>
      <x:c r="J11" s="14" t="str">
        <x:v>Route locale déverrouillée par mission et équipement de parcours</x:v>
      </x:c>
      <x:c r="K11" s="14" t="str">
        <x:v>Raccourcis, portes, objets déposés et traces connues restent dans leur état sauvegardé.</x:v>
      </x:c>
      <x:c r="L11" s="14" t="str">
        <x:v>navigation, marées et vestiges</x:v>
      </x:c>
      <x:c r="M11" s="14" t="str">
        <x:v>Reconstitution documentée V4 — nouvelle rédaction V5</x:v>
      </x:c>
    </x:row>
    <x:row r="12" ht="44" customHeight="1">
      <x:c r="A12" s="13" t="str">
        <x:v>thermal-caves</x:v>
      </x:c>
      <x:c r="B12" s="13" t="str">
        <x:v>Grottes Thermiques</x:v>
      </x:c>
      <x:c r="C12" s="13" t="str">
        <x:v>CL7</x:v>
      </x:c>
      <x:c r="D12" s="13" t="str">
        <x:v>PLAN01</x:v>
      </x:c>
      <x:c r="E12" s="13" t="str">
        <x:v>voûtes rouge sombre, ateliers ventilés et veines minérales</x:v>
      </x:c>
      <x:c r="F12" s="13" t="str">
        <x:v>vapeur périodique et sols brûlants annoncés</x:v>
      </x:c>
      <x:c r="G12" s="13" t="str">
        <x:v>niches fraîches et paliers de refroidissement</x:v>
      </x:c>
      <x:c r="H12" s="13" t="str">
        <x:v>lire un cycle de vapeur puis tourner une vanne fictive</x:v>
      </x:c>
      <x:c r="I12" s="13" t="str">
        <x:v>fouisseur de chaleur</x:v>
      </x:c>
      <x:c r="J12" s="13" t="str">
        <x:v>Route locale déverrouillée par mission et équipement de parcours</x:v>
      </x:c>
      <x:c r="K12" s="13" t="str">
        <x:v>Raccourcis, portes, objets déposés et traces connues restent dans leur état sauvegardé.</x:v>
      </x:c>
      <x:c r="L12" s="13" t="str">
        <x:v>métal, réparation et chaleur</x:v>
      </x:c>
      <x:c r="M12" s="13" t="str">
        <x:v>Reconstitution documentée V4 — nouvelle rédaction V5</x:v>
      </x:c>
    </x:row>
    <x:row r="13" ht="44" customHeight="1">
      <x:c r="A13" s="14" t="str">
        <x:v>cold-crown</x:v>
      </x:c>
      <x:c r="B13" s="14" t="str">
        <x:v>Couronne Froide</x:v>
      </x:c>
      <x:c r="C13" s="14" t="str">
        <x:v>CL8</x:v>
      </x:c>
      <x:c r="D13" s="14" t="str">
        <x:v>PLAN01</x:v>
      </x:c>
      <x:c r="E13" s="14" t="str">
        <x:v>glace bleue, pierre nue et toits bas épais</x:v>
      </x:c>
      <x:c r="F13" s="14" t="str">
        <x:v>bourrasques qui effacent les traces récentes</x:v>
      </x:c>
      <x:c r="G13" s="14" t="str">
        <x:v>couloirs coupe-vent et niches de feu</x:v>
      </x:c>
      <x:c r="H13" s="14" t="str">
        <x:v>retrouver une piste grâce aux ombres sous la neige</x:v>
      </x:c>
      <x:c r="I13" s="14" t="str">
        <x:v>marcheur du givre</x:v>
      </x:c>
      <x:c r="J13" s="14" t="str">
        <x:v>Route locale déverrouillée par mission et équipement de parcours</x:v>
      </x:c>
      <x:c r="K13" s="14" t="str">
        <x:v>Raccourcis, portes, objets déposés et traces connues restent dans leur état sauvegardé.</x:v>
      </x:c>
      <x:c r="L13" s="14" t="str">
        <x:v>patience, abri et conservation</x:v>
      </x:c>
      <x:c r="M13" s="14" t="str">
        <x:v>Reconstitution documentée V4 — nouvelle rédaction V5</x:v>
      </x:c>
    </x:row>
    <x:row r="14" ht="44" customHeight="1">
      <x:c r="A14" s="13" t="str">
        <x:v>first-city-ruins</x:v>
      </x:c>
      <x:c r="B14" s="13" t="str">
        <x:v>Ruines de la Première Cité</x:v>
      </x:c>
      <x:c r="C14" s="13" t="str">
        <x:v>CL9</x:v>
      </x:c>
      <x:c r="D14" s="13" t="str">
        <x:v>PLAN01</x:v>
      </x:c>
      <x:c r="E14" s="13" t="str">
        <x:v>terrasses anciennes, arches brisées et sculptures incomplètes</x:v>
      </x:c>
      <x:c r="F14" s="13" t="str">
        <x:v>effondrement local après vibrations annoncées</x:v>
      </x:c>
      <x:c r="G14" s="13" t="str">
        <x:v>chemins balisés autour des fouilles</x:v>
      </x:c>
      <x:c r="H14" s="13" t="str">
        <x:v>superposer un relevé puis déplacer un échafaudage</x:v>
      </x:c>
      <x:c r="I14" s="13" t="str">
        <x:v>veilleur de pierre</x:v>
      </x:c>
      <x:c r="J14" s="13" t="str">
        <x:v>Route locale déverrouillée par mission et équipement de parcours</x:v>
      </x:c>
      <x:c r="K14" s="13" t="str">
        <x:v>Raccourcis, portes, objets déposés et traces connues restent dans leur état sauvegardé.</x:v>
      </x:c>
      <x:c r="L14" s="13" t="str">
        <x:v>archives, fouilles et débats de mémoire</x:v>
      </x:c>
      <x:c r="M14" s="13" t="str">
        <x:v>Reconstitution documentée V4 — nouvelle rédaction V5</x:v>
      </x:c>
    </x:row>
    <x:row r="15" ht="57" customHeight="1">
      <x:c r="A15" s="14" t="str">
        <x:v>forbidden-reserve</x:v>
      </x:c>
      <x:c r="B15" s="14" t="str">
        <x:v>Réserve Interdite</x:v>
      </x:c>
      <x:c r="C15" s="14" t="str">
        <x:v>CL10</x:v>
      </x:c>
      <x:c r="D15" s="14" t="str">
        <x:v>PLAN01</x:v>
      </x:c>
      <x:c r="E15" s="14" t="str">
        <x:v>enceintes de pierre, sous-bois dense et postes isolés</x:v>
      </x:c>
      <x:c r="F15" s="14" t="str">
        <x:v>grands prédateurs et portes de confinement</x:v>
      </x:c>
      <x:c r="G15" s="14" t="str">
        <x:v>couloirs de service et observatoires protégés</x:v>
      </x:c>
      <x:c r="H15" s="14" t="str">
        <x:v>isoler un secteur avant de rouvrir le retour</x:v>
      </x:c>
      <x:c r="I15" s="14" t="str">
        <x:v>traqueur des lisières</x:v>
      </x:c>
      <x:c r="J15" s="14" t="str">
        <x:v>Accès progressif par mission de réserve, portes de service distinctes de la zone dangereuse</x:v>
      </x:c>
      <x:c r="K15" s="14" t="str">
        <x:v>Raccourcis, portes, objets déposés et traces connues restent dans leur état sauvegardé.</x:v>
      </x:c>
      <x:c r="L15" s="14" t="str">
        <x:v>observation, limites et chasses contrôlées</x:v>
      </x:c>
      <x:c r="M15" s="14" t="str">
        <x:v>Reconstitution documentée V4 — nouvelle rédaction V5</x:v>
      </x:c>
    </x:row>
  </x:sheetData>
  <x:pageMargins left="0.7" right="0.7" top="0.75" bottom="0.75" header="0.3" footer="0.3"/>
  <x:tableParts count="1">
    <x:tablePart xmlns:r="http://schemas.openxmlformats.org/officeDocument/2006/relationships" r:id="R75a407f744344b8c"/>
  </x:tableParts>
</x:worksheet>
</file>

<file path=xl/worksheets/sheet3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Identités des clans</x:v>
      </x:c>
      <x:c r="B2" s="3"/>
      <x:c r="C2" s="3"/>
      <x:c r="D2" s="3"/>
      <x:c r="E2" s="3"/>
      <x:c r="F2" s="3"/>
    </x:row>
    <x:row r="3">
      <x:c r="A3" s="4"/>
      <x:c r="B3" s="4"/>
      <x:c r="C3" s="4"/>
      <x:c r="D3" s="4"/>
      <x:c r="E3" s="4"/>
      <x:c r="F3" s="4"/>
    </x:row>
    <x:row r="4">
      <x:c r="A4" s="2" t="str">
        <x:v>Mondes · 15 fiches · Lecture intégrale dans « Lire Mondes » ou le lecteur HTML.</x:v>
      </x:c>
      <x:c r="B4" s="2"/>
      <x:c r="C4" s="2"/>
      <x:c r="D4" s="2"/>
      <x:c r="E4" s="2"/>
      <x:c r="F4" s="2"/>
    </x:row>
    <x:row r="5" ht="48" customHeight="1">
      <x:c r="A5" s="25" t="str">
        <x:v>Identifiant</x:v>
      </x:c>
      <x:c r="B5" s="26" t="str">
        <x:v>Titre</x:v>
      </x:c>
      <x:c r="C5" s="26" t="str">
        <x:v>Valeur</x:v>
      </x:c>
      <x:c r="D5" s="26" t="str">
        <x:v>Spécialité</x:v>
      </x:c>
      <x:c r="E5" s="26" t="str">
        <x:v>Alliance possible</x:v>
      </x:c>
      <x:c r="F5" s="26" t="str">
        <x:v>Tension interne</x:v>
      </x:c>
      <x:c r="G5" s="26" t="str">
        <x:v>Apparence</x:v>
      </x:c>
      <x:c r="H5" s="26" t="str">
        <x:v>Implantation</x:v>
      </x:c>
      <x:c r="I5" s="26" t="str">
        <x:v>Relation joueur</x:v>
      </x:c>
      <x:c r="J5" s="26" t="str">
        <x:v>Limite sociale</x:v>
      </x:c>
      <x:c r="K5" s="26" t="str">
        <x:v>Lien maison</x:v>
      </x:c>
      <x:c r="L5" s="26" t="str">
        <x:v>Lien guerre</x:v>
      </x:c>
      <x:c r="M5" s="27" t="str">
        <x:v>Provenance</x:v>
      </x:c>
    </x:row>
    <x:row r="6" ht="72" customHeight="1">
      <x:c r="A6" s="13" t="str">
        <x:v>CL1</x:v>
      </x:c>
      <x:c r="B6" s="13" t="str">
        <x:v>Maisons des Braises</x:v>
      </x:c>
      <x:c r="C6" s="13" t="str">
        <x:v>savoir réparer ce que la chasse éprouve</x:v>
      </x:c>
      <x:c r="D6" s="13" t="str">
        <x:v>forge</x:v>
      </x:c>
      <x:c r="E6" s="13" t="str">
        <x:v>CL7</x:v>
      </x:c>
      <x:c r="F6" s="13" t="str">
        <x:v>un atelier veut fermer la route aux étrangers</x:v>
      </x:c>
      <x:c r="G6" s="13" t="str">
        <x:v>plaques de cuivre terni et liens ocre</x:v>
      </x:c>
      <x:c r="H6" s="13" t="str">
        <x:v>Marches de Cendre</x:v>
      </x:c>
      <x:c r="I6" s="13" t="str">
        <x:v>Le respect se gagne par des actes liés à cette spécialité, puis par la manière d’assumer leurs conséquences.</x:v>
      </x:c>
      <x:c r="J6" s="13" t="str">
        <x:v>Le clan comporte plusieurs positions. Sa doctrine ne définit pas une loi commune à tous les Yautja.</x:v>
      </x:c>
      <x:c r="K6" s="13" t="str">
        <x:v>CM01 et CM02, droits locaux séparés</x:v>
      </x:c>
      <x:c r="L6" s="13" t="str">
        <x:v>Acteur commun aux trois modes. Affiliation d’un membre, décision du chef et contrôle militaire d’un territoire sont des états distincts.</x:v>
      </x:c>
      <x:c r="M6" s="13" t="str">
        <x:v>Reconstitution documentée V4 — nouvelle rédaction V5</x:v>
      </x:c>
    </x:row>
    <x:row r="7" ht="72" customHeight="1">
      <x:c r="A7" s="14" t="str">
        <x:v>CL2</x:v>
      </x:c>
      <x:c r="B7" s="14" t="str">
        <x:v>Peuple des Citernes</x:v>
      </x:c>
      <x:c r="C7" s="14" t="str">
        <x:v>mesurer ses réserves avant de partir</x:v>
      </x:c>
      <x:c r="D7" s="14" t="str">
        <x:v>eau et balises</x:v>
      </x:c>
      <x:c r="E7" s="14" t="str">
        <x:v>CL6</x:v>
      </x:c>
      <x:c r="F7" s="14" t="str">
        <x:v>une nouvelle expédition détourne l’eau des quartiers</x:v>
      </x:c>
      <x:c r="G7" s="14" t="str">
        <x:v>bronze sable et gravures de niveau</x:v>
      </x:c>
      <x:c r="H7" s="14" t="str">
        <x:v>Désert de Verre</x:v>
      </x:c>
      <x:c r="I7" s="14" t="str">
        <x:v>Le respect se gagne par des actes liés à cette spécialité, puis par la manière d’assumer leurs conséquences.</x:v>
      </x:c>
      <x:c r="J7" s="14" t="str">
        <x:v>Le clan comporte plusieurs positions. Sa doctrine ne définit pas une loi commune à tous les Yautja.</x:v>
      </x:c>
      <x:c r="K7" s="14" t="str">
        <x:v>CM03 et CM04, droits locaux séparés</x:v>
      </x:c>
      <x:c r="L7" s="14" t="str">
        <x:v>Acteur commun aux trois modes. Affiliation d’un membre, décision du chef et contrôle militaire d’un territoire sont des états distincts.</x:v>
      </x:c>
      <x:c r="M7" s="14" t="str">
        <x:v>Reconstitution documentée V4 — nouvelle rédaction V5</x:v>
      </x:c>
    </x:row>
    <x:row r="8" ht="72" customHeight="1">
      <x:c r="A8" s="13" t="str">
        <x:v>CL3</x:v>
      </x:c>
      <x:c r="B8" s="13" t="str">
        <x:v>Gardiens des Hautes Branches</x:v>
      </x:c>
      <x:c r="C8" s="13" t="str">
        <x:v>laisser une route sûre à ceux qui suivent</x:v>
      </x:c>
      <x:c r="D8" s="13" t="str">
        <x:v>passerelles et observation</x:v>
      </x:c>
      <x:c r="E8" s="13" t="str">
        <x:v>CL5</x:v>
      </x:c>
      <x:c r="F8" s="13" t="str">
        <x:v>des chasseurs veulent abattre un arbre de passage</x:v>
      </x:c>
      <x:c r="G8" s="13" t="str">
        <x:v>vert sombre et attaches longues</x:v>
      </x:c>
      <x:c r="H8" s="13" t="str">
        <x:v>Jungle des Piliers</x:v>
      </x:c>
      <x:c r="I8" s="13" t="str">
        <x:v>Le respect se gagne par des actes liés à cette spécialité, puis par la manière d’assumer leurs conséquences.</x:v>
      </x:c>
      <x:c r="J8" s="13" t="str">
        <x:v>Le clan comporte plusieurs positions. Sa doctrine ne définit pas une loi commune à tous les Yautja.</x:v>
      </x:c>
      <x:c r="K8" s="13" t="str">
        <x:v>CM05 et CM06, droits locaux séparés</x:v>
      </x:c>
      <x:c r="L8" s="13" t="str">
        <x:v>Acteur commun aux trois modes. Affiliation d’un membre, décision du chef et contrôle militaire d’un territoire sont des états distincts.</x:v>
      </x:c>
      <x:c r="M8" s="13" t="str">
        <x:v>Reconstitution documentée V4 — nouvelle rédaction V5</x:v>
      </x:c>
    </x:row>
    <x:row r="9" ht="72" customHeight="1">
      <x:c r="A9" s="14" t="str">
        <x:v>CL4</x:v>
      </x:c>
      <x:c r="B9" s="14" t="str">
        <x:v>Veilleurs des Eaux Calmes</x:v>
      </x:c>
      <x:c r="C9" s="14" t="str">
        <x:v>lire les mouvements invisibles du milieu</x:v>
      </x:c>
      <x:c r="D9" s="14" t="str">
        <x:v>navigation des marais</x:v>
      </x:c>
      <x:c r="E9" s="14" t="str">
        <x:v>CL2</x:v>
      </x:c>
      <x:c r="F9" s="14" t="str">
        <x:v>un chenal de chasse coupe une route de transport</x:v>
      </x:c>
      <x:c r="G9" s="14" t="str">
        <x:v>bleu pétrole et nacre mate</x:v>
      </x:c>
      <x:c r="H9" s="14" t="str">
        <x:v>Marais Luminescents</x:v>
      </x:c>
      <x:c r="I9" s="14" t="str">
        <x:v>Le respect se gagne par des actes liés à cette spécialité, puis par la manière d’assumer leurs conséquences.</x:v>
      </x:c>
      <x:c r="J9" s="14" t="str">
        <x:v>Le clan comporte plusieurs positions. Sa doctrine ne définit pas une loi commune à tous les Yautja.</x:v>
      </x:c>
      <x:c r="K9" s="14" t="str">
        <x:v>CM07 et CM08, droits locaux séparés</x:v>
      </x:c>
      <x:c r="L9" s="14" t="str">
        <x:v>Acteur commun aux trois modes. Affiliation d’un membre, décision du chef et contrôle militaire d’un territoire sont des états distincts.</x:v>
      </x:c>
      <x:c r="M9" s="14" t="str">
        <x:v>Reconstitution documentée V4 — nouvelle rédaction V5</x:v>
      </x:c>
    </x:row>
    <x:row r="10" ht="72" customHeight="1">
      <x:c r="A10" s="13" t="str">
        <x:v>CL5</x:v>
      </x:c>
      <x:c r="B10" s="13" t="str">
        <x:v>Veilleurs des Crêtes</x:v>
      </x:c>
      <x:c r="C10" s="13" t="str">
        <x:v>annoncer le danger assez tôt pour choisir</x:v>
      </x:c>
      <x:c r="D10" s="13" t="str">
        <x:v>signaux et éclaireurs</x:v>
      </x:c>
      <x:c r="E10" s="13" t="str">
        <x:v>CL3</x:v>
      </x:c>
      <x:c r="F10" s="13" t="str">
        <x:v>le prestige d’un duel contredit le signal de repli</x:v>
      </x:c>
      <x:c r="G10" s="13" t="str">
        <x:v>gris acier et tresses claires</x:v>
      </x:c>
      <x:c r="H10" s="13" t="str">
        <x:v>Chaîne des Orages</x:v>
      </x:c>
      <x:c r="I10" s="13" t="str">
        <x:v>Le respect se gagne par des actes liés à cette spécialité, puis par la manière d’assumer leurs conséquences.</x:v>
      </x:c>
      <x:c r="J10" s="13" t="str">
        <x:v>Le clan comporte plusieurs positions. Sa doctrine ne définit pas une loi commune à tous les Yautja.</x:v>
      </x:c>
      <x:c r="K10" s="13" t="str">
        <x:v>CM09 et CM10, droits locaux séparés</x:v>
      </x:c>
      <x:c r="L10" s="13" t="str">
        <x:v>Acteur commun aux trois modes. Affiliation d’un membre, décision du chef et contrôle militaire d’un territoire sont des états distincts.</x:v>
      </x:c>
      <x:c r="M10" s="13" t="str">
        <x:v>Reconstitution documentée V4 — nouvelle rédaction V5</x:v>
      </x:c>
    </x:row>
    <x:row r="11" ht="72" customHeight="1">
      <x:c r="A11" s="14" t="str">
        <x:v>CL6</x:v>
      </x:c>
      <x:c r="B11" s="14" t="str">
        <x:v>Maisons du Rivage</x:v>
      </x:c>
      <x:c r="C11" s="14" t="str">
        <x:v>revenir avec son équipage et ses prises</x:v>
      </x:c>
      <x:c r="D11" s="14" t="str">
        <x:v>quais et transports</x:v>
      </x:c>
      <x:c r="E11" s="14" t="str">
        <x:v>CL11</x:v>
      </x:c>
      <x:c r="F11" s="14" t="str">
        <x:v>une épave devient un trophée disputé</x:v>
      </x:c>
      <x:c r="G11" s="14" t="str">
        <x:v>ocre salin et pièces polies</x:v>
      </x:c>
      <x:c r="H11" s="14" t="str">
        <x:v>Côte des Léviathans</x:v>
      </x:c>
      <x:c r="I11" s="14" t="str">
        <x:v>Le respect se gagne par des actes liés à cette spécialité, puis par la manière d’assumer leurs conséquences.</x:v>
      </x:c>
      <x:c r="J11" s="14" t="str">
        <x:v>Le clan comporte plusieurs positions. Sa doctrine ne définit pas une loi commune à tous les Yautja.</x:v>
      </x:c>
      <x:c r="K11" s="14" t="str">
        <x:v>CM11 et CM12, droits locaux séparés</x:v>
      </x:c>
      <x:c r="L11" s="14" t="str">
        <x:v>Acteur commun aux trois modes. Affiliation d’un membre, décision du chef et contrôle militaire d’un territoire sont des états distincts.</x:v>
      </x:c>
      <x:c r="M11" s="14" t="str">
        <x:v>Reconstitution documentée V4 — nouvelle rédaction V5</x:v>
      </x:c>
    </x:row>
    <x:row r="12" ht="72" customHeight="1">
      <x:c r="A12" s="13" t="str">
        <x:v>CL7</x:v>
      </x:c>
      <x:c r="B12" s="13" t="str">
        <x:v>Artisans de la Roche Chaude</x:v>
      </x:c>
      <x:c r="C12" s="13" t="str">
        <x:v>connaître la limite de ses outils</x:v>
      </x:c>
      <x:c r="D12" s="13" t="str">
        <x:v>réparation et échange thermique</x:v>
      </x:c>
      <x:c r="E12" s="13" t="str">
        <x:v>CL1</x:v>
      </x:c>
      <x:c r="F12" s="13" t="str">
        <x:v>un prototype attire une ambition imprudente</x:v>
      </x:c>
      <x:c r="G12" s="13" t="str">
        <x:v>rouge sombre et métal martelé</x:v>
      </x:c>
      <x:c r="H12" s="13" t="str">
        <x:v>Grottes Thermiques</x:v>
      </x:c>
      <x:c r="I12" s="13" t="str">
        <x:v>Le respect se gagne par des actes liés à cette spécialité, puis par la manière d’assumer leurs conséquences.</x:v>
      </x:c>
      <x:c r="J12" s="13" t="str">
        <x:v>Le clan comporte plusieurs positions. Sa doctrine ne définit pas une loi commune à tous les Yautja.</x:v>
      </x:c>
      <x:c r="K12" s="13" t="str">
        <x:v>CM13 et CM14, droits locaux séparés</x:v>
      </x:c>
      <x:c r="L12" s="13" t="str">
        <x:v>Acteur commun aux trois modes. Affiliation d’un membre, décision du chef et contrôle militaire d’un territoire sont des états distincts.</x:v>
      </x:c>
      <x:c r="M12" s="13" t="str">
        <x:v>Reconstitution documentée V4 — nouvelle rédaction V5</x:v>
      </x:c>
    </x:row>
    <x:row r="13" ht="72" customHeight="1">
      <x:c r="A13" s="14" t="str">
        <x:v>CL8</x:v>
      </x:c>
      <x:c r="B13" s="14" t="str">
        <x:v>Maisons du Givre</x:v>
      </x:c>
      <x:c r="C13" s="14" t="str">
        <x:v>préserver l’attention lorsque tout s’efface</x:v>
      </x:c>
      <x:c r="D13" s="14" t="str">
        <x:v>conservation et endurance</x:v>
      </x:c>
      <x:c r="E13" s="14" t="str">
        <x:v>CL14</x:v>
      </x:c>
      <x:c r="F13" s="14" t="str">
        <x:v>une chasse longue prive un refuge de ses gardes</x:v>
      </x:c>
      <x:c r="G13" s="14" t="str">
        <x:v>ivoire mat et fourrures synthétiques du projet</x:v>
      </x:c>
      <x:c r="H13" s="14" t="str">
        <x:v>Couronne Froide</x:v>
      </x:c>
      <x:c r="I13" s="14" t="str">
        <x:v>Le respect se gagne par des actes liés à cette spécialité, puis par la manière d’assumer leurs conséquences.</x:v>
      </x:c>
      <x:c r="J13" s="14" t="str">
        <x:v>Le clan comporte plusieurs positions. Sa doctrine ne définit pas une loi commune à tous les Yautja.</x:v>
      </x:c>
      <x:c r="K13" s="14" t="str">
        <x:v>CM15 et CM16, droits locaux séparés</x:v>
      </x:c>
      <x:c r="L13" s="14" t="str">
        <x:v>Acteur commun aux trois modes. Affiliation d’un membre, décision du chef et contrôle militaire d’un territoire sont des états distincts.</x:v>
      </x:c>
      <x:c r="M13" s="14" t="str">
        <x:v>Reconstitution documentée V4 — nouvelle rédaction V5</x:v>
      </x:c>
    </x:row>
    <x:row r="14" ht="72" customHeight="1">
      <x:c r="A14" s="13" t="str">
        <x:v>CL9</x:v>
      </x:c>
      <x:c r="B14" s="13" t="str">
        <x:v>Conservateurs des Anciennes Pierres</x:v>
      </x:c>
      <x:c r="C14" s="13" t="str">
        <x:v>confronter un récit aux traces laissées</x:v>
      </x:c>
      <x:c r="D14" s="13" t="str">
        <x:v>archives et restauration</x:v>
      </x:c>
      <x:c r="E14" s="13" t="str">
        <x:v>CL13</x:v>
      </x:c>
      <x:c r="F14" s="13" t="str">
        <x:v>deux lignées revendiquent la même inscription</x:v>
      </x:c>
      <x:c r="G14" s="13" t="str">
        <x:v>basalte gravé et laiton ancien</x:v>
      </x:c>
      <x:c r="H14" s="13" t="str">
        <x:v>Ruines de la Première Cité</x:v>
      </x:c>
      <x:c r="I14" s="13" t="str">
        <x:v>Le respect se gagne par des actes liés à cette spécialité, puis par la manière d’assumer leurs conséquences.</x:v>
      </x:c>
      <x:c r="J14" s="13" t="str">
        <x:v>Le clan comporte plusieurs positions. Sa doctrine ne définit pas une loi commune à tous les Yautja.</x:v>
      </x:c>
      <x:c r="K14" s="13" t="str">
        <x:v>CM17 et CM18, droits locaux séparés</x:v>
      </x:c>
      <x:c r="L14" s="13" t="str">
        <x:v>Acteur commun aux trois modes. Affiliation d’un membre, décision du chef et contrôle militaire d’un territoire sont des états distincts.</x:v>
      </x:c>
      <x:c r="M14" s="13" t="str">
        <x:v>Reconstitution documentée V4 — nouvelle rédaction V5</x:v>
      </x:c>
    </x:row>
    <x:row r="15" ht="72" customHeight="1">
      <x:c r="A15" s="14" t="str">
        <x:v>CL10</x:v>
      </x:c>
      <x:c r="B15" s="14" t="str">
        <x:v>Gardiens du Confinement</x:v>
      </x:c>
      <x:c r="C15" s="14" t="str">
        <x:v>connaître la proie avant d’ouvrir sa cage</x:v>
      </x:c>
      <x:c r="D15" s="14" t="str">
        <x:v>réserves et surveillance</x:v>
      </x:c>
      <x:c r="E15" s="14" t="str">
        <x:v>CL12</x:v>
      </x:c>
      <x:c r="F15" s="14" t="str">
        <x:v>une bête précieuse menace les voies locales</x:v>
      </x:c>
      <x:c r="G15" s="14" t="str">
        <x:v>anthracite et repères d’ambre</x:v>
      </x:c>
      <x:c r="H15" s="14" t="str">
        <x:v>Réserve Interdite</x:v>
      </x:c>
      <x:c r="I15" s="14" t="str">
        <x:v>Le respect se gagne par des actes liés à cette spécialité, puis par la manière d’assumer leurs conséquences.</x:v>
      </x:c>
      <x:c r="J15" s="14" t="str">
        <x:v>Le clan comporte plusieurs positions. Sa doctrine ne définit pas une loi commune à tous les Yautja.</x:v>
      </x:c>
      <x:c r="K15" s="14" t="str">
        <x:v>CM19 et CM20, droits locaux séparés</x:v>
      </x:c>
      <x:c r="L15" s="14" t="str">
        <x:v>Acteur commun aux trois modes. Affiliation d’un membre, décision du chef et contrôle militaire d’un territoire sont des états distincts.</x:v>
      </x:c>
      <x:c r="M15" s="14" t="str">
        <x:v>Reconstitution documentée V4 — nouvelle rédaction V5</x:v>
      </x:c>
    </x:row>
    <x:row r="16" ht="72" customHeight="1">
      <x:c r="A16" s="13" t="str">
        <x:v>CL11</x:v>
      </x:c>
      <x:c r="B16" s="13" t="str">
        <x:v>Flotte des Haltes Lointaines</x:v>
      </x:c>
      <x:c r="C16" s="13" t="str">
        <x:v>tenir une route entre des foyers éloignés</x:v>
      </x:c>
      <x:c r="D16" s="13" t="str">
        <x:v>escales et équipages</x:v>
      </x:c>
      <x:c r="E16" s="13" t="str">
        <x:v>CL6</x:v>
      </x:c>
      <x:c r="F16" s="13" t="str">
        <x:v>un passage rapide exige une halte abandonnée</x:v>
      </x:c>
      <x:c r="G16" s="13" t="str">
        <x:v>bleu nuit et plaques de trajet</x:v>
      </x:c>
      <x:c r="H16" s="13" t="str">
        <x:v>Réseau de navires et de communautés alliées</x:v>
      </x:c>
      <x:c r="I16" s="13" t="str">
        <x:v>Le respect se gagne par des actes liés à cette spécialité, puis par la manière d’assumer leurs conséquences.</x:v>
      </x:c>
      <x:c r="J16" s="13" t="str">
        <x:v>Le clan comporte plusieurs positions. Sa doctrine ne définit pas une loi commune à tous les Yautja.</x:v>
      </x:c>
      <x:c r="K16" s="13" t="str">
        <x:v>Accueil dans une communauté hôte et missions du navire de clan</x:v>
      </x:c>
      <x:c r="L16" s="13" t="str">
        <x:v>Acteur commun aux trois modes. Affiliation d’un membre, décision du chef et contrôle militaire d’un territoire sont des états distincts.</x:v>
      </x:c>
      <x:c r="M16" s="13" t="str">
        <x:v>Reconstitution documentée V4 — nouvelle rédaction V5</x:v>
      </x:c>
    </x:row>
    <x:row r="17" ht="72" customHeight="1">
      <x:c r="A17" s="14" t="str">
        <x:v>CL12</x:v>
      </x:c>
      <x:c r="B17" s="14" t="str">
        <x:v>Pacte des Mandats Liés</x:v>
      </x:c>
      <x:c r="C17" s="14" t="str">
        <x:v>annoncer clairement jusqu’où va un engagement</x:v>
      </x:c>
      <x:c r="D17" s="14" t="str">
        <x:v>expéditions communes</x:v>
      </x:c>
      <x:c r="E17" s="14" t="str">
        <x:v>CL10</x:v>
      </x:c>
      <x:c r="F17" s="14" t="str">
        <x:v>une victoire dépasse l’objectif accepté</x:v>
      </x:c>
      <x:c r="G17" s="14" t="str">
        <x:v>acier sombre et attaches jumelées</x:v>
      </x:c>
      <x:c r="H17" s="14" t="str">
        <x:v>Réseau de navires et de communautés alliées</x:v>
      </x:c>
      <x:c r="I17" s="14" t="str">
        <x:v>Le respect se gagne par des actes liés à cette spécialité, puis par la manière d’assumer leurs conséquences.</x:v>
      </x:c>
      <x:c r="J17" s="14" t="str">
        <x:v>Le clan comporte plusieurs positions. Sa doctrine ne définit pas une loi commune à tous les Yautja.</x:v>
      </x:c>
      <x:c r="K17" s="14" t="str">
        <x:v>Accueil dans une communauté hôte et missions du navire de clan</x:v>
      </x:c>
      <x:c r="L17" s="14" t="str">
        <x:v>Acteur commun aux trois modes. Affiliation d’un membre, décision du chef et contrôle militaire d’un territoire sont des états distincts.</x:v>
      </x:c>
      <x:c r="M17" s="14" t="str">
        <x:v>Reconstitution documentée V4 — nouvelle rédaction V5</x:v>
      </x:c>
    </x:row>
    <x:row r="18" ht="72" customHeight="1">
      <x:c r="A18" s="13" t="str">
        <x:v>CL13</x:v>
      </x:c>
      <x:c r="B18" s="13" t="str">
        <x:v>Cercle des Noms Rapportés</x:v>
      </x:c>
      <x:c r="C18" s="13" t="str">
        <x:v>rapporter les actes avec leurs auteurs</x:v>
      </x:c>
      <x:c r="D18" s="13" t="str">
        <x:v>témoignages et trophées</x:v>
      </x:c>
      <x:c r="E18" s="13" t="str">
        <x:v>CL9</x:v>
      </x:c>
      <x:c r="F18" s="13" t="str">
        <x:v>un récit glorieux efface un rival réel</x:v>
      </x:c>
      <x:c r="G18" s="13" t="str">
        <x:v>os poli et inscriptions fines</x:v>
      </x:c>
      <x:c r="H18" s="13" t="str">
        <x:v>Réseau de navires et de communautés alliées</x:v>
      </x:c>
      <x:c r="I18" s="13" t="str">
        <x:v>Le respect se gagne par des actes liés à cette spécialité, puis par la manière d’assumer leurs conséquences.</x:v>
      </x:c>
      <x:c r="J18" s="13" t="str">
        <x:v>Le clan comporte plusieurs positions. Sa doctrine ne définit pas une loi commune à tous les Yautja.</x:v>
      </x:c>
      <x:c r="K18" s="13" t="str">
        <x:v>Accueil dans une communauté hôte et missions du navire de clan</x:v>
      </x:c>
      <x:c r="L18" s="13" t="str">
        <x:v>Acteur commun aux trois modes. Affiliation d’un membre, décision du chef et contrôle militaire d’un territoire sont des états distincts.</x:v>
      </x:c>
      <x:c r="M18" s="13" t="str">
        <x:v>Reconstitution documentée V4 — nouvelle rédaction V5</x:v>
      </x:c>
    </x:row>
    <x:row r="19" ht="72" customHeight="1">
      <x:c r="A19" s="14" t="str">
        <x:v>CL14</x:v>
      </x:c>
      <x:c r="B19" s="14" t="str">
        <x:v>Foyer des Retours</x:v>
      </x:c>
      <x:c r="C19" s="14" t="str">
        <x:v>offrir un lieu après la perte sans imposer une lignée</x:v>
      </x:c>
      <x:c r="D19" s="14" t="str">
        <x:v>accueil et relais de repos</x:v>
      </x:c>
      <x:c r="E19" s="14" t="str">
        <x:v>CL8</x:v>
      </x:c>
      <x:c r="F19" s="14" t="str">
        <x:v>certains survivants veulent repartir</x:v>
      </x:c>
      <x:c r="G19" s="14" t="str">
        <x:v>cuivre doux et étoffes de voyage</x:v>
      </x:c>
      <x:c r="H19" s="14" t="str">
        <x:v>Réseau de navires et de communautés alliées</x:v>
      </x:c>
      <x:c r="I19" s="14" t="str">
        <x:v>Le respect se gagne par des actes liés à cette spécialité, puis par la manière d’assumer leurs conséquences.</x:v>
      </x:c>
      <x:c r="J19" s="14" t="str">
        <x:v>Le clan comporte plusieurs positions. Sa doctrine ne définit pas une loi commune à tous les Yautja.</x:v>
      </x:c>
      <x:c r="K19" s="14" t="str">
        <x:v>Accueil dans une communauté hôte et missions du navire de clan</x:v>
      </x:c>
      <x:c r="L19" s="14" t="str">
        <x:v>Acteur commun aux trois modes. Affiliation d’un membre, décision du chef et contrôle militaire d’un territoire sont des états distincts.</x:v>
      </x:c>
      <x:c r="M19" s="14" t="str">
        <x:v>Reconstitution documentée V4 — nouvelle rédaction V5</x:v>
      </x:c>
    </x:row>
    <x:row r="20" ht="72" customHeight="1">
      <x:c r="A20" s="13" t="str">
        <x:v>CL15</x:v>
      </x:c>
      <x:c r="B20" s="13" t="str">
        <x:v>Ligue des Forges Fermées</x:v>
      </x:c>
      <x:c r="C20" s="13" t="str">
        <x:v>protéger un savoir par sa maîtrise</x:v>
      </x:c>
      <x:c r="D20" s="13" t="str">
        <x:v>outils spécialisés</x:v>
      </x:c>
      <x:c r="E20" s="13" t="str">
        <x:v>CL7</x:v>
      </x:c>
      <x:c r="F20" s="13" t="str">
        <x:v>des maîtres refusent de transmettre un procédé</x:v>
      </x:c>
      <x:c r="G20" s="13" t="str">
        <x:v>métal noir et pièces verrouillées</x:v>
      </x:c>
      <x:c r="H20" s="13" t="str">
        <x:v>Réseau de navires et de communautés alliées</x:v>
      </x:c>
      <x:c r="I20" s="13" t="str">
        <x:v>Le respect se gagne par des actes liés à cette spécialité, puis par la manière d’assumer leurs conséquences.</x:v>
      </x:c>
      <x:c r="J20" s="13" t="str">
        <x:v>Le clan comporte plusieurs positions. Sa doctrine ne définit pas une loi commune à tous les Yautja.</x:v>
      </x:c>
      <x:c r="K20" s="13" t="str">
        <x:v>Accueil dans une communauté hôte et missions du navire de clan</x:v>
      </x:c>
      <x:c r="L20" s="13" t="str">
        <x:v>Acteur commun aux trois modes. Affiliation d’un membre, décision du chef et contrôle militaire d’un territoire sont des états distincts.</x:v>
      </x:c>
      <x:c r="M20" s="13" t="str">
        <x:v>Reconstitution documentée V4 — nouvelle rédaction V5</x:v>
      </x:c>
    </x:row>
  </x:sheetData>
  <x:pageMargins left="0.7" right="0.7" top="0.75" bottom="0.75" header="0.3" footer="0.3"/>
  <x:tableParts count="1">
    <x:tablePart xmlns:r="http://schemas.openxmlformats.org/officeDocument/2006/relationships" r:id="R5ff92acf3b284a43"/>
  </x:tableParts>
</x:worksheet>
</file>

<file path=xl/worksheets/sheet4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36" hidden="0" customWidth="1"/>
    <x:col min="5" max="5" width="50" hidden="0" customWidth="1"/>
    <x:col min="6" max="6" width="50" hidden="0" customWidth="1"/>
    <x:col min="7" max="7" width="50" hidden="0" customWidth="1"/>
    <x:col min="8" max="8" width="18" hidden="0" customWidth="1"/>
    <x:col min="9" max="9" width="18" hidden="0" customWidth="1"/>
    <x:col min="10" max="10" width="50" hidden="0" customWidth="1"/>
    <x:col min="11" max="11" width="50" hidden="0" customWidth="1"/>
    <x:col min="12" max="12" width="50" hidden="0" customWidth="1"/>
    <x:col min="13" max="13" width="50" hidden="0" customWidth="1"/>
    <x:col min="14" max="14" width="45" hidden="0" customWidth="1"/>
  </x:cols>
  <x:sheetData>
    <x:row r="1">
      <x:c r="A1" s="2"/>
      <x:c r="B1" s="2"/>
      <x:c r="C1" s="2"/>
      <x:c r="D1" s="2"/>
      <x:c r="E1" s="2"/>
      <x:c r="F1" s="2"/>
    </x:row>
    <x:row r="2" ht="31" customHeight="1">
      <x:c r="A2" s="3" t="str">
        <x:v>Les vingt communautés</x:v>
      </x:c>
      <x:c r="B2" s="3"/>
      <x:c r="C2" s="3"/>
      <x:c r="D2" s="3"/>
      <x:c r="E2" s="3"/>
      <x:c r="F2" s="3"/>
    </x:row>
    <x:row r="3">
      <x:c r="A3" s="4"/>
      <x:c r="B3" s="4"/>
      <x:c r="C3" s="4"/>
      <x:c r="D3" s="4"/>
      <x:c r="E3" s="4"/>
      <x:c r="F3" s="4"/>
    </x:row>
    <x:row r="4">
      <x:c r="A4" s="2" t="str">
        <x:v>Mondes · 20 fiches · Lecture intégrale dans « Lire Mondes » ou le lecteur HTML.</x:v>
      </x:c>
      <x:c r="B4" s="2"/>
      <x:c r="C4" s="2"/>
      <x:c r="D4" s="2"/>
      <x:c r="E4" s="2"/>
      <x:c r="F4" s="2"/>
    </x:row>
    <x:row r="5" ht="48" customHeight="1">
      <x:c r="A5" s="25" t="str">
        <x:v>Identifiant</x:v>
      </x:c>
      <x:c r="B5" s="26" t="str">
        <x:v>Titre</x:v>
      </x:c>
      <x:c r="C5" s="26" t="str">
        <x:v>Région</x:v>
      </x:c>
      <x:c r="D5" s="26" t="str">
        <x:v>Clan</x:v>
      </x:c>
      <x:c r="E5" s="26" t="str">
        <x:v>Lieu central</x:v>
      </x:c>
      <x:c r="F5" s="26" t="str">
        <x:v>Ressource locale</x:v>
      </x:c>
      <x:c r="G5" s="26" t="str">
        <x:v>Premier contact</x:v>
      </x:c>
      <x:c r="H5" s="26" t="str">
        <x:v>Respect initial</x:v>
      </x:c>
      <x:c r="I5" s="26" t="str">
        <x:v>Respect max</x:v>
      </x:c>
      <x:c r="J5" s="26" t="str">
        <x:v>Résidence</x:v>
      </x:c>
      <x:c r="K5" s="26" t="str">
        <x:v>Dilemme</x:v>
      </x:c>
      <x:c r="L5" s="26" t="str">
        <x:v>Réaction</x:v>
      </x:c>
      <x:c r="M5" s="26" t="str">
        <x:v>Accès</x:v>
      </x:c>
      <x:c r="N5" s="27" t="str">
        <x:v>Provenance</x:v>
      </x:c>
    </x:row>
    <x:row r="6" ht="57" customHeight="1">
      <x:c r="A6" s="13" t="str">
        <x:v>CM01</x:v>
      </x:c>
      <x:c r="B6" s="13" t="str">
        <x:v>La Cour des Fourneaux</x:v>
      </x:c>
      <x:c r="C6" s="13" t="str">
        <x:v>ash-marches</x:v>
      </x:c>
      <x:c r="D6" s="13" t="str">
        <x:v>CL1</x:v>
      </x:c>
      <x:c r="E6" s="13" t="str">
        <x:v>Atelier et place de retour proches de la route principale</x:v>
      </x:c>
      <x:c r="F6" s="13" t="str">
        <x:v>forge et mémoire des retours</x:v>
      </x:c>
      <x:c r="G6" s="13" t="str">
        <x:v>Un artisan propose un service court dont le résultat reste visible dans le quartier.</x:v>
      </x:c>
      <x:c r="H6" s="28" t="n">
        <x:v>0</x:v>
      </x:c>
      <x:c r="I6" s="28" t="n">
        <x:v>100</x:v>
      </x:c>
      <x:c r="J6" s="13" t="str">
        <x:v>HOME-CM01</x:v>
      </x:c>
      <x:c r="K6" s="13" t="str">
        <x:v>Aider la préparation d’une chasse prestigieuse ou remettre en état un service quotidien.</x:v>
      </x:c>
      <x:c r="L6" s="13" t="str">
        <x:v>Les voisins commentent l’acte accompli, son coût et les personnes aidées. Le dialogue dépend de la voie et des témoins.</x:v>
      </x:c>
      <x:c r="M6" s="13" t="str">
        <x:v>Rang et mission locale définis par la résidence. Le Homeworld reste accessible sans vaisseau.</x:v>
      </x:c>
      <x:c r="N6" s="13" t="str">
        <x:v>Reconstitution documentée V4 — nouvelle rédaction V5</x:v>
      </x:c>
    </x:row>
    <x:row r="7" ht="57" customHeight="1">
      <x:c r="A7" s="14" t="str">
        <x:v>CM02</x:v>
      </x:c>
      <x:c r="B7" s="14" t="str">
        <x:v>Le Replat des Veilleurs</x:v>
      </x:c>
      <x:c r="C7" s="14" t="str">
        <x:v>ash-marches</x:v>
      </x:c>
      <x:c r="D7" s="14" t="str">
        <x:v>CL1</x:v>
      </x:c>
      <x:c r="E7" s="14" t="str">
        <x:v>Cour de passage reliée au quartier résidentiel</x:v>
      </x:c>
      <x:c r="F7" s="14" t="str">
        <x:v>forge et mémoire des retours</x:v>
      </x:c>
      <x:c r="G7" s="14" t="str">
        <x:v>Un éclaireur réclame une observation précise avant de guider le novice.</x:v>
      </x:c>
      <x:c r="H7" s="29" t="n">
        <x:v>0</x:v>
      </x:c>
      <x:c r="I7" s="29" t="n">
        <x:v>100</x:v>
      </x:c>
      <x:c r="J7" s="14" t="str">
        <x:v>HOME-CM02</x:v>
      </x:c>
      <x:c r="K7" s="14" t="str">
        <x:v>Préserver un itinéraire familier ou ouvrir un passage mieux adapté à une nouvelle activité.</x:v>
      </x:c>
      <x:c r="L7" s="14" t="str">
        <x:v>Les voisins commentent l’acte accompli, son coût et les personnes aidées. Le dialogue dépend de la voie et des témoins.</x:v>
      </x:c>
      <x:c r="M7" s="14" t="str">
        <x:v>Rang et mission locale définis par la résidence. Le Homeworld reste accessible sans vaisseau.</x:v>
      </x:c>
      <x:c r="N7" s="14" t="str">
        <x:v>Reconstitution documentée V4 — nouvelle rédaction V5</x:v>
      </x:c>
    </x:row>
    <x:row r="8" ht="57" customHeight="1">
      <x:c r="A8" s="13" t="str">
        <x:v>CM03</x:v>
      </x:c>
      <x:c r="B8" s="13" t="str">
        <x:v>Les Citernes Hautes</x:v>
      </x:c>
      <x:c r="C8" s="13" t="str">
        <x:v>glass-desert</x:v>
      </x:c>
      <x:c r="D8" s="13" t="str">
        <x:v>CL2</x:v>
      </x:c>
      <x:c r="E8" s="13" t="str">
        <x:v>Atelier et place de retour proches de la route principale</x:v>
      </x:c>
      <x:c r="F8" s="13" t="str">
        <x:v>eau, orientation et endurance</x:v>
      </x:c>
      <x:c r="G8" s="13" t="str">
        <x:v>Un artisan propose un service court dont le résultat reste visible dans le quartier.</x:v>
      </x:c>
      <x:c r="H8" s="28" t="n">
        <x:v>0</x:v>
      </x:c>
      <x:c r="I8" s="28" t="n">
        <x:v>100</x:v>
      </x:c>
      <x:c r="J8" s="13" t="str">
        <x:v>HOME-CM03</x:v>
      </x:c>
      <x:c r="K8" s="13" t="str">
        <x:v>Aider la préparation d’une chasse prestigieuse ou remettre en état un service quotidien.</x:v>
      </x:c>
      <x:c r="L8" s="13" t="str">
        <x:v>Les voisins commentent l’acte accompli, son coût et les personnes aidées. Le dialogue dépend de la voie et des témoins.</x:v>
      </x:c>
      <x:c r="M8" s="13" t="str">
        <x:v>Rang et mission locale définis par la résidence. Le Homeworld reste accessible sans vaisseau.</x:v>
      </x:c>
      <x:c r="N8" s="13" t="str">
        <x:v>Reconstitution documentée V4 — nouvelle rédaction V5</x:v>
      </x:c>
    </x:row>
    <x:row r="9" ht="57" customHeight="1">
      <x:c r="A9" s="14" t="str">
        <x:v>CM04</x:v>
      </x:c>
      <x:c r="B9" s="14" t="str">
        <x:v>Le Seuil des Dunes</x:v>
      </x:c>
      <x:c r="C9" s="14" t="str">
        <x:v>glass-desert</x:v>
      </x:c>
      <x:c r="D9" s="14" t="str">
        <x:v>CL2</x:v>
      </x:c>
      <x:c r="E9" s="14" t="str">
        <x:v>Cour de passage reliée au quartier résidentiel</x:v>
      </x:c>
      <x:c r="F9" s="14" t="str">
        <x:v>eau, orientation et endurance</x:v>
      </x:c>
      <x:c r="G9" s="14" t="str">
        <x:v>Un éclaireur réclame une observation précise avant de guider le novice.</x:v>
      </x:c>
      <x:c r="H9" s="29" t="n">
        <x:v>0</x:v>
      </x:c>
      <x:c r="I9" s="29" t="n">
        <x:v>100</x:v>
      </x:c>
      <x:c r="J9" s="14" t="str">
        <x:v>HOME-CM04</x:v>
      </x:c>
      <x:c r="K9" s="14" t="str">
        <x:v>Préserver un itinéraire familier ou ouvrir un passage mieux adapté à une nouvelle activité.</x:v>
      </x:c>
      <x:c r="L9" s="14" t="str">
        <x:v>Les voisins commentent l’acte accompli, son coût et les personnes aidées. Le dialogue dépend de la voie et des témoins.</x:v>
      </x:c>
      <x:c r="M9" s="14" t="str">
        <x:v>Rang et mission locale définis par la résidence. Le Homeworld reste accessible sans vaisseau.</x:v>
      </x:c>
      <x:c r="N9" s="14" t="str">
        <x:v>Reconstitution documentée V4 — nouvelle rédaction V5</x:v>
      </x:c>
    </x:row>
    <x:row r="10" ht="57" customHeight="1">
      <x:c r="A10" s="13" t="str">
        <x:v>CM05</x:v>
      </x:c>
      <x:c r="B10" s="13" t="str">
        <x:v>Les Branches Entrelacées</x:v>
      </x:c>
      <x:c r="C10" s="13" t="str">
        <x:v>pillar-jungle</x:v>
      </x:c>
      <x:c r="D10" s="13" t="str">
        <x:v>CL3</x:v>
      </x:c>
      <x:c r="E10" s="13" t="str">
        <x:v>Atelier et place de retour proches de la route principale</x:v>
      </x:c>
      <x:c r="F10" s="13" t="str">
        <x:v>lecture des hauteurs et routes communes</x:v>
      </x:c>
      <x:c r="G10" s="13" t="str">
        <x:v>Un artisan propose un service court dont le résultat reste visible dans le quartier.</x:v>
      </x:c>
      <x:c r="H10" s="28" t="n">
        <x:v>0</x:v>
      </x:c>
      <x:c r="I10" s="28" t="n">
        <x:v>100</x:v>
      </x:c>
      <x:c r="J10" s="13" t="str">
        <x:v>HOME-CM05</x:v>
      </x:c>
      <x:c r="K10" s="13" t="str">
        <x:v>Aider la préparation d’une chasse prestigieuse ou remettre en état un service quotidien.</x:v>
      </x:c>
      <x:c r="L10" s="13" t="str">
        <x:v>Les voisins commentent l’acte accompli, son coût et les personnes aidées. Le dialogue dépend de la voie et des témoins.</x:v>
      </x:c>
      <x:c r="M10" s="13" t="str">
        <x:v>Rang et mission locale définis par la résidence. Le Homeworld reste accessible sans vaisseau.</x:v>
      </x:c>
      <x:c r="N10" s="13" t="str">
        <x:v>Reconstitution documentée V4 — nouvelle rédaction V5</x:v>
      </x:c>
    </x:row>
    <x:row r="11" ht="57" customHeight="1">
      <x:c r="A11" s="14" t="str">
        <x:v>CM06</x:v>
      </x:c>
      <x:c r="B11" s="14" t="str">
        <x:v>La Couronne des Vigies</x:v>
      </x:c>
      <x:c r="C11" s="14" t="str">
        <x:v>pillar-jungle</x:v>
      </x:c>
      <x:c r="D11" s="14" t="str">
        <x:v>CL3</x:v>
      </x:c>
      <x:c r="E11" s="14" t="str">
        <x:v>Cour de passage reliée au quartier résidentiel</x:v>
      </x:c>
      <x:c r="F11" s="14" t="str">
        <x:v>lecture des hauteurs et routes communes</x:v>
      </x:c>
      <x:c r="G11" s="14" t="str">
        <x:v>Un éclaireur réclame une observation précise avant de guider le novice.</x:v>
      </x:c>
      <x:c r="H11" s="29" t="n">
        <x:v>0</x:v>
      </x:c>
      <x:c r="I11" s="29" t="n">
        <x:v>100</x:v>
      </x:c>
      <x:c r="J11" s="14" t="str">
        <x:v>HOME-CM06</x:v>
      </x:c>
      <x:c r="K11" s="14" t="str">
        <x:v>Préserver un itinéraire familier ou ouvrir un passage mieux adapté à une nouvelle activité.</x:v>
      </x:c>
      <x:c r="L11" s="14" t="str">
        <x:v>Les voisins commentent l’acte accompli, son coût et les personnes aidées. Le dialogue dépend de la voie et des témoins.</x:v>
      </x:c>
      <x:c r="M11" s="14" t="str">
        <x:v>Rang et mission locale définis par la résidence. Le Homeworld reste accessible sans vaisseau.</x:v>
      </x:c>
      <x:c r="N11" s="14" t="str">
        <x:v>Reconstitution documentée V4 — nouvelle rédaction V5</x:v>
      </x:c>
    </x:row>
    <x:row r="12" ht="57" customHeight="1">
      <x:c r="A12" s="13" t="str">
        <x:v>CM07</x:v>
      </x:c>
      <x:c r="B12" s="13" t="str">
        <x:v>Les Pilotis Calmes</x:v>
      </x:c>
      <x:c r="C12" s="13" t="str">
        <x:v>luminous-marshes</x:v>
      </x:c>
      <x:c r="D12" s="13" t="str">
        <x:v>CL4</x:v>
      </x:c>
      <x:c r="E12" s="13" t="str">
        <x:v>Atelier et place de retour proches de la route principale</x:v>
      </x:c>
      <x:c r="F12" s="13" t="str">
        <x:v>courants, crues et passages</x:v>
      </x:c>
      <x:c r="G12" s="13" t="str">
        <x:v>Un artisan propose un service court dont le résultat reste visible dans le quartier.</x:v>
      </x:c>
      <x:c r="H12" s="28" t="n">
        <x:v>0</x:v>
      </x:c>
      <x:c r="I12" s="28" t="n">
        <x:v>100</x:v>
      </x:c>
      <x:c r="J12" s="13" t="str">
        <x:v>HOME-CM07</x:v>
      </x:c>
      <x:c r="K12" s="13" t="str">
        <x:v>Aider la préparation d’une chasse prestigieuse ou remettre en état un service quotidien.</x:v>
      </x:c>
      <x:c r="L12" s="13" t="str">
        <x:v>Les voisins commentent l’acte accompli, son coût et les personnes aidées. Le dialogue dépend de la voie et des témoins.</x:v>
      </x:c>
      <x:c r="M12" s="13" t="str">
        <x:v>Rang et mission locale définis par la résidence. Le Homeworld reste accessible sans vaisseau.</x:v>
      </x:c>
      <x:c r="N12" s="13" t="str">
        <x:v>Reconstitution documentée V4 — nouvelle rédaction V5</x:v>
      </x:c>
    </x:row>
    <x:row r="13" ht="57" customHeight="1">
      <x:c r="A13" s="14" t="str">
        <x:v>CM08</x:v>
      </x:c>
      <x:c r="B13" s="14" t="str">
        <x:v>La Confluence des Lanternes</x:v>
      </x:c>
      <x:c r="C13" s="14" t="str">
        <x:v>luminous-marshes</x:v>
      </x:c>
      <x:c r="D13" s="14" t="str">
        <x:v>CL4</x:v>
      </x:c>
      <x:c r="E13" s="14" t="str">
        <x:v>Cour de passage reliée au quartier résidentiel</x:v>
      </x:c>
      <x:c r="F13" s="14" t="str">
        <x:v>courants, crues et passages</x:v>
      </x:c>
      <x:c r="G13" s="14" t="str">
        <x:v>Un éclaireur réclame une observation précise avant de guider le novice.</x:v>
      </x:c>
      <x:c r="H13" s="29" t="n">
        <x:v>0</x:v>
      </x:c>
      <x:c r="I13" s="29" t="n">
        <x:v>100</x:v>
      </x:c>
      <x:c r="J13" s="14" t="str">
        <x:v>HOME-CM08</x:v>
      </x:c>
      <x:c r="K13" s="14" t="str">
        <x:v>Préserver un itinéraire familier ou ouvrir un passage mieux adapté à une nouvelle activité.</x:v>
      </x:c>
      <x:c r="L13" s="14" t="str">
        <x:v>Les voisins commentent l’acte accompli, son coût et les personnes aidées. Le dialogue dépend de la voie et des témoins.</x:v>
      </x:c>
      <x:c r="M13" s="14" t="str">
        <x:v>Rang et mission locale définis par la résidence. Le Homeworld reste accessible sans vaisseau.</x:v>
      </x:c>
      <x:c r="N13" s="14" t="str">
        <x:v>Reconstitution documentée V4 — nouvelle rédaction V5</x:v>
      </x:c>
    </x:row>
    <x:row r="14" ht="57" customHeight="1">
      <x:c r="A14" s="13" t="str">
        <x:v>CM09</x:v>
      </x:c>
      <x:c r="B14" s="13" t="str">
        <x:v>Le Col des Échos</x:v>
      </x:c>
      <x:c r="C14" s="13" t="str">
        <x:v>storm-chain</x:v>
      </x:c>
      <x:c r="D14" s="13" t="str">
        <x:v>CL5</x:v>
      </x:c>
      <x:c r="E14" s="13" t="str">
        <x:v>Atelier et place de retour proches de la route principale</x:v>
      </x:c>
      <x:c r="F14" s="13" t="str">
        <x:v>prévision, signaux et altitude</x:v>
      </x:c>
      <x:c r="G14" s="13" t="str">
        <x:v>Un artisan propose un service court dont le résultat reste visible dans le quartier.</x:v>
      </x:c>
      <x:c r="H14" s="28" t="n">
        <x:v>0</x:v>
      </x:c>
      <x:c r="I14" s="28" t="n">
        <x:v>100</x:v>
      </x:c>
      <x:c r="J14" s="13" t="str">
        <x:v>HOME-CM09</x:v>
      </x:c>
      <x:c r="K14" s="13" t="str">
        <x:v>Aider la préparation d’une chasse prestigieuse ou remettre en état un service quotidien.</x:v>
      </x:c>
      <x:c r="L14" s="13" t="str">
        <x:v>Les voisins commentent l’acte accompli, son coût et les personnes aidées. Le dialogue dépend de la voie et des témoins.</x:v>
      </x:c>
      <x:c r="M14" s="13" t="str">
        <x:v>Rang et mission locale définis par la résidence. Le Homeworld reste accessible sans vaisseau.</x:v>
      </x:c>
      <x:c r="N14" s="13" t="str">
        <x:v>Reconstitution documentée V4 — nouvelle rédaction V5</x:v>
      </x:c>
    </x:row>
    <x:row r="15" ht="57" customHeight="1">
      <x:c r="A15" s="14" t="str">
        <x:v>CM10</x:v>
      </x:c>
      <x:c r="B15" s="14" t="str">
        <x:v>Les Tours du Vent</x:v>
      </x:c>
      <x:c r="C15" s="14" t="str">
        <x:v>storm-chain</x:v>
      </x:c>
      <x:c r="D15" s="14" t="str">
        <x:v>CL5</x:v>
      </x:c>
      <x:c r="E15" s="14" t="str">
        <x:v>Cour de passage reliée au quartier résidentiel</x:v>
      </x:c>
      <x:c r="F15" s="14" t="str">
        <x:v>prévision, signaux et altitude</x:v>
      </x:c>
      <x:c r="G15" s="14" t="str">
        <x:v>Un éclaireur réclame une observation précise avant de guider le novice.</x:v>
      </x:c>
      <x:c r="H15" s="29" t="n">
        <x:v>0</x:v>
      </x:c>
      <x:c r="I15" s="29" t="n">
        <x:v>100</x:v>
      </x:c>
      <x:c r="J15" s="14" t="str">
        <x:v>HOME-CM10</x:v>
      </x:c>
      <x:c r="K15" s="14" t="str">
        <x:v>Préserver un itinéraire familier ou ouvrir un passage mieux adapté à une nouvelle activité.</x:v>
      </x:c>
      <x:c r="L15" s="14" t="str">
        <x:v>Les voisins commentent l’acte accompli, son coût et les personnes aidées. Le dialogue dépend de la voie et des témoins.</x:v>
      </x:c>
      <x:c r="M15" s="14" t="str">
        <x:v>Rang et mission locale définis par la résidence. Le Homeworld reste accessible sans vaisseau.</x:v>
      </x:c>
      <x:c r="N15" s="14" t="str">
        <x:v>Reconstitution documentée V4 — nouvelle rédaction V5</x:v>
      </x:c>
    </x:row>
    <x:row r="16" ht="57" customHeight="1">
      <x:c r="A16" s="13" t="str">
        <x:v>CM11</x:v>
      </x:c>
      <x:c r="B16" s="13" t="str">
        <x:v>La Jetée des Ossements</x:v>
      </x:c>
      <x:c r="C16" s="13" t="str">
        <x:v>leviathan-coast</x:v>
      </x:c>
      <x:c r="D16" s="13" t="str">
        <x:v>CL6</x:v>
      </x:c>
      <x:c r="E16" s="13" t="str">
        <x:v>Atelier et place de retour proches de la route principale</x:v>
      </x:c>
      <x:c r="F16" s="13" t="str">
        <x:v>navigation, marées et vestiges</x:v>
      </x:c>
      <x:c r="G16" s="13" t="str">
        <x:v>Un artisan propose un service court dont le résultat reste visible dans le quartier.</x:v>
      </x:c>
      <x:c r="H16" s="28" t="n">
        <x:v>0</x:v>
      </x:c>
      <x:c r="I16" s="28" t="n">
        <x:v>100</x:v>
      </x:c>
      <x:c r="J16" s="13" t="str">
        <x:v>HOME-CM11</x:v>
      </x:c>
      <x:c r="K16" s="13" t="str">
        <x:v>Aider la préparation d’une chasse prestigieuse ou remettre en état un service quotidien.</x:v>
      </x:c>
      <x:c r="L16" s="13" t="str">
        <x:v>Les voisins commentent l’acte accompli, son coût et les personnes aidées. Le dialogue dépend de la voie et des témoins.</x:v>
      </x:c>
      <x:c r="M16" s="13" t="str">
        <x:v>Rang et mission locale définis par la résidence. Le Homeworld reste accessible sans vaisseau.</x:v>
      </x:c>
      <x:c r="N16" s="13" t="str">
        <x:v>Reconstitution documentée V4 — nouvelle rédaction V5</x:v>
      </x:c>
    </x:row>
    <x:row r="17" ht="57" customHeight="1">
      <x:c r="A17" s="14" t="str">
        <x:v>CM12</x:v>
      </x:c>
      <x:c r="B17" s="14" t="str">
        <x:v>Les Arches de l’Écume</x:v>
      </x:c>
      <x:c r="C17" s="14" t="str">
        <x:v>leviathan-coast</x:v>
      </x:c>
      <x:c r="D17" s="14" t="str">
        <x:v>CL6</x:v>
      </x:c>
      <x:c r="E17" s="14" t="str">
        <x:v>Cour de passage reliée au quartier résidentiel</x:v>
      </x:c>
      <x:c r="F17" s="14" t="str">
        <x:v>navigation, marées et vestiges</x:v>
      </x:c>
      <x:c r="G17" s="14" t="str">
        <x:v>Un éclaireur réclame une observation précise avant de guider le novice.</x:v>
      </x:c>
      <x:c r="H17" s="29" t="n">
        <x:v>0</x:v>
      </x:c>
      <x:c r="I17" s="29" t="n">
        <x:v>100</x:v>
      </x:c>
      <x:c r="J17" s="14" t="str">
        <x:v>HOME-CM12</x:v>
      </x:c>
      <x:c r="K17" s="14" t="str">
        <x:v>Préserver un itinéraire familier ou ouvrir un passage mieux adapté à une nouvelle activité.</x:v>
      </x:c>
      <x:c r="L17" s="14" t="str">
        <x:v>Les voisins commentent l’acte accompli, son coût et les personnes aidées. Le dialogue dépend de la voie et des témoins.</x:v>
      </x:c>
      <x:c r="M17" s="14" t="str">
        <x:v>Rang et mission locale définis par la résidence. Le Homeworld reste accessible sans vaisseau.</x:v>
      </x:c>
      <x:c r="N17" s="14" t="str">
        <x:v>Reconstitution documentée V4 — nouvelle rédaction V5</x:v>
      </x:c>
    </x:row>
    <x:row r="18" ht="57" customHeight="1">
      <x:c r="A18" s="13" t="str">
        <x:v>CM13</x:v>
      </x:c>
      <x:c r="B18" s="13" t="str">
        <x:v>Les Forges Souterraines</x:v>
      </x:c>
      <x:c r="C18" s="13" t="str">
        <x:v>thermal-caves</x:v>
      </x:c>
      <x:c r="D18" s="13" t="str">
        <x:v>CL7</x:v>
      </x:c>
      <x:c r="E18" s="13" t="str">
        <x:v>Atelier et place de retour proches de la route principale</x:v>
      </x:c>
      <x:c r="F18" s="13" t="str">
        <x:v>métal, réparation et chaleur</x:v>
      </x:c>
      <x:c r="G18" s="13" t="str">
        <x:v>Un artisan propose un service court dont le résultat reste visible dans le quartier.</x:v>
      </x:c>
      <x:c r="H18" s="28" t="n">
        <x:v>0</x:v>
      </x:c>
      <x:c r="I18" s="28" t="n">
        <x:v>100</x:v>
      </x:c>
      <x:c r="J18" s="13" t="str">
        <x:v>HOME-CM13</x:v>
      </x:c>
      <x:c r="K18" s="13" t="str">
        <x:v>Aider la préparation d’une chasse prestigieuse ou remettre en état un service quotidien.</x:v>
      </x:c>
      <x:c r="L18" s="13" t="str">
        <x:v>Les voisins commentent l’acte accompli, son coût et les personnes aidées. Le dialogue dépend de la voie et des témoins.</x:v>
      </x:c>
      <x:c r="M18" s="13" t="str">
        <x:v>Rang et mission locale définis par la résidence. Le Homeworld reste accessible sans vaisseau.</x:v>
      </x:c>
      <x:c r="N18" s="13" t="str">
        <x:v>Reconstitution documentée V4 — nouvelle rédaction V5</x:v>
      </x:c>
    </x:row>
    <x:row r="19" ht="57" customHeight="1">
      <x:c r="A19" s="14" t="str">
        <x:v>CM14</x:v>
      </x:c>
      <x:c r="B19" s="14" t="str">
        <x:v>Le Palier des Sources</x:v>
      </x:c>
      <x:c r="C19" s="14" t="str">
        <x:v>thermal-caves</x:v>
      </x:c>
      <x:c r="D19" s="14" t="str">
        <x:v>CL7</x:v>
      </x:c>
      <x:c r="E19" s="14" t="str">
        <x:v>Cour de passage reliée au quartier résidentiel</x:v>
      </x:c>
      <x:c r="F19" s="14" t="str">
        <x:v>métal, réparation et chaleur</x:v>
      </x:c>
      <x:c r="G19" s="14" t="str">
        <x:v>Un éclaireur réclame une observation précise avant de guider le novice.</x:v>
      </x:c>
      <x:c r="H19" s="29" t="n">
        <x:v>0</x:v>
      </x:c>
      <x:c r="I19" s="29" t="n">
        <x:v>100</x:v>
      </x:c>
      <x:c r="J19" s="14" t="str">
        <x:v>HOME-CM14</x:v>
      </x:c>
      <x:c r="K19" s="14" t="str">
        <x:v>Préserver un itinéraire familier ou ouvrir un passage mieux adapté à une nouvelle activité.</x:v>
      </x:c>
      <x:c r="L19" s="14" t="str">
        <x:v>Les voisins commentent l’acte accompli, son coût et les personnes aidées. Le dialogue dépend de la voie et des témoins.</x:v>
      </x:c>
      <x:c r="M19" s="14" t="str">
        <x:v>Rang et mission locale définis par la résidence. Le Homeworld reste accessible sans vaisseau.</x:v>
      </x:c>
      <x:c r="N19" s="14" t="str">
        <x:v>Reconstitution documentée V4 — nouvelle rédaction V5</x:v>
      </x:c>
    </x:row>
    <x:row r="20" ht="57" customHeight="1">
      <x:c r="A20" s="13" t="str">
        <x:v>CM15</x:v>
      </x:c>
      <x:c r="B20" s="13" t="str">
        <x:v>Le Cercle des Feux Bas</x:v>
      </x:c>
      <x:c r="C20" s="13" t="str">
        <x:v>cold-crown</x:v>
      </x:c>
      <x:c r="D20" s="13" t="str">
        <x:v>CL8</x:v>
      </x:c>
      <x:c r="E20" s="13" t="str">
        <x:v>Atelier et place de retour proches de la route principale</x:v>
      </x:c>
      <x:c r="F20" s="13" t="str">
        <x:v>patience, abri et conservation</x:v>
      </x:c>
      <x:c r="G20" s="13" t="str">
        <x:v>Un artisan propose un service court dont le résultat reste visible dans le quartier.</x:v>
      </x:c>
      <x:c r="H20" s="28" t="n">
        <x:v>0</x:v>
      </x:c>
      <x:c r="I20" s="28" t="n">
        <x:v>100</x:v>
      </x:c>
      <x:c r="J20" s="13" t="str">
        <x:v>HOME-CM15</x:v>
      </x:c>
      <x:c r="K20" s="13" t="str">
        <x:v>Aider la préparation d’une chasse prestigieuse ou remettre en état un service quotidien.</x:v>
      </x:c>
      <x:c r="L20" s="13" t="str">
        <x:v>Les voisins commentent l’acte accompli, son coût et les personnes aidées. Le dialogue dépend de la voie et des témoins.</x:v>
      </x:c>
      <x:c r="M20" s="13" t="str">
        <x:v>Rang et mission locale définis par la résidence. Le Homeworld reste accessible sans vaisseau.</x:v>
      </x:c>
      <x:c r="N20" s="13" t="str">
        <x:v>Reconstitution documentée V4 — nouvelle rédaction V5</x:v>
      </x:c>
    </x:row>
    <x:row r="21" ht="57" customHeight="1">
      <x:c r="A21" s="14" t="str">
        <x:v>CM16</x:v>
      </x:c>
      <x:c r="B21" s="14" t="str">
        <x:v>La Terrasse de Glace</x:v>
      </x:c>
      <x:c r="C21" s="14" t="str">
        <x:v>cold-crown</x:v>
      </x:c>
      <x:c r="D21" s="14" t="str">
        <x:v>CL8</x:v>
      </x:c>
      <x:c r="E21" s="14" t="str">
        <x:v>Cour de passage reliée au quartier résidentiel</x:v>
      </x:c>
      <x:c r="F21" s="14" t="str">
        <x:v>patience, abri et conservation</x:v>
      </x:c>
      <x:c r="G21" s="14" t="str">
        <x:v>Un éclaireur réclame une observation précise avant de guider le novice.</x:v>
      </x:c>
      <x:c r="H21" s="29" t="n">
        <x:v>0</x:v>
      </x:c>
      <x:c r="I21" s="29" t="n">
        <x:v>100</x:v>
      </x:c>
      <x:c r="J21" s="14" t="str">
        <x:v>HOME-CM16</x:v>
      </x:c>
      <x:c r="K21" s="14" t="str">
        <x:v>Préserver un itinéraire familier ou ouvrir un passage mieux adapté à une nouvelle activité.</x:v>
      </x:c>
      <x:c r="L21" s="14" t="str">
        <x:v>Les voisins commentent l’acte accompli, son coût et les personnes aidées. Le dialogue dépend de la voie et des témoins.</x:v>
      </x:c>
      <x:c r="M21" s="14" t="str">
        <x:v>Rang et mission locale définis par la résidence. Le Homeworld reste accessible sans vaisseau.</x:v>
      </x:c>
      <x:c r="N21" s="14" t="str">
        <x:v>Reconstitution documentée V4 — nouvelle rédaction V5</x:v>
      </x:c>
    </x:row>
    <x:row r="22" ht="57" customHeight="1">
      <x:c r="A22" s="13" t="str">
        <x:v>CM17</x:v>
      </x:c>
      <x:c r="B22" s="13" t="str">
        <x:v>Les Pierres Levées</x:v>
      </x:c>
      <x:c r="C22" s="13" t="str">
        <x:v>first-city-ruins</x:v>
      </x:c>
      <x:c r="D22" s="13" t="str">
        <x:v>CL9</x:v>
      </x:c>
      <x:c r="E22" s="13" t="str">
        <x:v>Atelier et place de retour proches de la route principale</x:v>
      </x:c>
      <x:c r="F22" s="13" t="str">
        <x:v>archives, fouilles et débats de mémoire</x:v>
      </x:c>
      <x:c r="G22" s="13" t="str">
        <x:v>Un artisan propose un service court dont le résultat reste visible dans le quartier.</x:v>
      </x:c>
      <x:c r="H22" s="28" t="n">
        <x:v>0</x:v>
      </x:c>
      <x:c r="I22" s="28" t="n">
        <x:v>100</x:v>
      </x:c>
      <x:c r="J22" s="13" t="str">
        <x:v>HOME-CM17</x:v>
      </x:c>
      <x:c r="K22" s="13" t="str">
        <x:v>Aider la préparation d’une chasse prestigieuse ou remettre en état un service quotidien.</x:v>
      </x:c>
      <x:c r="L22" s="13" t="str">
        <x:v>Les voisins commentent l’acte accompli, son coût et les personnes aidées. Le dialogue dépend de la voie et des témoins.</x:v>
      </x:c>
      <x:c r="M22" s="13" t="str">
        <x:v>Rang et mission locale définis par la résidence. Le Homeworld reste accessible sans vaisseau.</x:v>
      </x:c>
      <x:c r="N22" s="13" t="str">
        <x:v>Reconstitution documentée V4 — nouvelle rédaction V5</x:v>
      </x:c>
    </x:row>
    <x:row r="23" ht="57" customHeight="1">
      <x:c r="A23" s="14" t="str">
        <x:v>CM18</x:v>
      </x:c>
      <x:c r="B23" s="14" t="str">
        <x:v>La Cour des Cartographes</x:v>
      </x:c>
      <x:c r="C23" s="14" t="str">
        <x:v>first-city-ruins</x:v>
      </x:c>
      <x:c r="D23" s="14" t="str">
        <x:v>CL9</x:v>
      </x:c>
      <x:c r="E23" s="14" t="str">
        <x:v>Cour de passage reliée au quartier résidentiel</x:v>
      </x:c>
      <x:c r="F23" s="14" t="str">
        <x:v>archives, fouilles et débats de mémoire</x:v>
      </x:c>
      <x:c r="G23" s="14" t="str">
        <x:v>Un éclaireur réclame une observation précise avant de guider le novice.</x:v>
      </x:c>
      <x:c r="H23" s="29" t="n">
        <x:v>0</x:v>
      </x:c>
      <x:c r="I23" s="29" t="n">
        <x:v>100</x:v>
      </x:c>
      <x:c r="J23" s="14" t="str">
        <x:v>HOME-CM18</x:v>
      </x:c>
      <x:c r="K23" s="14" t="str">
        <x:v>Préserver un itinéraire familier ou ouvrir un passage mieux adapté à une nouvelle activité.</x:v>
      </x:c>
      <x:c r="L23" s="14" t="str">
        <x:v>Les voisins commentent l’acte accompli, son coût et les personnes aidées. Le dialogue dépend de la voie et des témoins.</x:v>
      </x:c>
      <x:c r="M23" s="14" t="str">
        <x:v>Rang et mission locale définis par la résidence. Le Homeworld reste accessible sans vaisseau.</x:v>
      </x:c>
      <x:c r="N23" s="14" t="str">
        <x:v>Reconstitution documentée V4 — nouvelle rédaction V5</x:v>
      </x:c>
    </x:row>
    <x:row r="24" ht="57" customHeight="1">
      <x:c r="A24" s="13" t="str">
        <x:v>CM19</x:v>
      </x:c>
      <x:c r="B24" s="13" t="str">
        <x:v>Le Seuil du Confinement</x:v>
      </x:c>
      <x:c r="C24" s="13" t="str">
        <x:v>forbidden-reserve</x:v>
      </x:c>
      <x:c r="D24" s="13" t="str">
        <x:v>CL10</x:v>
      </x:c>
      <x:c r="E24" s="13" t="str">
        <x:v>Atelier et place de retour proches de la route principale</x:v>
      </x:c>
      <x:c r="F24" s="13" t="str">
        <x:v>observation, limites et chasses contrôlées</x:v>
      </x:c>
      <x:c r="G24" s="13" t="str">
        <x:v>Un artisan propose un service court dont le résultat reste visible dans le quartier.</x:v>
      </x:c>
      <x:c r="H24" s="28" t="n">
        <x:v>0</x:v>
      </x:c>
      <x:c r="I24" s="28" t="n">
        <x:v>100</x:v>
      </x:c>
      <x:c r="J24" s="13" t="str">
        <x:v>HOME-CM19</x:v>
      </x:c>
      <x:c r="K24" s="13" t="str">
        <x:v>Aider la préparation d’une chasse prestigieuse ou remettre en état un service quotidien.</x:v>
      </x:c>
      <x:c r="L24" s="13" t="str">
        <x:v>Les voisins commentent l’acte accompli, son coût et les personnes aidées. Le dialogue dépend de la voie et des témoins.</x:v>
      </x:c>
      <x:c r="M24" s="13" t="str">
        <x:v>Rang et mission locale définis par la résidence. Le Homeworld reste accessible sans vaisseau.</x:v>
      </x:c>
      <x:c r="N24" s="13" t="str">
        <x:v>Reconstitution documentée V4 — nouvelle rédaction V5</x:v>
      </x:c>
    </x:row>
    <x:row r="25" ht="57" customHeight="1">
      <x:c r="A25" s="14" t="str">
        <x:v>CM20</x:v>
      </x:c>
      <x:c r="B25" s="14" t="str">
        <x:v>Les Veilles de la Lisière</x:v>
      </x:c>
      <x:c r="C25" s="14" t="str">
        <x:v>forbidden-reserve</x:v>
      </x:c>
      <x:c r="D25" s="14" t="str">
        <x:v>CL10</x:v>
      </x:c>
      <x:c r="E25" s="14" t="str">
        <x:v>Cour de passage reliée au quartier résidentiel</x:v>
      </x:c>
      <x:c r="F25" s="14" t="str">
        <x:v>observation, limites et chasses contrôlées</x:v>
      </x:c>
      <x:c r="G25" s="14" t="str">
        <x:v>Un éclaireur réclame une observation précise avant de guider le novice.</x:v>
      </x:c>
      <x:c r="H25" s="29" t="n">
        <x:v>0</x:v>
      </x:c>
      <x:c r="I25" s="29" t="n">
        <x:v>100</x:v>
      </x:c>
      <x:c r="J25" s="14" t="str">
        <x:v>HOME-CM20</x:v>
      </x:c>
      <x:c r="K25" s="14" t="str">
        <x:v>Préserver un itinéraire familier ou ouvrir un passage mieux adapté à une nouvelle activité.</x:v>
      </x:c>
      <x:c r="L25" s="14" t="str">
        <x:v>Les voisins commentent l’acte accompli, son coût et les personnes aidées. Le dialogue dépend de la voie et des témoins.</x:v>
      </x:c>
      <x:c r="M25" s="14" t="str">
        <x:v>Rang et mission locale définis par la résidence. Le Homeworld reste accessible sans vaisseau.</x:v>
      </x:c>
      <x:c r="N25" s="14" t="str">
        <x:v>Reconstitution documentée V4 — nouvelle rédaction V5</x:v>
      </x:c>
    </x:row>
  </x:sheetData>
  <x:pageMargins left="0.7" right="0.7" top="0.75" bottom="0.75" header="0.3" footer="0.3"/>
  <x:tableParts count="1">
    <x:tablePart xmlns:r="http://schemas.openxmlformats.org/officeDocument/2006/relationships" r:id="Rd8f1bbb8b78d408f"/>
  </x:tableParts>
</x:worksheet>
</file>

<file path=xl/worksheets/sheet4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18"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 min="12" max="12" width="45" hidden="0" customWidth="1"/>
  </x:cols>
  <x:sheetData>
    <x:row r="1">
      <x:c r="A1" s="2"/>
      <x:c r="B1" s="2"/>
      <x:c r="C1" s="2"/>
      <x:c r="D1" s="2"/>
      <x:c r="E1" s="2"/>
      <x:c r="F1" s="2"/>
    </x:row>
    <x:row r="2" ht="31" customHeight="1">
      <x:c r="A2" s="3" t="str">
        <x:v>Lieux de la cité</x:v>
      </x:c>
      <x:c r="B2" s="3"/>
      <x:c r="C2" s="3"/>
      <x:c r="D2" s="3"/>
      <x:c r="E2" s="3"/>
      <x:c r="F2" s="3"/>
    </x:row>
    <x:row r="3">
      <x:c r="A3" s="4"/>
      <x:c r="B3" s="4"/>
      <x:c r="C3" s="4"/>
      <x:c r="D3" s="4"/>
      <x:c r="E3" s="4"/>
      <x:c r="F3" s="4"/>
    </x:row>
    <x:row r="4">
      <x:c r="A4" s="2" t="str">
        <x:v>Mondes · 36 fiches · Lecture intégrale dans « Lire Mondes » ou le lecteur HTML.</x:v>
      </x:c>
      <x:c r="B4" s="2"/>
      <x:c r="C4" s="2"/>
      <x:c r="D4" s="2"/>
      <x:c r="E4" s="2"/>
      <x:c r="F4" s="2"/>
    </x:row>
    <x:row r="5" ht="48" customHeight="1">
      <x:c r="A5" s="25" t="str">
        <x:v>Identifiant</x:v>
      </x:c>
      <x:c r="B5" s="26" t="str">
        <x:v>Titre</x:v>
      </x:c>
      <x:c r="C5" s="26" t="str">
        <x:v>Niveau</x:v>
      </x:c>
      <x:c r="D5" s="26" t="str">
        <x:v>Usage</x:v>
      </x:c>
      <x:c r="E5" s="26" t="str">
        <x:v>Objets</x:v>
      </x:c>
      <x:c r="F5" s="26" t="str">
        <x:v>Action</x:v>
      </x:c>
      <x:c r="G5" s="26" t="str">
        <x:v>Liaison</x:v>
      </x:c>
      <x:c r="H5" s="26" t="str">
        <x:v>Placement</x:v>
      </x:c>
      <x:c r="I5" s="26" t="str">
        <x:v>Personnages</x:v>
      </x:c>
      <x:c r="J5" s="26" t="str">
        <x:v>Retour</x:v>
      </x:c>
      <x:c r="K5" s="26" t="str">
        <x:v>Statut</x:v>
      </x:c>
      <x:c r="L5" s="27" t="str">
        <x:v>Provenance</x:v>
      </x:c>
    </x:row>
    <x:row r="6" ht="57" customHeight="1">
      <x:c r="A6" s="13" t="str">
        <x:v>CITY-01</x:v>
      </x:c>
      <x:c r="B6" s="13" t="str">
        <x:v>Porte des Cohortes</x:v>
      </x:c>
      <x:c r="C6" s="16" t="n">
        <x:v>0</x:v>
      </x:c>
      <x:c r="D6" s="13" t="str">
        <x:v>enseignement</x:v>
      </x:c>
      <x:c r="E6" s="13" t="str">
        <x:v>portillon, tableau de traces, banc orienté vers la cour</x:v>
      </x:c>
      <x:c r="F6" s="13" t="str">
        <x:v>retenir la silhouette du mentor puis rejoindre le groupe</x:v>
      </x:c>
      <x:c r="G6" s="13" t="str">
        <x:v>Escalier, ascenseur appelable ou porte entre niveaux identifiés</x:v>
      </x:c>
      <x:c r="H6" s="13" t="str">
        <x:v>Dégager un chemin continu entre entrée, point interactif et sortie. L’orientation du mobilier suit sa fonction.</x:v>
      </x:c>
      <x:c r="I6" s="13" t="str">
        <x:v>Un responsable visible et des visiteurs compatibles avec l’horaire. Leur silhouette ne masque pas le point interactif.</x:v>
      </x:c>
      <x:c r="J6" s="13" t="str">
        <x:v>Le joueur retrouve sa dernière sortie et les objets déplacés à la reprise.</x:v>
      </x:c>
      <x:c r="K6" s="13" t="str">
        <x:v>Lieu proposé du projet, architecture détaillée à produire en sprites séparés</x:v>
      </x:c>
      <x:c r="L6" s="13" t="str">
        <x:v>Reconstitution documentée V4 — nouvelle rédaction V5</x:v>
      </x:c>
    </x:row>
    <x:row r="7" ht="57" customHeight="1">
      <x:c r="A7" s="14" t="str">
        <x:v>CITY-02</x:v>
      </x:c>
      <x:c r="B7" s="14" t="str">
        <x:v>Cour des Premiers Pas</x:v>
      </x:c>
      <x:c r="C7" s="17" t="n">
        <x:v>0</x:v>
      </x:c>
      <x:c r="D7" s="14" t="str">
        <x:v>apprentissage</x:v>
      </x:c>
      <x:c r="E7" s="14" t="str">
        <x:v>trois obstacles, zones de réception et rangements</x:v>
      </x:c>
      <x:c r="F7" s="14" t="str">
        <x:v>sauter, ramper et revenir au point de départ</x:v>
      </x:c>
      <x:c r="G7" s="14" t="str">
        <x:v>Escalier, ascenseur appelable ou porte entre niveaux identifiés</x:v>
      </x:c>
      <x:c r="H7" s="14" t="str">
        <x:v>Dégager un chemin continu entre entrée, point interactif et sortie. L’orientation du mobilier suit sa fonction.</x:v>
      </x:c>
      <x:c r="I7" s="14" t="str">
        <x:v>Un responsable visible et des visiteurs compatibles avec l’horaire. Leur silhouette ne masque pas le point interactif.</x:v>
      </x:c>
      <x:c r="J7" s="14" t="str">
        <x:v>Le joueur retrouve sa dernière sortie et les objets déplacés à la reprise.</x:v>
      </x:c>
      <x:c r="K7" s="14" t="str">
        <x:v>Lieu proposé du projet, architecture détaillée à produire en sprites séparés</x:v>
      </x:c>
      <x:c r="L7" s="14" t="str">
        <x:v>Reconstitution documentée V4 — nouvelle rédaction V5</x:v>
      </x:c>
    </x:row>
    <x:row r="8" ht="57" customHeight="1">
      <x:c r="A8" s="13" t="str">
        <x:v>CITY-03</x:v>
      </x:c>
      <x:c r="B8" s="13" t="str">
        <x:v>Forge des Masques</x:v>
      </x:c>
      <x:c r="C8" s="16" t="n">
        <x:v>0</x:v>
      </x:c>
      <x:c r="D8" s="13" t="str">
        <x:v>artisanat</x:v>
      </x:c>
      <x:c r="E8" s="13" t="str">
        <x:v>établi, porte-masque, miroir et casier</x:v>
      </x:c>
      <x:c r="F8" s="13" t="str">
        <x:v>essayer une pièce puis la reposer dans son logement</x:v>
      </x:c>
      <x:c r="G8" s="13" t="str">
        <x:v>Escalier, ascenseur appelable ou porte entre niveaux identifiés</x:v>
      </x:c>
      <x:c r="H8" s="13" t="str">
        <x:v>Dégager un chemin continu entre entrée, point interactif et sortie. L’orientation du mobilier suit sa fonction.</x:v>
      </x:c>
      <x:c r="I8" s="13" t="str">
        <x:v>Un responsable visible et des visiteurs compatibles avec l’horaire. Leur silhouette ne masque pas le point interactif.</x:v>
      </x:c>
      <x:c r="J8" s="13" t="str">
        <x:v>Le joueur retrouve sa dernière sortie et les objets déplacés à la reprise.</x:v>
      </x:c>
      <x:c r="K8" s="13" t="str">
        <x:v>Lieu proposé du projet, architecture détaillée à produire en sprites séparés</x:v>
      </x:c>
      <x:c r="L8" s="13" t="str">
        <x:v>Reconstitution documentée V4 — nouvelle rédaction V5</x:v>
      </x:c>
    </x:row>
    <x:row r="9" ht="57" customHeight="1">
      <x:c r="A9" s="14" t="str">
        <x:v>CITY-04</x:v>
      </x:c>
      <x:c r="B9" s="14" t="str">
        <x:v>Armurerie Murale</x:v>
      </x:c>
      <x:c r="C9" s="17" t="n">
        <x:v>0</x:v>
      </x:c>
      <x:c r="D9" s="14" t="str">
        <x:v>équipement</x:v>
      </x:c>
      <x:c r="E9" s="14" t="str">
        <x:v>supports espacés et table d’inspection</x:v>
      </x:c>
      <x:c r="F9" s="14" t="str">
        <x:v>prendre un outil, inspecter son attache et comparer son poids</x:v>
      </x:c>
      <x:c r="G9" s="14" t="str">
        <x:v>Escalier, ascenseur appelable ou porte entre niveaux identifiés</x:v>
      </x:c>
      <x:c r="H9" s="14" t="str">
        <x:v>Dégager un chemin continu entre entrée, point interactif et sortie. L’orientation du mobilier suit sa fonction.</x:v>
      </x:c>
      <x:c r="I9" s="14" t="str">
        <x:v>Un responsable visible et des visiteurs compatibles avec l’horaire. Leur silhouette ne masque pas le point interactif.</x:v>
      </x:c>
      <x:c r="J9" s="14" t="str">
        <x:v>Le joueur retrouve sa dernière sortie et les objets déplacés à la reprise.</x:v>
      </x:c>
      <x:c r="K9" s="14" t="str">
        <x:v>Lieu proposé du projet, architecture détaillée à produire en sprites séparés</x:v>
      </x:c>
      <x:c r="L9" s="14" t="str">
        <x:v>Reconstitution documentée V4 — nouvelle rédaction V5</x:v>
      </x:c>
    </x:row>
    <x:row r="10" ht="57" customHeight="1">
      <x:c r="A10" s="13" t="str">
        <x:v>CITY-05</x:v>
      </x:c>
      <x:c r="B10" s="13" t="str">
        <x:v>Place des Retours</x:v>
      </x:c>
      <x:c r="C10" s="16" t="n">
        <x:v>0</x:v>
      </x:c>
      <x:c r="D10" s="13" t="str">
        <x:v>social</x:v>
      </x:c>
      <x:c r="E10" s="13" t="str">
        <x:v>estrade basse, allées latérales et places pour témoins</x:v>
      </x:c>
      <x:c r="F10" s="13" t="str">
        <x:v>choisir où déposer une prise et écouter les réactions</x:v>
      </x:c>
      <x:c r="G10" s="13" t="str">
        <x:v>Escalier, ascenseur appelable ou porte entre niveaux identifiés</x:v>
      </x:c>
      <x:c r="H10" s="13" t="str">
        <x:v>Dégager un chemin continu entre entrée, point interactif et sortie. L’orientation du mobilier suit sa fonction.</x:v>
      </x:c>
      <x:c r="I10" s="13" t="str">
        <x:v>Un responsable visible et des visiteurs compatibles avec l’horaire. Leur silhouette ne masque pas le point interactif.</x:v>
      </x:c>
      <x:c r="J10" s="13" t="str">
        <x:v>Le joueur retrouve sa dernière sortie et les objets déplacés à la reprise.</x:v>
      </x:c>
      <x:c r="K10" s="13" t="str">
        <x:v>Lieu proposé du projet, architecture détaillée à produire en sprites séparés</x:v>
      </x:c>
      <x:c r="L10" s="13" t="str">
        <x:v>Reconstitution documentée V4 — nouvelle rédaction V5</x:v>
      </x:c>
    </x:row>
    <x:row r="11" ht="57" customHeight="1">
      <x:c r="A11" s="14" t="str">
        <x:v>CITY-06</x:v>
      </x:c>
      <x:c r="B11" s="14" t="str">
        <x:v>Marché des Ateliers</x:v>
      </x:c>
      <x:c r="C11" s="17" t="n">
        <x:v>0</x:v>
      </x:c>
      <x:c r="D11" s="14" t="str">
        <x:v>échanges</x:v>
      </x:c>
      <x:c r="E11" s="14" t="str">
        <x:v>échoppes avec entrées indépendantes et espaces de file</x:v>
      </x:c>
      <x:c r="F11" s="14" t="str">
        <x:v>rencontrer un spécialiste puis porter sa commande</x:v>
      </x:c>
      <x:c r="G11" s="14" t="str">
        <x:v>Escalier, ascenseur appelable ou porte entre niveaux identifiés</x:v>
      </x:c>
      <x:c r="H11" s="14" t="str">
        <x:v>Dégager un chemin continu entre entrée, point interactif et sortie. L’orientation du mobilier suit sa fonction.</x:v>
      </x:c>
      <x:c r="I11" s="14" t="str">
        <x:v>Un responsable visible et des visiteurs compatibles avec l’horaire. Leur silhouette ne masque pas le point interactif.</x:v>
      </x:c>
      <x:c r="J11" s="14" t="str">
        <x:v>Le joueur retrouve sa dernière sortie et les objets déplacés à la reprise.</x:v>
      </x:c>
      <x:c r="K11" s="14" t="str">
        <x:v>Lieu proposé du projet, architecture détaillée à produire en sprites séparés</x:v>
      </x:c>
      <x:c r="L11" s="14" t="str">
        <x:v>Reconstitution documentée V4 — nouvelle rédaction V5</x:v>
      </x:c>
    </x:row>
    <x:row r="12" ht="57" customHeight="1">
      <x:c r="A12" s="13" t="str">
        <x:v>CITY-07</x:v>
      </x:c>
      <x:c r="B12" s="13" t="str">
        <x:v>Porte des Marches</x:v>
      </x:c>
      <x:c r="C12" s="16" t="n">
        <x:v>0</x:v>
      </x:c>
      <x:c r="D12" s="13" t="str">
        <x:v>route</x:v>
      </x:c>
      <x:c r="E12" s="13" t="str">
        <x:v>double seuil, belvédère et embranchement visible</x:v>
      </x:c>
      <x:c r="F12" s="13" t="str">
        <x:v>préparer la traversée avant de quitter la ville</x:v>
      </x:c>
      <x:c r="G12" s="13" t="str">
        <x:v>Escalier, ascenseur appelable ou porte entre niveaux identifiés</x:v>
      </x:c>
      <x:c r="H12" s="13" t="str">
        <x:v>Dégager un chemin continu entre entrée, point interactif et sortie. L’orientation du mobilier suit sa fonction.</x:v>
      </x:c>
      <x:c r="I12" s="13" t="str">
        <x:v>Un responsable visible et des visiteurs compatibles avec l’horaire. Leur silhouette ne masque pas le point interactif.</x:v>
      </x:c>
      <x:c r="J12" s="13" t="str">
        <x:v>Le joueur retrouve sa dernière sortie et les objets déplacés à la reprise.</x:v>
      </x:c>
      <x:c r="K12" s="13" t="str">
        <x:v>Lieu proposé du projet, architecture détaillée à produire en sprites séparés</x:v>
      </x:c>
      <x:c r="L12" s="13" t="str">
        <x:v>Reconstitution documentée V4 — nouvelle rédaction V5</x:v>
      </x:c>
    </x:row>
    <x:row r="13" ht="57" customHeight="1">
      <x:c r="A13" s="14" t="str">
        <x:v>CITY-08</x:v>
      </x:c>
      <x:c r="B13" s="14" t="str">
        <x:v>Tribune des Duels</x:v>
      </x:c>
      <x:c r="C13" s="17" t="n">
        <x:v>0</x:v>
      </x:c>
      <x:c r="D13" s="14" t="str">
        <x:v>combat</x:v>
      </x:c>
      <x:c r="E13" s="14" t="str">
        <x:v>aire centrale dégagée, accès arbitre, gradins latéraux</x:v>
      </x:c>
      <x:c r="F13" s="14" t="str">
        <x:v>entrer par le seuil annoncé et respecter la limite du duel</x:v>
      </x:c>
      <x:c r="G13" s="14" t="str">
        <x:v>Escalier, ascenseur appelable ou porte entre niveaux identifiés</x:v>
      </x:c>
      <x:c r="H13" s="14" t="str">
        <x:v>Dégager un chemin continu entre entrée, point interactif et sortie. L’orientation du mobilier suit sa fonction.</x:v>
      </x:c>
      <x:c r="I13" s="14" t="str">
        <x:v>Un responsable visible et des visiteurs compatibles avec l’horaire. Leur silhouette ne masque pas le point interactif.</x:v>
      </x:c>
      <x:c r="J13" s="14" t="str">
        <x:v>Le joueur retrouve sa dernière sortie et les objets déplacés à la reprise.</x:v>
      </x:c>
      <x:c r="K13" s="14" t="str">
        <x:v>Lieu proposé du projet, architecture détaillée à produire en sprites séparés</x:v>
      </x:c>
      <x:c r="L13" s="14" t="str">
        <x:v>Reconstitution documentée V4 — nouvelle rédaction V5</x:v>
      </x:c>
    </x:row>
    <x:row r="14" ht="57" customHeight="1">
      <x:c r="A14" s="13" t="str">
        <x:v>CITY-09</x:v>
      </x:c>
      <x:c r="B14" s="13" t="str">
        <x:v>Maison des Soins</x:v>
      </x:c>
      <x:c r="C14" s="16" t="n">
        <x:v>0</x:v>
      </x:c>
      <x:c r="D14" s="13" t="str">
        <x:v>soins</x:v>
      </x:c>
      <x:c r="E14" s="13" t="str">
        <x:v>lits séparés, matériel stylisé et couloir large</x:v>
      </x:c>
      <x:c r="F14" s="13" t="str">
        <x:v>rejoindre un poste libre et décrire la blessure de mission</x:v>
      </x:c>
      <x:c r="G14" s="13" t="str">
        <x:v>Escalier, ascenseur appelable ou porte entre niveaux identifiés</x:v>
      </x:c>
      <x:c r="H14" s="13" t="str">
        <x:v>Dégager un chemin continu entre entrée, point interactif et sortie. L’orientation du mobilier suit sa fonction.</x:v>
      </x:c>
      <x:c r="I14" s="13" t="str">
        <x:v>Un responsable visible et des visiteurs compatibles avec l’horaire. Leur silhouette ne masque pas le point interactif.</x:v>
      </x:c>
      <x:c r="J14" s="13" t="str">
        <x:v>Le joueur retrouve sa dernière sortie et les objets déplacés à la reprise.</x:v>
      </x:c>
      <x:c r="K14" s="13" t="str">
        <x:v>Lieu proposé du projet, architecture détaillée à produire en sprites séparés</x:v>
      </x:c>
      <x:c r="L14" s="13" t="str">
        <x:v>Reconstitution documentée V4 — nouvelle rédaction V5</x:v>
      </x:c>
    </x:row>
    <x:row r="15" ht="57" customHeight="1">
      <x:c r="A15" s="14" t="str">
        <x:v>CITY-10</x:v>
      </x:c>
      <x:c r="B15" s="14" t="str">
        <x:v>Escalier du Roi</x:v>
      </x:c>
      <x:c r="C15" s="17" t="n">
        <x:v>1</x:v>
      </x:c>
      <x:c r="D15" s="14" t="str">
        <x:v>cour</x:v>
      </x:c>
      <x:c r="E15" s="14" t="str">
        <x:v>palier d’attente, porte gardée et voie de sortie</x:v>
      </x:c>
      <x:c r="F15" s="14" t="str">
        <x:v>suivre une audience sans bloquer la circulation</x:v>
      </x:c>
      <x:c r="G15" s="14" t="str">
        <x:v>Escalier, ascenseur appelable ou porte entre niveaux identifiés</x:v>
      </x:c>
      <x:c r="H15" s="14" t="str">
        <x:v>Dégager un chemin continu entre entrée, point interactif et sortie. L’orientation du mobilier suit sa fonction.</x:v>
      </x:c>
      <x:c r="I15" s="14" t="str">
        <x:v>Un responsable visible et des visiteurs compatibles avec l’horaire. Leur silhouette ne masque pas le point interactif.</x:v>
      </x:c>
      <x:c r="J15" s="14" t="str">
        <x:v>Le joueur retrouve sa dernière sortie et les objets déplacés à la reprise.</x:v>
      </x:c>
      <x:c r="K15" s="14" t="str">
        <x:v>Lieu proposé du projet, architecture détaillée à produire en sprites séparés</x:v>
      </x:c>
      <x:c r="L15" s="14" t="str">
        <x:v>Reconstitution documentée V4 — nouvelle rédaction V5</x:v>
      </x:c>
    </x:row>
    <x:row r="16" ht="57" customHeight="1">
      <x:c r="A16" s="13" t="str">
        <x:v>CITY-11</x:v>
      </x:c>
      <x:c r="B16" s="13" t="str">
        <x:v>Cour du Roi</x:v>
      </x:c>
      <x:c r="C16" s="16" t="n">
        <x:v>1</x:v>
      </x:c>
      <x:c r="D16" s="13" t="str">
        <x:v>politique</x:v>
      </x:c>
      <x:c r="E16" s="13" t="str">
        <x:v>trône, positions des représentants et sol libre</x:v>
      </x:c>
      <x:c r="F16" s="13" t="str">
        <x:v>écouter des positions divergentes avant de prendre parti</x:v>
      </x:c>
      <x:c r="G16" s="13" t="str">
        <x:v>Escalier, ascenseur appelable ou porte entre niveaux identifiés</x:v>
      </x:c>
      <x:c r="H16" s="13" t="str">
        <x:v>Dégager un chemin continu entre entrée, point interactif et sortie. L’orientation du mobilier suit sa fonction.</x:v>
      </x:c>
      <x:c r="I16" s="13" t="str">
        <x:v>Un responsable visible et des visiteurs compatibles avec l’horaire. Leur silhouette ne masque pas le point interactif.</x:v>
      </x:c>
      <x:c r="J16" s="13" t="str">
        <x:v>Le joueur retrouve sa dernière sortie et les objets déplacés à la reprise.</x:v>
      </x:c>
      <x:c r="K16" s="13" t="str">
        <x:v>Lieu proposé du projet, architecture détaillée à produire en sprites séparés</x:v>
      </x:c>
      <x:c r="L16" s="13" t="str">
        <x:v>Reconstitution documentée V4 — nouvelle rédaction V5</x:v>
      </x:c>
    </x:row>
    <x:row r="17" ht="57" customHeight="1">
      <x:c r="A17" s="14" t="str">
        <x:v>CITY-12</x:v>
      </x:c>
      <x:c r="B17" s="14" t="str">
        <x:v>Conseil des Anciens</x:v>
      </x:c>
      <x:c r="C17" s="17" t="n">
        <x:v>1</x:v>
      </x:c>
      <x:c r="D17" s="14" t="str">
        <x:v>transmission</x:v>
      </x:c>
      <x:c r="E17" s="14" t="str">
        <x:v>sièges en arc et table d’objets</x:v>
      </x:c>
      <x:c r="F17" s="14" t="str">
        <x:v>montrer un objet et confronter son récit aux témoins</x:v>
      </x:c>
      <x:c r="G17" s="14" t="str">
        <x:v>Escalier, ascenseur appelable ou porte entre niveaux identifiés</x:v>
      </x:c>
      <x:c r="H17" s="14" t="str">
        <x:v>Dégager un chemin continu entre entrée, point interactif et sortie. L’orientation du mobilier suit sa fonction.</x:v>
      </x:c>
      <x:c r="I17" s="14" t="str">
        <x:v>Un responsable visible et des visiteurs compatibles avec l’horaire. Leur silhouette ne masque pas le point interactif.</x:v>
      </x:c>
      <x:c r="J17" s="14" t="str">
        <x:v>Le joueur retrouve sa dernière sortie et les objets déplacés à la reprise.</x:v>
      </x:c>
      <x:c r="K17" s="14" t="str">
        <x:v>Lieu proposé du projet, architecture détaillée à produire en sprites séparés</x:v>
      </x:c>
      <x:c r="L17" s="14" t="str">
        <x:v>Reconstitution documentée V4 — nouvelle rédaction V5</x:v>
      </x:c>
    </x:row>
    <x:row r="18" ht="57" customHeight="1">
      <x:c r="A18" s="13" t="str">
        <x:v>CITY-13</x:v>
      </x:c>
      <x:c r="B18" s="13" t="str">
        <x:v>Archives des Lignées</x:v>
      </x:c>
      <x:c r="C18" s="16" t="n">
        <x:v>1</x:v>
      </x:c>
      <x:c r="D18" s="13" t="str">
        <x:v>mémoire</x:v>
      </x:c>
      <x:c r="E18" s="13" t="str">
        <x:v>râteliers, niches identifiées et établi de lecture</x:v>
      </x:c>
      <x:c r="F18" s="13" t="str">
        <x:v>rapprocher deux plaques sans déplacer leurs originaux hors registre</x:v>
      </x:c>
      <x:c r="G18" s="13" t="str">
        <x:v>Escalier, ascenseur appelable ou porte entre niveaux identifiés</x:v>
      </x:c>
      <x:c r="H18" s="13" t="str">
        <x:v>Dégager un chemin continu entre entrée, point interactif et sortie. L’orientation du mobilier suit sa fonction.</x:v>
      </x:c>
      <x:c r="I18" s="13" t="str">
        <x:v>Un responsable visible et des visiteurs compatibles avec l’horaire. Leur silhouette ne masque pas le point interactif.</x:v>
      </x:c>
      <x:c r="J18" s="13" t="str">
        <x:v>Le joueur retrouve sa dernière sortie et les objets déplacés à la reprise.</x:v>
      </x:c>
      <x:c r="K18" s="13" t="str">
        <x:v>Lieu proposé du projet, architecture détaillée à produire en sprites séparés</x:v>
      </x:c>
      <x:c r="L18" s="13" t="str">
        <x:v>Reconstitution documentée V4 — nouvelle rédaction V5</x:v>
      </x:c>
    </x:row>
    <x:row r="19" ht="57" customHeight="1">
      <x:c r="A19" s="14" t="str">
        <x:v>CITY-14</x:v>
      </x:c>
      <x:c r="B19" s="14" t="str">
        <x:v>Galerie des Masques</x:v>
      </x:c>
      <x:c r="C19" s="17" t="n">
        <x:v>1</x:v>
      </x:c>
      <x:c r="D19" s="14" t="str">
        <x:v>exposition</x:v>
      </x:c>
      <x:c r="E19" s="14" t="str">
        <x:v>piédestaux, dégagements et éclairages directionnels</x:v>
      </x:c>
      <x:c r="F19" s="14" t="str">
        <x:v>observer puis manipuler seulement la pièce confiée</x:v>
      </x:c>
      <x:c r="G19" s="14" t="str">
        <x:v>Escalier, ascenseur appelable ou porte entre niveaux identifiés</x:v>
      </x:c>
      <x:c r="H19" s="14" t="str">
        <x:v>Dégager un chemin continu entre entrée, point interactif et sortie. L’orientation du mobilier suit sa fonction.</x:v>
      </x:c>
      <x:c r="I19" s="14" t="str">
        <x:v>Un responsable visible et des visiteurs compatibles avec l’horaire. Leur silhouette ne masque pas le point interactif.</x:v>
      </x:c>
      <x:c r="J19" s="14" t="str">
        <x:v>Le joueur retrouve sa dernière sortie et les objets déplacés à la reprise.</x:v>
      </x:c>
      <x:c r="K19" s="14" t="str">
        <x:v>Lieu proposé du projet, architecture détaillée à produire en sprites séparés</x:v>
      </x:c>
      <x:c r="L19" s="14" t="str">
        <x:v>Reconstitution documentée V4 — nouvelle rédaction V5</x:v>
      </x:c>
    </x:row>
    <x:row r="20" ht="57" customHeight="1">
      <x:c r="A20" s="13" t="str">
        <x:v>CITY-15</x:v>
      </x:c>
      <x:c r="B20" s="13" t="str">
        <x:v>Terrasse des Veilleurs</x:v>
      </x:c>
      <x:c r="C20" s="16" t="n">
        <x:v>1</x:v>
      </x:c>
      <x:c r="D20" s="13" t="str">
        <x:v>observation</x:v>
      </x:c>
      <x:c r="E20" s="13" t="str">
        <x:v>parapet, longues vues et marches en retrait</x:v>
      </x:c>
      <x:c r="F20" s="13" t="str">
        <x:v>repérer trois balises et mémoriser leur ordre</x:v>
      </x:c>
      <x:c r="G20" s="13" t="str">
        <x:v>Escalier, ascenseur appelable ou porte entre niveaux identifiés</x:v>
      </x:c>
      <x:c r="H20" s="13" t="str">
        <x:v>Dégager un chemin continu entre entrée, point interactif et sortie. L’orientation du mobilier suit sa fonction.</x:v>
      </x:c>
      <x:c r="I20" s="13" t="str">
        <x:v>Un responsable visible et des visiteurs compatibles avec l’horaire. Leur silhouette ne masque pas le point interactif.</x:v>
      </x:c>
      <x:c r="J20" s="13" t="str">
        <x:v>Le joueur retrouve sa dernière sortie et les objets déplacés à la reprise.</x:v>
      </x:c>
      <x:c r="K20" s="13" t="str">
        <x:v>Lieu proposé du projet, architecture détaillée à produire en sprites séparés</x:v>
      </x:c>
      <x:c r="L20" s="13" t="str">
        <x:v>Reconstitution documentée V4 — nouvelle rédaction V5</x:v>
      </x:c>
    </x:row>
    <x:row r="21" ht="57" customHeight="1">
      <x:c r="A21" s="14" t="str">
        <x:v>CITY-16</x:v>
      </x:c>
      <x:c r="B21" s="14" t="str">
        <x:v>Salle des Émissaires</x:v>
      </x:c>
      <x:c r="C21" s="17" t="n">
        <x:v>1</x:v>
      </x:c>
      <x:c r="D21" s="14" t="str">
        <x:v>relations</x:v>
      </x:c>
      <x:c r="E21" s="14" t="str">
        <x:v>deux accès et zone neutre centrale</x:v>
      </x:c>
      <x:c r="F21" s="14" t="str">
        <x:v>reconnaître le signe d’un visiteur et adapter sa présentation</x:v>
      </x:c>
      <x:c r="G21" s="14" t="str">
        <x:v>Escalier, ascenseur appelable ou porte entre niveaux identifiés</x:v>
      </x:c>
      <x:c r="H21" s="14" t="str">
        <x:v>Dégager un chemin continu entre entrée, point interactif et sortie. L’orientation du mobilier suit sa fonction.</x:v>
      </x:c>
      <x:c r="I21" s="14" t="str">
        <x:v>Un responsable visible et des visiteurs compatibles avec l’horaire. Leur silhouette ne masque pas le point interactif.</x:v>
      </x:c>
      <x:c r="J21" s="14" t="str">
        <x:v>Le joueur retrouve sa dernière sortie et les objets déplacés à la reprise.</x:v>
      </x:c>
      <x:c r="K21" s="14" t="str">
        <x:v>Lieu proposé du projet, architecture détaillée à produire en sprites séparés</x:v>
      </x:c>
      <x:c r="L21" s="14" t="str">
        <x:v>Reconstitution documentée V4 — nouvelle rédaction V5</x:v>
      </x:c>
    </x:row>
    <x:row r="22" ht="57" customHeight="1">
      <x:c r="A22" s="13" t="str">
        <x:v>CITY-17</x:v>
      </x:c>
      <x:c r="B22" s="13" t="str">
        <x:v>Passage des Toits</x:v>
      </x:c>
      <x:c r="C22" s="16" t="n">
        <x:v>1</x:v>
      </x:c>
      <x:c r="D22" s="13" t="str">
        <x:v>parcours</x:v>
      </x:c>
      <x:c r="E22" s="13" t="str">
        <x:v>échelles, toits praticables et retours protégés</x:v>
      </x:c>
      <x:c r="F22" s="13" t="str">
        <x:v>ouvrir un raccourci qui garde une sortie au sol</x:v>
      </x:c>
      <x:c r="G22" s="13" t="str">
        <x:v>Escalier, ascenseur appelable ou porte entre niveaux identifiés</x:v>
      </x:c>
      <x:c r="H22" s="13" t="str">
        <x:v>Dégager un chemin continu entre entrée, point interactif et sortie. L’orientation du mobilier suit sa fonction.</x:v>
      </x:c>
      <x:c r="I22" s="13" t="str">
        <x:v>Un responsable visible et des visiteurs compatibles avec l’horaire. Leur silhouette ne masque pas le point interactif.</x:v>
      </x:c>
      <x:c r="J22" s="13" t="str">
        <x:v>Le joueur retrouve sa dernière sortie et les objets déplacés à la reprise.</x:v>
      </x:c>
      <x:c r="K22" s="13" t="str">
        <x:v>Lieu proposé du projet, architecture détaillée à produire en sprites séparés</x:v>
      </x:c>
      <x:c r="L22" s="13" t="str">
        <x:v>Reconstitution documentée V4 — nouvelle rédaction V5</x:v>
      </x:c>
    </x:row>
    <x:row r="23" ht="57" customHeight="1">
      <x:c r="A23" s="14" t="str">
        <x:v>CITY-18</x:v>
      </x:c>
      <x:c r="B23" s="14" t="str">
        <x:v>Belvédère de la Cité</x:v>
      </x:c>
      <x:c r="C23" s="17" t="n">
        <x:v>2</x:v>
      </x:c>
      <x:c r="D23" s="14" t="str">
        <x:v>carte</x:v>
      </x:c>
      <x:c r="E23" s="14" t="str">
        <x:v>panorama par plans et table de repères</x:v>
      </x:c>
      <x:c r="F23" s="14" t="str">
        <x:v>relier une silhouette de bâtiment à sa rue réelle</x:v>
      </x:c>
      <x:c r="G23" s="14" t="str">
        <x:v>Escalier, ascenseur appelable ou porte entre niveaux identifiés</x:v>
      </x:c>
      <x:c r="H23" s="14" t="str">
        <x:v>Dégager un chemin continu entre entrée, point interactif et sortie. L’orientation du mobilier suit sa fonction.</x:v>
      </x:c>
      <x:c r="I23" s="14" t="str">
        <x:v>Un responsable visible et des visiteurs compatibles avec l’horaire. Leur silhouette ne masque pas le point interactif.</x:v>
      </x:c>
      <x:c r="J23" s="14" t="str">
        <x:v>Le joueur retrouve sa dernière sortie et les objets déplacés à la reprise.</x:v>
      </x:c>
      <x:c r="K23" s="14" t="str">
        <x:v>Lieu proposé du projet, architecture détaillée à produire en sprites séparés</x:v>
      </x:c>
      <x:c r="L23" s="14" t="str">
        <x:v>Reconstitution documentée V4 — nouvelle rédaction V5</x:v>
      </x:c>
    </x:row>
    <x:row r="24" ht="57" customHeight="1">
      <x:c r="A24" s="13" t="str">
        <x:v>CITY-19</x:v>
      </x:c>
      <x:c r="B24" s="13" t="str">
        <x:v>Tour des Signaux</x:v>
      </x:c>
      <x:c r="C24" s="16" t="n">
        <x:v>2</x:v>
      </x:c>
      <x:c r="D24" s="13" t="str">
        <x:v>signaux</x:v>
      </x:c>
      <x:c r="E24" s="13" t="str">
        <x:v>mâts séparés, volets et plateformes</x:v>
      </x:c>
      <x:c r="F24" s="13" t="str">
        <x:v>régler les volets dans le rythme d’un appel</x:v>
      </x:c>
      <x:c r="G24" s="13" t="str">
        <x:v>Escalier, ascenseur appelable ou porte entre niveaux identifiés</x:v>
      </x:c>
      <x:c r="H24" s="13" t="str">
        <x:v>Dégager un chemin continu entre entrée, point interactif et sortie. L’orientation du mobilier suit sa fonction.</x:v>
      </x:c>
      <x:c r="I24" s="13" t="str">
        <x:v>Un responsable visible et des visiteurs compatibles avec l’horaire. Leur silhouette ne masque pas le point interactif.</x:v>
      </x:c>
      <x:c r="J24" s="13" t="str">
        <x:v>Le joueur retrouve sa dernière sortie et les objets déplacés à la reprise.</x:v>
      </x:c>
      <x:c r="K24" s="13" t="str">
        <x:v>Lieu proposé du projet, architecture détaillée à produire en sprites séparés</x:v>
      </x:c>
      <x:c r="L24" s="13" t="str">
        <x:v>Reconstitution documentée V4 — nouvelle rédaction V5</x:v>
      </x:c>
    </x:row>
    <x:row r="25" ht="57" customHeight="1">
      <x:c r="A25" s="14" t="str">
        <x:v>CITY-20</x:v>
      </x:c>
      <x:c r="B25" s="14" t="str">
        <x:v>Jardin Suspendu</x:v>
      </x:c>
      <x:c r="C25" s="17" t="n">
        <x:v>2</x:v>
      </x:c>
      <x:c r="D25" s="14" t="str">
        <x:v>faune</x:v>
      </x:c>
      <x:c r="E25" s="14" t="str">
        <x:v>bacs, bassin bas et allée sans obstacle</x:v>
      </x:c>
      <x:c r="F25" s="14" t="str">
        <x:v>observer une petite créature sans confondre décor et menace</x:v>
      </x:c>
      <x:c r="G25" s="14" t="str">
        <x:v>Escalier, ascenseur appelable ou porte entre niveaux identifiés</x:v>
      </x:c>
      <x:c r="H25" s="14" t="str">
        <x:v>Dégager un chemin continu entre entrée, point interactif et sortie. L’orientation du mobilier suit sa fonction.</x:v>
      </x:c>
      <x:c r="I25" s="14" t="str">
        <x:v>Un responsable visible et des visiteurs compatibles avec l’horaire. Leur silhouette ne masque pas le point interactif.</x:v>
      </x:c>
      <x:c r="J25" s="14" t="str">
        <x:v>Le joueur retrouve sa dernière sortie et les objets déplacés à la reprise.</x:v>
      </x:c>
      <x:c r="K25" s="14" t="str">
        <x:v>Lieu proposé du projet, architecture détaillée à produire en sprites séparés</x:v>
      </x:c>
      <x:c r="L25" s="14" t="str">
        <x:v>Reconstitution documentée V4 — nouvelle rédaction V5</x:v>
      </x:c>
    </x:row>
    <x:row r="26" ht="57" customHeight="1">
      <x:c r="A26" s="13" t="str">
        <x:v>CITY-21</x:v>
      </x:c>
      <x:c r="B26" s="13" t="str">
        <x:v>Temple des Trois Ombres</x:v>
      </x:c>
      <x:c r="C26" s="16" t="n">
        <x:v>2</x:v>
      </x:c>
      <x:c r="D26" s="13" t="str">
        <x:v>rite</x:v>
      </x:c>
      <x:c r="E26" s="13" t="str">
        <x:v>chambres variables, sas de dépôt et retour distinct</x:v>
      </x:c>
      <x:c r="F26" s="13" t="str">
        <x:v>lire des ombres et déplacer des obstacles sans armes énergétiques dans ce rite</x:v>
      </x:c>
      <x:c r="G26" s="13" t="str">
        <x:v>Escalier, ascenseur appelable ou porte entre niveaux identifiés</x:v>
      </x:c>
      <x:c r="H26" s="13" t="str">
        <x:v>Dégager un chemin continu entre entrée, point interactif et sortie. L’orientation du mobilier suit sa fonction.</x:v>
      </x:c>
      <x:c r="I26" s="13" t="str">
        <x:v>Un responsable visible et des visiteurs compatibles avec l’horaire. Leur silhouette ne masque pas le point interactif.</x:v>
      </x:c>
      <x:c r="J26" s="13" t="str">
        <x:v>Le joueur retrouve sa dernière sortie et les objets déplacés à la reprise.</x:v>
      </x:c>
      <x:c r="K26" s="13" t="str">
        <x:v>Lieu proposé du projet, architecture détaillée à produire en sprites séparés</x:v>
      </x:c>
      <x:c r="L26" s="13" t="str">
        <x:v>Reconstitution documentée V4 — nouvelle rédaction V5</x:v>
      </x:c>
    </x:row>
    <x:row r="27" ht="57" customHeight="1">
      <x:c r="A27" s="14" t="str">
        <x:v>CITY-22</x:v>
      </x:c>
      <x:c r="B27" s="14" t="str">
        <x:v>Cour des Maîtres</x:v>
      </x:c>
      <x:c r="C27" s="17" t="n">
        <x:v>2</x:v>
      </x:c>
      <x:c r="D27" s="14" t="str">
        <x:v>entraînement</x:v>
      </x:c>
      <x:c r="E27" s="14" t="str">
        <x:v>pistes spécialisées et espace de démonstration</x:v>
      </x:c>
      <x:c r="F27" s="14" t="str">
        <x:v>observer une technique puis la reproduire sur cible</x:v>
      </x:c>
      <x:c r="G27" s="14" t="str">
        <x:v>Escalier, ascenseur appelable ou porte entre niveaux identifiés</x:v>
      </x:c>
      <x:c r="H27" s="14" t="str">
        <x:v>Dégager un chemin continu entre entrée, point interactif et sortie. L’orientation du mobilier suit sa fonction.</x:v>
      </x:c>
      <x:c r="I27" s="14" t="str">
        <x:v>Un responsable visible et des visiteurs compatibles avec l’horaire. Leur silhouette ne masque pas le point interactif.</x:v>
      </x:c>
      <x:c r="J27" s="14" t="str">
        <x:v>Le joueur retrouve sa dernière sortie et les objets déplacés à la reprise.</x:v>
      </x:c>
      <x:c r="K27" s="14" t="str">
        <x:v>Lieu proposé du projet, architecture détaillée à produire en sprites séparés</x:v>
      </x:c>
      <x:c r="L27" s="14" t="str">
        <x:v>Reconstitution documentée V4 — nouvelle rédaction V5</x:v>
      </x:c>
    </x:row>
    <x:row r="28" ht="57" customHeight="1">
      <x:c r="A28" s="13" t="str">
        <x:v>CITY-23</x:v>
      </x:c>
      <x:c r="B28" s="13" t="str">
        <x:v>Mausolée des Chasseurs</x:v>
      </x:c>
      <x:c r="C28" s="16" t="n">
        <x:v>2</x:v>
      </x:c>
      <x:c r="D28" s="13" t="str">
        <x:v>DLC</x:v>
      </x:c>
      <x:c r="E28" s="13" t="str">
        <x:v>piédestaux de masques et niches accessibles</x:v>
      </x:c>
      <x:c r="F28" s="13" t="str">
        <x:v>choisir un masque, jouer sa pose et entrer dans la chronique associée</x:v>
      </x:c>
      <x:c r="G28" s="13" t="str">
        <x:v>Escalier, ascenseur appelable ou porte entre niveaux identifiés</x:v>
      </x:c>
      <x:c r="H28" s="13" t="str">
        <x:v>Dégager un chemin continu entre entrée, point interactif et sortie. L’orientation du mobilier suit sa fonction.</x:v>
      </x:c>
      <x:c r="I28" s="13" t="str">
        <x:v>Un responsable visible et des visiteurs compatibles avec l’horaire. Leur silhouette ne masque pas le point interactif.</x:v>
      </x:c>
      <x:c r="J28" s="13" t="str">
        <x:v>Le joueur retrouve sa dernière sortie et les objets déplacés à la reprise.</x:v>
      </x:c>
      <x:c r="K28" s="13" t="str">
        <x:v>Lieu proposé du projet, architecture détaillée à produire en sprites séparés</x:v>
      </x:c>
      <x:c r="L28" s="13" t="str">
        <x:v>Reconstitution documentée V4 — nouvelle rédaction V5</x:v>
      </x:c>
    </x:row>
    <x:row r="29" ht="57" customHeight="1">
      <x:c r="A29" s="14" t="str">
        <x:v>CITY-24</x:v>
      </x:c>
      <x:c r="B29" s="14" t="str">
        <x:v>Observatoire des Routes</x:v>
      </x:c>
      <x:c r="C29" s="17" t="n">
        <x:v>2</x:v>
      </x:c>
      <x:c r="D29" s="14" t="str">
        <x:v>astronomie</x:v>
      </x:c>
      <x:c r="E29" s="14" t="str">
        <x:v>instruments, tables et verrière</x:v>
      </x:c>
      <x:c r="F29" s="14" t="str">
        <x:v>pointer une route connue sans déclencher un départ gratuit</x:v>
      </x:c>
      <x:c r="G29" s="14" t="str">
        <x:v>Escalier, ascenseur appelable ou porte entre niveaux identifiés</x:v>
      </x:c>
      <x:c r="H29" s="14" t="str">
        <x:v>Dégager un chemin continu entre entrée, point interactif et sortie. L’orientation du mobilier suit sa fonction.</x:v>
      </x:c>
      <x:c r="I29" s="14" t="str">
        <x:v>Un responsable visible et des visiteurs compatibles avec l’horaire. Leur silhouette ne masque pas le point interactif.</x:v>
      </x:c>
      <x:c r="J29" s="14" t="str">
        <x:v>Le joueur retrouve sa dernière sortie et les objets déplacés à la reprise.</x:v>
      </x:c>
      <x:c r="K29" s="14" t="str">
        <x:v>Lieu proposé du projet, architecture détaillée à produire en sprites séparés</x:v>
      </x:c>
      <x:c r="L29" s="14" t="str">
        <x:v>Reconstitution documentée V4 — nouvelle rédaction V5</x:v>
      </x:c>
    </x:row>
    <x:row r="30" ht="57" customHeight="1">
      <x:c r="A30" s="13" t="str">
        <x:v>CITY-25</x:v>
      </x:c>
      <x:c r="B30" s="13" t="str">
        <x:v>Soutes du Marché</x:v>
      </x:c>
      <x:c r="C30" s="16" t="n">
        <x:v>-1</x:v>
      </x:c>
      <x:c r="D30" s="13" t="str">
        <x:v>logistique</x:v>
      </x:c>
      <x:c r="E30" s="13" t="str">
        <x:v>quais bas, racks et voies de manutention</x:v>
      </x:c>
      <x:c r="F30" s="13" t="str">
        <x:v>retrouver une caisse par forme et marques</x:v>
      </x:c>
      <x:c r="G30" s="13" t="str">
        <x:v>Escalier, ascenseur appelable ou porte entre niveaux identifiés</x:v>
      </x:c>
      <x:c r="H30" s="13" t="str">
        <x:v>Dégager un chemin continu entre entrée, point interactif et sortie. L’orientation du mobilier suit sa fonction.</x:v>
      </x:c>
      <x:c r="I30" s="13" t="str">
        <x:v>Un responsable visible et des visiteurs compatibles avec l’horaire. Leur silhouette ne masque pas le point interactif.</x:v>
      </x:c>
      <x:c r="J30" s="13" t="str">
        <x:v>Le joueur retrouve sa dernière sortie et les objets déplacés à la reprise.</x:v>
      </x:c>
      <x:c r="K30" s="13" t="str">
        <x:v>Lieu proposé du projet, architecture détaillée à produire en sprites séparés</x:v>
      </x:c>
      <x:c r="L30" s="13" t="str">
        <x:v>Reconstitution documentée V4 — nouvelle rédaction V5</x:v>
      </x:c>
    </x:row>
    <x:row r="31" ht="57" customHeight="1">
      <x:c r="A31" s="14" t="str">
        <x:v>CITY-26</x:v>
      </x:c>
      <x:c r="B31" s="14" t="str">
        <x:v>Forges Profondes</x:v>
      </x:c>
      <x:c r="C31" s="17" t="n">
        <x:v>-1</x:v>
      </x:c>
      <x:c r="D31" s="14" t="str">
        <x:v>artisanat</x:v>
      </x:c>
      <x:c r="E31" s="14" t="str">
        <x:v>postes chauds isolés et couloir froid</x:v>
      </x:c>
      <x:c r="F31" s="14" t="str">
        <x:v>transporter une pièce par les paliers appropriés</x:v>
      </x:c>
      <x:c r="G31" s="14" t="str">
        <x:v>Escalier, ascenseur appelable ou porte entre niveaux identifiés</x:v>
      </x:c>
      <x:c r="H31" s="14" t="str">
        <x:v>Dégager un chemin continu entre entrée, point interactif et sortie. L’orientation du mobilier suit sa fonction.</x:v>
      </x:c>
      <x:c r="I31" s="14" t="str">
        <x:v>Un responsable visible et des visiteurs compatibles avec l’horaire. Leur silhouette ne masque pas le point interactif.</x:v>
      </x:c>
      <x:c r="J31" s="14" t="str">
        <x:v>Le joueur retrouve sa dernière sortie et les objets déplacés à la reprise.</x:v>
      </x:c>
      <x:c r="K31" s="14" t="str">
        <x:v>Lieu proposé du projet, architecture détaillée à produire en sprites séparés</x:v>
      </x:c>
      <x:c r="L31" s="14" t="str">
        <x:v>Reconstitution documentée V4 — nouvelle rédaction V5</x:v>
      </x:c>
    </x:row>
    <x:row r="32" ht="57" customHeight="1">
      <x:c r="A32" s="13" t="str">
        <x:v>CITY-27</x:v>
      </x:c>
      <x:c r="B32" s="13" t="str">
        <x:v>Écuries des Montures</x:v>
      </x:c>
      <x:c r="C32" s="16" t="n">
        <x:v>-1</x:v>
      </x:c>
      <x:c r="D32" s="13" t="str">
        <x:v>montures</x:v>
      </x:c>
      <x:c r="E32" s="13" t="str">
        <x:v>boxes, abreuvoirs et aire de retournement</x:v>
      </x:c>
      <x:c r="F32" s="13" t="str">
        <x:v>approcher un animal puis préparer son harnachement</x:v>
      </x:c>
      <x:c r="G32" s="13" t="str">
        <x:v>Escalier, ascenseur appelable ou porte entre niveaux identifiés</x:v>
      </x:c>
      <x:c r="H32" s="13" t="str">
        <x:v>Dégager un chemin continu entre entrée, point interactif et sortie. L’orientation du mobilier suit sa fonction.</x:v>
      </x:c>
      <x:c r="I32" s="13" t="str">
        <x:v>Un responsable visible et des visiteurs compatibles avec l’horaire. Leur silhouette ne masque pas le point interactif.</x:v>
      </x:c>
      <x:c r="J32" s="13" t="str">
        <x:v>Le joueur retrouve sa dernière sortie et les objets déplacés à la reprise.</x:v>
      </x:c>
      <x:c r="K32" s="13" t="str">
        <x:v>Lieu proposé du projet, architecture détaillée à produire en sprites séparés</x:v>
      </x:c>
      <x:c r="L32" s="13" t="str">
        <x:v>Reconstitution documentée V4 — nouvelle rédaction V5</x:v>
      </x:c>
    </x:row>
    <x:row r="33" ht="57" customHeight="1">
      <x:c r="A33" s="14" t="str">
        <x:v>CITY-28</x:v>
      </x:c>
      <x:c r="B33" s="14" t="str">
        <x:v>Chenil des Pisteurs</x:v>
      </x:c>
      <x:c r="C33" s="17" t="n">
        <x:v>-1</x:v>
      </x:c>
      <x:c r="D33" s="14" t="str">
        <x:v>compagnons</x:v>
      </x:c>
      <x:c r="E33" s="14" t="str">
        <x:v>enclos, sas et sentier d’exercice</x:v>
      </x:c>
      <x:c r="F33" s="14" t="str">
        <x:v>lire l’attention du compagnon et donner une consigne</x:v>
      </x:c>
      <x:c r="G33" s="14" t="str">
        <x:v>Escalier, ascenseur appelable ou porte entre niveaux identifiés</x:v>
      </x:c>
      <x:c r="H33" s="14" t="str">
        <x:v>Dégager un chemin continu entre entrée, point interactif et sortie. L’orientation du mobilier suit sa fonction.</x:v>
      </x:c>
      <x:c r="I33" s="14" t="str">
        <x:v>Un responsable visible et des visiteurs compatibles avec l’horaire. Leur silhouette ne masque pas le point interactif.</x:v>
      </x:c>
      <x:c r="J33" s="14" t="str">
        <x:v>Le joueur retrouve sa dernière sortie et les objets déplacés à la reprise.</x:v>
      </x:c>
      <x:c r="K33" s="14" t="str">
        <x:v>Lieu proposé du projet, architecture détaillée à produire en sprites séparés</x:v>
      </x:c>
      <x:c r="L33" s="14" t="str">
        <x:v>Reconstitution documentée V4 — nouvelle rédaction V5</x:v>
      </x:c>
    </x:row>
    <x:row r="34" ht="57" customHeight="1">
      <x:c r="A34" s="13" t="str">
        <x:v>CITY-29</x:v>
      </x:c>
      <x:c r="B34" s="13" t="str">
        <x:v>Citernes de Service</x:v>
      </x:c>
      <x:c r="C34" s="16" t="n">
        <x:v>-1</x:v>
      </x:c>
      <x:c r="D34" s="13" t="str">
        <x:v>eau</x:v>
      </x:c>
      <x:c r="E34" s="13" t="str">
        <x:v>vannes fictives, repères de niveau et coursives</x:v>
      </x:c>
      <x:c r="F34" s="13" t="str">
        <x:v>comparer deux niveaux pour localiser une fuite de jeu</x:v>
      </x:c>
      <x:c r="G34" s="13" t="str">
        <x:v>Escalier, ascenseur appelable ou porte entre niveaux identifiés</x:v>
      </x:c>
      <x:c r="H34" s="13" t="str">
        <x:v>Dégager un chemin continu entre entrée, point interactif et sortie. L’orientation du mobilier suit sa fonction.</x:v>
      </x:c>
      <x:c r="I34" s="13" t="str">
        <x:v>Un responsable visible et des visiteurs compatibles avec l’horaire. Leur silhouette ne masque pas le point interactif.</x:v>
      </x:c>
      <x:c r="J34" s="13" t="str">
        <x:v>Le joueur retrouve sa dernière sortie et les objets déplacés à la reprise.</x:v>
      </x:c>
      <x:c r="K34" s="13" t="str">
        <x:v>Lieu proposé du projet, architecture détaillée à produire en sprites séparés</x:v>
      </x:c>
      <x:c r="L34" s="13" t="str">
        <x:v>Reconstitution documentée V4 — nouvelle rédaction V5</x:v>
      </x:c>
    </x:row>
    <x:row r="35" ht="57" customHeight="1">
      <x:c r="A35" s="14" t="str">
        <x:v>CITY-30</x:v>
      </x:c>
      <x:c r="B35" s="14" t="str">
        <x:v>Passage des Racines</x:v>
      </x:c>
      <x:c r="C35" s="17" t="n">
        <x:v>-1</x:v>
      </x:c>
      <x:c r="D35" s="14" t="str">
        <x:v>exploration</x:v>
      </x:c>
      <x:c r="E35" s="14" t="str">
        <x:v>plancher irrégulier et raccourcis à verrou</x:v>
      </x:c>
      <x:c r="F35" s="14" t="str">
        <x:v>suivre les racines vers une porte oubliée</x:v>
      </x:c>
      <x:c r="G35" s="14" t="str">
        <x:v>Escalier, ascenseur appelable ou porte entre niveaux identifiés</x:v>
      </x:c>
      <x:c r="H35" s="14" t="str">
        <x:v>Dégager un chemin continu entre entrée, point interactif et sortie. L’orientation du mobilier suit sa fonction.</x:v>
      </x:c>
      <x:c r="I35" s="14" t="str">
        <x:v>Un responsable visible et des visiteurs compatibles avec l’horaire. Leur silhouette ne masque pas le point interactif.</x:v>
      </x:c>
      <x:c r="J35" s="14" t="str">
        <x:v>Le joueur retrouve sa dernière sortie et les objets déplacés à la reprise.</x:v>
      </x:c>
      <x:c r="K35" s="14" t="str">
        <x:v>Lieu proposé du projet, architecture détaillée à produire en sprites séparés</x:v>
      </x:c>
      <x:c r="L35" s="14" t="str">
        <x:v>Reconstitution documentée V4 — nouvelle rédaction V5</x:v>
      </x:c>
    </x:row>
    <x:row r="36" ht="57" customHeight="1">
      <x:c r="A36" s="13" t="str">
        <x:v>CITY-31</x:v>
      </x:c>
      <x:c r="B36" s="13" t="str">
        <x:v>Salle des Enforcers</x:v>
      </x:c>
      <x:c r="C36" s="16" t="n">
        <x:v>-1</x:v>
      </x:c>
      <x:c r="D36" s="13" t="str">
        <x:v>justice</x:v>
      </x:c>
      <x:c r="E36" s="13" t="str">
        <x:v>vestiaire, table de preuves et sortie vers la garde</x:v>
      </x:c>
      <x:c r="F36" s="13" t="str">
        <x:v>distinguer témoignage, mandat et mission jouable</x:v>
      </x:c>
      <x:c r="G36" s="13" t="str">
        <x:v>Escalier, ascenseur appelable ou porte entre niveaux identifiés</x:v>
      </x:c>
      <x:c r="H36" s="13" t="str">
        <x:v>Dégager un chemin continu entre entrée, point interactif et sortie. L’orientation du mobilier suit sa fonction.</x:v>
      </x:c>
      <x:c r="I36" s="13" t="str">
        <x:v>Un responsable visible et des visiteurs compatibles avec l’horaire. Leur silhouette ne masque pas le point interactif.</x:v>
      </x:c>
      <x:c r="J36" s="13" t="str">
        <x:v>Le joueur retrouve sa dernière sortie et les objets déplacés à la reprise.</x:v>
      </x:c>
      <x:c r="K36" s="13" t="str">
        <x:v>Lieu proposé du projet, architecture détaillée à produire en sprites séparés</x:v>
      </x:c>
      <x:c r="L36" s="13" t="str">
        <x:v>Reconstitution documentée V4 — nouvelle rédaction V5</x:v>
      </x:c>
    </x:row>
    <x:row r="37" ht="57" customHeight="1">
      <x:c r="A37" s="14" t="str">
        <x:v>CITY-32</x:v>
      </x:c>
      <x:c r="B37" s="14" t="str">
        <x:v>Accès de THE PIT</x:v>
      </x:c>
      <x:c r="C37" s="17" t="n">
        <x:v>-1</x:v>
      </x:c>
      <x:c r="D37" s="14" t="str">
        <x:v>versus</x:v>
      </x:c>
      <x:c r="E37" s="14" t="str">
        <x:v>vestiaire, sas d’arène et tableau des contrats</x:v>
      </x:c>
      <x:c r="F37" s="14" t="str">
        <x:v>choisir le combat avant la transition plein écran</x:v>
      </x:c>
      <x:c r="G37" s="14" t="str">
        <x:v>Escalier, ascenseur appelable ou porte entre niveaux identifiés</x:v>
      </x:c>
      <x:c r="H37" s="14" t="str">
        <x:v>Dégager un chemin continu entre entrée, point interactif et sortie. L’orientation du mobilier suit sa fonction.</x:v>
      </x:c>
      <x:c r="I37" s="14" t="str">
        <x:v>Un responsable visible et des visiteurs compatibles avec l’horaire. Leur silhouette ne masque pas le point interactif.</x:v>
      </x:c>
      <x:c r="J37" s="14" t="str">
        <x:v>Le joueur retrouve sa dernière sortie et les objets déplacés à la reprise.</x:v>
      </x:c>
      <x:c r="K37" s="14" t="str">
        <x:v>Lieu proposé du projet, architecture détaillée à produire en sprites séparés</x:v>
      </x:c>
      <x:c r="L37" s="14" t="str">
        <x:v>Reconstitution documentée V4 — nouvelle rédaction V5</x:v>
      </x:c>
    </x:row>
    <x:row r="38" ht="57" customHeight="1">
      <x:c r="A38" s="13" t="str">
        <x:v>CITY-33</x:v>
      </x:c>
      <x:c r="B38" s="13" t="str">
        <x:v>Spatioport Oriental</x:v>
      </x:c>
      <x:c r="C38" s="16" t="n">
        <x:v>0</x:v>
      </x:c>
      <x:c r="D38" s="13" t="str">
        <x:v>espace</x:v>
      </x:c>
      <x:c r="E38" s="13" t="str">
        <x:v>quai à droite, sas, file de chargement et passerelle</x:v>
      </x:c>
      <x:c r="F38" s="13" t="str">
        <x:v>embarquer après acquisition réelle du vaisseau</x:v>
      </x:c>
      <x:c r="G38" s="13" t="str">
        <x:v>Route extérieure reliée physiquement à la cité</x:v>
      </x:c>
      <x:c r="H38" s="13" t="str">
        <x:v>Dégager un chemin continu entre entrée, point interactif et sortie. L’orientation du mobilier suit sa fonction.</x:v>
      </x:c>
      <x:c r="I38" s="13" t="str">
        <x:v>Un responsable visible et des visiteurs compatibles avec l’horaire. Leur silhouette ne masque pas le point interactif.</x:v>
      </x:c>
      <x:c r="J38" s="13" t="str">
        <x:v>Le joueur retrouve sa dernière sortie et les objets déplacés à la reprise.</x:v>
      </x:c>
      <x:c r="K38" s="13" t="str">
        <x:v>Lieu proposé du projet, architecture détaillée à produire en sprites séparés</x:v>
      </x:c>
      <x:c r="L38" s="13" t="str">
        <x:v>Reconstitution documentée V4 — nouvelle rédaction V5</x:v>
      </x:c>
    </x:row>
    <x:row r="39" ht="57" customHeight="1">
      <x:c r="A39" s="14" t="str">
        <x:v>CITY-34</x:v>
      </x:c>
      <x:c r="B39" s="14" t="str">
        <x:v>Port Côtier</x:v>
      </x:c>
      <x:c r="C39" s="17" t="n">
        <x:v>0</x:v>
      </x:c>
      <x:c r="D39" s="14" t="str">
        <x:v>navigation</x:v>
      </x:c>
      <x:c r="E39" s="14" t="str">
        <x:v>jetée, cale et sentier supérieur</x:v>
      </x:c>
      <x:c r="F39" s="14" t="str">
        <x:v>prendre une route maritime distincte du spatioport</x:v>
      </x:c>
      <x:c r="G39" s="14" t="str">
        <x:v>Route extérieure reliée physiquement à la cité</x:v>
      </x:c>
      <x:c r="H39" s="14" t="str">
        <x:v>Dégager un chemin continu entre entrée, point interactif et sortie. L’orientation du mobilier suit sa fonction.</x:v>
      </x:c>
      <x:c r="I39" s="14" t="str">
        <x:v>Un responsable visible et des visiteurs compatibles avec l’horaire. Leur silhouette ne masque pas le point interactif.</x:v>
      </x:c>
      <x:c r="J39" s="14" t="str">
        <x:v>Le joueur retrouve sa dernière sortie et les objets déplacés à la reprise.</x:v>
      </x:c>
      <x:c r="K39" s="14" t="str">
        <x:v>Lieu proposé du projet, architecture détaillée à produire en sprites séparés</x:v>
      </x:c>
      <x:c r="L39" s="14" t="str">
        <x:v>Reconstitution documentée V4 — nouvelle rédaction V5</x:v>
      </x:c>
    </x:row>
    <x:row r="40" ht="57" customHeight="1">
      <x:c r="A40" s="13" t="str">
        <x:v>CITY-35</x:v>
      </x:c>
      <x:c r="B40" s="13" t="str">
        <x:v>Cour des Habitants</x:v>
      </x:c>
      <x:c r="C40" s="16" t="n">
        <x:v>0</x:v>
      </x:c>
      <x:c r="D40" s="13" t="str">
        <x:v>résidence</x:v>
      </x:c>
      <x:c r="E40" s="13" t="str">
        <x:v>seuils, bancs face à face et atelier de quartier</x:v>
      </x:c>
      <x:c r="F40" s="13" t="str">
        <x:v>recevoir une visite sans bloquer un passage public</x:v>
      </x:c>
      <x:c r="G40" s="13" t="str">
        <x:v>Route extérieure reliée physiquement à la cité</x:v>
      </x:c>
      <x:c r="H40" s="13" t="str">
        <x:v>Dégager un chemin continu entre entrée, point interactif et sortie. L’orientation du mobilier suit sa fonction.</x:v>
      </x:c>
      <x:c r="I40" s="13" t="str">
        <x:v>Un responsable visible et des visiteurs compatibles avec l’horaire. Leur silhouette ne masque pas le point interactif.</x:v>
      </x:c>
      <x:c r="J40" s="13" t="str">
        <x:v>Le joueur retrouve sa dernière sortie et les objets déplacés à la reprise.</x:v>
      </x:c>
      <x:c r="K40" s="13" t="str">
        <x:v>Lieu proposé du projet, architecture détaillée à produire en sprites séparés</x:v>
      </x:c>
      <x:c r="L40" s="13" t="str">
        <x:v>Reconstitution documentée V4 — nouvelle rédaction V5</x:v>
      </x:c>
    </x:row>
    <x:row r="41" ht="57" customHeight="1">
      <x:c r="A41" s="14" t="str">
        <x:v>CITY-36</x:v>
      </x:c>
      <x:c r="B41" s="14" t="str">
        <x:v>Porte des Réserves</x:v>
      </x:c>
      <x:c r="C41" s="17" t="n">
        <x:v>0</x:v>
      </x:c>
      <x:c r="D41" s="14" t="str">
        <x:v>chasse</x:v>
      </x:c>
      <x:c r="E41" s="14" t="str">
        <x:v>contrôle, dépôt et observatoire de la faune</x:v>
      </x:c>
      <x:c r="F41" s="14" t="str">
        <x:v>préparer une expédition et vérifier sa sortie de secours</x:v>
      </x:c>
      <x:c r="G41" s="14" t="str">
        <x:v>Route extérieure reliée physiquement à la cité</x:v>
      </x:c>
      <x:c r="H41" s="14" t="str">
        <x:v>Dégager un chemin continu entre entrée, point interactif et sortie. L’orientation du mobilier suit sa fonction.</x:v>
      </x:c>
      <x:c r="I41" s="14" t="str">
        <x:v>Un responsable visible et des visiteurs compatibles avec l’horaire. Leur silhouette ne masque pas le point interactif.</x:v>
      </x:c>
      <x:c r="J41" s="14" t="str">
        <x:v>Le joueur retrouve sa dernière sortie et les objets déplacés à la reprise.</x:v>
      </x:c>
      <x:c r="K41" s="14" t="str">
        <x:v>Lieu proposé du projet, architecture détaillée à produire en sprites séparés</x:v>
      </x:c>
      <x:c r="L41" s="14" t="str">
        <x:v>Reconstitution documentée V4 — nouvelle rédaction V5</x:v>
      </x:c>
    </x:row>
  </x:sheetData>
  <x:pageMargins left="0.7" right="0.7" top="0.75" bottom="0.75" header="0.3" footer="0.3"/>
  <x:tableParts count="1">
    <x:tablePart xmlns:r="http://schemas.openxmlformats.org/officeDocument/2006/relationships" r:id="Rfb999dfadb7b4993"/>
  </x:tableParts>
</x:worksheet>
</file>

<file path=xl/worksheets/sheet4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s>
  <x:sheetData>
    <x:row r="1">
      <x:c r="A1" s="2"/>
      <x:c r="B1" s="2"/>
      <x:c r="C1" s="2"/>
      <x:c r="D1" s="2"/>
      <x:c r="E1" s="2"/>
      <x:c r="F1" s="2"/>
    </x:row>
    <x:row r="2" ht="31" customHeight="1">
      <x:c r="A2" s="3" t="str">
        <x:v>Métiers et PNJ</x:v>
      </x:c>
      <x:c r="B2" s="3"/>
      <x:c r="C2" s="3"/>
      <x:c r="D2" s="3"/>
      <x:c r="E2" s="3"/>
      <x:c r="F2" s="3"/>
    </x:row>
    <x:row r="3">
      <x:c r="A3" s="4"/>
      <x:c r="B3" s="4"/>
      <x:c r="C3" s="4"/>
      <x:c r="D3" s="4"/>
      <x:c r="E3" s="4"/>
      <x:c r="F3" s="4"/>
    </x:row>
    <x:row r="4">
      <x:c r="A4" s="2" t="str">
        <x:v>Mondes · 20 fiches · Lecture intégrale dans « Lire Mondes » ou le lecteur HTML.</x:v>
      </x:c>
      <x:c r="B4" s="2"/>
      <x:c r="C4" s="2"/>
      <x:c r="D4" s="2"/>
      <x:c r="E4" s="2"/>
      <x:c r="F4" s="2"/>
    </x:row>
    <x:row r="5" ht="48" customHeight="1">
      <x:c r="A5" s="25" t="str">
        <x:v>Identifiant</x:v>
      </x:c>
      <x:c r="B5" s="26" t="str">
        <x:v>Titre</x:v>
      </x:c>
      <x:c r="C5" s="26" t="str">
        <x:v>Action</x:v>
      </x:c>
      <x:c r="D5" s="26" t="str">
        <x:v>Accessoires</x:v>
      </x:c>
      <x:c r="E5" s="26" t="str">
        <x:v>Personnalité</x:v>
      </x:c>
      <x:c r="F5" s="26" t="str">
        <x:v>Dialogue entrée</x:v>
      </x:c>
      <x:c r="G5" s="26" t="str">
        <x:v>Variation origine</x:v>
      </x:c>
      <x:c r="H5" s="26" t="str">
        <x:v>Service</x:v>
      </x:c>
      <x:c r="I5" s="26" t="str">
        <x:v>Limite</x:v>
      </x:c>
      <x:c r="J5" s="26" t="str">
        <x:v>Reprise</x:v>
      </x:c>
      <x:c r="K5" s="27" t="str">
        <x:v>Provenance</x:v>
      </x:c>
    </x:row>
    <x:row r="6" ht="72" customHeight="1">
      <x:c r="A6" s="13" t="str">
        <x:v>PNJ-ROLE-01</x:v>
      </x:c>
      <x:c r="B6" s="13" t="str">
        <x:v>Forgeron de lames</x:v>
      </x:c>
      <x:c r="C6" s="13" t="str">
        <x:v>tester une garde puis réparer une attache</x:v>
      </x:c>
      <x:c r="D6" s="13" t="str">
        <x:v>lames et pinces</x:v>
      </x:c>
      <x:c r="E6" s="13" t="str">
        <x:v>fier de l’ajustage, peu sensible au prestige</x:v>
      </x:c>
      <x:c r="F6" s="13" t="str">
        <x:v>Une remarque située sur un objet ou une action récente ouvre l’échange.</x:v>
      </x:c>
      <x:c r="G6" s="13" t="str">
        <x:v>O1 recherche la reconnaissance, O2 et O4 confrontent un héritage, O3 évoque une perte, O5 peut parler de Mara, O6 revient à la cohorte.</x:v>
      </x:c>
      <x:c r="H6" s="13" t="str">
        <x:v>Interaction courte d’apprentissage, puis prestation ou mission débloquée par confiance.</x:v>
      </x:c>
      <x:c r="I6" s="13" t="str">
        <x:v>Chaque personne possède sa propre scène et ses horaires. Le métier ne rend pas toutes ses variantes identiques.</x:v>
      </x:c>
      <x:c r="J6" s="13" t="str">
        <x:v>La prestation engagée et les objets confiés restent associés à cette personne.</x:v>
      </x:c>
      <x:c r="K6" s="13" t="str">
        <x:v>Reconstitution documentée V4 — nouvelle rédaction V5</x:v>
      </x:c>
    </x:row>
    <x:row r="7" ht="72" customHeight="1">
      <x:c r="A7" s="14" t="str">
        <x:v>PNJ-ROLE-02</x:v>
      </x:c>
      <x:c r="B7" s="14" t="str">
        <x:v>Façonneuse de masques</x:v>
      </x:c>
      <x:c r="C7" s="14" t="str">
        <x:v>comparer deux champs de vision sur mannequin</x:v>
      </x:c>
      <x:c r="D7" s="14" t="str">
        <x:v>masques et lentilles</x:v>
      </x:c>
      <x:c r="E7" s="14" t="str">
        <x:v>observe longuement avant de conseiller</x:v>
      </x:c>
      <x:c r="F7" s="14" t="str">
        <x:v>Une remarque située sur un objet ou une action récente ouvre l’échange.</x:v>
      </x:c>
      <x:c r="G7" s="14" t="str">
        <x:v>O1 recherche la reconnaissance, O2 et O4 confrontent un héritage, O3 évoque une perte, O5 peut parler de Mara, O6 revient à la cohorte.</x:v>
      </x:c>
      <x:c r="H7" s="14" t="str">
        <x:v>Interaction courte d’apprentissage, puis prestation ou mission débloquée par confiance.</x:v>
      </x:c>
      <x:c r="I7" s="14" t="str">
        <x:v>Chaque personne possède sa propre scène et ses horaires. Le métier ne rend pas toutes ses variantes identiques.</x:v>
      </x:c>
      <x:c r="J7" s="14" t="str">
        <x:v>La prestation engagée et les objets confiés restent associés à cette personne.</x:v>
      </x:c>
      <x:c r="K7" s="14" t="str">
        <x:v>Reconstitution documentée V4 — nouvelle rédaction V5</x:v>
      </x:c>
    </x:row>
    <x:row r="8" ht="72" customHeight="1">
      <x:c r="A8" s="13" t="str">
        <x:v>PNJ-ROLE-03</x:v>
      </x:c>
      <x:c r="B8" s="13" t="str">
        <x:v>Archiviste des lignées</x:v>
      </x:c>
      <x:c r="C8" s="13" t="str">
        <x:v>rapprocher plaque et empreinte</x:v>
      </x:c>
      <x:c r="D8" s="13" t="str">
        <x:v>plaques et lampes</x:v>
      </x:c>
      <x:c r="E8" s="13" t="str">
        <x:v>corrige les récits avec précision</x:v>
      </x:c>
      <x:c r="F8" s="13" t="str">
        <x:v>Une remarque située sur un objet ou une action récente ouvre l’échange.</x:v>
      </x:c>
      <x:c r="G8" s="13" t="str">
        <x:v>O1 recherche la reconnaissance, O2 et O4 confrontent un héritage, O3 évoque une perte, O5 peut parler de Mara, O6 revient à la cohorte.</x:v>
      </x:c>
      <x:c r="H8" s="13" t="str">
        <x:v>Interaction courte d’apprentissage, puis prestation ou mission débloquée par confiance.</x:v>
      </x:c>
      <x:c r="I8" s="13" t="str">
        <x:v>Chaque personne possède sa propre scène et ses horaires. Le métier ne rend pas toutes ses variantes identiques.</x:v>
      </x:c>
      <x:c r="J8" s="13" t="str">
        <x:v>La prestation engagée et les objets confiés restent associés à cette personne.</x:v>
      </x:c>
      <x:c r="K8" s="13" t="str">
        <x:v>Reconstitution documentée V4 — nouvelle rédaction V5</x:v>
      </x:c>
    </x:row>
    <x:row r="9" ht="72" customHeight="1">
      <x:c r="A9" s="14" t="str">
        <x:v>PNJ-ROLE-04</x:v>
      </x:c>
      <x:c r="B9" s="14" t="str">
        <x:v>Passeur des marais</x:v>
      </x:c>
      <x:c r="C9" s="14" t="str">
        <x:v>orienter trois balises du chenal</x:v>
      </x:c>
      <x:c r="D9" s="14" t="str">
        <x:v>perche et lanternes</x:v>
      </x:c>
      <x:c r="E9" s="14" t="str">
        <x:v>parle par gestes courts</x:v>
      </x:c>
      <x:c r="F9" s="14" t="str">
        <x:v>Une remarque située sur un objet ou une action récente ouvre l’échange.</x:v>
      </x:c>
      <x:c r="G9" s="14" t="str">
        <x:v>O1 recherche la reconnaissance, O2 et O4 confrontent un héritage, O3 évoque une perte, O5 peut parler de Mara, O6 revient à la cohorte.</x:v>
      </x:c>
      <x:c r="H9" s="14" t="str">
        <x:v>Interaction courte d’apprentissage, puis prestation ou mission débloquée par confiance.</x:v>
      </x:c>
      <x:c r="I9" s="14" t="str">
        <x:v>Chaque personne possède sa propre scène et ses horaires. Le métier ne rend pas toutes ses variantes identiques.</x:v>
      </x:c>
      <x:c r="J9" s="14" t="str">
        <x:v>La prestation engagée et les objets confiés restent associés à cette personne.</x:v>
      </x:c>
      <x:c r="K9" s="14" t="str">
        <x:v>Reconstitution documentée V4 — nouvelle rédaction V5</x:v>
      </x:c>
    </x:row>
    <x:row r="10" ht="72" customHeight="1">
      <x:c r="A10" s="13" t="str">
        <x:v>PNJ-ROLE-05</x:v>
      </x:c>
      <x:c r="B10" s="13" t="str">
        <x:v>Charpentière des pilotis</x:v>
      </x:c>
      <x:c r="C10" s="13" t="str">
        <x:v>déplacer un renfort puis vérifier le passage</x:v>
      </x:c>
      <x:c r="D10" s="13" t="str">
        <x:v>entretoises et marques</x:v>
      </x:c>
      <x:c r="E10" s="13" t="str">
        <x:v>privilégie les routes que chacun utilise</x:v>
      </x:c>
      <x:c r="F10" s="13" t="str">
        <x:v>Une remarque située sur un objet ou une action récente ouvre l’échange.</x:v>
      </x:c>
      <x:c r="G10" s="13" t="str">
        <x:v>O1 recherche la reconnaissance, O2 et O4 confrontent un héritage, O3 évoque une perte, O5 peut parler de Mara, O6 revient à la cohorte.</x:v>
      </x:c>
      <x:c r="H10" s="13" t="str">
        <x:v>Interaction courte d’apprentissage, puis prestation ou mission débloquée par confiance.</x:v>
      </x:c>
      <x:c r="I10" s="13" t="str">
        <x:v>Chaque personne possède sa propre scène et ses horaires. Le métier ne rend pas toutes ses variantes identiques.</x:v>
      </x:c>
      <x:c r="J10" s="13" t="str">
        <x:v>La prestation engagée et les objets confiés restent associés à cette personne.</x:v>
      </x:c>
      <x:c r="K10" s="13" t="str">
        <x:v>Reconstitution documentée V4 — nouvelle rédaction V5</x:v>
      </x:c>
    </x:row>
    <x:row r="11" ht="72" customHeight="1">
      <x:c r="A11" s="14" t="str">
        <x:v>PNJ-ROLE-06</x:v>
      </x:c>
      <x:c r="B11" s="14" t="str">
        <x:v>Maître de cohorte</x:v>
      </x:c>
      <x:c r="C11" s="14" t="str">
        <x:v>faire rejouer une erreur sur parcours protégé</x:v>
      </x:c>
      <x:c r="D11" s="14" t="str">
        <x:v>cibles et témoins</x:v>
      </x:c>
      <x:c r="E11" s="14" t="str">
        <x:v>exigeant sur l’observation</x:v>
      </x:c>
      <x:c r="F11" s="14" t="str">
        <x:v>Une remarque située sur un objet ou une action récente ouvre l’échange.</x:v>
      </x:c>
      <x:c r="G11" s="14" t="str">
        <x:v>O1 recherche la reconnaissance, O2 et O4 confrontent un héritage, O3 évoque une perte, O5 peut parler de Mara, O6 revient à la cohorte.</x:v>
      </x:c>
      <x:c r="H11" s="14" t="str">
        <x:v>Interaction courte d’apprentissage, puis prestation ou mission débloquée par confiance.</x:v>
      </x:c>
      <x:c r="I11" s="14" t="str">
        <x:v>Chaque personne possède sa propre scène et ses horaires. Le métier ne rend pas toutes ses variantes identiques.</x:v>
      </x:c>
      <x:c r="J11" s="14" t="str">
        <x:v>La prestation engagée et les objets confiés restent associés à cette personne.</x:v>
      </x:c>
      <x:c r="K11" s="14" t="str">
        <x:v>Reconstitution documentée V4 — nouvelle rédaction V5</x:v>
      </x:c>
    </x:row>
    <x:row r="12" ht="72" customHeight="1">
      <x:c r="A12" s="13" t="str">
        <x:v>PNJ-ROLE-07</x:v>
      </x:c>
      <x:c r="B12" s="13" t="str">
        <x:v>Soigneuse de retour</x:v>
      </x:c>
      <x:c r="C12" s="13" t="str">
        <x:v>installer un berceau de soin fictif</x:v>
      </x:c>
      <x:c r="D12" s="13" t="str">
        <x:v>outils stylisés et supports</x:v>
      </x:c>
      <x:c r="E12" s="13" t="str">
        <x:v>se souvient des habitudes du joueur</x:v>
      </x:c>
      <x:c r="F12" s="13" t="str">
        <x:v>Une remarque située sur un objet ou une action récente ouvre l’échange.</x:v>
      </x:c>
      <x:c r="G12" s="13" t="str">
        <x:v>O1 recherche la reconnaissance, O2 et O4 confrontent un héritage, O3 évoque une perte, O5 peut parler de Mara, O6 revient à la cohorte.</x:v>
      </x:c>
      <x:c r="H12" s="13" t="str">
        <x:v>Interaction courte d’apprentissage, puis prestation ou mission débloquée par confiance.</x:v>
      </x:c>
      <x:c r="I12" s="13" t="str">
        <x:v>Chaque personne possède sa propre scène et ses horaires. Le métier ne rend pas toutes ses variantes identiques.</x:v>
      </x:c>
      <x:c r="J12" s="13" t="str">
        <x:v>La prestation engagée et les objets confiés restent associés à cette personne.</x:v>
      </x:c>
      <x:c r="K12" s="13" t="str">
        <x:v>Reconstitution documentée V4 — nouvelle rédaction V5</x:v>
      </x:c>
    </x:row>
    <x:row r="13" ht="72" customHeight="1">
      <x:c r="A13" s="14" t="str">
        <x:v>PNJ-ROLE-08</x:v>
      </x:c>
      <x:c r="B13" s="14" t="str">
        <x:v>Gardien de citerne</x:v>
      </x:c>
      <x:c r="C13" s="14" t="str">
        <x:v>repérer une perte entre deux niveaux</x:v>
      </x:c>
      <x:c r="D13" s="14" t="str">
        <x:v>jauges et clés</x:v>
      </x:c>
      <x:c r="E13" s="14" t="str">
        <x:v>supporte mal les départs mal préparés</x:v>
      </x:c>
      <x:c r="F13" s="14" t="str">
        <x:v>Une remarque située sur un objet ou une action récente ouvre l’échange.</x:v>
      </x:c>
      <x:c r="G13" s="14" t="str">
        <x:v>O1 recherche la reconnaissance, O2 et O4 confrontent un héritage, O3 évoque une perte, O5 peut parler de Mara, O6 revient à la cohorte.</x:v>
      </x:c>
      <x:c r="H13" s="14" t="str">
        <x:v>Interaction courte d’apprentissage, puis prestation ou mission débloquée par confiance.</x:v>
      </x:c>
      <x:c r="I13" s="14" t="str">
        <x:v>Chaque personne possède sa propre scène et ses horaires. Le métier ne rend pas toutes ses variantes identiques.</x:v>
      </x:c>
      <x:c r="J13" s="14" t="str">
        <x:v>La prestation engagée et les objets confiés restent associés à cette personne.</x:v>
      </x:c>
      <x:c r="K13" s="14" t="str">
        <x:v>Reconstitution documentée V4 — nouvelle rédaction V5</x:v>
      </x:c>
    </x:row>
    <x:row r="14" ht="72" customHeight="1">
      <x:c r="A14" s="13" t="str">
        <x:v>PNJ-ROLE-09</x:v>
      </x:c>
      <x:c r="B14" s="13" t="str">
        <x:v>Dresseuse de montures</x:v>
      </x:c>
      <x:c r="C14" s="13" t="str">
        <x:v>traverser un exercice au rythme de l’animal</x:v>
      </x:c>
      <x:c r="D14" s="13" t="str">
        <x:v>harnais et plots</x:v>
      </x:c>
      <x:c r="E14" s="13" t="str">
        <x:v>écoute les signaux de fatigue</x:v>
      </x:c>
      <x:c r="F14" s="13" t="str">
        <x:v>Une remarque située sur un objet ou une action récente ouvre l’échange.</x:v>
      </x:c>
      <x:c r="G14" s="13" t="str">
        <x:v>O1 recherche la reconnaissance, O2 et O4 confrontent un héritage, O3 évoque une perte, O5 peut parler de Mara, O6 revient à la cohorte.</x:v>
      </x:c>
      <x:c r="H14" s="13" t="str">
        <x:v>Interaction courte d’apprentissage, puis prestation ou mission débloquée par confiance.</x:v>
      </x:c>
      <x:c r="I14" s="13" t="str">
        <x:v>Chaque personne possède sa propre scène et ses horaires. Le métier ne rend pas toutes ses variantes identiques.</x:v>
      </x:c>
      <x:c r="J14" s="13" t="str">
        <x:v>La prestation engagée et les objets confiés restent associés à cette personne.</x:v>
      </x:c>
      <x:c r="K14" s="13" t="str">
        <x:v>Reconstitution documentée V4 — nouvelle rédaction V5</x:v>
      </x:c>
    </x:row>
    <x:row r="15" ht="72" customHeight="1">
      <x:c r="A15" s="14" t="str">
        <x:v>PNJ-ROLE-10</x:v>
      </x:c>
      <x:c r="B15" s="14" t="str">
        <x:v>Meneur de pisteurs</x:v>
      </x:c>
      <x:c r="C15" s="14" t="str">
        <x:v>rappeler un compagnon avant une bifurcation</x:v>
      </x:c>
      <x:c r="D15" s="14" t="str">
        <x:v>sifflet fictif et traces</x:v>
      </x:c>
      <x:c r="E15" s="14" t="str">
        <x:v>préfère une piste comprise à une course rapide</x:v>
      </x:c>
      <x:c r="F15" s="14" t="str">
        <x:v>Une remarque située sur un objet ou une action récente ouvre l’échange.</x:v>
      </x:c>
      <x:c r="G15" s="14" t="str">
        <x:v>O1 recherche la reconnaissance, O2 et O4 confrontent un héritage, O3 évoque une perte, O5 peut parler de Mara, O6 revient à la cohorte.</x:v>
      </x:c>
      <x:c r="H15" s="14" t="str">
        <x:v>Interaction courte d’apprentissage, puis prestation ou mission débloquée par confiance.</x:v>
      </x:c>
      <x:c r="I15" s="14" t="str">
        <x:v>Chaque personne possède sa propre scène et ses horaires. Le métier ne rend pas toutes ses variantes identiques.</x:v>
      </x:c>
      <x:c r="J15" s="14" t="str">
        <x:v>La prestation engagée et les objets confiés restent associés à cette personne.</x:v>
      </x:c>
      <x:c r="K15" s="14" t="str">
        <x:v>Reconstitution documentée V4 — nouvelle rédaction V5</x:v>
      </x:c>
    </x:row>
    <x:row r="16" ht="72" customHeight="1">
      <x:c r="A16" s="13" t="str">
        <x:v>PNJ-ROLE-11</x:v>
      </x:c>
      <x:c r="B16" s="13" t="str">
        <x:v>Pilote d’escale</x:v>
      </x:c>
      <x:c r="C16" s="13" t="str">
        <x:v>aligner un appareil sur un quai latéral</x:v>
      </x:c>
      <x:c r="D16" s="13" t="str">
        <x:v>manche et balises</x:v>
      </x:c>
      <x:c r="E16" s="13" t="str">
        <x:v>calme pendant les approches difficiles</x:v>
      </x:c>
      <x:c r="F16" s="13" t="str">
        <x:v>Une remarque située sur un objet ou une action récente ouvre l’échange.</x:v>
      </x:c>
      <x:c r="G16" s="13" t="str">
        <x:v>O1 recherche la reconnaissance, O2 et O4 confrontent un héritage, O3 évoque une perte, O5 peut parler de Mara, O6 revient à la cohorte.</x:v>
      </x:c>
      <x:c r="H16" s="13" t="str">
        <x:v>Interaction courte d’apprentissage, puis prestation ou mission débloquée par confiance.</x:v>
      </x:c>
      <x:c r="I16" s="13" t="str">
        <x:v>Chaque personne possède sa propre scène et ses horaires. Le métier ne rend pas toutes ses variantes identiques.</x:v>
      </x:c>
      <x:c r="J16" s="13" t="str">
        <x:v>La prestation engagée et les objets confiés restent associés à cette personne.</x:v>
      </x:c>
      <x:c r="K16" s="13" t="str">
        <x:v>Reconstitution documentée V4 — nouvelle rédaction V5</x:v>
      </x:c>
    </x:row>
    <x:row r="17" ht="72" customHeight="1">
      <x:c r="A17" s="14" t="str">
        <x:v>PNJ-ROLE-12</x:v>
      </x:c>
      <x:c r="B17" s="14" t="str">
        <x:v>Cartographe</x:v>
      </x:c>
      <x:c r="C17" s="14" t="str">
        <x:v>relever deux repères depuis un point haut</x:v>
      </x:c>
      <x:c r="D17" s="14" t="str">
        <x:v>tablette et bornes</x:v>
      </x:c>
      <x:c r="E17" s="14" t="str">
        <x:v>garde les inconnues visibles</x:v>
      </x:c>
      <x:c r="F17" s="14" t="str">
        <x:v>Une remarque située sur un objet ou une action récente ouvre l’échange.</x:v>
      </x:c>
      <x:c r="G17" s="14" t="str">
        <x:v>O1 recherche la reconnaissance, O2 et O4 confrontent un héritage, O3 évoque une perte, O5 peut parler de Mara, O6 revient à la cohorte.</x:v>
      </x:c>
      <x:c r="H17" s="14" t="str">
        <x:v>Interaction courte d’apprentissage, puis prestation ou mission débloquée par confiance.</x:v>
      </x:c>
      <x:c r="I17" s="14" t="str">
        <x:v>Chaque personne possède sa propre scène et ses horaires. Le métier ne rend pas toutes ses variantes identiques.</x:v>
      </x:c>
      <x:c r="J17" s="14" t="str">
        <x:v>La prestation engagée et les objets confiés restent associés à cette personne.</x:v>
      </x:c>
      <x:c r="K17" s="14" t="str">
        <x:v>Reconstitution documentée V4 — nouvelle rédaction V5</x:v>
      </x:c>
    </x:row>
    <x:row r="18" ht="72" customHeight="1">
      <x:c r="A18" s="13" t="str">
        <x:v>PNJ-ROLE-13</x:v>
      </x:c>
      <x:c r="B18" s="13" t="str">
        <x:v>Chanteur des retours</x:v>
      </x:c>
      <x:c r="C18" s="13" t="str">
        <x:v>reconnaître un motif lié à un équipage</x:v>
      </x:c>
      <x:c r="D18" s="13" t="str">
        <x:v>percussions et objets sonores</x:v>
      </x:c>
      <x:c r="E18" s="13" t="str">
        <x:v>sait qui n’est pas revenu</x:v>
      </x:c>
      <x:c r="F18" s="13" t="str">
        <x:v>Une remarque située sur un objet ou une action récente ouvre l’échange.</x:v>
      </x:c>
      <x:c r="G18" s="13" t="str">
        <x:v>O1 recherche la reconnaissance, O2 et O4 confrontent un héritage, O3 évoque une perte, O5 peut parler de Mara, O6 revient à la cohorte.</x:v>
      </x:c>
      <x:c r="H18" s="13" t="str">
        <x:v>Interaction courte d’apprentissage, puis prestation ou mission débloquée par confiance.</x:v>
      </x:c>
      <x:c r="I18" s="13" t="str">
        <x:v>Chaque personne possède sa propre scène et ses horaires. Le métier ne rend pas toutes ses variantes identiques.</x:v>
      </x:c>
      <x:c r="J18" s="13" t="str">
        <x:v>La prestation engagée et les objets confiés restent associés à cette personne.</x:v>
      </x:c>
      <x:c r="K18" s="13" t="str">
        <x:v>Reconstitution documentée V4 — nouvelle rédaction V5</x:v>
      </x:c>
    </x:row>
    <x:row r="19" ht="72" customHeight="1">
      <x:c r="A19" s="14" t="str">
        <x:v>PNJ-ROLE-14</x:v>
      </x:c>
      <x:c r="B19" s="14" t="str">
        <x:v>Restauratrice de trophées</x:v>
      </x:c>
      <x:c r="C19" s="14" t="str">
        <x:v>orienter une pièce sous lumière rasante</x:v>
      </x:c>
      <x:c r="D19" s="14" t="str">
        <x:v>berceau et lentille</x:v>
      </x:c>
      <x:c r="E19" s="14" t="str">
        <x:v>refuse de gommer une cicatrice significative</x:v>
      </x:c>
      <x:c r="F19" s="14" t="str">
        <x:v>Une remarque située sur un objet ou une action récente ouvre l’échange.</x:v>
      </x:c>
      <x:c r="G19" s="14" t="str">
        <x:v>O1 recherche la reconnaissance, O2 et O4 confrontent un héritage, O3 évoque une perte, O5 peut parler de Mara, O6 revient à la cohorte.</x:v>
      </x:c>
      <x:c r="H19" s="14" t="str">
        <x:v>Interaction courte d’apprentissage, puis prestation ou mission débloquée par confiance.</x:v>
      </x:c>
      <x:c r="I19" s="14" t="str">
        <x:v>Chaque personne possède sa propre scène et ses horaires. Le métier ne rend pas toutes ses variantes identiques.</x:v>
      </x:c>
      <x:c r="J19" s="14" t="str">
        <x:v>La prestation engagée et les objets confiés restent associés à cette personne.</x:v>
      </x:c>
      <x:c r="K19" s="14" t="str">
        <x:v>Reconstitution documentée V4 — nouvelle rédaction V5</x:v>
      </x:c>
    </x:row>
    <x:row r="20" ht="72" customHeight="1">
      <x:c r="A20" s="13" t="str">
        <x:v>PNJ-ROLE-15</x:v>
      </x:c>
      <x:c r="B20" s="13" t="str">
        <x:v>Émissaire de clan</x:v>
      </x:c>
      <x:c r="C20" s="13" t="str">
        <x:v>observer une salutation locale</x:v>
      </x:c>
      <x:c r="D20" s="13" t="str">
        <x:v>insigne et objet confié</x:v>
      </x:c>
      <x:c r="E20" s="13" t="str">
        <x:v>adapte son discours au lieu</x:v>
      </x:c>
      <x:c r="F20" s="13" t="str">
        <x:v>Une remarque située sur un objet ou une action récente ouvre l’échange.</x:v>
      </x:c>
      <x:c r="G20" s="13" t="str">
        <x:v>O1 recherche la reconnaissance, O2 et O4 confrontent un héritage, O3 évoque une perte, O5 peut parler de Mara, O6 revient à la cohorte.</x:v>
      </x:c>
      <x:c r="H20" s="13" t="str">
        <x:v>Interaction courte d’apprentissage, puis prestation ou mission débloquée par confiance.</x:v>
      </x:c>
      <x:c r="I20" s="13" t="str">
        <x:v>Chaque personne possède sa propre scène et ses horaires. Le métier ne rend pas toutes ses variantes identiques.</x:v>
      </x:c>
      <x:c r="J20" s="13" t="str">
        <x:v>La prestation engagée et les objets confiés restent associés à cette personne.</x:v>
      </x:c>
      <x:c r="K20" s="13" t="str">
        <x:v>Reconstitution documentée V4 — nouvelle rédaction V5</x:v>
      </x:c>
    </x:row>
    <x:row r="21" ht="72" customHeight="1">
      <x:c r="A21" s="14" t="str">
        <x:v>PNJ-ROLE-16</x:v>
      </x:c>
      <x:c r="B21" s="14" t="str">
        <x:v>Enforcer</x:v>
      </x:c>
      <x:c r="C21" s="14" t="str">
        <x:v>reconstituer une scène avant confrontation</x:v>
      </x:c>
      <x:c r="D21" s="14" t="str">
        <x:v>marques et registre de mission</x:v>
      </x:c>
      <x:c r="E21" s="14" t="str">
        <x:v>distingue preuve et réputation</x:v>
      </x:c>
      <x:c r="F21" s="14" t="str">
        <x:v>Une remarque située sur un objet ou une action récente ouvre l’échange.</x:v>
      </x:c>
      <x:c r="G21" s="14" t="str">
        <x:v>O1 recherche la reconnaissance, O2 et O4 confrontent un héritage, O3 évoque une perte, O5 peut parler de Mara, O6 revient à la cohorte.</x:v>
      </x:c>
      <x:c r="H21" s="14" t="str">
        <x:v>Interaction courte d’apprentissage, puis prestation ou mission débloquée par confiance.</x:v>
      </x:c>
      <x:c r="I21" s="14" t="str">
        <x:v>Chaque personne possède sa propre scène et ses horaires. Le métier ne rend pas toutes ses variantes identiques.</x:v>
      </x:c>
      <x:c r="J21" s="14" t="str">
        <x:v>La prestation engagée et les objets confiés restent associés à cette personne.</x:v>
      </x:c>
      <x:c r="K21" s="14" t="str">
        <x:v>Reconstitution documentée V4 — nouvelle rédaction V5</x:v>
      </x:c>
    </x:row>
    <x:row r="22" ht="72" customHeight="1">
      <x:c r="A22" s="13" t="str">
        <x:v>PNJ-ROLE-17</x:v>
      </x:c>
      <x:c r="B22" s="13" t="str">
        <x:v>Arbitre de duel</x:v>
      </x:c>
      <x:c r="C22" s="13" t="str">
        <x:v>placer les bornes du combat</x:v>
      </x:c>
      <x:c r="D22" s="13" t="str">
        <x:v>balises et signal</x:v>
      </x:c>
      <x:c r="E22" s="13" t="str">
        <x:v>interrompt une limite franchie</x:v>
      </x:c>
      <x:c r="F22" s="13" t="str">
        <x:v>Une remarque située sur un objet ou une action récente ouvre l’échange.</x:v>
      </x:c>
      <x:c r="G22" s="13" t="str">
        <x:v>O1 recherche la reconnaissance, O2 et O4 confrontent un héritage, O3 évoque une perte, O5 peut parler de Mara, O6 revient à la cohorte.</x:v>
      </x:c>
      <x:c r="H22" s="13" t="str">
        <x:v>Interaction courte d’apprentissage, puis prestation ou mission débloquée par confiance.</x:v>
      </x:c>
      <x:c r="I22" s="13" t="str">
        <x:v>Chaque personne possède sa propre scène et ses horaires. Le métier ne rend pas toutes ses variantes identiques.</x:v>
      </x:c>
      <x:c r="J22" s="13" t="str">
        <x:v>La prestation engagée et les objets confiés restent associés à cette personne.</x:v>
      </x:c>
      <x:c r="K22" s="13" t="str">
        <x:v>Reconstitution documentée V4 — nouvelle rédaction V5</x:v>
      </x:c>
    </x:row>
    <x:row r="23" ht="72" customHeight="1">
      <x:c r="A23" s="14" t="str">
        <x:v>PNJ-ROLE-18</x:v>
      </x:c>
      <x:c r="B23" s="14" t="str">
        <x:v>Guide de réserve</x:v>
      </x:c>
      <x:c r="C23" s="14" t="str">
        <x:v>lire des traces et préparer un repli</x:v>
      </x:c>
      <x:c r="D23" s="14" t="str">
        <x:v>carte et leurres de jeu</x:v>
      </x:c>
      <x:c r="E23" s="14" t="str">
        <x:v>connaît les cycles de chaque secteur</x:v>
      </x:c>
      <x:c r="F23" s="14" t="str">
        <x:v>Une remarque située sur un objet ou une action récente ouvre l’échange.</x:v>
      </x:c>
      <x:c r="G23" s="14" t="str">
        <x:v>O1 recherche la reconnaissance, O2 et O4 confrontent un héritage, O3 évoque une perte, O5 peut parler de Mara, O6 revient à la cohorte.</x:v>
      </x:c>
      <x:c r="H23" s="14" t="str">
        <x:v>Interaction courte d’apprentissage, puis prestation ou mission débloquée par confiance.</x:v>
      </x:c>
      <x:c r="I23" s="14" t="str">
        <x:v>Chaque personne possède sa propre scène et ses horaires. Le métier ne rend pas toutes ses variantes identiques.</x:v>
      </x:c>
      <x:c r="J23" s="14" t="str">
        <x:v>La prestation engagée et les objets confiés restent associés à cette personne.</x:v>
      </x:c>
      <x:c r="K23" s="14" t="str">
        <x:v>Reconstitution documentée V4 — nouvelle rédaction V5</x:v>
      </x:c>
    </x:row>
    <x:row r="24" ht="72" customHeight="1">
      <x:c r="A24" s="13" t="str">
        <x:v>PNJ-ROLE-19</x:v>
      </x:c>
      <x:c r="B24" s="13" t="str">
        <x:v>Intendante de navire</x:v>
      </x:c>
      <x:c r="C24" s="13" t="str">
        <x:v>répartir des contenants entre racks</x:v>
      </x:c>
      <x:c r="D24" s="13" t="str">
        <x:v>étiquettes et berceaux</x:v>
      </x:c>
      <x:c r="E24" s="13" t="str">
        <x:v>repère les charges incompatibles</x:v>
      </x:c>
      <x:c r="F24" s="13" t="str">
        <x:v>Une remarque située sur un objet ou une action récente ouvre l’échange.</x:v>
      </x:c>
      <x:c r="G24" s="13" t="str">
        <x:v>O1 recherche la reconnaissance, O2 et O4 confrontent un héritage, O3 évoque une perte, O5 peut parler de Mara, O6 revient à la cohorte.</x:v>
      </x:c>
      <x:c r="H24" s="13" t="str">
        <x:v>Interaction courte d’apprentissage, puis prestation ou mission débloquée par confiance.</x:v>
      </x:c>
      <x:c r="I24" s="13" t="str">
        <x:v>Chaque personne possède sa propre scène et ses horaires. Le métier ne rend pas toutes ses variantes identiques.</x:v>
      </x:c>
      <x:c r="J24" s="13" t="str">
        <x:v>La prestation engagée et les objets confiés restent associés à cette personne.</x:v>
      </x:c>
      <x:c r="K24" s="13" t="str">
        <x:v>Reconstitution documentée V4 — nouvelle rédaction V5</x:v>
      </x:c>
    </x:row>
    <x:row r="25" ht="72" customHeight="1">
      <x:c r="A25" s="14" t="str">
        <x:v>PNJ-ROLE-20</x:v>
      </x:c>
      <x:c r="B25" s="14" t="str">
        <x:v>Gardien du mausolée</x:v>
      </x:c>
      <x:c r="C25" s="14" t="str">
        <x:v>poser puis retirer un masque de chronique</x:v>
      </x:c>
      <x:c r="D25" s="14" t="str">
        <x:v>piédestaux et volets</x:v>
      </x:c>
      <x:c r="E25" s="14" t="str">
        <x:v>laisse le joueur choisir sa mémoire</x:v>
      </x:c>
      <x:c r="F25" s="14" t="str">
        <x:v>Une remarque située sur un objet ou une action récente ouvre l’échange.</x:v>
      </x:c>
      <x:c r="G25" s="14" t="str">
        <x:v>O1 recherche la reconnaissance, O2 et O4 confrontent un héritage, O3 évoque une perte, O5 peut parler de Mara, O6 revient à la cohorte.</x:v>
      </x:c>
      <x:c r="H25" s="14" t="str">
        <x:v>Interaction courte d’apprentissage, puis prestation ou mission débloquée par confiance.</x:v>
      </x:c>
      <x:c r="I25" s="14" t="str">
        <x:v>Chaque personne possède sa propre scène et ses horaires. Le métier ne rend pas toutes ses variantes identiques.</x:v>
      </x:c>
      <x:c r="J25" s="14" t="str">
        <x:v>La prestation engagée et les objets confiés restent associés à cette personne.</x:v>
      </x:c>
      <x:c r="K25" s="14" t="str">
        <x:v>Reconstitution documentée V4 — nouvelle rédaction V5</x:v>
      </x:c>
    </x:row>
  </x:sheetData>
  <x:pageMargins left="0.7" right="0.7" top="0.75" bottom="0.75" header="0.3" footer="0.3"/>
  <x:tableParts count="1">
    <x:tablePart xmlns:r="http://schemas.openxmlformats.org/officeDocument/2006/relationships" r:id="R285aea3711844a2b"/>
  </x:tableParts>
</x:worksheet>
</file>

<file path=xl/worksheets/sheet4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 min="11" max="11" width="45" hidden="0" customWidth="1"/>
  </x:cols>
  <x:sheetData>
    <x:row r="1">
      <x:c r="A1" s="2"/>
      <x:c r="B1" s="2"/>
      <x:c r="C1" s="2"/>
      <x:c r="D1" s="2"/>
      <x:c r="E1" s="2"/>
      <x:c r="F1" s="2"/>
    </x:row>
    <x:row r="2" ht="31" customHeight="1">
      <x:c r="A2" s="3" t="str">
        <x:v>Vie et culture</x:v>
      </x:c>
      <x:c r="B2" s="3"/>
      <x:c r="C2" s="3"/>
      <x:c r="D2" s="3"/>
      <x:c r="E2" s="3"/>
      <x:c r="F2" s="3"/>
    </x:row>
    <x:row r="3">
      <x:c r="A3" s="4"/>
      <x:c r="B3" s="4"/>
      <x:c r="C3" s="4"/>
      <x:c r="D3" s="4"/>
      <x:c r="E3" s="4"/>
      <x:c r="F3" s="4"/>
    </x:row>
    <x:row r="4">
      <x:c r="A4" s="2" t="str">
        <x:v>Mondes · 48 fiches · Lecture intégrale dans « Lire Mondes » ou le lecteur HTML.</x:v>
      </x:c>
      <x:c r="B4" s="2"/>
      <x:c r="C4" s="2"/>
      <x:c r="D4" s="2"/>
      <x:c r="E4" s="2"/>
      <x:c r="F4" s="2"/>
    </x:row>
    <x:row r="5" ht="48" customHeight="1">
      <x:c r="A5" s="25" t="str">
        <x:v>Identifiant</x:v>
      </x:c>
      <x:c r="B5" s="26" t="str">
        <x:v>Titre</x:v>
      </x:c>
      <x:c r="C5" s="26" t="str">
        <x:v>Clan</x:v>
      </x:c>
      <x:c r="D5" s="26" t="str">
        <x:v>Situation</x:v>
      </x:c>
      <x:c r="E5" s="26" t="str">
        <x:v>Geste</x:v>
      </x:c>
      <x:c r="F5" s="26" t="str">
        <x:v>Détail visible</x:v>
      </x:c>
      <x:c r="G5" s="26" t="str">
        <x:v>Dialogue</x:v>
      </x:c>
      <x:c r="H5" s="26" t="str">
        <x:v>Choix</x:v>
      </x:c>
      <x:c r="I5" s="26" t="str">
        <x:v>Conséquence</x:v>
      </x:c>
      <x:c r="J5" s="26" t="str">
        <x:v>Statut dans le lore</x:v>
      </x:c>
      <x:c r="K5" s="27" t="str">
        <x:v>Provenance</x:v>
      </x:c>
    </x:row>
    <x:row r="6" ht="72" customHeight="1">
      <x:c r="A6" s="13" t="str">
        <x:v>CULT-01</x:v>
      </x:c>
      <x:c r="B6" s="13" t="str">
        <x:v>Salutation — un visiteur pressé</x:v>
      </x:c>
      <x:c r="C6" s="13" t="str">
        <x:v>CL1</x:v>
      </x:c>
      <x:c r="D6" s="13" t="str">
        <x:v>un visiteur pressé</x:v>
      </x:c>
      <x:c r="E6" s="13" t="str">
        <x:v>observer la posture puis répondre par un signe</x:v>
      </x:c>
      <x:c r="F6" s="13" t="str">
        <x:v>l’inclinaison du masque</x:v>
      </x:c>
      <x:c r="G6" s="13" t="str">
        <x:v>Le personnage parle de un visiteur pressé et de ce que le joueur a réellement fait. Une réponse prudente peut conserver une incertitude au lieu de prétendre tout connaître.</x:v>
      </x:c>
      <x:c r="H6" s="13" t="str">
        <x:v>Participer, observer ou reprendre plus tard. La scène peut changer la relation locale mais ne force pas une croyance universelle.</x:v>
      </x:c>
      <x:c r="I6" s="13" t="str">
        <x:v>Un objet déplacé, une invitation ou une phrase de rappel rend la conséquence visible lors d’une visite ultérieure.</x:v>
      </x:c>
      <x:c r="J6" s="13" t="str">
        <x:v>Coutume locale inventée pour le projet; variations internes prévues.</x:v>
      </x:c>
      <x:c r="K6" s="13" t="str">
        <x:v>Reconstitution documentée V4 — nouvelle rédaction V5</x:v>
      </x:c>
    </x:row>
    <x:row r="7" ht="87" customHeight="1">
      <x:c r="A7" s="14" t="str">
        <x:v>CULT-02</x:v>
      </x:c>
      <x:c r="B7" s="14" t="str">
        <x:v>Salutation — une rencontre de novice</x:v>
      </x:c>
      <x:c r="C7" s="14" t="str">
        <x:v>CL1</x:v>
      </x:c>
      <x:c r="D7" s="14" t="str">
        <x:v>une rencontre de novice</x:v>
      </x:c>
      <x:c r="E7" s="14" t="str">
        <x:v>observer la posture puis répondre par un signe</x:v>
      </x:c>
      <x:c r="F7" s="14" t="str">
        <x:v>l’inclinaison du masque</x:v>
      </x:c>
      <x:c r="G7" s="14" t="str">
        <x:v>Le personnage parle de une rencontre de novice et de ce que le joueur a réellement fait. Une réponse prudente peut conserver une incertitude au lieu de prétendre tout connaître.</x:v>
      </x:c>
      <x:c r="H7" s="14" t="str">
        <x:v>Participer, observer ou reprendre plus tard. La scène peut changer la relation locale mais ne force pas une croyance universelle.</x:v>
      </x:c>
      <x:c r="I7" s="14" t="str">
        <x:v>Un objet déplacé, une invitation ou une phrase de rappel rend la conséquence visible lors d’une visite ultérieure.</x:v>
      </x:c>
      <x:c r="J7" s="14" t="str">
        <x:v>Coutume locale inventée pour le projet; variations internes prévues.</x:v>
      </x:c>
      <x:c r="K7" s="14" t="str">
        <x:v>Reconstitution documentée V4 — nouvelle rédaction V5</x:v>
      </x:c>
    </x:row>
    <x:row r="8" ht="72" customHeight="1">
      <x:c r="A8" s="13" t="str">
        <x:v>CULT-03</x:v>
      </x:c>
      <x:c r="B8" s="13" t="str">
        <x:v>Salutation — un retour de chasse</x:v>
      </x:c>
      <x:c r="C8" s="13" t="str">
        <x:v>CL1</x:v>
      </x:c>
      <x:c r="D8" s="13" t="str">
        <x:v>un retour de chasse</x:v>
      </x:c>
      <x:c r="E8" s="13" t="str">
        <x:v>observer la posture puis répondre par un signe</x:v>
      </x:c>
      <x:c r="F8" s="13" t="str">
        <x:v>l’inclinaison du masque</x:v>
      </x:c>
      <x:c r="G8" s="13" t="str">
        <x:v>Le personnage parle de un retour de chasse et de ce que le joueur a réellement fait. Une réponse prudente peut conserver une incertitude au lieu de prétendre tout connaître.</x:v>
      </x:c>
      <x:c r="H8" s="13" t="str">
        <x:v>Participer, observer ou reprendre plus tard. La scène peut changer la relation locale mais ne force pas une croyance universelle.</x:v>
      </x:c>
      <x:c r="I8" s="13" t="str">
        <x:v>Un objet déplacé, une invitation ou une phrase de rappel rend la conséquence visible lors d’une visite ultérieure.</x:v>
      </x:c>
      <x:c r="J8" s="13" t="str">
        <x:v>Coutume locale inventée pour le projet; variations internes prévues.</x:v>
      </x:c>
      <x:c r="K8" s="13" t="str">
        <x:v>Reconstitution documentée V4 — nouvelle rédaction V5</x:v>
      </x:c>
    </x:row>
    <x:row r="9" ht="72" customHeight="1">
      <x:c r="A9" s="14" t="str">
        <x:v>CULT-04</x:v>
      </x:c>
      <x:c r="B9" s="14" t="str">
        <x:v>Salutation — une rivalité ancienne</x:v>
      </x:c>
      <x:c r="C9" s="14" t="str">
        <x:v>CL1</x:v>
      </x:c>
      <x:c r="D9" s="14" t="str">
        <x:v>une rivalité ancienne</x:v>
      </x:c>
      <x:c r="E9" s="14" t="str">
        <x:v>observer la posture puis répondre par un signe</x:v>
      </x:c>
      <x:c r="F9" s="14" t="str">
        <x:v>l’inclinaison du masque</x:v>
      </x:c>
      <x:c r="G9" s="14" t="str">
        <x:v>Le personnage parle de une rivalité ancienne et de ce que le joueur a réellement fait. Une réponse prudente peut conserver une incertitude au lieu de prétendre tout connaître.</x:v>
      </x:c>
      <x:c r="H9" s="14" t="str">
        <x:v>Participer, observer ou reprendre plus tard. La scène peut changer la relation locale mais ne force pas une croyance universelle.</x:v>
      </x:c>
      <x:c r="I9" s="14" t="str">
        <x:v>Un objet déplacé, une invitation ou une phrase de rappel rend la conséquence visible lors d’une visite ultérieure.</x:v>
      </x:c>
      <x:c r="J9" s="14" t="str">
        <x:v>Coutume locale inventée pour le projet; variations internes prévues.</x:v>
      </x:c>
      <x:c r="K9" s="14" t="str">
        <x:v>Reconstitution documentée V4 — nouvelle rédaction V5</x:v>
      </x:c>
    </x:row>
    <x:row r="10" ht="87" customHeight="1">
      <x:c r="A10" s="13" t="str">
        <x:v>CULT-05</x:v>
      </x:c>
      <x:c r="B10" s="13" t="str">
        <x:v>Salutation — un échange entre artisans</x:v>
      </x:c>
      <x:c r="C10" s="13" t="str">
        <x:v>CL1</x:v>
      </x:c>
      <x:c r="D10" s="13" t="str">
        <x:v>un échange entre artisans</x:v>
      </x:c>
      <x:c r="E10" s="13" t="str">
        <x:v>observer la posture puis répondre par un signe</x:v>
      </x:c>
      <x:c r="F10" s="13" t="str">
        <x:v>l’inclinaison du masque</x:v>
      </x:c>
      <x:c r="G10" s="13" t="str">
        <x:v>Le personnage parle de un échange entre artisans et de ce que le joueur a réellement fait. Une réponse prudente peut conserver une incertitude au lieu de prétendre tout connaître.</x:v>
      </x:c>
      <x:c r="H10" s="13" t="str">
        <x:v>Participer, observer ou reprendre plus tard. La scène peut changer la relation locale mais ne force pas une croyance universelle.</x:v>
      </x:c>
      <x:c r="I10" s="13" t="str">
        <x:v>Un objet déplacé, une invitation ou une phrase de rappel rend la conséquence visible lors d’une visite ultérieure.</x:v>
      </x:c>
      <x:c r="J10" s="13" t="str">
        <x:v>Coutume locale inventée pour le projet; variations internes prévues.</x:v>
      </x:c>
      <x:c r="K10" s="13" t="str">
        <x:v>Reconstitution documentée V4 — nouvelle rédaction V5</x:v>
      </x:c>
    </x:row>
    <x:row r="11" ht="87" customHeight="1">
      <x:c r="A11" s="14" t="str">
        <x:v>CULT-06</x:v>
      </x:c>
      <x:c r="B11" s="14" t="str">
        <x:v>Salutation — une audience solennelle</x:v>
      </x:c>
      <x:c r="C11" s="14" t="str">
        <x:v>CL1</x:v>
      </x:c>
      <x:c r="D11" s="14" t="str">
        <x:v>une audience solennelle</x:v>
      </x:c>
      <x:c r="E11" s="14" t="str">
        <x:v>observer la posture puis répondre par un signe</x:v>
      </x:c>
      <x:c r="F11" s="14" t="str">
        <x:v>l’inclinaison du masque</x:v>
      </x:c>
      <x:c r="G11" s="14" t="str">
        <x:v>Le personnage parle de une audience solennelle et de ce que le joueur a réellement fait. Une réponse prudente peut conserver une incertitude au lieu de prétendre tout connaître.</x:v>
      </x:c>
      <x:c r="H11" s="14" t="str">
        <x:v>Participer, observer ou reprendre plus tard. La scène peut changer la relation locale mais ne force pas une croyance universelle.</x:v>
      </x:c>
      <x:c r="I11" s="14" t="str">
        <x:v>Un objet déplacé, une invitation ou une phrase de rappel rend la conséquence visible lors d’une visite ultérieure.</x:v>
      </x:c>
      <x:c r="J11" s="14" t="str">
        <x:v>Coutume locale inventée pour le projet; variations internes prévues.</x:v>
      </x:c>
      <x:c r="K11" s="14" t="str">
        <x:v>Reconstitution documentée V4 — nouvelle rédaction V5</x:v>
      </x:c>
    </x:row>
    <x:row r="12" ht="72" customHeight="1">
      <x:c r="A12" s="13" t="str">
        <x:v>CULT-07</x:v>
      </x:c>
      <x:c r="B12" s="13" t="str">
        <x:v>Mémoire de chasse — un trophée incomplet</x:v>
      </x:c>
      <x:c r="C12" s="13" t="str">
        <x:v>CL2</x:v>
      </x:c>
      <x:c r="D12" s="13" t="str">
        <x:v>un trophée incomplet</x:v>
      </x:c>
      <x:c r="E12" s="13" t="str">
        <x:v>montrer un objet puis nommer les participants</x:v>
      </x:c>
      <x:c r="F12" s="13" t="str">
        <x:v>la place d’une cicatrice</x:v>
      </x:c>
      <x:c r="G12" s="13" t="str">
        <x:v>Le personnage parle de un trophée incomplet et de ce que le joueur a réellement fait. Une réponse prudente peut conserver une incertitude au lieu de prétendre tout connaître.</x:v>
      </x:c>
      <x:c r="H12" s="13" t="str">
        <x:v>Participer, observer ou reprendre plus tard. La scène peut changer la relation locale mais ne force pas une croyance universelle.</x:v>
      </x:c>
      <x:c r="I12" s="13" t="str">
        <x:v>Un objet déplacé, une invitation ou une phrase de rappel rend la conséquence visible lors d’une visite ultérieure.</x:v>
      </x:c>
      <x:c r="J12" s="13" t="str">
        <x:v>Coutume locale inventée pour le projet; variations internes prévues.</x:v>
      </x:c>
      <x:c r="K12" s="13" t="str">
        <x:v>Reconstitution documentée V4 — nouvelle rédaction V5</x:v>
      </x:c>
    </x:row>
    <x:row r="13" ht="72" customHeight="1">
      <x:c r="A13" s="14" t="str">
        <x:v>CULT-08</x:v>
      </x:c>
      <x:c r="B13" s="14" t="str">
        <x:v>Mémoire de chasse — une victoire partagée</x:v>
      </x:c>
      <x:c r="C13" s="14" t="str">
        <x:v>CL2</x:v>
      </x:c>
      <x:c r="D13" s="14" t="str">
        <x:v>une victoire partagée</x:v>
      </x:c>
      <x:c r="E13" s="14" t="str">
        <x:v>montrer un objet puis nommer les participants</x:v>
      </x:c>
      <x:c r="F13" s="14" t="str">
        <x:v>la place d’une cicatrice</x:v>
      </x:c>
      <x:c r="G13" s="14" t="str">
        <x:v>Le personnage parle de une victoire partagée et de ce que le joueur a réellement fait. Une réponse prudente peut conserver une incertitude au lieu de prétendre tout connaître.</x:v>
      </x:c>
      <x:c r="H13" s="14" t="str">
        <x:v>Participer, observer ou reprendre plus tard. La scène peut changer la relation locale mais ne force pas une croyance universelle.</x:v>
      </x:c>
      <x:c r="I13" s="14" t="str">
        <x:v>Un objet déplacé, une invitation ou une phrase de rappel rend la conséquence visible lors d’une visite ultérieure.</x:v>
      </x:c>
      <x:c r="J13" s="14" t="str">
        <x:v>Coutume locale inventée pour le projet; variations internes prévues.</x:v>
      </x:c>
      <x:c r="K13" s="14" t="str">
        <x:v>Reconstitution documentée V4 — nouvelle rédaction V5</x:v>
      </x:c>
    </x:row>
    <x:row r="14" ht="72" customHeight="1">
      <x:c r="A14" s="13" t="str">
        <x:v>CULT-09</x:v>
      </x:c>
      <x:c r="B14" s="13" t="str">
        <x:v>Mémoire de chasse — une trace contestée</x:v>
      </x:c>
      <x:c r="C14" s="13" t="str">
        <x:v>CL2</x:v>
      </x:c>
      <x:c r="D14" s="13" t="str">
        <x:v>une trace contestée</x:v>
      </x:c>
      <x:c r="E14" s="13" t="str">
        <x:v>montrer un objet puis nommer les participants</x:v>
      </x:c>
      <x:c r="F14" s="13" t="str">
        <x:v>la place d’une cicatrice</x:v>
      </x:c>
      <x:c r="G14" s="13" t="str">
        <x:v>Le personnage parle de une trace contestée et de ce que le joueur a réellement fait. Une réponse prudente peut conserver une incertitude au lieu de prétendre tout connaître.</x:v>
      </x:c>
      <x:c r="H14" s="13" t="str">
        <x:v>Participer, observer ou reprendre plus tard. La scène peut changer la relation locale mais ne force pas une croyance universelle.</x:v>
      </x:c>
      <x:c r="I14" s="13" t="str">
        <x:v>Un objet déplacé, une invitation ou une phrase de rappel rend la conséquence visible lors d’une visite ultérieure.</x:v>
      </x:c>
      <x:c r="J14" s="13" t="str">
        <x:v>Coutume locale inventée pour le projet; variations internes prévues.</x:v>
      </x:c>
      <x:c r="K14" s="13" t="str">
        <x:v>Reconstitution documentée V4 — nouvelle rédaction V5</x:v>
      </x:c>
    </x:row>
    <x:row r="15" ht="72" customHeight="1">
      <x:c r="A15" s="14" t="str">
        <x:v>CULT-10</x:v>
      </x:c>
      <x:c r="B15" s="14" t="str">
        <x:v>Mémoire de chasse — un témoin absent</x:v>
      </x:c>
      <x:c r="C15" s="14" t="str">
        <x:v>CL2</x:v>
      </x:c>
      <x:c r="D15" s="14" t="str">
        <x:v>un témoin absent</x:v>
      </x:c>
      <x:c r="E15" s="14" t="str">
        <x:v>montrer un objet puis nommer les participants</x:v>
      </x:c>
      <x:c r="F15" s="14" t="str">
        <x:v>la place d’une cicatrice</x:v>
      </x:c>
      <x:c r="G15" s="14" t="str">
        <x:v>Le personnage parle de un témoin absent et de ce que le joueur a réellement fait. Une réponse prudente peut conserver une incertitude au lieu de prétendre tout connaître.</x:v>
      </x:c>
      <x:c r="H15" s="14" t="str">
        <x:v>Participer, observer ou reprendre plus tard. La scène peut changer la relation locale mais ne force pas une croyance universelle.</x:v>
      </x:c>
      <x:c r="I15" s="14" t="str">
        <x:v>Un objet déplacé, une invitation ou une phrase de rappel rend la conséquence visible lors d’une visite ultérieure.</x:v>
      </x:c>
      <x:c r="J15" s="14" t="str">
        <x:v>Coutume locale inventée pour le projet; variations internes prévues.</x:v>
      </x:c>
      <x:c r="K15" s="14" t="str">
        <x:v>Reconstitution documentée V4 — nouvelle rédaction V5</x:v>
      </x:c>
    </x:row>
    <x:row r="16" ht="72" customHeight="1">
      <x:c r="A16" s="13" t="str">
        <x:v>CULT-11</x:v>
      </x:c>
      <x:c r="B16" s="13" t="str">
        <x:v>Mémoire de chasse — un objet rendu</x:v>
      </x:c>
      <x:c r="C16" s="13" t="str">
        <x:v>CL2</x:v>
      </x:c>
      <x:c r="D16" s="13" t="str">
        <x:v>un objet rendu</x:v>
      </x:c>
      <x:c r="E16" s="13" t="str">
        <x:v>montrer un objet puis nommer les participants</x:v>
      </x:c>
      <x:c r="F16" s="13" t="str">
        <x:v>la place d’une cicatrice</x:v>
      </x:c>
      <x:c r="G16" s="13" t="str">
        <x:v>Le personnage parle de un objet rendu et de ce que le joueur a réellement fait. Une réponse prudente peut conserver une incertitude au lieu de prétendre tout connaître.</x:v>
      </x:c>
      <x:c r="H16" s="13" t="str">
        <x:v>Participer, observer ou reprendre plus tard. La scène peut changer la relation locale mais ne force pas une croyance universelle.</x:v>
      </x:c>
      <x:c r="I16" s="13" t="str">
        <x:v>Un objet déplacé, une invitation ou une phrase de rappel rend la conséquence visible lors d’une visite ultérieure.</x:v>
      </x:c>
      <x:c r="J16" s="13" t="str">
        <x:v>Coutume locale inventée pour le projet; variations internes prévues.</x:v>
      </x:c>
      <x:c r="K16" s="13" t="str">
        <x:v>Reconstitution documentée V4 — nouvelle rédaction V5</x:v>
      </x:c>
    </x:row>
    <x:row r="17" ht="72" customHeight="1">
      <x:c r="A17" s="14" t="str">
        <x:v>CULT-12</x:v>
      </x:c>
      <x:c r="B17" s="14" t="str">
        <x:v>Mémoire de chasse — un héritage transmis</x:v>
      </x:c>
      <x:c r="C17" s="14" t="str">
        <x:v>CL2</x:v>
      </x:c>
      <x:c r="D17" s="14" t="str">
        <x:v>un héritage transmis</x:v>
      </x:c>
      <x:c r="E17" s="14" t="str">
        <x:v>montrer un objet puis nommer les participants</x:v>
      </x:c>
      <x:c r="F17" s="14" t="str">
        <x:v>la place d’une cicatrice</x:v>
      </x:c>
      <x:c r="G17" s="14" t="str">
        <x:v>Le personnage parle de un héritage transmis et de ce que le joueur a réellement fait. Une réponse prudente peut conserver une incertitude au lieu de prétendre tout connaître.</x:v>
      </x:c>
      <x:c r="H17" s="14" t="str">
        <x:v>Participer, observer ou reprendre plus tard. La scène peut changer la relation locale mais ne force pas une croyance universelle.</x:v>
      </x:c>
      <x:c r="I17" s="14" t="str">
        <x:v>Un objet déplacé, une invitation ou une phrase de rappel rend la conséquence visible lors d’une visite ultérieure.</x:v>
      </x:c>
      <x:c r="J17" s="14" t="str">
        <x:v>Coutume locale inventée pour le projet; variations internes prévues.</x:v>
      </x:c>
      <x:c r="K17" s="14" t="str">
        <x:v>Reconstitution documentée V4 — nouvelle rédaction V5</x:v>
      </x:c>
    </x:row>
    <x:row r="18" ht="72" customHeight="1">
      <x:c r="A18" s="13" t="str">
        <x:v>CULT-13</x:v>
      </x:c>
      <x:c r="B18" s="13" t="str">
        <x:v>Accueil — un jeune chasseur</x:v>
      </x:c>
      <x:c r="C18" s="13" t="str">
        <x:v>CL3</x:v>
      </x:c>
      <x:c r="D18" s="13" t="str">
        <x:v>un jeune chasseur</x:v>
      </x:c>
      <x:c r="E18" s="13" t="str">
        <x:v>préparer un emplacement et présenter les routes proches</x:v>
      </x:c>
      <x:c r="F18" s="13" t="str">
        <x:v>le seuil laissé libre</x:v>
      </x:c>
      <x:c r="G18" s="13" t="str">
        <x:v>Le personnage parle de un jeune chasseur et de ce que le joueur a réellement fait. Une réponse prudente peut conserver une incertitude au lieu de prétendre tout connaître.</x:v>
      </x:c>
      <x:c r="H18" s="13" t="str">
        <x:v>Participer, observer ou reprendre plus tard. La scène peut changer la relation locale mais ne force pas une croyance universelle.</x:v>
      </x:c>
      <x:c r="I18" s="13" t="str">
        <x:v>Un objet déplacé, une invitation ou une phrase de rappel rend la conséquence visible lors d’une visite ultérieure.</x:v>
      </x:c>
      <x:c r="J18" s="13" t="str">
        <x:v>Coutume locale inventée pour le projet; variations internes prévues.</x:v>
      </x:c>
      <x:c r="K18" s="13" t="str">
        <x:v>Reconstitution documentée V4 — nouvelle rédaction V5</x:v>
      </x:c>
    </x:row>
    <x:row r="19" ht="87" customHeight="1">
      <x:c r="A19" s="14" t="str">
        <x:v>CULT-14</x:v>
      </x:c>
      <x:c r="B19" s="14" t="str">
        <x:v>Accueil — un visiteur d’un autre clan</x:v>
      </x:c>
      <x:c r="C19" s="14" t="str">
        <x:v>CL3</x:v>
      </x:c>
      <x:c r="D19" s="14" t="str">
        <x:v>un visiteur d’un autre clan</x:v>
      </x:c>
      <x:c r="E19" s="14" t="str">
        <x:v>préparer un emplacement et présenter les routes proches</x:v>
      </x:c>
      <x:c r="F19" s="14" t="str">
        <x:v>le seuil laissé libre</x:v>
      </x:c>
      <x:c r="G19" s="14" t="str">
        <x:v>Le personnage parle de un visiteur d’un autre clan et de ce que le joueur a réellement fait. Une réponse prudente peut conserver une incertitude au lieu de prétendre tout connaître.</x:v>
      </x:c>
      <x:c r="H19" s="14" t="str">
        <x:v>Participer, observer ou reprendre plus tard. La scène peut changer la relation locale mais ne force pas une croyance universelle.</x:v>
      </x:c>
      <x:c r="I19" s="14" t="str">
        <x:v>Un objet déplacé, une invitation ou une phrase de rappel rend la conséquence visible lors d’une visite ultérieure.</x:v>
      </x:c>
      <x:c r="J19" s="14" t="str">
        <x:v>Coutume locale inventée pour le projet; variations internes prévues.</x:v>
      </x:c>
      <x:c r="K19" s="14" t="str">
        <x:v>Reconstitution documentée V4 — nouvelle rédaction V5</x:v>
      </x:c>
    </x:row>
    <x:row r="20" ht="72" customHeight="1">
      <x:c r="A20" s="13" t="str">
        <x:v>CULT-15</x:v>
      </x:c>
      <x:c r="B20" s="13" t="str">
        <x:v>Accueil — un équipier blessé</x:v>
      </x:c>
      <x:c r="C20" s="13" t="str">
        <x:v>CL3</x:v>
      </x:c>
      <x:c r="D20" s="13" t="str">
        <x:v>un équipier blessé</x:v>
      </x:c>
      <x:c r="E20" s="13" t="str">
        <x:v>préparer un emplacement et présenter les routes proches</x:v>
      </x:c>
      <x:c r="F20" s="13" t="str">
        <x:v>le seuil laissé libre</x:v>
      </x:c>
      <x:c r="G20" s="13" t="str">
        <x:v>Le personnage parle de un équipier blessé et de ce que le joueur a réellement fait. Une réponse prudente peut conserver une incertitude au lieu de prétendre tout connaître.</x:v>
      </x:c>
      <x:c r="H20" s="13" t="str">
        <x:v>Participer, observer ou reprendre plus tard. La scène peut changer la relation locale mais ne force pas une croyance universelle.</x:v>
      </x:c>
      <x:c r="I20" s="13" t="str">
        <x:v>Un objet déplacé, une invitation ou une phrase de rappel rend la conséquence visible lors d’une visite ultérieure.</x:v>
      </x:c>
      <x:c r="J20" s="13" t="str">
        <x:v>Coutume locale inventée pour le projet; variations internes prévues.</x:v>
      </x:c>
      <x:c r="K20" s="13" t="str">
        <x:v>Reconstitution documentée V4 — nouvelle rédaction V5</x:v>
      </x:c>
    </x:row>
    <x:row r="21" ht="87" customHeight="1">
      <x:c r="A21" s="14" t="str">
        <x:v>CULT-16</x:v>
      </x:c>
      <x:c r="B21" s="14" t="str">
        <x:v>Accueil — un survivant de catastrophe</x:v>
      </x:c>
      <x:c r="C21" s="14" t="str">
        <x:v>CL3</x:v>
      </x:c>
      <x:c r="D21" s="14" t="str">
        <x:v>un survivant de catastrophe</x:v>
      </x:c>
      <x:c r="E21" s="14" t="str">
        <x:v>préparer un emplacement et présenter les routes proches</x:v>
      </x:c>
      <x:c r="F21" s="14" t="str">
        <x:v>le seuil laissé libre</x:v>
      </x:c>
      <x:c r="G21" s="14" t="str">
        <x:v>Le personnage parle de un survivant de catastrophe et de ce que le joueur a réellement fait. Une réponse prudente peut conserver une incertitude au lieu de prétendre tout connaître.</x:v>
      </x:c>
      <x:c r="H21" s="14" t="str">
        <x:v>Participer, observer ou reprendre plus tard. La scène peut changer la relation locale mais ne force pas une croyance universelle.</x:v>
      </x:c>
      <x:c r="I21" s="14" t="str">
        <x:v>Un objet déplacé, une invitation ou une phrase de rappel rend la conséquence visible lors d’une visite ultérieure.</x:v>
      </x:c>
      <x:c r="J21" s="14" t="str">
        <x:v>Coutume locale inventée pour le projet; variations internes prévues.</x:v>
      </x:c>
      <x:c r="K21" s="14" t="str">
        <x:v>Reconstitution documentée V4 — nouvelle rédaction V5</x:v>
      </x:c>
    </x:row>
    <x:row r="22" ht="72" customHeight="1">
      <x:c r="A22" s="13" t="str">
        <x:v>CULT-17</x:v>
      </x:c>
      <x:c r="B22" s="13" t="str">
        <x:v>Accueil — un maître de passage</x:v>
      </x:c>
      <x:c r="C22" s="13" t="str">
        <x:v>CL3</x:v>
      </x:c>
      <x:c r="D22" s="13" t="str">
        <x:v>un maître de passage</x:v>
      </x:c>
      <x:c r="E22" s="13" t="str">
        <x:v>préparer un emplacement et présenter les routes proches</x:v>
      </x:c>
      <x:c r="F22" s="13" t="str">
        <x:v>le seuil laissé libre</x:v>
      </x:c>
      <x:c r="G22" s="13" t="str">
        <x:v>Le personnage parle de un maître de passage et de ce que le joueur a réellement fait. Une réponse prudente peut conserver une incertitude au lieu de prétendre tout connaître.</x:v>
      </x:c>
      <x:c r="H22" s="13" t="str">
        <x:v>Participer, observer ou reprendre plus tard. La scène peut changer la relation locale mais ne force pas une croyance universelle.</x:v>
      </x:c>
      <x:c r="I22" s="13" t="str">
        <x:v>Un objet déplacé, une invitation ou une phrase de rappel rend la conséquence visible lors d’une visite ultérieure.</x:v>
      </x:c>
      <x:c r="J22" s="13" t="str">
        <x:v>Coutume locale inventée pour le projet; variations internes prévues.</x:v>
      </x:c>
      <x:c r="K22" s="13" t="str">
        <x:v>Reconstitution documentée V4 — nouvelle rédaction V5</x:v>
      </x:c>
    </x:row>
    <x:row r="23" ht="87" customHeight="1">
      <x:c r="A23" s="14" t="str">
        <x:v>CULT-18</x:v>
      </x:c>
      <x:c r="B23" s="14" t="str">
        <x:v>Accueil — un compagnon qui repart</x:v>
      </x:c>
      <x:c r="C23" s="14" t="str">
        <x:v>CL3</x:v>
      </x:c>
      <x:c r="D23" s="14" t="str">
        <x:v>un compagnon qui repart</x:v>
      </x:c>
      <x:c r="E23" s="14" t="str">
        <x:v>préparer un emplacement et présenter les routes proches</x:v>
      </x:c>
      <x:c r="F23" s="14" t="str">
        <x:v>le seuil laissé libre</x:v>
      </x:c>
      <x:c r="G23" s="14" t="str">
        <x:v>Le personnage parle de un compagnon qui repart et de ce que le joueur a réellement fait. Une réponse prudente peut conserver une incertitude au lieu de prétendre tout connaître.</x:v>
      </x:c>
      <x:c r="H23" s="14" t="str">
        <x:v>Participer, observer ou reprendre plus tard. La scène peut changer la relation locale mais ne force pas une croyance universelle.</x:v>
      </x:c>
      <x:c r="I23" s="14" t="str">
        <x:v>Un objet déplacé, une invitation ou une phrase de rappel rend la conséquence visible lors d’une visite ultérieure.</x:v>
      </x:c>
      <x:c r="J23" s="14" t="str">
        <x:v>Coutume locale inventée pour le projet; variations internes prévues.</x:v>
      </x:c>
      <x:c r="K23" s="14" t="str">
        <x:v>Reconstitution documentée V4 — nouvelle rédaction V5</x:v>
      </x:c>
    </x:row>
    <x:row r="24" ht="72" customHeight="1">
      <x:c r="A24" s="13" t="str">
        <x:v>CULT-19</x:v>
      </x:c>
      <x:c r="B24" s="13" t="str">
        <x:v>Repas de retour — une table de cohorte</x:v>
      </x:c>
      <x:c r="C24" s="13" t="str">
        <x:v>CL4</x:v>
      </x:c>
      <x:c r="D24" s="13" t="str">
        <x:v>une table de cohorte</x:v>
      </x:c>
      <x:c r="E24" s="13" t="str">
        <x:v>déposer ses armes au support puis choisir sa place</x:v>
      </x:c>
      <x:c r="F24" s="13" t="str">
        <x:v>le service des coupes</x:v>
      </x:c>
      <x:c r="G24" s="13" t="str">
        <x:v>Le personnage parle de une table de cohorte et de ce que le joueur a réellement fait. Une réponse prudente peut conserver une incertitude au lieu de prétendre tout connaître.</x:v>
      </x:c>
      <x:c r="H24" s="13" t="str">
        <x:v>Participer, observer ou reprendre plus tard. La scène peut changer la relation locale mais ne force pas une croyance universelle.</x:v>
      </x:c>
      <x:c r="I24" s="13" t="str">
        <x:v>Un objet déplacé, une invitation ou une phrase de rappel rend la conséquence visible lors d’une visite ultérieure.</x:v>
      </x:c>
      <x:c r="J24" s="13" t="str">
        <x:v>Coutume locale inventée pour le projet; variations internes prévues.</x:v>
      </x:c>
      <x:c r="K24" s="13" t="str">
        <x:v>Reconstitution documentée V4 — nouvelle rédaction V5</x:v>
      </x:c>
    </x:row>
    <x:row r="25" ht="72" customHeight="1">
      <x:c r="A25" s="14" t="str">
        <x:v>CULT-20</x:v>
      </x:c>
      <x:c r="B25" s="14" t="str">
        <x:v>Repas de retour — un repas de navire</x:v>
      </x:c>
      <x:c r="C25" s="14" t="str">
        <x:v>CL4</x:v>
      </x:c>
      <x:c r="D25" s="14" t="str">
        <x:v>un repas de navire</x:v>
      </x:c>
      <x:c r="E25" s="14" t="str">
        <x:v>déposer ses armes au support puis choisir sa place</x:v>
      </x:c>
      <x:c r="F25" s="14" t="str">
        <x:v>le service des coupes</x:v>
      </x:c>
      <x:c r="G25" s="14" t="str">
        <x:v>Le personnage parle de un repas de navire et de ce que le joueur a réellement fait. Une réponse prudente peut conserver une incertitude au lieu de prétendre tout connaître.</x:v>
      </x:c>
      <x:c r="H25" s="14" t="str">
        <x:v>Participer, observer ou reprendre plus tard. La scène peut changer la relation locale mais ne force pas une croyance universelle.</x:v>
      </x:c>
      <x:c r="I25" s="14" t="str">
        <x:v>Un objet déplacé, une invitation ou une phrase de rappel rend la conséquence visible lors d’une visite ultérieure.</x:v>
      </x:c>
      <x:c r="J25" s="14" t="str">
        <x:v>Coutume locale inventée pour le projet; variations internes prévues.</x:v>
      </x:c>
      <x:c r="K25" s="14" t="str">
        <x:v>Reconstitution documentée V4 — nouvelle rédaction V5</x:v>
      </x:c>
    </x:row>
    <x:row r="26" ht="87" customHeight="1">
      <x:c r="A26" s="13" t="str">
        <x:v>CULT-21</x:v>
      </x:c>
      <x:c r="B26" s="13" t="str">
        <x:v>Repas de retour — une halte de caravanier</x:v>
      </x:c>
      <x:c r="C26" s="13" t="str">
        <x:v>CL4</x:v>
      </x:c>
      <x:c r="D26" s="13" t="str">
        <x:v>une halte de caravanier</x:v>
      </x:c>
      <x:c r="E26" s="13" t="str">
        <x:v>déposer ses armes au support puis choisir sa place</x:v>
      </x:c>
      <x:c r="F26" s="13" t="str">
        <x:v>le service des coupes</x:v>
      </x:c>
      <x:c r="G26" s="13" t="str">
        <x:v>Le personnage parle de une halte de caravanier et de ce que le joueur a réellement fait. Une réponse prudente peut conserver une incertitude au lieu de prétendre tout connaître.</x:v>
      </x:c>
      <x:c r="H26" s="13" t="str">
        <x:v>Participer, observer ou reprendre plus tard. La scène peut changer la relation locale mais ne force pas une croyance universelle.</x:v>
      </x:c>
      <x:c r="I26" s="13" t="str">
        <x:v>Un objet déplacé, une invitation ou une phrase de rappel rend la conséquence visible lors d’une visite ultérieure.</x:v>
      </x:c>
      <x:c r="J26" s="13" t="str">
        <x:v>Coutume locale inventée pour le projet; variations internes prévues.</x:v>
      </x:c>
      <x:c r="K26" s="13" t="str">
        <x:v>Reconstitution documentée V4 — nouvelle rédaction V5</x:v>
      </x:c>
    </x:row>
    <x:row r="27" ht="72" customHeight="1">
      <x:c r="A27" s="14" t="str">
        <x:v>CULT-22</x:v>
      </x:c>
      <x:c r="B27" s="14" t="str">
        <x:v>Repas de retour — un récit de rival</x:v>
      </x:c>
      <x:c r="C27" s="14" t="str">
        <x:v>CL4</x:v>
      </x:c>
      <x:c r="D27" s="14" t="str">
        <x:v>un récit de rival</x:v>
      </x:c>
      <x:c r="E27" s="14" t="str">
        <x:v>déposer ses armes au support puis choisir sa place</x:v>
      </x:c>
      <x:c r="F27" s="14" t="str">
        <x:v>le service des coupes</x:v>
      </x:c>
      <x:c r="G27" s="14" t="str">
        <x:v>Le personnage parle de un récit de rival et de ce que le joueur a réellement fait. Une réponse prudente peut conserver une incertitude au lieu de prétendre tout connaître.</x:v>
      </x:c>
      <x:c r="H27" s="14" t="str">
        <x:v>Participer, observer ou reprendre plus tard. La scène peut changer la relation locale mais ne force pas une croyance universelle.</x:v>
      </x:c>
      <x:c r="I27" s="14" t="str">
        <x:v>Un objet déplacé, une invitation ou une phrase de rappel rend la conséquence visible lors d’une visite ultérieure.</x:v>
      </x:c>
      <x:c r="J27" s="14" t="str">
        <x:v>Coutume locale inventée pour le projet; variations internes prévues.</x:v>
      </x:c>
      <x:c r="K27" s="14" t="str">
        <x:v>Reconstitution documentée V4 — nouvelle rédaction V5</x:v>
      </x:c>
    </x:row>
    <x:row r="28" ht="72" customHeight="1">
      <x:c r="A28" s="13" t="str">
        <x:v>CULT-23</x:v>
      </x:c>
      <x:c r="B28" s="13" t="str">
        <x:v>Repas de retour — un accueil cérémoniel</x:v>
      </x:c>
      <x:c r="C28" s="13" t="str">
        <x:v>CL4</x:v>
      </x:c>
      <x:c r="D28" s="13" t="str">
        <x:v>un accueil cérémoniel</x:v>
      </x:c>
      <x:c r="E28" s="13" t="str">
        <x:v>déposer ses armes au support puis choisir sa place</x:v>
      </x:c>
      <x:c r="F28" s="13" t="str">
        <x:v>le service des coupes</x:v>
      </x:c>
      <x:c r="G28" s="13" t="str">
        <x:v>Le personnage parle de un accueil cérémoniel et de ce que le joueur a réellement fait. Une réponse prudente peut conserver une incertitude au lieu de prétendre tout connaître.</x:v>
      </x:c>
      <x:c r="H28" s="13" t="str">
        <x:v>Participer, observer ou reprendre plus tard. La scène peut changer la relation locale mais ne force pas une croyance universelle.</x:v>
      </x:c>
      <x:c r="I28" s="13" t="str">
        <x:v>Un objet déplacé, une invitation ou une phrase de rappel rend la conséquence visible lors d’une visite ultérieure.</x:v>
      </x:c>
      <x:c r="J28" s="13" t="str">
        <x:v>Coutume locale inventée pour le projet; variations internes prévues.</x:v>
      </x:c>
      <x:c r="K28" s="13" t="str">
        <x:v>Reconstitution documentée V4 — nouvelle rédaction V5</x:v>
      </x:c>
    </x:row>
    <x:row r="29" ht="87" customHeight="1">
      <x:c r="A29" s="14" t="str">
        <x:v>CULT-24</x:v>
      </x:c>
      <x:c r="B29" s="14" t="str">
        <x:v>Repas de retour — un repas silencieux après une perte</x:v>
      </x:c>
      <x:c r="C29" s="14" t="str">
        <x:v>CL4</x:v>
      </x:c>
      <x:c r="D29" s="14" t="str">
        <x:v>un repas silencieux après une perte</x:v>
      </x:c>
      <x:c r="E29" s="14" t="str">
        <x:v>déposer ses armes au support puis choisir sa place</x:v>
      </x:c>
      <x:c r="F29" s="14" t="str">
        <x:v>le service des coupes</x:v>
      </x:c>
      <x:c r="G29" s="14" t="str">
        <x:v>Le personnage parle de un repas silencieux après une perte et de ce que le joueur a réellement fait. Une réponse prudente peut conserver une incertitude au lieu de prétendre tout connaître.</x:v>
      </x:c>
      <x:c r="H29" s="14" t="str">
        <x:v>Participer, observer ou reprendre plus tard. La scène peut changer la relation locale mais ne force pas une croyance universelle.</x:v>
      </x:c>
      <x:c r="I29" s="14" t="str">
        <x:v>Un objet déplacé, une invitation ou une phrase de rappel rend la conséquence visible lors d’une visite ultérieure.</x:v>
      </x:c>
      <x:c r="J29" s="14" t="str">
        <x:v>Coutume locale inventée pour le projet; variations internes prévues.</x:v>
      </x:c>
      <x:c r="K29" s="14" t="str">
        <x:v>Reconstitution documentée V4 — nouvelle rédaction V5</x:v>
      </x:c>
    </x:row>
    <x:row r="30" ht="117" customHeight="1">
      <x:c r="A30" s="13" t="str">
        <x:v>CULT-25</x:v>
      </x:c>
      <x:c r="B30" s="13" t="str">
        <x:v>C’ntlip et halte de retour — une coupe offerte après la chasse</x:v>
      </x:c>
      <x:c r="C30" s="13" t="str">
        <x:v>CL5</x:v>
      </x:c>
      <x:c r="D30" s="13" t="str">
        <x:v>une coupe offerte après la chasse</x:v>
      </x:c>
      <x:c r="E30" s="13" t="str">
        <x:v>prendre une coupe, choisir une place puis servir ou décliner avant de ranger le plateau</x:v>
      </x:c>
      <x:c r="F30" s="13" t="str">
        <x:v>une boisson nommée dans les romans du crossover, avec une mise en scène locale originale</x:v>
      </x:c>
      <x:c r="G30" s="13" t="str">
        <x:v>Le personnage parle de une coupe offerte après la chasse et de ce que le joueur a réellement fait. Une réponse prudente peut conserver une incertitude au lieu de prétendre tout connaître.</x:v>
      </x:c>
      <x:c r="H30" s="13" t="str">
        <x:v>Participer, observer ou reprendre plus tard. La scène peut changer la relation locale mais ne force pas une croyance universelle.</x:v>
      </x:c>
      <x:c r="I30" s="13" t="str">
        <x:v>Un objet déplacé, une invitation ou une phrase de rappel rend la conséquence visible lors d’une visite ultérieure.</x:v>
      </x:c>
      <x:c r="J30" s="13" t="str">
        <x:v>Univers étendu : Xenopedia présente le C’ntlip comme une boisson intoxicante et renvoie à Aliens vs. Predator: Prey, p. 34 (1994). Référence secondaire consultée; roman non consulté directement. Coutumes locales et effets de jeu proposés.</x:v>
      </x:c>
      <x:c r="K30" s="13" t="str">
        <x:v>Reconstitution documentée V4 — nouvelle rédaction V5</x:v>
      </x:c>
    </x:row>
    <x:row r="31" ht="117" customHeight="1">
      <x:c r="A31" s="14" t="str">
        <x:v>CULT-26</x:v>
      </x:c>
      <x:c r="B31" s="14" t="str">
        <x:v>C’ntlip et halte de retour — le rangement du service partagé</x:v>
      </x:c>
      <x:c r="C31" s="14" t="str">
        <x:v>CL5</x:v>
      </x:c>
      <x:c r="D31" s="14" t="str">
        <x:v>le rangement du service partagé</x:v>
      </x:c>
      <x:c r="E31" s="14" t="str">
        <x:v>prendre une coupe, choisir une place puis servir ou décliner avant de ranger le plateau</x:v>
      </x:c>
      <x:c r="F31" s="14" t="str">
        <x:v>une boisson nommée dans les romans du crossover, avec une mise en scène locale originale</x:v>
      </x:c>
      <x:c r="G31" s="14" t="str">
        <x:v>Le personnage parle de le rangement du service partagé et de ce que le joueur a réellement fait. Une réponse prudente peut conserver une incertitude au lieu de prétendre tout connaître.</x:v>
      </x:c>
      <x:c r="H31" s="14" t="str">
        <x:v>Participer, observer ou reprendre plus tard. La scène peut changer la relation locale mais ne force pas une croyance universelle.</x:v>
      </x:c>
      <x:c r="I31" s="14" t="str">
        <x:v>Un objet déplacé, une invitation ou une phrase de rappel rend la conséquence visible lors d’une visite ultérieure.</x:v>
      </x:c>
      <x:c r="J31" s="14" t="str">
        <x:v>Univers étendu : Xenopedia présente le C’ntlip comme une boisson intoxicante et renvoie à Aliens vs. Predator: Prey, p. 34 (1994). Référence secondaire consultée; roman non consulté directement. Coutumes locales et effets de jeu proposés.</x:v>
      </x:c>
      <x:c r="K31" s="14" t="str">
        <x:v>Reconstitution documentée V4 — nouvelle rédaction V5</x:v>
      </x:c>
    </x:row>
    <x:row r="32" ht="117" customHeight="1">
      <x:c r="A32" s="13" t="str">
        <x:v>CULT-27</x:v>
      </x:c>
      <x:c r="B32" s="13" t="str">
        <x:v>C’ntlip et halte de retour — un récit de compagnon absent</x:v>
      </x:c>
      <x:c r="C32" s="13" t="str">
        <x:v>CL5</x:v>
      </x:c>
      <x:c r="D32" s="13" t="str">
        <x:v>un récit de compagnon absent</x:v>
      </x:c>
      <x:c r="E32" s="13" t="str">
        <x:v>prendre une coupe, choisir une place puis servir ou décliner avant de ranger le plateau</x:v>
      </x:c>
      <x:c r="F32" s="13" t="str">
        <x:v>une boisson nommée dans les romans du crossover, avec une mise en scène locale originale</x:v>
      </x:c>
      <x:c r="G32" s="13" t="str">
        <x:v>Le personnage parle de un récit de compagnon absent et de ce que le joueur a réellement fait. Une réponse prudente peut conserver une incertitude au lieu de prétendre tout connaître.</x:v>
      </x:c>
      <x:c r="H32" s="13" t="str">
        <x:v>Participer, observer ou reprendre plus tard. La scène peut changer la relation locale mais ne force pas une croyance universelle.</x:v>
      </x:c>
      <x:c r="I32" s="13" t="str">
        <x:v>Un objet déplacé, une invitation ou une phrase de rappel rend la conséquence visible lors d’une visite ultérieure.</x:v>
      </x:c>
      <x:c r="J32" s="13" t="str">
        <x:v>Univers étendu : Xenopedia présente le C’ntlip comme une boisson intoxicante et renvoie à Aliens vs. Predator: Prey, p. 34 (1994). Référence secondaire consultée; roman non consulté directement. Coutumes locales et effets de jeu proposés.</x:v>
      </x:c>
      <x:c r="K32" s="13" t="str">
        <x:v>Reconstitution documentée V4 — nouvelle rédaction V5</x:v>
      </x:c>
    </x:row>
    <x:row r="33" ht="117" customHeight="1">
      <x:c r="A33" s="14" t="str">
        <x:v>CULT-28</x:v>
      </x:c>
      <x:c r="B33" s="14" t="str">
        <x:v>C’ntlip et halte de retour — le choix d’une coupe sans boisson</x:v>
      </x:c>
      <x:c r="C33" s="14" t="str">
        <x:v>CL5</x:v>
      </x:c>
      <x:c r="D33" s="14" t="str">
        <x:v>le choix d’une coupe sans boisson</x:v>
      </x:c>
      <x:c r="E33" s="14" t="str">
        <x:v>prendre une coupe, choisir une place puis servir ou décliner avant de ranger le plateau</x:v>
      </x:c>
      <x:c r="F33" s="14" t="str">
        <x:v>une boisson nommée dans les romans du crossover, avec une mise en scène locale originale</x:v>
      </x:c>
      <x:c r="G33" s="14" t="str">
        <x:v>Le personnage parle de le choix d’une coupe sans boisson et de ce que le joueur a réellement fait. Une réponse prudente peut conserver une incertitude au lieu de prétendre tout connaître.</x:v>
      </x:c>
      <x:c r="H33" s="14" t="str">
        <x:v>Participer, observer ou reprendre plus tard. La scène peut changer la relation locale mais ne force pas une croyance universelle.</x:v>
      </x:c>
      <x:c r="I33" s="14" t="str">
        <x:v>Un objet déplacé, une invitation ou une phrase de rappel rend la conséquence visible lors d’une visite ultérieure.</x:v>
      </x:c>
      <x:c r="J33" s="14" t="str">
        <x:v>Univers étendu : Xenopedia présente le C’ntlip comme une boisson intoxicante et renvoie à Aliens vs. Predator: Prey, p. 34 (1994). Référence secondaire consultée; roman non consulté directement. Coutumes locales et effets de jeu proposés.</x:v>
      </x:c>
      <x:c r="K33" s="14" t="str">
        <x:v>Reconstitution documentée V4 — nouvelle rédaction V5</x:v>
      </x:c>
    </x:row>
    <x:row r="34" ht="117" customHeight="1">
      <x:c r="A34" s="13" t="str">
        <x:v>CULT-29</x:v>
      </x:c>
      <x:c r="B34" s="13" t="str">
        <x:v>C’ntlip et halte de retour — une halte dans le navire de clan</x:v>
      </x:c>
      <x:c r="C34" s="13" t="str">
        <x:v>CL5</x:v>
      </x:c>
      <x:c r="D34" s="13" t="str">
        <x:v>une halte dans le navire de clan</x:v>
      </x:c>
      <x:c r="E34" s="13" t="str">
        <x:v>prendre une coupe, choisir une place puis servir ou décliner avant de ranger le plateau</x:v>
      </x:c>
      <x:c r="F34" s="13" t="str">
        <x:v>une boisson nommée dans les romans du crossover, avec une mise en scène locale originale</x:v>
      </x:c>
      <x:c r="G34" s="13" t="str">
        <x:v>Le personnage parle de une halte dans le navire de clan et de ce que le joueur a réellement fait. Une réponse prudente peut conserver une incertitude au lieu de prétendre tout connaître.</x:v>
      </x:c>
      <x:c r="H34" s="13" t="str">
        <x:v>Participer, observer ou reprendre plus tard. La scène peut changer la relation locale mais ne force pas une croyance universelle.</x:v>
      </x:c>
      <x:c r="I34" s="13" t="str">
        <x:v>Un objet déplacé, une invitation ou une phrase de rappel rend la conséquence visible lors d’une visite ultérieure.</x:v>
      </x:c>
      <x:c r="J34" s="13" t="str">
        <x:v>Univers étendu : Xenopedia présente le C’ntlip comme une boisson intoxicante et renvoie à Aliens vs. Predator: Prey, p. 34 (1994). Référence secondaire consultée; roman non consulté directement. Coutumes locales et effets de jeu proposés.</x:v>
      </x:c>
      <x:c r="K34" s="13" t="str">
        <x:v>Reconstitution documentée V4 — nouvelle rédaction V5</x:v>
      </x:c>
    </x:row>
    <x:row r="35" ht="117" customHeight="1">
      <x:c r="A35" s="14" t="str">
        <x:v>CULT-30</x:v>
      </x:c>
      <x:c r="B35" s="14" t="str">
        <x:v>C’ntlip et halte de retour — une invitation à la résidence</x:v>
      </x:c>
      <x:c r="C35" s="14" t="str">
        <x:v>CL5</x:v>
      </x:c>
      <x:c r="D35" s="14" t="str">
        <x:v>une invitation à la résidence</x:v>
      </x:c>
      <x:c r="E35" s="14" t="str">
        <x:v>prendre une coupe, choisir une place puis servir ou décliner avant de ranger le plateau</x:v>
      </x:c>
      <x:c r="F35" s="14" t="str">
        <x:v>une boisson nommée dans les romans du crossover, avec une mise en scène locale originale</x:v>
      </x:c>
      <x:c r="G35" s="14" t="str">
        <x:v>Le personnage parle de une invitation à la résidence et de ce que le joueur a réellement fait. Une réponse prudente peut conserver une incertitude au lieu de prétendre tout connaître.</x:v>
      </x:c>
      <x:c r="H35" s="14" t="str">
        <x:v>Participer, observer ou reprendre plus tard. La scène peut changer la relation locale mais ne force pas une croyance universelle.</x:v>
      </x:c>
      <x:c r="I35" s="14" t="str">
        <x:v>Un objet déplacé, une invitation ou une phrase de rappel rend la conséquence visible lors d’une visite ultérieure.</x:v>
      </x:c>
      <x:c r="J35" s="14" t="str">
        <x:v>Univers étendu : Xenopedia présente le C’ntlip comme une boisson intoxicante et renvoie à Aliens vs. Predator: Prey, p. 34 (1994). Référence secondaire consultée; roman non consulté directement. Coutumes locales et effets de jeu proposés.</x:v>
      </x:c>
      <x:c r="K35" s="14" t="str">
        <x:v>Reconstitution documentée V4 — nouvelle rédaction V5</x:v>
      </x:c>
    </x:row>
    <x:row r="36" ht="72" customHeight="1">
      <x:c r="A36" s="13" t="str">
        <x:v>CULT-31</x:v>
      </x:c>
      <x:c r="B36" s="13" t="str">
        <x:v>Deuil et souvenir — un masque sans porteur</x:v>
      </x:c>
      <x:c r="C36" s="13" t="str">
        <x:v>CL6</x:v>
      </x:c>
      <x:c r="D36" s="13" t="str">
        <x:v>un masque sans porteur</x:v>
      </x:c>
      <x:c r="E36" s="13" t="str">
        <x:v>choisir un lieu pour un objet de mémoire</x:v>
      </x:c>
      <x:c r="F36" s="13" t="str">
        <x:v>une absence conservée dans le décor</x:v>
      </x:c>
      <x:c r="G36" s="13" t="str">
        <x:v>Le personnage parle de un masque sans porteur et de ce que le joueur a réellement fait. Une réponse prudente peut conserver une incertitude au lieu de prétendre tout connaître.</x:v>
      </x:c>
      <x:c r="H36" s="13" t="str">
        <x:v>Participer, observer ou reprendre plus tard. La scène peut changer la relation locale mais ne force pas une croyance universelle.</x:v>
      </x:c>
      <x:c r="I36" s="13" t="str">
        <x:v>Un objet déplacé, une invitation ou une phrase de rappel rend la conséquence visible lors d’une visite ultérieure.</x:v>
      </x:c>
      <x:c r="J36" s="13" t="str">
        <x:v>Coutume locale inventée pour le projet; variations internes prévues.</x:v>
      </x:c>
      <x:c r="K36" s="13" t="str">
        <x:v>Reconstitution documentée V4 — nouvelle rédaction V5</x:v>
      </x:c>
    </x:row>
    <x:row r="37" ht="72" customHeight="1">
      <x:c r="A37" s="14" t="str">
        <x:v>CULT-32</x:v>
      </x:c>
      <x:c r="B37" s="14" t="str">
        <x:v>Deuil et souvenir — une route interrompue</x:v>
      </x:c>
      <x:c r="C37" s="14" t="str">
        <x:v>CL6</x:v>
      </x:c>
      <x:c r="D37" s="14" t="str">
        <x:v>une route interrompue</x:v>
      </x:c>
      <x:c r="E37" s="14" t="str">
        <x:v>choisir un lieu pour un objet de mémoire</x:v>
      </x:c>
      <x:c r="F37" s="14" t="str">
        <x:v>une absence conservée dans le décor</x:v>
      </x:c>
      <x:c r="G37" s="14" t="str">
        <x:v>Le personnage parle de une route interrompue et de ce que le joueur a réellement fait. Une réponse prudente peut conserver une incertitude au lieu de prétendre tout connaître.</x:v>
      </x:c>
      <x:c r="H37" s="14" t="str">
        <x:v>Participer, observer ou reprendre plus tard. La scène peut changer la relation locale mais ne force pas une croyance universelle.</x:v>
      </x:c>
      <x:c r="I37" s="14" t="str">
        <x:v>Un objet déplacé, une invitation ou une phrase de rappel rend la conséquence visible lors d’une visite ultérieure.</x:v>
      </x:c>
      <x:c r="J37" s="14" t="str">
        <x:v>Coutume locale inventée pour le projet; variations internes prévues.</x:v>
      </x:c>
      <x:c r="K37" s="14" t="str">
        <x:v>Reconstitution documentée V4 — nouvelle rédaction V5</x:v>
      </x:c>
    </x:row>
    <x:row r="38" ht="87" customHeight="1">
      <x:c r="A38" s="13" t="str">
        <x:v>CULT-33</x:v>
      </x:c>
      <x:c r="B38" s="13" t="str">
        <x:v>Deuil et souvenir — un outil laissé à un élève</x:v>
      </x:c>
      <x:c r="C38" s="13" t="str">
        <x:v>CL6</x:v>
      </x:c>
      <x:c r="D38" s="13" t="str">
        <x:v>un outil laissé à un élève</x:v>
      </x:c>
      <x:c r="E38" s="13" t="str">
        <x:v>choisir un lieu pour un objet de mémoire</x:v>
      </x:c>
      <x:c r="F38" s="13" t="str">
        <x:v>une absence conservée dans le décor</x:v>
      </x:c>
      <x:c r="G38" s="13" t="str">
        <x:v>Le personnage parle de un outil laissé à un élève et de ce que le joueur a réellement fait. Une réponse prudente peut conserver une incertitude au lieu de prétendre tout connaître.</x:v>
      </x:c>
      <x:c r="H38" s="13" t="str">
        <x:v>Participer, observer ou reprendre plus tard. La scène peut changer la relation locale mais ne force pas une croyance universelle.</x:v>
      </x:c>
      <x:c r="I38" s="13" t="str">
        <x:v>Un objet déplacé, une invitation ou une phrase de rappel rend la conséquence visible lors d’une visite ultérieure.</x:v>
      </x:c>
      <x:c r="J38" s="13" t="str">
        <x:v>Coutume locale inventée pour le projet; variations internes prévues.</x:v>
      </x:c>
      <x:c r="K38" s="13" t="str">
        <x:v>Reconstitution documentée V4 — nouvelle rédaction V5</x:v>
      </x:c>
    </x:row>
    <x:row r="39" ht="87" customHeight="1">
      <x:c r="A39" s="14" t="str">
        <x:v>CULT-34</x:v>
      </x:c>
      <x:c r="B39" s="14" t="str">
        <x:v>Deuil et souvenir — une chambre réattribuée</x:v>
      </x:c>
      <x:c r="C39" s="14" t="str">
        <x:v>CL6</x:v>
      </x:c>
      <x:c r="D39" s="14" t="str">
        <x:v>une chambre réattribuée</x:v>
      </x:c>
      <x:c r="E39" s="14" t="str">
        <x:v>choisir un lieu pour un objet de mémoire</x:v>
      </x:c>
      <x:c r="F39" s="14" t="str">
        <x:v>une absence conservée dans le décor</x:v>
      </x:c>
      <x:c r="G39" s="14" t="str">
        <x:v>Le personnage parle de une chambre réattribuée et de ce que le joueur a réellement fait. Une réponse prudente peut conserver une incertitude au lieu de prétendre tout connaître.</x:v>
      </x:c>
      <x:c r="H39" s="14" t="str">
        <x:v>Participer, observer ou reprendre plus tard. La scène peut changer la relation locale mais ne force pas une croyance universelle.</x:v>
      </x:c>
      <x:c r="I39" s="14" t="str">
        <x:v>Un objet déplacé, une invitation ou une phrase de rappel rend la conséquence visible lors d’une visite ultérieure.</x:v>
      </x:c>
      <x:c r="J39" s="14" t="str">
        <x:v>Coutume locale inventée pour le projet; variations internes prévues.</x:v>
      </x:c>
      <x:c r="K39" s="14" t="str">
        <x:v>Reconstitution documentée V4 — nouvelle rédaction V5</x:v>
      </x:c>
    </x:row>
    <x:row r="40" ht="72" customHeight="1">
      <x:c r="A40" s="13" t="str">
        <x:v>CULT-35</x:v>
      </x:c>
      <x:c r="B40" s="13" t="str">
        <x:v>Deuil et souvenir — un ancien récit repris</x:v>
      </x:c>
      <x:c r="C40" s="13" t="str">
        <x:v>CL6</x:v>
      </x:c>
      <x:c r="D40" s="13" t="str">
        <x:v>un ancien récit repris</x:v>
      </x:c>
      <x:c r="E40" s="13" t="str">
        <x:v>choisir un lieu pour un objet de mémoire</x:v>
      </x:c>
      <x:c r="F40" s="13" t="str">
        <x:v>une absence conservée dans le décor</x:v>
      </x:c>
      <x:c r="G40" s="13" t="str">
        <x:v>Le personnage parle de un ancien récit repris et de ce que le joueur a réellement fait. Une réponse prudente peut conserver une incertitude au lieu de prétendre tout connaître.</x:v>
      </x:c>
      <x:c r="H40" s="13" t="str">
        <x:v>Participer, observer ou reprendre plus tard. La scène peut changer la relation locale mais ne force pas une croyance universelle.</x:v>
      </x:c>
      <x:c r="I40" s="13" t="str">
        <x:v>Un objet déplacé, une invitation ou une phrase de rappel rend la conséquence visible lors d’une visite ultérieure.</x:v>
      </x:c>
      <x:c r="J40" s="13" t="str">
        <x:v>Coutume locale inventée pour le projet; variations internes prévues.</x:v>
      </x:c>
      <x:c r="K40" s="13" t="str">
        <x:v>Reconstitution documentée V4 — nouvelle rédaction V5</x:v>
      </x:c>
    </x:row>
    <x:row r="41" ht="72" customHeight="1">
      <x:c r="A41" s="14" t="str">
        <x:v>CULT-36</x:v>
      </x:c>
      <x:c r="B41" s="14" t="str">
        <x:v>Deuil et souvenir — un départ volontaire</x:v>
      </x:c>
      <x:c r="C41" s="14" t="str">
        <x:v>CL6</x:v>
      </x:c>
      <x:c r="D41" s="14" t="str">
        <x:v>un départ volontaire</x:v>
      </x:c>
      <x:c r="E41" s="14" t="str">
        <x:v>choisir un lieu pour un objet de mémoire</x:v>
      </x:c>
      <x:c r="F41" s="14" t="str">
        <x:v>une absence conservée dans le décor</x:v>
      </x:c>
      <x:c r="G41" s="14" t="str">
        <x:v>Le personnage parle de un départ volontaire et de ce que le joueur a réellement fait. Une réponse prudente peut conserver une incertitude au lieu de prétendre tout connaître.</x:v>
      </x:c>
      <x:c r="H41" s="14" t="str">
        <x:v>Participer, observer ou reprendre plus tard. La scène peut changer la relation locale mais ne force pas une croyance universelle.</x:v>
      </x:c>
      <x:c r="I41" s="14" t="str">
        <x:v>Un objet déplacé, une invitation ou une phrase de rappel rend la conséquence visible lors d’une visite ultérieure.</x:v>
      </x:c>
      <x:c r="J41" s="14" t="str">
        <x:v>Coutume locale inventée pour le projet; variations internes prévues.</x:v>
      </x:c>
      <x:c r="K41" s="14" t="str">
        <x:v>Reconstitution documentée V4 — nouvelle rédaction V5</x:v>
      </x:c>
    </x:row>
    <x:row r="42" ht="72" customHeight="1">
      <x:c r="A42" s="13" t="str">
        <x:v>CULT-37</x:v>
      </x:c>
      <x:c r="B42" s="13" t="str">
        <x:v>Apprentissage — une piste ancienne</x:v>
      </x:c>
      <x:c r="C42" s="13" t="str">
        <x:v>CL7</x:v>
      </x:c>
      <x:c r="D42" s="13" t="str">
        <x:v>une piste ancienne</x:v>
      </x:c>
      <x:c r="E42" s="13" t="str">
        <x:v>observer une démonstration puis expliquer son choix</x:v>
      </x:c>
      <x:c r="F42" s="13" t="str">
        <x:v>la comparaison de deux tentatives</x:v>
      </x:c>
      <x:c r="G42" s="13" t="str">
        <x:v>Le personnage parle de une piste ancienne et de ce que le joueur a réellement fait. Une réponse prudente peut conserver une incertitude au lieu de prétendre tout connaître.</x:v>
      </x:c>
      <x:c r="H42" s="13" t="str">
        <x:v>Participer, observer ou reprendre plus tard. La scène peut changer la relation locale mais ne force pas une croyance universelle.</x:v>
      </x:c>
      <x:c r="I42" s="13" t="str">
        <x:v>Un objet déplacé, une invitation ou une phrase de rappel rend la conséquence visible lors d’une visite ultérieure.</x:v>
      </x:c>
      <x:c r="J42" s="13" t="str">
        <x:v>Coutume locale inventée pour le projet; variations internes prévues.</x:v>
      </x:c>
      <x:c r="K42" s="13" t="str">
        <x:v>Reconstitution documentée V4 — nouvelle rédaction V5</x:v>
      </x:c>
    </x:row>
    <x:row r="43" ht="72" customHeight="1">
      <x:c r="A43" s="14" t="str">
        <x:v>CULT-38</x:v>
      </x:c>
      <x:c r="B43" s="14" t="str">
        <x:v>Apprentissage — un saut trop long</x:v>
      </x:c>
      <x:c r="C43" s="14" t="str">
        <x:v>CL7</x:v>
      </x:c>
      <x:c r="D43" s="14" t="str">
        <x:v>un saut trop long</x:v>
      </x:c>
      <x:c r="E43" s="14" t="str">
        <x:v>observer une démonstration puis expliquer son choix</x:v>
      </x:c>
      <x:c r="F43" s="14" t="str">
        <x:v>la comparaison de deux tentatives</x:v>
      </x:c>
      <x:c r="G43" s="14" t="str">
        <x:v>Le personnage parle de un saut trop long et de ce que le joueur a réellement fait. Une réponse prudente peut conserver une incertitude au lieu de prétendre tout connaître.</x:v>
      </x:c>
      <x:c r="H43" s="14" t="str">
        <x:v>Participer, observer ou reprendre plus tard. La scène peut changer la relation locale mais ne force pas une croyance universelle.</x:v>
      </x:c>
      <x:c r="I43" s="14" t="str">
        <x:v>Un objet déplacé, une invitation ou une phrase de rappel rend la conséquence visible lors d’une visite ultérieure.</x:v>
      </x:c>
      <x:c r="J43" s="14" t="str">
        <x:v>Coutume locale inventée pour le projet; variations internes prévues.</x:v>
      </x:c>
      <x:c r="K43" s="14" t="str">
        <x:v>Reconstitution documentée V4 — nouvelle rédaction V5</x:v>
      </x:c>
    </x:row>
    <x:row r="44" ht="72" customHeight="1">
      <x:c r="A44" s="13" t="str">
        <x:v>CULT-39</x:v>
      </x:c>
      <x:c r="B44" s="13" t="str">
        <x:v>Apprentissage — une approche bruyante</x:v>
      </x:c>
      <x:c r="C44" s="13" t="str">
        <x:v>CL7</x:v>
      </x:c>
      <x:c r="D44" s="13" t="str">
        <x:v>une approche bruyante</x:v>
      </x:c>
      <x:c r="E44" s="13" t="str">
        <x:v>observer une démonstration puis expliquer son choix</x:v>
      </x:c>
      <x:c r="F44" s="13" t="str">
        <x:v>la comparaison de deux tentatives</x:v>
      </x:c>
      <x:c r="G44" s="13" t="str">
        <x:v>Le personnage parle de une approche bruyante et de ce que le joueur a réellement fait. Une réponse prudente peut conserver une incertitude au lieu de prétendre tout connaître.</x:v>
      </x:c>
      <x:c r="H44" s="13" t="str">
        <x:v>Participer, observer ou reprendre plus tard. La scène peut changer la relation locale mais ne force pas une croyance universelle.</x:v>
      </x:c>
      <x:c r="I44" s="13" t="str">
        <x:v>Un objet déplacé, une invitation ou une phrase de rappel rend la conséquence visible lors d’une visite ultérieure.</x:v>
      </x:c>
      <x:c r="J44" s="13" t="str">
        <x:v>Coutume locale inventée pour le projet; variations internes prévues.</x:v>
      </x:c>
      <x:c r="K44" s="13" t="str">
        <x:v>Reconstitution documentée V4 — nouvelle rédaction V5</x:v>
      </x:c>
    </x:row>
    <x:row r="45" ht="72" customHeight="1">
      <x:c r="A45" s="14" t="str">
        <x:v>CULT-40</x:v>
      </x:c>
      <x:c r="B45" s="14" t="str">
        <x:v>Apprentissage — une arme mal adaptée</x:v>
      </x:c>
      <x:c r="C45" s="14" t="str">
        <x:v>CL7</x:v>
      </x:c>
      <x:c r="D45" s="14" t="str">
        <x:v>une arme mal adaptée</x:v>
      </x:c>
      <x:c r="E45" s="14" t="str">
        <x:v>observer une démonstration puis expliquer son choix</x:v>
      </x:c>
      <x:c r="F45" s="14" t="str">
        <x:v>la comparaison de deux tentatives</x:v>
      </x:c>
      <x:c r="G45" s="14" t="str">
        <x:v>Le personnage parle de une arme mal adaptée et de ce que le joueur a réellement fait. Une réponse prudente peut conserver une incertitude au lieu de prétendre tout connaître.</x:v>
      </x:c>
      <x:c r="H45" s="14" t="str">
        <x:v>Participer, observer ou reprendre plus tard. La scène peut changer la relation locale mais ne force pas une croyance universelle.</x:v>
      </x:c>
      <x:c r="I45" s="14" t="str">
        <x:v>Un objet déplacé, une invitation ou une phrase de rappel rend la conséquence visible lors d’une visite ultérieure.</x:v>
      </x:c>
      <x:c r="J45" s="14" t="str">
        <x:v>Coutume locale inventée pour le projet; variations internes prévues.</x:v>
      </x:c>
      <x:c r="K45" s="14" t="str">
        <x:v>Reconstitution documentée V4 — nouvelle rédaction V5</x:v>
      </x:c>
    </x:row>
    <x:row r="46" ht="72" customHeight="1">
      <x:c r="A46" s="13" t="str">
        <x:v>CULT-41</x:v>
      </x:c>
      <x:c r="B46" s="13" t="str">
        <x:v>Apprentissage — un repli tardif</x:v>
      </x:c>
      <x:c r="C46" s="13" t="str">
        <x:v>CL7</x:v>
      </x:c>
      <x:c r="D46" s="13" t="str">
        <x:v>un repli tardif</x:v>
      </x:c>
      <x:c r="E46" s="13" t="str">
        <x:v>observer une démonstration puis expliquer son choix</x:v>
      </x:c>
      <x:c r="F46" s="13" t="str">
        <x:v>la comparaison de deux tentatives</x:v>
      </x:c>
      <x:c r="G46" s="13" t="str">
        <x:v>Le personnage parle de un repli tardif et de ce que le joueur a réellement fait. Une réponse prudente peut conserver une incertitude au lieu de prétendre tout connaître.</x:v>
      </x:c>
      <x:c r="H46" s="13" t="str">
        <x:v>Participer, observer ou reprendre plus tard. La scène peut changer la relation locale mais ne force pas une croyance universelle.</x:v>
      </x:c>
      <x:c r="I46" s="13" t="str">
        <x:v>Un objet déplacé, une invitation ou une phrase de rappel rend la conséquence visible lors d’une visite ultérieure.</x:v>
      </x:c>
      <x:c r="J46" s="13" t="str">
        <x:v>Coutume locale inventée pour le projet; variations internes prévues.</x:v>
      </x:c>
      <x:c r="K46" s="13" t="str">
        <x:v>Reconstitution documentée V4 — nouvelle rédaction V5</x:v>
      </x:c>
    </x:row>
    <x:row r="47" ht="72" customHeight="1">
      <x:c r="A47" s="14" t="str">
        <x:v>CULT-42</x:v>
      </x:c>
      <x:c r="B47" s="14" t="str">
        <x:v>Apprentissage — une preuve ambiguë</x:v>
      </x:c>
      <x:c r="C47" s="14" t="str">
        <x:v>CL7</x:v>
      </x:c>
      <x:c r="D47" s="14" t="str">
        <x:v>une preuve ambiguë</x:v>
      </x:c>
      <x:c r="E47" s="14" t="str">
        <x:v>observer une démonstration puis expliquer son choix</x:v>
      </x:c>
      <x:c r="F47" s="14" t="str">
        <x:v>la comparaison de deux tentatives</x:v>
      </x:c>
      <x:c r="G47" s="14" t="str">
        <x:v>Le personnage parle de une preuve ambiguë et de ce que le joueur a réellement fait. Une réponse prudente peut conserver une incertitude au lieu de prétendre tout connaître.</x:v>
      </x:c>
      <x:c r="H47" s="14" t="str">
        <x:v>Participer, observer ou reprendre plus tard. La scène peut changer la relation locale mais ne force pas une croyance universelle.</x:v>
      </x:c>
      <x:c r="I47" s="14" t="str">
        <x:v>Un objet déplacé, une invitation ou une phrase de rappel rend la conséquence visible lors d’une visite ultérieure.</x:v>
      </x:c>
      <x:c r="J47" s="14" t="str">
        <x:v>Coutume locale inventée pour le projet; variations internes prévues.</x:v>
      </x:c>
      <x:c r="K47" s="14" t="str">
        <x:v>Reconstitution documentée V4 — nouvelle rédaction V5</x:v>
      </x:c>
    </x:row>
    <x:row r="48" ht="72" customHeight="1">
      <x:c r="A48" s="13" t="str">
        <x:v>CULT-43</x:v>
      </x:c>
      <x:c r="B48" s="13" t="str">
        <x:v>Transmission technique — un outil de novice</x:v>
      </x:c>
      <x:c r="C48" s="13" t="str">
        <x:v>CL8</x:v>
      </x:c>
      <x:c r="D48" s="13" t="str">
        <x:v>un outil de novice</x:v>
      </x:c>
      <x:c r="E48" s="13" t="str">
        <x:v>démonter un modèle puis remonter ses pièces repérées</x:v>
      </x:c>
      <x:c r="F48" s="13" t="str">
        <x:v>une marque d’atelier</x:v>
      </x:c>
      <x:c r="G48" s="13" t="str">
        <x:v>Le personnage parle de un outil de novice et de ce que le joueur a réellement fait. Une réponse prudente peut conserver une incertitude au lieu de prétendre tout connaître.</x:v>
      </x:c>
      <x:c r="H48" s="13" t="str">
        <x:v>Participer, observer ou reprendre plus tard. La scène peut changer la relation locale mais ne force pas une croyance universelle.</x:v>
      </x:c>
      <x:c r="I48" s="13" t="str">
        <x:v>Un objet déplacé, une invitation ou une phrase de rappel rend la conséquence visible lors d’une visite ultérieure.</x:v>
      </x:c>
      <x:c r="J48" s="13" t="str">
        <x:v>Coutume locale inventée pour le projet; variations internes prévues.</x:v>
      </x:c>
      <x:c r="K48" s="13" t="str">
        <x:v>Reconstitution documentée V4 — nouvelle rédaction V5</x:v>
      </x:c>
    </x:row>
    <x:row r="49" ht="87" customHeight="1">
      <x:c r="A49" s="14" t="str">
        <x:v>CULT-44</x:v>
      </x:c>
      <x:c r="B49" s="14" t="str">
        <x:v>Transmission technique — une réparation temporaire</x:v>
      </x:c>
      <x:c r="C49" s="14" t="str">
        <x:v>CL8</x:v>
      </x:c>
      <x:c r="D49" s="14" t="str">
        <x:v>une réparation temporaire</x:v>
      </x:c>
      <x:c r="E49" s="14" t="str">
        <x:v>démonter un modèle puis remonter ses pièces repérées</x:v>
      </x:c>
      <x:c r="F49" s="14" t="str">
        <x:v>une marque d’atelier</x:v>
      </x:c>
      <x:c r="G49" s="14" t="str">
        <x:v>Le personnage parle de une réparation temporaire et de ce que le joueur a réellement fait. Une réponse prudente peut conserver une incertitude au lieu de prétendre tout connaître.</x:v>
      </x:c>
      <x:c r="H49" s="14" t="str">
        <x:v>Participer, observer ou reprendre plus tard. La scène peut changer la relation locale mais ne force pas une croyance universelle.</x:v>
      </x:c>
      <x:c r="I49" s="14" t="str">
        <x:v>Un objet déplacé, une invitation ou une phrase de rappel rend la conséquence visible lors d’une visite ultérieure.</x:v>
      </x:c>
      <x:c r="J49" s="14" t="str">
        <x:v>Coutume locale inventée pour le projet; variations internes prévues.</x:v>
      </x:c>
      <x:c r="K49" s="14" t="str">
        <x:v>Reconstitution documentée V4 — nouvelle rédaction V5</x:v>
      </x:c>
    </x:row>
    <x:row r="50" ht="87" customHeight="1">
      <x:c r="A50" s="13" t="str">
        <x:v>CULT-45</x:v>
      </x:c>
      <x:c r="B50" s="13" t="str">
        <x:v>Transmission technique — une amélioration de support</x:v>
      </x:c>
      <x:c r="C50" s="13" t="str">
        <x:v>CL8</x:v>
      </x:c>
      <x:c r="D50" s="13" t="str">
        <x:v>une amélioration de support</x:v>
      </x:c>
      <x:c r="E50" s="13" t="str">
        <x:v>démonter un modèle puis remonter ses pièces repérées</x:v>
      </x:c>
      <x:c r="F50" s="13" t="str">
        <x:v>une marque d’atelier</x:v>
      </x:c>
      <x:c r="G50" s="13" t="str">
        <x:v>Le personnage parle de une amélioration de support et de ce que le joueur a réellement fait. Une réponse prudente peut conserver une incertitude au lieu de prétendre tout connaître.</x:v>
      </x:c>
      <x:c r="H50" s="13" t="str">
        <x:v>Participer, observer ou reprendre plus tard. La scène peut changer la relation locale mais ne force pas une croyance universelle.</x:v>
      </x:c>
      <x:c r="I50" s="13" t="str">
        <x:v>Un objet déplacé, une invitation ou une phrase de rappel rend la conséquence visible lors d’une visite ultérieure.</x:v>
      </x:c>
      <x:c r="J50" s="13" t="str">
        <x:v>Coutume locale inventée pour le projet; variations internes prévues.</x:v>
      </x:c>
      <x:c r="K50" s="13" t="str">
        <x:v>Reconstitution documentée V4 — nouvelle rédaction V5</x:v>
      </x:c>
    </x:row>
    <x:row r="51" ht="87" customHeight="1">
      <x:c r="A51" s="14" t="str">
        <x:v>CULT-46</x:v>
      </x:c>
      <x:c r="B51" s="14" t="str">
        <x:v>Transmission technique — une panne de navigation</x:v>
      </x:c>
      <x:c r="C51" s="14" t="str">
        <x:v>CL8</x:v>
      </x:c>
      <x:c r="D51" s="14" t="str">
        <x:v>une panne de navigation</x:v>
      </x:c>
      <x:c r="E51" s="14" t="str">
        <x:v>démonter un modèle puis remonter ses pièces repérées</x:v>
      </x:c>
      <x:c r="F51" s="14" t="str">
        <x:v>une marque d’atelier</x:v>
      </x:c>
      <x:c r="G51" s="14" t="str">
        <x:v>Le personnage parle de une panne de navigation et de ce que le joueur a réellement fait. Une réponse prudente peut conserver une incertitude au lieu de prétendre tout connaître.</x:v>
      </x:c>
      <x:c r="H51" s="14" t="str">
        <x:v>Participer, observer ou reprendre plus tard. La scène peut changer la relation locale mais ne force pas une croyance universelle.</x:v>
      </x:c>
      <x:c r="I51" s="14" t="str">
        <x:v>Un objet déplacé, une invitation ou une phrase de rappel rend la conséquence visible lors d’une visite ultérieure.</x:v>
      </x:c>
      <x:c r="J51" s="14" t="str">
        <x:v>Coutume locale inventée pour le projet; variations internes prévues.</x:v>
      </x:c>
      <x:c r="K51" s="14" t="str">
        <x:v>Reconstitution documentée V4 — nouvelle rédaction V5</x:v>
      </x:c>
    </x:row>
    <x:row r="52" ht="87" customHeight="1">
      <x:c r="A52" s="13" t="str">
        <x:v>CULT-47</x:v>
      </x:c>
      <x:c r="B52" s="13" t="str">
        <x:v>Transmission technique — une restauration d’objet</x:v>
      </x:c>
      <x:c r="C52" s="13" t="str">
        <x:v>CL8</x:v>
      </x:c>
      <x:c r="D52" s="13" t="str">
        <x:v>une restauration d’objet</x:v>
      </x:c>
      <x:c r="E52" s="13" t="str">
        <x:v>démonter un modèle puis remonter ses pièces repérées</x:v>
      </x:c>
      <x:c r="F52" s="13" t="str">
        <x:v>une marque d’atelier</x:v>
      </x:c>
      <x:c r="G52" s="13" t="str">
        <x:v>Le personnage parle de une restauration d’objet et de ce que le joueur a réellement fait. Une réponse prudente peut conserver une incertitude au lieu de prétendre tout connaître.</x:v>
      </x:c>
      <x:c r="H52" s="13" t="str">
        <x:v>Participer, observer ou reprendre plus tard. La scène peut changer la relation locale mais ne force pas une croyance universelle.</x:v>
      </x:c>
      <x:c r="I52" s="13" t="str">
        <x:v>Un objet déplacé, une invitation ou une phrase de rappel rend la conséquence visible lors d’une visite ultérieure.</x:v>
      </x:c>
      <x:c r="J52" s="13" t="str">
        <x:v>Coutume locale inventée pour le projet; variations internes prévues.</x:v>
      </x:c>
      <x:c r="K52" s="13" t="str">
        <x:v>Reconstitution documentée V4 — nouvelle rédaction V5</x:v>
      </x:c>
    </x:row>
    <x:row r="53" ht="87" customHeight="1">
      <x:c r="A53" s="14" t="str">
        <x:v>CULT-48</x:v>
      </x:c>
      <x:c r="B53" s="14" t="str">
        <x:v>Transmission technique — un prototype de fin de parcours</x:v>
      </x:c>
      <x:c r="C53" s="14" t="str">
        <x:v>CL8</x:v>
      </x:c>
      <x:c r="D53" s="14" t="str">
        <x:v>un prototype de fin de parcours</x:v>
      </x:c>
      <x:c r="E53" s="14" t="str">
        <x:v>démonter un modèle puis remonter ses pièces repérées</x:v>
      </x:c>
      <x:c r="F53" s="14" t="str">
        <x:v>une marque d’atelier</x:v>
      </x:c>
      <x:c r="G53" s="14" t="str">
        <x:v>Le personnage parle de un prototype de fin de parcours et de ce que le joueur a réellement fait. Une réponse prudente peut conserver une incertitude au lieu de prétendre tout connaître.</x:v>
      </x:c>
      <x:c r="H53" s="14" t="str">
        <x:v>Participer, observer ou reprendre plus tard. La scène peut changer la relation locale mais ne force pas une croyance universelle.</x:v>
      </x:c>
      <x:c r="I53" s="14" t="str">
        <x:v>Un objet déplacé, une invitation ou une phrase de rappel rend la conséquence visible lors d’une visite ultérieure.</x:v>
      </x:c>
      <x:c r="J53" s="14" t="str">
        <x:v>Coutume locale inventée pour le projet; variations internes prévues.</x:v>
      </x:c>
      <x:c r="K53" s="14" t="str">
        <x:v>Reconstitution documentée V4 — nouvelle rédaction V5</x:v>
      </x:c>
    </x:row>
  </x:sheetData>
  <x:pageMargins left="0.7" right="0.7" top="0.75" bottom="0.75" header="0.3" footer="0.3"/>
  <x:tableParts count="1">
    <x:tablePart xmlns:r="http://schemas.openxmlformats.org/officeDocument/2006/relationships" r:id="Raa94ac6cecd14846"/>
  </x:tableParts>
</x:worksheet>
</file>

<file path=xl/worksheets/sheet4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36"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50" hidden="0" customWidth="1"/>
    <x:col min="14" max="14" width="45" hidden="0" customWidth="1"/>
  </x:cols>
  <x:sheetData>
    <x:row r="1">
      <x:c r="A1" s="2"/>
      <x:c r="B1" s="2"/>
      <x:c r="C1" s="2"/>
      <x:c r="D1" s="2"/>
      <x:c r="E1" s="2"/>
      <x:c r="F1" s="2"/>
    </x:row>
    <x:row r="2" ht="31" customHeight="1">
      <x:c r="A2" s="3" t="str">
        <x:v>Cent gardes de clans</x:v>
      </x:c>
      <x:c r="B2" s="3"/>
      <x:c r="C2" s="3"/>
      <x:c r="D2" s="3"/>
      <x:c r="E2" s="3"/>
      <x:c r="F2" s="3"/>
    </x:row>
    <x:row r="3">
      <x:c r="A3" s="4"/>
      <x:c r="B3" s="4"/>
      <x:c r="C3" s="4"/>
      <x:c r="D3" s="4"/>
      <x:c r="E3" s="4"/>
      <x:c r="F3" s="4"/>
    </x:row>
    <x:row r="4">
      <x:c r="A4" s="2" t="str">
        <x:v>Mondes · 100 fiches · Lecture intégrale dans « Lire Mondes » ou le lecteur HTML.</x:v>
      </x:c>
      <x:c r="B4" s="2"/>
      <x:c r="C4" s="2"/>
      <x:c r="D4" s="2"/>
      <x:c r="E4" s="2"/>
      <x:c r="F4" s="2"/>
    </x:row>
    <x:row r="5" ht="48" customHeight="1">
      <x:c r="A5" s="25" t="str">
        <x:v>Identifiant</x:v>
      </x:c>
      <x:c r="B5" s="26" t="str">
        <x:v>Titre</x:v>
      </x:c>
      <x:c r="C5" s="26" t="str">
        <x:v>Clan</x:v>
      </x:c>
      <x:c r="D5" s="26" t="str">
        <x:v>Région</x:v>
      </x:c>
      <x:c r="E5" s="26" t="str">
        <x:v>Masque</x:v>
      </x:c>
      <x:c r="F5" s="26" t="str">
        <x:v>Peau</x:v>
      </x:c>
      <x:c r="G5" s="26" t="str">
        <x:v>Armure</x:v>
      </x:c>
      <x:c r="H5" s="26" t="str">
        <x:v>Dreadlocks</x:v>
      </x:c>
      <x:c r="I5" s="26" t="str">
        <x:v>Pose</x:v>
      </x:c>
      <x:c r="J5" s="26" t="str">
        <x:v>Accessoire</x:v>
      </x:c>
      <x:c r="K5" s="26" t="str">
        <x:v>Interaction</x:v>
      </x:c>
      <x:c r="L5" s="26" t="str">
        <x:v>Anatomie</x:v>
      </x:c>
      <x:c r="M5" s="26" t="str">
        <x:v>Livraison</x:v>
      </x:c>
      <x:c r="N5" s="27" t="str">
        <x:v>Provenance</x:v>
      </x:c>
    </x:row>
    <x:row r="6" ht="57" customHeight="1">
      <x:c r="A6" s="13" t="str">
        <x:v>GUARD-CL1-01</x:v>
      </x:c>
      <x:c r="B6" s="13" t="str">
        <x:v>Garde Maisons des Braises — veille au seuil</x:v>
      </x:c>
      <x:c r="C6" s="13" t="str">
        <x:v>CL1</x:v>
      </x:c>
      <x:c r="D6" s="13" t="str">
        <x:v>ash-marches</x:v>
      </x:c>
      <x:c r="E6" s="13" t="str">
        <x:v>Avec masque</x:v>
      </x:c>
      <x:c r="F6" s="13" t="str">
        <x:v>ocre moucheté</x:v>
      </x:c>
      <x:c r="G6" s="13" t="str">
        <x:v>plaques de cuivre terni et liens ocre</x:v>
      </x:c>
      <x:c r="H6" s="13" t="str">
        <x:v>courts attachés</x:v>
      </x:c>
      <x:c r="I6" s="13" t="str">
        <x:v>veille au seuil</x:v>
      </x:c>
      <x:c r="J6" s="13" t="str">
        <x:v>lance tenue verticalement</x:v>
      </x:c>
      <x:c r="K6" s="13" t="str">
        <x:v>Indique un passage déjà ouvert.</x:v>
      </x:c>
      <x:c r="L6" s="13" t="str">
        <x:v>Mandibules, crâne, mains et pieds yautja conservés. Le masque ne remplace pas la tête par un visage humain.</x:v>
      </x:c>
      <x:c r="M6" s="13" t="str">
        <x:v>Fiche de variante à produire; aucun sprite généré dans ce classeur.</x:v>
      </x:c>
      <x:c r="N6" s="13" t="str">
        <x:v>Reconstitution documentée V4 — nouvelle rédaction V5</x:v>
      </x:c>
    </x:row>
    <x:row r="7" ht="57" customHeight="1">
      <x:c r="A7" s="14" t="str">
        <x:v>GUARD-CL1-02</x:v>
      </x:c>
      <x:c r="B7" s="14" t="str">
        <x:v>Garde Maisons des Braises — patrouille courte</x:v>
      </x:c>
      <x:c r="C7" s="14" t="str">
        <x:v>CL1</x:v>
      </x:c>
      <x:c r="D7" s="14" t="str">
        <x:v>ash-marches</x:v>
      </x:c>
      <x:c r="E7" s="14" t="str">
        <x:v>Avec masque</x:v>
      </x:c>
      <x:c r="F7" s="14" t="str">
        <x:v>olive sombre</x:v>
      </x:c>
      <x:c r="G7" s="14" t="str">
        <x:v>plaques de cuivre terni et liens ocre</x:v>
      </x:c>
      <x:c r="H7" s="14" t="str">
        <x:v>longs bagués</x:v>
      </x:c>
      <x:c r="I7" s="14" t="str">
        <x:v>patrouille courte</x:v>
      </x:c>
      <x:c r="J7" s="14" t="str">
        <x:v>disque au support latéral</x:v>
      </x:c>
      <x:c r="K7" s="14" t="str">
        <x:v>Réagit à la réputation locale et à l’équipement visible.</x:v>
      </x:c>
      <x:c r="L7" s="14" t="str">
        <x:v>Mandibules, crâne, mains et pieds yautja conservés. Le masque ne remplace pas la tête par un visage humain.</x:v>
      </x:c>
      <x:c r="M7" s="14" t="str">
        <x:v>Fiche de variante à produire; aucun sprite généré dans ce classeur.</x:v>
      </x:c>
      <x:c r="N7" s="14" t="str">
        <x:v>Reconstitution documentée V4 — nouvelle rédaction V5</x:v>
      </x:c>
    </x:row>
    <x:row r="8" ht="57" customHeight="1">
      <x:c r="A8" s="13" t="str">
        <x:v>GUARD-CL1-03</x:v>
      </x:c>
      <x:c r="B8" s="13" t="str">
        <x:v>Garde Maisons des Braises — appui sur parapet</x:v>
      </x:c>
      <x:c r="C8" s="13" t="str">
        <x:v>CL1</x:v>
      </x:c>
      <x:c r="D8" s="13" t="str">
        <x:v>ash-marches</x:v>
      </x:c>
      <x:c r="E8" s="13" t="str">
        <x:v>Avec masque</x:v>
      </x:c>
      <x:c r="F8" s="13" t="str">
        <x:v>gris bronze</x:v>
      </x:c>
      <x:c r="G8" s="13" t="str">
        <x:v>plaques de cuivre terni et liens ocre</x:v>
      </x:c>
      <x:c r="H8" s="13" t="str">
        <x:v>rejetés sur une épaule</x:v>
      </x:c>
      <x:c r="I8" s="13" t="str">
        <x:v>appui sur parapet</x:v>
      </x:c>
      <x:c r="J8" s="13" t="str">
        <x:v>lampe de poste</x:v>
      </x:c>
      <x:c r="K8" s="13" t="str">
        <x:v>Offre un indice sur l’horaire de relève.</x:v>
      </x:c>
      <x:c r="L8" s="13" t="str">
        <x:v>Mandibules, crâne, mains et pieds yautja conservés. Le masque ne remplace pas la tête par un visage humain.</x:v>
      </x:c>
      <x:c r="M8" s="13" t="str">
        <x:v>Fiche de variante à produire; aucun sprite généré dans ce classeur.</x:v>
      </x:c>
      <x:c r="N8" s="13" t="str">
        <x:v>Reconstitution documentée V4 — nouvelle rédaction V5</x:v>
      </x:c>
    </x:row>
    <x:row r="9" ht="57" customHeight="1">
      <x:c r="A9" s="14" t="str">
        <x:v>GUARD-CL1-04</x:v>
      </x:c>
      <x:c r="B9" s="14" t="str">
        <x:v>Garde Maisons des Braises — inspection de passage</x:v>
      </x:c>
      <x:c r="C9" s="14" t="str">
        <x:v>CL1</x:v>
      </x:c>
      <x:c r="D9" s="14" t="str">
        <x:v>ash-marches</x:v>
      </x:c>
      <x:c r="E9" s="14" t="str">
        <x:v>Avec masque</x:v>
      </x:c>
      <x:c r="F9" s="14" t="str">
        <x:v>brun cendré</x:v>
      </x:c>
      <x:c r="G9" s="14" t="str">
        <x:v>plaques de cuivre terni et liens ocre</x:v>
      </x:c>
      <x:c r="H9" s="14" t="str">
        <x:v>liens sombres</x:v>
      </x:c>
      <x:c r="I9" s="14" t="str">
        <x:v>inspection de passage</x:v>
      </x:c>
      <x:c r="J9" s="14" t="str">
        <x:v>tablette de route</x:v>
      </x:c>
      <x:c r="K9" s="14" t="str">
        <x:v>Indique un passage déjà ouvert.</x:v>
      </x:c>
      <x:c r="L9" s="14" t="str">
        <x:v>Mandibules, crâne, mains et pieds yautja conservés. Le masque ne remplace pas la tête par un visage humain.</x:v>
      </x:c>
      <x:c r="M9" s="14" t="str">
        <x:v>Fiche de variante à produire; aucun sprite généré dans ce classeur.</x:v>
      </x:c>
      <x:c r="N9" s="14" t="str">
        <x:v>Reconstitution documentée V4 — nouvelle rédaction V5</x:v>
      </x:c>
    </x:row>
    <x:row r="10" ht="57" customHeight="1">
      <x:c r="A10" s="13" t="str">
        <x:v>GUARD-CL1-05</x:v>
      </x:c>
      <x:c r="B10" s="13" t="str">
        <x:v>Garde Maisons des Braises — garde d’un objet confié</x:v>
      </x:c>
      <x:c r="C10" s="13" t="str">
        <x:v>CL1</x:v>
      </x:c>
      <x:c r="D10" s="13" t="str">
        <x:v>ash-marches</x:v>
      </x:c>
      <x:c r="E10" s="13" t="str">
        <x:v>Avec masque</x:v>
      </x:c>
      <x:c r="F10" s="13" t="str">
        <x:v>sable tacheté</x:v>
      </x:c>
      <x:c r="G10" s="13" t="str">
        <x:v>plaques de cuivre terni et liens ocre</x:v>
      </x:c>
      <x:c r="H10" s="13" t="str">
        <x:v>anneaux espacés</x:v>
      </x:c>
      <x:c r="I10" s="13" t="str">
        <x:v>garde d’un objet confié</x:v>
      </x:c>
      <x:c r="J10" s="13" t="str">
        <x:v>bracelet de signal</x:v>
      </x:c>
      <x:c r="K10" s="13" t="str">
        <x:v>Réagit à la réputation locale et à l’équipement visible.</x:v>
      </x:c>
      <x:c r="L10" s="13" t="str">
        <x:v>Mandibules, crâne, mains et pieds yautja conservés. Le masque ne remplace pas la tête par un visage humain.</x:v>
      </x:c>
      <x:c r="M10" s="13" t="str">
        <x:v>Fiche de variante à produire; aucun sprite généré dans ce classeur.</x:v>
      </x:c>
      <x:c r="N10" s="13" t="str">
        <x:v>Reconstitution documentée V4 — nouvelle rédaction V5</x:v>
      </x:c>
    </x:row>
    <x:row r="11" ht="57" customHeight="1">
      <x:c r="A11" s="14" t="str">
        <x:v>GUARD-CL1-06</x:v>
      </x:c>
      <x:c r="B11" s="14" t="str">
        <x:v>Garde Maisons des Braises — repos près d’un support</x:v>
      </x:c>
      <x:c r="C11" s="14" t="str">
        <x:v>CL1</x:v>
      </x:c>
      <x:c r="D11" s="14" t="str">
        <x:v>ash-marches</x:v>
      </x:c>
      <x:c r="E11" s="14" t="str">
        <x:v>Avec masque</x:v>
      </x:c>
      <x:c r="F11" s="14" t="str">
        <x:v>cuivre sombre</x:v>
      </x:c>
      <x:c r="G11" s="14" t="str">
        <x:v>plaques de cuivre terni et liens ocre</x:v>
      </x:c>
      <x:c r="H11" s="14" t="str">
        <x:v>courts attachés</x:v>
      </x:c>
      <x:c r="I11" s="14" t="str">
        <x:v>repos près d’un support</x:v>
      </x:c>
      <x:c r="J11" s="14" t="str">
        <x:v>lance tenue verticalement</x:v>
      </x:c>
      <x:c r="K11" s="14" t="str">
        <x:v>Offre un indice sur l’horaire de relève.</x:v>
      </x:c>
      <x:c r="L11" s="14" t="str">
        <x:v>Mandibules, crâne, mains et pieds yautja conservés. Le masque ne remplace pas la tête par un visage humain.</x:v>
      </x:c>
      <x:c r="M11" s="14" t="str">
        <x:v>Fiche de variante à produire; aucun sprite généré dans ce classeur.</x:v>
      </x:c>
      <x:c r="N11" s="14" t="str">
        <x:v>Reconstitution documentée V4 — nouvelle rédaction V5</x:v>
      </x:c>
    </x:row>
    <x:row r="12" ht="57" customHeight="1">
      <x:c r="A12" s="13" t="str">
        <x:v>GUARD-CL1-07</x:v>
      </x:c>
      <x:c r="B12" s="13" t="str">
        <x:v>Garde Maisons des Braises — dialogue avec un collègue</x:v>
      </x:c>
      <x:c r="C12" s="13" t="str">
        <x:v>CL1</x:v>
      </x:c>
      <x:c r="D12" s="13" t="str">
        <x:v>ash-marches</x:v>
      </x:c>
      <x:c r="E12" s="13" t="str">
        <x:v>Sans masque</x:v>
      </x:c>
      <x:c r="F12" s="13" t="str">
        <x:v>vert pâle veiné</x:v>
      </x:c>
      <x:c r="G12" s="13" t="str">
        <x:v>plaques de cuivre terni et liens ocre</x:v>
      </x:c>
      <x:c r="H12" s="13" t="str">
        <x:v>longs bagués</x:v>
      </x:c>
      <x:c r="I12" s="13" t="str">
        <x:v>dialogue avec un collègue</x:v>
      </x:c>
      <x:c r="J12" s="13" t="str">
        <x:v>disque au support latéral</x:v>
      </x:c>
      <x:c r="K12" s="13" t="str">
        <x:v>Indique un passage déjà ouvert.</x:v>
      </x:c>
      <x:c r="L12" s="13" t="str">
        <x:v>Mandibules, crâne, mains et pieds yautja conservés. Le masque ne remplace pas la tête par un visage humain.</x:v>
      </x:c>
      <x:c r="M12" s="13" t="str">
        <x:v>Fiche de variante à produire; aucun sprite généré dans ce classeur.</x:v>
      </x:c>
      <x:c r="N12" s="13" t="str">
        <x:v>Reconstitution documentée V4 — nouvelle rédaction V5</x:v>
      </x:c>
    </x:row>
    <x:row r="13" ht="57" customHeight="1">
      <x:c r="A13" s="14" t="str">
        <x:v>GUARD-CL1-08</x:v>
      </x:c>
      <x:c r="B13" s="14" t="str">
        <x:v>Garde Maisons des Braises — signal de relève</x:v>
      </x:c>
      <x:c r="C13" s="14" t="str">
        <x:v>CL1</x:v>
      </x:c>
      <x:c r="D13" s="14" t="str">
        <x:v>ash-marches</x:v>
      </x:c>
      <x:c r="E13" s="14" t="str">
        <x:v>Sans masque</x:v>
      </x:c>
      <x:c r="F13" s="14" t="str">
        <x:v>gris chaud</x:v>
      </x:c>
      <x:c r="G13" s="14" t="str">
        <x:v>plaques de cuivre terni et liens ocre</x:v>
      </x:c>
      <x:c r="H13" s="14" t="str">
        <x:v>rejetés sur une épaule</x:v>
      </x:c>
      <x:c r="I13" s="14" t="str">
        <x:v>signal de relève</x:v>
      </x:c>
      <x:c r="J13" s="14" t="str">
        <x:v>lampe de poste</x:v>
      </x:c>
      <x:c r="K13" s="14" t="str">
        <x:v>Réagit à la réputation locale et à l’équipement visible.</x:v>
      </x:c>
      <x:c r="L13" s="14" t="str">
        <x:v>Mandibules, crâne, mains et pieds yautja conservés. Le masque ne remplace pas la tête par un visage humain.</x:v>
      </x:c>
      <x:c r="M13" s="14" t="str">
        <x:v>Fiche de variante à produire; aucun sprite généré dans ce classeur.</x:v>
      </x:c>
      <x:c r="N13" s="14" t="str">
        <x:v>Reconstitution documentée V4 — nouvelle rédaction V5</x:v>
      </x:c>
    </x:row>
    <x:row r="14" ht="57" customHeight="1">
      <x:c r="A14" s="13" t="str">
        <x:v>GUARD-CL1-09</x:v>
      </x:c>
      <x:c r="B14" s="13" t="str">
        <x:v>Garde Maisons des Braises — exercice de parade</x:v>
      </x:c>
      <x:c r="C14" s="13" t="str">
        <x:v>CL1</x:v>
      </x:c>
      <x:c r="D14" s="13" t="str">
        <x:v>ash-marches</x:v>
      </x:c>
      <x:c r="E14" s="13" t="str">
        <x:v>Sans masque</x:v>
      </x:c>
      <x:c r="F14" s="13" t="str">
        <x:v>brun rouge</x:v>
      </x:c>
      <x:c r="G14" s="13" t="str">
        <x:v>plaques de cuivre terni et liens ocre</x:v>
      </x:c>
      <x:c r="H14" s="13" t="str">
        <x:v>liens sombres</x:v>
      </x:c>
      <x:c r="I14" s="13" t="str">
        <x:v>exercice de parade</x:v>
      </x:c>
      <x:c r="J14" s="13" t="str">
        <x:v>tablette de route</x:v>
      </x:c>
      <x:c r="K14" s="13" t="str">
        <x:v>Offre un indice sur l’horaire de relève.</x:v>
      </x:c>
      <x:c r="L14" s="13" t="str">
        <x:v>Mandibules, crâne, mains et pieds yautja conservés. Le masque ne remplace pas la tête par un visage humain.</x:v>
      </x:c>
      <x:c r="M14" s="13" t="str">
        <x:v>Fiche de variante à produire; aucun sprite généré dans ce classeur.</x:v>
      </x:c>
      <x:c r="N14" s="13" t="str">
        <x:v>Reconstitution documentée V4 — nouvelle rédaction V5</x:v>
      </x:c>
    </x:row>
    <x:row r="15" ht="57" customHeight="1">
      <x:c r="A15" s="14" t="str">
        <x:v>GUARD-CL1-10</x:v>
      </x:c>
      <x:c r="B15" s="14" t="str">
        <x:v>Garde Maisons des Braises — observation d’une piste</x:v>
      </x:c>
      <x:c r="C15" s="14" t="str">
        <x:v>CL1</x:v>
      </x:c>
      <x:c r="D15" s="14" t="str">
        <x:v>ash-marches</x:v>
      </x:c>
      <x:c r="E15" s="14" t="str">
        <x:v>Sans masque</x:v>
      </x:c>
      <x:c r="F15" s="14" t="str">
        <x:v>ocre froid</x:v>
      </x:c>
      <x:c r="G15" s="14" t="str">
        <x:v>plaques de cuivre terni et liens ocre</x:v>
      </x:c>
      <x:c r="H15" s="14" t="str">
        <x:v>anneaux espacés</x:v>
      </x:c>
      <x:c r="I15" s="14" t="str">
        <x:v>observation d’une piste</x:v>
      </x:c>
      <x:c r="J15" s="14" t="str">
        <x:v>bracelet de signal</x:v>
      </x:c>
      <x:c r="K15" s="14" t="str">
        <x:v>Indique un passage déjà ouvert.</x:v>
      </x:c>
      <x:c r="L15" s="14" t="str">
        <x:v>Mandibules, crâne, mains et pieds yautja conservés. Le masque ne remplace pas la tête par un visage humain.</x:v>
      </x:c>
      <x:c r="M15" s="14" t="str">
        <x:v>Fiche de variante à produire; aucun sprite généré dans ce classeur.</x:v>
      </x:c>
      <x:c r="N15" s="14" t="str">
        <x:v>Reconstitution documentée V4 — nouvelle rédaction V5</x:v>
      </x:c>
    </x:row>
    <x:row r="16" ht="57" customHeight="1">
      <x:c r="A16" s="13" t="str">
        <x:v>GUARD-CL2-01</x:v>
      </x:c>
      <x:c r="B16" s="13" t="str">
        <x:v>Garde Peuple des Citernes — veille au seuil</x:v>
      </x:c>
      <x:c r="C16" s="13" t="str">
        <x:v>CL2</x:v>
      </x:c>
      <x:c r="D16" s="13" t="str">
        <x:v>glass-desert</x:v>
      </x:c>
      <x:c r="E16" s="13" t="str">
        <x:v>Avec masque</x:v>
      </x:c>
      <x:c r="F16" s="13" t="str">
        <x:v>ocre moucheté</x:v>
      </x:c>
      <x:c r="G16" s="13" t="str">
        <x:v>bronze sable et gravures de niveau</x:v>
      </x:c>
      <x:c r="H16" s="13" t="str">
        <x:v>courts attachés</x:v>
      </x:c>
      <x:c r="I16" s="13" t="str">
        <x:v>veille au seuil</x:v>
      </x:c>
      <x:c r="J16" s="13" t="str">
        <x:v>lance tenue verticalement</x:v>
      </x:c>
      <x:c r="K16" s="13" t="str">
        <x:v>Indique un passage déjà ouvert.</x:v>
      </x:c>
      <x:c r="L16" s="13" t="str">
        <x:v>Mandibules, crâne, mains et pieds yautja conservés. Le masque ne remplace pas la tête par un visage humain.</x:v>
      </x:c>
      <x:c r="M16" s="13" t="str">
        <x:v>Fiche de variante à produire; aucun sprite généré dans ce classeur.</x:v>
      </x:c>
      <x:c r="N16" s="13" t="str">
        <x:v>Reconstitution documentée V4 — nouvelle rédaction V5</x:v>
      </x:c>
    </x:row>
    <x:row r="17" ht="57" customHeight="1">
      <x:c r="A17" s="14" t="str">
        <x:v>GUARD-CL2-02</x:v>
      </x:c>
      <x:c r="B17" s="14" t="str">
        <x:v>Garde Peuple des Citernes — patrouille courte</x:v>
      </x:c>
      <x:c r="C17" s="14" t="str">
        <x:v>CL2</x:v>
      </x:c>
      <x:c r="D17" s="14" t="str">
        <x:v>glass-desert</x:v>
      </x:c>
      <x:c r="E17" s="14" t="str">
        <x:v>Avec masque</x:v>
      </x:c>
      <x:c r="F17" s="14" t="str">
        <x:v>olive sombre</x:v>
      </x:c>
      <x:c r="G17" s="14" t="str">
        <x:v>bronze sable et gravures de niveau</x:v>
      </x:c>
      <x:c r="H17" s="14" t="str">
        <x:v>longs bagués</x:v>
      </x:c>
      <x:c r="I17" s="14" t="str">
        <x:v>patrouille courte</x:v>
      </x:c>
      <x:c r="J17" s="14" t="str">
        <x:v>disque au support latéral</x:v>
      </x:c>
      <x:c r="K17" s="14" t="str">
        <x:v>Réagit à la réputation locale et à l’équipement visible.</x:v>
      </x:c>
      <x:c r="L17" s="14" t="str">
        <x:v>Mandibules, crâne, mains et pieds yautja conservés. Le masque ne remplace pas la tête par un visage humain.</x:v>
      </x:c>
      <x:c r="M17" s="14" t="str">
        <x:v>Fiche de variante à produire; aucun sprite généré dans ce classeur.</x:v>
      </x:c>
      <x:c r="N17" s="14" t="str">
        <x:v>Reconstitution documentée V4 — nouvelle rédaction V5</x:v>
      </x:c>
    </x:row>
    <x:row r="18" ht="57" customHeight="1">
      <x:c r="A18" s="13" t="str">
        <x:v>GUARD-CL2-03</x:v>
      </x:c>
      <x:c r="B18" s="13" t="str">
        <x:v>Garde Peuple des Citernes — appui sur parapet</x:v>
      </x:c>
      <x:c r="C18" s="13" t="str">
        <x:v>CL2</x:v>
      </x:c>
      <x:c r="D18" s="13" t="str">
        <x:v>glass-desert</x:v>
      </x:c>
      <x:c r="E18" s="13" t="str">
        <x:v>Avec masque</x:v>
      </x:c>
      <x:c r="F18" s="13" t="str">
        <x:v>gris bronze</x:v>
      </x:c>
      <x:c r="G18" s="13" t="str">
        <x:v>bronze sable et gravures de niveau</x:v>
      </x:c>
      <x:c r="H18" s="13" t="str">
        <x:v>rejetés sur une épaule</x:v>
      </x:c>
      <x:c r="I18" s="13" t="str">
        <x:v>appui sur parapet</x:v>
      </x:c>
      <x:c r="J18" s="13" t="str">
        <x:v>lampe de poste</x:v>
      </x:c>
      <x:c r="K18" s="13" t="str">
        <x:v>Offre un indice sur l’horaire de relève.</x:v>
      </x:c>
      <x:c r="L18" s="13" t="str">
        <x:v>Mandibules, crâne, mains et pieds yautja conservés. Le masque ne remplace pas la tête par un visage humain.</x:v>
      </x:c>
      <x:c r="M18" s="13" t="str">
        <x:v>Fiche de variante à produire; aucun sprite généré dans ce classeur.</x:v>
      </x:c>
      <x:c r="N18" s="13" t="str">
        <x:v>Reconstitution documentée V4 — nouvelle rédaction V5</x:v>
      </x:c>
    </x:row>
    <x:row r="19" ht="57" customHeight="1">
      <x:c r="A19" s="14" t="str">
        <x:v>GUARD-CL2-04</x:v>
      </x:c>
      <x:c r="B19" s="14" t="str">
        <x:v>Garde Peuple des Citernes — inspection de passage</x:v>
      </x:c>
      <x:c r="C19" s="14" t="str">
        <x:v>CL2</x:v>
      </x:c>
      <x:c r="D19" s="14" t="str">
        <x:v>glass-desert</x:v>
      </x:c>
      <x:c r="E19" s="14" t="str">
        <x:v>Avec masque</x:v>
      </x:c>
      <x:c r="F19" s="14" t="str">
        <x:v>brun cendré</x:v>
      </x:c>
      <x:c r="G19" s="14" t="str">
        <x:v>bronze sable et gravures de niveau</x:v>
      </x:c>
      <x:c r="H19" s="14" t="str">
        <x:v>liens sombres</x:v>
      </x:c>
      <x:c r="I19" s="14" t="str">
        <x:v>inspection de passage</x:v>
      </x:c>
      <x:c r="J19" s="14" t="str">
        <x:v>tablette de route</x:v>
      </x:c>
      <x:c r="K19" s="14" t="str">
        <x:v>Indique un passage déjà ouvert.</x:v>
      </x:c>
      <x:c r="L19" s="14" t="str">
        <x:v>Mandibules, crâne, mains et pieds yautja conservés. Le masque ne remplace pas la tête par un visage humain.</x:v>
      </x:c>
      <x:c r="M19" s="14" t="str">
        <x:v>Fiche de variante à produire; aucun sprite généré dans ce classeur.</x:v>
      </x:c>
      <x:c r="N19" s="14" t="str">
        <x:v>Reconstitution documentée V4 — nouvelle rédaction V5</x:v>
      </x:c>
    </x:row>
    <x:row r="20" ht="57" customHeight="1">
      <x:c r="A20" s="13" t="str">
        <x:v>GUARD-CL2-05</x:v>
      </x:c>
      <x:c r="B20" s="13" t="str">
        <x:v>Garde Peuple des Citernes — garde d’un objet confié</x:v>
      </x:c>
      <x:c r="C20" s="13" t="str">
        <x:v>CL2</x:v>
      </x:c>
      <x:c r="D20" s="13" t="str">
        <x:v>glass-desert</x:v>
      </x:c>
      <x:c r="E20" s="13" t="str">
        <x:v>Avec masque</x:v>
      </x:c>
      <x:c r="F20" s="13" t="str">
        <x:v>sable tacheté</x:v>
      </x:c>
      <x:c r="G20" s="13" t="str">
        <x:v>bronze sable et gravures de niveau</x:v>
      </x:c>
      <x:c r="H20" s="13" t="str">
        <x:v>anneaux espacés</x:v>
      </x:c>
      <x:c r="I20" s="13" t="str">
        <x:v>garde d’un objet confié</x:v>
      </x:c>
      <x:c r="J20" s="13" t="str">
        <x:v>bracelet de signal</x:v>
      </x:c>
      <x:c r="K20" s="13" t="str">
        <x:v>Réagit à la réputation locale et à l’équipement visible.</x:v>
      </x:c>
      <x:c r="L20" s="13" t="str">
        <x:v>Mandibules, crâne, mains et pieds yautja conservés. Le masque ne remplace pas la tête par un visage humain.</x:v>
      </x:c>
      <x:c r="M20" s="13" t="str">
        <x:v>Fiche de variante à produire; aucun sprite généré dans ce classeur.</x:v>
      </x:c>
      <x:c r="N20" s="13" t="str">
        <x:v>Reconstitution documentée V4 — nouvelle rédaction V5</x:v>
      </x:c>
    </x:row>
    <x:row r="21" ht="57" customHeight="1">
      <x:c r="A21" s="14" t="str">
        <x:v>GUARD-CL2-06</x:v>
      </x:c>
      <x:c r="B21" s="14" t="str">
        <x:v>Garde Peuple des Citernes — repos près d’un support</x:v>
      </x:c>
      <x:c r="C21" s="14" t="str">
        <x:v>CL2</x:v>
      </x:c>
      <x:c r="D21" s="14" t="str">
        <x:v>glass-desert</x:v>
      </x:c>
      <x:c r="E21" s="14" t="str">
        <x:v>Avec masque</x:v>
      </x:c>
      <x:c r="F21" s="14" t="str">
        <x:v>cuivre sombre</x:v>
      </x:c>
      <x:c r="G21" s="14" t="str">
        <x:v>bronze sable et gravures de niveau</x:v>
      </x:c>
      <x:c r="H21" s="14" t="str">
        <x:v>courts attachés</x:v>
      </x:c>
      <x:c r="I21" s="14" t="str">
        <x:v>repos près d’un support</x:v>
      </x:c>
      <x:c r="J21" s="14" t="str">
        <x:v>lance tenue verticalement</x:v>
      </x:c>
      <x:c r="K21" s="14" t="str">
        <x:v>Offre un indice sur l’horaire de relève.</x:v>
      </x:c>
      <x:c r="L21" s="14" t="str">
        <x:v>Mandibules, crâne, mains et pieds yautja conservés. Le masque ne remplace pas la tête par un visage humain.</x:v>
      </x:c>
      <x:c r="M21" s="14" t="str">
        <x:v>Fiche de variante à produire; aucun sprite généré dans ce classeur.</x:v>
      </x:c>
      <x:c r="N21" s="14" t="str">
        <x:v>Reconstitution documentée V4 — nouvelle rédaction V5</x:v>
      </x:c>
    </x:row>
    <x:row r="22" ht="57" customHeight="1">
      <x:c r="A22" s="13" t="str">
        <x:v>GUARD-CL2-07</x:v>
      </x:c>
      <x:c r="B22" s="13" t="str">
        <x:v>Garde Peuple des Citernes — dialogue avec un collègue</x:v>
      </x:c>
      <x:c r="C22" s="13" t="str">
        <x:v>CL2</x:v>
      </x:c>
      <x:c r="D22" s="13" t="str">
        <x:v>glass-desert</x:v>
      </x:c>
      <x:c r="E22" s="13" t="str">
        <x:v>Sans masque</x:v>
      </x:c>
      <x:c r="F22" s="13" t="str">
        <x:v>vert pâle veiné</x:v>
      </x:c>
      <x:c r="G22" s="13" t="str">
        <x:v>bronze sable et gravures de niveau</x:v>
      </x:c>
      <x:c r="H22" s="13" t="str">
        <x:v>longs bagués</x:v>
      </x:c>
      <x:c r="I22" s="13" t="str">
        <x:v>dialogue avec un collègue</x:v>
      </x:c>
      <x:c r="J22" s="13" t="str">
        <x:v>disque au support latéral</x:v>
      </x:c>
      <x:c r="K22" s="13" t="str">
        <x:v>Indique un passage déjà ouvert.</x:v>
      </x:c>
      <x:c r="L22" s="13" t="str">
        <x:v>Mandibules, crâne, mains et pieds yautja conservés. Le masque ne remplace pas la tête par un visage humain.</x:v>
      </x:c>
      <x:c r="M22" s="13" t="str">
        <x:v>Fiche de variante à produire; aucun sprite généré dans ce classeur.</x:v>
      </x:c>
      <x:c r="N22" s="13" t="str">
        <x:v>Reconstitution documentée V4 — nouvelle rédaction V5</x:v>
      </x:c>
    </x:row>
    <x:row r="23" ht="57" customHeight="1">
      <x:c r="A23" s="14" t="str">
        <x:v>GUARD-CL2-08</x:v>
      </x:c>
      <x:c r="B23" s="14" t="str">
        <x:v>Garde Peuple des Citernes — signal de relève</x:v>
      </x:c>
      <x:c r="C23" s="14" t="str">
        <x:v>CL2</x:v>
      </x:c>
      <x:c r="D23" s="14" t="str">
        <x:v>glass-desert</x:v>
      </x:c>
      <x:c r="E23" s="14" t="str">
        <x:v>Sans masque</x:v>
      </x:c>
      <x:c r="F23" s="14" t="str">
        <x:v>gris chaud</x:v>
      </x:c>
      <x:c r="G23" s="14" t="str">
        <x:v>bronze sable et gravures de niveau</x:v>
      </x:c>
      <x:c r="H23" s="14" t="str">
        <x:v>rejetés sur une épaule</x:v>
      </x:c>
      <x:c r="I23" s="14" t="str">
        <x:v>signal de relève</x:v>
      </x:c>
      <x:c r="J23" s="14" t="str">
        <x:v>lampe de poste</x:v>
      </x:c>
      <x:c r="K23" s="14" t="str">
        <x:v>Réagit à la réputation locale et à l’équipement visible.</x:v>
      </x:c>
      <x:c r="L23" s="14" t="str">
        <x:v>Mandibules, crâne, mains et pieds yautja conservés. Le masque ne remplace pas la tête par un visage humain.</x:v>
      </x:c>
      <x:c r="M23" s="14" t="str">
        <x:v>Fiche de variante à produire; aucun sprite généré dans ce classeur.</x:v>
      </x:c>
      <x:c r="N23" s="14" t="str">
        <x:v>Reconstitution documentée V4 — nouvelle rédaction V5</x:v>
      </x:c>
    </x:row>
    <x:row r="24" ht="57" customHeight="1">
      <x:c r="A24" s="13" t="str">
        <x:v>GUARD-CL2-09</x:v>
      </x:c>
      <x:c r="B24" s="13" t="str">
        <x:v>Garde Peuple des Citernes — exercice de parade</x:v>
      </x:c>
      <x:c r="C24" s="13" t="str">
        <x:v>CL2</x:v>
      </x:c>
      <x:c r="D24" s="13" t="str">
        <x:v>glass-desert</x:v>
      </x:c>
      <x:c r="E24" s="13" t="str">
        <x:v>Sans masque</x:v>
      </x:c>
      <x:c r="F24" s="13" t="str">
        <x:v>brun rouge</x:v>
      </x:c>
      <x:c r="G24" s="13" t="str">
        <x:v>bronze sable et gravures de niveau</x:v>
      </x:c>
      <x:c r="H24" s="13" t="str">
        <x:v>liens sombres</x:v>
      </x:c>
      <x:c r="I24" s="13" t="str">
        <x:v>exercice de parade</x:v>
      </x:c>
      <x:c r="J24" s="13" t="str">
        <x:v>tablette de route</x:v>
      </x:c>
      <x:c r="K24" s="13" t="str">
        <x:v>Offre un indice sur l’horaire de relève.</x:v>
      </x:c>
      <x:c r="L24" s="13" t="str">
        <x:v>Mandibules, crâne, mains et pieds yautja conservés. Le masque ne remplace pas la tête par un visage humain.</x:v>
      </x:c>
      <x:c r="M24" s="13" t="str">
        <x:v>Fiche de variante à produire; aucun sprite généré dans ce classeur.</x:v>
      </x:c>
      <x:c r="N24" s="13" t="str">
        <x:v>Reconstitution documentée V4 — nouvelle rédaction V5</x:v>
      </x:c>
    </x:row>
    <x:row r="25" ht="57" customHeight="1">
      <x:c r="A25" s="14" t="str">
        <x:v>GUARD-CL2-10</x:v>
      </x:c>
      <x:c r="B25" s="14" t="str">
        <x:v>Garde Peuple des Citernes — observation d’une piste</x:v>
      </x:c>
      <x:c r="C25" s="14" t="str">
        <x:v>CL2</x:v>
      </x:c>
      <x:c r="D25" s="14" t="str">
        <x:v>glass-desert</x:v>
      </x:c>
      <x:c r="E25" s="14" t="str">
        <x:v>Sans masque</x:v>
      </x:c>
      <x:c r="F25" s="14" t="str">
        <x:v>ocre froid</x:v>
      </x:c>
      <x:c r="G25" s="14" t="str">
        <x:v>bronze sable et gravures de niveau</x:v>
      </x:c>
      <x:c r="H25" s="14" t="str">
        <x:v>anneaux espacés</x:v>
      </x:c>
      <x:c r="I25" s="14" t="str">
        <x:v>observation d’une piste</x:v>
      </x:c>
      <x:c r="J25" s="14" t="str">
        <x:v>bracelet de signal</x:v>
      </x:c>
      <x:c r="K25" s="14" t="str">
        <x:v>Indique un passage déjà ouvert.</x:v>
      </x:c>
      <x:c r="L25" s="14" t="str">
        <x:v>Mandibules, crâne, mains et pieds yautja conservés. Le masque ne remplace pas la tête par un visage humain.</x:v>
      </x:c>
      <x:c r="M25" s="14" t="str">
        <x:v>Fiche de variante à produire; aucun sprite généré dans ce classeur.</x:v>
      </x:c>
      <x:c r="N25" s="14" t="str">
        <x:v>Reconstitution documentée V4 — nouvelle rédaction V5</x:v>
      </x:c>
    </x:row>
    <x:row r="26" ht="57" customHeight="1">
      <x:c r="A26" s="13" t="str">
        <x:v>GUARD-CL3-01</x:v>
      </x:c>
      <x:c r="B26" s="13" t="str">
        <x:v>Garde Gardiens des Hautes Branches — veille au seuil</x:v>
      </x:c>
      <x:c r="C26" s="13" t="str">
        <x:v>CL3</x:v>
      </x:c>
      <x:c r="D26" s="13" t="str">
        <x:v>pillar-jungle</x:v>
      </x:c>
      <x:c r="E26" s="13" t="str">
        <x:v>Avec masque</x:v>
      </x:c>
      <x:c r="F26" s="13" t="str">
        <x:v>ocre moucheté</x:v>
      </x:c>
      <x:c r="G26" s="13" t="str">
        <x:v>vert sombre et attaches longues</x:v>
      </x:c>
      <x:c r="H26" s="13" t="str">
        <x:v>courts attachés</x:v>
      </x:c>
      <x:c r="I26" s="13" t="str">
        <x:v>veille au seuil</x:v>
      </x:c>
      <x:c r="J26" s="13" t="str">
        <x:v>lance tenue verticalement</x:v>
      </x:c>
      <x:c r="K26" s="13" t="str">
        <x:v>Indique un passage déjà ouvert.</x:v>
      </x:c>
      <x:c r="L26" s="13" t="str">
        <x:v>Mandibules, crâne, mains et pieds yautja conservés. Le masque ne remplace pas la tête par un visage humain.</x:v>
      </x:c>
      <x:c r="M26" s="13" t="str">
        <x:v>Fiche de variante à produire; aucun sprite généré dans ce classeur.</x:v>
      </x:c>
      <x:c r="N26" s="13" t="str">
        <x:v>Reconstitution documentée V4 — nouvelle rédaction V5</x:v>
      </x:c>
    </x:row>
    <x:row r="27" ht="57" customHeight="1">
      <x:c r="A27" s="14" t="str">
        <x:v>GUARD-CL3-02</x:v>
      </x:c>
      <x:c r="B27" s="14" t="str">
        <x:v>Garde Gardiens des Hautes Branches — patrouille courte</x:v>
      </x:c>
      <x:c r="C27" s="14" t="str">
        <x:v>CL3</x:v>
      </x:c>
      <x:c r="D27" s="14" t="str">
        <x:v>pillar-jungle</x:v>
      </x:c>
      <x:c r="E27" s="14" t="str">
        <x:v>Avec masque</x:v>
      </x:c>
      <x:c r="F27" s="14" t="str">
        <x:v>olive sombre</x:v>
      </x:c>
      <x:c r="G27" s="14" t="str">
        <x:v>vert sombre et attaches longues</x:v>
      </x:c>
      <x:c r="H27" s="14" t="str">
        <x:v>longs bagués</x:v>
      </x:c>
      <x:c r="I27" s="14" t="str">
        <x:v>patrouille courte</x:v>
      </x:c>
      <x:c r="J27" s="14" t="str">
        <x:v>disque au support latéral</x:v>
      </x:c>
      <x:c r="K27" s="14" t="str">
        <x:v>Réagit à la réputation locale et à l’équipement visible.</x:v>
      </x:c>
      <x:c r="L27" s="14" t="str">
        <x:v>Mandibules, crâne, mains et pieds yautja conservés. Le masque ne remplace pas la tête par un visage humain.</x:v>
      </x:c>
      <x:c r="M27" s="14" t="str">
        <x:v>Fiche de variante à produire; aucun sprite généré dans ce classeur.</x:v>
      </x:c>
      <x:c r="N27" s="14" t="str">
        <x:v>Reconstitution documentée V4 — nouvelle rédaction V5</x:v>
      </x:c>
    </x:row>
    <x:row r="28" ht="57" customHeight="1">
      <x:c r="A28" s="13" t="str">
        <x:v>GUARD-CL3-03</x:v>
      </x:c>
      <x:c r="B28" s="13" t="str">
        <x:v>Garde Gardiens des Hautes Branches — appui sur parapet</x:v>
      </x:c>
      <x:c r="C28" s="13" t="str">
        <x:v>CL3</x:v>
      </x:c>
      <x:c r="D28" s="13" t="str">
        <x:v>pillar-jungle</x:v>
      </x:c>
      <x:c r="E28" s="13" t="str">
        <x:v>Avec masque</x:v>
      </x:c>
      <x:c r="F28" s="13" t="str">
        <x:v>gris bronze</x:v>
      </x:c>
      <x:c r="G28" s="13" t="str">
        <x:v>vert sombre et attaches longues</x:v>
      </x:c>
      <x:c r="H28" s="13" t="str">
        <x:v>rejetés sur une épaule</x:v>
      </x:c>
      <x:c r="I28" s="13" t="str">
        <x:v>appui sur parapet</x:v>
      </x:c>
      <x:c r="J28" s="13" t="str">
        <x:v>lampe de poste</x:v>
      </x:c>
      <x:c r="K28" s="13" t="str">
        <x:v>Offre un indice sur l’horaire de relève.</x:v>
      </x:c>
      <x:c r="L28" s="13" t="str">
        <x:v>Mandibules, crâne, mains et pieds yautja conservés. Le masque ne remplace pas la tête par un visage humain.</x:v>
      </x:c>
      <x:c r="M28" s="13" t="str">
        <x:v>Fiche de variante à produire; aucun sprite généré dans ce classeur.</x:v>
      </x:c>
      <x:c r="N28" s="13" t="str">
        <x:v>Reconstitution documentée V4 — nouvelle rédaction V5</x:v>
      </x:c>
    </x:row>
    <x:row r="29" ht="57" customHeight="1">
      <x:c r="A29" s="14" t="str">
        <x:v>GUARD-CL3-04</x:v>
      </x:c>
      <x:c r="B29" s="14" t="str">
        <x:v>Garde Gardiens des Hautes Branches — inspection de passage</x:v>
      </x:c>
      <x:c r="C29" s="14" t="str">
        <x:v>CL3</x:v>
      </x:c>
      <x:c r="D29" s="14" t="str">
        <x:v>pillar-jungle</x:v>
      </x:c>
      <x:c r="E29" s="14" t="str">
        <x:v>Avec masque</x:v>
      </x:c>
      <x:c r="F29" s="14" t="str">
        <x:v>brun cendré</x:v>
      </x:c>
      <x:c r="G29" s="14" t="str">
        <x:v>vert sombre et attaches longues</x:v>
      </x:c>
      <x:c r="H29" s="14" t="str">
        <x:v>liens sombres</x:v>
      </x:c>
      <x:c r="I29" s="14" t="str">
        <x:v>inspection de passage</x:v>
      </x:c>
      <x:c r="J29" s="14" t="str">
        <x:v>tablette de route</x:v>
      </x:c>
      <x:c r="K29" s="14" t="str">
        <x:v>Indique un passage déjà ouvert.</x:v>
      </x:c>
      <x:c r="L29" s="14" t="str">
        <x:v>Mandibules, crâne, mains et pieds yautja conservés. Le masque ne remplace pas la tête par un visage humain.</x:v>
      </x:c>
      <x:c r="M29" s="14" t="str">
        <x:v>Fiche de variante à produire; aucun sprite généré dans ce classeur.</x:v>
      </x:c>
      <x:c r="N29" s="14" t="str">
        <x:v>Reconstitution documentée V4 — nouvelle rédaction V5</x:v>
      </x:c>
    </x:row>
    <x:row r="30" ht="57" customHeight="1">
      <x:c r="A30" s="13" t="str">
        <x:v>GUARD-CL3-05</x:v>
      </x:c>
      <x:c r="B30" s="13" t="str">
        <x:v>Garde Gardiens des Hautes Branches — garde d’un objet confié</x:v>
      </x:c>
      <x:c r="C30" s="13" t="str">
        <x:v>CL3</x:v>
      </x:c>
      <x:c r="D30" s="13" t="str">
        <x:v>pillar-jungle</x:v>
      </x:c>
      <x:c r="E30" s="13" t="str">
        <x:v>Avec masque</x:v>
      </x:c>
      <x:c r="F30" s="13" t="str">
        <x:v>sable tacheté</x:v>
      </x:c>
      <x:c r="G30" s="13" t="str">
        <x:v>vert sombre et attaches longues</x:v>
      </x:c>
      <x:c r="H30" s="13" t="str">
        <x:v>anneaux espacés</x:v>
      </x:c>
      <x:c r="I30" s="13" t="str">
        <x:v>garde d’un objet confié</x:v>
      </x:c>
      <x:c r="J30" s="13" t="str">
        <x:v>bracelet de signal</x:v>
      </x:c>
      <x:c r="K30" s="13" t="str">
        <x:v>Réagit à la réputation locale et à l’équipement visible.</x:v>
      </x:c>
      <x:c r="L30" s="13" t="str">
        <x:v>Mandibules, crâne, mains et pieds yautja conservés. Le masque ne remplace pas la tête par un visage humain.</x:v>
      </x:c>
      <x:c r="M30" s="13" t="str">
        <x:v>Fiche de variante à produire; aucun sprite généré dans ce classeur.</x:v>
      </x:c>
      <x:c r="N30" s="13" t="str">
        <x:v>Reconstitution documentée V4 — nouvelle rédaction V5</x:v>
      </x:c>
    </x:row>
    <x:row r="31" ht="57" customHeight="1">
      <x:c r="A31" s="14" t="str">
        <x:v>GUARD-CL3-06</x:v>
      </x:c>
      <x:c r="B31" s="14" t="str">
        <x:v>Garde Gardiens des Hautes Branches — repos près d’un support</x:v>
      </x:c>
      <x:c r="C31" s="14" t="str">
        <x:v>CL3</x:v>
      </x:c>
      <x:c r="D31" s="14" t="str">
        <x:v>pillar-jungle</x:v>
      </x:c>
      <x:c r="E31" s="14" t="str">
        <x:v>Avec masque</x:v>
      </x:c>
      <x:c r="F31" s="14" t="str">
        <x:v>cuivre sombre</x:v>
      </x:c>
      <x:c r="G31" s="14" t="str">
        <x:v>vert sombre et attaches longues</x:v>
      </x:c>
      <x:c r="H31" s="14" t="str">
        <x:v>courts attachés</x:v>
      </x:c>
      <x:c r="I31" s="14" t="str">
        <x:v>repos près d’un support</x:v>
      </x:c>
      <x:c r="J31" s="14" t="str">
        <x:v>lance tenue verticalement</x:v>
      </x:c>
      <x:c r="K31" s="14" t="str">
        <x:v>Offre un indice sur l’horaire de relève.</x:v>
      </x:c>
      <x:c r="L31" s="14" t="str">
        <x:v>Mandibules, crâne, mains et pieds yautja conservés. Le masque ne remplace pas la tête par un visage humain.</x:v>
      </x:c>
      <x:c r="M31" s="14" t="str">
        <x:v>Fiche de variante à produire; aucun sprite généré dans ce classeur.</x:v>
      </x:c>
      <x:c r="N31" s="14" t="str">
        <x:v>Reconstitution documentée V4 — nouvelle rédaction V5</x:v>
      </x:c>
    </x:row>
    <x:row r="32" ht="57" customHeight="1">
      <x:c r="A32" s="13" t="str">
        <x:v>GUARD-CL3-07</x:v>
      </x:c>
      <x:c r="B32" s="13" t="str">
        <x:v>Garde Gardiens des Hautes Branches — dialogue avec un collègue</x:v>
      </x:c>
      <x:c r="C32" s="13" t="str">
        <x:v>CL3</x:v>
      </x:c>
      <x:c r="D32" s="13" t="str">
        <x:v>pillar-jungle</x:v>
      </x:c>
      <x:c r="E32" s="13" t="str">
        <x:v>Sans masque</x:v>
      </x:c>
      <x:c r="F32" s="13" t="str">
        <x:v>vert pâle veiné</x:v>
      </x:c>
      <x:c r="G32" s="13" t="str">
        <x:v>vert sombre et attaches longues</x:v>
      </x:c>
      <x:c r="H32" s="13" t="str">
        <x:v>longs bagués</x:v>
      </x:c>
      <x:c r="I32" s="13" t="str">
        <x:v>dialogue avec un collègue</x:v>
      </x:c>
      <x:c r="J32" s="13" t="str">
        <x:v>disque au support latéral</x:v>
      </x:c>
      <x:c r="K32" s="13" t="str">
        <x:v>Indique un passage déjà ouvert.</x:v>
      </x:c>
      <x:c r="L32" s="13" t="str">
        <x:v>Mandibules, crâne, mains et pieds yautja conservés. Le masque ne remplace pas la tête par un visage humain.</x:v>
      </x:c>
      <x:c r="M32" s="13" t="str">
        <x:v>Fiche de variante à produire; aucun sprite généré dans ce classeur.</x:v>
      </x:c>
      <x:c r="N32" s="13" t="str">
        <x:v>Reconstitution documentée V4 — nouvelle rédaction V5</x:v>
      </x:c>
    </x:row>
    <x:row r="33" ht="57" customHeight="1">
      <x:c r="A33" s="14" t="str">
        <x:v>GUARD-CL3-08</x:v>
      </x:c>
      <x:c r="B33" s="14" t="str">
        <x:v>Garde Gardiens des Hautes Branches — signal de relève</x:v>
      </x:c>
      <x:c r="C33" s="14" t="str">
        <x:v>CL3</x:v>
      </x:c>
      <x:c r="D33" s="14" t="str">
        <x:v>pillar-jungle</x:v>
      </x:c>
      <x:c r="E33" s="14" t="str">
        <x:v>Sans masque</x:v>
      </x:c>
      <x:c r="F33" s="14" t="str">
        <x:v>gris chaud</x:v>
      </x:c>
      <x:c r="G33" s="14" t="str">
        <x:v>vert sombre et attaches longues</x:v>
      </x:c>
      <x:c r="H33" s="14" t="str">
        <x:v>rejetés sur une épaule</x:v>
      </x:c>
      <x:c r="I33" s="14" t="str">
        <x:v>signal de relève</x:v>
      </x:c>
      <x:c r="J33" s="14" t="str">
        <x:v>lampe de poste</x:v>
      </x:c>
      <x:c r="K33" s="14" t="str">
        <x:v>Réagit à la réputation locale et à l’équipement visible.</x:v>
      </x:c>
      <x:c r="L33" s="14" t="str">
        <x:v>Mandibules, crâne, mains et pieds yautja conservés. Le masque ne remplace pas la tête par un visage humain.</x:v>
      </x:c>
      <x:c r="M33" s="14" t="str">
        <x:v>Fiche de variante à produire; aucun sprite généré dans ce classeur.</x:v>
      </x:c>
      <x:c r="N33" s="14" t="str">
        <x:v>Reconstitution documentée V4 — nouvelle rédaction V5</x:v>
      </x:c>
    </x:row>
    <x:row r="34" ht="57" customHeight="1">
      <x:c r="A34" s="13" t="str">
        <x:v>GUARD-CL3-09</x:v>
      </x:c>
      <x:c r="B34" s="13" t="str">
        <x:v>Garde Gardiens des Hautes Branches — exercice de parade</x:v>
      </x:c>
      <x:c r="C34" s="13" t="str">
        <x:v>CL3</x:v>
      </x:c>
      <x:c r="D34" s="13" t="str">
        <x:v>pillar-jungle</x:v>
      </x:c>
      <x:c r="E34" s="13" t="str">
        <x:v>Sans masque</x:v>
      </x:c>
      <x:c r="F34" s="13" t="str">
        <x:v>brun rouge</x:v>
      </x:c>
      <x:c r="G34" s="13" t="str">
        <x:v>vert sombre et attaches longues</x:v>
      </x:c>
      <x:c r="H34" s="13" t="str">
        <x:v>liens sombres</x:v>
      </x:c>
      <x:c r="I34" s="13" t="str">
        <x:v>exercice de parade</x:v>
      </x:c>
      <x:c r="J34" s="13" t="str">
        <x:v>tablette de route</x:v>
      </x:c>
      <x:c r="K34" s="13" t="str">
        <x:v>Offre un indice sur l’horaire de relève.</x:v>
      </x:c>
      <x:c r="L34" s="13" t="str">
        <x:v>Mandibules, crâne, mains et pieds yautja conservés. Le masque ne remplace pas la tête par un visage humain.</x:v>
      </x:c>
      <x:c r="M34" s="13" t="str">
        <x:v>Fiche de variante à produire; aucun sprite généré dans ce classeur.</x:v>
      </x:c>
      <x:c r="N34" s="13" t="str">
        <x:v>Reconstitution documentée V4 — nouvelle rédaction V5</x:v>
      </x:c>
    </x:row>
    <x:row r="35" ht="57" customHeight="1">
      <x:c r="A35" s="14" t="str">
        <x:v>GUARD-CL3-10</x:v>
      </x:c>
      <x:c r="B35" s="14" t="str">
        <x:v>Garde Gardiens des Hautes Branches — observation d’une piste</x:v>
      </x:c>
      <x:c r="C35" s="14" t="str">
        <x:v>CL3</x:v>
      </x:c>
      <x:c r="D35" s="14" t="str">
        <x:v>pillar-jungle</x:v>
      </x:c>
      <x:c r="E35" s="14" t="str">
        <x:v>Sans masque</x:v>
      </x:c>
      <x:c r="F35" s="14" t="str">
        <x:v>ocre froid</x:v>
      </x:c>
      <x:c r="G35" s="14" t="str">
        <x:v>vert sombre et attaches longues</x:v>
      </x:c>
      <x:c r="H35" s="14" t="str">
        <x:v>anneaux espacés</x:v>
      </x:c>
      <x:c r="I35" s="14" t="str">
        <x:v>observation d’une piste</x:v>
      </x:c>
      <x:c r="J35" s="14" t="str">
        <x:v>bracelet de signal</x:v>
      </x:c>
      <x:c r="K35" s="14" t="str">
        <x:v>Indique un passage déjà ouvert.</x:v>
      </x:c>
      <x:c r="L35" s="14" t="str">
        <x:v>Mandibules, crâne, mains et pieds yautja conservés. Le masque ne remplace pas la tête par un visage humain.</x:v>
      </x:c>
      <x:c r="M35" s="14" t="str">
        <x:v>Fiche de variante à produire; aucun sprite généré dans ce classeur.</x:v>
      </x:c>
      <x:c r="N35" s="14" t="str">
        <x:v>Reconstitution documentée V4 — nouvelle rédaction V5</x:v>
      </x:c>
    </x:row>
    <x:row r="36" ht="57" customHeight="1">
      <x:c r="A36" s="13" t="str">
        <x:v>GUARD-CL4-01</x:v>
      </x:c>
      <x:c r="B36" s="13" t="str">
        <x:v>Garde Veilleurs des Eaux Calmes — veille au seuil</x:v>
      </x:c>
      <x:c r="C36" s="13" t="str">
        <x:v>CL4</x:v>
      </x:c>
      <x:c r="D36" s="13" t="str">
        <x:v>luminous-marshes</x:v>
      </x:c>
      <x:c r="E36" s="13" t="str">
        <x:v>Avec masque</x:v>
      </x:c>
      <x:c r="F36" s="13" t="str">
        <x:v>ocre moucheté</x:v>
      </x:c>
      <x:c r="G36" s="13" t="str">
        <x:v>bleu pétrole et nacre mate</x:v>
      </x:c>
      <x:c r="H36" s="13" t="str">
        <x:v>courts attachés</x:v>
      </x:c>
      <x:c r="I36" s="13" t="str">
        <x:v>veille au seuil</x:v>
      </x:c>
      <x:c r="J36" s="13" t="str">
        <x:v>lance tenue verticalement</x:v>
      </x:c>
      <x:c r="K36" s="13" t="str">
        <x:v>Indique un passage déjà ouvert.</x:v>
      </x:c>
      <x:c r="L36" s="13" t="str">
        <x:v>Mandibules, crâne, mains et pieds yautja conservés. Le masque ne remplace pas la tête par un visage humain.</x:v>
      </x:c>
      <x:c r="M36" s="13" t="str">
        <x:v>Fiche de variante à produire; aucun sprite généré dans ce classeur.</x:v>
      </x:c>
      <x:c r="N36" s="13" t="str">
        <x:v>Reconstitution documentée V4 — nouvelle rédaction V5</x:v>
      </x:c>
    </x:row>
    <x:row r="37" ht="57" customHeight="1">
      <x:c r="A37" s="14" t="str">
        <x:v>GUARD-CL4-02</x:v>
      </x:c>
      <x:c r="B37" s="14" t="str">
        <x:v>Garde Veilleurs des Eaux Calmes — patrouille courte</x:v>
      </x:c>
      <x:c r="C37" s="14" t="str">
        <x:v>CL4</x:v>
      </x:c>
      <x:c r="D37" s="14" t="str">
        <x:v>luminous-marshes</x:v>
      </x:c>
      <x:c r="E37" s="14" t="str">
        <x:v>Avec masque</x:v>
      </x:c>
      <x:c r="F37" s="14" t="str">
        <x:v>olive sombre</x:v>
      </x:c>
      <x:c r="G37" s="14" t="str">
        <x:v>bleu pétrole et nacre mate</x:v>
      </x:c>
      <x:c r="H37" s="14" t="str">
        <x:v>longs bagués</x:v>
      </x:c>
      <x:c r="I37" s="14" t="str">
        <x:v>patrouille courte</x:v>
      </x:c>
      <x:c r="J37" s="14" t="str">
        <x:v>disque au support latéral</x:v>
      </x:c>
      <x:c r="K37" s="14" t="str">
        <x:v>Réagit à la réputation locale et à l’équipement visible.</x:v>
      </x:c>
      <x:c r="L37" s="14" t="str">
        <x:v>Mandibules, crâne, mains et pieds yautja conservés. Le masque ne remplace pas la tête par un visage humain.</x:v>
      </x:c>
      <x:c r="M37" s="14" t="str">
        <x:v>Fiche de variante à produire; aucun sprite généré dans ce classeur.</x:v>
      </x:c>
      <x:c r="N37" s="14" t="str">
        <x:v>Reconstitution documentée V4 — nouvelle rédaction V5</x:v>
      </x:c>
    </x:row>
    <x:row r="38" ht="57" customHeight="1">
      <x:c r="A38" s="13" t="str">
        <x:v>GUARD-CL4-03</x:v>
      </x:c>
      <x:c r="B38" s="13" t="str">
        <x:v>Garde Veilleurs des Eaux Calmes — appui sur parapet</x:v>
      </x:c>
      <x:c r="C38" s="13" t="str">
        <x:v>CL4</x:v>
      </x:c>
      <x:c r="D38" s="13" t="str">
        <x:v>luminous-marshes</x:v>
      </x:c>
      <x:c r="E38" s="13" t="str">
        <x:v>Avec masque</x:v>
      </x:c>
      <x:c r="F38" s="13" t="str">
        <x:v>gris bronze</x:v>
      </x:c>
      <x:c r="G38" s="13" t="str">
        <x:v>bleu pétrole et nacre mate</x:v>
      </x:c>
      <x:c r="H38" s="13" t="str">
        <x:v>rejetés sur une épaule</x:v>
      </x:c>
      <x:c r="I38" s="13" t="str">
        <x:v>appui sur parapet</x:v>
      </x:c>
      <x:c r="J38" s="13" t="str">
        <x:v>lampe de poste</x:v>
      </x:c>
      <x:c r="K38" s="13" t="str">
        <x:v>Offre un indice sur l’horaire de relève.</x:v>
      </x:c>
      <x:c r="L38" s="13" t="str">
        <x:v>Mandibules, crâne, mains et pieds yautja conservés. Le masque ne remplace pas la tête par un visage humain.</x:v>
      </x:c>
      <x:c r="M38" s="13" t="str">
        <x:v>Fiche de variante à produire; aucun sprite généré dans ce classeur.</x:v>
      </x:c>
      <x:c r="N38" s="13" t="str">
        <x:v>Reconstitution documentée V4 — nouvelle rédaction V5</x:v>
      </x:c>
    </x:row>
    <x:row r="39" ht="57" customHeight="1">
      <x:c r="A39" s="14" t="str">
        <x:v>GUARD-CL4-04</x:v>
      </x:c>
      <x:c r="B39" s="14" t="str">
        <x:v>Garde Veilleurs des Eaux Calmes — inspection de passage</x:v>
      </x:c>
      <x:c r="C39" s="14" t="str">
        <x:v>CL4</x:v>
      </x:c>
      <x:c r="D39" s="14" t="str">
        <x:v>luminous-marshes</x:v>
      </x:c>
      <x:c r="E39" s="14" t="str">
        <x:v>Avec masque</x:v>
      </x:c>
      <x:c r="F39" s="14" t="str">
        <x:v>brun cendré</x:v>
      </x:c>
      <x:c r="G39" s="14" t="str">
        <x:v>bleu pétrole et nacre mate</x:v>
      </x:c>
      <x:c r="H39" s="14" t="str">
        <x:v>liens sombres</x:v>
      </x:c>
      <x:c r="I39" s="14" t="str">
        <x:v>inspection de passage</x:v>
      </x:c>
      <x:c r="J39" s="14" t="str">
        <x:v>tablette de route</x:v>
      </x:c>
      <x:c r="K39" s="14" t="str">
        <x:v>Indique un passage déjà ouvert.</x:v>
      </x:c>
      <x:c r="L39" s="14" t="str">
        <x:v>Mandibules, crâne, mains et pieds yautja conservés. Le masque ne remplace pas la tête par un visage humain.</x:v>
      </x:c>
      <x:c r="M39" s="14" t="str">
        <x:v>Fiche de variante à produire; aucun sprite généré dans ce classeur.</x:v>
      </x:c>
      <x:c r="N39" s="14" t="str">
        <x:v>Reconstitution documentée V4 — nouvelle rédaction V5</x:v>
      </x:c>
    </x:row>
    <x:row r="40" ht="57" customHeight="1">
      <x:c r="A40" s="13" t="str">
        <x:v>GUARD-CL4-05</x:v>
      </x:c>
      <x:c r="B40" s="13" t="str">
        <x:v>Garde Veilleurs des Eaux Calmes — garde d’un objet confié</x:v>
      </x:c>
      <x:c r="C40" s="13" t="str">
        <x:v>CL4</x:v>
      </x:c>
      <x:c r="D40" s="13" t="str">
        <x:v>luminous-marshes</x:v>
      </x:c>
      <x:c r="E40" s="13" t="str">
        <x:v>Avec masque</x:v>
      </x:c>
      <x:c r="F40" s="13" t="str">
        <x:v>sable tacheté</x:v>
      </x:c>
      <x:c r="G40" s="13" t="str">
        <x:v>bleu pétrole et nacre mate</x:v>
      </x:c>
      <x:c r="H40" s="13" t="str">
        <x:v>anneaux espacés</x:v>
      </x:c>
      <x:c r="I40" s="13" t="str">
        <x:v>garde d’un objet confié</x:v>
      </x:c>
      <x:c r="J40" s="13" t="str">
        <x:v>bracelet de signal</x:v>
      </x:c>
      <x:c r="K40" s="13" t="str">
        <x:v>Réagit à la réputation locale et à l’équipement visible.</x:v>
      </x:c>
      <x:c r="L40" s="13" t="str">
        <x:v>Mandibules, crâne, mains et pieds yautja conservés. Le masque ne remplace pas la tête par un visage humain.</x:v>
      </x:c>
      <x:c r="M40" s="13" t="str">
        <x:v>Fiche de variante à produire; aucun sprite généré dans ce classeur.</x:v>
      </x:c>
      <x:c r="N40" s="13" t="str">
        <x:v>Reconstitution documentée V4 — nouvelle rédaction V5</x:v>
      </x:c>
    </x:row>
    <x:row r="41" ht="57" customHeight="1">
      <x:c r="A41" s="14" t="str">
        <x:v>GUARD-CL4-06</x:v>
      </x:c>
      <x:c r="B41" s="14" t="str">
        <x:v>Garde Veilleurs des Eaux Calmes — repos près d’un support</x:v>
      </x:c>
      <x:c r="C41" s="14" t="str">
        <x:v>CL4</x:v>
      </x:c>
      <x:c r="D41" s="14" t="str">
        <x:v>luminous-marshes</x:v>
      </x:c>
      <x:c r="E41" s="14" t="str">
        <x:v>Avec masque</x:v>
      </x:c>
      <x:c r="F41" s="14" t="str">
        <x:v>cuivre sombre</x:v>
      </x:c>
      <x:c r="G41" s="14" t="str">
        <x:v>bleu pétrole et nacre mate</x:v>
      </x:c>
      <x:c r="H41" s="14" t="str">
        <x:v>courts attachés</x:v>
      </x:c>
      <x:c r="I41" s="14" t="str">
        <x:v>repos près d’un support</x:v>
      </x:c>
      <x:c r="J41" s="14" t="str">
        <x:v>lance tenue verticalement</x:v>
      </x:c>
      <x:c r="K41" s="14" t="str">
        <x:v>Offre un indice sur l’horaire de relève.</x:v>
      </x:c>
      <x:c r="L41" s="14" t="str">
        <x:v>Mandibules, crâne, mains et pieds yautja conservés. Le masque ne remplace pas la tête par un visage humain.</x:v>
      </x:c>
      <x:c r="M41" s="14" t="str">
        <x:v>Fiche de variante à produire; aucun sprite généré dans ce classeur.</x:v>
      </x:c>
      <x:c r="N41" s="14" t="str">
        <x:v>Reconstitution documentée V4 — nouvelle rédaction V5</x:v>
      </x:c>
    </x:row>
    <x:row r="42" ht="57" customHeight="1">
      <x:c r="A42" s="13" t="str">
        <x:v>GUARD-CL4-07</x:v>
      </x:c>
      <x:c r="B42" s="13" t="str">
        <x:v>Garde Veilleurs des Eaux Calmes — dialogue avec un collègue</x:v>
      </x:c>
      <x:c r="C42" s="13" t="str">
        <x:v>CL4</x:v>
      </x:c>
      <x:c r="D42" s="13" t="str">
        <x:v>luminous-marshes</x:v>
      </x:c>
      <x:c r="E42" s="13" t="str">
        <x:v>Sans masque</x:v>
      </x:c>
      <x:c r="F42" s="13" t="str">
        <x:v>vert pâle veiné</x:v>
      </x:c>
      <x:c r="G42" s="13" t="str">
        <x:v>bleu pétrole et nacre mate</x:v>
      </x:c>
      <x:c r="H42" s="13" t="str">
        <x:v>longs bagués</x:v>
      </x:c>
      <x:c r="I42" s="13" t="str">
        <x:v>dialogue avec un collègue</x:v>
      </x:c>
      <x:c r="J42" s="13" t="str">
        <x:v>disque au support latéral</x:v>
      </x:c>
      <x:c r="K42" s="13" t="str">
        <x:v>Indique un passage déjà ouvert.</x:v>
      </x:c>
      <x:c r="L42" s="13" t="str">
        <x:v>Mandibules, crâne, mains et pieds yautja conservés. Le masque ne remplace pas la tête par un visage humain.</x:v>
      </x:c>
      <x:c r="M42" s="13" t="str">
        <x:v>Fiche de variante à produire; aucun sprite généré dans ce classeur.</x:v>
      </x:c>
      <x:c r="N42" s="13" t="str">
        <x:v>Reconstitution documentée V4 — nouvelle rédaction V5</x:v>
      </x:c>
    </x:row>
    <x:row r="43" ht="57" customHeight="1">
      <x:c r="A43" s="14" t="str">
        <x:v>GUARD-CL4-08</x:v>
      </x:c>
      <x:c r="B43" s="14" t="str">
        <x:v>Garde Veilleurs des Eaux Calmes — signal de relève</x:v>
      </x:c>
      <x:c r="C43" s="14" t="str">
        <x:v>CL4</x:v>
      </x:c>
      <x:c r="D43" s="14" t="str">
        <x:v>luminous-marshes</x:v>
      </x:c>
      <x:c r="E43" s="14" t="str">
        <x:v>Sans masque</x:v>
      </x:c>
      <x:c r="F43" s="14" t="str">
        <x:v>gris chaud</x:v>
      </x:c>
      <x:c r="G43" s="14" t="str">
        <x:v>bleu pétrole et nacre mate</x:v>
      </x:c>
      <x:c r="H43" s="14" t="str">
        <x:v>rejetés sur une épaule</x:v>
      </x:c>
      <x:c r="I43" s="14" t="str">
        <x:v>signal de relève</x:v>
      </x:c>
      <x:c r="J43" s="14" t="str">
        <x:v>lampe de poste</x:v>
      </x:c>
      <x:c r="K43" s="14" t="str">
        <x:v>Réagit à la réputation locale et à l’équipement visible.</x:v>
      </x:c>
      <x:c r="L43" s="14" t="str">
        <x:v>Mandibules, crâne, mains et pieds yautja conservés. Le masque ne remplace pas la tête par un visage humain.</x:v>
      </x:c>
      <x:c r="M43" s="14" t="str">
        <x:v>Fiche de variante à produire; aucun sprite généré dans ce classeur.</x:v>
      </x:c>
      <x:c r="N43" s="14" t="str">
        <x:v>Reconstitution documentée V4 — nouvelle rédaction V5</x:v>
      </x:c>
    </x:row>
    <x:row r="44" ht="57" customHeight="1">
      <x:c r="A44" s="13" t="str">
        <x:v>GUARD-CL4-09</x:v>
      </x:c>
      <x:c r="B44" s="13" t="str">
        <x:v>Garde Veilleurs des Eaux Calmes — exercice de parade</x:v>
      </x:c>
      <x:c r="C44" s="13" t="str">
        <x:v>CL4</x:v>
      </x:c>
      <x:c r="D44" s="13" t="str">
        <x:v>luminous-marshes</x:v>
      </x:c>
      <x:c r="E44" s="13" t="str">
        <x:v>Sans masque</x:v>
      </x:c>
      <x:c r="F44" s="13" t="str">
        <x:v>brun rouge</x:v>
      </x:c>
      <x:c r="G44" s="13" t="str">
        <x:v>bleu pétrole et nacre mate</x:v>
      </x:c>
      <x:c r="H44" s="13" t="str">
        <x:v>liens sombres</x:v>
      </x:c>
      <x:c r="I44" s="13" t="str">
        <x:v>exercice de parade</x:v>
      </x:c>
      <x:c r="J44" s="13" t="str">
        <x:v>tablette de route</x:v>
      </x:c>
      <x:c r="K44" s="13" t="str">
        <x:v>Offre un indice sur l’horaire de relève.</x:v>
      </x:c>
      <x:c r="L44" s="13" t="str">
        <x:v>Mandibules, crâne, mains et pieds yautja conservés. Le masque ne remplace pas la tête par un visage humain.</x:v>
      </x:c>
      <x:c r="M44" s="13" t="str">
        <x:v>Fiche de variante à produire; aucun sprite généré dans ce classeur.</x:v>
      </x:c>
      <x:c r="N44" s="13" t="str">
        <x:v>Reconstitution documentée V4 — nouvelle rédaction V5</x:v>
      </x:c>
    </x:row>
    <x:row r="45" ht="57" customHeight="1">
      <x:c r="A45" s="14" t="str">
        <x:v>GUARD-CL4-10</x:v>
      </x:c>
      <x:c r="B45" s="14" t="str">
        <x:v>Garde Veilleurs des Eaux Calmes — observation d’une piste</x:v>
      </x:c>
      <x:c r="C45" s="14" t="str">
        <x:v>CL4</x:v>
      </x:c>
      <x:c r="D45" s="14" t="str">
        <x:v>luminous-marshes</x:v>
      </x:c>
      <x:c r="E45" s="14" t="str">
        <x:v>Sans masque</x:v>
      </x:c>
      <x:c r="F45" s="14" t="str">
        <x:v>ocre froid</x:v>
      </x:c>
      <x:c r="G45" s="14" t="str">
        <x:v>bleu pétrole et nacre mate</x:v>
      </x:c>
      <x:c r="H45" s="14" t="str">
        <x:v>anneaux espacés</x:v>
      </x:c>
      <x:c r="I45" s="14" t="str">
        <x:v>observation d’une piste</x:v>
      </x:c>
      <x:c r="J45" s="14" t="str">
        <x:v>bracelet de signal</x:v>
      </x:c>
      <x:c r="K45" s="14" t="str">
        <x:v>Indique un passage déjà ouvert.</x:v>
      </x:c>
      <x:c r="L45" s="14" t="str">
        <x:v>Mandibules, crâne, mains et pieds yautja conservés. Le masque ne remplace pas la tête par un visage humain.</x:v>
      </x:c>
      <x:c r="M45" s="14" t="str">
        <x:v>Fiche de variante à produire; aucun sprite généré dans ce classeur.</x:v>
      </x:c>
      <x:c r="N45" s="14" t="str">
        <x:v>Reconstitution documentée V4 — nouvelle rédaction V5</x:v>
      </x:c>
    </x:row>
    <x:row r="46" ht="57" customHeight="1">
      <x:c r="A46" s="13" t="str">
        <x:v>GUARD-CL5-01</x:v>
      </x:c>
      <x:c r="B46" s="13" t="str">
        <x:v>Garde Veilleurs des Crêtes — veille au seuil</x:v>
      </x:c>
      <x:c r="C46" s="13" t="str">
        <x:v>CL5</x:v>
      </x:c>
      <x:c r="D46" s="13" t="str">
        <x:v>storm-chain</x:v>
      </x:c>
      <x:c r="E46" s="13" t="str">
        <x:v>Avec masque</x:v>
      </x:c>
      <x:c r="F46" s="13" t="str">
        <x:v>ocre moucheté</x:v>
      </x:c>
      <x:c r="G46" s="13" t="str">
        <x:v>gris acier et tresses claires</x:v>
      </x:c>
      <x:c r="H46" s="13" t="str">
        <x:v>courts attachés</x:v>
      </x:c>
      <x:c r="I46" s="13" t="str">
        <x:v>veille au seuil</x:v>
      </x:c>
      <x:c r="J46" s="13" t="str">
        <x:v>lance tenue verticalement</x:v>
      </x:c>
      <x:c r="K46" s="13" t="str">
        <x:v>Indique un passage déjà ouvert.</x:v>
      </x:c>
      <x:c r="L46" s="13" t="str">
        <x:v>Mandibules, crâne, mains et pieds yautja conservés. Le masque ne remplace pas la tête par un visage humain.</x:v>
      </x:c>
      <x:c r="M46" s="13" t="str">
        <x:v>Fiche de variante à produire; aucun sprite généré dans ce classeur.</x:v>
      </x:c>
      <x:c r="N46" s="13" t="str">
        <x:v>Reconstitution documentée V4 — nouvelle rédaction V5</x:v>
      </x:c>
    </x:row>
    <x:row r="47" ht="57" customHeight="1">
      <x:c r="A47" s="14" t="str">
        <x:v>GUARD-CL5-02</x:v>
      </x:c>
      <x:c r="B47" s="14" t="str">
        <x:v>Garde Veilleurs des Crêtes — patrouille courte</x:v>
      </x:c>
      <x:c r="C47" s="14" t="str">
        <x:v>CL5</x:v>
      </x:c>
      <x:c r="D47" s="14" t="str">
        <x:v>storm-chain</x:v>
      </x:c>
      <x:c r="E47" s="14" t="str">
        <x:v>Avec masque</x:v>
      </x:c>
      <x:c r="F47" s="14" t="str">
        <x:v>olive sombre</x:v>
      </x:c>
      <x:c r="G47" s="14" t="str">
        <x:v>gris acier et tresses claires</x:v>
      </x:c>
      <x:c r="H47" s="14" t="str">
        <x:v>longs bagués</x:v>
      </x:c>
      <x:c r="I47" s="14" t="str">
        <x:v>patrouille courte</x:v>
      </x:c>
      <x:c r="J47" s="14" t="str">
        <x:v>disque au support latéral</x:v>
      </x:c>
      <x:c r="K47" s="14" t="str">
        <x:v>Réagit à la réputation locale et à l’équipement visible.</x:v>
      </x:c>
      <x:c r="L47" s="14" t="str">
        <x:v>Mandibules, crâne, mains et pieds yautja conservés. Le masque ne remplace pas la tête par un visage humain.</x:v>
      </x:c>
      <x:c r="M47" s="14" t="str">
        <x:v>Fiche de variante à produire; aucun sprite généré dans ce classeur.</x:v>
      </x:c>
      <x:c r="N47" s="14" t="str">
        <x:v>Reconstitution documentée V4 — nouvelle rédaction V5</x:v>
      </x:c>
    </x:row>
    <x:row r="48" ht="57" customHeight="1">
      <x:c r="A48" s="13" t="str">
        <x:v>GUARD-CL5-03</x:v>
      </x:c>
      <x:c r="B48" s="13" t="str">
        <x:v>Garde Veilleurs des Crêtes — appui sur parapet</x:v>
      </x:c>
      <x:c r="C48" s="13" t="str">
        <x:v>CL5</x:v>
      </x:c>
      <x:c r="D48" s="13" t="str">
        <x:v>storm-chain</x:v>
      </x:c>
      <x:c r="E48" s="13" t="str">
        <x:v>Avec masque</x:v>
      </x:c>
      <x:c r="F48" s="13" t="str">
        <x:v>gris bronze</x:v>
      </x:c>
      <x:c r="G48" s="13" t="str">
        <x:v>gris acier et tresses claires</x:v>
      </x:c>
      <x:c r="H48" s="13" t="str">
        <x:v>rejetés sur une épaule</x:v>
      </x:c>
      <x:c r="I48" s="13" t="str">
        <x:v>appui sur parapet</x:v>
      </x:c>
      <x:c r="J48" s="13" t="str">
        <x:v>lampe de poste</x:v>
      </x:c>
      <x:c r="K48" s="13" t="str">
        <x:v>Offre un indice sur l’horaire de relève.</x:v>
      </x:c>
      <x:c r="L48" s="13" t="str">
        <x:v>Mandibules, crâne, mains et pieds yautja conservés. Le masque ne remplace pas la tête par un visage humain.</x:v>
      </x:c>
      <x:c r="M48" s="13" t="str">
        <x:v>Fiche de variante à produire; aucun sprite généré dans ce classeur.</x:v>
      </x:c>
      <x:c r="N48" s="13" t="str">
        <x:v>Reconstitution documentée V4 — nouvelle rédaction V5</x:v>
      </x:c>
    </x:row>
    <x:row r="49" ht="57" customHeight="1">
      <x:c r="A49" s="14" t="str">
        <x:v>GUARD-CL5-04</x:v>
      </x:c>
      <x:c r="B49" s="14" t="str">
        <x:v>Garde Veilleurs des Crêtes — inspection de passage</x:v>
      </x:c>
      <x:c r="C49" s="14" t="str">
        <x:v>CL5</x:v>
      </x:c>
      <x:c r="D49" s="14" t="str">
        <x:v>storm-chain</x:v>
      </x:c>
      <x:c r="E49" s="14" t="str">
        <x:v>Avec masque</x:v>
      </x:c>
      <x:c r="F49" s="14" t="str">
        <x:v>brun cendré</x:v>
      </x:c>
      <x:c r="G49" s="14" t="str">
        <x:v>gris acier et tresses claires</x:v>
      </x:c>
      <x:c r="H49" s="14" t="str">
        <x:v>liens sombres</x:v>
      </x:c>
      <x:c r="I49" s="14" t="str">
        <x:v>inspection de passage</x:v>
      </x:c>
      <x:c r="J49" s="14" t="str">
        <x:v>tablette de route</x:v>
      </x:c>
      <x:c r="K49" s="14" t="str">
        <x:v>Indique un passage déjà ouvert.</x:v>
      </x:c>
      <x:c r="L49" s="14" t="str">
        <x:v>Mandibules, crâne, mains et pieds yautja conservés. Le masque ne remplace pas la tête par un visage humain.</x:v>
      </x:c>
      <x:c r="M49" s="14" t="str">
        <x:v>Fiche de variante à produire; aucun sprite généré dans ce classeur.</x:v>
      </x:c>
      <x:c r="N49" s="14" t="str">
        <x:v>Reconstitution documentée V4 — nouvelle rédaction V5</x:v>
      </x:c>
    </x:row>
    <x:row r="50" ht="57" customHeight="1">
      <x:c r="A50" s="13" t="str">
        <x:v>GUARD-CL5-05</x:v>
      </x:c>
      <x:c r="B50" s="13" t="str">
        <x:v>Garde Veilleurs des Crêtes — garde d’un objet confié</x:v>
      </x:c>
      <x:c r="C50" s="13" t="str">
        <x:v>CL5</x:v>
      </x:c>
      <x:c r="D50" s="13" t="str">
        <x:v>storm-chain</x:v>
      </x:c>
      <x:c r="E50" s="13" t="str">
        <x:v>Avec masque</x:v>
      </x:c>
      <x:c r="F50" s="13" t="str">
        <x:v>sable tacheté</x:v>
      </x:c>
      <x:c r="G50" s="13" t="str">
        <x:v>gris acier et tresses claires</x:v>
      </x:c>
      <x:c r="H50" s="13" t="str">
        <x:v>anneaux espacés</x:v>
      </x:c>
      <x:c r="I50" s="13" t="str">
        <x:v>garde d’un objet confié</x:v>
      </x:c>
      <x:c r="J50" s="13" t="str">
        <x:v>bracelet de signal</x:v>
      </x:c>
      <x:c r="K50" s="13" t="str">
        <x:v>Réagit à la réputation locale et à l’équipement visible.</x:v>
      </x:c>
      <x:c r="L50" s="13" t="str">
        <x:v>Mandibules, crâne, mains et pieds yautja conservés. Le masque ne remplace pas la tête par un visage humain.</x:v>
      </x:c>
      <x:c r="M50" s="13" t="str">
        <x:v>Fiche de variante à produire; aucun sprite généré dans ce classeur.</x:v>
      </x:c>
      <x:c r="N50" s="13" t="str">
        <x:v>Reconstitution documentée V4 — nouvelle rédaction V5</x:v>
      </x:c>
    </x:row>
    <x:row r="51" ht="57" customHeight="1">
      <x:c r="A51" s="14" t="str">
        <x:v>GUARD-CL5-06</x:v>
      </x:c>
      <x:c r="B51" s="14" t="str">
        <x:v>Garde Veilleurs des Crêtes — repos près d’un support</x:v>
      </x:c>
      <x:c r="C51" s="14" t="str">
        <x:v>CL5</x:v>
      </x:c>
      <x:c r="D51" s="14" t="str">
        <x:v>storm-chain</x:v>
      </x:c>
      <x:c r="E51" s="14" t="str">
        <x:v>Avec masque</x:v>
      </x:c>
      <x:c r="F51" s="14" t="str">
        <x:v>cuivre sombre</x:v>
      </x:c>
      <x:c r="G51" s="14" t="str">
        <x:v>gris acier et tresses claires</x:v>
      </x:c>
      <x:c r="H51" s="14" t="str">
        <x:v>courts attachés</x:v>
      </x:c>
      <x:c r="I51" s="14" t="str">
        <x:v>repos près d’un support</x:v>
      </x:c>
      <x:c r="J51" s="14" t="str">
        <x:v>lance tenue verticalement</x:v>
      </x:c>
      <x:c r="K51" s="14" t="str">
        <x:v>Offre un indice sur l’horaire de relève.</x:v>
      </x:c>
      <x:c r="L51" s="14" t="str">
        <x:v>Mandibules, crâne, mains et pieds yautja conservés. Le masque ne remplace pas la tête par un visage humain.</x:v>
      </x:c>
      <x:c r="M51" s="14" t="str">
        <x:v>Fiche de variante à produire; aucun sprite généré dans ce classeur.</x:v>
      </x:c>
      <x:c r="N51" s="14" t="str">
        <x:v>Reconstitution documentée V4 — nouvelle rédaction V5</x:v>
      </x:c>
    </x:row>
    <x:row r="52" ht="57" customHeight="1">
      <x:c r="A52" s="13" t="str">
        <x:v>GUARD-CL5-07</x:v>
      </x:c>
      <x:c r="B52" s="13" t="str">
        <x:v>Garde Veilleurs des Crêtes — dialogue avec un collègue</x:v>
      </x:c>
      <x:c r="C52" s="13" t="str">
        <x:v>CL5</x:v>
      </x:c>
      <x:c r="D52" s="13" t="str">
        <x:v>storm-chain</x:v>
      </x:c>
      <x:c r="E52" s="13" t="str">
        <x:v>Sans masque</x:v>
      </x:c>
      <x:c r="F52" s="13" t="str">
        <x:v>vert pâle veiné</x:v>
      </x:c>
      <x:c r="G52" s="13" t="str">
        <x:v>gris acier et tresses claires</x:v>
      </x:c>
      <x:c r="H52" s="13" t="str">
        <x:v>longs bagués</x:v>
      </x:c>
      <x:c r="I52" s="13" t="str">
        <x:v>dialogue avec un collègue</x:v>
      </x:c>
      <x:c r="J52" s="13" t="str">
        <x:v>disque au support latéral</x:v>
      </x:c>
      <x:c r="K52" s="13" t="str">
        <x:v>Indique un passage déjà ouvert.</x:v>
      </x:c>
      <x:c r="L52" s="13" t="str">
        <x:v>Mandibules, crâne, mains et pieds yautja conservés. Le masque ne remplace pas la tête par un visage humain.</x:v>
      </x:c>
      <x:c r="M52" s="13" t="str">
        <x:v>Fiche de variante à produire; aucun sprite généré dans ce classeur.</x:v>
      </x:c>
      <x:c r="N52" s="13" t="str">
        <x:v>Reconstitution documentée V4 — nouvelle rédaction V5</x:v>
      </x:c>
    </x:row>
    <x:row r="53" ht="57" customHeight="1">
      <x:c r="A53" s="14" t="str">
        <x:v>GUARD-CL5-08</x:v>
      </x:c>
      <x:c r="B53" s="14" t="str">
        <x:v>Garde Veilleurs des Crêtes — signal de relève</x:v>
      </x:c>
      <x:c r="C53" s="14" t="str">
        <x:v>CL5</x:v>
      </x:c>
      <x:c r="D53" s="14" t="str">
        <x:v>storm-chain</x:v>
      </x:c>
      <x:c r="E53" s="14" t="str">
        <x:v>Sans masque</x:v>
      </x:c>
      <x:c r="F53" s="14" t="str">
        <x:v>gris chaud</x:v>
      </x:c>
      <x:c r="G53" s="14" t="str">
        <x:v>gris acier et tresses claires</x:v>
      </x:c>
      <x:c r="H53" s="14" t="str">
        <x:v>rejetés sur une épaule</x:v>
      </x:c>
      <x:c r="I53" s="14" t="str">
        <x:v>signal de relève</x:v>
      </x:c>
      <x:c r="J53" s="14" t="str">
        <x:v>lampe de poste</x:v>
      </x:c>
      <x:c r="K53" s="14" t="str">
        <x:v>Réagit à la réputation locale et à l’équipement visible.</x:v>
      </x:c>
      <x:c r="L53" s="14" t="str">
        <x:v>Mandibules, crâne, mains et pieds yautja conservés. Le masque ne remplace pas la tête par un visage humain.</x:v>
      </x:c>
      <x:c r="M53" s="14" t="str">
        <x:v>Fiche de variante à produire; aucun sprite généré dans ce classeur.</x:v>
      </x:c>
      <x:c r="N53" s="14" t="str">
        <x:v>Reconstitution documentée V4 — nouvelle rédaction V5</x:v>
      </x:c>
    </x:row>
    <x:row r="54" ht="57" customHeight="1">
      <x:c r="A54" s="13" t="str">
        <x:v>GUARD-CL5-09</x:v>
      </x:c>
      <x:c r="B54" s="13" t="str">
        <x:v>Garde Veilleurs des Crêtes — exercice de parade</x:v>
      </x:c>
      <x:c r="C54" s="13" t="str">
        <x:v>CL5</x:v>
      </x:c>
      <x:c r="D54" s="13" t="str">
        <x:v>storm-chain</x:v>
      </x:c>
      <x:c r="E54" s="13" t="str">
        <x:v>Sans masque</x:v>
      </x:c>
      <x:c r="F54" s="13" t="str">
        <x:v>brun rouge</x:v>
      </x:c>
      <x:c r="G54" s="13" t="str">
        <x:v>gris acier et tresses claires</x:v>
      </x:c>
      <x:c r="H54" s="13" t="str">
        <x:v>liens sombres</x:v>
      </x:c>
      <x:c r="I54" s="13" t="str">
        <x:v>exercice de parade</x:v>
      </x:c>
      <x:c r="J54" s="13" t="str">
        <x:v>tablette de route</x:v>
      </x:c>
      <x:c r="K54" s="13" t="str">
        <x:v>Offre un indice sur l’horaire de relève.</x:v>
      </x:c>
      <x:c r="L54" s="13" t="str">
        <x:v>Mandibules, crâne, mains et pieds yautja conservés. Le masque ne remplace pas la tête par un visage humain.</x:v>
      </x:c>
      <x:c r="M54" s="13" t="str">
        <x:v>Fiche de variante à produire; aucun sprite généré dans ce classeur.</x:v>
      </x:c>
      <x:c r="N54" s="13" t="str">
        <x:v>Reconstitution documentée V4 — nouvelle rédaction V5</x:v>
      </x:c>
    </x:row>
    <x:row r="55" ht="57" customHeight="1">
      <x:c r="A55" s="14" t="str">
        <x:v>GUARD-CL5-10</x:v>
      </x:c>
      <x:c r="B55" s="14" t="str">
        <x:v>Garde Veilleurs des Crêtes — observation d’une piste</x:v>
      </x:c>
      <x:c r="C55" s="14" t="str">
        <x:v>CL5</x:v>
      </x:c>
      <x:c r="D55" s="14" t="str">
        <x:v>storm-chain</x:v>
      </x:c>
      <x:c r="E55" s="14" t="str">
        <x:v>Sans masque</x:v>
      </x:c>
      <x:c r="F55" s="14" t="str">
        <x:v>ocre froid</x:v>
      </x:c>
      <x:c r="G55" s="14" t="str">
        <x:v>gris acier et tresses claires</x:v>
      </x:c>
      <x:c r="H55" s="14" t="str">
        <x:v>anneaux espacés</x:v>
      </x:c>
      <x:c r="I55" s="14" t="str">
        <x:v>observation d’une piste</x:v>
      </x:c>
      <x:c r="J55" s="14" t="str">
        <x:v>bracelet de signal</x:v>
      </x:c>
      <x:c r="K55" s="14" t="str">
        <x:v>Indique un passage déjà ouvert.</x:v>
      </x:c>
      <x:c r="L55" s="14" t="str">
        <x:v>Mandibules, crâne, mains et pieds yautja conservés. Le masque ne remplace pas la tête par un visage humain.</x:v>
      </x:c>
      <x:c r="M55" s="14" t="str">
        <x:v>Fiche de variante à produire; aucun sprite généré dans ce classeur.</x:v>
      </x:c>
      <x:c r="N55" s="14" t="str">
        <x:v>Reconstitution documentée V4 — nouvelle rédaction V5</x:v>
      </x:c>
    </x:row>
    <x:row r="56" ht="57" customHeight="1">
      <x:c r="A56" s="13" t="str">
        <x:v>GUARD-CL6-01</x:v>
      </x:c>
      <x:c r="B56" s="13" t="str">
        <x:v>Garde Maisons du Rivage — veille au seuil</x:v>
      </x:c>
      <x:c r="C56" s="13" t="str">
        <x:v>CL6</x:v>
      </x:c>
      <x:c r="D56" s="13" t="str">
        <x:v>leviathan-coast</x:v>
      </x:c>
      <x:c r="E56" s="13" t="str">
        <x:v>Avec masque</x:v>
      </x:c>
      <x:c r="F56" s="13" t="str">
        <x:v>ocre moucheté</x:v>
      </x:c>
      <x:c r="G56" s="13" t="str">
        <x:v>ocre salin et pièces polies</x:v>
      </x:c>
      <x:c r="H56" s="13" t="str">
        <x:v>courts attachés</x:v>
      </x:c>
      <x:c r="I56" s="13" t="str">
        <x:v>veille au seuil</x:v>
      </x:c>
      <x:c r="J56" s="13" t="str">
        <x:v>lance tenue verticalement</x:v>
      </x:c>
      <x:c r="K56" s="13" t="str">
        <x:v>Indique un passage déjà ouvert.</x:v>
      </x:c>
      <x:c r="L56" s="13" t="str">
        <x:v>Mandibules, crâne, mains et pieds yautja conservés. Le masque ne remplace pas la tête par un visage humain.</x:v>
      </x:c>
      <x:c r="M56" s="13" t="str">
        <x:v>Fiche de variante à produire; aucun sprite généré dans ce classeur.</x:v>
      </x:c>
      <x:c r="N56" s="13" t="str">
        <x:v>Reconstitution documentée V4 — nouvelle rédaction V5</x:v>
      </x:c>
    </x:row>
    <x:row r="57" ht="57" customHeight="1">
      <x:c r="A57" s="14" t="str">
        <x:v>GUARD-CL6-02</x:v>
      </x:c>
      <x:c r="B57" s="14" t="str">
        <x:v>Garde Maisons du Rivage — patrouille courte</x:v>
      </x:c>
      <x:c r="C57" s="14" t="str">
        <x:v>CL6</x:v>
      </x:c>
      <x:c r="D57" s="14" t="str">
        <x:v>leviathan-coast</x:v>
      </x:c>
      <x:c r="E57" s="14" t="str">
        <x:v>Avec masque</x:v>
      </x:c>
      <x:c r="F57" s="14" t="str">
        <x:v>olive sombre</x:v>
      </x:c>
      <x:c r="G57" s="14" t="str">
        <x:v>ocre salin et pièces polies</x:v>
      </x:c>
      <x:c r="H57" s="14" t="str">
        <x:v>longs bagués</x:v>
      </x:c>
      <x:c r="I57" s="14" t="str">
        <x:v>patrouille courte</x:v>
      </x:c>
      <x:c r="J57" s="14" t="str">
        <x:v>disque au support latéral</x:v>
      </x:c>
      <x:c r="K57" s="14" t="str">
        <x:v>Réagit à la réputation locale et à l’équipement visible.</x:v>
      </x:c>
      <x:c r="L57" s="14" t="str">
        <x:v>Mandibules, crâne, mains et pieds yautja conservés. Le masque ne remplace pas la tête par un visage humain.</x:v>
      </x:c>
      <x:c r="M57" s="14" t="str">
        <x:v>Fiche de variante à produire; aucun sprite généré dans ce classeur.</x:v>
      </x:c>
      <x:c r="N57" s="14" t="str">
        <x:v>Reconstitution documentée V4 — nouvelle rédaction V5</x:v>
      </x:c>
    </x:row>
    <x:row r="58" ht="57" customHeight="1">
      <x:c r="A58" s="13" t="str">
        <x:v>GUARD-CL6-03</x:v>
      </x:c>
      <x:c r="B58" s="13" t="str">
        <x:v>Garde Maisons du Rivage — appui sur parapet</x:v>
      </x:c>
      <x:c r="C58" s="13" t="str">
        <x:v>CL6</x:v>
      </x:c>
      <x:c r="D58" s="13" t="str">
        <x:v>leviathan-coast</x:v>
      </x:c>
      <x:c r="E58" s="13" t="str">
        <x:v>Avec masque</x:v>
      </x:c>
      <x:c r="F58" s="13" t="str">
        <x:v>gris bronze</x:v>
      </x:c>
      <x:c r="G58" s="13" t="str">
        <x:v>ocre salin et pièces polies</x:v>
      </x:c>
      <x:c r="H58" s="13" t="str">
        <x:v>rejetés sur une épaule</x:v>
      </x:c>
      <x:c r="I58" s="13" t="str">
        <x:v>appui sur parapet</x:v>
      </x:c>
      <x:c r="J58" s="13" t="str">
        <x:v>lampe de poste</x:v>
      </x:c>
      <x:c r="K58" s="13" t="str">
        <x:v>Offre un indice sur l’horaire de relève.</x:v>
      </x:c>
      <x:c r="L58" s="13" t="str">
        <x:v>Mandibules, crâne, mains et pieds yautja conservés. Le masque ne remplace pas la tête par un visage humain.</x:v>
      </x:c>
      <x:c r="M58" s="13" t="str">
        <x:v>Fiche de variante à produire; aucun sprite généré dans ce classeur.</x:v>
      </x:c>
      <x:c r="N58" s="13" t="str">
        <x:v>Reconstitution documentée V4 — nouvelle rédaction V5</x:v>
      </x:c>
    </x:row>
    <x:row r="59" ht="57" customHeight="1">
      <x:c r="A59" s="14" t="str">
        <x:v>GUARD-CL6-04</x:v>
      </x:c>
      <x:c r="B59" s="14" t="str">
        <x:v>Garde Maisons du Rivage — inspection de passage</x:v>
      </x:c>
      <x:c r="C59" s="14" t="str">
        <x:v>CL6</x:v>
      </x:c>
      <x:c r="D59" s="14" t="str">
        <x:v>leviathan-coast</x:v>
      </x:c>
      <x:c r="E59" s="14" t="str">
        <x:v>Avec masque</x:v>
      </x:c>
      <x:c r="F59" s="14" t="str">
        <x:v>brun cendré</x:v>
      </x:c>
      <x:c r="G59" s="14" t="str">
        <x:v>ocre salin et pièces polies</x:v>
      </x:c>
      <x:c r="H59" s="14" t="str">
        <x:v>liens sombres</x:v>
      </x:c>
      <x:c r="I59" s="14" t="str">
        <x:v>inspection de passage</x:v>
      </x:c>
      <x:c r="J59" s="14" t="str">
        <x:v>tablette de route</x:v>
      </x:c>
      <x:c r="K59" s="14" t="str">
        <x:v>Indique un passage déjà ouvert.</x:v>
      </x:c>
      <x:c r="L59" s="14" t="str">
        <x:v>Mandibules, crâne, mains et pieds yautja conservés. Le masque ne remplace pas la tête par un visage humain.</x:v>
      </x:c>
      <x:c r="M59" s="14" t="str">
        <x:v>Fiche de variante à produire; aucun sprite généré dans ce classeur.</x:v>
      </x:c>
      <x:c r="N59" s="14" t="str">
        <x:v>Reconstitution documentée V4 — nouvelle rédaction V5</x:v>
      </x:c>
    </x:row>
    <x:row r="60" ht="57" customHeight="1">
      <x:c r="A60" s="13" t="str">
        <x:v>GUARD-CL6-05</x:v>
      </x:c>
      <x:c r="B60" s="13" t="str">
        <x:v>Garde Maisons du Rivage — garde d’un objet confié</x:v>
      </x:c>
      <x:c r="C60" s="13" t="str">
        <x:v>CL6</x:v>
      </x:c>
      <x:c r="D60" s="13" t="str">
        <x:v>leviathan-coast</x:v>
      </x:c>
      <x:c r="E60" s="13" t="str">
        <x:v>Avec masque</x:v>
      </x:c>
      <x:c r="F60" s="13" t="str">
        <x:v>sable tacheté</x:v>
      </x:c>
      <x:c r="G60" s="13" t="str">
        <x:v>ocre salin et pièces polies</x:v>
      </x:c>
      <x:c r="H60" s="13" t="str">
        <x:v>anneaux espacés</x:v>
      </x:c>
      <x:c r="I60" s="13" t="str">
        <x:v>garde d’un objet confié</x:v>
      </x:c>
      <x:c r="J60" s="13" t="str">
        <x:v>bracelet de signal</x:v>
      </x:c>
      <x:c r="K60" s="13" t="str">
        <x:v>Réagit à la réputation locale et à l’équipement visible.</x:v>
      </x:c>
      <x:c r="L60" s="13" t="str">
        <x:v>Mandibules, crâne, mains et pieds yautja conservés. Le masque ne remplace pas la tête par un visage humain.</x:v>
      </x:c>
      <x:c r="M60" s="13" t="str">
        <x:v>Fiche de variante à produire; aucun sprite généré dans ce classeur.</x:v>
      </x:c>
      <x:c r="N60" s="13" t="str">
        <x:v>Reconstitution documentée V4 — nouvelle rédaction V5</x:v>
      </x:c>
    </x:row>
    <x:row r="61" ht="57" customHeight="1">
      <x:c r="A61" s="14" t="str">
        <x:v>GUARD-CL6-06</x:v>
      </x:c>
      <x:c r="B61" s="14" t="str">
        <x:v>Garde Maisons du Rivage — repos près d’un support</x:v>
      </x:c>
      <x:c r="C61" s="14" t="str">
        <x:v>CL6</x:v>
      </x:c>
      <x:c r="D61" s="14" t="str">
        <x:v>leviathan-coast</x:v>
      </x:c>
      <x:c r="E61" s="14" t="str">
        <x:v>Avec masque</x:v>
      </x:c>
      <x:c r="F61" s="14" t="str">
        <x:v>cuivre sombre</x:v>
      </x:c>
      <x:c r="G61" s="14" t="str">
        <x:v>ocre salin et pièces polies</x:v>
      </x:c>
      <x:c r="H61" s="14" t="str">
        <x:v>courts attachés</x:v>
      </x:c>
      <x:c r="I61" s="14" t="str">
        <x:v>repos près d’un support</x:v>
      </x:c>
      <x:c r="J61" s="14" t="str">
        <x:v>lance tenue verticalement</x:v>
      </x:c>
      <x:c r="K61" s="14" t="str">
        <x:v>Offre un indice sur l’horaire de relève.</x:v>
      </x:c>
      <x:c r="L61" s="14" t="str">
        <x:v>Mandibules, crâne, mains et pieds yautja conservés. Le masque ne remplace pas la tête par un visage humain.</x:v>
      </x:c>
      <x:c r="M61" s="14" t="str">
        <x:v>Fiche de variante à produire; aucun sprite généré dans ce classeur.</x:v>
      </x:c>
      <x:c r="N61" s="14" t="str">
        <x:v>Reconstitution documentée V4 — nouvelle rédaction V5</x:v>
      </x:c>
    </x:row>
    <x:row r="62" ht="57" customHeight="1">
      <x:c r="A62" s="13" t="str">
        <x:v>GUARD-CL6-07</x:v>
      </x:c>
      <x:c r="B62" s="13" t="str">
        <x:v>Garde Maisons du Rivage — dialogue avec un collègue</x:v>
      </x:c>
      <x:c r="C62" s="13" t="str">
        <x:v>CL6</x:v>
      </x:c>
      <x:c r="D62" s="13" t="str">
        <x:v>leviathan-coast</x:v>
      </x:c>
      <x:c r="E62" s="13" t="str">
        <x:v>Sans masque</x:v>
      </x:c>
      <x:c r="F62" s="13" t="str">
        <x:v>vert pâle veiné</x:v>
      </x:c>
      <x:c r="G62" s="13" t="str">
        <x:v>ocre salin et pièces polies</x:v>
      </x:c>
      <x:c r="H62" s="13" t="str">
        <x:v>longs bagués</x:v>
      </x:c>
      <x:c r="I62" s="13" t="str">
        <x:v>dialogue avec un collègue</x:v>
      </x:c>
      <x:c r="J62" s="13" t="str">
        <x:v>disque au support latéral</x:v>
      </x:c>
      <x:c r="K62" s="13" t="str">
        <x:v>Indique un passage déjà ouvert.</x:v>
      </x:c>
      <x:c r="L62" s="13" t="str">
        <x:v>Mandibules, crâne, mains et pieds yautja conservés. Le masque ne remplace pas la tête par un visage humain.</x:v>
      </x:c>
      <x:c r="M62" s="13" t="str">
        <x:v>Fiche de variante à produire; aucun sprite généré dans ce classeur.</x:v>
      </x:c>
      <x:c r="N62" s="13" t="str">
        <x:v>Reconstitution documentée V4 — nouvelle rédaction V5</x:v>
      </x:c>
    </x:row>
    <x:row r="63" ht="57" customHeight="1">
      <x:c r="A63" s="14" t="str">
        <x:v>GUARD-CL6-08</x:v>
      </x:c>
      <x:c r="B63" s="14" t="str">
        <x:v>Garde Maisons du Rivage — signal de relève</x:v>
      </x:c>
      <x:c r="C63" s="14" t="str">
        <x:v>CL6</x:v>
      </x:c>
      <x:c r="D63" s="14" t="str">
        <x:v>leviathan-coast</x:v>
      </x:c>
      <x:c r="E63" s="14" t="str">
        <x:v>Sans masque</x:v>
      </x:c>
      <x:c r="F63" s="14" t="str">
        <x:v>gris chaud</x:v>
      </x:c>
      <x:c r="G63" s="14" t="str">
        <x:v>ocre salin et pièces polies</x:v>
      </x:c>
      <x:c r="H63" s="14" t="str">
        <x:v>rejetés sur une épaule</x:v>
      </x:c>
      <x:c r="I63" s="14" t="str">
        <x:v>signal de relève</x:v>
      </x:c>
      <x:c r="J63" s="14" t="str">
        <x:v>lampe de poste</x:v>
      </x:c>
      <x:c r="K63" s="14" t="str">
        <x:v>Réagit à la réputation locale et à l’équipement visible.</x:v>
      </x:c>
      <x:c r="L63" s="14" t="str">
        <x:v>Mandibules, crâne, mains et pieds yautja conservés. Le masque ne remplace pas la tête par un visage humain.</x:v>
      </x:c>
      <x:c r="M63" s="14" t="str">
        <x:v>Fiche de variante à produire; aucun sprite généré dans ce classeur.</x:v>
      </x:c>
      <x:c r="N63" s="14" t="str">
        <x:v>Reconstitution documentée V4 — nouvelle rédaction V5</x:v>
      </x:c>
    </x:row>
    <x:row r="64" ht="57" customHeight="1">
      <x:c r="A64" s="13" t="str">
        <x:v>GUARD-CL6-09</x:v>
      </x:c>
      <x:c r="B64" s="13" t="str">
        <x:v>Garde Maisons du Rivage — exercice de parade</x:v>
      </x:c>
      <x:c r="C64" s="13" t="str">
        <x:v>CL6</x:v>
      </x:c>
      <x:c r="D64" s="13" t="str">
        <x:v>leviathan-coast</x:v>
      </x:c>
      <x:c r="E64" s="13" t="str">
        <x:v>Sans masque</x:v>
      </x:c>
      <x:c r="F64" s="13" t="str">
        <x:v>brun rouge</x:v>
      </x:c>
      <x:c r="G64" s="13" t="str">
        <x:v>ocre salin et pièces polies</x:v>
      </x:c>
      <x:c r="H64" s="13" t="str">
        <x:v>liens sombres</x:v>
      </x:c>
      <x:c r="I64" s="13" t="str">
        <x:v>exercice de parade</x:v>
      </x:c>
      <x:c r="J64" s="13" t="str">
        <x:v>tablette de route</x:v>
      </x:c>
      <x:c r="K64" s="13" t="str">
        <x:v>Offre un indice sur l’horaire de relève.</x:v>
      </x:c>
      <x:c r="L64" s="13" t="str">
        <x:v>Mandibules, crâne, mains et pieds yautja conservés. Le masque ne remplace pas la tête par un visage humain.</x:v>
      </x:c>
      <x:c r="M64" s="13" t="str">
        <x:v>Fiche de variante à produire; aucun sprite généré dans ce classeur.</x:v>
      </x:c>
      <x:c r="N64" s="13" t="str">
        <x:v>Reconstitution documentée V4 — nouvelle rédaction V5</x:v>
      </x:c>
    </x:row>
    <x:row r="65" ht="57" customHeight="1">
      <x:c r="A65" s="14" t="str">
        <x:v>GUARD-CL6-10</x:v>
      </x:c>
      <x:c r="B65" s="14" t="str">
        <x:v>Garde Maisons du Rivage — observation d’une piste</x:v>
      </x:c>
      <x:c r="C65" s="14" t="str">
        <x:v>CL6</x:v>
      </x:c>
      <x:c r="D65" s="14" t="str">
        <x:v>leviathan-coast</x:v>
      </x:c>
      <x:c r="E65" s="14" t="str">
        <x:v>Sans masque</x:v>
      </x:c>
      <x:c r="F65" s="14" t="str">
        <x:v>ocre froid</x:v>
      </x:c>
      <x:c r="G65" s="14" t="str">
        <x:v>ocre salin et pièces polies</x:v>
      </x:c>
      <x:c r="H65" s="14" t="str">
        <x:v>anneaux espacés</x:v>
      </x:c>
      <x:c r="I65" s="14" t="str">
        <x:v>observation d’une piste</x:v>
      </x:c>
      <x:c r="J65" s="14" t="str">
        <x:v>bracelet de signal</x:v>
      </x:c>
      <x:c r="K65" s="14" t="str">
        <x:v>Indique un passage déjà ouvert.</x:v>
      </x:c>
      <x:c r="L65" s="14" t="str">
        <x:v>Mandibules, crâne, mains et pieds yautja conservés. Le masque ne remplace pas la tête par un visage humain.</x:v>
      </x:c>
      <x:c r="M65" s="14" t="str">
        <x:v>Fiche de variante à produire; aucun sprite généré dans ce classeur.</x:v>
      </x:c>
      <x:c r="N65" s="14" t="str">
        <x:v>Reconstitution documentée V4 — nouvelle rédaction V5</x:v>
      </x:c>
    </x:row>
    <x:row r="66" ht="57" customHeight="1">
      <x:c r="A66" s="13" t="str">
        <x:v>GUARD-CL7-01</x:v>
      </x:c>
      <x:c r="B66" s="13" t="str">
        <x:v>Garde Artisans de la Roche Chaude — veille au seuil</x:v>
      </x:c>
      <x:c r="C66" s="13" t="str">
        <x:v>CL7</x:v>
      </x:c>
      <x:c r="D66" s="13" t="str">
        <x:v>thermal-caves</x:v>
      </x:c>
      <x:c r="E66" s="13" t="str">
        <x:v>Avec masque</x:v>
      </x:c>
      <x:c r="F66" s="13" t="str">
        <x:v>ocre moucheté</x:v>
      </x:c>
      <x:c r="G66" s="13" t="str">
        <x:v>rouge sombre et métal martelé</x:v>
      </x:c>
      <x:c r="H66" s="13" t="str">
        <x:v>courts attachés</x:v>
      </x:c>
      <x:c r="I66" s="13" t="str">
        <x:v>veille au seuil</x:v>
      </x:c>
      <x:c r="J66" s="13" t="str">
        <x:v>lance tenue verticalement</x:v>
      </x:c>
      <x:c r="K66" s="13" t="str">
        <x:v>Indique un passage déjà ouvert.</x:v>
      </x:c>
      <x:c r="L66" s="13" t="str">
        <x:v>Mandibules, crâne, mains et pieds yautja conservés. Le masque ne remplace pas la tête par un visage humain.</x:v>
      </x:c>
      <x:c r="M66" s="13" t="str">
        <x:v>Fiche de variante à produire; aucun sprite généré dans ce classeur.</x:v>
      </x:c>
      <x:c r="N66" s="13" t="str">
        <x:v>Reconstitution documentée V4 — nouvelle rédaction V5</x:v>
      </x:c>
    </x:row>
    <x:row r="67" ht="57" customHeight="1">
      <x:c r="A67" s="14" t="str">
        <x:v>GUARD-CL7-02</x:v>
      </x:c>
      <x:c r="B67" s="14" t="str">
        <x:v>Garde Artisans de la Roche Chaude — patrouille courte</x:v>
      </x:c>
      <x:c r="C67" s="14" t="str">
        <x:v>CL7</x:v>
      </x:c>
      <x:c r="D67" s="14" t="str">
        <x:v>thermal-caves</x:v>
      </x:c>
      <x:c r="E67" s="14" t="str">
        <x:v>Avec masque</x:v>
      </x:c>
      <x:c r="F67" s="14" t="str">
        <x:v>olive sombre</x:v>
      </x:c>
      <x:c r="G67" s="14" t="str">
        <x:v>rouge sombre et métal martelé</x:v>
      </x:c>
      <x:c r="H67" s="14" t="str">
        <x:v>longs bagués</x:v>
      </x:c>
      <x:c r="I67" s="14" t="str">
        <x:v>patrouille courte</x:v>
      </x:c>
      <x:c r="J67" s="14" t="str">
        <x:v>disque au support latéral</x:v>
      </x:c>
      <x:c r="K67" s="14" t="str">
        <x:v>Réagit à la réputation locale et à l’équipement visible.</x:v>
      </x:c>
      <x:c r="L67" s="14" t="str">
        <x:v>Mandibules, crâne, mains et pieds yautja conservés. Le masque ne remplace pas la tête par un visage humain.</x:v>
      </x:c>
      <x:c r="M67" s="14" t="str">
        <x:v>Fiche de variante à produire; aucun sprite généré dans ce classeur.</x:v>
      </x:c>
      <x:c r="N67" s="14" t="str">
        <x:v>Reconstitution documentée V4 — nouvelle rédaction V5</x:v>
      </x:c>
    </x:row>
    <x:row r="68" ht="57" customHeight="1">
      <x:c r="A68" s="13" t="str">
        <x:v>GUARD-CL7-03</x:v>
      </x:c>
      <x:c r="B68" s="13" t="str">
        <x:v>Garde Artisans de la Roche Chaude — appui sur parapet</x:v>
      </x:c>
      <x:c r="C68" s="13" t="str">
        <x:v>CL7</x:v>
      </x:c>
      <x:c r="D68" s="13" t="str">
        <x:v>thermal-caves</x:v>
      </x:c>
      <x:c r="E68" s="13" t="str">
        <x:v>Avec masque</x:v>
      </x:c>
      <x:c r="F68" s="13" t="str">
        <x:v>gris bronze</x:v>
      </x:c>
      <x:c r="G68" s="13" t="str">
        <x:v>rouge sombre et métal martelé</x:v>
      </x:c>
      <x:c r="H68" s="13" t="str">
        <x:v>rejetés sur une épaule</x:v>
      </x:c>
      <x:c r="I68" s="13" t="str">
        <x:v>appui sur parapet</x:v>
      </x:c>
      <x:c r="J68" s="13" t="str">
        <x:v>lampe de poste</x:v>
      </x:c>
      <x:c r="K68" s="13" t="str">
        <x:v>Offre un indice sur l’horaire de relève.</x:v>
      </x:c>
      <x:c r="L68" s="13" t="str">
        <x:v>Mandibules, crâne, mains et pieds yautja conservés. Le masque ne remplace pas la tête par un visage humain.</x:v>
      </x:c>
      <x:c r="M68" s="13" t="str">
        <x:v>Fiche de variante à produire; aucun sprite généré dans ce classeur.</x:v>
      </x:c>
      <x:c r="N68" s="13" t="str">
        <x:v>Reconstitution documentée V4 — nouvelle rédaction V5</x:v>
      </x:c>
    </x:row>
    <x:row r="69" ht="57" customHeight="1">
      <x:c r="A69" s="14" t="str">
        <x:v>GUARD-CL7-04</x:v>
      </x:c>
      <x:c r="B69" s="14" t="str">
        <x:v>Garde Artisans de la Roche Chaude — inspection de passage</x:v>
      </x:c>
      <x:c r="C69" s="14" t="str">
        <x:v>CL7</x:v>
      </x:c>
      <x:c r="D69" s="14" t="str">
        <x:v>thermal-caves</x:v>
      </x:c>
      <x:c r="E69" s="14" t="str">
        <x:v>Avec masque</x:v>
      </x:c>
      <x:c r="F69" s="14" t="str">
        <x:v>brun cendré</x:v>
      </x:c>
      <x:c r="G69" s="14" t="str">
        <x:v>rouge sombre et métal martelé</x:v>
      </x:c>
      <x:c r="H69" s="14" t="str">
        <x:v>liens sombres</x:v>
      </x:c>
      <x:c r="I69" s="14" t="str">
        <x:v>inspection de passage</x:v>
      </x:c>
      <x:c r="J69" s="14" t="str">
        <x:v>tablette de route</x:v>
      </x:c>
      <x:c r="K69" s="14" t="str">
        <x:v>Indique un passage déjà ouvert.</x:v>
      </x:c>
      <x:c r="L69" s="14" t="str">
        <x:v>Mandibules, crâne, mains et pieds yautja conservés. Le masque ne remplace pas la tête par un visage humain.</x:v>
      </x:c>
      <x:c r="M69" s="14" t="str">
        <x:v>Fiche de variante à produire; aucun sprite généré dans ce classeur.</x:v>
      </x:c>
      <x:c r="N69" s="14" t="str">
        <x:v>Reconstitution documentée V4 — nouvelle rédaction V5</x:v>
      </x:c>
    </x:row>
    <x:row r="70" ht="57" customHeight="1">
      <x:c r="A70" s="13" t="str">
        <x:v>GUARD-CL7-05</x:v>
      </x:c>
      <x:c r="B70" s="13" t="str">
        <x:v>Garde Artisans de la Roche Chaude — garde d’un objet confié</x:v>
      </x:c>
      <x:c r="C70" s="13" t="str">
        <x:v>CL7</x:v>
      </x:c>
      <x:c r="D70" s="13" t="str">
        <x:v>thermal-caves</x:v>
      </x:c>
      <x:c r="E70" s="13" t="str">
        <x:v>Avec masque</x:v>
      </x:c>
      <x:c r="F70" s="13" t="str">
        <x:v>sable tacheté</x:v>
      </x:c>
      <x:c r="G70" s="13" t="str">
        <x:v>rouge sombre et métal martelé</x:v>
      </x:c>
      <x:c r="H70" s="13" t="str">
        <x:v>anneaux espacés</x:v>
      </x:c>
      <x:c r="I70" s="13" t="str">
        <x:v>garde d’un objet confié</x:v>
      </x:c>
      <x:c r="J70" s="13" t="str">
        <x:v>bracelet de signal</x:v>
      </x:c>
      <x:c r="K70" s="13" t="str">
        <x:v>Réagit à la réputation locale et à l’équipement visible.</x:v>
      </x:c>
      <x:c r="L70" s="13" t="str">
        <x:v>Mandibules, crâne, mains et pieds yautja conservés. Le masque ne remplace pas la tête par un visage humain.</x:v>
      </x:c>
      <x:c r="M70" s="13" t="str">
        <x:v>Fiche de variante à produire; aucun sprite généré dans ce classeur.</x:v>
      </x:c>
      <x:c r="N70" s="13" t="str">
        <x:v>Reconstitution documentée V4 — nouvelle rédaction V5</x:v>
      </x:c>
    </x:row>
    <x:row r="71" ht="57" customHeight="1">
      <x:c r="A71" s="14" t="str">
        <x:v>GUARD-CL7-06</x:v>
      </x:c>
      <x:c r="B71" s="14" t="str">
        <x:v>Garde Artisans de la Roche Chaude — repos près d’un support</x:v>
      </x:c>
      <x:c r="C71" s="14" t="str">
        <x:v>CL7</x:v>
      </x:c>
      <x:c r="D71" s="14" t="str">
        <x:v>thermal-caves</x:v>
      </x:c>
      <x:c r="E71" s="14" t="str">
        <x:v>Avec masque</x:v>
      </x:c>
      <x:c r="F71" s="14" t="str">
        <x:v>cuivre sombre</x:v>
      </x:c>
      <x:c r="G71" s="14" t="str">
        <x:v>rouge sombre et métal martelé</x:v>
      </x:c>
      <x:c r="H71" s="14" t="str">
        <x:v>courts attachés</x:v>
      </x:c>
      <x:c r="I71" s="14" t="str">
        <x:v>repos près d’un support</x:v>
      </x:c>
      <x:c r="J71" s="14" t="str">
        <x:v>lance tenue verticalement</x:v>
      </x:c>
      <x:c r="K71" s="14" t="str">
        <x:v>Offre un indice sur l’horaire de relève.</x:v>
      </x:c>
      <x:c r="L71" s="14" t="str">
        <x:v>Mandibules, crâne, mains et pieds yautja conservés. Le masque ne remplace pas la tête par un visage humain.</x:v>
      </x:c>
      <x:c r="M71" s="14" t="str">
        <x:v>Fiche de variante à produire; aucun sprite généré dans ce classeur.</x:v>
      </x:c>
      <x:c r="N71" s="14" t="str">
        <x:v>Reconstitution documentée V4 — nouvelle rédaction V5</x:v>
      </x:c>
    </x:row>
    <x:row r="72" ht="57" customHeight="1">
      <x:c r="A72" s="13" t="str">
        <x:v>GUARD-CL7-07</x:v>
      </x:c>
      <x:c r="B72" s="13" t="str">
        <x:v>Garde Artisans de la Roche Chaude — dialogue avec un collègue</x:v>
      </x:c>
      <x:c r="C72" s="13" t="str">
        <x:v>CL7</x:v>
      </x:c>
      <x:c r="D72" s="13" t="str">
        <x:v>thermal-caves</x:v>
      </x:c>
      <x:c r="E72" s="13" t="str">
        <x:v>Sans masque</x:v>
      </x:c>
      <x:c r="F72" s="13" t="str">
        <x:v>vert pâle veiné</x:v>
      </x:c>
      <x:c r="G72" s="13" t="str">
        <x:v>rouge sombre et métal martelé</x:v>
      </x:c>
      <x:c r="H72" s="13" t="str">
        <x:v>longs bagués</x:v>
      </x:c>
      <x:c r="I72" s="13" t="str">
        <x:v>dialogue avec un collègue</x:v>
      </x:c>
      <x:c r="J72" s="13" t="str">
        <x:v>disque au support latéral</x:v>
      </x:c>
      <x:c r="K72" s="13" t="str">
        <x:v>Indique un passage déjà ouvert.</x:v>
      </x:c>
      <x:c r="L72" s="13" t="str">
        <x:v>Mandibules, crâne, mains et pieds yautja conservés. Le masque ne remplace pas la tête par un visage humain.</x:v>
      </x:c>
      <x:c r="M72" s="13" t="str">
        <x:v>Fiche de variante à produire; aucun sprite généré dans ce classeur.</x:v>
      </x:c>
      <x:c r="N72" s="13" t="str">
        <x:v>Reconstitution documentée V4 — nouvelle rédaction V5</x:v>
      </x:c>
    </x:row>
    <x:row r="73" ht="57" customHeight="1">
      <x:c r="A73" s="14" t="str">
        <x:v>GUARD-CL7-08</x:v>
      </x:c>
      <x:c r="B73" s="14" t="str">
        <x:v>Garde Artisans de la Roche Chaude — signal de relève</x:v>
      </x:c>
      <x:c r="C73" s="14" t="str">
        <x:v>CL7</x:v>
      </x:c>
      <x:c r="D73" s="14" t="str">
        <x:v>thermal-caves</x:v>
      </x:c>
      <x:c r="E73" s="14" t="str">
        <x:v>Sans masque</x:v>
      </x:c>
      <x:c r="F73" s="14" t="str">
        <x:v>gris chaud</x:v>
      </x:c>
      <x:c r="G73" s="14" t="str">
        <x:v>rouge sombre et métal martelé</x:v>
      </x:c>
      <x:c r="H73" s="14" t="str">
        <x:v>rejetés sur une épaule</x:v>
      </x:c>
      <x:c r="I73" s="14" t="str">
        <x:v>signal de relève</x:v>
      </x:c>
      <x:c r="J73" s="14" t="str">
        <x:v>lampe de poste</x:v>
      </x:c>
      <x:c r="K73" s="14" t="str">
        <x:v>Réagit à la réputation locale et à l’équipement visible.</x:v>
      </x:c>
      <x:c r="L73" s="14" t="str">
        <x:v>Mandibules, crâne, mains et pieds yautja conservés. Le masque ne remplace pas la tête par un visage humain.</x:v>
      </x:c>
      <x:c r="M73" s="14" t="str">
        <x:v>Fiche de variante à produire; aucun sprite généré dans ce classeur.</x:v>
      </x:c>
      <x:c r="N73" s="14" t="str">
        <x:v>Reconstitution documentée V4 — nouvelle rédaction V5</x:v>
      </x:c>
    </x:row>
    <x:row r="74" ht="57" customHeight="1">
      <x:c r="A74" s="13" t="str">
        <x:v>GUARD-CL7-09</x:v>
      </x:c>
      <x:c r="B74" s="13" t="str">
        <x:v>Garde Artisans de la Roche Chaude — exercice de parade</x:v>
      </x:c>
      <x:c r="C74" s="13" t="str">
        <x:v>CL7</x:v>
      </x:c>
      <x:c r="D74" s="13" t="str">
        <x:v>thermal-caves</x:v>
      </x:c>
      <x:c r="E74" s="13" t="str">
        <x:v>Sans masque</x:v>
      </x:c>
      <x:c r="F74" s="13" t="str">
        <x:v>brun rouge</x:v>
      </x:c>
      <x:c r="G74" s="13" t="str">
        <x:v>rouge sombre et métal martelé</x:v>
      </x:c>
      <x:c r="H74" s="13" t="str">
        <x:v>liens sombres</x:v>
      </x:c>
      <x:c r="I74" s="13" t="str">
        <x:v>exercice de parade</x:v>
      </x:c>
      <x:c r="J74" s="13" t="str">
        <x:v>tablette de route</x:v>
      </x:c>
      <x:c r="K74" s="13" t="str">
        <x:v>Offre un indice sur l’horaire de relève.</x:v>
      </x:c>
      <x:c r="L74" s="13" t="str">
        <x:v>Mandibules, crâne, mains et pieds yautja conservés. Le masque ne remplace pas la tête par un visage humain.</x:v>
      </x:c>
      <x:c r="M74" s="13" t="str">
        <x:v>Fiche de variante à produire; aucun sprite généré dans ce classeur.</x:v>
      </x:c>
      <x:c r="N74" s="13" t="str">
        <x:v>Reconstitution documentée V4 — nouvelle rédaction V5</x:v>
      </x:c>
    </x:row>
    <x:row r="75" ht="57" customHeight="1">
      <x:c r="A75" s="14" t="str">
        <x:v>GUARD-CL7-10</x:v>
      </x:c>
      <x:c r="B75" s="14" t="str">
        <x:v>Garde Artisans de la Roche Chaude — observation d’une piste</x:v>
      </x:c>
      <x:c r="C75" s="14" t="str">
        <x:v>CL7</x:v>
      </x:c>
      <x:c r="D75" s="14" t="str">
        <x:v>thermal-caves</x:v>
      </x:c>
      <x:c r="E75" s="14" t="str">
        <x:v>Sans masque</x:v>
      </x:c>
      <x:c r="F75" s="14" t="str">
        <x:v>ocre froid</x:v>
      </x:c>
      <x:c r="G75" s="14" t="str">
        <x:v>rouge sombre et métal martelé</x:v>
      </x:c>
      <x:c r="H75" s="14" t="str">
        <x:v>anneaux espacés</x:v>
      </x:c>
      <x:c r="I75" s="14" t="str">
        <x:v>observation d’une piste</x:v>
      </x:c>
      <x:c r="J75" s="14" t="str">
        <x:v>bracelet de signal</x:v>
      </x:c>
      <x:c r="K75" s="14" t="str">
        <x:v>Indique un passage déjà ouvert.</x:v>
      </x:c>
      <x:c r="L75" s="14" t="str">
        <x:v>Mandibules, crâne, mains et pieds yautja conservés. Le masque ne remplace pas la tête par un visage humain.</x:v>
      </x:c>
      <x:c r="M75" s="14" t="str">
        <x:v>Fiche de variante à produire; aucun sprite généré dans ce classeur.</x:v>
      </x:c>
      <x:c r="N75" s="14" t="str">
        <x:v>Reconstitution documentée V4 — nouvelle rédaction V5</x:v>
      </x:c>
    </x:row>
    <x:row r="76" ht="57" customHeight="1">
      <x:c r="A76" s="13" t="str">
        <x:v>GUARD-CL8-01</x:v>
      </x:c>
      <x:c r="B76" s="13" t="str">
        <x:v>Garde Maisons du Givre — veille au seuil</x:v>
      </x:c>
      <x:c r="C76" s="13" t="str">
        <x:v>CL8</x:v>
      </x:c>
      <x:c r="D76" s="13" t="str">
        <x:v>cold-crown</x:v>
      </x:c>
      <x:c r="E76" s="13" t="str">
        <x:v>Avec masque</x:v>
      </x:c>
      <x:c r="F76" s="13" t="str">
        <x:v>ocre moucheté</x:v>
      </x:c>
      <x:c r="G76" s="13" t="str">
        <x:v>ivoire mat et fourrures synthétiques du projet</x:v>
      </x:c>
      <x:c r="H76" s="13" t="str">
        <x:v>courts attachés</x:v>
      </x:c>
      <x:c r="I76" s="13" t="str">
        <x:v>veille au seuil</x:v>
      </x:c>
      <x:c r="J76" s="13" t="str">
        <x:v>lance tenue verticalement</x:v>
      </x:c>
      <x:c r="K76" s="13" t="str">
        <x:v>Indique un passage déjà ouvert.</x:v>
      </x:c>
      <x:c r="L76" s="13" t="str">
        <x:v>Mandibules, crâne, mains et pieds yautja conservés. Le masque ne remplace pas la tête par un visage humain.</x:v>
      </x:c>
      <x:c r="M76" s="13" t="str">
        <x:v>Fiche de variante à produire; aucun sprite généré dans ce classeur.</x:v>
      </x:c>
      <x:c r="N76" s="13" t="str">
        <x:v>Reconstitution documentée V4 — nouvelle rédaction V5</x:v>
      </x:c>
    </x:row>
    <x:row r="77" ht="57" customHeight="1">
      <x:c r="A77" s="14" t="str">
        <x:v>GUARD-CL8-02</x:v>
      </x:c>
      <x:c r="B77" s="14" t="str">
        <x:v>Garde Maisons du Givre — patrouille courte</x:v>
      </x:c>
      <x:c r="C77" s="14" t="str">
        <x:v>CL8</x:v>
      </x:c>
      <x:c r="D77" s="14" t="str">
        <x:v>cold-crown</x:v>
      </x:c>
      <x:c r="E77" s="14" t="str">
        <x:v>Avec masque</x:v>
      </x:c>
      <x:c r="F77" s="14" t="str">
        <x:v>olive sombre</x:v>
      </x:c>
      <x:c r="G77" s="14" t="str">
        <x:v>ivoire mat et fourrures synthétiques du projet</x:v>
      </x:c>
      <x:c r="H77" s="14" t="str">
        <x:v>longs bagués</x:v>
      </x:c>
      <x:c r="I77" s="14" t="str">
        <x:v>patrouille courte</x:v>
      </x:c>
      <x:c r="J77" s="14" t="str">
        <x:v>disque au support latéral</x:v>
      </x:c>
      <x:c r="K77" s="14" t="str">
        <x:v>Réagit à la réputation locale et à l’équipement visible.</x:v>
      </x:c>
      <x:c r="L77" s="14" t="str">
        <x:v>Mandibules, crâne, mains et pieds yautja conservés. Le masque ne remplace pas la tête par un visage humain.</x:v>
      </x:c>
      <x:c r="M77" s="14" t="str">
        <x:v>Fiche de variante à produire; aucun sprite généré dans ce classeur.</x:v>
      </x:c>
      <x:c r="N77" s="14" t="str">
        <x:v>Reconstitution documentée V4 — nouvelle rédaction V5</x:v>
      </x:c>
    </x:row>
    <x:row r="78" ht="57" customHeight="1">
      <x:c r="A78" s="13" t="str">
        <x:v>GUARD-CL8-03</x:v>
      </x:c>
      <x:c r="B78" s="13" t="str">
        <x:v>Garde Maisons du Givre — appui sur parapet</x:v>
      </x:c>
      <x:c r="C78" s="13" t="str">
        <x:v>CL8</x:v>
      </x:c>
      <x:c r="D78" s="13" t="str">
        <x:v>cold-crown</x:v>
      </x:c>
      <x:c r="E78" s="13" t="str">
        <x:v>Avec masque</x:v>
      </x:c>
      <x:c r="F78" s="13" t="str">
        <x:v>gris bronze</x:v>
      </x:c>
      <x:c r="G78" s="13" t="str">
        <x:v>ivoire mat et fourrures synthétiques du projet</x:v>
      </x:c>
      <x:c r="H78" s="13" t="str">
        <x:v>rejetés sur une épaule</x:v>
      </x:c>
      <x:c r="I78" s="13" t="str">
        <x:v>appui sur parapet</x:v>
      </x:c>
      <x:c r="J78" s="13" t="str">
        <x:v>lampe de poste</x:v>
      </x:c>
      <x:c r="K78" s="13" t="str">
        <x:v>Offre un indice sur l’horaire de relève.</x:v>
      </x:c>
      <x:c r="L78" s="13" t="str">
        <x:v>Mandibules, crâne, mains et pieds yautja conservés. Le masque ne remplace pas la tête par un visage humain.</x:v>
      </x:c>
      <x:c r="M78" s="13" t="str">
        <x:v>Fiche de variante à produire; aucun sprite généré dans ce classeur.</x:v>
      </x:c>
      <x:c r="N78" s="13" t="str">
        <x:v>Reconstitution documentée V4 — nouvelle rédaction V5</x:v>
      </x:c>
    </x:row>
    <x:row r="79" ht="57" customHeight="1">
      <x:c r="A79" s="14" t="str">
        <x:v>GUARD-CL8-04</x:v>
      </x:c>
      <x:c r="B79" s="14" t="str">
        <x:v>Garde Maisons du Givre — inspection de passage</x:v>
      </x:c>
      <x:c r="C79" s="14" t="str">
        <x:v>CL8</x:v>
      </x:c>
      <x:c r="D79" s="14" t="str">
        <x:v>cold-crown</x:v>
      </x:c>
      <x:c r="E79" s="14" t="str">
        <x:v>Avec masque</x:v>
      </x:c>
      <x:c r="F79" s="14" t="str">
        <x:v>brun cendré</x:v>
      </x:c>
      <x:c r="G79" s="14" t="str">
        <x:v>ivoire mat et fourrures synthétiques du projet</x:v>
      </x:c>
      <x:c r="H79" s="14" t="str">
        <x:v>liens sombres</x:v>
      </x:c>
      <x:c r="I79" s="14" t="str">
        <x:v>inspection de passage</x:v>
      </x:c>
      <x:c r="J79" s="14" t="str">
        <x:v>tablette de route</x:v>
      </x:c>
      <x:c r="K79" s="14" t="str">
        <x:v>Indique un passage déjà ouvert.</x:v>
      </x:c>
      <x:c r="L79" s="14" t="str">
        <x:v>Mandibules, crâne, mains et pieds yautja conservés. Le masque ne remplace pas la tête par un visage humain.</x:v>
      </x:c>
      <x:c r="M79" s="14" t="str">
        <x:v>Fiche de variante à produire; aucun sprite généré dans ce classeur.</x:v>
      </x:c>
      <x:c r="N79" s="14" t="str">
        <x:v>Reconstitution documentée V4 — nouvelle rédaction V5</x:v>
      </x:c>
    </x:row>
    <x:row r="80" ht="57" customHeight="1">
      <x:c r="A80" s="13" t="str">
        <x:v>GUARD-CL8-05</x:v>
      </x:c>
      <x:c r="B80" s="13" t="str">
        <x:v>Garde Maisons du Givre — garde d’un objet confié</x:v>
      </x:c>
      <x:c r="C80" s="13" t="str">
        <x:v>CL8</x:v>
      </x:c>
      <x:c r="D80" s="13" t="str">
        <x:v>cold-crown</x:v>
      </x:c>
      <x:c r="E80" s="13" t="str">
        <x:v>Avec masque</x:v>
      </x:c>
      <x:c r="F80" s="13" t="str">
        <x:v>sable tacheté</x:v>
      </x:c>
      <x:c r="G80" s="13" t="str">
        <x:v>ivoire mat et fourrures synthétiques du projet</x:v>
      </x:c>
      <x:c r="H80" s="13" t="str">
        <x:v>anneaux espacés</x:v>
      </x:c>
      <x:c r="I80" s="13" t="str">
        <x:v>garde d’un objet confié</x:v>
      </x:c>
      <x:c r="J80" s="13" t="str">
        <x:v>bracelet de signal</x:v>
      </x:c>
      <x:c r="K80" s="13" t="str">
        <x:v>Réagit à la réputation locale et à l’équipement visible.</x:v>
      </x:c>
      <x:c r="L80" s="13" t="str">
        <x:v>Mandibules, crâne, mains et pieds yautja conservés. Le masque ne remplace pas la tête par un visage humain.</x:v>
      </x:c>
      <x:c r="M80" s="13" t="str">
        <x:v>Fiche de variante à produire; aucun sprite généré dans ce classeur.</x:v>
      </x:c>
      <x:c r="N80" s="13" t="str">
        <x:v>Reconstitution documentée V4 — nouvelle rédaction V5</x:v>
      </x:c>
    </x:row>
    <x:row r="81" ht="57" customHeight="1">
      <x:c r="A81" s="14" t="str">
        <x:v>GUARD-CL8-06</x:v>
      </x:c>
      <x:c r="B81" s="14" t="str">
        <x:v>Garde Maisons du Givre — repos près d’un support</x:v>
      </x:c>
      <x:c r="C81" s="14" t="str">
        <x:v>CL8</x:v>
      </x:c>
      <x:c r="D81" s="14" t="str">
        <x:v>cold-crown</x:v>
      </x:c>
      <x:c r="E81" s="14" t="str">
        <x:v>Avec masque</x:v>
      </x:c>
      <x:c r="F81" s="14" t="str">
        <x:v>cuivre sombre</x:v>
      </x:c>
      <x:c r="G81" s="14" t="str">
        <x:v>ivoire mat et fourrures synthétiques du projet</x:v>
      </x:c>
      <x:c r="H81" s="14" t="str">
        <x:v>courts attachés</x:v>
      </x:c>
      <x:c r="I81" s="14" t="str">
        <x:v>repos près d’un support</x:v>
      </x:c>
      <x:c r="J81" s="14" t="str">
        <x:v>lance tenue verticalement</x:v>
      </x:c>
      <x:c r="K81" s="14" t="str">
        <x:v>Offre un indice sur l’horaire de relève.</x:v>
      </x:c>
      <x:c r="L81" s="14" t="str">
        <x:v>Mandibules, crâne, mains et pieds yautja conservés. Le masque ne remplace pas la tête par un visage humain.</x:v>
      </x:c>
      <x:c r="M81" s="14" t="str">
        <x:v>Fiche de variante à produire; aucun sprite généré dans ce classeur.</x:v>
      </x:c>
      <x:c r="N81" s="14" t="str">
        <x:v>Reconstitution documentée V4 — nouvelle rédaction V5</x:v>
      </x:c>
    </x:row>
    <x:row r="82" ht="57" customHeight="1">
      <x:c r="A82" s="13" t="str">
        <x:v>GUARD-CL8-07</x:v>
      </x:c>
      <x:c r="B82" s="13" t="str">
        <x:v>Garde Maisons du Givre — dialogue avec un collègue</x:v>
      </x:c>
      <x:c r="C82" s="13" t="str">
        <x:v>CL8</x:v>
      </x:c>
      <x:c r="D82" s="13" t="str">
        <x:v>cold-crown</x:v>
      </x:c>
      <x:c r="E82" s="13" t="str">
        <x:v>Sans masque</x:v>
      </x:c>
      <x:c r="F82" s="13" t="str">
        <x:v>vert pâle veiné</x:v>
      </x:c>
      <x:c r="G82" s="13" t="str">
        <x:v>ivoire mat et fourrures synthétiques du projet</x:v>
      </x:c>
      <x:c r="H82" s="13" t="str">
        <x:v>longs bagués</x:v>
      </x:c>
      <x:c r="I82" s="13" t="str">
        <x:v>dialogue avec un collègue</x:v>
      </x:c>
      <x:c r="J82" s="13" t="str">
        <x:v>disque au support latéral</x:v>
      </x:c>
      <x:c r="K82" s="13" t="str">
        <x:v>Indique un passage déjà ouvert.</x:v>
      </x:c>
      <x:c r="L82" s="13" t="str">
        <x:v>Mandibules, crâne, mains et pieds yautja conservés. Le masque ne remplace pas la tête par un visage humain.</x:v>
      </x:c>
      <x:c r="M82" s="13" t="str">
        <x:v>Fiche de variante à produire; aucun sprite généré dans ce classeur.</x:v>
      </x:c>
      <x:c r="N82" s="13" t="str">
        <x:v>Reconstitution documentée V4 — nouvelle rédaction V5</x:v>
      </x:c>
    </x:row>
    <x:row r="83" ht="57" customHeight="1">
      <x:c r="A83" s="14" t="str">
        <x:v>GUARD-CL8-08</x:v>
      </x:c>
      <x:c r="B83" s="14" t="str">
        <x:v>Garde Maisons du Givre — signal de relève</x:v>
      </x:c>
      <x:c r="C83" s="14" t="str">
        <x:v>CL8</x:v>
      </x:c>
      <x:c r="D83" s="14" t="str">
        <x:v>cold-crown</x:v>
      </x:c>
      <x:c r="E83" s="14" t="str">
        <x:v>Sans masque</x:v>
      </x:c>
      <x:c r="F83" s="14" t="str">
        <x:v>gris chaud</x:v>
      </x:c>
      <x:c r="G83" s="14" t="str">
        <x:v>ivoire mat et fourrures synthétiques du projet</x:v>
      </x:c>
      <x:c r="H83" s="14" t="str">
        <x:v>rejetés sur une épaule</x:v>
      </x:c>
      <x:c r="I83" s="14" t="str">
        <x:v>signal de relève</x:v>
      </x:c>
      <x:c r="J83" s="14" t="str">
        <x:v>lampe de poste</x:v>
      </x:c>
      <x:c r="K83" s="14" t="str">
        <x:v>Réagit à la réputation locale et à l’équipement visible.</x:v>
      </x:c>
      <x:c r="L83" s="14" t="str">
        <x:v>Mandibules, crâne, mains et pieds yautja conservés. Le masque ne remplace pas la tête par un visage humain.</x:v>
      </x:c>
      <x:c r="M83" s="14" t="str">
        <x:v>Fiche de variante à produire; aucun sprite généré dans ce classeur.</x:v>
      </x:c>
      <x:c r="N83" s="14" t="str">
        <x:v>Reconstitution documentée V4 — nouvelle rédaction V5</x:v>
      </x:c>
    </x:row>
    <x:row r="84" ht="57" customHeight="1">
      <x:c r="A84" s="13" t="str">
        <x:v>GUARD-CL8-09</x:v>
      </x:c>
      <x:c r="B84" s="13" t="str">
        <x:v>Garde Maisons du Givre — exercice de parade</x:v>
      </x:c>
      <x:c r="C84" s="13" t="str">
        <x:v>CL8</x:v>
      </x:c>
      <x:c r="D84" s="13" t="str">
        <x:v>cold-crown</x:v>
      </x:c>
      <x:c r="E84" s="13" t="str">
        <x:v>Sans masque</x:v>
      </x:c>
      <x:c r="F84" s="13" t="str">
        <x:v>brun rouge</x:v>
      </x:c>
      <x:c r="G84" s="13" t="str">
        <x:v>ivoire mat et fourrures synthétiques du projet</x:v>
      </x:c>
      <x:c r="H84" s="13" t="str">
        <x:v>liens sombres</x:v>
      </x:c>
      <x:c r="I84" s="13" t="str">
        <x:v>exercice de parade</x:v>
      </x:c>
      <x:c r="J84" s="13" t="str">
        <x:v>tablette de route</x:v>
      </x:c>
      <x:c r="K84" s="13" t="str">
        <x:v>Offre un indice sur l’horaire de relève.</x:v>
      </x:c>
      <x:c r="L84" s="13" t="str">
        <x:v>Mandibules, crâne, mains et pieds yautja conservés. Le masque ne remplace pas la tête par un visage humain.</x:v>
      </x:c>
      <x:c r="M84" s="13" t="str">
        <x:v>Fiche de variante à produire; aucun sprite généré dans ce classeur.</x:v>
      </x:c>
      <x:c r="N84" s="13" t="str">
        <x:v>Reconstitution documentée V4 — nouvelle rédaction V5</x:v>
      </x:c>
    </x:row>
    <x:row r="85" ht="57" customHeight="1">
      <x:c r="A85" s="14" t="str">
        <x:v>GUARD-CL8-10</x:v>
      </x:c>
      <x:c r="B85" s="14" t="str">
        <x:v>Garde Maisons du Givre — observation d’une piste</x:v>
      </x:c>
      <x:c r="C85" s="14" t="str">
        <x:v>CL8</x:v>
      </x:c>
      <x:c r="D85" s="14" t="str">
        <x:v>cold-crown</x:v>
      </x:c>
      <x:c r="E85" s="14" t="str">
        <x:v>Sans masque</x:v>
      </x:c>
      <x:c r="F85" s="14" t="str">
        <x:v>ocre froid</x:v>
      </x:c>
      <x:c r="G85" s="14" t="str">
        <x:v>ivoire mat et fourrures synthétiques du projet</x:v>
      </x:c>
      <x:c r="H85" s="14" t="str">
        <x:v>anneaux espacés</x:v>
      </x:c>
      <x:c r="I85" s="14" t="str">
        <x:v>observation d’une piste</x:v>
      </x:c>
      <x:c r="J85" s="14" t="str">
        <x:v>bracelet de signal</x:v>
      </x:c>
      <x:c r="K85" s="14" t="str">
        <x:v>Indique un passage déjà ouvert.</x:v>
      </x:c>
      <x:c r="L85" s="14" t="str">
        <x:v>Mandibules, crâne, mains et pieds yautja conservés. Le masque ne remplace pas la tête par un visage humain.</x:v>
      </x:c>
      <x:c r="M85" s="14" t="str">
        <x:v>Fiche de variante à produire; aucun sprite généré dans ce classeur.</x:v>
      </x:c>
      <x:c r="N85" s="14" t="str">
        <x:v>Reconstitution documentée V4 — nouvelle rédaction V5</x:v>
      </x:c>
    </x:row>
    <x:row r="86" ht="57" customHeight="1">
      <x:c r="A86" s="13" t="str">
        <x:v>GUARD-CL9-01</x:v>
      </x:c>
      <x:c r="B86" s="13" t="str">
        <x:v>Garde Conservateurs des Anciennes Pierres — veille au seuil</x:v>
      </x:c>
      <x:c r="C86" s="13" t="str">
        <x:v>CL9</x:v>
      </x:c>
      <x:c r="D86" s="13" t="str">
        <x:v>first-city-ruins</x:v>
      </x:c>
      <x:c r="E86" s="13" t="str">
        <x:v>Avec masque</x:v>
      </x:c>
      <x:c r="F86" s="13" t="str">
        <x:v>ocre moucheté</x:v>
      </x:c>
      <x:c r="G86" s="13" t="str">
        <x:v>basalte gravé et laiton ancien</x:v>
      </x:c>
      <x:c r="H86" s="13" t="str">
        <x:v>courts attachés</x:v>
      </x:c>
      <x:c r="I86" s="13" t="str">
        <x:v>veille au seuil</x:v>
      </x:c>
      <x:c r="J86" s="13" t="str">
        <x:v>lance tenue verticalement</x:v>
      </x:c>
      <x:c r="K86" s="13" t="str">
        <x:v>Indique un passage déjà ouvert.</x:v>
      </x:c>
      <x:c r="L86" s="13" t="str">
        <x:v>Mandibules, crâne, mains et pieds yautja conservés. Le masque ne remplace pas la tête par un visage humain.</x:v>
      </x:c>
      <x:c r="M86" s="13" t="str">
        <x:v>Fiche de variante à produire; aucun sprite généré dans ce classeur.</x:v>
      </x:c>
      <x:c r="N86" s="13" t="str">
        <x:v>Reconstitution documentée V4 — nouvelle rédaction V5</x:v>
      </x:c>
    </x:row>
    <x:row r="87" ht="57" customHeight="1">
      <x:c r="A87" s="14" t="str">
        <x:v>GUARD-CL9-02</x:v>
      </x:c>
      <x:c r="B87" s="14" t="str">
        <x:v>Garde Conservateurs des Anciennes Pierres — patrouille courte</x:v>
      </x:c>
      <x:c r="C87" s="14" t="str">
        <x:v>CL9</x:v>
      </x:c>
      <x:c r="D87" s="14" t="str">
        <x:v>first-city-ruins</x:v>
      </x:c>
      <x:c r="E87" s="14" t="str">
        <x:v>Avec masque</x:v>
      </x:c>
      <x:c r="F87" s="14" t="str">
        <x:v>olive sombre</x:v>
      </x:c>
      <x:c r="G87" s="14" t="str">
        <x:v>basalte gravé et laiton ancien</x:v>
      </x:c>
      <x:c r="H87" s="14" t="str">
        <x:v>longs bagués</x:v>
      </x:c>
      <x:c r="I87" s="14" t="str">
        <x:v>patrouille courte</x:v>
      </x:c>
      <x:c r="J87" s="14" t="str">
        <x:v>disque au support latéral</x:v>
      </x:c>
      <x:c r="K87" s="14" t="str">
        <x:v>Réagit à la réputation locale et à l’équipement visible.</x:v>
      </x:c>
      <x:c r="L87" s="14" t="str">
        <x:v>Mandibules, crâne, mains et pieds yautja conservés. Le masque ne remplace pas la tête par un visage humain.</x:v>
      </x:c>
      <x:c r="M87" s="14" t="str">
        <x:v>Fiche de variante à produire; aucun sprite généré dans ce classeur.</x:v>
      </x:c>
      <x:c r="N87" s="14" t="str">
        <x:v>Reconstitution documentée V4 — nouvelle rédaction V5</x:v>
      </x:c>
    </x:row>
    <x:row r="88" ht="57" customHeight="1">
      <x:c r="A88" s="13" t="str">
        <x:v>GUARD-CL9-03</x:v>
      </x:c>
      <x:c r="B88" s="13" t="str">
        <x:v>Garde Conservateurs des Anciennes Pierres — appui sur parapet</x:v>
      </x:c>
      <x:c r="C88" s="13" t="str">
        <x:v>CL9</x:v>
      </x:c>
      <x:c r="D88" s="13" t="str">
        <x:v>first-city-ruins</x:v>
      </x:c>
      <x:c r="E88" s="13" t="str">
        <x:v>Avec masque</x:v>
      </x:c>
      <x:c r="F88" s="13" t="str">
        <x:v>gris bronze</x:v>
      </x:c>
      <x:c r="G88" s="13" t="str">
        <x:v>basalte gravé et laiton ancien</x:v>
      </x:c>
      <x:c r="H88" s="13" t="str">
        <x:v>rejetés sur une épaule</x:v>
      </x:c>
      <x:c r="I88" s="13" t="str">
        <x:v>appui sur parapet</x:v>
      </x:c>
      <x:c r="J88" s="13" t="str">
        <x:v>lampe de poste</x:v>
      </x:c>
      <x:c r="K88" s="13" t="str">
        <x:v>Offre un indice sur l’horaire de relève.</x:v>
      </x:c>
      <x:c r="L88" s="13" t="str">
        <x:v>Mandibules, crâne, mains et pieds yautja conservés. Le masque ne remplace pas la tête par un visage humain.</x:v>
      </x:c>
      <x:c r="M88" s="13" t="str">
        <x:v>Fiche de variante à produire; aucun sprite généré dans ce classeur.</x:v>
      </x:c>
      <x:c r="N88" s="13" t="str">
        <x:v>Reconstitution documentée V4 — nouvelle rédaction V5</x:v>
      </x:c>
    </x:row>
    <x:row r="89" ht="57" customHeight="1">
      <x:c r="A89" s="14" t="str">
        <x:v>GUARD-CL9-04</x:v>
      </x:c>
      <x:c r="B89" s="14" t="str">
        <x:v>Garde Conservateurs des Anciennes Pierres — inspection de passage</x:v>
      </x:c>
      <x:c r="C89" s="14" t="str">
        <x:v>CL9</x:v>
      </x:c>
      <x:c r="D89" s="14" t="str">
        <x:v>first-city-ruins</x:v>
      </x:c>
      <x:c r="E89" s="14" t="str">
        <x:v>Avec masque</x:v>
      </x:c>
      <x:c r="F89" s="14" t="str">
        <x:v>brun cendré</x:v>
      </x:c>
      <x:c r="G89" s="14" t="str">
        <x:v>basalte gravé et laiton ancien</x:v>
      </x:c>
      <x:c r="H89" s="14" t="str">
        <x:v>liens sombres</x:v>
      </x:c>
      <x:c r="I89" s="14" t="str">
        <x:v>inspection de passage</x:v>
      </x:c>
      <x:c r="J89" s="14" t="str">
        <x:v>tablette de route</x:v>
      </x:c>
      <x:c r="K89" s="14" t="str">
        <x:v>Indique un passage déjà ouvert.</x:v>
      </x:c>
      <x:c r="L89" s="14" t="str">
        <x:v>Mandibules, crâne, mains et pieds yautja conservés. Le masque ne remplace pas la tête par un visage humain.</x:v>
      </x:c>
      <x:c r="M89" s="14" t="str">
        <x:v>Fiche de variante à produire; aucun sprite généré dans ce classeur.</x:v>
      </x:c>
      <x:c r="N89" s="14" t="str">
        <x:v>Reconstitution documentée V4 — nouvelle rédaction V5</x:v>
      </x:c>
    </x:row>
    <x:row r="90" ht="57" customHeight="1">
      <x:c r="A90" s="13" t="str">
        <x:v>GUARD-CL9-05</x:v>
      </x:c>
      <x:c r="B90" s="13" t="str">
        <x:v>Garde Conservateurs des Anciennes Pierres — garde d’un objet confié</x:v>
      </x:c>
      <x:c r="C90" s="13" t="str">
        <x:v>CL9</x:v>
      </x:c>
      <x:c r="D90" s="13" t="str">
        <x:v>first-city-ruins</x:v>
      </x:c>
      <x:c r="E90" s="13" t="str">
        <x:v>Avec masque</x:v>
      </x:c>
      <x:c r="F90" s="13" t="str">
        <x:v>sable tacheté</x:v>
      </x:c>
      <x:c r="G90" s="13" t="str">
        <x:v>basalte gravé et laiton ancien</x:v>
      </x:c>
      <x:c r="H90" s="13" t="str">
        <x:v>anneaux espacés</x:v>
      </x:c>
      <x:c r="I90" s="13" t="str">
        <x:v>garde d’un objet confié</x:v>
      </x:c>
      <x:c r="J90" s="13" t="str">
        <x:v>bracelet de signal</x:v>
      </x:c>
      <x:c r="K90" s="13" t="str">
        <x:v>Réagit à la réputation locale et à l’équipement visible.</x:v>
      </x:c>
      <x:c r="L90" s="13" t="str">
        <x:v>Mandibules, crâne, mains et pieds yautja conservés. Le masque ne remplace pas la tête par un visage humain.</x:v>
      </x:c>
      <x:c r="M90" s="13" t="str">
        <x:v>Fiche de variante à produire; aucun sprite généré dans ce classeur.</x:v>
      </x:c>
      <x:c r="N90" s="13" t="str">
        <x:v>Reconstitution documentée V4 — nouvelle rédaction V5</x:v>
      </x:c>
    </x:row>
    <x:row r="91" ht="57" customHeight="1">
      <x:c r="A91" s="14" t="str">
        <x:v>GUARD-CL9-06</x:v>
      </x:c>
      <x:c r="B91" s="14" t="str">
        <x:v>Garde Conservateurs des Anciennes Pierres — repos près d’un support</x:v>
      </x:c>
      <x:c r="C91" s="14" t="str">
        <x:v>CL9</x:v>
      </x:c>
      <x:c r="D91" s="14" t="str">
        <x:v>first-city-ruins</x:v>
      </x:c>
      <x:c r="E91" s="14" t="str">
        <x:v>Avec masque</x:v>
      </x:c>
      <x:c r="F91" s="14" t="str">
        <x:v>cuivre sombre</x:v>
      </x:c>
      <x:c r="G91" s="14" t="str">
        <x:v>basalte gravé et laiton ancien</x:v>
      </x:c>
      <x:c r="H91" s="14" t="str">
        <x:v>courts attachés</x:v>
      </x:c>
      <x:c r="I91" s="14" t="str">
        <x:v>repos près d’un support</x:v>
      </x:c>
      <x:c r="J91" s="14" t="str">
        <x:v>lance tenue verticalement</x:v>
      </x:c>
      <x:c r="K91" s="14" t="str">
        <x:v>Offre un indice sur l’horaire de relève.</x:v>
      </x:c>
      <x:c r="L91" s="14" t="str">
        <x:v>Mandibules, crâne, mains et pieds yautja conservés. Le masque ne remplace pas la tête par un visage humain.</x:v>
      </x:c>
      <x:c r="M91" s="14" t="str">
        <x:v>Fiche de variante à produire; aucun sprite généré dans ce classeur.</x:v>
      </x:c>
      <x:c r="N91" s="14" t="str">
        <x:v>Reconstitution documentée V4 — nouvelle rédaction V5</x:v>
      </x:c>
    </x:row>
    <x:row r="92" ht="57" customHeight="1">
      <x:c r="A92" s="13" t="str">
        <x:v>GUARD-CL9-07</x:v>
      </x:c>
      <x:c r="B92" s="13" t="str">
        <x:v>Garde Conservateurs des Anciennes Pierres — dialogue avec un collègue</x:v>
      </x:c>
      <x:c r="C92" s="13" t="str">
        <x:v>CL9</x:v>
      </x:c>
      <x:c r="D92" s="13" t="str">
        <x:v>first-city-ruins</x:v>
      </x:c>
      <x:c r="E92" s="13" t="str">
        <x:v>Sans masque</x:v>
      </x:c>
      <x:c r="F92" s="13" t="str">
        <x:v>vert pâle veiné</x:v>
      </x:c>
      <x:c r="G92" s="13" t="str">
        <x:v>basalte gravé et laiton ancien</x:v>
      </x:c>
      <x:c r="H92" s="13" t="str">
        <x:v>longs bagués</x:v>
      </x:c>
      <x:c r="I92" s="13" t="str">
        <x:v>dialogue avec un collègue</x:v>
      </x:c>
      <x:c r="J92" s="13" t="str">
        <x:v>disque au support latéral</x:v>
      </x:c>
      <x:c r="K92" s="13" t="str">
        <x:v>Indique un passage déjà ouvert.</x:v>
      </x:c>
      <x:c r="L92" s="13" t="str">
        <x:v>Mandibules, crâne, mains et pieds yautja conservés. Le masque ne remplace pas la tête par un visage humain.</x:v>
      </x:c>
      <x:c r="M92" s="13" t="str">
        <x:v>Fiche de variante à produire; aucun sprite généré dans ce classeur.</x:v>
      </x:c>
      <x:c r="N92" s="13" t="str">
        <x:v>Reconstitution documentée V4 — nouvelle rédaction V5</x:v>
      </x:c>
    </x:row>
    <x:row r="93" ht="57" customHeight="1">
      <x:c r="A93" s="14" t="str">
        <x:v>GUARD-CL9-08</x:v>
      </x:c>
      <x:c r="B93" s="14" t="str">
        <x:v>Garde Conservateurs des Anciennes Pierres — signal de relève</x:v>
      </x:c>
      <x:c r="C93" s="14" t="str">
        <x:v>CL9</x:v>
      </x:c>
      <x:c r="D93" s="14" t="str">
        <x:v>first-city-ruins</x:v>
      </x:c>
      <x:c r="E93" s="14" t="str">
        <x:v>Sans masque</x:v>
      </x:c>
      <x:c r="F93" s="14" t="str">
        <x:v>gris chaud</x:v>
      </x:c>
      <x:c r="G93" s="14" t="str">
        <x:v>basalte gravé et laiton ancien</x:v>
      </x:c>
      <x:c r="H93" s="14" t="str">
        <x:v>rejetés sur une épaule</x:v>
      </x:c>
      <x:c r="I93" s="14" t="str">
        <x:v>signal de relève</x:v>
      </x:c>
      <x:c r="J93" s="14" t="str">
        <x:v>lampe de poste</x:v>
      </x:c>
      <x:c r="K93" s="14" t="str">
        <x:v>Réagit à la réputation locale et à l’équipement visible.</x:v>
      </x:c>
      <x:c r="L93" s="14" t="str">
        <x:v>Mandibules, crâne, mains et pieds yautja conservés. Le masque ne remplace pas la tête par un visage humain.</x:v>
      </x:c>
      <x:c r="M93" s="14" t="str">
        <x:v>Fiche de variante à produire; aucun sprite généré dans ce classeur.</x:v>
      </x:c>
      <x:c r="N93" s="14" t="str">
        <x:v>Reconstitution documentée V4 — nouvelle rédaction V5</x:v>
      </x:c>
    </x:row>
    <x:row r="94" ht="57" customHeight="1">
      <x:c r="A94" s="13" t="str">
        <x:v>GUARD-CL9-09</x:v>
      </x:c>
      <x:c r="B94" s="13" t="str">
        <x:v>Garde Conservateurs des Anciennes Pierres — exercice de parade</x:v>
      </x:c>
      <x:c r="C94" s="13" t="str">
        <x:v>CL9</x:v>
      </x:c>
      <x:c r="D94" s="13" t="str">
        <x:v>first-city-ruins</x:v>
      </x:c>
      <x:c r="E94" s="13" t="str">
        <x:v>Sans masque</x:v>
      </x:c>
      <x:c r="F94" s="13" t="str">
        <x:v>brun rouge</x:v>
      </x:c>
      <x:c r="G94" s="13" t="str">
        <x:v>basalte gravé et laiton ancien</x:v>
      </x:c>
      <x:c r="H94" s="13" t="str">
        <x:v>liens sombres</x:v>
      </x:c>
      <x:c r="I94" s="13" t="str">
        <x:v>exercice de parade</x:v>
      </x:c>
      <x:c r="J94" s="13" t="str">
        <x:v>tablette de route</x:v>
      </x:c>
      <x:c r="K94" s="13" t="str">
        <x:v>Offre un indice sur l’horaire de relève.</x:v>
      </x:c>
      <x:c r="L94" s="13" t="str">
        <x:v>Mandibules, crâne, mains et pieds yautja conservés. Le masque ne remplace pas la tête par un visage humain.</x:v>
      </x:c>
      <x:c r="M94" s="13" t="str">
        <x:v>Fiche de variante à produire; aucun sprite généré dans ce classeur.</x:v>
      </x:c>
      <x:c r="N94" s="13" t="str">
        <x:v>Reconstitution documentée V4 — nouvelle rédaction V5</x:v>
      </x:c>
    </x:row>
    <x:row r="95" ht="57" customHeight="1">
      <x:c r="A95" s="14" t="str">
        <x:v>GUARD-CL9-10</x:v>
      </x:c>
      <x:c r="B95" s="14" t="str">
        <x:v>Garde Conservateurs des Anciennes Pierres — observation d’une piste</x:v>
      </x:c>
      <x:c r="C95" s="14" t="str">
        <x:v>CL9</x:v>
      </x:c>
      <x:c r="D95" s="14" t="str">
        <x:v>first-city-ruins</x:v>
      </x:c>
      <x:c r="E95" s="14" t="str">
        <x:v>Sans masque</x:v>
      </x:c>
      <x:c r="F95" s="14" t="str">
        <x:v>ocre froid</x:v>
      </x:c>
      <x:c r="G95" s="14" t="str">
        <x:v>basalte gravé et laiton ancien</x:v>
      </x:c>
      <x:c r="H95" s="14" t="str">
        <x:v>anneaux espacés</x:v>
      </x:c>
      <x:c r="I95" s="14" t="str">
        <x:v>observation d’une piste</x:v>
      </x:c>
      <x:c r="J95" s="14" t="str">
        <x:v>bracelet de signal</x:v>
      </x:c>
      <x:c r="K95" s="14" t="str">
        <x:v>Indique un passage déjà ouvert.</x:v>
      </x:c>
      <x:c r="L95" s="14" t="str">
        <x:v>Mandibules, crâne, mains et pieds yautja conservés. Le masque ne remplace pas la tête par un visage humain.</x:v>
      </x:c>
      <x:c r="M95" s="14" t="str">
        <x:v>Fiche de variante à produire; aucun sprite généré dans ce classeur.</x:v>
      </x:c>
      <x:c r="N95" s="14" t="str">
        <x:v>Reconstitution documentée V4 — nouvelle rédaction V5</x:v>
      </x:c>
    </x:row>
    <x:row r="96" ht="57" customHeight="1">
      <x:c r="A96" s="13" t="str">
        <x:v>GUARD-CL10-01</x:v>
      </x:c>
      <x:c r="B96" s="13" t="str">
        <x:v>Garde Gardiens du Confinement — veille au seuil</x:v>
      </x:c>
      <x:c r="C96" s="13" t="str">
        <x:v>CL10</x:v>
      </x:c>
      <x:c r="D96" s="13" t="str">
        <x:v>forbidden-reserve</x:v>
      </x:c>
      <x:c r="E96" s="13" t="str">
        <x:v>Avec masque</x:v>
      </x:c>
      <x:c r="F96" s="13" t="str">
        <x:v>ocre moucheté</x:v>
      </x:c>
      <x:c r="G96" s="13" t="str">
        <x:v>anthracite et repères d’ambre</x:v>
      </x:c>
      <x:c r="H96" s="13" t="str">
        <x:v>courts attachés</x:v>
      </x:c>
      <x:c r="I96" s="13" t="str">
        <x:v>veille au seuil</x:v>
      </x:c>
      <x:c r="J96" s="13" t="str">
        <x:v>lance tenue verticalement</x:v>
      </x:c>
      <x:c r="K96" s="13" t="str">
        <x:v>Indique un passage déjà ouvert.</x:v>
      </x:c>
      <x:c r="L96" s="13" t="str">
        <x:v>Mandibules, crâne, mains et pieds yautja conservés. Le masque ne remplace pas la tête par un visage humain.</x:v>
      </x:c>
      <x:c r="M96" s="13" t="str">
        <x:v>Fiche de variante à produire; aucun sprite généré dans ce classeur.</x:v>
      </x:c>
      <x:c r="N96" s="13" t="str">
        <x:v>Reconstitution documentée V4 — nouvelle rédaction V5</x:v>
      </x:c>
    </x:row>
    <x:row r="97" ht="57" customHeight="1">
      <x:c r="A97" s="14" t="str">
        <x:v>GUARD-CL10-02</x:v>
      </x:c>
      <x:c r="B97" s="14" t="str">
        <x:v>Garde Gardiens du Confinement — patrouille courte</x:v>
      </x:c>
      <x:c r="C97" s="14" t="str">
        <x:v>CL10</x:v>
      </x:c>
      <x:c r="D97" s="14" t="str">
        <x:v>forbidden-reserve</x:v>
      </x:c>
      <x:c r="E97" s="14" t="str">
        <x:v>Avec masque</x:v>
      </x:c>
      <x:c r="F97" s="14" t="str">
        <x:v>olive sombre</x:v>
      </x:c>
      <x:c r="G97" s="14" t="str">
        <x:v>anthracite et repères d’ambre</x:v>
      </x:c>
      <x:c r="H97" s="14" t="str">
        <x:v>longs bagués</x:v>
      </x:c>
      <x:c r="I97" s="14" t="str">
        <x:v>patrouille courte</x:v>
      </x:c>
      <x:c r="J97" s="14" t="str">
        <x:v>disque au support latéral</x:v>
      </x:c>
      <x:c r="K97" s="14" t="str">
        <x:v>Réagit à la réputation locale et à l’équipement visible.</x:v>
      </x:c>
      <x:c r="L97" s="14" t="str">
        <x:v>Mandibules, crâne, mains et pieds yautja conservés. Le masque ne remplace pas la tête par un visage humain.</x:v>
      </x:c>
      <x:c r="M97" s="14" t="str">
        <x:v>Fiche de variante à produire; aucun sprite généré dans ce classeur.</x:v>
      </x:c>
      <x:c r="N97" s="14" t="str">
        <x:v>Reconstitution documentée V4 — nouvelle rédaction V5</x:v>
      </x:c>
    </x:row>
    <x:row r="98" ht="57" customHeight="1">
      <x:c r="A98" s="13" t="str">
        <x:v>GUARD-CL10-03</x:v>
      </x:c>
      <x:c r="B98" s="13" t="str">
        <x:v>Garde Gardiens du Confinement — appui sur parapet</x:v>
      </x:c>
      <x:c r="C98" s="13" t="str">
        <x:v>CL10</x:v>
      </x:c>
      <x:c r="D98" s="13" t="str">
        <x:v>forbidden-reserve</x:v>
      </x:c>
      <x:c r="E98" s="13" t="str">
        <x:v>Avec masque</x:v>
      </x:c>
      <x:c r="F98" s="13" t="str">
        <x:v>gris bronze</x:v>
      </x:c>
      <x:c r="G98" s="13" t="str">
        <x:v>anthracite et repères d’ambre</x:v>
      </x:c>
      <x:c r="H98" s="13" t="str">
        <x:v>rejetés sur une épaule</x:v>
      </x:c>
      <x:c r="I98" s="13" t="str">
        <x:v>appui sur parapet</x:v>
      </x:c>
      <x:c r="J98" s="13" t="str">
        <x:v>lampe de poste</x:v>
      </x:c>
      <x:c r="K98" s="13" t="str">
        <x:v>Offre un indice sur l’horaire de relève.</x:v>
      </x:c>
      <x:c r="L98" s="13" t="str">
        <x:v>Mandibules, crâne, mains et pieds yautja conservés. Le masque ne remplace pas la tête par un visage humain.</x:v>
      </x:c>
      <x:c r="M98" s="13" t="str">
        <x:v>Fiche de variante à produire; aucun sprite généré dans ce classeur.</x:v>
      </x:c>
      <x:c r="N98" s="13" t="str">
        <x:v>Reconstitution documentée V4 — nouvelle rédaction V5</x:v>
      </x:c>
    </x:row>
    <x:row r="99" ht="57" customHeight="1">
      <x:c r="A99" s="14" t="str">
        <x:v>GUARD-CL10-04</x:v>
      </x:c>
      <x:c r="B99" s="14" t="str">
        <x:v>Garde Gardiens du Confinement — inspection de passage</x:v>
      </x:c>
      <x:c r="C99" s="14" t="str">
        <x:v>CL10</x:v>
      </x:c>
      <x:c r="D99" s="14" t="str">
        <x:v>forbidden-reserve</x:v>
      </x:c>
      <x:c r="E99" s="14" t="str">
        <x:v>Avec masque</x:v>
      </x:c>
      <x:c r="F99" s="14" t="str">
        <x:v>brun cendré</x:v>
      </x:c>
      <x:c r="G99" s="14" t="str">
        <x:v>anthracite et repères d’ambre</x:v>
      </x:c>
      <x:c r="H99" s="14" t="str">
        <x:v>liens sombres</x:v>
      </x:c>
      <x:c r="I99" s="14" t="str">
        <x:v>inspection de passage</x:v>
      </x:c>
      <x:c r="J99" s="14" t="str">
        <x:v>tablette de route</x:v>
      </x:c>
      <x:c r="K99" s="14" t="str">
        <x:v>Indique un passage déjà ouvert.</x:v>
      </x:c>
      <x:c r="L99" s="14" t="str">
        <x:v>Mandibules, crâne, mains et pieds yautja conservés. Le masque ne remplace pas la tête par un visage humain.</x:v>
      </x:c>
      <x:c r="M99" s="14" t="str">
        <x:v>Fiche de variante à produire; aucun sprite généré dans ce classeur.</x:v>
      </x:c>
      <x:c r="N99" s="14" t="str">
        <x:v>Reconstitution documentée V4 — nouvelle rédaction V5</x:v>
      </x:c>
    </x:row>
    <x:row r="100" ht="57" customHeight="1">
      <x:c r="A100" s="13" t="str">
        <x:v>GUARD-CL10-05</x:v>
      </x:c>
      <x:c r="B100" s="13" t="str">
        <x:v>Garde Gardiens du Confinement — garde d’un objet confié</x:v>
      </x:c>
      <x:c r="C100" s="13" t="str">
        <x:v>CL10</x:v>
      </x:c>
      <x:c r="D100" s="13" t="str">
        <x:v>forbidden-reserve</x:v>
      </x:c>
      <x:c r="E100" s="13" t="str">
        <x:v>Avec masque</x:v>
      </x:c>
      <x:c r="F100" s="13" t="str">
        <x:v>sable tacheté</x:v>
      </x:c>
      <x:c r="G100" s="13" t="str">
        <x:v>anthracite et repères d’ambre</x:v>
      </x:c>
      <x:c r="H100" s="13" t="str">
        <x:v>anneaux espacés</x:v>
      </x:c>
      <x:c r="I100" s="13" t="str">
        <x:v>garde d’un objet confié</x:v>
      </x:c>
      <x:c r="J100" s="13" t="str">
        <x:v>bracelet de signal</x:v>
      </x:c>
      <x:c r="K100" s="13" t="str">
        <x:v>Réagit à la réputation locale et à l’équipement visible.</x:v>
      </x:c>
      <x:c r="L100" s="13" t="str">
        <x:v>Mandibules, crâne, mains et pieds yautja conservés. Le masque ne remplace pas la tête par un visage humain.</x:v>
      </x:c>
      <x:c r="M100" s="13" t="str">
        <x:v>Fiche de variante à produire; aucun sprite généré dans ce classeur.</x:v>
      </x:c>
      <x:c r="N100" s="13" t="str">
        <x:v>Reconstitution documentée V4 — nouvelle rédaction V5</x:v>
      </x:c>
    </x:row>
    <x:row r="101" ht="57" customHeight="1">
      <x:c r="A101" s="14" t="str">
        <x:v>GUARD-CL10-06</x:v>
      </x:c>
      <x:c r="B101" s="14" t="str">
        <x:v>Garde Gardiens du Confinement — repos près d’un support</x:v>
      </x:c>
      <x:c r="C101" s="14" t="str">
        <x:v>CL10</x:v>
      </x:c>
      <x:c r="D101" s="14" t="str">
        <x:v>forbidden-reserve</x:v>
      </x:c>
      <x:c r="E101" s="14" t="str">
        <x:v>Avec masque</x:v>
      </x:c>
      <x:c r="F101" s="14" t="str">
        <x:v>cuivre sombre</x:v>
      </x:c>
      <x:c r="G101" s="14" t="str">
        <x:v>anthracite et repères d’ambre</x:v>
      </x:c>
      <x:c r="H101" s="14" t="str">
        <x:v>courts attachés</x:v>
      </x:c>
      <x:c r="I101" s="14" t="str">
        <x:v>repos près d’un support</x:v>
      </x:c>
      <x:c r="J101" s="14" t="str">
        <x:v>lance tenue verticalement</x:v>
      </x:c>
      <x:c r="K101" s="14" t="str">
        <x:v>Offre un indice sur l’horaire de relève.</x:v>
      </x:c>
      <x:c r="L101" s="14" t="str">
        <x:v>Mandibules, crâne, mains et pieds yautja conservés. Le masque ne remplace pas la tête par un visage humain.</x:v>
      </x:c>
      <x:c r="M101" s="14" t="str">
        <x:v>Fiche de variante à produire; aucun sprite généré dans ce classeur.</x:v>
      </x:c>
      <x:c r="N101" s="14" t="str">
        <x:v>Reconstitution documentée V4 — nouvelle rédaction V5</x:v>
      </x:c>
    </x:row>
    <x:row r="102" ht="57" customHeight="1">
      <x:c r="A102" s="13" t="str">
        <x:v>GUARD-CL10-07</x:v>
      </x:c>
      <x:c r="B102" s="13" t="str">
        <x:v>Garde Gardiens du Confinement — dialogue avec un collègue</x:v>
      </x:c>
      <x:c r="C102" s="13" t="str">
        <x:v>CL10</x:v>
      </x:c>
      <x:c r="D102" s="13" t="str">
        <x:v>forbidden-reserve</x:v>
      </x:c>
      <x:c r="E102" s="13" t="str">
        <x:v>Sans masque</x:v>
      </x:c>
      <x:c r="F102" s="13" t="str">
        <x:v>vert pâle veiné</x:v>
      </x:c>
      <x:c r="G102" s="13" t="str">
        <x:v>anthracite et repères d’ambre</x:v>
      </x:c>
      <x:c r="H102" s="13" t="str">
        <x:v>longs bagués</x:v>
      </x:c>
      <x:c r="I102" s="13" t="str">
        <x:v>dialogue avec un collègue</x:v>
      </x:c>
      <x:c r="J102" s="13" t="str">
        <x:v>disque au support latéral</x:v>
      </x:c>
      <x:c r="K102" s="13" t="str">
        <x:v>Indique un passage déjà ouvert.</x:v>
      </x:c>
      <x:c r="L102" s="13" t="str">
        <x:v>Mandibules, crâne, mains et pieds yautja conservés. Le masque ne remplace pas la tête par un visage humain.</x:v>
      </x:c>
      <x:c r="M102" s="13" t="str">
        <x:v>Fiche de variante à produire; aucun sprite généré dans ce classeur.</x:v>
      </x:c>
      <x:c r="N102" s="13" t="str">
        <x:v>Reconstitution documentée V4 — nouvelle rédaction V5</x:v>
      </x:c>
    </x:row>
    <x:row r="103" ht="57" customHeight="1">
      <x:c r="A103" s="14" t="str">
        <x:v>GUARD-CL10-08</x:v>
      </x:c>
      <x:c r="B103" s="14" t="str">
        <x:v>Garde Gardiens du Confinement — signal de relève</x:v>
      </x:c>
      <x:c r="C103" s="14" t="str">
        <x:v>CL10</x:v>
      </x:c>
      <x:c r="D103" s="14" t="str">
        <x:v>forbidden-reserve</x:v>
      </x:c>
      <x:c r="E103" s="14" t="str">
        <x:v>Sans masque</x:v>
      </x:c>
      <x:c r="F103" s="14" t="str">
        <x:v>gris chaud</x:v>
      </x:c>
      <x:c r="G103" s="14" t="str">
        <x:v>anthracite et repères d’ambre</x:v>
      </x:c>
      <x:c r="H103" s="14" t="str">
        <x:v>rejetés sur une épaule</x:v>
      </x:c>
      <x:c r="I103" s="14" t="str">
        <x:v>signal de relève</x:v>
      </x:c>
      <x:c r="J103" s="14" t="str">
        <x:v>lampe de poste</x:v>
      </x:c>
      <x:c r="K103" s="14" t="str">
        <x:v>Réagit à la réputation locale et à l’équipement visible.</x:v>
      </x:c>
      <x:c r="L103" s="14" t="str">
        <x:v>Mandibules, crâne, mains et pieds yautja conservés. Le masque ne remplace pas la tête par un visage humain.</x:v>
      </x:c>
      <x:c r="M103" s="14" t="str">
        <x:v>Fiche de variante à produire; aucun sprite généré dans ce classeur.</x:v>
      </x:c>
      <x:c r="N103" s="14" t="str">
        <x:v>Reconstitution documentée V4 — nouvelle rédaction V5</x:v>
      </x:c>
    </x:row>
    <x:row r="104" ht="57" customHeight="1">
      <x:c r="A104" s="13" t="str">
        <x:v>GUARD-CL10-09</x:v>
      </x:c>
      <x:c r="B104" s="13" t="str">
        <x:v>Garde Gardiens du Confinement — exercice de parade</x:v>
      </x:c>
      <x:c r="C104" s="13" t="str">
        <x:v>CL10</x:v>
      </x:c>
      <x:c r="D104" s="13" t="str">
        <x:v>forbidden-reserve</x:v>
      </x:c>
      <x:c r="E104" s="13" t="str">
        <x:v>Sans masque</x:v>
      </x:c>
      <x:c r="F104" s="13" t="str">
        <x:v>brun rouge</x:v>
      </x:c>
      <x:c r="G104" s="13" t="str">
        <x:v>anthracite et repères d’ambre</x:v>
      </x:c>
      <x:c r="H104" s="13" t="str">
        <x:v>liens sombres</x:v>
      </x:c>
      <x:c r="I104" s="13" t="str">
        <x:v>exercice de parade</x:v>
      </x:c>
      <x:c r="J104" s="13" t="str">
        <x:v>tablette de route</x:v>
      </x:c>
      <x:c r="K104" s="13" t="str">
        <x:v>Offre un indice sur l’horaire de relève.</x:v>
      </x:c>
      <x:c r="L104" s="13" t="str">
        <x:v>Mandibules, crâne, mains et pieds yautja conservés. Le masque ne remplace pas la tête par un visage humain.</x:v>
      </x:c>
      <x:c r="M104" s="13" t="str">
        <x:v>Fiche de variante à produire; aucun sprite généré dans ce classeur.</x:v>
      </x:c>
      <x:c r="N104" s="13" t="str">
        <x:v>Reconstitution documentée V4 — nouvelle rédaction V5</x:v>
      </x:c>
    </x:row>
    <x:row r="105" ht="57" customHeight="1">
      <x:c r="A105" s="14" t="str">
        <x:v>GUARD-CL10-10</x:v>
      </x:c>
      <x:c r="B105" s="14" t="str">
        <x:v>Garde Gardiens du Confinement — observation d’une piste</x:v>
      </x:c>
      <x:c r="C105" s="14" t="str">
        <x:v>CL10</x:v>
      </x:c>
      <x:c r="D105" s="14" t="str">
        <x:v>forbidden-reserve</x:v>
      </x:c>
      <x:c r="E105" s="14" t="str">
        <x:v>Sans masque</x:v>
      </x:c>
      <x:c r="F105" s="14" t="str">
        <x:v>ocre froid</x:v>
      </x:c>
      <x:c r="G105" s="14" t="str">
        <x:v>anthracite et repères d’ambre</x:v>
      </x:c>
      <x:c r="H105" s="14" t="str">
        <x:v>anneaux espacés</x:v>
      </x:c>
      <x:c r="I105" s="14" t="str">
        <x:v>observation d’une piste</x:v>
      </x:c>
      <x:c r="J105" s="14" t="str">
        <x:v>bracelet de signal</x:v>
      </x:c>
      <x:c r="K105" s="14" t="str">
        <x:v>Indique un passage déjà ouvert.</x:v>
      </x:c>
      <x:c r="L105" s="14" t="str">
        <x:v>Mandibules, crâne, mains et pieds yautja conservés. Le masque ne remplace pas la tête par un visage humain.</x:v>
      </x:c>
      <x:c r="M105" s="14" t="str">
        <x:v>Fiche de variante à produire; aucun sprite généré dans ce classeur.</x:v>
      </x:c>
      <x:c r="N105" s="14" t="str">
        <x:v>Reconstitution documentée V4 — nouvelle rédaction V5</x:v>
      </x:c>
    </x:row>
  </x:sheetData>
  <x:pageMargins left="0.7" right="0.7" top="0.75" bottom="0.75" header="0.3" footer="0.3"/>
  <x:tableParts count="1">
    <x:tablePart xmlns:r="http://schemas.openxmlformats.org/officeDocument/2006/relationships" r:id="R56e40d8727594456"/>
  </x:tableParts>
</x:worksheet>
</file>

<file path=xl/worksheets/sheet4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45" hidden="0" customWidth="1"/>
    <x:col min="8" max="8" width="50" hidden="0" customWidth="1"/>
    <x:col min="9" max="9" width="50" hidden="0" customWidth="1"/>
    <x:col min="10" max="10" width="50" hidden="0" customWidth="1"/>
    <x:col min="11" max="11" width="50" hidden="0" customWidth="1"/>
    <x:col min="12" max="12" width="45" hidden="0" customWidth="1"/>
    <x:col min="13" max="13" width="45" hidden="0" customWidth="1"/>
  </x:cols>
  <x:sheetData>
    <x:row r="1">
      <x:c r="A1" s="2"/>
      <x:c r="B1" s="2"/>
      <x:c r="C1" s="2"/>
      <x:c r="D1" s="2"/>
      <x:c r="E1" s="2"/>
      <x:c r="F1" s="2"/>
    </x:row>
    <x:row r="2" ht="31" customHeight="1">
      <x:c r="A2" s="3" t="str">
        <x:v>Atlas des mondes</x:v>
      </x:c>
      <x:c r="B2" s="3"/>
      <x:c r="C2" s="3"/>
      <x:c r="D2" s="3"/>
      <x:c r="E2" s="3"/>
      <x:c r="F2" s="3"/>
    </x:row>
    <x:row r="3">
      <x:c r="A3" s="4"/>
      <x:c r="B3" s="4"/>
      <x:c r="C3" s="4"/>
      <x:c r="D3" s="4"/>
      <x:c r="E3" s="4"/>
      <x:c r="F3" s="4"/>
    </x:row>
    <x:row r="4">
      <x:c r="A4" s="2" t="str">
        <x:v>Mondes · 24 fiches · Lecture intégrale dans « Lire Mondes » ou le lecteur HTML.</x:v>
      </x:c>
      <x:c r="B4" s="2"/>
      <x:c r="C4" s="2"/>
      <x:c r="D4" s="2"/>
      <x:c r="E4" s="2"/>
      <x:c r="F4" s="2"/>
    </x:row>
    <x:row r="5" ht="48" customHeight="1">
      <x:c r="A5" s="25" t="str">
        <x:v>Identifiant</x:v>
      </x:c>
      <x:c r="B5" s="26" t="str">
        <x:v>Titre</x:v>
      </x:c>
      <x:c r="C5" s="26" t="str">
        <x:v>Nature</x:v>
      </x:c>
      <x:c r="D5" s="26" t="str">
        <x:v>Géographie</x:v>
      </x:c>
      <x:c r="E5" s="26" t="str">
        <x:v>Promesse</x:v>
      </x:c>
      <x:c r="F5" s="26" t="str">
        <x:v>Cadre jouable</x:v>
      </x:c>
      <x:c r="G5" s="26" t="str">
        <x:v>Statut cartographie</x:v>
      </x:c>
      <x:c r="H5" s="26" t="str">
        <x:v>Accès</x:v>
      </x:c>
      <x:c r="I5" s="26" t="str">
        <x:v>Arrivee</x:v>
      </x:c>
      <x:c r="J5" s="26" t="str">
        <x:v>Proie et histoire</x:v>
      </x:c>
      <x:c r="K5" s="26" t="str">
        <x:v>État persistant</x:v>
      </x:c>
      <x:c r="L5" s="26" t="str">
        <x:v>Statut dans le lore</x:v>
      </x:c>
      <x:c r="M5" s="27" t="str">
        <x:v>Provenance</x:v>
      </x:c>
    </x:row>
    <x:row r="6" ht="87" customHeight="1">
      <x:c r="A6" s="13" t="str">
        <x:v>PLAN01</x:v>
      </x:c>
      <x:c r="B6" s="13" t="str">
        <x:v>Homeworld</x:v>
      </x:c>
      <x:c r="C6" s="13" t="str">
        <x:v>Monde natal</x:v>
      </x:c>
      <x:c r="D6" s="13" t="str">
        <x:v>régions et cité sur plusieurs plans</x:v>
      </x:c>
      <x:c r="E6" s="13" t="str">
        <x:v>mémoire de la cohorte</x:v>
      </x:c>
      <x:c r="F6" s="13" t="str">
        <x:v>Parcours locaux, Youngling à Ancient</x:v>
      </x:c>
      <x:c r="G6" s="13" t="str">
        <x:v>Destination de conception avec fiche propre. Les secteurs et contrats ci-dessous définissent l’étendue prévue, sans prétendre à une planète entière déjà produite.</x:v>
      </x:c>
      <x:c r="H6" s="13" t="str">
        <x:v>Homeworld, portes locales selon le stade de vie</x:v>
      </x:c>
      <x:c r="I6" s="13" t="str">
        <x:v>Approche, choix d’un point d’atterrissage connu, sas et première zone reliée au site de retour.</x:v>
      </x:c>
      <x:c r="J6" s="13" t="str">
        <x:v>La présence d’une proie dépend de son habitat et de la mission. Une entrée de carte ne crée pas une nouvelle population à chaque visite.</x:v>
      </x:c>
      <x:c r="K6" s="13" t="str">
        <x:v>Un identifiant de monde conserve météo de mission, raccourcis, prises, équipage et résultats. Les profils de réserve et de guerre réutilisent cette entité.</x:v>
      </x:c>
      <x:c r="L6" s="13" t="str">
        <x:v>Géographies originales. Homeworld et xénomorphes sont des inspirations de franchise; aucune carte de planète canonique revendiquée.</x:v>
      </x:c>
      <x:c r="M6" s="13" t="str">
        <x:v>Reconstitution documentée V4 — nouvelle rédaction V5</x:v>
      </x:c>
    </x:row>
    <x:row r="7" ht="87" customHeight="1">
      <x:c r="A7" s="14" t="str">
        <x:v>PLAN02</x:v>
      </x:c>
      <x:c r="B7" s="14" t="str">
        <x:v>Kharuun</x:v>
      </x:c>
      <x:c r="C7" s="14" t="str">
        <x:v>Désert rocheux</x:v>
      </x:c>
      <x:c r="D7" s="14" t="str">
        <x:v>canyons, arches et dunes froides</x:v>
      </x:c>
      <x:c r="E7" s="14" t="str">
        <x:v>bête qui efface sa piste dans le vent</x:v>
      </x:c>
      <x:c r="F7" s="14" t="str">
        <x:v>Contrat de chasse</x:v>
      </x:c>
      <x:c r="G7" s="14" t="str">
        <x:v>Destination de conception avec fiche propre. Les secteurs et contrats ci-dessous définissent l’étendue prévue, sans prétendre à une planète entière déjà produite.</x:v>
      </x:c>
      <x:c r="H7" s="14" t="str">
        <x:v>Blooded, vaisseau réellement acquis, route relevée puis trajet joué; contrat ou autorisation locale supplémentaire selon mission</x:v>
      </x:c>
      <x:c r="I7" s="14" t="str">
        <x:v>Approche, choix d’un point d’atterrissage connu, sas et première zone reliée au site de retour.</x:v>
      </x:c>
      <x:c r="J7" s="14" t="str">
        <x:v>La présence d’une proie dépend de son habitat et de la mission. Une entrée de carte ne crée pas une nouvelle population à chaque visite.</x:v>
      </x:c>
      <x:c r="K7" s="14" t="str">
        <x:v>Un identifiant de monde conserve météo de mission, raccourcis, prises, équipage et résultats. Les profils de réserve et de guerre réutilisent cette entité.</x:v>
      </x:c>
      <x:c r="L7" s="14" t="str">
        <x:v>Géographies originales. Homeworld et xénomorphes sont des inspirations de franchise; aucune carte de planète canonique revendiquée.</x:v>
      </x:c>
      <x:c r="M7" s="14" t="str">
        <x:v>Reconstitution documentée V4 — nouvelle rédaction V5</x:v>
      </x:c>
    </x:row>
    <x:row r="8" ht="87" customHeight="1">
      <x:c r="A8" s="13" t="str">
        <x:v>PLAN03</x:v>
      </x:c>
      <x:c r="B8" s="13" t="str">
        <x:v>Vara-Kesh</x:v>
      </x:c>
      <x:c r="C8" s="13" t="str">
        <x:v>Jungle dense</x:v>
      </x:c>
      <x:c r="D8" s="13" t="str">
        <x:v>canopée, racines et ravins</x:v>
      </x:c>
      <x:c r="E8" s="13" t="str">
        <x:v>chasse verticale et retour par les branches</x:v>
      </x:c>
      <x:c r="F8" s="13" t="str">
        <x:v>Contrat et réserve GP01</x:v>
      </x:c>
      <x:c r="G8" s="13" t="str">
        <x:v>Destination de conception avec fiche propre. Les secteurs et contrats ci-dessous définissent l’étendue prévue, sans prétendre à une planète entière déjà produite.</x:v>
      </x:c>
      <x:c r="H8" s="13" t="str">
        <x:v>Blooded, vaisseau réellement acquis, route relevée puis trajet joué; contrat ou autorisation locale supplémentaire selon mission</x:v>
      </x:c>
      <x:c r="I8" s="13" t="str">
        <x:v>Approche, choix d’un point d’atterrissage connu, sas et première zone reliée au site de retour.</x:v>
      </x:c>
      <x:c r="J8" s="13" t="str">
        <x:v>La présence d’une proie dépend de son habitat et de la mission. Une entrée de carte ne crée pas une nouvelle population à chaque visite.</x:v>
      </x:c>
      <x:c r="K8" s="13" t="str">
        <x:v>Un identifiant de monde conserve météo de mission, raccourcis, prises, équipage et résultats. Les profils de réserve et de guerre réutilisent cette entité.</x:v>
      </x:c>
      <x:c r="L8" s="13" t="str">
        <x:v>Géographies originales. Homeworld et xénomorphes sont des inspirations de franchise; aucune carte de planète canonique revendiquée.</x:v>
      </x:c>
      <x:c r="M8" s="13" t="str">
        <x:v>Reconstitution documentée V4 — nouvelle rédaction V5</x:v>
      </x:c>
    </x:row>
    <x:row r="9" ht="87" customHeight="1">
      <x:c r="A9" s="14" t="str">
        <x:v>PLAN04</x:v>
      </x:c>
      <x:c r="B9" s="14" t="str">
        <x:v>Nereth</x:v>
      </x:c>
      <x:c r="C9" s="14" t="str">
        <x:v>Monde glaciaire</x:v>
      </x:c>
      <x:c r="D9" s="14" t="str">
        <x:v>crêtes, cavernes bleues et plateaux</x:v>
      </x:c>
      <x:c r="E9" s="14" t="str">
        <x:v>écho thermique trompeur sous la glace</x:v>
      </x:c>
      <x:c r="F9" s="14" t="str">
        <x:v>Contrat et réserve GP02</x:v>
      </x:c>
      <x:c r="G9" s="14" t="str">
        <x:v>Destination de conception avec fiche propre. Les secteurs et contrats ci-dessous définissent l’étendue prévue, sans prétendre à une planète entière déjà produite.</x:v>
      </x:c>
      <x:c r="H9" s="14" t="str">
        <x:v>Blooded, vaisseau réellement acquis, route relevée puis trajet joué; contrat ou autorisation locale supplémentaire selon mission</x:v>
      </x:c>
      <x:c r="I9" s="14" t="str">
        <x:v>Approche, choix d’un point d’atterrissage connu, sas et première zone reliée au site de retour.</x:v>
      </x:c>
      <x:c r="J9" s="14" t="str">
        <x:v>La présence d’une proie dépend de son habitat et de la mission. Une entrée de carte ne crée pas une nouvelle population à chaque visite.</x:v>
      </x:c>
      <x:c r="K9" s="14" t="str">
        <x:v>Un identifiant de monde conserve météo de mission, raccourcis, prises, équipage et résultats. Les profils de réserve et de guerre réutilisent cette entité.</x:v>
      </x:c>
      <x:c r="L9" s="14" t="str">
        <x:v>Géographies originales. Homeworld et xénomorphes sont des inspirations de franchise; aucune carte de planète canonique revendiquée.</x:v>
      </x:c>
      <x:c r="M9" s="14" t="str">
        <x:v>Reconstitution documentée V4 — nouvelle rédaction V5</x:v>
      </x:c>
    </x:row>
    <x:row r="10" ht="87" customHeight="1">
      <x:c r="A10" s="13" t="str">
        <x:v>PLAN05</x:v>
      </x:c>
      <x:c r="B10" s="13" t="str">
        <x:v>Oshara</x:v>
      </x:c>
      <x:c r="C10" s="13" t="str">
        <x:v>Monde océanique</x:v>
      </x:c>
      <x:c r="D10" s="13" t="str">
        <x:v>îlots, falaises et stations de marée</x:v>
      </x:c>
      <x:c r="E10" s="13" t="str">
        <x:v>traque amphibie avec voie haute de retour</x:v>
      </x:c>
      <x:c r="F10" s="13" t="str">
        <x:v>Contrat et réserve GP03</x:v>
      </x:c>
      <x:c r="G10" s="13" t="str">
        <x:v>Destination de conception avec fiche propre. Les secteurs et contrats ci-dessous définissent l’étendue prévue, sans prétendre à une planète entière déjà produite.</x:v>
      </x:c>
      <x:c r="H10" s="13" t="str">
        <x:v>Blooded, vaisseau réellement acquis, route relevée puis trajet joué; contrat ou autorisation locale supplémentaire selon mission</x:v>
      </x:c>
      <x:c r="I10" s="13" t="str">
        <x:v>Approche, choix d’un point d’atterrissage connu, sas et première zone reliée au site de retour.</x:v>
      </x:c>
      <x:c r="J10" s="13" t="str">
        <x:v>La présence d’une proie dépend de son habitat et de la mission. Une entrée de carte ne crée pas une nouvelle population à chaque visite.</x:v>
      </x:c>
      <x:c r="K10" s="13" t="str">
        <x:v>Un identifiant de monde conserve météo de mission, raccourcis, prises, équipage et résultats. Les profils de réserve et de guerre réutilisent cette entité.</x:v>
      </x:c>
      <x:c r="L10" s="13" t="str">
        <x:v>Géographies originales. Homeworld et xénomorphes sont des inspirations de franchise; aucune carte de planète canonique revendiquée.</x:v>
      </x:c>
      <x:c r="M10" s="13" t="str">
        <x:v>Reconstitution documentée V4 — nouvelle rédaction V5</x:v>
      </x:c>
    </x:row>
    <x:row r="11" ht="87" customHeight="1">
      <x:c r="A11" s="14" t="str">
        <x:v>PLAN06</x:v>
      </x:c>
      <x:c r="B11" s="14" t="str">
        <x:v>Rukh Tal</x:v>
      </x:c>
      <x:c r="C11" s="14" t="str">
        <x:v>Monde volcanique</x:v>
      </x:c>
      <x:c r="D11" s="14" t="str">
        <x:v>basalte, fumées et anciens tunnels</x:v>
      </x:c>
      <x:c r="E11" s="14" t="str">
        <x:v>proie qui profite des cycles de chaleur</x:v>
      </x:c>
      <x:c r="F11" s="14" t="str">
        <x:v>Contrat et réserve GP04</x:v>
      </x:c>
      <x:c r="G11" s="14" t="str">
        <x:v>Destination de conception avec fiche propre. Les secteurs et contrats ci-dessous définissent l’étendue prévue, sans prétendre à une planète entière déjà produite.</x:v>
      </x:c>
      <x:c r="H11" s="14" t="str">
        <x:v>Blooded, vaisseau réellement acquis, route relevée puis trajet joué; contrat ou autorisation locale supplémentaire selon mission</x:v>
      </x:c>
      <x:c r="I11" s="14" t="str">
        <x:v>Approche, choix d’un point d’atterrissage connu, sas et première zone reliée au site de retour.</x:v>
      </x:c>
      <x:c r="J11" s="14" t="str">
        <x:v>La présence d’une proie dépend de son habitat et de la mission. Une entrée de carte ne crée pas une nouvelle population à chaque visite.</x:v>
      </x:c>
      <x:c r="K11" s="14" t="str">
        <x:v>Un identifiant de monde conserve météo de mission, raccourcis, prises, équipage et résultats. Les profils de réserve et de guerre réutilisent cette entité.</x:v>
      </x:c>
      <x:c r="L11" s="14" t="str">
        <x:v>Géographies originales. Homeworld et xénomorphes sont des inspirations de franchise; aucune carte de planète canonique revendiquée.</x:v>
      </x:c>
      <x:c r="M11" s="14" t="str">
        <x:v>Reconstitution documentée V4 — nouvelle rédaction V5</x:v>
      </x:c>
    </x:row>
    <x:row r="12" ht="87" customHeight="1">
      <x:c r="A12" s="13" t="str">
        <x:v>PLAN07</x:v>
      </x:c>
      <x:c r="B12" s="13" t="str">
        <x:v>Sileth</x:v>
      </x:c>
      <x:c r="C12" s="13" t="str">
        <x:v>Monde de mousson</x:v>
      </x:c>
      <x:c r="D12" s="13" t="str">
        <x:v>vallées, cours d’eau et forêts basses</x:v>
      </x:c>
      <x:c r="E12" s="13" t="str">
        <x:v>traces lavées par des pluies successives</x:v>
      </x:c>
      <x:c r="F12" s="13" t="str">
        <x:v>Contrat et réserve GP05</x:v>
      </x:c>
      <x:c r="G12" s="13" t="str">
        <x:v>Destination de conception avec fiche propre. Les secteurs et contrats ci-dessous définissent l’étendue prévue, sans prétendre à une planète entière déjà produite.</x:v>
      </x:c>
      <x:c r="H12" s="13" t="str">
        <x:v>Blooded, vaisseau réellement acquis, route relevée puis trajet joué; contrat ou autorisation locale supplémentaire selon mission</x:v>
      </x:c>
      <x:c r="I12" s="13" t="str">
        <x:v>Approche, choix d’un point d’atterrissage connu, sas et première zone reliée au site de retour.</x:v>
      </x:c>
      <x:c r="J12" s="13" t="str">
        <x:v>La présence d’une proie dépend de son habitat et de la mission. Une entrée de carte ne crée pas une nouvelle population à chaque visite.</x:v>
      </x:c>
      <x:c r="K12" s="13" t="str">
        <x:v>Un identifiant de monde conserve météo de mission, raccourcis, prises, équipage et résultats. Les profils de réserve et de guerre réutilisent cette entité.</x:v>
      </x:c>
      <x:c r="L12" s="13" t="str">
        <x:v>Géographies originales. Homeworld et xénomorphes sont des inspirations de franchise; aucune carte de planète canonique revendiquée.</x:v>
      </x:c>
      <x:c r="M12" s="13" t="str">
        <x:v>Reconstitution documentée V4 — nouvelle rédaction V5</x:v>
      </x:c>
    </x:row>
    <x:row r="13" ht="87" customHeight="1">
      <x:c r="A13" s="14" t="str">
        <x:v>PLAN08</x:v>
      </x:c>
      <x:c r="B13" s="14" t="str">
        <x:v>Xeno Prime</x:v>
      </x:c>
      <x:c r="C13" s="14" t="str">
        <x:v>Monde de ruche du projet</x:v>
      </x:c>
      <x:c r="D13" s="14" t="str">
        <x:v>douze secteurs reliés, tête géante au sol et arène distincte</x:v>
      </x:c>
      <x:c r="E13" s="14" t="str">
        <x:v>expédition xénomorphe et première reine selon progression</x:v>
      </x:c>
      <x:c r="F13" s="14" t="str">
        <x:v>Contrat majeur</x:v>
      </x:c>
      <x:c r="G13" s="14" t="str">
        <x:v>Destination de conception avec fiche propre. Les secteurs et contrats ci-dessous définissent l’étendue prévue, sans prétendre à une planète entière déjà produite.</x:v>
      </x:c>
      <x:c r="H13" s="14" t="str">
        <x:v>Blooded, vaisseau réellement acquis, route relevée puis trajet joué; contrat ou autorisation locale supplémentaire selon mission</x:v>
      </x:c>
      <x:c r="I13" s="14" t="str">
        <x:v>Approche, choix d’un point d’atterrissage connu, sas et première zone reliée au site de retour.</x:v>
      </x:c>
      <x:c r="J13" s="14" t="str">
        <x:v>La présence d’une proie dépend de son habitat et de la mission. Une entrée de carte ne crée pas une nouvelle population à chaque visite.</x:v>
      </x:c>
      <x:c r="K13" s="14" t="str">
        <x:v>Un identifiant de monde conserve météo de mission, raccourcis, prises, équipage et résultats. Les profils de réserve et de guerre réutilisent cette entité.</x:v>
      </x:c>
      <x:c r="L13" s="14" t="str">
        <x:v>Géographies originales. Homeworld et xénomorphes sont des inspirations de franchise; aucune carte de planète canonique revendiquée.</x:v>
      </x:c>
      <x:c r="M13" s="14" t="str">
        <x:v>Reconstitution documentée V4 — nouvelle rédaction V5</x:v>
      </x:c>
    </x:row>
    <x:row r="14" ht="87" customHeight="1">
      <x:c r="A14" s="13" t="str">
        <x:v>PLAN09</x:v>
      </x:c>
      <x:c r="B14" s="13" t="str">
        <x:v>Dharos</x:v>
      </x:c>
      <x:c r="C14" s="13" t="str">
        <x:v>Monde urbain abandonné</x:v>
      </x:c>
      <x:c r="D14" s="13" t="str">
        <x:v>tours basses, rues brisées et sous-sols</x:v>
      </x:c>
      <x:c r="E14" s="13" t="str">
        <x:v>des adversaires humains exploitent les angles morts</x:v>
      </x:c>
      <x:c r="F14" s="13" t="str">
        <x:v>Contrat et réserve GP06</x:v>
      </x:c>
      <x:c r="G14" s="13" t="str">
        <x:v>Destination de conception avec fiche propre. Les secteurs et contrats ci-dessous définissent l’étendue prévue, sans prétendre à une planète entière déjà produite.</x:v>
      </x:c>
      <x:c r="H14" s="13" t="str">
        <x:v>Blooded, vaisseau réellement acquis, route relevée puis trajet joué; contrat ou autorisation locale supplémentaire selon mission</x:v>
      </x:c>
      <x:c r="I14" s="13" t="str">
        <x:v>Approche, choix d’un point d’atterrissage connu, sas et première zone reliée au site de retour.</x:v>
      </x:c>
      <x:c r="J14" s="13" t="str">
        <x:v>La présence d’une proie dépend de son habitat et de la mission. Une entrée de carte ne crée pas une nouvelle population à chaque visite.</x:v>
      </x:c>
      <x:c r="K14" s="13" t="str">
        <x:v>Un identifiant de monde conserve météo de mission, raccourcis, prises, équipage et résultats. Les profils de réserve et de guerre réutilisent cette entité.</x:v>
      </x:c>
      <x:c r="L14" s="13" t="str">
        <x:v>Géographies originales. Homeworld et xénomorphes sont des inspirations de franchise; aucune carte de planète canonique revendiquée.</x:v>
      </x:c>
      <x:c r="M14" s="13" t="str">
        <x:v>Reconstitution documentée V4 — nouvelle rédaction V5</x:v>
      </x:c>
    </x:row>
    <x:row r="15" ht="87" customHeight="1">
      <x:c r="A15" s="14" t="str">
        <x:v>PLAN10</x:v>
      </x:c>
      <x:c r="B15" s="14" t="str">
        <x:v>Morrak</x:v>
      </x:c>
      <x:c r="C15" s="14" t="str">
        <x:v>Monde de mesas</x:v>
      </x:c>
      <x:c r="D15" s="14" t="str">
        <x:v>plateaux, ponts naturels et gorges</x:v>
      </x:c>
      <x:c r="E15" s="14" t="str">
        <x:v>poursuite entre points hauts et abris</x:v>
      </x:c>
      <x:c r="F15" s="14" t="str">
        <x:v>Réserve GP07</x:v>
      </x:c>
      <x:c r="G15" s="14" t="str">
        <x:v>Destination de conception avec fiche propre. Les secteurs et contrats ci-dessous définissent l’étendue prévue, sans prétendre à une planète entière déjà produite.</x:v>
      </x:c>
      <x:c r="H15" s="14" t="str">
        <x:v>Blooded, vaisseau réellement acquis, route relevée puis trajet joué; contrat ou autorisation locale supplémentaire selon mission</x:v>
      </x:c>
      <x:c r="I15" s="14" t="str">
        <x:v>Approche, choix d’un point d’atterrissage connu, sas et première zone reliée au site de retour.</x:v>
      </x:c>
      <x:c r="J15" s="14" t="str">
        <x:v>La présence d’une proie dépend de son habitat et de la mission. Une entrée de carte ne crée pas une nouvelle population à chaque visite.</x:v>
      </x:c>
      <x:c r="K15" s="14" t="str">
        <x:v>Un identifiant de monde conserve météo de mission, raccourcis, prises, équipage et résultats. Les profils de réserve et de guerre réutilisent cette entité.</x:v>
      </x:c>
      <x:c r="L15" s="14" t="str">
        <x:v>Géographies originales. Homeworld et xénomorphes sont des inspirations de franchise; aucune carte de planète canonique revendiquée.</x:v>
      </x:c>
      <x:c r="M15" s="14" t="str">
        <x:v>Reconstitution documentée V4 — nouvelle rédaction V5</x:v>
      </x:c>
    </x:row>
    <x:row r="16" ht="87" customHeight="1">
      <x:c r="A16" s="13" t="str">
        <x:v>PLAN11</x:v>
      </x:c>
      <x:c r="B16" s="13" t="str">
        <x:v>Eshra</x:v>
      </x:c>
      <x:c r="C16" s="13" t="str">
        <x:v>Monde de brumes</x:v>
      </x:c>
      <x:c r="D16" s="13" t="str">
        <x:v>marais, bois pétrifiés et chenaux</x:v>
      </x:c>
      <x:c r="E16" s="13" t="str">
        <x:v>repérer le passage d’une équipe sans vision parfaite</x:v>
      </x:c>
      <x:c r="F16" s="13" t="str">
        <x:v>Réserve GP08</x:v>
      </x:c>
      <x:c r="G16" s="13" t="str">
        <x:v>Destination de conception avec fiche propre. Les secteurs et contrats ci-dessous définissent l’étendue prévue, sans prétendre à une planète entière déjà produite.</x:v>
      </x:c>
      <x:c r="H16" s="13" t="str">
        <x:v>Blooded, vaisseau réellement acquis, route relevée puis trajet joué; contrat ou autorisation locale supplémentaire selon mission</x:v>
      </x:c>
      <x:c r="I16" s="13" t="str">
        <x:v>Approche, choix d’un point d’atterrissage connu, sas et première zone reliée au site de retour.</x:v>
      </x:c>
      <x:c r="J16" s="13" t="str">
        <x:v>La présence d’une proie dépend de son habitat et de la mission. Une entrée de carte ne crée pas une nouvelle population à chaque visite.</x:v>
      </x:c>
      <x:c r="K16" s="13" t="str">
        <x:v>Un identifiant de monde conserve météo de mission, raccourcis, prises, équipage et résultats. Les profils de réserve et de guerre réutilisent cette entité.</x:v>
      </x:c>
      <x:c r="L16" s="13" t="str">
        <x:v>Géographies originales. Homeworld et xénomorphes sont des inspirations de franchise; aucune carte de planète canonique revendiquée.</x:v>
      </x:c>
      <x:c r="M16" s="13" t="str">
        <x:v>Reconstitution documentée V4 — nouvelle rédaction V5</x:v>
      </x:c>
    </x:row>
    <x:row r="17" ht="87" customHeight="1">
      <x:c r="A17" s="14" t="str">
        <x:v>PLAN12</x:v>
      </x:c>
      <x:c r="B17" s="14" t="str">
        <x:v>Terek-Va</x:v>
      </x:c>
      <x:c r="C17" s="14" t="str">
        <x:v>Monde de cavernes</x:v>
      </x:c>
      <x:c r="D17" s="14" t="str">
        <x:v>failles, puits et anciennes machines</x:v>
      </x:c>
      <x:c r="E17" s="14" t="str">
        <x:v>adversaires qui changent de niveau</x:v>
      </x:c>
      <x:c r="F17" s="14" t="str">
        <x:v>Réserve GP09</x:v>
      </x:c>
      <x:c r="G17" s="14" t="str">
        <x:v>Destination de conception avec fiche propre. Les secteurs et contrats ci-dessous définissent l’étendue prévue, sans prétendre à une planète entière déjà produite.</x:v>
      </x:c>
      <x:c r="H17" s="14" t="str">
        <x:v>Blooded, vaisseau réellement acquis, route relevée puis trajet joué; contrat ou autorisation locale supplémentaire selon mission</x:v>
      </x:c>
      <x:c r="I17" s="14" t="str">
        <x:v>Approche, choix d’un point d’atterrissage connu, sas et première zone reliée au site de retour.</x:v>
      </x:c>
      <x:c r="J17" s="14" t="str">
        <x:v>La présence d’une proie dépend de son habitat et de la mission. Une entrée de carte ne crée pas une nouvelle population à chaque visite.</x:v>
      </x:c>
      <x:c r="K17" s="14" t="str">
        <x:v>Un identifiant de monde conserve météo de mission, raccourcis, prises, équipage et résultats. Les profils de réserve et de guerre réutilisent cette entité.</x:v>
      </x:c>
      <x:c r="L17" s="14" t="str">
        <x:v>Géographies originales. Homeworld et xénomorphes sont des inspirations de franchise; aucune carte de planète canonique revendiquée.</x:v>
      </x:c>
      <x:c r="M17" s="14" t="str">
        <x:v>Reconstitution documentée V4 — nouvelle rédaction V5</x:v>
      </x:c>
    </x:row>
    <x:row r="18" ht="87" customHeight="1">
      <x:c r="A18" s="13" t="str">
        <x:v>PLAN13</x:v>
      </x:c>
      <x:c r="B18" s="13" t="str">
        <x:v>Namarra</x:v>
      </x:c>
      <x:c r="C18" s="13" t="str">
        <x:v>Monde frontalier</x:v>
      </x:c>
      <x:c r="D18" s="13" t="str">
        <x:v>ruines ouvertes, savane et vallées</x:v>
      </x:c>
      <x:c r="E18" s="13" t="str">
        <x:v>rencontre O5-M19 avec Mara Venn puis théâtre W3-P03</x:v>
      </x:c>
      <x:c r="F18" s="13" t="str">
        <x:v>O5, exploration et guerre</x:v>
      </x:c>
      <x:c r="G18" s="13" t="str">
        <x:v>Destination de conception avec fiche propre. Les secteurs et contrats ci-dessous définissent l’étendue prévue, sans prétendre à une planète entière déjà produite.</x:v>
      </x:c>
      <x:c r="H18" s="13" t="str">
        <x:v>Blooded, vaisseau réellement acquis, route relevée puis trajet joué; contrat ou autorisation locale supplémentaire selon mission</x:v>
      </x:c>
      <x:c r="I18" s="13" t="str">
        <x:v>Approche, choix d’un point d’atterrissage connu, sas et première zone reliée au site de retour.</x:v>
      </x:c>
      <x:c r="J18" s="13" t="str">
        <x:v>La présence d’une proie dépend de son habitat et de la mission. Une entrée de carte ne crée pas une nouvelle population à chaque visite.</x:v>
      </x:c>
      <x:c r="K18" s="13" t="str">
        <x:v>Un identifiant de monde conserve météo de mission, raccourcis, prises, équipage et résultats. Les profils de réserve et de guerre réutilisent cette entité.</x:v>
      </x:c>
      <x:c r="L18" s="13" t="str">
        <x:v>Géographies originales. Homeworld et xénomorphes sont des inspirations de franchise; aucune carte de planète canonique revendiquée.</x:v>
      </x:c>
      <x:c r="M18" s="13" t="str">
        <x:v>Reconstitution documentée V4 — nouvelle rédaction V5</x:v>
      </x:c>
    </x:row>
    <x:row r="19" ht="87" customHeight="1">
      <x:c r="A19" s="14" t="str">
        <x:v>PLAN14</x:v>
      </x:c>
      <x:c r="B19" s="14" t="str">
        <x:v>Qorr</x:v>
      </x:c>
      <x:c r="C19" s="14" t="str">
        <x:v>Monde de grandes herbes</x:v>
      </x:c>
      <x:c r="D19" s="14" t="str">
        <x:v>savane, roches et oasis</x:v>
      </x:c>
      <x:c r="E19" s="14" t="str">
        <x:v>approches cachées dans une végétation mobile</x:v>
      </x:c>
      <x:c r="F19" s="14" t="str">
        <x:v>Réserve GP10</x:v>
      </x:c>
      <x:c r="G19" s="14" t="str">
        <x:v>Destination de conception avec fiche propre. Les secteurs et contrats ci-dessous définissent l’étendue prévue, sans prétendre à une planète entière déjà produite.</x:v>
      </x:c>
      <x:c r="H19" s="14" t="str">
        <x:v>Blooded, vaisseau réellement acquis, route relevée puis trajet joué; contrat ou autorisation locale supplémentaire selon mission</x:v>
      </x:c>
      <x:c r="I19" s="14" t="str">
        <x:v>Approche, choix d’un point d’atterrissage connu, sas et première zone reliée au site de retour.</x:v>
      </x:c>
      <x:c r="J19" s="14" t="str">
        <x:v>La présence d’une proie dépend de son habitat et de la mission. Une entrée de carte ne crée pas une nouvelle population à chaque visite.</x:v>
      </x:c>
      <x:c r="K19" s="14" t="str">
        <x:v>Un identifiant de monde conserve météo de mission, raccourcis, prises, équipage et résultats. Les profils de réserve et de guerre réutilisent cette entité.</x:v>
      </x:c>
      <x:c r="L19" s="14" t="str">
        <x:v>Géographies originales. Homeworld et xénomorphes sont des inspirations de franchise; aucune carte de planète canonique revendiquée.</x:v>
      </x:c>
      <x:c r="M19" s="14" t="str">
        <x:v>Reconstitution documentée V4 — nouvelle rédaction V5</x:v>
      </x:c>
    </x:row>
    <x:row r="20" ht="87" customHeight="1">
      <x:c r="A20" s="13" t="str">
        <x:v>PLAN15</x:v>
      </x:c>
      <x:c r="B20" s="13" t="str">
        <x:v>Asha-Ruun</x:v>
      </x:c>
      <x:c r="C20" s="13" t="str">
        <x:v>Monde d’archives</x:v>
      </x:c>
      <x:c r="D20" s="13" t="str">
        <x:v>plateformes de pierre et épaves enfouies</x:v>
      </x:c>
      <x:c r="E20" s="13" t="str">
        <x:v>objet ancien à replacer dans son contexte</x:v>
      </x:c>
      <x:c r="F20" s="13" t="str">
        <x:v>Exploration</x:v>
      </x:c>
      <x:c r="G20" s="13" t="str">
        <x:v>Destination de conception avec fiche propre. Les secteurs et contrats ci-dessous définissent l’étendue prévue, sans prétendre à une planète entière déjà produite.</x:v>
      </x:c>
      <x:c r="H20" s="13" t="str">
        <x:v>Blooded, vaisseau réellement acquis, route relevée puis trajet joué; contrat ou autorisation locale supplémentaire selon mission</x:v>
      </x:c>
      <x:c r="I20" s="13" t="str">
        <x:v>Approche, choix d’un point d’atterrissage connu, sas et première zone reliée au site de retour.</x:v>
      </x:c>
      <x:c r="J20" s="13" t="str">
        <x:v>La présence d’une proie dépend de son habitat et de la mission. Une entrée de carte ne crée pas une nouvelle population à chaque visite.</x:v>
      </x:c>
      <x:c r="K20" s="13" t="str">
        <x:v>Un identifiant de monde conserve météo de mission, raccourcis, prises, équipage et résultats. Les profils de réserve et de guerre réutilisent cette entité.</x:v>
      </x:c>
      <x:c r="L20" s="13" t="str">
        <x:v>Géographies originales. Homeworld et xénomorphes sont des inspirations de franchise; aucune carte de planète canonique revendiquée.</x:v>
      </x:c>
      <x:c r="M20" s="13" t="str">
        <x:v>Reconstitution documentée V4 — nouvelle rédaction V5</x:v>
      </x:c>
    </x:row>
    <x:row r="21" ht="87" customHeight="1">
      <x:c r="A21" s="14" t="str">
        <x:v>PLAN16</x:v>
      </x:c>
      <x:c r="B21" s="14" t="str">
        <x:v>Vor-Kel</x:v>
      </x:c>
      <x:c r="C21" s="14" t="str">
        <x:v>Monde métallifère</x:v>
      </x:c>
      <x:c r="D21" s="14" t="str">
        <x:v>carrières, crêtes et ateliers isolés</x:v>
      </x:c>
      <x:c r="E21" s="14" t="str">
        <x:v>réparation d’un trajet après une rupture de terrain</x:v>
      </x:c>
      <x:c r="F21" s="14" t="str">
        <x:v>Exploration et approvisionnement</x:v>
      </x:c>
      <x:c r="G21" s="14" t="str">
        <x:v>Destination de conception avec fiche propre. Les secteurs et contrats ci-dessous définissent l’étendue prévue, sans prétendre à une planète entière déjà produite.</x:v>
      </x:c>
      <x:c r="H21" s="14" t="str">
        <x:v>Blooded, vaisseau réellement acquis, route relevée puis trajet joué; contrat ou autorisation locale supplémentaire selon mission</x:v>
      </x:c>
      <x:c r="I21" s="14" t="str">
        <x:v>Approche, choix d’un point d’atterrissage connu, sas et première zone reliée au site de retour.</x:v>
      </x:c>
      <x:c r="J21" s="14" t="str">
        <x:v>La présence d’une proie dépend de son habitat et de la mission. Une entrée de carte ne crée pas une nouvelle population à chaque visite.</x:v>
      </x:c>
      <x:c r="K21" s="14" t="str">
        <x:v>Un identifiant de monde conserve météo de mission, raccourcis, prises, équipage et résultats. Les profils de réserve et de guerre réutilisent cette entité.</x:v>
      </x:c>
      <x:c r="L21" s="14" t="str">
        <x:v>Géographies originales. Homeworld et xénomorphes sont des inspirations de franchise; aucune carte de planète canonique revendiquée.</x:v>
      </x:c>
      <x:c r="M21" s="14" t="str">
        <x:v>Reconstitution documentée V4 — nouvelle rédaction V5</x:v>
      </x:c>
    </x:row>
    <x:row r="22" ht="87" customHeight="1">
      <x:c r="A22" s="13" t="str">
        <x:v>PLAN17</x:v>
      </x:c>
      <x:c r="B22" s="13" t="str">
        <x:v>Tala-Mor</x:v>
      </x:c>
      <x:c r="C22" s="13" t="str">
        <x:v>Monde de mousses</x:v>
      </x:c>
      <x:c r="D22" s="13" t="str">
        <x:v>arbres bas, mares et falaises blanches</x:v>
      </x:c>
      <x:c r="E22" s="13" t="str">
        <x:v>écologie à comprendre avant de choisir une proie</x:v>
      </x:c>
      <x:c r="F22" s="13" t="str">
        <x:v>Exploration</x:v>
      </x:c>
      <x:c r="G22" s="13" t="str">
        <x:v>Destination de conception avec fiche propre. Les secteurs et contrats ci-dessous définissent l’étendue prévue, sans prétendre à une planète entière déjà produite.</x:v>
      </x:c>
      <x:c r="H22" s="13" t="str">
        <x:v>Blooded, vaisseau réellement acquis, route relevée puis trajet joué; contrat ou autorisation locale supplémentaire selon mission</x:v>
      </x:c>
      <x:c r="I22" s="13" t="str">
        <x:v>Approche, choix d’un point d’atterrissage connu, sas et première zone reliée au site de retour.</x:v>
      </x:c>
      <x:c r="J22" s="13" t="str">
        <x:v>La présence d’une proie dépend de son habitat et de la mission. Une entrée de carte ne crée pas une nouvelle population à chaque visite.</x:v>
      </x:c>
      <x:c r="K22" s="13" t="str">
        <x:v>Un identifiant de monde conserve météo de mission, raccourcis, prises, équipage et résultats. Les profils de réserve et de guerre réutilisent cette entité.</x:v>
      </x:c>
      <x:c r="L22" s="13" t="str">
        <x:v>Géographies originales. Homeworld et xénomorphes sont des inspirations de franchise; aucune carte de planète canonique revendiquée.</x:v>
      </x:c>
      <x:c r="M22" s="13" t="str">
        <x:v>Reconstitution documentée V4 — nouvelle rédaction V5</x:v>
      </x:c>
    </x:row>
    <x:row r="23" ht="87" customHeight="1">
      <x:c r="A23" s="14" t="str">
        <x:v>PLAN18</x:v>
      </x:c>
      <x:c r="B23" s="14" t="str">
        <x:v>Enshar</x:v>
      </x:c>
      <x:c r="C23" s="14" t="str">
        <x:v>Monde nocturne</x:v>
      </x:c>
      <x:c r="D23" s="14" t="str">
        <x:v>roches sombres et vallées lumineuses</x:v>
      </x:c>
      <x:c r="E23" s="14" t="str">
        <x:v>lecture de signaux lumineux de la faune</x:v>
      </x:c>
      <x:c r="F23" s="14" t="str">
        <x:v>Exploration</x:v>
      </x:c>
      <x:c r="G23" s="14" t="str">
        <x:v>Destination de conception avec fiche propre. Les secteurs et contrats ci-dessous définissent l’étendue prévue, sans prétendre à une planète entière déjà produite.</x:v>
      </x:c>
      <x:c r="H23" s="14" t="str">
        <x:v>Blooded, vaisseau réellement acquis, route relevée puis trajet joué; contrat ou autorisation locale supplémentaire selon mission</x:v>
      </x:c>
      <x:c r="I23" s="14" t="str">
        <x:v>Approche, choix d’un point d’atterrissage connu, sas et première zone reliée au site de retour.</x:v>
      </x:c>
      <x:c r="J23" s="14" t="str">
        <x:v>La présence d’une proie dépend de son habitat et de la mission. Une entrée de carte ne crée pas une nouvelle population à chaque visite.</x:v>
      </x:c>
      <x:c r="K23" s="14" t="str">
        <x:v>Un identifiant de monde conserve météo de mission, raccourcis, prises, équipage et résultats. Les profils de réserve et de guerre réutilisent cette entité.</x:v>
      </x:c>
      <x:c r="L23" s="14" t="str">
        <x:v>Géographies originales. Homeworld et xénomorphes sont des inspirations de franchise; aucune carte de planète canonique revendiquée.</x:v>
      </x:c>
      <x:c r="M23" s="14" t="str">
        <x:v>Reconstitution documentée V4 — nouvelle rédaction V5</x:v>
      </x:c>
    </x:row>
    <x:row r="24" ht="87" customHeight="1">
      <x:c r="A24" s="13" t="str">
        <x:v>PLAN19</x:v>
      </x:c>
      <x:c r="B24" s="13" t="str">
        <x:v>Korthas</x:v>
      </x:c>
      <x:c r="C24" s="13" t="str">
        <x:v>Monde de guerre de clans</x:v>
      </x:c>
      <x:c r="D24" s="13" t="str">
        <x:v>six régions et trente-six territoires</x:v>
      </x:c>
      <x:c r="E24" s="13" t="str">
        <x:v>héro, RTS et conquête partagent le résultat de l’opération</x:v>
      </x:c>
      <x:c r="F24" s="13" t="str">
        <x:v>Profil de guerre W3-P01</x:v>
      </x:c>
      <x:c r="G24" s="13" t="str">
        <x:v>Destination de conception avec fiche propre. Les secteurs et contrats ci-dessous définissent l’étendue prévue, sans prétendre à une planète entière déjà produite.</x:v>
      </x:c>
      <x:c r="H24" s="13" t="str">
        <x:v>Blooded, vaisseau réellement acquis, route relevée puis trajet joué; contrat ou autorisation locale supplémentaire selon mission</x:v>
      </x:c>
      <x:c r="I24" s="13" t="str">
        <x:v>Approche, choix d’un point d’atterrissage connu, sas et première zone reliée au site de retour.</x:v>
      </x:c>
      <x:c r="J24" s="13" t="str">
        <x:v>La présence d’une proie dépend de son habitat et de la mission. Une entrée de carte ne crée pas une nouvelle population à chaque visite.</x:v>
      </x:c>
      <x:c r="K24" s="13" t="str">
        <x:v>Un identifiant de monde conserve météo de mission, raccourcis, prises, équipage et résultats. Les profils de réserve et de guerre réutilisent cette entité.</x:v>
      </x:c>
      <x:c r="L24" s="13" t="str">
        <x:v>Géographies originales. Homeworld et xénomorphes sont des inspirations de franchise; aucune carte de planète canonique revendiquée.</x:v>
      </x:c>
      <x:c r="M24" s="13" t="str">
        <x:v>Reconstitution documentée V4 — nouvelle rédaction V5</x:v>
      </x:c>
    </x:row>
    <x:row r="25" ht="87" customHeight="1">
      <x:c r="A25" s="14" t="str">
        <x:v>PLAN20</x:v>
      </x:c>
      <x:c r="B25" s="14" t="str">
        <x:v>Vesh-Kar</x:v>
      </x:c>
      <x:c r="C25" s="14" t="str">
        <x:v>Monde de chaînes rocheuses</x:v>
      </x:c>
      <x:c r="D25" s="14" t="str">
        <x:v>cols, nœuds de ravitaillement et refuges</x:v>
      </x:c>
      <x:c r="E25" s="14" t="str">
        <x:v>tenir un passage sans couper son propre retour</x:v>
      </x:c>
      <x:c r="F25" s="14" t="str">
        <x:v>Profil de guerre W3-P02</x:v>
      </x:c>
      <x:c r="G25" s="14" t="str">
        <x:v>Destination de conception avec fiche propre. Les secteurs et contrats ci-dessous définissent l’étendue prévue, sans prétendre à une planète entière déjà produite.</x:v>
      </x:c>
      <x:c r="H25" s="14" t="str">
        <x:v>Blooded, vaisseau réellement acquis, route relevée puis trajet joué; contrat ou autorisation locale supplémentaire selon mission</x:v>
      </x:c>
      <x:c r="I25" s="14" t="str">
        <x:v>Approche, choix d’un point d’atterrissage connu, sas et première zone reliée au site de retour.</x:v>
      </x:c>
      <x:c r="J25" s="14" t="str">
        <x:v>La présence d’une proie dépend de son habitat et de la mission. Une entrée de carte ne crée pas une nouvelle population à chaque visite.</x:v>
      </x:c>
      <x:c r="K25" s="14" t="str">
        <x:v>Un identifiant de monde conserve météo de mission, raccourcis, prises, équipage et résultats. Les profils de réserve et de guerre réutilisent cette entité.</x:v>
      </x:c>
      <x:c r="L25" s="14" t="str">
        <x:v>Géographies originales. Homeworld et xénomorphes sont des inspirations de franchise; aucune carte de planète canonique revendiquée.</x:v>
      </x:c>
      <x:c r="M25" s="14" t="str">
        <x:v>Reconstitution documentée V4 — nouvelle rédaction V5</x:v>
      </x:c>
    </x:row>
    <x:row r="26" ht="87" customHeight="1">
      <x:c r="A26" s="13" t="str">
        <x:v>PLAN21</x:v>
      </x:c>
      <x:c r="B26" s="13" t="str">
        <x:v>Oruun</x:v>
      </x:c>
      <x:c r="C26" s="13" t="str">
        <x:v>Monde de grandes plaines</x:v>
      </x:c>
      <x:c r="D26" s="13" t="str">
        <x:v>couloirs de migration et villages de bordure</x:v>
      </x:c>
      <x:c r="E26" s="13" t="str">
        <x:v>manœuvre mobile et maîtrise des routes</x:v>
      </x:c>
      <x:c r="F26" s="13" t="str">
        <x:v>Profil de guerre W3-P04</x:v>
      </x:c>
      <x:c r="G26" s="13" t="str">
        <x:v>Destination de conception avec fiche propre. Les secteurs et contrats ci-dessous définissent l’étendue prévue, sans prétendre à une planète entière déjà produite.</x:v>
      </x:c>
      <x:c r="H26" s="13" t="str">
        <x:v>Blooded, vaisseau réellement acquis, route relevée puis trajet joué; contrat ou autorisation locale supplémentaire selon mission</x:v>
      </x:c>
      <x:c r="I26" s="13" t="str">
        <x:v>Approche, choix d’un point d’atterrissage connu, sas et première zone reliée au site de retour.</x:v>
      </x:c>
      <x:c r="J26" s="13" t="str">
        <x:v>La présence d’une proie dépend de son habitat et de la mission. Une entrée de carte ne crée pas une nouvelle population à chaque visite.</x:v>
      </x:c>
      <x:c r="K26" s="13" t="str">
        <x:v>Un identifiant de monde conserve météo de mission, raccourcis, prises, équipage et résultats. Les profils de réserve et de guerre réutilisent cette entité.</x:v>
      </x:c>
      <x:c r="L26" s="13" t="str">
        <x:v>Géographies originales. Homeworld et xénomorphes sont des inspirations de franchise; aucune carte de planète canonique revendiquée.</x:v>
      </x:c>
      <x:c r="M26" s="13" t="str">
        <x:v>Reconstitution documentée V4 — nouvelle rédaction V5</x:v>
      </x:c>
    </x:row>
    <x:row r="27" ht="87" customHeight="1">
      <x:c r="A27" s="14" t="str">
        <x:v>PLAN22</x:v>
      </x:c>
      <x:c r="B27" s="14" t="str">
        <x:v>Sahr-Keth</x:v>
      </x:c>
      <x:c r="C27" s="14" t="str">
        <x:v>Monde de massifs humides</x:v>
      </x:c>
      <x:c r="D27" s="14" t="str">
        <x:v>vallées encaissées et plateaux boisés</x:v>
      </x:c>
      <x:c r="E27" s="14" t="str">
        <x:v>guerre d’observation et obstacles naturels</x:v>
      </x:c>
      <x:c r="F27" s="14" t="str">
        <x:v>Profil de guerre W3-P05</x:v>
      </x:c>
      <x:c r="G27" s="14" t="str">
        <x:v>Destination de conception avec fiche propre. Les secteurs et contrats ci-dessous définissent l’étendue prévue, sans prétendre à une planète entière déjà produite.</x:v>
      </x:c>
      <x:c r="H27" s="14" t="str">
        <x:v>Blooded, vaisseau réellement acquis, route relevée puis trajet joué; contrat ou autorisation locale supplémentaire selon mission</x:v>
      </x:c>
      <x:c r="I27" s="14" t="str">
        <x:v>Approche, choix d’un point d’atterrissage connu, sas et première zone reliée au site de retour.</x:v>
      </x:c>
      <x:c r="J27" s="14" t="str">
        <x:v>La présence d’une proie dépend de son habitat et de la mission. Une entrée de carte ne crée pas une nouvelle population à chaque visite.</x:v>
      </x:c>
      <x:c r="K27" s="14" t="str">
        <x:v>Un identifiant de monde conserve météo de mission, raccourcis, prises, équipage et résultats. Les profils de réserve et de guerre réutilisent cette entité.</x:v>
      </x:c>
      <x:c r="L27" s="14" t="str">
        <x:v>Géographies originales. Homeworld et xénomorphes sont des inspirations de franchise; aucune carte de planète canonique revendiquée.</x:v>
      </x:c>
      <x:c r="M27" s="14" t="str">
        <x:v>Reconstitution documentée V4 — nouvelle rédaction V5</x:v>
      </x:c>
    </x:row>
    <x:row r="28" ht="87" customHeight="1">
      <x:c r="A28" s="13" t="str">
        <x:v>PLAN23</x:v>
      </x:c>
      <x:c r="B28" s="13" t="str">
        <x:v>Ilyss</x:v>
      </x:c>
      <x:c r="C28" s="13" t="str">
        <x:v>Monde de marées hautes</x:v>
      </x:c>
      <x:c r="D28" s="13" t="str">
        <x:v>archipels, chenaux et promontoires</x:v>
      </x:c>
      <x:c r="E28" s="13" t="str">
        <x:v>fenêtres de passage et positions côtières</x:v>
      </x:c>
      <x:c r="F28" s="13" t="str">
        <x:v>Profil de guerre W3-P06</x:v>
      </x:c>
      <x:c r="G28" s="13" t="str">
        <x:v>Destination de conception avec fiche propre. Les secteurs et contrats ci-dessous définissent l’étendue prévue, sans prétendre à une planète entière déjà produite.</x:v>
      </x:c>
      <x:c r="H28" s="13" t="str">
        <x:v>Blooded, vaisseau réellement acquis, route relevée puis trajet joué; contrat ou autorisation locale supplémentaire selon mission</x:v>
      </x:c>
      <x:c r="I28" s="13" t="str">
        <x:v>Approche, choix d’un point d’atterrissage connu, sas et première zone reliée au site de retour.</x:v>
      </x:c>
      <x:c r="J28" s="13" t="str">
        <x:v>La présence d’une proie dépend de son habitat et de la mission. Une entrée de carte ne crée pas une nouvelle population à chaque visite.</x:v>
      </x:c>
      <x:c r="K28" s="13" t="str">
        <x:v>Un identifiant de monde conserve météo de mission, raccourcis, prises, équipage et résultats. Les profils de réserve et de guerre réutilisent cette entité.</x:v>
      </x:c>
      <x:c r="L28" s="13" t="str">
        <x:v>Géographies originales. Homeworld et xénomorphes sont des inspirations de franchise; aucune carte de planète canonique revendiquée.</x:v>
      </x:c>
      <x:c r="M28" s="13" t="str">
        <x:v>Reconstitution documentée V4 — nouvelle rédaction V5</x:v>
      </x:c>
    </x:row>
    <x:row r="29" ht="87" customHeight="1">
      <x:c r="A29" s="14" t="str">
        <x:v>PLAN24</x:v>
      </x:c>
      <x:c r="B29" s="14" t="str">
        <x:v>Ura-Denn</x:v>
      </x:c>
      <x:c r="C29" s="14" t="str">
        <x:v>Monde éloigné</x:v>
      </x:c>
      <x:c r="D29" s="14" t="str">
        <x:v>cratères, ruines et observatoire isolé</x:v>
      </x:c>
      <x:c r="E29" s="14" t="str">
        <x:v>expédition de transmission après le parcours principal</x:v>
      </x:c>
      <x:c r="F29" s="14" t="str">
        <x:v>Fin de parcours optionnelle</x:v>
      </x:c>
      <x:c r="G29" s="14" t="str">
        <x:v>Destination de conception avec fiche propre. Les secteurs et contrats ci-dessous définissent l’étendue prévue, sans prétendre à une planète entière déjà produite.</x:v>
      </x:c>
      <x:c r="H29" s="14" t="str">
        <x:v>Blooded, vaisseau réellement acquis, route relevée puis trajet joué; contrat ou autorisation locale supplémentaire selon mission</x:v>
      </x:c>
      <x:c r="I29" s="14" t="str">
        <x:v>Approche, choix d’un point d’atterrissage connu, sas et première zone reliée au site de retour.</x:v>
      </x:c>
      <x:c r="J29" s="14" t="str">
        <x:v>La présence d’une proie dépend de son habitat et de la mission. Une entrée de carte ne crée pas une nouvelle population à chaque visite.</x:v>
      </x:c>
      <x:c r="K29" s="14" t="str">
        <x:v>Un identifiant de monde conserve météo de mission, raccourcis, prises, équipage et résultats. Les profils de réserve et de guerre réutilisent cette entité.</x:v>
      </x:c>
      <x:c r="L29" s="14" t="str">
        <x:v>Géographies originales. Homeworld et xénomorphes sont des inspirations de franchise; aucune carte de planète canonique revendiquée.</x:v>
      </x:c>
      <x:c r="M29" s="14" t="str">
        <x:v>Reconstitution documentée V4 — nouvelle rédaction V5</x:v>
      </x:c>
    </x:row>
  </x:sheetData>
  <x:pageMargins left="0.7" right="0.7" top="0.75" bottom="0.75" header="0.3" footer="0.3"/>
  <x:tableParts count="1">
    <x:tablePart xmlns:r="http://schemas.openxmlformats.org/officeDocument/2006/relationships" r:id="R7d154219b26f4622"/>
  </x:tableParts>
</x:worksheet>
</file>

<file path=xl/worksheets/sheet4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45" hidden="0" customWidth="1"/>
    <x:col min="13" max="13" width="45" hidden="0" customWidth="1"/>
  </x:cols>
  <x:sheetData>
    <x:row r="1">
      <x:c r="A1" s="2"/>
      <x:c r="B1" s="2"/>
      <x:c r="C1" s="2"/>
      <x:c r="D1" s="2"/>
      <x:c r="E1" s="2"/>
      <x:c r="F1" s="2"/>
    </x:row>
    <x:row r="2" ht="31" customHeight="1">
      <x:c r="A2" s="3" t="str">
        <x:v>Les dix bases spatiales</x:v>
      </x:c>
      <x:c r="B2" s="3"/>
      <x:c r="C2" s="3"/>
      <x:c r="D2" s="3"/>
      <x:c r="E2" s="3"/>
      <x:c r="F2" s="3"/>
    </x:row>
    <x:row r="3">
      <x:c r="A3" s="4"/>
      <x:c r="B3" s="4"/>
      <x:c r="C3" s="4"/>
      <x:c r="D3" s="4"/>
      <x:c r="E3" s="4"/>
      <x:c r="F3" s="4"/>
    </x:row>
    <x:row r="4">
      <x:c r="A4" s="2" t="str">
        <x:v>Mondes · 10 fiches · Lecture intégrale dans « Lire Mondes » ou le lecteur HTML.</x:v>
      </x:c>
      <x:c r="B4" s="2"/>
      <x:c r="C4" s="2"/>
      <x:c r="D4" s="2"/>
      <x:c r="E4" s="2"/>
      <x:c r="F4" s="2"/>
    </x:row>
    <x:row r="5" ht="48" customHeight="1">
      <x:c r="A5" s="25" t="str">
        <x:v>Identifiant</x:v>
      </x:c>
      <x:c r="B5" s="26" t="str">
        <x:v>Titre</x:v>
      </x:c>
      <x:c r="C5" s="26" t="str">
        <x:v>Clan</x:v>
      </x:c>
      <x:c r="D5" s="26" t="str">
        <x:v>Nature</x:v>
      </x:c>
      <x:c r="E5" s="26" t="str">
        <x:v>Fonction</x:v>
      </x:c>
      <x:c r="F5" s="26" t="str">
        <x:v>Salles</x:v>
      </x:c>
      <x:c r="G5" s="26" t="str">
        <x:v>Intrigue</x:v>
      </x:c>
      <x:c r="H5" s="26" t="str">
        <x:v>Accès</x:v>
      </x:c>
      <x:c r="I5" s="26" t="str">
        <x:v>Arrivee 2D</x:v>
      </x:c>
      <x:c r="J5" s="26" t="str">
        <x:v>Limite</x:v>
      </x:c>
      <x:c r="K5" s="26" t="str">
        <x:v>Retour</x:v>
      </x:c>
      <x:c r="L5" s="26" t="str">
        <x:v>Lore</x:v>
      </x:c>
      <x:c r="M5" s="27" t="str">
        <x:v>Provenance</x:v>
      </x:c>
    </x:row>
    <x:row r="6" ht="57" customHeight="1">
      <x:c r="A6" s="13" t="str">
        <x:v>SPACE-BASE-01</x:v>
      </x:c>
      <x:c r="B6" s="13" t="str">
        <x:v>Couronne des Départs</x:v>
      </x:c>
      <x:c r="C6" s="13" t="str">
        <x:v>CL11</x:v>
      </x:c>
      <x:c r="D6" s="13" t="str">
        <x:v>station orbitale</x:v>
      </x:c>
      <x:c r="E6" s="13" t="str">
        <x:v>routes de première expédition</x:v>
      </x:c>
      <x:c r="F6" s="13" t="str">
        <x:v>Quai des arrivées ; Salle des routes ; Atelier d’amarrage ; Repos des équipages ; Dépôt des départs ; Belvédère orbital</x:v>
      </x:c>
      <x:c r="G6" s="13" t="str">
        <x:v>un jeune équipage attend un signal de route fiable</x:v>
      </x:c>
      <x:c r="H6" s="13" t="str">
        <x:v>Blooded, vaisseau et trajet joué; conditions du relais ou du chantier au sas</x:v>
      </x:c>
      <x:c r="I6" s="13" t="str">
        <x:v>Aligner l’appareil avec le quai, lire les signaux, arrimer puis sortir au sas correspondant.</x:v>
      </x:c>
      <x:c r="J6" s="13" t="str">
        <x:v>Les services appartiennent à leurs occupants. Une base ne remplace ni la maison active ni le vaisseau de clan.</x:v>
      </x:c>
      <x:c r="K6" s="13" t="str">
        <x:v>Le quai et un point de sortie restent utilisables après une mission engagée, avec recours à une baie de secours si nécessaire.</x:v>
      </x:c>
      <x:c r="L6" s="13" t="str">
        <x:v>Nom, organisation et intrigue créés pour le projet.</x:v>
      </x:c>
      <x:c r="M6" s="13" t="str">
        <x:v>Reconstitution documentée V4 — nouvelle rédaction V5</x:v>
      </x:c>
    </x:row>
    <x:row r="7" ht="57" customHeight="1">
      <x:c r="A7" s="14" t="str">
        <x:v>SPACE-BASE-02</x:v>
      </x:c>
      <x:c r="B7" s="14" t="str">
        <x:v>Halte des Trois Routes</x:v>
      </x:c>
      <x:c r="C7" s="14" t="str">
        <x:v>CL12</x:v>
      </x:c>
      <x:c r="D7" s="14" t="str">
        <x:v>relais de navigation</x:v>
      </x:c>
      <x:c r="E7" s="14" t="str">
        <x:v>croisement de trois secteurs</x:v>
      </x:c>
      <x:c r="F7" s="14" t="str">
        <x:v>Sas triple ; Table des escales ; Balises de trafic ; Atelier des sondes ; Salle des pactes ; Poste des retours</x:v>
      </x:c>
      <x:c r="G7" s="14" t="str">
        <x:v>deux routes sûres réclament des ressources différentes</x:v>
      </x:c>
      <x:c r="H7" s="14" t="str">
        <x:v>Blooded, vaisseau et trajet joué; conditions du relais ou du chantier au sas</x:v>
      </x:c>
      <x:c r="I7" s="14" t="str">
        <x:v>Aligner l’appareil avec le quai, lire les signaux, arrimer puis sortir au sas correspondant.</x:v>
      </x:c>
      <x:c r="J7" s="14" t="str">
        <x:v>Les services appartiennent à leurs occupants. Une base ne remplace ni la maison active ni le vaisseau de clan.</x:v>
      </x:c>
      <x:c r="K7" s="14" t="str">
        <x:v>Le quai et un point de sortie restent utilisables après une mission engagée, avec recours à une baie de secours si nécessaire.</x:v>
      </x:c>
      <x:c r="L7" s="14" t="str">
        <x:v>Nom, organisation et intrigue créés pour le projet.</x:v>
      </x:c>
      <x:c r="M7" s="14" t="str">
        <x:v>Reconstitution documentée V4 — nouvelle rédaction V5</x:v>
      </x:c>
    </x:row>
    <x:row r="8" ht="57" customHeight="1">
      <x:c r="A8" s="13" t="str">
        <x:v>SPACE-BASE-03</x:v>
      </x:c>
      <x:c r="B8" s="13" t="str">
        <x:v>Chantier des Coques Ouvertes</x:v>
      </x:c>
      <x:c r="C8" s="13" t="str">
        <x:v>CL7</x:v>
      </x:c>
      <x:c r="D8" s="13" t="str">
        <x:v>chantier spatial</x:v>
      </x:c>
      <x:c r="E8" s="13" t="str">
        <x:v>inspection et remise en état de vaisseaux</x:v>
      </x:c>
      <x:c r="F8" s="13" t="str">
        <x:v>Quai de chantier ; Galerie des coques ; Atelier de structure ; Pont de propulsion ; Magasin des pièces ; Cabine des essais</x:v>
      </x:c>
      <x:c r="G8" s="13" t="str">
        <x:v>La Veille Partagée peut être remise en service par étapes</x:v>
      </x:c>
      <x:c r="H8" s="13" t="str">
        <x:v>Blooded, vaisseau et trajet joué; conditions du relais ou du chantier au sas</x:v>
      </x:c>
      <x:c r="I8" s="13" t="str">
        <x:v>Aligner l’appareil avec le quai, lire les signaux, arrimer puis sortir au sas correspondant.</x:v>
      </x:c>
      <x:c r="J8" s="13" t="str">
        <x:v>Les services appartiennent à leurs occupants. Une base ne remplace ni la maison active ni le vaisseau de clan.</x:v>
      </x:c>
      <x:c r="K8" s="13" t="str">
        <x:v>Le quai et un point de sortie restent utilisables après une mission engagée, avec recours à une baie de secours si nécessaire.</x:v>
      </x:c>
      <x:c r="L8" s="13" t="str">
        <x:v>Nom, organisation et intrigue créés pour le projet.</x:v>
      </x:c>
      <x:c r="M8" s="13" t="str">
        <x:v>Reconstitution documentée V4 — nouvelle rédaction V5</x:v>
      </x:c>
    </x:row>
    <x:row r="9" ht="57" customHeight="1">
      <x:c r="A9" s="14" t="str">
        <x:v>SPACE-BASE-04</x:v>
      </x:c>
      <x:c r="B9" s="14" t="str">
        <x:v>Avant-poste de la Ceinture</x:v>
      </x:c>
      <x:c r="C9" s="14" t="str">
        <x:v>CL5</x:v>
      </x:c>
      <x:c r="D9" s="14" t="str">
        <x:v>poste d’astéroïde</x:v>
      </x:c>
      <x:c r="E9" s="14" t="str">
        <x:v>observation et protection des convois</x:v>
      </x:c>
      <x:c r="F9" s="14" t="str">
        <x:v>Sas de roche ; Tour des échos ; Racks de balises ; Atelier mobile ; Abri de relève ; Poste de veille</x:v>
      </x:c>
      <x:c r="G9" s="14" t="str">
        <x:v>des débris cachent un itinéraire d’approche rival</x:v>
      </x:c>
      <x:c r="H9" s="14" t="str">
        <x:v>Blooded, vaisseau et trajet joué; conditions du relais ou du chantier au sas</x:v>
      </x:c>
      <x:c r="I9" s="14" t="str">
        <x:v>Aligner l’appareil avec le quai, lire les signaux, arrimer puis sortir au sas correspondant.</x:v>
      </x:c>
      <x:c r="J9" s="14" t="str">
        <x:v>Les services appartiennent à leurs occupants. Une base ne remplace ni la maison active ni le vaisseau de clan.</x:v>
      </x:c>
      <x:c r="K9" s="14" t="str">
        <x:v>Le quai et un point de sortie restent utilisables après une mission engagée, avec recours à une baie de secours si nécessaire.</x:v>
      </x:c>
      <x:c r="L9" s="14" t="str">
        <x:v>Nom, organisation et intrigue créés pour le projet.</x:v>
      </x:c>
      <x:c r="M9" s="14" t="str">
        <x:v>Reconstitution documentée V4 — nouvelle rédaction V5</x:v>
      </x:c>
    </x:row>
    <x:row r="10" ht="57" customHeight="1">
      <x:c r="A10" s="13" t="str">
        <x:v>SPACE-BASE-05</x:v>
      </x:c>
      <x:c r="B10" s="13" t="str">
        <x:v>Maison Errante</x:v>
      </x:c>
      <x:c r="C10" s="13" t="str">
        <x:v>CL14</x:v>
      </x:c>
      <x:c r="D10" s="13" t="str">
        <x:v>habitat orbital</x:v>
      </x:c>
      <x:c r="E10" s="13" t="str">
        <x:v>halte des équipages et survivants</x:v>
      </x:c>
      <x:c r="F10" s="13" t="str">
        <x:v>Quai du foyer ; Salle commune ; Atelier des voyageurs ; Archives des départs ; Infirmerie de halte ; Terrasse protégée</x:v>
      </x:c>
      <x:c r="G10" s="13" t="str">
        <x:v>des voyageurs souhaitent repartir sans perdre leurs objets confiés</x:v>
      </x:c>
      <x:c r="H10" s="13" t="str">
        <x:v>Blooded, vaisseau et trajet joué; conditions du relais ou du chantier au sas</x:v>
      </x:c>
      <x:c r="I10" s="13" t="str">
        <x:v>Aligner l’appareil avec le quai, lire les signaux, arrimer puis sortir au sas correspondant.</x:v>
      </x:c>
      <x:c r="J10" s="13" t="str">
        <x:v>Les services appartiennent à leurs occupants. Une base ne remplace ni la maison active ni le vaisseau de clan.</x:v>
      </x:c>
      <x:c r="K10" s="13" t="str">
        <x:v>Le quai et un point de sortie restent utilisables après une mission engagée, avec recours à une baie de secours si nécessaire.</x:v>
      </x:c>
      <x:c r="L10" s="13" t="str">
        <x:v>Nom, organisation et intrigue créés pour le projet.</x:v>
      </x:c>
      <x:c r="M10" s="13" t="str">
        <x:v>Reconstitution documentée V4 — nouvelle rédaction V5</x:v>
      </x:c>
    </x:row>
    <x:row r="11" ht="57" customHeight="1">
      <x:c r="A11" s="14" t="str">
        <x:v>SPACE-BASE-06</x:v>
      </x:c>
      <x:c r="B11" s="14" t="str">
        <x:v>Relais des Mandats</x:v>
      </x:c>
      <x:c r="C11" s="14" t="str">
        <x:v>CL12</x:v>
      </x:c>
      <x:c r="D11" s="14" t="str">
        <x:v>station de coordination</x:v>
      </x:c>
      <x:c r="E11" s="14" t="str">
        <x:v>expéditions et engagements interclans</x:v>
      </x:c>
      <x:c r="F11" s="14" t="str">
        <x:v>Quai des émissaires ; Salle des objectifs ; Cabinet des preuves ; Atelier des signaux ; Logis de passage ; Observatoire des limites</x:v>
      </x:c>
      <x:c r="G11" s="14" t="str">
        <x:v>une mission annonce une victoire mais son objectif reste inachevé</x:v>
      </x:c>
      <x:c r="H11" s="14" t="str">
        <x:v>Blooded, vaisseau et trajet joué; conditions du relais ou du chantier au sas</x:v>
      </x:c>
      <x:c r="I11" s="14" t="str">
        <x:v>Aligner l’appareil avec le quai, lire les signaux, arrimer puis sortir au sas correspondant.</x:v>
      </x:c>
      <x:c r="J11" s="14" t="str">
        <x:v>Les services appartiennent à leurs occupants. Une base ne remplace ni la maison active ni le vaisseau de clan.</x:v>
      </x:c>
      <x:c r="K11" s="14" t="str">
        <x:v>Le quai et un point de sortie restent utilisables après une mission engagée, avec recours à une baie de secours si nécessaire.</x:v>
      </x:c>
      <x:c r="L11" s="14" t="str">
        <x:v>Nom, organisation et intrigue créés pour le projet.</x:v>
      </x:c>
      <x:c r="M11" s="14" t="str">
        <x:v>Reconstitution documentée V4 — nouvelle rédaction V5</x:v>
      </x:c>
    </x:row>
    <x:row r="12" ht="57" customHeight="1">
      <x:c r="A12" s="13" t="str">
        <x:v>SPACE-BASE-07</x:v>
      </x:c>
      <x:c r="B12" s="13" t="str">
        <x:v>Annexe des Quarantaines</x:v>
      </x:c>
      <x:c r="C12" s="13" t="str">
        <x:v>CL10</x:v>
      </x:c>
      <x:c r="D12" s="13" t="str">
        <x:v>station de confinement</x:v>
      </x:c>
      <x:c r="E12" s="13" t="str">
        <x:v>transit des prises et observation</x:v>
      </x:c>
      <x:c r="F12" s="13" t="str">
        <x:v>Sas extérieur ; Baie des berceaux ; Poste des capteurs ; Atelier isolé ; Coursive d’observation ; Sortie de secours</x:v>
      </x:c>
      <x:c r="G12" s="13" t="str">
        <x:v>un signal de caisse doit être interprété avant son ouverture</x:v>
      </x:c>
      <x:c r="H12" s="13" t="str">
        <x:v>Blooded, vaisseau et trajet joué; conditions du relais ou du chantier au sas</x:v>
      </x:c>
      <x:c r="I12" s="13" t="str">
        <x:v>Aligner l’appareil avec le quai, lire les signaux, arrimer puis sortir au sas correspondant.</x:v>
      </x:c>
      <x:c r="J12" s="13" t="str">
        <x:v>Les services appartiennent à leurs occupants. Une base ne remplace ni la maison active ni le vaisseau de clan.</x:v>
      </x:c>
      <x:c r="K12" s="13" t="str">
        <x:v>Le quai et un point de sortie restent utilisables après une mission engagée, avec recours à une baie de secours si nécessaire.</x:v>
      </x:c>
      <x:c r="L12" s="13" t="str">
        <x:v>Nom, organisation et intrigue créés pour le projet.</x:v>
      </x:c>
      <x:c r="M12" s="13" t="str">
        <x:v>Reconstitution documentée V4 — nouvelle rédaction V5</x:v>
      </x:c>
    </x:row>
    <x:row r="13" ht="57" customHeight="1">
      <x:c r="A13" s="14" t="str">
        <x:v>SPACE-BASE-08</x:v>
      </x:c>
      <x:c r="B13" s="14" t="str">
        <x:v>Observatoire des Seuils</x:v>
      </x:c>
      <x:c r="C13" s="14" t="str">
        <x:v>CL9</x:v>
      </x:c>
      <x:c r="D13" s="14" t="str">
        <x:v>station d’étude</x:v>
      </x:c>
      <x:c r="E13" s="14" t="str">
        <x:v>archives de routes et module Warp</x:v>
      </x:c>
      <x:c r="F13" s="14" t="str">
        <x:v>Quai des instruments ; Chambre des cartes ; Banc des anneaux ; Archives des branches ; Poste de rappel ; Salle des retours</x:v>
      </x:c>
      <x:c r="G13" s="14" t="str">
        <x:v>un relevé ancien désigne un seuil dont la route de retour manque</x:v>
      </x:c>
      <x:c r="H13" s="14" t="str">
        <x:v>Blooded, vaisseau et trajet joué; conditions du relais ou du chantier au sas</x:v>
      </x:c>
      <x:c r="I13" s="14" t="str">
        <x:v>Aligner l’appareil avec le quai, lire les signaux, arrimer puis sortir au sas correspondant.</x:v>
      </x:c>
      <x:c r="J13" s="14" t="str">
        <x:v>Les services appartiennent à leurs occupants. Une base ne remplace ni la maison active ni le vaisseau de clan.</x:v>
      </x:c>
      <x:c r="K13" s="14" t="str">
        <x:v>Le quai et un point de sortie restent utilisables après une mission engagée, avec recours à une baie de secours si nécessaire.</x:v>
      </x:c>
      <x:c r="L13" s="14" t="str">
        <x:v>Nom, organisation et intrigue créés pour le projet.</x:v>
      </x:c>
      <x:c r="M13" s="14" t="str">
        <x:v>Reconstitution documentée V4 — nouvelle rédaction V5</x:v>
      </x:c>
    </x:row>
    <x:row r="14" ht="57" customHeight="1">
      <x:c r="A14" s="13" t="str">
        <x:v>SPACE-BASE-09</x:v>
      </x:c>
      <x:c r="B14" s="13" t="str">
        <x:v>Épave de la Dernière Veille</x:v>
      </x:c>
      <x:c r="C14" s="13" t="str">
        <x:v>CL13</x:v>
      </x:c>
      <x:c r="D14" s="13" t="str">
        <x:v>station abandonnée</x:v>
      </x:c>
      <x:c r="E14" s="13" t="str">
        <x:v>expédition de mémoire et récupération</x:v>
      </x:c>
      <x:c r="F14" s="13" t="str">
        <x:v>Brèche d’approche ; Coursive muette ; Atelier éteint ; Galerie des noms ; Soute effondrée ; Pont des signaux</x:v>
      </x:c>
      <x:c r="G14" s="13" t="str">
        <x:v>des marques de lutte et un journal incomplet contredisent la légende</x:v>
      </x:c>
      <x:c r="H14" s="13" t="str">
        <x:v>Blooded, vaisseau et trajet joué; conditions du relais ou du chantier au sas</x:v>
      </x:c>
      <x:c r="I14" s="13" t="str">
        <x:v>Aligner l’appareil avec le quai, lire les signaux, arrimer puis sortir au sas correspondant.</x:v>
      </x:c>
      <x:c r="J14" s="13" t="str">
        <x:v>Les services appartiennent à leurs occupants. Une base ne remplace ni la maison active ni le vaisseau de clan.</x:v>
      </x:c>
      <x:c r="K14" s="13" t="str">
        <x:v>Le quai et un point de sortie restent utilisables après une mission engagée, avec recours à une baie de secours si nécessaire.</x:v>
      </x:c>
      <x:c r="L14" s="13" t="str">
        <x:v>Nom, organisation et intrigue créés pour le projet.</x:v>
      </x:c>
      <x:c r="M14" s="13" t="str">
        <x:v>Reconstitution documentée V4 — nouvelle rédaction V5</x:v>
      </x:c>
    </x:row>
    <x:row r="15" ht="57" customHeight="1">
      <x:c r="A15" s="14" t="str">
        <x:v>SPACE-BASE-10</x:v>
      </x:c>
      <x:c r="B15" s="14" t="str">
        <x:v>Ancrage du joueur</x:v>
      </x:c>
      <x:c r="C15" s="14" t="str">
        <x:v>CL11</x:v>
      </x:c>
      <x:c r="D15" s="14" t="str">
        <x:v>base à aménager</x:v>
      </x:c>
      <x:c r="E15" s="14" t="str">
        <x:v>port d’attache de fin de progression</x:v>
      </x:c>
      <x:c r="F15" s="14" t="str">
        <x:v>Quai du joueur ; Salle de préparation ; Atelier partagé ; Dépôt identifié ; Galerie de passage ; Baie de secours</x:v>
      </x:c>
      <x:c r="G15" s="14" t="str">
        <x:v>choisir les premiers services oblige à acheminer de vraies ressources</x:v>
      </x:c>
      <x:c r="H15" s="14" t="str">
        <x:v>Elite, expédition de repérage, ressources acheminées et équipe présente</x:v>
      </x:c>
      <x:c r="I15" s="14" t="str">
        <x:v>Aligner l’appareil avec le quai, lire les signaux, arrimer puis sortir au sas correspondant.</x:v>
      </x:c>
      <x:c r="J15" s="14" t="str">
        <x:v>Les services appartiennent à leurs occupants. Une base ne remplace ni la maison active ni le vaisseau de clan.</x:v>
      </x:c>
      <x:c r="K15" s="14" t="str">
        <x:v>Le quai et un point de sortie restent utilisables après une mission engagée, avec recours à une baie de secours si nécessaire.</x:v>
      </x:c>
      <x:c r="L15" s="14" t="str">
        <x:v>Nom, organisation et intrigue créés pour le projet.</x:v>
      </x:c>
      <x:c r="M15" s="14" t="str">
        <x:v>Reconstitution documentée V4 — nouvelle rédaction V5</x:v>
      </x:c>
    </x:row>
  </x:sheetData>
  <x:pageMargins left="0.7" right="0.7" top="0.75" bottom="0.75" header="0.3" footer="0.3"/>
  <x:tableParts count="1">
    <x:tablePart xmlns:r="http://schemas.openxmlformats.org/officeDocument/2006/relationships" r:id="R2247d768691b45c2"/>
  </x:tableParts>
</x:worksheet>
</file>

<file path=xl/worksheets/sheet4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45" hidden="0" customWidth="1"/>
  </x:cols>
  <x:sheetData>
    <x:row r="1">
      <x:c r="A1" s="2"/>
      <x:c r="B1" s="2"/>
      <x:c r="C1" s="2"/>
      <x:c r="D1" s="2"/>
      <x:c r="E1" s="2"/>
      <x:c r="F1" s="2"/>
    </x:row>
    <x:row r="2" ht="31" customHeight="1">
      <x:c r="A2" s="3" t="str">
        <x:v>Soixante salles des bases</x:v>
      </x:c>
      <x:c r="B2" s="3"/>
      <x:c r="C2" s="3"/>
      <x:c r="D2" s="3"/>
      <x:c r="E2" s="3"/>
      <x:c r="F2" s="3"/>
    </x:row>
    <x:row r="3">
      <x:c r="A3" s="4"/>
      <x:c r="B3" s="4"/>
      <x:c r="C3" s="4"/>
      <x:c r="D3" s="4"/>
      <x:c r="E3" s="4"/>
      <x:c r="F3" s="4"/>
    </x:row>
    <x:row r="4">
      <x:c r="A4" s="2" t="str">
        <x:v>Mondes · 60 fiches · Lecture intégrale dans « Lire Mondes » ou le lecteur HTML.</x:v>
      </x:c>
      <x:c r="B4" s="2"/>
      <x:c r="C4" s="2"/>
      <x:c r="D4" s="2"/>
      <x:c r="E4" s="2"/>
      <x:c r="F4" s="2"/>
    </x:row>
    <x:row r="5" ht="48" customHeight="1">
      <x:c r="A5" s="25" t="str">
        <x:v>Identifiant</x:v>
      </x:c>
      <x:c r="B5" s="26" t="str">
        <x:v>Titre</x:v>
      </x:c>
      <x:c r="C5" s="26" t="str">
        <x:v>Base</x:v>
      </x:c>
      <x:c r="D5" s="26" t="str">
        <x:v>Fonction</x:v>
      </x:c>
      <x:c r="E5" s="26" t="str">
        <x:v>Action 2D</x:v>
      </x:c>
      <x:c r="F5" s="26" t="str">
        <x:v>Plan</x:v>
      </x:c>
      <x:c r="G5" s="26" t="str">
        <x:v>Interactifs</x:v>
      </x:c>
      <x:c r="H5" s="26" t="str">
        <x:v>Danger</x:v>
      </x:c>
      <x:c r="I5" s="26" t="str">
        <x:v>Reprise</x:v>
      </x:c>
      <x:c r="J5" s="26" t="str">
        <x:v>Lien histoire</x:v>
      </x:c>
      <x:c r="K5" s="26" t="str">
        <x:v>Unlocks</x:v>
      </x:c>
      <x:c r="L5" s="27" t="str">
        <x:v>Provenance</x:v>
      </x:c>
    </x:row>
    <x:row r="6" ht="72" customHeight="1">
      <x:c r="A6" s="13" t="str">
        <x:v>BASE-01-R01</x:v>
      </x:c>
      <x:c r="B6" s="13" t="str">
        <x:v>Quai des arrivées</x:v>
      </x:c>
      <x:c r="C6" s="13" t="str">
        <x:v>SPACE-BASE-01</x:v>
      </x:c>
      <x:c r="D6" s="13" t="str">
        <x:v>arrivée</x:v>
      </x:c>
      <x:c r="E6" s="13" t="str">
        <x:v>approcher un quai à trois repères</x:v>
      </x:c>
      <x:c r="F6" s="13" t="str">
        <x:v>Entrée latérale, aire centrale de manipulation et sortie lisible vers la coursive. Les objets ne couvrent ni porte ni réception d’échelle.</x:v>
      </x:c>
      <x:c r="G6" s="13" t="str">
        <x:v>poignée, trois repères et témoin d’état</x:v>
      </x:c>
      <x:c r="H6" s="13" t="str">
        <x:v>Le risque vient de l’intrigue locale. Une panne n’efface pas les objets placés ni le trajet déjà reconnu.</x:v>
      </x:c>
      <x:c r="I6" s="13" t="str">
        <x:v>Enregistrer la position de chaque pièce, la phase du poste et les résultats déjà obtenus.</x:v>
      </x:c>
      <x:c r="J6" s="13" t="str">
        <x:v>un jeune équipage attend un signal de route fiable</x:v>
      </x:c>
      <x:c r="K6" s="13" t="str">
        <x:v>Accessible au premier amarrage autorisé</x:v>
      </x:c>
      <x:c r="L6" s="13" t="str">
        <x:v>Reconstitution documentée V4 — nouvelle rédaction V5</x:v>
      </x:c>
    </x:row>
    <x:row r="7" ht="72" customHeight="1">
      <x:c r="A7" s="14" t="str">
        <x:v>BASE-01-R02</x:v>
      </x:c>
      <x:c r="B7" s="14" t="str">
        <x:v>Salle des routes</x:v>
      </x:c>
      <x:c r="C7" s="14" t="str">
        <x:v>SPACE-BASE-01</x:v>
      </x:c>
      <x:c r="D7" s="14" t="str">
        <x:v>orientation</x:v>
      </x:c>
      <x:c r="E7" s="14" t="str">
        <x:v>comparer deux routes sur un relief mobile</x:v>
      </x:c>
      <x:c r="F7" s="14" t="str">
        <x:v>Entrée latérale, aire centrale de manipulation et sortie lisible vers la coursive. Les objets ne couvrent ni porte ni réception d’échelle.</x:v>
      </x:c>
      <x:c r="G7" s="14" t="str">
        <x:v>table mobile, deux plaques et lentille</x:v>
      </x:c>
      <x:c r="H7" s="14" t="str">
        <x:v>Le risque vient de l’intrigue locale. Une panne n’efface pas les objets placés ni le trajet déjà reconnu.</x:v>
      </x:c>
      <x:c r="I7" s="14" t="str">
        <x:v>Enregistrer la position de chaque pièce, la phase du poste et les résultats déjà obtenus.</x:v>
      </x:c>
      <x:c r="J7" s="14" t="str">
        <x:v>un jeune équipage attend un signal de route fiable</x:v>
      </x:c>
      <x:c r="K7" s="14" t="str">
        <x:v>Ouverture par responsable de salle et mission locale</x:v>
      </x:c>
      <x:c r="L7" s="14" t="str">
        <x:v>Reconstitution documentée V4 — nouvelle rédaction V5</x:v>
      </x:c>
    </x:row>
    <x:row r="8" ht="72" customHeight="1">
      <x:c r="A8" s="13" t="str">
        <x:v>BASE-01-R03</x:v>
      </x:c>
      <x:c r="B8" s="13" t="str">
        <x:v>Atelier d’amarrage</x:v>
      </x:c>
      <x:c r="C8" s="13" t="str">
        <x:v>SPACE-BASE-01</x:v>
      </x:c>
      <x:c r="D8" s="13" t="str">
        <x:v>préparation</x:v>
      </x:c>
      <x:c r="E8" s="13" t="str">
        <x:v>emboîter une attache d’amarrage</x:v>
      </x:c>
      <x:c r="F8" s="13" t="str">
        <x:v>Entrée latérale, aire centrale de manipulation et sortie lisible vers la coursive. Les objets ne couvrent ni porte ni réception d’échelle.</x:v>
      </x:c>
      <x:c r="G8" s="13" t="str">
        <x:v>support, pièce amovible et rack</x:v>
      </x:c>
      <x:c r="H8" s="13" t="str">
        <x:v>Le risque vient de l’intrigue locale. Une panne n’efface pas les objets placés ni le trajet déjà reconnu.</x:v>
      </x:c>
      <x:c r="I8" s="13" t="str">
        <x:v>Enregistrer la position de chaque pièce, la phase du poste et les résultats déjà obtenus.</x:v>
      </x:c>
      <x:c r="J8" s="13" t="str">
        <x:v>un jeune équipage attend un signal de route fiable</x:v>
      </x:c>
      <x:c r="K8" s="13" t="str">
        <x:v>Ouverture par responsable de salle et mission locale</x:v>
      </x:c>
      <x:c r="L8" s="13" t="str">
        <x:v>Reconstitution documentée V4 — nouvelle rédaction V5</x:v>
      </x:c>
    </x:row>
    <x:row r="9" ht="72" customHeight="1">
      <x:c r="A9" s="14" t="str">
        <x:v>BASE-01-R04</x:v>
      </x:c>
      <x:c r="B9" s="14" t="str">
        <x:v>Repos des équipages</x:v>
      </x:c>
      <x:c r="C9" s="14" t="str">
        <x:v>SPACE-BASE-01</x:v>
      </x:c>
      <x:c r="D9" s="14" t="str">
        <x:v>opération</x:v>
      </x:c>
      <x:c r="E9" s="14" t="str">
        <x:v>répartir six couchettes disponibles</x:v>
      </x:c>
      <x:c r="F9" s="14" t="str">
        <x:v>Entrée latérale, aire centrale de manipulation et sortie lisible vers la coursive. Les objets ne couvrent ni porte ni réception d’échelle.</x:v>
      </x:c>
      <x:c r="G9" s="14" t="str">
        <x:v>commande, tableau d’état et levier</x:v>
      </x:c>
      <x:c r="H9" s="14" t="str">
        <x:v>Le risque vient de l’intrigue locale. Une panne n’efface pas les objets placés ni le trajet déjà reconnu.</x:v>
      </x:c>
      <x:c r="I9" s="14" t="str">
        <x:v>Enregistrer la position de chaque pièce, la phase du poste et les résultats déjà obtenus.</x:v>
      </x:c>
      <x:c r="J9" s="14" t="str">
        <x:v>un jeune équipage attend un signal de route fiable</x:v>
      </x:c>
      <x:c r="K9" s="14" t="str">
        <x:v>Ouverture par responsable de salle et mission locale</x:v>
      </x:c>
      <x:c r="L9" s="14" t="str">
        <x:v>Reconstitution documentée V4 — nouvelle rédaction V5</x:v>
      </x:c>
    </x:row>
    <x:row r="10" ht="72" customHeight="1">
      <x:c r="A10" s="13" t="str">
        <x:v>BASE-01-R05</x:v>
      </x:c>
      <x:c r="B10" s="13" t="str">
        <x:v>Dépôt des départs</x:v>
      </x:c>
      <x:c r="C10" s="13" t="str">
        <x:v>SPACE-BASE-01</x:v>
      </x:c>
      <x:c r="D10" s="13" t="str">
        <x:v>vie et dépôt</x:v>
      </x:c>
      <x:c r="E10" s="13" t="str">
        <x:v>placer les caisses selon leur destination</x:v>
      </x:c>
      <x:c r="F10" s="13" t="str">
        <x:v>Entrée latérale, aire centrale de manipulation et sortie lisible vers la coursive. Les objets ne couvrent ni porte ni réception d’échelle.</x:v>
      </x:c>
      <x:c r="G10" s="13" t="str">
        <x:v>casier, emplacement et marque de propriétaire</x:v>
      </x:c>
      <x:c r="H10" s="13" t="str">
        <x:v>Le risque vient de l’intrigue locale. Une panne n’efface pas les objets placés ni le trajet déjà reconnu.</x:v>
      </x:c>
      <x:c r="I10" s="13" t="str">
        <x:v>Enregistrer la position de chaque pièce, la phase du poste et les résultats déjà obtenus.</x:v>
      </x:c>
      <x:c r="J10" s="13" t="str">
        <x:v>un jeune équipage attend un signal de route fiable</x:v>
      </x:c>
      <x:c r="K10" s="13" t="str">
        <x:v>Ouverture par responsable de salle et mission locale</x:v>
      </x:c>
      <x:c r="L10" s="13" t="str">
        <x:v>Reconstitution documentée V4 — nouvelle rédaction V5</x:v>
      </x:c>
    </x:row>
    <x:row r="11" ht="72" customHeight="1">
      <x:c r="A11" s="14" t="str">
        <x:v>BASE-01-R06</x:v>
      </x:c>
      <x:c r="B11" s="14" t="str">
        <x:v>Belvédère orbital</x:v>
      </x:c>
      <x:c r="C11" s="14" t="str">
        <x:v>SPACE-BASE-01</x:v>
      </x:c>
      <x:c r="D11" s="14" t="str">
        <x:v>retour</x:v>
      </x:c>
      <x:c r="E11" s="14" t="str">
        <x:v>pointer une balise depuis le hublot</x:v>
      </x:c>
      <x:c r="F11" s="14" t="str">
        <x:v>Entrée latérale, aire centrale de manipulation et sortie lisible vers la coursive. Les objets ne couvrent ni porte ni réception d’échelle.</x:v>
      </x:c>
      <x:c r="G11" s="14" t="str">
        <x:v>signal, balise et fenêtre de contrôle</x:v>
      </x:c>
      <x:c r="H11" s="14" t="str">
        <x:v>Le risque vient de l’intrigue locale. Une panne n’efface pas les objets placés ni le trajet déjà reconnu.</x:v>
      </x:c>
      <x:c r="I11" s="14" t="str">
        <x:v>Enregistrer la position de chaque pièce, la phase du poste et les résultats déjà obtenus.</x:v>
      </x:c>
      <x:c r="J11" s="14" t="str">
        <x:v>un jeune équipage attend un signal de route fiable</x:v>
      </x:c>
      <x:c r="K11" s="14" t="str">
        <x:v>Ouverture par responsable de salle et mission locale</x:v>
      </x:c>
      <x:c r="L11" s="14" t="str">
        <x:v>Reconstitution documentée V4 — nouvelle rédaction V5</x:v>
      </x:c>
    </x:row>
    <x:row r="12" ht="72" customHeight="1">
      <x:c r="A12" s="13" t="str">
        <x:v>BASE-02-R01</x:v>
      </x:c>
      <x:c r="B12" s="13" t="str">
        <x:v>Sas triple</x:v>
      </x:c>
      <x:c r="C12" s="13" t="str">
        <x:v>SPACE-BASE-02</x:v>
      </x:c>
      <x:c r="D12" s="13" t="str">
        <x:v>arrivée</x:v>
      </x:c>
      <x:c r="E12" s="13" t="str">
        <x:v>lire trois signaux de trafic</x:v>
      </x:c>
      <x:c r="F12" s="13" t="str">
        <x:v>Entrée latérale, aire centrale de manipulation et sortie lisible vers la coursive. Les objets ne couvrent ni porte ni réception d’échelle.</x:v>
      </x:c>
      <x:c r="G12" s="13" t="str">
        <x:v>poignée, trois repères et témoin d’état</x:v>
      </x:c>
      <x:c r="H12" s="13" t="str">
        <x:v>Le risque vient de l’intrigue locale. Une panne n’efface pas les objets placés ni le trajet déjà reconnu.</x:v>
      </x:c>
      <x:c r="I12" s="13" t="str">
        <x:v>Enregistrer la position de chaque pièce, la phase du poste et les résultats déjà obtenus.</x:v>
      </x:c>
      <x:c r="J12" s="13" t="str">
        <x:v>deux routes sûres réclament des ressources différentes</x:v>
      </x:c>
      <x:c r="K12" s="13" t="str">
        <x:v>Accessible au premier amarrage autorisé</x:v>
      </x:c>
      <x:c r="L12" s="13" t="str">
        <x:v>Reconstitution documentée V4 — nouvelle rédaction V5</x:v>
      </x:c>
    </x:row>
    <x:row r="13" ht="72" customHeight="1">
      <x:c r="A13" s="14" t="str">
        <x:v>BASE-02-R02</x:v>
      </x:c>
      <x:c r="B13" s="14" t="str">
        <x:v>Table des escales</x:v>
      </x:c>
      <x:c r="C13" s="14" t="str">
        <x:v>SPACE-BASE-02</x:v>
      </x:c>
      <x:c r="D13" s="14" t="str">
        <x:v>orientation</x:v>
      </x:c>
      <x:c r="E13" s="14" t="str">
        <x:v>retrouver l’escale précédente d’une sonde</x:v>
      </x:c>
      <x:c r="F13" s="14" t="str">
        <x:v>Entrée latérale, aire centrale de manipulation et sortie lisible vers la coursive. Les objets ne couvrent ni porte ni réception d’échelle.</x:v>
      </x:c>
      <x:c r="G13" s="14" t="str">
        <x:v>table mobile, deux plaques et lentille</x:v>
      </x:c>
      <x:c r="H13" s="14" t="str">
        <x:v>Le risque vient de l’intrigue locale. Une panne n’efface pas les objets placés ni le trajet déjà reconnu.</x:v>
      </x:c>
      <x:c r="I13" s="14" t="str">
        <x:v>Enregistrer la position de chaque pièce, la phase du poste et les résultats déjà obtenus.</x:v>
      </x:c>
      <x:c r="J13" s="14" t="str">
        <x:v>deux routes sûres réclament des ressources différentes</x:v>
      </x:c>
      <x:c r="K13" s="14" t="str">
        <x:v>Ouverture par responsable de salle et mission locale</x:v>
      </x:c>
      <x:c r="L13" s="14" t="str">
        <x:v>Reconstitution documentée V4 — nouvelle rédaction V5</x:v>
      </x:c>
    </x:row>
    <x:row r="14" ht="72" customHeight="1">
      <x:c r="A14" s="13" t="str">
        <x:v>BASE-02-R03</x:v>
      </x:c>
      <x:c r="B14" s="13" t="str">
        <x:v>Balises de trafic</x:v>
      </x:c>
      <x:c r="C14" s="13" t="str">
        <x:v>SPACE-BASE-02</x:v>
      </x:c>
      <x:c r="D14" s="13" t="str">
        <x:v>préparation</x:v>
      </x:c>
      <x:c r="E14" s="13" t="str">
        <x:v>réorienter une balise endommagée</x:v>
      </x:c>
      <x:c r="F14" s="13" t="str">
        <x:v>Entrée latérale, aire centrale de manipulation et sortie lisible vers la coursive. Les objets ne couvrent ni porte ni réception d’échelle.</x:v>
      </x:c>
      <x:c r="G14" s="13" t="str">
        <x:v>support, pièce amovible et rack</x:v>
      </x:c>
      <x:c r="H14" s="13" t="str">
        <x:v>Le risque vient de l’intrigue locale. Une panne n’efface pas les objets placés ni le trajet déjà reconnu.</x:v>
      </x:c>
      <x:c r="I14" s="13" t="str">
        <x:v>Enregistrer la position de chaque pièce, la phase du poste et les résultats déjà obtenus.</x:v>
      </x:c>
      <x:c r="J14" s="13" t="str">
        <x:v>deux routes sûres réclament des ressources différentes</x:v>
      </x:c>
      <x:c r="K14" s="13" t="str">
        <x:v>Ouverture par responsable de salle et mission locale</x:v>
      </x:c>
      <x:c r="L14" s="13" t="str">
        <x:v>Reconstitution documentée V4 — nouvelle rédaction V5</x:v>
      </x:c>
    </x:row>
    <x:row r="15" ht="72" customHeight="1">
      <x:c r="A15" s="14" t="str">
        <x:v>BASE-02-R04</x:v>
      </x:c>
      <x:c r="B15" s="14" t="str">
        <x:v>Atelier des sondes</x:v>
      </x:c>
      <x:c r="C15" s="14" t="str">
        <x:v>SPACE-BASE-02</x:v>
      </x:c>
      <x:c r="D15" s="14" t="str">
        <x:v>opération</x:v>
      </x:c>
      <x:c r="E15" s="14" t="str">
        <x:v>assembler une sonde à éléments repérés</x:v>
      </x:c>
      <x:c r="F15" s="14" t="str">
        <x:v>Entrée latérale, aire centrale de manipulation et sortie lisible vers la coursive. Les objets ne couvrent ni porte ni réception d’échelle.</x:v>
      </x:c>
      <x:c r="G15" s="14" t="str">
        <x:v>commande, tableau d’état et levier</x:v>
      </x:c>
      <x:c r="H15" s="14" t="str">
        <x:v>Le risque vient de l’intrigue locale. Une panne n’efface pas les objets placés ni le trajet déjà reconnu.</x:v>
      </x:c>
      <x:c r="I15" s="14" t="str">
        <x:v>Enregistrer la position de chaque pièce, la phase du poste et les résultats déjà obtenus.</x:v>
      </x:c>
      <x:c r="J15" s="14" t="str">
        <x:v>deux routes sûres réclament des ressources différentes</x:v>
      </x:c>
      <x:c r="K15" s="14" t="str">
        <x:v>Ouverture par responsable de salle et mission locale</x:v>
      </x:c>
      <x:c r="L15" s="14" t="str">
        <x:v>Reconstitution documentée V4 — nouvelle rédaction V5</x:v>
      </x:c>
    </x:row>
    <x:row r="16" ht="72" customHeight="1">
      <x:c r="A16" s="13" t="str">
        <x:v>BASE-02-R05</x:v>
      </x:c>
      <x:c r="B16" s="13" t="str">
        <x:v>Salle des pactes</x:v>
      </x:c>
      <x:c r="C16" s="13" t="str">
        <x:v>SPACE-BASE-02</x:v>
      </x:c>
      <x:c r="D16" s="13" t="str">
        <x:v>vie et dépôt</x:v>
      </x:c>
      <x:c r="E16" s="13" t="str">
        <x:v>présenter les objectifs d’une expédition</x:v>
      </x:c>
      <x:c r="F16" s="13" t="str">
        <x:v>Entrée latérale, aire centrale de manipulation et sortie lisible vers la coursive. Les objets ne couvrent ni porte ni réception d’échelle.</x:v>
      </x:c>
      <x:c r="G16" s="13" t="str">
        <x:v>casier, emplacement et marque de propriétaire</x:v>
      </x:c>
      <x:c r="H16" s="13" t="str">
        <x:v>Le risque vient de l’intrigue locale. Une panne n’efface pas les objets placés ni le trajet déjà reconnu.</x:v>
      </x:c>
      <x:c r="I16" s="13" t="str">
        <x:v>Enregistrer la position de chaque pièce, la phase du poste et les résultats déjà obtenus.</x:v>
      </x:c>
      <x:c r="J16" s="13" t="str">
        <x:v>deux routes sûres réclament des ressources différentes</x:v>
      </x:c>
      <x:c r="K16" s="13" t="str">
        <x:v>Ouverture par responsable de salle et mission locale</x:v>
      </x:c>
      <x:c r="L16" s="13" t="str">
        <x:v>Reconstitution documentée V4 — nouvelle rédaction V5</x:v>
      </x:c>
    </x:row>
    <x:row r="17" ht="72" customHeight="1">
      <x:c r="A17" s="14" t="str">
        <x:v>BASE-02-R06</x:v>
      </x:c>
      <x:c r="B17" s="14" t="str">
        <x:v>Poste des retours</x:v>
      </x:c>
      <x:c r="C17" s="14" t="str">
        <x:v>SPACE-BASE-02</x:v>
      </x:c>
      <x:c r="D17" s="14" t="str">
        <x:v>retour</x:v>
      </x:c>
      <x:c r="E17" s="14" t="str">
        <x:v>déclencher un rappel de test sur trajet court</x:v>
      </x:c>
      <x:c r="F17" s="14" t="str">
        <x:v>Entrée latérale, aire centrale de manipulation et sortie lisible vers la coursive. Les objets ne couvrent ni porte ni réception d’échelle.</x:v>
      </x:c>
      <x:c r="G17" s="14" t="str">
        <x:v>signal, balise et fenêtre de contrôle</x:v>
      </x:c>
      <x:c r="H17" s="14" t="str">
        <x:v>Le risque vient de l’intrigue locale. Une panne n’efface pas les objets placés ni le trajet déjà reconnu.</x:v>
      </x:c>
      <x:c r="I17" s="14" t="str">
        <x:v>Enregistrer la position de chaque pièce, la phase du poste et les résultats déjà obtenus.</x:v>
      </x:c>
      <x:c r="J17" s="14" t="str">
        <x:v>deux routes sûres réclament des ressources différentes</x:v>
      </x:c>
      <x:c r="K17" s="14" t="str">
        <x:v>Ouverture par responsable de salle et mission locale</x:v>
      </x:c>
      <x:c r="L17" s="14" t="str">
        <x:v>Reconstitution documentée V4 — nouvelle rédaction V5</x:v>
      </x:c>
    </x:row>
    <x:row r="18" ht="72" customHeight="1">
      <x:c r="A18" s="13" t="str">
        <x:v>BASE-03-R01</x:v>
      </x:c>
      <x:c r="B18" s="13" t="str">
        <x:v>Quai de chantier</x:v>
      </x:c>
      <x:c r="C18" s="13" t="str">
        <x:v>SPACE-BASE-03</x:v>
      </x:c>
      <x:c r="D18" s="13" t="str">
        <x:v>arrivée</x:v>
      </x:c>
      <x:c r="E18" s="13" t="str">
        <x:v>poser la coque sur ses appuis</x:v>
      </x:c>
      <x:c r="F18" s="13" t="str">
        <x:v>Entrée latérale, aire centrale de manipulation et sortie lisible vers la coursive. Les objets ne couvrent ni porte ni réception d’échelle.</x:v>
      </x:c>
      <x:c r="G18" s="13" t="str">
        <x:v>poignée, trois repères et témoin d’état</x:v>
      </x:c>
      <x:c r="H18" s="13" t="str">
        <x:v>Le risque vient de l’intrigue locale. Une panne n’efface pas les objets placés ni le trajet déjà reconnu.</x:v>
      </x:c>
      <x:c r="I18" s="13" t="str">
        <x:v>Enregistrer la position de chaque pièce, la phase du poste et les résultats déjà obtenus.</x:v>
      </x:c>
      <x:c r="J18" s="13" t="str">
        <x:v>La Veille Partagée peut être remise en service par étapes</x:v>
      </x:c>
      <x:c r="K18" s="13" t="str">
        <x:v>Accessible au premier amarrage autorisé</x:v>
      </x:c>
      <x:c r="L18" s="13" t="str">
        <x:v>Reconstitution documentée V4 — nouvelle rédaction V5</x:v>
      </x:c>
    </x:row>
    <x:row r="19" ht="72" customHeight="1">
      <x:c r="A19" s="14" t="str">
        <x:v>BASE-03-R02</x:v>
      </x:c>
      <x:c r="B19" s="14" t="str">
        <x:v>Galerie des coques</x:v>
      </x:c>
      <x:c r="C19" s="14" t="str">
        <x:v>SPACE-BASE-03</x:v>
      </x:c>
      <x:c r="D19" s="14" t="str">
        <x:v>orientation</x:v>
      </x:c>
      <x:c r="E19" s="14" t="str">
        <x:v>suivre une fissure marquée par des anciens réparateurs</x:v>
      </x:c>
      <x:c r="F19" s="14" t="str">
        <x:v>Entrée latérale, aire centrale de manipulation et sortie lisible vers la coursive. Les objets ne couvrent ni porte ni réception d’échelle.</x:v>
      </x:c>
      <x:c r="G19" s="14" t="str">
        <x:v>table mobile, deux plaques et lentille</x:v>
      </x:c>
      <x:c r="H19" s="14" t="str">
        <x:v>Le risque vient de l’intrigue locale. Une panne n’efface pas les objets placés ni le trajet déjà reconnu.</x:v>
      </x:c>
      <x:c r="I19" s="14" t="str">
        <x:v>Enregistrer la position de chaque pièce, la phase du poste et les résultats déjà obtenus.</x:v>
      </x:c>
      <x:c r="J19" s="14" t="str">
        <x:v>La Veille Partagée peut être remise en service par étapes</x:v>
      </x:c>
      <x:c r="K19" s="14" t="str">
        <x:v>Ouverture par responsable de salle et mission locale</x:v>
      </x:c>
      <x:c r="L19" s="14" t="str">
        <x:v>Reconstitution documentée V4 — nouvelle rédaction V5</x:v>
      </x:c>
    </x:row>
    <x:row r="20" ht="72" customHeight="1">
      <x:c r="A20" s="13" t="str">
        <x:v>BASE-03-R03</x:v>
      </x:c>
      <x:c r="B20" s="13" t="str">
        <x:v>Atelier de structure</x:v>
      </x:c>
      <x:c r="C20" s="13" t="str">
        <x:v>SPACE-BASE-03</x:v>
      </x:c>
      <x:c r="D20" s="13" t="str">
        <x:v>préparation</x:v>
      </x:c>
      <x:c r="E20" s="13" t="str">
        <x:v>ajuster une traverse de modèle</x:v>
      </x:c>
      <x:c r="F20" s="13" t="str">
        <x:v>Entrée latérale, aire centrale de manipulation et sortie lisible vers la coursive. Les objets ne couvrent ni porte ni réception d’échelle.</x:v>
      </x:c>
      <x:c r="G20" s="13" t="str">
        <x:v>support, pièce amovible et rack</x:v>
      </x:c>
      <x:c r="H20" s="13" t="str">
        <x:v>Le risque vient de l’intrigue locale. Une panne n’efface pas les objets placés ni le trajet déjà reconnu.</x:v>
      </x:c>
      <x:c r="I20" s="13" t="str">
        <x:v>Enregistrer la position de chaque pièce, la phase du poste et les résultats déjà obtenus.</x:v>
      </x:c>
      <x:c r="J20" s="13" t="str">
        <x:v>La Veille Partagée peut être remise en service par étapes</x:v>
      </x:c>
      <x:c r="K20" s="13" t="str">
        <x:v>Ouverture par responsable de salle et mission locale</x:v>
      </x:c>
      <x:c r="L20" s="13" t="str">
        <x:v>Reconstitution documentée V4 — nouvelle rédaction V5</x:v>
      </x:c>
    </x:row>
    <x:row r="21" ht="72" customHeight="1">
      <x:c r="A21" s="14" t="str">
        <x:v>BASE-03-R04</x:v>
      </x:c>
      <x:c r="B21" s="14" t="str">
        <x:v>Pont de propulsion</x:v>
      </x:c>
      <x:c r="C21" s="14" t="str">
        <x:v>SPACE-BASE-03</x:v>
      </x:c>
      <x:c r="D21" s="14" t="str">
        <x:v>opération</x:v>
      </x:c>
      <x:c r="E21" s="14" t="str">
        <x:v>répartir la charge entre circuits fictifs</x:v>
      </x:c>
      <x:c r="F21" s="14" t="str">
        <x:v>Entrée latérale, aire centrale de manipulation et sortie lisible vers la coursive. Les objets ne couvrent ni porte ni réception d’échelle.</x:v>
      </x:c>
      <x:c r="G21" s="14" t="str">
        <x:v>commande, tableau d’état et levier</x:v>
      </x:c>
      <x:c r="H21" s="14" t="str">
        <x:v>Le risque vient de l’intrigue locale. Une panne n’efface pas les objets placés ni le trajet déjà reconnu.</x:v>
      </x:c>
      <x:c r="I21" s="14" t="str">
        <x:v>Enregistrer la position de chaque pièce, la phase du poste et les résultats déjà obtenus.</x:v>
      </x:c>
      <x:c r="J21" s="14" t="str">
        <x:v>La Veille Partagée peut être remise en service par étapes</x:v>
      </x:c>
      <x:c r="K21" s="14" t="str">
        <x:v>Ouverture par responsable de salle et mission locale</x:v>
      </x:c>
      <x:c r="L21" s="14" t="str">
        <x:v>Reconstitution documentée V4 — nouvelle rédaction V5</x:v>
      </x:c>
    </x:row>
    <x:row r="22" ht="72" customHeight="1">
      <x:c r="A22" s="13" t="str">
        <x:v>BASE-03-R05</x:v>
      </x:c>
      <x:c r="B22" s="13" t="str">
        <x:v>Magasin des pièces</x:v>
      </x:c>
      <x:c r="C22" s="13" t="str">
        <x:v>SPACE-BASE-03</x:v>
      </x:c>
      <x:c r="D22" s="13" t="str">
        <x:v>vie et dépôt</x:v>
      </x:c>
      <x:c r="E22" s="13" t="str">
        <x:v>retrouver une pièce par empreinte</x:v>
      </x:c>
      <x:c r="F22" s="13" t="str">
        <x:v>Entrée latérale, aire centrale de manipulation et sortie lisible vers la coursive. Les objets ne couvrent ni porte ni réception d’échelle.</x:v>
      </x:c>
      <x:c r="G22" s="13" t="str">
        <x:v>casier, emplacement et marque de propriétaire</x:v>
      </x:c>
      <x:c r="H22" s="13" t="str">
        <x:v>Le risque vient de l’intrigue locale. Une panne n’efface pas les objets placés ni le trajet déjà reconnu.</x:v>
      </x:c>
      <x:c r="I22" s="13" t="str">
        <x:v>Enregistrer la position de chaque pièce, la phase du poste et les résultats déjà obtenus.</x:v>
      </x:c>
      <x:c r="J22" s="13" t="str">
        <x:v>La Veille Partagée peut être remise en service par étapes</x:v>
      </x:c>
      <x:c r="K22" s="13" t="str">
        <x:v>Ouverture par responsable de salle et mission locale</x:v>
      </x:c>
      <x:c r="L22" s="13" t="str">
        <x:v>Reconstitution documentée V4 — nouvelle rédaction V5</x:v>
      </x:c>
    </x:row>
    <x:row r="23" ht="72" customHeight="1">
      <x:c r="A23" s="14" t="str">
        <x:v>BASE-03-R06</x:v>
      </x:c>
      <x:c r="B23" s="14" t="str">
        <x:v>Cabine des essais</x:v>
      </x:c>
      <x:c r="C23" s="14" t="str">
        <x:v>SPACE-BASE-03</x:v>
      </x:c>
      <x:c r="D23" s="14" t="str">
        <x:v>retour</x:v>
      </x:c>
      <x:c r="E23" s="14" t="str">
        <x:v>piloter un essai à faible distance avec retour au quai</x:v>
      </x:c>
      <x:c r="F23" s="14" t="str">
        <x:v>Entrée latérale, aire centrale de manipulation et sortie lisible vers la coursive. Les objets ne couvrent ni porte ni réception d’échelle.</x:v>
      </x:c>
      <x:c r="G23" s="14" t="str">
        <x:v>signal, balise et fenêtre de contrôle</x:v>
      </x:c>
      <x:c r="H23" s="14" t="str">
        <x:v>Le risque vient de l’intrigue locale. Une panne n’efface pas les objets placés ni le trajet déjà reconnu.</x:v>
      </x:c>
      <x:c r="I23" s="14" t="str">
        <x:v>Enregistrer la position de chaque pièce, la phase du poste et les résultats déjà obtenus.</x:v>
      </x:c>
      <x:c r="J23" s="14" t="str">
        <x:v>La Veille Partagée peut être remise en service par étapes</x:v>
      </x:c>
      <x:c r="K23" s="14" t="str">
        <x:v>Ouverture par responsable de salle et mission locale</x:v>
      </x:c>
      <x:c r="L23" s="14" t="str">
        <x:v>Reconstitution documentée V4 — nouvelle rédaction V5</x:v>
      </x:c>
    </x:row>
    <x:row r="24" ht="72" customHeight="1">
      <x:c r="A24" s="13" t="str">
        <x:v>BASE-04-R01</x:v>
      </x:c>
      <x:c r="B24" s="13" t="str">
        <x:v>Sas de roche</x:v>
      </x:c>
      <x:c r="C24" s="13" t="str">
        <x:v>SPACE-BASE-04</x:v>
      </x:c>
      <x:c r="D24" s="13" t="str">
        <x:v>arrivée</x:v>
      </x:c>
      <x:c r="E24" s="13" t="str">
        <x:v>attendre la fenêtre entre deux débris</x:v>
      </x:c>
      <x:c r="F24" s="13" t="str">
        <x:v>Entrée latérale, aire centrale de manipulation et sortie lisible vers la coursive. Les objets ne couvrent ni porte ni réception d’échelle.</x:v>
      </x:c>
      <x:c r="G24" s="13" t="str">
        <x:v>poignée, trois repères et témoin d’état</x:v>
      </x:c>
      <x:c r="H24" s="13" t="str">
        <x:v>Le risque vient de l’intrigue locale. Une panne n’efface pas les objets placés ni le trajet déjà reconnu.</x:v>
      </x:c>
      <x:c r="I24" s="13" t="str">
        <x:v>Enregistrer la position de chaque pièce, la phase du poste et les résultats déjà obtenus.</x:v>
      </x:c>
      <x:c r="J24" s="13" t="str">
        <x:v>des débris cachent un itinéraire d’approche rival</x:v>
      </x:c>
      <x:c r="K24" s="13" t="str">
        <x:v>Accessible au premier amarrage autorisé</x:v>
      </x:c>
      <x:c r="L24" s="13" t="str">
        <x:v>Reconstitution documentée V4 — nouvelle rédaction V5</x:v>
      </x:c>
    </x:row>
    <x:row r="25" ht="72" customHeight="1">
      <x:c r="A25" s="14" t="str">
        <x:v>BASE-04-R02</x:v>
      </x:c>
      <x:c r="B25" s="14" t="str">
        <x:v>Tour des échos</x:v>
      </x:c>
      <x:c r="C25" s="14" t="str">
        <x:v>SPACE-BASE-04</x:v>
      </x:c>
      <x:c r="D25" s="14" t="str">
        <x:v>orientation</x:v>
      </x:c>
      <x:c r="E25" s="14" t="str">
        <x:v>localiser un écho masqué par la roche</x:v>
      </x:c>
      <x:c r="F25" s="14" t="str">
        <x:v>Entrée latérale, aire centrale de manipulation et sortie lisible vers la coursive. Les objets ne couvrent ni porte ni réception d’échelle.</x:v>
      </x:c>
      <x:c r="G25" s="14" t="str">
        <x:v>table mobile, deux plaques et lentille</x:v>
      </x:c>
      <x:c r="H25" s="14" t="str">
        <x:v>Le risque vient de l’intrigue locale. Une panne n’efface pas les objets placés ni le trajet déjà reconnu.</x:v>
      </x:c>
      <x:c r="I25" s="14" t="str">
        <x:v>Enregistrer la position de chaque pièce, la phase du poste et les résultats déjà obtenus.</x:v>
      </x:c>
      <x:c r="J25" s="14" t="str">
        <x:v>des débris cachent un itinéraire d’approche rival</x:v>
      </x:c>
      <x:c r="K25" s="14" t="str">
        <x:v>Ouverture par responsable de salle et mission locale</x:v>
      </x:c>
      <x:c r="L25" s="14" t="str">
        <x:v>Reconstitution documentée V4 — nouvelle rédaction V5</x:v>
      </x:c>
    </x:row>
    <x:row r="26" ht="72" customHeight="1">
      <x:c r="A26" s="13" t="str">
        <x:v>BASE-04-R03</x:v>
      </x:c>
      <x:c r="B26" s="13" t="str">
        <x:v>Racks de balises</x:v>
      </x:c>
      <x:c r="C26" s="13" t="str">
        <x:v>SPACE-BASE-04</x:v>
      </x:c>
      <x:c r="D26" s="13" t="str">
        <x:v>préparation</x:v>
      </x:c>
      <x:c r="E26" s="13" t="str">
        <x:v>déployer des balises dans un ordre lisible</x:v>
      </x:c>
      <x:c r="F26" s="13" t="str">
        <x:v>Entrée latérale, aire centrale de manipulation et sortie lisible vers la coursive. Les objets ne couvrent ni porte ni réception d’échelle.</x:v>
      </x:c>
      <x:c r="G26" s="13" t="str">
        <x:v>support, pièce amovible et rack</x:v>
      </x:c>
      <x:c r="H26" s="13" t="str">
        <x:v>Le risque vient de l’intrigue locale. Une panne n’efface pas les objets placés ni le trajet déjà reconnu.</x:v>
      </x:c>
      <x:c r="I26" s="13" t="str">
        <x:v>Enregistrer la position de chaque pièce, la phase du poste et les résultats déjà obtenus.</x:v>
      </x:c>
      <x:c r="J26" s="13" t="str">
        <x:v>des débris cachent un itinéraire d’approche rival</x:v>
      </x:c>
      <x:c r="K26" s="13" t="str">
        <x:v>Ouverture par responsable de salle et mission locale</x:v>
      </x:c>
      <x:c r="L26" s="13" t="str">
        <x:v>Reconstitution documentée V4 — nouvelle rédaction V5</x:v>
      </x:c>
    </x:row>
    <x:row r="27" ht="72" customHeight="1">
      <x:c r="A27" s="14" t="str">
        <x:v>BASE-04-R04</x:v>
      </x:c>
      <x:c r="B27" s="14" t="str">
        <x:v>Atelier mobile</x:v>
      </x:c>
      <x:c r="C27" s="14" t="str">
        <x:v>SPACE-BASE-04</x:v>
      </x:c>
      <x:c r="D27" s="14" t="str">
        <x:v>opération</x:v>
      </x:c>
      <x:c r="E27" s="14" t="str">
        <x:v>changer un support endommagé</x:v>
      </x:c>
      <x:c r="F27" s="14" t="str">
        <x:v>Entrée latérale, aire centrale de manipulation et sortie lisible vers la coursive. Les objets ne couvrent ni porte ni réception d’échelle.</x:v>
      </x:c>
      <x:c r="G27" s="14" t="str">
        <x:v>commande, tableau d’état et levier</x:v>
      </x:c>
      <x:c r="H27" s="14" t="str">
        <x:v>Le risque vient de l’intrigue locale. Une panne n’efface pas les objets placés ni le trajet déjà reconnu.</x:v>
      </x:c>
      <x:c r="I27" s="14" t="str">
        <x:v>Enregistrer la position de chaque pièce, la phase du poste et les résultats déjà obtenus.</x:v>
      </x:c>
      <x:c r="J27" s="14" t="str">
        <x:v>des débris cachent un itinéraire d’approche rival</x:v>
      </x:c>
      <x:c r="K27" s="14" t="str">
        <x:v>Ouverture par responsable de salle et mission locale</x:v>
      </x:c>
      <x:c r="L27" s="14" t="str">
        <x:v>Reconstitution documentée V4 — nouvelle rédaction V5</x:v>
      </x:c>
    </x:row>
    <x:row r="28" ht="72" customHeight="1">
      <x:c r="A28" s="13" t="str">
        <x:v>BASE-04-R05</x:v>
      </x:c>
      <x:c r="B28" s="13" t="str">
        <x:v>Abri de relève</x:v>
      </x:c>
      <x:c r="C28" s="13" t="str">
        <x:v>SPACE-BASE-04</x:v>
      </x:c>
      <x:c r="D28" s="13" t="str">
        <x:v>vie et dépôt</x:v>
      </x:c>
      <x:c r="E28" s="13" t="str">
        <x:v>relever une garde avant son départ</x:v>
      </x:c>
      <x:c r="F28" s="13" t="str">
        <x:v>Entrée latérale, aire centrale de manipulation et sortie lisible vers la coursive. Les objets ne couvrent ni porte ni réception d’échelle.</x:v>
      </x:c>
      <x:c r="G28" s="13" t="str">
        <x:v>casier, emplacement et marque de propriétaire</x:v>
      </x:c>
      <x:c r="H28" s="13" t="str">
        <x:v>Le risque vient de l’intrigue locale. Une panne n’efface pas les objets placés ni le trajet déjà reconnu.</x:v>
      </x:c>
      <x:c r="I28" s="13" t="str">
        <x:v>Enregistrer la position de chaque pièce, la phase du poste et les résultats déjà obtenus.</x:v>
      </x:c>
      <x:c r="J28" s="13" t="str">
        <x:v>des débris cachent un itinéraire d’approche rival</x:v>
      </x:c>
      <x:c r="K28" s="13" t="str">
        <x:v>Ouverture par responsable de salle et mission locale</x:v>
      </x:c>
      <x:c r="L28" s="13" t="str">
        <x:v>Reconstitution documentée V4 — nouvelle rédaction V5</x:v>
      </x:c>
    </x:row>
    <x:row r="29" ht="72" customHeight="1">
      <x:c r="A29" s="14" t="str">
        <x:v>BASE-04-R06</x:v>
      </x:c>
      <x:c r="B29" s="14" t="str">
        <x:v>Poste de veille</x:v>
      </x:c>
      <x:c r="C29" s="14" t="str">
        <x:v>SPACE-BASE-04</x:v>
      </x:c>
      <x:c r="D29" s="14" t="str">
        <x:v>retour</x:v>
      </x:c>
      <x:c r="E29" s="14" t="str">
        <x:v>distinguer météore et approche d’un appareil</x:v>
      </x:c>
      <x:c r="F29" s="14" t="str">
        <x:v>Entrée latérale, aire centrale de manipulation et sortie lisible vers la coursive. Les objets ne couvrent ni porte ni réception d’échelle.</x:v>
      </x:c>
      <x:c r="G29" s="14" t="str">
        <x:v>signal, balise et fenêtre de contrôle</x:v>
      </x:c>
      <x:c r="H29" s="14" t="str">
        <x:v>Le risque vient de l’intrigue locale. Une panne n’efface pas les objets placés ni le trajet déjà reconnu.</x:v>
      </x:c>
      <x:c r="I29" s="14" t="str">
        <x:v>Enregistrer la position de chaque pièce, la phase du poste et les résultats déjà obtenus.</x:v>
      </x:c>
      <x:c r="J29" s="14" t="str">
        <x:v>des débris cachent un itinéraire d’approche rival</x:v>
      </x:c>
      <x:c r="K29" s="14" t="str">
        <x:v>Ouverture par responsable de salle et mission locale</x:v>
      </x:c>
      <x:c r="L29" s="14" t="str">
        <x:v>Reconstitution documentée V4 — nouvelle rédaction V5</x:v>
      </x:c>
    </x:row>
    <x:row r="30" ht="72" customHeight="1">
      <x:c r="A30" s="13" t="str">
        <x:v>BASE-05-R01</x:v>
      </x:c>
      <x:c r="B30" s="13" t="str">
        <x:v>Quai du foyer</x:v>
      </x:c>
      <x:c r="C30" s="13" t="str">
        <x:v>SPACE-BASE-05</x:v>
      </x:c>
      <x:c r="D30" s="13" t="str">
        <x:v>arrivée</x:v>
      </x:c>
      <x:c r="E30" s="13" t="str">
        <x:v>descendre en conservant le manifeste des objets</x:v>
      </x:c>
      <x:c r="F30" s="13" t="str">
        <x:v>Entrée latérale, aire centrale de manipulation et sortie lisible vers la coursive. Les objets ne couvrent ni porte ni réception d’échelle.</x:v>
      </x:c>
      <x:c r="G30" s="13" t="str">
        <x:v>poignée, trois repères et témoin d’état</x:v>
      </x:c>
      <x:c r="H30" s="13" t="str">
        <x:v>Le risque vient de l’intrigue locale. Une panne n’efface pas les objets placés ni le trajet déjà reconnu.</x:v>
      </x:c>
      <x:c r="I30" s="13" t="str">
        <x:v>Enregistrer la position de chaque pièce, la phase du poste et les résultats déjà obtenus.</x:v>
      </x:c>
      <x:c r="J30" s="13" t="str">
        <x:v>des voyageurs souhaitent repartir sans perdre leurs objets confiés</x:v>
      </x:c>
      <x:c r="K30" s="13" t="str">
        <x:v>Accessible au premier amarrage autorisé</x:v>
      </x:c>
      <x:c r="L30" s="13" t="str">
        <x:v>Reconstitution documentée V4 — nouvelle rédaction V5</x:v>
      </x:c>
    </x:row>
    <x:row r="31" ht="72" customHeight="1">
      <x:c r="A31" s="14" t="str">
        <x:v>BASE-05-R02</x:v>
      </x:c>
      <x:c r="B31" s="14" t="str">
        <x:v>Salle commune</x:v>
      </x:c>
      <x:c r="C31" s="14" t="str">
        <x:v>SPACE-BASE-05</x:v>
      </x:c>
      <x:c r="D31" s="14" t="str">
        <x:v>orientation</x:v>
      </x:c>
      <x:c r="E31" s="14" t="str">
        <x:v>installer un repas de retour</x:v>
      </x:c>
      <x:c r="F31" s="14" t="str">
        <x:v>Entrée latérale, aire centrale de manipulation et sortie lisible vers la coursive. Les objets ne couvrent ni porte ni réception d’échelle.</x:v>
      </x:c>
      <x:c r="G31" s="14" t="str">
        <x:v>table mobile, deux plaques et lentille</x:v>
      </x:c>
      <x:c r="H31" s="14" t="str">
        <x:v>Le risque vient de l’intrigue locale. Une panne n’efface pas les objets placés ni le trajet déjà reconnu.</x:v>
      </x:c>
      <x:c r="I31" s="14" t="str">
        <x:v>Enregistrer la position de chaque pièce, la phase du poste et les résultats déjà obtenus.</x:v>
      </x:c>
      <x:c r="J31" s="14" t="str">
        <x:v>des voyageurs souhaitent repartir sans perdre leurs objets confiés</x:v>
      </x:c>
      <x:c r="K31" s="14" t="str">
        <x:v>Ouverture par responsable de salle et mission locale</x:v>
      </x:c>
      <x:c r="L31" s="14" t="str">
        <x:v>Reconstitution documentée V4 — nouvelle rédaction V5</x:v>
      </x:c>
    </x:row>
    <x:row r="32" ht="72" customHeight="1">
      <x:c r="A32" s="13" t="str">
        <x:v>BASE-05-R03</x:v>
      </x:c>
      <x:c r="B32" s="13" t="str">
        <x:v>Atelier des voyageurs</x:v>
      </x:c>
      <x:c r="C32" s="13" t="str">
        <x:v>SPACE-BASE-05</x:v>
      </x:c>
      <x:c r="D32" s="13" t="str">
        <x:v>préparation</x:v>
      </x:c>
      <x:c r="E32" s="13" t="str">
        <x:v>réparer un objet de voyage confié</x:v>
      </x:c>
      <x:c r="F32" s="13" t="str">
        <x:v>Entrée latérale, aire centrale de manipulation et sortie lisible vers la coursive. Les objets ne couvrent ni porte ni réception d’échelle.</x:v>
      </x:c>
      <x:c r="G32" s="13" t="str">
        <x:v>support, pièce amovible et rack</x:v>
      </x:c>
      <x:c r="H32" s="13" t="str">
        <x:v>Le risque vient de l’intrigue locale. Une panne n’efface pas les objets placés ni le trajet déjà reconnu.</x:v>
      </x:c>
      <x:c r="I32" s="13" t="str">
        <x:v>Enregistrer la position de chaque pièce, la phase du poste et les résultats déjà obtenus.</x:v>
      </x:c>
      <x:c r="J32" s="13" t="str">
        <x:v>des voyageurs souhaitent repartir sans perdre leurs objets confiés</x:v>
      </x:c>
      <x:c r="K32" s="13" t="str">
        <x:v>Ouverture par responsable de salle et mission locale</x:v>
      </x:c>
      <x:c r="L32" s="13" t="str">
        <x:v>Reconstitution documentée V4 — nouvelle rédaction V5</x:v>
      </x:c>
    </x:row>
    <x:row r="33" ht="72" customHeight="1">
      <x:c r="A33" s="14" t="str">
        <x:v>BASE-05-R04</x:v>
      </x:c>
      <x:c r="B33" s="14" t="str">
        <x:v>Archives des départs</x:v>
      </x:c>
      <x:c r="C33" s="14" t="str">
        <x:v>SPACE-BASE-05</x:v>
      </x:c>
      <x:c r="D33" s="14" t="str">
        <x:v>opération</x:v>
      </x:c>
      <x:c r="E33" s="14" t="str">
        <x:v>rapprocher une date de départ et un nom</x:v>
      </x:c>
      <x:c r="F33" s="14" t="str">
        <x:v>Entrée latérale, aire centrale de manipulation et sortie lisible vers la coursive. Les objets ne couvrent ni porte ni réception d’échelle.</x:v>
      </x:c>
      <x:c r="G33" s="14" t="str">
        <x:v>commande, tableau d’état et levier</x:v>
      </x:c>
      <x:c r="H33" s="14" t="str">
        <x:v>Le risque vient de l’intrigue locale. Une panne n’efface pas les objets placés ni le trajet déjà reconnu.</x:v>
      </x:c>
      <x:c r="I33" s="14" t="str">
        <x:v>Enregistrer la position de chaque pièce, la phase du poste et les résultats déjà obtenus.</x:v>
      </x:c>
      <x:c r="J33" s="14" t="str">
        <x:v>des voyageurs souhaitent repartir sans perdre leurs objets confiés</x:v>
      </x:c>
      <x:c r="K33" s="14" t="str">
        <x:v>Ouverture par responsable de salle et mission locale</x:v>
      </x:c>
      <x:c r="L33" s="14" t="str">
        <x:v>Reconstitution documentée V4 — nouvelle rédaction V5</x:v>
      </x:c>
    </x:row>
    <x:row r="34" ht="72" customHeight="1">
      <x:c r="A34" s="13" t="str">
        <x:v>BASE-05-R05</x:v>
      </x:c>
      <x:c r="B34" s="13" t="str">
        <x:v>Infirmerie de halte</x:v>
      </x:c>
      <x:c r="C34" s="13" t="str">
        <x:v>SPACE-BASE-05</x:v>
      </x:c>
      <x:c r="D34" s="13" t="str">
        <x:v>vie et dépôt</x:v>
      </x:c>
      <x:c r="E34" s="13" t="str">
        <x:v>préparer un poste de repos</x:v>
      </x:c>
      <x:c r="F34" s="13" t="str">
        <x:v>Entrée latérale, aire centrale de manipulation et sortie lisible vers la coursive. Les objets ne couvrent ni porte ni réception d’échelle.</x:v>
      </x:c>
      <x:c r="G34" s="13" t="str">
        <x:v>casier, emplacement et marque de propriétaire</x:v>
      </x:c>
      <x:c r="H34" s="13" t="str">
        <x:v>Le risque vient de l’intrigue locale. Une panne n’efface pas les objets placés ni le trajet déjà reconnu.</x:v>
      </x:c>
      <x:c r="I34" s="13" t="str">
        <x:v>Enregistrer la position de chaque pièce, la phase du poste et les résultats déjà obtenus.</x:v>
      </x:c>
      <x:c r="J34" s="13" t="str">
        <x:v>des voyageurs souhaitent repartir sans perdre leurs objets confiés</x:v>
      </x:c>
      <x:c r="K34" s="13" t="str">
        <x:v>Ouverture par responsable de salle et mission locale</x:v>
      </x:c>
      <x:c r="L34" s="13" t="str">
        <x:v>Reconstitution documentée V4 — nouvelle rédaction V5</x:v>
      </x:c>
    </x:row>
    <x:row r="35" ht="72" customHeight="1">
      <x:c r="A35" s="14" t="str">
        <x:v>BASE-05-R06</x:v>
      </x:c>
      <x:c r="B35" s="14" t="str">
        <x:v>Terrasse protégée</x:v>
      </x:c>
      <x:c r="C35" s="14" t="str">
        <x:v>SPACE-BASE-05</x:v>
      </x:c>
      <x:c r="D35" s="14" t="str">
        <x:v>retour</x:v>
      </x:c>
      <x:c r="E35" s="14" t="str">
        <x:v>observer les routes pendant une conversation</x:v>
      </x:c>
      <x:c r="F35" s="14" t="str">
        <x:v>Entrée latérale, aire centrale de manipulation et sortie lisible vers la coursive. Les objets ne couvrent ni porte ni réception d’échelle.</x:v>
      </x:c>
      <x:c r="G35" s="14" t="str">
        <x:v>signal, balise et fenêtre de contrôle</x:v>
      </x:c>
      <x:c r="H35" s="14" t="str">
        <x:v>Le risque vient de l’intrigue locale. Une panne n’efface pas les objets placés ni le trajet déjà reconnu.</x:v>
      </x:c>
      <x:c r="I35" s="14" t="str">
        <x:v>Enregistrer la position de chaque pièce, la phase du poste et les résultats déjà obtenus.</x:v>
      </x:c>
      <x:c r="J35" s="14" t="str">
        <x:v>des voyageurs souhaitent repartir sans perdre leurs objets confiés</x:v>
      </x:c>
      <x:c r="K35" s="14" t="str">
        <x:v>Ouverture par responsable de salle et mission locale</x:v>
      </x:c>
      <x:c r="L35" s="14" t="str">
        <x:v>Reconstitution documentée V4 — nouvelle rédaction V5</x:v>
      </x:c>
    </x:row>
    <x:row r="36" ht="72" customHeight="1">
      <x:c r="A36" s="13" t="str">
        <x:v>BASE-06-R01</x:v>
      </x:c>
      <x:c r="B36" s="13" t="str">
        <x:v>Quai des émissaires</x:v>
      </x:c>
      <x:c r="C36" s="13" t="str">
        <x:v>SPACE-BASE-06</x:v>
      </x:c>
      <x:c r="D36" s="13" t="str">
        <x:v>arrivée</x:v>
      </x:c>
      <x:c r="E36" s="13" t="str">
        <x:v>reconnaître l’appareil annoncé</x:v>
      </x:c>
      <x:c r="F36" s="13" t="str">
        <x:v>Entrée latérale, aire centrale de manipulation et sortie lisible vers la coursive. Les objets ne couvrent ni porte ni réception d’échelle.</x:v>
      </x:c>
      <x:c r="G36" s="13" t="str">
        <x:v>poignée, trois repères et témoin d’état</x:v>
      </x:c>
      <x:c r="H36" s="13" t="str">
        <x:v>Le risque vient de l’intrigue locale. Une panne n’efface pas les objets placés ni le trajet déjà reconnu.</x:v>
      </x:c>
      <x:c r="I36" s="13" t="str">
        <x:v>Enregistrer la position de chaque pièce, la phase du poste et les résultats déjà obtenus.</x:v>
      </x:c>
      <x:c r="J36" s="13" t="str">
        <x:v>une mission annonce une victoire mais son objectif reste inachevé</x:v>
      </x:c>
      <x:c r="K36" s="13" t="str">
        <x:v>Accessible au premier amarrage autorisé</x:v>
      </x:c>
      <x:c r="L36" s="13" t="str">
        <x:v>Reconstitution documentée V4 — nouvelle rédaction V5</x:v>
      </x:c>
    </x:row>
    <x:row r="37" ht="72" customHeight="1">
      <x:c r="A37" s="14" t="str">
        <x:v>BASE-06-R02</x:v>
      </x:c>
      <x:c r="B37" s="14" t="str">
        <x:v>Salle des objectifs</x:v>
      </x:c>
      <x:c r="C37" s="14" t="str">
        <x:v>SPACE-BASE-06</x:v>
      </x:c>
      <x:c r="D37" s="14" t="str">
        <x:v>orientation</x:v>
      </x:c>
      <x:c r="E37" s="14" t="str">
        <x:v>placer l’objectif principal sur la carte</x:v>
      </x:c>
      <x:c r="F37" s="14" t="str">
        <x:v>Entrée latérale, aire centrale de manipulation et sortie lisible vers la coursive. Les objets ne couvrent ni porte ni réception d’échelle.</x:v>
      </x:c>
      <x:c r="G37" s="14" t="str">
        <x:v>table mobile, deux plaques et lentille</x:v>
      </x:c>
      <x:c r="H37" s="14" t="str">
        <x:v>Le risque vient de l’intrigue locale. Une panne n’efface pas les objets placés ni le trajet déjà reconnu.</x:v>
      </x:c>
      <x:c r="I37" s="14" t="str">
        <x:v>Enregistrer la position de chaque pièce, la phase du poste et les résultats déjà obtenus.</x:v>
      </x:c>
      <x:c r="J37" s="14" t="str">
        <x:v>une mission annonce une victoire mais son objectif reste inachevé</x:v>
      </x:c>
      <x:c r="K37" s="14" t="str">
        <x:v>Ouverture par responsable de salle et mission locale</x:v>
      </x:c>
      <x:c r="L37" s="14" t="str">
        <x:v>Reconstitution documentée V4 — nouvelle rédaction V5</x:v>
      </x:c>
    </x:row>
    <x:row r="38" ht="72" customHeight="1">
      <x:c r="A38" s="13" t="str">
        <x:v>BASE-06-R03</x:v>
      </x:c>
      <x:c r="B38" s="13" t="str">
        <x:v>Cabinet des preuves</x:v>
      </x:c>
      <x:c r="C38" s="13" t="str">
        <x:v>SPACE-BASE-06</x:v>
      </x:c>
      <x:c r="D38" s="13" t="str">
        <x:v>préparation</x:v>
      </x:c>
      <x:c r="E38" s="13" t="str">
        <x:v>comparer trace matérielle et compte rendu</x:v>
      </x:c>
      <x:c r="F38" s="13" t="str">
        <x:v>Entrée latérale, aire centrale de manipulation et sortie lisible vers la coursive. Les objets ne couvrent ni porte ni réception d’échelle.</x:v>
      </x:c>
      <x:c r="G38" s="13" t="str">
        <x:v>support, pièce amovible et rack</x:v>
      </x:c>
      <x:c r="H38" s="13" t="str">
        <x:v>Le risque vient de l’intrigue locale. Une panne n’efface pas les objets placés ni le trajet déjà reconnu.</x:v>
      </x:c>
      <x:c r="I38" s="13" t="str">
        <x:v>Enregistrer la position de chaque pièce, la phase du poste et les résultats déjà obtenus.</x:v>
      </x:c>
      <x:c r="J38" s="13" t="str">
        <x:v>une mission annonce une victoire mais son objectif reste inachevé</x:v>
      </x:c>
      <x:c r="K38" s="13" t="str">
        <x:v>Ouverture par responsable de salle et mission locale</x:v>
      </x:c>
      <x:c r="L38" s="13" t="str">
        <x:v>Reconstitution documentée V4 — nouvelle rédaction V5</x:v>
      </x:c>
    </x:row>
    <x:row r="39" ht="72" customHeight="1">
      <x:c r="A39" s="14" t="str">
        <x:v>BASE-06-R04</x:v>
      </x:c>
      <x:c r="B39" s="14" t="str">
        <x:v>Atelier des signaux</x:v>
      </x:c>
      <x:c r="C39" s="14" t="str">
        <x:v>SPACE-BASE-06</x:v>
      </x:c>
      <x:c r="D39" s="14" t="str">
        <x:v>opération</x:v>
      </x:c>
      <x:c r="E39" s="14" t="str">
        <x:v>régler la portée d’un signal d’exercice</x:v>
      </x:c>
      <x:c r="F39" s="14" t="str">
        <x:v>Entrée latérale, aire centrale de manipulation et sortie lisible vers la coursive. Les objets ne couvrent ni porte ni réception d’échelle.</x:v>
      </x:c>
      <x:c r="G39" s="14" t="str">
        <x:v>commande, tableau d’état et levier</x:v>
      </x:c>
      <x:c r="H39" s="14" t="str">
        <x:v>Le risque vient de l’intrigue locale. Une panne n’efface pas les objets placés ni le trajet déjà reconnu.</x:v>
      </x:c>
      <x:c r="I39" s="14" t="str">
        <x:v>Enregistrer la position de chaque pièce, la phase du poste et les résultats déjà obtenus.</x:v>
      </x:c>
      <x:c r="J39" s="14" t="str">
        <x:v>une mission annonce une victoire mais son objectif reste inachevé</x:v>
      </x:c>
      <x:c r="K39" s="14" t="str">
        <x:v>Ouverture par responsable de salle et mission locale</x:v>
      </x:c>
      <x:c r="L39" s="14" t="str">
        <x:v>Reconstitution documentée V4 — nouvelle rédaction V5</x:v>
      </x:c>
    </x:row>
    <x:row r="40" ht="72" customHeight="1">
      <x:c r="A40" s="13" t="str">
        <x:v>BASE-06-R05</x:v>
      </x:c>
      <x:c r="B40" s="13" t="str">
        <x:v>Logis de passage</x:v>
      </x:c>
      <x:c r="C40" s="13" t="str">
        <x:v>SPACE-BASE-06</x:v>
      </x:c>
      <x:c r="D40" s="13" t="str">
        <x:v>vie et dépôt</x:v>
      </x:c>
      <x:c r="E40" s="13" t="str">
        <x:v>accueillir un émissaire dans l’espace prévu</x:v>
      </x:c>
      <x:c r="F40" s="13" t="str">
        <x:v>Entrée latérale, aire centrale de manipulation et sortie lisible vers la coursive. Les objets ne couvrent ni porte ni réception d’échelle.</x:v>
      </x:c>
      <x:c r="G40" s="13" t="str">
        <x:v>casier, emplacement et marque de propriétaire</x:v>
      </x:c>
      <x:c r="H40" s="13" t="str">
        <x:v>Le risque vient de l’intrigue locale. Une panne n’efface pas les objets placés ni le trajet déjà reconnu.</x:v>
      </x:c>
      <x:c r="I40" s="13" t="str">
        <x:v>Enregistrer la position de chaque pièce, la phase du poste et les résultats déjà obtenus.</x:v>
      </x:c>
      <x:c r="J40" s="13" t="str">
        <x:v>une mission annonce une victoire mais son objectif reste inachevé</x:v>
      </x:c>
      <x:c r="K40" s="13" t="str">
        <x:v>Ouverture par responsable de salle et mission locale</x:v>
      </x:c>
      <x:c r="L40" s="13" t="str">
        <x:v>Reconstitution documentée V4 — nouvelle rédaction V5</x:v>
      </x:c>
    </x:row>
    <x:row r="41" ht="72" customHeight="1">
      <x:c r="A41" s="14" t="str">
        <x:v>BASE-06-R06</x:v>
      </x:c>
      <x:c r="B41" s="14" t="str">
        <x:v>Observatoire des limites</x:v>
      </x:c>
      <x:c r="C41" s="14" t="str">
        <x:v>SPACE-BASE-06</x:v>
      </x:c>
      <x:c r="D41" s="14" t="str">
        <x:v>retour</x:v>
      </x:c>
      <x:c r="E41" s="14" t="str">
        <x:v>repérer la limite d’un secteur d’opération</x:v>
      </x:c>
      <x:c r="F41" s="14" t="str">
        <x:v>Entrée latérale, aire centrale de manipulation et sortie lisible vers la coursive. Les objets ne couvrent ni porte ni réception d’échelle.</x:v>
      </x:c>
      <x:c r="G41" s="14" t="str">
        <x:v>signal, balise et fenêtre de contrôle</x:v>
      </x:c>
      <x:c r="H41" s="14" t="str">
        <x:v>Le risque vient de l’intrigue locale. Une panne n’efface pas les objets placés ni le trajet déjà reconnu.</x:v>
      </x:c>
      <x:c r="I41" s="14" t="str">
        <x:v>Enregistrer la position de chaque pièce, la phase du poste et les résultats déjà obtenus.</x:v>
      </x:c>
      <x:c r="J41" s="14" t="str">
        <x:v>une mission annonce une victoire mais son objectif reste inachevé</x:v>
      </x:c>
      <x:c r="K41" s="14" t="str">
        <x:v>Ouverture par responsable de salle et mission locale</x:v>
      </x:c>
      <x:c r="L41" s="14" t="str">
        <x:v>Reconstitution documentée V4 — nouvelle rédaction V5</x:v>
      </x:c>
    </x:row>
    <x:row r="42" ht="72" customHeight="1">
      <x:c r="A42" s="13" t="str">
        <x:v>BASE-07-R01</x:v>
      </x:c>
      <x:c r="B42" s="13" t="str">
        <x:v>Sas extérieur</x:v>
      </x:c>
      <x:c r="C42" s="13" t="str">
        <x:v>SPACE-BASE-07</x:v>
      </x:c>
      <x:c r="D42" s="13" t="str">
        <x:v>arrivée</x:v>
      </x:c>
      <x:c r="E42" s="13" t="str">
        <x:v>isoler la baie d’arrivée</x:v>
      </x:c>
      <x:c r="F42" s="13" t="str">
        <x:v>Entrée latérale, aire centrale de manipulation et sortie lisible vers la coursive. Les objets ne couvrent ni porte ni réception d’échelle.</x:v>
      </x:c>
      <x:c r="G42" s="13" t="str">
        <x:v>poignée, trois repères et témoin d’état</x:v>
      </x:c>
      <x:c r="H42" s="13" t="str">
        <x:v>Le risque vient de l’intrigue locale. Une panne n’efface pas les objets placés ni le trajet déjà reconnu.</x:v>
      </x:c>
      <x:c r="I42" s="13" t="str">
        <x:v>Enregistrer la position de chaque pièce, la phase du poste et les résultats déjà obtenus.</x:v>
      </x:c>
      <x:c r="J42" s="13" t="str">
        <x:v>un signal de caisse doit être interprété avant son ouverture</x:v>
      </x:c>
      <x:c r="K42" s="13" t="str">
        <x:v>Accessible au premier amarrage autorisé</x:v>
      </x:c>
      <x:c r="L42" s="13" t="str">
        <x:v>Reconstitution documentée V4 — nouvelle rédaction V5</x:v>
      </x:c>
    </x:row>
    <x:row r="43" ht="72" customHeight="1">
      <x:c r="A43" s="14" t="str">
        <x:v>BASE-07-R02</x:v>
      </x:c>
      <x:c r="B43" s="14" t="str">
        <x:v>Baie des berceaux</x:v>
      </x:c>
      <x:c r="C43" s="14" t="str">
        <x:v>SPACE-BASE-07</x:v>
      </x:c>
      <x:c r="D43" s="14" t="str">
        <x:v>orientation</x:v>
      </x:c>
      <x:c r="E43" s="14" t="str">
        <x:v>placer le berceau sans l’ouvrir</x:v>
      </x:c>
      <x:c r="F43" s="14" t="str">
        <x:v>Entrée latérale, aire centrale de manipulation et sortie lisible vers la coursive. Les objets ne couvrent ni porte ni réception d’échelle.</x:v>
      </x:c>
      <x:c r="G43" s="14" t="str">
        <x:v>table mobile, deux plaques et lentille</x:v>
      </x:c>
      <x:c r="H43" s="14" t="str">
        <x:v>Le risque vient de l’intrigue locale. Une panne n’efface pas les objets placés ni le trajet déjà reconnu.</x:v>
      </x:c>
      <x:c r="I43" s="14" t="str">
        <x:v>Enregistrer la position de chaque pièce, la phase du poste et les résultats déjà obtenus.</x:v>
      </x:c>
      <x:c r="J43" s="14" t="str">
        <x:v>un signal de caisse doit être interprété avant son ouverture</x:v>
      </x:c>
      <x:c r="K43" s="14" t="str">
        <x:v>Ouverture par responsable de salle et mission locale</x:v>
      </x:c>
      <x:c r="L43" s="14" t="str">
        <x:v>Reconstitution documentée V4 — nouvelle rédaction V5</x:v>
      </x:c>
    </x:row>
    <x:row r="44" ht="72" customHeight="1">
      <x:c r="A44" s="13" t="str">
        <x:v>BASE-07-R03</x:v>
      </x:c>
      <x:c r="B44" s="13" t="str">
        <x:v>Poste des capteurs</x:v>
      </x:c>
      <x:c r="C44" s="13" t="str">
        <x:v>SPACE-BASE-07</x:v>
      </x:c>
      <x:c r="D44" s="13" t="str">
        <x:v>préparation</x:v>
      </x:c>
      <x:c r="E44" s="13" t="str">
        <x:v>comparer deux lectures de capteur fictif</x:v>
      </x:c>
      <x:c r="F44" s="13" t="str">
        <x:v>Entrée latérale, aire centrale de manipulation et sortie lisible vers la coursive. Les objets ne couvrent ni porte ni réception d’échelle.</x:v>
      </x:c>
      <x:c r="G44" s="13" t="str">
        <x:v>support, pièce amovible et rack</x:v>
      </x:c>
      <x:c r="H44" s="13" t="str">
        <x:v>Le risque vient de l’intrigue locale. Une panne n’efface pas les objets placés ni le trajet déjà reconnu.</x:v>
      </x:c>
      <x:c r="I44" s="13" t="str">
        <x:v>Enregistrer la position de chaque pièce, la phase du poste et les résultats déjà obtenus.</x:v>
      </x:c>
      <x:c r="J44" s="13" t="str">
        <x:v>un signal de caisse doit être interprété avant son ouverture</x:v>
      </x:c>
      <x:c r="K44" s="13" t="str">
        <x:v>Ouverture par responsable de salle et mission locale</x:v>
      </x:c>
      <x:c r="L44" s="13" t="str">
        <x:v>Reconstitution documentée V4 — nouvelle rédaction V5</x:v>
      </x:c>
    </x:row>
    <x:row r="45" ht="72" customHeight="1">
      <x:c r="A45" s="14" t="str">
        <x:v>BASE-07-R04</x:v>
      </x:c>
      <x:c r="B45" s="14" t="str">
        <x:v>Atelier isolé</x:v>
      </x:c>
      <x:c r="C45" s="14" t="str">
        <x:v>SPACE-BASE-07</x:v>
      </x:c>
      <x:c r="D45" s="14" t="str">
        <x:v>opération</x:v>
      </x:c>
      <x:c r="E45" s="14" t="str">
        <x:v>travailler sur une copie d’exercice</x:v>
      </x:c>
      <x:c r="F45" s="14" t="str">
        <x:v>Entrée latérale, aire centrale de manipulation et sortie lisible vers la coursive. Les objets ne couvrent ni porte ni réception d’échelle.</x:v>
      </x:c>
      <x:c r="G45" s="14" t="str">
        <x:v>commande, tableau d’état et levier</x:v>
      </x:c>
      <x:c r="H45" s="14" t="str">
        <x:v>Le risque vient de l’intrigue locale. Une panne n’efface pas les objets placés ni le trajet déjà reconnu.</x:v>
      </x:c>
      <x:c r="I45" s="14" t="str">
        <x:v>Enregistrer la position de chaque pièce, la phase du poste et les résultats déjà obtenus.</x:v>
      </x:c>
      <x:c r="J45" s="14" t="str">
        <x:v>un signal de caisse doit être interprété avant son ouverture</x:v>
      </x:c>
      <x:c r="K45" s="14" t="str">
        <x:v>Ouverture par responsable de salle et mission locale</x:v>
      </x:c>
      <x:c r="L45" s="14" t="str">
        <x:v>Reconstitution documentée V4 — nouvelle rédaction V5</x:v>
      </x:c>
    </x:row>
    <x:row r="46" ht="72" customHeight="1">
      <x:c r="A46" s="13" t="str">
        <x:v>BASE-07-R05</x:v>
      </x:c>
      <x:c r="B46" s="13" t="str">
        <x:v>Coursive d’observation</x:v>
      </x:c>
      <x:c r="C46" s="13" t="str">
        <x:v>SPACE-BASE-07</x:v>
      </x:c>
      <x:c r="D46" s="13" t="str">
        <x:v>vie et dépôt</x:v>
      </x:c>
      <x:c r="E46" s="13" t="str">
        <x:v>observer le comportement d’une prise</x:v>
      </x:c>
      <x:c r="F46" s="13" t="str">
        <x:v>Entrée latérale, aire centrale de manipulation et sortie lisible vers la coursive. Les objets ne couvrent ni porte ni réception d’échelle.</x:v>
      </x:c>
      <x:c r="G46" s="13" t="str">
        <x:v>casier, emplacement et marque de propriétaire</x:v>
      </x:c>
      <x:c r="H46" s="13" t="str">
        <x:v>Le risque vient de l’intrigue locale. Une panne n’efface pas les objets placés ni le trajet déjà reconnu.</x:v>
      </x:c>
      <x:c r="I46" s="13" t="str">
        <x:v>Enregistrer la position de chaque pièce, la phase du poste et les résultats déjà obtenus.</x:v>
      </x:c>
      <x:c r="J46" s="13" t="str">
        <x:v>un signal de caisse doit être interprété avant son ouverture</x:v>
      </x:c>
      <x:c r="K46" s="13" t="str">
        <x:v>Ouverture par responsable de salle et mission locale</x:v>
      </x:c>
      <x:c r="L46" s="13" t="str">
        <x:v>Reconstitution documentée V4 — nouvelle rédaction V5</x:v>
      </x:c>
    </x:row>
    <x:row r="47" ht="72" customHeight="1">
      <x:c r="A47" s="14" t="str">
        <x:v>BASE-07-R06</x:v>
      </x:c>
      <x:c r="B47" s="14" t="str">
        <x:v>Sortie de secours</x:v>
      </x:c>
      <x:c r="C47" s="14" t="str">
        <x:v>SPACE-BASE-07</x:v>
      </x:c>
      <x:c r="D47" s="14" t="str">
        <x:v>retour</x:v>
      </x:c>
      <x:c r="E47" s="14" t="str">
        <x:v>déverrouiller un passage de repli</x:v>
      </x:c>
      <x:c r="F47" s="14" t="str">
        <x:v>Entrée latérale, aire centrale de manipulation et sortie lisible vers la coursive. Les objets ne couvrent ni porte ni réception d’échelle.</x:v>
      </x:c>
      <x:c r="G47" s="14" t="str">
        <x:v>signal, balise et fenêtre de contrôle</x:v>
      </x:c>
      <x:c r="H47" s="14" t="str">
        <x:v>Le risque vient de l’intrigue locale. Une panne n’efface pas les objets placés ni le trajet déjà reconnu.</x:v>
      </x:c>
      <x:c r="I47" s="14" t="str">
        <x:v>Enregistrer la position de chaque pièce, la phase du poste et les résultats déjà obtenus.</x:v>
      </x:c>
      <x:c r="J47" s="14" t="str">
        <x:v>un signal de caisse doit être interprété avant son ouverture</x:v>
      </x:c>
      <x:c r="K47" s="14" t="str">
        <x:v>Ouverture par responsable de salle et mission locale</x:v>
      </x:c>
      <x:c r="L47" s="14" t="str">
        <x:v>Reconstitution documentée V4 — nouvelle rédaction V5</x:v>
      </x:c>
    </x:row>
    <x:row r="48" ht="72" customHeight="1">
      <x:c r="A48" s="13" t="str">
        <x:v>BASE-08-R01</x:v>
      </x:c>
      <x:c r="B48" s="13" t="str">
        <x:v>Quai des instruments</x:v>
      </x:c>
      <x:c r="C48" s="13" t="str">
        <x:v>SPACE-BASE-08</x:v>
      </x:c>
      <x:c r="D48" s="13" t="str">
        <x:v>arrivée</x:v>
      </x:c>
      <x:c r="E48" s="13" t="str">
        <x:v>amarrer avec un module encore éteint</x:v>
      </x:c>
      <x:c r="F48" s="13" t="str">
        <x:v>Entrée latérale, aire centrale de manipulation et sortie lisible vers la coursive. Les objets ne couvrent ni porte ni réception d’échelle.</x:v>
      </x:c>
      <x:c r="G48" s="13" t="str">
        <x:v>poignée, trois repères et témoin d’état</x:v>
      </x:c>
      <x:c r="H48" s="13" t="str">
        <x:v>Le risque vient de l’intrigue locale. Une panne n’efface pas les objets placés ni le trajet déjà reconnu.</x:v>
      </x:c>
      <x:c r="I48" s="13" t="str">
        <x:v>Enregistrer la position de chaque pièce, la phase du poste et les résultats déjà obtenus.</x:v>
      </x:c>
      <x:c r="J48" s="13" t="str">
        <x:v>un relevé ancien désigne un seuil dont la route de retour manque</x:v>
      </x:c>
      <x:c r="K48" s="13" t="str">
        <x:v>Accessible au premier amarrage autorisé</x:v>
      </x:c>
      <x:c r="L48" s="13" t="str">
        <x:v>Reconstitution documentée V4 — nouvelle rédaction V5</x:v>
      </x:c>
    </x:row>
    <x:row r="49" ht="72" customHeight="1">
      <x:c r="A49" s="14" t="str">
        <x:v>BASE-08-R02</x:v>
      </x:c>
      <x:c r="B49" s="14" t="str">
        <x:v>Chambre des cartes</x:v>
      </x:c>
      <x:c r="C49" s="14" t="str">
        <x:v>SPACE-BASE-08</x:v>
      </x:c>
      <x:c r="D49" s="14" t="str">
        <x:v>orientation</x:v>
      </x:c>
      <x:c r="E49" s="14" t="str">
        <x:v>superposer les relevés d’une ancienne route</x:v>
      </x:c>
      <x:c r="F49" s="14" t="str">
        <x:v>Entrée latérale, aire centrale de manipulation et sortie lisible vers la coursive. Les objets ne couvrent ni porte ni réception d’échelle.</x:v>
      </x:c>
      <x:c r="G49" s="14" t="str">
        <x:v>table mobile, deux plaques et lentille</x:v>
      </x:c>
      <x:c r="H49" s="14" t="str">
        <x:v>Le risque vient de l’intrigue locale. Une panne n’efface pas les objets placés ni le trajet déjà reconnu.</x:v>
      </x:c>
      <x:c r="I49" s="14" t="str">
        <x:v>Enregistrer la position de chaque pièce, la phase du poste et les résultats déjà obtenus.</x:v>
      </x:c>
      <x:c r="J49" s="14" t="str">
        <x:v>un relevé ancien désigne un seuil dont la route de retour manque</x:v>
      </x:c>
      <x:c r="K49" s="14" t="str">
        <x:v>Ouverture par responsable de salle et mission locale</x:v>
      </x:c>
      <x:c r="L49" s="14" t="str">
        <x:v>Reconstitution documentée V4 — nouvelle rédaction V5</x:v>
      </x:c>
    </x:row>
    <x:row r="50" ht="72" customHeight="1">
      <x:c r="A50" s="13" t="str">
        <x:v>BASE-08-R03</x:v>
      </x:c>
      <x:c r="B50" s="13" t="str">
        <x:v>Banc des anneaux</x:v>
      </x:c>
      <x:c r="C50" s="13" t="str">
        <x:v>SPACE-BASE-08</x:v>
      </x:c>
      <x:c r="D50" s="13" t="str">
        <x:v>préparation</x:v>
      </x:c>
      <x:c r="E50" s="13" t="str">
        <x:v>positionner les anneaux d’un banc fictif</x:v>
      </x:c>
      <x:c r="F50" s="13" t="str">
        <x:v>Entrée latérale, aire centrale de manipulation et sortie lisible vers la coursive. Les objets ne couvrent ni porte ni réception d’échelle.</x:v>
      </x:c>
      <x:c r="G50" s="13" t="str">
        <x:v>support, pièce amovible et rack</x:v>
      </x:c>
      <x:c r="H50" s="13" t="str">
        <x:v>Le risque vient de l’intrigue locale. Une panne n’efface pas les objets placés ni le trajet déjà reconnu.</x:v>
      </x:c>
      <x:c r="I50" s="13" t="str">
        <x:v>Enregistrer la position de chaque pièce, la phase du poste et les résultats déjà obtenus.</x:v>
      </x:c>
      <x:c r="J50" s="13" t="str">
        <x:v>un relevé ancien désigne un seuil dont la route de retour manque</x:v>
      </x:c>
      <x:c r="K50" s="13" t="str">
        <x:v>Ouverture par responsable de salle et mission locale</x:v>
      </x:c>
      <x:c r="L50" s="13" t="str">
        <x:v>Reconstitution documentée V4 — nouvelle rédaction V5</x:v>
      </x:c>
    </x:row>
    <x:row r="51" ht="72" customHeight="1">
      <x:c r="A51" s="14" t="str">
        <x:v>BASE-08-R04</x:v>
      </x:c>
      <x:c r="B51" s="14" t="str">
        <x:v>Archives des branches</x:v>
      </x:c>
      <x:c r="C51" s="14" t="str">
        <x:v>SPACE-BASE-08</x:v>
      </x:c>
      <x:c r="D51" s="14" t="str">
        <x:v>opération</x:v>
      </x:c>
      <x:c r="E51" s="14" t="str">
        <x:v>identifier la branche sans la confondre avec le présent</x:v>
      </x:c>
      <x:c r="F51" s="14" t="str">
        <x:v>Entrée latérale, aire centrale de manipulation et sortie lisible vers la coursive. Les objets ne couvrent ni porte ni réception d’échelle.</x:v>
      </x:c>
      <x:c r="G51" s="14" t="str">
        <x:v>commande, tableau d’état et levier</x:v>
      </x:c>
      <x:c r="H51" s="14" t="str">
        <x:v>Le risque vient de l’intrigue locale. Une panne n’efface pas les objets placés ni le trajet déjà reconnu.</x:v>
      </x:c>
      <x:c r="I51" s="14" t="str">
        <x:v>Enregistrer la position de chaque pièce, la phase du poste et les résultats déjà obtenus.</x:v>
      </x:c>
      <x:c r="J51" s="14" t="str">
        <x:v>un relevé ancien désigne un seuil dont la route de retour manque</x:v>
      </x:c>
      <x:c r="K51" s="14" t="str">
        <x:v>Ouverture par responsable de salle et mission locale</x:v>
      </x:c>
      <x:c r="L51" s="14" t="str">
        <x:v>Reconstitution documentée V4 — nouvelle rédaction V5</x:v>
      </x:c>
    </x:row>
    <x:row r="52" ht="72" customHeight="1">
      <x:c r="A52" s="13" t="str">
        <x:v>BASE-08-R05</x:v>
      </x:c>
      <x:c r="B52" s="13" t="str">
        <x:v>Poste de rappel</x:v>
      </x:c>
      <x:c r="C52" s="13" t="str">
        <x:v>SPACE-BASE-08</x:v>
      </x:c>
      <x:c r="D52" s="13" t="str">
        <x:v>vie et dépôt</x:v>
      </x:c>
      <x:c r="E52" s="13" t="str">
        <x:v>tester le dispositif de rappel</x:v>
      </x:c>
      <x:c r="F52" s="13" t="str">
        <x:v>Entrée latérale, aire centrale de manipulation et sortie lisible vers la coursive. Les objets ne couvrent ni porte ni réception d’échelle.</x:v>
      </x:c>
      <x:c r="G52" s="13" t="str">
        <x:v>casier, emplacement et marque de propriétaire</x:v>
      </x:c>
      <x:c r="H52" s="13" t="str">
        <x:v>Le risque vient de l’intrigue locale. Une panne n’efface pas les objets placés ni le trajet déjà reconnu.</x:v>
      </x:c>
      <x:c r="I52" s="13" t="str">
        <x:v>Enregistrer la position de chaque pièce, la phase du poste et les résultats déjà obtenus.</x:v>
      </x:c>
      <x:c r="J52" s="13" t="str">
        <x:v>un relevé ancien désigne un seuil dont la route de retour manque</x:v>
      </x:c>
      <x:c r="K52" s="13" t="str">
        <x:v>Ouverture par responsable de salle et mission locale</x:v>
      </x:c>
      <x:c r="L52" s="13" t="str">
        <x:v>Reconstitution documentée V4 — nouvelle rédaction V5</x:v>
      </x:c>
    </x:row>
    <x:row r="53" ht="72" customHeight="1">
      <x:c r="A53" s="14" t="str">
        <x:v>BASE-08-R06</x:v>
      </x:c>
      <x:c r="B53" s="14" t="str">
        <x:v>Salle des retours</x:v>
      </x:c>
      <x:c r="C53" s="14" t="str">
        <x:v>SPACE-BASE-08</x:v>
      </x:c>
      <x:c r="D53" s="14" t="str">
        <x:v>retour</x:v>
      </x:c>
      <x:c r="E53" s="14" t="str">
        <x:v>recevoir un équipage de retour avec ses objets uniques</x:v>
      </x:c>
      <x:c r="F53" s="14" t="str">
        <x:v>Entrée latérale, aire centrale de manipulation et sortie lisible vers la coursive. Les objets ne couvrent ni porte ni réception d’échelle.</x:v>
      </x:c>
      <x:c r="G53" s="14" t="str">
        <x:v>signal, balise et fenêtre de contrôle</x:v>
      </x:c>
      <x:c r="H53" s="14" t="str">
        <x:v>Le risque vient de l’intrigue locale. Une panne n’efface pas les objets placés ni le trajet déjà reconnu.</x:v>
      </x:c>
      <x:c r="I53" s="14" t="str">
        <x:v>Enregistrer la position de chaque pièce, la phase du poste et les résultats déjà obtenus.</x:v>
      </x:c>
      <x:c r="J53" s="14" t="str">
        <x:v>un relevé ancien désigne un seuil dont la route de retour manque</x:v>
      </x:c>
      <x:c r="K53" s="14" t="str">
        <x:v>Ouverture par responsable de salle et mission locale</x:v>
      </x:c>
      <x:c r="L53" s="14" t="str">
        <x:v>Reconstitution documentée V4 — nouvelle rédaction V5</x:v>
      </x:c>
    </x:row>
    <x:row r="54" ht="72" customHeight="1">
      <x:c r="A54" s="13" t="str">
        <x:v>BASE-09-R01</x:v>
      </x:c>
      <x:c r="B54" s="13" t="str">
        <x:v>Brèche d’approche</x:v>
      </x:c>
      <x:c r="C54" s="13" t="str">
        <x:v>SPACE-BASE-09</x:v>
      </x:c>
      <x:c r="D54" s="13" t="str">
        <x:v>arrivée</x:v>
      </x:c>
      <x:c r="E54" s="13" t="str">
        <x:v>choisir un point d’entrée entre débris</x:v>
      </x:c>
      <x:c r="F54" s="13" t="str">
        <x:v>Entrée latérale, aire centrale de manipulation et sortie lisible vers la coursive. Les objets ne couvrent ni porte ni réception d’échelle.</x:v>
      </x:c>
      <x:c r="G54" s="13" t="str">
        <x:v>poignée, trois repères et témoin d’état</x:v>
      </x:c>
      <x:c r="H54" s="13" t="str">
        <x:v>Le risque vient de l’intrigue locale. Une panne n’efface pas les objets placés ni le trajet déjà reconnu.</x:v>
      </x:c>
      <x:c r="I54" s="13" t="str">
        <x:v>Enregistrer la position de chaque pièce, la phase du poste et les résultats déjà obtenus.</x:v>
      </x:c>
      <x:c r="J54" s="13" t="str">
        <x:v>des marques de lutte et un journal incomplet contredisent la légende</x:v>
      </x:c>
      <x:c r="K54" s="13" t="str">
        <x:v>Accessible au premier amarrage autorisé</x:v>
      </x:c>
      <x:c r="L54" s="13" t="str">
        <x:v>Reconstitution documentée V4 — nouvelle rédaction V5</x:v>
      </x:c>
    </x:row>
    <x:row r="55" ht="72" customHeight="1">
      <x:c r="A55" s="14" t="str">
        <x:v>BASE-09-R02</x:v>
      </x:c>
      <x:c r="B55" s="14" t="str">
        <x:v>Coursive muette</x:v>
      </x:c>
      <x:c r="C55" s="14" t="str">
        <x:v>SPACE-BASE-09</x:v>
      </x:c>
      <x:c r="D55" s="14" t="str">
        <x:v>orientation</x:v>
      </x:c>
      <x:c r="E55" s="14" t="str">
        <x:v>suivre des traces sur deux niveaux</x:v>
      </x:c>
      <x:c r="F55" s="14" t="str">
        <x:v>Entrée latérale, aire centrale de manipulation et sortie lisible vers la coursive. Les objets ne couvrent ni porte ni réception d’échelle.</x:v>
      </x:c>
      <x:c r="G55" s="14" t="str">
        <x:v>table mobile, deux plaques et lentille</x:v>
      </x:c>
      <x:c r="H55" s="14" t="str">
        <x:v>Le risque vient de l’intrigue locale. Une panne n’efface pas les objets placés ni le trajet déjà reconnu.</x:v>
      </x:c>
      <x:c r="I55" s="14" t="str">
        <x:v>Enregistrer la position de chaque pièce, la phase du poste et les résultats déjà obtenus.</x:v>
      </x:c>
      <x:c r="J55" s="14" t="str">
        <x:v>des marques de lutte et un journal incomplet contredisent la légende</x:v>
      </x:c>
      <x:c r="K55" s="14" t="str">
        <x:v>Ouverture par responsable de salle et mission locale</x:v>
      </x:c>
      <x:c r="L55" s="14" t="str">
        <x:v>Reconstitution documentée V4 — nouvelle rédaction V5</x:v>
      </x:c>
    </x:row>
    <x:row r="56" ht="72" customHeight="1">
      <x:c r="A56" s="13" t="str">
        <x:v>BASE-09-R03</x:v>
      </x:c>
      <x:c r="B56" s="13" t="str">
        <x:v>Atelier éteint</x:v>
      </x:c>
      <x:c r="C56" s="13" t="str">
        <x:v>SPACE-BASE-09</x:v>
      </x:c>
      <x:c r="D56" s="13" t="str">
        <x:v>préparation</x:v>
      </x:c>
      <x:c r="E56" s="13" t="str">
        <x:v>réalimenter un seul circuit fictif</x:v>
      </x:c>
      <x:c r="F56" s="13" t="str">
        <x:v>Entrée latérale, aire centrale de manipulation et sortie lisible vers la coursive. Les objets ne couvrent ni porte ni réception d’échelle.</x:v>
      </x:c>
      <x:c r="G56" s="13" t="str">
        <x:v>support, pièce amovible et rack</x:v>
      </x:c>
      <x:c r="H56" s="13" t="str">
        <x:v>Le risque vient de l’intrigue locale. Une panne n’efface pas les objets placés ni le trajet déjà reconnu.</x:v>
      </x:c>
      <x:c r="I56" s="13" t="str">
        <x:v>Enregistrer la position de chaque pièce, la phase du poste et les résultats déjà obtenus.</x:v>
      </x:c>
      <x:c r="J56" s="13" t="str">
        <x:v>des marques de lutte et un journal incomplet contredisent la légende</x:v>
      </x:c>
      <x:c r="K56" s="13" t="str">
        <x:v>Ouverture par responsable de salle et mission locale</x:v>
      </x:c>
      <x:c r="L56" s="13" t="str">
        <x:v>Reconstitution documentée V4 — nouvelle rédaction V5</x:v>
      </x:c>
    </x:row>
    <x:row r="57" ht="72" customHeight="1">
      <x:c r="A57" s="14" t="str">
        <x:v>BASE-09-R04</x:v>
      </x:c>
      <x:c r="B57" s="14" t="str">
        <x:v>Galerie des noms</x:v>
      </x:c>
      <x:c r="C57" s="14" t="str">
        <x:v>SPACE-BASE-09</x:v>
      </x:c>
      <x:c r="D57" s="14" t="str">
        <x:v>opération</x:v>
      </x:c>
      <x:c r="E57" s="14" t="str">
        <x:v>identifier une place vide dans les archives</x:v>
      </x:c>
      <x:c r="F57" s="14" t="str">
        <x:v>Entrée latérale, aire centrale de manipulation et sortie lisible vers la coursive. Les objets ne couvrent ni porte ni réception d’échelle.</x:v>
      </x:c>
      <x:c r="G57" s="14" t="str">
        <x:v>commande, tableau d’état et levier</x:v>
      </x:c>
      <x:c r="H57" s="14" t="str">
        <x:v>Le risque vient de l’intrigue locale. Une panne n’efface pas les objets placés ni le trajet déjà reconnu.</x:v>
      </x:c>
      <x:c r="I57" s="14" t="str">
        <x:v>Enregistrer la position de chaque pièce, la phase du poste et les résultats déjà obtenus.</x:v>
      </x:c>
      <x:c r="J57" s="14" t="str">
        <x:v>des marques de lutte et un journal incomplet contredisent la légende</x:v>
      </x:c>
      <x:c r="K57" s="14" t="str">
        <x:v>Ouverture par responsable de salle et mission locale</x:v>
      </x:c>
      <x:c r="L57" s="14" t="str">
        <x:v>Reconstitution documentée V4 — nouvelle rédaction V5</x:v>
      </x:c>
    </x:row>
    <x:row r="58" ht="72" customHeight="1">
      <x:c r="A58" s="13" t="str">
        <x:v>BASE-09-R05</x:v>
      </x:c>
      <x:c r="B58" s="13" t="str">
        <x:v>Soute effondrée</x:v>
      </x:c>
      <x:c r="C58" s="13" t="str">
        <x:v>SPACE-BASE-09</x:v>
      </x:c>
      <x:c r="D58" s="13" t="str">
        <x:v>vie et dépôt</x:v>
      </x:c>
      <x:c r="E58" s="13" t="str">
        <x:v>dégager un passage sans emporter toute la soute</x:v>
      </x:c>
      <x:c r="F58" s="13" t="str">
        <x:v>Entrée latérale, aire centrale de manipulation et sortie lisible vers la coursive. Les objets ne couvrent ni porte ni réception d’échelle.</x:v>
      </x:c>
      <x:c r="G58" s="13" t="str">
        <x:v>casier, emplacement et marque de propriétaire</x:v>
      </x:c>
      <x:c r="H58" s="13" t="str">
        <x:v>Le risque vient de l’intrigue locale. Une panne n’efface pas les objets placés ni le trajet déjà reconnu.</x:v>
      </x:c>
      <x:c r="I58" s="13" t="str">
        <x:v>Enregistrer la position de chaque pièce, la phase du poste et les résultats déjà obtenus.</x:v>
      </x:c>
      <x:c r="J58" s="13" t="str">
        <x:v>des marques de lutte et un journal incomplet contredisent la légende</x:v>
      </x:c>
      <x:c r="K58" s="13" t="str">
        <x:v>Ouverture par responsable de salle et mission locale</x:v>
      </x:c>
      <x:c r="L58" s="13" t="str">
        <x:v>Reconstitution documentée V4 — nouvelle rédaction V5</x:v>
      </x:c>
    </x:row>
    <x:row r="59" ht="72" customHeight="1">
      <x:c r="A59" s="14" t="str">
        <x:v>BASE-09-R06</x:v>
      </x:c>
      <x:c r="B59" s="14" t="str">
        <x:v>Pont des signaux</x:v>
      </x:c>
      <x:c r="C59" s="14" t="str">
        <x:v>SPACE-BASE-09</x:v>
      </x:c>
      <x:c r="D59" s="14" t="str">
        <x:v>retour</x:v>
      </x:c>
      <x:c r="E59" s="14" t="str">
        <x:v>reconstituer la chronologie du dernier signal</x:v>
      </x:c>
      <x:c r="F59" s="14" t="str">
        <x:v>Entrée latérale, aire centrale de manipulation et sortie lisible vers la coursive. Les objets ne couvrent ni porte ni réception d’échelle.</x:v>
      </x:c>
      <x:c r="G59" s="14" t="str">
        <x:v>signal, balise et fenêtre de contrôle</x:v>
      </x:c>
      <x:c r="H59" s="14" t="str">
        <x:v>Le risque vient de l’intrigue locale. Une panne n’efface pas les objets placés ni le trajet déjà reconnu.</x:v>
      </x:c>
      <x:c r="I59" s="14" t="str">
        <x:v>Enregistrer la position de chaque pièce, la phase du poste et les résultats déjà obtenus.</x:v>
      </x:c>
      <x:c r="J59" s="14" t="str">
        <x:v>des marques de lutte et un journal incomplet contredisent la légende</x:v>
      </x:c>
      <x:c r="K59" s="14" t="str">
        <x:v>Ouverture par responsable de salle et mission locale</x:v>
      </x:c>
      <x:c r="L59" s="14" t="str">
        <x:v>Reconstitution documentée V4 — nouvelle rédaction V5</x:v>
      </x:c>
    </x:row>
    <x:row r="60" ht="72" customHeight="1">
      <x:c r="A60" s="13" t="str">
        <x:v>BASE-10-R01</x:v>
      </x:c>
      <x:c r="B60" s="13" t="str">
        <x:v>Quai du joueur</x:v>
      </x:c>
      <x:c r="C60" s="13" t="str">
        <x:v>SPACE-BASE-10</x:v>
      </x:c>
      <x:c r="D60" s="13" t="str">
        <x:v>arrivée</x:v>
      </x:c>
      <x:c r="E60" s="13" t="str">
        <x:v>poser les premières balises d’amarrage</x:v>
      </x:c>
      <x:c r="F60" s="13" t="str">
        <x:v>Entrée latérale, aire centrale de manipulation et sortie lisible vers la coursive. Les objets ne couvrent ni porte ni réception d’échelle.</x:v>
      </x:c>
      <x:c r="G60" s="13" t="str">
        <x:v>poignée, trois repères et témoin d’état</x:v>
      </x:c>
      <x:c r="H60" s="13" t="str">
        <x:v>Le risque vient de l’intrigue locale. Une panne n’efface pas les objets placés ni le trajet déjà reconnu.</x:v>
      </x:c>
      <x:c r="I60" s="13" t="str">
        <x:v>Enregistrer la position de chaque pièce, la phase du poste et les résultats déjà obtenus.</x:v>
      </x:c>
      <x:c r="J60" s="13" t="str">
        <x:v>choisir les premiers services oblige à acheminer de vraies ressources</x:v>
      </x:c>
      <x:c r="K60" s="13" t="str">
        <x:v>Accessible au premier amarrage autorisé</x:v>
      </x:c>
      <x:c r="L60" s="13" t="str">
        <x:v>Reconstitution documentée V4 — nouvelle rédaction V5</x:v>
      </x:c>
    </x:row>
    <x:row r="61" ht="72" customHeight="1">
      <x:c r="A61" s="14" t="str">
        <x:v>BASE-10-R02</x:v>
      </x:c>
      <x:c r="B61" s="14" t="str">
        <x:v>Salle de préparation</x:v>
      </x:c>
      <x:c r="C61" s="14" t="str">
        <x:v>SPACE-BASE-10</x:v>
      </x:c>
      <x:c r="D61" s="14" t="str">
        <x:v>orientation</x:v>
      </x:c>
      <x:c r="E61" s="14" t="str">
        <x:v>choisir une mission compatible avec les services ouverts</x:v>
      </x:c>
      <x:c r="F61" s="14" t="str">
        <x:v>Entrée latérale, aire centrale de manipulation et sortie lisible vers la coursive. Les objets ne couvrent ni porte ni réception d’échelle.</x:v>
      </x:c>
      <x:c r="G61" s="14" t="str">
        <x:v>table mobile, deux plaques et lentille</x:v>
      </x:c>
      <x:c r="H61" s="14" t="str">
        <x:v>Le risque vient de l’intrigue locale. Une panne n’efface pas les objets placés ni le trajet déjà reconnu.</x:v>
      </x:c>
      <x:c r="I61" s="14" t="str">
        <x:v>Enregistrer la position de chaque pièce, la phase du poste et les résultats déjà obtenus.</x:v>
      </x:c>
      <x:c r="J61" s="14" t="str">
        <x:v>choisir les premiers services oblige à acheminer de vraies ressources</x:v>
      </x:c>
      <x:c r="K61" s="14" t="str">
        <x:v>Ouverture par responsable de salle et mission locale</x:v>
      </x:c>
      <x:c r="L61" s="14" t="str">
        <x:v>Reconstitution documentée V4 — nouvelle rédaction V5</x:v>
      </x:c>
    </x:row>
    <x:row r="62" ht="72" customHeight="1">
      <x:c r="A62" s="13" t="str">
        <x:v>BASE-10-R03</x:v>
      </x:c>
      <x:c r="B62" s="13" t="str">
        <x:v>Atelier partagé</x:v>
      </x:c>
      <x:c r="C62" s="13" t="str">
        <x:v>SPACE-BASE-10</x:v>
      </x:c>
      <x:c r="D62" s="13" t="str">
        <x:v>préparation</x:v>
      </x:c>
      <x:c r="E62" s="13" t="str">
        <x:v>monter un établi avec pièces acheminées</x:v>
      </x:c>
      <x:c r="F62" s="13" t="str">
        <x:v>Entrée latérale, aire centrale de manipulation et sortie lisible vers la coursive. Les objets ne couvrent ni porte ni réception d’échelle.</x:v>
      </x:c>
      <x:c r="G62" s="13" t="str">
        <x:v>support, pièce amovible et rack</x:v>
      </x:c>
      <x:c r="H62" s="13" t="str">
        <x:v>Le risque vient de l’intrigue locale. Une panne n’efface pas les objets placés ni le trajet déjà reconnu.</x:v>
      </x:c>
      <x:c r="I62" s="13" t="str">
        <x:v>Enregistrer la position de chaque pièce, la phase du poste et les résultats déjà obtenus.</x:v>
      </x:c>
      <x:c r="J62" s="13" t="str">
        <x:v>choisir les premiers services oblige à acheminer de vraies ressources</x:v>
      </x:c>
      <x:c r="K62" s="13" t="str">
        <x:v>Ouverture par responsable de salle et mission locale</x:v>
      </x:c>
      <x:c r="L62" s="13" t="str">
        <x:v>Reconstitution documentée V4 — nouvelle rédaction V5</x:v>
      </x:c>
    </x:row>
    <x:row r="63" ht="72" customHeight="1">
      <x:c r="A63" s="14" t="str">
        <x:v>BASE-10-R04</x:v>
      </x:c>
      <x:c r="B63" s="14" t="str">
        <x:v>Dépôt identifié</x:v>
      </x:c>
      <x:c r="C63" s="14" t="str">
        <x:v>SPACE-BASE-10</x:v>
      </x:c>
      <x:c r="D63" s="14" t="str">
        <x:v>opération</x:v>
      </x:c>
      <x:c r="E63" s="14" t="str">
        <x:v>placer chaque contenant dans un emplacement réel</x:v>
      </x:c>
      <x:c r="F63" s="14" t="str">
        <x:v>Entrée latérale, aire centrale de manipulation et sortie lisible vers la coursive. Les objets ne couvrent ni porte ni réception d’échelle.</x:v>
      </x:c>
      <x:c r="G63" s="14" t="str">
        <x:v>commande, tableau d’état et levier</x:v>
      </x:c>
      <x:c r="H63" s="14" t="str">
        <x:v>Le risque vient de l’intrigue locale. Une panne n’efface pas les objets placés ni le trajet déjà reconnu.</x:v>
      </x:c>
      <x:c r="I63" s="14" t="str">
        <x:v>Enregistrer la position de chaque pièce, la phase du poste et les résultats déjà obtenus.</x:v>
      </x:c>
      <x:c r="J63" s="14" t="str">
        <x:v>choisir les premiers services oblige à acheminer de vraies ressources</x:v>
      </x:c>
      <x:c r="K63" s="14" t="str">
        <x:v>Ouverture par responsable de salle et mission locale</x:v>
      </x:c>
      <x:c r="L63" s="14" t="str">
        <x:v>Reconstitution documentée V4 — nouvelle rédaction V5</x:v>
      </x:c>
    </x:row>
    <x:row r="64" ht="72" customHeight="1">
      <x:c r="A64" s="13" t="str">
        <x:v>BASE-10-R05</x:v>
      </x:c>
      <x:c r="B64" s="13" t="str">
        <x:v>Galerie de passage</x:v>
      </x:c>
      <x:c r="C64" s="13" t="str">
        <x:v>SPACE-BASE-10</x:v>
      </x:c>
      <x:c r="D64" s="13" t="str">
        <x:v>vie et dépôt</x:v>
      </x:c>
      <x:c r="E64" s="13" t="str">
        <x:v>installer un objet de passage avec son propriétaire</x:v>
      </x:c>
      <x:c r="F64" s="13" t="str">
        <x:v>Entrée latérale, aire centrale de manipulation et sortie lisible vers la coursive. Les objets ne couvrent ni porte ni réception d’échelle.</x:v>
      </x:c>
      <x:c r="G64" s="13" t="str">
        <x:v>casier, emplacement et marque de propriétaire</x:v>
      </x:c>
      <x:c r="H64" s="13" t="str">
        <x:v>Le risque vient de l’intrigue locale. Une panne n’efface pas les objets placés ni le trajet déjà reconnu.</x:v>
      </x:c>
      <x:c r="I64" s="13" t="str">
        <x:v>Enregistrer la position de chaque pièce, la phase du poste et les résultats déjà obtenus.</x:v>
      </x:c>
      <x:c r="J64" s="13" t="str">
        <x:v>choisir les premiers services oblige à acheminer de vraies ressources</x:v>
      </x:c>
      <x:c r="K64" s="13" t="str">
        <x:v>Ouverture par responsable de salle et mission locale</x:v>
      </x:c>
      <x:c r="L64" s="13" t="str">
        <x:v>Reconstitution documentée V4 — nouvelle rédaction V5</x:v>
      </x:c>
    </x:row>
    <x:row r="65" ht="72" customHeight="1">
      <x:c r="A65" s="14" t="str">
        <x:v>BASE-10-R06</x:v>
      </x:c>
      <x:c r="B65" s="14" t="str">
        <x:v>Baie de secours</x:v>
      </x:c>
      <x:c r="C65" s="14" t="str">
        <x:v>SPACE-BASE-10</x:v>
      </x:c>
      <x:c r="D65" s="14" t="str">
        <x:v>retour</x:v>
      </x:c>
      <x:c r="E65" s="14" t="str">
        <x:v>faire un exercice d’évacuation par la baie</x:v>
      </x:c>
      <x:c r="F65" s="14" t="str">
        <x:v>Entrée latérale, aire centrale de manipulation et sortie lisible vers la coursive. Les objets ne couvrent ni porte ni réception d’échelle.</x:v>
      </x:c>
      <x:c r="G65" s="14" t="str">
        <x:v>signal, balise et fenêtre de contrôle</x:v>
      </x:c>
      <x:c r="H65" s="14" t="str">
        <x:v>Le risque vient de l’intrigue locale. Une panne n’efface pas les objets placés ni le trajet déjà reconnu.</x:v>
      </x:c>
      <x:c r="I65" s="14" t="str">
        <x:v>Enregistrer la position de chaque pièce, la phase du poste et les résultats déjà obtenus.</x:v>
      </x:c>
      <x:c r="J65" s="14" t="str">
        <x:v>choisir les premiers services oblige à acheminer de vraies ressources</x:v>
      </x:c>
      <x:c r="K65" s="14" t="str">
        <x:v>Ouverture par responsable de salle et mission locale</x:v>
      </x:c>
      <x:c r="L65" s="14" t="str">
        <x:v>Reconstitution documentée V4 — nouvelle rédaction V5</x:v>
      </x:c>
    </x:row>
  </x:sheetData>
  <x:pageMargins left="0.7" right="0.7" top="0.75" bottom="0.75" header="0.3" footer="0.3"/>
  <x:tableParts count="1">
    <x:tablePart xmlns:r="http://schemas.openxmlformats.org/officeDocument/2006/relationships" r:id="Ra27d9f2cebf44d3e"/>
  </x:tableParts>
</x:worksheet>
</file>

<file path=xl/worksheets/sheet4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45" hidden="0" customWidth="1"/>
  </x:cols>
  <x:sheetData>
    <x:row r="1">
      <x:c r="A1" s="2"/>
      <x:c r="B1" s="2"/>
      <x:c r="C1" s="2"/>
      <x:c r="D1" s="2"/>
      <x:c r="E1" s="2"/>
      <x:c r="F1" s="2"/>
    </x:row>
    <x:row r="2" ht="31" customHeight="1">
      <x:c r="A2" s="3" t="str">
        <x:v>Vaisseau personnel</x:v>
      </x:c>
      <x:c r="B2" s="3"/>
      <x:c r="C2" s="3"/>
      <x:c r="D2" s="3"/>
      <x:c r="E2" s="3"/>
      <x:c r="F2" s="3"/>
    </x:row>
    <x:row r="3">
      <x:c r="A3" s="4"/>
      <x:c r="B3" s="4"/>
      <x:c r="C3" s="4"/>
      <x:c r="D3" s="4"/>
      <x:c r="E3" s="4"/>
      <x:c r="F3" s="4"/>
    </x:row>
    <x:row r="4">
      <x:c r="A4" s="2" t="str">
        <x:v>Mondes · 16 fiches · Lecture intégrale dans « Lire Mondes » ou le lecteur HTML.</x:v>
      </x:c>
      <x:c r="B4" s="2"/>
      <x:c r="C4" s="2"/>
      <x:c r="D4" s="2"/>
      <x:c r="E4" s="2"/>
      <x:c r="F4" s="2"/>
    </x:row>
    <x:row r="5" ht="48" customHeight="1">
      <x:c r="A5" s="25" t="str">
        <x:v>Identifiant</x:v>
      </x:c>
      <x:c r="B5" s="26" t="str">
        <x:v>Titre</x:v>
      </x:c>
      <x:c r="C5" s="26" t="str">
        <x:v>Salle id</x:v>
      </x:c>
      <x:c r="D5" s="26" t="str">
        <x:v>Nombre salles réelles</x:v>
      </x:c>
      <x:c r="E5" s="26" t="str">
        <x:v>Phase</x:v>
      </x:c>
      <x:c r="F5" s="26" t="str">
        <x:v>Geste</x:v>
      </x:c>
      <x:c r="G5" s="26" t="str">
        <x:v>Objets</x:v>
      </x:c>
      <x:c r="H5" s="26" t="str">
        <x:v>Accès</x:v>
      </x:c>
      <x:c r="I5" s="26" t="str">
        <x:v>Effet</x:v>
      </x:c>
      <x:c r="J5" s="26" t="str">
        <x:v>Persistance</x:v>
      </x:c>
      <x:c r="K5" s="26" t="str">
        <x:v>Lien vaisseau clan</x:v>
      </x:c>
      <x:c r="L5" s="27" t="str">
        <x:v>Provenance</x:v>
      </x:c>
    </x:row>
    <x:row r="6" ht="57" customHeight="1">
      <x:c r="A6" s="13" t="str">
        <x:v>PSR-01-BASE</x:v>
      </x:c>
      <x:c r="B6" s="13" t="str">
        <x:v>Carte galactique — état initial</x:v>
      </x:c>
      <x:c r="C6" s="13" t="str">
        <x:v>galaxy-map</x:v>
      </x:c>
      <x:c r="D6" s="28" t="n">
        <x:v>8</x:v>
      </x:c>
      <x:c r="E6" s="13" t="str">
        <x:v>Espace du vaisseau acquis</x:v>
      </x:c>
      <x:c r="F6" s="13" t="str">
        <x:v>lire une route puis programmer un trajet</x:v>
      </x:c>
      <x:c r="G6" s="13" t="str">
        <x:v>Poste principal, rangements et chemin entre deux portes</x:v>
      </x:c>
      <x:c r="H6" s="13" t="str">
        <x:v>Blooded et vaisseau acquis, selon la séquence de mise en service</x:v>
      </x:c>
      <x:c r="I6" s="13" t="str">
        <x:v>Établit l’usage du lieu dans la boucle de chasse.</x:v>
      </x:c>
      <x:c r="J6" s="13" t="str">
        <x:v>Position des objets, disponibilité du poste et état des améliorations.</x:v>
      </x:c>
      <x:c r="K6" s="13" t="str">
        <x:v>Le lieu demeure sur le vaisseau personnel. Un transfert vers La Veille Partagée suit le trajet de l’objet.</x:v>
      </x:c>
      <x:c r="L6" s="13" t="str">
        <x:v>Reconstitution documentée V4 — nouvelle rédaction V5</x:v>
      </x:c>
    </x:row>
    <x:row r="7" ht="57" customHeight="1">
      <x:c r="A7" s="14" t="str">
        <x:v>PSR-01-UP</x:v>
      </x:c>
      <x:c r="B7" s="14" t="str">
        <x:v>Carte galactique — amélioration</x:v>
      </x:c>
      <x:c r="C7" s="14" t="str">
        <x:v>galaxy-map</x:v>
      </x:c>
      <x:c r="D7" s="29" t="n">
        <x:v>8</x:v>
      </x:c>
      <x:c r="E7" s="14" t="str">
        <x:v>Amélioration du même espace</x:v>
      </x:c>
      <x:c r="F7" s="14" t="str">
        <x:v>lire une route puis programmer un trajet</x:v>
      </x:c>
      <x:c r="G7" s="14" t="str">
        <x:v>Support spécialisé, accès à une manipulation supplémentaire et archive d’usage</x:v>
      </x:c>
      <x:c r="H7" s="14" t="str">
        <x:v>Mission d’usage réussie et pièces installées physiquement</x:v>
      </x:c>
      <x:c r="I7" s="14" t="str">
        <x:v>Ajoute une option au poste existant, sans créer une neuvième salle de départ.</x:v>
      </x:c>
      <x:c r="J7" s="14" t="str">
        <x:v>Position des objets, disponibilité du poste et état des améliorations.</x:v>
      </x:c>
      <x:c r="K7" s="14" t="str">
        <x:v>Le lieu demeure sur le vaisseau personnel. Un transfert vers La Veille Partagée suit le trajet de l’objet.</x:v>
      </x:c>
      <x:c r="L7" s="14" t="str">
        <x:v>Reconstitution documentée V4 — nouvelle rédaction V5</x:v>
      </x:c>
    </x:row>
    <x:row r="8" ht="57" customHeight="1">
      <x:c r="A8" s="13" t="str">
        <x:v>PSR-02-BASE</x:v>
      </x:c>
      <x:c r="B8" s="13" t="str">
        <x:v>Armurerie murale — état initial</x:v>
      </x:c>
      <x:c r="C8" s="13" t="str">
        <x:v>wall-armory</x:v>
      </x:c>
      <x:c r="D8" s="28" t="n">
        <x:v>8</x:v>
      </x:c>
      <x:c r="E8" s="13" t="str">
        <x:v>Espace du vaisseau acquis</x:v>
      </x:c>
      <x:c r="F8" s="13" t="str">
        <x:v>prendre un outil au support et préparer sa charge</x:v>
      </x:c>
      <x:c r="G8" s="13" t="str">
        <x:v>Poste principal, rangements et chemin entre deux portes</x:v>
      </x:c>
      <x:c r="H8" s="13" t="str">
        <x:v>Blooded et vaisseau acquis, selon la séquence de mise en service</x:v>
      </x:c>
      <x:c r="I8" s="13" t="str">
        <x:v>Établit l’usage du lieu dans la boucle de chasse.</x:v>
      </x:c>
      <x:c r="J8" s="13" t="str">
        <x:v>Position des objets, disponibilité du poste et état des améliorations.</x:v>
      </x:c>
      <x:c r="K8" s="13" t="str">
        <x:v>Le lieu demeure sur le vaisseau personnel. Un transfert vers La Veille Partagée suit le trajet de l’objet.</x:v>
      </x:c>
      <x:c r="L8" s="13" t="str">
        <x:v>Reconstitution documentée V4 — nouvelle rédaction V5</x:v>
      </x:c>
    </x:row>
    <x:row r="9" ht="57" customHeight="1">
      <x:c r="A9" s="14" t="str">
        <x:v>PSR-02-UP</x:v>
      </x:c>
      <x:c r="B9" s="14" t="str">
        <x:v>Armurerie murale — amélioration</x:v>
      </x:c>
      <x:c r="C9" s="14" t="str">
        <x:v>wall-armory</x:v>
      </x:c>
      <x:c r="D9" s="29" t="n">
        <x:v>8</x:v>
      </x:c>
      <x:c r="E9" s="14" t="str">
        <x:v>Amélioration du même espace</x:v>
      </x:c>
      <x:c r="F9" s="14" t="str">
        <x:v>prendre un outil au support et préparer sa charge</x:v>
      </x:c>
      <x:c r="G9" s="14" t="str">
        <x:v>Support spécialisé, accès à une manipulation supplémentaire et archive d’usage</x:v>
      </x:c>
      <x:c r="H9" s="14" t="str">
        <x:v>Mission d’usage réussie et pièces installées physiquement</x:v>
      </x:c>
      <x:c r="I9" s="14" t="str">
        <x:v>Ajoute une option au poste existant, sans créer une neuvième salle de départ.</x:v>
      </x:c>
      <x:c r="J9" s="14" t="str">
        <x:v>Position des objets, disponibilité du poste et état des améliorations.</x:v>
      </x:c>
      <x:c r="K9" s="14" t="str">
        <x:v>Le lieu demeure sur le vaisseau personnel. Un transfert vers La Veille Partagée suit le trajet de l’objet.</x:v>
      </x:c>
      <x:c r="L9" s="14" t="str">
        <x:v>Reconstitution documentée V4 — nouvelle rédaction V5</x:v>
      </x:c>
    </x:row>
    <x:row r="10" ht="57" customHeight="1">
      <x:c r="A10" s="13" t="str">
        <x:v>PSR-03-BASE</x:v>
      </x:c>
      <x:c r="B10" s="13" t="str">
        <x:v>Archives du clan — état initial</x:v>
      </x:c>
      <x:c r="C10" s="13" t="str">
        <x:v>clan-archives</x:v>
      </x:c>
      <x:c r="D10" s="28" t="n">
        <x:v>8</x:v>
      </x:c>
      <x:c r="E10" s="13" t="str">
        <x:v>Espace du vaisseau acquis</x:v>
      </x:c>
      <x:c r="F10" s="13" t="str">
        <x:v>consulter une lignée et une mission reçue</x:v>
      </x:c>
      <x:c r="G10" s="13" t="str">
        <x:v>Poste principal, rangements et chemin entre deux portes</x:v>
      </x:c>
      <x:c r="H10" s="13" t="str">
        <x:v>Blooded et vaisseau acquis, selon la séquence de mise en service</x:v>
      </x:c>
      <x:c r="I10" s="13" t="str">
        <x:v>Établit l’usage du lieu dans la boucle de chasse.</x:v>
      </x:c>
      <x:c r="J10" s="13" t="str">
        <x:v>Position des objets, disponibilité du poste et état des améliorations.</x:v>
      </x:c>
      <x:c r="K10" s="13" t="str">
        <x:v>Le lieu demeure sur le vaisseau personnel. Un transfert vers La Veille Partagée suit le trajet de l’objet.</x:v>
      </x:c>
      <x:c r="L10" s="13" t="str">
        <x:v>Reconstitution documentée V4 — nouvelle rédaction V5</x:v>
      </x:c>
    </x:row>
    <x:row r="11" ht="57" customHeight="1">
      <x:c r="A11" s="14" t="str">
        <x:v>PSR-03-UP</x:v>
      </x:c>
      <x:c r="B11" s="14" t="str">
        <x:v>Archives du clan — amélioration</x:v>
      </x:c>
      <x:c r="C11" s="14" t="str">
        <x:v>clan-archives</x:v>
      </x:c>
      <x:c r="D11" s="29" t="n">
        <x:v>8</x:v>
      </x:c>
      <x:c r="E11" s="14" t="str">
        <x:v>Amélioration du même espace</x:v>
      </x:c>
      <x:c r="F11" s="14" t="str">
        <x:v>consulter une lignée et une mission reçue</x:v>
      </x:c>
      <x:c r="G11" s="14" t="str">
        <x:v>Support spécialisé, accès à une manipulation supplémentaire et archive d’usage</x:v>
      </x:c>
      <x:c r="H11" s="14" t="str">
        <x:v>Mission d’usage réussie et pièces installées physiquement</x:v>
      </x:c>
      <x:c r="I11" s="14" t="str">
        <x:v>Ajoute une option au poste existant, sans créer une neuvième salle de départ.</x:v>
      </x:c>
      <x:c r="J11" s="14" t="str">
        <x:v>Position des objets, disponibilité du poste et état des améliorations.</x:v>
      </x:c>
      <x:c r="K11" s="14" t="str">
        <x:v>Le lieu demeure sur le vaisseau personnel. Un transfert vers La Veille Partagée suit le trajet de l’objet.</x:v>
      </x:c>
      <x:c r="L11" s="14" t="str">
        <x:v>Reconstitution documentée V4 — nouvelle rédaction V5</x:v>
      </x:c>
    </x:row>
    <x:row r="12" ht="57" customHeight="1">
      <x:c r="A12" s="13" t="str">
        <x:v>PSR-04-BASE</x:v>
      </x:c>
      <x:c r="B12" s="13" t="str">
        <x:v>Atelier d’apparence — état initial</x:v>
      </x:c>
      <x:c r="C12" s="13" t="str">
        <x:v>appearance-forge</x:v>
      </x:c>
      <x:c r="D12" s="28" t="n">
        <x:v>8</x:v>
      </x:c>
      <x:c r="E12" s="13" t="str">
        <x:v>Espace du vaisseau acquis</x:v>
      </x:c>
      <x:c r="F12" s="13" t="str">
        <x:v>essayer masque et armure devant un repère</x:v>
      </x:c>
      <x:c r="G12" s="13" t="str">
        <x:v>Poste principal, rangements et chemin entre deux portes</x:v>
      </x:c>
      <x:c r="H12" s="13" t="str">
        <x:v>Blooded et vaisseau acquis, selon la séquence de mise en service</x:v>
      </x:c>
      <x:c r="I12" s="13" t="str">
        <x:v>Établit l’usage du lieu dans la boucle de chasse.</x:v>
      </x:c>
      <x:c r="J12" s="13" t="str">
        <x:v>Position des objets, disponibilité du poste et état des améliorations.</x:v>
      </x:c>
      <x:c r="K12" s="13" t="str">
        <x:v>Le lieu demeure sur le vaisseau personnel. Un transfert vers La Veille Partagée suit le trajet de l’objet.</x:v>
      </x:c>
      <x:c r="L12" s="13" t="str">
        <x:v>Reconstitution documentée V4 — nouvelle rédaction V5</x:v>
      </x:c>
    </x:row>
    <x:row r="13" ht="57" customHeight="1">
      <x:c r="A13" s="14" t="str">
        <x:v>PSR-04-UP</x:v>
      </x:c>
      <x:c r="B13" s="14" t="str">
        <x:v>Atelier d’apparence — amélioration</x:v>
      </x:c>
      <x:c r="C13" s="14" t="str">
        <x:v>appearance-forge</x:v>
      </x:c>
      <x:c r="D13" s="29" t="n">
        <x:v>8</x:v>
      </x:c>
      <x:c r="E13" s="14" t="str">
        <x:v>Amélioration du même espace</x:v>
      </x:c>
      <x:c r="F13" s="14" t="str">
        <x:v>essayer masque et armure devant un repère</x:v>
      </x:c>
      <x:c r="G13" s="14" t="str">
        <x:v>Support spécialisé, accès à une manipulation supplémentaire et archive d’usage</x:v>
      </x:c>
      <x:c r="H13" s="14" t="str">
        <x:v>Mission d’usage réussie et pièces installées physiquement</x:v>
      </x:c>
      <x:c r="I13" s="14" t="str">
        <x:v>Ajoute une option au poste existant, sans créer une neuvième salle de départ.</x:v>
      </x:c>
      <x:c r="J13" s="14" t="str">
        <x:v>Position des objets, disponibilité du poste et état des améliorations.</x:v>
      </x:c>
      <x:c r="K13" s="14" t="str">
        <x:v>Le lieu demeure sur le vaisseau personnel. Un transfert vers La Veille Partagée suit le trajet de l’objet.</x:v>
      </x:c>
      <x:c r="L13" s="14" t="str">
        <x:v>Reconstitution documentée V4 — nouvelle rédaction V5</x:v>
      </x:c>
    </x:row>
    <x:row r="14" ht="57" customHeight="1">
      <x:c r="A14" s="13" t="str">
        <x:v>PSR-05-BASE</x:v>
      </x:c>
      <x:c r="B14" s="13" t="str">
        <x:v>Galerie des trophées — état initial</x:v>
      </x:c>
      <x:c r="C14" s="13" t="str">
        <x:v>trophy-hall</x:v>
      </x:c>
      <x:c r="D14" s="28" t="n">
        <x:v>8</x:v>
      </x:c>
      <x:c r="E14" s="13" t="str">
        <x:v>Espace du vaisseau acquis</x:v>
      </x:c>
      <x:c r="F14" s="13" t="str">
        <x:v>placer un original sur son support</x:v>
      </x:c>
      <x:c r="G14" s="13" t="str">
        <x:v>Poste principal, rangements et chemin entre deux portes</x:v>
      </x:c>
      <x:c r="H14" s="13" t="str">
        <x:v>Blooded et vaisseau acquis, selon la séquence de mise en service</x:v>
      </x:c>
      <x:c r="I14" s="13" t="str">
        <x:v>Établit l’usage du lieu dans la boucle de chasse.</x:v>
      </x:c>
      <x:c r="J14" s="13" t="str">
        <x:v>Position des objets, disponibilité du poste et état des améliorations.</x:v>
      </x:c>
      <x:c r="K14" s="13" t="str">
        <x:v>Le lieu demeure sur le vaisseau personnel. Un transfert vers La Veille Partagée suit le trajet de l’objet.</x:v>
      </x:c>
      <x:c r="L14" s="13" t="str">
        <x:v>Reconstitution documentée V4 — nouvelle rédaction V5</x:v>
      </x:c>
    </x:row>
    <x:row r="15" ht="57" customHeight="1">
      <x:c r="A15" s="14" t="str">
        <x:v>PSR-05-UP</x:v>
      </x:c>
      <x:c r="B15" s="14" t="str">
        <x:v>Galerie des trophées — amélioration</x:v>
      </x:c>
      <x:c r="C15" s="14" t="str">
        <x:v>trophy-hall</x:v>
      </x:c>
      <x:c r="D15" s="29" t="n">
        <x:v>8</x:v>
      </x:c>
      <x:c r="E15" s="14" t="str">
        <x:v>Amélioration du même espace</x:v>
      </x:c>
      <x:c r="F15" s="14" t="str">
        <x:v>placer un original sur son support</x:v>
      </x:c>
      <x:c r="G15" s="14" t="str">
        <x:v>Support spécialisé, accès à une manipulation supplémentaire et archive d’usage</x:v>
      </x:c>
      <x:c r="H15" s="14" t="str">
        <x:v>Mission d’usage réussie et pièces installées physiquement</x:v>
      </x:c>
      <x:c r="I15" s="14" t="str">
        <x:v>Ajoute une option au poste existant, sans créer une neuvième salle de départ.</x:v>
      </x:c>
      <x:c r="J15" s="14" t="str">
        <x:v>Position des objets, disponibilité du poste et état des améliorations.</x:v>
      </x:c>
      <x:c r="K15" s="14" t="str">
        <x:v>Le lieu demeure sur le vaisseau personnel. Un transfert vers La Veille Partagée suit le trajet de l’objet.</x:v>
      </x:c>
      <x:c r="L15" s="14" t="str">
        <x:v>Reconstitution documentée V4 — nouvelle rédaction V5</x:v>
      </x:c>
    </x:row>
    <x:row r="16" ht="57" customHeight="1">
      <x:c r="A16" s="13" t="str">
        <x:v>PSR-06-BASE</x:v>
      </x:c>
      <x:c r="B16" s="13" t="str">
        <x:v>Salle de soin — état initial</x:v>
      </x:c>
      <x:c r="C16" s="13" t="str">
        <x:v>medical-bay</x:v>
      </x:c>
      <x:c r="D16" s="28" t="n">
        <x:v>8</x:v>
      </x:c>
      <x:c r="E16" s="13" t="str">
        <x:v>Espace du vaisseau acquis</x:v>
      </x:c>
      <x:c r="F16" s="13" t="str">
        <x:v>utiliser des outils de soin stylisés</x:v>
      </x:c>
      <x:c r="G16" s="13" t="str">
        <x:v>Poste principal, rangements et chemin entre deux portes</x:v>
      </x:c>
      <x:c r="H16" s="13" t="str">
        <x:v>Blooded et vaisseau acquis, selon la séquence de mise en service</x:v>
      </x:c>
      <x:c r="I16" s="13" t="str">
        <x:v>Établit l’usage du lieu dans la boucle de chasse.</x:v>
      </x:c>
      <x:c r="J16" s="13" t="str">
        <x:v>Position des objets, disponibilité du poste et état des améliorations.</x:v>
      </x:c>
      <x:c r="K16" s="13" t="str">
        <x:v>Le lieu demeure sur le vaisseau personnel. Un transfert vers La Veille Partagée suit le trajet de l’objet.</x:v>
      </x:c>
      <x:c r="L16" s="13" t="str">
        <x:v>Reconstitution documentée V4 — nouvelle rédaction V5</x:v>
      </x:c>
    </x:row>
    <x:row r="17" ht="57" customHeight="1">
      <x:c r="A17" s="14" t="str">
        <x:v>PSR-06-UP</x:v>
      </x:c>
      <x:c r="B17" s="14" t="str">
        <x:v>Salle de soin — amélioration</x:v>
      </x:c>
      <x:c r="C17" s="14" t="str">
        <x:v>medical-bay</x:v>
      </x:c>
      <x:c r="D17" s="29" t="n">
        <x:v>8</x:v>
      </x:c>
      <x:c r="E17" s="14" t="str">
        <x:v>Amélioration du même espace</x:v>
      </x:c>
      <x:c r="F17" s="14" t="str">
        <x:v>utiliser des outils de soin stylisés</x:v>
      </x:c>
      <x:c r="G17" s="14" t="str">
        <x:v>Support spécialisé, accès à une manipulation supplémentaire et archive d’usage</x:v>
      </x:c>
      <x:c r="H17" s="14" t="str">
        <x:v>Mission d’usage réussie et pièces installées physiquement</x:v>
      </x:c>
      <x:c r="I17" s="14" t="str">
        <x:v>Ajoute une option au poste existant, sans créer une neuvième salle de départ.</x:v>
      </x:c>
      <x:c r="J17" s="14" t="str">
        <x:v>Position des objets, disponibilité du poste et état des améliorations.</x:v>
      </x:c>
      <x:c r="K17" s="14" t="str">
        <x:v>Le lieu demeure sur le vaisseau personnel. Un transfert vers La Veille Partagée suit le trajet de l’objet.</x:v>
      </x:c>
      <x:c r="L17" s="14" t="str">
        <x:v>Reconstitution documentée V4 — nouvelle rédaction V5</x:v>
      </x:c>
    </x:row>
    <x:row r="18" ht="57" customHeight="1">
      <x:c r="A18" s="13" t="str">
        <x:v>PSR-07-BASE</x:v>
      </x:c>
      <x:c r="B18" s="13" t="str">
        <x:v>Arène d’entraînement — état initial</x:v>
      </x:c>
      <x:c r="C18" s="13" t="str">
        <x:v>training-arena</x:v>
      </x:c>
      <x:c r="D18" s="28" t="n">
        <x:v>8</x:v>
      </x:c>
      <x:c r="E18" s="13" t="str">
        <x:v>Espace du vaisseau acquis</x:v>
      </x:c>
      <x:c r="F18" s="13" t="str">
        <x:v>tester déplacement, parade et portée</x:v>
      </x:c>
      <x:c r="G18" s="13" t="str">
        <x:v>Poste principal, rangements et chemin entre deux portes</x:v>
      </x:c>
      <x:c r="H18" s="13" t="str">
        <x:v>Blooded et vaisseau acquis, selon la séquence de mise en service</x:v>
      </x:c>
      <x:c r="I18" s="13" t="str">
        <x:v>Établit l’usage du lieu dans la boucle de chasse.</x:v>
      </x:c>
      <x:c r="J18" s="13" t="str">
        <x:v>Position des objets, disponibilité du poste et état des améliorations.</x:v>
      </x:c>
      <x:c r="K18" s="13" t="str">
        <x:v>Le lieu demeure sur le vaisseau personnel. Un transfert vers La Veille Partagée suit le trajet de l’objet.</x:v>
      </x:c>
      <x:c r="L18" s="13" t="str">
        <x:v>Reconstitution documentée V4 — nouvelle rédaction V5</x:v>
      </x:c>
    </x:row>
    <x:row r="19" ht="57" customHeight="1">
      <x:c r="A19" s="14" t="str">
        <x:v>PSR-07-UP</x:v>
      </x:c>
      <x:c r="B19" s="14" t="str">
        <x:v>Arène d’entraînement — amélioration</x:v>
      </x:c>
      <x:c r="C19" s="14" t="str">
        <x:v>training-arena</x:v>
      </x:c>
      <x:c r="D19" s="29" t="n">
        <x:v>8</x:v>
      </x:c>
      <x:c r="E19" s="14" t="str">
        <x:v>Amélioration du même espace</x:v>
      </x:c>
      <x:c r="F19" s="14" t="str">
        <x:v>tester déplacement, parade et portée</x:v>
      </x:c>
      <x:c r="G19" s="14" t="str">
        <x:v>Support spécialisé, accès à une manipulation supplémentaire et archive d’usage</x:v>
      </x:c>
      <x:c r="H19" s="14" t="str">
        <x:v>Mission d’usage réussie et pièces installées physiquement</x:v>
      </x:c>
      <x:c r="I19" s="14" t="str">
        <x:v>Ajoute une option au poste existant, sans créer une neuvième salle de départ.</x:v>
      </x:c>
      <x:c r="J19" s="14" t="str">
        <x:v>Position des objets, disponibilité du poste et état des améliorations.</x:v>
      </x:c>
      <x:c r="K19" s="14" t="str">
        <x:v>Le lieu demeure sur le vaisseau personnel. Un transfert vers La Veille Partagée suit le trajet de l’objet.</x:v>
      </x:c>
      <x:c r="L19" s="14" t="str">
        <x:v>Reconstitution documentée V4 — nouvelle rédaction V5</x:v>
      </x:c>
    </x:row>
    <x:row r="20" ht="57" customHeight="1">
      <x:c r="A20" s="13" t="str">
        <x:v>PSR-08-BASE</x:v>
      </x:c>
      <x:c r="B20" s="13" t="str">
        <x:v>Sas de lancement — état initial</x:v>
      </x:c>
      <x:c r="C20" s="13" t="str">
        <x:v>launch-airlock</x:v>
      </x:c>
      <x:c r="D20" s="28" t="n">
        <x:v>8</x:v>
      </x:c>
      <x:c r="E20" s="13" t="str">
        <x:v>Espace du vaisseau acquis</x:v>
      </x:c>
      <x:c r="F20" s="13" t="str">
        <x:v>vérifier l’équipement puis descendre sur le terrain</x:v>
      </x:c>
      <x:c r="G20" s="13" t="str">
        <x:v>Poste principal, rangements et chemin entre deux portes</x:v>
      </x:c>
      <x:c r="H20" s="13" t="str">
        <x:v>Blooded et vaisseau acquis, selon la séquence de mise en service</x:v>
      </x:c>
      <x:c r="I20" s="13" t="str">
        <x:v>Établit l’usage du lieu dans la boucle de chasse.</x:v>
      </x:c>
      <x:c r="J20" s="13" t="str">
        <x:v>Position des objets, disponibilité du poste et état des améliorations.</x:v>
      </x:c>
      <x:c r="K20" s="13" t="str">
        <x:v>Le lieu demeure sur le vaisseau personnel. Un transfert vers La Veille Partagée suit le trajet de l’objet.</x:v>
      </x:c>
      <x:c r="L20" s="13" t="str">
        <x:v>Reconstitution documentée V4 — nouvelle rédaction V5</x:v>
      </x:c>
    </x:row>
    <x:row r="21" ht="57" customHeight="1">
      <x:c r="A21" s="14" t="str">
        <x:v>PSR-08-UP</x:v>
      </x:c>
      <x:c r="B21" s="14" t="str">
        <x:v>Sas de lancement — amélioration</x:v>
      </x:c>
      <x:c r="C21" s="14" t="str">
        <x:v>launch-airlock</x:v>
      </x:c>
      <x:c r="D21" s="29" t="n">
        <x:v>8</x:v>
      </x:c>
      <x:c r="E21" s="14" t="str">
        <x:v>Amélioration du même espace</x:v>
      </x:c>
      <x:c r="F21" s="14" t="str">
        <x:v>vérifier l’équipement puis descendre sur le terrain</x:v>
      </x:c>
      <x:c r="G21" s="14" t="str">
        <x:v>Support spécialisé, accès à une manipulation supplémentaire et archive d’usage</x:v>
      </x:c>
      <x:c r="H21" s="14" t="str">
        <x:v>Mission d’usage réussie et pièces installées physiquement</x:v>
      </x:c>
      <x:c r="I21" s="14" t="str">
        <x:v>Ajoute une option au poste existant, sans créer une neuvième salle de départ.</x:v>
      </x:c>
      <x:c r="J21" s="14" t="str">
        <x:v>Position des objets, disponibilité du poste et état des améliorations.</x:v>
      </x:c>
      <x:c r="K21" s="14" t="str">
        <x:v>Le lieu demeure sur le vaisseau personnel. Un transfert vers La Veille Partagée suit le trajet de l’objet.</x:v>
      </x:c>
      <x:c r="L21" s="14" t="str">
        <x:v>Reconstitution documentée V4 — nouvelle rédaction V5</x:v>
      </x:c>
    </x:row>
  </x:sheetData>
  <x:pageMargins left="0.7" right="0.7" top="0.75" bottom="0.75" header="0.3" footer="0.3"/>
  <x:tableParts count="1">
    <x:tablePart xmlns:r="http://schemas.openxmlformats.org/officeDocument/2006/relationships" r:id="R67102d4a40f84a04"/>
  </x:tableParts>
</x:worksheet>
</file>

<file path=xl/worksheets/sheet4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18" hidden="0" customWidth="1"/>
    <x:col min="5" max="5" width="18" hidden="0" customWidth="1"/>
    <x:col min="6" max="6" width="36" hidden="0" customWidth="1"/>
    <x:col min="7" max="7" width="50" hidden="0" customWidth="1"/>
    <x:col min="8" max="8" width="50" hidden="0" customWidth="1"/>
    <x:col min="9" max="9" width="50" hidden="0" customWidth="1"/>
    <x:col min="10" max="10" width="50" hidden="0" customWidth="1"/>
    <x:col min="11" max="11" width="45" hidden="0" customWidth="1"/>
    <x:col min="12" max="12" width="50" hidden="0" customWidth="1"/>
    <x:col min="13" max="13" width="45" hidden="0" customWidth="1"/>
  </x:cols>
  <x:sheetData>
    <x:row r="1">
      <x:c r="A1" s="2"/>
      <x:c r="B1" s="2"/>
      <x:c r="C1" s="2"/>
      <x:c r="D1" s="2"/>
      <x:c r="E1" s="2"/>
      <x:c r="F1" s="2"/>
    </x:row>
    <x:row r="2" ht="31" customHeight="1">
      <x:c r="A2" s="3" t="str">
        <x:v>Catalogue des vaisseaux</x:v>
      </x:c>
      <x:c r="B2" s="3"/>
      <x:c r="C2" s="3"/>
      <x:c r="D2" s="3"/>
      <x:c r="E2" s="3"/>
      <x:c r="F2" s="3"/>
    </x:row>
    <x:row r="3">
      <x:c r="A3" s="4"/>
      <x:c r="B3" s="4"/>
      <x:c r="C3" s="4"/>
      <x:c r="D3" s="4"/>
      <x:c r="E3" s="4"/>
      <x:c r="F3" s="4"/>
    </x:row>
    <x:row r="4">
      <x:c r="A4" s="2" t="str">
        <x:v>Mondes · 54 fiches · Lecture intégrale dans « Lire Mondes » ou le lecteur HTML.</x:v>
      </x:c>
      <x:c r="B4" s="2"/>
      <x:c r="C4" s="2"/>
      <x:c r="D4" s="2"/>
      <x:c r="E4" s="2"/>
      <x:c r="F4" s="2"/>
    </x:row>
    <x:row r="5" ht="48" customHeight="1">
      <x:c r="A5" s="25" t="str">
        <x:v>Identifiant</x:v>
      </x:c>
      <x:c r="B5" s="26" t="str">
        <x:v>Titre</x:v>
      </x:c>
      <x:c r="C5" s="26" t="str">
        <x:v>Catégorie</x:v>
      </x:c>
      <x:c r="D5" s="26" t="str">
        <x:v>Équipage min</x:v>
      </x:c>
      <x:c r="E5" s="26" t="str">
        <x:v>Capacité max</x:v>
      </x:c>
      <x:c r="F5" s="26" t="str">
        <x:v>Rôle</x:v>
      </x:c>
      <x:c r="G5" s="26" t="str">
        <x:v>Avantage</x:v>
      </x:c>
      <x:c r="H5" s="26" t="str">
        <x:v>Contrepartie</x:v>
      </x:c>
      <x:c r="I5" s="26" t="str">
        <x:v>Variante</x:v>
      </x:c>
      <x:c r="J5" s="26" t="str">
        <x:v>Accès</x:v>
      </x:c>
      <x:c r="K5" s="26" t="str">
        <x:v>Lore</x:v>
      </x:c>
      <x:c r="L5" s="26" t="str">
        <x:v>Livraison</x:v>
      </x:c>
      <x:c r="M5" s="27" t="str">
        <x:v>Provenance</x:v>
      </x:c>
    </x:row>
    <x:row r="6" ht="57" customHeight="1">
      <x:c r="A6" s="13" t="str">
        <x:v>SHIP-01</x:v>
      </x:c>
      <x:c r="B6" s="13" t="str">
        <x:v>Pointe de Cendre</x:v>
      </x:c>
      <x:c r="C6" s="13" t="str">
        <x:v>Éclaireur</x:v>
      </x:c>
      <x:c r="D6" s="28" t="n">
        <x:v>1</x:v>
      </x:c>
      <x:c r="E6" s="28" t="n">
        <x:v>2</x:v>
      </x:c>
      <x:c r="F6" s="13" t="str">
        <x:v>reconnaître une route courte</x:v>
      </x:c>
      <x:c r="G6" s="13" t="str">
        <x:v>signature visuelle réduite</x:v>
      </x:c>
      <x:c r="H6" s="13" t="str">
        <x:v>peu de charge et faible autonomie</x:v>
      </x:c>
      <x:c r="I6" s="13" t="str">
        <x:v>amarrage latéral privilégié</x:v>
      </x:c>
      <x:c r="J6" s="13" t="str">
        <x:v>Blooded, obtention effective et trajet joué</x:v>
      </x:c>
      <x:c r="K6" s="13" t="str">
        <x:v>Catalogue original de fonctions et silhouettes. Les 54 noms ne prétendent pas recenser les vaisseaux canoniques.</x:v>
      </x:c>
      <x:c r="L6" s="13" t="str">
        <x:v>Spécification. Références et sprites de vaisseaux des autres dossiers restent des fichiers distincts.</x:v>
      </x:c>
      <x:c r="M6" s="13" t="str">
        <x:v>Reconstitution documentée V4 — nouvelle rédaction V5</x:v>
      </x:c>
    </x:row>
    <x:row r="7" ht="57" customHeight="1">
      <x:c r="A7" s="14" t="str">
        <x:v>SHIP-02</x:v>
      </x:c>
      <x:c r="B7" s="14" t="str">
        <x:v>Œil de la Crête</x:v>
      </x:c>
      <x:c r="C7" s="14" t="str">
        <x:v>Éclaireur</x:v>
      </x:c>
      <x:c r="D7" s="29" t="n">
        <x:v>1</x:v>
      </x:c>
      <x:c r="E7" s="29" t="n">
        <x:v>2</x:v>
      </x:c>
      <x:c r="F7" s="14" t="str">
        <x:v>reconnaître une route courte</x:v>
      </x:c>
      <x:c r="G7" s="14" t="str">
        <x:v>signature visuelle réduite</x:v>
      </x:c>
      <x:c r="H7" s="14" t="str">
        <x:v>peu de charge et faible autonomie</x:v>
      </x:c>
      <x:c r="I7" s="14" t="str">
        <x:v>soute centrale à berceaux</x:v>
      </x:c>
      <x:c r="J7" s="14" t="str">
        <x:v>Blooded, obtention effective et trajet joué</x:v>
      </x:c>
      <x:c r="K7" s="14" t="str">
        <x:v>Catalogue original de fonctions et silhouettes. Les 54 noms ne prétendent pas recenser les vaisseaux canoniques.</x:v>
      </x:c>
      <x:c r="L7" s="14" t="str">
        <x:v>Spécification. Références et sprites de vaisseaux des autres dossiers restent des fichiers distincts.</x:v>
      </x:c>
      <x:c r="M7" s="14" t="str">
        <x:v>Reconstitution documentée V4 — nouvelle rédaction V5</x:v>
      </x:c>
    </x:row>
    <x:row r="8" ht="57" customHeight="1">
      <x:c r="A8" s="13" t="str">
        <x:v>SHIP-03</x:v>
      </x:c>
      <x:c r="B8" s="13" t="str">
        <x:v>Aile des Dunes</x:v>
      </x:c>
      <x:c r="C8" s="13" t="str">
        <x:v>Éclaireur</x:v>
      </x:c>
      <x:c r="D8" s="28" t="n">
        <x:v>1</x:v>
      </x:c>
      <x:c r="E8" s="28" t="n">
        <x:v>2</x:v>
      </x:c>
      <x:c r="F8" s="13" t="str">
        <x:v>reconnaître une route courte</x:v>
      </x:c>
      <x:c r="G8" s="13" t="str">
        <x:v>signature visuelle réduite</x:v>
      </x:c>
      <x:c r="H8" s="13" t="str">
        <x:v>peu de charge et faible autonomie</x:v>
      </x:c>
      <x:c r="I8" s="13" t="str">
        <x:v>accès dorsal pour les travaux de coque</x:v>
      </x:c>
      <x:c r="J8" s="13" t="str">
        <x:v>Blooded, obtention effective et trajet joué</x:v>
      </x:c>
      <x:c r="K8" s="13" t="str">
        <x:v>Catalogue original de fonctions et silhouettes. Les 54 noms ne prétendent pas recenser les vaisseaux canoniques.</x:v>
      </x:c>
      <x:c r="L8" s="13" t="str">
        <x:v>Spécification. Références et sprites de vaisseaux des autres dossiers restent des fichiers distincts.</x:v>
      </x:c>
      <x:c r="M8" s="13" t="str">
        <x:v>Reconstitution documentée V4 — nouvelle rédaction V5</x:v>
      </x:c>
    </x:row>
    <x:row r="9" ht="57" customHeight="1">
      <x:c r="A9" s="14" t="str">
        <x:v>SHIP-04</x:v>
      </x:c>
      <x:c r="B9" s="14" t="str">
        <x:v>Veille du Marais</x:v>
      </x:c>
      <x:c r="C9" s="14" t="str">
        <x:v>Éclaireur</x:v>
      </x:c>
      <x:c r="D9" s="29" t="n">
        <x:v>1</x:v>
      </x:c>
      <x:c r="E9" s="29" t="n">
        <x:v>2</x:v>
      </x:c>
      <x:c r="F9" s="14" t="str">
        <x:v>reconnaître une route courte</x:v>
      </x:c>
      <x:c r="G9" s="14" t="str">
        <x:v>signature visuelle réduite</x:v>
      </x:c>
      <x:c r="H9" s="14" t="str">
        <x:v>peu de charge et faible autonomie</x:v>
      </x:c>
      <x:c r="I9" s="14" t="str">
        <x:v>amarrage latéral privilégié</x:v>
      </x:c>
      <x:c r="J9" s="14" t="str">
        <x:v>Blooded, obtention effective et trajet joué</x:v>
      </x:c>
      <x:c r="K9" s="14" t="str">
        <x:v>Catalogue original de fonctions et silhouettes. Les 54 noms ne prétendent pas recenser les vaisseaux canoniques.</x:v>
      </x:c>
      <x:c r="L9" s="14" t="str">
        <x:v>Spécification. Références et sprites de vaisseaux des autres dossiers restent des fichiers distincts.</x:v>
      </x:c>
      <x:c r="M9" s="14" t="str">
        <x:v>Reconstitution documentée V4 — nouvelle rédaction V5</x:v>
      </x:c>
    </x:row>
    <x:row r="10" ht="57" customHeight="1">
      <x:c r="A10" s="13" t="str">
        <x:v>SHIP-05</x:v>
      </x:c>
      <x:c r="B10" s="13" t="str">
        <x:v>Griffe d’Écume</x:v>
      </x:c>
      <x:c r="C10" s="13" t="str">
        <x:v>Éclaireur</x:v>
      </x:c>
      <x:c r="D10" s="28" t="n">
        <x:v>1</x:v>
      </x:c>
      <x:c r="E10" s="28" t="n">
        <x:v>2</x:v>
      </x:c>
      <x:c r="F10" s="13" t="str">
        <x:v>reconnaître une route courte</x:v>
      </x:c>
      <x:c r="G10" s="13" t="str">
        <x:v>signature visuelle réduite</x:v>
      </x:c>
      <x:c r="H10" s="13" t="str">
        <x:v>peu de charge et faible autonomie</x:v>
      </x:c>
      <x:c r="I10" s="13" t="str">
        <x:v>soute centrale à berceaux</x:v>
      </x:c>
      <x:c r="J10" s="13" t="str">
        <x:v>Blooded, obtention effective et trajet joué</x:v>
      </x:c>
      <x:c r="K10" s="13" t="str">
        <x:v>Catalogue original de fonctions et silhouettes. Les 54 noms ne prétendent pas recenser les vaisseaux canoniques.</x:v>
      </x:c>
      <x:c r="L10" s="13" t="str">
        <x:v>Spécification. Références et sprites de vaisseaux des autres dossiers restent des fichiers distincts.</x:v>
      </x:c>
      <x:c r="M10" s="13" t="str">
        <x:v>Reconstitution documentée V4 — nouvelle rédaction V5</x:v>
      </x:c>
    </x:row>
    <x:row r="11" ht="57" customHeight="1">
      <x:c r="A11" s="14" t="str">
        <x:v>SHIP-06</x:v>
      </x:c>
      <x:c r="B11" s="14" t="str">
        <x:v>Trait de Basalte</x:v>
      </x:c>
      <x:c r="C11" s="14" t="str">
        <x:v>Éclaireur</x:v>
      </x:c>
      <x:c r="D11" s="29" t="n">
        <x:v>1</x:v>
      </x:c>
      <x:c r="E11" s="29" t="n">
        <x:v>2</x:v>
      </x:c>
      <x:c r="F11" s="14" t="str">
        <x:v>reconnaître une route courte</x:v>
      </x:c>
      <x:c r="G11" s="14" t="str">
        <x:v>signature visuelle réduite</x:v>
      </x:c>
      <x:c r="H11" s="14" t="str">
        <x:v>peu de charge et faible autonomie</x:v>
      </x:c>
      <x:c r="I11" s="14" t="str">
        <x:v>accès dorsal pour les travaux de coque</x:v>
      </x:c>
      <x:c r="J11" s="14" t="str">
        <x:v>Blooded, obtention effective et trajet joué</x:v>
      </x:c>
      <x:c r="K11" s="14" t="str">
        <x:v>Catalogue original de fonctions et silhouettes. Les 54 noms ne prétendent pas recenser les vaisseaux canoniques.</x:v>
      </x:c>
      <x:c r="L11" s="14" t="str">
        <x:v>Spécification. Références et sprites de vaisseaux des autres dossiers restent des fichiers distincts.</x:v>
      </x:c>
      <x:c r="M11" s="14" t="str">
        <x:v>Reconstitution documentée V4 — nouvelle rédaction V5</x:v>
      </x:c>
    </x:row>
    <x:row r="12" ht="57" customHeight="1">
      <x:c r="A12" s="13" t="str">
        <x:v>SHIP-07</x:v>
      </x:c>
      <x:c r="B12" s="13" t="str">
        <x:v>Souffle du Givre</x:v>
      </x:c>
      <x:c r="C12" s="13" t="str">
        <x:v>Éclaireur</x:v>
      </x:c>
      <x:c r="D12" s="28" t="n">
        <x:v>1</x:v>
      </x:c>
      <x:c r="E12" s="28" t="n">
        <x:v>2</x:v>
      </x:c>
      <x:c r="F12" s="13" t="str">
        <x:v>reconnaître une route courte</x:v>
      </x:c>
      <x:c r="G12" s="13" t="str">
        <x:v>signature visuelle réduite</x:v>
      </x:c>
      <x:c r="H12" s="13" t="str">
        <x:v>peu de charge et faible autonomie</x:v>
      </x:c>
      <x:c r="I12" s="13" t="str">
        <x:v>amarrage latéral privilégié</x:v>
      </x:c>
      <x:c r="J12" s="13" t="str">
        <x:v>Blooded, obtention effective et trajet joué</x:v>
      </x:c>
      <x:c r="K12" s="13" t="str">
        <x:v>Catalogue original de fonctions et silhouettes. Les 54 noms ne prétendent pas recenser les vaisseaux canoniques.</x:v>
      </x:c>
      <x:c r="L12" s="13" t="str">
        <x:v>Spécification. Références et sprites de vaisseaux des autres dossiers restent des fichiers distincts.</x:v>
      </x:c>
      <x:c r="M12" s="13" t="str">
        <x:v>Reconstitution documentée V4 — nouvelle rédaction V5</x:v>
      </x:c>
    </x:row>
    <x:row r="13" ht="57" customHeight="1">
      <x:c r="A13" s="14" t="str">
        <x:v>SHIP-08</x:v>
      </x:c>
      <x:c r="B13" s="14" t="str">
        <x:v>Balise des Pierres</x:v>
      </x:c>
      <x:c r="C13" s="14" t="str">
        <x:v>Éclaireur</x:v>
      </x:c>
      <x:c r="D13" s="29" t="n">
        <x:v>1</x:v>
      </x:c>
      <x:c r="E13" s="29" t="n">
        <x:v>2</x:v>
      </x:c>
      <x:c r="F13" s="14" t="str">
        <x:v>reconnaître une route courte</x:v>
      </x:c>
      <x:c r="G13" s="14" t="str">
        <x:v>signature visuelle réduite</x:v>
      </x:c>
      <x:c r="H13" s="14" t="str">
        <x:v>peu de charge et faible autonomie</x:v>
      </x:c>
      <x:c r="I13" s="14" t="str">
        <x:v>soute centrale à berceaux</x:v>
      </x:c>
      <x:c r="J13" s="14" t="str">
        <x:v>Blooded, obtention effective et trajet joué</x:v>
      </x:c>
      <x:c r="K13" s="14" t="str">
        <x:v>Catalogue original de fonctions et silhouettes. Les 54 noms ne prétendent pas recenser les vaisseaux canoniques.</x:v>
      </x:c>
      <x:c r="L13" s="14" t="str">
        <x:v>Spécification. Références et sprites de vaisseaux des autres dossiers restent des fichiers distincts.</x:v>
      </x:c>
      <x:c r="M13" s="14" t="str">
        <x:v>Reconstitution documentée V4 — nouvelle rédaction V5</x:v>
      </x:c>
    </x:row>
    <x:row r="14" ht="57" customHeight="1">
      <x:c r="A14" s="13" t="str">
        <x:v>SHIP-09</x:v>
      </x:c>
      <x:c r="B14" s="13" t="str">
        <x:v>Route du Novice</x:v>
      </x:c>
      <x:c r="C14" s="13" t="str">
        <x:v>Chasseur personnel</x:v>
      </x:c>
      <x:c r="D14" s="28" t="n">
        <x:v>1</x:v>
      </x:c>
      <x:c r="E14" s="28" t="n">
        <x:v>4</x:v>
      </x:c>
      <x:c r="F14" s="13" t="str">
        <x:v>porter la préparation d’une chasse</x:v>
      </x:c>
      <x:c r="G14" s="13" t="str">
        <x:v>accès direct aux huit salles utiles</x:v>
      </x:c>
      <x:c r="H14" s="13" t="str">
        <x:v>capacité collective limitée</x:v>
      </x:c>
      <x:c r="I14" s="13" t="str">
        <x:v>amarrage latéral privilégié</x:v>
      </x:c>
      <x:c r="J14" s="13" t="str">
        <x:v>Blooded, obtention effective et trajet joué</x:v>
      </x:c>
      <x:c r="K14" s="13" t="str">
        <x:v>Catalogue original de fonctions et silhouettes. Les 54 noms ne prétendent pas recenser les vaisseaux canoniques.</x:v>
      </x:c>
      <x:c r="L14" s="13" t="str">
        <x:v>Spécification. Références et sprites de vaisseaux des autres dossiers restent des fichiers distincts.</x:v>
      </x:c>
      <x:c r="M14" s="13" t="str">
        <x:v>Reconstitution documentée V4 — nouvelle rédaction V5</x:v>
      </x:c>
    </x:row>
    <x:row r="15" ht="57" customHeight="1">
      <x:c r="A15" s="14" t="str">
        <x:v>SHIP-10</x:v>
      </x:c>
      <x:c r="B15" s="14" t="str">
        <x:v>Masque de Retour</x:v>
      </x:c>
      <x:c r="C15" s="14" t="str">
        <x:v>Chasseur personnel</x:v>
      </x:c>
      <x:c r="D15" s="29" t="n">
        <x:v>1</x:v>
      </x:c>
      <x:c r="E15" s="29" t="n">
        <x:v>4</x:v>
      </x:c>
      <x:c r="F15" s="14" t="str">
        <x:v>porter la préparation d’une chasse</x:v>
      </x:c>
      <x:c r="G15" s="14" t="str">
        <x:v>accès direct aux huit salles utiles</x:v>
      </x:c>
      <x:c r="H15" s="14" t="str">
        <x:v>capacité collective limitée</x:v>
      </x:c>
      <x:c r="I15" s="14" t="str">
        <x:v>soute centrale à berceaux</x:v>
      </x:c>
      <x:c r="J15" s="14" t="str">
        <x:v>Blooded, obtention effective et trajet joué</x:v>
      </x:c>
      <x:c r="K15" s="14" t="str">
        <x:v>Catalogue original de fonctions et silhouettes. Les 54 noms ne prétendent pas recenser les vaisseaux canoniques.</x:v>
      </x:c>
      <x:c r="L15" s="14" t="str">
        <x:v>Spécification. Références et sprites de vaisseaux des autres dossiers restent des fichiers distincts.</x:v>
      </x:c>
      <x:c r="M15" s="14" t="str">
        <x:v>Reconstitution documentée V4 — nouvelle rédaction V5</x:v>
      </x:c>
    </x:row>
    <x:row r="16" ht="57" customHeight="1">
      <x:c r="A16" s="13" t="str">
        <x:v>SHIP-11</x:v>
      </x:c>
      <x:c r="B16" s="13" t="str">
        <x:v>Piste d’Obsidienne</x:v>
      </x:c>
      <x:c r="C16" s="13" t="str">
        <x:v>Chasseur personnel</x:v>
      </x:c>
      <x:c r="D16" s="28" t="n">
        <x:v>1</x:v>
      </x:c>
      <x:c r="E16" s="28" t="n">
        <x:v>4</x:v>
      </x:c>
      <x:c r="F16" s="13" t="str">
        <x:v>porter la préparation d’une chasse</x:v>
      </x:c>
      <x:c r="G16" s="13" t="str">
        <x:v>accès direct aux huit salles utiles</x:v>
      </x:c>
      <x:c r="H16" s="13" t="str">
        <x:v>capacité collective limitée</x:v>
      </x:c>
      <x:c r="I16" s="13" t="str">
        <x:v>accès dorsal pour les travaux de coque</x:v>
      </x:c>
      <x:c r="J16" s="13" t="str">
        <x:v>Blooded, obtention effective et trajet joué</x:v>
      </x:c>
      <x:c r="K16" s="13" t="str">
        <x:v>Catalogue original de fonctions et silhouettes. Les 54 noms ne prétendent pas recenser les vaisseaux canoniques.</x:v>
      </x:c>
      <x:c r="L16" s="13" t="str">
        <x:v>Spécification. Références et sprites de vaisseaux des autres dossiers restent des fichiers distincts.</x:v>
      </x:c>
      <x:c r="M16" s="13" t="str">
        <x:v>Reconstitution documentée V4 — nouvelle rédaction V5</x:v>
      </x:c>
    </x:row>
    <x:row r="17" ht="57" customHeight="1">
      <x:c r="A17" s="14" t="str">
        <x:v>SHIP-12</x:v>
      </x:c>
      <x:c r="B17" s="14" t="str">
        <x:v>Branche Silencieuse</x:v>
      </x:c>
      <x:c r="C17" s="14" t="str">
        <x:v>Chasseur personnel</x:v>
      </x:c>
      <x:c r="D17" s="29" t="n">
        <x:v>1</x:v>
      </x:c>
      <x:c r="E17" s="29" t="n">
        <x:v>4</x:v>
      </x:c>
      <x:c r="F17" s="14" t="str">
        <x:v>porter la préparation d’une chasse</x:v>
      </x:c>
      <x:c r="G17" s="14" t="str">
        <x:v>accès direct aux huit salles utiles</x:v>
      </x:c>
      <x:c r="H17" s="14" t="str">
        <x:v>capacité collective limitée</x:v>
      </x:c>
      <x:c r="I17" s="14" t="str">
        <x:v>amarrage latéral privilégié</x:v>
      </x:c>
      <x:c r="J17" s="14" t="str">
        <x:v>Blooded, obtention effective et trajet joué</x:v>
      </x:c>
      <x:c r="K17" s="14" t="str">
        <x:v>Catalogue original de fonctions et silhouettes. Les 54 noms ne prétendent pas recenser les vaisseaux canoniques.</x:v>
      </x:c>
      <x:c r="L17" s="14" t="str">
        <x:v>Spécification. Références et sprites de vaisseaux des autres dossiers restent des fichiers distincts.</x:v>
      </x:c>
      <x:c r="M17" s="14" t="str">
        <x:v>Reconstitution documentée V4 — nouvelle rédaction V5</x:v>
      </x:c>
    </x:row>
    <x:row r="18" ht="57" customHeight="1">
      <x:c r="A18" s="13" t="str">
        <x:v>SHIP-13</x:v>
      </x:c>
      <x:c r="B18" s="13" t="str">
        <x:v>Crochet des Îles</x:v>
      </x:c>
      <x:c r="C18" s="13" t="str">
        <x:v>Chasseur personnel</x:v>
      </x:c>
      <x:c r="D18" s="28" t="n">
        <x:v>1</x:v>
      </x:c>
      <x:c r="E18" s="28" t="n">
        <x:v>4</x:v>
      </x:c>
      <x:c r="F18" s="13" t="str">
        <x:v>porter la préparation d’une chasse</x:v>
      </x:c>
      <x:c r="G18" s="13" t="str">
        <x:v>accès direct aux huit salles utiles</x:v>
      </x:c>
      <x:c r="H18" s="13" t="str">
        <x:v>capacité collective limitée</x:v>
      </x:c>
      <x:c r="I18" s="13" t="str">
        <x:v>soute centrale à berceaux</x:v>
      </x:c>
      <x:c r="J18" s="13" t="str">
        <x:v>Blooded, obtention effective et trajet joué</x:v>
      </x:c>
      <x:c r="K18" s="13" t="str">
        <x:v>Catalogue original de fonctions et silhouettes. Les 54 noms ne prétendent pas recenser les vaisseaux canoniques.</x:v>
      </x:c>
      <x:c r="L18" s="13" t="str">
        <x:v>Spécification. Références et sprites de vaisseaux des autres dossiers restent des fichiers distincts.</x:v>
      </x:c>
      <x:c r="M18" s="13" t="str">
        <x:v>Reconstitution documentée V4 — nouvelle rédaction V5</x:v>
      </x:c>
    </x:row>
    <x:row r="19" ht="57" customHeight="1">
      <x:c r="A19" s="14" t="str">
        <x:v>SHIP-14</x:v>
      </x:c>
      <x:c r="B19" s="14" t="str">
        <x:v>Sillage Froid</x:v>
      </x:c>
      <x:c r="C19" s="14" t="str">
        <x:v>Chasseur personnel</x:v>
      </x:c>
      <x:c r="D19" s="29" t="n">
        <x:v>1</x:v>
      </x:c>
      <x:c r="E19" s="29" t="n">
        <x:v>4</x:v>
      </x:c>
      <x:c r="F19" s="14" t="str">
        <x:v>porter la préparation d’une chasse</x:v>
      </x:c>
      <x:c r="G19" s="14" t="str">
        <x:v>accès direct aux huit salles utiles</x:v>
      </x:c>
      <x:c r="H19" s="14" t="str">
        <x:v>capacité collective limitée</x:v>
      </x:c>
      <x:c r="I19" s="14" t="str">
        <x:v>accès dorsal pour les travaux de coque</x:v>
      </x:c>
      <x:c r="J19" s="14" t="str">
        <x:v>Blooded, obtention effective et trajet joué</x:v>
      </x:c>
      <x:c r="K19" s="14" t="str">
        <x:v>Catalogue original de fonctions et silhouettes. Les 54 noms ne prétendent pas recenser les vaisseaux canoniques.</x:v>
      </x:c>
      <x:c r="L19" s="14" t="str">
        <x:v>Spécification. Références et sprites de vaisseaux des autres dossiers restent des fichiers distincts.</x:v>
      </x:c>
      <x:c r="M19" s="14" t="str">
        <x:v>Reconstitution documentée V4 — nouvelle rédaction V5</x:v>
      </x:c>
    </x:row>
    <x:row r="20" ht="57" customHeight="1">
      <x:c r="A20" s="13" t="str">
        <x:v>SHIP-15</x:v>
      </x:c>
      <x:c r="B20" s="13" t="str">
        <x:v>Seuil de Chasse</x:v>
      </x:c>
      <x:c r="C20" s="13" t="str">
        <x:v>Chasseur personnel</x:v>
      </x:c>
      <x:c r="D20" s="28" t="n">
        <x:v>1</x:v>
      </x:c>
      <x:c r="E20" s="28" t="n">
        <x:v>4</x:v>
      </x:c>
      <x:c r="F20" s="13" t="str">
        <x:v>porter la préparation d’une chasse</x:v>
      </x:c>
      <x:c r="G20" s="13" t="str">
        <x:v>accès direct aux huit salles utiles</x:v>
      </x:c>
      <x:c r="H20" s="13" t="str">
        <x:v>capacité collective limitée</x:v>
      </x:c>
      <x:c r="I20" s="13" t="str">
        <x:v>amarrage latéral privilégié</x:v>
      </x:c>
      <x:c r="J20" s="13" t="str">
        <x:v>Blooded, obtention effective et trajet joué</x:v>
      </x:c>
      <x:c r="K20" s="13" t="str">
        <x:v>Catalogue original de fonctions et silhouettes. Les 54 noms ne prétendent pas recenser les vaisseaux canoniques.</x:v>
      </x:c>
      <x:c r="L20" s="13" t="str">
        <x:v>Spécification. Références et sprites de vaisseaux des autres dossiers restent des fichiers distincts.</x:v>
      </x:c>
      <x:c r="M20" s="13" t="str">
        <x:v>Reconstitution documentée V4 — nouvelle rédaction V5</x:v>
      </x:c>
    </x:row>
    <x:row r="21" ht="57" customHeight="1">
      <x:c r="A21" s="14" t="str">
        <x:v>SHIP-16</x:v>
      </x:c>
      <x:c r="B21" s="14" t="str">
        <x:v>Veille Brève</x:v>
      </x:c>
      <x:c r="C21" s="14" t="str">
        <x:v>Chasseur personnel</x:v>
      </x:c>
      <x:c r="D21" s="29" t="n">
        <x:v>1</x:v>
      </x:c>
      <x:c r="E21" s="29" t="n">
        <x:v>4</x:v>
      </x:c>
      <x:c r="F21" s="14" t="str">
        <x:v>porter la préparation d’une chasse</x:v>
      </x:c>
      <x:c r="G21" s="14" t="str">
        <x:v>accès direct aux huit salles utiles</x:v>
      </x:c>
      <x:c r="H21" s="14" t="str">
        <x:v>capacité collective limitée</x:v>
      </x:c>
      <x:c r="I21" s="14" t="str">
        <x:v>soute centrale à berceaux</x:v>
      </x:c>
      <x:c r="J21" s="14" t="str">
        <x:v>Blooded, obtention effective et trajet joué</x:v>
      </x:c>
      <x:c r="K21" s="14" t="str">
        <x:v>Catalogue original de fonctions et silhouettes. Les 54 noms ne prétendent pas recenser les vaisseaux canoniques.</x:v>
      </x:c>
      <x:c r="L21" s="14" t="str">
        <x:v>Spécification. Références et sprites de vaisseaux des autres dossiers restent des fichiers distincts.</x:v>
      </x:c>
      <x:c r="M21" s="14" t="str">
        <x:v>Reconstitution documentée V4 — nouvelle rédaction V5</x:v>
      </x:c>
    </x:row>
    <x:row r="22" ht="57" customHeight="1">
      <x:c r="A22" s="13" t="str">
        <x:v>SHIP-17</x:v>
      </x:c>
      <x:c r="B22" s="13" t="str">
        <x:v>Dent du Vent</x:v>
      </x:c>
      <x:c r="C22" s="13" t="str">
        <x:v>Chasseur personnel</x:v>
      </x:c>
      <x:c r="D22" s="28" t="n">
        <x:v>1</x:v>
      </x:c>
      <x:c r="E22" s="28" t="n">
        <x:v>4</x:v>
      </x:c>
      <x:c r="F22" s="13" t="str">
        <x:v>porter la préparation d’une chasse</x:v>
      </x:c>
      <x:c r="G22" s="13" t="str">
        <x:v>accès direct aux huit salles utiles</x:v>
      </x:c>
      <x:c r="H22" s="13" t="str">
        <x:v>capacité collective limitée</x:v>
      </x:c>
      <x:c r="I22" s="13" t="str">
        <x:v>accès dorsal pour les travaux de coque</x:v>
      </x:c>
      <x:c r="J22" s="13" t="str">
        <x:v>Blooded, obtention effective et trajet joué</x:v>
      </x:c>
      <x:c r="K22" s="13" t="str">
        <x:v>Catalogue original de fonctions et silhouettes. Les 54 noms ne prétendent pas recenser les vaisseaux canoniques.</x:v>
      </x:c>
      <x:c r="L22" s="13" t="str">
        <x:v>Spécification. Références et sprites de vaisseaux des autres dossiers restent des fichiers distincts.</x:v>
      </x:c>
      <x:c r="M22" s="13" t="str">
        <x:v>Reconstitution documentée V4 — nouvelle rédaction V5</x:v>
      </x:c>
    </x:row>
    <x:row r="23" ht="57" customHeight="1">
      <x:c r="A23" s="14" t="str">
        <x:v>SHIP-18</x:v>
      </x:c>
      <x:c r="B23" s="14" t="str">
        <x:v>Reflet des Échos</x:v>
      </x:c>
      <x:c r="C23" s="14" t="str">
        <x:v>Chasseur personnel</x:v>
      </x:c>
      <x:c r="D23" s="29" t="n">
        <x:v>1</x:v>
      </x:c>
      <x:c r="E23" s="29" t="n">
        <x:v>4</x:v>
      </x:c>
      <x:c r="F23" s="14" t="str">
        <x:v>porter la préparation d’une chasse</x:v>
      </x:c>
      <x:c r="G23" s="14" t="str">
        <x:v>accès direct aux huit salles utiles</x:v>
      </x:c>
      <x:c r="H23" s="14" t="str">
        <x:v>capacité collective limitée</x:v>
      </x:c>
      <x:c r="I23" s="14" t="str">
        <x:v>amarrage latéral privilégié</x:v>
      </x:c>
      <x:c r="J23" s="14" t="str">
        <x:v>Blooded, obtention effective et trajet joué</x:v>
      </x:c>
      <x:c r="K23" s="14" t="str">
        <x:v>Catalogue original de fonctions et silhouettes. Les 54 noms ne prétendent pas recenser les vaisseaux canoniques.</x:v>
      </x:c>
      <x:c r="L23" s="14" t="str">
        <x:v>Spécification. Références et sprites de vaisseaux des autres dossiers restent des fichiers distincts.</x:v>
      </x:c>
      <x:c r="M23" s="14" t="str">
        <x:v>Reconstitution documentée V4 — nouvelle rédaction V5</x:v>
      </x:c>
    </x:row>
    <x:row r="24" ht="57" customHeight="1">
      <x:c r="A24" s="13" t="str">
        <x:v>SHIP-19</x:v>
      </x:c>
      <x:c r="B24" s="13" t="str">
        <x:v>Trace Rouge</x:v>
      </x:c>
      <x:c r="C24" s="13" t="str">
        <x:v>Chasseur personnel</x:v>
      </x:c>
      <x:c r="D24" s="28" t="n">
        <x:v>1</x:v>
      </x:c>
      <x:c r="E24" s="28" t="n">
        <x:v>4</x:v>
      </x:c>
      <x:c r="F24" s="13" t="str">
        <x:v>porter la préparation d’une chasse</x:v>
      </x:c>
      <x:c r="G24" s="13" t="str">
        <x:v>accès direct aux huit salles utiles</x:v>
      </x:c>
      <x:c r="H24" s="13" t="str">
        <x:v>capacité collective limitée</x:v>
      </x:c>
      <x:c r="I24" s="13" t="str">
        <x:v>soute centrale à berceaux</x:v>
      </x:c>
      <x:c r="J24" s="13" t="str">
        <x:v>Blooded, obtention effective et trajet joué</x:v>
      </x:c>
      <x:c r="K24" s="13" t="str">
        <x:v>Catalogue original de fonctions et silhouettes. Les 54 noms ne prétendent pas recenser les vaisseaux canoniques.</x:v>
      </x:c>
      <x:c r="L24" s="13" t="str">
        <x:v>Spécification. Références et sprites de vaisseaux des autres dossiers restent des fichiers distincts.</x:v>
      </x:c>
      <x:c r="M24" s="13" t="str">
        <x:v>Reconstitution documentée V4 — nouvelle rédaction V5</x:v>
      </x:c>
    </x:row>
    <x:row r="25" ht="57" customHeight="1">
      <x:c r="A25" s="14" t="str">
        <x:v>SHIP-20</x:v>
      </x:c>
      <x:c r="B25" s="14" t="str">
        <x:v>Retour de Nuit</x:v>
      </x:c>
      <x:c r="C25" s="14" t="str">
        <x:v>Chasseur personnel</x:v>
      </x:c>
      <x:c r="D25" s="29" t="n">
        <x:v>1</x:v>
      </x:c>
      <x:c r="E25" s="29" t="n">
        <x:v>4</x:v>
      </x:c>
      <x:c r="F25" s="14" t="str">
        <x:v>porter la préparation d’une chasse</x:v>
      </x:c>
      <x:c r="G25" s="14" t="str">
        <x:v>accès direct aux huit salles utiles</x:v>
      </x:c>
      <x:c r="H25" s="14" t="str">
        <x:v>capacité collective limitée</x:v>
      </x:c>
      <x:c r="I25" s="14" t="str">
        <x:v>accès dorsal pour les travaux de coque</x:v>
      </x:c>
      <x:c r="J25" s="14" t="str">
        <x:v>Blooded, obtention effective et trajet joué</x:v>
      </x:c>
      <x:c r="K25" s="14" t="str">
        <x:v>Catalogue original de fonctions et silhouettes. Les 54 noms ne prétendent pas recenser les vaisseaux canoniques.</x:v>
      </x:c>
      <x:c r="L25" s="14" t="str">
        <x:v>Spécification. Références et sprites de vaisseaux des autres dossiers restent des fichiers distincts.</x:v>
      </x:c>
      <x:c r="M25" s="14" t="str">
        <x:v>Reconstitution documentée V4 — nouvelle rédaction V5</x:v>
      </x:c>
    </x:row>
    <x:row r="26" ht="57" customHeight="1">
      <x:c r="A26" s="13" t="str">
        <x:v>SHIP-21</x:v>
      </x:c>
      <x:c r="B26" s="13" t="str">
        <x:v>Passeur des Trois Cols</x:v>
      </x:c>
      <x:c r="C26" s="13" t="str">
        <x:v>Transport de groupe</x:v>
      </x:c>
      <x:c r="D26" s="28" t="n">
        <x:v>4</x:v>
      </x:c>
      <x:c r="E26" s="28" t="n">
        <x:v>12</x:v>
      </x:c>
      <x:c r="F26" s="13" t="str">
        <x:v>transporter une équipe et ses prises</x:v>
      </x:c>
      <x:c r="G26" s="13" t="str">
        <x:v>contenants de retour séparés</x:v>
      </x:c>
      <x:c r="H26" s="13" t="str">
        <x:v>demande une zone d’atterrissage dégagée</x:v>
      </x:c>
      <x:c r="I26" s="13" t="str">
        <x:v>amarrage latéral privilégié</x:v>
      </x:c>
      <x:c r="J26" s="13" t="str">
        <x:v>Blooded, obtention effective et trajet joué</x:v>
      </x:c>
      <x:c r="K26" s="13" t="str">
        <x:v>Catalogue original de fonctions et silhouettes. Les 54 noms ne prétendent pas recenser les vaisseaux canoniques.</x:v>
      </x:c>
      <x:c r="L26" s="13" t="str">
        <x:v>Spécification. Références et sprites de vaisseaux des autres dossiers restent des fichiers distincts.</x:v>
      </x:c>
      <x:c r="M26" s="13" t="str">
        <x:v>Reconstitution documentée V4 — nouvelle rédaction V5</x:v>
      </x:c>
    </x:row>
    <x:row r="27" ht="57" customHeight="1">
      <x:c r="A27" s="14" t="str">
        <x:v>SHIP-22</x:v>
      </x:c>
      <x:c r="B27" s="14" t="str">
        <x:v>Nacelle des Cohortes</x:v>
      </x:c>
      <x:c r="C27" s="14" t="str">
        <x:v>Transport de groupe</x:v>
      </x:c>
      <x:c r="D27" s="29" t="n">
        <x:v>4</x:v>
      </x:c>
      <x:c r="E27" s="29" t="n">
        <x:v>12</x:v>
      </x:c>
      <x:c r="F27" s="14" t="str">
        <x:v>transporter une équipe et ses prises</x:v>
      </x:c>
      <x:c r="G27" s="14" t="str">
        <x:v>contenants de retour séparés</x:v>
      </x:c>
      <x:c r="H27" s="14" t="str">
        <x:v>demande une zone d’atterrissage dégagée</x:v>
      </x:c>
      <x:c r="I27" s="14" t="str">
        <x:v>soute centrale à berceaux</x:v>
      </x:c>
      <x:c r="J27" s="14" t="str">
        <x:v>Blooded, obtention effective et trajet joué</x:v>
      </x:c>
      <x:c r="K27" s="14" t="str">
        <x:v>Catalogue original de fonctions et silhouettes. Les 54 noms ne prétendent pas recenser les vaisseaux canoniques.</x:v>
      </x:c>
      <x:c r="L27" s="14" t="str">
        <x:v>Spécification. Références et sprites de vaisseaux des autres dossiers restent des fichiers distincts.</x:v>
      </x:c>
      <x:c r="M27" s="14" t="str">
        <x:v>Reconstitution documentée V4 — nouvelle rédaction V5</x:v>
      </x:c>
    </x:row>
    <x:row r="28" ht="57" customHeight="1">
      <x:c r="A28" s="13" t="str">
        <x:v>SHIP-23</x:v>
      </x:c>
      <x:c r="B28" s="13" t="str">
        <x:v>Chemin des Dunes</x:v>
      </x:c>
      <x:c r="C28" s="13" t="str">
        <x:v>Transport de groupe</x:v>
      </x:c>
      <x:c r="D28" s="28" t="n">
        <x:v>4</x:v>
      </x:c>
      <x:c r="E28" s="28" t="n">
        <x:v>12</x:v>
      </x:c>
      <x:c r="F28" s="13" t="str">
        <x:v>transporter une équipe et ses prises</x:v>
      </x:c>
      <x:c r="G28" s="13" t="str">
        <x:v>contenants de retour séparés</x:v>
      </x:c>
      <x:c r="H28" s="13" t="str">
        <x:v>demande une zone d’atterrissage dégagée</x:v>
      </x:c>
      <x:c r="I28" s="13" t="str">
        <x:v>accès dorsal pour les travaux de coque</x:v>
      </x:c>
      <x:c r="J28" s="13" t="str">
        <x:v>Blooded, obtention effective et trajet joué</x:v>
      </x:c>
      <x:c r="K28" s="13" t="str">
        <x:v>Catalogue original de fonctions et silhouettes. Les 54 noms ne prétendent pas recenser les vaisseaux canoniques.</x:v>
      </x:c>
      <x:c r="L28" s="13" t="str">
        <x:v>Spécification. Références et sprites de vaisseaux des autres dossiers restent des fichiers distincts.</x:v>
      </x:c>
      <x:c r="M28" s="13" t="str">
        <x:v>Reconstitution documentée V4 — nouvelle rédaction V5</x:v>
      </x:c>
    </x:row>
    <x:row r="29" ht="57" customHeight="1">
      <x:c r="A29" s="14" t="str">
        <x:v>SHIP-24</x:v>
      </x:c>
      <x:c r="B29" s="14" t="str">
        <x:v>Arc des Rivages</x:v>
      </x:c>
      <x:c r="C29" s="14" t="str">
        <x:v>Transport de groupe</x:v>
      </x:c>
      <x:c r="D29" s="29" t="n">
        <x:v>4</x:v>
      </x:c>
      <x:c r="E29" s="29" t="n">
        <x:v>12</x:v>
      </x:c>
      <x:c r="F29" s="14" t="str">
        <x:v>transporter une équipe et ses prises</x:v>
      </x:c>
      <x:c r="G29" s="14" t="str">
        <x:v>contenants de retour séparés</x:v>
      </x:c>
      <x:c r="H29" s="14" t="str">
        <x:v>demande une zone d’atterrissage dégagée</x:v>
      </x:c>
      <x:c r="I29" s="14" t="str">
        <x:v>amarrage latéral privilégié</x:v>
      </x:c>
      <x:c r="J29" s="14" t="str">
        <x:v>Blooded, obtention effective et trajet joué</x:v>
      </x:c>
      <x:c r="K29" s="14" t="str">
        <x:v>Catalogue original de fonctions et silhouettes. Les 54 noms ne prétendent pas recenser les vaisseaux canoniques.</x:v>
      </x:c>
      <x:c r="L29" s="14" t="str">
        <x:v>Spécification. Références et sprites de vaisseaux des autres dossiers restent des fichiers distincts.</x:v>
      </x:c>
      <x:c r="M29" s="14" t="str">
        <x:v>Reconstitution documentée V4 — nouvelle rédaction V5</x:v>
      </x:c>
    </x:row>
    <x:row r="30" ht="57" customHeight="1">
      <x:c r="A30" s="13" t="str">
        <x:v>SHIP-25</x:v>
      </x:c>
      <x:c r="B30" s="13" t="str">
        <x:v>Portée des Veilleurs</x:v>
      </x:c>
      <x:c r="C30" s="13" t="str">
        <x:v>Transport de groupe</x:v>
      </x:c>
      <x:c r="D30" s="28" t="n">
        <x:v>4</x:v>
      </x:c>
      <x:c r="E30" s="28" t="n">
        <x:v>12</x:v>
      </x:c>
      <x:c r="F30" s="13" t="str">
        <x:v>transporter une équipe et ses prises</x:v>
      </x:c>
      <x:c r="G30" s="13" t="str">
        <x:v>contenants de retour séparés</x:v>
      </x:c>
      <x:c r="H30" s="13" t="str">
        <x:v>demande une zone d’atterrissage dégagée</x:v>
      </x:c>
      <x:c r="I30" s="13" t="str">
        <x:v>soute centrale à berceaux</x:v>
      </x:c>
      <x:c r="J30" s="13" t="str">
        <x:v>Blooded, obtention effective et trajet joué</x:v>
      </x:c>
      <x:c r="K30" s="13" t="str">
        <x:v>Catalogue original de fonctions et silhouettes. Les 54 noms ne prétendent pas recenser les vaisseaux canoniques.</x:v>
      </x:c>
      <x:c r="L30" s="13" t="str">
        <x:v>Spécification. Références et sprites de vaisseaux des autres dossiers restent des fichiers distincts.</x:v>
      </x:c>
      <x:c r="M30" s="13" t="str">
        <x:v>Reconstitution documentée V4 — nouvelle rédaction V5</x:v>
      </x:c>
    </x:row>
    <x:row r="31" ht="57" customHeight="1">
      <x:c r="A31" s="14" t="str">
        <x:v>SHIP-26</x:v>
      </x:c>
      <x:c r="B31" s="14" t="str">
        <x:v>Soute des Lanternes</x:v>
      </x:c>
      <x:c r="C31" s="14" t="str">
        <x:v>Transport de groupe</x:v>
      </x:c>
      <x:c r="D31" s="29" t="n">
        <x:v>4</x:v>
      </x:c>
      <x:c r="E31" s="29" t="n">
        <x:v>12</x:v>
      </x:c>
      <x:c r="F31" s="14" t="str">
        <x:v>transporter une équipe et ses prises</x:v>
      </x:c>
      <x:c r="G31" s="14" t="str">
        <x:v>contenants de retour séparés</x:v>
      </x:c>
      <x:c r="H31" s="14" t="str">
        <x:v>demande une zone d’atterrissage dégagée</x:v>
      </x:c>
      <x:c r="I31" s="14" t="str">
        <x:v>accès dorsal pour les travaux de coque</x:v>
      </x:c>
      <x:c r="J31" s="14" t="str">
        <x:v>Blooded, obtention effective et trajet joué</x:v>
      </x:c>
      <x:c r="K31" s="14" t="str">
        <x:v>Catalogue original de fonctions et silhouettes. Les 54 noms ne prétendent pas recenser les vaisseaux canoniques.</x:v>
      </x:c>
      <x:c r="L31" s="14" t="str">
        <x:v>Spécification. Références et sprites de vaisseaux des autres dossiers restent des fichiers distincts.</x:v>
      </x:c>
      <x:c r="M31" s="14" t="str">
        <x:v>Reconstitution documentée V4 — nouvelle rédaction V5</x:v>
      </x:c>
    </x:row>
    <x:row r="32" ht="57" customHeight="1">
      <x:c r="A32" s="13" t="str">
        <x:v>SHIP-27</x:v>
      </x:c>
      <x:c r="B32" s="13" t="str">
        <x:v>Branche des Retours</x:v>
      </x:c>
      <x:c r="C32" s="13" t="str">
        <x:v>Transport de groupe</x:v>
      </x:c>
      <x:c r="D32" s="28" t="n">
        <x:v>4</x:v>
      </x:c>
      <x:c r="E32" s="28" t="n">
        <x:v>12</x:v>
      </x:c>
      <x:c r="F32" s="13" t="str">
        <x:v>transporter une équipe et ses prises</x:v>
      </x:c>
      <x:c r="G32" s="13" t="str">
        <x:v>contenants de retour séparés</x:v>
      </x:c>
      <x:c r="H32" s="13" t="str">
        <x:v>demande une zone d’atterrissage dégagée</x:v>
      </x:c>
      <x:c r="I32" s="13" t="str">
        <x:v>amarrage latéral privilégié</x:v>
      </x:c>
      <x:c r="J32" s="13" t="str">
        <x:v>Blooded, obtention effective et trajet joué</x:v>
      </x:c>
      <x:c r="K32" s="13" t="str">
        <x:v>Catalogue original de fonctions et silhouettes. Les 54 noms ne prétendent pas recenser les vaisseaux canoniques.</x:v>
      </x:c>
      <x:c r="L32" s="13" t="str">
        <x:v>Spécification. Références et sprites de vaisseaux des autres dossiers restent des fichiers distincts.</x:v>
      </x:c>
      <x:c r="M32" s="13" t="str">
        <x:v>Reconstitution documentée V4 — nouvelle rédaction V5</x:v>
      </x:c>
    </x:row>
    <x:row r="33" ht="57" customHeight="1">
      <x:c r="A33" s="14" t="str">
        <x:v>SHIP-28</x:v>
      </x:c>
      <x:c r="B33" s="14" t="str">
        <x:v>Voie des Anciens</x:v>
      </x:c>
      <x:c r="C33" s="14" t="str">
        <x:v>Transport de groupe</x:v>
      </x:c>
      <x:c r="D33" s="29" t="n">
        <x:v>4</x:v>
      </x:c>
      <x:c r="E33" s="29" t="n">
        <x:v>12</x:v>
      </x:c>
      <x:c r="F33" s="14" t="str">
        <x:v>transporter une équipe et ses prises</x:v>
      </x:c>
      <x:c r="G33" s="14" t="str">
        <x:v>contenants de retour séparés</x:v>
      </x:c>
      <x:c r="H33" s="14" t="str">
        <x:v>demande une zone d’atterrissage dégagée</x:v>
      </x:c>
      <x:c r="I33" s="14" t="str">
        <x:v>soute centrale à berceaux</x:v>
      </x:c>
      <x:c r="J33" s="14" t="str">
        <x:v>Blooded, obtention effective et trajet joué</x:v>
      </x:c>
      <x:c r="K33" s="14" t="str">
        <x:v>Catalogue original de fonctions et silhouettes. Les 54 noms ne prétendent pas recenser les vaisseaux canoniques.</x:v>
      </x:c>
      <x:c r="L33" s="14" t="str">
        <x:v>Spécification. Références et sprites de vaisseaux des autres dossiers restent des fichiers distincts.</x:v>
      </x:c>
      <x:c r="M33" s="14" t="str">
        <x:v>Reconstitution documentée V4 — nouvelle rédaction V5</x:v>
      </x:c>
    </x:row>
    <x:row r="34" ht="57" customHeight="1">
      <x:c r="A34" s="13" t="str">
        <x:v>SHIP-29</x:v>
      </x:c>
      <x:c r="B34" s="13" t="str">
        <x:v>Forge de Route</x:v>
      </x:c>
      <x:c r="C34" s="13" t="str">
        <x:v>Soutien et atelier</x:v>
      </x:c>
      <x:c r="D34" s="28" t="n">
        <x:v>3</x:v>
      </x:c>
      <x:c r="E34" s="28" t="n">
        <x:v>10</x:v>
      </x:c>
      <x:c r="F34" s="13" t="str">
        <x:v>réparer ou ravitailler une expédition</x:v>
      </x:c>
      <x:c r="G34" s="13" t="str">
        <x:v>poste de travail proche de la cargaison</x:v>
      </x:c>
      <x:c r="H34" s="13" t="str">
        <x:v>nécessite un spécialiste disponible</x:v>
      </x:c>
      <x:c r="I34" s="13" t="str">
        <x:v>amarrage latéral privilégié</x:v>
      </x:c>
      <x:c r="J34" s="13" t="str">
        <x:v>Blooded, obtention effective et trajet joué</x:v>
      </x:c>
      <x:c r="K34" s="13" t="str">
        <x:v>Catalogue original de fonctions et silhouettes. Les 54 noms ne prétendent pas recenser les vaisseaux canoniques.</x:v>
      </x:c>
      <x:c r="L34" s="13" t="str">
        <x:v>Spécification. Références et sprites de vaisseaux des autres dossiers restent des fichiers distincts.</x:v>
      </x:c>
      <x:c r="M34" s="13" t="str">
        <x:v>Reconstitution documentée V4 — nouvelle rédaction V5</x:v>
      </x:c>
    </x:row>
    <x:row r="35" ht="57" customHeight="1">
      <x:c r="A35" s="14" t="str">
        <x:v>SHIP-30</x:v>
      </x:c>
      <x:c r="B35" s="14" t="str">
        <x:v>Berceau des Prises</x:v>
      </x:c>
      <x:c r="C35" s="14" t="str">
        <x:v>Soutien et atelier</x:v>
      </x:c>
      <x:c r="D35" s="29" t="n">
        <x:v>3</x:v>
      </x:c>
      <x:c r="E35" s="29" t="n">
        <x:v>10</x:v>
      </x:c>
      <x:c r="F35" s="14" t="str">
        <x:v>réparer ou ravitailler une expédition</x:v>
      </x:c>
      <x:c r="G35" s="14" t="str">
        <x:v>poste de travail proche de la cargaison</x:v>
      </x:c>
      <x:c r="H35" s="14" t="str">
        <x:v>nécessite un spécialiste disponible</x:v>
      </x:c>
      <x:c r="I35" s="14" t="str">
        <x:v>soute centrale à berceaux</x:v>
      </x:c>
      <x:c r="J35" s="14" t="str">
        <x:v>Blooded, obtention effective et trajet joué</x:v>
      </x:c>
      <x:c r="K35" s="14" t="str">
        <x:v>Catalogue original de fonctions et silhouettes. Les 54 noms ne prétendent pas recenser les vaisseaux canoniques.</x:v>
      </x:c>
      <x:c r="L35" s="14" t="str">
        <x:v>Spécification. Références et sprites de vaisseaux des autres dossiers restent des fichiers distincts.</x:v>
      </x:c>
      <x:c r="M35" s="14" t="str">
        <x:v>Reconstitution documentée V4 — nouvelle rédaction V5</x:v>
      </x:c>
    </x:row>
    <x:row r="36" ht="57" customHeight="1">
      <x:c r="A36" s="13" t="str">
        <x:v>SHIP-31</x:v>
      </x:c>
      <x:c r="B36" s="13" t="str">
        <x:v>Relais Mobile</x:v>
      </x:c>
      <x:c r="C36" s="13" t="str">
        <x:v>Soutien et atelier</x:v>
      </x:c>
      <x:c r="D36" s="28" t="n">
        <x:v>3</x:v>
      </x:c>
      <x:c r="E36" s="28" t="n">
        <x:v>10</x:v>
      </x:c>
      <x:c r="F36" s="13" t="str">
        <x:v>réparer ou ravitailler une expédition</x:v>
      </x:c>
      <x:c r="G36" s="13" t="str">
        <x:v>poste de travail proche de la cargaison</x:v>
      </x:c>
      <x:c r="H36" s="13" t="str">
        <x:v>nécessite un spécialiste disponible</x:v>
      </x:c>
      <x:c r="I36" s="13" t="str">
        <x:v>accès dorsal pour les travaux de coque</x:v>
      </x:c>
      <x:c r="J36" s="13" t="str">
        <x:v>Blooded, obtention effective et trajet joué</x:v>
      </x:c>
      <x:c r="K36" s="13" t="str">
        <x:v>Catalogue original de fonctions et silhouettes. Les 54 noms ne prétendent pas recenser les vaisseaux canoniques.</x:v>
      </x:c>
      <x:c r="L36" s="13" t="str">
        <x:v>Spécification. Références et sprites de vaisseaux des autres dossiers restent des fichiers distincts.</x:v>
      </x:c>
      <x:c r="M36" s="13" t="str">
        <x:v>Reconstitution documentée V4 — nouvelle rédaction V5</x:v>
      </x:c>
    </x:row>
    <x:row r="37" ht="57" customHeight="1">
      <x:c r="A37" s="14" t="str">
        <x:v>SHIP-32</x:v>
      </x:c>
      <x:c r="B37" s="14" t="str">
        <x:v>Atelier de la Ceinture</x:v>
      </x:c>
      <x:c r="C37" s="14" t="str">
        <x:v>Soutien et atelier</x:v>
      </x:c>
      <x:c r="D37" s="29" t="n">
        <x:v>3</x:v>
      </x:c>
      <x:c r="E37" s="29" t="n">
        <x:v>10</x:v>
      </x:c>
      <x:c r="F37" s="14" t="str">
        <x:v>réparer ou ravitailler une expédition</x:v>
      </x:c>
      <x:c r="G37" s="14" t="str">
        <x:v>poste de travail proche de la cargaison</x:v>
      </x:c>
      <x:c r="H37" s="14" t="str">
        <x:v>nécessite un spécialiste disponible</x:v>
      </x:c>
      <x:c r="I37" s="14" t="str">
        <x:v>amarrage latéral privilégié</x:v>
      </x:c>
      <x:c r="J37" s="14" t="str">
        <x:v>Blooded, obtention effective et trajet joué</x:v>
      </x:c>
      <x:c r="K37" s="14" t="str">
        <x:v>Catalogue original de fonctions et silhouettes. Les 54 noms ne prétendent pas recenser les vaisseaux canoniques.</x:v>
      </x:c>
      <x:c r="L37" s="14" t="str">
        <x:v>Spécification. Références et sprites de vaisseaux des autres dossiers restent des fichiers distincts.</x:v>
      </x:c>
      <x:c r="M37" s="14" t="str">
        <x:v>Reconstitution documentée V4 — nouvelle rédaction V5</x:v>
      </x:c>
    </x:row>
    <x:row r="38" ht="57" customHeight="1">
      <x:c r="A38" s="13" t="str">
        <x:v>SHIP-33</x:v>
      </x:c>
      <x:c r="B38" s="13" t="str">
        <x:v>Récupérateur de Coques</x:v>
      </x:c>
      <x:c r="C38" s="13" t="str">
        <x:v>Soutien et atelier</x:v>
      </x:c>
      <x:c r="D38" s="28" t="n">
        <x:v>3</x:v>
      </x:c>
      <x:c r="E38" s="28" t="n">
        <x:v>10</x:v>
      </x:c>
      <x:c r="F38" s="13" t="str">
        <x:v>réparer ou ravitailler une expédition</x:v>
      </x:c>
      <x:c r="G38" s="13" t="str">
        <x:v>poste de travail proche de la cargaison</x:v>
      </x:c>
      <x:c r="H38" s="13" t="str">
        <x:v>nécessite un spécialiste disponible</x:v>
      </x:c>
      <x:c r="I38" s="13" t="str">
        <x:v>soute centrale à berceaux</x:v>
      </x:c>
      <x:c r="J38" s="13" t="str">
        <x:v>Blooded, obtention effective et trajet joué</x:v>
      </x:c>
      <x:c r="K38" s="13" t="str">
        <x:v>Catalogue original de fonctions et silhouettes. Les 54 noms ne prétendent pas recenser les vaisseaux canoniques.</x:v>
      </x:c>
      <x:c r="L38" s="13" t="str">
        <x:v>Spécification. Références et sprites de vaisseaux des autres dossiers restent des fichiers distincts.</x:v>
      </x:c>
      <x:c r="M38" s="13" t="str">
        <x:v>Reconstitution documentée V4 — nouvelle rédaction V5</x:v>
      </x:c>
    </x:row>
    <x:row r="39" ht="57" customHeight="1">
      <x:c r="A39" s="14" t="str">
        <x:v>SHIP-34</x:v>
      </x:c>
      <x:c r="B39" s="14" t="str">
        <x:v>Porteur de Balises</x:v>
      </x:c>
      <x:c r="C39" s="14" t="str">
        <x:v>Soutien et atelier</x:v>
      </x:c>
      <x:c r="D39" s="29" t="n">
        <x:v>3</x:v>
      </x:c>
      <x:c r="E39" s="29" t="n">
        <x:v>10</x:v>
      </x:c>
      <x:c r="F39" s="14" t="str">
        <x:v>réparer ou ravitailler une expédition</x:v>
      </x:c>
      <x:c r="G39" s="14" t="str">
        <x:v>poste de travail proche de la cargaison</x:v>
      </x:c>
      <x:c r="H39" s="14" t="str">
        <x:v>nécessite un spécialiste disponible</x:v>
      </x:c>
      <x:c r="I39" s="14" t="str">
        <x:v>accès dorsal pour les travaux de coque</x:v>
      </x:c>
      <x:c r="J39" s="14" t="str">
        <x:v>Blooded, obtention effective et trajet joué</x:v>
      </x:c>
      <x:c r="K39" s="14" t="str">
        <x:v>Catalogue original de fonctions et silhouettes. Les 54 noms ne prétendent pas recenser les vaisseaux canoniques.</x:v>
      </x:c>
      <x:c r="L39" s="14" t="str">
        <x:v>Spécification. Références et sprites de vaisseaux des autres dossiers restent des fichiers distincts.</x:v>
      </x:c>
      <x:c r="M39" s="14" t="str">
        <x:v>Reconstitution documentée V4 — nouvelle rédaction V5</x:v>
      </x:c>
    </x:row>
    <x:row r="40" ht="57" customHeight="1">
      <x:c r="A40" s="13" t="str">
        <x:v>SHIP-35</x:v>
      </x:c>
      <x:c r="B40" s="13" t="str">
        <x:v>Repos des Équipes</x:v>
      </x:c>
      <x:c r="C40" s="13" t="str">
        <x:v>Soutien et atelier</x:v>
      </x:c>
      <x:c r="D40" s="28" t="n">
        <x:v>3</x:v>
      </x:c>
      <x:c r="E40" s="28" t="n">
        <x:v>10</x:v>
      </x:c>
      <x:c r="F40" s="13" t="str">
        <x:v>réparer ou ravitailler une expédition</x:v>
      </x:c>
      <x:c r="G40" s="13" t="str">
        <x:v>poste de travail proche de la cargaison</x:v>
      </x:c>
      <x:c r="H40" s="13" t="str">
        <x:v>nécessite un spécialiste disponible</x:v>
      </x:c>
      <x:c r="I40" s="13" t="str">
        <x:v>amarrage latéral privilégié</x:v>
      </x:c>
      <x:c r="J40" s="13" t="str">
        <x:v>Blooded, obtention effective et trajet joué</x:v>
      </x:c>
      <x:c r="K40" s="13" t="str">
        <x:v>Catalogue original de fonctions et silhouettes. Les 54 noms ne prétendent pas recenser les vaisseaux canoniques.</x:v>
      </x:c>
      <x:c r="L40" s="13" t="str">
        <x:v>Spécification. Références et sprites de vaisseaux des autres dossiers restent des fichiers distincts.</x:v>
      </x:c>
      <x:c r="M40" s="13" t="str">
        <x:v>Reconstitution documentée V4 — nouvelle rédaction V5</x:v>
      </x:c>
    </x:row>
    <x:row r="41" ht="57" customHeight="1">
      <x:c r="A41" s="14" t="str">
        <x:v>SHIP-36</x:v>
      </x:c>
      <x:c r="B41" s="14" t="str">
        <x:v>Citerne de Transit</x:v>
      </x:c>
      <x:c r="C41" s="14" t="str">
        <x:v>Soutien et atelier</x:v>
      </x:c>
      <x:c r="D41" s="29" t="n">
        <x:v>3</x:v>
      </x:c>
      <x:c r="E41" s="29" t="n">
        <x:v>10</x:v>
      </x:c>
      <x:c r="F41" s="14" t="str">
        <x:v>réparer ou ravitailler une expédition</x:v>
      </x:c>
      <x:c r="G41" s="14" t="str">
        <x:v>poste de travail proche de la cargaison</x:v>
      </x:c>
      <x:c r="H41" s="14" t="str">
        <x:v>nécessite un spécialiste disponible</x:v>
      </x:c>
      <x:c r="I41" s="14" t="str">
        <x:v>soute centrale à berceaux</x:v>
      </x:c>
      <x:c r="J41" s="14" t="str">
        <x:v>Blooded, obtention effective et trajet joué</x:v>
      </x:c>
      <x:c r="K41" s="14" t="str">
        <x:v>Catalogue original de fonctions et silhouettes. Les 54 noms ne prétendent pas recenser les vaisseaux canoniques.</x:v>
      </x:c>
      <x:c r="L41" s="14" t="str">
        <x:v>Spécification. Références et sprites de vaisseaux des autres dossiers restent des fichiers distincts.</x:v>
      </x:c>
      <x:c r="M41" s="14" t="str">
        <x:v>Reconstitution documentée V4 — nouvelle rédaction V5</x:v>
      </x:c>
    </x:row>
    <x:row r="42" ht="57" customHeight="1">
      <x:c r="A42" s="13" t="str">
        <x:v>SHIP-37</x:v>
      </x:c>
      <x:c r="B42" s="13" t="str">
        <x:v>La Veille Partagée</x:v>
      </x:c>
      <x:c r="C42" s="13" t="str">
        <x:v>Grand bâtiment de clan</x:v>
      </x:c>
      <x:c r="D42" s="28" t="n">
        <x:v>7</x:v>
      </x:c>
      <x:c r="E42" s="28" t="n">
        <x:v>19</x:v>
      </x:c>
      <x:c r="F42" s="13" t="str">
        <x:v>faire vivre et coordonner un clan</x:v>
      </x:c>
      <x:c r="G42" s="13" t="str">
        <x:v>plusieurs postes et équipes incarnées</x:v>
      </x:c>
      <x:c r="H42" s="13" t="str">
        <x:v>coût d’entretien et pièces ouvertes progressivement</x:v>
      </x:c>
      <x:c r="I42" s="13" t="str">
        <x:v>amarrage latéral privilégié</x:v>
      </x:c>
      <x:c r="J42" s="13" t="str">
        <x:v>Elite, chantier, équipage et missions de mise en service</x:v>
      </x:c>
      <x:c r="K42" s="13" t="str">
        <x:v>Catalogue original de fonctions et silhouettes. Les 54 noms ne prétendent pas recenser les vaisseaux canoniques.</x:v>
      </x:c>
      <x:c r="L42" s="13" t="str">
        <x:v>Spécification. Références et sprites de vaisseaux des autres dossiers restent des fichiers distincts.</x:v>
      </x:c>
      <x:c r="M42" s="13" t="str">
        <x:v>Reconstitution documentée V4 — nouvelle rédaction V5</x:v>
      </x:c>
    </x:row>
    <x:row r="43" ht="57" customHeight="1">
      <x:c r="A43" s="14" t="str">
        <x:v>SHIP-38</x:v>
      </x:c>
      <x:c r="B43" s="14" t="str">
        <x:v>Couronne des Lignées</x:v>
      </x:c>
      <x:c r="C43" s="14" t="str">
        <x:v>Grand bâtiment de clan</x:v>
      </x:c>
      <x:c r="D43" s="29" t="n">
        <x:v>7</x:v>
      </x:c>
      <x:c r="E43" s="29" t="n">
        <x:v>19</x:v>
      </x:c>
      <x:c r="F43" s="14" t="str">
        <x:v>faire vivre et coordonner un clan</x:v>
      </x:c>
      <x:c r="G43" s="14" t="str">
        <x:v>plusieurs postes et équipes incarnées</x:v>
      </x:c>
      <x:c r="H43" s="14" t="str">
        <x:v>coût d’entretien et pièces ouvertes progressivement</x:v>
      </x:c>
      <x:c r="I43" s="14" t="str">
        <x:v>soute centrale à berceaux</x:v>
      </x:c>
      <x:c r="J43" s="14" t="str">
        <x:v>Elite, chantier, équipage et missions de mise en service</x:v>
      </x:c>
      <x:c r="K43" s="14" t="str">
        <x:v>Catalogue original de fonctions et silhouettes. Les 54 noms ne prétendent pas recenser les vaisseaux canoniques.</x:v>
      </x:c>
      <x:c r="L43" s="14" t="str">
        <x:v>Spécification. Références et sprites de vaisseaux des autres dossiers restent des fichiers distincts.</x:v>
      </x:c>
      <x:c r="M43" s="14" t="str">
        <x:v>Reconstitution documentée V4 — nouvelle rédaction V5</x:v>
      </x:c>
    </x:row>
    <x:row r="44" ht="57" customHeight="1">
      <x:c r="A44" s="13" t="str">
        <x:v>SHIP-39</x:v>
      </x:c>
      <x:c r="B44" s="13" t="str">
        <x:v>Galerie des Chasses</x:v>
      </x:c>
      <x:c r="C44" s="13" t="str">
        <x:v>Grand bâtiment de clan</x:v>
      </x:c>
      <x:c r="D44" s="28" t="n">
        <x:v>7</x:v>
      </x:c>
      <x:c r="E44" s="28" t="n">
        <x:v>19</x:v>
      </x:c>
      <x:c r="F44" s="13" t="str">
        <x:v>faire vivre et coordonner un clan</x:v>
      </x:c>
      <x:c r="G44" s="13" t="str">
        <x:v>plusieurs postes et équipes incarnées</x:v>
      </x:c>
      <x:c r="H44" s="13" t="str">
        <x:v>coût d’entretien et pièces ouvertes progressivement</x:v>
      </x:c>
      <x:c r="I44" s="13" t="str">
        <x:v>accès dorsal pour les travaux de coque</x:v>
      </x:c>
      <x:c r="J44" s="13" t="str">
        <x:v>Elite, chantier, équipage et missions de mise en service</x:v>
      </x:c>
      <x:c r="K44" s="13" t="str">
        <x:v>Catalogue original de fonctions et silhouettes. Les 54 noms ne prétendent pas recenser les vaisseaux canoniques.</x:v>
      </x:c>
      <x:c r="L44" s="13" t="str">
        <x:v>Spécification. Références et sprites de vaisseaux des autres dossiers restent des fichiers distincts.</x:v>
      </x:c>
      <x:c r="M44" s="13" t="str">
        <x:v>Reconstitution documentée V4 — nouvelle rédaction V5</x:v>
      </x:c>
    </x:row>
    <x:row r="45" ht="57" customHeight="1">
      <x:c r="A45" s="14" t="str">
        <x:v>SHIP-40</x:v>
      </x:c>
      <x:c r="B45" s="14" t="str">
        <x:v>Foyer des Traversées</x:v>
      </x:c>
      <x:c r="C45" s="14" t="str">
        <x:v>Grand bâtiment de clan</x:v>
      </x:c>
      <x:c r="D45" s="29" t="n">
        <x:v>7</x:v>
      </x:c>
      <x:c r="E45" s="29" t="n">
        <x:v>19</x:v>
      </x:c>
      <x:c r="F45" s="14" t="str">
        <x:v>faire vivre et coordonner un clan</x:v>
      </x:c>
      <x:c r="G45" s="14" t="str">
        <x:v>plusieurs postes et équipes incarnées</x:v>
      </x:c>
      <x:c r="H45" s="14" t="str">
        <x:v>coût d’entretien et pièces ouvertes progressivement</x:v>
      </x:c>
      <x:c r="I45" s="14" t="str">
        <x:v>amarrage latéral privilégié</x:v>
      </x:c>
      <x:c r="J45" s="14" t="str">
        <x:v>Elite, chantier, équipage et missions de mise en service</x:v>
      </x:c>
      <x:c r="K45" s="14" t="str">
        <x:v>Catalogue original de fonctions et silhouettes. Les 54 noms ne prétendent pas recenser les vaisseaux canoniques.</x:v>
      </x:c>
      <x:c r="L45" s="14" t="str">
        <x:v>Spécification. Références et sprites de vaisseaux des autres dossiers restent des fichiers distincts.</x:v>
      </x:c>
      <x:c r="M45" s="14" t="str">
        <x:v>Reconstitution documentée V4 — nouvelle rédaction V5</x:v>
      </x:c>
    </x:row>
    <x:row r="46" ht="57" customHeight="1">
      <x:c r="A46" s="13" t="str">
        <x:v>SHIP-41</x:v>
      </x:c>
      <x:c r="B46" s="13" t="str">
        <x:v>Griffe des Haltes</x:v>
      </x:c>
      <x:c r="C46" s="13" t="str">
        <x:v>Grand bâtiment de clan</x:v>
      </x:c>
      <x:c r="D46" s="28" t="n">
        <x:v>7</x:v>
      </x:c>
      <x:c r="E46" s="28" t="n">
        <x:v>19</x:v>
      </x:c>
      <x:c r="F46" s="13" t="str">
        <x:v>faire vivre et coordonner un clan</x:v>
      </x:c>
      <x:c r="G46" s="13" t="str">
        <x:v>plusieurs postes et équipes incarnées</x:v>
      </x:c>
      <x:c r="H46" s="13" t="str">
        <x:v>coût d’entretien et pièces ouvertes progressivement</x:v>
      </x:c>
      <x:c r="I46" s="13" t="str">
        <x:v>soute centrale à berceaux</x:v>
      </x:c>
      <x:c r="J46" s="13" t="str">
        <x:v>Elite, chantier, équipage et missions de mise en service</x:v>
      </x:c>
      <x:c r="K46" s="13" t="str">
        <x:v>Catalogue original de fonctions et silhouettes. Les 54 noms ne prétendent pas recenser les vaisseaux canoniques.</x:v>
      </x:c>
      <x:c r="L46" s="13" t="str">
        <x:v>Spécification. Références et sprites de vaisseaux des autres dossiers restent des fichiers distincts.</x:v>
      </x:c>
      <x:c r="M46" s="13" t="str">
        <x:v>Reconstitution documentée V4 — nouvelle rédaction V5</x:v>
      </x:c>
    </x:row>
    <x:row r="47" ht="57" customHeight="1">
      <x:c r="A47" s="14" t="str">
        <x:v>SHIP-42</x:v>
      </x:c>
      <x:c r="B47" s="14" t="str">
        <x:v>Mémoire du Large</x:v>
      </x:c>
      <x:c r="C47" s="14" t="str">
        <x:v>Grand bâtiment de clan</x:v>
      </x:c>
      <x:c r="D47" s="29" t="n">
        <x:v>7</x:v>
      </x:c>
      <x:c r="E47" s="29" t="n">
        <x:v>19</x:v>
      </x:c>
      <x:c r="F47" s="14" t="str">
        <x:v>faire vivre et coordonner un clan</x:v>
      </x:c>
      <x:c r="G47" s="14" t="str">
        <x:v>plusieurs postes et équipes incarnées</x:v>
      </x:c>
      <x:c r="H47" s="14" t="str">
        <x:v>coût d’entretien et pièces ouvertes progressivement</x:v>
      </x:c>
      <x:c r="I47" s="14" t="str">
        <x:v>accès dorsal pour les travaux de coque</x:v>
      </x:c>
      <x:c r="J47" s="14" t="str">
        <x:v>Elite, chantier, équipage et missions de mise en service</x:v>
      </x:c>
      <x:c r="K47" s="14" t="str">
        <x:v>Catalogue original de fonctions et silhouettes. Les 54 noms ne prétendent pas recenser les vaisseaux canoniques.</x:v>
      </x:c>
      <x:c r="L47" s="14" t="str">
        <x:v>Spécification. Références et sprites de vaisseaux des autres dossiers restent des fichiers distincts.</x:v>
      </x:c>
      <x:c r="M47" s="14" t="str">
        <x:v>Reconstitution documentée V4 — nouvelle rédaction V5</x:v>
      </x:c>
    </x:row>
    <x:row r="48" ht="57" customHeight="1">
      <x:c r="A48" s="13" t="str">
        <x:v>SHIP-43</x:v>
      </x:c>
      <x:c r="B48" s="13" t="str">
        <x:v>Lance des Routes</x:v>
      </x:c>
      <x:c r="C48" s="13" t="str">
        <x:v>Grand bâtiment de clan</x:v>
      </x:c>
      <x:c r="D48" s="28" t="n">
        <x:v>7</x:v>
      </x:c>
      <x:c r="E48" s="28" t="n">
        <x:v>19</x:v>
      </x:c>
      <x:c r="F48" s="13" t="str">
        <x:v>faire vivre et coordonner un clan</x:v>
      </x:c>
      <x:c r="G48" s="13" t="str">
        <x:v>plusieurs postes et équipes incarnées</x:v>
      </x:c>
      <x:c r="H48" s="13" t="str">
        <x:v>coût d’entretien et pièces ouvertes progressivement</x:v>
      </x:c>
      <x:c r="I48" s="13" t="str">
        <x:v>amarrage latéral privilégié</x:v>
      </x:c>
      <x:c r="J48" s="13" t="str">
        <x:v>Elite, chantier, équipage et missions de mise en service</x:v>
      </x:c>
      <x:c r="K48" s="13" t="str">
        <x:v>Catalogue original de fonctions et silhouettes. Les 54 noms ne prétendent pas recenser les vaisseaux canoniques.</x:v>
      </x:c>
      <x:c r="L48" s="13" t="str">
        <x:v>Spécification. Références et sprites de vaisseaux des autres dossiers restent des fichiers distincts.</x:v>
      </x:c>
      <x:c r="M48" s="13" t="str">
        <x:v>Reconstitution documentée V4 — nouvelle rédaction V5</x:v>
      </x:c>
    </x:row>
    <x:row r="49" ht="57" customHeight="1">
      <x:c r="A49" s="14" t="str">
        <x:v>SHIP-44</x:v>
      </x:c>
      <x:c r="B49" s="14" t="str">
        <x:v>Pacte des Rivages</x:v>
      </x:c>
      <x:c r="C49" s="14" t="str">
        <x:v>Grand bâtiment de clan</x:v>
      </x:c>
      <x:c r="D49" s="29" t="n">
        <x:v>7</x:v>
      </x:c>
      <x:c r="E49" s="29" t="n">
        <x:v>19</x:v>
      </x:c>
      <x:c r="F49" s="14" t="str">
        <x:v>faire vivre et coordonner un clan</x:v>
      </x:c>
      <x:c r="G49" s="14" t="str">
        <x:v>plusieurs postes et équipes incarnées</x:v>
      </x:c>
      <x:c r="H49" s="14" t="str">
        <x:v>coût d’entretien et pièces ouvertes progressivement</x:v>
      </x:c>
      <x:c r="I49" s="14" t="str">
        <x:v>soute centrale à berceaux</x:v>
      </x:c>
      <x:c r="J49" s="14" t="str">
        <x:v>Elite, chantier, équipage et missions de mise en service</x:v>
      </x:c>
      <x:c r="K49" s="14" t="str">
        <x:v>Catalogue original de fonctions et silhouettes. Les 54 noms ne prétendent pas recenser les vaisseaux canoniques.</x:v>
      </x:c>
      <x:c r="L49" s="14" t="str">
        <x:v>Spécification. Références et sprites de vaisseaux des autres dossiers restent des fichiers distincts.</x:v>
      </x:c>
      <x:c r="M49" s="14" t="str">
        <x:v>Reconstitution documentée V4 — nouvelle rédaction V5</x:v>
      </x:c>
    </x:row>
    <x:row r="50" ht="57" customHeight="1">
      <x:c r="A50" s="13" t="str">
        <x:v>SHIP-45</x:v>
      </x:c>
      <x:c r="B50" s="13" t="str">
        <x:v>Arche des Cohortes</x:v>
      </x:c>
      <x:c r="C50" s="13" t="str">
        <x:v>Grand bâtiment de clan</x:v>
      </x:c>
      <x:c r="D50" s="28" t="n">
        <x:v>7</x:v>
      </x:c>
      <x:c r="E50" s="28" t="n">
        <x:v>19</x:v>
      </x:c>
      <x:c r="F50" s="13" t="str">
        <x:v>faire vivre et coordonner un clan</x:v>
      </x:c>
      <x:c r="G50" s="13" t="str">
        <x:v>plusieurs postes et équipes incarnées</x:v>
      </x:c>
      <x:c r="H50" s="13" t="str">
        <x:v>coût d’entretien et pièces ouvertes progressivement</x:v>
      </x:c>
      <x:c r="I50" s="13" t="str">
        <x:v>accès dorsal pour les travaux de coque</x:v>
      </x:c>
      <x:c r="J50" s="13" t="str">
        <x:v>Elite, chantier, équipage et missions de mise en service</x:v>
      </x:c>
      <x:c r="K50" s="13" t="str">
        <x:v>Catalogue original de fonctions et silhouettes. Les 54 noms ne prétendent pas recenser les vaisseaux canoniques.</x:v>
      </x:c>
      <x:c r="L50" s="13" t="str">
        <x:v>Spécification. Références et sprites de vaisseaux des autres dossiers restent des fichiers distincts.</x:v>
      </x:c>
      <x:c r="M50" s="13" t="str">
        <x:v>Reconstitution documentée V4 — nouvelle rédaction V5</x:v>
      </x:c>
    </x:row>
    <x:row r="51" ht="57" customHeight="1">
      <x:c r="A51" s="14" t="str">
        <x:v>SHIP-46</x:v>
      </x:c>
      <x:c r="B51" s="14" t="str">
        <x:v>Dernier Belvédère</x:v>
      </x:c>
      <x:c r="C51" s="14" t="str">
        <x:v>Grand bâtiment de clan</x:v>
      </x:c>
      <x:c r="D51" s="29" t="n">
        <x:v>7</x:v>
      </x:c>
      <x:c r="E51" s="29" t="n">
        <x:v>19</x:v>
      </x:c>
      <x:c r="F51" s="14" t="str">
        <x:v>faire vivre et coordonner un clan</x:v>
      </x:c>
      <x:c r="G51" s="14" t="str">
        <x:v>plusieurs postes et équipes incarnées</x:v>
      </x:c>
      <x:c r="H51" s="14" t="str">
        <x:v>coût d’entretien et pièces ouvertes progressivement</x:v>
      </x:c>
      <x:c r="I51" s="14" t="str">
        <x:v>amarrage latéral privilégié</x:v>
      </x:c>
      <x:c r="J51" s="14" t="str">
        <x:v>Elite, chantier, équipage et missions de mise en service</x:v>
      </x:c>
      <x:c r="K51" s="14" t="str">
        <x:v>Catalogue original de fonctions et silhouettes. Les 54 noms ne prétendent pas recenser les vaisseaux canoniques.</x:v>
      </x:c>
      <x:c r="L51" s="14" t="str">
        <x:v>Spécification. Références et sprites de vaisseaux des autres dossiers restent des fichiers distincts.</x:v>
      </x:c>
      <x:c r="M51" s="14" t="str">
        <x:v>Reconstitution documentée V4 — nouvelle rédaction V5</x:v>
      </x:c>
    </x:row>
    <x:row r="52" ht="57" customHeight="1">
      <x:c r="A52" s="13" t="str">
        <x:v>SHIP-47</x:v>
      </x:c>
      <x:c r="B52" s="13" t="str">
        <x:v>Anneau d’Observation</x:v>
      </x:c>
      <x:c r="C52" s="13" t="str">
        <x:v>Prototype</x:v>
      </x:c>
      <x:c r="D52" s="28" t="n">
        <x:v>0</x:v>
      </x:c>
      <x:c r="E52" s="28" t="n">
        <x:v>0</x:v>
      </x:c>
      <x:c r="F52" s="13" t="str">
        <x:v>éprouver un module avant son intégration</x:v>
      </x:c>
      <x:c r="G52" s="13" t="str">
        <x:v>offre une manipulation expérimentale</x:v>
      </x:c>
      <x:c r="H52" s="13" t="str">
        <x:v>ne constitue pas un appareil possédé ni un bonus acquis</x:v>
      </x:c>
      <x:c r="I52" s="13" t="str">
        <x:v>amarrage latéral privilégié</x:v>
      </x:c>
      <x:c r="J52" s="13" t="str">
        <x:v>Elite, atelier, matériaux et essai réversible</x:v>
      </x:c>
      <x:c r="K52" s="13" t="str">
        <x:v>Catalogue original de fonctions et silhouettes. Les 54 noms ne prétendent pas recenser les vaisseaux canoniques.</x:v>
      </x:c>
      <x:c r="L52" s="13" t="str">
        <x:v>Spécification. Références et sprites de vaisseaux des autres dossiers restent des fichiers distincts.</x:v>
      </x:c>
      <x:c r="M52" s="13" t="str">
        <x:v>Reconstitution documentée V4 — nouvelle rédaction V5</x:v>
      </x:c>
    </x:row>
    <x:row r="53" ht="57" customHeight="1">
      <x:c r="A53" s="14" t="str">
        <x:v>SHIP-48</x:v>
      </x:c>
      <x:c r="B53" s="14" t="str">
        <x:v>Aile Pliable</x:v>
      </x:c>
      <x:c r="C53" s="14" t="str">
        <x:v>Prototype</x:v>
      </x:c>
      <x:c r="D53" s="29" t="n">
        <x:v>0</x:v>
      </x:c>
      <x:c r="E53" s="29" t="n">
        <x:v>0</x:v>
      </x:c>
      <x:c r="F53" s="14" t="str">
        <x:v>éprouver un module avant son intégration</x:v>
      </x:c>
      <x:c r="G53" s="14" t="str">
        <x:v>offre une manipulation expérimentale</x:v>
      </x:c>
      <x:c r="H53" s="14" t="str">
        <x:v>ne constitue pas un appareil possédé ni un bonus acquis</x:v>
      </x:c>
      <x:c r="I53" s="14" t="str">
        <x:v>soute centrale à berceaux</x:v>
      </x:c>
      <x:c r="J53" s="14" t="str">
        <x:v>Elite, atelier, matériaux et essai réversible</x:v>
      </x:c>
      <x:c r="K53" s="14" t="str">
        <x:v>Catalogue original de fonctions et silhouettes. Les 54 noms ne prétendent pas recenser les vaisseaux canoniques.</x:v>
      </x:c>
      <x:c r="L53" s="14" t="str">
        <x:v>Spécification. Références et sprites de vaisseaux des autres dossiers restent des fichiers distincts.</x:v>
      </x:c>
      <x:c r="M53" s="14" t="str">
        <x:v>Reconstitution documentée V4 — nouvelle rédaction V5</x:v>
      </x:c>
    </x:row>
    <x:row r="54" ht="57" customHeight="1">
      <x:c r="A54" s="13" t="str">
        <x:v>SHIP-49</x:v>
      </x:c>
      <x:c r="B54" s="13" t="str">
        <x:v>Berceau Réparti</x:v>
      </x:c>
      <x:c r="C54" s="13" t="str">
        <x:v>Prototype</x:v>
      </x:c>
      <x:c r="D54" s="28" t="n">
        <x:v>0</x:v>
      </x:c>
      <x:c r="E54" s="28" t="n">
        <x:v>0</x:v>
      </x:c>
      <x:c r="F54" s="13" t="str">
        <x:v>éprouver un module avant son intégration</x:v>
      </x:c>
      <x:c r="G54" s="13" t="str">
        <x:v>offre une manipulation expérimentale</x:v>
      </x:c>
      <x:c r="H54" s="13" t="str">
        <x:v>ne constitue pas un appareil possédé ni un bonus acquis</x:v>
      </x:c>
      <x:c r="I54" s="13" t="str">
        <x:v>accès dorsal pour les travaux de coque</x:v>
      </x:c>
      <x:c r="J54" s="13" t="str">
        <x:v>Elite, atelier, matériaux et essai réversible</x:v>
      </x:c>
      <x:c r="K54" s="13" t="str">
        <x:v>Catalogue original de fonctions et silhouettes. Les 54 noms ne prétendent pas recenser les vaisseaux canoniques.</x:v>
      </x:c>
      <x:c r="L54" s="13" t="str">
        <x:v>Spécification. Références et sprites de vaisseaux des autres dossiers restent des fichiers distincts.</x:v>
      </x:c>
      <x:c r="M54" s="13" t="str">
        <x:v>Reconstitution documentée V4 — nouvelle rédaction V5</x:v>
      </x:c>
    </x:row>
    <x:row r="55" ht="57" customHeight="1">
      <x:c r="A55" s="14" t="str">
        <x:v>SHIP-50</x:v>
      </x:c>
      <x:c r="B55" s="14" t="str">
        <x:v>Refroidisseur de Brume</x:v>
      </x:c>
      <x:c r="C55" s="14" t="str">
        <x:v>Prototype</x:v>
      </x:c>
      <x:c r="D55" s="29" t="n">
        <x:v>0</x:v>
      </x:c>
      <x:c r="E55" s="29" t="n">
        <x:v>0</x:v>
      </x:c>
      <x:c r="F55" s="14" t="str">
        <x:v>éprouver un module avant son intégration</x:v>
      </x:c>
      <x:c r="G55" s="14" t="str">
        <x:v>offre une manipulation expérimentale</x:v>
      </x:c>
      <x:c r="H55" s="14" t="str">
        <x:v>ne constitue pas un appareil possédé ni un bonus acquis</x:v>
      </x:c>
      <x:c r="I55" s="14" t="str">
        <x:v>amarrage latéral privilégié</x:v>
      </x:c>
      <x:c r="J55" s="14" t="str">
        <x:v>Elite, atelier, matériaux et essai réversible</x:v>
      </x:c>
      <x:c r="K55" s="14" t="str">
        <x:v>Catalogue original de fonctions et silhouettes. Les 54 noms ne prétendent pas recenser les vaisseaux canoniques.</x:v>
      </x:c>
      <x:c r="L55" s="14" t="str">
        <x:v>Spécification. Références et sprites de vaisseaux des autres dossiers restent des fichiers distincts.</x:v>
      </x:c>
      <x:c r="M55" s="14" t="str">
        <x:v>Reconstitution documentée V4 — nouvelle rédaction V5</x:v>
      </x:c>
    </x:row>
    <x:row r="56" ht="57" customHeight="1">
      <x:c r="A56" s="13" t="str">
        <x:v>SHIP-51</x:v>
      </x:c>
      <x:c r="B56" s="13" t="str">
        <x:v>Coque à Échos</x:v>
      </x:c>
      <x:c r="C56" s="13" t="str">
        <x:v>Prototype</x:v>
      </x:c>
      <x:c r="D56" s="28" t="n">
        <x:v>0</x:v>
      </x:c>
      <x:c r="E56" s="28" t="n">
        <x:v>0</x:v>
      </x:c>
      <x:c r="F56" s="13" t="str">
        <x:v>éprouver un module avant son intégration</x:v>
      </x:c>
      <x:c r="G56" s="13" t="str">
        <x:v>offre une manipulation expérimentale</x:v>
      </x:c>
      <x:c r="H56" s="13" t="str">
        <x:v>ne constitue pas un appareil possédé ni un bonus acquis</x:v>
      </x:c>
      <x:c r="I56" s="13" t="str">
        <x:v>soute centrale à berceaux</x:v>
      </x:c>
      <x:c r="J56" s="13" t="str">
        <x:v>Elite, atelier, matériaux et essai réversible</x:v>
      </x:c>
      <x:c r="K56" s="13" t="str">
        <x:v>Catalogue original de fonctions et silhouettes. Les 54 noms ne prétendent pas recenser les vaisseaux canoniques.</x:v>
      </x:c>
      <x:c r="L56" s="13" t="str">
        <x:v>Spécification. Références et sprites de vaisseaux des autres dossiers restent des fichiers distincts.</x:v>
      </x:c>
      <x:c r="M56" s="13" t="str">
        <x:v>Reconstitution documentée V4 — nouvelle rédaction V5</x:v>
      </x:c>
    </x:row>
    <x:row r="57" ht="57" customHeight="1">
      <x:c r="A57" s="14" t="str">
        <x:v>SHIP-52</x:v>
      </x:c>
      <x:c r="B57" s="14" t="str">
        <x:v>Sonde de Seuil</x:v>
      </x:c>
      <x:c r="C57" s="14" t="str">
        <x:v>Prototype</x:v>
      </x:c>
      <x:c r="D57" s="29" t="n">
        <x:v>0</x:v>
      </x:c>
      <x:c r="E57" s="29" t="n">
        <x:v>0</x:v>
      </x:c>
      <x:c r="F57" s="14" t="str">
        <x:v>éprouver un module avant son intégration</x:v>
      </x:c>
      <x:c r="G57" s="14" t="str">
        <x:v>offre une manipulation expérimentale</x:v>
      </x:c>
      <x:c r="H57" s="14" t="str">
        <x:v>ne constitue pas un appareil possédé ni un bonus acquis</x:v>
      </x:c>
      <x:c r="I57" s="14" t="str">
        <x:v>accès dorsal pour les travaux de coque</x:v>
      </x:c>
      <x:c r="J57" s="14" t="str">
        <x:v>Elite, atelier, matériaux et essai réversible</x:v>
      </x:c>
      <x:c r="K57" s="14" t="str">
        <x:v>Catalogue original de fonctions et silhouettes. Les 54 noms ne prétendent pas recenser les vaisseaux canoniques.</x:v>
      </x:c>
      <x:c r="L57" s="14" t="str">
        <x:v>Spécification. Références et sprites de vaisseaux des autres dossiers restent des fichiers distincts.</x:v>
      </x:c>
      <x:c r="M57" s="14" t="str">
        <x:v>Reconstitution documentée V4 — nouvelle rédaction V5</x:v>
      </x:c>
    </x:row>
    <x:row r="58" ht="57" customHeight="1">
      <x:c r="A58" s="13" t="str">
        <x:v>SHIP-53</x:v>
      </x:c>
      <x:c r="B58" s="13" t="str">
        <x:v>Amarrage Dissocié</x:v>
      </x:c>
      <x:c r="C58" s="13" t="str">
        <x:v>Prototype</x:v>
      </x:c>
      <x:c r="D58" s="28" t="n">
        <x:v>0</x:v>
      </x:c>
      <x:c r="E58" s="28" t="n">
        <x:v>0</x:v>
      </x:c>
      <x:c r="F58" s="13" t="str">
        <x:v>éprouver un module avant son intégration</x:v>
      </x:c>
      <x:c r="G58" s="13" t="str">
        <x:v>offre une manipulation expérimentale</x:v>
      </x:c>
      <x:c r="H58" s="13" t="str">
        <x:v>ne constitue pas un appareil possédé ni un bonus acquis</x:v>
      </x:c>
      <x:c r="I58" s="13" t="str">
        <x:v>amarrage latéral privilégié</x:v>
      </x:c>
      <x:c r="J58" s="13" t="str">
        <x:v>Elite, atelier, matériaux et essai réversible</x:v>
      </x:c>
      <x:c r="K58" s="13" t="str">
        <x:v>Catalogue original de fonctions et silhouettes. Les 54 noms ne prétendent pas recenser les vaisseaux canoniques.</x:v>
      </x:c>
      <x:c r="L58" s="13" t="str">
        <x:v>Spécification. Références et sprites de vaisseaux des autres dossiers restent des fichiers distincts.</x:v>
      </x:c>
      <x:c r="M58" s="13" t="str">
        <x:v>Reconstitution documentée V4 — nouvelle rédaction V5</x:v>
      </x:c>
    </x:row>
    <x:row r="59" ht="57" customHeight="1">
      <x:c r="A59" s="14" t="str">
        <x:v>SHIP-54</x:v>
      </x:c>
      <x:c r="B59" s="14" t="str">
        <x:v>Voile de Repères</x:v>
      </x:c>
      <x:c r="C59" s="14" t="str">
        <x:v>Prototype</x:v>
      </x:c>
      <x:c r="D59" s="29" t="n">
        <x:v>0</x:v>
      </x:c>
      <x:c r="E59" s="29" t="n">
        <x:v>0</x:v>
      </x:c>
      <x:c r="F59" s="14" t="str">
        <x:v>éprouver un module avant son intégration</x:v>
      </x:c>
      <x:c r="G59" s="14" t="str">
        <x:v>offre une manipulation expérimentale</x:v>
      </x:c>
      <x:c r="H59" s="14" t="str">
        <x:v>ne constitue pas un appareil possédé ni un bonus acquis</x:v>
      </x:c>
      <x:c r="I59" s="14" t="str">
        <x:v>soute centrale à berceaux</x:v>
      </x:c>
      <x:c r="J59" s="14" t="str">
        <x:v>Elite, atelier, matériaux et essai réversible</x:v>
      </x:c>
      <x:c r="K59" s="14" t="str">
        <x:v>Catalogue original de fonctions et silhouettes. Les 54 noms ne prétendent pas recenser les vaisseaux canoniques.</x:v>
      </x:c>
      <x:c r="L59" s="14" t="str">
        <x:v>Spécification. Références et sprites de vaisseaux des autres dossiers restent des fichiers distincts.</x:v>
      </x:c>
      <x:c r="M59" s="14" t="str">
        <x:v>Reconstitution documentée V4 — nouvelle rédaction V5</x:v>
      </x:c>
    </x:row>
  </x:sheetData>
  <x:pageMargins left="0.7" right="0.7" top="0.75" bottom="0.75" header="0.3" footer="0.3"/>
  <x:tableParts count="1">
    <x:tablePart xmlns:r="http://schemas.openxmlformats.org/officeDocument/2006/relationships" r:id="R952cbc59b6b04dca"/>
  </x:tableParts>
</x:worksheet>
</file>

<file path=xl/worksheets/sheet5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45" hidden="0" customWidth="1"/>
  </x:cols>
  <x:sheetData>
    <x:row r="1">
      <x:c r="A1" s="2"/>
      <x:c r="B1" s="2"/>
      <x:c r="C1" s="2"/>
      <x:c r="D1" s="2"/>
      <x:c r="E1" s="2"/>
      <x:c r="F1" s="2"/>
    </x:row>
    <x:row r="2" ht="31" customHeight="1">
      <x:c r="A2" s="3" t="str">
        <x:v>Incidents des routes</x:v>
      </x:c>
      <x:c r="B2" s="3"/>
      <x:c r="C2" s="3"/>
      <x:c r="D2" s="3"/>
      <x:c r="E2" s="3"/>
      <x:c r="F2" s="3"/>
    </x:row>
    <x:row r="3">
      <x:c r="A3" s="4"/>
      <x:c r="B3" s="4"/>
      <x:c r="C3" s="4"/>
      <x:c r="D3" s="4"/>
      <x:c r="E3" s="4"/>
      <x:c r="F3" s="4"/>
    </x:row>
    <x:row r="4">
      <x:c r="A4" s="2" t="str">
        <x:v>Mondes · 36 fiches · Lecture intégrale dans « Lire Mondes » ou le lecteur HTML.</x:v>
      </x:c>
      <x:c r="B4" s="2"/>
      <x:c r="C4" s="2"/>
      <x:c r="D4" s="2"/>
      <x:c r="E4" s="2"/>
      <x:c r="F4" s="2"/>
    </x:row>
    <x:row r="5" ht="48" customHeight="1">
      <x:c r="A5" s="25" t="str">
        <x:v>Identifiant</x:v>
      </x:c>
      <x:c r="B5" s="26" t="str">
        <x:v>Titre</x:v>
      </x:c>
      <x:c r="C5" s="26" t="str">
        <x:v>Déclencheur</x:v>
      </x:c>
      <x:c r="D5" s="26" t="str">
        <x:v>Lieu</x:v>
      </x:c>
      <x:c r="E5" s="26" t="str">
        <x:v>Action</x:v>
      </x:c>
      <x:c r="F5" s="26" t="str">
        <x:v>Choix</x:v>
      </x:c>
      <x:c r="G5" s="26" t="str">
        <x:v>Entrée</x:v>
      </x:c>
      <x:c r="H5" s="26" t="str">
        <x:v>Deroulement</x:v>
      </x:c>
      <x:c r="I5" s="26" t="str">
        <x:v>Conséquence</x:v>
      </x:c>
      <x:c r="J5" s="26" t="str">
        <x:v>Échec</x:v>
      </x:c>
      <x:c r="K5" s="26" t="str">
        <x:v>Liaison</x:v>
      </x:c>
      <x:c r="L5" s="27" t="str">
        <x:v>Provenance</x:v>
      </x:c>
    </x:row>
    <x:row r="6" ht="72" customHeight="1">
      <x:c r="A6" s="13" t="str">
        <x:v>SPACE-E01</x:v>
      </x:c>
      <x:c r="B6" s="13" t="str">
        <x:v>Trois balises, deux routes</x:v>
      </x:c>
      <x:c r="C6" s="13" t="str">
        <x:v>balise décalée</x:v>
      </x:c>
      <x:c r="D6" s="13" t="str">
        <x:v>SPACE-BASE-01</x:v>
      </x:c>
      <x:c r="E6" s="13" t="str">
        <x:v>comparer les distances visibles</x:v>
      </x:c>
      <x:c r="F6" s="13" t="str">
        <x:v>route courte coûteuse ou escale réparatrice</x:v>
      </x:c>
      <x:c r="G6" s="13" t="str">
        <x:v>Une route réellement engagée, l’équipement présent et un point de retour identifié.</x:v>
      </x:c>
      <x:c r="H6" s="13" t="str">
        <x:v>Le joueur quitte le poste de route, rejoint le lieu de l’incident et manipule les objets indiqués. Un dialogue court confronte son interprétation à celle d’un équipier.</x:v>
      </x:c>
      <x:c r="I6" s="13" t="str">
        <x:v>Le choix modifie le temps de jeu écoulé, la route, une ressource consommée ou une relation. Le résultat est attaché à l’incident pour ne pas redonner la même récompense.</x:v>
      </x:c>
      <x:c r="J6" s="13" t="str">
        <x:v>L’échec conserve les traces déjà relevées et ouvre le repli annoncé. Une reprise n’efface pas une perte confirmée.</x:v>
      </x:c>
      <x:c r="K6" s="13" t="str">
        <x:v>Les prises suivent le système de trophées; l’équipage suit le manifeste du navire; une guerre utilise le registre commun des opérations.</x:v>
      </x:c>
      <x:c r="L6" s="13" t="str">
        <x:v>Reconstitution documentée V4 — nouvelle rédaction V5</x:v>
      </x:c>
    </x:row>
    <x:row r="7" ht="72" customHeight="1">
      <x:c r="A7" s="14" t="str">
        <x:v>SPACE-E02</x:v>
      </x:c>
      <x:c r="B7" s="14" t="str">
        <x:v>Le quai derrière les débris</x:v>
      </x:c>
      <x:c r="C7" s="14" t="str">
        <x:v>approche obstruée</x:v>
      </x:c>
      <x:c r="D7" s="14" t="str">
        <x:v>SPACE-BASE-02</x:v>
      </x:c>
      <x:c r="E7" s="14" t="str">
        <x:v>piloter entre deux couloirs de roches</x:v>
      </x:c>
      <x:c r="F7" s="14" t="str">
        <x:v>attendre le passage ou dépenser une balise</x:v>
      </x:c>
      <x:c r="G7" s="14" t="str">
        <x:v>Une route réellement engagée, l’équipement présent et un point de retour identifié.</x:v>
      </x:c>
      <x:c r="H7" s="14" t="str">
        <x:v>Le joueur quitte le poste de route, rejoint le lieu de l’incident et manipule les objets indiqués. Un dialogue court confronte son interprétation à celle d’un équipier.</x:v>
      </x:c>
      <x:c r="I7" s="14" t="str">
        <x:v>Le choix modifie le temps de jeu écoulé, la route, une ressource consommée ou une relation. Le résultat est attaché à l’incident pour ne pas redonner la même récompense.</x:v>
      </x:c>
      <x:c r="J7" s="14" t="str">
        <x:v>L’échec conserve les traces déjà relevées et ouvre le repli annoncé. Une reprise n’efface pas une perte confirmée.</x:v>
      </x:c>
      <x:c r="K7" s="14" t="str">
        <x:v>Les prises suivent le système de trophées; l’équipage suit le manifeste du navire; une guerre utilise le registre commun des opérations.</x:v>
      </x:c>
      <x:c r="L7" s="14" t="str">
        <x:v>Reconstitution documentée V4 — nouvelle rédaction V5</x:v>
      </x:c>
    </x:row>
    <x:row r="8" ht="72" customHeight="1">
      <x:c r="A8" s="13" t="str">
        <x:v>SPACE-E03</x:v>
      </x:c>
      <x:c r="B8" s="13" t="str">
        <x:v>Le signal sans voix</x:v>
      </x:c>
      <x:c r="C8" s="13" t="str">
        <x:v>appel incomplet</x:v>
      </x:c>
      <x:c r="D8" s="13" t="str">
        <x:v>SPACE-BASE-03</x:v>
      </x:c>
      <x:c r="E8" s="13" t="str">
        <x:v>orienter l’antenne et relier trois fragments</x:v>
      </x:c>
      <x:c r="F8" s="13" t="str">
        <x:v>secourir maintenant ou obtenir une position sûre</x:v>
      </x:c>
      <x:c r="G8" s="13" t="str">
        <x:v>Une route réellement engagée, l’équipement présent et un point de retour identifié.</x:v>
      </x:c>
      <x:c r="H8" s="13" t="str">
        <x:v>Le joueur quitte le poste de route, rejoint le lieu de l’incident et manipule les objets indiqués. Un dialogue court confronte son interprétation à celle d’un équipier.</x:v>
      </x:c>
      <x:c r="I8" s="13" t="str">
        <x:v>Le choix modifie le temps de jeu écoulé, la route, une ressource consommée ou une relation. Le résultat est attaché à l’incident pour ne pas redonner la même récompense.</x:v>
      </x:c>
      <x:c r="J8" s="13" t="str">
        <x:v>L’échec conserve les traces déjà relevées et ouvre le repli annoncé. Une reprise n’efface pas une perte confirmée.</x:v>
      </x:c>
      <x:c r="K8" s="13" t="str">
        <x:v>Les prises suivent le système de trophées; l’équipage suit le manifeste du navire; une guerre utilise le registre commun des opérations.</x:v>
      </x:c>
      <x:c r="L8" s="13" t="str">
        <x:v>Reconstitution documentée V4 — nouvelle rédaction V5</x:v>
      </x:c>
    </x:row>
    <x:row r="9" ht="72" customHeight="1">
      <x:c r="A9" s="14" t="str">
        <x:v>SPACE-E04</x:v>
      </x:c>
      <x:c r="B9" s="14" t="str">
        <x:v>Le berceau qui glisse</x:v>
      </x:c>
      <x:c r="C9" s="14" t="str">
        <x:v>charge mal fixée</x:v>
      </x:c>
      <x:c r="D9" s="14" t="str">
        <x:v>SPACE-BASE-04</x:v>
      </x:c>
      <x:c r="E9" s="14" t="str">
        <x:v>répartir les appuis d’une caisse</x:v>
      </x:c>
      <x:c r="F9" s="14" t="str">
        <x:v>ralentir le voyage ou libérer un emplacement</x:v>
      </x:c>
      <x:c r="G9" s="14" t="str">
        <x:v>Une route réellement engagée, l’équipement présent et un point de retour identifié.</x:v>
      </x:c>
      <x:c r="H9" s="14" t="str">
        <x:v>Le joueur quitte le poste de route, rejoint le lieu de l’incident et manipule les objets indiqués. Un dialogue court confronte son interprétation à celle d’un équipier.</x:v>
      </x:c>
      <x:c r="I9" s="14" t="str">
        <x:v>Le choix modifie le temps de jeu écoulé, la route, une ressource consommée ou une relation. Le résultat est attaché à l’incident pour ne pas redonner la même récompense.</x:v>
      </x:c>
      <x:c r="J9" s="14" t="str">
        <x:v>L’échec conserve les traces déjà relevées et ouvre le repli annoncé. Une reprise n’efface pas une perte confirmée.</x:v>
      </x:c>
      <x:c r="K9" s="14" t="str">
        <x:v>Les prises suivent le système de trophées; l’équipage suit le manifeste du navire; une guerre utilise le registre commun des opérations.</x:v>
      </x:c>
      <x:c r="L9" s="14" t="str">
        <x:v>Reconstitution documentée V4 — nouvelle rédaction V5</x:v>
      </x:c>
    </x:row>
    <x:row r="10" ht="72" customHeight="1">
      <x:c r="A10" s="13" t="str">
        <x:v>SPACE-E05</x:v>
      </x:c>
      <x:c r="B10" s="13" t="str">
        <x:v>Une ombre dans le sillage</x:v>
      </x:c>
      <x:c r="C10" s="13" t="str">
        <x:v>appareil inconnu</x:v>
      </x:c>
      <x:c r="D10" s="13" t="str">
        <x:v>SPACE-BASE-05</x:v>
      </x:c>
      <x:c r="E10" s="13" t="str">
        <x:v>observer ses changements de distance</x:v>
      </x:c>
      <x:c r="F10" s="13" t="str">
        <x:v>rompre la ligne ou entrer dans une halte</x:v>
      </x:c>
      <x:c r="G10" s="13" t="str">
        <x:v>Une route réellement engagée, l’équipement présent et un point de retour identifié.</x:v>
      </x:c>
      <x:c r="H10" s="13" t="str">
        <x:v>Le joueur quitte le poste de route, rejoint le lieu de l’incident et manipule les objets indiqués. Un dialogue court confronte son interprétation à celle d’un équipier.</x:v>
      </x:c>
      <x:c r="I10" s="13" t="str">
        <x:v>Le choix modifie le temps de jeu écoulé, la route, une ressource consommée ou une relation. Le résultat est attaché à l’incident pour ne pas redonner la même récompense.</x:v>
      </x:c>
      <x:c r="J10" s="13" t="str">
        <x:v>L’échec conserve les traces déjà relevées et ouvre le repli annoncé. Une reprise n’efface pas une perte confirmée.</x:v>
      </x:c>
      <x:c r="K10" s="13" t="str">
        <x:v>Les prises suivent le système de trophées; l’équipage suit le manifeste du navire; une guerre utilise le registre commun des opérations.</x:v>
      </x:c>
      <x:c r="L10" s="13" t="str">
        <x:v>Reconstitution documentée V4 — nouvelle rédaction V5</x:v>
      </x:c>
    </x:row>
    <x:row r="11" ht="72" customHeight="1">
      <x:c r="A11" s="14" t="str">
        <x:v>SPACE-E06</x:v>
      </x:c>
      <x:c r="B11" s="14" t="str">
        <x:v>La verrière aveugle</x:v>
      </x:c>
      <x:c r="C11" s="14" t="str">
        <x:v>capteur brouillé</x:v>
      </x:c>
      <x:c r="D11" s="14" t="str">
        <x:v>SPACE-BASE-06</x:v>
      </x:c>
      <x:c r="E11" s="14" t="str">
        <x:v>recouper signal et balise extérieure</x:v>
      </x:c>
      <x:c r="F11" s="14" t="str">
        <x:v>continuer à portée réduite ou réparer</x:v>
      </x:c>
      <x:c r="G11" s="14" t="str">
        <x:v>Une route réellement engagée, l’équipement présent et un point de retour identifié.</x:v>
      </x:c>
      <x:c r="H11" s="14" t="str">
        <x:v>Le joueur quitte le poste de route, rejoint le lieu de l’incident et manipule les objets indiqués. Un dialogue court confronte son interprétation à celle d’un équipier.</x:v>
      </x:c>
      <x:c r="I11" s="14" t="str">
        <x:v>Le choix modifie le temps de jeu écoulé, la route, une ressource consommée ou une relation. Le résultat est attaché à l’incident pour ne pas redonner la même récompense.</x:v>
      </x:c>
      <x:c r="J11" s="14" t="str">
        <x:v>L’échec conserve les traces déjà relevées et ouvre le repli annoncé. Une reprise n’efface pas une perte confirmée.</x:v>
      </x:c>
      <x:c r="K11" s="14" t="str">
        <x:v>Les prises suivent le système de trophées; l’équipage suit le manifeste du navire; une guerre utilise le registre commun des opérations.</x:v>
      </x:c>
      <x:c r="L11" s="14" t="str">
        <x:v>Reconstitution documentée V4 — nouvelle rédaction V5</x:v>
      </x:c>
    </x:row>
    <x:row r="12" ht="72" customHeight="1">
      <x:c r="A12" s="13" t="str">
        <x:v>SPACE-E07</x:v>
      </x:c>
      <x:c r="B12" s="13" t="str">
        <x:v>Le rendez-vous manqué</x:v>
      </x:c>
      <x:c r="C12" s="13" t="str">
        <x:v>équipe en retard</x:v>
      </x:c>
      <x:c r="D12" s="13" t="str">
        <x:v>SPACE-BASE-07</x:v>
      </x:c>
      <x:c r="E12" s="13" t="str">
        <x:v>relever sa dernière route</x:v>
      </x:c>
      <x:c r="F12" s="13" t="str">
        <x:v>garder un point de retour ou partir à sa rencontre</x:v>
      </x:c>
      <x:c r="G12" s="13" t="str">
        <x:v>Une route réellement engagée, l’équipement présent et un point de retour identifié.</x:v>
      </x:c>
      <x:c r="H12" s="13" t="str">
        <x:v>Le joueur quitte le poste de route, rejoint le lieu de l’incident et manipule les objets indiqués. Un dialogue court confronte son interprétation à celle d’un équipier.</x:v>
      </x:c>
      <x:c r="I12" s="13" t="str">
        <x:v>Le choix modifie le temps de jeu écoulé, la route, une ressource consommée ou une relation. Le résultat est attaché à l’incident pour ne pas redonner la même récompense.</x:v>
      </x:c>
      <x:c r="J12" s="13" t="str">
        <x:v>L’échec conserve les traces déjà relevées et ouvre le repli annoncé. Une reprise n’efface pas une perte confirmée.</x:v>
      </x:c>
      <x:c r="K12" s="13" t="str">
        <x:v>Les prises suivent le système de trophées; l’équipage suit le manifeste du navire; une guerre utilise le registre commun des opérations.</x:v>
      </x:c>
      <x:c r="L12" s="13" t="str">
        <x:v>Reconstitution documentée V4 — nouvelle rédaction V5</x:v>
      </x:c>
    </x:row>
    <x:row r="13" ht="72" customHeight="1">
      <x:c r="A13" s="14" t="str">
        <x:v>SPACE-E08</x:v>
      </x:c>
      <x:c r="B13" s="14" t="str">
        <x:v>Une prise trop grande</x:v>
      </x:c>
      <x:c r="C13" s="14" t="str">
        <x:v>trophée incompatible</x:v>
      </x:c>
      <x:c r="D13" s="14" t="str">
        <x:v>SPACE-BASE-08</x:v>
      </x:c>
      <x:c r="E13" s="14" t="str">
        <x:v>mesurer le contenant au quai</x:v>
      </x:c>
      <x:c r="F13" s="14" t="str">
        <x:v>acheminer un autre berceau ou revenir avec un relevé</x:v>
      </x:c>
      <x:c r="G13" s="14" t="str">
        <x:v>Une route réellement engagée, l’équipement présent et un point de retour identifié.</x:v>
      </x:c>
      <x:c r="H13" s="14" t="str">
        <x:v>Le joueur quitte le poste de route, rejoint le lieu de l’incident et manipule les objets indiqués. Un dialogue court confronte son interprétation à celle d’un équipier.</x:v>
      </x:c>
      <x:c r="I13" s="14" t="str">
        <x:v>Le choix modifie le temps de jeu écoulé, la route, une ressource consommée ou une relation. Le résultat est attaché à l’incident pour ne pas redonner la même récompense.</x:v>
      </x:c>
      <x:c r="J13" s="14" t="str">
        <x:v>L’échec conserve les traces déjà relevées et ouvre le repli annoncé. Une reprise n’efface pas une perte confirmée.</x:v>
      </x:c>
      <x:c r="K13" s="14" t="str">
        <x:v>Les prises suivent le système de trophées; l’équipage suit le manifeste du navire; une guerre utilise le registre commun des opérations.</x:v>
      </x:c>
      <x:c r="L13" s="14" t="str">
        <x:v>Reconstitution documentée V4 — nouvelle rédaction V5</x:v>
      </x:c>
    </x:row>
    <x:row r="14" ht="72" customHeight="1">
      <x:c r="A14" s="13" t="str">
        <x:v>SPACE-E09</x:v>
      </x:c>
      <x:c r="B14" s="13" t="str">
        <x:v>Les deux pilotes</x:v>
      </x:c>
      <x:c r="C14" s="13" t="str">
        <x:v>choix d’approche</x:v>
      </x:c>
      <x:c r="D14" s="13" t="str">
        <x:v>SPACE-BASE-09</x:v>
      </x:c>
      <x:c r="E14" s="13" t="str">
        <x:v>tester deux routes sur un modèle</x:v>
      </x:c>
      <x:c r="F14" s="13" t="str">
        <x:v>priorité à la vitesse ou à la marge de manœuvre</x:v>
      </x:c>
      <x:c r="G14" s="13" t="str">
        <x:v>Une route réellement engagée, l’équipement présent et un point de retour identifié.</x:v>
      </x:c>
      <x:c r="H14" s="13" t="str">
        <x:v>Le joueur quitte le poste de route, rejoint le lieu de l’incident et manipule les objets indiqués. Un dialogue court confronte son interprétation à celle d’un équipier.</x:v>
      </x:c>
      <x:c r="I14" s="13" t="str">
        <x:v>Le choix modifie le temps de jeu écoulé, la route, une ressource consommée ou une relation. Le résultat est attaché à l’incident pour ne pas redonner la même récompense.</x:v>
      </x:c>
      <x:c r="J14" s="13" t="str">
        <x:v>L’échec conserve les traces déjà relevées et ouvre le repli annoncé. Une reprise n’efface pas une perte confirmée.</x:v>
      </x:c>
      <x:c r="K14" s="13" t="str">
        <x:v>Les prises suivent le système de trophées; l’équipage suit le manifeste du navire; une guerre utilise le registre commun des opérations.</x:v>
      </x:c>
      <x:c r="L14" s="13" t="str">
        <x:v>Reconstitution documentée V4 — nouvelle rédaction V5</x:v>
      </x:c>
    </x:row>
    <x:row r="15" ht="72" customHeight="1">
      <x:c r="A15" s="14" t="str">
        <x:v>SPACE-E10</x:v>
      </x:c>
      <x:c r="B15" s="14" t="str">
        <x:v>La porte sourde</x:v>
      </x:c>
      <x:c r="C15" s="14" t="str">
        <x:v>sas bloqué</x:v>
      </x:c>
      <x:c r="D15" s="14" t="str">
        <x:v>SPACE-BASE-10</x:v>
      </x:c>
      <x:c r="E15" s="14" t="str">
        <x:v>suivre un circuit fictif de commande</x:v>
      </x:c>
      <x:c r="F15" s="14" t="str">
        <x:v>ouvrir l’accès secondaire ou réparer sur place</x:v>
      </x:c>
      <x:c r="G15" s="14" t="str">
        <x:v>Une route réellement engagée, l’équipement présent et un point de retour identifié.</x:v>
      </x:c>
      <x:c r="H15" s="14" t="str">
        <x:v>Le joueur quitte le poste de route, rejoint le lieu de l’incident et manipule les objets indiqués. Un dialogue court confronte son interprétation à celle d’un équipier.</x:v>
      </x:c>
      <x:c r="I15" s="14" t="str">
        <x:v>Le choix modifie le temps de jeu écoulé, la route, une ressource consommée ou une relation. Le résultat est attaché à l’incident pour ne pas redonner la même récompense.</x:v>
      </x:c>
      <x:c r="J15" s="14" t="str">
        <x:v>L’échec conserve les traces déjà relevées et ouvre le repli annoncé. Une reprise n’efface pas une perte confirmée.</x:v>
      </x:c>
      <x:c r="K15" s="14" t="str">
        <x:v>Les prises suivent le système de trophées; l’équipage suit le manifeste du navire; une guerre utilise le registre commun des opérations.</x:v>
      </x:c>
      <x:c r="L15" s="14" t="str">
        <x:v>Reconstitution documentée V4 — nouvelle rédaction V5</x:v>
      </x:c>
    </x:row>
    <x:row r="16" ht="72" customHeight="1">
      <x:c r="A16" s="13" t="str">
        <x:v>SPACE-E11</x:v>
      </x:c>
      <x:c r="B16" s="13" t="str">
        <x:v>Une escale inconnue</x:v>
      </x:c>
      <x:c r="C16" s="13" t="str">
        <x:v>nouvelle halte</x:v>
      </x:c>
      <x:c r="D16" s="13" t="str">
        <x:v>SPACE-BASE-01</x:v>
      </x:c>
      <x:c r="E16" s="13" t="str">
        <x:v>reconnaître son signal de quai</x:v>
      </x:c>
      <x:c r="F16" s="13" t="str">
        <x:v>visite courte ou attente d’un guide</x:v>
      </x:c>
      <x:c r="G16" s="13" t="str">
        <x:v>Une route réellement engagée, l’équipement présent et un point de retour identifié.</x:v>
      </x:c>
      <x:c r="H16" s="13" t="str">
        <x:v>Le joueur quitte le poste de route, rejoint le lieu de l’incident et manipule les objets indiqués. Un dialogue court confronte son interprétation à celle d’un équipier.</x:v>
      </x:c>
      <x:c r="I16" s="13" t="str">
        <x:v>Le choix modifie le temps de jeu écoulé, la route, une ressource consommée ou une relation. Le résultat est attaché à l’incident pour ne pas redonner la même récompense.</x:v>
      </x:c>
      <x:c r="J16" s="13" t="str">
        <x:v>L’échec conserve les traces déjà relevées et ouvre le repli annoncé. Une reprise n’efface pas une perte confirmée.</x:v>
      </x:c>
      <x:c r="K16" s="13" t="str">
        <x:v>Les prises suivent le système de trophées; l’équipage suit le manifeste du navire; une guerre utilise le registre commun des opérations.</x:v>
      </x:c>
      <x:c r="L16" s="13" t="str">
        <x:v>Reconstitution documentée V4 — nouvelle rédaction V5</x:v>
      </x:c>
    </x:row>
    <x:row r="17" ht="72" customHeight="1">
      <x:c r="A17" s="14" t="str">
        <x:v>SPACE-E12</x:v>
      </x:c>
      <x:c r="B17" s="14" t="str">
        <x:v>Le reflet du retour</x:v>
      </x:c>
      <x:c r="C17" s="14" t="str">
        <x:v>balise doublée</x:v>
      </x:c>
      <x:c r="D17" s="14" t="str">
        <x:v>SPACE-BASE-02</x:v>
      </x:c>
      <x:c r="E17" s="14" t="str">
        <x:v>identifier le vrai rythme de l’émetteur</x:v>
      </x:c>
      <x:c r="F17" s="14" t="str">
        <x:v>baliser l’erreur ou contourner le secteur</x:v>
      </x:c>
      <x:c r="G17" s="14" t="str">
        <x:v>Une route réellement engagée, l’équipement présent et un point de retour identifié.</x:v>
      </x:c>
      <x:c r="H17" s="14" t="str">
        <x:v>Le joueur quitte le poste de route, rejoint le lieu de l’incident et manipule les objets indiqués. Un dialogue court confronte son interprétation à celle d’un équipier.</x:v>
      </x:c>
      <x:c r="I17" s="14" t="str">
        <x:v>Le choix modifie le temps de jeu écoulé, la route, une ressource consommée ou une relation. Le résultat est attaché à l’incident pour ne pas redonner la même récompense.</x:v>
      </x:c>
      <x:c r="J17" s="14" t="str">
        <x:v>L’échec conserve les traces déjà relevées et ouvre le repli annoncé. Une reprise n’efface pas une perte confirmée.</x:v>
      </x:c>
      <x:c r="K17" s="14" t="str">
        <x:v>Les prises suivent le système de trophées; l’équipage suit le manifeste du navire; une guerre utilise le registre commun des opérations.</x:v>
      </x:c>
      <x:c r="L17" s="14" t="str">
        <x:v>Reconstitution documentée V4 — nouvelle rédaction V5</x:v>
      </x:c>
    </x:row>
    <x:row r="18" ht="72" customHeight="1">
      <x:c r="A18" s="13" t="str">
        <x:v>SPACE-E13</x:v>
      </x:c>
      <x:c r="B18" s="13" t="str">
        <x:v>La sonde silencieuse</x:v>
      </x:c>
      <x:c r="C18" s="13" t="str">
        <x:v>sonde immobile</x:v>
      </x:c>
      <x:c r="D18" s="13" t="str">
        <x:v>SPACE-BASE-03</x:v>
      </x:c>
      <x:c r="E18" s="13" t="str">
        <x:v>retrouver ses repères successifs</x:v>
      </x:c>
      <x:c r="F18" s="13" t="str">
        <x:v>récupérer l’objet ou transmettre sa position</x:v>
      </x:c>
      <x:c r="G18" s="13" t="str">
        <x:v>Une route réellement engagée, l’équipement présent et un point de retour identifié.</x:v>
      </x:c>
      <x:c r="H18" s="13" t="str">
        <x:v>Le joueur quitte le poste de route, rejoint le lieu de l’incident et manipule les objets indiqués. Un dialogue court confronte son interprétation à celle d’un équipier.</x:v>
      </x:c>
      <x:c r="I18" s="13" t="str">
        <x:v>Le choix modifie le temps de jeu écoulé, la route, une ressource consommée ou une relation. Le résultat est attaché à l’incident pour ne pas redonner la même récompense.</x:v>
      </x:c>
      <x:c r="J18" s="13" t="str">
        <x:v>L’échec conserve les traces déjà relevées et ouvre le repli annoncé. Une reprise n’efface pas une perte confirmée.</x:v>
      </x:c>
      <x:c r="K18" s="13" t="str">
        <x:v>Les prises suivent le système de trophées; l’équipage suit le manifeste du navire; une guerre utilise le registre commun des opérations.</x:v>
      </x:c>
      <x:c r="L18" s="13" t="str">
        <x:v>Reconstitution documentée V4 — nouvelle rédaction V5</x:v>
      </x:c>
    </x:row>
    <x:row r="19" ht="72" customHeight="1">
      <x:c r="A19" s="14" t="str">
        <x:v>SPACE-E14</x:v>
      </x:c>
      <x:c r="B19" s="14" t="str">
        <x:v>Les caisses du rival</x:v>
      </x:c>
      <x:c r="C19" s="14" t="str">
        <x:v>chargement croisé</x:v>
      </x:c>
      <x:c r="D19" s="14" t="str">
        <x:v>SPACE-BASE-04</x:v>
      </x:c>
      <x:c r="E19" s="14" t="str">
        <x:v>suivre les marques jusqu’au bon rack</x:v>
      </x:c>
      <x:c r="F19" s="14" t="str">
        <x:v>échange au quai ou transport vers la halte</x:v>
      </x:c>
      <x:c r="G19" s="14" t="str">
        <x:v>Une route réellement engagée, l’équipement présent et un point de retour identifié.</x:v>
      </x:c>
      <x:c r="H19" s="14" t="str">
        <x:v>Le joueur quitte le poste de route, rejoint le lieu de l’incident et manipule les objets indiqués. Un dialogue court confronte son interprétation à celle d’un équipier.</x:v>
      </x:c>
      <x:c r="I19" s="14" t="str">
        <x:v>Le choix modifie le temps de jeu écoulé, la route, une ressource consommée ou une relation. Le résultat est attaché à l’incident pour ne pas redonner la même récompense.</x:v>
      </x:c>
      <x:c r="J19" s="14" t="str">
        <x:v>L’échec conserve les traces déjà relevées et ouvre le repli annoncé. Une reprise n’efface pas une perte confirmée.</x:v>
      </x:c>
      <x:c r="K19" s="14" t="str">
        <x:v>Les prises suivent le système de trophées; l’équipage suit le manifeste du navire; une guerre utilise le registre commun des opérations.</x:v>
      </x:c>
      <x:c r="L19" s="14" t="str">
        <x:v>Reconstitution documentée V4 — nouvelle rédaction V5</x:v>
      </x:c>
    </x:row>
    <x:row r="20" ht="72" customHeight="1">
      <x:c r="A20" s="13" t="str">
        <x:v>SPACE-E15</x:v>
      </x:c>
      <x:c r="B20" s="13" t="str">
        <x:v>La route du blessé</x:v>
      </x:c>
      <x:c r="C20" s="13" t="str">
        <x:v>repos nécessaire</x:v>
      </x:c>
      <x:c r="D20" s="13" t="str">
        <x:v>SPACE-BASE-05</x:v>
      </x:c>
      <x:c r="E20" s="13" t="str">
        <x:v>réaménager un poste et un trajet</x:v>
      </x:c>
      <x:c r="F20" s="13" t="str">
        <x:v>escale de soin ou retour au foyer</x:v>
      </x:c>
      <x:c r="G20" s="13" t="str">
        <x:v>Une route réellement engagée, l’équipement présent et un point de retour identifié.</x:v>
      </x:c>
      <x:c r="H20" s="13" t="str">
        <x:v>Le joueur quitte le poste de route, rejoint le lieu de l’incident et manipule les objets indiqués. Un dialogue court confronte son interprétation à celle d’un équipier.</x:v>
      </x:c>
      <x:c r="I20" s="13" t="str">
        <x:v>Le choix modifie le temps de jeu écoulé, la route, une ressource consommée ou une relation. Le résultat est attaché à l’incident pour ne pas redonner la même récompense.</x:v>
      </x:c>
      <x:c r="J20" s="13" t="str">
        <x:v>L’échec conserve les traces déjà relevées et ouvre le repli annoncé. Une reprise n’efface pas une perte confirmée.</x:v>
      </x:c>
      <x:c r="K20" s="13" t="str">
        <x:v>Les prises suivent le système de trophées; l’équipage suit le manifeste du navire; une guerre utilise le registre commun des opérations.</x:v>
      </x:c>
      <x:c r="L20" s="13" t="str">
        <x:v>Reconstitution documentée V4 — nouvelle rédaction V5</x:v>
      </x:c>
    </x:row>
    <x:row r="21" ht="72" customHeight="1">
      <x:c r="A21" s="14" t="str">
        <x:v>SPACE-E16</x:v>
      </x:c>
      <x:c r="B21" s="14" t="str">
        <x:v>La fenêtre de marée orbitale</x:v>
      </x:c>
      <x:c r="C21" s="14" t="str">
        <x:v>passage limité</x:v>
      </x:c>
      <x:c r="D21" s="14" t="str">
        <x:v>SPACE-BASE-06</x:v>
      </x:c>
      <x:c r="E21" s="14" t="str">
        <x:v>observer un cycle de débris</x:v>
      </x:c>
      <x:c r="F21" s="14" t="str">
        <x:v>traversée courte ou détour connu</x:v>
      </x:c>
      <x:c r="G21" s="14" t="str">
        <x:v>Une route réellement engagée, l’équipement présent et un point de retour identifié.</x:v>
      </x:c>
      <x:c r="H21" s="14" t="str">
        <x:v>Le joueur quitte le poste de route, rejoint le lieu de l’incident et manipule les objets indiqués. Un dialogue court confronte son interprétation à celle d’un équipier.</x:v>
      </x:c>
      <x:c r="I21" s="14" t="str">
        <x:v>Le choix modifie le temps de jeu écoulé, la route, une ressource consommée ou une relation. Le résultat est attaché à l’incident pour ne pas redonner la même récompense.</x:v>
      </x:c>
      <x:c r="J21" s="14" t="str">
        <x:v>L’échec conserve les traces déjà relevées et ouvre le repli annoncé. Une reprise n’efface pas une perte confirmée.</x:v>
      </x:c>
      <x:c r="K21" s="14" t="str">
        <x:v>Les prises suivent le système de trophées; l’équipage suit le manifeste du navire; une guerre utilise le registre commun des opérations.</x:v>
      </x:c>
      <x:c r="L21" s="14" t="str">
        <x:v>Reconstitution documentée V4 — nouvelle rédaction V5</x:v>
      </x:c>
    </x:row>
    <x:row r="22" ht="72" customHeight="1">
      <x:c r="A22" s="13" t="str">
        <x:v>SPACE-E17</x:v>
      </x:c>
      <x:c r="B22" s="13" t="str">
        <x:v>L’anneau endommagé</x:v>
      </x:c>
      <x:c r="C22" s="13" t="str">
        <x:v>module fictif en panne</x:v>
      </x:c>
      <x:c r="D22" s="13" t="str">
        <x:v>SPACE-BASE-07</x:v>
      </x:c>
      <x:c r="E22" s="13" t="str">
        <x:v>isoler l’élément marqué</x:v>
      </x:c>
      <x:c r="F22" s="13" t="str">
        <x:v>réparer au banc ou garder le module éteint</x:v>
      </x:c>
      <x:c r="G22" s="13" t="str">
        <x:v>Une route réellement engagée, l’équipement présent et un point de retour identifié.</x:v>
      </x:c>
      <x:c r="H22" s="13" t="str">
        <x:v>Le joueur quitte le poste de route, rejoint le lieu de l’incident et manipule les objets indiqués. Un dialogue court confronte son interprétation à celle d’un équipier.</x:v>
      </x:c>
      <x:c r="I22" s="13" t="str">
        <x:v>Le choix modifie le temps de jeu écoulé, la route, une ressource consommée ou une relation. Le résultat est attaché à l’incident pour ne pas redonner la même récompense.</x:v>
      </x:c>
      <x:c r="J22" s="13" t="str">
        <x:v>L’échec conserve les traces déjà relevées et ouvre le repli annoncé. Une reprise n’efface pas une perte confirmée.</x:v>
      </x:c>
      <x:c r="K22" s="13" t="str">
        <x:v>Les prises suivent le système de trophées; l’équipage suit le manifeste du navire; une guerre utilise le registre commun des opérations.</x:v>
      </x:c>
      <x:c r="L22" s="13" t="str">
        <x:v>Reconstitution documentée V4 — nouvelle rédaction V5</x:v>
      </x:c>
    </x:row>
    <x:row r="23" ht="72" customHeight="1">
      <x:c r="A23" s="14" t="str">
        <x:v>SPACE-E18</x:v>
      </x:c>
      <x:c r="B23" s="14" t="str">
        <x:v>Le chasseur échoué</x:v>
      </x:c>
      <x:c r="C23" s="14" t="str">
        <x:v>appareil au sol</x:v>
      </x:c>
      <x:c r="D23" s="14" t="str">
        <x:v>SPACE-BASE-08</x:v>
      </x:c>
      <x:c r="E23" s="14" t="str">
        <x:v>rejoindre sa trace par la route haute</x:v>
      </x:c>
      <x:c r="F23" s="14" t="str">
        <x:v>extraire le pilote ou préparer une réparation</x:v>
      </x:c>
      <x:c r="G23" s="14" t="str">
        <x:v>Une route réellement engagée, l’équipement présent et un point de retour identifié.</x:v>
      </x:c>
      <x:c r="H23" s="14" t="str">
        <x:v>Le joueur quitte le poste de route, rejoint le lieu de l’incident et manipule les objets indiqués. Un dialogue court confronte son interprétation à celle d’un équipier.</x:v>
      </x:c>
      <x:c r="I23" s="14" t="str">
        <x:v>Le choix modifie le temps de jeu écoulé, la route, une ressource consommée ou une relation. Le résultat est attaché à l’incident pour ne pas redonner la même récompense.</x:v>
      </x:c>
      <x:c r="J23" s="14" t="str">
        <x:v>L’échec conserve les traces déjà relevées et ouvre le repli annoncé. Une reprise n’efface pas une perte confirmée.</x:v>
      </x:c>
      <x:c r="K23" s="14" t="str">
        <x:v>Les prises suivent le système de trophées; l’équipage suit le manifeste du navire; une guerre utilise le registre commun des opérations.</x:v>
      </x:c>
      <x:c r="L23" s="14" t="str">
        <x:v>Reconstitution documentée V4 — nouvelle rédaction V5</x:v>
      </x:c>
    </x:row>
    <x:row r="24" ht="72" customHeight="1">
      <x:c r="A24" s="13" t="str">
        <x:v>SPACE-E19</x:v>
      </x:c>
      <x:c r="B24" s="13" t="str">
        <x:v>Les lumières de l’épave</x:v>
      </x:c>
      <x:c r="C24" s="13" t="str">
        <x:v>énergie intermittente</x:v>
      </x:c>
      <x:c r="D24" s="13" t="str">
        <x:v>SPACE-BASE-09</x:v>
      </x:c>
      <x:c r="E24" s="13" t="str">
        <x:v>suivre les zones allumées</x:v>
      </x:c>
      <x:c r="F24" s="13" t="str">
        <x:v>ramener un témoin ou relancer un signal</x:v>
      </x:c>
      <x:c r="G24" s="13" t="str">
        <x:v>Une route réellement engagée, l’équipement présent et un point de retour identifié.</x:v>
      </x:c>
      <x:c r="H24" s="13" t="str">
        <x:v>Le joueur quitte le poste de route, rejoint le lieu de l’incident et manipule les objets indiqués. Un dialogue court confronte son interprétation à celle d’un équipier.</x:v>
      </x:c>
      <x:c r="I24" s="13" t="str">
        <x:v>Le choix modifie le temps de jeu écoulé, la route, une ressource consommée ou une relation. Le résultat est attaché à l’incident pour ne pas redonner la même récompense.</x:v>
      </x:c>
      <x:c r="J24" s="13" t="str">
        <x:v>L’échec conserve les traces déjà relevées et ouvre le repli annoncé. Une reprise n’efface pas une perte confirmée.</x:v>
      </x:c>
      <x:c r="K24" s="13" t="str">
        <x:v>Les prises suivent le système de trophées; l’équipage suit le manifeste du navire; une guerre utilise le registre commun des opérations.</x:v>
      </x:c>
      <x:c r="L24" s="13" t="str">
        <x:v>Reconstitution documentée V4 — nouvelle rédaction V5</x:v>
      </x:c>
    </x:row>
    <x:row r="25" ht="72" customHeight="1">
      <x:c r="A25" s="14" t="str">
        <x:v>SPACE-E20</x:v>
      </x:c>
      <x:c r="B25" s="14" t="str">
        <x:v>Une ombre à la vitre</x:v>
      </x:c>
      <x:c r="C25" s="14" t="str">
        <x:v>faune orbitale fictive</x:v>
      </x:c>
      <x:c r="D25" s="14" t="str">
        <x:v>SPACE-BASE-10</x:v>
      </x:c>
      <x:c r="E25" s="14" t="str">
        <x:v>comparer forme et déplacement</x:v>
      </x:c>
      <x:c r="F25" s="14" t="str">
        <x:v>observer à distance ou fermer le volet</x:v>
      </x:c>
      <x:c r="G25" s="14" t="str">
        <x:v>Une route réellement engagée, l’équipement présent et un point de retour identifié.</x:v>
      </x:c>
      <x:c r="H25" s="14" t="str">
        <x:v>Le joueur quitte le poste de route, rejoint le lieu de l’incident et manipule les objets indiqués. Un dialogue court confronte son interprétation à celle d’un équipier.</x:v>
      </x:c>
      <x:c r="I25" s="14" t="str">
        <x:v>Le choix modifie le temps de jeu écoulé, la route, une ressource consommée ou une relation. Le résultat est attaché à l’incident pour ne pas redonner la même récompense.</x:v>
      </x:c>
      <x:c r="J25" s="14" t="str">
        <x:v>L’échec conserve les traces déjà relevées et ouvre le repli annoncé. Une reprise n’efface pas une perte confirmée.</x:v>
      </x:c>
      <x:c r="K25" s="14" t="str">
        <x:v>Les prises suivent le système de trophées; l’équipage suit le manifeste du navire; une guerre utilise le registre commun des opérations.</x:v>
      </x:c>
      <x:c r="L25" s="14" t="str">
        <x:v>Reconstitution documentée V4 — nouvelle rédaction V5</x:v>
      </x:c>
    </x:row>
    <x:row r="26" ht="72" customHeight="1">
      <x:c r="A26" s="13" t="str">
        <x:v>SPACE-E21</x:v>
      </x:c>
      <x:c r="B26" s="13" t="str">
        <x:v>Le relais oublié</x:v>
      </x:c>
      <x:c r="C26" s="13" t="str">
        <x:v>halte inactive</x:v>
      </x:c>
      <x:c r="D26" s="13" t="str">
        <x:v>SPACE-BASE-01</x:v>
      </x:c>
      <x:c r="E26" s="13" t="str">
        <x:v>réactiver un poste de signal</x:v>
      </x:c>
      <x:c r="F26" s="13" t="str">
        <x:v>faire une pause ou baliser pour plus tard</x:v>
      </x:c>
      <x:c r="G26" s="13" t="str">
        <x:v>Une route réellement engagée, l’équipement présent et un point de retour identifié.</x:v>
      </x:c>
      <x:c r="H26" s="13" t="str">
        <x:v>Le joueur quitte le poste de route, rejoint le lieu de l’incident et manipule les objets indiqués. Un dialogue court confronte son interprétation à celle d’un équipier.</x:v>
      </x:c>
      <x:c r="I26" s="13" t="str">
        <x:v>Le choix modifie le temps de jeu écoulé, la route, une ressource consommée ou une relation. Le résultat est attaché à l’incident pour ne pas redonner la même récompense.</x:v>
      </x:c>
      <x:c r="J26" s="13" t="str">
        <x:v>L’échec conserve les traces déjà relevées et ouvre le repli annoncé. Une reprise n’efface pas une perte confirmée.</x:v>
      </x:c>
      <x:c r="K26" s="13" t="str">
        <x:v>Les prises suivent le système de trophées; l’équipage suit le manifeste du navire; une guerre utilise le registre commun des opérations.</x:v>
      </x:c>
      <x:c r="L26" s="13" t="str">
        <x:v>Reconstitution documentée V4 — nouvelle rédaction V5</x:v>
      </x:c>
    </x:row>
    <x:row r="27" ht="72" customHeight="1">
      <x:c r="A27" s="14" t="str">
        <x:v>SPACE-E22</x:v>
      </x:c>
      <x:c r="B27" s="14" t="str">
        <x:v>Le convoi séparé</x:v>
      </x:c>
      <x:c r="C27" s="14" t="str">
        <x:v>équipages dispersés</x:v>
      </x:c>
      <x:c r="D27" s="14" t="str">
        <x:v>SPACE-BASE-02</x:v>
      </x:c>
      <x:c r="E27" s="14" t="str">
        <x:v>retrouver deux points de rendez-vous</x:v>
      </x:c>
      <x:c r="F27" s="14" t="str">
        <x:v>regrouper les charges ou escorter les plus lents</x:v>
      </x:c>
      <x:c r="G27" s="14" t="str">
        <x:v>Une route réellement engagée, l’équipement présent et un point de retour identifié.</x:v>
      </x:c>
      <x:c r="H27" s="14" t="str">
        <x:v>Le joueur quitte le poste de route, rejoint le lieu de l’incident et manipule les objets indiqués. Un dialogue court confronte son interprétation à celle d’un équipier.</x:v>
      </x:c>
      <x:c r="I27" s="14" t="str">
        <x:v>Le choix modifie le temps de jeu écoulé, la route, une ressource consommée ou une relation. Le résultat est attaché à l’incident pour ne pas redonner la même récompense.</x:v>
      </x:c>
      <x:c r="J27" s="14" t="str">
        <x:v>L’échec conserve les traces déjà relevées et ouvre le repli annoncé. Une reprise n’efface pas une perte confirmée.</x:v>
      </x:c>
      <x:c r="K27" s="14" t="str">
        <x:v>Les prises suivent le système de trophées; l’équipage suit le manifeste du navire; une guerre utilise le registre commun des opérations.</x:v>
      </x:c>
      <x:c r="L27" s="14" t="str">
        <x:v>Reconstitution documentée V4 — nouvelle rédaction V5</x:v>
      </x:c>
    </x:row>
    <x:row r="28" ht="72" customHeight="1">
      <x:c r="A28" s="13" t="str">
        <x:v>SPACE-E23</x:v>
      </x:c>
      <x:c r="B28" s="13" t="str">
        <x:v>La pièce sans origine</x:v>
      </x:c>
      <x:c r="C28" s="13" t="str">
        <x:v>composant trouvé</x:v>
      </x:c>
      <x:c r="D28" s="13" t="str">
        <x:v>SPACE-BASE-03</x:v>
      </x:c>
      <x:c r="E28" s="13" t="str">
        <x:v>examiner ses attaches et son usure</x:v>
      </x:c>
      <x:c r="F28" s="13" t="str">
        <x:v>essai de modèle ou conservation au dépôt</x:v>
      </x:c>
      <x:c r="G28" s="13" t="str">
        <x:v>Une route réellement engagée, l’équipement présent et un point de retour identifié.</x:v>
      </x:c>
      <x:c r="H28" s="13" t="str">
        <x:v>Le joueur quitte le poste de route, rejoint le lieu de l’incident et manipule les objets indiqués. Un dialogue court confronte son interprétation à celle d’un équipier.</x:v>
      </x:c>
      <x:c r="I28" s="13" t="str">
        <x:v>Le choix modifie le temps de jeu écoulé, la route, une ressource consommée ou une relation. Le résultat est attaché à l’incident pour ne pas redonner la même récompense.</x:v>
      </x:c>
      <x:c r="J28" s="13" t="str">
        <x:v>L’échec conserve les traces déjà relevées et ouvre le repli annoncé. Une reprise n’efface pas une perte confirmée.</x:v>
      </x:c>
      <x:c r="K28" s="13" t="str">
        <x:v>Les prises suivent le système de trophées; l’équipage suit le manifeste du navire; une guerre utilise le registre commun des opérations.</x:v>
      </x:c>
      <x:c r="L28" s="13" t="str">
        <x:v>Reconstitution documentée V4 — nouvelle rédaction V5</x:v>
      </x:c>
    </x:row>
    <x:row r="29" ht="72" customHeight="1">
      <x:c r="A29" s="14" t="str">
        <x:v>SPACE-E24</x:v>
      </x:c>
      <x:c r="B29" s="14" t="str">
        <x:v>Un cap changé</x:v>
      </x:c>
      <x:c r="C29" s="14" t="str">
        <x:v>route interrompue</x:v>
      </x:c>
      <x:c r="D29" s="14" t="str">
        <x:v>SPACE-BASE-04</x:v>
      </x:c>
      <x:c r="E29" s="14" t="str">
        <x:v>recalculer à partir des balises connues</x:v>
      </x:c>
      <x:c r="F29" s="14" t="str">
        <x:v>détour de ressource ou route de retour</x:v>
      </x:c>
      <x:c r="G29" s="14" t="str">
        <x:v>Une route réellement engagée, l’équipement présent et un point de retour identifié.</x:v>
      </x:c>
      <x:c r="H29" s="14" t="str">
        <x:v>Le joueur quitte le poste de route, rejoint le lieu de l’incident et manipule les objets indiqués. Un dialogue court confronte son interprétation à celle d’un équipier.</x:v>
      </x:c>
      <x:c r="I29" s="14" t="str">
        <x:v>Le choix modifie le temps de jeu écoulé, la route, une ressource consommée ou une relation. Le résultat est attaché à l’incident pour ne pas redonner la même récompense.</x:v>
      </x:c>
      <x:c r="J29" s="14" t="str">
        <x:v>L’échec conserve les traces déjà relevées et ouvre le repli annoncé. Une reprise n’efface pas une perte confirmée.</x:v>
      </x:c>
      <x:c r="K29" s="14" t="str">
        <x:v>Les prises suivent le système de trophées; l’équipage suit le manifeste du navire; une guerre utilise le registre commun des opérations.</x:v>
      </x:c>
      <x:c r="L29" s="14" t="str">
        <x:v>Reconstitution documentée V4 — nouvelle rédaction V5</x:v>
      </x:c>
    </x:row>
    <x:row r="30" ht="72" customHeight="1">
      <x:c r="A30" s="13" t="str">
        <x:v>SPACE-E25</x:v>
      </x:c>
      <x:c r="B30" s="13" t="str">
        <x:v>L’invitation à la chasse</x:v>
      </x:c>
      <x:c r="C30" s="13" t="str">
        <x:v>défi d’un clan</x:v>
      </x:c>
      <x:c r="D30" s="13" t="str">
        <x:v>SPACE-BASE-05</x:v>
      </x:c>
      <x:c r="E30" s="13" t="str">
        <x:v>lire terrain et conditions du duel</x:v>
      </x:c>
      <x:c r="F30" s="13" t="str">
        <x:v>accepter au bon lieu ou décliner sans combat immédiat</x:v>
      </x:c>
      <x:c r="G30" s="13" t="str">
        <x:v>Une route réellement engagée, l’équipement présent et un point de retour identifié.</x:v>
      </x:c>
      <x:c r="H30" s="13" t="str">
        <x:v>Le joueur quitte le poste de route, rejoint le lieu de l’incident et manipule les objets indiqués. Un dialogue court confronte son interprétation à celle d’un équipier.</x:v>
      </x:c>
      <x:c r="I30" s="13" t="str">
        <x:v>Le choix modifie le temps de jeu écoulé, la route, une ressource consommée ou une relation. Le résultat est attaché à l’incident pour ne pas redonner la même récompense.</x:v>
      </x:c>
      <x:c r="J30" s="13" t="str">
        <x:v>L’échec conserve les traces déjà relevées et ouvre le repli annoncé. Une reprise n’efface pas une perte confirmée.</x:v>
      </x:c>
      <x:c r="K30" s="13" t="str">
        <x:v>Les prises suivent le système de trophées; l’équipage suit le manifeste du navire; une guerre utilise le registre commun des opérations.</x:v>
      </x:c>
      <x:c r="L30" s="13" t="str">
        <x:v>Reconstitution documentée V4 — nouvelle rédaction V5</x:v>
      </x:c>
    </x:row>
    <x:row r="31" ht="72" customHeight="1">
      <x:c r="A31" s="14" t="str">
        <x:v>SPACE-E26</x:v>
      </x:c>
      <x:c r="B31" s="14" t="str">
        <x:v>Une galerie vide</x:v>
      </x:c>
      <x:c r="C31" s="14" t="str">
        <x:v>objet absent</x:v>
      </x:c>
      <x:c r="D31" s="14" t="str">
        <x:v>SPACE-BASE-06</x:v>
      </x:c>
      <x:c r="E31" s="14" t="str">
        <x:v>suivre sa dernière manipulation</x:v>
      </x:c>
      <x:c r="F31" s="14" t="str">
        <x:v>retrouver son transfert ou documenter la perte</x:v>
      </x:c>
      <x:c r="G31" s="14" t="str">
        <x:v>Une route réellement engagée, l’équipement présent et un point de retour identifié.</x:v>
      </x:c>
      <x:c r="H31" s="14" t="str">
        <x:v>Le joueur quitte le poste de route, rejoint le lieu de l’incident et manipule les objets indiqués. Un dialogue court confronte son interprétation à celle d’un équipier.</x:v>
      </x:c>
      <x:c r="I31" s="14" t="str">
        <x:v>Le choix modifie le temps de jeu écoulé, la route, une ressource consommée ou une relation. Le résultat est attaché à l’incident pour ne pas redonner la même récompense.</x:v>
      </x:c>
      <x:c r="J31" s="14" t="str">
        <x:v>L’échec conserve les traces déjà relevées et ouvre le repli annoncé. Une reprise n’efface pas une perte confirmée.</x:v>
      </x:c>
      <x:c r="K31" s="14" t="str">
        <x:v>Les prises suivent le système de trophées; l’équipage suit le manifeste du navire; une guerre utilise le registre commun des opérations.</x:v>
      </x:c>
      <x:c r="L31" s="14" t="str">
        <x:v>Reconstitution documentée V4 — nouvelle rédaction V5</x:v>
      </x:c>
    </x:row>
    <x:row r="32" ht="72" customHeight="1">
      <x:c r="A32" s="13" t="str">
        <x:v>SPACE-E27</x:v>
      </x:c>
      <x:c r="B32" s="13" t="str">
        <x:v>Le pont froid</x:v>
      </x:c>
      <x:c r="C32" s="13" t="str">
        <x:v>service indisponible</x:v>
      </x:c>
      <x:c r="D32" s="13" t="str">
        <x:v>SPACE-BASE-07</x:v>
      </x:c>
      <x:c r="E32" s="13" t="str">
        <x:v>repérer un circuit d’exercice rompu</x:v>
      </x:c>
      <x:c r="F32" s="13" t="str">
        <x:v>déplacer l’activité ou réparer</x:v>
      </x:c>
      <x:c r="G32" s="13" t="str">
        <x:v>Une route réellement engagée, l’équipement présent et un point de retour identifié.</x:v>
      </x:c>
      <x:c r="H32" s="13" t="str">
        <x:v>Le joueur quitte le poste de route, rejoint le lieu de l’incident et manipule les objets indiqués. Un dialogue court confronte son interprétation à celle d’un équipier.</x:v>
      </x:c>
      <x:c r="I32" s="13" t="str">
        <x:v>Le choix modifie le temps de jeu écoulé, la route, une ressource consommée ou une relation. Le résultat est attaché à l’incident pour ne pas redonner la même récompense.</x:v>
      </x:c>
      <x:c r="J32" s="13" t="str">
        <x:v>L’échec conserve les traces déjà relevées et ouvre le repli annoncé. Une reprise n’efface pas une perte confirmée.</x:v>
      </x:c>
      <x:c r="K32" s="13" t="str">
        <x:v>Les prises suivent le système de trophées; l’équipage suit le manifeste du navire; une guerre utilise le registre commun des opérations.</x:v>
      </x:c>
      <x:c r="L32" s="13" t="str">
        <x:v>Reconstitution documentée V4 — nouvelle rédaction V5</x:v>
      </x:c>
    </x:row>
    <x:row r="33" ht="72" customHeight="1">
      <x:c r="A33" s="14" t="str">
        <x:v>SPACE-E28</x:v>
      </x:c>
      <x:c r="B33" s="14" t="str">
        <x:v>Les deux retours</x:v>
      </x:c>
      <x:c r="C33" s="14" t="str">
        <x:v>deux équipes arrivent</x:v>
      </x:c>
      <x:c r="D33" s="14" t="str">
        <x:v>SPACE-BASE-08</x:v>
      </x:c>
      <x:c r="E33" s="14" t="str">
        <x:v>préparer les sas et contenants</x:v>
      </x:c>
      <x:c r="F33" s="14" t="str">
        <x:v>priorité au blessé ou à une prise instable annoncée</x:v>
      </x:c>
      <x:c r="G33" s="14" t="str">
        <x:v>Une route réellement engagée, l’équipement présent et un point de retour identifié.</x:v>
      </x:c>
      <x:c r="H33" s="14" t="str">
        <x:v>Le joueur quitte le poste de route, rejoint le lieu de l’incident et manipule les objets indiqués. Un dialogue court confronte son interprétation à celle d’un équipier.</x:v>
      </x:c>
      <x:c r="I33" s="14" t="str">
        <x:v>Le choix modifie le temps de jeu écoulé, la route, une ressource consommée ou une relation. Le résultat est attaché à l’incident pour ne pas redonner la même récompense.</x:v>
      </x:c>
      <x:c r="J33" s="14" t="str">
        <x:v>L’échec conserve les traces déjà relevées et ouvre le repli annoncé. Une reprise n’efface pas une perte confirmée.</x:v>
      </x:c>
      <x:c r="K33" s="14" t="str">
        <x:v>Les prises suivent le système de trophées; l’équipage suit le manifeste du navire; une guerre utilise le registre commun des opérations.</x:v>
      </x:c>
      <x:c r="L33" s="14" t="str">
        <x:v>Reconstitution documentée V4 — nouvelle rédaction V5</x:v>
      </x:c>
    </x:row>
    <x:row r="34" ht="72" customHeight="1">
      <x:c r="A34" s="13" t="str">
        <x:v>SPACE-E29</x:v>
      </x:c>
      <x:c r="B34" s="13" t="str">
        <x:v>Le témoin du passé</x:v>
      </x:c>
      <x:c r="C34" s="13" t="str">
        <x:v>objet Warp de retour</x:v>
      </x:c>
      <x:c r="D34" s="13" t="str">
        <x:v>SPACE-BASE-09</x:v>
      </x:c>
      <x:c r="E34" s="13" t="str">
        <x:v>rapprocher objet et branche d’origine</x:v>
      </x:c>
      <x:c r="F34" s="13" t="str">
        <x:v>exposer une copie ou conserver l’original au poste</x:v>
      </x:c>
      <x:c r="G34" s="13" t="str">
        <x:v>Une route réellement engagée, l’équipement présent et un point de retour identifié.</x:v>
      </x:c>
      <x:c r="H34" s="13" t="str">
        <x:v>Le joueur quitte le poste de route, rejoint le lieu de l’incident et manipule les objets indiqués. Un dialogue court confronte son interprétation à celle d’un équipier.</x:v>
      </x:c>
      <x:c r="I34" s="13" t="str">
        <x:v>Le choix modifie le temps de jeu écoulé, la route, une ressource consommée ou une relation. Le résultat est attaché à l’incident pour ne pas redonner la même récompense.</x:v>
      </x:c>
      <x:c r="J34" s="13" t="str">
        <x:v>L’échec conserve les traces déjà relevées et ouvre le repli annoncé. Une reprise n’efface pas une perte confirmée.</x:v>
      </x:c>
      <x:c r="K34" s="13" t="str">
        <x:v>Les prises suivent le système de trophées; l’équipage suit le manifeste du navire; une guerre utilise le registre commun des opérations.</x:v>
      </x:c>
      <x:c r="L34" s="13" t="str">
        <x:v>Reconstitution documentée V4 — nouvelle rédaction V5</x:v>
      </x:c>
    </x:row>
    <x:row r="35" ht="72" customHeight="1">
      <x:c r="A35" s="14" t="str">
        <x:v>SPACE-E30</x:v>
      </x:c>
      <x:c r="B35" s="14" t="str">
        <x:v>Le voyage interrompu</x:v>
      </x:c>
      <x:c r="C35" s="14" t="str">
        <x:v>conditions Warp perdues</x:v>
      </x:c>
      <x:c r="D35" s="14" t="str">
        <x:v>SPACE-BASE-10</x:v>
      </x:c>
      <x:c r="E35" s="14" t="str">
        <x:v>utiliser le rappel du voyage engagé</x:v>
      </x:c>
      <x:c r="F35" s="14" t="str">
        <x:v>retour direct ou secours sur le même itinéraire</x:v>
      </x:c>
      <x:c r="G35" s="14" t="str">
        <x:v>Une route réellement engagée, l’équipement présent et un point de retour identifié.</x:v>
      </x:c>
      <x:c r="H35" s="14" t="str">
        <x:v>Le joueur quitte le poste de route, rejoint le lieu de l’incident et manipule les objets indiqués. Un dialogue court confronte son interprétation à celle d’un équipier.</x:v>
      </x:c>
      <x:c r="I35" s="14" t="str">
        <x:v>Le choix modifie le temps de jeu écoulé, la route, une ressource consommée ou une relation. Le résultat est attaché à l’incident pour ne pas redonner la même récompense.</x:v>
      </x:c>
      <x:c r="J35" s="14" t="str">
        <x:v>L’échec conserve les traces déjà relevées et ouvre le repli annoncé. Une reprise n’efface pas une perte confirmée.</x:v>
      </x:c>
      <x:c r="K35" s="14" t="str">
        <x:v>Les prises suivent le système de trophées; l’équipage suit le manifeste du navire; une guerre utilise le registre commun des opérations.</x:v>
      </x:c>
      <x:c r="L35" s="14" t="str">
        <x:v>Reconstitution documentée V4 — nouvelle rédaction V5</x:v>
      </x:c>
    </x:row>
    <x:row r="36" ht="72" customHeight="1">
      <x:c r="A36" s="13" t="str">
        <x:v>SPACE-E31</x:v>
      </x:c>
      <x:c r="B36" s="13" t="str">
        <x:v>Le feu de la forge</x:v>
      </x:c>
      <x:c r="C36" s="13" t="str">
        <x:v>atelier fermé</x:v>
      </x:c>
      <x:c r="D36" s="13" t="str">
        <x:v>SPACE-BASE-01</x:v>
      </x:c>
      <x:c r="E36" s="13" t="str">
        <x:v>préparer une réparation externe</x:v>
      </x:c>
      <x:c r="F36" s="13" t="str">
        <x:v>reporter une amélioration ou changer l’équipement</x:v>
      </x:c>
      <x:c r="G36" s="13" t="str">
        <x:v>Une route réellement engagée, l’équipement présent et un point de retour identifié.</x:v>
      </x:c>
      <x:c r="H36" s="13" t="str">
        <x:v>Le joueur quitte le poste de route, rejoint le lieu de l’incident et manipule les objets indiqués. Un dialogue court confronte son interprétation à celle d’un équipier.</x:v>
      </x:c>
      <x:c r="I36" s="13" t="str">
        <x:v>Le choix modifie le temps de jeu écoulé, la route, une ressource consommée ou une relation. Le résultat est attaché à l’incident pour ne pas redonner la même récompense.</x:v>
      </x:c>
      <x:c r="J36" s="13" t="str">
        <x:v>L’échec conserve les traces déjà relevées et ouvre le repli annoncé. Une reprise n’efface pas une perte confirmée.</x:v>
      </x:c>
      <x:c r="K36" s="13" t="str">
        <x:v>Les prises suivent le système de trophées; l’équipage suit le manifeste du navire; une guerre utilise le registre commun des opérations.</x:v>
      </x:c>
      <x:c r="L36" s="13" t="str">
        <x:v>Reconstitution documentée V4 — nouvelle rédaction V5</x:v>
      </x:c>
    </x:row>
    <x:row r="37" ht="72" customHeight="1">
      <x:c r="A37" s="14" t="str">
        <x:v>SPACE-E32</x:v>
      </x:c>
      <x:c r="B37" s="14" t="str">
        <x:v>Le repas des absents</x:v>
      </x:c>
      <x:c r="C37" s="14" t="str">
        <x:v>retour après une perte</x:v>
      </x:c>
      <x:c r="D37" s="14" t="str">
        <x:v>SPACE-BASE-02</x:v>
      </x:c>
      <x:c r="E37" s="14" t="str">
        <x:v>installer les objets laissés par l’équipe</x:v>
      </x:c>
      <x:c r="F37" s="14" t="str">
        <x:v>récit public ou moment de mémoire restreint</x:v>
      </x:c>
      <x:c r="G37" s="14" t="str">
        <x:v>Une route réellement engagée, l’équipement présent et un point de retour identifié.</x:v>
      </x:c>
      <x:c r="H37" s="14" t="str">
        <x:v>Le joueur quitte le poste de route, rejoint le lieu de l’incident et manipule les objets indiqués. Un dialogue court confronte son interprétation à celle d’un équipier.</x:v>
      </x:c>
      <x:c r="I37" s="14" t="str">
        <x:v>Le choix modifie le temps de jeu écoulé, la route, une ressource consommée ou une relation. Le résultat est attaché à l’incident pour ne pas redonner la même récompense.</x:v>
      </x:c>
      <x:c r="J37" s="14" t="str">
        <x:v>L’échec conserve les traces déjà relevées et ouvre le repli annoncé. Une reprise n’efface pas une perte confirmée.</x:v>
      </x:c>
      <x:c r="K37" s="14" t="str">
        <x:v>Les prises suivent le système de trophées; l’équipage suit le manifeste du navire; une guerre utilise le registre commun des opérations.</x:v>
      </x:c>
      <x:c r="L37" s="14" t="str">
        <x:v>Reconstitution documentée V4 — nouvelle rédaction V5</x:v>
      </x:c>
    </x:row>
    <x:row r="38" ht="72" customHeight="1">
      <x:c r="A38" s="13" t="str">
        <x:v>SPACE-E33</x:v>
      </x:c>
      <x:c r="B38" s="13" t="str">
        <x:v>La relève volontaire</x:v>
      </x:c>
      <x:c r="C38" s="13" t="str">
        <x:v>poste à transmettre</x:v>
      </x:c>
      <x:c r="D38" s="13" t="str">
        <x:v>SPACE-BASE-03</x:v>
      </x:c>
      <x:c r="E38" s="13" t="str">
        <x:v>faire rejouer un exercice au remplaçant</x:v>
      </x:c>
      <x:c r="F38" s="13" t="str">
        <x:v>transfert maintenant ou apprentissage prolongé</x:v>
      </x:c>
      <x:c r="G38" s="13" t="str">
        <x:v>Une route réellement engagée, l’équipement présent et un point de retour identifié.</x:v>
      </x:c>
      <x:c r="H38" s="13" t="str">
        <x:v>Le joueur quitte le poste de route, rejoint le lieu de l’incident et manipule les objets indiqués. Un dialogue court confronte son interprétation à celle d’un équipier.</x:v>
      </x:c>
      <x:c r="I38" s="13" t="str">
        <x:v>Le choix modifie le temps de jeu écoulé, la route, une ressource consommée ou une relation. Le résultat est attaché à l’incident pour ne pas redonner la même récompense.</x:v>
      </x:c>
      <x:c r="J38" s="13" t="str">
        <x:v>L’échec conserve les traces déjà relevées et ouvre le repli annoncé. Une reprise n’efface pas une perte confirmée.</x:v>
      </x:c>
      <x:c r="K38" s="13" t="str">
        <x:v>Les prises suivent le système de trophées; l’équipage suit le manifeste du navire; une guerre utilise le registre commun des opérations.</x:v>
      </x:c>
      <x:c r="L38" s="13" t="str">
        <x:v>Reconstitution documentée V4 — nouvelle rédaction V5</x:v>
      </x:c>
    </x:row>
    <x:row r="39" ht="72" customHeight="1">
      <x:c r="A39" s="14" t="str">
        <x:v>SPACE-E34</x:v>
      </x:c>
      <x:c r="B39" s="14" t="str">
        <x:v>Le passage revendiqué</x:v>
      </x:c>
      <x:c r="C39" s="14" t="str">
        <x:v>limite de conflit</x:v>
      </x:c>
      <x:c r="D39" s="14" t="str">
        <x:v>SPACE-BASE-04</x:v>
      </x:c>
      <x:c r="E39" s="14" t="str">
        <x:v>reconnaître les balises des deux clans</x:v>
      </x:c>
      <x:c r="F39" s="14" t="str">
        <x:v>négocier une traversée ou suivre un détour</x:v>
      </x:c>
      <x:c r="G39" s="14" t="str">
        <x:v>Une route réellement engagée, l’équipement présent et un point de retour identifié.</x:v>
      </x:c>
      <x:c r="H39" s="14" t="str">
        <x:v>Le joueur quitte le poste de route, rejoint le lieu de l’incident et manipule les objets indiqués. Un dialogue court confronte son interprétation à celle d’un équipier.</x:v>
      </x:c>
      <x:c r="I39" s="14" t="str">
        <x:v>Le choix modifie le temps de jeu écoulé, la route, une ressource consommée ou une relation. Le résultat est attaché à l’incident pour ne pas redonner la même récompense.</x:v>
      </x:c>
      <x:c r="J39" s="14" t="str">
        <x:v>L’échec conserve les traces déjà relevées et ouvre le repli annoncé. Une reprise n’efface pas une perte confirmée.</x:v>
      </x:c>
      <x:c r="K39" s="14" t="str">
        <x:v>Les prises suivent le système de trophées; l’équipage suit le manifeste du navire; une guerre utilise le registre commun des opérations.</x:v>
      </x:c>
      <x:c r="L39" s="14" t="str">
        <x:v>Reconstitution documentée V4 — nouvelle rédaction V5</x:v>
      </x:c>
    </x:row>
    <x:row r="40" ht="72" customHeight="1">
      <x:c r="A40" s="13" t="str">
        <x:v>SPACE-E35</x:v>
      </x:c>
      <x:c r="B40" s="13" t="str">
        <x:v>La chasse qui attend</x:v>
      </x:c>
      <x:c r="C40" s="13" t="str">
        <x:v>proie déplacée</x:v>
      </x:c>
      <x:c r="D40" s="13" t="str">
        <x:v>SPACE-BASE-05</x:v>
      </x:c>
      <x:c r="E40" s="13" t="str">
        <x:v>relire météo et traces de mission</x:v>
      </x:c>
      <x:c r="F40" s="13" t="str">
        <x:v>modifier la préparation ou suspendre la chasse</x:v>
      </x:c>
      <x:c r="G40" s="13" t="str">
        <x:v>Une route réellement engagée, l’équipement présent et un point de retour identifié.</x:v>
      </x:c>
      <x:c r="H40" s="13" t="str">
        <x:v>Le joueur quitte le poste de route, rejoint le lieu de l’incident et manipule les objets indiqués. Un dialogue court confronte son interprétation à celle d’un équipier.</x:v>
      </x:c>
      <x:c r="I40" s="13" t="str">
        <x:v>Le choix modifie le temps de jeu écoulé, la route, une ressource consommée ou une relation. Le résultat est attaché à l’incident pour ne pas redonner la même récompense.</x:v>
      </x:c>
      <x:c r="J40" s="13" t="str">
        <x:v>L’échec conserve les traces déjà relevées et ouvre le repli annoncé. Une reprise n’efface pas une perte confirmée.</x:v>
      </x:c>
      <x:c r="K40" s="13" t="str">
        <x:v>Les prises suivent le système de trophées; l’équipage suit le manifeste du navire; une guerre utilise le registre commun des opérations.</x:v>
      </x:c>
      <x:c r="L40" s="13" t="str">
        <x:v>Reconstitution documentée V4 — nouvelle rédaction V5</x:v>
      </x:c>
    </x:row>
    <x:row r="41" ht="72" customHeight="1">
      <x:c r="A41" s="14" t="str">
        <x:v>SPACE-E36</x:v>
      </x:c>
      <x:c r="B41" s="14" t="str">
        <x:v>Le dernier appel</x:v>
      </x:c>
      <x:c r="C41" s="14" t="str">
        <x:v>signal ancien retrouvé</x:v>
      </x:c>
      <x:c r="D41" s="14" t="str">
        <x:v>SPACE-BASE-06</x:v>
      </x:c>
      <x:c r="E41" s="14" t="str">
        <x:v>ordonner quatre fragments du journal</x:v>
      </x:c>
      <x:c r="F41" s="14" t="str">
        <x:v>ramener l’archive ou chercher encore un survivant</x:v>
      </x:c>
      <x:c r="G41" s="14" t="str">
        <x:v>Une route réellement engagée, l’équipement présent et un point de retour identifié.</x:v>
      </x:c>
      <x:c r="H41" s="14" t="str">
        <x:v>Le joueur quitte le poste de route, rejoint le lieu de l’incident et manipule les objets indiqués. Un dialogue court confronte son interprétation à celle d’un équipier.</x:v>
      </x:c>
      <x:c r="I41" s="14" t="str">
        <x:v>Le choix modifie le temps de jeu écoulé, la route, une ressource consommée ou une relation. Le résultat est attaché à l’incident pour ne pas redonner la même récompense.</x:v>
      </x:c>
      <x:c r="J41" s="14" t="str">
        <x:v>L’échec conserve les traces déjà relevées et ouvre le repli annoncé. Une reprise n’efface pas une perte confirmée.</x:v>
      </x:c>
      <x:c r="K41" s="14" t="str">
        <x:v>Les prises suivent le système de trophées; l’équipage suit le manifeste du navire; une guerre utilise le registre commun des opérations.</x:v>
      </x:c>
      <x:c r="L41" s="14" t="str">
        <x:v>Reconstitution documentée V4 — nouvelle rédaction V5</x:v>
      </x:c>
    </x:row>
  </x:sheetData>
  <x:pageMargins left="0.7" right="0.7" top="0.75" bottom="0.75" header="0.3" footer="0.3"/>
  <x:tableParts count="1">
    <x:tablePart xmlns:r="http://schemas.openxmlformats.org/officeDocument/2006/relationships" r:id="R03ce5d56c9f544bc"/>
  </x:tableParts>
</x:worksheet>
</file>

<file path=xl/worksheets/sheet5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36"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 min="12" max="12" width="45" hidden="0" customWidth="1"/>
  </x:cols>
  <x:sheetData>
    <x:row r="1">
      <x:c r="A1" s="2"/>
      <x:c r="B1" s="2"/>
      <x:c r="C1" s="2"/>
      <x:c r="D1" s="2"/>
      <x:c r="E1" s="2"/>
      <x:c r="F1" s="2"/>
    </x:row>
    <x:row r="2" ht="31" customHeight="1">
      <x:c r="A2" s="3" t="str">
        <x:v>Faune et adversaires</x:v>
      </x:c>
      <x:c r="B2" s="3"/>
      <x:c r="C2" s="3"/>
      <x:c r="D2" s="3"/>
      <x:c r="E2" s="3"/>
      <x:c r="F2" s="3"/>
    </x:row>
    <x:row r="3">
      <x:c r="A3" s="4"/>
      <x:c r="B3" s="4"/>
      <x:c r="C3" s="4"/>
      <x:c r="D3" s="4"/>
      <x:c r="E3" s="4"/>
      <x:c r="F3" s="4"/>
    </x:row>
    <x:row r="4">
      <x:c r="A4" s="2" t="str">
        <x:v>Mondes · 36 fiches · Lecture intégrale dans « Lire Mondes » ou le lecteur HTML.</x:v>
      </x:c>
      <x:c r="B4" s="2"/>
      <x:c r="C4" s="2"/>
      <x:c r="D4" s="2"/>
      <x:c r="E4" s="2"/>
      <x:c r="F4" s="2"/>
    </x:row>
    <x:row r="5" ht="48" customHeight="1">
      <x:c r="A5" s="25" t="str">
        <x:v>Identifiant</x:v>
      </x:c>
      <x:c r="B5" s="26" t="str">
        <x:v>Titre</x:v>
      </x:c>
      <x:c r="C5" s="26" t="str">
        <x:v>Habitat</x:v>
      </x:c>
      <x:c r="D5" s="26" t="str">
        <x:v>Catégorie</x:v>
      </x:c>
      <x:c r="E5" s="26" t="str">
        <x:v>Indices</x:v>
      </x:c>
      <x:c r="F5" s="26" t="str">
        <x:v>Comportement</x:v>
      </x:c>
      <x:c r="G5" s="26" t="str">
        <x:v>Contre jeu</x:v>
      </x:c>
      <x:c r="H5" s="26" t="str">
        <x:v>Rencontre</x:v>
      </x:c>
      <x:c r="I5" s="26" t="str">
        <x:v>Combat</x:v>
      </x:c>
      <x:c r="J5" s="26" t="str">
        <x:v>Recompense</x:v>
      </x:c>
      <x:c r="K5" s="26" t="str">
        <x:v>Statut dans le lore</x:v>
      </x:c>
      <x:c r="L5" s="27" t="str">
        <x:v>Provenance</x:v>
      </x:c>
    </x:row>
    <x:row r="6" ht="72" customHeight="1">
      <x:c r="A6" s="13" t="str">
        <x:v>FAU-01</x:v>
      </x:c>
      <x:c r="B6" s="13" t="str">
        <x:v>Scarabée des scories</x:v>
      </x:c>
      <x:c r="C6" s="13" t="str">
        <x:v>ash-marches</x:v>
      </x:c>
      <x:c r="D6" s="13" t="str">
        <x:v>petite faune</x:v>
      </x:c>
      <x:c r="E6" s="13" t="str">
        <x:v>amas de cendre déplacé</x:v>
      </x:c>
      <x:c r="F6" s="13" t="str">
        <x:v>se replie sous une plaque chaude</x:v>
      </x:c>
      <x:c r="G6" s="13" t="str">
        <x:v>observer les cycles puis contourner</x:v>
      </x:c>
      <x:c r="H6" s="13" t="str">
        <x:v>L’animal ou adversaire doit être présent avant l’action. Une piste indique une hypothèse et non une position parfaite.</x:v>
      </x:c>
      <x:c r="I6" s="13" t="str">
        <x:v>Annonce visuelle, engagement, fenêtre de réaction puis récupération. Les états et collisions restent lisibles dans les différents plans 2D.</x:v>
      </x:c>
      <x:c r="J6" s="13" t="str">
        <x:v>Observation, contrat ou prise correspondant à l’action réellement accomplie. Une même entité vaincue ne redonne pas son trophée à chaque visite.</x:v>
      </x:c>
      <x:c r="K6" s="13" t="str">
        <x:v>Espèce ou variante créée pour le projet; le porte-corne reprend une référence utilisateur à contrôler visuellement.</x:v>
      </x:c>
      <x:c r="L6" s="13" t="str">
        <x:v>Reconstitution documentée V4 — nouvelle rédaction V5</x:v>
      </x:c>
    </x:row>
    <x:row r="7" ht="72" customHeight="1">
      <x:c r="A7" s="14" t="str">
        <x:v>FAU-02</x:v>
      </x:c>
      <x:c r="B7" s="14" t="str">
        <x:v>Briseur de basalte</x:v>
      </x:c>
      <x:c r="C7" s="14" t="str">
        <x:v>ash-marches</x:v>
      </x:c>
      <x:c r="D7" s="14" t="str">
        <x:v>grand herbivore territorial</x:v>
      </x:c>
      <x:c r="E7" s="14" t="str">
        <x:v>fragments de roche au bord d’une piste</x:v>
      </x:c>
      <x:c r="F7" s="14" t="str">
        <x:v>charge courte annoncée par un appui au sol</x:v>
      </x:c>
      <x:c r="G7" s="14" t="str">
        <x:v>quitter l’axe et employer un relief</x:v>
      </x:c>
      <x:c r="H7" s="14" t="str">
        <x:v>L’animal ou adversaire doit être présent avant l’action. Une piste indique une hypothèse et non une position parfaite.</x:v>
      </x:c>
      <x:c r="I7" s="14" t="str">
        <x:v>Annonce visuelle, engagement, fenêtre de réaction puis récupération. Les états et collisions restent lisibles dans les différents plans 2D.</x:v>
      </x:c>
      <x:c r="J7" s="14" t="str">
        <x:v>Observation, contrat ou prise correspondant à l’action réellement accomplie. Une même entité vaincue ne redonne pas son trophée à chaque visite.</x:v>
      </x:c>
      <x:c r="K7" s="14" t="str">
        <x:v>Espèce ou variante créée pour le projet; le porte-corne reprend une référence utilisateur à contrôler visuellement.</x:v>
      </x:c>
      <x:c r="L7" s="14" t="str">
        <x:v>Reconstitution documentée V4 — nouvelle rédaction V5</x:v>
      </x:c>
    </x:row>
    <x:row r="8" ht="72" customHeight="1">
      <x:c r="A8" s="13" t="str">
        <x:v>FAU-03</x:v>
      </x:c>
      <x:c r="B8" s="13" t="str">
        <x:v>Coureur des dunes</x:v>
      </x:c>
      <x:c r="C8" s="13" t="str">
        <x:v>glass-desert</x:v>
      </x:c>
      <x:c r="D8" s="13" t="str">
        <x:v>proie rapide</x:v>
      </x:c>
      <x:c r="E8" s="13" t="str">
        <x:v>double empreinte légère</x:v>
      </x:c>
      <x:c r="F8" s="13" t="str">
        <x:v>zigzague entre zones d’ombre</x:v>
      </x:c>
      <x:c r="G8" s="13" t="str">
        <x:v>couper une route avec une observation préalable</x:v>
      </x:c>
      <x:c r="H8" s="13" t="str">
        <x:v>L’animal ou adversaire doit être présent avant l’action. Une piste indique une hypothèse et non une position parfaite.</x:v>
      </x:c>
      <x:c r="I8" s="13" t="str">
        <x:v>Annonce visuelle, engagement, fenêtre de réaction puis récupération. Les états et collisions restent lisibles dans les différents plans 2D.</x:v>
      </x:c>
      <x:c r="J8" s="13" t="str">
        <x:v>Observation, contrat ou prise correspondant à l’action réellement accomplie. Une même entité vaincue ne redonne pas son trophée à chaque visite.</x:v>
      </x:c>
      <x:c r="K8" s="13" t="str">
        <x:v>Espèce ou variante créée pour le projet; le porte-corne reprend une référence utilisateur à contrôler visuellement.</x:v>
      </x:c>
      <x:c r="L8" s="13" t="str">
        <x:v>Reconstitution documentée V4 — nouvelle rédaction V5</x:v>
      </x:c>
    </x:row>
    <x:row r="9" ht="72" customHeight="1">
      <x:c r="A9" s="14" t="str">
        <x:v>FAU-04</x:v>
      </x:c>
      <x:c r="B9" s="14" t="str">
        <x:v>Fouisseur de verre</x:v>
      </x:c>
      <x:c r="C9" s="14" t="str">
        <x:v>glass-desert</x:v>
      </x:c>
      <x:c r="D9" s="14" t="str">
        <x:v>prédateur embusqué</x:v>
      </x:c>
      <x:c r="E9" s="14" t="str">
        <x:v>sable soulevé en cercle</x:v>
      </x:c>
      <x:c r="F9" s="14" t="str">
        <x:v>sort sur un bruit répété puis replonge</x:v>
      </x:c>
      <x:c r="G9" s="14" t="str">
        <x:v>varier sa position après un leurre de jeu</x:v>
      </x:c>
      <x:c r="H9" s="14" t="str">
        <x:v>L’animal ou adversaire doit être présent avant l’action. Une piste indique une hypothèse et non une position parfaite.</x:v>
      </x:c>
      <x:c r="I9" s="14" t="str">
        <x:v>Annonce visuelle, engagement, fenêtre de réaction puis récupération. Les états et collisions restent lisibles dans les différents plans 2D.</x:v>
      </x:c>
      <x:c r="J9" s="14" t="str">
        <x:v>Observation, contrat ou prise correspondant à l’action réellement accomplie. Une même entité vaincue ne redonne pas son trophée à chaque visite.</x:v>
      </x:c>
      <x:c r="K9" s="14" t="str">
        <x:v>Espèce ou variante créée pour le projet; le porte-corne reprend une référence utilisateur à contrôler visuellement.</x:v>
      </x:c>
      <x:c r="L9" s="14" t="str">
        <x:v>Reconstitution documentée V4 — nouvelle rédaction V5</x:v>
      </x:c>
    </x:row>
    <x:row r="10" ht="72" customHeight="1">
      <x:c r="A10" s="13" t="str">
        <x:v>FAU-05</x:v>
      </x:c>
      <x:c r="B10" s="13" t="str">
        <x:v>Grimpeur à plaques</x:v>
      </x:c>
      <x:c r="C10" s="13" t="str">
        <x:v>pillar-jungle</x:v>
      </x:c>
      <x:c r="D10" s="13" t="str">
        <x:v>faune arboricole</x:v>
      </x:c>
      <x:c r="E10" s="13" t="str">
        <x:v>écorce râpée en hauteur</x:v>
      </x:c>
      <x:c r="F10" s="13" t="str">
        <x:v>change de branche après un mouvement brusque</x:v>
      </x:c>
      <x:c r="G10" s="13" t="str">
        <x:v>attendre sur un palier au lieu de suivre aveuglément</x:v>
      </x:c>
      <x:c r="H10" s="13" t="str">
        <x:v>L’animal ou adversaire doit être présent avant l’action. Une piste indique une hypothèse et non une position parfaite.</x:v>
      </x:c>
      <x:c r="I10" s="13" t="str">
        <x:v>Annonce visuelle, engagement, fenêtre de réaction puis récupération. Les états et collisions restent lisibles dans les différents plans 2D.</x:v>
      </x:c>
      <x:c r="J10" s="13" t="str">
        <x:v>Observation, contrat ou prise correspondant à l’action réellement accomplie. Une même entité vaincue ne redonne pas son trophée à chaque visite.</x:v>
      </x:c>
      <x:c r="K10" s="13" t="str">
        <x:v>Espèce ou variante créée pour le projet; le porte-corne reprend une référence utilisateur à contrôler visuellement.</x:v>
      </x:c>
      <x:c r="L10" s="13" t="str">
        <x:v>Reconstitution documentée V4 — nouvelle rédaction V5</x:v>
      </x:c>
    </x:row>
    <x:row r="11" ht="72" customHeight="1">
      <x:c r="A11" s="14" t="str">
        <x:v>FAU-06</x:v>
      </x:c>
      <x:c r="B11" s="14" t="str">
        <x:v>Chasseur de canopée</x:v>
      </x:c>
      <x:c r="C11" s="14" t="str">
        <x:v>pillar-jungle</x:v>
      </x:c>
      <x:c r="D11" s="14" t="str">
        <x:v>prédateur vertical</x:v>
      </x:c>
      <x:c r="E11" s="14" t="str">
        <x:v>traces interrompues au tronc</x:v>
      </x:c>
      <x:c r="F11" s="14" t="str">
        <x:v>bondit depuis un niveau supérieur annoncé</x:v>
      </x:c>
      <x:c r="G11" s="14" t="str">
        <x:v>observer l’ombre et garder un point de repli</x:v>
      </x:c>
      <x:c r="H11" s="14" t="str">
        <x:v>L’animal ou adversaire doit être présent avant l’action. Une piste indique une hypothèse et non une position parfaite.</x:v>
      </x:c>
      <x:c r="I11" s="14" t="str">
        <x:v>Annonce visuelle, engagement, fenêtre de réaction puis récupération. Les états et collisions restent lisibles dans les différents plans 2D.</x:v>
      </x:c>
      <x:c r="J11" s="14" t="str">
        <x:v>Observation, contrat ou prise correspondant à l’action réellement accomplie. Une même entité vaincue ne redonne pas son trophée à chaque visite.</x:v>
      </x:c>
      <x:c r="K11" s="14" t="str">
        <x:v>Espèce ou variante créée pour le projet; le porte-corne reprend une référence utilisateur à contrôler visuellement.</x:v>
      </x:c>
      <x:c r="L11" s="14" t="str">
        <x:v>Reconstitution documentée V4 — nouvelle rédaction V5</x:v>
      </x:c>
    </x:row>
    <x:row r="12" ht="72" customHeight="1">
      <x:c r="A12" s="13" t="str">
        <x:v>FAU-07</x:v>
      </x:c>
      <x:c r="B12" s="13" t="str">
        <x:v>Rôdeur des roseaux</x:v>
      </x:c>
      <x:c r="C12" s="13" t="str">
        <x:v>luminous-marshes</x:v>
      </x:c>
      <x:c r="D12" s="13" t="str">
        <x:v>prédateur amphibie</x:v>
      </x:c>
      <x:c r="E12" s="13" t="str">
        <x:v>roseaux penchés à contre-courant</x:v>
      </x:c>
      <x:c r="F12" s="13" t="str">
        <x:v>approche sous une ride d’eau visible</x:v>
      </x:c>
      <x:c r="G12" s="13" t="str">
        <x:v>monter sur un pilotis et changer de côté</x:v>
      </x:c>
      <x:c r="H12" s="13" t="str">
        <x:v>L’animal ou adversaire doit être présent avant l’action. Une piste indique une hypothèse et non une position parfaite.</x:v>
      </x:c>
      <x:c r="I12" s="13" t="str">
        <x:v>Annonce visuelle, engagement, fenêtre de réaction puis récupération. Les états et collisions restent lisibles dans les différents plans 2D.</x:v>
      </x:c>
      <x:c r="J12" s="13" t="str">
        <x:v>Observation, contrat ou prise correspondant à l’action réellement accomplie. Une même entité vaincue ne redonne pas son trophée à chaque visite.</x:v>
      </x:c>
      <x:c r="K12" s="13" t="str">
        <x:v>Espèce ou variante créée pour le projet; le porte-corne reprend une référence utilisateur à contrôler visuellement.</x:v>
      </x:c>
      <x:c r="L12" s="13" t="str">
        <x:v>Reconstitution documentée V4 — nouvelle rédaction V5</x:v>
      </x:c>
    </x:row>
    <x:row r="13" ht="72" customHeight="1">
      <x:c r="A13" s="14" t="str">
        <x:v>FAU-08</x:v>
      </x:c>
      <x:c r="B13" s="14" t="str">
        <x:v>Porte-lanterne</x:v>
      </x:c>
      <x:c r="C13" s="14" t="str">
        <x:v>luminous-marshes</x:v>
      </x:c>
      <x:c r="D13" s="14" t="str">
        <x:v>petite faune lumineuse</x:v>
      </x:c>
      <x:c r="E13" s="14" t="str">
        <x:v>pulsations irrégulières</x:v>
      </x:c>
      <x:c r="F13" s="14" t="str">
        <x:v>se rassemble près d’un courant calme</x:v>
      </x:c>
      <x:c r="G13" s="14" t="str">
        <x:v>distinguer ses lueurs des balises humaines</x:v>
      </x:c>
      <x:c r="H13" s="14" t="str">
        <x:v>L’animal ou adversaire doit être présent avant l’action. Une piste indique une hypothèse et non une position parfaite.</x:v>
      </x:c>
      <x:c r="I13" s="14" t="str">
        <x:v>Annonce visuelle, engagement, fenêtre de réaction puis récupération. Les états et collisions restent lisibles dans les différents plans 2D.</x:v>
      </x:c>
      <x:c r="J13" s="14" t="str">
        <x:v>Observation, contrat ou prise correspondant à l’action réellement accomplie. Une même entité vaincue ne redonne pas son trophée à chaque visite.</x:v>
      </x:c>
      <x:c r="K13" s="14" t="str">
        <x:v>Espèce ou variante créée pour le projet; le porte-corne reprend une référence utilisateur à contrôler visuellement.</x:v>
      </x:c>
      <x:c r="L13" s="14" t="str">
        <x:v>Reconstitution documentée V4 — nouvelle rédaction V5</x:v>
      </x:c>
    </x:row>
    <x:row r="14" ht="72" customHeight="1">
      <x:c r="A14" s="13" t="str">
        <x:v>FAU-09</x:v>
      </x:c>
      <x:c r="B14" s="13" t="str">
        <x:v>Rapace de crête</x:v>
      </x:c>
      <x:c r="C14" s="13" t="str">
        <x:v>storm-chain</x:v>
      </x:c>
      <x:c r="D14" s="13" t="str">
        <x:v>prédateur volant</x:v>
      </x:c>
      <x:c r="E14" s="13" t="str">
        <x:v>plumes coincées dans une fente</x:v>
      </x:c>
      <x:c r="F14" s="13" t="str">
        <x:v>pique après un cri et une ombre large</x:v>
      </x:c>
      <x:c r="G14" s="13" t="str">
        <x:v>utiliser un abri puis viser sa phase de reprise</x:v>
      </x:c>
      <x:c r="H14" s="13" t="str">
        <x:v>L’animal ou adversaire doit être présent avant l’action. Une piste indique une hypothèse et non une position parfaite.</x:v>
      </x:c>
      <x:c r="I14" s="13" t="str">
        <x:v>Annonce visuelle, engagement, fenêtre de réaction puis récupération. Les états et collisions restent lisibles dans les différents plans 2D.</x:v>
      </x:c>
      <x:c r="J14" s="13" t="str">
        <x:v>Observation, contrat ou prise correspondant à l’action réellement accomplie. Une même entité vaincue ne redonne pas son trophée à chaque visite.</x:v>
      </x:c>
      <x:c r="K14" s="13" t="str">
        <x:v>Espèce ou variante créée pour le projet; le porte-corne reprend une référence utilisateur à contrôler visuellement.</x:v>
      </x:c>
      <x:c r="L14" s="13" t="str">
        <x:v>Reconstitution documentée V4 — nouvelle rédaction V5</x:v>
      </x:c>
    </x:row>
    <x:row r="15" ht="72" customHeight="1">
      <x:c r="A15" s="14" t="str">
        <x:v>FAU-10</x:v>
      </x:c>
      <x:c r="B15" s="14" t="str">
        <x:v>Marcheur des vents</x:v>
      </x:c>
      <x:c r="C15" s="14" t="str">
        <x:v>storm-chain</x:v>
      </x:c>
      <x:c r="D15" s="14" t="str">
        <x:v>monture sauvage</x:v>
      </x:c>
      <x:c r="E15" s="14" t="str">
        <x:v>empreintes appuyées sur le bord interne</x:v>
      </x:c>
      <x:c r="F15" s="14" t="str">
        <x:v>s’abrite avant une rafale</x:v>
      </x:c>
      <x:c r="G15" s="14" t="str">
        <x:v>approcher au même rythme que ses pauses</x:v>
      </x:c>
      <x:c r="H15" s="14" t="str">
        <x:v>L’animal ou adversaire doit être présent avant l’action. Une piste indique une hypothèse et non une position parfaite.</x:v>
      </x:c>
      <x:c r="I15" s="14" t="str">
        <x:v>Annonce visuelle, engagement, fenêtre de réaction puis récupération. Les états et collisions restent lisibles dans les différents plans 2D.</x:v>
      </x:c>
      <x:c r="J15" s="14" t="str">
        <x:v>Observation, contrat ou prise correspondant à l’action réellement accomplie. Une même entité vaincue ne redonne pas son trophée à chaque visite.</x:v>
      </x:c>
      <x:c r="K15" s="14" t="str">
        <x:v>Espèce ou variante créée pour le projet; le porte-corne reprend une référence utilisateur à contrôler visuellement.</x:v>
      </x:c>
      <x:c r="L15" s="14" t="str">
        <x:v>Reconstitution documentée V4 — nouvelle rédaction V5</x:v>
      </x:c>
    </x:row>
    <x:row r="16" ht="72" customHeight="1">
      <x:c r="A16" s="13" t="str">
        <x:v>FAU-11</x:v>
      </x:c>
      <x:c r="B16" s="13" t="str">
        <x:v>Carapace de ressac</x:v>
      </x:c>
      <x:c r="C16" s="13" t="str">
        <x:v>leviathan-coast</x:v>
      </x:c>
      <x:c r="D16" s="13" t="str">
        <x:v>faune côtière</x:v>
      </x:c>
      <x:c r="E16" s="13" t="str">
        <x:v>coquilles fendues au pied des arches</x:v>
      </x:c>
      <x:c r="F16" s="13" t="str">
        <x:v>se protège face à la vague</x:v>
      </x:c>
      <x:c r="G16" s="13" t="str">
        <x:v>contourner pendant le reflux</x:v>
      </x:c>
      <x:c r="H16" s="13" t="str">
        <x:v>L’animal ou adversaire doit être présent avant l’action. Une piste indique une hypothèse et non une position parfaite.</x:v>
      </x:c>
      <x:c r="I16" s="13" t="str">
        <x:v>Annonce visuelle, engagement, fenêtre de réaction puis récupération. Les états et collisions restent lisibles dans les différents plans 2D.</x:v>
      </x:c>
      <x:c r="J16" s="13" t="str">
        <x:v>Observation, contrat ou prise correspondant à l’action réellement accomplie. Une même entité vaincue ne redonne pas son trophée à chaque visite.</x:v>
      </x:c>
      <x:c r="K16" s="13" t="str">
        <x:v>Espèce ou variante créée pour le projet; le porte-corne reprend une référence utilisateur à contrôler visuellement.</x:v>
      </x:c>
      <x:c r="L16" s="13" t="str">
        <x:v>Reconstitution documentée V4 — nouvelle rédaction V5</x:v>
      </x:c>
    </x:row>
    <x:row r="17" ht="72" customHeight="1">
      <x:c r="A17" s="14" t="str">
        <x:v>FAU-12</x:v>
      </x:c>
      <x:c r="B17" s="14" t="str">
        <x:v>Long-dos des passes</x:v>
      </x:c>
      <x:c r="C17" s="14" t="str">
        <x:v>leviathan-coast</x:v>
      </x:c>
      <x:c r="D17" s="14" t="str">
        <x:v>grande faune marine</x:v>
      </x:c>
      <x:c r="E17" s="14" t="str">
        <x:v>remous parallèles au rivage</x:v>
      </x:c>
      <x:c r="F17" s="14" t="str">
        <x:v>traverse un chenal annoncé par le guide</x:v>
      </x:c>
      <x:c r="G17" s="14" t="str">
        <x:v>laisser sa route libre et observer depuis le quai</x:v>
      </x:c>
      <x:c r="H17" s="14" t="str">
        <x:v>L’animal ou adversaire doit être présent avant l’action. Une piste indique une hypothèse et non une position parfaite.</x:v>
      </x:c>
      <x:c r="I17" s="14" t="str">
        <x:v>Annonce visuelle, engagement, fenêtre de réaction puis récupération. Les états et collisions restent lisibles dans les différents plans 2D.</x:v>
      </x:c>
      <x:c r="J17" s="14" t="str">
        <x:v>Observation, contrat ou prise correspondant à l’action réellement accomplie. Une même entité vaincue ne redonne pas son trophée à chaque visite.</x:v>
      </x:c>
      <x:c r="K17" s="14" t="str">
        <x:v>Espèce ou variante créée pour le projet; le porte-corne reprend une référence utilisateur à contrôler visuellement.</x:v>
      </x:c>
      <x:c r="L17" s="14" t="str">
        <x:v>Reconstitution documentée V4 — nouvelle rédaction V5</x:v>
      </x:c>
    </x:row>
    <x:row r="18" ht="72" customHeight="1">
      <x:c r="A18" s="13" t="str">
        <x:v>FAU-13</x:v>
      </x:c>
      <x:c r="B18" s="13" t="str">
        <x:v>Fouisseur de chaleur</x:v>
      </x:c>
      <x:c r="C18" s="13" t="str">
        <x:v>thermal-caves</x:v>
      </x:c>
      <x:c r="D18" s="13" t="str">
        <x:v>petite faune</x:v>
      </x:c>
      <x:c r="E18" s="13" t="str">
        <x:v>croûte rompue autour d’une source</x:v>
      </x:c>
      <x:c r="F18" s="13" t="str">
        <x:v>sort pendant le refroidissement</x:v>
      </x:c>
      <x:c r="G18" s="13" t="str">
        <x:v>examiner sa trace depuis la zone froide</x:v>
      </x:c>
      <x:c r="H18" s="13" t="str">
        <x:v>L’animal ou adversaire doit être présent avant l’action. Une piste indique une hypothèse et non une position parfaite.</x:v>
      </x:c>
      <x:c r="I18" s="13" t="str">
        <x:v>Annonce visuelle, engagement, fenêtre de réaction puis récupération. Les états et collisions restent lisibles dans les différents plans 2D.</x:v>
      </x:c>
      <x:c r="J18" s="13" t="str">
        <x:v>Observation, contrat ou prise correspondant à l’action réellement accomplie. Une même entité vaincue ne redonne pas son trophée à chaque visite.</x:v>
      </x:c>
      <x:c r="K18" s="13" t="str">
        <x:v>Espèce ou variante créée pour le projet; le porte-corne reprend une référence utilisateur à contrôler visuellement.</x:v>
      </x:c>
      <x:c r="L18" s="13" t="str">
        <x:v>Reconstitution documentée V4 — nouvelle rédaction V5</x:v>
      </x:c>
    </x:row>
    <x:row r="19" ht="72" customHeight="1">
      <x:c r="A19" s="14" t="str">
        <x:v>FAU-14</x:v>
      </x:c>
      <x:c r="B19" s="14" t="str">
        <x:v>Crochet des sources</x:v>
      </x:c>
      <x:c r="C19" s="14" t="str">
        <x:v>thermal-caves</x:v>
      </x:c>
      <x:c r="D19" s="14" t="str">
        <x:v>prédateur</x:v>
      </x:c>
      <x:c r="E19" s="14" t="str">
        <x:v>marques au-dessus des évents</x:v>
      </x:c>
      <x:c r="F19" s="14" t="str">
        <x:v>attaque entre deux bouffées de vapeur</x:v>
      </x:c>
      <x:c r="G19" s="14" t="str">
        <x:v>prévoir sa reprise et gagner un palier froid</x:v>
      </x:c>
      <x:c r="H19" s="14" t="str">
        <x:v>L’animal ou adversaire doit être présent avant l’action. Une piste indique une hypothèse et non une position parfaite.</x:v>
      </x:c>
      <x:c r="I19" s="14" t="str">
        <x:v>Annonce visuelle, engagement, fenêtre de réaction puis récupération. Les états et collisions restent lisibles dans les différents plans 2D.</x:v>
      </x:c>
      <x:c r="J19" s="14" t="str">
        <x:v>Observation, contrat ou prise correspondant à l’action réellement accomplie. Une même entité vaincue ne redonne pas son trophée à chaque visite.</x:v>
      </x:c>
      <x:c r="K19" s="14" t="str">
        <x:v>Espèce ou variante créée pour le projet; le porte-corne reprend une référence utilisateur à contrôler visuellement.</x:v>
      </x:c>
      <x:c r="L19" s="14" t="str">
        <x:v>Reconstitution documentée V4 — nouvelle rédaction V5</x:v>
      </x:c>
    </x:row>
    <x:row r="20" ht="72" customHeight="1">
      <x:c r="A20" s="13" t="str">
        <x:v>FAU-15</x:v>
      </x:c>
      <x:c r="B20" s="13" t="str">
        <x:v>Marcheur du givre</x:v>
      </x:c>
      <x:c r="C20" s="13" t="str">
        <x:v>cold-crown</x:v>
      </x:c>
      <x:c r="D20" s="13" t="str">
        <x:v>herbivore endurant</x:v>
      </x:c>
      <x:c r="E20" s="13" t="str">
        <x:v>neige comprimée sous une couche fraîche</x:v>
      </x:c>
      <x:c r="F20" s="13" t="str">
        <x:v>forme un cercle de repos face au vent</x:v>
      </x:c>
      <x:c r="G20" s="13" t="str">
        <x:v>lire les abris plutôt que la seule empreinte</x:v>
      </x:c>
      <x:c r="H20" s="13" t="str">
        <x:v>L’animal ou adversaire doit être présent avant l’action. Une piste indique une hypothèse et non une position parfaite.</x:v>
      </x:c>
      <x:c r="I20" s="13" t="str">
        <x:v>Annonce visuelle, engagement, fenêtre de réaction puis récupération. Les états et collisions restent lisibles dans les différents plans 2D.</x:v>
      </x:c>
      <x:c r="J20" s="13" t="str">
        <x:v>Observation, contrat ou prise correspondant à l’action réellement accomplie. Une même entité vaincue ne redonne pas son trophée à chaque visite.</x:v>
      </x:c>
      <x:c r="K20" s="13" t="str">
        <x:v>Espèce ou variante créée pour le projet; le porte-corne reprend une référence utilisateur à contrôler visuellement.</x:v>
      </x:c>
      <x:c r="L20" s="13" t="str">
        <x:v>Reconstitution documentée V4 — nouvelle rédaction V5</x:v>
      </x:c>
    </x:row>
    <x:row r="21" ht="72" customHeight="1">
      <x:c r="A21" s="14" t="str">
        <x:v>FAU-16</x:v>
      </x:c>
      <x:c r="B21" s="14" t="str">
        <x:v>Dents de neige</x:v>
      </x:c>
      <x:c r="C21" s="14" t="str">
        <x:v>cold-crown</x:v>
      </x:c>
      <x:c r="D21" s="14" t="str">
        <x:v>prédateur de meute</x:v>
      </x:c>
      <x:c r="E21" s="14" t="str">
        <x:v>pistes divergentes puis convergentes</x:v>
      </x:c>
      <x:c r="F21" s="14" t="str">
        <x:v>un éclaireur fixe l’attention pendant un détour</x:v>
      </x:c>
      <x:c r="G21" s="14" t="str">
        <x:v>surveiller les deux bords de l’écran</x:v>
      </x:c>
      <x:c r="H21" s="14" t="str">
        <x:v>L’animal ou adversaire doit être présent avant l’action. Une piste indique une hypothèse et non une position parfaite.</x:v>
      </x:c>
      <x:c r="I21" s="14" t="str">
        <x:v>Annonce visuelle, engagement, fenêtre de réaction puis récupération. Les états et collisions restent lisibles dans les différents plans 2D.</x:v>
      </x:c>
      <x:c r="J21" s="14" t="str">
        <x:v>Observation, contrat ou prise correspondant à l’action réellement accomplie. Une même entité vaincue ne redonne pas son trophée à chaque visite.</x:v>
      </x:c>
      <x:c r="K21" s="14" t="str">
        <x:v>Espèce ou variante créée pour le projet; le porte-corne reprend une référence utilisateur à contrôler visuellement.</x:v>
      </x:c>
      <x:c r="L21" s="14" t="str">
        <x:v>Reconstitution documentée V4 — nouvelle rédaction V5</x:v>
      </x:c>
    </x:row>
    <x:row r="22" ht="72" customHeight="1">
      <x:c r="A22" s="13" t="str">
        <x:v>FAU-17</x:v>
      </x:c>
      <x:c r="B22" s="13" t="str">
        <x:v>Veilleur de pierre</x:v>
      </x:c>
      <x:c r="C22" s="13" t="str">
        <x:v>first-city-ruins</x:v>
      </x:c>
      <x:c r="D22" s="13" t="str">
        <x:v>petite faune nocturne</x:v>
      </x:c>
      <x:c r="E22" s="13" t="str">
        <x:v>poussière absente sous une niche</x:v>
      </x:c>
      <x:c r="F22" s="13" t="str">
        <x:v>se fige lorsqu’une lampe le vise</x:v>
      </x:c>
      <x:c r="G22" s="13" t="str">
        <x:v>éclairer une autre surface pour le voir bouger</x:v>
      </x:c>
      <x:c r="H22" s="13" t="str">
        <x:v>L’animal ou adversaire doit être présent avant l’action. Une piste indique une hypothèse et non une position parfaite.</x:v>
      </x:c>
      <x:c r="I22" s="13" t="str">
        <x:v>Annonce visuelle, engagement, fenêtre de réaction puis récupération. Les états et collisions restent lisibles dans les différents plans 2D.</x:v>
      </x:c>
      <x:c r="J22" s="13" t="str">
        <x:v>Observation, contrat ou prise correspondant à l’action réellement accomplie. Une même entité vaincue ne redonne pas son trophée à chaque visite.</x:v>
      </x:c>
      <x:c r="K22" s="13" t="str">
        <x:v>Espèce ou variante créée pour le projet; le porte-corne reprend une référence utilisateur à contrôler visuellement.</x:v>
      </x:c>
      <x:c r="L22" s="13" t="str">
        <x:v>Reconstitution documentée V4 — nouvelle rédaction V5</x:v>
      </x:c>
    </x:row>
    <x:row r="23" ht="72" customHeight="1">
      <x:c r="A23" s="14" t="str">
        <x:v>FAU-18</x:v>
      </x:c>
      <x:c r="B23" s="14" t="str">
        <x:v>Griffe des arches</x:v>
      </x:c>
      <x:c r="C23" s="14" t="str">
        <x:v>first-city-ruins</x:v>
      </x:c>
      <x:c r="D23" s="14" t="str">
        <x:v>prédateur territorial</x:v>
      </x:c>
      <x:c r="E23" s="14" t="str">
        <x:v>stries répétées sur un pilier</x:v>
      </x:c>
      <x:c r="F23" s="14" t="str">
        <x:v>frappe après un grondement dans la voûte</x:v>
      </x:c>
      <x:c r="G23" s="14" t="str">
        <x:v>se placer hors de l’axe du pilier</x:v>
      </x:c>
      <x:c r="H23" s="14" t="str">
        <x:v>L’animal ou adversaire doit être présent avant l’action. Une piste indique une hypothèse et non une position parfaite.</x:v>
      </x:c>
      <x:c r="I23" s="14" t="str">
        <x:v>Annonce visuelle, engagement, fenêtre de réaction puis récupération. Les états et collisions restent lisibles dans les différents plans 2D.</x:v>
      </x:c>
      <x:c r="J23" s="14" t="str">
        <x:v>Observation, contrat ou prise correspondant à l’action réellement accomplie. Une même entité vaincue ne redonne pas son trophée à chaque visite.</x:v>
      </x:c>
      <x:c r="K23" s="14" t="str">
        <x:v>Espèce ou variante créée pour le projet; le porte-corne reprend une référence utilisateur à contrôler visuellement.</x:v>
      </x:c>
      <x:c r="L23" s="14" t="str">
        <x:v>Reconstitution documentée V4 — nouvelle rédaction V5</x:v>
      </x:c>
    </x:row>
    <x:row r="24" ht="72" customHeight="1">
      <x:c r="A24" s="13" t="str">
        <x:v>FAU-19</x:v>
      </x:c>
      <x:c r="B24" s="13" t="str">
        <x:v>Traqueur des lisières</x:v>
      </x:c>
      <x:c r="C24" s="13" t="str">
        <x:v>forbidden-reserve</x:v>
      </x:c>
      <x:c r="D24" s="13" t="str">
        <x:v>grand prédateur</x:v>
      </x:c>
      <x:c r="E24" s="13" t="str">
        <x:v>branches brisées à deux hauteurs</x:v>
      </x:c>
      <x:c r="F24" s="13" t="str">
        <x:v>suit la dernière position bruyante puis contourne</x:v>
      </x:c>
      <x:c r="G24" s="13" t="str">
        <x:v>changer de trajet et préparer un sas de repli</x:v>
      </x:c>
      <x:c r="H24" s="13" t="str">
        <x:v>L’animal ou adversaire doit être présent avant l’action. Une piste indique une hypothèse et non une position parfaite.</x:v>
      </x:c>
      <x:c r="I24" s="13" t="str">
        <x:v>Annonce visuelle, engagement, fenêtre de réaction puis récupération. Les états et collisions restent lisibles dans les différents plans 2D.</x:v>
      </x:c>
      <x:c r="J24" s="13" t="str">
        <x:v>Observation, contrat ou prise correspondant à l’action réellement accomplie. Une même entité vaincue ne redonne pas son trophée à chaque visite.</x:v>
      </x:c>
      <x:c r="K24" s="13" t="str">
        <x:v>Espèce ou variante créée pour le projet; le porte-corne reprend une référence utilisateur à contrôler visuellement.</x:v>
      </x:c>
      <x:c r="L24" s="13" t="str">
        <x:v>Reconstitution documentée V4 — nouvelle rédaction V5</x:v>
      </x:c>
    </x:row>
    <x:row r="25" ht="72" customHeight="1">
      <x:c r="A25" s="14" t="str">
        <x:v>FAU-20</x:v>
      </x:c>
      <x:c r="B25" s="14" t="str">
        <x:v>Porte-corne du Homeworld</x:v>
      </x:c>
      <x:c r="C25" s="14" t="str">
        <x:v>forbidden-reserve</x:v>
      </x:c>
      <x:c r="D25" s="14" t="str">
        <x:v>grande faune</x:v>
      </x:c>
      <x:c r="E25" s="14" t="str">
        <x:v>sillons et rameaux arrachés</x:v>
      </x:c>
      <x:c r="F25" s="14" t="str">
        <x:v>balaye une zone frontale annoncée par l’encolure</x:v>
      </x:c>
      <x:c r="G25" s="14" t="str">
        <x:v>prendre de la distance latérale; variantes corne intacte et cassée comme états visuels</x:v>
      </x:c>
      <x:c r="H25" s="14" t="str">
        <x:v>L’animal ou adversaire doit être présent avant l’action. Une piste indique une hypothèse et non une position parfaite.</x:v>
      </x:c>
      <x:c r="I25" s="14" t="str">
        <x:v>Annonce visuelle, engagement, fenêtre de réaction puis récupération. Les états et collisions restent lisibles dans les différents plans 2D.</x:v>
      </x:c>
      <x:c r="J25" s="14" t="str">
        <x:v>Observation, contrat ou prise correspondant à l’action réellement accomplie. Une même entité vaincue ne redonne pas son trophée à chaque visite.</x:v>
      </x:c>
      <x:c r="K25" s="14" t="str">
        <x:v>Espèce ou variante créée pour le projet; le porte-corne reprend une référence utilisateur à contrôler visuellement.</x:v>
      </x:c>
      <x:c r="L25" s="14" t="str">
        <x:v>Reconstitution documentée V4 — nouvelle rédaction V5</x:v>
      </x:c>
    </x:row>
    <x:row r="26" ht="72" customHeight="1">
      <x:c r="A26" s="13" t="str">
        <x:v>FAU-21</x:v>
      </x:c>
      <x:c r="B26" s="13" t="str">
        <x:v>Faucheur de Vara-Kesh</x:v>
      </x:c>
      <x:c r="C26" s="13" t="str">
        <x:v>PLAN03</x:v>
      </x:c>
      <x:c r="D26" s="13" t="str">
        <x:v>proie de réserve</x:v>
      </x:c>
      <x:c r="E26" s="13" t="str">
        <x:v>rameaux coupés et mousse retournée</x:v>
      </x:c>
      <x:c r="F26" s="13" t="str">
        <x:v>poursuit sur les branches fortes</x:v>
      </x:c>
      <x:c r="G26" s="13" t="str">
        <x:v>l’attirer sur un passage observé</x:v>
      </x:c>
      <x:c r="H26" s="13" t="str">
        <x:v>L’animal ou adversaire doit être présent avant l’action. Une piste indique une hypothèse et non une position parfaite.</x:v>
      </x:c>
      <x:c r="I26" s="13" t="str">
        <x:v>Annonce visuelle, engagement, fenêtre de réaction puis récupération. Les états et collisions restent lisibles dans les différents plans 2D.</x:v>
      </x:c>
      <x:c r="J26" s="13" t="str">
        <x:v>Observation, contrat ou prise correspondant à l’action réellement accomplie. Une même entité vaincue ne redonne pas son trophée à chaque visite.</x:v>
      </x:c>
      <x:c r="K26" s="13" t="str">
        <x:v>Espèce ou variante créée pour le projet; le porte-corne reprend une référence utilisateur à contrôler visuellement.</x:v>
      </x:c>
      <x:c r="L26" s="13" t="str">
        <x:v>Reconstitution documentée V4 — nouvelle rédaction V5</x:v>
      </x:c>
    </x:row>
    <x:row r="27" ht="72" customHeight="1">
      <x:c r="A27" s="14" t="str">
        <x:v>FAU-22</x:v>
      </x:c>
      <x:c r="B27" s="14" t="str">
        <x:v>Mâchoire de Nereth</x:v>
      </x:c>
      <x:c r="C27" s="14" t="str">
        <x:v>PLAN04</x:v>
      </x:c>
      <x:c r="D27" s="14" t="str">
        <x:v>proie de réserve</x:v>
      </x:c>
      <x:c r="E27" s="14" t="str">
        <x:v>vapeur basse dans une fente</x:v>
      </x:c>
      <x:c r="F27" s="14" t="str">
        <x:v>attaque depuis un couloir gelé</x:v>
      </x:c>
      <x:c r="G27" s="14" t="str">
        <x:v>suivre les fissures avant d’engager</x:v>
      </x:c>
      <x:c r="H27" s="14" t="str">
        <x:v>L’animal ou adversaire doit être présent avant l’action. Une piste indique une hypothèse et non une position parfaite.</x:v>
      </x:c>
      <x:c r="I27" s="14" t="str">
        <x:v>Annonce visuelle, engagement, fenêtre de réaction puis récupération. Les états et collisions restent lisibles dans les différents plans 2D.</x:v>
      </x:c>
      <x:c r="J27" s="14" t="str">
        <x:v>Observation, contrat ou prise correspondant à l’action réellement accomplie. Une même entité vaincue ne redonne pas son trophée à chaque visite.</x:v>
      </x:c>
      <x:c r="K27" s="14" t="str">
        <x:v>Espèce ou variante créée pour le projet; le porte-corne reprend une référence utilisateur à contrôler visuellement.</x:v>
      </x:c>
      <x:c r="L27" s="14" t="str">
        <x:v>Reconstitution documentée V4 — nouvelle rédaction V5</x:v>
      </x:c>
    </x:row>
    <x:row r="28" ht="72" customHeight="1">
      <x:c r="A28" s="13" t="str">
        <x:v>FAU-23</x:v>
      </x:c>
      <x:c r="B28" s="13" t="str">
        <x:v>Nageur d’Oshara</x:v>
      </x:c>
      <x:c r="C28" s="13" t="str">
        <x:v>PLAN05</x:v>
      </x:c>
      <x:c r="D28" s="13" t="str">
        <x:v>proie de réserve</x:v>
      </x:c>
      <x:c r="E28" s="13" t="str">
        <x:v>bulles alignées au bord d’un îlot</x:v>
      </x:c>
      <x:c r="F28" s="13" t="str">
        <x:v>change de rive après une immersion</x:v>
      </x:c>
      <x:c r="G28" s="13" t="str">
        <x:v>garder un retour par les rochers hauts</x:v>
      </x:c>
      <x:c r="H28" s="13" t="str">
        <x:v>L’animal ou adversaire doit être présent avant l’action. Une piste indique une hypothèse et non une position parfaite.</x:v>
      </x:c>
      <x:c r="I28" s="13" t="str">
        <x:v>Annonce visuelle, engagement, fenêtre de réaction puis récupération. Les états et collisions restent lisibles dans les différents plans 2D.</x:v>
      </x:c>
      <x:c r="J28" s="13" t="str">
        <x:v>Observation, contrat ou prise correspondant à l’action réellement accomplie. Une même entité vaincue ne redonne pas son trophée à chaque visite.</x:v>
      </x:c>
      <x:c r="K28" s="13" t="str">
        <x:v>Espèce ou variante créée pour le projet; le porte-corne reprend une référence utilisateur à contrôler visuellement.</x:v>
      </x:c>
      <x:c r="L28" s="13" t="str">
        <x:v>Reconstitution documentée V4 — nouvelle rédaction V5</x:v>
      </x:c>
    </x:row>
    <x:row r="29" ht="72" customHeight="1">
      <x:c r="A29" s="14" t="str">
        <x:v>FAU-24</x:v>
      </x:c>
      <x:c r="B29" s="14" t="str">
        <x:v>Éperon de Rukh Tal</x:v>
      </x:c>
      <x:c r="C29" s="14" t="str">
        <x:v>PLAN06</x:v>
      </x:c>
      <x:c r="D29" s="14" t="str">
        <x:v>proie de réserve</x:v>
      </x:c>
      <x:c r="E29" s="14" t="str">
        <x:v>empreinte chaude près d’une paroi</x:v>
      </x:c>
      <x:c r="F29" s="14" t="str">
        <x:v>charge pendant la fin d’un cycle de vapeur</x:v>
      </x:c>
      <x:c r="G29" s="14" t="str">
        <x:v>préparer un angle de sortie avant le duel</x:v>
      </x:c>
      <x:c r="H29" s="14" t="str">
        <x:v>L’animal ou adversaire doit être présent avant l’action. Une piste indique une hypothèse et non une position parfaite.</x:v>
      </x:c>
      <x:c r="I29" s="14" t="str">
        <x:v>Annonce visuelle, engagement, fenêtre de réaction puis récupération. Les états et collisions restent lisibles dans les différents plans 2D.</x:v>
      </x:c>
      <x:c r="J29" s="14" t="str">
        <x:v>Observation, contrat ou prise correspondant à l’action réellement accomplie. Une même entité vaincue ne redonne pas son trophée à chaque visite.</x:v>
      </x:c>
      <x:c r="K29" s="14" t="str">
        <x:v>Espèce ou variante créée pour le projet; le porte-corne reprend une référence utilisateur à contrôler visuellement.</x:v>
      </x:c>
      <x:c r="L29" s="14" t="str">
        <x:v>Reconstitution documentée V4 — nouvelle rédaction V5</x:v>
      </x:c>
    </x:row>
    <x:row r="30" ht="72" customHeight="1">
      <x:c r="A30" s="13" t="str">
        <x:v>FAU-25</x:v>
      </x:c>
      <x:c r="B30" s="13" t="str">
        <x:v>Chasseur de Sileth</x:v>
      </x:c>
      <x:c r="C30" s="13" t="str">
        <x:v>PLAN07</x:v>
      </x:c>
      <x:c r="D30" s="13" t="str">
        <x:v>proie de réserve</x:v>
      </x:c>
      <x:c r="E30" s="13" t="str">
        <x:v>traces qui réapparaissent après la pluie</x:v>
      </x:c>
      <x:c r="F30" s="13" t="str">
        <x:v>suit les odeurs portées par le ruissellement</x:v>
      </x:c>
      <x:c r="G30" s="13" t="str">
        <x:v>changer d’axe et utiliser une rupture de terrain</x:v>
      </x:c>
      <x:c r="H30" s="13" t="str">
        <x:v>L’animal ou adversaire doit être présent avant l’action. Une piste indique une hypothèse et non une position parfaite.</x:v>
      </x:c>
      <x:c r="I30" s="13" t="str">
        <x:v>Annonce visuelle, engagement, fenêtre de réaction puis récupération. Les états et collisions restent lisibles dans les différents plans 2D.</x:v>
      </x:c>
      <x:c r="J30" s="13" t="str">
        <x:v>Observation, contrat ou prise correspondant à l’action réellement accomplie. Une même entité vaincue ne redonne pas son trophée à chaque visite.</x:v>
      </x:c>
      <x:c r="K30" s="13" t="str">
        <x:v>Espèce ou variante créée pour le projet; le porte-corne reprend une référence utilisateur à contrôler visuellement.</x:v>
      </x:c>
      <x:c r="L30" s="13" t="str">
        <x:v>Reconstitution documentée V4 — nouvelle rédaction V5</x:v>
      </x:c>
    </x:row>
    <x:row r="31" ht="72" customHeight="1">
      <x:c r="A31" s="14" t="str">
        <x:v>FAU-26</x:v>
      </x:c>
      <x:c r="B31" s="14" t="str">
        <x:v>Guetteur de Dharos</x:v>
      </x:c>
      <x:c r="C31" s="14" t="str">
        <x:v>PLAN09</x:v>
      </x:c>
      <x:c r="D31" s="14" t="str">
        <x:v>proie de réserve</x:v>
      </x:c>
      <x:c r="E31" s="14" t="str">
        <x:v>grilles tordues et poussière suspendue</x:v>
      </x:c>
      <x:c r="F31" s="14" t="str">
        <x:v>observe depuis une fenêtre avant de descendre</x:v>
      </x:c>
      <x:c r="G31" s="14" t="str">
        <x:v>lever les yeux vers le plan supérieur</x:v>
      </x:c>
      <x:c r="H31" s="14" t="str">
        <x:v>L’animal ou adversaire doit être présent avant l’action. Une piste indique une hypothèse et non une position parfaite.</x:v>
      </x:c>
      <x:c r="I31" s="14" t="str">
        <x:v>Annonce visuelle, engagement, fenêtre de réaction puis récupération. Les états et collisions restent lisibles dans les différents plans 2D.</x:v>
      </x:c>
      <x:c r="J31" s="14" t="str">
        <x:v>Observation, contrat ou prise correspondant à l’action réellement accomplie. Une même entité vaincue ne redonne pas son trophée à chaque visite.</x:v>
      </x:c>
      <x:c r="K31" s="14" t="str">
        <x:v>Espèce ou variante créée pour le projet; le porte-corne reprend une référence utilisateur à contrôler visuellement.</x:v>
      </x:c>
      <x:c r="L31" s="14" t="str">
        <x:v>Reconstitution documentée V4 — nouvelle rédaction V5</x:v>
      </x:c>
    </x:row>
    <x:row r="32" ht="72" customHeight="1">
      <x:c r="A32" s="13" t="str">
        <x:v>FAU-27</x:v>
      </x:c>
      <x:c r="B32" s="13" t="str">
        <x:v>Pisteur de chenil</x:v>
      </x:c>
      <x:c r="C32" s="13" t="str">
        <x:v>Homeworld</x:v>
      </x:c>
      <x:c r="D32" s="13" t="str">
        <x:v>compagnon de projet</x:v>
      </x:c>
      <x:c r="E32" s="13" t="str">
        <x:v>attention dirigée vers une bifurcation</x:v>
      </x:c>
      <x:c r="F32" s="13" t="str">
        <x:v>s’arrête pour attendre un ordre appris</x:v>
      </x:c>
      <x:c r="G32" s="13" t="str">
        <x:v>donner rappel, attente ou piste; relation et fatigue persistantes</x:v>
      </x:c>
      <x:c r="H32" s="13" t="str">
        <x:v>L’animal ou adversaire doit être présent avant l’action. Une piste indique une hypothèse et non une position parfaite.</x:v>
      </x:c>
      <x:c r="I32" s="13" t="str">
        <x:v>Annonce visuelle, engagement, fenêtre de réaction puis récupération. Les états et collisions restent lisibles dans les différents plans 2D.</x:v>
      </x:c>
      <x:c r="J32" s="13" t="str">
        <x:v>Observation, contrat ou prise correspondant à l’action réellement accomplie. Une même entité vaincue ne redonne pas son trophée à chaque visite.</x:v>
      </x:c>
      <x:c r="K32" s="13" t="str">
        <x:v>Espèce ou variante créée pour le projet; le porte-corne reprend une référence utilisateur à contrôler visuellement.</x:v>
      </x:c>
      <x:c r="L32" s="13" t="str">
        <x:v>Reconstitution documentée V4 — nouvelle rédaction V5</x:v>
      </x:c>
    </x:row>
    <x:row r="33" ht="72" customHeight="1">
      <x:c r="A33" s="14" t="str">
        <x:v>FAU-28</x:v>
      </x:c>
      <x:c r="B33" s="14" t="str">
        <x:v>Monture des grandes pistes</x:v>
      </x:c>
      <x:c r="C33" s="14" t="str">
        <x:v>Homeworld</x:v>
      </x:c>
      <x:c r="D33" s="14" t="str">
        <x:v>monture de projet</x:v>
      </x:c>
      <x:c r="E33" s="14" t="str">
        <x:v>empreinte large et allure régulière</x:v>
      </x:c>
      <x:c r="F33" s="14" t="str">
        <x:v>ralentit avant un obstacle étroit</x:v>
      </x:c>
      <x:c r="G33" s="14" t="str">
        <x:v>descendre ou emprunter une route assez large</x:v>
      </x:c>
      <x:c r="H33" s="14" t="str">
        <x:v>L’animal ou adversaire doit être présent avant l’action. Une piste indique une hypothèse et non une position parfaite.</x:v>
      </x:c>
      <x:c r="I33" s="14" t="str">
        <x:v>Annonce visuelle, engagement, fenêtre de réaction puis récupération. Les états et collisions restent lisibles dans les différents plans 2D.</x:v>
      </x:c>
      <x:c r="J33" s="14" t="str">
        <x:v>Observation, contrat ou prise correspondant à l’action réellement accomplie. Une même entité vaincue ne redonne pas son trophée à chaque visite.</x:v>
      </x:c>
      <x:c r="K33" s="14" t="str">
        <x:v>Espèce ou variante créée pour le projet; le porte-corne reprend une référence utilisateur à contrôler visuellement.</x:v>
      </x:c>
      <x:c r="L33" s="14" t="str">
        <x:v>Reconstitution documentée V4 — nouvelle rédaction V5</x:v>
      </x:c>
    </x:row>
    <x:row r="34" ht="72" customHeight="1">
      <x:c r="A34" s="13" t="str">
        <x:v>FAU-29</x:v>
      </x:c>
      <x:c r="B34" s="13" t="str">
        <x:v>Facehugger</x:v>
      </x:c>
      <x:c r="C34" s="13" t="str">
        <x:v>PLAN08</x:v>
      </x:c>
      <x:c r="D34" s="13" t="str">
        <x:v>xénomorphe adapté au gameplay</x:v>
      </x:c>
      <x:c r="E34" s="13" t="str">
        <x:v>mouvement près d’un œuf ouvert</x:v>
      </x:c>
      <x:c r="F34" s="13" t="str">
        <x:v>bond annoncé dans une ligne dégagée</x:v>
      </x:c>
      <x:c r="G34" s="13" t="str">
        <x:v>reculer et garder l’espace de visée</x:v>
      </x:c>
      <x:c r="H34" s="13" t="str">
        <x:v>L’animal ou adversaire doit être présent avant l’action. Une piste indique une hypothèse et non une position parfaite.</x:v>
      </x:c>
      <x:c r="I34" s="13" t="str">
        <x:v>Annonce visuelle, engagement, fenêtre de réaction puis récupération. Les états et collisions restent lisibles dans les différents plans 2D.</x:v>
      </x:c>
      <x:c r="J34" s="13" t="str">
        <x:v>Observation, contrat ou prise correspondant à l’action réellement accomplie. Une même entité vaincue ne redonne pas son trophée à chaque visite.</x:v>
      </x:c>
      <x:c r="K34" s="13" t="str">
        <x:v>Type issu de la franchise, comportement et rencontre proposés pour le jeu; fidélité visuelle à documenter séparément.</x:v>
      </x:c>
      <x:c r="L34" s="13" t="str">
        <x:v>Reconstitution documentée V4 — nouvelle rédaction V5</x:v>
      </x:c>
    </x:row>
    <x:row r="35" ht="72" customHeight="1">
      <x:c r="A35" s="14" t="str">
        <x:v>FAU-30</x:v>
      </x:c>
      <x:c r="B35" s="14" t="str">
        <x:v>Drone xénomorphe</x:v>
      </x:c>
      <x:c r="C35" s="14" t="str">
        <x:v>PLAN08</x:v>
      </x:c>
      <x:c r="D35" s="14" t="str">
        <x:v>xénomorphe adapté au gameplay</x:v>
      </x:c>
      <x:c r="E35" s="14" t="str">
        <x:v>traces hautes et résine récente</x:v>
      </x:c>
      <x:c r="F35" s="14" t="str">
        <x:v>change de plan par un conduit marqué</x:v>
      </x:c>
      <x:c r="G35" s="14" t="str">
        <x:v>observer les sorties avant de progresser</x:v>
      </x:c>
      <x:c r="H35" s="14" t="str">
        <x:v>L’animal ou adversaire doit être présent avant l’action. Une piste indique une hypothèse et non une position parfaite.</x:v>
      </x:c>
      <x:c r="I35" s="14" t="str">
        <x:v>Annonce visuelle, engagement, fenêtre de réaction puis récupération. Les états et collisions restent lisibles dans les différents plans 2D.</x:v>
      </x:c>
      <x:c r="J35" s="14" t="str">
        <x:v>Observation, contrat ou prise correspondant à l’action réellement accomplie. Une même entité vaincue ne redonne pas son trophée à chaque visite.</x:v>
      </x:c>
      <x:c r="K35" s="14" t="str">
        <x:v>Type issu de la franchise, comportement et rencontre proposés pour le jeu; fidélité visuelle à documenter séparément.</x:v>
      </x:c>
      <x:c r="L35" s="14" t="str">
        <x:v>Reconstitution documentée V4 — nouvelle rédaction V5</x:v>
      </x:c>
    </x:row>
    <x:row r="36" ht="72" customHeight="1">
      <x:c r="A36" s="13" t="str">
        <x:v>FAU-31</x:v>
      </x:c>
      <x:c r="B36" s="13" t="str">
        <x:v>Guerrier xénomorphe</x:v>
      </x:c>
      <x:c r="C36" s="13" t="str">
        <x:v>PLAN08</x:v>
      </x:c>
      <x:c r="D36" s="13" t="str">
        <x:v>xénomorphe adapté au gameplay</x:v>
      </x:c>
      <x:c r="E36" s="13" t="str">
        <x:v>marques de griffes et passage élargi</x:v>
      </x:c>
      <x:c r="F36" s="13" t="str">
        <x:v>enchaîne approche, frappe et reprise</x:v>
      </x:c>
      <x:c r="G36" s="13" t="str">
        <x:v>utiliser distance et fenêtre de récupération</x:v>
      </x:c>
      <x:c r="H36" s="13" t="str">
        <x:v>L’animal ou adversaire doit être présent avant l’action. Une piste indique une hypothèse et non une position parfaite.</x:v>
      </x:c>
      <x:c r="I36" s="13" t="str">
        <x:v>Annonce visuelle, engagement, fenêtre de réaction puis récupération. Les états et collisions restent lisibles dans les différents plans 2D.</x:v>
      </x:c>
      <x:c r="J36" s="13" t="str">
        <x:v>Observation, contrat ou prise correspondant à l’action réellement accomplie. Une même entité vaincue ne redonne pas son trophée à chaque visite.</x:v>
      </x:c>
      <x:c r="K36" s="13" t="str">
        <x:v>Type issu de la franchise, comportement et rencontre proposés pour le jeu; fidélité visuelle à documenter séparément.</x:v>
      </x:c>
      <x:c r="L36" s="13" t="str">
        <x:v>Reconstitution documentée V4 — nouvelle rédaction V5</x:v>
      </x:c>
    </x:row>
    <x:row r="37" ht="72" customHeight="1">
      <x:c r="A37" s="14" t="str">
        <x:v>FAU-32</x:v>
      </x:c>
      <x:c r="B37" s="14" t="str">
        <x:v>Reine active</x:v>
      </x:c>
      <x:c r="C37" s="14" t="str">
        <x:v>PLAN08</x:v>
      </x:c>
      <x:c r="D37" s="14" t="str">
        <x:v>boss de projet</x:v>
      </x:c>
      <x:c r="E37" s="14" t="str">
        <x:v>mouvements et cris dans l’arène finale</x:v>
      </x:c>
      <x:c r="F37" s="14" t="str">
        <x:v>alterne contrôle de zone et poursuite télégraphiée</x:v>
      </x:c>
      <x:c r="G37" s="14" t="str">
        <x:v>utiliser les trois hauteurs et ouvrir l’extraction</x:v>
      </x:c>
      <x:c r="H37" s="14" t="str">
        <x:v>L’animal ou adversaire doit être présent avant l’action. Une piste indique une hypothèse et non une position parfaite.</x:v>
      </x:c>
      <x:c r="I37" s="14" t="str">
        <x:v>Annonce visuelle, engagement, fenêtre de réaction puis récupération. Les états et collisions restent lisibles dans les différents plans 2D.</x:v>
      </x:c>
      <x:c r="J37" s="14" t="str">
        <x:v>Observation, contrat ou prise correspondant à l’action réellement accomplie. Une même entité vaincue ne redonne pas son trophée à chaque visite.</x:v>
      </x:c>
      <x:c r="K37" s="14" t="str">
        <x:v>Type issu de la franchise, comportement et rencontre proposés pour le jeu; fidélité visuelle à documenter séparément.</x:v>
      </x:c>
      <x:c r="L37" s="14" t="str">
        <x:v>Reconstitution documentée V4 — nouvelle rédaction V5</x:v>
      </x:c>
    </x:row>
    <x:row r="38" ht="72" customHeight="1">
      <x:c r="A38" s="13" t="str">
        <x:v>FAU-33</x:v>
      </x:c>
      <x:c r="B38" s="13" t="str">
        <x:v>Chasseur rival</x:v>
      </x:c>
      <x:c r="C38" s="13" t="str">
        <x:v>Homeworld ou contrat</x:v>
      </x:c>
      <x:c r="D38" s="13" t="str">
        <x:v>adversaire yautja</x:v>
      </x:c>
      <x:c r="E38" s="13" t="str">
        <x:v>prises déjà marquées et défi local</x:v>
      </x:c>
      <x:c r="F38" s="13" t="str">
        <x:v>adapte son approche aux outils vus du joueur</x:v>
      </x:c>
      <x:c r="G38" s="13" t="str">
        <x:v>changer de tactique et respecter les limites du défi</x:v>
      </x:c>
      <x:c r="H38" s="13" t="str">
        <x:v>L’animal ou adversaire doit être présent avant l’action. Une piste indique une hypothèse et non une position parfaite.</x:v>
      </x:c>
      <x:c r="I38" s="13" t="str">
        <x:v>Annonce visuelle, engagement, fenêtre de réaction puis récupération. Les états et collisions restent lisibles dans les différents plans 2D.</x:v>
      </x:c>
      <x:c r="J38" s="13" t="str">
        <x:v>Observation, contrat ou prise correspondant à l’action réellement accomplie. Une même entité vaincue ne redonne pas son trophée à chaque visite.</x:v>
      </x:c>
      <x:c r="K38" s="13" t="str">
        <x:v>Type issu de la franchise, comportement et rencontre proposés pour le jeu; fidélité visuelle à documenter séparément.</x:v>
      </x:c>
      <x:c r="L38" s="13" t="str">
        <x:v>Reconstitution documentée V4 — nouvelle rédaction V5</x:v>
      </x:c>
    </x:row>
    <x:row r="39" ht="72" customHeight="1">
      <x:c r="A39" s="14" t="str">
        <x:v>FAU-34</x:v>
      </x:c>
      <x:c r="B39" s="14" t="str">
        <x:v>Bad Blood recherché</x:v>
      </x:c>
      <x:c r="C39" s="14" t="str">
        <x:v>mission dédiée</x:v>
      </x:c>
      <x:c r="D39" s="14" t="str">
        <x:v>adversaire yautja</x:v>
      </x:c>
      <x:c r="E39" s="14" t="str">
        <x:v>traces de rupture du code local établies par l’enquête</x:v>
      </x:c>
      <x:c r="F39" s="14" t="str">
        <x:v>exploite leurres et routes de fuite</x:v>
      </x:c>
      <x:c r="G39" s="14" t="str">
        <x:v>rassembler les indices avant de choisir l’interception</x:v>
      </x:c>
      <x:c r="H39" s="14" t="str">
        <x:v>L’animal ou adversaire doit être présent avant l’action. Une piste indique une hypothèse et non une position parfaite.</x:v>
      </x:c>
      <x:c r="I39" s="14" t="str">
        <x:v>Annonce visuelle, engagement, fenêtre de réaction puis récupération. Les états et collisions restent lisibles dans les différents plans 2D.</x:v>
      </x:c>
      <x:c r="J39" s="14" t="str">
        <x:v>Observation, contrat ou prise correspondant à l’action réellement accomplie. Une même entité vaincue ne redonne pas son trophée à chaque visite.</x:v>
      </x:c>
      <x:c r="K39" s="14" t="str">
        <x:v>Type issu de la franchise, comportement et rencontre proposés pour le jeu; fidélité visuelle à documenter séparément.</x:v>
      </x:c>
      <x:c r="L39" s="14" t="str">
        <x:v>Reconstitution documentée V4 — nouvelle rédaction V5</x:v>
      </x:c>
    </x:row>
    <x:row r="40" ht="72" customHeight="1">
      <x:c r="A40" s="13" t="str">
        <x:v>FAU-35</x:v>
      </x:c>
      <x:c r="B40" s="13" t="str">
        <x:v>Synthétique de terrain</x:v>
      </x:c>
      <x:c r="C40" s="13" t="str">
        <x:v>contrat approprié</x:v>
      </x:c>
      <x:c r="D40" s="13" t="str">
        <x:v>adversaire synthétique</x:v>
      </x:c>
      <x:c r="E40" s="13" t="str">
        <x:v>pas réguliers et capteurs de mission</x:v>
      </x:c>
      <x:c r="F40" s="13" t="str">
        <x:v>garde une ligne de vue méthodique</x:v>
      </x:c>
      <x:c r="G40" s="13" t="str">
        <x:v>rompre la visibilité et observer les états d’alerte</x:v>
      </x:c>
      <x:c r="H40" s="13" t="str">
        <x:v>L’animal ou adversaire doit être présent avant l’action. Une piste indique une hypothèse et non une position parfaite.</x:v>
      </x:c>
      <x:c r="I40" s="13" t="str">
        <x:v>Annonce visuelle, engagement, fenêtre de réaction puis récupération. Les états et collisions restent lisibles dans les différents plans 2D.</x:v>
      </x:c>
      <x:c r="J40" s="13" t="str">
        <x:v>Observation, contrat ou prise correspondant à l’action réellement accomplie. Une même entité vaincue ne redonne pas son trophée à chaque visite.</x:v>
      </x:c>
      <x:c r="K40" s="13" t="str">
        <x:v>Type issu de la franchise, comportement et rencontre proposés pour le jeu; fidélité visuelle à documenter séparément.</x:v>
      </x:c>
      <x:c r="L40" s="13" t="str">
        <x:v>Reconstitution documentée V4 — nouvelle rédaction V5</x:v>
      </x:c>
    </x:row>
    <x:row r="41" ht="72" customHeight="1">
      <x:c r="A41" s="14" t="str">
        <x:v>FAU-36</x:v>
      </x:c>
      <x:c r="B41" s="14" t="str">
        <x:v>Chef d’équipe humaine</x:v>
      </x:c>
      <x:c r="C41" s="14" t="str">
        <x:v>réserve ou contrat</x:v>
      </x:c>
      <x:c r="D41" s="14" t="str">
        <x:v>adversaire humain combattant</x:v>
      </x:c>
      <x:c r="E41" s="14" t="str">
        <x:v>ordres courts et postes espacés</x:v>
      </x:c>
      <x:c r="F41" s="14" t="str">
        <x:v>déplace son groupe quand une position est révélée</x:v>
      </x:c>
      <x:c r="G41" s="14" t="str">
        <x:v>observer commandement, couvre-feu et itinéraire de repli</x:v>
      </x:c>
      <x:c r="H41" s="14" t="str">
        <x:v>L’animal ou adversaire doit être présent avant l’action. Une piste indique une hypothèse et non une position parfaite.</x:v>
      </x:c>
      <x:c r="I41" s="14" t="str">
        <x:v>Annonce visuelle, engagement, fenêtre de réaction puis récupération. Les états et collisions restent lisibles dans les différents plans 2D.</x:v>
      </x:c>
      <x:c r="J41" s="14" t="str">
        <x:v>Observation, contrat ou prise correspondant à l’action réellement accomplie. Une même entité vaincue ne redonne pas son trophée à chaque visite.</x:v>
      </x:c>
      <x:c r="K41" s="14" t="str">
        <x:v>Type issu de la franchise, comportement et rencontre proposés pour le jeu; fidélité visuelle à documenter séparément.</x:v>
      </x:c>
      <x:c r="L41" s="14" t="str">
        <x:v>Reconstitution documentée V4 — nouvelle rédaction V5</x:v>
      </x:c>
    </x:row>
  </x:sheetData>
  <x:pageMargins left="0.7" right="0.7" top="0.75" bottom="0.75" header="0.3" footer="0.3"/>
  <x:tableParts count="1">
    <x:tablePart xmlns:r="http://schemas.openxmlformats.org/officeDocument/2006/relationships" r:id="R1e50b6191e3d4756"/>
  </x:tableParts>
</x:worksheet>
</file>

<file path=xl/worksheets/sheet5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50" hidden="0" customWidth="1"/>
    <x:col min="5" max="5" width="50" hidden="0" customWidth="1"/>
    <x:col min="6" max="6" width="50" hidden="0" customWidth="1"/>
    <x:col min="7" max="7" width="18" hidden="0" customWidth="1"/>
    <x:col min="8" max="8" width="50" hidden="0" customWidth="1"/>
    <x:col min="9" max="9" width="50" hidden="0" customWidth="1"/>
    <x:col min="10" max="10" width="50" hidden="0" customWidth="1"/>
    <x:col min="11" max="11" width="50" hidden="0" customWidth="1"/>
    <x:col min="12" max="12" width="45" hidden="0" customWidth="1"/>
  </x:cols>
  <x:sheetData>
    <x:row r="1">
      <x:c r="A1" s="2"/>
      <x:c r="B1" s="2"/>
      <x:c r="C1" s="2"/>
      <x:c r="D1" s="2"/>
      <x:c r="E1" s="2"/>
      <x:c r="F1" s="2"/>
    </x:row>
    <x:row r="2" ht="31" customHeight="1">
      <x:c r="A2" s="3" t="str">
        <x:v>Véhicules et montures</x:v>
      </x:c>
      <x:c r="B2" s="3"/>
      <x:c r="C2" s="3"/>
      <x:c r="D2" s="3"/>
      <x:c r="E2" s="3"/>
      <x:c r="F2" s="3"/>
    </x:row>
    <x:row r="3">
      <x:c r="A3" s="4"/>
      <x:c r="B3" s="4"/>
      <x:c r="C3" s="4"/>
      <x:c r="D3" s="4"/>
      <x:c r="E3" s="4"/>
      <x:c r="F3" s="4"/>
    </x:row>
    <x:row r="4">
      <x:c r="A4" s="2" t="str">
        <x:v>Mondes · 50 fiches · Lecture intégrale dans « Lire Mondes » ou le lecteur HTML.</x:v>
      </x:c>
      <x:c r="B4" s="2"/>
      <x:c r="C4" s="2"/>
      <x:c r="D4" s="2"/>
      <x:c r="E4" s="2"/>
      <x:c r="F4" s="2"/>
    </x:row>
    <x:row r="5" ht="48" customHeight="1">
      <x:c r="A5" s="25" t="str">
        <x:v>Identifiant</x:v>
      </x:c>
      <x:c r="B5" s="26" t="str">
        <x:v>Titre</x:v>
      </x:c>
      <x:c r="C5" s="26" t="str">
        <x:v>Type</x:v>
      </x:c>
      <x:c r="D5" s="26" t="str">
        <x:v>Habitat</x:v>
      </x:c>
      <x:c r="E5" s="26" t="str">
        <x:v>Fonction</x:v>
      </x:c>
      <x:c r="F5" s="26" t="str">
        <x:v>Contrainte</x:v>
      </x:c>
      <x:c r="G5" s="26" t="str">
        <x:v>Capacité passagers</x:v>
      </x:c>
      <x:c r="H5" s="26" t="str">
        <x:v>Action 2D</x:v>
      </x:c>
      <x:c r="I5" s="26" t="str">
        <x:v>Accès</x:v>
      </x:c>
      <x:c r="J5" s="26" t="str">
        <x:v>Progression</x:v>
      </x:c>
      <x:c r="K5" s="26" t="str">
        <x:v>Sauvegarde</x:v>
      </x:c>
      <x:c r="L5" s="27" t="str">
        <x:v>Provenance</x:v>
      </x:c>
    </x:row>
    <x:row r="6" ht="57" customHeight="1">
      <x:c r="A6" s="13" t="str">
        <x:v>MOB-01</x:v>
      </x:c>
      <x:c r="B6" s="13" t="str">
        <x:v>Chariot de quartier</x:v>
      </x:c>
      <x:c r="C6" s="13" t="str">
        <x:v>Véhicule ou équipement mobile</x:v>
      </x:c>
      <x:c r="D6" s="13" t="str">
        <x:v>Homeworld</x:v>
      </x:c>
      <x:c r="E6" s="13" t="str">
        <x:v>charge courte</x:v>
      </x:c>
      <x:c r="F6" s="13" t="str">
        <x:v>ruelle large</x:v>
      </x:c>
      <x:c r="G6" s="28" t="n">
        <x:v>3</x:v>
      </x:c>
      <x:c r="H6" s="13" t="str">
        <x:v>Approcher le point d’accès, charger ou monter, vérifier l’espace devant le véhicule puis suivre une route physiquement reliée.</x:v>
      </x:c>
      <x:c r="I6" s="13" t="str">
        <x:v>Formation locale et trajet adapté au véhicule</x:v>
      </x:c>
      <x:c r="J6" s="13" t="str">
        <x:v>Maîtrise de l’approche, du chargement et du retour. Les améliorations conservent poids, rayon et accès.</x:v>
      </x:c>
      <x:c r="K6" s="13" t="str">
        <x:v>Position, charge, occupants, état et point d’amarrage conservés.</x:v>
      </x:c>
      <x:c r="L6" s="13" t="str">
        <x:v>Reconstitution documentée V4 — nouvelle rédaction V5</x:v>
      </x:c>
    </x:row>
    <x:row r="7" ht="57" customHeight="1">
      <x:c r="A7" s="14" t="str">
        <x:v>MOB-02</x:v>
      </x:c>
      <x:c r="B7" s="14" t="str">
        <x:v>Plateforme d’atelier</x:v>
      </x:c>
      <x:c r="C7" s="14" t="str">
        <x:v>Véhicule ou équipement mobile</x:v>
      </x:c>
      <x:c r="D7" s="14" t="str">
        <x:v>Homeworld</x:v>
      </x:c>
      <x:c r="E7" s="14" t="str">
        <x:v>pièce lourde</x:v>
      </x:c>
      <x:c r="F7" s="14" t="str">
        <x:v>sol continu</x:v>
      </x:c>
      <x:c r="G7" s="29" t="n">
        <x:v>3</x:v>
      </x:c>
      <x:c r="H7" s="14" t="str">
        <x:v>Approcher le point d’accès, charger ou monter, vérifier l’espace devant le véhicule puis suivre une route physiquement reliée.</x:v>
      </x:c>
      <x:c r="I7" s="14" t="str">
        <x:v>Formation locale et trajet adapté au véhicule</x:v>
      </x:c>
      <x:c r="J7" s="14" t="str">
        <x:v>Maîtrise de l’approche, du chargement et du retour. Les améliorations conservent poids, rayon et accès.</x:v>
      </x:c>
      <x:c r="K7" s="14" t="str">
        <x:v>Position, charge, occupants, état et point d’amarrage conservés.</x:v>
      </x:c>
      <x:c r="L7" s="14" t="str">
        <x:v>Reconstitution documentée V4 — nouvelle rédaction V5</x:v>
      </x:c>
    </x:row>
    <x:row r="8" ht="57" customHeight="1">
      <x:c r="A8" s="13" t="str">
        <x:v>MOB-03</x:v>
      </x:c>
      <x:c r="B8" s="13" t="str">
        <x:v>Traîneau de cendre</x:v>
      </x:c>
      <x:c r="C8" s="13" t="str">
        <x:v>Véhicule ou équipement mobile</x:v>
      </x:c>
      <x:c r="D8" s="13" t="str">
        <x:v>Marches de Cendre</x:v>
      </x:c>
      <x:c r="E8" s="13" t="str">
        <x:v>traversée des plateaux</x:v>
      </x:c>
      <x:c r="F8" s="13" t="str">
        <x:v>pente douce</x:v>
      </x:c>
      <x:c r="G8" s="28" t="n">
        <x:v>3</x:v>
      </x:c>
      <x:c r="H8" s="13" t="str">
        <x:v>Approcher le point d’accès, charger ou monter, vérifier l’espace devant le véhicule puis suivre une route physiquement reliée.</x:v>
      </x:c>
      <x:c r="I8" s="13" t="str">
        <x:v>Formation locale et trajet adapté au véhicule</x:v>
      </x:c>
      <x:c r="J8" s="13" t="str">
        <x:v>Maîtrise de l’approche, du chargement et du retour. Les améliorations conservent poids, rayon et accès.</x:v>
      </x:c>
      <x:c r="K8" s="13" t="str">
        <x:v>Position, charge, occupants, état et point d’amarrage conservés.</x:v>
      </x:c>
      <x:c r="L8" s="13" t="str">
        <x:v>Reconstitution documentée V4 — nouvelle rédaction V5</x:v>
      </x:c>
    </x:row>
    <x:row r="9" ht="57" customHeight="1">
      <x:c r="A9" s="14" t="str">
        <x:v>MOB-04</x:v>
      </x:c>
      <x:c r="B9" s="14" t="str">
        <x:v>Skiff des dunes</x:v>
      </x:c>
      <x:c r="C9" s="14" t="str">
        <x:v>Véhicule ou équipement mobile</x:v>
      </x:c>
      <x:c r="D9" s="14" t="str">
        <x:v>Désert de Verre</x:v>
      </x:c>
      <x:c r="E9" s="14" t="str">
        <x:v>route balisée</x:v>
      </x:c>
      <x:c r="F9" s="14" t="str">
        <x:v>grand rayon de virage</x:v>
      </x:c>
      <x:c r="G9" s="29" t="n">
        <x:v>3</x:v>
      </x:c>
      <x:c r="H9" s="14" t="str">
        <x:v>Approcher le point d’accès, charger ou monter, vérifier l’espace devant le véhicule puis suivre une route physiquement reliée.</x:v>
      </x:c>
      <x:c r="I9" s="14" t="str">
        <x:v>Formation locale et trajet adapté au véhicule</x:v>
      </x:c>
      <x:c r="J9" s="14" t="str">
        <x:v>Maîtrise de l’approche, du chargement et du retour. Les améliorations conservent poids, rayon et accès.</x:v>
      </x:c>
      <x:c r="K9" s="14" t="str">
        <x:v>Position, charge, occupants, état et point d’amarrage conservés.</x:v>
      </x:c>
      <x:c r="L9" s="14" t="str">
        <x:v>Reconstitution documentée V4 — nouvelle rédaction V5</x:v>
      </x:c>
    </x:row>
    <x:row r="10" ht="57" customHeight="1">
      <x:c r="A10" s="13" t="str">
        <x:v>MOB-05</x:v>
      </x:c>
      <x:c r="B10" s="13" t="str">
        <x:v>Nacelle de canopée</x:v>
      </x:c>
      <x:c r="C10" s="13" t="str">
        <x:v>Véhicule ou équipement mobile</x:v>
      </x:c>
      <x:c r="D10" s="13" t="str">
        <x:v>Jungle des Piliers</x:v>
      </x:c>
      <x:c r="E10" s="13" t="str">
        <x:v>liaison entre piliers</x:v>
      </x:c>
      <x:c r="F10" s="13" t="str">
        <x:v>point d’amarrage libre</x:v>
      </x:c>
      <x:c r="G10" s="28" t="n">
        <x:v>3</x:v>
      </x:c>
      <x:c r="H10" s="13" t="str">
        <x:v>Approcher le point d’accès, charger ou monter, vérifier l’espace devant le véhicule puis suivre une route physiquement reliée.</x:v>
      </x:c>
      <x:c r="I10" s="13" t="str">
        <x:v>Formation locale et trajet adapté au véhicule</x:v>
      </x:c>
      <x:c r="J10" s="13" t="str">
        <x:v>Maîtrise de l’approche, du chargement et du retour. Les améliorations conservent poids, rayon et accès.</x:v>
      </x:c>
      <x:c r="K10" s="13" t="str">
        <x:v>Position, charge, occupants, état et point d’amarrage conservés.</x:v>
      </x:c>
      <x:c r="L10" s="13" t="str">
        <x:v>Reconstitution documentée V4 — nouvelle rédaction V5</x:v>
      </x:c>
    </x:row>
    <x:row r="11" ht="57" customHeight="1">
      <x:c r="A11" s="14" t="str">
        <x:v>MOB-06</x:v>
      </x:c>
      <x:c r="B11" s="14" t="str">
        <x:v>Bac de marais</x:v>
      </x:c>
      <x:c r="C11" s="14" t="str">
        <x:v>Véhicule ou équipement mobile</x:v>
      </x:c>
      <x:c r="D11" s="14" t="str">
        <x:v>Marais Luminescents</x:v>
      </x:c>
      <x:c r="E11" s="14" t="str">
        <x:v>franchissement d’un chenal</x:v>
      </x:c>
      <x:c r="F11" s="14" t="str">
        <x:v>courant observé</x:v>
      </x:c>
      <x:c r="G11" s="29" t="n">
        <x:v>3</x:v>
      </x:c>
      <x:c r="H11" s="14" t="str">
        <x:v>Approcher le point d’accès, charger ou monter, vérifier l’espace devant le véhicule puis suivre une route physiquement reliée.</x:v>
      </x:c>
      <x:c r="I11" s="14" t="str">
        <x:v>Formation locale et trajet adapté au véhicule</x:v>
      </x:c>
      <x:c r="J11" s="14" t="str">
        <x:v>Maîtrise de l’approche, du chargement et du retour. Les améliorations conservent poids, rayon et accès.</x:v>
      </x:c>
      <x:c r="K11" s="14" t="str">
        <x:v>Position, charge, occupants, état et point d’amarrage conservés.</x:v>
      </x:c>
      <x:c r="L11" s="14" t="str">
        <x:v>Reconstitution documentée V4 — nouvelle rédaction V5</x:v>
      </x:c>
    </x:row>
    <x:row r="12" ht="57" customHeight="1">
      <x:c r="A12" s="13" t="str">
        <x:v>MOB-07</x:v>
      </x:c>
      <x:c r="B12" s="13" t="str">
        <x:v>Treuil de crête</x:v>
      </x:c>
      <x:c r="C12" s="13" t="str">
        <x:v>Véhicule ou équipement mobile</x:v>
      </x:c>
      <x:c r="D12" s="13" t="str">
        <x:v>Chaîne des Orages</x:v>
      </x:c>
      <x:c r="E12" s="13" t="str">
        <x:v>transport sur ligne</x:v>
      </x:c>
      <x:c r="F12" s="13" t="str">
        <x:v>deux appuis stables</x:v>
      </x:c>
      <x:c r="G12" s="28" t="n">
        <x:v>3</x:v>
      </x:c>
      <x:c r="H12" s="13" t="str">
        <x:v>Approcher le point d’accès, charger ou monter, vérifier l’espace devant le véhicule puis suivre une route physiquement reliée.</x:v>
      </x:c>
      <x:c r="I12" s="13" t="str">
        <x:v>Formation locale et trajet adapté au véhicule</x:v>
      </x:c>
      <x:c r="J12" s="13" t="str">
        <x:v>Maîtrise de l’approche, du chargement et du retour. Les améliorations conservent poids, rayon et accès.</x:v>
      </x:c>
      <x:c r="K12" s="13" t="str">
        <x:v>Position, charge, occupants, état et point d’amarrage conservés.</x:v>
      </x:c>
      <x:c r="L12" s="13" t="str">
        <x:v>Reconstitution documentée V4 — nouvelle rédaction V5</x:v>
      </x:c>
    </x:row>
    <x:row r="13" ht="57" customHeight="1">
      <x:c r="A13" s="14" t="str">
        <x:v>MOB-08</x:v>
      </x:c>
      <x:c r="B13" s="14" t="str">
        <x:v>Barque de rivage</x:v>
      </x:c>
      <x:c r="C13" s="14" t="str">
        <x:v>Véhicule ou équipement mobile</x:v>
      </x:c>
      <x:c r="D13" s="14" t="str">
        <x:v>Côte des Léviathans</x:v>
      </x:c>
      <x:c r="E13" s="14" t="str">
        <x:v>cabotage</x:v>
      </x:c>
      <x:c r="F13" s="14" t="str">
        <x:v>fenêtre de marée</x:v>
      </x:c>
      <x:c r="G13" s="29" t="n">
        <x:v>3</x:v>
      </x:c>
      <x:c r="H13" s="14" t="str">
        <x:v>Approcher le point d’accès, charger ou monter, vérifier l’espace devant le véhicule puis suivre une route physiquement reliée.</x:v>
      </x:c>
      <x:c r="I13" s="14" t="str">
        <x:v>Formation locale et trajet adapté au véhicule</x:v>
      </x:c>
      <x:c r="J13" s="14" t="str">
        <x:v>Maîtrise de l’approche, du chargement et du retour. Les améliorations conservent poids, rayon et accès.</x:v>
      </x:c>
      <x:c r="K13" s="14" t="str">
        <x:v>Position, charge, occupants, état et point d’amarrage conservés.</x:v>
      </x:c>
      <x:c r="L13" s="14" t="str">
        <x:v>Reconstitution documentée V4 — nouvelle rédaction V5</x:v>
      </x:c>
    </x:row>
    <x:row r="14" ht="57" customHeight="1">
      <x:c r="A14" s="13" t="str">
        <x:v>MOB-09</x:v>
      </x:c>
      <x:c r="B14" s="13" t="str">
        <x:v>Wagon de forge</x:v>
      </x:c>
      <x:c r="C14" s="13" t="str">
        <x:v>Véhicule ou équipement mobile</x:v>
      </x:c>
      <x:c r="D14" s="13" t="str">
        <x:v>Grottes Thermiques</x:v>
      </x:c>
      <x:c r="E14" s="13" t="str">
        <x:v>pièces et minerai</x:v>
      </x:c>
      <x:c r="F14" s="13" t="str">
        <x:v>rail dégagé</x:v>
      </x:c>
      <x:c r="G14" s="28" t="n">
        <x:v>3</x:v>
      </x:c>
      <x:c r="H14" s="13" t="str">
        <x:v>Approcher le point d’accès, charger ou monter, vérifier l’espace devant le véhicule puis suivre une route physiquement reliée.</x:v>
      </x:c>
      <x:c r="I14" s="13" t="str">
        <x:v>Formation locale et trajet adapté au véhicule</x:v>
      </x:c>
      <x:c r="J14" s="13" t="str">
        <x:v>Maîtrise de l’approche, du chargement et du retour. Les améliorations conservent poids, rayon et accès.</x:v>
      </x:c>
      <x:c r="K14" s="13" t="str">
        <x:v>Position, charge, occupants, état et point d’amarrage conservés.</x:v>
      </x:c>
      <x:c r="L14" s="13" t="str">
        <x:v>Reconstitution documentée V4 — nouvelle rédaction V5</x:v>
      </x:c>
    </x:row>
    <x:row r="15" ht="57" customHeight="1">
      <x:c r="A15" s="14" t="str">
        <x:v>MOB-10</x:v>
      </x:c>
      <x:c r="B15" s="14" t="str">
        <x:v>Luge de givre</x:v>
      </x:c>
      <x:c r="C15" s="14" t="str">
        <x:v>Véhicule ou équipement mobile</x:v>
      </x:c>
      <x:c r="D15" s="14" t="str">
        <x:v>Couronne Froide</x:v>
      </x:c>
      <x:c r="E15" s="14" t="str">
        <x:v>retour de chasse</x:v>
      </x:c>
      <x:c r="F15" s="14" t="str">
        <x:v>freinage en pente</x:v>
      </x:c>
      <x:c r="G15" s="29" t="n">
        <x:v>3</x:v>
      </x:c>
      <x:c r="H15" s="14" t="str">
        <x:v>Approcher le point d’accès, charger ou monter, vérifier l’espace devant le véhicule puis suivre une route physiquement reliée.</x:v>
      </x:c>
      <x:c r="I15" s="14" t="str">
        <x:v>Formation locale et trajet adapté au véhicule</x:v>
      </x:c>
      <x:c r="J15" s="14" t="str">
        <x:v>Maîtrise de l’approche, du chargement et du retour. Les améliorations conservent poids, rayon et accès.</x:v>
      </x:c>
      <x:c r="K15" s="14" t="str">
        <x:v>Position, charge, occupants, état et point d’amarrage conservés.</x:v>
      </x:c>
      <x:c r="L15" s="14" t="str">
        <x:v>Reconstitution documentée V4 — nouvelle rédaction V5</x:v>
      </x:c>
    </x:row>
    <x:row r="16" ht="57" customHeight="1">
      <x:c r="A16" s="13" t="str">
        <x:v>MOB-11</x:v>
      </x:c>
      <x:c r="B16" s="13" t="str">
        <x:v>Plateforme de fouille</x:v>
      </x:c>
      <x:c r="C16" s="13" t="str">
        <x:v>Véhicule ou équipement mobile</x:v>
      </x:c>
      <x:c r="D16" s="13" t="str">
        <x:v>Ruines</x:v>
      </x:c>
      <x:c r="E16" s="13" t="str">
        <x:v>déplacement d’une archive</x:v>
      </x:c>
      <x:c r="F16" s="13" t="str">
        <x:v>chemin protégé</x:v>
      </x:c>
      <x:c r="G16" s="28" t="n">
        <x:v>3</x:v>
      </x:c>
      <x:c r="H16" s="13" t="str">
        <x:v>Approcher le point d’accès, charger ou monter, vérifier l’espace devant le véhicule puis suivre une route physiquement reliée.</x:v>
      </x:c>
      <x:c r="I16" s="13" t="str">
        <x:v>Formation locale et trajet adapté au véhicule</x:v>
      </x:c>
      <x:c r="J16" s="13" t="str">
        <x:v>Maîtrise de l’approche, du chargement et du retour. Les améliorations conservent poids, rayon et accès.</x:v>
      </x:c>
      <x:c r="K16" s="13" t="str">
        <x:v>Position, charge, occupants, état et point d’amarrage conservés.</x:v>
      </x:c>
      <x:c r="L16" s="13" t="str">
        <x:v>Reconstitution documentée V4 — nouvelle rédaction V5</x:v>
      </x:c>
    </x:row>
    <x:row r="17" ht="57" customHeight="1">
      <x:c r="A17" s="14" t="str">
        <x:v>MOB-12</x:v>
      </x:c>
      <x:c r="B17" s="14" t="str">
        <x:v>Transport de réserve</x:v>
      </x:c>
      <x:c r="C17" s="14" t="str">
        <x:v>Véhicule ou équipement mobile</x:v>
      </x:c>
      <x:c r="D17" s="14" t="str">
        <x:v>Réserve Interdite</x:v>
      </x:c>
      <x:c r="E17" s="14" t="str">
        <x:v>équipes et postes</x:v>
      </x:c>
      <x:c r="F17" s="14" t="str">
        <x:v>sas compatible</x:v>
      </x:c>
      <x:c r="G17" s="29" t="n">
        <x:v>3</x:v>
      </x:c>
      <x:c r="H17" s="14" t="str">
        <x:v>Approcher le point d’accès, charger ou monter, vérifier l’espace devant le véhicule puis suivre une route physiquement reliée.</x:v>
      </x:c>
      <x:c r="I17" s="14" t="str">
        <x:v>Formation locale et trajet adapté au véhicule</x:v>
      </x:c>
      <x:c r="J17" s="14" t="str">
        <x:v>Maîtrise de l’approche, du chargement et du retour. Les améliorations conservent poids, rayon et accès.</x:v>
      </x:c>
      <x:c r="K17" s="14" t="str">
        <x:v>Position, charge, occupants, état et point d’amarrage conservés.</x:v>
      </x:c>
      <x:c r="L17" s="14" t="str">
        <x:v>Reconstitution documentée V4 — nouvelle rédaction V5</x:v>
      </x:c>
    </x:row>
    <x:row r="18" ht="57" customHeight="1">
      <x:c r="A18" s="13" t="str">
        <x:v>MOB-13</x:v>
      </x:c>
      <x:c r="B18" s="13" t="str">
        <x:v>Moto de piste</x:v>
      </x:c>
      <x:c r="C18" s="13" t="str">
        <x:v>Véhicule ou équipement mobile</x:v>
      </x:c>
      <x:c r="D18" s="13" t="str">
        <x:v>terrain sec</x:v>
      </x:c>
      <x:c r="E18" s="13" t="str">
        <x:v>reconnaissance rapide</x:v>
      </x:c>
      <x:c r="F18" s="13" t="str">
        <x:v>bruit et visibilité</x:v>
      </x:c>
      <x:c r="G18" s="28" t="n">
        <x:v>1</x:v>
      </x:c>
      <x:c r="H18" s="13" t="str">
        <x:v>Approcher le point d’accès, charger ou monter, vérifier l’espace devant le véhicule puis suivre une route physiquement reliée.</x:v>
      </x:c>
      <x:c r="I18" s="13" t="str">
        <x:v>Formation locale et trajet adapté au véhicule</x:v>
      </x:c>
      <x:c r="J18" s="13" t="str">
        <x:v>Maîtrise de l’approche, du chargement et du retour. Les améliorations conservent poids, rayon et accès.</x:v>
      </x:c>
      <x:c r="K18" s="13" t="str">
        <x:v>Position, charge, occupants, état et point d’amarrage conservés.</x:v>
      </x:c>
      <x:c r="L18" s="13" t="str">
        <x:v>Reconstitution documentée V4 — nouvelle rédaction V5</x:v>
      </x:c>
    </x:row>
    <x:row r="19" ht="57" customHeight="1">
      <x:c r="A19" s="14" t="str">
        <x:v>MOB-14</x:v>
      </x:c>
      <x:c r="B19" s="14" t="str">
        <x:v>Éclaireur à patins</x:v>
      </x:c>
      <x:c r="C19" s="14" t="str">
        <x:v>Véhicule ou équipement mobile</x:v>
      </x:c>
      <x:c r="D19" s="14" t="str">
        <x:v>terrain lisse</x:v>
      </x:c>
      <x:c r="E19" s="14" t="str">
        <x:v>longue approche</x:v>
      </x:c>
      <x:c r="F19" s="14" t="str">
        <x:v>faible charge</x:v>
      </x:c>
      <x:c r="G19" s="29" t="n">
        <x:v>1</x:v>
      </x:c>
      <x:c r="H19" s="14" t="str">
        <x:v>Approcher le point d’accès, charger ou monter, vérifier l’espace devant le véhicule puis suivre une route physiquement reliée.</x:v>
      </x:c>
      <x:c r="I19" s="14" t="str">
        <x:v>Formation locale et trajet adapté au véhicule</x:v>
      </x:c>
      <x:c r="J19" s="14" t="str">
        <x:v>Maîtrise de l’approche, du chargement et du retour. Les améliorations conservent poids, rayon et accès.</x:v>
      </x:c>
      <x:c r="K19" s="14" t="str">
        <x:v>Position, charge, occupants, état et point d’amarrage conservés.</x:v>
      </x:c>
      <x:c r="L19" s="14" t="str">
        <x:v>Reconstitution documentée V4 — nouvelle rédaction V5</x:v>
      </x:c>
    </x:row>
    <x:row r="20" ht="57" customHeight="1">
      <x:c r="A20" s="13" t="str">
        <x:v>MOB-15</x:v>
      </x:c>
      <x:c r="B20" s="13" t="str">
        <x:v>Porteur à chenilles</x:v>
      </x:c>
      <x:c r="C20" s="13" t="str">
        <x:v>Véhicule ou équipement mobile</x:v>
      </x:c>
      <x:c r="D20" s="13" t="str">
        <x:v>terrain rocheux</x:v>
      </x:c>
      <x:c r="E20" s="13" t="str">
        <x:v>grosse prise</x:v>
      </x:c>
      <x:c r="F20" s="13" t="str">
        <x:v>vitesse basse</x:v>
      </x:c>
      <x:c r="G20" s="28" t="n">
        <x:v>1</x:v>
      </x:c>
      <x:c r="H20" s="13" t="str">
        <x:v>Approcher le point d’accès, charger ou monter, vérifier l’espace devant le véhicule puis suivre une route physiquement reliée.</x:v>
      </x:c>
      <x:c r="I20" s="13" t="str">
        <x:v>Formation locale et trajet adapté au véhicule</x:v>
      </x:c>
      <x:c r="J20" s="13" t="str">
        <x:v>Maîtrise de l’approche, du chargement et du retour. Les améliorations conservent poids, rayon et accès.</x:v>
      </x:c>
      <x:c r="K20" s="13" t="str">
        <x:v>Position, charge, occupants, état et point d’amarrage conservés.</x:v>
      </x:c>
      <x:c r="L20" s="13" t="str">
        <x:v>Reconstitution documentée V4 — nouvelle rédaction V5</x:v>
      </x:c>
    </x:row>
    <x:row r="21" ht="57" customHeight="1">
      <x:c r="A21" s="14" t="str">
        <x:v>MOB-16</x:v>
      </x:c>
      <x:c r="B21" s="14" t="str">
        <x:v>Cabine sur câble</x:v>
      </x:c>
      <x:c r="C21" s="14" t="str">
        <x:v>Véhicule ou équipement mobile</x:v>
      </x:c>
      <x:c r="D21" s="14" t="str">
        <x:v>falaise</x:v>
      </x:c>
      <x:c r="E21" s="14" t="str">
        <x:v>liaison verticale</x:v>
      </x:c>
      <x:c r="F21" s="14" t="str">
        <x:v>terminaux fixes</x:v>
      </x:c>
      <x:c r="G21" s="29" t="n">
        <x:v>1</x:v>
      </x:c>
      <x:c r="H21" s="14" t="str">
        <x:v>Approcher le point d’accès, charger ou monter, vérifier l’espace devant le véhicule puis suivre une route physiquement reliée.</x:v>
      </x:c>
      <x:c r="I21" s="14" t="str">
        <x:v>Formation locale et trajet adapté au véhicule</x:v>
      </x:c>
      <x:c r="J21" s="14" t="str">
        <x:v>Maîtrise de l’approche, du chargement et du retour. Les améliorations conservent poids, rayon et accès.</x:v>
      </x:c>
      <x:c r="K21" s="14" t="str">
        <x:v>Position, charge, occupants, état et point d’amarrage conservés.</x:v>
      </x:c>
      <x:c r="L21" s="14" t="str">
        <x:v>Reconstitution documentée V4 — nouvelle rédaction V5</x:v>
      </x:c>
    </x:row>
    <x:row r="22" ht="57" customHeight="1">
      <x:c r="A22" s="13" t="str">
        <x:v>MOB-17</x:v>
      </x:c>
      <x:c r="B22" s="13" t="str">
        <x:v>Ascenseur de quai</x:v>
      </x:c>
      <x:c r="C22" s="13" t="str">
        <x:v>Véhicule ou équipement mobile</x:v>
      </x:c>
      <x:c r="D22" s="13" t="str">
        <x:v>base spatiale</x:v>
      </x:c>
      <x:c r="E22" s="13" t="str">
        <x:v>passage entre ponts</x:v>
      </x:c>
      <x:c r="F22" s="13" t="str">
        <x:v>zone de réception vide</x:v>
      </x:c>
      <x:c r="G22" s="28" t="n">
        <x:v>1</x:v>
      </x:c>
      <x:c r="H22" s="13" t="str">
        <x:v>Approcher le point d’accès, charger ou monter, vérifier l’espace devant le véhicule puis suivre une route physiquement reliée.</x:v>
      </x:c>
      <x:c r="I22" s="13" t="str">
        <x:v>Formation locale et trajet adapté au véhicule</x:v>
      </x:c>
      <x:c r="J22" s="13" t="str">
        <x:v>Maîtrise de l’approche, du chargement et du retour. Les améliorations conservent poids, rayon et accès.</x:v>
      </x:c>
      <x:c r="K22" s="13" t="str">
        <x:v>Position, charge, occupants, état et point d’amarrage conservés.</x:v>
      </x:c>
      <x:c r="L22" s="13" t="str">
        <x:v>Reconstitution documentée V4 — nouvelle rédaction V5</x:v>
      </x:c>
    </x:row>
    <x:row r="23" ht="57" customHeight="1">
      <x:c r="A23" s="14" t="str">
        <x:v>MOB-18</x:v>
      </x:c>
      <x:c r="B23" s="14" t="str">
        <x:v>Plateforme d’amarrage</x:v>
      </x:c>
      <x:c r="C23" s="14" t="str">
        <x:v>Véhicule ou équipement mobile</x:v>
      </x:c>
      <x:c r="D23" s="14" t="str">
        <x:v>orbite</x:v>
      </x:c>
      <x:c r="E23" s="14" t="str">
        <x:v>travaux de coque</x:v>
      </x:c>
      <x:c r="F23" s="14" t="str">
        <x:v>attache de sécurité fictive</x:v>
      </x:c>
      <x:c r="G23" s="29" t="n">
        <x:v>1</x:v>
      </x:c>
      <x:c r="H23" s="14" t="str">
        <x:v>Approcher le point d’accès, charger ou monter, vérifier l’espace devant le véhicule puis suivre une route physiquement reliée.</x:v>
      </x:c>
      <x:c r="I23" s="14" t="str">
        <x:v>Blooded et voyage réel, appareil disponible au lieu concerné</x:v>
      </x:c>
      <x:c r="J23" s="14" t="str">
        <x:v>Maîtrise de l’approche, du chargement et du retour. Les améliorations conservent poids, rayon et accès.</x:v>
      </x:c>
      <x:c r="K23" s="14" t="str">
        <x:v>Position, charge, occupants, état et point d’amarrage conservés.</x:v>
      </x:c>
      <x:c r="L23" s="14" t="str">
        <x:v>Reconstitution documentée V4 — nouvelle rédaction V5</x:v>
      </x:c>
    </x:row>
    <x:row r="24" ht="57" customHeight="1">
      <x:c r="A24" s="13" t="str">
        <x:v>MOB-19</x:v>
      </x:c>
      <x:c r="B24" s="13" t="str">
        <x:v>Capsule de descente</x:v>
      </x:c>
      <x:c r="C24" s="13" t="str">
        <x:v>Véhicule ou équipement mobile</x:v>
      </x:c>
      <x:c r="D24" s="13" t="str">
        <x:v>espace</x:v>
      </x:c>
      <x:c r="E24" s="13" t="str">
        <x:v>insertion de mission</x:v>
      </x:c>
      <x:c r="F24" s="13" t="str">
        <x:v>retour à préparer séparément</x:v>
      </x:c>
      <x:c r="G24" s="28" t="n">
        <x:v>1</x:v>
      </x:c>
      <x:c r="H24" s="13" t="str">
        <x:v>Approcher le point d’accès, charger ou monter, vérifier l’espace devant le véhicule puis suivre une route physiquement reliée.</x:v>
      </x:c>
      <x:c r="I24" s="13" t="str">
        <x:v>Blooded et voyage réel, appareil disponible au lieu concerné</x:v>
      </x:c>
      <x:c r="J24" s="13" t="str">
        <x:v>Maîtrise de l’approche, du chargement et du retour. Les améliorations conservent poids, rayon et accès.</x:v>
      </x:c>
      <x:c r="K24" s="13" t="str">
        <x:v>Position, charge, occupants, état et point d’amarrage conservés.</x:v>
      </x:c>
      <x:c r="L24" s="13" t="str">
        <x:v>Reconstitution documentée V4 — nouvelle rédaction V5</x:v>
      </x:c>
    </x:row>
    <x:row r="25" ht="57" customHeight="1">
      <x:c r="A25" s="14" t="str">
        <x:v>MOB-20</x:v>
      </x:c>
      <x:c r="B25" s="14" t="str">
        <x:v>Navette d’escale</x:v>
      </x:c>
      <x:c r="C25" s="14" t="str">
        <x:v>Véhicule ou équipement mobile</x:v>
      </x:c>
      <x:c r="D25" s="14" t="str">
        <x:v>espace</x:v>
      </x:c>
      <x:c r="E25" s="14" t="str">
        <x:v>équipage de passage</x:v>
      </x:c>
      <x:c r="F25" s="14" t="str">
        <x:v>trajet réel et places limitées</x:v>
      </x:c>
      <x:c r="G25" s="29" t="n">
        <x:v>1</x:v>
      </x:c>
      <x:c r="H25" s="14" t="str">
        <x:v>Approcher le point d’accès, charger ou monter, vérifier l’espace devant le véhicule puis suivre une route physiquement reliée.</x:v>
      </x:c>
      <x:c r="I25" s="14" t="str">
        <x:v>Blooded et voyage réel, appareil disponible au lieu concerné</x:v>
      </x:c>
      <x:c r="J25" s="14" t="str">
        <x:v>Maîtrise de l’approche, du chargement et du retour. Les améliorations conservent poids, rayon et accès.</x:v>
      </x:c>
      <x:c r="K25" s="14" t="str">
        <x:v>Position, charge, occupants, état et point d’amarrage conservés.</x:v>
      </x:c>
      <x:c r="L25" s="14" t="str">
        <x:v>Reconstitution documentée V4 — nouvelle rédaction V5</x:v>
      </x:c>
    </x:row>
    <x:row r="26" ht="57" customHeight="1">
      <x:c r="A26" s="13" t="str">
        <x:v>MOB-21</x:v>
      </x:c>
      <x:c r="B26" s="13" t="str">
        <x:v>Remorque de berceau</x:v>
      </x:c>
      <x:c r="C26" s="13" t="str">
        <x:v>Véhicule ou équipement mobile</x:v>
      </x:c>
      <x:c r="D26" s="13" t="str">
        <x:v>route large</x:v>
      </x:c>
      <x:c r="E26" s="13" t="str">
        <x:v>trophée volumineux</x:v>
      </x:c>
      <x:c r="F26" s="13" t="str">
        <x:v>changement de direction lent</x:v>
      </x:c>
      <x:c r="G26" s="28" t="n">
        <x:v>2</x:v>
      </x:c>
      <x:c r="H26" s="13" t="str">
        <x:v>Approcher le point d’accès, charger ou monter, vérifier l’espace devant le véhicule puis suivre une route physiquement reliée.</x:v>
      </x:c>
      <x:c r="I26" s="13" t="str">
        <x:v>Formation locale et trajet adapté au véhicule</x:v>
      </x:c>
      <x:c r="J26" s="13" t="str">
        <x:v>Maîtrise de l’approche, du chargement et du retour. Les améliorations conservent poids, rayon et accès.</x:v>
      </x:c>
      <x:c r="K26" s="13" t="str">
        <x:v>Position, charge, occupants, état et point d’amarrage conservés.</x:v>
      </x:c>
      <x:c r="L26" s="13" t="str">
        <x:v>Reconstitution documentée V4 — nouvelle rédaction V5</x:v>
      </x:c>
    </x:row>
    <x:row r="27" ht="57" customHeight="1">
      <x:c r="A27" s="14" t="str">
        <x:v>MOB-22</x:v>
      </x:c>
      <x:c r="B27" s="14" t="str">
        <x:v>Porte-outils mobile</x:v>
      </x:c>
      <x:c r="C27" s="14" t="str">
        <x:v>Véhicule ou équipement mobile</x:v>
      </x:c>
      <x:c r="D27" s="14" t="str">
        <x:v>chantier</x:v>
      </x:c>
      <x:c r="E27" s="14" t="str">
        <x:v>atelier temporaire</x:v>
      </x:c>
      <x:c r="F27" s="14" t="str">
        <x:v>énergie limitée</x:v>
      </x:c>
      <x:c r="G27" s="29" t="n">
        <x:v>2</x:v>
      </x:c>
      <x:c r="H27" s="14" t="str">
        <x:v>Approcher le point d’accès, charger ou monter, vérifier l’espace devant le véhicule puis suivre une route physiquement reliée.</x:v>
      </x:c>
      <x:c r="I27" s="14" t="str">
        <x:v>Formation locale et trajet adapté au véhicule</x:v>
      </x:c>
      <x:c r="J27" s="14" t="str">
        <x:v>Maîtrise de l’approche, du chargement et du retour. Les améliorations conservent poids, rayon et accès.</x:v>
      </x:c>
      <x:c r="K27" s="14" t="str">
        <x:v>Position, charge, occupants, état et point d’amarrage conservés.</x:v>
      </x:c>
      <x:c r="L27" s="14" t="str">
        <x:v>Reconstitution documentée V4 — nouvelle rédaction V5</x:v>
      </x:c>
    </x:row>
    <x:row r="28" ht="57" customHeight="1">
      <x:c r="A28" s="13" t="str">
        <x:v>MOB-23</x:v>
      </x:c>
      <x:c r="B28" s="13" t="str">
        <x:v>Sonde de route</x:v>
      </x:c>
      <x:c r="C28" s="13" t="str">
        <x:v>Véhicule ou équipement mobile</x:v>
      </x:c>
      <x:c r="D28" s="13" t="str">
        <x:v>orbite</x:v>
      </x:c>
      <x:c r="E28" s="13" t="str">
        <x:v>reconnaissance à distance</x:v>
      </x:c>
      <x:c r="F28" s="13" t="str">
        <x:v>aucune présence humaine transportée</x:v>
      </x:c>
      <x:c r="G28" s="28" t="n">
        <x:v>2</x:v>
      </x:c>
      <x:c r="H28" s="13" t="str">
        <x:v>Approcher le point d’accès, charger ou monter, vérifier l’espace devant le véhicule puis suivre une route physiquement reliée.</x:v>
      </x:c>
      <x:c r="I28" s="13" t="str">
        <x:v>Blooded et voyage réel, appareil disponible au lieu concerné</x:v>
      </x:c>
      <x:c r="J28" s="13" t="str">
        <x:v>Maîtrise de l’approche, du chargement et du retour. Les améliorations conservent poids, rayon et accès.</x:v>
      </x:c>
      <x:c r="K28" s="13" t="str">
        <x:v>Position, charge, occupants, état et point d’amarrage conservés.</x:v>
      </x:c>
      <x:c r="L28" s="13" t="str">
        <x:v>Reconstitution documentée V4 — nouvelle rédaction V5</x:v>
      </x:c>
    </x:row>
    <x:row r="29" ht="57" customHeight="1">
      <x:c r="A29" s="14" t="str">
        <x:v>MOB-24</x:v>
      </x:c>
      <x:c r="B29" s="14" t="str">
        <x:v>Baliseur de chenal</x:v>
      </x:c>
      <x:c r="C29" s="14" t="str">
        <x:v>Véhicule ou équipement mobile</x:v>
      </x:c>
      <x:c r="D29" s="14" t="str">
        <x:v>côte</x:v>
      </x:c>
      <x:c r="E29" s="14" t="str">
        <x:v>route de retour</x:v>
      </x:c>
      <x:c r="F29" s="14" t="str">
        <x:v>pose de trois repères</x:v>
      </x:c>
      <x:c r="G29" s="29" t="n">
        <x:v>2</x:v>
      </x:c>
      <x:c r="H29" s="14" t="str">
        <x:v>Approcher le point d’accès, charger ou monter, vérifier l’espace devant le véhicule puis suivre une route physiquement reliée.</x:v>
      </x:c>
      <x:c r="I29" s="14" t="str">
        <x:v>Formation locale et trajet adapté au véhicule</x:v>
      </x:c>
      <x:c r="J29" s="14" t="str">
        <x:v>Maîtrise de l’approche, du chargement et du retour. Les améliorations conservent poids, rayon et accès.</x:v>
      </x:c>
      <x:c r="K29" s="14" t="str">
        <x:v>Position, charge, occupants, état et point d’amarrage conservés.</x:v>
      </x:c>
      <x:c r="L29" s="14" t="str">
        <x:v>Reconstitution documentée V4 — nouvelle rédaction V5</x:v>
      </x:c>
    </x:row>
    <x:row r="30" ht="57" customHeight="1">
      <x:c r="A30" s="13" t="str">
        <x:v>MOB-25</x:v>
      </x:c>
      <x:c r="B30" s="13" t="str">
        <x:v>Skiff amphibie</x:v>
      </x:c>
      <x:c r="C30" s="13" t="str">
        <x:v>Véhicule ou équipement mobile</x:v>
      </x:c>
      <x:c r="D30" s="13" t="str">
        <x:v>marais</x:v>
      </x:c>
      <x:c r="E30" s="13" t="str">
        <x:v>alternance eau et sol</x:v>
      </x:c>
      <x:c r="F30" s="13" t="str">
        <x:v>vitesse réduite à la transition</x:v>
      </x:c>
      <x:c r="G30" s="28" t="n">
        <x:v>2</x:v>
      </x:c>
      <x:c r="H30" s="13" t="str">
        <x:v>Approcher le point d’accès, charger ou monter, vérifier l’espace devant le véhicule puis suivre une route physiquement reliée.</x:v>
      </x:c>
      <x:c r="I30" s="13" t="str">
        <x:v>Formation locale et trajet adapté au véhicule</x:v>
      </x:c>
      <x:c r="J30" s="13" t="str">
        <x:v>Maîtrise de l’approche, du chargement et du retour. Les améliorations conservent poids, rayon et accès.</x:v>
      </x:c>
      <x:c r="K30" s="13" t="str">
        <x:v>Position, charge, occupants, état et point d’amarrage conservés.</x:v>
      </x:c>
      <x:c r="L30" s="13" t="str">
        <x:v>Reconstitution documentée V4 — nouvelle rédaction V5</x:v>
      </x:c>
    </x:row>
    <x:row r="31" ht="57" customHeight="1">
      <x:c r="A31" s="14" t="str">
        <x:v>MOB-26</x:v>
      </x:c>
      <x:c r="B31" s="14" t="str">
        <x:v>Porteur d’archives</x:v>
      </x:c>
      <x:c r="C31" s="14" t="str">
        <x:v>Véhicule ou équipement mobile</x:v>
      </x:c>
      <x:c r="D31" s="14" t="str">
        <x:v>ruines</x:v>
      </x:c>
      <x:c r="E31" s="14" t="str">
        <x:v>objet fragile</x:v>
      </x:c>
      <x:c r="F31" s="14" t="str">
        <x:v>chocs surveillés</x:v>
      </x:c>
      <x:c r="G31" s="29" t="n">
        <x:v>2</x:v>
      </x:c>
      <x:c r="H31" s="14" t="str">
        <x:v>Approcher le point d’accès, charger ou monter, vérifier l’espace devant le véhicule puis suivre une route physiquement reliée.</x:v>
      </x:c>
      <x:c r="I31" s="14" t="str">
        <x:v>Formation locale et trajet adapté au véhicule</x:v>
      </x:c>
      <x:c r="J31" s="14" t="str">
        <x:v>Maîtrise de l’approche, du chargement et du retour. Les améliorations conservent poids, rayon et accès.</x:v>
      </x:c>
      <x:c r="K31" s="14" t="str">
        <x:v>Position, charge, occupants, état et point d’amarrage conservés.</x:v>
      </x:c>
      <x:c r="L31" s="14" t="str">
        <x:v>Reconstitution documentée V4 — nouvelle rédaction V5</x:v>
      </x:c>
    </x:row>
    <x:row r="32" ht="57" customHeight="1">
      <x:c r="A32" s="13" t="str">
        <x:v>MOB-27</x:v>
      </x:c>
      <x:c r="B32" s="13" t="str">
        <x:v>Traîneau de secours</x:v>
      </x:c>
      <x:c r="C32" s="13" t="str">
        <x:v>Véhicule ou équipement mobile</x:v>
      </x:c>
      <x:c r="D32" s="13" t="str">
        <x:v>neige</x:v>
      </x:c>
      <x:c r="E32" s="13" t="str">
        <x:v>équipier blessé</x:v>
      </x:c>
      <x:c r="F32" s="13" t="str">
        <x:v>remontée coûteuse</x:v>
      </x:c>
      <x:c r="G32" s="28" t="n">
        <x:v>2</x:v>
      </x:c>
      <x:c r="H32" s="13" t="str">
        <x:v>Approcher le point d’accès, charger ou monter, vérifier l’espace devant le véhicule puis suivre une route physiquement reliée.</x:v>
      </x:c>
      <x:c r="I32" s="13" t="str">
        <x:v>Formation locale et trajet adapté au véhicule</x:v>
      </x:c>
      <x:c r="J32" s="13" t="str">
        <x:v>Maîtrise de l’approche, du chargement et du retour. Les améliorations conservent poids, rayon et accès.</x:v>
      </x:c>
      <x:c r="K32" s="13" t="str">
        <x:v>Position, charge, occupants, état et point d’amarrage conservés.</x:v>
      </x:c>
      <x:c r="L32" s="13" t="str">
        <x:v>Reconstitution documentée V4 — nouvelle rédaction V5</x:v>
      </x:c>
    </x:row>
    <x:row r="33" ht="57" customHeight="1">
      <x:c r="A33" s="14" t="str">
        <x:v>MOB-28</x:v>
      </x:c>
      <x:c r="B33" s="14" t="str">
        <x:v>Plateforme de duel</x:v>
      </x:c>
      <x:c r="C33" s="14" t="str">
        <x:v>Véhicule ou équipement mobile</x:v>
      </x:c>
      <x:c r="D33" s="14" t="str">
        <x:v>arène</x:v>
      </x:c>
      <x:c r="E33" s="14" t="str">
        <x:v>déplacement de décor</x:v>
      </x:c>
      <x:c r="F33" s="14" t="str">
        <x:v>combat arrêté pendant placement</x:v>
      </x:c>
      <x:c r="G33" s="29" t="n">
        <x:v>2</x:v>
      </x:c>
      <x:c r="H33" s="14" t="str">
        <x:v>Approcher le point d’accès, charger ou monter, vérifier l’espace devant le véhicule puis suivre une route physiquement reliée.</x:v>
      </x:c>
      <x:c r="I33" s="14" t="str">
        <x:v>Formation locale et trajet adapté au véhicule</x:v>
      </x:c>
      <x:c r="J33" s="14" t="str">
        <x:v>Maîtrise de l’approche, du chargement et du retour. Les améliorations conservent poids, rayon et accès.</x:v>
      </x:c>
      <x:c r="K33" s="14" t="str">
        <x:v>Position, charge, occupants, état et point d’amarrage conservés.</x:v>
      </x:c>
      <x:c r="L33" s="14" t="str">
        <x:v>Reconstitution documentée V4 — nouvelle rédaction V5</x:v>
      </x:c>
    </x:row>
    <x:row r="34" ht="57" customHeight="1">
      <x:c r="A34" s="13" t="str">
        <x:v>MOB-29</x:v>
      </x:c>
      <x:c r="B34" s="13" t="str">
        <x:v>Bac de grotte</x:v>
      </x:c>
      <x:c r="C34" s="13" t="str">
        <x:v>Véhicule ou équipement mobile</x:v>
      </x:c>
      <x:c r="D34" s="13" t="str">
        <x:v>caverne</x:v>
      </x:c>
      <x:c r="E34" s="13" t="str">
        <x:v>traversée d’eau chaude fictive</x:v>
      </x:c>
      <x:c r="F34" s="13" t="str">
        <x:v>route froide d’évacuation</x:v>
      </x:c>
      <x:c r="G34" s="28" t="n">
        <x:v>2</x:v>
      </x:c>
      <x:c r="H34" s="13" t="str">
        <x:v>Approcher le point d’accès, charger ou monter, vérifier l’espace devant le véhicule puis suivre une route physiquement reliée.</x:v>
      </x:c>
      <x:c r="I34" s="13" t="str">
        <x:v>Formation locale et trajet adapté au véhicule</x:v>
      </x:c>
      <x:c r="J34" s="13" t="str">
        <x:v>Maîtrise de l’approche, du chargement et du retour. Les améliorations conservent poids, rayon et accès.</x:v>
      </x:c>
      <x:c r="K34" s="13" t="str">
        <x:v>Position, charge, occupants, état et point d’amarrage conservés.</x:v>
      </x:c>
      <x:c r="L34" s="13" t="str">
        <x:v>Reconstitution documentée V4 — nouvelle rédaction V5</x:v>
      </x:c>
    </x:row>
    <x:row r="35" ht="57" customHeight="1">
      <x:c r="A35" s="14" t="str">
        <x:v>MOB-30</x:v>
      </x:c>
      <x:c r="B35" s="14" t="str">
        <x:v>Navette de clan</x:v>
      </x:c>
      <x:c r="C35" s="14" t="str">
        <x:v>Véhicule ou équipement mobile</x:v>
      </x:c>
      <x:c r="D35" s="14" t="str">
        <x:v>grand navire</x:v>
      </x:c>
      <x:c r="E35" s="14" t="str">
        <x:v>groupe en expédition</x:v>
      </x:c>
      <x:c r="F35" s="14" t="str">
        <x:v>comptage des places</x:v>
      </x:c>
      <x:c r="G35" s="29" t="n">
        <x:v>2</x:v>
      </x:c>
      <x:c r="H35" s="14" t="str">
        <x:v>Approcher le point d’accès, charger ou monter, vérifier l’espace devant le véhicule puis suivre une route physiquement reliée.</x:v>
      </x:c>
      <x:c r="I35" s="14" t="str">
        <x:v>Formation locale et trajet adapté au véhicule</x:v>
      </x:c>
      <x:c r="J35" s="14" t="str">
        <x:v>Maîtrise de l’approche, du chargement et du retour. Les améliorations conservent poids, rayon et accès.</x:v>
      </x:c>
      <x:c r="K35" s="14" t="str">
        <x:v>Position, charge, occupants, état et point d’amarrage conservés.</x:v>
      </x:c>
      <x:c r="L35" s="14" t="str">
        <x:v>Reconstitution documentée V4 — nouvelle rédaction V5</x:v>
      </x:c>
    </x:row>
    <x:row r="36" ht="57" customHeight="1">
      <x:c r="A36" s="13" t="str">
        <x:v>MOB-31</x:v>
      </x:c>
      <x:c r="B36" s="13" t="str">
        <x:v>Chariot de confinement</x:v>
      </x:c>
      <x:c r="C36" s="13" t="str">
        <x:v>Véhicule ou équipement mobile</x:v>
      </x:c>
      <x:c r="D36" s="13" t="str">
        <x:v>réserve</x:v>
      </x:c>
      <x:c r="E36" s="13" t="str">
        <x:v>berceau fermé</x:v>
      </x:c>
      <x:c r="F36" s="13" t="str">
        <x:v>portes appariées</x:v>
      </x:c>
      <x:c r="G36" s="28" t="n">
        <x:v>2</x:v>
      </x:c>
      <x:c r="H36" s="13" t="str">
        <x:v>Approcher le point d’accès, charger ou monter, vérifier l’espace devant le véhicule puis suivre une route physiquement reliée.</x:v>
      </x:c>
      <x:c r="I36" s="13" t="str">
        <x:v>Formation locale et trajet adapté au véhicule</x:v>
      </x:c>
      <x:c r="J36" s="13" t="str">
        <x:v>Maîtrise de l’approche, du chargement et du retour. Les améliorations conservent poids, rayon et accès.</x:v>
      </x:c>
      <x:c r="K36" s="13" t="str">
        <x:v>Position, charge, occupants, état et point d’amarrage conservés.</x:v>
      </x:c>
      <x:c r="L36" s="13" t="str">
        <x:v>Reconstitution documentée V4 — nouvelle rédaction V5</x:v>
      </x:c>
    </x:row>
    <x:row r="37" ht="57" customHeight="1">
      <x:c r="A37" s="14" t="str">
        <x:v>MOB-32</x:v>
      </x:c>
      <x:c r="B37" s="14" t="str">
        <x:v>Porte-balises aérien</x:v>
      </x:c>
      <x:c r="C37" s="14" t="str">
        <x:v>Véhicule ou équipement mobile</x:v>
      </x:c>
      <x:c r="D37" s="14" t="str">
        <x:v>hauteur</x:v>
      </x:c>
      <x:c r="E37" s="14" t="str">
        <x:v>repérage de falaise</x:v>
      </x:c>
      <x:c r="F37" s="14" t="str">
        <x:v>rafales annoncées</x:v>
      </x:c>
      <x:c r="G37" s="29" t="n">
        <x:v>2</x:v>
      </x:c>
      <x:c r="H37" s="14" t="str">
        <x:v>Approcher le point d’accès, charger ou monter, vérifier l’espace devant le véhicule puis suivre une route physiquement reliée.</x:v>
      </x:c>
      <x:c r="I37" s="14" t="str">
        <x:v>Formation locale et trajet adapté au véhicule</x:v>
      </x:c>
      <x:c r="J37" s="14" t="str">
        <x:v>Maîtrise de l’approche, du chargement et du retour. Les améliorations conservent poids, rayon et accès.</x:v>
      </x:c>
      <x:c r="K37" s="14" t="str">
        <x:v>Position, charge, occupants, état et point d’amarrage conservés.</x:v>
      </x:c>
      <x:c r="L37" s="14" t="str">
        <x:v>Reconstitution documentée V4 — nouvelle rédaction V5</x:v>
      </x:c>
    </x:row>
    <x:row r="38" ht="57" customHeight="1">
      <x:c r="A38" s="13" t="str">
        <x:v>MOB-33</x:v>
      </x:c>
      <x:c r="B38" s="13" t="str">
        <x:v>Plateforme de ravitaillement</x:v>
      </x:c>
      <x:c r="C38" s="13" t="str">
        <x:v>Véhicule ou équipement mobile</x:v>
      </x:c>
      <x:c r="D38" s="13" t="str">
        <x:v>front</x:v>
      </x:c>
      <x:c r="E38" s="13" t="str">
        <x:v>charge de campagne</x:v>
      </x:c>
      <x:c r="F38" s="13" t="str">
        <x:v>route sous contrôle</x:v>
      </x:c>
      <x:c r="G38" s="28" t="n">
        <x:v>2</x:v>
      </x:c>
      <x:c r="H38" s="13" t="str">
        <x:v>Approcher le point d’accès, charger ou monter, vérifier l’espace devant le véhicule puis suivre une route physiquement reliée.</x:v>
      </x:c>
      <x:c r="I38" s="13" t="str">
        <x:v>Formation locale et trajet adapté au véhicule</x:v>
      </x:c>
      <x:c r="J38" s="13" t="str">
        <x:v>Maîtrise de l’approche, du chargement et du retour. Les améliorations conservent poids, rayon et accès.</x:v>
      </x:c>
      <x:c r="K38" s="13" t="str">
        <x:v>Position, charge, occupants, état et point d’amarrage conservés.</x:v>
      </x:c>
      <x:c r="L38" s="13" t="str">
        <x:v>Reconstitution documentée V4 — nouvelle rédaction V5</x:v>
      </x:c>
    </x:row>
    <x:row r="39" ht="57" customHeight="1">
      <x:c r="A39" s="14" t="str">
        <x:v>MOB-34</x:v>
      </x:c>
      <x:c r="B39" s="14" t="str">
        <x:v>Capsule de récupération</x:v>
      </x:c>
      <x:c r="C39" s="14" t="str">
        <x:v>Véhicule ou équipement mobile</x:v>
      </x:c>
      <x:c r="D39" s="14" t="str">
        <x:v>espace</x:v>
      </x:c>
      <x:c r="E39" s="14" t="str">
        <x:v>prise ou équipier</x:v>
      </x:c>
      <x:c r="F39" s="14" t="str">
        <x:v>point de capture visible</x:v>
      </x:c>
      <x:c r="G39" s="29" t="n">
        <x:v>2</x:v>
      </x:c>
      <x:c r="H39" s="14" t="str">
        <x:v>Approcher le point d’accès, charger ou monter, vérifier l’espace devant le véhicule puis suivre une route physiquement reliée.</x:v>
      </x:c>
      <x:c r="I39" s="14" t="str">
        <x:v>Blooded et voyage réel, appareil disponible au lieu concerné</x:v>
      </x:c>
      <x:c r="J39" s="14" t="str">
        <x:v>Maîtrise de l’approche, du chargement et du retour. Les améliorations conservent poids, rayon et accès.</x:v>
      </x:c>
      <x:c r="K39" s="14" t="str">
        <x:v>Position, charge, occupants, état et point d’amarrage conservés.</x:v>
      </x:c>
      <x:c r="L39" s="14" t="str">
        <x:v>Reconstitution documentée V4 — nouvelle rédaction V5</x:v>
      </x:c>
    </x:row>
    <x:row r="40" ht="57" customHeight="1">
      <x:c r="A40" s="13" t="str">
        <x:v>MOB-35</x:v>
      </x:c>
      <x:c r="B40" s="13" t="str">
        <x:v>Porte-corne des cendres</x:v>
      </x:c>
      <x:c r="C40" s="13" t="str">
        <x:v>Monture du projet</x:v>
      </x:c>
      <x:c r="D40" s="13" t="str">
        <x:v>ash-marches</x:v>
      </x:c>
      <x:c r="E40" s="13" t="str">
        <x:v>résiste aux poussières</x:v>
      </x:c>
      <x:c r="F40" s="13" t="str">
        <x:v>réception large</x:v>
      </x:c>
      <x:c r="G40" s="28" t="n">
        <x:v>1</x:v>
      </x:c>
      <x:c r="H40" s="13" t="str">
        <x:v>approcher depuis le côté abrité, puis effectuer un circuit court avec arrêt et retour.</x:v>
      </x:c>
      <x:c r="I40" s="13" t="str">
        <x:v>Rencontre locale, apprentissage encadré et lien suffisant. Aucun départ spatial pré-Blooded.</x:v>
      </x:c>
      <x:c r="J40" s="13" t="str">
        <x:v>MOUNT-01 : paliers de lien 25/50/75/100 avec compétences de parcours.</x:v>
      </x:c>
      <x:c r="K40" s="13" t="str">
        <x:v>Lien, fatigue, position, harnachement et blessures de jeu conservés.</x:v>
      </x:c>
      <x:c r="L40" s="13" t="str">
        <x:v>Reconstitution documentée V4 — nouvelle rédaction V5</x:v>
      </x:c>
    </x:row>
    <x:row r="41" ht="57" customHeight="1">
      <x:c r="A41" s="14" t="str">
        <x:v>MOB-36</x:v>
      </x:c>
      <x:c r="B41" s="14" t="str">
        <x:v>Marcheur de basalte</x:v>
      </x:c>
      <x:c r="C41" s="14" t="str">
        <x:v>Monture du projet</x:v>
      </x:c>
      <x:c r="D41" s="14" t="str">
        <x:v>ash-marches</x:v>
      </x:c>
      <x:c r="E41" s="14" t="str">
        <x:v>traverse les plateaux</x:v>
      </x:c>
      <x:c r="F41" s="14" t="str">
        <x:v>charge modérée</x:v>
      </x:c>
      <x:c r="G41" s="29" t="n">
        <x:v>1</x:v>
      </x:c>
      <x:c r="H41" s="14" t="str">
        <x:v>marcher près de son allure, puis effectuer un circuit court avec arrêt et retour.</x:v>
      </x:c>
      <x:c r="I41" s="14" t="str">
        <x:v>Rencontre locale, apprentissage encadré et lien suffisant. Aucun départ spatial pré-Blooded.</x:v>
      </x:c>
      <x:c r="J41" s="14" t="str">
        <x:v>MOUNT-02 : paliers de lien 25/50/75/100 avec compétences de parcours.</x:v>
      </x:c>
      <x:c r="K41" s="14" t="str">
        <x:v>Lien, fatigue, position, harnachement et blessures de jeu conservés.</x:v>
      </x:c>
      <x:c r="L41" s="14" t="str">
        <x:v>Reconstitution documentée V4 — nouvelle rédaction V5</x:v>
      </x:c>
    </x:row>
    <x:row r="42" ht="57" customHeight="1">
      <x:c r="A42" s="13" t="str">
        <x:v>MOB-37</x:v>
      </x:c>
      <x:c r="B42" s="13" t="str">
        <x:v>Coureur sableux</x:v>
      </x:c>
      <x:c r="C42" s="13" t="str">
        <x:v>Monture du projet</x:v>
      </x:c>
      <x:c r="D42" s="13" t="str">
        <x:v>glass-desert</x:v>
      </x:c>
      <x:c r="E42" s="13" t="str">
        <x:v>longue route entre ombres</x:v>
      </x:c>
      <x:c r="F42" s="13" t="str">
        <x:v>eau à prévoir</x:v>
      </x:c>
      <x:c r="G42" s="28" t="n">
        <x:v>1</x:v>
      </x:c>
      <x:c r="H42" s="13" t="str">
        <x:v>rejoindre un abri avant de monter, puis effectuer un circuit court avec arrêt et retour.</x:v>
      </x:c>
      <x:c r="I42" s="13" t="str">
        <x:v>Rencontre locale, apprentissage encadré et lien suffisant. Aucun départ spatial pré-Blooded.</x:v>
      </x:c>
      <x:c r="J42" s="13" t="str">
        <x:v>MOUNT-03 : paliers de lien 25/50/75/100 avec compétences de parcours.</x:v>
      </x:c>
      <x:c r="K42" s="13" t="str">
        <x:v>Lien, fatigue, position, harnachement et blessures de jeu conservés.</x:v>
      </x:c>
      <x:c r="L42" s="13" t="str">
        <x:v>Reconstitution documentée V4 — nouvelle rédaction V5</x:v>
      </x:c>
    </x:row>
    <x:row r="43" ht="57" customHeight="1">
      <x:c r="A43" s="14" t="str">
        <x:v>MOB-38</x:v>
      </x:c>
      <x:c r="B43" s="14" t="str">
        <x:v>Porteur des dunes</x:v>
      </x:c>
      <x:c r="C43" s="14" t="str">
        <x:v>Monture du projet</x:v>
      </x:c>
      <x:c r="D43" s="14" t="str">
        <x:v>glass-desert</x:v>
      </x:c>
      <x:c r="E43" s="14" t="str">
        <x:v>transport de berceau</x:v>
      </x:c>
      <x:c r="F43" s="14" t="str">
        <x:v>virage lent</x:v>
      </x:c>
      <x:c r="G43" s="29" t="n">
        <x:v>1</x:v>
      </x:c>
      <x:c r="H43" s="14" t="str">
        <x:v>sangler sur un mannequin de charge, puis effectuer un circuit court avec arrêt et retour.</x:v>
      </x:c>
      <x:c r="I43" s="14" t="str">
        <x:v>Rencontre locale, apprentissage encadré et lien suffisant. Aucun départ spatial pré-Blooded.</x:v>
      </x:c>
      <x:c r="J43" s="14" t="str">
        <x:v>MOUNT-04 : paliers de lien 25/50/75/100 avec compétences de parcours.</x:v>
      </x:c>
      <x:c r="K43" s="14" t="str">
        <x:v>Lien, fatigue, position, harnachement et blessures de jeu conservés.</x:v>
      </x:c>
      <x:c r="L43" s="14" t="str">
        <x:v>Reconstitution documentée V4 — nouvelle rédaction V5</x:v>
      </x:c>
    </x:row>
    <x:row r="44" ht="57" customHeight="1">
      <x:c r="A44" s="13" t="str">
        <x:v>MOB-39</x:v>
      </x:c>
      <x:c r="B44" s="13" t="str">
        <x:v>Grimpeur de pilier</x:v>
      </x:c>
      <x:c r="C44" s="13" t="str">
        <x:v>Monture du projet</x:v>
      </x:c>
      <x:c r="D44" s="13" t="str">
        <x:v>pillar-jungle</x:v>
      </x:c>
      <x:c r="E44" s="13" t="str">
        <x:v>routes de racines</x:v>
      </x:c>
      <x:c r="F44" s="13" t="str">
        <x:v>largeur de branche</x:v>
      </x:c>
      <x:c r="G44" s="28" t="n">
        <x:v>1</x:v>
      </x:c>
      <x:c r="H44" s="13" t="str">
        <x:v>tester un appui ensemble, puis effectuer un circuit court avec arrêt et retour.</x:v>
      </x:c>
      <x:c r="I44" s="13" t="str">
        <x:v>Rencontre locale, apprentissage encadré et lien suffisant. Aucun départ spatial pré-Blooded.</x:v>
      </x:c>
      <x:c r="J44" s="13" t="str">
        <x:v>MOUNT-05 : paliers de lien 25/50/75/100 avec compétences de parcours.</x:v>
      </x:c>
      <x:c r="K44" s="13" t="str">
        <x:v>Lien, fatigue, position, harnachement et blessures de jeu conservés.</x:v>
      </x:c>
      <x:c r="L44" s="13" t="str">
        <x:v>Reconstitution documentée V4 — nouvelle rédaction V5</x:v>
      </x:c>
    </x:row>
    <x:row r="45" ht="57" customHeight="1">
      <x:c r="A45" s="14" t="str">
        <x:v>MOB-40</x:v>
      </x:c>
      <x:c r="B45" s="14" t="str">
        <x:v>Sauteur de couronne</x:v>
      </x:c>
      <x:c r="C45" s="14" t="str">
        <x:v>Monture du projet</x:v>
      </x:c>
      <x:c r="D45" s="14" t="str">
        <x:v>pillar-jungle</x:v>
      </x:c>
      <x:c r="E45" s="14" t="str">
        <x:v>franchissement court</x:v>
      </x:c>
      <x:c r="F45" s="14" t="str">
        <x:v>réception visible</x:v>
      </x:c>
      <x:c r="G45" s="29" t="n">
        <x:v>1</x:v>
      </x:c>
      <x:c r="H45" s="14" t="str">
        <x:v>apprendre un arrêt avant le bord, puis effectuer un circuit court avec arrêt et retour.</x:v>
      </x:c>
      <x:c r="I45" s="14" t="str">
        <x:v>Rencontre locale, apprentissage encadré et lien suffisant. Aucun départ spatial pré-Blooded.</x:v>
      </x:c>
      <x:c r="J45" s="14" t="str">
        <x:v>MOUNT-06 : paliers de lien 25/50/75/100 avec compétences de parcours.</x:v>
      </x:c>
      <x:c r="K45" s="14" t="str">
        <x:v>Lien, fatigue, position, harnachement et blessures de jeu conservés.</x:v>
      </x:c>
      <x:c r="L45" s="14" t="str">
        <x:v>Reconstitution documentée V4 — nouvelle rédaction V5</x:v>
      </x:c>
    </x:row>
    <x:row r="46" ht="57" customHeight="1">
      <x:c r="A46" s="13" t="str">
        <x:v>MOB-41</x:v>
      </x:c>
      <x:c r="B46" s="13" t="str">
        <x:v>Long-pied du marais</x:v>
      </x:c>
      <x:c r="C46" s="13" t="str">
        <x:v>Monture du projet</x:v>
      </x:c>
      <x:c r="D46" s="13" t="str">
        <x:v>luminous-marshes</x:v>
      </x:c>
      <x:c r="E46" s="13" t="str">
        <x:v>eau peu profonde</x:v>
      </x:c>
      <x:c r="F46" s="13" t="str">
        <x:v>courant limité</x:v>
      </x:c>
      <x:c r="G46" s="28" t="n">
        <x:v>1</x:v>
      </x:c>
      <x:c r="H46" s="13" t="str">
        <x:v>lire la profondeur sur les balises, puis effectuer un circuit court avec arrêt et retour.</x:v>
      </x:c>
      <x:c r="I46" s="13" t="str">
        <x:v>Rencontre locale, apprentissage encadré et lien suffisant. Aucun départ spatial pré-Blooded.</x:v>
      </x:c>
      <x:c r="J46" s="13" t="str">
        <x:v>MOUNT-07 : paliers de lien 25/50/75/100 avec compétences de parcours.</x:v>
      </x:c>
      <x:c r="K46" s="13" t="str">
        <x:v>Lien, fatigue, position, harnachement et blessures de jeu conservés.</x:v>
      </x:c>
      <x:c r="L46" s="13" t="str">
        <x:v>Reconstitution documentée V4 — nouvelle rédaction V5</x:v>
      </x:c>
    </x:row>
    <x:row r="47" ht="57" customHeight="1">
      <x:c r="A47" s="14" t="str">
        <x:v>MOB-42</x:v>
      </x:c>
      <x:c r="B47" s="14" t="str">
        <x:v>Nageur des chenaux</x:v>
      </x:c>
      <x:c r="C47" s="14" t="str">
        <x:v>Monture du projet</x:v>
      </x:c>
      <x:c r="D47" s="14" t="str">
        <x:v>luminous-marshes</x:v>
      </x:c>
      <x:c r="E47" s="14" t="str">
        <x:v>liaison entre îlots</x:v>
      </x:c>
      <x:c r="F47" s="14" t="str">
        <x:v>retour au même quai</x:v>
      </x:c>
      <x:c r="G47" s="29" t="n">
        <x:v>1</x:v>
      </x:c>
      <x:c r="H47" s="14" t="str">
        <x:v>suivre un guide de rivière, puis effectuer un circuit court avec arrêt et retour.</x:v>
      </x:c>
      <x:c r="I47" s="14" t="str">
        <x:v>Rencontre locale, apprentissage encadré et lien suffisant. Aucun départ spatial pré-Blooded.</x:v>
      </x:c>
      <x:c r="J47" s="14" t="str">
        <x:v>MOUNT-08 : paliers de lien 25/50/75/100 avec compétences de parcours.</x:v>
      </x:c>
      <x:c r="K47" s="14" t="str">
        <x:v>Lien, fatigue, position, harnachement et blessures de jeu conservés.</x:v>
      </x:c>
      <x:c r="L47" s="14" t="str">
        <x:v>Reconstitution documentée V4 — nouvelle rédaction V5</x:v>
      </x:c>
    </x:row>
    <x:row r="48" ht="57" customHeight="1">
      <x:c r="A48" s="13" t="str">
        <x:v>MOB-43</x:v>
      </x:c>
      <x:c r="B48" s="13" t="str">
        <x:v>Marcheur du vent</x:v>
      </x:c>
      <x:c r="C48" s="13" t="str">
        <x:v>Monture du projet</x:v>
      </x:c>
      <x:c r="D48" s="13" t="str">
        <x:v>storm-chain</x:v>
      </x:c>
      <x:c r="E48" s="13" t="str">
        <x:v>pentes exposées</x:v>
      </x:c>
      <x:c r="F48" s="13" t="str">
        <x:v>pause avant rafale</x:v>
      </x:c>
      <x:c r="G48" s="28" t="n">
        <x:v>1</x:v>
      </x:c>
      <x:c r="H48" s="13" t="str">
        <x:v>attendre sa posture d’abri, puis effectuer un circuit court avec arrêt et retour.</x:v>
      </x:c>
      <x:c r="I48" s="13" t="str">
        <x:v>Rencontre locale, apprentissage encadré et lien suffisant. Aucun départ spatial pré-Blooded.</x:v>
      </x:c>
      <x:c r="J48" s="13" t="str">
        <x:v>MOUNT-09 : paliers de lien 25/50/75/100 avec compétences de parcours.</x:v>
      </x:c>
      <x:c r="K48" s="13" t="str">
        <x:v>Lien, fatigue, position, harnachement et blessures de jeu conservés.</x:v>
      </x:c>
      <x:c r="L48" s="13" t="str">
        <x:v>Reconstitution documentée V4 — nouvelle rédaction V5</x:v>
      </x:c>
    </x:row>
    <x:row r="49" ht="57" customHeight="1">
      <x:c r="A49" s="14" t="str">
        <x:v>MOB-44</x:v>
      </x:c>
      <x:c r="B49" s="14" t="str">
        <x:v>Porteur des cols</x:v>
      </x:c>
      <x:c r="C49" s="14" t="str">
        <x:v>Monture du projet</x:v>
      </x:c>
      <x:c r="D49" s="14" t="str">
        <x:v>storm-chain</x:v>
      </x:c>
      <x:c r="E49" s="14" t="str">
        <x:v>convoi de crête</x:v>
      </x:c>
      <x:c r="F49" s="14" t="str">
        <x:v>fatigue en montée</x:v>
      </x:c>
      <x:c r="G49" s="29" t="n">
        <x:v>1</x:v>
      </x:c>
      <x:c r="H49" s="14" t="str">
        <x:v>distribuer la charge par appuis, puis effectuer un circuit court avec arrêt et retour.</x:v>
      </x:c>
      <x:c r="I49" s="14" t="str">
        <x:v>Rencontre locale, apprentissage encadré et lien suffisant. Aucun départ spatial pré-Blooded.</x:v>
      </x:c>
      <x:c r="J49" s="14" t="str">
        <x:v>MOUNT-10 : paliers de lien 25/50/75/100 avec compétences de parcours.</x:v>
      </x:c>
      <x:c r="K49" s="14" t="str">
        <x:v>Lien, fatigue, position, harnachement et blessures de jeu conservés.</x:v>
      </x:c>
      <x:c r="L49" s="14" t="str">
        <x:v>Reconstitution documentée V4 — nouvelle rédaction V5</x:v>
      </x:c>
    </x:row>
    <x:row r="50" ht="57" customHeight="1">
      <x:c r="A50" s="13" t="str">
        <x:v>MOB-45</x:v>
      </x:c>
      <x:c r="B50" s="13" t="str">
        <x:v>Coureur côtier</x:v>
      </x:c>
      <x:c r="C50" s="13" t="str">
        <x:v>Monture du projet</x:v>
      </x:c>
      <x:c r="D50" s="13" t="str">
        <x:v>leviathan-coast</x:v>
      </x:c>
      <x:c r="E50" s="13" t="str">
        <x:v>estran découvert</x:v>
      </x:c>
      <x:c r="F50" s="13" t="str">
        <x:v>marée montante</x:v>
      </x:c>
      <x:c r="G50" s="28" t="n">
        <x:v>1</x:v>
      </x:c>
      <x:c r="H50" s="13" t="str">
        <x:v>repérer la voie haute, puis effectuer un circuit court avec arrêt et retour.</x:v>
      </x:c>
      <x:c r="I50" s="13" t="str">
        <x:v>Rencontre locale, apprentissage encadré et lien suffisant. Aucun départ spatial pré-Blooded.</x:v>
      </x:c>
      <x:c r="J50" s="13" t="str">
        <x:v>MOUNT-11 : paliers de lien 25/50/75/100 avec compétences de parcours.</x:v>
      </x:c>
      <x:c r="K50" s="13" t="str">
        <x:v>Lien, fatigue, position, harnachement et blessures de jeu conservés.</x:v>
      </x:c>
      <x:c r="L50" s="13" t="str">
        <x:v>Reconstitution documentée V4 — nouvelle rédaction V5</x:v>
      </x:c>
    </x:row>
    <x:row r="51" ht="57" customHeight="1">
      <x:c r="A51" s="14" t="str">
        <x:v>MOB-46</x:v>
      </x:c>
      <x:c r="B51" s="14" t="str">
        <x:v>Dos-plat des criques</x:v>
      </x:c>
      <x:c r="C51" s="14" t="str">
        <x:v>Monture du projet</x:v>
      </x:c>
      <x:c r="D51" s="14" t="str">
        <x:v>leviathan-coast</x:v>
      </x:c>
      <x:c r="E51" s="14" t="str">
        <x:v>petits franchissements</x:v>
      </x:c>
      <x:c r="F51" s="14" t="str">
        <x:v>accostage dégagé</x:v>
      </x:c>
      <x:c r="G51" s="29" t="n">
        <x:v>1</x:v>
      </x:c>
      <x:c r="H51" s="14" t="str">
        <x:v>apprendre deux signaux de quai, puis effectuer un circuit court avec arrêt et retour.</x:v>
      </x:c>
      <x:c r="I51" s="14" t="str">
        <x:v>Rencontre locale, apprentissage encadré et lien suffisant. Aucun départ spatial pré-Blooded.</x:v>
      </x:c>
      <x:c r="J51" s="14" t="str">
        <x:v>MOUNT-12 : paliers de lien 25/50/75/100 avec compétences de parcours.</x:v>
      </x:c>
      <x:c r="K51" s="14" t="str">
        <x:v>Lien, fatigue, position, harnachement et blessures de jeu conservés.</x:v>
      </x:c>
      <x:c r="L51" s="14" t="str">
        <x:v>Reconstitution documentée V4 — nouvelle rédaction V5</x:v>
      </x:c>
    </x:row>
    <x:row r="52" ht="57" customHeight="1">
      <x:c r="A52" s="13" t="str">
        <x:v>MOB-47</x:v>
      </x:c>
      <x:c r="B52" s="13" t="str">
        <x:v>Pas-lent des sources</x:v>
      </x:c>
      <x:c r="C52" s="13" t="str">
        <x:v>Monture du projet</x:v>
      </x:c>
      <x:c r="D52" s="13" t="str">
        <x:v>thermal-caves</x:v>
      </x:c>
      <x:c r="E52" s="13" t="str">
        <x:v>galerie minérale</x:v>
      </x:c>
      <x:c r="F52" s="13" t="str">
        <x:v>cycles de vapeur</x:v>
      </x:c>
      <x:c r="G52" s="28" t="n">
        <x:v>1</x:v>
      </x:c>
      <x:c r="H52" s="13" t="str">
        <x:v>préparer des pauses froides, puis effectuer un circuit court avec arrêt et retour.</x:v>
      </x:c>
      <x:c r="I52" s="13" t="str">
        <x:v>Rencontre locale, apprentissage encadré et lien suffisant. Aucun départ spatial pré-Blooded.</x:v>
      </x:c>
      <x:c r="J52" s="13" t="str">
        <x:v>MOUNT-13 : paliers de lien 25/50/75/100 avec compétences de parcours.</x:v>
      </x:c>
      <x:c r="K52" s="13" t="str">
        <x:v>Lien, fatigue, position, harnachement et blessures de jeu conservés.</x:v>
      </x:c>
      <x:c r="L52" s="13" t="str">
        <x:v>Reconstitution documentée V4 — nouvelle rédaction V5</x:v>
      </x:c>
    </x:row>
    <x:row r="53" ht="57" customHeight="1">
      <x:c r="A53" s="14" t="str">
        <x:v>MOB-48</x:v>
      </x:c>
      <x:c r="B53" s="14" t="str">
        <x:v>Marcheur du givre</x:v>
      </x:c>
      <x:c r="C53" s="14" t="str">
        <x:v>Monture du projet</x:v>
      </x:c>
      <x:c r="D53" s="14" t="str">
        <x:v>cold-crown</x:v>
      </x:c>
      <x:c r="E53" s="14" t="str">
        <x:v>route enneigée</x:v>
      </x:c>
      <x:c r="F53" s="14" t="str">
        <x:v>visibilité réduite</x:v>
      </x:c>
      <x:c r="G53" s="29" t="n">
        <x:v>1</x:v>
      </x:c>
      <x:c r="H53" s="14" t="str">
        <x:v>reconnaître une halte dans le vent, puis effectuer un circuit court avec arrêt et retour.</x:v>
      </x:c>
      <x:c r="I53" s="14" t="str">
        <x:v>Rencontre locale, apprentissage encadré et lien suffisant. Aucun départ spatial pré-Blooded.</x:v>
      </x:c>
      <x:c r="J53" s="14" t="str">
        <x:v>MOUNT-14 : paliers de lien 25/50/75/100 avec compétences de parcours.</x:v>
      </x:c>
      <x:c r="K53" s="14" t="str">
        <x:v>Lien, fatigue, position, harnachement et blessures de jeu conservés.</x:v>
      </x:c>
      <x:c r="L53" s="14" t="str">
        <x:v>Reconstitution documentée V4 — nouvelle rédaction V5</x:v>
      </x:c>
    </x:row>
    <x:row r="54" ht="57" customHeight="1">
      <x:c r="A54" s="13" t="str">
        <x:v>MOB-49</x:v>
      </x:c>
      <x:c r="B54" s="13" t="str">
        <x:v>Porteur de pierre</x:v>
      </x:c>
      <x:c r="C54" s="13" t="str">
        <x:v>Monture du projet</x:v>
      </x:c>
      <x:c r="D54" s="13" t="str">
        <x:v>first-city-ruins</x:v>
      </x:c>
      <x:c r="E54" s="13" t="str">
        <x:v>trajet d’archive</x:v>
      </x:c>
      <x:c r="F54" s="13" t="str">
        <x:v>sol fragile</x:v>
      </x:c>
      <x:c r="G54" s="28" t="n">
        <x:v>1</x:v>
      </x:c>
      <x:c r="H54" s="13" t="str">
        <x:v>contourner la zone de fouille, puis effectuer un circuit court avec arrêt et retour.</x:v>
      </x:c>
      <x:c r="I54" s="13" t="str">
        <x:v>Rencontre locale, apprentissage encadré et lien suffisant. Aucun départ spatial pré-Blooded.</x:v>
      </x:c>
      <x:c r="J54" s="13" t="str">
        <x:v>MOUNT-15 : paliers de lien 25/50/75/100 avec compétences de parcours.</x:v>
      </x:c>
      <x:c r="K54" s="13" t="str">
        <x:v>Lien, fatigue, position, harnachement et blessures de jeu conservés.</x:v>
      </x:c>
      <x:c r="L54" s="13" t="str">
        <x:v>Reconstitution documentée V4 — nouvelle rédaction V5</x:v>
      </x:c>
    </x:row>
    <x:row r="55" ht="57" customHeight="1">
      <x:c r="A55" s="14" t="str">
        <x:v>MOB-50</x:v>
      </x:c>
      <x:c r="B55" s="14" t="str">
        <x:v>Pisteur des lisières</x:v>
      </x:c>
      <x:c r="C55" s="14" t="str">
        <x:v>Monture du projet</x:v>
      </x:c>
      <x:c r="D55" s="14" t="str">
        <x:v>forbidden-reserve</x:v>
      </x:c>
      <x:c r="E55" s="14" t="str">
        <x:v>reconnaissance accompagnée</x:v>
      </x:c>
      <x:c r="F55" s="14" t="str">
        <x:v>risque de grands prédateurs</x:v>
      </x:c>
      <x:c r="G55" s="29" t="n">
        <x:v>1</x:v>
      </x:c>
      <x:c r="H55" s="14" t="str">
        <x:v>revenir au rappel avant la frontière, puis effectuer un circuit court avec arrêt et retour.</x:v>
      </x:c>
      <x:c r="I55" s="14" t="str">
        <x:v>Rencontre locale, apprentissage encadré et lien suffisant. Aucun départ spatial pré-Blooded.</x:v>
      </x:c>
      <x:c r="J55" s="14" t="str">
        <x:v>MOUNT-16 : paliers de lien 25/50/75/100 avec compétences de parcours.</x:v>
      </x:c>
      <x:c r="K55" s="14" t="str">
        <x:v>Lien, fatigue, position, harnachement et blessures de jeu conservés.</x:v>
      </x:c>
      <x:c r="L55" s="14" t="str">
        <x:v>Reconstitution documentée V4 — nouvelle rédaction V5</x:v>
      </x:c>
    </x:row>
  </x:sheetData>
  <x:pageMargins left="0.7" right="0.7" top="0.75" bottom="0.75" header="0.3" footer="0.3"/>
  <x:tableParts count="1">
    <x:tablePart xmlns:r="http://schemas.openxmlformats.org/officeDocument/2006/relationships" r:id="Rc462d0d985934c90"/>
  </x:tableParts>
</x:worksheet>
</file>

<file path=xl/worksheets/sheet5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18" hidden="0" customWidth="1"/>
    <x:col min="6" max="6" width="18" hidden="0" customWidth="1"/>
    <x:col min="7" max="7" width="18" hidden="0" customWidth="1"/>
    <x:col min="8" max="8" width="18" hidden="0" customWidth="1"/>
    <x:col min="9" max="9" width="18" hidden="0" customWidth="1"/>
    <x:col min="10" max="10" width="50" hidden="0" customWidth="1"/>
    <x:col min="11" max="11" width="18" hidden="0" customWidth="1"/>
    <x:col min="12" max="12" width="50" hidden="0" customWidth="1"/>
    <x:col min="13" max="13" width="50" hidden="0" customWidth="1"/>
    <x:col min="14" max="14" width="50" hidden="0" customWidth="1"/>
    <x:col min="15" max="15" width="45" hidden="0" customWidth="1"/>
  </x:cols>
  <x:sheetData>
    <x:row r="1">
      <x:c r="A1" s="2"/>
      <x:c r="B1" s="2"/>
      <x:c r="C1" s="2"/>
      <x:c r="D1" s="2"/>
      <x:c r="E1" s="2"/>
      <x:c r="F1" s="2"/>
    </x:row>
    <x:row r="2" ht="31" customHeight="1">
      <x:c r="A2" s="3" t="str">
        <x:v>Lien des montures</x:v>
      </x:c>
      <x:c r="B2" s="3"/>
      <x:c r="C2" s="3"/>
      <x:c r="D2" s="3"/>
      <x:c r="E2" s="3"/>
      <x:c r="F2" s="3"/>
    </x:row>
    <x:row r="3">
      <x:c r="A3" s="4"/>
      <x:c r="B3" s="4"/>
      <x:c r="C3" s="4"/>
      <x:c r="D3" s="4"/>
      <x:c r="E3" s="4"/>
      <x:c r="F3" s="4"/>
    </x:row>
    <x:row r="4">
      <x:c r="A4" s="2" t="str">
        <x:v>Mondes · 16 fiches · Lecture intégrale dans « Lire Mondes » ou le lecteur HTML.</x:v>
      </x:c>
      <x:c r="B4" s="2"/>
      <x:c r="C4" s="2"/>
      <x:c r="D4" s="2"/>
      <x:c r="E4" s="2"/>
      <x:c r="F4" s="2"/>
    </x:row>
    <x:row r="5" ht="48" customHeight="1">
      <x:c r="A5" s="25" t="str">
        <x:v>Identifiant</x:v>
      </x:c>
      <x:c r="B5" s="26" t="str">
        <x:v>Titre</x:v>
      </x:c>
      <x:c r="C5" s="26" t="str">
        <x:v>Mobilité</x:v>
      </x:c>
      <x:c r="D5" s="26" t="str">
        <x:v>Rencontre</x:v>
      </x:c>
      <x:c r="E5" s="26" t="str">
        <x:v>Lien initial</x:v>
      </x:c>
      <x:c r="F5" s="26" t="str">
        <x:v>Seuil approche</x:v>
      </x:c>
      <x:c r="G5" s="26" t="str">
        <x:v>Seuil monte</x:v>
      </x:c>
      <x:c r="H5" s="26" t="str">
        <x:v>Seuil charge</x:v>
      </x:c>
      <x:c r="I5" s="26" t="str">
        <x:v>Seuil signature</x:v>
      </x:c>
      <x:c r="J5" s="26" t="str">
        <x:v>Progression</x:v>
      </x:c>
      <x:c r="K5" s="26" t="str">
        <x:v>Gain max par seance</x:v>
      </x:c>
      <x:c r="L5" s="26" t="str">
        <x:v>Perte et reprise</x:v>
      </x:c>
      <x:c r="M5" s="26" t="str">
        <x:v>Limite</x:v>
      </x:c>
      <x:c r="N5" s="26" t="str">
        <x:v>Lien maison</x:v>
      </x:c>
      <x:c r="O5" s="27" t="str">
        <x:v>Provenance</x:v>
      </x:c>
    </x:row>
    <x:row r="6" ht="87" customHeight="1">
      <x:c r="A6" s="13" t="str">
        <x:v>MOUNT-01</x:v>
      </x:c>
      <x:c r="B6" s="13" t="str">
        <x:v>Porte-corne des cendres</x:v>
      </x:c>
      <x:c r="C6" s="13" t="str">
        <x:v>MOB-35</x:v>
      </x:c>
      <x:c r="D6" s="13" t="str">
        <x:v>approcher depuis le côté abrité</x:v>
      </x:c>
      <x:c r="E6" s="28" t="n">
        <x:v>0</x:v>
      </x:c>
      <x:c r="F6" s="28" t="n">
        <x:v>25</x:v>
      </x:c>
      <x:c r="G6" s="28" t="n">
        <x:v>50</x:v>
      </x:c>
      <x:c r="H6" s="28" t="n">
        <x:v>75</x:v>
      </x:c>
      <x:c r="I6" s="28" t="n">
        <x:v>100</x:v>
      </x:c>
      <x:c r="J6" s="13" t="str">
        <x:v>25 : déplacement en main et rappel. 50 : circuit monté pour résiste aux poussières. 75 : charge adaptée avec pause de fatigue. 100 : manœuvre propre au terrain en respectant réception large.</x:v>
      </x:c>
      <x:c r="K6" s="28" t="n">
        <x:v>5</x:v>
      </x:c>
      <x:c r="L6" s="13" t="str">
        <x:v>Une mauvaise approche interrompt l’exercice. Le soigneur propose une reprise courte; pas de perte du compagnon sur simple déconnexion.</x:v>
      </x:c>
      <x:c r="M6" s="13" t="str">
        <x:v>Le lien n’annule ni obstacle physique ni fatigue. Les visites à d’autres biomes demandent un habitat adapté.</x:v>
      </x:c>
      <x:c r="N6" s="13" t="str">
        <x:v>Box et espace de retournement si la résidence le prévoit; sinon écurie communautaire sans seconde maison active.</x:v>
      </x:c>
      <x:c r="O6" s="13" t="str">
        <x:v>Reconstitution documentée V4 — nouvelle rédaction V5</x:v>
      </x:c>
    </x:row>
    <x:row r="7" ht="87" customHeight="1">
      <x:c r="A7" s="14" t="str">
        <x:v>MOUNT-02</x:v>
      </x:c>
      <x:c r="B7" s="14" t="str">
        <x:v>Marcheur de basalte</x:v>
      </x:c>
      <x:c r="C7" s="14" t="str">
        <x:v>MOB-36</x:v>
      </x:c>
      <x:c r="D7" s="14" t="str">
        <x:v>marcher près de son allure</x:v>
      </x:c>
      <x:c r="E7" s="29" t="n">
        <x:v>0</x:v>
      </x:c>
      <x:c r="F7" s="29" t="n">
        <x:v>25</x:v>
      </x:c>
      <x:c r="G7" s="29" t="n">
        <x:v>50</x:v>
      </x:c>
      <x:c r="H7" s="29" t="n">
        <x:v>75</x:v>
      </x:c>
      <x:c r="I7" s="29" t="n">
        <x:v>100</x:v>
      </x:c>
      <x:c r="J7" s="14" t="str">
        <x:v>25 : déplacement en main et rappel. 50 : circuit monté pour traverse les plateaux. 75 : charge adaptée avec pause de fatigue. 100 : manœuvre propre au terrain en respectant charge modérée.</x:v>
      </x:c>
      <x:c r="K7" s="29" t="n">
        <x:v>5</x:v>
      </x:c>
      <x:c r="L7" s="14" t="str">
        <x:v>Une mauvaise approche interrompt l’exercice. Le soigneur propose une reprise courte; pas de perte du compagnon sur simple déconnexion.</x:v>
      </x:c>
      <x:c r="M7" s="14" t="str">
        <x:v>Le lien n’annule ni obstacle physique ni fatigue. Les visites à d’autres biomes demandent un habitat adapté.</x:v>
      </x:c>
      <x:c r="N7" s="14" t="str">
        <x:v>Box et espace de retournement si la résidence le prévoit; sinon écurie communautaire sans seconde maison active.</x:v>
      </x:c>
      <x:c r="O7" s="14" t="str">
        <x:v>Reconstitution documentée V4 — nouvelle rédaction V5</x:v>
      </x:c>
    </x:row>
    <x:row r="8" ht="87" customHeight="1">
      <x:c r="A8" s="13" t="str">
        <x:v>MOUNT-03</x:v>
      </x:c>
      <x:c r="B8" s="13" t="str">
        <x:v>Coureur sableux</x:v>
      </x:c>
      <x:c r="C8" s="13" t="str">
        <x:v>MOB-37</x:v>
      </x:c>
      <x:c r="D8" s="13" t="str">
        <x:v>rejoindre un abri avant de monter</x:v>
      </x:c>
      <x:c r="E8" s="28" t="n">
        <x:v>0</x:v>
      </x:c>
      <x:c r="F8" s="28" t="n">
        <x:v>25</x:v>
      </x:c>
      <x:c r="G8" s="28" t="n">
        <x:v>50</x:v>
      </x:c>
      <x:c r="H8" s="28" t="n">
        <x:v>75</x:v>
      </x:c>
      <x:c r="I8" s="28" t="n">
        <x:v>100</x:v>
      </x:c>
      <x:c r="J8" s="13" t="str">
        <x:v>25 : déplacement en main et rappel. 50 : circuit monté pour longue route entre ombres. 75 : charge adaptée avec pause de fatigue. 100 : manœuvre propre au terrain en respectant eau à prévoir.</x:v>
      </x:c>
      <x:c r="K8" s="28" t="n">
        <x:v>5</x:v>
      </x:c>
      <x:c r="L8" s="13" t="str">
        <x:v>Une mauvaise approche interrompt l’exercice. Le soigneur propose une reprise courte; pas de perte du compagnon sur simple déconnexion.</x:v>
      </x:c>
      <x:c r="M8" s="13" t="str">
        <x:v>Le lien n’annule ni obstacle physique ni fatigue. Les visites à d’autres biomes demandent un habitat adapté.</x:v>
      </x:c>
      <x:c r="N8" s="13" t="str">
        <x:v>Box et espace de retournement si la résidence le prévoit; sinon écurie communautaire sans seconde maison active.</x:v>
      </x:c>
      <x:c r="O8" s="13" t="str">
        <x:v>Reconstitution documentée V4 — nouvelle rédaction V5</x:v>
      </x:c>
    </x:row>
    <x:row r="9" ht="87" customHeight="1">
      <x:c r="A9" s="14" t="str">
        <x:v>MOUNT-04</x:v>
      </x:c>
      <x:c r="B9" s="14" t="str">
        <x:v>Porteur des dunes</x:v>
      </x:c>
      <x:c r="C9" s="14" t="str">
        <x:v>MOB-38</x:v>
      </x:c>
      <x:c r="D9" s="14" t="str">
        <x:v>sangler sur un mannequin de charge</x:v>
      </x:c>
      <x:c r="E9" s="29" t="n">
        <x:v>0</x:v>
      </x:c>
      <x:c r="F9" s="29" t="n">
        <x:v>25</x:v>
      </x:c>
      <x:c r="G9" s="29" t="n">
        <x:v>50</x:v>
      </x:c>
      <x:c r="H9" s="29" t="n">
        <x:v>75</x:v>
      </x:c>
      <x:c r="I9" s="29" t="n">
        <x:v>100</x:v>
      </x:c>
      <x:c r="J9" s="14" t="str">
        <x:v>25 : déplacement en main et rappel. 50 : circuit monté pour transport de berceau. 75 : charge adaptée avec pause de fatigue. 100 : manœuvre propre au terrain en respectant virage lent.</x:v>
      </x:c>
      <x:c r="K9" s="29" t="n">
        <x:v>5</x:v>
      </x:c>
      <x:c r="L9" s="14" t="str">
        <x:v>Une mauvaise approche interrompt l’exercice. Le soigneur propose une reprise courte; pas de perte du compagnon sur simple déconnexion.</x:v>
      </x:c>
      <x:c r="M9" s="14" t="str">
        <x:v>Le lien n’annule ni obstacle physique ni fatigue. Les visites à d’autres biomes demandent un habitat adapté.</x:v>
      </x:c>
      <x:c r="N9" s="14" t="str">
        <x:v>Box et espace de retournement si la résidence le prévoit; sinon écurie communautaire sans seconde maison active.</x:v>
      </x:c>
      <x:c r="O9" s="14" t="str">
        <x:v>Reconstitution documentée V4 — nouvelle rédaction V5</x:v>
      </x:c>
    </x:row>
    <x:row r="10" ht="87" customHeight="1">
      <x:c r="A10" s="13" t="str">
        <x:v>MOUNT-05</x:v>
      </x:c>
      <x:c r="B10" s="13" t="str">
        <x:v>Grimpeur de pilier</x:v>
      </x:c>
      <x:c r="C10" s="13" t="str">
        <x:v>MOB-39</x:v>
      </x:c>
      <x:c r="D10" s="13" t="str">
        <x:v>tester un appui ensemble</x:v>
      </x:c>
      <x:c r="E10" s="28" t="n">
        <x:v>0</x:v>
      </x:c>
      <x:c r="F10" s="28" t="n">
        <x:v>25</x:v>
      </x:c>
      <x:c r="G10" s="28" t="n">
        <x:v>50</x:v>
      </x:c>
      <x:c r="H10" s="28" t="n">
        <x:v>75</x:v>
      </x:c>
      <x:c r="I10" s="28" t="n">
        <x:v>100</x:v>
      </x:c>
      <x:c r="J10" s="13" t="str">
        <x:v>25 : déplacement en main et rappel. 50 : circuit monté pour routes de racines. 75 : charge adaptée avec pause de fatigue. 100 : manœuvre propre au terrain en respectant largeur de branche.</x:v>
      </x:c>
      <x:c r="K10" s="28" t="n">
        <x:v>5</x:v>
      </x:c>
      <x:c r="L10" s="13" t="str">
        <x:v>Une mauvaise approche interrompt l’exercice. Le soigneur propose une reprise courte; pas de perte du compagnon sur simple déconnexion.</x:v>
      </x:c>
      <x:c r="M10" s="13" t="str">
        <x:v>Le lien n’annule ni obstacle physique ni fatigue. Les visites à d’autres biomes demandent un habitat adapté.</x:v>
      </x:c>
      <x:c r="N10" s="13" t="str">
        <x:v>Box et espace de retournement si la résidence le prévoit; sinon écurie communautaire sans seconde maison active.</x:v>
      </x:c>
      <x:c r="O10" s="13" t="str">
        <x:v>Reconstitution documentée V4 — nouvelle rédaction V5</x:v>
      </x:c>
    </x:row>
    <x:row r="11" ht="87" customHeight="1">
      <x:c r="A11" s="14" t="str">
        <x:v>MOUNT-06</x:v>
      </x:c>
      <x:c r="B11" s="14" t="str">
        <x:v>Sauteur de couronne</x:v>
      </x:c>
      <x:c r="C11" s="14" t="str">
        <x:v>MOB-40</x:v>
      </x:c>
      <x:c r="D11" s="14" t="str">
        <x:v>apprendre un arrêt avant le bord</x:v>
      </x:c>
      <x:c r="E11" s="29" t="n">
        <x:v>0</x:v>
      </x:c>
      <x:c r="F11" s="29" t="n">
        <x:v>25</x:v>
      </x:c>
      <x:c r="G11" s="29" t="n">
        <x:v>50</x:v>
      </x:c>
      <x:c r="H11" s="29" t="n">
        <x:v>75</x:v>
      </x:c>
      <x:c r="I11" s="29" t="n">
        <x:v>100</x:v>
      </x:c>
      <x:c r="J11" s="14" t="str">
        <x:v>25 : déplacement en main et rappel. 50 : circuit monté pour franchissement court. 75 : charge adaptée avec pause de fatigue. 100 : manœuvre propre au terrain en respectant réception visible.</x:v>
      </x:c>
      <x:c r="K11" s="29" t="n">
        <x:v>5</x:v>
      </x:c>
      <x:c r="L11" s="14" t="str">
        <x:v>Une mauvaise approche interrompt l’exercice. Le soigneur propose une reprise courte; pas de perte du compagnon sur simple déconnexion.</x:v>
      </x:c>
      <x:c r="M11" s="14" t="str">
        <x:v>Le lien n’annule ni obstacle physique ni fatigue. Les visites à d’autres biomes demandent un habitat adapté.</x:v>
      </x:c>
      <x:c r="N11" s="14" t="str">
        <x:v>Box et espace de retournement si la résidence le prévoit; sinon écurie communautaire sans seconde maison active.</x:v>
      </x:c>
      <x:c r="O11" s="14" t="str">
        <x:v>Reconstitution documentée V4 — nouvelle rédaction V5</x:v>
      </x:c>
    </x:row>
    <x:row r="12" ht="87" customHeight="1">
      <x:c r="A12" s="13" t="str">
        <x:v>MOUNT-07</x:v>
      </x:c>
      <x:c r="B12" s="13" t="str">
        <x:v>Long-pied du marais</x:v>
      </x:c>
      <x:c r="C12" s="13" t="str">
        <x:v>MOB-41</x:v>
      </x:c>
      <x:c r="D12" s="13" t="str">
        <x:v>lire la profondeur sur les balises</x:v>
      </x:c>
      <x:c r="E12" s="28" t="n">
        <x:v>0</x:v>
      </x:c>
      <x:c r="F12" s="28" t="n">
        <x:v>25</x:v>
      </x:c>
      <x:c r="G12" s="28" t="n">
        <x:v>50</x:v>
      </x:c>
      <x:c r="H12" s="28" t="n">
        <x:v>75</x:v>
      </x:c>
      <x:c r="I12" s="28" t="n">
        <x:v>100</x:v>
      </x:c>
      <x:c r="J12" s="13" t="str">
        <x:v>25 : déplacement en main et rappel. 50 : circuit monté pour eau peu profonde. 75 : charge adaptée avec pause de fatigue. 100 : manœuvre propre au terrain en respectant courant limité.</x:v>
      </x:c>
      <x:c r="K12" s="28" t="n">
        <x:v>5</x:v>
      </x:c>
      <x:c r="L12" s="13" t="str">
        <x:v>Une mauvaise approche interrompt l’exercice. Le soigneur propose une reprise courte; pas de perte du compagnon sur simple déconnexion.</x:v>
      </x:c>
      <x:c r="M12" s="13" t="str">
        <x:v>Le lien n’annule ni obstacle physique ni fatigue. Les visites à d’autres biomes demandent un habitat adapté.</x:v>
      </x:c>
      <x:c r="N12" s="13" t="str">
        <x:v>Box et espace de retournement si la résidence le prévoit; sinon écurie communautaire sans seconde maison active.</x:v>
      </x:c>
      <x:c r="O12" s="13" t="str">
        <x:v>Reconstitution documentée V4 — nouvelle rédaction V5</x:v>
      </x:c>
    </x:row>
    <x:row r="13" ht="87" customHeight="1">
      <x:c r="A13" s="14" t="str">
        <x:v>MOUNT-08</x:v>
      </x:c>
      <x:c r="B13" s="14" t="str">
        <x:v>Nageur des chenaux</x:v>
      </x:c>
      <x:c r="C13" s="14" t="str">
        <x:v>MOB-42</x:v>
      </x:c>
      <x:c r="D13" s="14" t="str">
        <x:v>suivre un guide de rivière</x:v>
      </x:c>
      <x:c r="E13" s="29" t="n">
        <x:v>0</x:v>
      </x:c>
      <x:c r="F13" s="29" t="n">
        <x:v>25</x:v>
      </x:c>
      <x:c r="G13" s="29" t="n">
        <x:v>50</x:v>
      </x:c>
      <x:c r="H13" s="29" t="n">
        <x:v>75</x:v>
      </x:c>
      <x:c r="I13" s="29" t="n">
        <x:v>100</x:v>
      </x:c>
      <x:c r="J13" s="14" t="str">
        <x:v>25 : déplacement en main et rappel. 50 : circuit monté pour liaison entre îlots. 75 : charge adaptée avec pause de fatigue. 100 : manœuvre propre au terrain en respectant retour au même quai.</x:v>
      </x:c>
      <x:c r="K13" s="29" t="n">
        <x:v>5</x:v>
      </x:c>
      <x:c r="L13" s="14" t="str">
        <x:v>Une mauvaise approche interrompt l’exercice. Le soigneur propose une reprise courte; pas de perte du compagnon sur simple déconnexion.</x:v>
      </x:c>
      <x:c r="M13" s="14" t="str">
        <x:v>Le lien n’annule ni obstacle physique ni fatigue. Les visites à d’autres biomes demandent un habitat adapté.</x:v>
      </x:c>
      <x:c r="N13" s="14" t="str">
        <x:v>Box et espace de retournement si la résidence le prévoit; sinon écurie communautaire sans seconde maison active.</x:v>
      </x:c>
      <x:c r="O13" s="14" t="str">
        <x:v>Reconstitution documentée V4 — nouvelle rédaction V5</x:v>
      </x:c>
    </x:row>
    <x:row r="14" ht="87" customHeight="1">
      <x:c r="A14" s="13" t="str">
        <x:v>MOUNT-09</x:v>
      </x:c>
      <x:c r="B14" s="13" t="str">
        <x:v>Marcheur du vent</x:v>
      </x:c>
      <x:c r="C14" s="13" t="str">
        <x:v>MOB-43</x:v>
      </x:c>
      <x:c r="D14" s="13" t="str">
        <x:v>attendre sa posture d’abri</x:v>
      </x:c>
      <x:c r="E14" s="28" t="n">
        <x:v>0</x:v>
      </x:c>
      <x:c r="F14" s="28" t="n">
        <x:v>25</x:v>
      </x:c>
      <x:c r="G14" s="28" t="n">
        <x:v>50</x:v>
      </x:c>
      <x:c r="H14" s="28" t="n">
        <x:v>75</x:v>
      </x:c>
      <x:c r="I14" s="28" t="n">
        <x:v>100</x:v>
      </x:c>
      <x:c r="J14" s="13" t="str">
        <x:v>25 : déplacement en main et rappel. 50 : circuit monté pour pentes exposées. 75 : charge adaptée avec pause de fatigue. 100 : manœuvre propre au terrain en respectant pause avant rafale.</x:v>
      </x:c>
      <x:c r="K14" s="28" t="n">
        <x:v>5</x:v>
      </x:c>
      <x:c r="L14" s="13" t="str">
        <x:v>Une mauvaise approche interrompt l’exercice. Le soigneur propose une reprise courte; pas de perte du compagnon sur simple déconnexion.</x:v>
      </x:c>
      <x:c r="M14" s="13" t="str">
        <x:v>Le lien n’annule ni obstacle physique ni fatigue. Les visites à d’autres biomes demandent un habitat adapté.</x:v>
      </x:c>
      <x:c r="N14" s="13" t="str">
        <x:v>Box et espace de retournement si la résidence le prévoit; sinon écurie communautaire sans seconde maison active.</x:v>
      </x:c>
      <x:c r="O14" s="13" t="str">
        <x:v>Reconstitution documentée V4 — nouvelle rédaction V5</x:v>
      </x:c>
    </x:row>
    <x:row r="15" ht="87" customHeight="1">
      <x:c r="A15" s="14" t="str">
        <x:v>MOUNT-10</x:v>
      </x:c>
      <x:c r="B15" s="14" t="str">
        <x:v>Porteur des cols</x:v>
      </x:c>
      <x:c r="C15" s="14" t="str">
        <x:v>MOB-44</x:v>
      </x:c>
      <x:c r="D15" s="14" t="str">
        <x:v>distribuer la charge par appuis</x:v>
      </x:c>
      <x:c r="E15" s="29" t="n">
        <x:v>0</x:v>
      </x:c>
      <x:c r="F15" s="29" t="n">
        <x:v>25</x:v>
      </x:c>
      <x:c r="G15" s="29" t="n">
        <x:v>50</x:v>
      </x:c>
      <x:c r="H15" s="29" t="n">
        <x:v>75</x:v>
      </x:c>
      <x:c r="I15" s="29" t="n">
        <x:v>100</x:v>
      </x:c>
      <x:c r="J15" s="14" t="str">
        <x:v>25 : déplacement en main et rappel. 50 : circuit monté pour convoi de crête. 75 : charge adaptée avec pause de fatigue. 100 : manœuvre propre au terrain en respectant fatigue en montée.</x:v>
      </x:c>
      <x:c r="K15" s="29" t="n">
        <x:v>5</x:v>
      </x:c>
      <x:c r="L15" s="14" t="str">
        <x:v>Une mauvaise approche interrompt l’exercice. Le soigneur propose une reprise courte; pas de perte du compagnon sur simple déconnexion.</x:v>
      </x:c>
      <x:c r="M15" s="14" t="str">
        <x:v>Le lien n’annule ni obstacle physique ni fatigue. Les visites à d’autres biomes demandent un habitat adapté.</x:v>
      </x:c>
      <x:c r="N15" s="14" t="str">
        <x:v>Box et espace de retournement si la résidence le prévoit; sinon écurie communautaire sans seconde maison active.</x:v>
      </x:c>
      <x:c r="O15" s="14" t="str">
        <x:v>Reconstitution documentée V4 — nouvelle rédaction V5</x:v>
      </x:c>
    </x:row>
    <x:row r="16" ht="87" customHeight="1">
      <x:c r="A16" s="13" t="str">
        <x:v>MOUNT-11</x:v>
      </x:c>
      <x:c r="B16" s="13" t="str">
        <x:v>Coureur côtier</x:v>
      </x:c>
      <x:c r="C16" s="13" t="str">
        <x:v>MOB-45</x:v>
      </x:c>
      <x:c r="D16" s="13" t="str">
        <x:v>repérer la voie haute</x:v>
      </x:c>
      <x:c r="E16" s="28" t="n">
        <x:v>0</x:v>
      </x:c>
      <x:c r="F16" s="28" t="n">
        <x:v>25</x:v>
      </x:c>
      <x:c r="G16" s="28" t="n">
        <x:v>50</x:v>
      </x:c>
      <x:c r="H16" s="28" t="n">
        <x:v>75</x:v>
      </x:c>
      <x:c r="I16" s="28" t="n">
        <x:v>100</x:v>
      </x:c>
      <x:c r="J16" s="13" t="str">
        <x:v>25 : déplacement en main et rappel. 50 : circuit monté pour estran découvert. 75 : charge adaptée avec pause de fatigue. 100 : manœuvre propre au terrain en respectant marée montante.</x:v>
      </x:c>
      <x:c r="K16" s="28" t="n">
        <x:v>5</x:v>
      </x:c>
      <x:c r="L16" s="13" t="str">
        <x:v>Une mauvaise approche interrompt l’exercice. Le soigneur propose une reprise courte; pas de perte du compagnon sur simple déconnexion.</x:v>
      </x:c>
      <x:c r="M16" s="13" t="str">
        <x:v>Le lien n’annule ni obstacle physique ni fatigue. Les visites à d’autres biomes demandent un habitat adapté.</x:v>
      </x:c>
      <x:c r="N16" s="13" t="str">
        <x:v>Box et espace de retournement si la résidence le prévoit; sinon écurie communautaire sans seconde maison active.</x:v>
      </x:c>
      <x:c r="O16" s="13" t="str">
        <x:v>Reconstitution documentée V4 — nouvelle rédaction V5</x:v>
      </x:c>
    </x:row>
    <x:row r="17" ht="87" customHeight="1">
      <x:c r="A17" s="14" t="str">
        <x:v>MOUNT-12</x:v>
      </x:c>
      <x:c r="B17" s="14" t="str">
        <x:v>Dos-plat des criques</x:v>
      </x:c>
      <x:c r="C17" s="14" t="str">
        <x:v>MOB-46</x:v>
      </x:c>
      <x:c r="D17" s="14" t="str">
        <x:v>apprendre deux signaux de quai</x:v>
      </x:c>
      <x:c r="E17" s="29" t="n">
        <x:v>0</x:v>
      </x:c>
      <x:c r="F17" s="29" t="n">
        <x:v>25</x:v>
      </x:c>
      <x:c r="G17" s="29" t="n">
        <x:v>50</x:v>
      </x:c>
      <x:c r="H17" s="29" t="n">
        <x:v>75</x:v>
      </x:c>
      <x:c r="I17" s="29" t="n">
        <x:v>100</x:v>
      </x:c>
      <x:c r="J17" s="14" t="str">
        <x:v>25 : déplacement en main et rappel. 50 : circuit monté pour petits franchissements. 75 : charge adaptée avec pause de fatigue. 100 : manœuvre propre au terrain en respectant accostage dégagé.</x:v>
      </x:c>
      <x:c r="K17" s="29" t="n">
        <x:v>5</x:v>
      </x:c>
      <x:c r="L17" s="14" t="str">
        <x:v>Une mauvaise approche interrompt l’exercice. Le soigneur propose une reprise courte; pas de perte du compagnon sur simple déconnexion.</x:v>
      </x:c>
      <x:c r="M17" s="14" t="str">
        <x:v>Le lien n’annule ni obstacle physique ni fatigue. Les visites à d’autres biomes demandent un habitat adapté.</x:v>
      </x:c>
      <x:c r="N17" s="14" t="str">
        <x:v>Box et espace de retournement si la résidence le prévoit; sinon écurie communautaire sans seconde maison active.</x:v>
      </x:c>
      <x:c r="O17" s="14" t="str">
        <x:v>Reconstitution documentée V4 — nouvelle rédaction V5</x:v>
      </x:c>
    </x:row>
    <x:row r="18" ht="87" customHeight="1">
      <x:c r="A18" s="13" t="str">
        <x:v>MOUNT-13</x:v>
      </x:c>
      <x:c r="B18" s="13" t="str">
        <x:v>Pas-lent des sources</x:v>
      </x:c>
      <x:c r="C18" s="13" t="str">
        <x:v>MOB-47</x:v>
      </x:c>
      <x:c r="D18" s="13" t="str">
        <x:v>préparer des pauses froides</x:v>
      </x:c>
      <x:c r="E18" s="28" t="n">
        <x:v>0</x:v>
      </x:c>
      <x:c r="F18" s="28" t="n">
        <x:v>25</x:v>
      </x:c>
      <x:c r="G18" s="28" t="n">
        <x:v>50</x:v>
      </x:c>
      <x:c r="H18" s="28" t="n">
        <x:v>75</x:v>
      </x:c>
      <x:c r="I18" s="28" t="n">
        <x:v>100</x:v>
      </x:c>
      <x:c r="J18" s="13" t="str">
        <x:v>25 : déplacement en main et rappel. 50 : circuit monté pour galerie minérale. 75 : charge adaptée avec pause de fatigue. 100 : manœuvre propre au terrain en respectant cycles de vapeur.</x:v>
      </x:c>
      <x:c r="K18" s="28" t="n">
        <x:v>5</x:v>
      </x:c>
      <x:c r="L18" s="13" t="str">
        <x:v>Une mauvaise approche interrompt l’exercice. Le soigneur propose une reprise courte; pas de perte du compagnon sur simple déconnexion.</x:v>
      </x:c>
      <x:c r="M18" s="13" t="str">
        <x:v>Le lien n’annule ni obstacle physique ni fatigue. Les visites à d’autres biomes demandent un habitat adapté.</x:v>
      </x:c>
      <x:c r="N18" s="13" t="str">
        <x:v>Box et espace de retournement si la résidence le prévoit; sinon écurie communautaire sans seconde maison active.</x:v>
      </x:c>
      <x:c r="O18" s="13" t="str">
        <x:v>Reconstitution documentée V4 — nouvelle rédaction V5</x:v>
      </x:c>
    </x:row>
    <x:row r="19" ht="87" customHeight="1">
      <x:c r="A19" s="14" t="str">
        <x:v>MOUNT-14</x:v>
      </x:c>
      <x:c r="B19" s="14" t="str">
        <x:v>Marcheur du givre</x:v>
      </x:c>
      <x:c r="C19" s="14" t="str">
        <x:v>MOB-48</x:v>
      </x:c>
      <x:c r="D19" s="14" t="str">
        <x:v>reconnaître une halte dans le vent</x:v>
      </x:c>
      <x:c r="E19" s="29" t="n">
        <x:v>0</x:v>
      </x:c>
      <x:c r="F19" s="29" t="n">
        <x:v>25</x:v>
      </x:c>
      <x:c r="G19" s="29" t="n">
        <x:v>50</x:v>
      </x:c>
      <x:c r="H19" s="29" t="n">
        <x:v>75</x:v>
      </x:c>
      <x:c r="I19" s="29" t="n">
        <x:v>100</x:v>
      </x:c>
      <x:c r="J19" s="14" t="str">
        <x:v>25 : déplacement en main et rappel. 50 : circuit monté pour route enneigée. 75 : charge adaptée avec pause de fatigue. 100 : manœuvre propre au terrain en respectant visibilité réduite.</x:v>
      </x:c>
      <x:c r="K19" s="29" t="n">
        <x:v>5</x:v>
      </x:c>
      <x:c r="L19" s="14" t="str">
        <x:v>Une mauvaise approche interrompt l’exercice. Le soigneur propose une reprise courte; pas de perte du compagnon sur simple déconnexion.</x:v>
      </x:c>
      <x:c r="M19" s="14" t="str">
        <x:v>Le lien n’annule ni obstacle physique ni fatigue. Les visites à d’autres biomes demandent un habitat adapté.</x:v>
      </x:c>
      <x:c r="N19" s="14" t="str">
        <x:v>Box et espace de retournement si la résidence le prévoit; sinon écurie communautaire sans seconde maison active.</x:v>
      </x:c>
      <x:c r="O19" s="14" t="str">
        <x:v>Reconstitution documentée V4 — nouvelle rédaction V5</x:v>
      </x:c>
    </x:row>
    <x:row r="20" ht="87" customHeight="1">
      <x:c r="A20" s="13" t="str">
        <x:v>MOUNT-15</x:v>
      </x:c>
      <x:c r="B20" s="13" t="str">
        <x:v>Porteur de pierre</x:v>
      </x:c>
      <x:c r="C20" s="13" t="str">
        <x:v>MOB-49</x:v>
      </x:c>
      <x:c r="D20" s="13" t="str">
        <x:v>contourner la zone de fouille</x:v>
      </x:c>
      <x:c r="E20" s="28" t="n">
        <x:v>0</x:v>
      </x:c>
      <x:c r="F20" s="28" t="n">
        <x:v>25</x:v>
      </x:c>
      <x:c r="G20" s="28" t="n">
        <x:v>50</x:v>
      </x:c>
      <x:c r="H20" s="28" t="n">
        <x:v>75</x:v>
      </x:c>
      <x:c r="I20" s="28" t="n">
        <x:v>100</x:v>
      </x:c>
      <x:c r="J20" s="13" t="str">
        <x:v>25 : déplacement en main et rappel. 50 : circuit monté pour trajet d’archive. 75 : charge adaptée avec pause de fatigue. 100 : manœuvre propre au terrain en respectant sol fragile.</x:v>
      </x:c>
      <x:c r="K20" s="28" t="n">
        <x:v>5</x:v>
      </x:c>
      <x:c r="L20" s="13" t="str">
        <x:v>Une mauvaise approche interrompt l’exercice. Le soigneur propose une reprise courte; pas de perte du compagnon sur simple déconnexion.</x:v>
      </x:c>
      <x:c r="M20" s="13" t="str">
        <x:v>Le lien n’annule ni obstacle physique ni fatigue. Les visites à d’autres biomes demandent un habitat adapté.</x:v>
      </x:c>
      <x:c r="N20" s="13" t="str">
        <x:v>Box et espace de retournement si la résidence le prévoit; sinon écurie communautaire sans seconde maison active.</x:v>
      </x:c>
      <x:c r="O20" s="13" t="str">
        <x:v>Reconstitution documentée V4 — nouvelle rédaction V5</x:v>
      </x:c>
    </x:row>
    <x:row r="21" ht="87" customHeight="1">
      <x:c r="A21" s="14" t="str">
        <x:v>MOUNT-16</x:v>
      </x:c>
      <x:c r="B21" s="14" t="str">
        <x:v>Pisteur des lisières</x:v>
      </x:c>
      <x:c r="C21" s="14" t="str">
        <x:v>MOB-50</x:v>
      </x:c>
      <x:c r="D21" s="14" t="str">
        <x:v>revenir au rappel avant la frontière</x:v>
      </x:c>
      <x:c r="E21" s="29" t="n">
        <x:v>0</x:v>
      </x:c>
      <x:c r="F21" s="29" t="n">
        <x:v>25</x:v>
      </x:c>
      <x:c r="G21" s="29" t="n">
        <x:v>50</x:v>
      </x:c>
      <x:c r="H21" s="29" t="n">
        <x:v>75</x:v>
      </x:c>
      <x:c r="I21" s="29" t="n">
        <x:v>100</x:v>
      </x:c>
      <x:c r="J21" s="14" t="str">
        <x:v>25 : déplacement en main et rappel. 50 : circuit monté pour reconnaissance accompagnée. 75 : charge adaptée avec pause de fatigue. 100 : manœuvre propre au terrain en respectant risque de grands prédateurs.</x:v>
      </x:c>
      <x:c r="K21" s="29" t="n">
        <x:v>5</x:v>
      </x:c>
      <x:c r="L21" s="14" t="str">
        <x:v>Une mauvaise approche interrompt l’exercice. Le soigneur propose une reprise courte; pas de perte du compagnon sur simple déconnexion.</x:v>
      </x:c>
      <x:c r="M21" s="14" t="str">
        <x:v>Le lien n’annule ni obstacle physique ni fatigue. Les visites à d’autres biomes demandent un habitat adapté.</x:v>
      </x:c>
      <x:c r="N21" s="14" t="str">
        <x:v>Box et espace de retournement si la résidence le prévoit; sinon écurie communautaire sans seconde maison active.</x:v>
      </x:c>
      <x:c r="O21" s="14" t="str">
        <x:v>Reconstitution documentée V4 — nouvelle rédaction V5</x:v>
      </x:c>
    </x:row>
  </x:sheetData>
  <x:pageMargins left="0.7" right="0.7" top="0.75" bottom="0.75" header="0.3" footer="0.3"/>
  <x:tableParts count="1">
    <x:tablePart xmlns:r="http://schemas.openxmlformats.org/officeDocument/2006/relationships" r:id="Re8029c10f26249c4"/>
  </x:tableParts>
</x:worksheet>
</file>

<file path=xl/worksheets/sheet5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 min="12" max="12" width="45" hidden="0" customWidth="1"/>
  </x:cols>
  <x:sheetData>
    <x:row r="1">
      <x:c r="A1" s="2"/>
      <x:c r="B1" s="2"/>
      <x:c r="C1" s="2"/>
      <x:c r="D1" s="2"/>
      <x:c r="E1" s="2"/>
      <x:c r="F1" s="2"/>
    </x:row>
    <x:row r="2" ht="31" customHeight="1">
      <x:c r="A2" s="3" t="str">
        <x:v>Game Preserve</x:v>
      </x:c>
      <x:c r="B2" s="3"/>
      <x:c r="C2" s="3"/>
      <x:c r="D2" s="3"/>
      <x:c r="E2" s="3"/>
      <x:c r="F2" s="3"/>
    </x:row>
    <x:row r="3">
      <x:c r="A3" s="4"/>
      <x:c r="B3" s="4"/>
      <x:c r="C3" s="4"/>
      <x:c r="D3" s="4"/>
      <x:c r="E3" s="4"/>
      <x:c r="F3" s="4"/>
    </x:row>
    <x:row r="4">
      <x:c r="A4" s="2" t="str">
        <x:v>Mondes · 10 fiches · Lecture intégrale dans « Lire Mondes » ou le lecteur HTML.</x:v>
      </x:c>
      <x:c r="B4" s="2"/>
      <x:c r="C4" s="2"/>
      <x:c r="D4" s="2"/>
      <x:c r="E4" s="2"/>
      <x:c r="F4" s="2"/>
    </x:row>
    <x:row r="5" ht="48" customHeight="1">
      <x:c r="A5" s="25" t="str">
        <x:v>Identifiant</x:v>
      </x:c>
      <x:c r="B5" s="26" t="str">
        <x:v>Titre</x:v>
      </x:c>
      <x:c r="C5" s="26" t="str">
        <x:v>Planète</x:v>
      </x:c>
      <x:c r="D5" s="26" t="str">
        <x:v>Milieu</x:v>
      </x:c>
      <x:c r="E5" s="26" t="str">
        <x:v>Boucle</x:v>
      </x:c>
      <x:c r="F5" s="26" t="str">
        <x:v>Profils humains</x:v>
      </x:c>
      <x:c r="G5" s="26" t="str">
        <x:v>Enjeu</x:v>
      </x:c>
      <x:c r="H5" s="26" t="str">
        <x:v>Regle population</x:v>
      </x:c>
      <x:c r="I5" s="26" t="str">
        <x:v>Apparition</x:v>
      </x:c>
      <x:c r="J5" s="26" t="str">
        <x:v>Revisite</x:v>
      </x:c>
      <x:c r="K5" s="26" t="str">
        <x:v>Limite lore</x:v>
      </x:c>
      <x:c r="L5" s="27" t="str">
        <x:v>Provenance</x:v>
      </x:c>
    </x:row>
    <x:row r="6" ht="72" customHeight="1">
      <x:c r="A6" s="13" t="str">
        <x:v>GP01</x:v>
      </x:c>
      <x:c r="B6" s="13" t="str">
        <x:v>Réserve de Vara-Kesh</x:v>
      </x:c>
      <x:c r="C6" s="13" t="str">
        <x:v>PLAN03</x:v>
      </x:c>
      <x:c r="D6" s="13" t="str">
        <x:v>canopée, racines et ravins</x:v>
      </x:c>
      <x:c r="E6" s="13" t="str">
        <x:v>Observer les traces, repérer les positions adverses, choisir l’engagement et préparer une extraction réelle.</x:v>
      </x:c>
      <x:c r="F6" s="13" t="str">
        <x:v>HUM-001 à HUM-010</x:v>
      </x:c>
      <x:c r="G6" s="13" t="str">
        <x:v>chasse verticale et retour par les branches</x:v>
      </x:c>
      <x:c r="H6" s="13" t="str">
        <x:v>Dix profils documentés pour ce théâtre. Le scénario choisit une composition réelle; les cent personnages ne surgissent pas simultanément.</x:v>
      </x:c>
      <x:c r="I6" s="13" t="str">
        <x:v>Entrées, abris et routes liés à l’histoire du groupe. L’activation dépend d’un contrat et d’un état de population.</x:v>
      </x:c>
      <x:c r="J6" s="13" t="str">
        <x:v>Les survivants, pertes, positions abandonnées et trophées pris sont mémorisés.</x:v>
      </x:c>
      <x:c r="K6" s="13" t="str">
        <x:v>Game preserve est une inspiration de franchise. Ces dix mondes, équipes et chasses sont originaux.</x:v>
      </x:c>
      <x:c r="L6" s="13" t="str">
        <x:v>Reconstitution documentée V4 — nouvelle rédaction V5</x:v>
      </x:c>
    </x:row>
    <x:row r="7" ht="72" customHeight="1">
      <x:c r="A7" s="14" t="str">
        <x:v>GP02</x:v>
      </x:c>
      <x:c r="B7" s="14" t="str">
        <x:v>Réserve de Nereth</x:v>
      </x:c>
      <x:c r="C7" s="14" t="str">
        <x:v>PLAN04</x:v>
      </x:c>
      <x:c r="D7" s="14" t="str">
        <x:v>crêtes, cavernes bleues et plateaux</x:v>
      </x:c>
      <x:c r="E7" s="14" t="str">
        <x:v>Observer les traces, repérer les positions adverses, choisir l’engagement et préparer une extraction réelle.</x:v>
      </x:c>
      <x:c r="F7" s="14" t="str">
        <x:v>HUM-011 à HUM-020</x:v>
      </x:c>
      <x:c r="G7" s="14" t="str">
        <x:v>écho thermique trompeur sous la glace</x:v>
      </x:c>
      <x:c r="H7" s="14" t="str">
        <x:v>Dix profils documentés pour ce théâtre. Le scénario choisit une composition réelle; les cent personnages ne surgissent pas simultanément.</x:v>
      </x:c>
      <x:c r="I7" s="14" t="str">
        <x:v>Entrées, abris et routes liés à l’histoire du groupe. L’activation dépend d’un contrat et d’un état de population.</x:v>
      </x:c>
      <x:c r="J7" s="14" t="str">
        <x:v>Les survivants, pertes, positions abandonnées et trophées pris sont mémorisés.</x:v>
      </x:c>
      <x:c r="K7" s="14" t="str">
        <x:v>Game preserve est une inspiration de franchise. Ces dix mondes, équipes et chasses sont originaux.</x:v>
      </x:c>
      <x:c r="L7" s="14" t="str">
        <x:v>Reconstitution documentée V4 — nouvelle rédaction V5</x:v>
      </x:c>
    </x:row>
    <x:row r="8" ht="72" customHeight="1">
      <x:c r="A8" s="13" t="str">
        <x:v>GP03</x:v>
      </x:c>
      <x:c r="B8" s="13" t="str">
        <x:v>Réserve de Oshara</x:v>
      </x:c>
      <x:c r="C8" s="13" t="str">
        <x:v>PLAN05</x:v>
      </x:c>
      <x:c r="D8" s="13" t="str">
        <x:v>îlots, falaises et stations de marée</x:v>
      </x:c>
      <x:c r="E8" s="13" t="str">
        <x:v>Observer les traces, repérer les positions adverses, choisir l’engagement et préparer une extraction réelle.</x:v>
      </x:c>
      <x:c r="F8" s="13" t="str">
        <x:v>HUM-021 à HUM-030</x:v>
      </x:c>
      <x:c r="G8" s="13" t="str">
        <x:v>traque amphibie avec voie haute de retour</x:v>
      </x:c>
      <x:c r="H8" s="13" t="str">
        <x:v>Dix profils documentés pour ce théâtre. Le scénario choisit une composition réelle; les cent personnages ne surgissent pas simultanément.</x:v>
      </x:c>
      <x:c r="I8" s="13" t="str">
        <x:v>Entrées, abris et routes liés à l’histoire du groupe. L’activation dépend d’un contrat et d’un état de population.</x:v>
      </x:c>
      <x:c r="J8" s="13" t="str">
        <x:v>Les survivants, pertes, positions abandonnées et trophées pris sont mémorisés.</x:v>
      </x:c>
      <x:c r="K8" s="13" t="str">
        <x:v>Game preserve est une inspiration de franchise. Ces dix mondes, équipes et chasses sont originaux.</x:v>
      </x:c>
      <x:c r="L8" s="13" t="str">
        <x:v>Reconstitution documentée V4 — nouvelle rédaction V5</x:v>
      </x:c>
    </x:row>
    <x:row r="9" ht="72" customHeight="1">
      <x:c r="A9" s="14" t="str">
        <x:v>GP04</x:v>
      </x:c>
      <x:c r="B9" s="14" t="str">
        <x:v>Réserve de Rukh Tal</x:v>
      </x:c>
      <x:c r="C9" s="14" t="str">
        <x:v>PLAN06</x:v>
      </x:c>
      <x:c r="D9" s="14" t="str">
        <x:v>basalte, fumées et anciens tunnels</x:v>
      </x:c>
      <x:c r="E9" s="14" t="str">
        <x:v>Observer les traces, repérer les positions adverses, choisir l’engagement et préparer une extraction réelle.</x:v>
      </x:c>
      <x:c r="F9" s="14" t="str">
        <x:v>HUM-031 à HUM-040</x:v>
      </x:c>
      <x:c r="G9" s="14" t="str">
        <x:v>proie qui profite des cycles de chaleur</x:v>
      </x:c>
      <x:c r="H9" s="14" t="str">
        <x:v>Dix profils documentés pour ce théâtre. Le scénario choisit une composition réelle; les cent personnages ne surgissent pas simultanément.</x:v>
      </x:c>
      <x:c r="I9" s="14" t="str">
        <x:v>Entrées, abris et routes liés à l’histoire du groupe. L’activation dépend d’un contrat et d’un état de population.</x:v>
      </x:c>
      <x:c r="J9" s="14" t="str">
        <x:v>Les survivants, pertes, positions abandonnées et trophées pris sont mémorisés.</x:v>
      </x:c>
      <x:c r="K9" s="14" t="str">
        <x:v>Game preserve est une inspiration de franchise. Ces dix mondes, équipes et chasses sont originaux.</x:v>
      </x:c>
      <x:c r="L9" s="14" t="str">
        <x:v>Reconstitution documentée V4 — nouvelle rédaction V5</x:v>
      </x:c>
    </x:row>
    <x:row r="10" ht="72" customHeight="1">
      <x:c r="A10" s="13" t="str">
        <x:v>GP05</x:v>
      </x:c>
      <x:c r="B10" s="13" t="str">
        <x:v>Réserve de Sileth</x:v>
      </x:c>
      <x:c r="C10" s="13" t="str">
        <x:v>PLAN07</x:v>
      </x:c>
      <x:c r="D10" s="13" t="str">
        <x:v>vallées, cours d’eau et forêts basses</x:v>
      </x:c>
      <x:c r="E10" s="13" t="str">
        <x:v>Observer les traces, repérer les positions adverses, choisir l’engagement et préparer une extraction réelle.</x:v>
      </x:c>
      <x:c r="F10" s="13" t="str">
        <x:v>HUM-041 à HUM-050</x:v>
      </x:c>
      <x:c r="G10" s="13" t="str">
        <x:v>traces lavées par des pluies successives</x:v>
      </x:c>
      <x:c r="H10" s="13" t="str">
        <x:v>Dix profils documentés pour ce théâtre. Le scénario choisit une composition réelle; les cent personnages ne surgissent pas simultanément.</x:v>
      </x:c>
      <x:c r="I10" s="13" t="str">
        <x:v>Entrées, abris et routes liés à l’histoire du groupe. L’activation dépend d’un contrat et d’un état de population.</x:v>
      </x:c>
      <x:c r="J10" s="13" t="str">
        <x:v>Les survivants, pertes, positions abandonnées et trophées pris sont mémorisés.</x:v>
      </x:c>
      <x:c r="K10" s="13" t="str">
        <x:v>Game preserve est une inspiration de franchise. Ces dix mondes, équipes et chasses sont originaux.</x:v>
      </x:c>
      <x:c r="L10" s="13" t="str">
        <x:v>Reconstitution documentée V4 — nouvelle rédaction V5</x:v>
      </x:c>
    </x:row>
    <x:row r="11" ht="72" customHeight="1">
      <x:c r="A11" s="14" t="str">
        <x:v>GP06</x:v>
      </x:c>
      <x:c r="B11" s="14" t="str">
        <x:v>Réserve de Dharos</x:v>
      </x:c>
      <x:c r="C11" s="14" t="str">
        <x:v>PLAN09</x:v>
      </x:c>
      <x:c r="D11" s="14" t="str">
        <x:v>tours basses, rues brisées et sous-sols</x:v>
      </x:c>
      <x:c r="E11" s="14" t="str">
        <x:v>Observer les traces, repérer les positions adverses, choisir l’engagement et préparer une extraction réelle.</x:v>
      </x:c>
      <x:c r="F11" s="14" t="str">
        <x:v>HUM-051 à HUM-060</x:v>
      </x:c>
      <x:c r="G11" s="14" t="str">
        <x:v>des adversaires humains exploitent les angles morts</x:v>
      </x:c>
      <x:c r="H11" s="14" t="str">
        <x:v>Dix profils documentés pour ce théâtre. Le scénario choisit une composition réelle; les cent personnages ne surgissent pas simultanément.</x:v>
      </x:c>
      <x:c r="I11" s="14" t="str">
        <x:v>Entrées, abris et routes liés à l’histoire du groupe. L’activation dépend d’un contrat et d’un état de population.</x:v>
      </x:c>
      <x:c r="J11" s="14" t="str">
        <x:v>Les survivants, pertes, positions abandonnées et trophées pris sont mémorisés.</x:v>
      </x:c>
      <x:c r="K11" s="14" t="str">
        <x:v>Game preserve est une inspiration de franchise. Ces dix mondes, équipes et chasses sont originaux.</x:v>
      </x:c>
      <x:c r="L11" s="14" t="str">
        <x:v>Reconstitution documentée V4 — nouvelle rédaction V5</x:v>
      </x:c>
    </x:row>
    <x:row r="12" ht="72" customHeight="1">
      <x:c r="A12" s="13" t="str">
        <x:v>GP07</x:v>
      </x:c>
      <x:c r="B12" s="13" t="str">
        <x:v>Réserve de Morrak</x:v>
      </x:c>
      <x:c r="C12" s="13" t="str">
        <x:v>PLAN10</x:v>
      </x:c>
      <x:c r="D12" s="13" t="str">
        <x:v>plateaux, ponts naturels et gorges</x:v>
      </x:c>
      <x:c r="E12" s="13" t="str">
        <x:v>Observer les traces, repérer les positions adverses, choisir l’engagement et préparer une extraction réelle.</x:v>
      </x:c>
      <x:c r="F12" s="13" t="str">
        <x:v>HUM-061 à HUM-070</x:v>
      </x:c>
      <x:c r="G12" s="13" t="str">
        <x:v>poursuite entre points hauts et abris</x:v>
      </x:c>
      <x:c r="H12" s="13" t="str">
        <x:v>Dix profils documentés pour ce théâtre. Le scénario choisit une composition réelle; les cent personnages ne surgissent pas simultanément.</x:v>
      </x:c>
      <x:c r="I12" s="13" t="str">
        <x:v>Entrées, abris et routes liés à l’histoire du groupe. L’activation dépend d’un contrat et d’un état de population.</x:v>
      </x:c>
      <x:c r="J12" s="13" t="str">
        <x:v>Les survivants, pertes, positions abandonnées et trophées pris sont mémorisés.</x:v>
      </x:c>
      <x:c r="K12" s="13" t="str">
        <x:v>Game preserve est une inspiration de franchise. Ces dix mondes, équipes et chasses sont originaux.</x:v>
      </x:c>
      <x:c r="L12" s="13" t="str">
        <x:v>Reconstitution documentée V4 — nouvelle rédaction V5</x:v>
      </x:c>
    </x:row>
    <x:row r="13" ht="72" customHeight="1">
      <x:c r="A13" s="14" t="str">
        <x:v>GP08</x:v>
      </x:c>
      <x:c r="B13" s="14" t="str">
        <x:v>Réserve de Eshra</x:v>
      </x:c>
      <x:c r="C13" s="14" t="str">
        <x:v>PLAN11</x:v>
      </x:c>
      <x:c r="D13" s="14" t="str">
        <x:v>marais, bois pétrifiés et chenaux</x:v>
      </x:c>
      <x:c r="E13" s="14" t="str">
        <x:v>Observer les traces, repérer les positions adverses, choisir l’engagement et préparer une extraction réelle.</x:v>
      </x:c>
      <x:c r="F13" s="14" t="str">
        <x:v>HUM-071 à HUM-080</x:v>
      </x:c>
      <x:c r="G13" s="14" t="str">
        <x:v>repérer le passage d’une équipe sans vision parfaite</x:v>
      </x:c>
      <x:c r="H13" s="14" t="str">
        <x:v>Dix profils documentés pour ce théâtre. Le scénario choisit une composition réelle; les cent personnages ne surgissent pas simultanément.</x:v>
      </x:c>
      <x:c r="I13" s="14" t="str">
        <x:v>Entrées, abris et routes liés à l’histoire du groupe. L’activation dépend d’un contrat et d’un état de population.</x:v>
      </x:c>
      <x:c r="J13" s="14" t="str">
        <x:v>Les survivants, pertes, positions abandonnées et trophées pris sont mémorisés.</x:v>
      </x:c>
      <x:c r="K13" s="14" t="str">
        <x:v>Game preserve est une inspiration de franchise. Ces dix mondes, équipes et chasses sont originaux.</x:v>
      </x:c>
      <x:c r="L13" s="14" t="str">
        <x:v>Reconstitution documentée V4 — nouvelle rédaction V5</x:v>
      </x:c>
    </x:row>
    <x:row r="14" ht="72" customHeight="1">
      <x:c r="A14" s="13" t="str">
        <x:v>GP09</x:v>
      </x:c>
      <x:c r="B14" s="13" t="str">
        <x:v>Réserve de Terek-Va</x:v>
      </x:c>
      <x:c r="C14" s="13" t="str">
        <x:v>PLAN12</x:v>
      </x:c>
      <x:c r="D14" s="13" t="str">
        <x:v>failles, puits et anciennes machines</x:v>
      </x:c>
      <x:c r="E14" s="13" t="str">
        <x:v>Observer les traces, repérer les positions adverses, choisir l’engagement et préparer une extraction réelle.</x:v>
      </x:c>
      <x:c r="F14" s="13" t="str">
        <x:v>HUM-081 à HUM-090</x:v>
      </x:c>
      <x:c r="G14" s="13" t="str">
        <x:v>adversaires qui changent de niveau</x:v>
      </x:c>
      <x:c r="H14" s="13" t="str">
        <x:v>Dix profils documentés pour ce théâtre. Le scénario choisit une composition réelle; les cent personnages ne surgissent pas simultanément.</x:v>
      </x:c>
      <x:c r="I14" s="13" t="str">
        <x:v>Entrées, abris et routes liés à l’histoire du groupe. L’activation dépend d’un contrat et d’un état de population.</x:v>
      </x:c>
      <x:c r="J14" s="13" t="str">
        <x:v>Les survivants, pertes, positions abandonnées et trophées pris sont mémorisés.</x:v>
      </x:c>
      <x:c r="K14" s="13" t="str">
        <x:v>Game preserve est une inspiration de franchise. Ces dix mondes, équipes et chasses sont originaux.</x:v>
      </x:c>
      <x:c r="L14" s="13" t="str">
        <x:v>Reconstitution documentée V4 — nouvelle rédaction V5</x:v>
      </x:c>
    </x:row>
    <x:row r="15" ht="72" customHeight="1">
      <x:c r="A15" s="14" t="str">
        <x:v>GP10</x:v>
      </x:c>
      <x:c r="B15" s="14" t="str">
        <x:v>Réserve de Qorr</x:v>
      </x:c>
      <x:c r="C15" s="14" t="str">
        <x:v>PLAN14</x:v>
      </x:c>
      <x:c r="D15" s="14" t="str">
        <x:v>savane, roches et oasis</x:v>
      </x:c>
      <x:c r="E15" s="14" t="str">
        <x:v>Observer les traces, repérer les positions adverses, choisir l’engagement et préparer une extraction réelle.</x:v>
      </x:c>
      <x:c r="F15" s="14" t="str">
        <x:v>HUM-091 à HUM-100</x:v>
      </x:c>
      <x:c r="G15" s="14" t="str">
        <x:v>approches cachées dans une végétation mobile</x:v>
      </x:c>
      <x:c r="H15" s="14" t="str">
        <x:v>Dix profils documentés pour ce théâtre. Le scénario choisit une composition réelle; les cent personnages ne surgissent pas simultanément.</x:v>
      </x:c>
      <x:c r="I15" s="14" t="str">
        <x:v>Entrées, abris et routes liés à l’histoire du groupe. L’activation dépend d’un contrat et d’un état de population.</x:v>
      </x:c>
      <x:c r="J15" s="14" t="str">
        <x:v>Les survivants, pertes, positions abandonnées et trophées pris sont mémorisés.</x:v>
      </x:c>
      <x:c r="K15" s="14" t="str">
        <x:v>Game preserve est une inspiration de franchise. Ces dix mondes, équipes et chasses sont originaux.</x:v>
      </x:c>
      <x:c r="L15" s="14" t="str">
        <x:v>Reconstitution documentée V4 — nouvelle rédaction V5</x:v>
      </x:c>
    </x:row>
  </x:sheetData>
  <x:pageMargins left="0.7" right="0.7" top="0.75" bottom="0.75" header="0.3" footer="0.3"/>
  <x:tableParts count="1">
    <x:tablePart xmlns:r="http://schemas.openxmlformats.org/officeDocument/2006/relationships" r:id="Rdadb9f4431644381"/>
  </x:tableParts>
</x:worksheet>
</file>

<file path=xl/worksheets/sheet5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36" hidden="0" customWidth="1"/>
    <x:col min="5" max="5" width="50" hidden="0" customWidth="1"/>
    <x:col min="6" max="6" width="18" hidden="0" customWidth="1"/>
    <x:col min="7" max="7" width="18" hidden="0" customWidth="1"/>
    <x:col min="8" max="8" width="18" hidden="0" customWidth="1"/>
    <x:col min="9" max="9" width="50" hidden="0" customWidth="1"/>
    <x:col min="10" max="10" width="50" hidden="0" customWidth="1"/>
    <x:col min="11" max="11" width="50" hidden="0" customWidth="1"/>
    <x:col min="12" max="12" width="50" hidden="0" customWidth="1"/>
    <x:col min="13" max="13" width="50" hidden="0" customWidth="1"/>
    <x:col min="14" max="14" width="50" hidden="0" customWidth="1"/>
    <x:col min="15" max="15" width="45" hidden="0" customWidth="1"/>
    <x:col min="16" max="16" width="45" hidden="0" customWidth="1"/>
  </x:cols>
  <x:sheetData>
    <x:row r="1">
      <x:c r="A1" s="2"/>
      <x:c r="B1" s="2"/>
      <x:c r="C1" s="2"/>
      <x:c r="D1" s="2"/>
      <x:c r="E1" s="2"/>
      <x:c r="F1" s="2"/>
    </x:row>
    <x:row r="2" ht="31" customHeight="1">
      <x:c r="A2" s="3" t="str">
        <x:v>Cent combattants humains</x:v>
      </x:c>
      <x:c r="B2" s="3"/>
      <x:c r="C2" s="3"/>
      <x:c r="D2" s="3"/>
      <x:c r="E2" s="3"/>
      <x:c r="F2" s="3"/>
    </x:row>
    <x:row r="3">
      <x:c r="A3" s="4"/>
      <x:c r="B3" s="4"/>
      <x:c r="C3" s="4"/>
      <x:c r="D3" s="4"/>
      <x:c r="E3" s="4"/>
      <x:c r="F3" s="4"/>
    </x:row>
    <x:row r="4">
      <x:c r="A4" s="2" t="str">
        <x:v>Mondes · 100 fiches · Lecture intégrale dans « Lire Mondes » ou le lecteur HTML.</x:v>
      </x:c>
      <x:c r="B4" s="2"/>
      <x:c r="C4" s="2"/>
      <x:c r="D4" s="2"/>
      <x:c r="E4" s="2"/>
      <x:c r="F4" s="2"/>
    </x:row>
    <x:row r="5" ht="48" customHeight="1">
      <x:c r="A5" s="25" t="str">
        <x:v>Identifiant</x:v>
      </x:c>
      <x:c r="B5" s="26" t="str">
        <x:v>Titre</x:v>
      </x:c>
      <x:c r="C5" s="26" t="str">
        <x:v>Réserve</x:v>
      </x:c>
      <x:c r="D5" s="26" t="str">
        <x:v>Rôle</x:v>
      </x:c>
      <x:c r="E5" s="26" t="str">
        <x:v>Arme</x:v>
      </x:c>
      <x:c r="F5" s="26" t="str">
        <x:v>Endurance</x:v>
      </x:c>
      <x:c r="G5" s="26" t="str">
        <x:v>Mobilité</x:v>
      </x:c>
      <x:c r="H5" s="26" t="str">
        <x:v>Perception</x:v>
      </x:c>
      <x:c r="I5" s="26" t="str">
        <x:v>Approche</x:v>
      </x:c>
      <x:c r="J5" s="26" t="str">
        <x:v>Réaction</x:v>
      </x:c>
      <x:c r="K5" s="26" t="str">
        <x:v>Indice</x:v>
      </x:c>
      <x:c r="L5" s="26" t="str">
        <x:v>Contre jeu</x:v>
      </x:c>
      <x:c r="M5" s="26" t="str">
        <x:v>Histoire</x:v>
      </x:c>
      <x:c r="N5" s="26" t="str">
        <x:v>Persistance</x:v>
      </x:c>
      <x:c r="O5" s="26" t="str">
        <x:v>Lore</x:v>
      </x:c>
      <x:c r="P5" s="27" t="str">
        <x:v>Provenance</x:v>
      </x:c>
    </x:row>
    <x:row r="6" ht="102" customHeight="1">
      <x:c r="A6" s="13" t="str">
        <x:v>HUM-001</x:v>
      </x:c>
      <x:c r="B6" s="13" t="str">
        <x:v>Ari Voss</x:v>
      </x:c>
      <x:c r="C6" s="13" t="str">
        <x:v>GP01</x:v>
      </x:c>
      <x:c r="D6" s="13" t="str">
        <x:v>éclaireur</x:v>
      </x:c>
      <x:c r="E6" s="13" t="str">
        <x:v>carabine compacte</x:v>
      </x:c>
      <x:c r="F6" s="28" t="n">
        <x:v>60</x:v>
      </x:c>
      <x:c r="G6" s="28" t="n">
        <x:v>3</x:v>
      </x:c>
      <x:c r="H6" s="28" t="n">
        <x:v>2</x:v>
      </x:c>
      <x:c r="I6" s="13" t="str">
        <x:v>repère les mouvements sur les points hauts dans canopée, racines et ravins</x:v>
      </x:c>
      <x:c r="J6" s="13" t="str">
        <x:v>change de promontoire après une observation</x:v>
      </x:c>
      <x:c r="K6" s="13" t="str">
        <x:v>révèle son poste par deux coups brefs</x:v>
      </x:c>
      <x:c r="L6" s="13" t="str">
        <x:v>suivre ses routes de repli</x:v>
      </x:c>
      <x:c r="M6" s="13" t="str">
        <x:v>Ancien membre de l’équipe Voss, ce combattant arrive avec une mission et un équipement identifiés. Son premier choix concerne chasse verticale et retour par les branches. Les relations avec ses compagnons peuvent modifier le moment où il se replie.</x:v>
      </x:c>
      <x:c r="N6" s="13" t="str">
        <x:v>Chaque profil est une personne persistante dans le scénario choisi. Une défaite, un départ ou une survie ne se réinitialise pas pour produire des trophées supplémentaires.</x:v>
      </x:c>
      <x:c r="O6" s="13" t="str">
        <x:v>Personnage original combattant. Aucune ressemblance 1:1 avec une personne réelle ni identité d’un héros de film affirmée.</x:v>
      </x:c>
      <x:c r="P6" s="13" t="str">
        <x:v>Reconstitution documentée V4 — nouvelle rédaction V5</x:v>
      </x:c>
    </x:row>
    <x:row r="7" ht="102" customHeight="1">
      <x:c r="A7" s="14" t="str">
        <x:v>HUM-002</x:v>
      </x:c>
      <x:c r="B7" s="14" t="str">
        <x:v>Bela Voss</x:v>
      </x:c>
      <x:c r="C7" s="14" t="str">
        <x:v>GP01</x:v>
      </x:c>
      <x:c r="D7" s="14" t="str">
        <x:v>tireuse de précision</x:v>
      </x:c>
      <x:c r="E7" s="14" t="str">
        <x:v>fusil de précision</x:v>
      </x:c>
      <x:c r="F7" s="29" t="n">
        <x:v>65</x:v>
      </x:c>
      <x:c r="G7" s="29" t="n">
        <x:v>4</x:v>
      </x:c>
      <x:c r="H7" s="29" t="n">
        <x:v>4</x:v>
      </x:c>
      <x:c r="I7" s="14" t="str">
        <x:v>garde une ligne de tir longue dans canopée, racines et ravins</x:v>
      </x:c>
      <x:c r="J7" s="14" t="str">
        <x:v>déplace son appui lorsque la visibilité change</x:v>
      </x:c>
      <x:c r="K7" s="14" t="str">
        <x:v>doit réajuster sa position après un tir</x:v>
      </x:c>
      <x:c r="L7" s="14" t="str">
        <x:v>utiliser un couvert avant de traverser</x:v>
      </x:c>
      <x:c r="M7" s="14" t="str">
        <x:v>Ancien membre de l’équipe Voss, ce combattant arrive avec une mission et un équipement identifiés. Son premier choix concerne chasse verticale et retour par les branches. Les relations avec ses compagnons peuvent modifier le moment où il se replie.</x:v>
      </x:c>
      <x:c r="N7" s="14" t="str">
        <x:v>Chaque profil est une personne persistante dans le scénario choisi. Une défaite, un départ ou une survie ne se réinitialise pas pour produire des trophées supplémentaires.</x:v>
      </x:c>
      <x:c r="O7" s="14" t="str">
        <x:v>Personnage original combattant. Aucune ressemblance 1:1 avec une personne réelle ni identité d’un héros de film affirmée.</x:v>
      </x:c>
      <x:c r="P7" s="14" t="str">
        <x:v>Reconstitution documentée V4 — nouvelle rédaction V5</x:v>
      </x:c>
    </x:row>
    <x:row r="8" ht="102" customHeight="1">
      <x:c r="A8" s="13" t="str">
        <x:v>HUM-003</x:v>
      </x:c>
      <x:c r="B8" s="13" t="str">
        <x:v>Ciro Voss</x:v>
      </x:c>
      <x:c r="C8" s="13" t="str">
        <x:v>GP01</x:v>
      </x:c>
      <x:c r="D8" s="13" t="str">
        <x:v>pisteur</x:v>
      </x:c>
      <x:c r="E8" s="13" t="str">
        <x:v>fusil court</x:v>
      </x:c>
      <x:c r="F8" s="28" t="n">
        <x:v>70</x:v>
      </x:c>
      <x:c r="G8" s="28" t="n">
        <x:v>5</x:v>
      </x:c>
      <x:c r="H8" s="28" t="n">
        <x:v>2</x:v>
      </x:c>
      <x:c r="I8" s="13" t="str">
        <x:v>repère les traces récentes dans canopée, racines et ravins</x:v>
      </x:c>
      <x:c r="J8" s="13" t="str">
        <x:v>fait un détour après un signe contradictoire</x:v>
      </x:c>
      <x:c r="K8" s="13" t="str">
        <x:v>ralentit lorsqu’il examine le sol</x:v>
      </x:c>
      <x:c r="L8" s="13" t="str">
        <x:v>effacer une route sans supprimer les traces déjà vues</x:v>
      </x:c>
      <x:c r="M8" s="13" t="str">
        <x:v>Ancien membre de l’équipe Voss, ce combattant arrive avec une mission et un équipement identifiés. Son premier choix concerne chasse verticale et retour par les branches. Les relations avec ses compagnons peuvent modifier le moment où il se replie.</x:v>
      </x:c>
      <x:c r="N8" s="13" t="str">
        <x:v>Chaque profil est une personne persistante dans le scénario choisi. Une défaite, un départ ou une survie ne se réinitialise pas pour produire des trophées supplémentaires.</x:v>
      </x:c>
      <x:c r="O8" s="13" t="str">
        <x:v>Personnage original combattant. Aucune ressemblance 1:1 avec une personne réelle ni identité d’un héros de film affirmée.</x:v>
      </x:c>
      <x:c r="P8" s="13" t="str">
        <x:v>Reconstitution documentée V4 — nouvelle rédaction V5</x:v>
      </x:c>
    </x:row>
    <x:row r="9" ht="102" customHeight="1">
      <x:c r="A9" s="14" t="str">
        <x:v>HUM-004</x:v>
      </x:c>
      <x:c r="B9" s="14" t="str">
        <x:v>Dara Voss</x:v>
      </x:c>
      <x:c r="C9" s="14" t="str">
        <x:v>GP01</x:v>
      </x:c>
      <x:c r="D9" s="14" t="str">
        <x:v>protectrice</x:v>
      </x:c>
      <x:c r="E9" s="14" t="str">
        <x:v>arme de soutien</x:v>
      </x:c>
      <x:c r="F9" s="29" t="n">
        <x:v>75</x:v>
      </x:c>
      <x:c r="G9" s="29" t="n">
        <x:v>3</x:v>
      </x:c>
      <x:c r="H9" s="29" t="n">
        <x:v>4</x:v>
      </x:c>
      <x:c r="I9" s="14" t="str">
        <x:v>couvre le déplacement d’un compagnon dans canopée, racines et ravins</x:v>
      </x:c>
      <x:c r="J9" s="14" t="str">
        <x:v>alterne couverture et repli</x:v>
      </x:c>
      <x:c r="K9" s="14" t="str">
        <x:v>angle mort latéral pendant la reprise</x:v>
      </x:c>
      <x:c r="L9" s="14" t="str">
        <x:v>attaquer le trajet plutôt que le même couvert</x:v>
      </x:c>
      <x:c r="M9" s="14" t="str">
        <x:v>Ancien membre de l’équipe Voss, ce combattant arrive avec une mission et un équipement identifiés. Son premier choix concerne chasse verticale et retour par les branches. Les relations avec ses compagnons peuvent modifier le moment où il se replie.</x:v>
      </x:c>
      <x:c r="N9" s="14" t="str">
        <x:v>Chaque profil est une personne persistante dans le scénario choisi. Une défaite, un départ ou une survie ne se réinitialise pas pour produire des trophées supplémentaires.</x:v>
      </x:c>
      <x:c r="O9" s="14" t="str">
        <x:v>Personnage original combattant. Aucune ressemblance 1:1 avec une personne réelle ni identité d’un héros de film affirmée.</x:v>
      </x:c>
      <x:c r="P9" s="14" t="str">
        <x:v>Reconstitution documentée V4 — nouvelle rédaction V5</x:v>
      </x:c>
    </x:row>
    <x:row r="10" ht="102" customHeight="1">
      <x:c r="A10" s="13" t="str">
        <x:v>HUM-005</x:v>
      </x:c>
      <x:c r="B10" s="13" t="str">
        <x:v>Eren Voss</x:v>
      </x:c>
      <x:c r="C10" s="13" t="str">
        <x:v>GP01</x:v>
      </x:c>
      <x:c r="D10" s="13" t="str">
        <x:v>technicien</x:v>
      </x:c>
      <x:c r="E10" s="13" t="str">
        <x:v>pistolet et matériel de capteur fictif</x:v>
      </x:c>
      <x:c r="F10" s="28" t="n">
        <x:v>80</x:v>
      </x:c>
      <x:c r="G10" s="28" t="n">
        <x:v>4</x:v>
      </x:c>
      <x:c r="H10" s="28" t="n">
        <x:v>2</x:v>
      </x:c>
      <x:c r="I10" s="13" t="str">
        <x:v>installe un poste de détection dans canopée, racines et ravins</x:v>
      </x:c>
      <x:c r="J10" s="13" t="str">
        <x:v>récupère son capteur si sa position est découverte</x:v>
      </x:c>
      <x:c r="K10" s="13" t="str">
        <x:v>travail visible avant activation</x:v>
      </x:c>
      <x:c r="L10" s="13" t="str">
        <x:v>observer le montage puis changer de route</x:v>
      </x:c>
      <x:c r="M10" s="13" t="str">
        <x:v>Ancien membre de l’équipe Voss, ce combattant arrive avec une mission et un équipement identifiés. Son premier choix concerne chasse verticale et retour par les branches. Les relations avec ses compagnons peuvent modifier le moment où il se replie.</x:v>
      </x:c>
      <x:c r="N10" s="13" t="str">
        <x:v>Chaque profil est une personne persistante dans le scénario choisi. Une défaite, un départ ou une survie ne se réinitialise pas pour produire des trophées supplémentaires.</x:v>
      </x:c>
      <x:c r="O10" s="13" t="str">
        <x:v>Personnage original combattant. Aucune ressemblance 1:1 avec une personne réelle ni identité d’un héros de film affirmée.</x:v>
      </x:c>
      <x:c r="P10" s="13" t="str">
        <x:v>Reconstitution documentée V4 — nouvelle rédaction V5</x:v>
      </x:c>
    </x:row>
    <x:row r="11" ht="102" customHeight="1">
      <x:c r="A11" s="14" t="str">
        <x:v>HUM-006</x:v>
      </x:c>
      <x:c r="B11" s="14" t="str">
        <x:v>Fara Voss</x:v>
      </x:c>
      <x:c r="C11" s="14" t="str">
        <x:v>GP01</x:v>
      </x:c>
      <x:c r="D11" s="14" t="str">
        <x:v>secouriste combattante</x:v>
      </x:c>
      <x:c r="E11" s="14" t="str">
        <x:v>carabine</x:v>
      </x:c>
      <x:c r="F11" s="29" t="n">
        <x:v>60</x:v>
      </x:c>
      <x:c r="G11" s="29" t="n">
        <x:v>5</x:v>
      </x:c>
      <x:c r="H11" s="29" t="n">
        <x:v>4</x:v>
      </x:c>
      <x:c r="I11" s="14" t="str">
        <x:v>priorise un allié en difficulté dans canopée, racines et ravins</x:v>
      </x:c>
      <x:c r="J11" s="14" t="str">
        <x:v>prépare une extraction sous couverture</x:v>
      </x:c>
      <x:c r="K11" s="14" t="str">
        <x:v>se déplace vers un point de secours lisible</x:v>
      </x:c>
      <x:c r="L11" s="14" t="str">
        <x:v>intercepter une route si le contrat le demande</x:v>
      </x:c>
      <x:c r="M11" s="14" t="str">
        <x:v>Ancien membre de l’équipe Voss, ce combattant arrive avec une mission et un équipement identifiés. Son premier choix concerne chasse verticale et retour par les branches. Les relations avec ses compagnons peuvent modifier le moment où il se replie.</x:v>
      </x:c>
      <x:c r="N11" s="14" t="str">
        <x:v>Chaque profil est une personne persistante dans le scénario choisi. Une défaite, un départ ou une survie ne se réinitialise pas pour produire des trophées supplémentaires.</x:v>
      </x:c>
      <x:c r="O11" s="14" t="str">
        <x:v>Personnage original combattant. Aucune ressemblance 1:1 avec une personne réelle ni identité d’un héros de film affirmée.</x:v>
      </x:c>
      <x:c r="P11" s="14" t="str">
        <x:v>Reconstitution documentée V4 — nouvelle rédaction V5</x:v>
      </x:c>
    </x:row>
    <x:row r="12" ht="102" customHeight="1">
      <x:c r="A12" s="13" t="str">
        <x:v>HUM-007</x:v>
      </x:c>
      <x:c r="B12" s="13" t="str">
        <x:v>Galen Voss</x:v>
      </x:c>
      <x:c r="C12" s="13" t="str">
        <x:v>GP01</x:v>
      </x:c>
      <x:c r="D12" s="13" t="str">
        <x:v>chef d’équipe</x:v>
      </x:c>
      <x:c r="E12" s="13" t="str">
        <x:v>fusil polyvalent</x:v>
      </x:c>
      <x:c r="F12" s="28" t="n">
        <x:v>65</x:v>
      </x:c>
      <x:c r="G12" s="28" t="n">
        <x:v>3</x:v>
      </x:c>
      <x:c r="H12" s="28" t="n">
        <x:v>2</x:v>
      </x:c>
      <x:c r="I12" s="13" t="str">
        <x:v>réorganise les positions dans canopée, racines et ravins</x:v>
      </x:c>
      <x:c r="J12" s="13" t="str">
        <x:v>donne une consigne puis rejoint un abri</x:v>
      </x:c>
      <x:c r="K12" s="13" t="str">
        <x:v>signal sonore court avant la manœuvre</x:v>
      </x:c>
      <x:c r="L12" s="13" t="str">
        <x:v>comprendre le signal au lieu de suivre le bruit seul</x:v>
      </x:c>
      <x:c r="M12" s="13" t="str">
        <x:v>Ancien membre de l’équipe Voss, ce combattant arrive avec une mission et un équipement identifiés. Son premier choix concerne chasse verticale et retour par les branches. Les relations avec ses compagnons peuvent modifier le moment où il se replie.</x:v>
      </x:c>
      <x:c r="N12" s="13" t="str">
        <x:v>Chaque profil est une personne persistante dans le scénario choisi. Une défaite, un départ ou une survie ne se réinitialise pas pour produire des trophées supplémentaires.</x:v>
      </x:c>
      <x:c r="O12" s="13" t="str">
        <x:v>Personnage original combattant. Aucune ressemblance 1:1 avec une personne réelle ni identité d’un héros de film affirmée.</x:v>
      </x:c>
      <x:c r="P12" s="13" t="str">
        <x:v>Reconstitution documentée V4 — nouvelle rédaction V5</x:v>
      </x:c>
    </x:row>
    <x:row r="13" ht="102" customHeight="1">
      <x:c r="A13" s="14" t="str">
        <x:v>HUM-008</x:v>
      </x:c>
      <x:c r="B13" s="14" t="str">
        <x:v>Hana Voss</x:v>
      </x:c>
      <x:c r="C13" s="14" t="str">
        <x:v>GP01</x:v>
      </x:c>
      <x:c r="D13" s="14" t="str">
        <x:v>éclaireuse mobile</x:v>
      </x:c>
      <x:c r="E13" s="14" t="str">
        <x:v>pistolet et lame de terrain</x:v>
      </x:c>
      <x:c r="F13" s="29" t="n">
        <x:v>70</x:v>
      </x:c>
      <x:c r="G13" s="29" t="n">
        <x:v>4</x:v>
      </x:c>
      <x:c r="H13" s="29" t="n">
        <x:v>4</x:v>
      </x:c>
      <x:c r="I13" s="14" t="str">
        <x:v>explore les chemins étroits dans canopée, racines et ravins</x:v>
      </x:c>
      <x:c r="J13" s="14" t="str">
        <x:v>rompt le contact lorsqu’un grand prédateur apparaît</x:v>
      </x:c>
      <x:c r="K13" s="14" t="str">
        <x:v>s’arrête avant un saut de niveau</x:v>
      </x:c>
      <x:c r="L13" s="14" t="str">
        <x:v>prévoir le passage suivant</x:v>
      </x:c>
      <x:c r="M13" s="14" t="str">
        <x:v>Ancien membre de l’équipe Voss, ce combattant arrive avec une mission et un équipement identifiés. Son premier choix concerne chasse verticale et retour par les branches. Les relations avec ses compagnons peuvent modifier le moment où il se replie.</x:v>
      </x:c>
      <x:c r="N13" s="14" t="str">
        <x:v>Chaque profil est une personne persistante dans le scénario choisi. Une défaite, un départ ou une survie ne se réinitialise pas pour produire des trophées supplémentaires.</x:v>
      </x:c>
      <x:c r="O13" s="14" t="str">
        <x:v>Personnage original combattant. Aucune ressemblance 1:1 avec une personne réelle ni identité d’un héros de film affirmée.</x:v>
      </x:c>
      <x:c r="P13" s="14" t="str">
        <x:v>Reconstitution documentée V4 — nouvelle rédaction V5</x:v>
      </x:c>
    </x:row>
    <x:row r="14" ht="102" customHeight="1">
      <x:c r="A14" s="13" t="str">
        <x:v>HUM-009</x:v>
      </x:c>
      <x:c r="B14" s="13" t="str">
        <x:v>Ilan Voss</x:v>
      </x:c>
      <x:c r="C14" s="13" t="str">
        <x:v>GP01</x:v>
      </x:c>
      <x:c r="D14" s="13" t="str">
        <x:v>garde de position</x:v>
      </x:c>
      <x:c r="E14" s="13" t="str">
        <x:v>fusil à courte portée</x:v>
      </x:c>
      <x:c r="F14" s="28" t="n">
        <x:v>75</x:v>
      </x:c>
      <x:c r="G14" s="28" t="n">
        <x:v>5</x:v>
      </x:c>
      <x:c r="H14" s="28" t="n">
        <x:v>2</x:v>
      </x:c>
      <x:c r="I14" s="13" t="str">
        <x:v>surveille une entrée précise dans canopée, racines et ravins</x:v>
      </x:c>
      <x:c r="J14" s="13" t="str">
        <x:v>déplace une barricade légère</x:v>
      </x:c>
      <x:c r="K14" s="13" t="str">
        <x:v>fait du bruit pendant le déplacement</x:v>
      </x:c>
      <x:c r="L14" s="13" t="str">
        <x:v>prendre une autre entrée physiquement ouverte</x:v>
      </x:c>
      <x:c r="M14" s="13" t="str">
        <x:v>Ancien membre de l’équipe Voss, ce combattant arrive avec une mission et un équipement identifiés. Son premier choix concerne chasse verticale et retour par les branches. Les relations avec ses compagnons peuvent modifier le moment où il se replie.</x:v>
      </x:c>
      <x:c r="N14" s="13" t="str">
        <x:v>Chaque profil est une personne persistante dans le scénario choisi. Une défaite, un départ ou une survie ne se réinitialise pas pour produire des trophées supplémentaires.</x:v>
      </x:c>
      <x:c r="O14" s="13" t="str">
        <x:v>Personnage original combattant. Aucune ressemblance 1:1 avec une personne réelle ni identité d’un héros de film affirmée.</x:v>
      </x:c>
      <x:c r="P14" s="13" t="str">
        <x:v>Reconstitution documentée V4 — nouvelle rédaction V5</x:v>
      </x:c>
    </x:row>
    <x:row r="15" ht="102" customHeight="1">
      <x:c r="A15" s="14" t="str">
        <x:v>HUM-010</x:v>
      </x:c>
      <x:c r="B15" s="14" t="str">
        <x:v>Jora Voss</x:v>
      </x:c>
      <x:c r="C15" s="14" t="str">
        <x:v>GP01</x:v>
      </x:c>
      <x:c r="D15" s="14" t="str">
        <x:v>chasseur de primes</x:v>
      </x:c>
      <x:c r="E15" s="14" t="str">
        <x:v>arme de chasse</x:v>
      </x:c>
      <x:c r="F15" s="29" t="n">
        <x:v>80</x:v>
      </x:c>
      <x:c r="G15" s="29" t="n">
        <x:v>3</x:v>
      </x:c>
      <x:c r="H15" s="29" t="n">
        <x:v>4</x:v>
      </x:c>
      <x:c r="I15" s="14" t="str">
        <x:v>poursuit une cible connue dans canopée, racines et ravins</x:v>
      </x:c>
      <x:c r="J15" s="14" t="str">
        <x:v>compare une trace avec son contrat</x:v>
      </x:c>
      <x:c r="K15" s="14" t="str">
        <x:v>s’expose au point où deux pistes se croisent</x:v>
      </x:c>
      <x:c r="L15" s="14" t="str">
        <x:v>lui présenter une vraie piste secondaire</x:v>
      </x:c>
      <x:c r="M15" s="14" t="str">
        <x:v>Ancien membre de l’équipe Voss, ce combattant arrive avec une mission et un équipement identifiés. Son premier choix concerne chasse verticale et retour par les branches. Les relations avec ses compagnons peuvent modifier le moment où il se replie.</x:v>
      </x:c>
      <x:c r="N15" s="14" t="str">
        <x:v>Chaque profil est une personne persistante dans le scénario choisi. Une défaite, un départ ou une survie ne se réinitialise pas pour produire des trophées supplémentaires.</x:v>
      </x:c>
      <x:c r="O15" s="14" t="str">
        <x:v>Personnage original combattant. Aucune ressemblance 1:1 avec une personne réelle ni identité d’un héros de film affirmée.</x:v>
      </x:c>
      <x:c r="P15" s="14" t="str">
        <x:v>Reconstitution documentée V4 — nouvelle rédaction V5</x:v>
      </x:c>
    </x:row>
    <x:row r="16" ht="102" customHeight="1">
      <x:c r="A16" s="13" t="str">
        <x:v>HUM-011</x:v>
      </x:c>
      <x:c r="B16" s="13" t="str">
        <x:v>Ari Renn</x:v>
      </x:c>
      <x:c r="C16" s="13" t="str">
        <x:v>GP02</x:v>
      </x:c>
      <x:c r="D16" s="13" t="str">
        <x:v>éclaireur</x:v>
      </x:c>
      <x:c r="E16" s="13" t="str">
        <x:v>carabine compacte</x:v>
      </x:c>
      <x:c r="F16" s="28" t="n">
        <x:v>60</x:v>
      </x:c>
      <x:c r="G16" s="28" t="n">
        <x:v>4</x:v>
      </x:c>
      <x:c r="H16" s="28" t="n">
        <x:v>3</x:v>
      </x:c>
      <x:c r="I16" s="13" t="str">
        <x:v>repère les mouvements sur les points hauts dans crêtes, cavernes bleues et plateaux</x:v>
      </x:c>
      <x:c r="J16" s="13" t="str">
        <x:v>change de promontoire après une observation</x:v>
      </x:c>
      <x:c r="K16" s="13" t="str">
        <x:v>révèle son poste par deux coups brefs</x:v>
      </x:c>
      <x:c r="L16" s="13" t="str">
        <x:v>suivre ses routes de repli</x:v>
      </x:c>
      <x:c r="M16" s="13" t="str">
        <x:v>Ancien membre de l’équipe Renn, ce combattant arrive avec une mission et un équipement identifiés. Son premier choix concerne écho thermique trompeur sous la glace. Les relations avec ses compagnons peuvent modifier le moment où il se replie.</x:v>
      </x:c>
      <x:c r="N16" s="13" t="str">
        <x:v>Chaque profil est une personne persistante dans le scénario choisi. Une défaite, un départ ou une survie ne se réinitialise pas pour produire des trophées supplémentaires.</x:v>
      </x:c>
      <x:c r="O16" s="13" t="str">
        <x:v>Personnage original combattant. Aucune ressemblance 1:1 avec une personne réelle ni identité d’un héros de film affirmée.</x:v>
      </x:c>
      <x:c r="P16" s="13" t="str">
        <x:v>Reconstitution documentée V4 — nouvelle rédaction V5</x:v>
      </x:c>
    </x:row>
    <x:row r="17" ht="102" customHeight="1">
      <x:c r="A17" s="14" t="str">
        <x:v>HUM-012</x:v>
      </x:c>
      <x:c r="B17" s="14" t="str">
        <x:v>Bela Renn</x:v>
      </x:c>
      <x:c r="C17" s="14" t="str">
        <x:v>GP02</x:v>
      </x:c>
      <x:c r="D17" s="14" t="str">
        <x:v>tireuse de précision</x:v>
      </x:c>
      <x:c r="E17" s="14" t="str">
        <x:v>fusil de précision</x:v>
      </x:c>
      <x:c r="F17" s="29" t="n">
        <x:v>65</x:v>
      </x:c>
      <x:c r="G17" s="29" t="n">
        <x:v>5</x:v>
      </x:c>
      <x:c r="H17" s="29" t="n">
        <x:v>5</x:v>
      </x:c>
      <x:c r="I17" s="14" t="str">
        <x:v>garde une ligne de tir longue dans crêtes, cavernes bleues et plateaux</x:v>
      </x:c>
      <x:c r="J17" s="14" t="str">
        <x:v>déplace son appui lorsque la visibilité change</x:v>
      </x:c>
      <x:c r="K17" s="14" t="str">
        <x:v>doit réajuster sa position après un tir</x:v>
      </x:c>
      <x:c r="L17" s="14" t="str">
        <x:v>utiliser un couvert avant de traverser</x:v>
      </x:c>
      <x:c r="M17" s="14" t="str">
        <x:v>Ancien membre de l’équipe Renn, ce combattant arrive avec une mission et un équipement identifiés. Son premier choix concerne écho thermique trompeur sous la glace. Les relations avec ses compagnons peuvent modifier le moment où il se replie.</x:v>
      </x:c>
      <x:c r="N17" s="14" t="str">
        <x:v>Chaque profil est une personne persistante dans le scénario choisi. Une défaite, un départ ou une survie ne se réinitialise pas pour produire des trophées supplémentaires.</x:v>
      </x:c>
      <x:c r="O17" s="14" t="str">
        <x:v>Personnage original combattant. Aucune ressemblance 1:1 avec une personne réelle ni identité d’un héros de film affirmée.</x:v>
      </x:c>
      <x:c r="P17" s="14" t="str">
        <x:v>Reconstitution documentée V4 — nouvelle rédaction V5</x:v>
      </x:c>
    </x:row>
    <x:row r="18" ht="102" customHeight="1">
      <x:c r="A18" s="13" t="str">
        <x:v>HUM-013</x:v>
      </x:c>
      <x:c r="B18" s="13" t="str">
        <x:v>Ciro Renn</x:v>
      </x:c>
      <x:c r="C18" s="13" t="str">
        <x:v>GP02</x:v>
      </x:c>
      <x:c r="D18" s="13" t="str">
        <x:v>pisteur</x:v>
      </x:c>
      <x:c r="E18" s="13" t="str">
        <x:v>fusil court</x:v>
      </x:c>
      <x:c r="F18" s="28" t="n">
        <x:v>70</x:v>
      </x:c>
      <x:c r="G18" s="28" t="n">
        <x:v>3</x:v>
      </x:c>
      <x:c r="H18" s="28" t="n">
        <x:v>3</x:v>
      </x:c>
      <x:c r="I18" s="13" t="str">
        <x:v>repère les traces récentes dans crêtes, cavernes bleues et plateaux</x:v>
      </x:c>
      <x:c r="J18" s="13" t="str">
        <x:v>fait un détour après un signe contradictoire</x:v>
      </x:c>
      <x:c r="K18" s="13" t="str">
        <x:v>ralentit lorsqu’il examine le sol</x:v>
      </x:c>
      <x:c r="L18" s="13" t="str">
        <x:v>effacer une route sans supprimer les traces déjà vues</x:v>
      </x:c>
      <x:c r="M18" s="13" t="str">
        <x:v>Ancien membre de l’équipe Renn, ce combattant arrive avec une mission et un équipement identifiés. Son premier choix concerne écho thermique trompeur sous la glace. Les relations avec ses compagnons peuvent modifier le moment où il se replie.</x:v>
      </x:c>
      <x:c r="N18" s="13" t="str">
        <x:v>Chaque profil est une personne persistante dans le scénario choisi. Une défaite, un départ ou une survie ne se réinitialise pas pour produire des trophées supplémentaires.</x:v>
      </x:c>
      <x:c r="O18" s="13" t="str">
        <x:v>Personnage original combattant. Aucune ressemblance 1:1 avec une personne réelle ni identité d’un héros de film affirmée.</x:v>
      </x:c>
      <x:c r="P18" s="13" t="str">
        <x:v>Reconstitution documentée V4 — nouvelle rédaction V5</x:v>
      </x:c>
    </x:row>
    <x:row r="19" ht="102" customHeight="1">
      <x:c r="A19" s="14" t="str">
        <x:v>HUM-014</x:v>
      </x:c>
      <x:c r="B19" s="14" t="str">
        <x:v>Dara Renn</x:v>
      </x:c>
      <x:c r="C19" s="14" t="str">
        <x:v>GP02</x:v>
      </x:c>
      <x:c r="D19" s="14" t="str">
        <x:v>protectrice</x:v>
      </x:c>
      <x:c r="E19" s="14" t="str">
        <x:v>arme de soutien</x:v>
      </x:c>
      <x:c r="F19" s="29" t="n">
        <x:v>75</x:v>
      </x:c>
      <x:c r="G19" s="29" t="n">
        <x:v>4</x:v>
      </x:c>
      <x:c r="H19" s="29" t="n">
        <x:v>5</x:v>
      </x:c>
      <x:c r="I19" s="14" t="str">
        <x:v>couvre le déplacement d’un compagnon dans crêtes, cavernes bleues et plateaux</x:v>
      </x:c>
      <x:c r="J19" s="14" t="str">
        <x:v>alterne couverture et repli</x:v>
      </x:c>
      <x:c r="K19" s="14" t="str">
        <x:v>angle mort latéral pendant la reprise</x:v>
      </x:c>
      <x:c r="L19" s="14" t="str">
        <x:v>attaquer le trajet plutôt que le même couvert</x:v>
      </x:c>
      <x:c r="M19" s="14" t="str">
        <x:v>Ancien membre de l’équipe Renn, ce combattant arrive avec une mission et un équipement identifiés. Son premier choix concerne écho thermique trompeur sous la glace. Les relations avec ses compagnons peuvent modifier le moment où il se replie.</x:v>
      </x:c>
      <x:c r="N19" s="14" t="str">
        <x:v>Chaque profil est une personne persistante dans le scénario choisi. Une défaite, un départ ou une survie ne se réinitialise pas pour produire des trophées supplémentaires.</x:v>
      </x:c>
      <x:c r="O19" s="14" t="str">
        <x:v>Personnage original combattant. Aucune ressemblance 1:1 avec une personne réelle ni identité d’un héros de film affirmée.</x:v>
      </x:c>
      <x:c r="P19" s="14" t="str">
        <x:v>Reconstitution documentée V4 — nouvelle rédaction V5</x:v>
      </x:c>
    </x:row>
    <x:row r="20" ht="102" customHeight="1">
      <x:c r="A20" s="13" t="str">
        <x:v>HUM-015</x:v>
      </x:c>
      <x:c r="B20" s="13" t="str">
        <x:v>Eren Renn</x:v>
      </x:c>
      <x:c r="C20" s="13" t="str">
        <x:v>GP02</x:v>
      </x:c>
      <x:c r="D20" s="13" t="str">
        <x:v>technicien</x:v>
      </x:c>
      <x:c r="E20" s="13" t="str">
        <x:v>pistolet et matériel de capteur fictif</x:v>
      </x:c>
      <x:c r="F20" s="28" t="n">
        <x:v>80</x:v>
      </x:c>
      <x:c r="G20" s="28" t="n">
        <x:v>5</x:v>
      </x:c>
      <x:c r="H20" s="28" t="n">
        <x:v>3</x:v>
      </x:c>
      <x:c r="I20" s="13" t="str">
        <x:v>installe un poste de détection dans crêtes, cavernes bleues et plateaux</x:v>
      </x:c>
      <x:c r="J20" s="13" t="str">
        <x:v>récupère son capteur si sa position est découverte</x:v>
      </x:c>
      <x:c r="K20" s="13" t="str">
        <x:v>travail visible avant activation</x:v>
      </x:c>
      <x:c r="L20" s="13" t="str">
        <x:v>observer le montage puis changer de route</x:v>
      </x:c>
      <x:c r="M20" s="13" t="str">
        <x:v>Ancien membre de l’équipe Renn, ce combattant arrive avec une mission et un équipement identifiés. Son premier choix concerne écho thermique trompeur sous la glace. Les relations avec ses compagnons peuvent modifier le moment où il se replie.</x:v>
      </x:c>
      <x:c r="N20" s="13" t="str">
        <x:v>Chaque profil est une personne persistante dans le scénario choisi. Une défaite, un départ ou une survie ne se réinitialise pas pour produire des trophées supplémentaires.</x:v>
      </x:c>
      <x:c r="O20" s="13" t="str">
        <x:v>Personnage original combattant. Aucune ressemblance 1:1 avec une personne réelle ni identité d’un héros de film affirmée.</x:v>
      </x:c>
      <x:c r="P20" s="13" t="str">
        <x:v>Reconstitution documentée V4 — nouvelle rédaction V5</x:v>
      </x:c>
    </x:row>
    <x:row r="21" ht="102" customHeight="1">
      <x:c r="A21" s="14" t="str">
        <x:v>HUM-016</x:v>
      </x:c>
      <x:c r="B21" s="14" t="str">
        <x:v>Fara Renn</x:v>
      </x:c>
      <x:c r="C21" s="14" t="str">
        <x:v>GP02</x:v>
      </x:c>
      <x:c r="D21" s="14" t="str">
        <x:v>secouriste combattante</x:v>
      </x:c>
      <x:c r="E21" s="14" t="str">
        <x:v>carabine</x:v>
      </x:c>
      <x:c r="F21" s="29" t="n">
        <x:v>60</x:v>
      </x:c>
      <x:c r="G21" s="29" t="n">
        <x:v>3</x:v>
      </x:c>
      <x:c r="H21" s="29" t="n">
        <x:v>5</x:v>
      </x:c>
      <x:c r="I21" s="14" t="str">
        <x:v>priorise un allié en difficulté dans crêtes, cavernes bleues et plateaux</x:v>
      </x:c>
      <x:c r="J21" s="14" t="str">
        <x:v>prépare une extraction sous couverture</x:v>
      </x:c>
      <x:c r="K21" s="14" t="str">
        <x:v>se déplace vers un point de secours lisible</x:v>
      </x:c>
      <x:c r="L21" s="14" t="str">
        <x:v>intercepter une route si le contrat le demande</x:v>
      </x:c>
      <x:c r="M21" s="14" t="str">
        <x:v>Ancien membre de l’équipe Renn, ce combattant arrive avec une mission et un équipement identifiés. Son premier choix concerne écho thermique trompeur sous la glace. Les relations avec ses compagnons peuvent modifier le moment où il se replie.</x:v>
      </x:c>
      <x:c r="N21" s="14" t="str">
        <x:v>Chaque profil est une personne persistante dans le scénario choisi. Une défaite, un départ ou une survie ne se réinitialise pas pour produire des trophées supplémentaires.</x:v>
      </x:c>
      <x:c r="O21" s="14" t="str">
        <x:v>Personnage original combattant. Aucune ressemblance 1:1 avec une personne réelle ni identité d’un héros de film affirmée.</x:v>
      </x:c>
      <x:c r="P21" s="14" t="str">
        <x:v>Reconstitution documentée V4 — nouvelle rédaction V5</x:v>
      </x:c>
    </x:row>
    <x:row r="22" ht="102" customHeight="1">
      <x:c r="A22" s="13" t="str">
        <x:v>HUM-017</x:v>
      </x:c>
      <x:c r="B22" s="13" t="str">
        <x:v>Galen Renn</x:v>
      </x:c>
      <x:c r="C22" s="13" t="str">
        <x:v>GP02</x:v>
      </x:c>
      <x:c r="D22" s="13" t="str">
        <x:v>chef d’équipe</x:v>
      </x:c>
      <x:c r="E22" s="13" t="str">
        <x:v>fusil polyvalent</x:v>
      </x:c>
      <x:c r="F22" s="28" t="n">
        <x:v>65</x:v>
      </x:c>
      <x:c r="G22" s="28" t="n">
        <x:v>4</x:v>
      </x:c>
      <x:c r="H22" s="28" t="n">
        <x:v>3</x:v>
      </x:c>
      <x:c r="I22" s="13" t="str">
        <x:v>réorganise les positions dans crêtes, cavernes bleues et plateaux</x:v>
      </x:c>
      <x:c r="J22" s="13" t="str">
        <x:v>donne une consigne puis rejoint un abri</x:v>
      </x:c>
      <x:c r="K22" s="13" t="str">
        <x:v>signal sonore court avant la manœuvre</x:v>
      </x:c>
      <x:c r="L22" s="13" t="str">
        <x:v>comprendre le signal au lieu de suivre le bruit seul</x:v>
      </x:c>
      <x:c r="M22" s="13" t="str">
        <x:v>Ancien membre de l’équipe Renn, ce combattant arrive avec une mission et un équipement identifiés. Son premier choix concerne écho thermique trompeur sous la glace. Les relations avec ses compagnons peuvent modifier le moment où il se replie.</x:v>
      </x:c>
      <x:c r="N22" s="13" t="str">
        <x:v>Chaque profil est une personne persistante dans le scénario choisi. Une défaite, un départ ou une survie ne se réinitialise pas pour produire des trophées supplémentaires.</x:v>
      </x:c>
      <x:c r="O22" s="13" t="str">
        <x:v>Personnage original combattant. Aucune ressemblance 1:1 avec une personne réelle ni identité d’un héros de film affirmée.</x:v>
      </x:c>
      <x:c r="P22" s="13" t="str">
        <x:v>Reconstitution documentée V4 — nouvelle rédaction V5</x:v>
      </x:c>
    </x:row>
    <x:row r="23" ht="102" customHeight="1">
      <x:c r="A23" s="14" t="str">
        <x:v>HUM-018</x:v>
      </x:c>
      <x:c r="B23" s="14" t="str">
        <x:v>Hana Renn</x:v>
      </x:c>
      <x:c r="C23" s="14" t="str">
        <x:v>GP02</x:v>
      </x:c>
      <x:c r="D23" s="14" t="str">
        <x:v>éclaireuse mobile</x:v>
      </x:c>
      <x:c r="E23" s="14" t="str">
        <x:v>pistolet et lame de terrain</x:v>
      </x:c>
      <x:c r="F23" s="29" t="n">
        <x:v>70</x:v>
      </x:c>
      <x:c r="G23" s="29" t="n">
        <x:v>5</x:v>
      </x:c>
      <x:c r="H23" s="29" t="n">
        <x:v>5</x:v>
      </x:c>
      <x:c r="I23" s="14" t="str">
        <x:v>explore les chemins étroits dans crêtes, cavernes bleues et plateaux</x:v>
      </x:c>
      <x:c r="J23" s="14" t="str">
        <x:v>rompt le contact lorsqu’un grand prédateur apparaît</x:v>
      </x:c>
      <x:c r="K23" s="14" t="str">
        <x:v>s’arrête avant un saut de niveau</x:v>
      </x:c>
      <x:c r="L23" s="14" t="str">
        <x:v>prévoir le passage suivant</x:v>
      </x:c>
      <x:c r="M23" s="14" t="str">
        <x:v>Ancien membre de l’équipe Renn, ce combattant arrive avec une mission et un équipement identifiés. Son premier choix concerne écho thermique trompeur sous la glace. Les relations avec ses compagnons peuvent modifier le moment où il se replie.</x:v>
      </x:c>
      <x:c r="N23" s="14" t="str">
        <x:v>Chaque profil est une personne persistante dans le scénario choisi. Une défaite, un départ ou une survie ne se réinitialise pas pour produire des trophées supplémentaires.</x:v>
      </x:c>
      <x:c r="O23" s="14" t="str">
        <x:v>Personnage original combattant. Aucune ressemblance 1:1 avec une personne réelle ni identité d’un héros de film affirmée.</x:v>
      </x:c>
      <x:c r="P23" s="14" t="str">
        <x:v>Reconstitution documentée V4 — nouvelle rédaction V5</x:v>
      </x:c>
    </x:row>
    <x:row r="24" ht="102" customHeight="1">
      <x:c r="A24" s="13" t="str">
        <x:v>HUM-019</x:v>
      </x:c>
      <x:c r="B24" s="13" t="str">
        <x:v>Ilan Renn</x:v>
      </x:c>
      <x:c r="C24" s="13" t="str">
        <x:v>GP02</x:v>
      </x:c>
      <x:c r="D24" s="13" t="str">
        <x:v>garde de position</x:v>
      </x:c>
      <x:c r="E24" s="13" t="str">
        <x:v>fusil à courte portée</x:v>
      </x:c>
      <x:c r="F24" s="28" t="n">
        <x:v>75</x:v>
      </x:c>
      <x:c r="G24" s="28" t="n">
        <x:v>3</x:v>
      </x:c>
      <x:c r="H24" s="28" t="n">
        <x:v>3</x:v>
      </x:c>
      <x:c r="I24" s="13" t="str">
        <x:v>surveille une entrée précise dans crêtes, cavernes bleues et plateaux</x:v>
      </x:c>
      <x:c r="J24" s="13" t="str">
        <x:v>déplace une barricade légère</x:v>
      </x:c>
      <x:c r="K24" s="13" t="str">
        <x:v>fait du bruit pendant le déplacement</x:v>
      </x:c>
      <x:c r="L24" s="13" t="str">
        <x:v>prendre une autre entrée physiquement ouverte</x:v>
      </x:c>
      <x:c r="M24" s="13" t="str">
        <x:v>Ancien membre de l’équipe Renn, ce combattant arrive avec une mission et un équipement identifiés. Son premier choix concerne écho thermique trompeur sous la glace. Les relations avec ses compagnons peuvent modifier le moment où il se replie.</x:v>
      </x:c>
      <x:c r="N24" s="13" t="str">
        <x:v>Chaque profil est une personne persistante dans le scénario choisi. Une défaite, un départ ou une survie ne se réinitialise pas pour produire des trophées supplémentaires.</x:v>
      </x:c>
      <x:c r="O24" s="13" t="str">
        <x:v>Personnage original combattant. Aucune ressemblance 1:1 avec une personne réelle ni identité d’un héros de film affirmée.</x:v>
      </x:c>
      <x:c r="P24" s="13" t="str">
        <x:v>Reconstitution documentée V4 — nouvelle rédaction V5</x:v>
      </x:c>
    </x:row>
    <x:row r="25" ht="102" customHeight="1">
      <x:c r="A25" s="14" t="str">
        <x:v>HUM-020</x:v>
      </x:c>
      <x:c r="B25" s="14" t="str">
        <x:v>Jora Renn</x:v>
      </x:c>
      <x:c r="C25" s="14" t="str">
        <x:v>GP02</x:v>
      </x:c>
      <x:c r="D25" s="14" t="str">
        <x:v>chasseur de primes</x:v>
      </x:c>
      <x:c r="E25" s="14" t="str">
        <x:v>arme de chasse</x:v>
      </x:c>
      <x:c r="F25" s="29" t="n">
        <x:v>80</x:v>
      </x:c>
      <x:c r="G25" s="29" t="n">
        <x:v>4</x:v>
      </x:c>
      <x:c r="H25" s="29" t="n">
        <x:v>5</x:v>
      </x:c>
      <x:c r="I25" s="14" t="str">
        <x:v>poursuit une cible connue dans crêtes, cavernes bleues et plateaux</x:v>
      </x:c>
      <x:c r="J25" s="14" t="str">
        <x:v>compare une trace avec son contrat</x:v>
      </x:c>
      <x:c r="K25" s="14" t="str">
        <x:v>s’expose au point où deux pistes se croisent</x:v>
      </x:c>
      <x:c r="L25" s="14" t="str">
        <x:v>lui présenter une vraie piste secondaire</x:v>
      </x:c>
      <x:c r="M25" s="14" t="str">
        <x:v>Ancien membre de l’équipe Renn, ce combattant arrive avec une mission et un équipement identifiés. Son premier choix concerne écho thermique trompeur sous la glace. Les relations avec ses compagnons peuvent modifier le moment où il se replie.</x:v>
      </x:c>
      <x:c r="N25" s="14" t="str">
        <x:v>Chaque profil est une personne persistante dans le scénario choisi. Une défaite, un départ ou une survie ne se réinitialise pas pour produire des trophées supplémentaires.</x:v>
      </x:c>
      <x:c r="O25" s="14" t="str">
        <x:v>Personnage original combattant. Aucune ressemblance 1:1 avec une personne réelle ni identité d’un héros de film affirmée.</x:v>
      </x:c>
      <x:c r="P25" s="14" t="str">
        <x:v>Reconstitution documentée V4 — nouvelle rédaction V5</x:v>
      </x:c>
    </x:row>
    <x:row r="26" ht="102" customHeight="1">
      <x:c r="A26" s="13" t="str">
        <x:v>HUM-021</x:v>
      </x:c>
      <x:c r="B26" s="13" t="str">
        <x:v>Ari Kade</x:v>
      </x:c>
      <x:c r="C26" s="13" t="str">
        <x:v>GP03</x:v>
      </x:c>
      <x:c r="D26" s="13" t="str">
        <x:v>éclaireur</x:v>
      </x:c>
      <x:c r="E26" s="13" t="str">
        <x:v>carabine compacte</x:v>
      </x:c>
      <x:c r="F26" s="28" t="n">
        <x:v>60</x:v>
      </x:c>
      <x:c r="G26" s="28" t="n">
        <x:v>5</x:v>
      </x:c>
      <x:c r="H26" s="28" t="n">
        <x:v>4</x:v>
      </x:c>
      <x:c r="I26" s="13" t="str">
        <x:v>repère les mouvements sur les points hauts dans îlots, falaises et stations de marée</x:v>
      </x:c>
      <x:c r="J26" s="13" t="str">
        <x:v>change de promontoire après une observation</x:v>
      </x:c>
      <x:c r="K26" s="13" t="str">
        <x:v>révèle son poste par deux coups brefs</x:v>
      </x:c>
      <x:c r="L26" s="13" t="str">
        <x:v>suivre ses routes de repli</x:v>
      </x:c>
      <x:c r="M26" s="13" t="str">
        <x:v>Ancien membre de l’équipe Kade, ce combattant arrive avec une mission et un équipement identifiés. Son premier choix concerne traque amphibie avec voie haute de retour. Les relations avec ses compagnons peuvent modifier le moment où il se replie.</x:v>
      </x:c>
      <x:c r="N26" s="13" t="str">
        <x:v>Chaque profil est une personne persistante dans le scénario choisi. Une défaite, un départ ou une survie ne se réinitialise pas pour produire des trophées supplémentaires.</x:v>
      </x:c>
      <x:c r="O26" s="13" t="str">
        <x:v>Personnage original combattant. Aucune ressemblance 1:1 avec une personne réelle ni identité d’un héros de film affirmée.</x:v>
      </x:c>
      <x:c r="P26" s="13" t="str">
        <x:v>Reconstitution documentée V4 — nouvelle rédaction V5</x:v>
      </x:c>
    </x:row>
    <x:row r="27" ht="102" customHeight="1">
      <x:c r="A27" s="14" t="str">
        <x:v>HUM-022</x:v>
      </x:c>
      <x:c r="B27" s="14" t="str">
        <x:v>Bela Kade</x:v>
      </x:c>
      <x:c r="C27" s="14" t="str">
        <x:v>GP03</x:v>
      </x:c>
      <x:c r="D27" s="14" t="str">
        <x:v>tireuse de précision</x:v>
      </x:c>
      <x:c r="E27" s="14" t="str">
        <x:v>fusil de précision</x:v>
      </x:c>
      <x:c r="F27" s="29" t="n">
        <x:v>65</x:v>
      </x:c>
      <x:c r="G27" s="29" t="n">
        <x:v>3</x:v>
      </x:c>
      <x:c r="H27" s="29" t="n">
        <x:v>2</x:v>
      </x:c>
      <x:c r="I27" s="14" t="str">
        <x:v>garde une ligne de tir longue dans îlots, falaises et stations de marée</x:v>
      </x:c>
      <x:c r="J27" s="14" t="str">
        <x:v>déplace son appui lorsque la visibilité change</x:v>
      </x:c>
      <x:c r="K27" s="14" t="str">
        <x:v>doit réajuster sa position après un tir</x:v>
      </x:c>
      <x:c r="L27" s="14" t="str">
        <x:v>utiliser un couvert avant de traverser</x:v>
      </x:c>
      <x:c r="M27" s="14" t="str">
        <x:v>Ancien membre de l’équipe Kade, ce combattant arrive avec une mission et un équipement identifiés. Son premier choix concerne traque amphibie avec voie haute de retour. Les relations avec ses compagnons peuvent modifier le moment où il se replie.</x:v>
      </x:c>
      <x:c r="N27" s="14" t="str">
        <x:v>Chaque profil est une personne persistante dans le scénario choisi. Une défaite, un départ ou une survie ne se réinitialise pas pour produire des trophées supplémentaires.</x:v>
      </x:c>
      <x:c r="O27" s="14" t="str">
        <x:v>Personnage original combattant. Aucune ressemblance 1:1 avec une personne réelle ni identité d’un héros de film affirmée.</x:v>
      </x:c>
      <x:c r="P27" s="14" t="str">
        <x:v>Reconstitution documentée V4 — nouvelle rédaction V5</x:v>
      </x:c>
    </x:row>
    <x:row r="28" ht="102" customHeight="1">
      <x:c r="A28" s="13" t="str">
        <x:v>HUM-023</x:v>
      </x:c>
      <x:c r="B28" s="13" t="str">
        <x:v>Ciro Kade</x:v>
      </x:c>
      <x:c r="C28" s="13" t="str">
        <x:v>GP03</x:v>
      </x:c>
      <x:c r="D28" s="13" t="str">
        <x:v>pisteur</x:v>
      </x:c>
      <x:c r="E28" s="13" t="str">
        <x:v>fusil court</x:v>
      </x:c>
      <x:c r="F28" s="28" t="n">
        <x:v>70</x:v>
      </x:c>
      <x:c r="G28" s="28" t="n">
        <x:v>4</x:v>
      </x:c>
      <x:c r="H28" s="28" t="n">
        <x:v>4</x:v>
      </x:c>
      <x:c r="I28" s="13" t="str">
        <x:v>repère les traces récentes dans îlots, falaises et stations de marée</x:v>
      </x:c>
      <x:c r="J28" s="13" t="str">
        <x:v>fait un détour après un signe contradictoire</x:v>
      </x:c>
      <x:c r="K28" s="13" t="str">
        <x:v>ralentit lorsqu’il examine le sol</x:v>
      </x:c>
      <x:c r="L28" s="13" t="str">
        <x:v>effacer une route sans supprimer les traces déjà vues</x:v>
      </x:c>
      <x:c r="M28" s="13" t="str">
        <x:v>Ancien membre de l’équipe Kade, ce combattant arrive avec une mission et un équipement identifiés. Son premier choix concerne traque amphibie avec voie haute de retour. Les relations avec ses compagnons peuvent modifier le moment où il se replie.</x:v>
      </x:c>
      <x:c r="N28" s="13" t="str">
        <x:v>Chaque profil est une personne persistante dans le scénario choisi. Une défaite, un départ ou une survie ne se réinitialise pas pour produire des trophées supplémentaires.</x:v>
      </x:c>
      <x:c r="O28" s="13" t="str">
        <x:v>Personnage original combattant. Aucune ressemblance 1:1 avec une personne réelle ni identité d’un héros de film affirmée.</x:v>
      </x:c>
      <x:c r="P28" s="13" t="str">
        <x:v>Reconstitution documentée V4 — nouvelle rédaction V5</x:v>
      </x:c>
    </x:row>
    <x:row r="29" ht="102" customHeight="1">
      <x:c r="A29" s="14" t="str">
        <x:v>HUM-024</x:v>
      </x:c>
      <x:c r="B29" s="14" t="str">
        <x:v>Dara Kade</x:v>
      </x:c>
      <x:c r="C29" s="14" t="str">
        <x:v>GP03</x:v>
      </x:c>
      <x:c r="D29" s="14" t="str">
        <x:v>protectrice</x:v>
      </x:c>
      <x:c r="E29" s="14" t="str">
        <x:v>arme de soutien</x:v>
      </x:c>
      <x:c r="F29" s="29" t="n">
        <x:v>75</x:v>
      </x:c>
      <x:c r="G29" s="29" t="n">
        <x:v>5</x:v>
      </x:c>
      <x:c r="H29" s="29" t="n">
        <x:v>2</x:v>
      </x:c>
      <x:c r="I29" s="14" t="str">
        <x:v>couvre le déplacement d’un compagnon dans îlots, falaises et stations de marée</x:v>
      </x:c>
      <x:c r="J29" s="14" t="str">
        <x:v>alterne couverture et repli</x:v>
      </x:c>
      <x:c r="K29" s="14" t="str">
        <x:v>angle mort latéral pendant la reprise</x:v>
      </x:c>
      <x:c r="L29" s="14" t="str">
        <x:v>attaquer le trajet plutôt que le même couvert</x:v>
      </x:c>
      <x:c r="M29" s="14" t="str">
        <x:v>Ancien membre de l’équipe Kade, ce combattant arrive avec une mission et un équipement identifiés. Son premier choix concerne traque amphibie avec voie haute de retour. Les relations avec ses compagnons peuvent modifier le moment où il se replie.</x:v>
      </x:c>
      <x:c r="N29" s="14" t="str">
        <x:v>Chaque profil est une personne persistante dans le scénario choisi. Une défaite, un départ ou une survie ne se réinitialise pas pour produire des trophées supplémentaires.</x:v>
      </x:c>
      <x:c r="O29" s="14" t="str">
        <x:v>Personnage original combattant. Aucune ressemblance 1:1 avec une personne réelle ni identité d’un héros de film affirmée.</x:v>
      </x:c>
      <x:c r="P29" s="14" t="str">
        <x:v>Reconstitution documentée V4 — nouvelle rédaction V5</x:v>
      </x:c>
    </x:row>
    <x:row r="30" ht="102" customHeight="1">
      <x:c r="A30" s="13" t="str">
        <x:v>HUM-025</x:v>
      </x:c>
      <x:c r="B30" s="13" t="str">
        <x:v>Eren Kade</x:v>
      </x:c>
      <x:c r="C30" s="13" t="str">
        <x:v>GP03</x:v>
      </x:c>
      <x:c r="D30" s="13" t="str">
        <x:v>technicien</x:v>
      </x:c>
      <x:c r="E30" s="13" t="str">
        <x:v>pistolet et matériel de capteur fictif</x:v>
      </x:c>
      <x:c r="F30" s="28" t="n">
        <x:v>80</x:v>
      </x:c>
      <x:c r="G30" s="28" t="n">
        <x:v>3</x:v>
      </x:c>
      <x:c r="H30" s="28" t="n">
        <x:v>4</x:v>
      </x:c>
      <x:c r="I30" s="13" t="str">
        <x:v>installe un poste de détection dans îlots, falaises et stations de marée</x:v>
      </x:c>
      <x:c r="J30" s="13" t="str">
        <x:v>récupère son capteur si sa position est découverte</x:v>
      </x:c>
      <x:c r="K30" s="13" t="str">
        <x:v>travail visible avant activation</x:v>
      </x:c>
      <x:c r="L30" s="13" t="str">
        <x:v>observer le montage puis changer de route</x:v>
      </x:c>
      <x:c r="M30" s="13" t="str">
        <x:v>Ancien membre de l’équipe Kade, ce combattant arrive avec une mission et un équipement identifiés. Son premier choix concerne traque amphibie avec voie haute de retour. Les relations avec ses compagnons peuvent modifier le moment où il se replie.</x:v>
      </x:c>
      <x:c r="N30" s="13" t="str">
        <x:v>Chaque profil est une personne persistante dans le scénario choisi. Une défaite, un départ ou une survie ne se réinitialise pas pour produire des trophées supplémentaires.</x:v>
      </x:c>
      <x:c r="O30" s="13" t="str">
        <x:v>Personnage original combattant. Aucune ressemblance 1:1 avec une personne réelle ni identité d’un héros de film affirmée.</x:v>
      </x:c>
      <x:c r="P30" s="13" t="str">
        <x:v>Reconstitution documentée V4 — nouvelle rédaction V5</x:v>
      </x:c>
    </x:row>
    <x:row r="31" ht="102" customHeight="1">
      <x:c r="A31" s="14" t="str">
        <x:v>HUM-026</x:v>
      </x:c>
      <x:c r="B31" s="14" t="str">
        <x:v>Fara Kade</x:v>
      </x:c>
      <x:c r="C31" s="14" t="str">
        <x:v>GP03</x:v>
      </x:c>
      <x:c r="D31" s="14" t="str">
        <x:v>secouriste combattante</x:v>
      </x:c>
      <x:c r="E31" s="14" t="str">
        <x:v>carabine</x:v>
      </x:c>
      <x:c r="F31" s="29" t="n">
        <x:v>60</x:v>
      </x:c>
      <x:c r="G31" s="29" t="n">
        <x:v>4</x:v>
      </x:c>
      <x:c r="H31" s="29" t="n">
        <x:v>2</x:v>
      </x:c>
      <x:c r="I31" s="14" t="str">
        <x:v>priorise un allié en difficulté dans îlots, falaises et stations de marée</x:v>
      </x:c>
      <x:c r="J31" s="14" t="str">
        <x:v>prépare une extraction sous couverture</x:v>
      </x:c>
      <x:c r="K31" s="14" t="str">
        <x:v>se déplace vers un point de secours lisible</x:v>
      </x:c>
      <x:c r="L31" s="14" t="str">
        <x:v>intercepter une route si le contrat le demande</x:v>
      </x:c>
      <x:c r="M31" s="14" t="str">
        <x:v>Ancien membre de l’équipe Kade, ce combattant arrive avec une mission et un équipement identifiés. Son premier choix concerne traque amphibie avec voie haute de retour. Les relations avec ses compagnons peuvent modifier le moment où il se replie.</x:v>
      </x:c>
      <x:c r="N31" s="14" t="str">
        <x:v>Chaque profil est une personne persistante dans le scénario choisi. Une défaite, un départ ou une survie ne se réinitialise pas pour produire des trophées supplémentaires.</x:v>
      </x:c>
      <x:c r="O31" s="14" t="str">
        <x:v>Personnage original combattant. Aucune ressemblance 1:1 avec une personne réelle ni identité d’un héros de film affirmée.</x:v>
      </x:c>
      <x:c r="P31" s="14" t="str">
        <x:v>Reconstitution documentée V4 — nouvelle rédaction V5</x:v>
      </x:c>
    </x:row>
    <x:row r="32" ht="102" customHeight="1">
      <x:c r="A32" s="13" t="str">
        <x:v>HUM-027</x:v>
      </x:c>
      <x:c r="B32" s="13" t="str">
        <x:v>Galen Kade</x:v>
      </x:c>
      <x:c r="C32" s="13" t="str">
        <x:v>GP03</x:v>
      </x:c>
      <x:c r="D32" s="13" t="str">
        <x:v>chef d’équipe</x:v>
      </x:c>
      <x:c r="E32" s="13" t="str">
        <x:v>fusil polyvalent</x:v>
      </x:c>
      <x:c r="F32" s="28" t="n">
        <x:v>65</x:v>
      </x:c>
      <x:c r="G32" s="28" t="n">
        <x:v>5</x:v>
      </x:c>
      <x:c r="H32" s="28" t="n">
        <x:v>4</x:v>
      </x:c>
      <x:c r="I32" s="13" t="str">
        <x:v>réorganise les positions dans îlots, falaises et stations de marée</x:v>
      </x:c>
      <x:c r="J32" s="13" t="str">
        <x:v>donne une consigne puis rejoint un abri</x:v>
      </x:c>
      <x:c r="K32" s="13" t="str">
        <x:v>signal sonore court avant la manœuvre</x:v>
      </x:c>
      <x:c r="L32" s="13" t="str">
        <x:v>comprendre le signal au lieu de suivre le bruit seul</x:v>
      </x:c>
      <x:c r="M32" s="13" t="str">
        <x:v>Ancien membre de l’équipe Kade, ce combattant arrive avec une mission et un équipement identifiés. Son premier choix concerne traque amphibie avec voie haute de retour. Les relations avec ses compagnons peuvent modifier le moment où il se replie.</x:v>
      </x:c>
      <x:c r="N32" s="13" t="str">
        <x:v>Chaque profil est une personne persistante dans le scénario choisi. Une défaite, un départ ou une survie ne se réinitialise pas pour produire des trophées supplémentaires.</x:v>
      </x:c>
      <x:c r="O32" s="13" t="str">
        <x:v>Personnage original combattant. Aucune ressemblance 1:1 avec une personne réelle ni identité d’un héros de film affirmée.</x:v>
      </x:c>
      <x:c r="P32" s="13" t="str">
        <x:v>Reconstitution documentée V4 — nouvelle rédaction V5</x:v>
      </x:c>
    </x:row>
    <x:row r="33" ht="102" customHeight="1">
      <x:c r="A33" s="14" t="str">
        <x:v>HUM-028</x:v>
      </x:c>
      <x:c r="B33" s="14" t="str">
        <x:v>Hana Kade</x:v>
      </x:c>
      <x:c r="C33" s="14" t="str">
        <x:v>GP03</x:v>
      </x:c>
      <x:c r="D33" s="14" t="str">
        <x:v>éclaireuse mobile</x:v>
      </x:c>
      <x:c r="E33" s="14" t="str">
        <x:v>pistolet et lame de terrain</x:v>
      </x:c>
      <x:c r="F33" s="29" t="n">
        <x:v>70</x:v>
      </x:c>
      <x:c r="G33" s="29" t="n">
        <x:v>3</x:v>
      </x:c>
      <x:c r="H33" s="29" t="n">
        <x:v>2</x:v>
      </x:c>
      <x:c r="I33" s="14" t="str">
        <x:v>explore les chemins étroits dans îlots, falaises et stations de marée</x:v>
      </x:c>
      <x:c r="J33" s="14" t="str">
        <x:v>rompt le contact lorsqu’un grand prédateur apparaît</x:v>
      </x:c>
      <x:c r="K33" s="14" t="str">
        <x:v>s’arrête avant un saut de niveau</x:v>
      </x:c>
      <x:c r="L33" s="14" t="str">
        <x:v>prévoir le passage suivant</x:v>
      </x:c>
      <x:c r="M33" s="14" t="str">
        <x:v>Ancien membre de l’équipe Kade, ce combattant arrive avec une mission et un équipement identifiés. Son premier choix concerne traque amphibie avec voie haute de retour. Les relations avec ses compagnons peuvent modifier le moment où il se replie.</x:v>
      </x:c>
      <x:c r="N33" s="14" t="str">
        <x:v>Chaque profil est une personne persistante dans le scénario choisi. Une défaite, un départ ou une survie ne se réinitialise pas pour produire des trophées supplémentaires.</x:v>
      </x:c>
      <x:c r="O33" s="14" t="str">
        <x:v>Personnage original combattant. Aucune ressemblance 1:1 avec une personne réelle ni identité d’un héros de film affirmée.</x:v>
      </x:c>
      <x:c r="P33" s="14" t="str">
        <x:v>Reconstitution documentée V4 — nouvelle rédaction V5</x:v>
      </x:c>
    </x:row>
    <x:row r="34" ht="102" customHeight="1">
      <x:c r="A34" s="13" t="str">
        <x:v>HUM-029</x:v>
      </x:c>
      <x:c r="B34" s="13" t="str">
        <x:v>Ilan Kade</x:v>
      </x:c>
      <x:c r="C34" s="13" t="str">
        <x:v>GP03</x:v>
      </x:c>
      <x:c r="D34" s="13" t="str">
        <x:v>garde de position</x:v>
      </x:c>
      <x:c r="E34" s="13" t="str">
        <x:v>fusil à courte portée</x:v>
      </x:c>
      <x:c r="F34" s="28" t="n">
        <x:v>75</x:v>
      </x:c>
      <x:c r="G34" s="28" t="n">
        <x:v>4</x:v>
      </x:c>
      <x:c r="H34" s="28" t="n">
        <x:v>4</x:v>
      </x:c>
      <x:c r="I34" s="13" t="str">
        <x:v>surveille une entrée précise dans îlots, falaises et stations de marée</x:v>
      </x:c>
      <x:c r="J34" s="13" t="str">
        <x:v>déplace une barricade légère</x:v>
      </x:c>
      <x:c r="K34" s="13" t="str">
        <x:v>fait du bruit pendant le déplacement</x:v>
      </x:c>
      <x:c r="L34" s="13" t="str">
        <x:v>prendre une autre entrée physiquement ouverte</x:v>
      </x:c>
      <x:c r="M34" s="13" t="str">
        <x:v>Ancien membre de l’équipe Kade, ce combattant arrive avec une mission et un équipement identifiés. Son premier choix concerne traque amphibie avec voie haute de retour. Les relations avec ses compagnons peuvent modifier le moment où il se replie.</x:v>
      </x:c>
      <x:c r="N34" s="13" t="str">
        <x:v>Chaque profil est une personne persistante dans le scénario choisi. Une défaite, un départ ou une survie ne se réinitialise pas pour produire des trophées supplémentaires.</x:v>
      </x:c>
      <x:c r="O34" s="13" t="str">
        <x:v>Personnage original combattant. Aucune ressemblance 1:1 avec une personne réelle ni identité d’un héros de film affirmée.</x:v>
      </x:c>
      <x:c r="P34" s="13" t="str">
        <x:v>Reconstitution documentée V4 — nouvelle rédaction V5</x:v>
      </x:c>
    </x:row>
    <x:row r="35" ht="102" customHeight="1">
      <x:c r="A35" s="14" t="str">
        <x:v>HUM-030</x:v>
      </x:c>
      <x:c r="B35" s="14" t="str">
        <x:v>Jora Kade</x:v>
      </x:c>
      <x:c r="C35" s="14" t="str">
        <x:v>GP03</x:v>
      </x:c>
      <x:c r="D35" s="14" t="str">
        <x:v>chasseur de primes</x:v>
      </x:c>
      <x:c r="E35" s="14" t="str">
        <x:v>arme de chasse</x:v>
      </x:c>
      <x:c r="F35" s="29" t="n">
        <x:v>80</x:v>
      </x:c>
      <x:c r="G35" s="29" t="n">
        <x:v>5</x:v>
      </x:c>
      <x:c r="H35" s="29" t="n">
        <x:v>2</x:v>
      </x:c>
      <x:c r="I35" s="14" t="str">
        <x:v>poursuit une cible connue dans îlots, falaises et stations de marée</x:v>
      </x:c>
      <x:c r="J35" s="14" t="str">
        <x:v>compare une trace avec son contrat</x:v>
      </x:c>
      <x:c r="K35" s="14" t="str">
        <x:v>s’expose au point où deux pistes se croisent</x:v>
      </x:c>
      <x:c r="L35" s="14" t="str">
        <x:v>lui présenter une vraie piste secondaire</x:v>
      </x:c>
      <x:c r="M35" s="14" t="str">
        <x:v>Ancien membre de l’équipe Kade, ce combattant arrive avec une mission et un équipement identifiés. Son premier choix concerne traque amphibie avec voie haute de retour. Les relations avec ses compagnons peuvent modifier le moment où il se replie.</x:v>
      </x:c>
      <x:c r="N35" s="14" t="str">
        <x:v>Chaque profil est une personne persistante dans le scénario choisi. Une défaite, un départ ou une survie ne se réinitialise pas pour produire des trophées supplémentaires.</x:v>
      </x:c>
      <x:c r="O35" s="14" t="str">
        <x:v>Personnage original combattant. Aucune ressemblance 1:1 avec une personne réelle ni identité d’un héros de film affirmée.</x:v>
      </x:c>
      <x:c r="P35" s="14" t="str">
        <x:v>Reconstitution documentée V4 — nouvelle rédaction V5</x:v>
      </x:c>
    </x:row>
    <x:row r="36" ht="102" customHeight="1">
      <x:c r="A36" s="13" t="str">
        <x:v>HUM-031</x:v>
      </x:c>
      <x:c r="B36" s="13" t="str">
        <x:v>Ari Sorel</x:v>
      </x:c>
      <x:c r="C36" s="13" t="str">
        <x:v>GP04</x:v>
      </x:c>
      <x:c r="D36" s="13" t="str">
        <x:v>éclaireur</x:v>
      </x:c>
      <x:c r="E36" s="13" t="str">
        <x:v>carabine compacte</x:v>
      </x:c>
      <x:c r="F36" s="28" t="n">
        <x:v>60</x:v>
      </x:c>
      <x:c r="G36" s="28" t="n">
        <x:v>3</x:v>
      </x:c>
      <x:c r="H36" s="28" t="n">
        <x:v>5</x:v>
      </x:c>
      <x:c r="I36" s="13" t="str">
        <x:v>repère les mouvements sur les points hauts dans basalte, fumées et anciens tunnels</x:v>
      </x:c>
      <x:c r="J36" s="13" t="str">
        <x:v>change de promontoire après une observation</x:v>
      </x:c>
      <x:c r="K36" s="13" t="str">
        <x:v>révèle son poste par deux coups brefs</x:v>
      </x:c>
      <x:c r="L36" s="13" t="str">
        <x:v>suivre ses routes de repli</x:v>
      </x:c>
      <x:c r="M36" s="13" t="str">
        <x:v>Ancien membre de l’équipe Sorel, ce combattant arrive avec une mission et un équipement identifiés. Son premier choix concerne proie qui profite des cycles de chaleur. Les relations avec ses compagnons peuvent modifier le moment où il se replie.</x:v>
      </x:c>
      <x:c r="N36" s="13" t="str">
        <x:v>Chaque profil est une personne persistante dans le scénario choisi. Une défaite, un départ ou une survie ne se réinitialise pas pour produire des trophées supplémentaires.</x:v>
      </x:c>
      <x:c r="O36" s="13" t="str">
        <x:v>Personnage original combattant. Aucune ressemblance 1:1 avec une personne réelle ni identité d’un héros de film affirmée.</x:v>
      </x:c>
      <x:c r="P36" s="13" t="str">
        <x:v>Reconstitution documentée V4 — nouvelle rédaction V5</x:v>
      </x:c>
    </x:row>
    <x:row r="37" ht="102" customHeight="1">
      <x:c r="A37" s="14" t="str">
        <x:v>HUM-032</x:v>
      </x:c>
      <x:c r="B37" s="14" t="str">
        <x:v>Bela Sorel</x:v>
      </x:c>
      <x:c r="C37" s="14" t="str">
        <x:v>GP04</x:v>
      </x:c>
      <x:c r="D37" s="14" t="str">
        <x:v>tireuse de précision</x:v>
      </x:c>
      <x:c r="E37" s="14" t="str">
        <x:v>fusil de précision</x:v>
      </x:c>
      <x:c r="F37" s="29" t="n">
        <x:v>65</x:v>
      </x:c>
      <x:c r="G37" s="29" t="n">
        <x:v>4</x:v>
      </x:c>
      <x:c r="H37" s="29" t="n">
        <x:v>3</x:v>
      </x:c>
      <x:c r="I37" s="14" t="str">
        <x:v>garde une ligne de tir longue dans basalte, fumées et anciens tunnels</x:v>
      </x:c>
      <x:c r="J37" s="14" t="str">
        <x:v>déplace son appui lorsque la visibilité change</x:v>
      </x:c>
      <x:c r="K37" s="14" t="str">
        <x:v>doit réajuster sa position après un tir</x:v>
      </x:c>
      <x:c r="L37" s="14" t="str">
        <x:v>utiliser un couvert avant de traverser</x:v>
      </x:c>
      <x:c r="M37" s="14" t="str">
        <x:v>Ancien membre de l’équipe Sorel, ce combattant arrive avec une mission et un équipement identifiés. Son premier choix concerne proie qui profite des cycles de chaleur. Les relations avec ses compagnons peuvent modifier le moment où il se replie.</x:v>
      </x:c>
      <x:c r="N37" s="14" t="str">
        <x:v>Chaque profil est une personne persistante dans le scénario choisi. Une défaite, un départ ou une survie ne se réinitialise pas pour produire des trophées supplémentaires.</x:v>
      </x:c>
      <x:c r="O37" s="14" t="str">
        <x:v>Personnage original combattant. Aucune ressemblance 1:1 avec une personne réelle ni identité d’un héros de film affirmée.</x:v>
      </x:c>
      <x:c r="P37" s="14" t="str">
        <x:v>Reconstitution documentée V4 — nouvelle rédaction V5</x:v>
      </x:c>
    </x:row>
    <x:row r="38" ht="102" customHeight="1">
      <x:c r="A38" s="13" t="str">
        <x:v>HUM-033</x:v>
      </x:c>
      <x:c r="B38" s="13" t="str">
        <x:v>Ciro Sorel</x:v>
      </x:c>
      <x:c r="C38" s="13" t="str">
        <x:v>GP04</x:v>
      </x:c>
      <x:c r="D38" s="13" t="str">
        <x:v>pisteur</x:v>
      </x:c>
      <x:c r="E38" s="13" t="str">
        <x:v>fusil court</x:v>
      </x:c>
      <x:c r="F38" s="28" t="n">
        <x:v>70</x:v>
      </x:c>
      <x:c r="G38" s="28" t="n">
        <x:v>5</x:v>
      </x:c>
      <x:c r="H38" s="28" t="n">
        <x:v>5</x:v>
      </x:c>
      <x:c r="I38" s="13" t="str">
        <x:v>repère les traces récentes dans basalte, fumées et anciens tunnels</x:v>
      </x:c>
      <x:c r="J38" s="13" t="str">
        <x:v>fait un détour après un signe contradictoire</x:v>
      </x:c>
      <x:c r="K38" s="13" t="str">
        <x:v>ralentit lorsqu’il examine le sol</x:v>
      </x:c>
      <x:c r="L38" s="13" t="str">
        <x:v>effacer une route sans supprimer les traces déjà vues</x:v>
      </x:c>
      <x:c r="M38" s="13" t="str">
        <x:v>Ancien membre de l’équipe Sorel, ce combattant arrive avec une mission et un équipement identifiés. Son premier choix concerne proie qui profite des cycles de chaleur. Les relations avec ses compagnons peuvent modifier le moment où il se replie.</x:v>
      </x:c>
      <x:c r="N38" s="13" t="str">
        <x:v>Chaque profil est une personne persistante dans le scénario choisi. Une défaite, un départ ou une survie ne se réinitialise pas pour produire des trophées supplémentaires.</x:v>
      </x:c>
      <x:c r="O38" s="13" t="str">
        <x:v>Personnage original combattant. Aucune ressemblance 1:1 avec une personne réelle ni identité d’un héros de film affirmée.</x:v>
      </x:c>
      <x:c r="P38" s="13" t="str">
        <x:v>Reconstitution documentée V4 — nouvelle rédaction V5</x:v>
      </x:c>
    </x:row>
    <x:row r="39" ht="102" customHeight="1">
      <x:c r="A39" s="14" t="str">
        <x:v>HUM-034</x:v>
      </x:c>
      <x:c r="B39" s="14" t="str">
        <x:v>Dara Sorel</x:v>
      </x:c>
      <x:c r="C39" s="14" t="str">
        <x:v>GP04</x:v>
      </x:c>
      <x:c r="D39" s="14" t="str">
        <x:v>protectrice</x:v>
      </x:c>
      <x:c r="E39" s="14" t="str">
        <x:v>arme de soutien</x:v>
      </x:c>
      <x:c r="F39" s="29" t="n">
        <x:v>75</x:v>
      </x:c>
      <x:c r="G39" s="29" t="n">
        <x:v>3</x:v>
      </x:c>
      <x:c r="H39" s="29" t="n">
        <x:v>3</x:v>
      </x:c>
      <x:c r="I39" s="14" t="str">
        <x:v>couvre le déplacement d’un compagnon dans basalte, fumées et anciens tunnels</x:v>
      </x:c>
      <x:c r="J39" s="14" t="str">
        <x:v>alterne couverture et repli</x:v>
      </x:c>
      <x:c r="K39" s="14" t="str">
        <x:v>angle mort latéral pendant la reprise</x:v>
      </x:c>
      <x:c r="L39" s="14" t="str">
        <x:v>attaquer le trajet plutôt que le même couvert</x:v>
      </x:c>
      <x:c r="M39" s="14" t="str">
        <x:v>Ancien membre de l’équipe Sorel, ce combattant arrive avec une mission et un équipement identifiés. Son premier choix concerne proie qui profite des cycles de chaleur. Les relations avec ses compagnons peuvent modifier le moment où il se replie.</x:v>
      </x:c>
      <x:c r="N39" s="14" t="str">
        <x:v>Chaque profil est une personne persistante dans le scénario choisi. Une défaite, un départ ou une survie ne se réinitialise pas pour produire des trophées supplémentaires.</x:v>
      </x:c>
      <x:c r="O39" s="14" t="str">
        <x:v>Personnage original combattant. Aucune ressemblance 1:1 avec une personne réelle ni identité d’un héros de film affirmée.</x:v>
      </x:c>
      <x:c r="P39" s="14" t="str">
        <x:v>Reconstitution documentée V4 — nouvelle rédaction V5</x:v>
      </x:c>
    </x:row>
    <x:row r="40" ht="102" customHeight="1">
      <x:c r="A40" s="13" t="str">
        <x:v>HUM-035</x:v>
      </x:c>
      <x:c r="B40" s="13" t="str">
        <x:v>Eren Sorel</x:v>
      </x:c>
      <x:c r="C40" s="13" t="str">
        <x:v>GP04</x:v>
      </x:c>
      <x:c r="D40" s="13" t="str">
        <x:v>technicien</x:v>
      </x:c>
      <x:c r="E40" s="13" t="str">
        <x:v>pistolet et matériel de capteur fictif</x:v>
      </x:c>
      <x:c r="F40" s="28" t="n">
        <x:v>80</x:v>
      </x:c>
      <x:c r="G40" s="28" t="n">
        <x:v>4</x:v>
      </x:c>
      <x:c r="H40" s="28" t="n">
        <x:v>5</x:v>
      </x:c>
      <x:c r="I40" s="13" t="str">
        <x:v>installe un poste de détection dans basalte, fumées et anciens tunnels</x:v>
      </x:c>
      <x:c r="J40" s="13" t="str">
        <x:v>récupère son capteur si sa position est découverte</x:v>
      </x:c>
      <x:c r="K40" s="13" t="str">
        <x:v>travail visible avant activation</x:v>
      </x:c>
      <x:c r="L40" s="13" t="str">
        <x:v>observer le montage puis changer de route</x:v>
      </x:c>
      <x:c r="M40" s="13" t="str">
        <x:v>Ancien membre de l’équipe Sorel, ce combattant arrive avec une mission et un équipement identifiés. Son premier choix concerne proie qui profite des cycles de chaleur. Les relations avec ses compagnons peuvent modifier le moment où il se replie.</x:v>
      </x:c>
      <x:c r="N40" s="13" t="str">
        <x:v>Chaque profil est une personne persistante dans le scénario choisi. Une défaite, un départ ou une survie ne se réinitialise pas pour produire des trophées supplémentaires.</x:v>
      </x:c>
      <x:c r="O40" s="13" t="str">
        <x:v>Personnage original combattant. Aucune ressemblance 1:1 avec une personne réelle ni identité d’un héros de film affirmée.</x:v>
      </x:c>
      <x:c r="P40" s="13" t="str">
        <x:v>Reconstitution documentée V4 — nouvelle rédaction V5</x:v>
      </x:c>
    </x:row>
    <x:row r="41" ht="102" customHeight="1">
      <x:c r="A41" s="14" t="str">
        <x:v>HUM-036</x:v>
      </x:c>
      <x:c r="B41" s="14" t="str">
        <x:v>Fara Sorel</x:v>
      </x:c>
      <x:c r="C41" s="14" t="str">
        <x:v>GP04</x:v>
      </x:c>
      <x:c r="D41" s="14" t="str">
        <x:v>secouriste combattante</x:v>
      </x:c>
      <x:c r="E41" s="14" t="str">
        <x:v>carabine</x:v>
      </x:c>
      <x:c r="F41" s="29" t="n">
        <x:v>60</x:v>
      </x:c>
      <x:c r="G41" s="29" t="n">
        <x:v>5</x:v>
      </x:c>
      <x:c r="H41" s="29" t="n">
        <x:v>3</x:v>
      </x:c>
      <x:c r="I41" s="14" t="str">
        <x:v>priorise un allié en difficulté dans basalte, fumées et anciens tunnels</x:v>
      </x:c>
      <x:c r="J41" s="14" t="str">
        <x:v>prépare une extraction sous couverture</x:v>
      </x:c>
      <x:c r="K41" s="14" t="str">
        <x:v>se déplace vers un point de secours lisible</x:v>
      </x:c>
      <x:c r="L41" s="14" t="str">
        <x:v>intercepter une route si le contrat le demande</x:v>
      </x:c>
      <x:c r="M41" s="14" t="str">
        <x:v>Ancien membre de l’équipe Sorel, ce combattant arrive avec une mission et un équipement identifiés. Son premier choix concerne proie qui profite des cycles de chaleur. Les relations avec ses compagnons peuvent modifier le moment où il se replie.</x:v>
      </x:c>
      <x:c r="N41" s="14" t="str">
        <x:v>Chaque profil est une personne persistante dans le scénario choisi. Une défaite, un départ ou une survie ne se réinitialise pas pour produire des trophées supplémentaires.</x:v>
      </x:c>
      <x:c r="O41" s="14" t="str">
        <x:v>Personnage original combattant. Aucune ressemblance 1:1 avec une personne réelle ni identité d’un héros de film affirmée.</x:v>
      </x:c>
      <x:c r="P41" s="14" t="str">
        <x:v>Reconstitution documentée V4 — nouvelle rédaction V5</x:v>
      </x:c>
    </x:row>
    <x:row r="42" ht="102" customHeight="1">
      <x:c r="A42" s="13" t="str">
        <x:v>HUM-037</x:v>
      </x:c>
      <x:c r="B42" s="13" t="str">
        <x:v>Galen Sorel</x:v>
      </x:c>
      <x:c r="C42" s="13" t="str">
        <x:v>GP04</x:v>
      </x:c>
      <x:c r="D42" s="13" t="str">
        <x:v>chef d’équipe</x:v>
      </x:c>
      <x:c r="E42" s="13" t="str">
        <x:v>fusil polyvalent</x:v>
      </x:c>
      <x:c r="F42" s="28" t="n">
        <x:v>65</x:v>
      </x:c>
      <x:c r="G42" s="28" t="n">
        <x:v>3</x:v>
      </x:c>
      <x:c r="H42" s="28" t="n">
        <x:v>5</x:v>
      </x:c>
      <x:c r="I42" s="13" t="str">
        <x:v>réorganise les positions dans basalte, fumées et anciens tunnels</x:v>
      </x:c>
      <x:c r="J42" s="13" t="str">
        <x:v>donne une consigne puis rejoint un abri</x:v>
      </x:c>
      <x:c r="K42" s="13" t="str">
        <x:v>signal sonore court avant la manœuvre</x:v>
      </x:c>
      <x:c r="L42" s="13" t="str">
        <x:v>comprendre le signal au lieu de suivre le bruit seul</x:v>
      </x:c>
      <x:c r="M42" s="13" t="str">
        <x:v>Ancien membre de l’équipe Sorel, ce combattant arrive avec une mission et un équipement identifiés. Son premier choix concerne proie qui profite des cycles de chaleur. Les relations avec ses compagnons peuvent modifier le moment où il se replie.</x:v>
      </x:c>
      <x:c r="N42" s="13" t="str">
        <x:v>Chaque profil est une personne persistante dans le scénario choisi. Une défaite, un départ ou une survie ne se réinitialise pas pour produire des trophées supplémentaires.</x:v>
      </x:c>
      <x:c r="O42" s="13" t="str">
        <x:v>Personnage original combattant. Aucune ressemblance 1:1 avec une personne réelle ni identité d’un héros de film affirmée.</x:v>
      </x:c>
      <x:c r="P42" s="13" t="str">
        <x:v>Reconstitution documentée V4 — nouvelle rédaction V5</x:v>
      </x:c>
    </x:row>
    <x:row r="43" ht="102" customHeight="1">
      <x:c r="A43" s="14" t="str">
        <x:v>HUM-038</x:v>
      </x:c>
      <x:c r="B43" s="14" t="str">
        <x:v>Hana Sorel</x:v>
      </x:c>
      <x:c r="C43" s="14" t="str">
        <x:v>GP04</x:v>
      </x:c>
      <x:c r="D43" s="14" t="str">
        <x:v>éclaireuse mobile</x:v>
      </x:c>
      <x:c r="E43" s="14" t="str">
        <x:v>pistolet et lame de terrain</x:v>
      </x:c>
      <x:c r="F43" s="29" t="n">
        <x:v>70</x:v>
      </x:c>
      <x:c r="G43" s="29" t="n">
        <x:v>4</x:v>
      </x:c>
      <x:c r="H43" s="29" t="n">
        <x:v>3</x:v>
      </x:c>
      <x:c r="I43" s="14" t="str">
        <x:v>explore les chemins étroits dans basalte, fumées et anciens tunnels</x:v>
      </x:c>
      <x:c r="J43" s="14" t="str">
        <x:v>rompt le contact lorsqu’un grand prédateur apparaît</x:v>
      </x:c>
      <x:c r="K43" s="14" t="str">
        <x:v>s’arrête avant un saut de niveau</x:v>
      </x:c>
      <x:c r="L43" s="14" t="str">
        <x:v>prévoir le passage suivant</x:v>
      </x:c>
      <x:c r="M43" s="14" t="str">
        <x:v>Ancien membre de l’équipe Sorel, ce combattant arrive avec une mission et un équipement identifiés. Son premier choix concerne proie qui profite des cycles de chaleur. Les relations avec ses compagnons peuvent modifier le moment où il se replie.</x:v>
      </x:c>
      <x:c r="N43" s="14" t="str">
        <x:v>Chaque profil est une personne persistante dans le scénario choisi. Une défaite, un départ ou une survie ne se réinitialise pas pour produire des trophées supplémentaires.</x:v>
      </x:c>
      <x:c r="O43" s="14" t="str">
        <x:v>Personnage original combattant. Aucune ressemblance 1:1 avec une personne réelle ni identité d’un héros de film affirmée.</x:v>
      </x:c>
      <x:c r="P43" s="14" t="str">
        <x:v>Reconstitution documentée V4 — nouvelle rédaction V5</x:v>
      </x:c>
    </x:row>
    <x:row r="44" ht="102" customHeight="1">
      <x:c r="A44" s="13" t="str">
        <x:v>HUM-039</x:v>
      </x:c>
      <x:c r="B44" s="13" t="str">
        <x:v>Ilan Sorel</x:v>
      </x:c>
      <x:c r="C44" s="13" t="str">
        <x:v>GP04</x:v>
      </x:c>
      <x:c r="D44" s="13" t="str">
        <x:v>garde de position</x:v>
      </x:c>
      <x:c r="E44" s="13" t="str">
        <x:v>fusil à courte portée</x:v>
      </x:c>
      <x:c r="F44" s="28" t="n">
        <x:v>75</x:v>
      </x:c>
      <x:c r="G44" s="28" t="n">
        <x:v>5</x:v>
      </x:c>
      <x:c r="H44" s="28" t="n">
        <x:v>5</x:v>
      </x:c>
      <x:c r="I44" s="13" t="str">
        <x:v>surveille une entrée précise dans basalte, fumées et anciens tunnels</x:v>
      </x:c>
      <x:c r="J44" s="13" t="str">
        <x:v>déplace une barricade légère</x:v>
      </x:c>
      <x:c r="K44" s="13" t="str">
        <x:v>fait du bruit pendant le déplacement</x:v>
      </x:c>
      <x:c r="L44" s="13" t="str">
        <x:v>prendre une autre entrée physiquement ouverte</x:v>
      </x:c>
      <x:c r="M44" s="13" t="str">
        <x:v>Ancien membre de l’équipe Sorel, ce combattant arrive avec une mission et un équipement identifiés. Son premier choix concerne proie qui profite des cycles de chaleur. Les relations avec ses compagnons peuvent modifier le moment où il se replie.</x:v>
      </x:c>
      <x:c r="N44" s="13" t="str">
        <x:v>Chaque profil est une personne persistante dans le scénario choisi. Une défaite, un départ ou une survie ne se réinitialise pas pour produire des trophées supplémentaires.</x:v>
      </x:c>
      <x:c r="O44" s="13" t="str">
        <x:v>Personnage original combattant. Aucune ressemblance 1:1 avec une personne réelle ni identité d’un héros de film affirmée.</x:v>
      </x:c>
      <x:c r="P44" s="13" t="str">
        <x:v>Reconstitution documentée V4 — nouvelle rédaction V5</x:v>
      </x:c>
    </x:row>
    <x:row r="45" ht="102" customHeight="1">
      <x:c r="A45" s="14" t="str">
        <x:v>HUM-040</x:v>
      </x:c>
      <x:c r="B45" s="14" t="str">
        <x:v>Jora Sorel</x:v>
      </x:c>
      <x:c r="C45" s="14" t="str">
        <x:v>GP04</x:v>
      </x:c>
      <x:c r="D45" s="14" t="str">
        <x:v>chasseur de primes</x:v>
      </x:c>
      <x:c r="E45" s="14" t="str">
        <x:v>arme de chasse</x:v>
      </x:c>
      <x:c r="F45" s="29" t="n">
        <x:v>80</x:v>
      </x:c>
      <x:c r="G45" s="29" t="n">
        <x:v>3</x:v>
      </x:c>
      <x:c r="H45" s="29" t="n">
        <x:v>3</x:v>
      </x:c>
      <x:c r="I45" s="14" t="str">
        <x:v>poursuit une cible connue dans basalte, fumées et anciens tunnels</x:v>
      </x:c>
      <x:c r="J45" s="14" t="str">
        <x:v>compare une trace avec son contrat</x:v>
      </x:c>
      <x:c r="K45" s="14" t="str">
        <x:v>s’expose au point où deux pistes se croisent</x:v>
      </x:c>
      <x:c r="L45" s="14" t="str">
        <x:v>lui présenter une vraie piste secondaire</x:v>
      </x:c>
      <x:c r="M45" s="14" t="str">
        <x:v>Ancien membre de l’équipe Sorel, ce combattant arrive avec une mission et un équipement identifiés. Son premier choix concerne proie qui profite des cycles de chaleur. Les relations avec ses compagnons peuvent modifier le moment où il se replie.</x:v>
      </x:c>
      <x:c r="N45" s="14" t="str">
        <x:v>Chaque profil est une personne persistante dans le scénario choisi. Une défaite, un départ ou une survie ne se réinitialise pas pour produire des trophées supplémentaires.</x:v>
      </x:c>
      <x:c r="O45" s="14" t="str">
        <x:v>Personnage original combattant. Aucune ressemblance 1:1 avec une personne réelle ni identité d’un héros de film affirmée.</x:v>
      </x:c>
      <x:c r="P45" s="14" t="str">
        <x:v>Reconstitution documentée V4 — nouvelle rédaction V5</x:v>
      </x:c>
    </x:row>
    <x:row r="46" ht="102" customHeight="1">
      <x:c r="A46" s="13" t="str">
        <x:v>HUM-041</x:v>
      </x:c>
      <x:c r="B46" s="13" t="str">
        <x:v>Ari Marek</x:v>
      </x:c>
      <x:c r="C46" s="13" t="str">
        <x:v>GP05</x:v>
      </x:c>
      <x:c r="D46" s="13" t="str">
        <x:v>éclaireur</x:v>
      </x:c>
      <x:c r="E46" s="13" t="str">
        <x:v>carabine compacte</x:v>
      </x:c>
      <x:c r="F46" s="28" t="n">
        <x:v>60</x:v>
      </x:c>
      <x:c r="G46" s="28" t="n">
        <x:v>4</x:v>
      </x:c>
      <x:c r="H46" s="28" t="n">
        <x:v>2</x:v>
      </x:c>
      <x:c r="I46" s="13" t="str">
        <x:v>repère les mouvements sur les points hauts dans vallées, cours d’eau et forêts basses</x:v>
      </x:c>
      <x:c r="J46" s="13" t="str">
        <x:v>change de promontoire après une observation</x:v>
      </x:c>
      <x:c r="K46" s="13" t="str">
        <x:v>révèle son poste par deux coups brefs</x:v>
      </x:c>
      <x:c r="L46" s="13" t="str">
        <x:v>suivre ses routes de repli</x:v>
      </x:c>
      <x:c r="M46" s="13" t="str">
        <x:v>Ancien membre de l’équipe Marek, ce combattant arrive avec une mission et un équipement identifiés. Son premier choix concerne traces lavées par des pluies successives. Les relations avec ses compagnons peuvent modifier le moment où il se replie.</x:v>
      </x:c>
      <x:c r="N46" s="13" t="str">
        <x:v>Chaque profil est une personne persistante dans le scénario choisi. Une défaite, un départ ou une survie ne se réinitialise pas pour produire des trophées supplémentaires.</x:v>
      </x:c>
      <x:c r="O46" s="13" t="str">
        <x:v>Personnage original combattant. Aucune ressemblance 1:1 avec une personne réelle ni identité d’un héros de film affirmée.</x:v>
      </x:c>
      <x:c r="P46" s="13" t="str">
        <x:v>Reconstitution documentée V4 — nouvelle rédaction V5</x:v>
      </x:c>
    </x:row>
    <x:row r="47" ht="102" customHeight="1">
      <x:c r="A47" s="14" t="str">
        <x:v>HUM-042</x:v>
      </x:c>
      <x:c r="B47" s="14" t="str">
        <x:v>Bela Marek</x:v>
      </x:c>
      <x:c r="C47" s="14" t="str">
        <x:v>GP05</x:v>
      </x:c>
      <x:c r="D47" s="14" t="str">
        <x:v>tireuse de précision</x:v>
      </x:c>
      <x:c r="E47" s="14" t="str">
        <x:v>fusil de précision</x:v>
      </x:c>
      <x:c r="F47" s="29" t="n">
        <x:v>65</x:v>
      </x:c>
      <x:c r="G47" s="29" t="n">
        <x:v>5</x:v>
      </x:c>
      <x:c r="H47" s="29" t="n">
        <x:v>4</x:v>
      </x:c>
      <x:c r="I47" s="14" t="str">
        <x:v>garde une ligne de tir longue dans vallées, cours d’eau et forêts basses</x:v>
      </x:c>
      <x:c r="J47" s="14" t="str">
        <x:v>déplace son appui lorsque la visibilité change</x:v>
      </x:c>
      <x:c r="K47" s="14" t="str">
        <x:v>doit réajuster sa position après un tir</x:v>
      </x:c>
      <x:c r="L47" s="14" t="str">
        <x:v>utiliser un couvert avant de traverser</x:v>
      </x:c>
      <x:c r="M47" s="14" t="str">
        <x:v>Ancien membre de l’équipe Marek, ce combattant arrive avec une mission et un équipement identifiés. Son premier choix concerne traces lavées par des pluies successives. Les relations avec ses compagnons peuvent modifier le moment où il se replie.</x:v>
      </x:c>
      <x:c r="N47" s="14" t="str">
        <x:v>Chaque profil est une personne persistante dans le scénario choisi. Une défaite, un départ ou une survie ne se réinitialise pas pour produire des trophées supplémentaires.</x:v>
      </x:c>
      <x:c r="O47" s="14" t="str">
        <x:v>Personnage original combattant. Aucune ressemblance 1:1 avec une personne réelle ni identité d’un héros de film affirmée.</x:v>
      </x:c>
      <x:c r="P47" s="14" t="str">
        <x:v>Reconstitution documentée V4 — nouvelle rédaction V5</x:v>
      </x:c>
    </x:row>
    <x:row r="48" ht="102" customHeight="1">
      <x:c r="A48" s="13" t="str">
        <x:v>HUM-043</x:v>
      </x:c>
      <x:c r="B48" s="13" t="str">
        <x:v>Ciro Marek</x:v>
      </x:c>
      <x:c r="C48" s="13" t="str">
        <x:v>GP05</x:v>
      </x:c>
      <x:c r="D48" s="13" t="str">
        <x:v>pisteur</x:v>
      </x:c>
      <x:c r="E48" s="13" t="str">
        <x:v>fusil court</x:v>
      </x:c>
      <x:c r="F48" s="28" t="n">
        <x:v>70</x:v>
      </x:c>
      <x:c r="G48" s="28" t="n">
        <x:v>3</x:v>
      </x:c>
      <x:c r="H48" s="28" t="n">
        <x:v>2</x:v>
      </x:c>
      <x:c r="I48" s="13" t="str">
        <x:v>repère les traces récentes dans vallées, cours d’eau et forêts basses</x:v>
      </x:c>
      <x:c r="J48" s="13" t="str">
        <x:v>fait un détour après un signe contradictoire</x:v>
      </x:c>
      <x:c r="K48" s="13" t="str">
        <x:v>ralentit lorsqu’il examine le sol</x:v>
      </x:c>
      <x:c r="L48" s="13" t="str">
        <x:v>effacer une route sans supprimer les traces déjà vues</x:v>
      </x:c>
      <x:c r="M48" s="13" t="str">
        <x:v>Ancien membre de l’équipe Marek, ce combattant arrive avec une mission et un équipement identifiés. Son premier choix concerne traces lavées par des pluies successives. Les relations avec ses compagnons peuvent modifier le moment où il se replie.</x:v>
      </x:c>
      <x:c r="N48" s="13" t="str">
        <x:v>Chaque profil est une personne persistante dans le scénario choisi. Une défaite, un départ ou une survie ne se réinitialise pas pour produire des trophées supplémentaires.</x:v>
      </x:c>
      <x:c r="O48" s="13" t="str">
        <x:v>Personnage original combattant. Aucune ressemblance 1:1 avec une personne réelle ni identité d’un héros de film affirmée.</x:v>
      </x:c>
      <x:c r="P48" s="13" t="str">
        <x:v>Reconstitution documentée V4 — nouvelle rédaction V5</x:v>
      </x:c>
    </x:row>
    <x:row r="49" ht="102" customHeight="1">
      <x:c r="A49" s="14" t="str">
        <x:v>HUM-044</x:v>
      </x:c>
      <x:c r="B49" s="14" t="str">
        <x:v>Dara Marek</x:v>
      </x:c>
      <x:c r="C49" s="14" t="str">
        <x:v>GP05</x:v>
      </x:c>
      <x:c r="D49" s="14" t="str">
        <x:v>protectrice</x:v>
      </x:c>
      <x:c r="E49" s="14" t="str">
        <x:v>arme de soutien</x:v>
      </x:c>
      <x:c r="F49" s="29" t="n">
        <x:v>75</x:v>
      </x:c>
      <x:c r="G49" s="29" t="n">
        <x:v>4</x:v>
      </x:c>
      <x:c r="H49" s="29" t="n">
        <x:v>4</x:v>
      </x:c>
      <x:c r="I49" s="14" t="str">
        <x:v>couvre le déplacement d’un compagnon dans vallées, cours d’eau et forêts basses</x:v>
      </x:c>
      <x:c r="J49" s="14" t="str">
        <x:v>alterne couverture et repli</x:v>
      </x:c>
      <x:c r="K49" s="14" t="str">
        <x:v>angle mort latéral pendant la reprise</x:v>
      </x:c>
      <x:c r="L49" s="14" t="str">
        <x:v>attaquer le trajet plutôt que le même couvert</x:v>
      </x:c>
      <x:c r="M49" s="14" t="str">
        <x:v>Ancien membre de l’équipe Marek, ce combattant arrive avec une mission et un équipement identifiés. Son premier choix concerne traces lavées par des pluies successives. Les relations avec ses compagnons peuvent modifier le moment où il se replie.</x:v>
      </x:c>
      <x:c r="N49" s="14" t="str">
        <x:v>Chaque profil est une personne persistante dans le scénario choisi. Une défaite, un départ ou une survie ne se réinitialise pas pour produire des trophées supplémentaires.</x:v>
      </x:c>
      <x:c r="O49" s="14" t="str">
        <x:v>Personnage original combattant. Aucune ressemblance 1:1 avec une personne réelle ni identité d’un héros de film affirmée.</x:v>
      </x:c>
      <x:c r="P49" s="14" t="str">
        <x:v>Reconstitution documentée V4 — nouvelle rédaction V5</x:v>
      </x:c>
    </x:row>
    <x:row r="50" ht="102" customHeight="1">
      <x:c r="A50" s="13" t="str">
        <x:v>HUM-045</x:v>
      </x:c>
      <x:c r="B50" s="13" t="str">
        <x:v>Eren Marek</x:v>
      </x:c>
      <x:c r="C50" s="13" t="str">
        <x:v>GP05</x:v>
      </x:c>
      <x:c r="D50" s="13" t="str">
        <x:v>technicien</x:v>
      </x:c>
      <x:c r="E50" s="13" t="str">
        <x:v>pistolet et matériel de capteur fictif</x:v>
      </x:c>
      <x:c r="F50" s="28" t="n">
        <x:v>80</x:v>
      </x:c>
      <x:c r="G50" s="28" t="n">
        <x:v>5</x:v>
      </x:c>
      <x:c r="H50" s="28" t="n">
        <x:v>2</x:v>
      </x:c>
      <x:c r="I50" s="13" t="str">
        <x:v>installe un poste de détection dans vallées, cours d’eau et forêts basses</x:v>
      </x:c>
      <x:c r="J50" s="13" t="str">
        <x:v>récupère son capteur si sa position est découverte</x:v>
      </x:c>
      <x:c r="K50" s="13" t="str">
        <x:v>travail visible avant activation</x:v>
      </x:c>
      <x:c r="L50" s="13" t="str">
        <x:v>observer le montage puis changer de route</x:v>
      </x:c>
      <x:c r="M50" s="13" t="str">
        <x:v>Ancien membre de l’équipe Marek, ce combattant arrive avec une mission et un équipement identifiés. Son premier choix concerne traces lavées par des pluies successives. Les relations avec ses compagnons peuvent modifier le moment où il se replie.</x:v>
      </x:c>
      <x:c r="N50" s="13" t="str">
        <x:v>Chaque profil est une personne persistante dans le scénario choisi. Une défaite, un départ ou une survie ne se réinitialise pas pour produire des trophées supplémentaires.</x:v>
      </x:c>
      <x:c r="O50" s="13" t="str">
        <x:v>Personnage original combattant. Aucune ressemblance 1:1 avec une personne réelle ni identité d’un héros de film affirmée.</x:v>
      </x:c>
      <x:c r="P50" s="13" t="str">
        <x:v>Reconstitution documentée V4 — nouvelle rédaction V5</x:v>
      </x:c>
    </x:row>
    <x:row r="51" ht="102" customHeight="1">
      <x:c r="A51" s="14" t="str">
        <x:v>HUM-046</x:v>
      </x:c>
      <x:c r="B51" s="14" t="str">
        <x:v>Fara Marek</x:v>
      </x:c>
      <x:c r="C51" s="14" t="str">
        <x:v>GP05</x:v>
      </x:c>
      <x:c r="D51" s="14" t="str">
        <x:v>secouriste combattante</x:v>
      </x:c>
      <x:c r="E51" s="14" t="str">
        <x:v>carabine</x:v>
      </x:c>
      <x:c r="F51" s="29" t="n">
        <x:v>60</x:v>
      </x:c>
      <x:c r="G51" s="29" t="n">
        <x:v>3</x:v>
      </x:c>
      <x:c r="H51" s="29" t="n">
        <x:v>4</x:v>
      </x:c>
      <x:c r="I51" s="14" t="str">
        <x:v>priorise un allié en difficulté dans vallées, cours d’eau et forêts basses</x:v>
      </x:c>
      <x:c r="J51" s="14" t="str">
        <x:v>prépare une extraction sous couverture</x:v>
      </x:c>
      <x:c r="K51" s="14" t="str">
        <x:v>se déplace vers un point de secours lisible</x:v>
      </x:c>
      <x:c r="L51" s="14" t="str">
        <x:v>intercepter une route si le contrat le demande</x:v>
      </x:c>
      <x:c r="M51" s="14" t="str">
        <x:v>Ancien membre de l’équipe Marek, ce combattant arrive avec une mission et un équipement identifiés. Son premier choix concerne traces lavées par des pluies successives. Les relations avec ses compagnons peuvent modifier le moment où il se replie.</x:v>
      </x:c>
      <x:c r="N51" s="14" t="str">
        <x:v>Chaque profil est une personne persistante dans le scénario choisi. Une défaite, un départ ou une survie ne se réinitialise pas pour produire des trophées supplémentaires.</x:v>
      </x:c>
      <x:c r="O51" s="14" t="str">
        <x:v>Personnage original combattant. Aucune ressemblance 1:1 avec une personne réelle ni identité d’un héros de film affirmée.</x:v>
      </x:c>
      <x:c r="P51" s="14" t="str">
        <x:v>Reconstitution documentée V4 — nouvelle rédaction V5</x:v>
      </x:c>
    </x:row>
    <x:row r="52" ht="102" customHeight="1">
      <x:c r="A52" s="13" t="str">
        <x:v>HUM-047</x:v>
      </x:c>
      <x:c r="B52" s="13" t="str">
        <x:v>Galen Marek</x:v>
      </x:c>
      <x:c r="C52" s="13" t="str">
        <x:v>GP05</x:v>
      </x:c>
      <x:c r="D52" s="13" t="str">
        <x:v>chef d’équipe</x:v>
      </x:c>
      <x:c r="E52" s="13" t="str">
        <x:v>fusil polyvalent</x:v>
      </x:c>
      <x:c r="F52" s="28" t="n">
        <x:v>65</x:v>
      </x:c>
      <x:c r="G52" s="28" t="n">
        <x:v>4</x:v>
      </x:c>
      <x:c r="H52" s="28" t="n">
        <x:v>2</x:v>
      </x:c>
      <x:c r="I52" s="13" t="str">
        <x:v>réorganise les positions dans vallées, cours d’eau et forêts basses</x:v>
      </x:c>
      <x:c r="J52" s="13" t="str">
        <x:v>donne une consigne puis rejoint un abri</x:v>
      </x:c>
      <x:c r="K52" s="13" t="str">
        <x:v>signal sonore court avant la manœuvre</x:v>
      </x:c>
      <x:c r="L52" s="13" t="str">
        <x:v>comprendre le signal au lieu de suivre le bruit seul</x:v>
      </x:c>
      <x:c r="M52" s="13" t="str">
        <x:v>Ancien membre de l’équipe Marek, ce combattant arrive avec une mission et un équipement identifiés. Son premier choix concerne traces lavées par des pluies successives. Les relations avec ses compagnons peuvent modifier le moment où il se replie.</x:v>
      </x:c>
      <x:c r="N52" s="13" t="str">
        <x:v>Chaque profil est une personne persistante dans le scénario choisi. Une défaite, un départ ou une survie ne se réinitialise pas pour produire des trophées supplémentaires.</x:v>
      </x:c>
      <x:c r="O52" s="13" t="str">
        <x:v>Personnage original combattant. Aucune ressemblance 1:1 avec une personne réelle ni identité d’un héros de film affirmée.</x:v>
      </x:c>
      <x:c r="P52" s="13" t="str">
        <x:v>Reconstitution documentée V4 — nouvelle rédaction V5</x:v>
      </x:c>
    </x:row>
    <x:row r="53" ht="102" customHeight="1">
      <x:c r="A53" s="14" t="str">
        <x:v>HUM-048</x:v>
      </x:c>
      <x:c r="B53" s="14" t="str">
        <x:v>Hana Marek</x:v>
      </x:c>
      <x:c r="C53" s="14" t="str">
        <x:v>GP05</x:v>
      </x:c>
      <x:c r="D53" s="14" t="str">
        <x:v>éclaireuse mobile</x:v>
      </x:c>
      <x:c r="E53" s="14" t="str">
        <x:v>pistolet et lame de terrain</x:v>
      </x:c>
      <x:c r="F53" s="29" t="n">
        <x:v>70</x:v>
      </x:c>
      <x:c r="G53" s="29" t="n">
        <x:v>5</x:v>
      </x:c>
      <x:c r="H53" s="29" t="n">
        <x:v>4</x:v>
      </x:c>
      <x:c r="I53" s="14" t="str">
        <x:v>explore les chemins étroits dans vallées, cours d’eau et forêts basses</x:v>
      </x:c>
      <x:c r="J53" s="14" t="str">
        <x:v>rompt le contact lorsqu’un grand prédateur apparaît</x:v>
      </x:c>
      <x:c r="K53" s="14" t="str">
        <x:v>s’arrête avant un saut de niveau</x:v>
      </x:c>
      <x:c r="L53" s="14" t="str">
        <x:v>prévoir le passage suivant</x:v>
      </x:c>
      <x:c r="M53" s="14" t="str">
        <x:v>Ancien membre de l’équipe Marek, ce combattant arrive avec une mission et un équipement identifiés. Son premier choix concerne traces lavées par des pluies successives. Les relations avec ses compagnons peuvent modifier le moment où il se replie.</x:v>
      </x:c>
      <x:c r="N53" s="14" t="str">
        <x:v>Chaque profil est une personne persistante dans le scénario choisi. Une défaite, un départ ou une survie ne se réinitialise pas pour produire des trophées supplémentaires.</x:v>
      </x:c>
      <x:c r="O53" s="14" t="str">
        <x:v>Personnage original combattant. Aucune ressemblance 1:1 avec une personne réelle ni identité d’un héros de film affirmée.</x:v>
      </x:c>
      <x:c r="P53" s="14" t="str">
        <x:v>Reconstitution documentée V4 — nouvelle rédaction V5</x:v>
      </x:c>
    </x:row>
    <x:row r="54" ht="102" customHeight="1">
      <x:c r="A54" s="13" t="str">
        <x:v>HUM-049</x:v>
      </x:c>
      <x:c r="B54" s="13" t="str">
        <x:v>Ilan Marek</x:v>
      </x:c>
      <x:c r="C54" s="13" t="str">
        <x:v>GP05</x:v>
      </x:c>
      <x:c r="D54" s="13" t="str">
        <x:v>garde de position</x:v>
      </x:c>
      <x:c r="E54" s="13" t="str">
        <x:v>fusil à courte portée</x:v>
      </x:c>
      <x:c r="F54" s="28" t="n">
        <x:v>75</x:v>
      </x:c>
      <x:c r="G54" s="28" t="n">
        <x:v>3</x:v>
      </x:c>
      <x:c r="H54" s="28" t="n">
        <x:v>2</x:v>
      </x:c>
      <x:c r="I54" s="13" t="str">
        <x:v>surveille une entrée précise dans vallées, cours d’eau et forêts basses</x:v>
      </x:c>
      <x:c r="J54" s="13" t="str">
        <x:v>déplace une barricade légère</x:v>
      </x:c>
      <x:c r="K54" s="13" t="str">
        <x:v>fait du bruit pendant le déplacement</x:v>
      </x:c>
      <x:c r="L54" s="13" t="str">
        <x:v>prendre une autre entrée physiquement ouverte</x:v>
      </x:c>
      <x:c r="M54" s="13" t="str">
        <x:v>Ancien membre de l’équipe Marek, ce combattant arrive avec une mission et un équipement identifiés. Son premier choix concerne traces lavées par des pluies successives. Les relations avec ses compagnons peuvent modifier le moment où il se replie.</x:v>
      </x:c>
      <x:c r="N54" s="13" t="str">
        <x:v>Chaque profil est une personne persistante dans le scénario choisi. Une défaite, un départ ou une survie ne se réinitialise pas pour produire des trophées supplémentaires.</x:v>
      </x:c>
      <x:c r="O54" s="13" t="str">
        <x:v>Personnage original combattant. Aucune ressemblance 1:1 avec une personne réelle ni identité d’un héros de film affirmée.</x:v>
      </x:c>
      <x:c r="P54" s="13" t="str">
        <x:v>Reconstitution documentée V4 — nouvelle rédaction V5</x:v>
      </x:c>
    </x:row>
    <x:row r="55" ht="102" customHeight="1">
      <x:c r="A55" s="14" t="str">
        <x:v>HUM-050</x:v>
      </x:c>
      <x:c r="B55" s="14" t="str">
        <x:v>Jora Marek</x:v>
      </x:c>
      <x:c r="C55" s="14" t="str">
        <x:v>GP05</x:v>
      </x:c>
      <x:c r="D55" s="14" t="str">
        <x:v>chasseur de primes</x:v>
      </x:c>
      <x:c r="E55" s="14" t="str">
        <x:v>arme de chasse</x:v>
      </x:c>
      <x:c r="F55" s="29" t="n">
        <x:v>80</x:v>
      </x:c>
      <x:c r="G55" s="29" t="n">
        <x:v>4</x:v>
      </x:c>
      <x:c r="H55" s="29" t="n">
        <x:v>4</x:v>
      </x:c>
      <x:c r="I55" s="14" t="str">
        <x:v>poursuit une cible connue dans vallées, cours d’eau et forêts basses</x:v>
      </x:c>
      <x:c r="J55" s="14" t="str">
        <x:v>compare une trace avec son contrat</x:v>
      </x:c>
      <x:c r="K55" s="14" t="str">
        <x:v>s’expose au point où deux pistes se croisent</x:v>
      </x:c>
      <x:c r="L55" s="14" t="str">
        <x:v>lui présenter une vraie piste secondaire</x:v>
      </x:c>
      <x:c r="M55" s="14" t="str">
        <x:v>Ancien membre de l’équipe Marek, ce combattant arrive avec une mission et un équipement identifiés. Son premier choix concerne traces lavées par des pluies successives. Les relations avec ses compagnons peuvent modifier le moment où il se replie.</x:v>
      </x:c>
      <x:c r="N55" s="14" t="str">
        <x:v>Chaque profil est une personne persistante dans le scénario choisi. Une défaite, un départ ou une survie ne se réinitialise pas pour produire des trophées supplémentaires.</x:v>
      </x:c>
      <x:c r="O55" s="14" t="str">
        <x:v>Personnage original combattant. Aucune ressemblance 1:1 avec une personne réelle ni identité d’un héros de film affirmée.</x:v>
      </x:c>
      <x:c r="P55" s="14" t="str">
        <x:v>Reconstitution documentée V4 — nouvelle rédaction V5</x:v>
      </x:c>
    </x:row>
    <x:row r="56" ht="102" customHeight="1">
      <x:c r="A56" s="13" t="str">
        <x:v>HUM-051</x:v>
      </x:c>
      <x:c r="B56" s="13" t="str">
        <x:v>Ari Vennel</x:v>
      </x:c>
      <x:c r="C56" s="13" t="str">
        <x:v>GP06</x:v>
      </x:c>
      <x:c r="D56" s="13" t="str">
        <x:v>éclaireur</x:v>
      </x:c>
      <x:c r="E56" s="13" t="str">
        <x:v>carabine compacte</x:v>
      </x:c>
      <x:c r="F56" s="28" t="n">
        <x:v>60</x:v>
      </x:c>
      <x:c r="G56" s="28" t="n">
        <x:v>5</x:v>
      </x:c>
      <x:c r="H56" s="28" t="n">
        <x:v>3</x:v>
      </x:c>
      <x:c r="I56" s="13" t="str">
        <x:v>repère les mouvements sur les points hauts dans tours basses, rues brisées et sous-sols</x:v>
      </x:c>
      <x:c r="J56" s="13" t="str">
        <x:v>change de promontoire après une observation</x:v>
      </x:c>
      <x:c r="K56" s="13" t="str">
        <x:v>révèle son poste par deux coups brefs</x:v>
      </x:c>
      <x:c r="L56" s="13" t="str">
        <x:v>suivre ses routes de repli</x:v>
      </x:c>
      <x:c r="M56" s="13" t="str">
        <x:v>Ancien membre de l’équipe Vennel, ce combattant arrive avec une mission et un équipement identifiés. Son premier choix concerne des adversaires humains exploitent les angles morts. Les relations avec ses compagnons peuvent modifier le moment où il se replie.</x:v>
      </x:c>
      <x:c r="N56" s="13" t="str">
        <x:v>Chaque profil est une personne persistante dans le scénario choisi. Une défaite, un départ ou une survie ne se réinitialise pas pour produire des trophées supplémentaires.</x:v>
      </x:c>
      <x:c r="O56" s="13" t="str">
        <x:v>Personnage original combattant. Aucune ressemblance 1:1 avec une personne réelle ni identité d’un héros de film affirmée.</x:v>
      </x:c>
      <x:c r="P56" s="13" t="str">
        <x:v>Reconstitution documentée V4 — nouvelle rédaction V5</x:v>
      </x:c>
    </x:row>
    <x:row r="57" ht="102" customHeight="1">
      <x:c r="A57" s="14" t="str">
        <x:v>HUM-052</x:v>
      </x:c>
      <x:c r="B57" s="14" t="str">
        <x:v>Bela Vennel</x:v>
      </x:c>
      <x:c r="C57" s="14" t="str">
        <x:v>GP06</x:v>
      </x:c>
      <x:c r="D57" s="14" t="str">
        <x:v>tireuse de précision</x:v>
      </x:c>
      <x:c r="E57" s="14" t="str">
        <x:v>fusil de précision</x:v>
      </x:c>
      <x:c r="F57" s="29" t="n">
        <x:v>65</x:v>
      </x:c>
      <x:c r="G57" s="29" t="n">
        <x:v>3</x:v>
      </x:c>
      <x:c r="H57" s="29" t="n">
        <x:v>5</x:v>
      </x:c>
      <x:c r="I57" s="14" t="str">
        <x:v>garde une ligne de tir longue dans tours basses, rues brisées et sous-sols</x:v>
      </x:c>
      <x:c r="J57" s="14" t="str">
        <x:v>déplace son appui lorsque la visibilité change</x:v>
      </x:c>
      <x:c r="K57" s="14" t="str">
        <x:v>doit réajuster sa position après un tir</x:v>
      </x:c>
      <x:c r="L57" s="14" t="str">
        <x:v>utiliser un couvert avant de traverser</x:v>
      </x:c>
      <x:c r="M57" s="14" t="str">
        <x:v>Ancien membre de l’équipe Vennel, ce combattant arrive avec une mission et un équipement identifiés. Son premier choix concerne des adversaires humains exploitent les angles morts. Les relations avec ses compagnons peuvent modifier le moment où il se replie.</x:v>
      </x:c>
      <x:c r="N57" s="14" t="str">
        <x:v>Chaque profil est une personne persistante dans le scénario choisi. Une défaite, un départ ou une survie ne se réinitialise pas pour produire des trophées supplémentaires.</x:v>
      </x:c>
      <x:c r="O57" s="14" t="str">
        <x:v>Personnage original combattant. Aucune ressemblance 1:1 avec une personne réelle ni identité d’un héros de film affirmée.</x:v>
      </x:c>
      <x:c r="P57" s="14" t="str">
        <x:v>Reconstitution documentée V4 — nouvelle rédaction V5</x:v>
      </x:c>
    </x:row>
    <x:row r="58" ht="102" customHeight="1">
      <x:c r="A58" s="13" t="str">
        <x:v>HUM-053</x:v>
      </x:c>
      <x:c r="B58" s="13" t="str">
        <x:v>Ciro Vennel</x:v>
      </x:c>
      <x:c r="C58" s="13" t="str">
        <x:v>GP06</x:v>
      </x:c>
      <x:c r="D58" s="13" t="str">
        <x:v>pisteur</x:v>
      </x:c>
      <x:c r="E58" s="13" t="str">
        <x:v>fusil court</x:v>
      </x:c>
      <x:c r="F58" s="28" t="n">
        <x:v>70</x:v>
      </x:c>
      <x:c r="G58" s="28" t="n">
        <x:v>4</x:v>
      </x:c>
      <x:c r="H58" s="28" t="n">
        <x:v>3</x:v>
      </x:c>
      <x:c r="I58" s="13" t="str">
        <x:v>repère les traces récentes dans tours basses, rues brisées et sous-sols</x:v>
      </x:c>
      <x:c r="J58" s="13" t="str">
        <x:v>fait un détour après un signe contradictoire</x:v>
      </x:c>
      <x:c r="K58" s="13" t="str">
        <x:v>ralentit lorsqu’il examine le sol</x:v>
      </x:c>
      <x:c r="L58" s="13" t="str">
        <x:v>effacer une route sans supprimer les traces déjà vues</x:v>
      </x:c>
      <x:c r="M58" s="13" t="str">
        <x:v>Ancien membre de l’équipe Vennel, ce combattant arrive avec une mission et un équipement identifiés. Son premier choix concerne des adversaires humains exploitent les angles morts. Les relations avec ses compagnons peuvent modifier le moment où il se replie.</x:v>
      </x:c>
      <x:c r="N58" s="13" t="str">
        <x:v>Chaque profil est une personne persistante dans le scénario choisi. Une défaite, un départ ou une survie ne se réinitialise pas pour produire des trophées supplémentaires.</x:v>
      </x:c>
      <x:c r="O58" s="13" t="str">
        <x:v>Personnage original combattant. Aucune ressemblance 1:1 avec une personne réelle ni identité d’un héros de film affirmée.</x:v>
      </x:c>
      <x:c r="P58" s="13" t="str">
        <x:v>Reconstitution documentée V4 — nouvelle rédaction V5</x:v>
      </x:c>
    </x:row>
    <x:row r="59" ht="102" customHeight="1">
      <x:c r="A59" s="14" t="str">
        <x:v>HUM-054</x:v>
      </x:c>
      <x:c r="B59" s="14" t="str">
        <x:v>Dara Vennel</x:v>
      </x:c>
      <x:c r="C59" s="14" t="str">
        <x:v>GP06</x:v>
      </x:c>
      <x:c r="D59" s="14" t="str">
        <x:v>protectrice</x:v>
      </x:c>
      <x:c r="E59" s="14" t="str">
        <x:v>arme de soutien</x:v>
      </x:c>
      <x:c r="F59" s="29" t="n">
        <x:v>75</x:v>
      </x:c>
      <x:c r="G59" s="29" t="n">
        <x:v>5</x:v>
      </x:c>
      <x:c r="H59" s="29" t="n">
        <x:v>5</x:v>
      </x:c>
      <x:c r="I59" s="14" t="str">
        <x:v>couvre le déplacement d’un compagnon dans tours basses, rues brisées et sous-sols</x:v>
      </x:c>
      <x:c r="J59" s="14" t="str">
        <x:v>alterne couverture et repli</x:v>
      </x:c>
      <x:c r="K59" s="14" t="str">
        <x:v>angle mort latéral pendant la reprise</x:v>
      </x:c>
      <x:c r="L59" s="14" t="str">
        <x:v>attaquer le trajet plutôt que le même couvert</x:v>
      </x:c>
      <x:c r="M59" s="14" t="str">
        <x:v>Ancien membre de l’équipe Vennel, ce combattant arrive avec une mission et un équipement identifiés. Son premier choix concerne des adversaires humains exploitent les angles morts. Les relations avec ses compagnons peuvent modifier le moment où il se replie.</x:v>
      </x:c>
      <x:c r="N59" s="14" t="str">
        <x:v>Chaque profil est une personne persistante dans le scénario choisi. Une défaite, un départ ou une survie ne se réinitialise pas pour produire des trophées supplémentaires.</x:v>
      </x:c>
      <x:c r="O59" s="14" t="str">
        <x:v>Personnage original combattant. Aucune ressemblance 1:1 avec une personne réelle ni identité d’un héros de film affirmée.</x:v>
      </x:c>
      <x:c r="P59" s="14" t="str">
        <x:v>Reconstitution documentée V4 — nouvelle rédaction V5</x:v>
      </x:c>
    </x:row>
    <x:row r="60" ht="102" customHeight="1">
      <x:c r="A60" s="13" t="str">
        <x:v>HUM-055</x:v>
      </x:c>
      <x:c r="B60" s="13" t="str">
        <x:v>Eren Vennel</x:v>
      </x:c>
      <x:c r="C60" s="13" t="str">
        <x:v>GP06</x:v>
      </x:c>
      <x:c r="D60" s="13" t="str">
        <x:v>technicien</x:v>
      </x:c>
      <x:c r="E60" s="13" t="str">
        <x:v>pistolet et matériel de capteur fictif</x:v>
      </x:c>
      <x:c r="F60" s="28" t="n">
        <x:v>80</x:v>
      </x:c>
      <x:c r="G60" s="28" t="n">
        <x:v>3</x:v>
      </x:c>
      <x:c r="H60" s="28" t="n">
        <x:v>3</x:v>
      </x:c>
      <x:c r="I60" s="13" t="str">
        <x:v>installe un poste de détection dans tours basses, rues brisées et sous-sols</x:v>
      </x:c>
      <x:c r="J60" s="13" t="str">
        <x:v>récupère son capteur si sa position est découverte</x:v>
      </x:c>
      <x:c r="K60" s="13" t="str">
        <x:v>travail visible avant activation</x:v>
      </x:c>
      <x:c r="L60" s="13" t="str">
        <x:v>observer le montage puis changer de route</x:v>
      </x:c>
      <x:c r="M60" s="13" t="str">
        <x:v>Ancien membre de l’équipe Vennel, ce combattant arrive avec une mission et un équipement identifiés. Son premier choix concerne des adversaires humains exploitent les angles morts. Les relations avec ses compagnons peuvent modifier le moment où il se replie.</x:v>
      </x:c>
      <x:c r="N60" s="13" t="str">
        <x:v>Chaque profil est une personne persistante dans le scénario choisi. Une défaite, un départ ou une survie ne se réinitialise pas pour produire des trophées supplémentaires.</x:v>
      </x:c>
      <x:c r="O60" s="13" t="str">
        <x:v>Personnage original combattant. Aucune ressemblance 1:1 avec une personne réelle ni identité d’un héros de film affirmée.</x:v>
      </x:c>
      <x:c r="P60" s="13" t="str">
        <x:v>Reconstitution documentée V4 — nouvelle rédaction V5</x:v>
      </x:c>
    </x:row>
    <x:row r="61" ht="102" customHeight="1">
      <x:c r="A61" s="14" t="str">
        <x:v>HUM-056</x:v>
      </x:c>
      <x:c r="B61" s="14" t="str">
        <x:v>Fara Vennel</x:v>
      </x:c>
      <x:c r="C61" s="14" t="str">
        <x:v>GP06</x:v>
      </x:c>
      <x:c r="D61" s="14" t="str">
        <x:v>secouriste combattante</x:v>
      </x:c>
      <x:c r="E61" s="14" t="str">
        <x:v>carabine</x:v>
      </x:c>
      <x:c r="F61" s="29" t="n">
        <x:v>60</x:v>
      </x:c>
      <x:c r="G61" s="29" t="n">
        <x:v>4</x:v>
      </x:c>
      <x:c r="H61" s="29" t="n">
        <x:v>5</x:v>
      </x:c>
      <x:c r="I61" s="14" t="str">
        <x:v>priorise un allié en difficulté dans tours basses, rues brisées et sous-sols</x:v>
      </x:c>
      <x:c r="J61" s="14" t="str">
        <x:v>prépare une extraction sous couverture</x:v>
      </x:c>
      <x:c r="K61" s="14" t="str">
        <x:v>se déplace vers un point de secours lisible</x:v>
      </x:c>
      <x:c r="L61" s="14" t="str">
        <x:v>intercepter une route si le contrat le demande</x:v>
      </x:c>
      <x:c r="M61" s="14" t="str">
        <x:v>Ancien membre de l’équipe Vennel, ce combattant arrive avec une mission et un équipement identifiés. Son premier choix concerne des adversaires humains exploitent les angles morts. Les relations avec ses compagnons peuvent modifier le moment où il se replie.</x:v>
      </x:c>
      <x:c r="N61" s="14" t="str">
        <x:v>Chaque profil est une personne persistante dans le scénario choisi. Une défaite, un départ ou une survie ne se réinitialise pas pour produire des trophées supplémentaires.</x:v>
      </x:c>
      <x:c r="O61" s="14" t="str">
        <x:v>Personnage original combattant. Aucune ressemblance 1:1 avec une personne réelle ni identité d’un héros de film affirmée.</x:v>
      </x:c>
      <x:c r="P61" s="14" t="str">
        <x:v>Reconstitution documentée V4 — nouvelle rédaction V5</x:v>
      </x:c>
    </x:row>
    <x:row r="62" ht="102" customHeight="1">
      <x:c r="A62" s="13" t="str">
        <x:v>HUM-057</x:v>
      </x:c>
      <x:c r="B62" s="13" t="str">
        <x:v>Galen Vennel</x:v>
      </x:c>
      <x:c r="C62" s="13" t="str">
        <x:v>GP06</x:v>
      </x:c>
      <x:c r="D62" s="13" t="str">
        <x:v>chef d’équipe</x:v>
      </x:c>
      <x:c r="E62" s="13" t="str">
        <x:v>fusil polyvalent</x:v>
      </x:c>
      <x:c r="F62" s="28" t="n">
        <x:v>65</x:v>
      </x:c>
      <x:c r="G62" s="28" t="n">
        <x:v>5</x:v>
      </x:c>
      <x:c r="H62" s="28" t="n">
        <x:v>3</x:v>
      </x:c>
      <x:c r="I62" s="13" t="str">
        <x:v>réorganise les positions dans tours basses, rues brisées et sous-sols</x:v>
      </x:c>
      <x:c r="J62" s="13" t="str">
        <x:v>donne une consigne puis rejoint un abri</x:v>
      </x:c>
      <x:c r="K62" s="13" t="str">
        <x:v>signal sonore court avant la manœuvre</x:v>
      </x:c>
      <x:c r="L62" s="13" t="str">
        <x:v>comprendre le signal au lieu de suivre le bruit seul</x:v>
      </x:c>
      <x:c r="M62" s="13" t="str">
        <x:v>Ancien membre de l’équipe Vennel, ce combattant arrive avec une mission et un équipement identifiés. Son premier choix concerne des adversaires humains exploitent les angles morts. Les relations avec ses compagnons peuvent modifier le moment où il se replie.</x:v>
      </x:c>
      <x:c r="N62" s="13" t="str">
        <x:v>Chaque profil est une personne persistante dans le scénario choisi. Une défaite, un départ ou une survie ne se réinitialise pas pour produire des trophées supplémentaires.</x:v>
      </x:c>
      <x:c r="O62" s="13" t="str">
        <x:v>Personnage original combattant. Aucune ressemblance 1:1 avec une personne réelle ni identité d’un héros de film affirmée.</x:v>
      </x:c>
      <x:c r="P62" s="13" t="str">
        <x:v>Reconstitution documentée V4 — nouvelle rédaction V5</x:v>
      </x:c>
    </x:row>
    <x:row r="63" ht="102" customHeight="1">
      <x:c r="A63" s="14" t="str">
        <x:v>HUM-058</x:v>
      </x:c>
      <x:c r="B63" s="14" t="str">
        <x:v>Hana Vennel</x:v>
      </x:c>
      <x:c r="C63" s="14" t="str">
        <x:v>GP06</x:v>
      </x:c>
      <x:c r="D63" s="14" t="str">
        <x:v>éclaireuse mobile</x:v>
      </x:c>
      <x:c r="E63" s="14" t="str">
        <x:v>pistolet et lame de terrain</x:v>
      </x:c>
      <x:c r="F63" s="29" t="n">
        <x:v>70</x:v>
      </x:c>
      <x:c r="G63" s="29" t="n">
        <x:v>3</x:v>
      </x:c>
      <x:c r="H63" s="29" t="n">
        <x:v>5</x:v>
      </x:c>
      <x:c r="I63" s="14" t="str">
        <x:v>explore les chemins étroits dans tours basses, rues brisées et sous-sols</x:v>
      </x:c>
      <x:c r="J63" s="14" t="str">
        <x:v>rompt le contact lorsqu’un grand prédateur apparaît</x:v>
      </x:c>
      <x:c r="K63" s="14" t="str">
        <x:v>s’arrête avant un saut de niveau</x:v>
      </x:c>
      <x:c r="L63" s="14" t="str">
        <x:v>prévoir le passage suivant</x:v>
      </x:c>
      <x:c r="M63" s="14" t="str">
        <x:v>Ancien membre de l’équipe Vennel, ce combattant arrive avec une mission et un équipement identifiés. Son premier choix concerne des adversaires humains exploitent les angles morts. Les relations avec ses compagnons peuvent modifier le moment où il se replie.</x:v>
      </x:c>
      <x:c r="N63" s="14" t="str">
        <x:v>Chaque profil est une personne persistante dans le scénario choisi. Une défaite, un départ ou une survie ne se réinitialise pas pour produire des trophées supplémentaires.</x:v>
      </x:c>
      <x:c r="O63" s="14" t="str">
        <x:v>Personnage original combattant. Aucune ressemblance 1:1 avec une personne réelle ni identité d’un héros de film affirmée.</x:v>
      </x:c>
      <x:c r="P63" s="14" t="str">
        <x:v>Reconstitution documentée V4 — nouvelle rédaction V5</x:v>
      </x:c>
    </x:row>
    <x:row r="64" ht="102" customHeight="1">
      <x:c r="A64" s="13" t="str">
        <x:v>HUM-059</x:v>
      </x:c>
      <x:c r="B64" s="13" t="str">
        <x:v>Ilan Vennel</x:v>
      </x:c>
      <x:c r="C64" s="13" t="str">
        <x:v>GP06</x:v>
      </x:c>
      <x:c r="D64" s="13" t="str">
        <x:v>garde de position</x:v>
      </x:c>
      <x:c r="E64" s="13" t="str">
        <x:v>fusil à courte portée</x:v>
      </x:c>
      <x:c r="F64" s="28" t="n">
        <x:v>75</x:v>
      </x:c>
      <x:c r="G64" s="28" t="n">
        <x:v>4</x:v>
      </x:c>
      <x:c r="H64" s="28" t="n">
        <x:v>3</x:v>
      </x:c>
      <x:c r="I64" s="13" t="str">
        <x:v>surveille une entrée précise dans tours basses, rues brisées et sous-sols</x:v>
      </x:c>
      <x:c r="J64" s="13" t="str">
        <x:v>déplace une barricade légère</x:v>
      </x:c>
      <x:c r="K64" s="13" t="str">
        <x:v>fait du bruit pendant le déplacement</x:v>
      </x:c>
      <x:c r="L64" s="13" t="str">
        <x:v>prendre une autre entrée physiquement ouverte</x:v>
      </x:c>
      <x:c r="M64" s="13" t="str">
        <x:v>Ancien membre de l’équipe Vennel, ce combattant arrive avec une mission et un équipement identifiés. Son premier choix concerne des adversaires humains exploitent les angles morts. Les relations avec ses compagnons peuvent modifier le moment où il se replie.</x:v>
      </x:c>
      <x:c r="N64" s="13" t="str">
        <x:v>Chaque profil est une personne persistante dans le scénario choisi. Une défaite, un départ ou une survie ne se réinitialise pas pour produire des trophées supplémentaires.</x:v>
      </x:c>
      <x:c r="O64" s="13" t="str">
        <x:v>Personnage original combattant. Aucune ressemblance 1:1 avec une personne réelle ni identité d’un héros de film affirmée.</x:v>
      </x:c>
      <x:c r="P64" s="13" t="str">
        <x:v>Reconstitution documentée V4 — nouvelle rédaction V5</x:v>
      </x:c>
    </x:row>
    <x:row r="65" ht="102" customHeight="1">
      <x:c r="A65" s="14" t="str">
        <x:v>HUM-060</x:v>
      </x:c>
      <x:c r="B65" s="14" t="str">
        <x:v>Jora Vennel</x:v>
      </x:c>
      <x:c r="C65" s="14" t="str">
        <x:v>GP06</x:v>
      </x:c>
      <x:c r="D65" s="14" t="str">
        <x:v>chasseur de primes</x:v>
      </x:c>
      <x:c r="E65" s="14" t="str">
        <x:v>arme de chasse</x:v>
      </x:c>
      <x:c r="F65" s="29" t="n">
        <x:v>80</x:v>
      </x:c>
      <x:c r="G65" s="29" t="n">
        <x:v>5</x:v>
      </x:c>
      <x:c r="H65" s="29" t="n">
        <x:v>5</x:v>
      </x:c>
      <x:c r="I65" s="14" t="str">
        <x:v>poursuit une cible connue dans tours basses, rues brisées et sous-sols</x:v>
      </x:c>
      <x:c r="J65" s="14" t="str">
        <x:v>compare une trace avec son contrat</x:v>
      </x:c>
      <x:c r="K65" s="14" t="str">
        <x:v>s’expose au point où deux pistes se croisent</x:v>
      </x:c>
      <x:c r="L65" s="14" t="str">
        <x:v>lui présenter une vraie piste secondaire</x:v>
      </x:c>
      <x:c r="M65" s="14" t="str">
        <x:v>Ancien membre de l’équipe Vennel, ce combattant arrive avec une mission et un équipement identifiés. Son premier choix concerne des adversaires humains exploitent les angles morts. Les relations avec ses compagnons peuvent modifier le moment où il se replie.</x:v>
      </x:c>
      <x:c r="N65" s="14" t="str">
        <x:v>Chaque profil est une personne persistante dans le scénario choisi. Une défaite, un départ ou une survie ne se réinitialise pas pour produire des trophées supplémentaires.</x:v>
      </x:c>
      <x:c r="O65" s="14" t="str">
        <x:v>Personnage original combattant. Aucune ressemblance 1:1 avec une personne réelle ni identité d’un héros de film affirmée.</x:v>
      </x:c>
      <x:c r="P65" s="14" t="str">
        <x:v>Reconstitution documentée V4 — nouvelle rédaction V5</x:v>
      </x:c>
    </x:row>
    <x:row r="66" ht="102" customHeight="1">
      <x:c r="A66" s="13" t="str">
        <x:v>HUM-061</x:v>
      </x:c>
      <x:c r="B66" s="13" t="str">
        <x:v>Ari Ortez</x:v>
      </x:c>
      <x:c r="C66" s="13" t="str">
        <x:v>GP07</x:v>
      </x:c>
      <x:c r="D66" s="13" t="str">
        <x:v>éclaireur</x:v>
      </x:c>
      <x:c r="E66" s="13" t="str">
        <x:v>carabine compacte</x:v>
      </x:c>
      <x:c r="F66" s="28" t="n">
        <x:v>60</x:v>
      </x:c>
      <x:c r="G66" s="28" t="n">
        <x:v>3</x:v>
      </x:c>
      <x:c r="H66" s="28" t="n">
        <x:v>4</x:v>
      </x:c>
      <x:c r="I66" s="13" t="str">
        <x:v>repère les mouvements sur les points hauts dans plateaux, ponts naturels et gorges</x:v>
      </x:c>
      <x:c r="J66" s="13" t="str">
        <x:v>change de promontoire après une observation</x:v>
      </x:c>
      <x:c r="K66" s="13" t="str">
        <x:v>révèle son poste par deux coups brefs</x:v>
      </x:c>
      <x:c r="L66" s="13" t="str">
        <x:v>suivre ses routes de repli</x:v>
      </x:c>
      <x:c r="M66" s="13" t="str">
        <x:v>Ancien membre de l’équipe Ortez, ce combattant arrive avec une mission et un équipement identifiés. Son premier choix concerne poursuite entre points hauts et abris. Les relations avec ses compagnons peuvent modifier le moment où il se replie.</x:v>
      </x:c>
      <x:c r="N66" s="13" t="str">
        <x:v>Chaque profil est une personne persistante dans le scénario choisi. Une défaite, un départ ou une survie ne se réinitialise pas pour produire des trophées supplémentaires.</x:v>
      </x:c>
      <x:c r="O66" s="13" t="str">
        <x:v>Personnage original combattant. Aucune ressemblance 1:1 avec une personne réelle ni identité d’un héros de film affirmée.</x:v>
      </x:c>
      <x:c r="P66" s="13" t="str">
        <x:v>Reconstitution documentée V4 — nouvelle rédaction V5</x:v>
      </x:c>
    </x:row>
    <x:row r="67" ht="102" customHeight="1">
      <x:c r="A67" s="14" t="str">
        <x:v>HUM-062</x:v>
      </x:c>
      <x:c r="B67" s="14" t="str">
        <x:v>Bela Ortez</x:v>
      </x:c>
      <x:c r="C67" s="14" t="str">
        <x:v>GP07</x:v>
      </x:c>
      <x:c r="D67" s="14" t="str">
        <x:v>tireuse de précision</x:v>
      </x:c>
      <x:c r="E67" s="14" t="str">
        <x:v>fusil de précision</x:v>
      </x:c>
      <x:c r="F67" s="29" t="n">
        <x:v>65</x:v>
      </x:c>
      <x:c r="G67" s="29" t="n">
        <x:v>4</x:v>
      </x:c>
      <x:c r="H67" s="29" t="n">
        <x:v>2</x:v>
      </x:c>
      <x:c r="I67" s="14" t="str">
        <x:v>garde une ligne de tir longue dans plateaux, ponts naturels et gorges</x:v>
      </x:c>
      <x:c r="J67" s="14" t="str">
        <x:v>déplace son appui lorsque la visibilité change</x:v>
      </x:c>
      <x:c r="K67" s="14" t="str">
        <x:v>doit réajuster sa position après un tir</x:v>
      </x:c>
      <x:c r="L67" s="14" t="str">
        <x:v>utiliser un couvert avant de traverser</x:v>
      </x:c>
      <x:c r="M67" s="14" t="str">
        <x:v>Ancien membre de l’équipe Ortez, ce combattant arrive avec une mission et un équipement identifiés. Son premier choix concerne poursuite entre points hauts et abris. Les relations avec ses compagnons peuvent modifier le moment où il se replie.</x:v>
      </x:c>
      <x:c r="N67" s="14" t="str">
        <x:v>Chaque profil est une personne persistante dans le scénario choisi. Une défaite, un départ ou une survie ne se réinitialise pas pour produire des trophées supplémentaires.</x:v>
      </x:c>
      <x:c r="O67" s="14" t="str">
        <x:v>Personnage original combattant. Aucune ressemblance 1:1 avec une personne réelle ni identité d’un héros de film affirmée.</x:v>
      </x:c>
      <x:c r="P67" s="14" t="str">
        <x:v>Reconstitution documentée V4 — nouvelle rédaction V5</x:v>
      </x:c>
    </x:row>
    <x:row r="68" ht="102" customHeight="1">
      <x:c r="A68" s="13" t="str">
        <x:v>HUM-063</x:v>
      </x:c>
      <x:c r="B68" s="13" t="str">
        <x:v>Ciro Ortez</x:v>
      </x:c>
      <x:c r="C68" s="13" t="str">
        <x:v>GP07</x:v>
      </x:c>
      <x:c r="D68" s="13" t="str">
        <x:v>pisteur</x:v>
      </x:c>
      <x:c r="E68" s="13" t="str">
        <x:v>fusil court</x:v>
      </x:c>
      <x:c r="F68" s="28" t="n">
        <x:v>70</x:v>
      </x:c>
      <x:c r="G68" s="28" t="n">
        <x:v>5</x:v>
      </x:c>
      <x:c r="H68" s="28" t="n">
        <x:v>4</x:v>
      </x:c>
      <x:c r="I68" s="13" t="str">
        <x:v>repère les traces récentes dans plateaux, ponts naturels et gorges</x:v>
      </x:c>
      <x:c r="J68" s="13" t="str">
        <x:v>fait un détour après un signe contradictoire</x:v>
      </x:c>
      <x:c r="K68" s="13" t="str">
        <x:v>ralentit lorsqu’il examine le sol</x:v>
      </x:c>
      <x:c r="L68" s="13" t="str">
        <x:v>effacer une route sans supprimer les traces déjà vues</x:v>
      </x:c>
      <x:c r="M68" s="13" t="str">
        <x:v>Ancien membre de l’équipe Ortez, ce combattant arrive avec une mission et un équipement identifiés. Son premier choix concerne poursuite entre points hauts et abris. Les relations avec ses compagnons peuvent modifier le moment où il se replie.</x:v>
      </x:c>
      <x:c r="N68" s="13" t="str">
        <x:v>Chaque profil est une personne persistante dans le scénario choisi. Une défaite, un départ ou une survie ne se réinitialise pas pour produire des trophées supplémentaires.</x:v>
      </x:c>
      <x:c r="O68" s="13" t="str">
        <x:v>Personnage original combattant. Aucune ressemblance 1:1 avec une personne réelle ni identité d’un héros de film affirmée.</x:v>
      </x:c>
      <x:c r="P68" s="13" t="str">
        <x:v>Reconstitution documentée V4 — nouvelle rédaction V5</x:v>
      </x:c>
    </x:row>
    <x:row r="69" ht="102" customHeight="1">
      <x:c r="A69" s="14" t="str">
        <x:v>HUM-064</x:v>
      </x:c>
      <x:c r="B69" s="14" t="str">
        <x:v>Dara Ortez</x:v>
      </x:c>
      <x:c r="C69" s="14" t="str">
        <x:v>GP07</x:v>
      </x:c>
      <x:c r="D69" s="14" t="str">
        <x:v>protectrice</x:v>
      </x:c>
      <x:c r="E69" s="14" t="str">
        <x:v>arme de soutien</x:v>
      </x:c>
      <x:c r="F69" s="29" t="n">
        <x:v>75</x:v>
      </x:c>
      <x:c r="G69" s="29" t="n">
        <x:v>3</x:v>
      </x:c>
      <x:c r="H69" s="29" t="n">
        <x:v>2</x:v>
      </x:c>
      <x:c r="I69" s="14" t="str">
        <x:v>couvre le déplacement d’un compagnon dans plateaux, ponts naturels et gorges</x:v>
      </x:c>
      <x:c r="J69" s="14" t="str">
        <x:v>alterne couverture et repli</x:v>
      </x:c>
      <x:c r="K69" s="14" t="str">
        <x:v>angle mort latéral pendant la reprise</x:v>
      </x:c>
      <x:c r="L69" s="14" t="str">
        <x:v>attaquer le trajet plutôt que le même couvert</x:v>
      </x:c>
      <x:c r="M69" s="14" t="str">
        <x:v>Ancien membre de l’équipe Ortez, ce combattant arrive avec une mission et un équipement identifiés. Son premier choix concerne poursuite entre points hauts et abris. Les relations avec ses compagnons peuvent modifier le moment où il se replie.</x:v>
      </x:c>
      <x:c r="N69" s="14" t="str">
        <x:v>Chaque profil est une personne persistante dans le scénario choisi. Une défaite, un départ ou une survie ne se réinitialise pas pour produire des trophées supplémentaires.</x:v>
      </x:c>
      <x:c r="O69" s="14" t="str">
        <x:v>Personnage original combattant. Aucune ressemblance 1:1 avec une personne réelle ni identité d’un héros de film affirmée.</x:v>
      </x:c>
      <x:c r="P69" s="14" t="str">
        <x:v>Reconstitution documentée V4 — nouvelle rédaction V5</x:v>
      </x:c>
    </x:row>
    <x:row r="70" ht="102" customHeight="1">
      <x:c r="A70" s="13" t="str">
        <x:v>HUM-065</x:v>
      </x:c>
      <x:c r="B70" s="13" t="str">
        <x:v>Eren Ortez</x:v>
      </x:c>
      <x:c r="C70" s="13" t="str">
        <x:v>GP07</x:v>
      </x:c>
      <x:c r="D70" s="13" t="str">
        <x:v>technicien</x:v>
      </x:c>
      <x:c r="E70" s="13" t="str">
        <x:v>pistolet et matériel de capteur fictif</x:v>
      </x:c>
      <x:c r="F70" s="28" t="n">
        <x:v>80</x:v>
      </x:c>
      <x:c r="G70" s="28" t="n">
        <x:v>4</x:v>
      </x:c>
      <x:c r="H70" s="28" t="n">
        <x:v>4</x:v>
      </x:c>
      <x:c r="I70" s="13" t="str">
        <x:v>installe un poste de détection dans plateaux, ponts naturels et gorges</x:v>
      </x:c>
      <x:c r="J70" s="13" t="str">
        <x:v>récupère son capteur si sa position est découverte</x:v>
      </x:c>
      <x:c r="K70" s="13" t="str">
        <x:v>travail visible avant activation</x:v>
      </x:c>
      <x:c r="L70" s="13" t="str">
        <x:v>observer le montage puis changer de route</x:v>
      </x:c>
      <x:c r="M70" s="13" t="str">
        <x:v>Ancien membre de l’équipe Ortez, ce combattant arrive avec une mission et un équipement identifiés. Son premier choix concerne poursuite entre points hauts et abris. Les relations avec ses compagnons peuvent modifier le moment où il se replie.</x:v>
      </x:c>
      <x:c r="N70" s="13" t="str">
        <x:v>Chaque profil est une personne persistante dans le scénario choisi. Une défaite, un départ ou une survie ne se réinitialise pas pour produire des trophées supplémentaires.</x:v>
      </x:c>
      <x:c r="O70" s="13" t="str">
        <x:v>Personnage original combattant. Aucune ressemblance 1:1 avec une personne réelle ni identité d’un héros de film affirmée.</x:v>
      </x:c>
      <x:c r="P70" s="13" t="str">
        <x:v>Reconstitution documentée V4 — nouvelle rédaction V5</x:v>
      </x:c>
    </x:row>
    <x:row r="71" ht="102" customHeight="1">
      <x:c r="A71" s="14" t="str">
        <x:v>HUM-066</x:v>
      </x:c>
      <x:c r="B71" s="14" t="str">
        <x:v>Fara Ortez</x:v>
      </x:c>
      <x:c r="C71" s="14" t="str">
        <x:v>GP07</x:v>
      </x:c>
      <x:c r="D71" s="14" t="str">
        <x:v>secouriste combattante</x:v>
      </x:c>
      <x:c r="E71" s="14" t="str">
        <x:v>carabine</x:v>
      </x:c>
      <x:c r="F71" s="29" t="n">
        <x:v>60</x:v>
      </x:c>
      <x:c r="G71" s="29" t="n">
        <x:v>5</x:v>
      </x:c>
      <x:c r="H71" s="29" t="n">
        <x:v>2</x:v>
      </x:c>
      <x:c r="I71" s="14" t="str">
        <x:v>priorise un allié en difficulté dans plateaux, ponts naturels et gorges</x:v>
      </x:c>
      <x:c r="J71" s="14" t="str">
        <x:v>prépare une extraction sous couverture</x:v>
      </x:c>
      <x:c r="K71" s="14" t="str">
        <x:v>se déplace vers un point de secours lisible</x:v>
      </x:c>
      <x:c r="L71" s="14" t="str">
        <x:v>intercepter une route si le contrat le demande</x:v>
      </x:c>
      <x:c r="M71" s="14" t="str">
        <x:v>Ancien membre de l’équipe Ortez, ce combattant arrive avec une mission et un équipement identifiés. Son premier choix concerne poursuite entre points hauts et abris. Les relations avec ses compagnons peuvent modifier le moment où il se replie.</x:v>
      </x:c>
      <x:c r="N71" s="14" t="str">
        <x:v>Chaque profil est une personne persistante dans le scénario choisi. Une défaite, un départ ou une survie ne se réinitialise pas pour produire des trophées supplémentaires.</x:v>
      </x:c>
      <x:c r="O71" s="14" t="str">
        <x:v>Personnage original combattant. Aucune ressemblance 1:1 avec une personne réelle ni identité d’un héros de film affirmée.</x:v>
      </x:c>
      <x:c r="P71" s="14" t="str">
        <x:v>Reconstitution documentée V4 — nouvelle rédaction V5</x:v>
      </x:c>
    </x:row>
    <x:row r="72" ht="102" customHeight="1">
      <x:c r="A72" s="13" t="str">
        <x:v>HUM-067</x:v>
      </x:c>
      <x:c r="B72" s="13" t="str">
        <x:v>Galen Ortez</x:v>
      </x:c>
      <x:c r="C72" s="13" t="str">
        <x:v>GP07</x:v>
      </x:c>
      <x:c r="D72" s="13" t="str">
        <x:v>chef d’équipe</x:v>
      </x:c>
      <x:c r="E72" s="13" t="str">
        <x:v>fusil polyvalent</x:v>
      </x:c>
      <x:c r="F72" s="28" t="n">
        <x:v>65</x:v>
      </x:c>
      <x:c r="G72" s="28" t="n">
        <x:v>3</x:v>
      </x:c>
      <x:c r="H72" s="28" t="n">
        <x:v>4</x:v>
      </x:c>
      <x:c r="I72" s="13" t="str">
        <x:v>réorganise les positions dans plateaux, ponts naturels et gorges</x:v>
      </x:c>
      <x:c r="J72" s="13" t="str">
        <x:v>donne une consigne puis rejoint un abri</x:v>
      </x:c>
      <x:c r="K72" s="13" t="str">
        <x:v>signal sonore court avant la manœuvre</x:v>
      </x:c>
      <x:c r="L72" s="13" t="str">
        <x:v>comprendre le signal au lieu de suivre le bruit seul</x:v>
      </x:c>
      <x:c r="M72" s="13" t="str">
        <x:v>Ancien membre de l’équipe Ortez, ce combattant arrive avec une mission et un équipement identifiés. Son premier choix concerne poursuite entre points hauts et abris. Les relations avec ses compagnons peuvent modifier le moment où il se replie.</x:v>
      </x:c>
      <x:c r="N72" s="13" t="str">
        <x:v>Chaque profil est une personne persistante dans le scénario choisi. Une défaite, un départ ou une survie ne se réinitialise pas pour produire des trophées supplémentaires.</x:v>
      </x:c>
      <x:c r="O72" s="13" t="str">
        <x:v>Personnage original combattant. Aucune ressemblance 1:1 avec une personne réelle ni identité d’un héros de film affirmée.</x:v>
      </x:c>
      <x:c r="P72" s="13" t="str">
        <x:v>Reconstitution documentée V4 — nouvelle rédaction V5</x:v>
      </x:c>
    </x:row>
    <x:row r="73" ht="102" customHeight="1">
      <x:c r="A73" s="14" t="str">
        <x:v>HUM-068</x:v>
      </x:c>
      <x:c r="B73" s="14" t="str">
        <x:v>Hana Ortez</x:v>
      </x:c>
      <x:c r="C73" s="14" t="str">
        <x:v>GP07</x:v>
      </x:c>
      <x:c r="D73" s="14" t="str">
        <x:v>éclaireuse mobile</x:v>
      </x:c>
      <x:c r="E73" s="14" t="str">
        <x:v>pistolet et lame de terrain</x:v>
      </x:c>
      <x:c r="F73" s="29" t="n">
        <x:v>70</x:v>
      </x:c>
      <x:c r="G73" s="29" t="n">
        <x:v>4</x:v>
      </x:c>
      <x:c r="H73" s="29" t="n">
        <x:v>2</x:v>
      </x:c>
      <x:c r="I73" s="14" t="str">
        <x:v>explore les chemins étroits dans plateaux, ponts naturels et gorges</x:v>
      </x:c>
      <x:c r="J73" s="14" t="str">
        <x:v>rompt le contact lorsqu’un grand prédateur apparaît</x:v>
      </x:c>
      <x:c r="K73" s="14" t="str">
        <x:v>s’arrête avant un saut de niveau</x:v>
      </x:c>
      <x:c r="L73" s="14" t="str">
        <x:v>prévoir le passage suivant</x:v>
      </x:c>
      <x:c r="M73" s="14" t="str">
        <x:v>Ancien membre de l’équipe Ortez, ce combattant arrive avec une mission et un équipement identifiés. Son premier choix concerne poursuite entre points hauts et abris. Les relations avec ses compagnons peuvent modifier le moment où il se replie.</x:v>
      </x:c>
      <x:c r="N73" s="14" t="str">
        <x:v>Chaque profil est une personne persistante dans le scénario choisi. Une défaite, un départ ou une survie ne se réinitialise pas pour produire des trophées supplémentaires.</x:v>
      </x:c>
      <x:c r="O73" s="14" t="str">
        <x:v>Personnage original combattant. Aucune ressemblance 1:1 avec une personne réelle ni identité d’un héros de film affirmée.</x:v>
      </x:c>
      <x:c r="P73" s="14" t="str">
        <x:v>Reconstitution documentée V4 — nouvelle rédaction V5</x:v>
      </x:c>
    </x:row>
    <x:row r="74" ht="102" customHeight="1">
      <x:c r="A74" s="13" t="str">
        <x:v>HUM-069</x:v>
      </x:c>
      <x:c r="B74" s="13" t="str">
        <x:v>Ilan Ortez</x:v>
      </x:c>
      <x:c r="C74" s="13" t="str">
        <x:v>GP07</x:v>
      </x:c>
      <x:c r="D74" s="13" t="str">
        <x:v>garde de position</x:v>
      </x:c>
      <x:c r="E74" s="13" t="str">
        <x:v>fusil à courte portée</x:v>
      </x:c>
      <x:c r="F74" s="28" t="n">
        <x:v>75</x:v>
      </x:c>
      <x:c r="G74" s="28" t="n">
        <x:v>5</x:v>
      </x:c>
      <x:c r="H74" s="28" t="n">
        <x:v>4</x:v>
      </x:c>
      <x:c r="I74" s="13" t="str">
        <x:v>surveille une entrée précise dans plateaux, ponts naturels et gorges</x:v>
      </x:c>
      <x:c r="J74" s="13" t="str">
        <x:v>déplace une barricade légère</x:v>
      </x:c>
      <x:c r="K74" s="13" t="str">
        <x:v>fait du bruit pendant le déplacement</x:v>
      </x:c>
      <x:c r="L74" s="13" t="str">
        <x:v>prendre une autre entrée physiquement ouverte</x:v>
      </x:c>
      <x:c r="M74" s="13" t="str">
        <x:v>Ancien membre de l’équipe Ortez, ce combattant arrive avec une mission et un équipement identifiés. Son premier choix concerne poursuite entre points hauts et abris. Les relations avec ses compagnons peuvent modifier le moment où il se replie.</x:v>
      </x:c>
      <x:c r="N74" s="13" t="str">
        <x:v>Chaque profil est une personne persistante dans le scénario choisi. Une défaite, un départ ou une survie ne se réinitialise pas pour produire des trophées supplémentaires.</x:v>
      </x:c>
      <x:c r="O74" s="13" t="str">
        <x:v>Personnage original combattant. Aucune ressemblance 1:1 avec une personne réelle ni identité d’un héros de film affirmée.</x:v>
      </x:c>
      <x:c r="P74" s="13" t="str">
        <x:v>Reconstitution documentée V4 — nouvelle rédaction V5</x:v>
      </x:c>
    </x:row>
    <x:row r="75" ht="102" customHeight="1">
      <x:c r="A75" s="14" t="str">
        <x:v>HUM-070</x:v>
      </x:c>
      <x:c r="B75" s="14" t="str">
        <x:v>Jora Ortez</x:v>
      </x:c>
      <x:c r="C75" s="14" t="str">
        <x:v>GP07</x:v>
      </x:c>
      <x:c r="D75" s="14" t="str">
        <x:v>chasseur de primes</x:v>
      </x:c>
      <x:c r="E75" s="14" t="str">
        <x:v>arme de chasse</x:v>
      </x:c>
      <x:c r="F75" s="29" t="n">
        <x:v>80</x:v>
      </x:c>
      <x:c r="G75" s="29" t="n">
        <x:v>3</x:v>
      </x:c>
      <x:c r="H75" s="29" t="n">
        <x:v>2</x:v>
      </x:c>
      <x:c r="I75" s="14" t="str">
        <x:v>poursuit une cible connue dans plateaux, ponts naturels et gorges</x:v>
      </x:c>
      <x:c r="J75" s="14" t="str">
        <x:v>compare une trace avec son contrat</x:v>
      </x:c>
      <x:c r="K75" s="14" t="str">
        <x:v>s’expose au point où deux pistes se croisent</x:v>
      </x:c>
      <x:c r="L75" s="14" t="str">
        <x:v>lui présenter une vraie piste secondaire</x:v>
      </x:c>
      <x:c r="M75" s="14" t="str">
        <x:v>Ancien membre de l’équipe Ortez, ce combattant arrive avec une mission et un équipement identifiés. Son premier choix concerne poursuite entre points hauts et abris. Les relations avec ses compagnons peuvent modifier le moment où il se replie.</x:v>
      </x:c>
      <x:c r="N75" s="14" t="str">
        <x:v>Chaque profil est une personne persistante dans le scénario choisi. Une défaite, un départ ou une survie ne se réinitialise pas pour produire des trophées supplémentaires.</x:v>
      </x:c>
      <x:c r="O75" s="14" t="str">
        <x:v>Personnage original combattant. Aucune ressemblance 1:1 avec une personne réelle ni identité d’un héros de film affirmée.</x:v>
      </x:c>
      <x:c r="P75" s="14" t="str">
        <x:v>Reconstitution documentée V4 — nouvelle rédaction V5</x:v>
      </x:c>
    </x:row>
    <x:row r="76" ht="102" customHeight="1">
      <x:c r="A76" s="13" t="str">
        <x:v>HUM-071</x:v>
      </x:c>
      <x:c r="B76" s="13" t="str">
        <x:v>Ari Kiran</x:v>
      </x:c>
      <x:c r="C76" s="13" t="str">
        <x:v>GP08</x:v>
      </x:c>
      <x:c r="D76" s="13" t="str">
        <x:v>éclaireur</x:v>
      </x:c>
      <x:c r="E76" s="13" t="str">
        <x:v>carabine compacte</x:v>
      </x:c>
      <x:c r="F76" s="28" t="n">
        <x:v>60</x:v>
      </x:c>
      <x:c r="G76" s="28" t="n">
        <x:v>4</x:v>
      </x:c>
      <x:c r="H76" s="28" t="n">
        <x:v>5</x:v>
      </x:c>
      <x:c r="I76" s="13" t="str">
        <x:v>repère les mouvements sur les points hauts dans marais, bois pétrifiés et chenaux</x:v>
      </x:c>
      <x:c r="J76" s="13" t="str">
        <x:v>change de promontoire après une observation</x:v>
      </x:c>
      <x:c r="K76" s="13" t="str">
        <x:v>révèle son poste par deux coups brefs</x:v>
      </x:c>
      <x:c r="L76" s="13" t="str">
        <x:v>suivre ses routes de repli</x:v>
      </x:c>
      <x:c r="M76" s="13" t="str">
        <x:v>Ancien membre de l’équipe Kiran, ce combattant arrive avec une mission et un équipement identifiés. Son premier choix concerne repérer le passage d’une équipe sans vision parfaite. Les relations avec ses compagnons peuvent modifier le moment où il se replie.</x:v>
      </x:c>
      <x:c r="N76" s="13" t="str">
        <x:v>Chaque profil est une personne persistante dans le scénario choisi. Une défaite, un départ ou une survie ne se réinitialise pas pour produire des trophées supplémentaires.</x:v>
      </x:c>
      <x:c r="O76" s="13" t="str">
        <x:v>Personnage original combattant. Aucune ressemblance 1:1 avec une personne réelle ni identité d’un héros de film affirmée.</x:v>
      </x:c>
      <x:c r="P76" s="13" t="str">
        <x:v>Reconstitution documentée V4 — nouvelle rédaction V5</x:v>
      </x:c>
    </x:row>
    <x:row r="77" ht="102" customHeight="1">
      <x:c r="A77" s="14" t="str">
        <x:v>HUM-072</x:v>
      </x:c>
      <x:c r="B77" s="14" t="str">
        <x:v>Bela Kiran</x:v>
      </x:c>
      <x:c r="C77" s="14" t="str">
        <x:v>GP08</x:v>
      </x:c>
      <x:c r="D77" s="14" t="str">
        <x:v>tireuse de précision</x:v>
      </x:c>
      <x:c r="E77" s="14" t="str">
        <x:v>fusil de précision</x:v>
      </x:c>
      <x:c r="F77" s="29" t="n">
        <x:v>65</x:v>
      </x:c>
      <x:c r="G77" s="29" t="n">
        <x:v>5</x:v>
      </x:c>
      <x:c r="H77" s="29" t="n">
        <x:v>3</x:v>
      </x:c>
      <x:c r="I77" s="14" t="str">
        <x:v>garde une ligne de tir longue dans marais, bois pétrifiés et chenaux</x:v>
      </x:c>
      <x:c r="J77" s="14" t="str">
        <x:v>déplace son appui lorsque la visibilité change</x:v>
      </x:c>
      <x:c r="K77" s="14" t="str">
        <x:v>doit réajuster sa position après un tir</x:v>
      </x:c>
      <x:c r="L77" s="14" t="str">
        <x:v>utiliser un couvert avant de traverser</x:v>
      </x:c>
      <x:c r="M77" s="14" t="str">
        <x:v>Ancien membre de l’équipe Kiran, ce combattant arrive avec une mission et un équipement identifiés. Son premier choix concerne repérer le passage d’une équipe sans vision parfaite. Les relations avec ses compagnons peuvent modifier le moment où il se replie.</x:v>
      </x:c>
      <x:c r="N77" s="14" t="str">
        <x:v>Chaque profil est une personne persistante dans le scénario choisi. Une défaite, un départ ou une survie ne se réinitialise pas pour produire des trophées supplémentaires.</x:v>
      </x:c>
      <x:c r="O77" s="14" t="str">
        <x:v>Personnage original combattant. Aucune ressemblance 1:1 avec une personne réelle ni identité d’un héros de film affirmée.</x:v>
      </x:c>
      <x:c r="P77" s="14" t="str">
        <x:v>Reconstitution documentée V4 — nouvelle rédaction V5</x:v>
      </x:c>
    </x:row>
    <x:row r="78" ht="102" customHeight="1">
      <x:c r="A78" s="13" t="str">
        <x:v>HUM-073</x:v>
      </x:c>
      <x:c r="B78" s="13" t="str">
        <x:v>Ciro Kiran</x:v>
      </x:c>
      <x:c r="C78" s="13" t="str">
        <x:v>GP08</x:v>
      </x:c>
      <x:c r="D78" s="13" t="str">
        <x:v>pisteur</x:v>
      </x:c>
      <x:c r="E78" s="13" t="str">
        <x:v>fusil court</x:v>
      </x:c>
      <x:c r="F78" s="28" t="n">
        <x:v>70</x:v>
      </x:c>
      <x:c r="G78" s="28" t="n">
        <x:v>3</x:v>
      </x:c>
      <x:c r="H78" s="28" t="n">
        <x:v>5</x:v>
      </x:c>
      <x:c r="I78" s="13" t="str">
        <x:v>repère les traces récentes dans marais, bois pétrifiés et chenaux</x:v>
      </x:c>
      <x:c r="J78" s="13" t="str">
        <x:v>fait un détour après un signe contradictoire</x:v>
      </x:c>
      <x:c r="K78" s="13" t="str">
        <x:v>ralentit lorsqu’il examine le sol</x:v>
      </x:c>
      <x:c r="L78" s="13" t="str">
        <x:v>effacer une route sans supprimer les traces déjà vues</x:v>
      </x:c>
      <x:c r="M78" s="13" t="str">
        <x:v>Ancien membre de l’équipe Kiran, ce combattant arrive avec une mission et un équipement identifiés. Son premier choix concerne repérer le passage d’une équipe sans vision parfaite. Les relations avec ses compagnons peuvent modifier le moment où il se replie.</x:v>
      </x:c>
      <x:c r="N78" s="13" t="str">
        <x:v>Chaque profil est une personne persistante dans le scénario choisi. Une défaite, un départ ou une survie ne se réinitialise pas pour produire des trophées supplémentaires.</x:v>
      </x:c>
      <x:c r="O78" s="13" t="str">
        <x:v>Personnage original combattant. Aucune ressemblance 1:1 avec une personne réelle ni identité d’un héros de film affirmée.</x:v>
      </x:c>
      <x:c r="P78" s="13" t="str">
        <x:v>Reconstitution documentée V4 — nouvelle rédaction V5</x:v>
      </x:c>
    </x:row>
    <x:row r="79" ht="102" customHeight="1">
      <x:c r="A79" s="14" t="str">
        <x:v>HUM-074</x:v>
      </x:c>
      <x:c r="B79" s="14" t="str">
        <x:v>Dara Kiran</x:v>
      </x:c>
      <x:c r="C79" s="14" t="str">
        <x:v>GP08</x:v>
      </x:c>
      <x:c r="D79" s="14" t="str">
        <x:v>protectrice</x:v>
      </x:c>
      <x:c r="E79" s="14" t="str">
        <x:v>arme de soutien</x:v>
      </x:c>
      <x:c r="F79" s="29" t="n">
        <x:v>75</x:v>
      </x:c>
      <x:c r="G79" s="29" t="n">
        <x:v>4</x:v>
      </x:c>
      <x:c r="H79" s="29" t="n">
        <x:v>3</x:v>
      </x:c>
      <x:c r="I79" s="14" t="str">
        <x:v>couvre le déplacement d’un compagnon dans marais, bois pétrifiés et chenaux</x:v>
      </x:c>
      <x:c r="J79" s="14" t="str">
        <x:v>alterne couverture et repli</x:v>
      </x:c>
      <x:c r="K79" s="14" t="str">
        <x:v>angle mort latéral pendant la reprise</x:v>
      </x:c>
      <x:c r="L79" s="14" t="str">
        <x:v>attaquer le trajet plutôt que le même couvert</x:v>
      </x:c>
      <x:c r="M79" s="14" t="str">
        <x:v>Ancien membre de l’équipe Kiran, ce combattant arrive avec une mission et un équipement identifiés. Son premier choix concerne repérer le passage d’une équipe sans vision parfaite. Les relations avec ses compagnons peuvent modifier le moment où il se replie.</x:v>
      </x:c>
      <x:c r="N79" s="14" t="str">
        <x:v>Chaque profil est une personne persistante dans le scénario choisi. Une défaite, un départ ou une survie ne se réinitialise pas pour produire des trophées supplémentaires.</x:v>
      </x:c>
      <x:c r="O79" s="14" t="str">
        <x:v>Personnage original combattant. Aucune ressemblance 1:1 avec une personne réelle ni identité d’un héros de film affirmée.</x:v>
      </x:c>
      <x:c r="P79" s="14" t="str">
        <x:v>Reconstitution documentée V4 — nouvelle rédaction V5</x:v>
      </x:c>
    </x:row>
    <x:row r="80" ht="102" customHeight="1">
      <x:c r="A80" s="13" t="str">
        <x:v>HUM-075</x:v>
      </x:c>
      <x:c r="B80" s="13" t="str">
        <x:v>Eren Kiran</x:v>
      </x:c>
      <x:c r="C80" s="13" t="str">
        <x:v>GP08</x:v>
      </x:c>
      <x:c r="D80" s="13" t="str">
        <x:v>technicien</x:v>
      </x:c>
      <x:c r="E80" s="13" t="str">
        <x:v>pistolet et matériel de capteur fictif</x:v>
      </x:c>
      <x:c r="F80" s="28" t="n">
        <x:v>80</x:v>
      </x:c>
      <x:c r="G80" s="28" t="n">
        <x:v>5</x:v>
      </x:c>
      <x:c r="H80" s="28" t="n">
        <x:v>5</x:v>
      </x:c>
      <x:c r="I80" s="13" t="str">
        <x:v>installe un poste de détection dans marais, bois pétrifiés et chenaux</x:v>
      </x:c>
      <x:c r="J80" s="13" t="str">
        <x:v>récupère son capteur si sa position est découverte</x:v>
      </x:c>
      <x:c r="K80" s="13" t="str">
        <x:v>travail visible avant activation</x:v>
      </x:c>
      <x:c r="L80" s="13" t="str">
        <x:v>observer le montage puis changer de route</x:v>
      </x:c>
      <x:c r="M80" s="13" t="str">
        <x:v>Ancien membre de l’équipe Kiran, ce combattant arrive avec une mission et un équipement identifiés. Son premier choix concerne repérer le passage d’une équipe sans vision parfaite. Les relations avec ses compagnons peuvent modifier le moment où il se replie.</x:v>
      </x:c>
      <x:c r="N80" s="13" t="str">
        <x:v>Chaque profil est une personne persistante dans le scénario choisi. Une défaite, un départ ou une survie ne se réinitialise pas pour produire des trophées supplémentaires.</x:v>
      </x:c>
      <x:c r="O80" s="13" t="str">
        <x:v>Personnage original combattant. Aucune ressemblance 1:1 avec une personne réelle ni identité d’un héros de film affirmée.</x:v>
      </x:c>
      <x:c r="P80" s="13" t="str">
        <x:v>Reconstitution documentée V4 — nouvelle rédaction V5</x:v>
      </x:c>
    </x:row>
    <x:row r="81" ht="102" customHeight="1">
      <x:c r="A81" s="14" t="str">
        <x:v>HUM-076</x:v>
      </x:c>
      <x:c r="B81" s="14" t="str">
        <x:v>Fara Kiran</x:v>
      </x:c>
      <x:c r="C81" s="14" t="str">
        <x:v>GP08</x:v>
      </x:c>
      <x:c r="D81" s="14" t="str">
        <x:v>secouriste combattante</x:v>
      </x:c>
      <x:c r="E81" s="14" t="str">
        <x:v>carabine</x:v>
      </x:c>
      <x:c r="F81" s="29" t="n">
        <x:v>60</x:v>
      </x:c>
      <x:c r="G81" s="29" t="n">
        <x:v>3</x:v>
      </x:c>
      <x:c r="H81" s="29" t="n">
        <x:v>3</x:v>
      </x:c>
      <x:c r="I81" s="14" t="str">
        <x:v>priorise un allié en difficulté dans marais, bois pétrifiés et chenaux</x:v>
      </x:c>
      <x:c r="J81" s="14" t="str">
        <x:v>prépare une extraction sous couverture</x:v>
      </x:c>
      <x:c r="K81" s="14" t="str">
        <x:v>se déplace vers un point de secours lisible</x:v>
      </x:c>
      <x:c r="L81" s="14" t="str">
        <x:v>intercepter une route si le contrat le demande</x:v>
      </x:c>
      <x:c r="M81" s="14" t="str">
        <x:v>Ancien membre de l’équipe Kiran, ce combattant arrive avec une mission et un équipement identifiés. Son premier choix concerne repérer le passage d’une équipe sans vision parfaite. Les relations avec ses compagnons peuvent modifier le moment où il se replie.</x:v>
      </x:c>
      <x:c r="N81" s="14" t="str">
        <x:v>Chaque profil est une personne persistante dans le scénario choisi. Une défaite, un départ ou une survie ne se réinitialise pas pour produire des trophées supplémentaires.</x:v>
      </x:c>
      <x:c r="O81" s="14" t="str">
        <x:v>Personnage original combattant. Aucune ressemblance 1:1 avec une personne réelle ni identité d’un héros de film affirmée.</x:v>
      </x:c>
      <x:c r="P81" s="14" t="str">
        <x:v>Reconstitution documentée V4 — nouvelle rédaction V5</x:v>
      </x:c>
    </x:row>
    <x:row r="82" ht="102" customHeight="1">
      <x:c r="A82" s="13" t="str">
        <x:v>HUM-077</x:v>
      </x:c>
      <x:c r="B82" s="13" t="str">
        <x:v>Galen Kiran</x:v>
      </x:c>
      <x:c r="C82" s="13" t="str">
        <x:v>GP08</x:v>
      </x:c>
      <x:c r="D82" s="13" t="str">
        <x:v>chef d’équipe</x:v>
      </x:c>
      <x:c r="E82" s="13" t="str">
        <x:v>fusil polyvalent</x:v>
      </x:c>
      <x:c r="F82" s="28" t="n">
        <x:v>65</x:v>
      </x:c>
      <x:c r="G82" s="28" t="n">
        <x:v>4</x:v>
      </x:c>
      <x:c r="H82" s="28" t="n">
        <x:v>5</x:v>
      </x:c>
      <x:c r="I82" s="13" t="str">
        <x:v>réorganise les positions dans marais, bois pétrifiés et chenaux</x:v>
      </x:c>
      <x:c r="J82" s="13" t="str">
        <x:v>donne une consigne puis rejoint un abri</x:v>
      </x:c>
      <x:c r="K82" s="13" t="str">
        <x:v>signal sonore court avant la manœuvre</x:v>
      </x:c>
      <x:c r="L82" s="13" t="str">
        <x:v>comprendre le signal au lieu de suivre le bruit seul</x:v>
      </x:c>
      <x:c r="M82" s="13" t="str">
        <x:v>Ancien membre de l’équipe Kiran, ce combattant arrive avec une mission et un équipement identifiés. Son premier choix concerne repérer le passage d’une équipe sans vision parfaite. Les relations avec ses compagnons peuvent modifier le moment où il se replie.</x:v>
      </x:c>
      <x:c r="N82" s="13" t="str">
        <x:v>Chaque profil est une personne persistante dans le scénario choisi. Une défaite, un départ ou une survie ne se réinitialise pas pour produire des trophées supplémentaires.</x:v>
      </x:c>
      <x:c r="O82" s="13" t="str">
        <x:v>Personnage original combattant. Aucune ressemblance 1:1 avec une personne réelle ni identité d’un héros de film affirmée.</x:v>
      </x:c>
      <x:c r="P82" s="13" t="str">
        <x:v>Reconstitution documentée V4 — nouvelle rédaction V5</x:v>
      </x:c>
    </x:row>
    <x:row r="83" ht="102" customHeight="1">
      <x:c r="A83" s="14" t="str">
        <x:v>HUM-078</x:v>
      </x:c>
      <x:c r="B83" s="14" t="str">
        <x:v>Hana Kiran</x:v>
      </x:c>
      <x:c r="C83" s="14" t="str">
        <x:v>GP08</x:v>
      </x:c>
      <x:c r="D83" s="14" t="str">
        <x:v>éclaireuse mobile</x:v>
      </x:c>
      <x:c r="E83" s="14" t="str">
        <x:v>pistolet et lame de terrain</x:v>
      </x:c>
      <x:c r="F83" s="29" t="n">
        <x:v>70</x:v>
      </x:c>
      <x:c r="G83" s="29" t="n">
        <x:v>5</x:v>
      </x:c>
      <x:c r="H83" s="29" t="n">
        <x:v>3</x:v>
      </x:c>
      <x:c r="I83" s="14" t="str">
        <x:v>explore les chemins étroits dans marais, bois pétrifiés et chenaux</x:v>
      </x:c>
      <x:c r="J83" s="14" t="str">
        <x:v>rompt le contact lorsqu’un grand prédateur apparaît</x:v>
      </x:c>
      <x:c r="K83" s="14" t="str">
        <x:v>s’arrête avant un saut de niveau</x:v>
      </x:c>
      <x:c r="L83" s="14" t="str">
        <x:v>prévoir le passage suivant</x:v>
      </x:c>
      <x:c r="M83" s="14" t="str">
        <x:v>Ancien membre de l’équipe Kiran, ce combattant arrive avec une mission et un équipement identifiés. Son premier choix concerne repérer le passage d’une équipe sans vision parfaite. Les relations avec ses compagnons peuvent modifier le moment où il se replie.</x:v>
      </x:c>
      <x:c r="N83" s="14" t="str">
        <x:v>Chaque profil est une personne persistante dans le scénario choisi. Une défaite, un départ ou une survie ne se réinitialise pas pour produire des trophées supplémentaires.</x:v>
      </x:c>
      <x:c r="O83" s="14" t="str">
        <x:v>Personnage original combattant. Aucune ressemblance 1:1 avec une personne réelle ni identité d’un héros de film affirmée.</x:v>
      </x:c>
      <x:c r="P83" s="14" t="str">
        <x:v>Reconstitution documentée V4 — nouvelle rédaction V5</x:v>
      </x:c>
    </x:row>
    <x:row r="84" ht="102" customHeight="1">
      <x:c r="A84" s="13" t="str">
        <x:v>HUM-079</x:v>
      </x:c>
      <x:c r="B84" s="13" t="str">
        <x:v>Ilan Kiran</x:v>
      </x:c>
      <x:c r="C84" s="13" t="str">
        <x:v>GP08</x:v>
      </x:c>
      <x:c r="D84" s="13" t="str">
        <x:v>garde de position</x:v>
      </x:c>
      <x:c r="E84" s="13" t="str">
        <x:v>fusil à courte portée</x:v>
      </x:c>
      <x:c r="F84" s="28" t="n">
        <x:v>75</x:v>
      </x:c>
      <x:c r="G84" s="28" t="n">
        <x:v>3</x:v>
      </x:c>
      <x:c r="H84" s="28" t="n">
        <x:v>5</x:v>
      </x:c>
      <x:c r="I84" s="13" t="str">
        <x:v>surveille une entrée précise dans marais, bois pétrifiés et chenaux</x:v>
      </x:c>
      <x:c r="J84" s="13" t="str">
        <x:v>déplace une barricade légère</x:v>
      </x:c>
      <x:c r="K84" s="13" t="str">
        <x:v>fait du bruit pendant le déplacement</x:v>
      </x:c>
      <x:c r="L84" s="13" t="str">
        <x:v>prendre une autre entrée physiquement ouverte</x:v>
      </x:c>
      <x:c r="M84" s="13" t="str">
        <x:v>Ancien membre de l’équipe Kiran, ce combattant arrive avec une mission et un équipement identifiés. Son premier choix concerne repérer le passage d’une équipe sans vision parfaite. Les relations avec ses compagnons peuvent modifier le moment où il se replie.</x:v>
      </x:c>
      <x:c r="N84" s="13" t="str">
        <x:v>Chaque profil est une personne persistante dans le scénario choisi. Une défaite, un départ ou une survie ne se réinitialise pas pour produire des trophées supplémentaires.</x:v>
      </x:c>
      <x:c r="O84" s="13" t="str">
        <x:v>Personnage original combattant. Aucune ressemblance 1:1 avec une personne réelle ni identité d’un héros de film affirmée.</x:v>
      </x:c>
      <x:c r="P84" s="13" t="str">
        <x:v>Reconstitution documentée V4 — nouvelle rédaction V5</x:v>
      </x:c>
    </x:row>
    <x:row r="85" ht="102" customHeight="1">
      <x:c r="A85" s="14" t="str">
        <x:v>HUM-080</x:v>
      </x:c>
      <x:c r="B85" s="14" t="str">
        <x:v>Jora Kiran</x:v>
      </x:c>
      <x:c r="C85" s="14" t="str">
        <x:v>GP08</x:v>
      </x:c>
      <x:c r="D85" s="14" t="str">
        <x:v>chasseur de primes</x:v>
      </x:c>
      <x:c r="E85" s="14" t="str">
        <x:v>arme de chasse</x:v>
      </x:c>
      <x:c r="F85" s="29" t="n">
        <x:v>80</x:v>
      </x:c>
      <x:c r="G85" s="29" t="n">
        <x:v>4</x:v>
      </x:c>
      <x:c r="H85" s="29" t="n">
        <x:v>3</x:v>
      </x:c>
      <x:c r="I85" s="14" t="str">
        <x:v>poursuit une cible connue dans marais, bois pétrifiés et chenaux</x:v>
      </x:c>
      <x:c r="J85" s="14" t="str">
        <x:v>compare une trace avec son contrat</x:v>
      </x:c>
      <x:c r="K85" s="14" t="str">
        <x:v>s’expose au point où deux pistes se croisent</x:v>
      </x:c>
      <x:c r="L85" s="14" t="str">
        <x:v>lui présenter une vraie piste secondaire</x:v>
      </x:c>
      <x:c r="M85" s="14" t="str">
        <x:v>Ancien membre de l’équipe Kiran, ce combattant arrive avec une mission et un équipement identifiés. Son premier choix concerne repérer le passage d’une équipe sans vision parfaite. Les relations avec ses compagnons peuvent modifier le moment où il se replie.</x:v>
      </x:c>
      <x:c r="N85" s="14" t="str">
        <x:v>Chaque profil est une personne persistante dans le scénario choisi. Une défaite, un départ ou une survie ne se réinitialise pas pour produire des trophées supplémentaires.</x:v>
      </x:c>
      <x:c r="O85" s="14" t="str">
        <x:v>Personnage original combattant. Aucune ressemblance 1:1 avec une personne réelle ni identité d’un héros de film affirmée.</x:v>
      </x:c>
      <x:c r="P85" s="14" t="str">
        <x:v>Reconstitution documentée V4 — nouvelle rédaction V5</x:v>
      </x:c>
    </x:row>
    <x:row r="86" ht="102" customHeight="1">
      <x:c r="A86" s="13" t="str">
        <x:v>HUM-081</x:v>
      </x:c>
      <x:c r="B86" s="13" t="str">
        <x:v>Ari Dalen</x:v>
      </x:c>
      <x:c r="C86" s="13" t="str">
        <x:v>GP09</x:v>
      </x:c>
      <x:c r="D86" s="13" t="str">
        <x:v>éclaireur</x:v>
      </x:c>
      <x:c r="E86" s="13" t="str">
        <x:v>carabine compacte</x:v>
      </x:c>
      <x:c r="F86" s="28" t="n">
        <x:v>60</x:v>
      </x:c>
      <x:c r="G86" s="28" t="n">
        <x:v>5</x:v>
      </x:c>
      <x:c r="H86" s="28" t="n">
        <x:v>2</x:v>
      </x:c>
      <x:c r="I86" s="13" t="str">
        <x:v>repère les mouvements sur les points hauts dans failles, puits et anciennes machines</x:v>
      </x:c>
      <x:c r="J86" s="13" t="str">
        <x:v>change de promontoire après une observation</x:v>
      </x:c>
      <x:c r="K86" s="13" t="str">
        <x:v>révèle son poste par deux coups brefs</x:v>
      </x:c>
      <x:c r="L86" s="13" t="str">
        <x:v>suivre ses routes de repli</x:v>
      </x:c>
      <x:c r="M86" s="13" t="str">
        <x:v>Ancien membre de l’équipe Dalen, ce combattant arrive avec une mission et un équipement identifiés. Son premier choix concerne adversaires qui changent de niveau. Les relations avec ses compagnons peuvent modifier le moment où il se replie.</x:v>
      </x:c>
      <x:c r="N86" s="13" t="str">
        <x:v>Chaque profil est une personne persistante dans le scénario choisi. Une défaite, un départ ou une survie ne se réinitialise pas pour produire des trophées supplémentaires.</x:v>
      </x:c>
      <x:c r="O86" s="13" t="str">
        <x:v>Personnage original combattant. Aucune ressemblance 1:1 avec une personne réelle ni identité d’un héros de film affirmée.</x:v>
      </x:c>
      <x:c r="P86" s="13" t="str">
        <x:v>Reconstitution documentée V4 — nouvelle rédaction V5</x:v>
      </x:c>
    </x:row>
    <x:row r="87" ht="102" customHeight="1">
      <x:c r="A87" s="14" t="str">
        <x:v>HUM-082</x:v>
      </x:c>
      <x:c r="B87" s="14" t="str">
        <x:v>Bela Dalen</x:v>
      </x:c>
      <x:c r="C87" s="14" t="str">
        <x:v>GP09</x:v>
      </x:c>
      <x:c r="D87" s="14" t="str">
        <x:v>tireuse de précision</x:v>
      </x:c>
      <x:c r="E87" s="14" t="str">
        <x:v>fusil de précision</x:v>
      </x:c>
      <x:c r="F87" s="29" t="n">
        <x:v>65</x:v>
      </x:c>
      <x:c r="G87" s="29" t="n">
        <x:v>3</x:v>
      </x:c>
      <x:c r="H87" s="29" t="n">
        <x:v>4</x:v>
      </x:c>
      <x:c r="I87" s="14" t="str">
        <x:v>garde une ligne de tir longue dans failles, puits et anciennes machines</x:v>
      </x:c>
      <x:c r="J87" s="14" t="str">
        <x:v>déplace son appui lorsque la visibilité change</x:v>
      </x:c>
      <x:c r="K87" s="14" t="str">
        <x:v>doit réajuster sa position après un tir</x:v>
      </x:c>
      <x:c r="L87" s="14" t="str">
        <x:v>utiliser un couvert avant de traverser</x:v>
      </x:c>
      <x:c r="M87" s="14" t="str">
        <x:v>Ancien membre de l’équipe Dalen, ce combattant arrive avec une mission et un équipement identifiés. Son premier choix concerne adversaires qui changent de niveau. Les relations avec ses compagnons peuvent modifier le moment où il se replie.</x:v>
      </x:c>
      <x:c r="N87" s="14" t="str">
        <x:v>Chaque profil est une personne persistante dans le scénario choisi. Une défaite, un départ ou une survie ne se réinitialise pas pour produire des trophées supplémentaires.</x:v>
      </x:c>
      <x:c r="O87" s="14" t="str">
        <x:v>Personnage original combattant. Aucune ressemblance 1:1 avec une personne réelle ni identité d’un héros de film affirmée.</x:v>
      </x:c>
      <x:c r="P87" s="14" t="str">
        <x:v>Reconstitution documentée V4 — nouvelle rédaction V5</x:v>
      </x:c>
    </x:row>
    <x:row r="88" ht="102" customHeight="1">
      <x:c r="A88" s="13" t="str">
        <x:v>HUM-083</x:v>
      </x:c>
      <x:c r="B88" s="13" t="str">
        <x:v>Ciro Dalen</x:v>
      </x:c>
      <x:c r="C88" s="13" t="str">
        <x:v>GP09</x:v>
      </x:c>
      <x:c r="D88" s="13" t="str">
        <x:v>pisteur</x:v>
      </x:c>
      <x:c r="E88" s="13" t="str">
        <x:v>fusil court</x:v>
      </x:c>
      <x:c r="F88" s="28" t="n">
        <x:v>70</x:v>
      </x:c>
      <x:c r="G88" s="28" t="n">
        <x:v>4</x:v>
      </x:c>
      <x:c r="H88" s="28" t="n">
        <x:v>2</x:v>
      </x:c>
      <x:c r="I88" s="13" t="str">
        <x:v>repère les traces récentes dans failles, puits et anciennes machines</x:v>
      </x:c>
      <x:c r="J88" s="13" t="str">
        <x:v>fait un détour après un signe contradictoire</x:v>
      </x:c>
      <x:c r="K88" s="13" t="str">
        <x:v>ralentit lorsqu’il examine le sol</x:v>
      </x:c>
      <x:c r="L88" s="13" t="str">
        <x:v>effacer une route sans supprimer les traces déjà vues</x:v>
      </x:c>
      <x:c r="M88" s="13" t="str">
        <x:v>Ancien membre de l’équipe Dalen, ce combattant arrive avec une mission et un équipement identifiés. Son premier choix concerne adversaires qui changent de niveau. Les relations avec ses compagnons peuvent modifier le moment où il se replie.</x:v>
      </x:c>
      <x:c r="N88" s="13" t="str">
        <x:v>Chaque profil est une personne persistante dans le scénario choisi. Une défaite, un départ ou une survie ne se réinitialise pas pour produire des trophées supplémentaires.</x:v>
      </x:c>
      <x:c r="O88" s="13" t="str">
        <x:v>Personnage original combattant. Aucune ressemblance 1:1 avec une personne réelle ni identité d’un héros de film affirmée.</x:v>
      </x:c>
      <x:c r="P88" s="13" t="str">
        <x:v>Reconstitution documentée V4 — nouvelle rédaction V5</x:v>
      </x:c>
    </x:row>
    <x:row r="89" ht="102" customHeight="1">
      <x:c r="A89" s="14" t="str">
        <x:v>HUM-084</x:v>
      </x:c>
      <x:c r="B89" s="14" t="str">
        <x:v>Dara Dalen</x:v>
      </x:c>
      <x:c r="C89" s="14" t="str">
        <x:v>GP09</x:v>
      </x:c>
      <x:c r="D89" s="14" t="str">
        <x:v>protectrice</x:v>
      </x:c>
      <x:c r="E89" s="14" t="str">
        <x:v>arme de soutien</x:v>
      </x:c>
      <x:c r="F89" s="29" t="n">
        <x:v>75</x:v>
      </x:c>
      <x:c r="G89" s="29" t="n">
        <x:v>5</x:v>
      </x:c>
      <x:c r="H89" s="29" t="n">
        <x:v>4</x:v>
      </x:c>
      <x:c r="I89" s="14" t="str">
        <x:v>couvre le déplacement d’un compagnon dans failles, puits et anciennes machines</x:v>
      </x:c>
      <x:c r="J89" s="14" t="str">
        <x:v>alterne couverture et repli</x:v>
      </x:c>
      <x:c r="K89" s="14" t="str">
        <x:v>angle mort latéral pendant la reprise</x:v>
      </x:c>
      <x:c r="L89" s="14" t="str">
        <x:v>attaquer le trajet plutôt que le même couvert</x:v>
      </x:c>
      <x:c r="M89" s="14" t="str">
        <x:v>Ancien membre de l’équipe Dalen, ce combattant arrive avec une mission et un équipement identifiés. Son premier choix concerne adversaires qui changent de niveau. Les relations avec ses compagnons peuvent modifier le moment où il se replie.</x:v>
      </x:c>
      <x:c r="N89" s="14" t="str">
        <x:v>Chaque profil est une personne persistante dans le scénario choisi. Une défaite, un départ ou une survie ne se réinitialise pas pour produire des trophées supplémentaires.</x:v>
      </x:c>
      <x:c r="O89" s="14" t="str">
        <x:v>Personnage original combattant. Aucune ressemblance 1:1 avec une personne réelle ni identité d’un héros de film affirmée.</x:v>
      </x:c>
      <x:c r="P89" s="14" t="str">
        <x:v>Reconstitution documentée V4 — nouvelle rédaction V5</x:v>
      </x:c>
    </x:row>
    <x:row r="90" ht="102" customHeight="1">
      <x:c r="A90" s="13" t="str">
        <x:v>HUM-085</x:v>
      </x:c>
      <x:c r="B90" s="13" t="str">
        <x:v>Eren Dalen</x:v>
      </x:c>
      <x:c r="C90" s="13" t="str">
        <x:v>GP09</x:v>
      </x:c>
      <x:c r="D90" s="13" t="str">
        <x:v>technicien</x:v>
      </x:c>
      <x:c r="E90" s="13" t="str">
        <x:v>pistolet et matériel de capteur fictif</x:v>
      </x:c>
      <x:c r="F90" s="28" t="n">
        <x:v>80</x:v>
      </x:c>
      <x:c r="G90" s="28" t="n">
        <x:v>3</x:v>
      </x:c>
      <x:c r="H90" s="28" t="n">
        <x:v>2</x:v>
      </x:c>
      <x:c r="I90" s="13" t="str">
        <x:v>installe un poste de détection dans failles, puits et anciennes machines</x:v>
      </x:c>
      <x:c r="J90" s="13" t="str">
        <x:v>récupère son capteur si sa position est découverte</x:v>
      </x:c>
      <x:c r="K90" s="13" t="str">
        <x:v>travail visible avant activation</x:v>
      </x:c>
      <x:c r="L90" s="13" t="str">
        <x:v>observer le montage puis changer de route</x:v>
      </x:c>
      <x:c r="M90" s="13" t="str">
        <x:v>Ancien membre de l’équipe Dalen, ce combattant arrive avec une mission et un équipement identifiés. Son premier choix concerne adversaires qui changent de niveau. Les relations avec ses compagnons peuvent modifier le moment où il se replie.</x:v>
      </x:c>
      <x:c r="N90" s="13" t="str">
        <x:v>Chaque profil est une personne persistante dans le scénario choisi. Une défaite, un départ ou une survie ne se réinitialise pas pour produire des trophées supplémentaires.</x:v>
      </x:c>
      <x:c r="O90" s="13" t="str">
        <x:v>Personnage original combattant. Aucune ressemblance 1:1 avec une personne réelle ni identité d’un héros de film affirmée.</x:v>
      </x:c>
      <x:c r="P90" s="13" t="str">
        <x:v>Reconstitution documentée V4 — nouvelle rédaction V5</x:v>
      </x:c>
    </x:row>
    <x:row r="91" ht="102" customHeight="1">
      <x:c r="A91" s="14" t="str">
        <x:v>HUM-086</x:v>
      </x:c>
      <x:c r="B91" s="14" t="str">
        <x:v>Fara Dalen</x:v>
      </x:c>
      <x:c r="C91" s="14" t="str">
        <x:v>GP09</x:v>
      </x:c>
      <x:c r="D91" s="14" t="str">
        <x:v>secouriste combattante</x:v>
      </x:c>
      <x:c r="E91" s="14" t="str">
        <x:v>carabine</x:v>
      </x:c>
      <x:c r="F91" s="29" t="n">
        <x:v>60</x:v>
      </x:c>
      <x:c r="G91" s="29" t="n">
        <x:v>4</x:v>
      </x:c>
      <x:c r="H91" s="29" t="n">
        <x:v>4</x:v>
      </x:c>
      <x:c r="I91" s="14" t="str">
        <x:v>priorise un allié en difficulté dans failles, puits et anciennes machines</x:v>
      </x:c>
      <x:c r="J91" s="14" t="str">
        <x:v>prépare une extraction sous couverture</x:v>
      </x:c>
      <x:c r="K91" s="14" t="str">
        <x:v>se déplace vers un point de secours lisible</x:v>
      </x:c>
      <x:c r="L91" s="14" t="str">
        <x:v>intercepter une route si le contrat le demande</x:v>
      </x:c>
      <x:c r="M91" s="14" t="str">
        <x:v>Ancien membre de l’équipe Dalen, ce combattant arrive avec une mission et un équipement identifiés. Son premier choix concerne adversaires qui changent de niveau. Les relations avec ses compagnons peuvent modifier le moment où il se replie.</x:v>
      </x:c>
      <x:c r="N91" s="14" t="str">
        <x:v>Chaque profil est une personne persistante dans le scénario choisi. Une défaite, un départ ou une survie ne se réinitialise pas pour produire des trophées supplémentaires.</x:v>
      </x:c>
      <x:c r="O91" s="14" t="str">
        <x:v>Personnage original combattant. Aucune ressemblance 1:1 avec une personne réelle ni identité d’un héros de film affirmée.</x:v>
      </x:c>
      <x:c r="P91" s="14" t="str">
        <x:v>Reconstitution documentée V4 — nouvelle rédaction V5</x:v>
      </x:c>
    </x:row>
    <x:row r="92" ht="102" customHeight="1">
      <x:c r="A92" s="13" t="str">
        <x:v>HUM-087</x:v>
      </x:c>
      <x:c r="B92" s="13" t="str">
        <x:v>Galen Dalen</x:v>
      </x:c>
      <x:c r="C92" s="13" t="str">
        <x:v>GP09</x:v>
      </x:c>
      <x:c r="D92" s="13" t="str">
        <x:v>chef d’équipe</x:v>
      </x:c>
      <x:c r="E92" s="13" t="str">
        <x:v>fusil polyvalent</x:v>
      </x:c>
      <x:c r="F92" s="28" t="n">
        <x:v>65</x:v>
      </x:c>
      <x:c r="G92" s="28" t="n">
        <x:v>5</x:v>
      </x:c>
      <x:c r="H92" s="28" t="n">
        <x:v>2</x:v>
      </x:c>
      <x:c r="I92" s="13" t="str">
        <x:v>réorganise les positions dans failles, puits et anciennes machines</x:v>
      </x:c>
      <x:c r="J92" s="13" t="str">
        <x:v>donne une consigne puis rejoint un abri</x:v>
      </x:c>
      <x:c r="K92" s="13" t="str">
        <x:v>signal sonore court avant la manœuvre</x:v>
      </x:c>
      <x:c r="L92" s="13" t="str">
        <x:v>comprendre le signal au lieu de suivre le bruit seul</x:v>
      </x:c>
      <x:c r="M92" s="13" t="str">
        <x:v>Ancien membre de l’équipe Dalen, ce combattant arrive avec une mission et un équipement identifiés. Son premier choix concerne adversaires qui changent de niveau. Les relations avec ses compagnons peuvent modifier le moment où il se replie.</x:v>
      </x:c>
      <x:c r="N92" s="13" t="str">
        <x:v>Chaque profil est une personne persistante dans le scénario choisi. Une défaite, un départ ou une survie ne se réinitialise pas pour produire des trophées supplémentaires.</x:v>
      </x:c>
      <x:c r="O92" s="13" t="str">
        <x:v>Personnage original combattant. Aucune ressemblance 1:1 avec une personne réelle ni identité d’un héros de film affirmée.</x:v>
      </x:c>
      <x:c r="P92" s="13" t="str">
        <x:v>Reconstitution documentée V4 — nouvelle rédaction V5</x:v>
      </x:c>
    </x:row>
    <x:row r="93" ht="102" customHeight="1">
      <x:c r="A93" s="14" t="str">
        <x:v>HUM-088</x:v>
      </x:c>
      <x:c r="B93" s="14" t="str">
        <x:v>Hana Dalen</x:v>
      </x:c>
      <x:c r="C93" s="14" t="str">
        <x:v>GP09</x:v>
      </x:c>
      <x:c r="D93" s="14" t="str">
        <x:v>éclaireuse mobile</x:v>
      </x:c>
      <x:c r="E93" s="14" t="str">
        <x:v>pistolet et lame de terrain</x:v>
      </x:c>
      <x:c r="F93" s="29" t="n">
        <x:v>70</x:v>
      </x:c>
      <x:c r="G93" s="29" t="n">
        <x:v>3</x:v>
      </x:c>
      <x:c r="H93" s="29" t="n">
        <x:v>4</x:v>
      </x:c>
      <x:c r="I93" s="14" t="str">
        <x:v>explore les chemins étroits dans failles, puits et anciennes machines</x:v>
      </x:c>
      <x:c r="J93" s="14" t="str">
        <x:v>rompt le contact lorsqu’un grand prédateur apparaît</x:v>
      </x:c>
      <x:c r="K93" s="14" t="str">
        <x:v>s’arrête avant un saut de niveau</x:v>
      </x:c>
      <x:c r="L93" s="14" t="str">
        <x:v>prévoir le passage suivant</x:v>
      </x:c>
      <x:c r="M93" s="14" t="str">
        <x:v>Ancien membre de l’équipe Dalen, ce combattant arrive avec une mission et un équipement identifiés. Son premier choix concerne adversaires qui changent de niveau. Les relations avec ses compagnons peuvent modifier le moment où il se replie.</x:v>
      </x:c>
      <x:c r="N93" s="14" t="str">
        <x:v>Chaque profil est une personne persistante dans le scénario choisi. Une défaite, un départ ou une survie ne se réinitialise pas pour produire des trophées supplémentaires.</x:v>
      </x:c>
      <x:c r="O93" s="14" t="str">
        <x:v>Personnage original combattant. Aucune ressemblance 1:1 avec une personne réelle ni identité d’un héros de film affirmée.</x:v>
      </x:c>
      <x:c r="P93" s="14" t="str">
        <x:v>Reconstitution documentée V4 — nouvelle rédaction V5</x:v>
      </x:c>
    </x:row>
    <x:row r="94" ht="102" customHeight="1">
      <x:c r="A94" s="13" t="str">
        <x:v>HUM-089</x:v>
      </x:c>
      <x:c r="B94" s="13" t="str">
        <x:v>Ilan Dalen</x:v>
      </x:c>
      <x:c r="C94" s="13" t="str">
        <x:v>GP09</x:v>
      </x:c>
      <x:c r="D94" s="13" t="str">
        <x:v>garde de position</x:v>
      </x:c>
      <x:c r="E94" s="13" t="str">
        <x:v>fusil à courte portée</x:v>
      </x:c>
      <x:c r="F94" s="28" t="n">
        <x:v>75</x:v>
      </x:c>
      <x:c r="G94" s="28" t="n">
        <x:v>4</x:v>
      </x:c>
      <x:c r="H94" s="28" t="n">
        <x:v>2</x:v>
      </x:c>
      <x:c r="I94" s="13" t="str">
        <x:v>surveille une entrée précise dans failles, puits et anciennes machines</x:v>
      </x:c>
      <x:c r="J94" s="13" t="str">
        <x:v>déplace une barricade légère</x:v>
      </x:c>
      <x:c r="K94" s="13" t="str">
        <x:v>fait du bruit pendant le déplacement</x:v>
      </x:c>
      <x:c r="L94" s="13" t="str">
        <x:v>prendre une autre entrée physiquement ouverte</x:v>
      </x:c>
      <x:c r="M94" s="13" t="str">
        <x:v>Ancien membre de l’équipe Dalen, ce combattant arrive avec une mission et un équipement identifiés. Son premier choix concerne adversaires qui changent de niveau. Les relations avec ses compagnons peuvent modifier le moment où il se replie.</x:v>
      </x:c>
      <x:c r="N94" s="13" t="str">
        <x:v>Chaque profil est une personne persistante dans le scénario choisi. Une défaite, un départ ou une survie ne se réinitialise pas pour produire des trophées supplémentaires.</x:v>
      </x:c>
      <x:c r="O94" s="13" t="str">
        <x:v>Personnage original combattant. Aucune ressemblance 1:1 avec une personne réelle ni identité d’un héros de film affirmée.</x:v>
      </x:c>
      <x:c r="P94" s="13" t="str">
        <x:v>Reconstitution documentée V4 — nouvelle rédaction V5</x:v>
      </x:c>
    </x:row>
    <x:row r="95" ht="102" customHeight="1">
      <x:c r="A95" s="14" t="str">
        <x:v>HUM-090</x:v>
      </x:c>
      <x:c r="B95" s="14" t="str">
        <x:v>Jora Dalen</x:v>
      </x:c>
      <x:c r="C95" s="14" t="str">
        <x:v>GP09</x:v>
      </x:c>
      <x:c r="D95" s="14" t="str">
        <x:v>chasseur de primes</x:v>
      </x:c>
      <x:c r="E95" s="14" t="str">
        <x:v>arme de chasse</x:v>
      </x:c>
      <x:c r="F95" s="29" t="n">
        <x:v>80</x:v>
      </x:c>
      <x:c r="G95" s="29" t="n">
        <x:v>5</x:v>
      </x:c>
      <x:c r="H95" s="29" t="n">
        <x:v>4</x:v>
      </x:c>
      <x:c r="I95" s="14" t="str">
        <x:v>poursuit une cible connue dans failles, puits et anciennes machines</x:v>
      </x:c>
      <x:c r="J95" s="14" t="str">
        <x:v>compare une trace avec son contrat</x:v>
      </x:c>
      <x:c r="K95" s="14" t="str">
        <x:v>s’expose au point où deux pistes se croisent</x:v>
      </x:c>
      <x:c r="L95" s="14" t="str">
        <x:v>lui présenter une vraie piste secondaire</x:v>
      </x:c>
      <x:c r="M95" s="14" t="str">
        <x:v>Ancien membre de l’équipe Dalen, ce combattant arrive avec une mission et un équipement identifiés. Son premier choix concerne adversaires qui changent de niveau. Les relations avec ses compagnons peuvent modifier le moment où il se replie.</x:v>
      </x:c>
      <x:c r="N95" s="14" t="str">
        <x:v>Chaque profil est une personne persistante dans le scénario choisi. Une défaite, un départ ou une survie ne se réinitialise pas pour produire des trophées supplémentaires.</x:v>
      </x:c>
      <x:c r="O95" s="14" t="str">
        <x:v>Personnage original combattant. Aucune ressemblance 1:1 avec une personne réelle ni identité d’un héros de film affirmée.</x:v>
      </x:c>
      <x:c r="P95" s="14" t="str">
        <x:v>Reconstitution documentée V4 — nouvelle rédaction V5</x:v>
      </x:c>
    </x:row>
    <x:row r="96" ht="102" customHeight="1">
      <x:c r="A96" s="13" t="str">
        <x:v>HUM-091</x:v>
      </x:c>
      <x:c r="B96" s="13" t="str">
        <x:v>Ari Roan</x:v>
      </x:c>
      <x:c r="C96" s="13" t="str">
        <x:v>GP10</x:v>
      </x:c>
      <x:c r="D96" s="13" t="str">
        <x:v>éclaireur</x:v>
      </x:c>
      <x:c r="E96" s="13" t="str">
        <x:v>carabine compacte</x:v>
      </x:c>
      <x:c r="F96" s="28" t="n">
        <x:v>60</x:v>
      </x:c>
      <x:c r="G96" s="28" t="n">
        <x:v>3</x:v>
      </x:c>
      <x:c r="H96" s="28" t="n">
        <x:v>3</x:v>
      </x:c>
      <x:c r="I96" s="13" t="str">
        <x:v>repère les mouvements sur les points hauts dans savane, roches et oasis</x:v>
      </x:c>
      <x:c r="J96" s="13" t="str">
        <x:v>change de promontoire après une observation</x:v>
      </x:c>
      <x:c r="K96" s="13" t="str">
        <x:v>révèle son poste par deux coups brefs</x:v>
      </x:c>
      <x:c r="L96" s="13" t="str">
        <x:v>suivre ses routes de repli</x:v>
      </x:c>
      <x:c r="M96" s="13" t="str">
        <x:v>Ancien membre de l’équipe Roan, ce combattant arrive avec une mission et un équipement identifiés. Son premier choix concerne approches cachées dans une végétation mobile. Les relations avec ses compagnons peuvent modifier le moment où il se replie.</x:v>
      </x:c>
      <x:c r="N96" s="13" t="str">
        <x:v>Chaque profil est une personne persistante dans le scénario choisi. Une défaite, un départ ou une survie ne se réinitialise pas pour produire des trophées supplémentaires.</x:v>
      </x:c>
      <x:c r="O96" s="13" t="str">
        <x:v>Personnage original combattant. Aucune ressemblance 1:1 avec une personne réelle ni identité d’un héros de film affirmée.</x:v>
      </x:c>
      <x:c r="P96" s="13" t="str">
        <x:v>Reconstitution documentée V4 — nouvelle rédaction V5</x:v>
      </x:c>
    </x:row>
    <x:row r="97" ht="102" customHeight="1">
      <x:c r="A97" s="14" t="str">
        <x:v>HUM-092</x:v>
      </x:c>
      <x:c r="B97" s="14" t="str">
        <x:v>Bela Roan</x:v>
      </x:c>
      <x:c r="C97" s="14" t="str">
        <x:v>GP10</x:v>
      </x:c>
      <x:c r="D97" s="14" t="str">
        <x:v>tireuse de précision</x:v>
      </x:c>
      <x:c r="E97" s="14" t="str">
        <x:v>fusil de précision</x:v>
      </x:c>
      <x:c r="F97" s="29" t="n">
        <x:v>65</x:v>
      </x:c>
      <x:c r="G97" s="29" t="n">
        <x:v>4</x:v>
      </x:c>
      <x:c r="H97" s="29" t="n">
        <x:v>5</x:v>
      </x:c>
      <x:c r="I97" s="14" t="str">
        <x:v>garde une ligne de tir longue dans savane, roches et oasis</x:v>
      </x:c>
      <x:c r="J97" s="14" t="str">
        <x:v>déplace son appui lorsque la visibilité change</x:v>
      </x:c>
      <x:c r="K97" s="14" t="str">
        <x:v>doit réajuster sa position après un tir</x:v>
      </x:c>
      <x:c r="L97" s="14" t="str">
        <x:v>utiliser un couvert avant de traverser</x:v>
      </x:c>
      <x:c r="M97" s="14" t="str">
        <x:v>Ancien membre de l’équipe Roan, ce combattant arrive avec une mission et un équipement identifiés. Son premier choix concerne approches cachées dans une végétation mobile. Les relations avec ses compagnons peuvent modifier le moment où il se replie.</x:v>
      </x:c>
      <x:c r="N97" s="14" t="str">
        <x:v>Chaque profil est une personne persistante dans le scénario choisi. Une défaite, un départ ou une survie ne se réinitialise pas pour produire des trophées supplémentaires.</x:v>
      </x:c>
      <x:c r="O97" s="14" t="str">
        <x:v>Personnage original combattant. Aucune ressemblance 1:1 avec une personne réelle ni identité d’un héros de film affirmée.</x:v>
      </x:c>
      <x:c r="P97" s="14" t="str">
        <x:v>Reconstitution documentée V4 — nouvelle rédaction V5</x:v>
      </x:c>
    </x:row>
    <x:row r="98" ht="102" customHeight="1">
      <x:c r="A98" s="13" t="str">
        <x:v>HUM-093</x:v>
      </x:c>
      <x:c r="B98" s="13" t="str">
        <x:v>Ciro Roan</x:v>
      </x:c>
      <x:c r="C98" s="13" t="str">
        <x:v>GP10</x:v>
      </x:c>
      <x:c r="D98" s="13" t="str">
        <x:v>pisteur</x:v>
      </x:c>
      <x:c r="E98" s="13" t="str">
        <x:v>fusil court</x:v>
      </x:c>
      <x:c r="F98" s="28" t="n">
        <x:v>70</x:v>
      </x:c>
      <x:c r="G98" s="28" t="n">
        <x:v>5</x:v>
      </x:c>
      <x:c r="H98" s="28" t="n">
        <x:v>3</x:v>
      </x:c>
      <x:c r="I98" s="13" t="str">
        <x:v>repère les traces récentes dans savane, roches et oasis</x:v>
      </x:c>
      <x:c r="J98" s="13" t="str">
        <x:v>fait un détour après un signe contradictoire</x:v>
      </x:c>
      <x:c r="K98" s="13" t="str">
        <x:v>ralentit lorsqu’il examine le sol</x:v>
      </x:c>
      <x:c r="L98" s="13" t="str">
        <x:v>effacer une route sans supprimer les traces déjà vues</x:v>
      </x:c>
      <x:c r="M98" s="13" t="str">
        <x:v>Ancien membre de l’équipe Roan, ce combattant arrive avec une mission et un équipement identifiés. Son premier choix concerne approches cachées dans une végétation mobile. Les relations avec ses compagnons peuvent modifier le moment où il se replie.</x:v>
      </x:c>
      <x:c r="N98" s="13" t="str">
        <x:v>Chaque profil est une personne persistante dans le scénario choisi. Une défaite, un départ ou une survie ne se réinitialise pas pour produire des trophées supplémentaires.</x:v>
      </x:c>
      <x:c r="O98" s="13" t="str">
        <x:v>Personnage original combattant. Aucune ressemblance 1:1 avec une personne réelle ni identité d’un héros de film affirmée.</x:v>
      </x:c>
      <x:c r="P98" s="13" t="str">
        <x:v>Reconstitution documentée V4 — nouvelle rédaction V5</x:v>
      </x:c>
    </x:row>
    <x:row r="99" ht="102" customHeight="1">
      <x:c r="A99" s="14" t="str">
        <x:v>HUM-094</x:v>
      </x:c>
      <x:c r="B99" s="14" t="str">
        <x:v>Dara Roan</x:v>
      </x:c>
      <x:c r="C99" s="14" t="str">
        <x:v>GP10</x:v>
      </x:c>
      <x:c r="D99" s="14" t="str">
        <x:v>protectrice</x:v>
      </x:c>
      <x:c r="E99" s="14" t="str">
        <x:v>arme de soutien</x:v>
      </x:c>
      <x:c r="F99" s="29" t="n">
        <x:v>75</x:v>
      </x:c>
      <x:c r="G99" s="29" t="n">
        <x:v>3</x:v>
      </x:c>
      <x:c r="H99" s="29" t="n">
        <x:v>5</x:v>
      </x:c>
      <x:c r="I99" s="14" t="str">
        <x:v>couvre le déplacement d’un compagnon dans savane, roches et oasis</x:v>
      </x:c>
      <x:c r="J99" s="14" t="str">
        <x:v>alterne couverture et repli</x:v>
      </x:c>
      <x:c r="K99" s="14" t="str">
        <x:v>angle mort latéral pendant la reprise</x:v>
      </x:c>
      <x:c r="L99" s="14" t="str">
        <x:v>attaquer le trajet plutôt que le même couvert</x:v>
      </x:c>
      <x:c r="M99" s="14" t="str">
        <x:v>Ancien membre de l’équipe Roan, ce combattant arrive avec une mission et un équipement identifiés. Son premier choix concerne approches cachées dans une végétation mobile. Les relations avec ses compagnons peuvent modifier le moment où il se replie.</x:v>
      </x:c>
      <x:c r="N99" s="14" t="str">
        <x:v>Chaque profil est une personne persistante dans le scénario choisi. Une défaite, un départ ou une survie ne se réinitialise pas pour produire des trophées supplémentaires.</x:v>
      </x:c>
      <x:c r="O99" s="14" t="str">
        <x:v>Personnage original combattant. Aucune ressemblance 1:1 avec une personne réelle ni identité d’un héros de film affirmée.</x:v>
      </x:c>
      <x:c r="P99" s="14" t="str">
        <x:v>Reconstitution documentée V4 — nouvelle rédaction V5</x:v>
      </x:c>
    </x:row>
    <x:row r="100" ht="102" customHeight="1">
      <x:c r="A100" s="13" t="str">
        <x:v>HUM-095</x:v>
      </x:c>
      <x:c r="B100" s="13" t="str">
        <x:v>Eren Roan</x:v>
      </x:c>
      <x:c r="C100" s="13" t="str">
        <x:v>GP10</x:v>
      </x:c>
      <x:c r="D100" s="13" t="str">
        <x:v>technicien</x:v>
      </x:c>
      <x:c r="E100" s="13" t="str">
        <x:v>pistolet et matériel de capteur fictif</x:v>
      </x:c>
      <x:c r="F100" s="28" t="n">
        <x:v>80</x:v>
      </x:c>
      <x:c r="G100" s="28" t="n">
        <x:v>4</x:v>
      </x:c>
      <x:c r="H100" s="28" t="n">
        <x:v>3</x:v>
      </x:c>
      <x:c r="I100" s="13" t="str">
        <x:v>installe un poste de détection dans savane, roches et oasis</x:v>
      </x:c>
      <x:c r="J100" s="13" t="str">
        <x:v>récupère son capteur si sa position est découverte</x:v>
      </x:c>
      <x:c r="K100" s="13" t="str">
        <x:v>travail visible avant activation</x:v>
      </x:c>
      <x:c r="L100" s="13" t="str">
        <x:v>observer le montage puis changer de route</x:v>
      </x:c>
      <x:c r="M100" s="13" t="str">
        <x:v>Ancien membre de l’équipe Roan, ce combattant arrive avec une mission et un équipement identifiés. Son premier choix concerne approches cachées dans une végétation mobile. Les relations avec ses compagnons peuvent modifier le moment où il se replie.</x:v>
      </x:c>
      <x:c r="N100" s="13" t="str">
        <x:v>Chaque profil est une personne persistante dans le scénario choisi. Une défaite, un départ ou une survie ne se réinitialise pas pour produire des trophées supplémentaires.</x:v>
      </x:c>
      <x:c r="O100" s="13" t="str">
        <x:v>Personnage original combattant. Aucune ressemblance 1:1 avec une personne réelle ni identité d’un héros de film affirmée.</x:v>
      </x:c>
      <x:c r="P100" s="13" t="str">
        <x:v>Reconstitution documentée V4 — nouvelle rédaction V5</x:v>
      </x:c>
    </x:row>
    <x:row r="101" ht="102" customHeight="1">
      <x:c r="A101" s="14" t="str">
        <x:v>HUM-096</x:v>
      </x:c>
      <x:c r="B101" s="14" t="str">
        <x:v>Fara Roan</x:v>
      </x:c>
      <x:c r="C101" s="14" t="str">
        <x:v>GP10</x:v>
      </x:c>
      <x:c r="D101" s="14" t="str">
        <x:v>secouriste combattante</x:v>
      </x:c>
      <x:c r="E101" s="14" t="str">
        <x:v>carabine</x:v>
      </x:c>
      <x:c r="F101" s="29" t="n">
        <x:v>60</x:v>
      </x:c>
      <x:c r="G101" s="29" t="n">
        <x:v>5</x:v>
      </x:c>
      <x:c r="H101" s="29" t="n">
        <x:v>5</x:v>
      </x:c>
      <x:c r="I101" s="14" t="str">
        <x:v>priorise un allié en difficulté dans savane, roches et oasis</x:v>
      </x:c>
      <x:c r="J101" s="14" t="str">
        <x:v>prépare une extraction sous couverture</x:v>
      </x:c>
      <x:c r="K101" s="14" t="str">
        <x:v>se déplace vers un point de secours lisible</x:v>
      </x:c>
      <x:c r="L101" s="14" t="str">
        <x:v>intercepter une route si le contrat le demande</x:v>
      </x:c>
      <x:c r="M101" s="14" t="str">
        <x:v>Ancien membre de l’équipe Roan, ce combattant arrive avec une mission et un équipement identifiés. Son premier choix concerne approches cachées dans une végétation mobile. Les relations avec ses compagnons peuvent modifier le moment où il se replie.</x:v>
      </x:c>
      <x:c r="N101" s="14" t="str">
        <x:v>Chaque profil est une personne persistante dans le scénario choisi. Une défaite, un départ ou une survie ne se réinitialise pas pour produire des trophées supplémentaires.</x:v>
      </x:c>
      <x:c r="O101" s="14" t="str">
        <x:v>Personnage original combattant. Aucune ressemblance 1:1 avec une personne réelle ni identité d’un héros de film affirmée.</x:v>
      </x:c>
      <x:c r="P101" s="14" t="str">
        <x:v>Reconstitution documentée V4 — nouvelle rédaction V5</x:v>
      </x:c>
    </x:row>
    <x:row r="102" ht="102" customHeight="1">
      <x:c r="A102" s="13" t="str">
        <x:v>HUM-097</x:v>
      </x:c>
      <x:c r="B102" s="13" t="str">
        <x:v>Galen Roan</x:v>
      </x:c>
      <x:c r="C102" s="13" t="str">
        <x:v>GP10</x:v>
      </x:c>
      <x:c r="D102" s="13" t="str">
        <x:v>chef d’équipe</x:v>
      </x:c>
      <x:c r="E102" s="13" t="str">
        <x:v>fusil polyvalent</x:v>
      </x:c>
      <x:c r="F102" s="28" t="n">
        <x:v>65</x:v>
      </x:c>
      <x:c r="G102" s="28" t="n">
        <x:v>3</x:v>
      </x:c>
      <x:c r="H102" s="28" t="n">
        <x:v>3</x:v>
      </x:c>
      <x:c r="I102" s="13" t="str">
        <x:v>réorganise les positions dans savane, roches et oasis</x:v>
      </x:c>
      <x:c r="J102" s="13" t="str">
        <x:v>donne une consigne puis rejoint un abri</x:v>
      </x:c>
      <x:c r="K102" s="13" t="str">
        <x:v>signal sonore court avant la manœuvre</x:v>
      </x:c>
      <x:c r="L102" s="13" t="str">
        <x:v>comprendre le signal au lieu de suivre le bruit seul</x:v>
      </x:c>
      <x:c r="M102" s="13" t="str">
        <x:v>Ancien membre de l’équipe Roan, ce combattant arrive avec une mission et un équipement identifiés. Son premier choix concerne approches cachées dans une végétation mobile. Les relations avec ses compagnons peuvent modifier le moment où il se replie.</x:v>
      </x:c>
      <x:c r="N102" s="13" t="str">
        <x:v>Chaque profil est une personne persistante dans le scénario choisi. Une défaite, un départ ou une survie ne se réinitialise pas pour produire des trophées supplémentaires.</x:v>
      </x:c>
      <x:c r="O102" s="13" t="str">
        <x:v>Personnage original combattant. Aucune ressemblance 1:1 avec une personne réelle ni identité d’un héros de film affirmée.</x:v>
      </x:c>
      <x:c r="P102" s="13" t="str">
        <x:v>Reconstitution documentée V4 — nouvelle rédaction V5</x:v>
      </x:c>
    </x:row>
    <x:row r="103" ht="102" customHeight="1">
      <x:c r="A103" s="14" t="str">
        <x:v>HUM-098</x:v>
      </x:c>
      <x:c r="B103" s="14" t="str">
        <x:v>Hana Roan</x:v>
      </x:c>
      <x:c r="C103" s="14" t="str">
        <x:v>GP10</x:v>
      </x:c>
      <x:c r="D103" s="14" t="str">
        <x:v>éclaireuse mobile</x:v>
      </x:c>
      <x:c r="E103" s="14" t="str">
        <x:v>pistolet et lame de terrain</x:v>
      </x:c>
      <x:c r="F103" s="29" t="n">
        <x:v>70</x:v>
      </x:c>
      <x:c r="G103" s="29" t="n">
        <x:v>4</x:v>
      </x:c>
      <x:c r="H103" s="29" t="n">
        <x:v>5</x:v>
      </x:c>
      <x:c r="I103" s="14" t="str">
        <x:v>explore les chemins étroits dans savane, roches et oasis</x:v>
      </x:c>
      <x:c r="J103" s="14" t="str">
        <x:v>rompt le contact lorsqu’un grand prédateur apparaît</x:v>
      </x:c>
      <x:c r="K103" s="14" t="str">
        <x:v>s’arrête avant un saut de niveau</x:v>
      </x:c>
      <x:c r="L103" s="14" t="str">
        <x:v>prévoir le passage suivant</x:v>
      </x:c>
      <x:c r="M103" s="14" t="str">
        <x:v>Ancien membre de l’équipe Roan, ce combattant arrive avec une mission et un équipement identifiés. Son premier choix concerne approches cachées dans une végétation mobile. Les relations avec ses compagnons peuvent modifier le moment où il se replie.</x:v>
      </x:c>
      <x:c r="N103" s="14" t="str">
        <x:v>Chaque profil est une personne persistante dans le scénario choisi. Une défaite, un départ ou une survie ne se réinitialise pas pour produire des trophées supplémentaires.</x:v>
      </x:c>
      <x:c r="O103" s="14" t="str">
        <x:v>Personnage original combattant. Aucune ressemblance 1:1 avec une personne réelle ni identité d’un héros de film affirmée.</x:v>
      </x:c>
      <x:c r="P103" s="14" t="str">
        <x:v>Reconstitution documentée V4 — nouvelle rédaction V5</x:v>
      </x:c>
    </x:row>
    <x:row r="104" ht="102" customHeight="1">
      <x:c r="A104" s="13" t="str">
        <x:v>HUM-099</x:v>
      </x:c>
      <x:c r="B104" s="13" t="str">
        <x:v>Ilan Roan</x:v>
      </x:c>
      <x:c r="C104" s="13" t="str">
        <x:v>GP10</x:v>
      </x:c>
      <x:c r="D104" s="13" t="str">
        <x:v>garde de position</x:v>
      </x:c>
      <x:c r="E104" s="13" t="str">
        <x:v>fusil à courte portée</x:v>
      </x:c>
      <x:c r="F104" s="28" t="n">
        <x:v>75</x:v>
      </x:c>
      <x:c r="G104" s="28" t="n">
        <x:v>5</x:v>
      </x:c>
      <x:c r="H104" s="28" t="n">
        <x:v>3</x:v>
      </x:c>
      <x:c r="I104" s="13" t="str">
        <x:v>surveille une entrée précise dans savane, roches et oasis</x:v>
      </x:c>
      <x:c r="J104" s="13" t="str">
        <x:v>déplace une barricade légère</x:v>
      </x:c>
      <x:c r="K104" s="13" t="str">
        <x:v>fait du bruit pendant le déplacement</x:v>
      </x:c>
      <x:c r="L104" s="13" t="str">
        <x:v>prendre une autre entrée physiquement ouverte</x:v>
      </x:c>
      <x:c r="M104" s="13" t="str">
        <x:v>Ancien membre de l’équipe Roan, ce combattant arrive avec une mission et un équipement identifiés. Son premier choix concerne approches cachées dans une végétation mobile. Les relations avec ses compagnons peuvent modifier le moment où il se replie.</x:v>
      </x:c>
      <x:c r="N104" s="13" t="str">
        <x:v>Chaque profil est une personne persistante dans le scénario choisi. Une défaite, un départ ou une survie ne se réinitialise pas pour produire des trophées supplémentaires.</x:v>
      </x:c>
      <x:c r="O104" s="13" t="str">
        <x:v>Personnage original combattant. Aucune ressemblance 1:1 avec une personne réelle ni identité d’un héros de film affirmée.</x:v>
      </x:c>
      <x:c r="P104" s="13" t="str">
        <x:v>Reconstitution documentée V4 — nouvelle rédaction V5</x:v>
      </x:c>
    </x:row>
    <x:row r="105" ht="102" customHeight="1">
      <x:c r="A105" s="14" t="str">
        <x:v>HUM-100</x:v>
      </x:c>
      <x:c r="B105" s="14" t="str">
        <x:v>Jora Roan</x:v>
      </x:c>
      <x:c r="C105" s="14" t="str">
        <x:v>GP10</x:v>
      </x:c>
      <x:c r="D105" s="14" t="str">
        <x:v>chasseur de primes</x:v>
      </x:c>
      <x:c r="E105" s="14" t="str">
        <x:v>arme de chasse</x:v>
      </x:c>
      <x:c r="F105" s="29" t="n">
        <x:v>80</x:v>
      </x:c>
      <x:c r="G105" s="29" t="n">
        <x:v>3</x:v>
      </x:c>
      <x:c r="H105" s="29" t="n">
        <x:v>5</x:v>
      </x:c>
      <x:c r="I105" s="14" t="str">
        <x:v>poursuit une cible connue dans savane, roches et oasis</x:v>
      </x:c>
      <x:c r="J105" s="14" t="str">
        <x:v>compare une trace avec son contrat</x:v>
      </x:c>
      <x:c r="K105" s="14" t="str">
        <x:v>s’expose au point où deux pistes se croisent</x:v>
      </x:c>
      <x:c r="L105" s="14" t="str">
        <x:v>lui présenter une vraie piste secondaire</x:v>
      </x:c>
      <x:c r="M105" s="14" t="str">
        <x:v>Ancien membre de l’équipe Roan, ce combattant arrive avec une mission et un équipement identifiés. Son premier choix concerne approches cachées dans une végétation mobile. Les relations avec ses compagnons peuvent modifier le moment où il se replie.</x:v>
      </x:c>
      <x:c r="N105" s="14" t="str">
        <x:v>Chaque profil est une personne persistante dans le scénario choisi. Une défaite, un départ ou une survie ne se réinitialise pas pour produire des trophées supplémentaires.</x:v>
      </x:c>
      <x:c r="O105" s="14" t="str">
        <x:v>Personnage original combattant. Aucune ressemblance 1:1 avec une personne réelle ni identité d’un héros de film affirmée.</x:v>
      </x:c>
      <x:c r="P105" s="14" t="str">
        <x:v>Reconstitution documentée V4 — nouvelle rédaction V5</x:v>
      </x:c>
    </x:row>
  </x:sheetData>
  <x:pageMargins left="0.7" right="0.7" top="0.75" bottom="0.75" header="0.3" footer="0.3"/>
  <x:tableParts count="1">
    <x:tablePart xmlns:r="http://schemas.openxmlformats.org/officeDocument/2006/relationships" r:id="R59752322b8db4528"/>
  </x:tableParts>
</x:worksheet>
</file>

<file path=xl/worksheets/sheet5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 min="11" max="11" width="45" hidden="0" customWidth="1"/>
  </x:cols>
  <x:sheetData>
    <x:row r="1">
      <x:c r="A1" s="2"/>
      <x:c r="B1" s="2"/>
      <x:c r="C1" s="2"/>
      <x:c r="D1" s="2"/>
      <x:c r="E1" s="2"/>
      <x:c r="F1" s="2"/>
    </x:row>
    <x:row r="2" ht="31" customHeight="1">
      <x:c r="A2" s="3" t="str">
        <x:v>Armes et outils</x:v>
      </x:c>
      <x:c r="B2" s="3"/>
      <x:c r="C2" s="3"/>
      <x:c r="D2" s="3"/>
      <x:c r="E2" s="3"/>
      <x:c r="F2" s="3"/>
    </x:row>
    <x:row r="3">
      <x:c r="A3" s="4"/>
      <x:c r="B3" s="4"/>
      <x:c r="C3" s="4"/>
      <x:c r="D3" s="4"/>
      <x:c r="E3" s="4"/>
      <x:c r="F3" s="4"/>
    </x:row>
    <x:row r="4">
      <x:c r="A4" s="2" t="str">
        <x:v>Mondes · 32 fiches · Lecture intégrale dans « Lire Mondes » ou le lecteur HTML.</x:v>
      </x:c>
      <x:c r="B4" s="2"/>
      <x:c r="C4" s="2"/>
      <x:c r="D4" s="2"/>
      <x:c r="E4" s="2"/>
      <x:c r="F4" s="2"/>
    </x:row>
    <x:row r="5" ht="48" customHeight="1">
      <x:c r="A5" s="25" t="str">
        <x:v>Identifiant</x:v>
      </x:c>
      <x:c r="B5" s="26" t="str">
        <x:v>Titre</x:v>
      </x:c>
      <x:c r="C5" s="26" t="str">
        <x:v>Usage</x:v>
      </x:c>
      <x:c r="D5" s="26" t="str">
        <x:v>Action</x:v>
      </x:c>
      <x:c r="E5" s="26" t="str">
        <x:v>Contrepartie</x:v>
      </x:c>
      <x:c r="F5" s="26" t="str">
        <x:v>Obtention</x:v>
      </x:c>
      <x:c r="G5" s="26" t="str">
        <x:v>Interfaces</x:v>
      </x:c>
      <x:c r="H5" s="26" t="str">
        <x:v>Interaction</x:v>
      </x:c>
      <x:c r="I5" s="26" t="str">
        <x:v>Sauvegarde</x:v>
      </x:c>
      <x:c r="J5" s="26" t="str">
        <x:v>Statut dans le lore</x:v>
      </x:c>
      <x:c r="K5" s="27" t="str">
        <x:v>Provenance</x:v>
      </x:c>
    </x:row>
    <x:row r="6" ht="72" customHeight="1">
      <x:c r="A6" s="13" t="str">
        <x:v>TOOL-01</x:v>
      </x:c>
      <x:c r="B6" s="13" t="str">
        <x:v>Lames de poignet</x:v>
      </x:c>
      <x:c r="C6" s="13" t="str">
        <x:v>mêlée</x:v>
      </x:c>
      <x:c r="D6" s="13" t="str">
        <x:v>parer puis frapper dans une courte fenêtre</x:v>
      </x:c>
      <x:c r="E6" s="13" t="str">
        <x:v>distance courte et risque de contact</x:v>
      </x:c>
      <x:c r="F6" s="13" t="str">
        <x:v>Apprentissage et équipement au rang prévu par la progression commune</x:v>
      </x:c>
      <x:c r="G6" s="13" t="str">
        <x:v>Objet porté ou présent au poste, état visible et commande contextuelle. Le menu décrit l’action que le personnage peut réellement réaliser.</x:v>
      </x:c>
      <x:c r="H6" s="13" t="str">
        <x:v>Les collisions, portes et trajets restent cohérents lorsque cet outil est équipé.</x:v>
      </x:c>
      <x:c r="I6" s="13" t="str">
        <x:v>État, propriétaire, charge restante et emplacement enregistrés.</x:v>
      </x:c>
      <x:c r="J6" s="13" t="str">
        <x:v>Nom inspiré de la franchise, comportement de jeu proposé.</x:v>
      </x:c>
      <x:c r="K6" s="13" t="str">
        <x:v>Reconstitution documentée V4 — nouvelle rédaction V5</x:v>
      </x:c>
    </x:row>
    <x:row r="7" ht="72" customHeight="1">
      <x:c r="A7" s="14" t="str">
        <x:v>TOOL-02</x:v>
      </x:c>
      <x:c r="B7" s="14" t="str">
        <x:v>Combistick</x:v>
      </x:c>
      <x:c r="C7" s="14" t="str">
        <x:v>mêlée et lancer</x:v>
      </x:c>
      <x:c r="D7" s="14" t="str">
        <x:v>choisir portée, parade ou lancer puis récupérer</x:v>
      </x:c>
      <x:c r="E7" s="14" t="str">
        <x:v>outil indisponible pendant sa récupération</x:v>
      </x:c>
      <x:c r="F7" s="14" t="str">
        <x:v>Apprentissage et équipement au rang prévu par la progression commune</x:v>
      </x:c>
      <x:c r="G7" s="14" t="str">
        <x:v>Objet porté ou présent au poste, état visible et commande contextuelle. Le menu décrit l’action que le personnage peut réellement réaliser.</x:v>
      </x:c>
      <x:c r="H7" s="14" t="str">
        <x:v>Les collisions, portes et trajets restent cohérents lorsque cet outil est équipé.</x:v>
      </x:c>
      <x:c r="I7" s="14" t="str">
        <x:v>État, propriétaire, charge restante et emplacement enregistrés.</x:v>
      </x:c>
      <x:c r="J7" s="14" t="str">
        <x:v>Nom inspiré de la franchise, comportement de jeu proposé.</x:v>
      </x:c>
      <x:c r="K7" s="14" t="str">
        <x:v>Reconstitution documentée V4 — nouvelle rédaction V5</x:v>
      </x:c>
    </x:row>
    <x:row r="8" ht="72" customHeight="1">
      <x:c r="A8" s="13" t="str">
        <x:v>TOOL-03</x:v>
      </x:c>
      <x:c r="B8" s="13" t="str">
        <x:v>Plasma caster</x:v>
      </x:c>
      <x:c r="C8" s="13" t="str">
        <x:v>distance</x:v>
      </x:c>
      <x:c r="D8" s="13" t="str">
        <x:v>suivre une cible puis tirer selon sa charge</x:v>
      </x:c>
      <x:c r="E8" s="13" t="str">
        <x:v>bruit, visibilité et règle du contrat</x:v>
      </x:c>
      <x:c r="F8" s="13" t="str">
        <x:v>Apprentissage et équipement au rang prévu par la progression commune</x:v>
      </x:c>
      <x:c r="G8" s="13" t="str">
        <x:v>Objet porté ou présent au poste, état visible et commande contextuelle. Le menu décrit l’action que le personnage peut réellement réaliser.</x:v>
      </x:c>
      <x:c r="H8" s="13" t="str">
        <x:v>Les collisions, portes et trajets restent cohérents lorsque cet outil est équipé.</x:v>
      </x:c>
      <x:c r="I8" s="13" t="str">
        <x:v>État, propriétaire, charge restante et emplacement enregistrés.</x:v>
      </x:c>
      <x:c r="J8" s="13" t="str">
        <x:v>Nom inspiré de la franchise, comportement de jeu proposé.</x:v>
      </x:c>
      <x:c r="K8" s="13" t="str">
        <x:v>Reconstitution documentée V4 — nouvelle rédaction V5</x:v>
      </x:c>
    </x:row>
    <x:row r="9" ht="72" customHeight="1">
      <x:c r="A9" s="14" t="str">
        <x:v>TOOL-04</x:v>
      </x:c>
      <x:c r="B9" s="14" t="str">
        <x:v>Speargun</x:v>
      </x:c>
      <x:c r="C9" s="14" t="str">
        <x:v>distance</x:v>
      </x:c>
      <x:c r="D9" s="14" t="str">
        <x:v>viser un angle puis récupérer le projectile si prévu</x:v>
      </x:c>
      <x:c r="E9" s="14" t="str">
        <x:v>munitions et trajet de récupération</x:v>
      </x:c>
      <x:c r="F9" s="14" t="str">
        <x:v>Apprentissage et équipement au rang prévu par la progression commune</x:v>
      </x:c>
      <x:c r="G9" s="14" t="str">
        <x:v>Objet porté ou présent au poste, état visible et commande contextuelle. Le menu décrit l’action que le personnage peut réellement réaliser.</x:v>
      </x:c>
      <x:c r="H9" s="14" t="str">
        <x:v>Les collisions, portes et trajets restent cohérents lorsque cet outil est équipé.</x:v>
      </x:c>
      <x:c r="I9" s="14" t="str">
        <x:v>État, propriétaire, charge restante et emplacement enregistrés.</x:v>
      </x:c>
      <x:c r="J9" s="14" t="str">
        <x:v>Nom inspiré de la franchise, comportement de jeu proposé.</x:v>
      </x:c>
      <x:c r="K9" s="14" t="str">
        <x:v>Reconstitution documentée V4 — nouvelle rédaction V5</x:v>
      </x:c>
    </x:row>
    <x:row r="10" ht="72" customHeight="1">
      <x:c r="A10" s="13" t="str">
        <x:v>TOOL-05</x:v>
      </x:c>
      <x:c r="B10" s="13" t="str">
        <x:v>Disque de chasse</x:v>
      </x:c>
      <x:c r="C10" s="13" t="str">
        <x:v>lancer</x:v>
      </x:c>
      <x:c r="D10" s="13" t="str">
        <x:v>choisir un trajet lisible et une fenêtre de retour</x:v>
      </x:c>
      <x:c r="E10" s="13" t="str">
        <x:v>obstacles et présence d’alliés</x:v>
      </x:c>
      <x:c r="F10" s="13" t="str">
        <x:v>Apprentissage et équipement au rang prévu par la progression commune</x:v>
      </x:c>
      <x:c r="G10" s="13" t="str">
        <x:v>Objet porté ou présent au poste, état visible et commande contextuelle. Le menu décrit l’action que le personnage peut réellement réaliser.</x:v>
      </x:c>
      <x:c r="H10" s="13" t="str">
        <x:v>Les collisions, portes et trajets restent cohérents lorsque cet outil est équipé.</x:v>
      </x:c>
      <x:c r="I10" s="13" t="str">
        <x:v>État, propriétaire, charge restante et emplacement enregistrés.</x:v>
      </x:c>
      <x:c r="J10" s="13" t="str">
        <x:v>Nom inspiré de la franchise, comportement de jeu proposé.</x:v>
      </x:c>
      <x:c r="K10" s="13" t="str">
        <x:v>Reconstitution documentée V4 — nouvelle rédaction V5</x:v>
      </x:c>
    </x:row>
    <x:row r="11" ht="72" customHeight="1">
      <x:c r="A11" s="14" t="str">
        <x:v>TOOL-06</x:v>
      </x:c>
      <x:c r="B11" s="14" t="str">
        <x:v>Filet de chasse</x:v>
      </x:c>
      <x:c r="C11" s="14" t="str">
        <x:v>contrôle</x:v>
      </x:c>
      <x:c r="D11" s="14" t="str">
        <x:v>préparer une ouverture sur une cible compatible</x:v>
      </x:c>
      <x:c r="E11" s="14" t="str">
        <x:v>limite de masse et coût de charge</x:v>
      </x:c>
      <x:c r="F11" s="14" t="str">
        <x:v>Apprentissage et équipement au rang prévu par la progression commune</x:v>
      </x:c>
      <x:c r="G11" s="14" t="str">
        <x:v>Objet porté ou présent au poste, état visible et commande contextuelle. Le menu décrit l’action que le personnage peut réellement réaliser.</x:v>
      </x:c>
      <x:c r="H11" s="14" t="str">
        <x:v>Les collisions, portes et trajets restent cohérents lorsque cet outil est équipé.</x:v>
      </x:c>
      <x:c r="I11" s="14" t="str">
        <x:v>État, propriétaire, charge restante et emplacement enregistrés.</x:v>
      </x:c>
      <x:c r="J11" s="14" t="str">
        <x:v>Nom inspiré de la franchise, comportement de jeu proposé.</x:v>
      </x:c>
      <x:c r="K11" s="14" t="str">
        <x:v>Reconstitution documentée V4 — nouvelle rédaction V5</x:v>
      </x:c>
    </x:row>
    <x:row r="12" ht="72" customHeight="1">
      <x:c r="A12" s="13" t="str">
        <x:v>TOOL-07</x:v>
      </x:c>
      <x:c r="B12" s="13" t="str">
        <x:v>Mine de jeu</x:v>
      </x:c>
      <x:c r="C12" s="13" t="str">
        <x:v>piège</x:v>
      </x:c>
      <x:c r="D12" s="13" t="str">
        <x:v>poser sur un point autorisé et conserver son repère</x:v>
      </x:c>
      <x:c r="E12" s="13" t="str">
        <x:v>stock limité et passage des alliés</x:v>
      </x:c>
      <x:c r="F12" s="13" t="str">
        <x:v>Apprentissage et équipement au rang prévu par la progression commune</x:v>
      </x:c>
      <x:c r="G12" s="13" t="str">
        <x:v>Objet porté ou présent au poste, état visible et commande contextuelle. Le menu décrit l’action que le personnage peut réellement réaliser.</x:v>
      </x:c>
      <x:c r="H12" s="13" t="str">
        <x:v>Les collisions, portes et trajets restent cohérents lorsque cet outil est équipé.</x:v>
      </x:c>
      <x:c r="I12" s="13" t="str">
        <x:v>État, propriétaire, charge restante et emplacement enregistrés.</x:v>
      </x:c>
      <x:c r="J12" s="13" t="str">
        <x:v>Nom inspiré de la franchise, comportement de jeu proposé.</x:v>
      </x:c>
      <x:c r="K12" s="13" t="str">
        <x:v>Reconstitution documentée V4 — nouvelle rédaction V5</x:v>
      </x:c>
    </x:row>
    <x:row r="13" ht="72" customHeight="1">
      <x:c r="A13" s="14" t="str">
        <x:v>TOOL-08</x:v>
      </x:c>
      <x:c r="B13" s="14" t="str">
        <x:v>Leurre sonore</x:v>
      </x:c>
      <x:c r="C13" s="14" t="str">
        <x:v>piste</x:v>
      </x:c>
      <x:c r="D13" s="14" t="str">
        <x:v>choisir un rythme puis observer la réponse</x:v>
      </x:c>
      <x:c r="E13" s="14" t="str">
        <x:v>ne trompe pas toutes les espèces</x:v>
      </x:c>
      <x:c r="F13" s="14" t="str">
        <x:v>Apprentissage et équipement au rang prévu par la progression commune</x:v>
      </x:c>
      <x:c r="G13" s="14" t="str">
        <x:v>Objet porté ou présent au poste, état visible et commande contextuelle. Le menu décrit l’action que le personnage peut réellement réaliser.</x:v>
      </x:c>
      <x:c r="H13" s="14" t="str">
        <x:v>Les collisions, portes et trajets restent cohérents lorsque cet outil est équipé.</x:v>
      </x:c>
      <x:c r="I13" s="14" t="str">
        <x:v>État, propriétaire, charge restante et emplacement enregistrés.</x:v>
      </x:c>
      <x:c r="J13" s="14" t="str">
        <x:v>Nom inspiré de la franchise, comportement de jeu proposé.</x:v>
      </x:c>
      <x:c r="K13" s="14" t="str">
        <x:v>Reconstitution documentée V4 — nouvelle rédaction V5</x:v>
      </x:c>
    </x:row>
    <x:row r="14" ht="72" customHeight="1">
      <x:c r="A14" s="13" t="str">
        <x:v>TOOL-09</x:v>
      </x:c>
      <x:c r="B14" s="13" t="str">
        <x:v>Masque de vision</x:v>
      </x:c>
      <x:c r="C14" s="13" t="str">
        <x:v>observation</x:v>
      </x:c>
      <x:c r="D14" s="13" t="str">
        <x:v>comparer plusieurs indices sensoriels</x:v>
      </x:c>
      <x:c r="E14" s="13" t="str">
        <x:v>aucun mode ne voit parfaitement à travers tout</x:v>
      </x:c>
      <x:c r="F14" s="13" t="str">
        <x:v>Apprentissage et équipement au rang prévu par la progression commune</x:v>
      </x:c>
      <x:c r="G14" s="13" t="str">
        <x:v>Objet porté ou présent au poste, état visible et commande contextuelle. Le menu décrit l’action que le personnage peut réellement réaliser.</x:v>
      </x:c>
      <x:c r="H14" s="13" t="str">
        <x:v>Les collisions, portes et trajets restent cohérents lorsque cet outil est équipé.</x:v>
      </x:c>
      <x:c r="I14" s="13" t="str">
        <x:v>État, propriétaire, charge restante et emplacement enregistrés.</x:v>
      </x:c>
      <x:c r="J14" s="13" t="str">
        <x:v>Nom inspiré de la franchise, comportement de jeu proposé.</x:v>
      </x:c>
      <x:c r="K14" s="13" t="str">
        <x:v>Reconstitution documentée V4 — nouvelle rédaction V5</x:v>
      </x:c>
    </x:row>
    <x:row r="15" ht="72" customHeight="1">
      <x:c r="A15" s="14" t="str">
        <x:v>TOOL-10</x:v>
      </x:c>
      <x:c r="B15" s="14" t="str">
        <x:v>Camouflage</x:v>
      </x:c>
      <x:c r="C15" s="14" t="str">
        <x:v>furtivité</x:v>
      </x:c>
      <x:c r="D15" s="14" t="str">
        <x:v>observer bruit, mouvement et exposition</x:v>
      </x:c>
      <x:c r="E15" s="14" t="str">
        <x:v>ne supprime pas les traces ni les interactions de milieu</x:v>
      </x:c>
      <x:c r="F15" s="14" t="str">
        <x:v>Apprentissage et équipement au rang prévu par la progression commune</x:v>
      </x:c>
      <x:c r="G15" s="14" t="str">
        <x:v>Objet porté ou présent au poste, état visible et commande contextuelle. Le menu décrit l’action que le personnage peut réellement réaliser.</x:v>
      </x:c>
      <x:c r="H15" s="14" t="str">
        <x:v>Les collisions, portes et trajets restent cohérents lorsque cet outil est équipé.</x:v>
      </x:c>
      <x:c r="I15" s="14" t="str">
        <x:v>État, propriétaire, charge restante et emplacement enregistrés.</x:v>
      </x:c>
      <x:c r="J15" s="14" t="str">
        <x:v>Nom inspiré de la franchise, comportement de jeu proposé.</x:v>
      </x:c>
      <x:c r="K15" s="14" t="str">
        <x:v>Reconstitution documentée V4 — nouvelle rédaction V5</x:v>
      </x:c>
    </x:row>
    <x:row r="16" ht="72" customHeight="1">
      <x:c r="A16" s="13" t="str">
        <x:v>TOOL-11</x:v>
      </x:c>
      <x:c r="B16" s="13" t="str">
        <x:v>Medicomp</x:v>
      </x:c>
      <x:c r="C16" s="13" t="str">
        <x:v>soins stylisés</x:v>
      </x:c>
      <x:c r="D16" s="13" t="str">
        <x:v>rejoindre un abri et utiliser un poste fictif</x:v>
      </x:c>
      <x:c r="E16" s="13" t="str">
        <x:v>interruption et ressource de soin</x:v>
      </x:c>
      <x:c r="F16" s="13" t="str">
        <x:v>Apprentissage et équipement au rang prévu par la progression commune</x:v>
      </x:c>
      <x:c r="G16" s="13" t="str">
        <x:v>Objet porté ou présent au poste, état visible et commande contextuelle. Le menu décrit l’action que le personnage peut réellement réaliser.</x:v>
      </x:c>
      <x:c r="H16" s="13" t="str">
        <x:v>Les collisions, portes et trajets restent cohérents lorsque cet outil est équipé.</x:v>
      </x:c>
      <x:c r="I16" s="13" t="str">
        <x:v>État, propriétaire, charge restante et emplacement enregistrés.</x:v>
      </x:c>
      <x:c r="J16" s="13" t="str">
        <x:v>Nom inspiré de la franchise, comportement de jeu proposé.</x:v>
      </x:c>
      <x:c r="K16" s="13" t="str">
        <x:v>Reconstitution documentée V4 — nouvelle rédaction V5</x:v>
      </x:c>
    </x:row>
    <x:row r="17" ht="72" customHeight="1">
      <x:c r="A17" s="14" t="str">
        <x:v>TOOL-12</x:v>
      </x:c>
      <x:c r="B17" s="14" t="str">
        <x:v>Balise de retour</x:v>
      </x:c>
      <x:c r="C17" s="14" t="str">
        <x:v>navigation</x:v>
      </x:c>
      <x:c r="D17" s="14" t="str">
        <x:v>poser un repère puis vérifier sa visibilité</x:v>
      </x:c>
      <x:c r="E17" s="14" t="str">
        <x:v>ne téléporte pas le joueur</x:v>
      </x:c>
      <x:c r="F17" s="14" t="str">
        <x:v>Apprentissage et équipement au rang prévu par la progression commune</x:v>
      </x:c>
      <x:c r="G17" s="14" t="str">
        <x:v>Objet porté ou présent au poste, état visible et commande contextuelle. Le menu décrit l’action que le personnage peut réellement réaliser.</x:v>
      </x:c>
      <x:c r="H17" s="14" t="str">
        <x:v>Les collisions, portes et trajets restent cohérents lorsque cet outil est équipé.</x:v>
      </x:c>
      <x:c r="I17" s="14" t="str">
        <x:v>État, propriétaire, charge restante et emplacement enregistrés.</x:v>
      </x:c>
      <x:c r="J17" s="14" t="str">
        <x:v>Outil ou fonction originale du projet.</x:v>
      </x:c>
      <x:c r="K17" s="14" t="str">
        <x:v>Reconstitution documentée V4 — nouvelle rédaction V5</x:v>
      </x:c>
    </x:row>
    <x:row r="18" ht="72" customHeight="1">
      <x:c r="A18" s="13" t="str">
        <x:v>TOOL-13</x:v>
      </x:c>
      <x:c r="B18" s="13" t="str">
        <x:v>Scanner de traces</x:v>
      </x:c>
      <x:c r="C18" s="13" t="str">
        <x:v>enquête</x:v>
      </x:c>
      <x:c r="D18" s="13" t="str">
        <x:v>cadrer sol, objet et repère fixe</x:v>
      </x:c>
      <x:c r="E18" s="13" t="str">
        <x:v>requiert une interprétation des indices</x:v>
      </x:c>
      <x:c r="F18" s="13" t="str">
        <x:v>Mission et poste correspondant à l’usage; achat seul ne valide pas un jalon</x:v>
      </x:c>
      <x:c r="G18" s="13" t="str">
        <x:v>Objet porté ou présent au poste, état visible et commande contextuelle. Le menu décrit l’action que le personnage peut réellement réaliser.</x:v>
      </x:c>
      <x:c r="H18" s="13" t="str">
        <x:v>Les collisions, portes et trajets restent cohérents lorsque cet outil est équipé.</x:v>
      </x:c>
      <x:c r="I18" s="13" t="str">
        <x:v>État, propriétaire, charge restante et emplacement enregistrés.</x:v>
      </x:c>
      <x:c r="J18" s="13" t="str">
        <x:v>Outil ou fonction originale du projet.</x:v>
      </x:c>
      <x:c r="K18" s="13" t="str">
        <x:v>Reconstitution documentée V4 — nouvelle rédaction V5</x:v>
      </x:c>
    </x:row>
    <x:row r="19" ht="72" customHeight="1">
      <x:c r="A19" s="14" t="str">
        <x:v>TOOL-14</x:v>
      </x:c>
      <x:c r="B19" s="14" t="str">
        <x:v>Berceau de prise</x:v>
      </x:c>
      <x:c r="C19" s="14" t="str">
        <x:v>trophée</x:v>
      </x:c>
      <x:c r="D19" s="14" t="str">
        <x:v>choisir le gabarit et régler les appuis</x:v>
      </x:c>
      <x:c r="E19" s="14" t="str">
        <x:v>charge et espace de transport</x:v>
      </x:c>
      <x:c r="F19" s="14" t="str">
        <x:v>Mission et poste correspondant à l’usage; achat seul ne valide pas un jalon</x:v>
      </x:c>
      <x:c r="G19" s="14" t="str">
        <x:v>Objet porté ou présent au poste, état visible et commande contextuelle. Le menu décrit l’action que le personnage peut réellement réaliser.</x:v>
      </x:c>
      <x:c r="H19" s="14" t="str">
        <x:v>Les collisions, portes et trajets restent cohérents lorsque cet outil est équipé.</x:v>
      </x:c>
      <x:c r="I19" s="14" t="str">
        <x:v>État, propriétaire, charge restante et emplacement enregistrés.</x:v>
      </x:c>
      <x:c r="J19" s="14" t="str">
        <x:v>Outil ou fonction originale du projet.</x:v>
      </x:c>
      <x:c r="K19" s="14" t="str">
        <x:v>Reconstitution documentée V4 — nouvelle rédaction V5</x:v>
      </x:c>
    </x:row>
    <x:row r="20" ht="72" customHeight="1">
      <x:c r="A20" s="13" t="str">
        <x:v>TOOL-15</x:v>
      </x:c>
      <x:c r="B20" s="13" t="str">
        <x:v>Plaque de provenance</x:v>
      </x:c>
      <x:c r="C20" s="13" t="str">
        <x:v>trophée</x:v>
      </x:c>
      <x:c r="D20" s="13" t="str">
        <x:v>associer objet, lieu et mission</x:v>
      </x:c>
      <x:c r="E20" s="13" t="str">
        <x:v>ne crée pas une preuve absente</x:v>
      </x:c>
      <x:c r="F20" s="13" t="str">
        <x:v>Mission et poste correspondant à l’usage; achat seul ne valide pas un jalon</x:v>
      </x:c>
      <x:c r="G20" s="13" t="str">
        <x:v>Objet porté ou présent au poste, état visible et commande contextuelle. Le menu décrit l’action que le personnage peut réellement réaliser.</x:v>
      </x:c>
      <x:c r="H20" s="13" t="str">
        <x:v>Les collisions, portes et trajets restent cohérents lorsque cet outil est équipé.</x:v>
      </x:c>
      <x:c r="I20" s="13" t="str">
        <x:v>État, propriétaire, charge restante et emplacement enregistrés.</x:v>
      </x:c>
      <x:c r="J20" s="13" t="str">
        <x:v>Outil ou fonction originale du projet.</x:v>
      </x:c>
      <x:c r="K20" s="13" t="str">
        <x:v>Reconstitution documentée V4 — nouvelle rédaction V5</x:v>
      </x:c>
    </x:row>
    <x:row r="21" ht="72" customHeight="1">
      <x:c r="A21" s="14" t="str">
        <x:v>TOOL-16</x:v>
      </x:c>
      <x:c r="B21" s="14" t="str">
        <x:v>Lampe rasante</x:v>
      </x:c>
      <x:c r="C21" s="14" t="str">
        <x:v>atelier</x:v>
      </x:c>
      <x:c r="D21" s="14" t="str">
        <x:v>déplacer la lumière autour d’une pièce</x:v>
      </x:c>
      <x:c r="E21" s="14" t="str">
        <x:v>marques réellement présentes uniquement</x:v>
      </x:c>
      <x:c r="F21" s="14" t="str">
        <x:v>Mission et poste correspondant à l’usage; achat seul ne valide pas un jalon</x:v>
      </x:c>
      <x:c r="G21" s="14" t="str">
        <x:v>Objet porté ou présent au poste, état visible et commande contextuelle. Le menu décrit l’action que le personnage peut réellement réaliser.</x:v>
      </x:c>
      <x:c r="H21" s="14" t="str">
        <x:v>Les collisions, portes et trajets restent cohérents lorsque cet outil est équipé.</x:v>
      </x:c>
      <x:c r="I21" s="14" t="str">
        <x:v>État, propriétaire, charge restante et emplacement enregistrés.</x:v>
      </x:c>
      <x:c r="J21" s="14" t="str">
        <x:v>Outil ou fonction originale du projet.</x:v>
      </x:c>
      <x:c r="K21" s="14" t="str">
        <x:v>Reconstitution documentée V4 — nouvelle rédaction V5</x:v>
      </x:c>
    </x:row>
    <x:row r="22" ht="72" customHeight="1">
      <x:c r="A22" s="13" t="str">
        <x:v>TOOL-17</x:v>
      </x:c>
      <x:c r="B22" s="13" t="str">
        <x:v>Support articulé</x:v>
      </x:c>
      <x:c r="C22" s="13" t="str">
        <x:v>exposition</x:v>
      </x:c>
      <x:c r="D22" s="13" t="str">
        <x:v>orienter et verrouiller une base</x:v>
      </x:c>
      <x:c r="E22" s="13" t="str">
        <x:v>poids et taille compatibles</x:v>
      </x:c>
      <x:c r="F22" s="13" t="str">
        <x:v>Mission et poste correspondant à l’usage; achat seul ne valide pas un jalon</x:v>
      </x:c>
      <x:c r="G22" s="13" t="str">
        <x:v>Objet porté ou présent au poste, état visible et commande contextuelle. Le menu décrit l’action que le personnage peut réellement réaliser.</x:v>
      </x:c>
      <x:c r="H22" s="13" t="str">
        <x:v>Les collisions, portes et trajets restent cohérents lorsque cet outil est équipé.</x:v>
      </x:c>
      <x:c r="I22" s="13" t="str">
        <x:v>État, propriétaire, charge restante et emplacement enregistrés.</x:v>
      </x:c>
      <x:c r="J22" s="13" t="str">
        <x:v>Outil ou fonction originale du projet.</x:v>
      </x:c>
      <x:c r="K22" s="13" t="str">
        <x:v>Reconstitution documentée V4 — nouvelle rédaction V5</x:v>
      </x:c>
    </x:row>
    <x:row r="23" ht="72" customHeight="1">
      <x:c r="A23" s="14" t="str">
        <x:v>TOOL-18</x:v>
      </x:c>
      <x:c r="B23" s="14" t="str">
        <x:v>Graveur fictif</x:v>
      </x:c>
      <x:c r="C23" s="14" t="str">
        <x:v>atelier</x:v>
      </x:c>
      <x:c r="D23" s="14" t="str">
        <x:v>suivre des segments sur une plaque amovible</x:v>
      </x:c>
      <x:c r="E23" s="14" t="str">
        <x:v>étapes assistées équivalentes</x:v>
      </x:c>
      <x:c r="F23" s="14" t="str">
        <x:v>Mission et poste correspondant à l’usage; achat seul ne valide pas un jalon</x:v>
      </x:c>
      <x:c r="G23" s="14" t="str">
        <x:v>Objet porté ou présent au poste, état visible et commande contextuelle. Le menu décrit l’action que le personnage peut réellement réaliser.</x:v>
      </x:c>
      <x:c r="H23" s="14" t="str">
        <x:v>Les collisions, portes et trajets restent cohérents lorsque cet outil est équipé.</x:v>
      </x:c>
      <x:c r="I23" s="14" t="str">
        <x:v>État, propriétaire, charge restante et emplacement enregistrés.</x:v>
      </x:c>
      <x:c r="J23" s="14" t="str">
        <x:v>Outil ou fonction originale du projet.</x:v>
      </x:c>
      <x:c r="K23" s="14" t="str">
        <x:v>Reconstitution documentée V4 — nouvelle rédaction V5</x:v>
      </x:c>
    </x:row>
    <x:row r="24" ht="72" customHeight="1">
      <x:c r="A24" s="13" t="str">
        <x:v>TOOL-19</x:v>
      </x:c>
      <x:c r="B24" s="13" t="str">
        <x:v>Lentille de lecture</x:v>
      </x:c>
      <x:c r="C24" s="13" t="str">
        <x:v>archives</x:v>
      </x:c>
      <x:c r="D24" s="13" t="str">
        <x:v>aligner une lentille sur une empreinte</x:v>
      </x:c>
      <x:c r="E24" s="13" t="str">
        <x:v>fragment manquant demeure inconnu</x:v>
      </x:c>
      <x:c r="F24" s="13" t="str">
        <x:v>Mission et poste correspondant à l’usage; achat seul ne valide pas un jalon</x:v>
      </x:c>
      <x:c r="G24" s="13" t="str">
        <x:v>Objet porté ou présent au poste, état visible et commande contextuelle. Le menu décrit l’action que le personnage peut réellement réaliser.</x:v>
      </x:c>
      <x:c r="H24" s="13" t="str">
        <x:v>Les collisions, portes et trajets restent cohérents lorsque cet outil est équipé.</x:v>
      </x:c>
      <x:c r="I24" s="13" t="str">
        <x:v>État, propriétaire, charge restante et emplacement enregistrés.</x:v>
      </x:c>
      <x:c r="J24" s="13" t="str">
        <x:v>Outil ou fonction originale du projet.</x:v>
      </x:c>
      <x:c r="K24" s="13" t="str">
        <x:v>Reconstitution documentée V4 — nouvelle rédaction V5</x:v>
      </x:c>
    </x:row>
    <x:row r="25" ht="72" customHeight="1">
      <x:c r="A25" s="14" t="str">
        <x:v>TOOL-20</x:v>
      </x:c>
      <x:c r="B25" s="14" t="str">
        <x:v>Sonde de route</x:v>
      </x:c>
      <x:c r="C25" s="14" t="str">
        <x:v>espace</x:v>
      </x:c>
      <x:c r="D25" s="14" t="str">
        <x:v>pointer trois balises puis récupérer le trajet</x:v>
      </x:c>
      <x:c r="E25" s="14" t="str">
        <x:v>portée et stock d’énergie de jeu</x:v>
      </x:c>
      <x:c r="F25" s="14" t="str">
        <x:v>Mission et poste correspondant à l’usage; achat seul ne valide pas un jalon</x:v>
      </x:c>
      <x:c r="G25" s="14" t="str">
        <x:v>Objet porté ou présent au poste, état visible et commande contextuelle. Le menu décrit l’action que le personnage peut réellement réaliser.</x:v>
      </x:c>
      <x:c r="H25" s="14" t="str">
        <x:v>Les collisions, portes et trajets restent cohérents lorsque cet outil est équipé.</x:v>
      </x:c>
      <x:c r="I25" s="14" t="str">
        <x:v>État, propriétaire, charge restante et emplacement enregistrés.</x:v>
      </x:c>
      <x:c r="J25" s="14" t="str">
        <x:v>Outil ou fonction originale du projet.</x:v>
      </x:c>
      <x:c r="K25" s="14" t="str">
        <x:v>Reconstitution documentée V4 — nouvelle rédaction V5</x:v>
      </x:c>
    </x:row>
    <x:row r="26" ht="72" customHeight="1">
      <x:c r="A26" s="13" t="str">
        <x:v>TOOL-21</x:v>
      </x:c>
      <x:c r="B26" s="13" t="str">
        <x:v>Anneau de seuil</x:v>
      </x:c>
      <x:c r="C26" s="13" t="str">
        <x:v>Warp</x:v>
      </x:c>
      <x:c r="D26" s="13" t="str">
        <x:v>aligner le module après ses cinq conditions</x:v>
      </x:c>
      <x:c r="E26" s="13" t="str">
        <x:v>pas de départ gratuit depuis un menu</x:v>
      </x:c>
      <x:c r="F26" s="13" t="str">
        <x:v>Mission et poste correspondant à l’usage; achat seul ne valide pas un jalon</x:v>
      </x:c>
      <x:c r="G26" s="13" t="str">
        <x:v>Objet porté ou présent au poste, état visible et commande contextuelle. Le menu décrit l’action que le personnage peut réellement réaliser.</x:v>
      </x:c>
      <x:c r="H26" s="13" t="str">
        <x:v>Les collisions, portes et trajets restent cohérents lorsque cet outil est équipé.</x:v>
      </x:c>
      <x:c r="I26" s="13" t="str">
        <x:v>État, propriétaire, charge restante et emplacement enregistrés.</x:v>
      </x:c>
      <x:c r="J26" s="13" t="str">
        <x:v>Outil ou fonction originale du projet.</x:v>
      </x:c>
      <x:c r="K26" s="13" t="str">
        <x:v>Reconstitution documentée V4 — nouvelle rédaction V5</x:v>
      </x:c>
    </x:row>
    <x:row r="27" ht="72" customHeight="1">
      <x:c r="A27" s="14" t="str">
        <x:v>TOOL-22</x:v>
      </x:c>
      <x:c r="B27" s="14" t="str">
        <x:v>Rappel de voyage</x:v>
      </x:c>
      <x:c r="C27" s="14" t="str">
        <x:v>Warp</x:v>
      </x:c>
      <x:c r="D27" s="14" t="str">
        <x:v>activer le retour prévu pour le trajet engagé</x:v>
      </x:c>
      <x:c r="E27" s="14" t="str">
        <x:v>pas de reset de pertes ou de duplication</x:v>
      </x:c>
      <x:c r="F27" s="14" t="str">
        <x:v>Mission et poste correspondant à l’usage; achat seul ne valide pas un jalon</x:v>
      </x:c>
      <x:c r="G27" s="14" t="str">
        <x:v>Objet porté ou présent au poste, état visible et commande contextuelle. Le menu décrit l’action que le personnage peut réellement réaliser.</x:v>
      </x:c>
      <x:c r="H27" s="14" t="str">
        <x:v>Les collisions, portes et trajets restent cohérents lorsque cet outil est équipé.</x:v>
      </x:c>
      <x:c r="I27" s="14" t="str">
        <x:v>État, propriétaire, charge restante et emplacement enregistrés.</x:v>
      </x:c>
      <x:c r="J27" s="14" t="str">
        <x:v>Outil ou fonction originale du projet.</x:v>
      </x:c>
      <x:c r="K27" s="14" t="str">
        <x:v>Reconstitution documentée V4 — nouvelle rédaction V5</x:v>
      </x:c>
    </x:row>
    <x:row r="28" ht="72" customHeight="1">
      <x:c r="A28" s="13" t="str">
        <x:v>TOOL-23</x:v>
      </x:c>
      <x:c r="B28" s="13" t="str">
        <x:v>Perche de marais</x:v>
      </x:c>
      <x:c r="C28" s="13" t="str">
        <x:v>parcours</x:v>
      </x:c>
      <x:c r="D28" s="13" t="str">
        <x:v>sonder un appui depuis une zone sûre</x:v>
      </x:c>
      <x:c r="E28" s="13" t="str">
        <x:v>profondeur et courant lisibles</x:v>
      </x:c>
      <x:c r="F28" s="13" t="str">
        <x:v>Mission et poste correspondant à l’usage; achat seul ne valide pas un jalon</x:v>
      </x:c>
      <x:c r="G28" s="13" t="str">
        <x:v>Objet porté ou présent au poste, état visible et commande contextuelle. Le menu décrit l’action que le personnage peut réellement réaliser.</x:v>
      </x:c>
      <x:c r="H28" s="13" t="str">
        <x:v>Les collisions, portes et trajets restent cohérents lorsque cet outil est équipé.</x:v>
      </x:c>
      <x:c r="I28" s="13" t="str">
        <x:v>État, propriétaire, charge restante et emplacement enregistrés.</x:v>
      </x:c>
      <x:c r="J28" s="13" t="str">
        <x:v>Outil ou fonction originale du projet.</x:v>
      </x:c>
      <x:c r="K28" s="13" t="str">
        <x:v>Reconstitution documentée V4 — nouvelle rédaction V5</x:v>
      </x:c>
    </x:row>
    <x:row r="29" ht="72" customHeight="1">
      <x:c r="A29" s="14" t="str">
        <x:v>TOOL-24</x:v>
      </x:c>
      <x:c r="B29" s="14" t="str">
        <x:v>Treuil de jeu</x:v>
      </x:c>
      <x:c r="C29" s="14" t="str">
        <x:v>parcours</x:v>
      </x:c>
      <x:c r="D29" s="14" t="str">
        <x:v>fixer sur un ancrage prévu puis traverser</x:v>
      </x:c>
      <x:c r="E29" s="14" t="str">
        <x:v>pas d’ancrage sur décor non porteur</x:v>
      </x:c>
      <x:c r="F29" s="14" t="str">
        <x:v>Mission et poste correspondant à l’usage; achat seul ne valide pas un jalon</x:v>
      </x:c>
      <x:c r="G29" s="14" t="str">
        <x:v>Objet porté ou présent au poste, état visible et commande contextuelle. Le menu décrit l’action que le personnage peut réellement réaliser.</x:v>
      </x:c>
      <x:c r="H29" s="14" t="str">
        <x:v>Les collisions, portes et trajets restent cohérents lorsque cet outil est équipé.</x:v>
      </x:c>
      <x:c r="I29" s="14" t="str">
        <x:v>État, propriétaire, charge restante et emplacement enregistrés.</x:v>
      </x:c>
      <x:c r="J29" s="14" t="str">
        <x:v>Outil ou fonction originale du projet.</x:v>
      </x:c>
      <x:c r="K29" s="14" t="str">
        <x:v>Reconstitution documentée V4 — nouvelle rédaction V5</x:v>
      </x:c>
    </x:row>
    <x:row r="30" ht="72" customHeight="1">
      <x:c r="A30" s="13" t="str">
        <x:v>TOOL-25</x:v>
      </x:c>
      <x:c r="B30" s="13" t="str">
        <x:v>Harnais de monture</x:v>
      </x:c>
      <x:c r="C30" s="13" t="str">
        <x:v>mobilité</x:v>
      </x:c>
      <x:c r="D30" s="13" t="str">
        <x:v>ajuster sur un modèle puis équiper l’animal</x:v>
      </x:c>
      <x:c r="E30" s="13" t="str">
        <x:v>lien, fatigue et gabarit</x:v>
      </x:c>
      <x:c r="F30" s="13" t="str">
        <x:v>Mission et poste correspondant à l’usage; achat seul ne valide pas un jalon</x:v>
      </x:c>
      <x:c r="G30" s="13" t="str">
        <x:v>Objet porté ou présent au poste, état visible et commande contextuelle. Le menu décrit l’action que le personnage peut réellement réaliser.</x:v>
      </x:c>
      <x:c r="H30" s="13" t="str">
        <x:v>Les collisions, portes et trajets restent cohérents lorsque cet outil est équipé.</x:v>
      </x:c>
      <x:c r="I30" s="13" t="str">
        <x:v>État, propriétaire, charge restante et emplacement enregistrés.</x:v>
      </x:c>
      <x:c r="J30" s="13" t="str">
        <x:v>Outil ou fonction originale du projet.</x:v>
      </x:c>
      <x:c r="K30" s="13" t="str">
        <x:v>Reconstitution documentée V4 — nouvelle rédaction V5</x:v>
      </x:c>
    </x:row>
    <x:row r="31" ht="72" customHeight="1">
      <x:c r="A31" s="14" t="str">
        <x:v>TOOL-26</x:v>
      </x:c>
      <x:c r="B31" s="14" t="str">
        <x:v>Sifflet de compagnon</x:v>
      </x:c>
      <x:c r="C31" s="14" t="str">
        <x:v>compagnon</x:v>
      </x:c>
      <x:c r="D31" s="14" t="str">
        <x:v>choisir rappel, attente ou piste apprise</x:v>
      </x:c>
      <x:c r="E31" s="14" t="str">
        <x:v>n’ordonne pas une compétence inconnue</x:v>
      </x:c>
      <x:c r="F31" s="14" t="str">
        <x:v>Mission et poste correspondant à l’usage; achat seul ne valide pas un jalon</x:v>
      </x:c>
      <x:c r="G31" s="14" t="str">
        <x:v>Objet porté ou présent au poste, état visible et commande contextuelle. Le menu décrit l’action que le personnage peut réellement réaliser.</x:v>
      </x:c>
      <x:c r="H31" s="14" t="str">
        <x:v>Les collisions, portes et trajets restent cohérents lorsque cet outil est équipé.</x:v>
      </x:c>
      <x:c r="I31" s="14" t="str">
        <x:v>État, propriétaire, charge restante et emplacement enregistrés.</x:v>
      </x:c>
      <x:c r="J31" s="14" t="str">
        <x:v>Outil ou fonction originale du projet.</x:v>
      </x:c>
      <x:c r="K31" s="14" t="str">
        <x:v>Reconstitution documentée V4 — nouvelle rédaction V5</x:v>
      </x:c>
    </x:row>
    <x:row r="32" ht="72" customHeight="1">
      <x:c r="A32" s="13" t="str">
        <x:v>TOOL-27</x:v>
      </x:c>
      <x:c r="B32" s="13" t="str">
        <x:v>Kit d’atelier fictif</x:v>
      </x:c>
      <x:c r="C32" s="13" t="str">
        <x:v>réparation</x:v>
      </x:c>
      <x:c r="D32" s="13" t="str">
        <x:v>assembler des pièces repérées</x:v>
      </x:c>
      <x:c r="E32" s="13" t="str">
        <x:v>matériel et spécialiste disponibles</x:v>
      </x:c>
      <x:c r="F32" s="13" t="str">
        <x:v>Mission et poste correspondant à l’usage; achat seul ne valide pas un jalon</x:v>
      </x:c>
      <x:c r="G32" s="13" t="str">
        <x:v>Objet porté ou présent au poste, état visible et commande contextuelle. Le menu décrit l’action que le personnage peut réellement réaliser.</x:v>
      </x:c>
      <x:c r="H32" s="13" t="str">
        <x:v>Les collisions, portes et trajets restent cohérents lorsque cet outil est équipé.</x:v>
      </x:c>
      <x:c r="I32" s="13" t="str">
        <x:v>État, propriétaire, charge restante et emplacement enregistrés.</x:v>
      </x:c>
      <x:c r="J32" s="13" t="str">
        <x:v>Outil ou fonction originale du projet.</x:v>
      </x:c>
      <x:c r="K32" s="13" t="str">
        <x:v>Reconstitution documentée V4 — nouvelle rédaction V5</x:v>
      </x:c>
    </x:row>
    <x:row r="33" ht="72" customHeight="1">
      <x:c r="A33" s="14" t="str">
        <x:v>TOOL-28</x:v>
      </x:c>
      <x:c r="B33" s="14" t="str">
        <x:v>Clé d’amarrage</x:v>
      </x:c>
      <x:c r="C33" s="14" t="str">
        <x:v>espace</x:v>
      </x:c>
      <x:c r="D33" s="14" t="str">
        <x:v>aligner deux attaches puis fermer le verrou</x:v>
      </x:c>
      <x:c r="E33" s="14" t="str">
        <x:v>approche stable nécessaire</x:v>
      </x:c>
      <x:c r="F33" s="14" t="str">
        <x:v>Mission et poste correspondant à l’usage; achat seul ne valide pas un jalon</x:v>
      </x:c>
      <x:c r="G33" s="14" t="str">
        <x:v>Objet porté ou présent au poste, état visible et commande contextuelle. Le menu décrit l’action que le personnage peut réellement réaliser.</x:v>
      </x:c>
      <x:c r="H33" s="14" t="str">
        <x:v>Les collisions, portes et trajets restent cohérents lorsque cet outil est équipé.</x:v>
      </x:c>
      <x:c r="I33" s="14" t="str">
        <x:v>État, propriétaire, charge restante et emplacement enregistrés.</x:v>
      </x:c>
      <x:c r="J33" s="14" t="str">
        <x:v>Outil ou fonction originale du projet.</x:v>
      </x:c>
      <x:c r="K33" s="14" t="str">
        <x:v>Reconstitution documentée V4 — nouvelle rédaction V5</x:v>
      </x:c>
    </x:row>
    <x:row r="34" ht="72" customHeight="1">
      <x:c r="A34" s="13" t="str">
        <x:v>TOOL-29</x:v>
      </x:c>
      <x:c r="B34" s="13" t="str">
        <x:v>Tablette de mission</x:v>
      </x:c>
      <x:c r="C34" s="13" t="str">
        <x:v>quête</x:v>
      </x:c>
      <x:c r="D34" s="13" t="str">
        <x:v>relier objectifs, témoins et lieu</x:v>
      </x:c>
      <x:c r="E34" s="13" t="str">
        <x:v>réussite et simple clôture séparées</x:v>
      </x:c>
      <x:c r="F34" s="13" t="str">
        <x:v>Mission et poste correspondant à l’usage; achat seul ne valide pas un jalon</x:v>
      </x:c>
      <x:c r="G34" s="13" t="str">
        <x:v>Objet porté ou présent au poste, état visible et commande contextuelle. Le menu décrit l’action que le personnage peut réellement réaliser.</x:v>
      </x:c>
      <x:c r="H34" s="13" t="str">
        <x:v>Les collisions, portes et trajets restent cohérents lorsque cet outil est équipé.</x:v>
      </x:c>
      <x:c r="I34" s="13" t="str">
        <x:v>État, propriétaire, charge restante et emplacement enregistrés.</x:v>
      </x:c>
      <x:c r="J34" s="13" t="str">
        <x:v>Outil ou fonction originale du projet.</x:v>
      </x:c>
      <x:c r="K34" s="13" t="str">
        <x:v>Reconstitution documentée V4 — nouvelle rédaction V5</x:v>
      </x:c>
    </x:row>
    <x:row r="35" ht="72" customHeight="1">
      <x:c r="A35" s="14" t="str">
        <x:v>TOOL-30</x:v>
      </x:c>
      <x:c r="B35" s="14" t="str">
        <x:v>Signal de commandement</x:v>
      </x:c>
      <x:c r="C35" s="14" t="str">
        <x:v>RTS</x:v>
      </x:c>
      <x:c r="D35" s="14" t="str">
        <x:v>désigner groupe et trajet puis règle de repli</x:v>
      </x:c>
      <x:c r="E35" s="14" t="str">
        <x:v>unités réellement présentes uniquement</x:v>
      </x:c>
      <x:c r="F35" s="14" t="str">
        <x:v>Mission et poste correspondant à l’usage; achat seul ne valide pas un jalon</x:v>
      </x:c>
      <x:c r="G35" s="14" t="str">
        <x:v>Objet porté ou présent au poste, état visible et commande contextuelle. Le menu décrit l’action que le personnage peut réellement réaliser.</x:v>
      </x:c>
      <x:c r="H35" s="14" t="str">
        <x:v>Les collisions, portes et trajets restent cohérents lorsque cet outil est équipé.</x:v>
      </x:c>
      <x:c r="I35" s="14" t="str">
        <x:v>État, propriétaire, charge restante et emplacement enregistrés.</x:v>
      </x:c>
      <x:c r="J35" s="14" t="str">
        <x:v>Outil ou fonction originale du projet.</x:v>
      </x:c>
      <x:c r="K35" s="14" t="str">
        <x:v>Reconstitution documentée V4 — nouvelle rédaction V5</x:v>
      </x:c>
    </x:row>
    <x:row r="36" ht="72" customHeight="1">
      <x:c r="A36" s="13" t="str">
        <x:v>TOOL-31</x:v>
      </x:c>
      <x:c r="B36" s="13" t="str">
        <x:v>Borne territoriale</x:v>
      </x:c>
      <x:c r="C36" s="13" t="str">
        <x:v>conquête</x:v>
      </x:c>
      <x:c r="D36" s="13" t="str">
        <x:v>établir une position après l’opération</x:v>
      </x:c>
      <x:c r="E36" s="13" t="str">
        <x:v>ne suffit pas à occuper tout un monde</x:v>
      </x:c>
      <x:c r="F36" s="13" t="str">
        <x:v>Mission et poste correspondant à l’usage; achat seul ne valide pas un jalon</x:v>
      </x:c>
      <x:c r="G36" s="13" t="str">
        <x:v>Objet porté ou présent au poste, état visible et commande contextuelle. Le menu décrit l’action que le personnage peut réellement réaliser.</x:v>
      </x:c>
      <x:c r="H36" s="13" t="str">
        <x:v>Les collisions, portes et trajets restent cohérents lorsque cet outil est équipé.</x:v>
      </x:c>
      <x:c r="I36" s="13" t="str">
        <x:v>État, propriétaire, charge restante et emplacement enregistrés.</x:v>
      </x:c>
      <x:c r="J36" s="13" t="str">
        <x:v>Outil ou fonction originale du projet.</x:v>
      </x:c>
      <x:c r="K36" s="13" t="str">
        <x:v>Reconstitution documentée V4 — nouvelle rédaction V5</x:v>
      </x:c>
    </x:row>
    <x:row r="37" ht="72" customHeight="1">
      <x:c r="A37" s="14" t="str">
        <x:v>TOOL-32</x:v>
      </x:c>
      <x:c r="B37" s="14" t="str">
        <x:v>Piédestal de masque</x:v>
      </x:c>
      <x:c r="C37" s="14" t="str">
        <x:v>DLC</x:v>
      </x:c>
      <x:c r="D37" s="14" t="str">
        <x:v>prendre et poser un masque avec animation</x:v>
      </x:c>
      <x:c r="E37" s="14" t="str">
        <x:v>chronique cinéma séparée de la campagne personnelle</x:v>
      </x:c>
      <x:c r="F37" s="14" t="str">
        <x:v>Mission et poste correspondant à l’usage; achat seul ne valide pas un jalon</x:v>
      </x:c>
      <x:c r="G37" s="14" t="str">
        <x:v>Objet porté ou présent au poste, état visible et commande contextuelle. Le menu décrit l’action que le personnage peut réellement réaliser.</x:v>
      </x:c>
      <x:c r="H37" s="14" t="str">
        <x:v>Les collisions, portes et trajets restent cohérents lorsque cet outil est équipé.</x:v>
      </x:c>
      <x:c r="I37" s="14" t="str">
        <x:v>État, propriétaire, charge restante et emplacement enregistrés.</x:v>
      </x:c>
      <x:c r="J37" s="14" t="str">
        <x:v>Outil ou fonction originale du projet.</x:v>
      </x:c>
      <x:c r="K37" s="14" t="str">
        <x:v>Reconstitution documentée V4 — nouvelle rédaction V5</x:v>
      </x:c>
    </x:row>
  </x:sheetData>
  <x:pageMargins left="0.7" right="0.7" top="0.75" bottom="0.75" header="0.3" footer="0.3"/>
  <x:tableParts count="1">
    <x:tablePart xmlns:r="http://schemas.openxmlformats.org/officeDocument/2006/relationships" r:id="Re23bcef333f64cde"/>
  </x:tableParts>
</x:worksheet>
</file>

<file path=xl/worksheets/sheet5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 min="12" max="12" width="45" hidden="0" customWidth="1"/>
  </x:cols>
  <x:sheetData>
    <x:row r="1">
      <x:c r="A1" s="2"/>
      <x:c r="B1" s="2"/>
      <x:c r="C1" s="2"/>
      <x:c r="D1" s="2"/>
      <x:c r="E1" s="2"/>
      <x:c r="F1" s="2"/>
    </x:row>
    <x:row r="2" ht="31" customHeight="1">
      <x:c r="A2" s="3" t="str">
        <x:v>Xeno Prime</x:v>
      </x:c>
      <x:c r="B2" s="3"/>
      <x:c r="C2" s="3"/>
      <x:c r="D2" s="3"/>
      <x:c r="E2" s="3"/>
      <x:c r="F2" s="3"/>
    </x:row>
    <x:row r="3">
      <x:c r="A3" s="4"/>
      <x:c r="B3" s="4"/>
      <x:c r="C3" s="4"/>
      <x:c r="D3" s="4"/>
      <x:c r="E3" s="4"/>
      <x:c r="F3" s="4"/>
    </x:row>
    <x:row r="4">
      <x:c r="A4" s="2" t="str">
        <x:v>Mondes · 12 fiches · Lecture intégrale dans « Lire Mondes » ou le lecteur HTML.</x:v>
      </x:c>
      <x:c r="B4" s="2"/>
      <x:c r="C4" s="2"/>
      <x:c r="D4" s="2"/>
      <x:c r="E4" s="2"/>
      <x:c r="F4" s="2"/>
    </x:row>
    <x:row r="5" ht="48" customHeight="1">
      <x:c r="A5" s="25" t="str">
        <x:v>Identifiant</x:v>
      </x:c>
      <x:c r="B5" s="26" t="str">
        <x:v>Titre</x:v>
      </x:c>
      <x:c r="C5" s="26" t="str">
        <x:v>Planète</x:v>
      </x:c>
      <x:c r="D5" s="26" t="str">
        <x:v>Position</x:v>
      </x:c>
      <x:c r="E5" s="26" t="str">
        <x:v>Liaison</x:v>
      </x:c>
      <x:c r="F5" s="26" t="str">
        <x:v>Configuration</x:v>
      </x:c>
      <x:c r="G5" s="26" t="str">
        <x:v>Action</x:v>
      </x:c>
      <x:c r="H5" s="26" t="str">
        <x:v>État</x:v>
      </x:c>
      <x:c r="I5" s="26" t="str">
        <x:v>Jalon</x:v>
      </x:c>
      <x:c r="J5" s="26" t="str">
        <x:v>Accès</x:v>
      </x:c>
      <x:c r="K5" s="26" t="str">
        <x:v>Lore</x:v>
      </x:c>
      <x:c r="L5" s="27" t="str">
        <x:v>Provenance</x:v>
      </x:c>
    </x:row>
    <x:row r="6" ht="57" customHeight="1">
      <x:c r="A6" s="13" t="str">
        <x:v>XP-Z01</x:v>
      </x:c>
      <x:c r="B6" s="13" t="str">
        <x:v>Point d’atterrissage</x:v>
      </x:c>
      <x:c r="C6" s="13" t="str">
        <x:v>PLAN08</x:v>
      </x:c>
      <x:c r="D6" s="28" t="n">
        <x:v>1</x:v>
      </x:c>
      <x:c r="E6" s="13" t="str">
        <x:v>Point de retour et XP-Z02</x:v>
      </x:c>
      <x:c r="F6" s="13" t="str">
        <x:v>Deux plans reliés, une entrée visible, un obstacle principal et une route de retour.</x:v>
      </x:c>
      <x:c r="G6" s="13" t="str">
        <x:v>suivre une trace de résine</x:v>
      </x:c>
      <x:c r="H6" s="13" t="str">
        <x:v>Portes, objets, traces et adversaires connus persistent. La revisite ne remet pas les prises en place.</x:v>
      </x:c>
      <x:c r="I6" s="13" t="str">
        <x:v>Contribue à l’expédition sans donner seul un rang.</x:v>
      </x:c>
      <x:c r="J6" s="13" t="str">
        <x:v>Blooded, vaisseau, trajet réel et mission d’expédition adaptée.</x:v>
      </x:c>
      <x:c r="K6" s="13" t="str">
        <x:v>Géographie et décor du projet; aucune planète des films reproduite à l’identique.</x:v>
      </x:c>
      <x:c r="L6" s="13" t="str">
        <x:v>Reconstitution documentée V4 — nouvelle rédaction V5</x:v>
      </x:c>
    </x:row>
    <x:row r="7" ht="57" customHeight="1">
      <x:c r="A7" s="14" t="str">
        <x:v>XP-Z02</x:v>
      </x:c>
      <x:c r="B7" s="14" t="str">
        <x:v>Lisière résineuse</x:v>
      </x:c>
      <x:c r="C7" s="14" t="str">
        <x:v>PLAN08</x:v>
      </x:c>
      <x:c r="D7" s="29" t="n">
        <x:v>2</x:v>
      </x:c>
      <x:c r="E7" s="14" t="str">
        <x:v>XP-Z01 et XP-Z03, raccourci ouvert par mission</x:v>
      </x:c>
      <x:c r="F7" s="14" t="str">
        <x:v>Deux plans reliés, une entrée visible, un obstacle principal et une route de retour.</x:v>
      </x:c>
      <x:c r="G7" s="14" t="str">
        <x:v>ouvrir une passerelle</x:v>
      </x:c>
      <x:c r="H7" s="14" t="str">
        <x:v>Portes, objets, traces et adversaires connus persistent. La revisite ne remet pas les prises en place.</x:v>
      </x:c>
      <x:c r="I7" s="14" t="str">
        <x:v>Contribue à l’expédition sans donner seul un rang.</x:v>
      </x:c>
      <x:c r="J7" s="14" t="str">
        <x:v>Blooded, vaisseau, trajet réel et mission d’expédition adaptée.</x:v>
      </x:c>
      <x:c r="K7" s="14" t="str">
        <x:v>Géographie et décor du projet; aucune planète des films reproduite à l’identique.</x:v>
      </x:c>
      <x:c r="L7" s="14" t="str">
        <x:v>Reconstitution documentée V4 — nouvelle rédaction V5</x:v>
      </x:c>
    </x:row>
    <x:row r="8" ht="57" customHeight="1">
      <x:c r="A8" s="13" t="str">
        <x:v>XP-Z03</x:v>
      </x:c>
      <x:c r="B8" s="13" t="str">
        <x:v>Galerie des traces</x:v>
      </x:c>
      <x:c r="C8" s="13" t="str">
        <x:v>PLAN08</x:v>
      </x:c>
      <x:c r="D8" s="28" t="n">
        <x:v>3</x:v>
      </x:c>
      <x:c r="E8" s="13" t="str">
        <x:v>XP-Z02 et XP-Z04, raccourci ouvert par mission</x:v>
      </x:c>
      <x:c r="F8" s="13" t="str">
        <x:v>Deux plans reliés, une entrée visible, un obstacle principal et une route de retour.</x:v>
      </x:c>
      <x:c r="G8" s="13" t="str">
        <x:v>observer un conduit</x:v>
      </x:c>
      <x:c r="H8" s="13" t="str">
        <x:v>Portes, objets, traces et adversaires connus persistent. La revisite ne remet pas les prises en place.</x:v>
      </x:c>
      <x:c r="I8" s="13" t="str">
        <x:v>Contribue à l’expédition sans donner seul un rang.</x:v>
      </x:c>
      <x:c r="J8" s="13" t="str">
        <x:v>Blooded, vaisseau, trajet réel et mission d’expédition adaptée.</x:v>
      </x:c>
      <x:c r="K8" s="13" t="str">
        <x:v>Géographie et décor du projet; aucune planète des films reproduite à l’identique.</x:v>
      </x:c>
      <x:c r="L8" s="13" t="str">
        <x:v>Reconstitution documentée V4 — nouvelle rédaction V5</x:v>
      </x:c>
    </x:row>
    <x:row r="9" ht="57" customHeight="1">
      <x:c r="A9" s="14" t="str">
        <x:v>XP-Z04</x:v>
      </x:c>
      <x:c r="B9" s="14" t="str">
        <x:v>Puits des conduits</x:v>
      </x:c>
      <x:c r="C9" s="14" t="str">
        <x:v>PLAN08</x:v>
      </x:c>
      <x:c r="D9" s="29" t="n">
        <x:v>4</x:v>
      </x:c>
      <x:c r="E9" s="14" t="str">
        <x:v>XP-Z03 et XP-Z05, raccourci ouvert par mission</x:v>
      </x:c>
      <x:c r="F9" s="14" t="str">
        <x:v>Deux plans reliés, une entrée visible, un obstacle principal et une route de retour.</x:v>
      </x:c>
      <x:c r="G9" s="14" t="str">
        <x:v>déplacer une caisse de capteurs</x:v>
      </x:c>
      <x:c r="H9" s="14" t="str">
        <x:v>Portes, objets, traces et adversaires connus persistent. La revisite ne remet pas les prises en place.</x:v>
      </x:c>
      <x:c r="I9" s="14" t="str">
        <x:v>Contribue à l’expédition sans donner seul un rang.</x:v>
      </x:c>
      <x:c r="J9" s="14" t="str">
        <x:v>Blooded, vaisseau, trajet réel et mission d’expédition adaptée.</x:v>
      </x:c>
      <x:c r="K9" s="14" t="str">
        <x:v>Géographie et décor du projet; aucune planète des films reproduite à l’identique.</x:v>
      </x:c>
      <x:c r="L9" s="14" t="str">
        <x:v>Reconstitution documentée V4 — nouvelle rédaction V5</x:v>
      </x:c>
    </x:row>
    <x:row r="10" ht="57" customHeight="1">
      <x:c r="A10" s="13" t="str">
        <x:v>XP-Z05</x:v>
      </x:c>
      <x:c r="B10" s="13" t="str">
        <x:v>Salle des mues</x:v>
      </x:c>
      <x:c r="C10" s="13" t="str">
        <x:v>PLAN08</x:v>
      </x:c>
      <x:c r="D10" s="28" t="n">
        <x:v>5</x:v>
      </x:c>
      <x:c r="E10" s="13" t="str">
        <x:v>XP-Z04 et XP-Z06, raccourci ouvert par mission</x:v>
      </x:c>
      <x:c r="F10" s="13" t="str">
        <x:v>Deux plans reliés, une entrée visible, un obstacle principal et une route de retour.</x:v>
      </x:c>
      <x:c r="G10" s="13" t="str">
        <x:v>écouter avant de franchir</x:v>
      </x:c>
      <x:c r="H10" s="13" t="str">
        <x:v>Portes, objets, traces et adversaires connus persistent. La revisite ne remet pas les prises en place.</x:v>
      </x:c>
      <x:c r="I10" s="13" t="str">
        <x:v>Contribue à l’expédition sans donner seul un rang.</x:v>
      </x:c>
      <x:c r="J10" s="13" t="str">
        <x:v>Blooded, vaisseau, trajet réel et mission d’expédition adaptée.</x:v>
      </x:c>
      <x:c r="K10" s="13" t="str">
        <x:v>Géographie et décor du projet; aucune planète des films reproduite à l’identique.</x:v>
      </x:c>
      <x:c r="L10" s="13" t="str">
        <x:v>Reconstitution documentée V4 — nouvelle rédaction V5</x:v>
      </x:c>
    </x:row>
    <x:row r="11" ht="57" customHeight="1">
      <x:c r="A11" s="14" t="str">
        <x:v>XP-Z06</x:v>
      </x:c>
      <x:c r="B11" s="14" t="str">
        <x:v>Passage des colonnes</x:v>
      </x:c>
      <x:c r="C11" s="14" t="str">
        <x:v>PLAN08</x:v>
      </x:c>
      <x:c r="D11" s="29" t="n">
        <x:v>6</x:v>
      </x:c>
      <x:c r="E11" s="14" t="str">
        <x:v>XP-Z05 et XP-Z07, raccourci ouvert par mission</x:v>
      </x:c>
      <x:c r="F11" s="14" t="str">
        <x:v>Deux plans reliés, une entrée visible, un obstacle principal et une route de retour.</x:v>
      </x:c>
      <x:c r="G11" s="14" t="str">
        <x:v>préparer un point de repli</x:v>
      </x:c>
      <x:c r="H11" s="14" t="str">
        <x:v>Portes, objets, traces et adversaires connus persistent. La revisite ne remet pas les prises en place.</x:v>
      </x:c>
      <x:c r="I11" s="14" t="str">
        <x:v>Contribue à l’expédition sans donner seul un rang.</x:v>
      </x:c>
      <x:c r="J11" s="14" t="str">
        <x:v>Blooded, vaisseau, trajet réel et mission d’expédition adaptée.</x:v>
      </x:c>
      <x:c r="K11" s="14" t="str">
        <x:v>Géographie et décor du projet; aucune planète des films reproduite à l’identique.</x:v>
      </x:c>
      <x:c r="L11" s="14" t="str">
        <x:v>Reconstitution documentée V4 — nouvelle rédaction V5</x:v>
      </x:c>
    </x:row>
    <x:row r="12" ht="57" customHeight="1">
      <x:c r="A12" s="13" t="str">
        <x:v>XP-Z07</x:v>
      </x:c>
      <x:c r="B12" s="13" t="str">
        <x:v>Nid périphérique</x:v>
      </x:c>
      <x:c r="C12" s="13" t="str">
        <x:v>PLAN08</x:v>
      </x:c>
      <x:c r="D12" s="28" t="n">
        <x:v>7</x:v>
      </x:c>
      <x:c r="E12" s="13" t="str">
        <x:v>XP-Z06 et XP-Z08, raccourci ouvert par mission</x:v>
      </x:c>
      <x:c r="F12" s="13" t="str">
        <x:v>Deux plans reliés, une entrée visible, un obstacle principal et une route de retour.</x:v>
      </x:c>
      <x:c r="G12" s="13" t="str">
        <x:v>suivre une trace de résine</x:v>
      </x:c>
      <x:c r="H12" s="13" t="str">
        <x:v>Portes, objets, traces et adversaires connus persistent. La revisite ne remet pas les prises en place.</x:v>
      </x:c>
      <x:c r="I12" s="13" t="str">
        <x:v>Contribue à l’expédition sans donner seul un rang.</x:v>
      </x:c>
      <x:c r="J12" s="13" t="str">
        <x:v>Blooded, vaisseau, trajet réel et mission d’expédition adaptée.</x:v>
      </x:c>
      <x:c r="K12" s="13" t="str">
        <x:v>Géographie et décor du projet; aucune planète des films reproduite à l’identique.</x:v>
      </x:c>
      <x:c r="L12" s="13" t="str">
        <x:v>Reconstitution documentée V4 — nouvelle rédaction V5</x:v>
      </x:c>
    </x:row>
    <x:row r="13" ht="57" customHeight="1">
      <x:c r="A13" s="14" t="str">
        <x:v>XP-Z08</x:v>
      </x:c>
      <x:c r="B13" s="14" t="str">
        <x:v>Carrefour des échos</x:v>
      </x:c>
      <x:c r="C13" s="14" t="str">
        <x:v>PLAN08</x:v>
      </x:c>
      <x:c r="D13" s="29" t="n">
        <x:v>8</x:v>
      </x:c>
      <x:c r="E13" s="14" t="str">
        <x:v>XP-Z07 et XP-Z09, raccourci ouvert par mission</x:v>
      </x:c>
      <x:c r="F13" s="14" t="str">
        <x:v>Deux plans reliés, une entrée visible, un obstacle principal et une route de retour.</x:v>
      </x:c>
      <x:c r="G13" s="14" t="str">
        <x:v>ouvrir une passerelle</x:v>
      </x:c>
      <x:c r="H13" s="14" t="str">
        <x:v>Portes, objets, traces et adversaires connus persistent. La revisite ne remet pas les prises en place.</x:v>
      </x:c>
      <x:c r="I13" s="14" t="str">
        <x:v>Contribue à l’expédition sans donner seul un rang.</x:v>
      </x:c>
      <x:c r="J13" s="14" t="str">
        <x:v>Blooded, vaisseau, trajet réel et mission d’expédition adaptée.</x:v>
      </x:c>
      <x:c r="K13" s="14" t="str">
        <x:v>Géographie et décor du projet; aucune planète des films reproduite à l’identique.</x:v>
      </x:c>
      <x:c r="L13" s="14" t="str">
        <x:v>Reconstitution documentée V4 — nouvelle rédaction V5</x:v>
      </x:c>
    </x:row>
    <x:row r="14" ht="57" customHeight="1">
      <x:c r="A14" s="13" t="str">
        <x:v>XP-Z09</x:v>
      </x:c>
      <x:c r="B14" s="13" t="str">
        <x:v>Tête de reine géante au sol</x:v>
      </x:c>
      <x:c r="C14" s="13" t="str">
        <x:v>PLAN08</x:v>
      </x:c>
      <x:c r="D14" s="28" t="n">
        <x:v>9</x:v>
      </x:c>
      <x:c r="E14" s="13" t="str">
        <x:v>XP-Z08 et XP-Z10, raccourci ouvert par mission</x:v>
      </x:c>
      <x:c r="F14" s="13" t="str">
        <x:v>Masse de tête couchée AU SOL en avant-plan, avec contournement praticable. Ce vestige ne remplace pas le boss.</x:v>
      </x:c>
      <x:c r="G14" s="13" t="str">
        <x:v>Inspecter ancienneté, dimensions et traces du vestige.</x:v>
      </x:c>
      <x:c r="H14" s="13" t="str">
        <x:v>Portes, objets, traces et adversaires connus persistent. La revisite ne remet pas les prises en place.</x:v>
      </x:c>
      <x:c r="I14" s="13" t="str">
        <x:v>Ne valide jamais la première reine.</x:v>
      </x:c>
      <x:c r="J14" s="13" t="str">
        <x:v>Blooded, vaisseau, trajet réel et mission d’expédition adaptée.</x:v>
      </x:c>
      <x:c r="K14" s="13" t="str">
        <x:v>Géographie et décor du projet; aucune planète des films reproduite à l’identique.</x:v>
      </x:c>
      <x:c r="L14" s="13" t="str">
        <x:v>Reconstitution documentée V4 — nouvelle rédaction V5</x:v>
      </x:c>
    </x:row>
    <x:row r="15" ht="57" customHeight="1">
      <x:c r="A15" s="14" t="str">
        <x:v>XP-Z10</x:v>
      </x:c>
      <x:c r="B15" s="14" t="str">
        <x:v>Couloir de retour haut</x:v>
      </x:c>
      <x:c r="C15" s="14" t="str">
        <x:v>PLAN08</x:v>
      </x:c>
      <x:c r="D15" s="29" t="n">
        <x:v>10</x:v>
      </x:c>
      <x:c r="E15" s="14" t="str">
        <x:v>XP-Z09 et XP-Z11, raccourci ouvert par mission</x:v>
      </x:c>
      <x:c r="F15" s="14" t="str">
        <x:v>Deux plans reliés, une entrée visible, un obstacle principal et une route de retour.</x:v>
      </x:c>
      <x:c r="G15" s="14" t="str">
        <x:v>déplacer une caisse de capteurs</x:v>
      </x:c>
      <x:c r="H15" s="14" t="str">
        <x:v>Portes, objets, traces et adversaires connus persistent. La revisite ne remet pas les prises en place.</x:v>
      </x:c>
      <x:c r="I15" s="14" t="str">
        <x:v>Contribue à l’expédition sans donner seul un rang.</x:v>
      </x:c>
      <x:c r="J15" s="14" t="str">
        <x:v>Blooded, vaisseau, trajet réel et mission d’expédition adaptée.</x:v>
      </x:c>
      <x:c r="K15" s="14" t="str">
        <x:v>Géographie et décor du projet; aucune planète des films reproduite à l’identique.</x:v>
      </x:c>
      <x:c r="L15" s="14" t="str">
        <x:v>Reconstitution documentée V4 — nouvelle rédaction V5</x:v>
      </x:c>
    </x:row>
    <x:row r="16" ht="57" customHeight="1">
      <x:c r="A16" s="13" t="str">
        <x:v>XP-Z11</x:v>
      </x:c>
      <x:c r="B16" s="13" t="str">
        <x:v>Antichambre de la reine</x:v>
      </x:c>
      <x:c r="C16" s="13" t="str">
        <x:v>PLAN08</x:v>
      </x:c>
      <x:c r="D16" s="28" t="n">
        <x:v>11</x:v>
      </x:c>
      <x:c r="E16" s="13" t="str">
        <x:v>XP-Z10 et XP-Z12, raccourci ouvert par mission</x:v>
      </x:c>
      <x:c r="F16" s="13" t="str">
        <x:v>Deux plans reliés, une entrée visible, un obstacle principal et une route de retour.</x:v>
      </x:c>
      <x:c r="G16" s="13" t="str">
        <x:v>écouter avant de franchir</x:v>
      </x:c>
      <x:c r="H16" s="13" t="str">
        <x:v>Portes, objets, traces et adversaires connus persistent. La revisite ne remet pas les prises en place.</x:v>
      </x:c>
      <x:c r="I16" s="13" t="str">
        <x:v>Contribue à l’expédition sans donner seul un rang.</x:v>
      </x:c>
      <x:c r="J16" s="13" t="str">
        <x:v>Blooded, vaisseau, trajet réel et mission d’expédition adaptée.</x:v>
      </x:c>
      <x:c r="K16" s="13" t="str">
        <x:v>Géographie et décor du projet; aucune planète des films reproduite à l’identique.</x:v>
      </x:c>
      <x:c r="L16" s="13" t="str">
        <x:v>Reconstitution documentée V4 — nouvelle rédaction V5</x:v>
      </x:c>
    </x:row>
    <x:row r="17" ht="57" customHeight="1">
      <x:c r="A17" s="14" t="str">
        <x:v>XP-Z12</x:v>
      </x:c>
      <x:c r="B17" s="14" t="str">
        <x:v>Arène de la reine active</x:v>
      </x:c>
      <x:c r="C17" s="14" t="str">
        <x:v>PLAN08</x:v>
      </x:c>
      <x:c r="D17" s="29" t="n">
        <x:v>12</x:v>
      </x:c>
      <x:c r="E17" s="14" t="str">
        <x:v>XP-Z11 et extraction de secours</x:v>
      </x:c>
      <x:c r="F17" s="14" t="str">
        <x:v>Arène à trois hauteurs, deux refuges, portes de sortie annoncées et reine ACTIVE.</x:v>
      </x:c>
      <x:c r="G17" s="14" t="str">
        <x:v>Affronter la reine selon la mission puis extraire les survivants et la preuve.</x:v>
      </x:c>
      <x:c r="H17" s="14" t="str">
        <x:v>Portes, objets, traces et adversaires connus persistent. La revisite ne remet pas les prises en place.</x:v>
      </x:c>
      <x:c r="I17" s="14" t="str">
        <x:v>Le résultat appartient au jalon commun firstQueenResolved.</x:v>
      </x:c>
      <x:c r="J17" s="14" t="str">
        <x:v>Blooded, vaisseau, trajet réel et mission d’expédition adaptée.</x:v>
      </x:c>
      <x:c r="K17" s="14" t="str">
        <x:v>Géographie et décor du projet; aucune planète des films reproduite à l’identique.</x:v>
      </x:c>
      <x:c r="L17" s="14" t="str">
        <x:v>Reconstitution documentée V4 — nouvelle rédaction V5</x:v>
      </x:c>
    </x:row>
  </x:sheetData>
  <x:pageMargins left="0.7" right="0.7" top="0.75" bottom="0.75" header="0.3" footer="0.3"/>
  <x:tableParts count="1">
    <x:tablePart xmlns:r="http://schemas.openxmlformats.org/officeDocument/2006/relationships" r:id="Rab9140ce55074403"/>
  </x:tableParts>
</x:worksheet>
</file>

<file path=xl/worksheets/sheet5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18" hidden="0" customWidth="1"/>
    <x:col min="6" max="6" width="50" hidden="0" customWidth="1"/>
    <x:col min="7" max="7" width="50" hidden="0" customWidth="1"/>
    <x:col min="8" max="8" width="50" hidden="0" customWidth="1"/>
    <x:col min="9" max="9" width="50" hidden="0" customWidth="1"/>
    <x:col min="10" max="10" width="45" hidden="0" customWidth="1"/>
  </x:cols>
  <x:sheetData>
    <x:row r="1">
      <x:c r="A1" s="2"/>
      <x:c r="B1" s="2"/>
      <x:c r="C1" s="2"/>
      <x:c r="D1" s="2"/>
      <x:c r="E1" s="2"/>
      <x:c r="F1" s="2"/>
    </x:row>
    <x:row r="2" ht="31" customHeight="1">
      <x:c r="A2" s="3" t="str">
        <x:v>Direction musicale</x:v>
      </x:c>
      <x:c r="B2" s="3"/>
      <x:c r="C2" s="3"/>
      <x:c r="D2" s="3"/>
      <x:c r="E2" s="3"/>
      <x:c r="F2" s="3"/>
    </x:row>
    <x:row r="3">
      <x:c r="A3" s="4"/>
      <x:c r="B3" s="4"/>
      <x:c r="C3" s="4"/>
      <x:c r="D3" s="4"/>
      <x:c r="E3" s="4"/>
      <x:c r="F3" s="4"/>
    </x:row>
    <x:row r="4">
      <x:c r="A4" s="2" t="str">
        <x:v>Mondes · 100 fiches · Lecture intégrale dans « Lire Mondes » ou le lecteur HTML.</x:v>
      </x:c>
      <x:c r="B4" s="2"/>
      <x:c r="C4" s="2"/>
      <x:c r="D4" s="2"/>
      <x:c r="E4" s="2"/>
      <x:c r="F4" s="2"/>
    </x:row>
    <x:row r="5" ht="48" customHeight="1">
      <x:c r="A5" s="25" t="str">
        <x:v>Identifiant</x:v>
      </x:c>
      <x:c r="B5" s="26" t="str">
        <x:v>Titre</x:v>
      </x:c>
      <x:c r="C5" s="26" t="str">
        <x:v>Lieu</x:v>
      </x:c>
      <x:c r="D5" s="26" t="str">
        <x:v>Déclencheur</x:v>
      </x:c>
      <x:c r="E5" s="26" t="str">
        <x:v>Tempo</x:v>
      </x:c>
      <x:c r="F5" s="26" t="str">
        <x:v>Instruments</x:v>
      </x:c>
      <x:c r="G5" s="26" t="str">
        <x:v>Variation</x:v>
      </x:c>
      <x:c r="H5" s="26" t="str">
        <x:v>Sortie</x:v>
      </x:c>
      <x:c r="I5" s="26" t="str">
        <x:v>Livraison</x:v>
      </x:c>
      <x:c r="J5" s="27" t="str">
        <x:v>Provenance</x:v>
      </x:c>
    </x:row>
    <x:row r="6" ht="57" customHeight="1">
      <x:c r="A6" s="13" t="str">
        <x:v>AUD-001</x:v>
      </x:c>
      <x:c r="B6" s="13" t="str">
        <x:v>Kharuun — approche</x:v>
      </x:c>
      <x:c r="C6" s="13" t="str">
        <x:v>PLAN02</x:v>
      </x:c>
      <x:c r="D6" s="13" t="str">
        <x:v>approche</x:v>
      </x:c>
      <x:c r="E6" s="28" t="n">
        <x:v>58</x:v>
      </x:c>
      <x:c r="F6" s="13" t="str">
        <x:v>percussions basses et souffle</x:v>
      </x:c>
      <x:c r="G6" s="13" t="str">
        <x:v>La densité suit une menace réellement repérée. Les changements de plan ne redémarrent pas la boucle.</x:v>
      </x:c>
      <x:c r="H6" s="13" t="str">
        <x:v>Fondu court quand le danger cesse; la fin d’une chasse peut garder une tension résiduelle.</x:v>
      </x:c>
      <x:c r="I6" s="13" t="str">
        <x:v>Intention sonore originale; aucun fichier audio livré.</x:v>
      </x:c>
      <x:c r="J6" s="13" t="str">
        <x:v>Reconstitution documentée V4 — nouvelle rédaction V5</x:v>
      </x:c>
    </x:row>
    <x:row r="7" ht="57" customHeight="1">
      <x:c r="A7" s="14" t="str">
        <x:v>AUD-002</x:v>
      </x:c>
      <x:c r="B7" s="14" t="str">
        <x:v>Kharuun — trace récente</x:v>
      </x:c>
      <x:c r="C7" s="14" t="str">
        <x:v>PLAN02</x:v>
      </x:c>
      <x:c r="D7" s="14" t="str">
        <x:v>trace récente</x:v>
      </x:c>
      <x:c r="E7" s="29" t="n">
        <x:v>67</x:v>
      </x:c>
      <x:c r="F7" s="14" t="str">
        <x:v>bois secs et frottements</x:v>
      </x:c>
      <x:c r="G7" s="14" t="str">
        <x:v>La densité suit une menace réellement repérée. Les changements de plan ne redémarrent pas la boucle.</x:v>
      </x:c>
      <x:c r="H7" s="14" t="str">
        <x:v>Fondu court quand le danger cesse; la fin d’une chasse peut garder une tension résiduelle.</x:v>
      </x:c>
      <x:c r="I7" s="14" t="str">
        <x:v>Intention sonore originale; aucun fichier audio livré.</x:v>
      </x:c>
      <x:c r="J7" s="14" t="str">
        <x:v>Reconstitution documentée V4 — nouvelle rédaction V5</x:v>
      </x:c>
    </x:row>
    <x:row r="8" ht="57" customHeight="1">
      <x:c r="A8" s="13" t="str">
        <x:v>AUD-003</x:v>
      </x:c>
      <x:c r="B8" s="13" t="str">
        <x:v>Kharuun — premier danger</x:v>
      </x:c>
      <x:c r="C8" s="13" t="str">
        <x:v>PLAN02</x:v>
      </x:c>
      <x:c r="D8" s="13" t="str">
        <x:v>premier danger</x:v>
      </x:c>
      <x:c r="E8" s="28" t="n">
        <x:v>76</x:v>
      </x:c>
      <x:c r="F8" s="13" t="str">
        <x:v>pulsation sourde et accents courts</x:v>
      </x:c>
      <x:c r="G8" s="13" t="str">
        <x:v>La densité suit une menace réellement repérée. Les changements de plan ne redémarrent pas la boucle.</x:v>
      </x:c>
      <x:c r="H8" s="13" t="str">
        <x:v>Fondu court quand le danger cesse; la fin d’une chasse peut garder une tension résiduelle.</x:v>
      </x:c>
      <x:c r="I8" s="13" t="str">
        <x:v>Intention sonore originale; aucun fichier audio livré.</x:v>
      </x:c>
      <x:c r="J8" s="13" t="str">
        <x:v>Reconstitution documentée V4 — nouvelle rédaction V5</x:v>
      </x:c>
    </x:row>
    <x:row r="9" ht="57" customHeight="1">
      <x:c r="A9" s="14" t="str">
        <x:v>AUD-004</x:v>
      </x:c>
      <x:c r="B9" s="14" t="str">
        <x:v>Kharuun — route haute</x:v>
      </x:c>
      <x:c r="C9" s="14" t="str">
        <x:v>PLAN02</x:v>
      </x:c>
      <x:c r="D9" s="14" t="str">
        <x:v>route haute</x:v>
      </x:c>
      <x:c r="E9" s="29" t="n">
        <x:v>85</x:v>
      </x:c>
      <x:c r="F9" s="14" t="str">
        <x:v>notes espacées et vent</x:v>
      </x:c>
      <x:c r="G9" s="14" t="str">
        <x:v>La densité suit une menace réellement repérée. Les changements de plan ne redémarrent pas la boucle.</x:v>
      </x:c>
      <x:c r="H9" s="14" t="str">
        <x:v>Fondu court quand le danger cesse; la fin d’une chasse peut garder une tension résiduelle.</x:v>
      </x:c>
      <x:c r="I9" s="14" t="str">
        <x:v>Intention sonore originale; aucun fichier audio livré.</x:v>
      </x:c>
      <x:c r="J9" s="14" t="str">
        <x:v>Reconstitution documentée V4 — nouvelle rédaction V5</x:v>
      </x:c>
    </x:row>
    <x:row r="10" ht="57" customHeight="1">
      <x:c r="A10" s="13" t="str">
        <x:v>AUD-005</x:v>
      </x:c>
      <x:c r="B10" s="13" t="str">
        <x:v>Kharuun — abri provisoire</x:v>
      </x:c>
      <x:c r="C10" s="13" t="str">
        <x:v>PLAN02</x:v>
      </x:c>
      <x:c r="D10" s="13" t="str">
        <x:v>abri provisoire</x:v>
      </x:c>
      <x:c r="E10" s="28" t="n">
        <x:v>94</x:v>
      </x:c>
      <x:c r="F10" s="13" t="str">
        <x:v>bourdon discret et silence</x:v>
      </x:c>
      <x:c r="G10" s="13" t="str">
        <x:v>La densité suit une menace réellement repérée. Les changements de plan ne redémarrent pas la boucle.</x:v>
      </x:c>
      <x:c r="H10" s="13" t="str">
        <x:v>Fondu court quand le danger cesse; la fin d’une chasse peut garder une tension résiduelle.</x:v>
      </x:c>
      <x:c r="I10" s="13" t="str">
        <x:v>Intention sonore originale; aucun fichier audio livré.</x:v>
      </x:c>
      <x:c r="J10" s="13" t="str">
        <x:v>Reconstitution documentée V4 — nouvelle rédaction V5</x:v>
      </x:c>
    </x:row>
    <x:row r="11" ht="57" customHeight="1">
      <x:c r="A11" s="14" t="str">
        <x:v>AUD-006</x:v>
      </x:c>
      <x:c r="B11" s="14" t="str">
        <x:v>Kharuun — retour</x:v>
      </x:c>
      <x:c r="C11" s="14" t="str">
        <x:v>PLAN02</x:v>
      </x:c>
      <x:c r="D11" s="14" t="str">
        <x:v>retour</x:v>
      </x:c>
      <x:c r="E11" s="29" t="n">
        <x:v>103</x:v>
      </x:c>
      <x:c r="F11" s="14" t="str">
        <x:v>motif de retour fragmenté</x:v>
      </x:c>
      <x:c r="G11" s="14" t="str">
        <x:v>La densité suit une menace réellement repérée. Les changements de plan ne redémarrent pas la boucle.</x:v>
      </x:c>
      <x:c r="H11" s="14" t="str">
        <x:v>Fondu court quand le danger cesse; la fin d’une chasse peut garder une tension résiduelle.</x:v>
      </x:c>
      <x:c r="I11" s="14" t="str">
        <x:v>Intention sonore originale; aucun fichier audio livré.</x:v>
      </x:c>
      <x:c r="J11" s="14" t="str">
        <x:v>Reconstitution documentée V4 — nouvelle rédaction V5</x:v>
      </x:c>
    </x:row>
    <x:row r="12" ht="57" customHeight="1">
      <x:c r="A12" s="13" t="str">
        <x:v>AUD-007</x:v>
      </x:c>
      <x:c r="B12" s="13" t="str">
        <x:v>Vara-Kesh — approche</x:v>
      </x:c>
      <x:c r="C12" s="13" t="str">
        <x:v>PLAN03</x:v>
      </x:c>
      <x:c r="D12" s="13" t="str">
        <x:v>approche</x:v>
      </x:c>
      <x:c r="E12" s="28" t="n">
        <x:v>58</x:v>
      </x:c>
      <x:c r="F12" s="13" t="str">
        <x:v>percussions basses et souffle</x:v>
      </x:c>
      <x:c r="G12" s="13" t="str">
        <x:v>La densité suit une menace réellement repérée. Les changements de plan ne redémarrent pas la boucle.</x:v>
      </x:c>
      <x:c r="H12" s="13" t="str">
        <x:v>Fondu court quand le danger cesse; la fin d’une chasse peut garder une tension résiduelle.</x:v>
      </x:c>
      <x:c r="I12" s="13" t="str">
        <x:v>Intention sonore originale; aucun fichier audio livré.</x:v>
      </x:c>
      <x:c r="J12" s="13" t="str">
        <x:v>Reconstitution documentée V4 — nouvelle rédaction V5</x:v>
      </x:c>
    </x:row>
    <x:row r="13" ht="57" customHeight="1">
      <x:c r="A13" s="14" t="str">
        <x:v>AUD-008</x:v>
      </x:c>
      <x:c r="B13" s="14" t="str">
        <x:v>Vara-Kesh — trace récente</x:v>
      </x:c>
      <x:c r="C13" s="14" t="str">
        <x:v>PLAN03</x:v>
      </x:c>
      <x:c r="D13" s="14" t="str">
        <x:v>trace récente</x:v>
      </x:c>
      <x:c r="E13" s="29" t="n">
        <x:v>67</x:v>
      </x:c>
      <x:c r="F13" s="14" t="str">
        <x:v>bois secs et frottements</x:v>
      </x:c>
      <x:c r="G13" s="14" t="str">
        <x:v>La densité suit une menace réellement repérée. Les changements de plan ne redémarrent pas la boucle.</x:v>
      </x:c>
      <x:c r="H13" s="14" t="str">
        <x:v>Fondu court quand le danger cesse; la fin d’une chasse peut garder une tension résiduelle.</x:v>
      </x:c>
      <x:c r="I13" s="14" t="str">
        <x:v>Intention sonore originale; aucun fichier audio livré.</x:v>
      </x:c>
      <x:c r="J13" s="14" t="str">
        <x:v>Reconstitution documentée V4 — nouvelle rédaction V5</x:v>
      </x:c>
    </x:row>
    <x:row r="14" ht="57" customHeight="1">
      <x:c r="A14" s="13" t="str">
        <x:v>AUD-009</x:v>
      </x:c>
      <x:c r="B14" s="13" t="str">
        <x:v>Vara-Kesh — premier danger</x:v>
      </x:c>
      <x:c r="C14" s="13" t="str">
        <x:v>PLAN03</x:v>
      </x:c>
      <x:c r="D14" s="13" t="str">
        <x:v>premier danger</x:v>
      </x:c>
      <x:c r="E14" s="28" t="n">
        <x:v>76</x:v>
      </x:c>
      <x:c r="F14" s="13" t="str">
        <x:v>pulsation sourde et accents courts</x:v>
      </x:c>
      <x:c r="G14" s="13" t="str">
        <x:v>La densité suit une menace réellement repérée. Les changements de plan ne redémarrent pas la boucle.</x:v>
      </x:c>
      <x:c r="H14" s="13" t="str">
        <x:v>Fondu court quand le danger cesse; la fin d’une chasse peut garder une tension résiduelle.</x:v>
      </x:c>
      <x:c r="I14" s="13" t="str">
        <x:v>Intention sonore originale; aucun fichier audio livré.</x:v>
      </x:c>
      <x:c r="J14" s="13" t="str">
        <x:v>Reconstitution documentée V4 — nouvelle rédaction V5</x:v>
      </x:c>
    </x:row>
    <x:row r="15" ht="57" customHeight="1">
      <x:c r="A15" s="14" t="str">
        <x:v>AUD-010</x:v>
      </x:c>
      <x:c r="B15" s="14" t="str">
        <x:v>Vara-Kesh — route haute</x:v>
      </x:c>
      <x:c r="C15" s="14" t="str">
        <x:v>PLAN03</x:v>
      </x:c>
      <x:c r="D15" s="14" t="str">
        <x:v>route haute</x:v>
      </x:c>
      <x:c r="E15" s="29" t="n">
        <x:v>85</x:v>
      </x:c>
      <x:c r="F15" s="14" t="str">
        <x:v>notes espacées et vent</x:v>
      </x:c>
      <x:c r="G15" s="14" t="str">
        <x:v>La densité suit une menace réellement repérée. Les changements de plan ne redémarrent pas la boucle.</x:v>
      </x:c>
      <x:c r="H15" s="14" t="str">
        <x:v>Fondu court quand le danger cesse; la fin d’une chasse peut garder une tension résiduelle.</x:v>
      </x:c>
      <x:c r="I15" s="14" t="str">
        <x:v>Intention sonore originale; aucun fichier audio livré.</x:v>
      </x:c>
      <x:c r="J15" s="14" t="str">
        <x:v>Reconstitution documentée V4 — nouvelle rédaction V5</x:v>
      </x:c>
    </x:row>
    <x:row r="16" ht="57" customHeight="1">
      <x:c r="A16" s="13" t="str">
        <x:v>AUD-011</x:v>
      </x:c>
      <x:c r="B16" s="13" t="str">
        <x:v>Vara-Kesh — abri provisoire</x:v>
      </x:c>
      <x:c r="C16" s="13" t="str">
        <x:v>PLAN03</x:v>
      </x:c>
      <x:c r="D16" s="13" t="str">
        <x:v>abri provisoire</x:v>
      </x:c>
      <x:c r="E16" s="28" t="n">
        <x:v>94</x:v>
      </x:c>
      <x:c r="F16" s="13" t="str">
        <x:v>bourdon discret et silence</x:v>
      </x:c>
      <x:c r="G16" s="13" t="str">
        <x:v>La densité suit une menace réellement repérée. Les changements de plan ne redémarrent pas la boucle.</x:v>
      </x:c>
      <x:c r="H16" s="13" t="str">
        <x:v>Fondu court quand le danger cesse; la fin d’une chasse peut garder une tension résiduelle.</x:v>
      </x:c>
      <x:c r="I16" s="13" t="str">
        <x:v>Intention sonore originale; aucun fichier audio livré.</x:v>
      </x:c>
      <x:c r="J16" s="13" t="str">
        <x:v>Reconstitution documentée V4 — nouvelle rédaction V5</x:v>
      </x:c>
    </x:row>
    <x:row r="17" ht="57" customHeight="1">
      <x:c r="A17" s="14" t="str">
        <x:v>AUD-012</x:v>
      </x:c>
      <x:c r="B17" s="14" t="str">
        <x:v>Vara-Kesh — retour</x:v>
      </x:c>
      <x:c r="C17" s="14" t="str">
        <x:v>PLAN03</x:v>
      </x:c>
      <x:c r="D17" s="14" t="str">
        <x:v>retour</x:v>
      </x:c>
      <x:c r="E17" s="29" t="n">
        <x:v>103</x:v>
      </x:c>
      <x:c r="F17" s="14" t="str">
        <x:v>motif de retour fragmenté</x:v>
      </x:c>
      <x:c r="G17" s="14" t="str">
        <x:v>La densité suit une menace réellement repérée. Les changements de plan ne redémarrent pas la boucle.</x:v>
      </x:c>
      <x:c r="H17" s="14" t="str">
        <x:v>Fondu court quand le danger cesse; la fin d’une chasse peut garder une tension résiduelle.</x:v>
      </x:c>
      <x:c r="I17" s="14" t="str">
        <x:v>Intention sonore originale; aucun fichier audio livré.</x:v>
      </x:c>
      <x:c r="J17" s="14" t="str">
        <x:v>Reconstitution documentée V4 — nouvelle rédaction V5</x:v>
      </x:c>
    </x:row>
    <x:row r="18" ht="57" customHeight="1">
      <x:c r="A18" s="13" t="str">
        <x:v>AUD-013</x:v>
      </x:c>
      <x:c r="B18" s="13" t="str">
        <x:v>Nereth — approche</x:v>
      </x:c>
      <x:c r="C18" s="13" t="str">
        <x:v>PLAN04</x:v>
      </x:c>
      <x:c r="D18" s="13" t="str">
        <x:v>approche</x:v>
      </x:c>
      <x:c r="E18" s="28" t="n">
        <x:v>58</x:v>
      </x:c>
      <x:c r="F18" s="13" t="str">
        <x:v>percussions basses et souffle</x:v>
      </x:c>
      <x:c r="G18" s="13" t="str">
        <x:v>La densité suit une menace réellement repérée. Les changements de plan ne redémarrent pas la boucle.</x:v>
      </x:c>
      <x:c r="H18" s="13" t="str">
        <x:v>Fondu court quand le danger cesse; la fin d’une chasse peut garder une tension résiduelle.</x:v>
      </x:c>
      <x:c r="I18" s="13" t="str">
        <x:v>Intention sonore originale; aucun fichier audio livré.</x:v>
      </x:c>
      <x:c r="J18" s="13" t="str">
        <x:v>Reconstitution documentée V4 — nouvelle rédaction V5</x:v>
      </x:c>
    </x:row>
    <x:row r="19" ht="57" customHeight="1">
      <x:c r="A19" s="14" t="str">
        <x:v>AUD-014</x:v>
      </x:c>
      <x:c r="B19" s="14" t="str">
        <x:v>Nereth — trace récente</x:v>
      </x:c>
      <x:c r="C19" s="14" t="str">
        <x:v>PLAN04</x:v>
      </x:c>
      <x:c r="D19" s="14" t="str">
        <x:v>trace récente</x:v>
      </x:c>
      <x:c r="E19" s="29" t="n">
        <x:v>67</x:v>
      </x:c>
      <x:c r="F19" s="14" t="str">
        <x:v>bois secs et frottements</x:v>
      </x:c>
      <x:c r="G19" s="14" t="str">
        <x:v>La densité suit une menace réellement repérée. Les changements de plan ne redémarrent pas la boucle.</x:v>
      </x:c>
      <x:c r="H19" s="14" t="str">
        <x:v>Fondu court quand le danger cesse; la fin d’une chasse peut garder une tension résiduelle.</x:v>
      </x:c>
      <x:c r="I19" s="14" t="str">
        <x:v>Intention sonore originale; aucun fichier audio livré.</x:v>
      </x:c>
      <x:c r="J19" s="14" t="str">
        <x:v>Reconstitution documentée V4 — nouvelle rédaction V5</x:v>
      </x:c>
    </x:row>
    <x:row r="20" ht="57" customHeight="1">
      <x:c r="A20" s="13" t="str">
        <x:v>AUD-015</x:v>
      </x:c>
      <x:c r="B20" s="13" t="str">
        <x:v>Nereth — premier danger</x:v>
      </x:c>
      <x:c r="C20" s="13" t="str">
        <x:v>PLAN04</x:v>
      </x:c>
      <x:c r="D20" s="13" t="str">
        <x:v>premier danger</x:v>
      </x:c>
      <x:c r="E20" s="28" t="n">
        <x:v>76</x:v>
      </x:c>
      <x:c r="F20" s="13" t="str">
        <x:v>pulsation sourde et accents courts</x:v>
      </x:c>
      <x:c r="G20" s="13" t="str">
        <x:v>La densité suit une menace réellement repérée. Les changements de plan ne redémarrent pas la boucle.</x:v>
      </x:c>
      <x:c r="H20" s="13" t="str">
        <x:v>Fondu court quand le danger cesse; la fin d’une chasse peut garder une tension résiduelle.</x:v>
      </x:c>
      <x:c r="I20" s="13" t="str">
        <x:v>Intention sonore originale; aucun fichier audio livré.</x:v>
      </x:c>
      <x:c r="J20" s="13" t="str">
        <x:v>Reconstitution documentée V4 — nouvelle rédaction V5</x:v>
      </x:c>
    </x:row>
    <x:row r="21" ht="57" customHeight="1">
      <x:c r="A21" s="14" t="str">
        <x:v>AUD-016</x:v>
      </x:c>
      <x:c r="B21" s="14" t="str">
        <x:v>Nereth — route haute</x:v>
      </x:c>
      <x:c r="C21" s="14" t="str">
        <x:v>PLAN04</x:v>
      </x:c>
      <x:c r="D21" s="14" t="str">
        <x:v>route haute</x:v>
      </x:c>
      <x:c r="E21" s="29" t="n">
        <x:v>85</x:v>
      </x:c>
      <x:c r="F21" s="14" t="str">
        <x:v>notes espacées et vent</x:v>
      </x:c>
      <x:c r="G21" s="14" t="str">
        <x:v>La densité suit une menace réellement repérée. Les changements de plan ne redémarrent pas la boucle.</x:v>
      </x:c>
      <x:c r="H21" s="14" t="str">
        <x:v>Fondu court quand le danger cesse; la fin d’une chasse peut garder une tension résiduelle.</x:v>
      </x:c>
      <x:c r="I21" s="14" t="str">
        <x:v>Intention sonore originale; aucun fichier audio livré.</x:v>
      </x:c>
      <x:c r="J21" s="14" t="str">
        <x:v>Reconstitution documentée V4 — nouvelle rédaction V5</x:v>
      </x:c>
    </x:row>
    <x:row r="22" ht="57" customHeight="1">
      <x:c r="A22" s="13" t="str">
        <x:v>AUD-017</x:v>
      </x:c>
      <x:c r="B22" s="13" t="str">
        <x:v>Nereth — abri provisoire</x:v>
      </x:c>
      <x:c r="C22" s="13" t="str">
        <x:v>PLAN04</x:v>
      </x:c>
      <x:c r="D22" s="13" t="str">
        <x:v>abri provisoire</x:v>
      </x:c>
      <x:c r="E22" s="28" t="n">
        <x:v>94</x:v>
      </x:c>
      <x:c r="F22" s="13" t="str">
        <x:v>bourdon discret et silence</x:v>
      </x:c>
      <x:c r="G22" s="13" t="str">
        <x:v>La densité suit une menace réellement repérée. Les changements de plan ne redémarrent pas la boucle.</x:v>
      </x:c>
      <x:c r="H22" s="13" t="str">
        <x:v>Fondu court quand le danger cesse; la fin d’une chasse peut garder une tension résiduelle.</x:v>
      </x:c>
      <x:c r="I22" s="13" t="str">
        <x:v>Intention sonore originale; aucun fichier audio livré.</x:v>
      </x:c>
      <x:c r="J22" s="13" t="str">
        <x:v>Reconstitution documentée V4 — nouvelle rédaction V5</x:v>
      </x:c>
    </x:row>
    <x:row r="23" ht="57" customHeight="1">
      <x:c r="A23" s="14" t="str">
        <x:v>AUD-018</x:v>
      </x:c>
      <x:c r="B23" s="14" t="str">
        <x:v>Nereth — retour</x:v>
      </x:c>
      <x:c r="C23" s="14" t="str">
        <x:v>PLAN04</x:v>
      </x:c>
      <x:c r="D23" s="14" t="str">
        <x:v>retour</x:v>
      </x:c>
      <x:c r="E23" s="29" t="n">
        <x:v>103</x:v>
      </x:c>
      <x:c r="F23" s="14" t="str">
        <x:v>motif de retour fragmenté</x:v>
      </x:c>
      <x:c r="G23" s="14" t="str">
        <x:v>La densité suit une menace réellement repérée. Les changements de plan ne redémarrent pas la boucle.</x:v>
      </x:c>
      <x:c r="H23" s="14" t="str">
        <x:v>Fondu court quand le danger cesse; la fin d’une chasse peut garder une tension résiduelle.</x:v>
      </x:c>
      <x:c r="I23" s="14" t="str">
        <x:v>Intention sonore originale; aucun fichier audio livré.</x:v>
      </x:c>
      <x:c r="J23" s="14" t="str">
        <x:v>Reconstitution documentée V4 — nouvelle rédaction V5</x:v>
      </x:c>
    </x:row>
    <x:row r="24" ht="57" customHeight="1">
      <x:c r="A24" s="13" t="str">
        <x:v>AUD-019</x:v>
      </x:c>
      <x:c r="B24" s="13" t="str">
        <x:v>Oshara — approche</x:v>
      </x:c>
      <x:c r="C24" s="13" t="str">
        <x:v>PLAN05</x:v>
      </x:c>
      <x:c r="D24" s="13" t="str">
        <x:v>approche</x:v>
      </x:c>
      <x:c r="E24" s="28" t="n">
        <x:v>58</x:v>
      </x:c>
      <x:c r="F24" s="13" t="str">
        <x:v>percussions basses et souffle</x:v>
      </x:c>
      <x:c r="G24" s="13" t="str">
        <x:v>La densité suit une menace réellement repérée. Les changements de plan ne redémarrent pas la boucle.</x:v>
      </x:c>
      <x:c r="H24" s="13" t="str">
        <x:v>Fondu court quand le danger cesse; la fin d’une chasse peut garder une tension résiduelle.</x:v>
      </x:c>
      <x:c r="I24" s="13" t="str">
        <x:v>Intention sonore originale; aucun fichier audio livré.</x:v>
      </x:c>
      <x:c r="J24" s="13" t="str">
        <x:v>Reconstitution documentée V4 — nouvelle rédaction V5</x:v>
      </x:c>
    </x:row>
    <x:row r="25" ht="57" customHeight="1">
      <x:c r="A25" s="14" t="str">
        <x:v>AUD-020</x:v>
      </x:c>
      <x:c r="B25" s="14" t="str">
        <x:v>Oshara — trace récente</x:v>
      </x:c>
      <x:c r="C25" s="14" t="str">
        <x:v>PLAN05</x:v>
      </x:c>
      <x:c r="D25" s="14" t="str">
        <x:v>trace récente</x:v>
      </x:c>
      <x:c r="E25" s="29" t="n">
        <x:v>67</x:v>
      </x:c>
      <x:c r="F25" s="14" t="str">
        <x:v>bois secs et frottements</x:v>
      </x:c>
      <x:c r="G25" s="14" t="str">
        <x:v>La densité suit une menace réellement repérée. Les changements de plan ne redémarrent pas la boucle.</x:v>
      </x:c>
      <x:c r="H25" s="14" t="str">
        <x:v>Fondu court quand le danger cesse; la fin d’une chasse peut garder une tension résiduelle.</x:v>
      </x:c>
      <x:c r="I25" s="14" t="str">
        <x:v>Intention sonore originale; aucun fichier audio livré.</x:v>
      </x:c>
      <x:c r="J25" s="14" t="str">
        <x:v>Reconstitution documentée V4 — nouvelle rédaction V5</x:v>
      </x:c>
    </x:row>
    <x:row r="26" ht="57" customHeight="1">
      <x:c r="A26" s="13" t="str">
        <x:v>AUD-021</x:v>
      </x:c>
      <x:c r="B26" s="13" t="str">
        <x:v>Oshara — premier danger</x:v>
      </x:c>
      <x:c r="C26" s="13" t="str">
        <x:v>PLAN05</x:v>
      </x:c>
      <x:c r="D26" s="13" t="str">
        <x:v>premier danger</x:v>
      </x:c>
      <x:c r="E26" s="28" t="n">
        <x:v>76</x:v>
      </x:c>
      <x:c r="F26" s="13" t="str">
        <x:v>pulsation sourde et accents courts</x:v>
      </x:c>
      <x:c r="G26" s="13" t="str">
        <x:v>La densité suit une menace réellement repérée. Les changements de plan ne redémarrent pas la boucle.</x:v>
      </x:c>
      <x:c r="H26" s="13" t="str">
        <x:v>Fondu court quand le danger cesse; la fin d’une chasse peut garder une tension résiduelle.</x:v>
      </x:c>
      <x:c r="I26" s="13" t="str">
        <x:v>Intention sonore originale; aucun fichier audio livré.</x:v>
      </x:c>
      <x:c r="J26" s="13" t="str">
        <x:v>Reconstitution documentée V4 — nouvelle rédaction V5</x:v>
      </x:c>
    </x:row>
    <x:row r="27" ht="57" customHeight="1">
      <x:c r="A27" s="14" t="str">
        <x:v>AUD-022</x:v>
      </x:c>
      <x:c r="B27" s="14" t="str">
        <x:v>Oshara — route haute</x:v>
      </x:c>
      <x:c r="C27" s="14" t="str">
        <x:v>PLAN05</x:v>
      </x:c>
      <x:c r="D27" s="14" t="str">
        <x:v>route haute</x:v>
      </x:c>
      <x:c r="E27" s="29" t="n">
        <x:v>85</x:v>
      </x:c>
      <x:c r="F27" s="14" t="str">
        <x:v>notes espacées et vent</x:v>
      </x:c>
      <x:c r="G27" s="14" t="str">
        <x:v>La densité suit une menace réellement repérée. Les changements de plan ne redémarrent pas la boucle.</x:v>
      </x:c>
      <x:c r="H27" s="14" t="str">
        <x:v>Fondu court quand le danger cesse; la fin d’une chasse peut garder une tension résiduelle.</x:v>
      </x:c>
      <x:c r="I27" s="14" t="str">
        <x:v>Intention sonore originale; aucun fichier audio livré.</x:v>
      </x:c>
      <x:c r="J27" s="14" t="str">
        <x:v>Reconstitution documentée V4 — nouvelle rédaction V5</x:v>
      </x:c>
    </x:row>
    <x:row r="28" ht="57" customHeight="1">
      <x:c r="A28" s="13" t="str">
        <x:v>AUD-023</x:v>
      </x:c>
      <x:c r="B28" s="13" t="str">
        <x:v>Oshara — abri provisoire</x:v>
      </x:c>
      <x:c r="C28" s="13" t="str">
        <x:v>PLAN05</x:v>
      </x:c>
      <x:c r="D28" s="13" t="str">
        <x:v>abri provisoire</x:v>
      </x:c>
      <x:c r="E28" s="28" t="n">
        <x:v>94</x:v>
      </x:c>
      <x:c r="F28" s="13" t="str">
        <x:v>bourdon discret et silence</x:v>
      </x:c>
      <x:c r="G28" s="13" t="str">
        <x:v>La densité suit une menace réellement repérée. Les changements de plan ne redémarrent pas la boucle.</x:v>
      </x:c>
      <x:c r="H28" s="13" t="str">
        <x:v>Fondu court quand le danger cesse; la fin d’une chasse peut garder une tension résiduelle.</x:v>
      </x:c>
      <x:c r="I28" s="13" t="str">
        <x:v>Intention sonore originale; aucun fichier audio livré.</x:v>
      </x:c>
      <x:c r="J28" s="13" t="str">
        <x:v>Reconstitution documentée V4 — nouvelle rédaction V5</x:v>
      </x:c>
    </x:row>
    <x:row r="29" ht="57" customHeight="1">
      <x:c r="A29" s="14" t="str">
        <x:v>AUD-024</x:v>
      </x:c>
      <x:c r="B29" s="14" t="str">
        <x:v>Oshara — retour</x:v>
      </x:c>
      <x:c r="C29" s="14" t="str">
        <x:v>PLAN05</x:v>
      </x:c>
      <x:c r="D29" s="14" t="str">
        <x:v>retour</x:v>
      </x:c>
      <x:c r="E29" s="29" t="n">
        <x:v>103</x:v>
      </x:c>
      <x:c r="F29" s="14" t="str">
        <x:v>motif de retour fragmenté</x:v>
      </x:c>
      <x:c r="G29" s="14" t="str">
        <x:v>La densité suit une menace réellement repérée. Les changements de plan ne redémarrent pas la boucle.</x:v>
      </x:c>
      <x:c r="H29" s="14" t="str">
        <x:v>Fondu court quand le danger cesse; la fin d’une chasse peut garder une tension résiduelle.</x:v>
      </x:c>
      <x:c r="I29" s="14" t="str">
        <x:v>Intention sonore originale; aucun fichier audio livré.</x:v>
      </x:c>
      <x:c r="J29" s="14" t="str">
        <x:v>Reconstitution documentée V4 — nouvelle rédaction V5</x:v>
      </x:c>
    </x:row>
    <x:row r="30" ht="57" customHeight="1">
      <x:c r="A30" s="13" t="str">
        <x:v>AUD-025</x:v>
      </x:c>
      <x:c r="B30" s="13" t="str">
        <x:v>Rukh Tal — approche</x:v>
      </x:c>
      <x:c r="C30" s="13" t="str">
        <x:v>PLAN06</x:v>
      </x:c>
      <x:c r="D30" s="13" t="str">
        <x:v>approche</x:v>
      </x:c>
      <x:c r="E30" s="28" t="n">
        <x:v>58</x:v>
      </x:c>
      <x:c r="F30" s="13" t="str">
        <x:v>percussions basses et souffle</x:v>
      </x:c>
      <x:c r="G30" s="13" t="str">
        <x:v>La densité suit une menace réellement repérée. Les changements de plan ne redémarrent pas la boucle.</x:v>
      </x:c>
      <x:c r="H30" s="13" t="str">
        <x:v>Fondu court quand le danger cesse; la fin d’une chasse peut garder une tension résiduelle.</x:v>
      </x:c>
      <x:c r="I30" s="13" t="str">
        <x:v>Intention sonore originale; aucun fichier audio livré.</x:v>
      </x:c>
      <x:c r="J30" s="13" t="str">
        <x:v>Reconstitution documentée V4 — nouvelle rédaction V5</x:v>
      </x:c>
    </x:row>
    <x:row r="31" ht="57" customHeight="1">
      <x:c r="A31" s="14" t="str">
        <x:v>AUD-026</x:v>
      </x:c>
      <x:c r="B31" s="14" t="str">
        <x:v>Rukh Tal — trace récente</x:v>
      </x:c>
      <x:c r="C31" s="14" t="str">
        <x:v>PLAN06</x:v>
      </x:c>
      <x:c r="D31" s="14" t="str">
        <x:v>trace récente</x:v>
      </x:c>
      <x:c r="E31" s="29" t="n">
        <x:v>67</x:v>
      </x:c>
      <x:c r="F31" s="14" t="str">
        <x:v>bois secs et frottements</x:v>
      </x:c>
      <x:c r="G31" s="14" t="str">
        <x:v>La densité suit une menace réellement repérée. Les changements de plan ne redémarrent pas la boucle.</x:v>
      </x:c>
      <x:c r="H31" s="14" t="str">
        <x:v>Fondu court quand le danger cesse; la fin d’une chasse peut garder une tension résiduelle.</x:v>
      </x:c>
      <x:c r="I31" s="14" t="str">
        <x:v>Intention sonore originale; aucun fichier audio livré.</x:v>
      </x:c>
      <x:c r="J31" s="14" t="str">
        <x:v>Reconstitution documentée V4 — nouvelle rédaction V5</x:v>
      </x:c>
    </x:row>
    <x:row r="32" ht="57" customHeight="1">
      <x:c r="A32" s="13" t="str">
        <x:v>AUD-027</x:v>
      </x:c>
      <x:c r="B32" s="13" t="str">
        <x:v>Rukh Tal — premier danger</x:v>
      </x:c>
      <x:c r="C32" s="13" t="str">
        <x:v>PLAN06</x:v>
      </x:c>
      <x:c r="D32" s="13" t="str">
        <x:v>premier danger</x:v>
      </x:c>
      <x:c r="E32" s="28" t="n">
        <x:v>76</x:v>
      </x:c>
      <x:c r="F32" s="13" t="str">
        <x:v>pulsation sourde et accents courts</x:v>
      </x:c>
      <x:c r="G32" s="13" t="str">
        <x:v>La densité suit une menace réellement repérée. Les changements de plan ne redémarrent pas la boucle.</x:v>
      </x:c>
      <x:c r="H32" s="13" t="str">
        <x:v>Fondu court quand le danger cesse; la fin d’une chasse peut garder une tension résiduelle.</x:v>
      </x:c>
      <x:c r="I32" s="13" t="str">
        <x:v>Intention sonore originale; aucun fichier audio livré.</x:v>
      </x:c>
      <x:c r="J32" s="13" t="str">
        <x:v>Reconstitution documentée V4 — nouvelle rédaction V5</x:v>
      </x:c>
    </x:row>
    <x:row r="33" ht="57" customHeight="1">
      <x:c r="A33" s="14" t="str">
        <x:v>AUD-028</x:v>
      </x:c>
      <x:c r="B33" s="14" t="str">
        <x:v>Rukh Tal — route haute</x:v>
      </x:c>
      <x:c r="C33" s="14" t="str">
        <x:v>PLAN06</x:v>
      </x:c>
      <x:c r="D33" s="14" t="str">
        <x:v>route haute</x:v>
      </x:c>
      <x:c r="E33" s="29" t="n">
        <x:v>85</x:v>
      </x:c>
      <x:c r="F33" s="14" t="str">
        <x:v>notes espacées et vent</x:v>
      </x:c>
      <x:c r="G33" s="14" t="str">
        <x:v>La densité suit une menace réellement repérée. Les changements de plan ne redémarrent pas la boucle.</x:v>
      </x:c>
      <x:c r="H33" s="14" t="str">
        <x:v>Fondu court quand le danger cesse; la fin d’une chasse peut garder une tension résiduelle.</x:v>
      </x:c>
      <x:c r="I33" s="14" t="str">
        <x:v>Intention sonore originale; aucun fichier audio livré.</x:v>
      </x:c>
      <x:c r="J33" s="14" t="str">
        <x:v>Reconstitution documentée V4 — nouvelle rédaction V5</x:v>
      </x:c>
    </x:row>
    <x:row r="34" ht="57" customHeight="1">
      <x:c r="A34" s="13" t="str">
        <x:v>AUD-029</x:v>
      </x:c>
      <x:c r="B34" s="13" t="str">
        <x:v>Rukh Tal — abri provisoire</x:v>
      </x:c>
      <x:c r="C34" s="13" t="str">
        <x:v>PLAN06</x:v>
      </x:c>
      <x:c r="D34" s="13" t="str">
        <x:v>abri provisoire</x:v>
      </x:c>
      <x:c r="E34" s="28" t="n">
        <x:v>94</x:v>
      </x:c>
      <x:c r="F34" s="13" t="str">
        <x:v>bourdon discret et silence</x:v>
      </x:c>
      <x:c r="G34" s="13" t="str">
        <x:v>La densité suit une menace réellement repérée. Les changements de plan ne redémarrent pas la boucle.</x:v>
      </x:c>
      <x:c r="H34" s="13" t="str">
        <x:v>Fondu court quand le danger cesse; la fin d’une chasse peut garder une tension résiduelle.</x:v>
      </x:c>
      <x:c r="I34" s="13" t="str">
        <x:v>Intention sonore originale; aucun fichier audio livré.</x:v>
      </x:c>
      <x:c r="J34" s="13" t="str">
        <x:v>Reconstitution documentée V4 — nouvelle rédaction V5</x:v>
      </x:c>
    </x:row>
    <x:row r="35" ht="57" customHeight="1">
      <x:c r="A35" s="14" t="str">
        <x:v>AUD-030</x:v>
      </x:c>
      <x:c r="B35" s="14" t="str">
        <x:v>Rukh Tal — retour</x:v>
      </x:c>
      <x:c r="C35" s="14" t="str">
        <x:v>PLAN06</x:v>
      </x:c>
      <x:c r="D35" s="14" t="str">
        <x:v>retour</x:v>
      </x:c>
      <x:c r="E35" s="29" t="n">
        <x:v>103</x:v>
      </x:c>
      <x:c r="F35" s="14" t="str">
        <x:v>motif de retour fragmenté</x:v>
      </x:c>
      <x:c r="G35" s="14" t="str">
        <x:v>La densité suit une menace réellement repérée. Les changements de plan ne redémarrent pas la boucle.</x:v>
      </x:c>
      <x:c r="H35" s="14" t="str">
        <x:v>Fondu court quand le danger cesse; la fin d’une chasse peut garder une tension résiduelle.</x:v>
      </x:c>
      <x:c r="I35" s="14" t="str">
        <x:v>Intention sonore originale; aucun fichier audio livré.</x:v>
      </x:c>
      <x:c r="J35" s="14" t="str">
        <x:v>Reconstitution documentée V4 — nouvelle rédaction V5</x:v>
      </x:c>
    </x:row>
    <x:row r="36" ht="57" customHeight="1">
      <x:c r="A36" s="13" t="str">
        <x:v>AUD-031</x:v>
      </x:c>
      <x:c r="B36" s="13" t="str">
        <x:v>Sileth — approche</x:v>
      </x:c>
      <x:c r="C36" s="13" t="str">
        <x:v>PLAN07</x:v>
      </x:c>
      <x:c r="D36" s="13" t="str">
        <x:v>approche</x:v>
      </x:c>
      <x:c r="E36" s="28" t="n">
        <x:v>58</x:v>
      </x:c>
      <x:c r="F36" s="13" t="str">
        <x:v>percussions basses et souffle</x:v>
      </x:c>
      <x:c r="G36" s="13" t="str">
        <x:v>La densité suit une menace réellement repérée. Les changements de plan ne redémarrent pas la boucle.</x:v>
      </x:c>
      <x:c r="H36" s="13" t="str">
        <x:v>Fondu court quand le danger cesse; la fin d’une chasse peut garder une tension résiduelle.</x:v>
      </x:c>
      <x:c r="I36" s="13" t="str">
        <x:v>Intention sonore originale; aucun fichier audio livré.</x:v>
      </x:c>
      <x:c r="J36" s="13" t="str">
        <x:v>Reconstitution documentée V4 — nouvelle rédaction V5</x:v>
      </x:c>
    </x:row>
    <x:row r="37" ht="57" customHeight="1">
      <x:c r="A37" s="14" t="str">
        <x:v>AUD-032</x:v>
      </x:c>
      <x:c r="B37" s="14" t="str">
        <x:v>Sileth — trace récente</x:v>
      </x:c>
      <x:c r="C37" s="14" t="str">
        <x:v>PLAN07</x:v>
      </x:c>
      <x:c r="D37" s="14" t="str">
        <x:v>trace récente</x:v>
      </x:c>
      <x:c r="E37" s="29" t="n">
        <x:v>67</x:v>
      </x:c>
      <x:c r="F37" s="14" t="str">
        <x:v>bois secs et frottements</x:v>
      </x:c>
      <x:c r="G37" s="14" t="str">
        <x:v>La densité suit une menace réellement repérée. Les changements de plan ne redémarrent pas la boucle.</x:v>
      </x:c>
      <x:c r="H37" s="14" t="str">
        <x:v>Fondu court quand le danger cesse; la fin d’une chasse peut garder une tension résiduelle.</x:v>
      </x:c>
      <x:c r="I37" s="14" t="str">
        <x:v>Intention sonore originale; aucun fichier audio livré.</x:v>
      </x:c>
      <x:c r="J37" s="14" t="str">
        <x:v>Reconstitution documentée V4 — nouvelle rédaction V5</x:v>
      </x:c>
    </x:row>
    <x:row r="38" ht="57" customHeight="1">
      <x:c r="A38" s="13" t="str">
        <x:v>AUD-033</x:v>
      </x:c>
      <x:c r="B38" s="13" t="str">
        <x:v>Sileth — premier danger</x:v>
      </x:c>
      <x:c r="C38" s="13" t="str">
        <x:v>PLAN07</x:v>
      </x:c>
      <x:c r="D38" s="13" t="str">
        <x:v>premier danger</x:v>
      </x:c>
      <x:c r="E38" s="28" t="n">
        <x:v>76</x:v>
      </x:c>
      <x:c r="F38" s="13" t="str">
        <x:v>pulsation sourde et accents courts</x:v>
      </x:c>
      <x:c r="G38" s="13" t="str">
        <x:v>La densité suit une menace réellement repérée. Les changements de plan ne redémarrent pas la boucle.</x:v>
      </x:c>
      <x:c r="H38" s="13" t="str">
        <x:v>Fondu court quand le danger cesse; la fin d’une chasse peut garder une tension résiduelle.</x:v>
      </x:c>
      <x:c r="I38" s="13" t="str">
        <x:v>Intention sonore originale; aucun fichier audio livré.</x:v>
      </x:c>
      <x:c r="J38" s="13" t="str">
        <x:v>Reconstitution documentée V4 — nouvelle rédaction V5</x:v>
      </x:c>
    </x:row>
    <x:row r="39" ht="57" customHeight="1">
      <x:c r="A39" s="14" t="str">
        <x:v>AUD-034</x:v>
      </x:c>
      <x:c r="B39" s="14" t="str">
        <x:v>Sileth — route haute</x:v>
      </x:c>
      <x:c r="C39" s="14" t="str">
        <x:v>PLAN07</x:v>
      </x:c>
      <x:c r="D39" s="14" t="str">
        <x:v>route haute</x:v>
      </x:c>
      <x:c r="E39" s="29" t="n">
        <x:v>85</x:v>
      </x:c>
      <x:c r="F39" s="14" t="str">
        <x:v>notes espacées et vent</x:v>
      </x:c>
      <x:c r="G39" s="14" t="str">
        <x:v>La densité suit une menace réellement repérée. Les changements de plan ne redémarrent pas la boucle.</x:v>
      </x:c>
      <x:c r="H39" s="14" t="str">
        <x:v>Fondu court quand le danger cesse; la fin d’une chasse peut garder une tension résiduelle.</x:v>
      </x:c>
      <x:c r="I39" s="14" t="str">
        <x:v>Intention sonore originale; aucun fichier audio livré.</x:v>
      </x:c>
      <x:c r="J39" s="14" t="str">
        <x:v>Reconstitution documentée V4 — nouvelle rédaction V5</x:v>
      </x:c>
    </x:row>
    <x:row r="40" ht="57" customHeight="1">
      <x:c r="A40" s="13" t="str">
        <x:v>AUD-035</x:v>
      </x:c>
      <x:c r="B40" s="13" t="str">
        <x:v>Sileth — abri provisoire</x:v>
      </x:c>
      <x:c r="C40" s="13" t="str">
        <x:v>PLAN07</x:v>
      </x:c>
      <x:c r="D40" s="13" t="str">
        <x:v>abri provisoire</x:v>
      </x:c>
      <x:c r="E40" s="28" t="n">
        <x:v>94</x:v>
      </x:c>
      <x:c r="F40" s="13" t="str">
        <x:v>bourdon discret et silence</x:v>
      </x:c>
      <x:c r="G40" s="13" t="str">
        <x:v>La densité suit une menace réellement repérée. Les changements de plan ne redémarrent pas la boucle.</x:v>
      </x:c>
      <x:c r="H40" s="13" t="str">
        <x:v>Fondu court quand le danger cesse; la fin d’une chasse peut garder une tension résiduelle.</x:v>
      </x:c>
      <x:c r="I40" s="13" t="str">
        <x:v>Intention sonore originale; aucun fichier audio livré.</x:v>
      </x:c>
      <x:c r="J40" s="13" t="str">
        <x:v>Reconstitution documentée V4 — nouvelle rédaction V5</x:v>
      </x:c>
    </x:row>
    <x:row r="41" ht="57" customHeight="1">
      <x:c r="A41" s="14" t="str">
        <x:v>AUD-036</x:v>
      </x:c>
      <x:c r="B41" s="14" t="str">
        <x:v>Sileth — retour</x:v>
      </x:c>
      <x:c r="C41" s="14" t="str">
        <x:v>PLAN07</x:v>
      </x:c>
      <x:c r="D41" s="14" t="str">
        <x:v>retour</x:v>
      </x:c>
      <x:c r="E41" s="29" t="n">
        <x:v>103</x:v>
      </x:c>
      <x:c r="F41" s="14" t="str">
        <x:v>motif de retour fragmenté</x:v>
      </x:c>
      <x:c r="G41" s="14" t="str">
        <x:v>La densité suit une menace réellement repérée. Les changements de plan ne redémarrent pas la boucle.</x:v>
      </x:c>
      <x:c r="H41" s="14" t="str">
        <x:v>Fondu court quand le danger cesse; la fin d’une chasse peut garder une tension résiduelle.</x:v>
      </x:c>
      <x:c r="I41" s="14" t="str">
        <x:v>Intention sonore originale; aucun fichier audio livré.</x:v>
      </x:c>
      <x:c r="J41" s="14" t="str">
        <x:v>Reconstitution documentée V4 — nouvelle rédaction V5</x:v>
      </x:c>
    </x:row>
    <x:row r="42" ht="57" customHeight="1">
      <x:c r="A42" s="13" t="str">
        <x:v>AUD-037</x:v>
      </x:c>
      <x:c r="B42" s="13" t="str">
        <x:v>Xeno Prime — approche</x:v>
      </x:c>
      <x:c r="C42" s="13" t="str">
        <x:v>PLAN08</x:v>
      </x:c>
      <x:c r="D42" s="13" t="str">
        <x:v>approche</x:v>
      </x:c>
      <x:c r="E42" s="28" t="n">
        <x:v>58</x:v>
      </x:c>
      <x:c r="F42" s="13" t="str">
        <x:v>percussions basses et souffle</x:v>
      </x:c>
      <x:c r="G42" s="13" t="str">
        <x:v>La densité suit une menace réellement repérée. Les changements de plan ne redémarrent pas la boucle.</x:v>
      </x:c>
      <x:c r="H42" s="13" t="str">
        <x:v>Fondu court quand le danger cesse; la fin d’une chasse peut garder une tension résiduelle.</x:v>
      </x:c>
      <x:c r="I42" s="13" t="str">
        <x:v>Intention sonore originale; aucun fichier audio livré.</x:v>
      </x:c>
      <x:c r="J42" s="13" t="str">
        <x:v>Reconstitution documentée V4 — nouvelle rédaction V5</x:v>
      </x:c>
    </x:row>
    <x:row r="43" ht="57" customHeight="1">
      <x:c r="A43" s="14" t="str">
        <x:v>AUD-038</x:v>
      </x:c>
      <x:c r="B43" s="14" t="str">
        <x:v>Xeno Prime — trace récente</x:v>
      </x:c>
      <x:c r="C43" s="14" t="str">
        <x:v>PLAN08</x:v>
      </x:c>
      <x:c r="D43" s="14" t="str">
        <x:v>trace récente</x:v>
      </x:c>
      <x:c r="E43" s="29" t="n">
        <x:v>67</x:v>
      </x:c>
      <x:c r="F43" s="14" t="str">
        <x:v>bois secs et frottements</x:v>
      </x:c>
      <x:c r="G43" s="14" t="str">
        <x:v>La densité suit une menace réellement repérée. Les changements de plan ne redémarrent pas la boucle.</x:v>
      </x:c>
      <x:c r="H43" s="14" t="str">
        <x:v>Fondu court quand le danger cesse; la fin d’une chasse peut garder une tension résiduelle.</x:v>
      </x:c>
      <x:c r="I43" s="14" t="str">
        <x:v>Intention sonore originale; aucun fichier audio livré.</x:v>
      </x:c>
      <x:c r="J43" s="14" t="str">
        <x:v>Reconstitution documentée V4 — nouvelle rédaction V5</x:v>
      </x:c>
    </x:row>
    <x:row r="44" ht="57" customHeight="1">
      <x:c r="A44" s="13" t="str">
        <x:v>AUD-039</x:v>
      </x:c>
      <x:c r="B44" s="13" t="str">
        <x:v>Xeno Prime — premier danger</x:v>
      </x:c>
      <x:c r="C44" s="13" t="str">
        <x:v>PLAN08</x:v>
      </x:c>
      <x:c r="D44" s="13" t="str">
        <x:v>premier danger</x:v>
      </x:c>
      <x:c r="E44" s="28" t="n">
        <x:v>76</x:v>
      </x:c>
      <x:c r="F44" s="13" t="str">
        <x:v>pulsation sourde et accents courts</x:v>
      </x:c>
      <x:c r="G44" s="13" t="str">
        <x:v>La densité suit une menace réellement repérée. Les changements de plan ne redémarrent pas la boucle.</x:v>
      </x:c>
      <x:c r="H44" s="13" t="str">
        <x:v>Fondu court quand le danger cesse; la fin d’une chasse peut garder une tension résiduelle.</x:v>
      </x:c>
      <x:c r="I44" s="13" t="str">
        <x:v>Intention sonore originale; aucun fichier audio livré.</x:v>
      </x:c>
      <x:c r="J44" s="13" t="str">
        <x:v>Reconstitution documentée V4 — nouvelle rédaction V5</x:v>
      </x:c>
    </x:row>
    <x:row r="45" ht="57" customHeight="1">
      <x:c r="A45" s="14" t="str">
        <x:v>AUD-040</x:v>
      </x:c>
      <x:c r="B45" s="14" t="str">
        <x:v>Xeno Prime — route haute</x:v>
      </x:c>
      <x:c r="C45" s="14" t="str">
        <x:v>PLAN08</x:v>
      </x:c>
      <x:c r="D45" s="14" t="str">
        <x:v>route haute</x:v>
      </x:c>
      <x:c r="E45" s="29" t="n">
        <x:v>85</x:v>
      </x:c>
      <x:c r="F45" s="14" t="str">
        <x:v>notes espacées et vent</x:v>
      </x:c>
      <x:c r="G45" s="14" t="str">
        <x:v>La densité suit une menace réellement repérée. Les changements de plan ne redémarrent pas la boucle.</x:v>
      </x:c>
      <x:c r="H45" s="14" t="str">
        <x:v>Fondu court quand le danger cesse; la fin d’une chasse peut garder une tension résiduelle.</x:v>
      </x:c>
      <x:c r="I45" s="14" t="str">
        <x:v>Intention sonore originale; aucun fichier audio livré.</x:v>
      </x:c>
      <x:c r="J45" s="14" t="str">
        <x:v>Reconstitution documentée V4 — nouvelle rédaction V5</x:v>
      </x:c>
    </x:row>
    <x:row r="46" ht="57" customHeight="1">
      <x:c r="A46" s="13" t="str">
        <x:v>AUD-041</x:v>
      </x:c>
      <x:c r="B46" s="13" t="str">
        <x:v>Xeno Prime — abri provisoire</x:v>
      </x:c>
      <x:c r="C46" s="13" t="str">
        <x:v>PLAN08</x:v>
      </x:c>
      <x:c r="D46" s="13" t="str">
        <x:v>abri provisoire</x:v>
      </x:c>
      <x:c r="E46" s="28" t="n">
        <x:v>94</x:v>
      </x:c>
      <x:c r="F46" s="13" t="str">
        <x:v>bourdon discret et silence</x:v>
      </x:c>
      <x:c r="G46" s="13" t="str">
        <x:v>La densité suit une menace réellement repérée. Les changements de plan ne redémarrent pas la boucle.</x:v>
      </x:c>
      <x:c r="H46" s="13" t="str">
        <x:v>Fondu court quand le danger cesse; la fin d’une chasse peut garder une tension résiduelle.</x:v>
      </x:c>
      <x:c r="I46" s="13" t="str">
        <x:v>Intention sonore originale; aucun fichier audio livré.</x:v>
      </x:c>
      <x:c r="J46" s="13" t="str">
        <x:v>Reconstitution documentée V4 — nouvelle rédaction V5</x:v>
      </x:c>
    </x:row>
    <x:row r="47" ht="57" customHeight="1">
      <x:c r="A47" s="14" t="str">
        <x:v>AUD-042</x:v>
      </x:c>
      <x:c r="B47" s="14" t="str">
        <x:v>Xeno Prime — retour</x:v>
      </x:c>
      <x:c r="C47" s="14" t="str">
        <x:v>PLAN08</x:v>
      </x:c>
      <x:c r="D47" s="14" t="str">
        <x:v>retour</x:v>
      </x:c>
      <x:c r="E47" s="29" t="n">
        <x:v>103</x:v>
      </x:c>
      <x:c r="F47" s="14" t="str">
        <x:v>motif de retour fragmenté</x:v>
      </x:c>
      <x:c r="G47" s="14" t="str">
        <x:v>La densité suit une menace réellement repérée. Les changements de plan ne redémarrent pas la boucle.</x:v>
      </x:c>
      <x:c r="H47" s="14" t="str">
        <x:v>Fondu court quand le danger cesse; la fin d’une chasse peut garder une tension résiduelle.</x:v>
      </x:c>
      <x:c r="I47" s="14" t="str">
        <x:v>Intention sonore originale; aucun fichier audio livré.</x:v>
      </x:c>
      <x:c r="J47" s="14" t="str">
        <x:v>Reconstitution documentée V4 — nouvelle rédaction V5</x:v>
      </x:c>
    </x:row>
    <x:row r="48" ht="57" customHeight="1">
      <x:c r="A48" s="13" t="str">
        <x:v>AUD-043</x:v>
      </x:c>
      <x:c r="B48" s="13" t="str">
        <x:v>Dharos — approche</x:v>
      </x:c>
      <x:c r="C48" s="13" t="str">
        <x:v>PLAN09</x:v>
      </x:c>
      <x:c r="D48" s="13" t="str">
        <x:v>approche</x:v>
      </x:c>
      <x:c r="E48" s="28" t="n">
        <x:v>58</x:v>
      </x:c>
      <x:c r="F48" s="13" t="str">
        <x:v>percussions basses et souffle</x:v>
      </x:c>
      <x:c r="G48" s="13" t="str">
        <x:v>La densité suit une menace réellement repérée. Les changements de plan ne redémarrent pas la boucle.</x:v>
      </x:c>
      <x:c r="H48" s="13" t="str">
        <x:v>Fondu court quand le danger cesse; la fin d’une chasse peut garder une tension résiduelle.</x:v>
      </x:c>
      <x:c r="I48" s="13" t="str">
        <x:v>Intention sonore originale; aucun fichier audio livré.</x:v>
      </x:c>
      <x:c r="J48" s="13" t="str">
        <x:v>Reconstitution documentée V4 — nouvelle rédaction V5</x:v>
      </x:c>
    </x:row>
    <x:row r="49" ht="57" customHeight="1">
      <x:c r="A49" s="14" t="str">
        <x:v>AUD-044</x:v>
      </x:c>
      <x:c r="B49" s="14" t="str">
        <x:v>Dharos — trace récente</x:v>
      </x:c>
      <x:c r="C49" s="14" t="str">
        <x:v>PLAN09</x:v>
      </x:c>
      <x:c r="D49" s="14" t="str">
        <x:v>trace récente</x:v>
      </x:c>
      <x:c r="E49" s="29" t="n">
        <x:v>67</x:v>
      </x:c>
      <x:c r="F49" s="14" t="str">
        <x:v>bois secs et frottements</x:v>
      </x:c>
      <x:c r="G49" s="14" t="str">
        <x:v>La densité suit une menace réellement repérée. Les changements de plan ne redémarrent pas la boucle.</x:v>
      </x:c>
      <x:c r="H49" s="14" t="str">
        <x:v>Fondu court quand le danger cesse; la fin d’une chasse peut garder une tension résiduelle.</x:v>
      </x:c>
      <x:c r="I49" s="14" t="str">
        <x:v>Intention sonore originale; aucun fichier audio livré.</x:v>
      </x:c>
      <x:c r="J49" s="14" t="str">
        <x:v>Reconstitution documentée V4 — nouvelle rédaction V5</x:v>
      </x:c>
    </x:row>
    <x:row r="50" ht="57" customHeight="1">
      <x:c r="A50" s="13" t="str">
        <x:v>AUD-045</x:v>
      </x:c>
      <x:c r="B50" s="13" t="str">
        <x:v>Dharos — premier danger</x:v>
      </x:c>
      <x:c r="C50" s="13" t="str">
        <x:v>PLAN09</x:v>
      </x:c>
      <x:c r="D50" s="13" t="str">
        <x:v>premier danger</x:v>
      </x:c>
      <x:c r="E50" s="28" t="n">
        <x:v>76</x:v>
      </x:c>
      <x:c r="F50" s="13" t="str">
        <x:v>pulsation sourde et accents courts</x:v>
      </x:c>
      <x:c r="G50" s="13" t="str">
        <x:v>La densité suit une menace réellement repérée. Les changements de plan ne redémarrent pas la boucle.</x:v>
      </x:c>
      <x:c r="H50" s="13" t="str">
        <x:v>Fondu court quand le danger cesse; la fin d’une chasse peut garder une tension résiduelle.</x:v>
      </x:c>
      <x:c r="I50" s="13" t="str">
        <x:v>Intention sonore originale; aucun fichier audio livré.</x:v>
      </x:c>
      <x:c r="J50" s="13" t="str">
        <x:v>Reconstitution documentée V4 — nouvelle rédaction V5</x:v>
      </x:c>
    </x:row>
    <x:row r="51" ht="57" customHeight="1">
      <x:c r="A51" s="14" t="str">
        <x:v>AUD-046</x:v>
      </x:c>
      <x:c r="B51" s="14" t="str">
        <x:v>Dharos — route haute</x:v>
      </x:c>
      <x:c r="C51" s="14" t="str">
        <x:v>PLAN09</x:v>
      </x:c>
      <x:c r="D51" s="14" t="str">
        <x:v>route haute</x:v>
      </x:c>
      <x:c r="E51" s="29" t="n">
        <x:v>85</x:v>
      </x:c>
      <x:c r="F51" s="14" t="str">
        <x:v>notes espacées et vent</x:v>
      </x:c>
      <x:c r="G51" s="14" t="str">
        <x:v>La densité suit une menace réellement repérée. Les changements de plan ne redémarrent pas la boucle.</x:v>
      </x:c>
      <x:c r="H51" s="14" t="str">
        <x:v>Fondu court quand le danger cesse; la fin d’une chasse peut garder une tension résiduelle.</x:v>
      </x:c>
      <x:c r="I51" s="14" t="str">
        <x:v>Intention sonore originale; aucun fichier audio livré.</x:v>
      </x:c>
      <x:c r="J51" s="14" t="str">
        <x:v>Reconstitution documentée V4 — nouvelle rédaction V5</x:v>
      </x:c>
    </x:row>
    <x:row r="52" ht="57" customHeight="1">
      <x:c r="A52" s="13" t="str">
        <x:v>AUD-047</x:v>
      </x:c>
      <x:c r="B52" s="13" t="str">
        <x:v>Dharos — abri provisoire</x:v>
      </x:c>
      <x:c r="C52" s="13" t="str">
        <x:v>PLAN09</x:v>
      </x:c>
      <x:c r="D52" s="13" t="str">
        <x:v>abri provisoire</x:v>
      </x:c>
      <x:c r="E52" s="28" t="n">
        <x:v>94</x:v>
      </x:c>
      <x:c r="F52" s="13" t="str">
        <x:v>bourdon discret et silence</x:v>
      </x:c>
      <x:c r="G52" s="13" t="str">
        <x:v>La densité suit une menace réellement repérée. Les changements de plan ne redémarrent pas la boucle.</x:v>
      </x:c>
      <x:c r="H52" s="13" t="str">
        <x:v>Fondu court quand le danger cesse; la fin d’une chasse peut garder une tension résiduelle.</x:v>
      </x:c>
      <x:c r="I52" s="13" t="str">
        <x:v>Intention sonore originale; aucun fichier audio livré.</x:v>
      </x:c>
      <x:c r="J52" s="13" t="str">
        <x:v>Reconstitution documentée V4 — nouvelle rédaction V5</x:v>
      </x:c>
    </x:row>
    <x:row r="53" ht="57" customHeight="1">
      <x:c r="A53" s="14" t="str">
        <x:v>AUD-048</x:v>
      </x:c>
      <x:c r="B53" s="14" t="str">
        <x:v>Dharos — retour</x:v>
      </x:c>
      <x:c r="C53" s="14" t="str">
        <x:v>PLAN09</x:v>
      </x:c>
      <x:c r="D53" s="14" t="str">
        <x:v>retour</x:v>
      </x:c>
      <x:c r="E53" s="29" t="n">
        <x:v>103</x:v>
      </x:c>
      <x:c r="F53" s="14" t="str">
        <x:v>motif de retour fragmenté</x:v>
      </x:c>
      <x:c r="G53" s="14" t="str">
        <x:v>La densité suit une menace réellement repérée. Les changements de plan ne redémarrent pas la boucle.</x:v>
      </x:c>
      <x:c r="H53" s="14" t="str">
        <x:v>Fondu court quand le danger cesse; la fin d’une chasse peut garder une tension résiduelle.</x:v>
      </x:c>
      <x:c r="I53" s="14" t="str">
        <x:v>Intention sonore originale; aucun fichier audio livré.</x:v>
      </x:c>
      <x:c r="J53" s="14" t="str">
        <x:v>Reconstitution documentée V4 — nouvelle rédaction V5</x:v>
      </x:c>
    </x:row>
    <x:row r="54" ht="44" customHeight="1">
      <x:c r="A54" s="13" t="str">
        <x:v>AUD-049</x:v>
      </x:c>
      <x:c r="B54" s="13" t="str">
        <x:v>Confrontation de Kharuun</x:v>
      </x:c>
      <x:c r="C54" s="13" t="str">
        <x:v>PLAN02</x:v>
      </x:c>
      <x:c r="D54" s="13" t="str">
        <x:v>Phase majeure annoncée du combat</x:v>
      </x:c>
      <x:c r="E54" s="28" t="n">
        <x:v>98</x:v>
      </x:c>
      <x:c r="F54" s="13" t="str">
        <x:v>Percussions de portée, souffle grave et silence avant les attaques télégraphiées</x:v>
      </x:c>
      <x:c r="G54" s="13" t="str">
        <x:v>Changer de couche au comportement du boss, pas seulement à son pourcentage de vie.</x:v>
      </x:c>
      <x:c r="H54" s="13" t="str">
        <x:v>Couper les accents agressifs au résultat confirmé sans couvrir les sons d’extraction.</x:v>
      </x:c>
      <x:c r="I54" s="13" t="str">
        <x:v>Composition à produire; motif original.</x:v>
      </x:c>
      <x:c r="J54" s="13" t="str">
        <x:v>Reconstitution documentée V4 — nouvelle rédaction V5</x:v>
      </x:c>
    </x:row>
    <x:row r="55" ht="44" customHeight="1">
      <x:c r="A55" s="14" t="str">
        <x:v>AUD-050</x:v>
      </x:c>
      <x:c r="B55" s="14" t="str">
        <x:v>Confrontation de Vara-Kesh</x:v>
      </x:c>
      <x:c r="C55" s="14" t="str">
        <x:v>PLAN03</x:v>
      </x:c>
      <x:c r="D55" s="14" t="str">
        <x:v>Phase majeure annoncée du combat</x:v>
      </x:c>
      <x:c r="E55" s="29" t="n">
        <x:v>101</x:v>
      </x:c>
      <x:c r="F55" s="14" t="str">
        <x:v>Percussions de portée, souffle grave et silence avant les attaques télégraphiées</x:v>
      </x:c>
      <x:c r="G55" s="14" t="str">
        <x:v>Changer de couche au comportement du boss, pas seulement à son pourcentage de vie.</x:v>
      </x:c>
      <x:c r="H55" s="14" t="str">
        <x:v>Couper les accents agressifs au résultat confirmé sans couvrir les sons d’extraction.</x:v>
      </x:c>
      <x:c r="I55" s="14" t="str">
        <x:v>Composition à produire; motif original.</x:v>
      </x:c>
      <x:c r="J55" s="14" t="str">
        <x:v>Reconstitution documentée V4 — nouvelle rédaction V5</x:v>
      </x:c>
    </x:row>
    <x:row r="56" ht="44" customHeight="1">
      <x:c r="A56" s="13" t="str">
        <x:v>AUD-051</x:v>
      </x:c>
      <x:c r="B56" s="13" t="str">
        <x:v>Confrontation de Nereth</x:v>
      </x:c>
      <x:c r="C56" s="13" t="str">
        <x:v>PLAN04</x:v>
      </x:c>
      <x:c r="D56" s="13" t="str">
        <x:v>Phase majeure annoncée du combat</x:v>
      </x:c>
      <x:c r="E56" s="28" t="n">
        <x:v>104</x:v>
      </x:c>
      <x:c r="F56" s="13" t="str">
        <x:v>Percussions de portée, souffle grave et silence avant les attaques télégraphiées</x:v>
      </x:c>
      <x:c r="G56" s="13" t="str">
        <x:v>Changer de couche au comportement du boss, pas seulement à son pourcentage de vie.</x:v>
      </x:c>
      <x:c r="H56" s="13" t="str">
        <x:v>Couper les accents agressifs au résultat confirmé sans couvrir les sons d’extraction.</x:v>
      </x:c>
      <x:c r="I56" s="13" t="str">
        <x:v>Composition à produire; motif original.</x:v>
      </x:c>
      <x:c r="J56" s="13" t="str">
        <x:v>Reconstitution documentée V4 — nouvelle rédaction V5</x:v>
      </x:c>
    </x:row>
    <x:row r="57" ht="44" customHeight="1">
      <x:c r="A57" s="14" t="str">
        <x:v>AUD-052</x:v>
      </x:c>
      <x:c r="B57" s="14" t="str">
        <x:v>Confrontation de Oshara</x:v>
      </x:c>
      <x:c r="C57" s="14" t="str">
        <x:v>PLAN05</x:v>
      </x:c>
      <x:c r="D57" s="14" t="str">
        <x:v>Phase majeure annoncée du combat</x:v>
      </x:c>
      <x:c r="E57" s="29" t="n">
        <x:v>107</x:v>
      </x:c>
      <x:c r="F57" s="14" t="str">
        <x:v>Percussions de portée, souffle grave et silence avant les attaques télégraphiées</x:v>
      </x:c>
      <x:c r="G57" s="14" t="str">
        <x:v>Changer de couche au comportement du boss, pas seulement à son pourcentage de vie.</x:v>
      </x:c>
      <x:c r="H57" s="14" t="str">
        <x:v>Couper les accents agressifs au résultat confirmé sans couvrir les sons d’extraction.</x:v>
      </x:c>
      <x:c r="I57" s="14" t="str">
        <x:v>Composition à produire; motif original.</x:v>
      </x:c>
      <x:c r="J57" s="14" t="str">
        <x:v>Reconstitution documentée V4 — nouvelle rédaction V5</x:v>
      </x:c>
    </x:row>
    <x:row r="58" ht="44" customHeight="1">
      <x:c r="A58" s="13" t="str">
        <x:v>AUD-053</x:v>
      </x:c>
      <x:c r="B58" s="13" t="str">
        <x:v>Confrontation de Rukh Tal</x:v>
      </x:c>
      <x:c r="C58" s="13" t="str">
        <x:v>PLAN06</x:v>
      </x:c>
      <x:c r="D58" s="13" t="str">
        <x:v>Phase majeure annoncée du combat</x:v>
      </x:c>
      <x:c r="E58" s="28" t="n">
        <x:v>110</x:v>
      </x:c>
      <x:c r="F58" s="13" t="str">
        <x:v>Percussions de portée, souffle grave et silence avant les attaques télégraphiées</x:v>
      </x:c>
      <x:c r="G58" s="13" t="str">
        <x:v>Changer de couche au comportement du boss, pas seulement à son pourcentage de vie.</x:v>
      </x:c>
      <x:c r="H58" s="13" t="str">
        <x:v>Couper les accents agressifs au résultat confirmé sans couvrir les sons d’extraction.</x:v>
      </x:c>
      <x:c r="I58" s="13" t="str">
        <x:v>Composition à produire; motif original.</x:v>
      </x:c>
      <x:c r="J58" s="13" t="str">
        <x:v>Reconstitution documentée V4 — nouvelle rédaction V5</x:v>
      </x:c>
    </x:row>
    <x:row r="59" ht="44" customHeight="1">
      <x:c r="A59" s="14" t="str">
        <x:v>AUD-054</x:v>
      </x:c>
      <x:c r="B59" s="14" t="str">
        <x:v>Confrontation de Sileth</x:v>
      </x:c>
      <x:c r="C59" s="14" t="str">
        <x:v>PLAN07</x:v>
      </x:c>
      <x:c r="D59" s="14" t="str">
        <x:v>Phase majeure annoncée du combat</x:v>
      </x:c>
      <x:c r="E59" s="29" t="n">
        <x:v>113</x:v>
      </x:c>
      <x:c r="F59" s="14" t="str">
        <x:v>Percussions de portée, souffle grave et silence avant les attaques télégraphiées</x:v>
      </x:c>
      <x:c r="G59" s="14" t="str">
        <x:v>Changer de couche au comportement du boss, pas seulement à son pourcentage de vie.</x:v>
      </x:c>
      <x:c r="H59" s="14" t="str">
        <x:v>Couper les accents agressifs au résultat confirmé sans couvrir les sons d’extraction.</x:v>
      </x:c>
      <x:c r="I59" s="14" t="str">
        <x:v>Composition à produire; motif original.</x:v>
      </x:c>
      <x:c r="J59" s="14" t="str">
        <x:v>Reconstitution documentée V4 — nouvelle rédaction V5</x:v>
      </x:c>
    </x:row>
    <x:row r="60" ht="44" customHeight="1">
      <x:c r="A60" s="13" t="str">
        <x:v>AUD-055</x:v>
      </x:c>
      <x:c r="B60" s="13" t="str">
        <x:v>Confrontation de Xeno Prime</x:v>
      </x:c>
      <x:c r="C60" s="13" t="str">
        <x:v>PLAN08</x:v>
      </x:c>
      <x:c r="D60" s="13" t="str">
        <x:v>Phase majeure annoncée du combat</x:v>
      </x:c>
      <x:c r="E60" s="28" t="n">
        <x:v>116</x:v>
      </x:c>
      <x:c r="F60" s="13" t="str">
        <x:v>Percussions de portée, souffle grave et silence avant les attaques télégraphiées</x:v>
      </x:c>
      <x:c r="G60" s="13" t="str">
        <x:v>Changer de couche au comportement du boss, pas seulement à son pourcentage de vie.</x:v>
      </x:c>
      <x:c r="H60" s="13" t="str">
        <x:v>Couper les accents agressifs au résultat confirmé sans couvrir les sons d’extraction.</x:v>
      </x:c>
      <x:c r="I60" s="13" t="str">
        <x:v>Composition à produire; motif original.</x:v>
      </x:c>
      <x:c r="J60" s="13" t="str">
        <x:v>Reconstitution documentée V4 — nouvelle rédaction V5</x:v>
      </x:c>
    </x:row>
    <x:row r="61" ht="44" customHeight="1">
      <x:c r="A61" s="14" t="str">
        <x:v>AUD-056</x:v>
      </x:c>
      <x:c r="B61" s="14" t="str">
        <x:v>Confrontation de Dharos</x:v>
      </x:c>
      <x:c r="C61" s="14" t="str">
        <x:v>PLAN09</x:v>
      </x:c>
      <x:c r="D61" s="14" t="str">
        <x:v>Phase majeure annoncée du combat</x:v>
      </x:c>
      <x:c r="E61" s="29" t="n">
        <x:v>119</x:v>
      </x:c>
      <x:c r="F61" s="14" t="str">
        <x:v>Percussions de portée, souffle grave et silence avant les attaques télégraphiées</x:v>
      </x:c>
      <x:c r="G61" s="14" t="str">
        <x:v>Changer de couche au comportement du boss, pas seulement à son pourcentage de vie.</x:v>
      </x:c>
      <x:c r="H61" s="14" t="str">
        <x:v>Couper les accents agressifs au résultat confirmé sans couvrir les sons d’extraction.</x:v>
      </x:c>
      <x:c r="I61" s="14" t="str">
        <x:v>Composition à produire; motif original.</x:v>
      </x:c>
      <x:c r="J61" s="14" t="str">
        <x:v>Reconstitution documentée V4 — nouvelle rédaction V5</x:v>
      </x:c>
    </x:row>
    <x:row r="62" ht="44" customHeight="1">
      <x:c r="A62" s="13" t="str">
        <x:v>AUD-057</x:v>
      </x:c>
      <x:c r="B62" s="13" t="str">
        <x:v>Vaisseau — Carte galactique</x:v>
      </x:c>
      <x:c r="C62" s="13" t="str">
        <x:v>galaxy-map</x:v>
      </x:c>
      <x:c r="D62" s="13" t="str">
        <x:v>Entrée dans la salle en activité calme</x:v>
      </x:c>
      <x:c r="E62" s="28" t="n">
        <x:v>60</x:v>
      </x:c>
      <x:c r="F62" s="13" t="str">
        <x:v>Ronflement de coque et motif rare lié au poste</x:v>
      </x:c>
      <x:c r="G62" s="13" t="str">
        <x:v>L’objet manipulé et les dialogues restent devant la musique.</x:v>
      </x:c>
      <x:c r="H62" s="13" t="str">
        <x:v>Transition entre salles avec continuité du fond de coque.</x:v>
      </x:c>
      <x:c r="I62" s="13" t="str">
        <x:v>Ambiance à produire séparément des bruitages de poste.</x:v>
      </x:c>
      <x:c r="J62" s="13" t="str">
        <x:v>Reconstitution documentée V4 — nouvelle rédaction V5</x:v>
      </x:c>
    </x:row>
    <x:row r="63" ht="44" customHeight="1">
      <x:c r="A63" s="14" t="str">
        <x:v>AUD-058</x:v>
      </x:c>
      <x:c r="B63" s="14" t="str">
        <x:v>Vaisseau — Armurerie murale</x:v>
      </x:c>
      <x:c r="C63" s="14" t="str">
        <x:v>wall-armory</x:v>
      </x:c>
      <x:c r="D63" s="14" t="str">
        <x:v>Entrée dans la salle en activité calme</x:v>
      </x:c>
      <x:c r="E63" s="29" t="n">
        <x:v>60</x:v>
      </x:c>
      <x:c r="F63" s="14" t="str">
        <x:v>Ronflement de coque et motif rare lié au poste</x:v>
      </x:c>
      <x:c r="G63" s="14" t="str">
        <x:v>L’objet manipulé et les dialogues restent devant la musique.</x:v>
      </x:c>
      <x:c r="H63" s="14" t="str">
        <x:v>Transition entre salles avec continuité du fond de coque.</x:v>
      </x:c>
      <x:c r="I63" s="14" t="str">
        <x:v>Ambiance à produire séparément des bruitages de poste.</x:v>
      </x:c>
      <x:c r="J63" s="14" t="str">
        <x:v>Reconstitution documentée V4 — nouvelle rédaction V5</x:v>
      </x:c>
    </x:row>
    <x:row r="64" ht="44" customHeight="1">
      <x:c r="A64" s="13" t="str">
        <x:v>AUD-059</x:v>
      </x:c>
      <x:c r="B64" s="13" t="str">
        <x:v>Vaisseau — Archives du clan</x:v>
      </x:c>
      <x:c r="C64" s="13" t="str">
        <x:v>clan-archives</x:v>
      </x:c>
      <x:c r="D64" s="13" t="str">
        <x:v>Entrée dans la salle en activité calme</x:v>
      </x:c>
      <x:c r="E64" s="28" t="n">
        <x:v>60</x:v>
      </x:c>
      <x:c r="F64" s="13" t="str">
        <x:v>Ronflement de coque et motif rare lié au poste</x:v>
      </x:c>
      <x:c r="G64" s="13" t="str">
        <x:v>L’objet manipulé et les dialogues restent devant la musique.</x:v>
      </x:c>
      <x:c r="H64" s="13" t="str">
        <x:v>Transition entre salles avec continuité du fond de coque.</x:v>
      </x:c>
      <x:c r="I64" s="13" t="str">
        <x:v>Ambiance à produire séparément des bruitages de poste.</x:v>
      </x:c>
      <x:c r="J64" s="13" t="str">
        <x:v>Reconstitution documentée V4 — nouvelle rédaction V5</x:v>
      </x:c>
    </x:row>
    <x:row r="65" ht="44" customHeight="1">
      <x:c r="A65" s="14" t="str">
        <x:v>AUD-060</x:v>
      </x:c>
      <x:c r="B65" s="14" t="str">
        <x:v>Vaisseau — Atelier d’apparence</x:v>
      </x:c>
      <x:c r="C65" s="14" t="str">
        <x:v>appearance-forge</x:v>
      </x:c>
      <x:c r="D65" s="14" t="str">
        <x:v>Entrée dans la salle en activité calme</x:v>
      </x:c>
      <x:c r="E65" s="29" t="n">
        <x:v>60</x:v>
      </x:c>
      <x:c r="F65" s="14" t="str">
        <x:v>Ronflement de coque et motif rare lié au poste</x:v>
      </x:c>
      <x:c r="G65" s="14" t="str">
        <x:v>L’objet manipulé et les dialogues restent devant la musique.</x:v>
      </x:c>
      <x:c r="H65" s="14" t="str">
        <x:v>Transition entre salles avec continuité du fond de coque.</x:v>
      </x:c>
      <x:c r="I65" s="14" t="str">
        <x:v>Ambiance à produire séparément des bruitages de poste.</x:v>
      </x:c>
      <x:c r="J65" s="14" t="str">
        <x:v>Reconstitution documentée V4 — nouvelle rédaction V5</x:v>
      </x:c>
    </x:row>
    <x:row r="66" ht="44" customHeight="1">
      <x:c r="A66" s="13" t="str">
        <x:v>AUD-061</x:v>
      </x:c>
      <x:c r="B66" s="13" t="str">
        <x:v>Vaisseau — Galerie des trophées</x:v>
      </x:c>
      <x:c r="C66" s="13" t="str">
        <x:v>trophy-hall</x:v>
      </x:c>
      <x:c r="D66" s="13" t="str">
        <x:v>Entrée dans la salle en activité calme</x:v>
      </x:c>
      <x:c r="E66" s="28" t="n">
        <x:v>60</x:v>
      </x:c>
      <x:c r="F66" s="13" t="str">
        <x:v>Ronflement de coque et motif rare lié au poste</x:v>
      </x:c>
      <x:c r="G66" s="13" t="str">
        <x:v>L’objet manipulé et les dialogues restent devant la musique.</x:v>
      </x:c>
      <x:c r="H66" s="13" t="str">
        <x:v>Transition entre salles avec continuité du fond de coque.</x:v>
      </x:c>
      <x:c r="I66" s="13" t="str">
        <x:v>Ambiance à produire séparément des bruitages de poste.</x:v>
      </x:c>
      <x:c r="J66" s="13" t="str">
        <x:v>Reconstitution documentée V4 — nouvelle rédaction V5</x:v>
      </x:c>
    </x:row>
    <x:row r="67" ht="44" customHeight="1">
      <x:c r="A67" s="14" t="str">
        <x:v>AUD-062</x:v>
      </x:c>
      <x:c r="B67" s="14" t="str">
        <x:v>Vaisseau — Salle de soin</x:v>
      </x:c>
      <x:c r="C67" s="14" t="str">
        <x:v>medical-bay</x:v>
      </x:c>
      <x:c r="D67" s="14" t="str">
        <x:v>Entrée dans la salle en activité calme</x:v>
      </x:c>
      <x:c r="E67" s="29" t="n">
        <x:v>60</x:v>
      </x:c>
      <x:c r="F67" s="14" t="str">
        <x:v>Ronflement de coque et motif rare lié au poste</x:v>
      </x:c>
      <x:c r="G67" s="14" t="str">
        <x:v>L’objet manipulé et les dialogues restent devant la musique.</x:v>
      </x:c>
      <x:c r="H67" s="14" t="str">
        <x:v>Transition entre salles avec continuité du fond de coque.</x:v>
      </x:c>
      <x:c r="I67" s="14" t="str">
        <x:v>Ambiance à produire séparément des bruitages de poste.</x:v>
      </x:c>
      <x:c r="J67" s="14" t="str">
        <x:v>Reconstitution documentée V4 — nouvelle rédaction V5</x:v>
      </x:c>
    </x:row>
    <x:row r="68" ht="44" customHeight="1">
      <x:c r="A68" s="13" t="str">
        <x:v>AUD-063</x:v>
      </x:c>
      <x:c r="B68" s="13" t="str">
        <x:v>Vaisseau — Arène d’entraînement</x:v>
      </x:c>
      <x:c r="C68" s="13" t="str">
        <x:v>training-arena</x:v>
      </x:c>
      <x:c r="D68" s="13" t="str">
        <x:v>Entrée dans la salle en activité calme</x:v>
      </x:c>
      <x:c r="E68" s="28" t="n">
        <x:v>60</x:v>
      </x:c>
      <x:c r="F68" s="13" t="str">
        <x:v>Ronflement de coque et motif rare lié au poste</x:v>
      </x:c>
      <x:c r="G68" s="13" t="str">
        <x:v>L’objet manipulé et les dialogues restent devant la musique.</x:v>
      </x:c>
      <x:c r="H68" s="13" t="str">
        <x:v>Transition entre salles avec continuité du fond de coque.</x:v>
      </x:c>
      <x:c r="I68" s="13" t="str">
        <x:v>Ambiance à produire séparément des bruitages de poste.</x:v>
      </x:c>
      <x:c r="J68" s="13" t="str">
        <x:v>Reconstitution documentée V4 — nouvelle rédaction V5</x:v>
      </x:c>
    </x:row>
    <x:row r="69" ht="44" customHeight="1">
      <x:c r="A69" s="14" t="str">
        <x:v>AUD-064</x:v>
      </x:c>
      <x:c r="B69" s="14" t="str">
        <x:v>Vaisseau — Sas de lancement</x:v>
      </x:c>
      <x:c r="C69" s="14" t="str">
        <x:v>launch-airlock</x:v>
      </x:c>
      <x:c r="D69" s="14" t="str">
        <x:v>Entrée dans la salle en activité calme</x:v>
      </x:c>
      <x:c r="E69" s="29" t="n">
        <x:v>60</x:v>
      </x:c>
      <x:c r="F69" s="14" t="str">
        <x:v>Ronflement de coque et motif rare lié au poste</x:v>
      </x:c>
      <x:c r="G69" s="14" t="str">
        <x:v>L’objet manipulé et les dialogues restent devant la musique.</x:v>
      </x:c>
      <x:c r="H69" s="14" t="str">
        <x:v>Transition entre salles avec continuité du fond de coque.</x:v>
      </x:c>
      <x:c r="I69" s="14" t="str">
        <x:v>Ambiance à produire séparément des bruitages de poste.</x:v>
      </x:c>
      <x:c r="J69" s="14" t="str">
        <x:v>Reconstitution documentée V4 — nouvelle rédaction V5</x:v>
      </x:c>
    </x:row>
    <x:row r="70" ht="44" customHeight="1">
      <x:c r="A70" s="13" t="str">
        <x:v>AUD-065</x:v>
      </x:c>
      <x:c r="B70" s="13" t="str">
        <x:v>Navigation — départ</x:v>
      </x:c>
      <x:c r="C70" s="13" t="str">
        <x:v>Route spatiale</x:v>
      </x:c>
      <x:c r="D70" s="13" t="str">
        <x:v>départ</x:v>
      </x:c>
      <x:c r="E70" s="28" t="n">
        <x:v>72</x:v>
      </x:c>
      <x:c r="F70" s="13" t="str">
        <x:v>Impulsions espacées, résonance et repères de navigation</x:v>
      </x:c>
      <x:c r="G70" s="13" t="str">
        <x:v>Niveau de tension selon événement de route observé.</x:v>
      </x:c>
      <x:c r="H70" s="13" t="str">
        <x:v>Réserver un silence pour le signal important.</x:v>
      </x:c>
      <x:c r="I70" s="13" t="str">
        <x:v>Direction sonore originale.</x:v>
      </x:c>
      <x:c r="J70" s="13" t="str">
        <x:v>Reconstitution documentée V4 — nouvelle rédaction V5</x:v>
      </x:c>
    </x:row>
    <x:row r="71" ht="44" customHeight="1">
      <x:c r="A71" s="14" t="str">
        <x:v>AUD-066</x:v>
      </x:c>
      <x:c r="B71" s="14" t="str">
        <x:v>Navigation — route incertaine</x:v>
      </x:c>
      <x:c r="C71" s="14" t="str">
        <x:v>Route spatiale</x:v>
      </x:c>
      <x:c r="D71" s="14" t="str">
        <x:v>route incertaine</x:v>
      </x:c>
      <x:c r="E71" s="29" t="n">
        <x:v>72</x:v>
      </x:c>
      <x:c r="F71" s="14" t="str">
        <x:v>Impulsions espacées, résonance et repères de navigation</x:v>
      </x:c>
      <x:c r="G71" s="14" t="str">
        <x:v>Niveau de tension selon événement de route observé.</x:v>
      </x:c>
      <x:c r="H71" s="14" t="str">
        <x:v>Réserver un silence pour le signal important.</x:v>
      </x:c>
      <x:c r="I71" s="14" t="str">
        <x:v>Direction sonore originale.</x:v>
      </x:c>
      <x:c r="J71" s="14" t="str">
        <x:v>Reconstitution documentée V4 — nouvelle rédaction V5</x:v>
      </x:c>
    </x:row>
    <x:row r="72" ht="44" customHeight="1">
      <x:c r="A72" s="13" t="str">
        <x:v>AUD-067</x:v>
      </x:c>
      <x:c r="B72" s="13" t="str">
        <x:v>Navigation — approche d’escale</x:v>
      </x:c>
      <x:c r="C72" s="13" t="str">
        <x:v>Route spatiale</x:v>
      </x:c>
      <x:c r="D72" s="13" t="str">
        <x:v>approche d’escale</x:v>
      </x:c>
      <x:c r="E72" s="28" t="n">
        <x:v>72</x:v>
      </x:c>
      <x:c r="F72" s="13" t="str">
        <x:v>Impulsions espacées, résonance et repères de navigation</x:v>
      </x:c>
      <x:c r="G72" s="13" t="str">
        <x:v>Niveau de tension selon événement de route observé.</x:v>
      </x:c>
      <x:c r="H72" s="13" t="str">
        <x:v>Réserver un silence pour le signal important.</x:v>
      </x:c>
      <x:c r="I72" s="13" t="str">
        <x:v>Direction sonore originale.</x:v>
      </x:c>
      <x:c r="J72" s="13" t="str">
        <x:v>Reconstitution documentée V4 — nouvelle rédaction V5</x:v>
      </x:c>
    </x:row>
    <x:row r="73" ht="44" customHeight="1">
      <x:c r="A73" s="14" t="str">
        <x:v>AUD-068</x:v>
      </x:c>
      <x:c r="B73" s="14" t="str">
        <x:v>Navigation — retour Warp</x:v>
      </x:c>
      <x:c r="C73" s="14" t="str">
        <x:v>Route spatiale</x:v>
      </x:c>
      <x:c r="D73" s="14" t="str">
        <x:v>retour Warp</x:v>
      </x:c>
      <x:c r="E73" s="29" t="n">
        <x:v>72</x:v>
      </x:c>
      <x:c r="F73" s="14" t="str">
        <x:v>Impulsions espacées, résonance et repères de navigation</x:v>
      </x:c>
      <x:c r="G73" s="14" t="str">
        <x:v>Niveau de tension selon événement de route observé.</x:v>
      </x:c>
      <x:c r="H73" s="14" t="str">
        <x:v>Réserver un silence pour le signal important.</x:v>
      </x:c>
      <x:c r="I73" s="14" t="str">
        <x:v>Direction sonore originale.</x:v>
      </x:c>
      <x:c r="J73" s="14" t="str">
        <x:v>Reconstitution documentée V4 — nouvelle rédaction V5</x:v>
      </x:c>
    </x:row>
    <x:row r="74" ht="44" customHeight="1">
      <x:c r="A74" s="13" t="str">
        <x:v>AUD-069</x:v>
      </x:c>
      <x:c r="B74" s="13" t="str">
        <x:v>Cité — Porte des Cohortes</x:v>
      </x:c>
      <x:c r="C74" s="13" t="str">
        <x:v>CITY-01</x:v>
      </x:c>
      <x:c r="D74" s="13" t="str">
        <x:v>Promenade et activité du quartier</x:v>
      </x:c>
      <x:c r="E74" s="28" t="n">
        <x:v>56</x:v>
      </x:c>
      <x:c r="F74" s="13" t="str">
        <x:v>frappes d’atelier</x:v>
      </x:c>
      <x:c r="G74" s="13" t="str">
        <x:v>Le nombre de PNJ audibles suit l’occupation du lieu et la distance.</x:v>
      </x:c>
      <x:c r="H74" s="13" t="str">
        <x:v>La musique recule pendant une interaction importante.</x:v>
      </x:c>
      <x:c r="I74" s="13" t="str">
        <x:v>Ambiance originale, sans réutilisation de bande originale.</x:v>
      </x:c>
      <x:c r="J74" s="13" t="str">
        <x:v>Reconstitution documentée V4 — nouvelle rédaction V5</x:v>
      </x:c>
    </x:row>
    <x:row r="75" ht="44" customHeight="1">
      <x:c r="A75" s="14" t="str">
        <x:v>AUD-070</x:v>
      </x:c>
      <x:c r="B75" s="14" t="str">
        <x:v>Cité — Cour des Premiers Pas</x:v>
      </x:c>
      <x:c r="C75" s="14" t="str">
        <x:v>CITY-02</x:v>
      </x:c>
      <x:c r="D75" s="14" t="str">
        <x:v>Promenade et activité du quartier</x:v>
      </x:c>
      <x:c r="E75" s="29" t="n">
        <x:v>62</x:v>
      </x:c>
      <x:c r="F75" s="14" t="str">
        <x:v>souffle et pas</x:v>
      </x:c>
      <x:c r="G75" s="14" t="str">
        <x:v>Le nombre de PNJ audibles suit l’occupation du lieu et la distance.</x:v>
      </x:c>
      <x:c r="H75" s="14" t="str">
        <x:v>La musique recule pendant une interaction importante.</x:v>
      </x:c>
      <x:c r="I75" s="14" t="str">
        <x:v>Ambiance originale, sans réutilisation de bande originale.</x:v>
      </x:c>
      <x:c r="J75" s="14" t="str">
        <x:v>Reconstitution documentée V4 — nouvelle rédaction V5</x:v>
      </x:c>
    </x:row>
    <x:row r="76" ht="44" customHeight="1">
      <x:c r="A76" s="13" t="str">
        <x:v>AUD-071</x:v>
      </x:c>
      <x:c r="B76" s="13" t="str">
        <x:v>Cité — Forge des Masques</x:v>
      </x:c>
      <x:c r="C76" s="13" t="str">
        <x:v>CITY-03</x:v>
      </x:c>
      <x:c r="D76" s="13" t="str">
        <x:v>Promenade et activité du quartier</x:v>
      </x:c>
      <x:c r="E76" s="28" t="n">
        <x:v>68</x:v>
      </x:c>
      <x:c r="F76" s="13" t="str">
        <x:v>voix lointaines</x:v>
      </x:c>
      <x:c r="G76" s="13" t="str">
        <x:v>Le nombre de PNJ audibles suit l’occupation du lieu et la distance.</x:v>
      </x:c>
      <x:c r="H76" s="13" t="str">
        <x:v>La musique recule pendant une interaction importante.</x:v>
      </x:c>
      <x:c r="I76" s="13" t="str">
        <x:v>Ambiance originale, sans réutilisation de bande originale.</x:v>
      </x:c>
      <x:c r="J76" s="13" t="str">
        <x:v>Reconstitution documentée V4 — nouvelle rédaction V5</x:v>
      </x:c>
    </x:row>
    <x:row r="77" ht="44" customHeight="1">
      <x:c r="A77" s="14" t="str">
        <x:v>AUD-072</x:v>
      </x:c>
      <x:c r="B77" s="14" t="str">
        <x:v>Cité — Armurerie Murale</x:v>
      </x:c>
      <x:c r="C77" s="14" t="str">
        <x:v>CITY-04</x:v>
      </x:c>
      <x:c r="D77" s="14" t="str">
        <x:v>Promenade et activité du quartier</x:v>
      </x:c>
      <x:c r="E77" s="29" t="n">
        <x:v>74</x:v>
      </x:c>
      <x:c r="F77" s="14" t="str">
        <x:v>résonance de pierre</x:v>
      </x:c>
      <x:c r="G77" s="14" t="str">
        <x:v>Le nombre de PNJ audibles suit l’occupation du lieu et la distance.</x:v>
      </x:c>
      <x:c r="H77" s="14" t="str">
        <x:v>La musique recule pendant une interaction importante.</x:v>
      </x:c>
      <x:c r="I77" s="14" t="str">
        <x:v>Ambiance originale, sans réutilisation de bande originale.</x:v>
      </x:c>
      <x:c r="J77" s="14" t="str">
        <x:v>Reconstitution documentée V4 — nouvelle rédaction V5</x:v>
      </x:c>
    </x:row>
    <x:row r="78" ht="44" customHeight="1">
      <x:c r="A78" s="13" t="str">
        <x:v>AUD-073</x:v>
      </x:c>
      <x:c r="B78" s="13" t="str">
        <x:v>Cité — Place des Retours</x:v>
      </x:c>
      <x:c r="C78" s="13" t="str">
        <x:v>CITY-05</x:v>
      </x:c>
      <x:c r="D78" s="13" t="str">
        <x:v>Promenade et activité du quartier</x:v>
      </x:c>
      <x:c r="E78" s="28" t="n">
        <x:v>56</x:v>
      </x:c>
      <x:c r="F78" s="13" t="str">
        <x:v>frappes d’atelier</x:v>
      </x:c>
      <x:c r="G78" s="13" t="str">
        <x:v>Le nombre de PNJ audibles suit l’occupation du lieu et la distance.</x:v>
      </x:c>
      <x:c r="H78" s="13" t="str">
        <x:v>La musique recule pendant une interaction importante.</x:v>
      </x:c>
      <x:c r="I78" s="13" t="str">
        <x:v>Ambiance originale, sans réutilisation de bande originale.</x:v>
      </x:c>
      <x:c r="J78" s="13" t="str">
        <x:v>Reconstitution documentée V4 — nouvelle rédaction V5</x:v>
      </x:c>
    </x:row>
    <x:row r="79" ht="44" customHeight="1">
      <x:c r="A79" s="14" t="str">
        <x:v>AUD-074</x:v>
      </x:c>
      <x:c r="B79" s="14" t="str">
        <x:v>Cité — Marché des Ateliers</x:v>
      </x:c>
      <x:c r="C79" s="14" t="str">
        <x:v>CITY-06</x:v>
      </x:c>
      <x:c r="D79" s="14" t="str">
        <x:v>Promenade et activité du quartier</x:v>
      </x:c>
      <x:c r="E79" s="29" t="n">
        <x:v>62</x:v>
      </x:c>
      <x:c r="F79" s="14" t="str">
        <x:v>souffle et pas</x:v>
      </x:c>
      <x:c r="G79" s="14" t="str">
        <x:v>Le nombre de PNJ audibles suit l’occupation du lieu et la distance.</x:v>
      </x:c>
      <x:c r="H79" s="14" t="str">
        <x:v>La musique recule pendant une interaction importante.</x:v>
      </x:c>
      <x:c r="I79" s="14" t="str">
        <x:v>Ambiance originale, sans réutilisation de bande originale.</x:v>
      </x:c>
      <x:c r="J79" s="14" t="str">
        <x:v>Reconstitution documentée V4 — nouvelle rédaction V5</x:v>
      </x:c>
    </x:row>
    <x:row r="80" ht="44" customHeight="1">
      <x:c r="A80" s="13" t="str">
        <x:v>AUD-075</x:v>
      </x:c>
      <x:c r="B80" s="13" t="str">
        <x:v>Cité — Porte des Marches</x:v>
      </x:c>
      <x:c r="C80" s="13" t="str">
        <x:v>CITY-07</x:v>
      </x:c>
      <x:c r="D80" s="13" t="str">
        <x:v>Promenade et activité du quartier</x:v>
      </x:c>
      <x:c r="E80" s="28" t="n">
        <x:v>68</x:v>
      </x:c>
      <x:c r="F80" s="13" t="str">
        <x:v>voix lointaines</x:v>
      </x:c>
      <x:c r="G80" s="13" t="str">
        <x:v>Le nombre de PNJ audibles suit l’occupation du lieu et la distance.</x:v>
      </x:c>
      <x:c r="H80" s="13" t="str">
        <x:v>La musique recule pendant une interaction importante.</x:v>
      </x:c>
      <x:c r="I80" s="13" t="str">
        <x:v>Ambiance originale, sans réutilisation de bande originale.</x:v>
      </x:c>
      <x:c r="J80" s="13" t="str">
        <x:v>Reconstitution documentée V4 — nouvelle rédaction V5</x:v>
      </x:c>
    </x:row>
    <x:row r="81" ht="44" customHeight="1">
      <x:c r="A81" s="14" t="str">
        <x:v>AUD-076</x:v>
      </x:c>
      <x:c r="B81" s="14" t="str">
        <x:v>Cité — Tribune des Duels</x:v>
      </x:c>
      <x:c r="C81" s="14" t="str">
        <x:v>CITY-08</x:v>
      </x:c>
      <x:c r="D81" s="14" t="str">
        <x:v>Promenade et activité du quartier</x:v>
      </x:c>
      <x:c r="E81" s="29" t="n">
        <x:v>74</x:v>
      </x:c>
      <x:c r="F81" s="14" t="str">
        <x:v>résonance de pierre</x:v>
      </x:c>
      <x:c r="G81" s="14" t="str">
        <x:v>Le nombre de PNJ audibles suit l’occupation du lieu et la distance.</x:v>
      </x:c>
      <x:c r="H81" s="14" t="str">
        <x:v>La musique recule pendant une interaction importante.</x:v>
      </x:c>
      <x:c r="I81" s="14" t="str">
        <x:v>Ambiance originale, sans réutilisation de bande originale.</x:v>
      </x:c>
      <x:c r="J81" s="14" t="str">
        <x:v>Reconstitution documentée V4 — nouvelle rédaction V5</x:v>
      </x:c>
    </x:row>
    <x:row r="82" ht="44" customHeight="1">
      <x:c r="A82" s="13" t="str">
        <x:v>AUD-077</x:v>
      </x:c>
      <x:c r="B82" s="13" t="str">
        <x:v>Cité — Maison des Soins</x:v>
      </x:c>
      <x:c r="C82" s="13" t="str">
        <x:v>CITY-09</x:v>
      </x:c>
      <x:c r="D82" s="13" t="str">
        <x:v>Promenade et activité du quartier</x:v>
      </x:c>
      <x:c r="E82" s="28" t="n">
        <x:v>56</x:v>
      </x:c>
      <x:c r="F82" s="13" t="str">
        <x:v>frappes d’atelier</x:v>
      </x:c>
      <x:c r="G82" s="13" t="str">
        <x:v>Le nombre de PNJ audibles suit l’occupation du lieu et la distance.</x:v>
      </x:c>
      <x:c r="H82" s="13" t="str">
        <x:v>La musique recule pendant une interaction importante.</x:v>
      </x:c>
      <x:c r="I82" s="13" t="str">
        <x:v>Ambiance originale, sans réutilisation de bande originale.</x:v>
      </x:c>
      <x:c r="J82" s="13" t="str">
        <x:v>Reconstitution documentée V4 — nouvelle rédaction V5</x:v>
      </x:c>
    </x:row>
    <x:row r="83" ht="44" customHeight="1">
      <x:c r="A83" s="14" t="str">
        <x:v>AUD-078</x:v>
      </x:c>
      <x:c r="B83" s="14" t="str">
        <x:v>Cité — Escalier du Roi</x:v>
      </x:c>
      <x:c r="C83" s="14" t="str">
        <x:v>CITY-10</x:v>
      </x:c>
      <x:c r="D83" s="14" t="str">
        <x:v>Promenade et activité du quartier</x:v>
      </x:c>
      <x:c r="E83" s="29" t="n">
        <x:v>62</x:v>
      </x:c>
      <x:c r="F83" s="14" t="str">
        <x:v>souffle et pas</x:v>
      </x:c>
      <x:c r="G83" s="14" t="str">
        <x:v>Le nombre de PNJ audibles suit l’occupation du lieu et la distance.</x:v>
      </x:c>
      <x:c r="H83" s="14" t="str">
        <x:v>La musique recule pendant une interaction importante.</x:v>
      </x:c>
      <x:c r="I83" s="14" t="str">
        <x:v>Ambiance originale, sans réutilisation de bande originale.</x:v>
      </x:c>
      <x:c r="J83" s="14" t="str">
        <x:v>Reconstitution documentée V4 — nouvelle rédaction V5</x:v>
      </x:c>
    </x:row>
    <x:row r="84" ht="44" customHeight="1">
      <x:c r="A84" s="13" t="str">
        <x:v>AUD-079</x:v>
      </x:c>
      <x:c r="B84" s="13" t="str">
        <x:v>Cité — Cour du Roi</x:v>
      </x:c>
      <x:c r="C84" s="13" t="str">
        <x:v>CITY-11</x:v>
      </x:c>
      <x:c r="D84" s="13" t="str">
        <x:v>Promenade et activité du quartier</x:v>
      </x:c>
      <x:c r="E84" s="28" t="n">
        <x:v>68</x:v>
      </x:c>
      <x:c r="F84" s="13" t="str">
        <x:v>voix lointaines</x:v>
      </x:c>
      <x:c r="G84" s="13" t="str">
        <x:v>Le nombre de PNJ audibles suit l’occupation du lieu et la distance.</x:v>
      </x:c>
      <x:c r="H84" s="13" t="str">
        <x:v>La musique recule pendant une interaction importante.</x:v>
      </x:c>
      <x:c r="I84" s="13" t="str">
        <x:v>Ambiance originale, sans réutilisation de bande originale.</x:v>
      </x:c>
      <x:c r="J84" s="13" t="str">
        <x:v>Reconstitution documentée V4 — nouvelle rédaction V5</x:v>
      </x:c>
    </x:row>
    <x:row r="85" ht="44" customHeight="1">
      <x:c r="A85" s="14" t="str">
        <x:v>AUD-080</x:v>
      </x:c>
      <x:c r="B85" s="14" t="str">
        <x:v>Cité — Conseil des Anciens</x:v>
      </x:c>
      <x:c r="C85" s="14" t="str">
        <x:v>CITY-12</x:v>
      </x:c>
      <x:c r="D85" s="14" t="str">
        <x:v>Promenade et activité du quartier</x:v>
      </x:c>
      <x:c r="E85" s="29" t="n">
        <x:v>74</x:v>
      </x:c>
      <x:c r="F85" s="14" t="str">
        <x:v>résonance de pierre</x:v>
      </x:c>
      <x:c r="G85" s="14" t="str">
        <x:v>Le nombre de PNJ audibles suit l’occupation du lieu et la distance.</x:v>
      </x:c>
      <x:c r="H85" s="14" t="str">
        <x:v>La musique recule pendant une interaction importante.</x:v>
      </x:c>
      <x:c r="I85" s="14" t="str">
        <x:v>Ambiance originale, sans réutilisation de bande originale.</x:v>
      </x:c>
      <x:c r="J85" s="14" t="str">
        <x:v>Reconstitution documentée V4 — nouvelle rédaction V5</x:v>
      </x:c>
    </x:row>
    <x:row r="86" ht="44" customHeight="1">
      <x:c r="A86" s="13" t="str">
        <x:v>AUD-081</x:v>
      </x:c>
      <x:c r="B86" s="13" t="str">
        <x:v>THE PIT — motif d’arène 01</x:v>
      </x:c>
      <x:c r="C86" s="13" t="str">
        <x:v>Arène de conception 01</x:v>
      </x:c>
      <x:c r="D86" s="13" t="str">
        <x:v>Présentation puis combat</x:v>
      </x:c>
      <x:c r="E86" s="28" t="n">
        <x:v>108</x:v>
      </x:c>
      <x:c r="F86" s="13" t="str">
        <x:v>Motif rythmique lisible, basses courtes et ponctuations de round</x:v>
      </x:c>
      <x:c r="G86" s="13" t="str">
        <x:v>Intro, boucle de combat et résultat distincts; aucune piste ne déclenche une attaque.</x:v>
      </x:c>
      <x:c r="H86" s="13" t="str">
        <x:v>Laisser entendre le résultat et les répliques.</x:v>
      </x:c>
      <x:c r="I86" s="13" t="str">
        <x:v>Motif à composer pour le mode versus.</x:v>
      </x:c>
      <x:c r="J86" s="13" t="str">
        <x:v>Reconstitution documentée V4 — nouvelle rédaction V5</x:v>
      </x:c>
    </x:row>
    <x:row r="87" ht="44" customHeight="1">
      <x:c r="A87" s="14" t="str">
        <x:v>AUD-082</x:v>
      </x:c>
      <x:c r="B87" s="14" t="str">
        <x:v>THE PIT — motif d’arène 02</x:v>
      </x:c>
      <x:c r="C87" s="14" t="str">
        <x:v>Arène de conception 02</x:v>
      </x:c>
      <x:c r="D87" s="14" t="str">
        <x:v>Présentation puis combat</x:v>
      </x:c>
      <x:c r="E87" s="29" t="n">
        <x:v>113</x:v>
      </x:c>
      <x:c r="F87" s="14" t="str">
        <x:v>Motif rythmique lisible, basses courtes et ponctuations de round</x:v>
      </x:c>
      <x:c r="G87" s="14" t="str">
        <x:v>Intro, boucle de combat et résultat distincts; aucune piste ne déclenche une attaque.</x:v>
      </x:c>
      <x:c r="H87" s="14" t="str">
        <x:v>Laisser entendre le résultat et les répliques.</x:v>
      </x:c>
      <x:c r="I87" s="14" t="str">
        <x:v>Motif à composer pour le mode versus.</x:v>
      </x:c>
      <x:c r="J87" s="14" t="str">
        <x:v>Reconstitution documentée V4 — nouvelle rédaction V5</x:v>
      </x:c>
    </x:row>
    <x:row r="88" ht="44" customHeight="1">
      <x:c r="A88" s="13" t="str">
        <x:v>AUD-083</x:v>
      </x:c>
      <x:c r="B88" s="13" t="str">
        <x:v>THE PIT — motif d’arène 03</x:v>
      </x:c>
      <x:c r="C88" s="13" t="str">
        <x:v>Arène de conception 03</x:v>
      </x:c>
      <x:c r="D88" s="13" t="str">
        <x:v>Présentation puis combat</x:v>
      </x:c>
      <x:c r="E88" s="28" t="n">
        <x:v>118</x:v>
      </x:c>
      <x:c r="F88" s="13" t="str">
        <x:v>Motif rythmique lisible, basses courtes et ponctuations de round</x:v>
      </x:c>
      <x:c r="G88" s="13" t="str">
        <x:v>Intro, boucle de combat et résultat distincts; aucune piste ne déclenche une attaque.</x:v>
      </x:c>
      <x:c r="H88" s="13" t="str">
        <x:v>Laisser entendre le résultat et les répliques.</x:v>
      </x:c>
      <x:c r="I88" s="13" t="str">
        <x:v>Motif à composer pour le mode versus.</x:v>
      </x:c>
      <x:c r="J88" s="13" t="str">
        <x:v>Reconstitution documentée V4 — nouvelle rédaction V5</x:v>
      </x:c>
    </x:row>
    <x:row r="89" ht="44" customHeight="1">
      <x:c r="A89" s="14" t="str">
        <x:v>AUD-084</x:v>
      </x:c>
      <x:c r="B89" s="14" t="str">
        <x:v>THE PIT — motif d’arène 04</x:v>
      </x:c>
      <x:c r="C89" s="14" t="str">
        <x:v>Arène de conception 04</x:v>
      </x:c>
      <x:c r="D89" s="14" t="str">
        <x:v>Présentation puis combat</x:v>
      </x:c>
      <x:c r="E89" s="29" t="n">
        <x:v>123</x:v>
      </x:c>
      <x:c r="F89" s="14" t="str">
        <x:v>Motif rythmique lisible, basses courtes et ponctuations de round</x:v>
      </x:c>
      <x:c r="G89" s="14" t="str">
        <x:v>Intro, boucle de combat et résultat distincts; aucune piste ne déclenche une attaque.</x:v>
      </x:c>
      <x:c r="H89" s="14" t="str">
        <x:v>Laisser entendre le résultat et les répliques.</x:v>
      </x:c>
      <x:c r="I89" s="14" t="str">
        <x:v>Motif à composer pour le mode versus.</x:v>
      </x:c>
      <x:c r="J89" s="14" t="str">
        <x:v>Reconstitution documentée V4 — nouvelle rédaction V5</x:v>
      </x:c>
    </x:row>
    <x:row r="90" ht="44" customHeight="1">
      <x:c r="A90" s="13" t="str">
        <x:v>AUD-085</x:v>
      </x:c>
      <x:c r="B90" s="13" t="str">
        <x:v>THE PIT — motif d’arène 05</x:v>
      </x:c>
      <x:c r="C90" s="13" t="str">
        <x:v>Arène de conception 05</x:v>
      </x:c>
      <x:c r="D90" s="13" t="str">
        <x:v>Présentation puis combat</x:v>
      </x:c>
      <x:c r="E90" s="28" t="n">
        <x:v>108</x:v>
      </x:c>
      <x:c r="F90" s="13" t="str">
        <x:v>Motif rythmique lisible, basses courtes et ponctuations de round</x:v>
      </x:c>
      <x:c r="G90" s="13" t="str">
        <x:v>Intro, boucle de combat et résultat distincts; aucune piste ne déclenche une attaque.</x:v>
      </x:c>
      <x:c r="H90" s="13" t="str">
        <x:v>Laisser entendre le résultat et les répliques.</x:v>
      </x:c>
      <x:c r="I90" s="13" t="str">
        <x:v>Motif à composer pour le mode versus.</x:v>
      </x:c>
      <x:c r="J90" s="13" t="str">
        <x:v>Reconstitution documentée V4 — nouvelle rédaction V5</x:v>
      </x:c>
    </x:row>
    <x:row r="91" ht="44" customHeight="1">
      <x:c r="A91" s="14" t="str">
        <x:v>AUD-086</x:v>
      </x:c>
      <x:c r="B91" s="14" t="str">
        <x:v>THE PIT — motif d’arène 06</x:v>
      </x:c>
      <x:c r="C91" s="14" t="str">
        <x:v>Arène de conception 06</x:v>
      </x:c>
      <x:c r="D91" s="14" t="str">
        <x:v>Présentation puis combat</x:v>
      </x:c>
      <x:c r="E91" s="29" t="n">
        <x:v>113</x:v>
      </x:c>
      <x:c r="F91" s="14" t="str">
        <x:v>Motif rythmique lisible, basses courtes et ponctuations de round</x:v>
      </x:c>
      <x:c r="G91" s="14" t="str">
        <x:v>Intro, boucle de combat et résultat distincts; aucune piste ne déclenche une attaque.</x:v>
      </x:c>
      <x:c r="H91" s="14" t="str">
        <x:v>Laisser entendre le résultat et les répliques.</x:v>
      </x:c>
      <x:c r="I91" s="14" t="str">
        <x:v>Motif à composer pour le mode versus.</x:v>
      </x:c>
      <x:c r="J91" s="14" t="str">
        <x:v>Reconstitution documentée V4 — nouvelle rédaction V5</x:v>
      </x:c>
    </x:row>
    <x:row r="92" ht="44" customHeight="1">
      <x:c r="A92" s="13" t="str">
        <x:v>AUD-087</x:v>
      </x:c>
      <x:c r="B92" s="13" t="str">
        <x:v>THE PIT — motif d’arène 07</x:v>
      </x:c>
      <x:c r="C92" s="13" t="str">
        <x:v>Arène de conception 07</x:v>
      </x:c>
      <x:c r="D92" s="13" t="str">
        <x:v>Présentation puis combat</x:v>
      </x:c>
      <x:c r="E92" s="28" t="n">
        <x:v>118</x:v>
      </x:c>
      <x:c r="F92" s="13" t="str">
        <x:v>Motif rythmique lisible, basses courtes et ponctuations de round</x:v>
      </x:c>
      <x:c r="G92" s="13" t="str">
        <x:v>Intro, boucle de combat et résultat distincts; aucune piste ne déclenche une attaque.</x:v>
      </x:c>
      <x:c r="H92" s="13" t="str">
        <x:v>Laisser entendre le résultat et les répliques.</x:v>
      </x:c>
      <x:c r="I92" s="13" t="str">
        <x:v>Motif à composer pour le mode versus.</x:v>
      </x:c>
      <x:c r="J92" s="13" t="str">
        <x:v>Reconstitution documentée V4 — nouvelle rédaction V5</x:v>
      </x:c>
    </x:row>
    <x:row r="93" ht="44" customHeight="1">
      <x:c r="A93" s="14" t="str">
        <x:v>AUD-088</x:v>
      </x:c>
      <x:c r="B93" s="14" t="str">
        <x:v>THE PIT — motif d’arène 08</x:v>
      </x:c>
      <x:c r="C93" s="14" t="str">
        <x:v>Arène de conception 08</x:v>
      </x:c>
      <x:c r="D93" s="14" t="str">
        <x:v>Présentation puis combat</x:v>
      </x:c>
      <x:c r="E93" s="29" t="n">
        <x:v>123</x:v>
      </x:c>
      <x:c r="F93" s="14" t="str">
        <x:v>Motif rythmique lisible, basses courtes et ponctuations de round</x:v>
      </x:c>
      <x:c r="G93" s="14" t="str">
        <x:v>Intro, boucle de combat et résultat distincts; aucune piste ne déclenche une attaque.</x:v>
      </x:c>
      <x:c r="H93" s="14" t="str">
        <x:v>Laisser entendre le résultat et les répliques.</x:v>
      </x:c>
      <x:c r="I93" s="14" t="str">
        <x:v>Motif à composer pour le mode versus.</x:v>
      </x:c>
      <x:c r="J93" s="14" t="str">
        <x:v>Reconstitution documentée V4 — nouvelle rédaction V5</x:v>
      </x:c>
    </x:row>
    <x:row r="94" ht="44" customHeight="1">
      <x:c r="A94" s="13" t="str">
        <x:v>AUD-089</x:v>
      </x:c>
      <x:c r="B94" s="13" t="str">
        <x:v>THE PIT — motif d’arène 09</x:v>
      </x:c>
      <x:c r="C94" s="13" t="str">
        <x:v>Arène de conception 09</x:v>
      </x:c>
      <x:c r="D94" s="13" t="str">
        <x:v>Présentation puis combat</x:v>
      </x:c>
      <x:c r="E94" s="28" t="n">
        <x:v>108</x:v>
      </x:c>
      <x:c r="F94" s="13" t="str">
        <x:v>Motif rythmique lisible, basses courtes et ponctuations de round</x:v>
      </x:c>
      <x:c r="G94" s="13" t="str">
        <x:v>Intro, boucle de combat et résultat distincts; aucune piste ne déclenche une attaque.</x:v>
      </x:c>
      <x:c r="H94" s="13" t="str">
        <x:v>Laisser entendre le résultat et les répliques.</x:v>
      </x:c>
      <x:c r="I94" s="13" t="str">
        <x:v>Motif à composer pour le mode versus.</x:v>
      </x:c>
      <x:c r="J94" s="13" t="str">
        <x:v>Reconstitution documentée V4 — nouvelle rédaction V5</x:v>
      </x:c>
    </x:row>
    <x:row r="95" ht="44" customHeight="1">
      <x:c r="A95" s="14" t="str">
        <x:v>AUD-090</x:v>
      </x:c>
      <x:c r="B95" s="14" t="str">
        <x:v>THE PIT — motif d’arène 10</x:v>
      </x:c>
      <x:c r="C95" s="14" t="str">
        <x:v>Arène de conception 10</x:v>
      </x:c>
      <x:c r="D95" s="14" t="str">
        <x:v>Présentation puis combat</x:v>
      </x:c>
      <x:c r="E95" s="29" t="n">
        <x:v>113</x:v>
      </x:c>
      <x:c r="F95" s="14" t="str">
        <x:v>Motif rythmique lisible, basses courtes et ponctuations de round</x:v>
      </x:c>
      <x:c r="G95" s="14" t="str">
        <x:v>Intro, boucle de combat et résultat distincts; aucune piste ne déclenche une attaque.</x:v>
      </x:c>
      <x:c r="H95" s="14" t="str">
        <x:v>Laisser entendre le résultat et les répliques.</x:v>
      </x:c>
      <x:c r="I95" s="14" t="str">
        <x:v>Motif à composer pour le mode versus.</x:v>
      </x:c>
      <x:c r="J95" s="14" t="str">
        <x:v>Reconstitution documentée V4 — nouvelle rédaction V5</x:v>
      </x:c>
    </x:row>
    <x:row r="96" ht="44" customHeight="1">
      <x:c r="A96" s="13" t="str">
        <x:v>AUD-091</x:v>
      </x:c>
      <x:c r="B96" s="13" t="str">
        <x:v>THE PIT — motif d’arène 11</x:v>
      </x:c>
      <x:c r="C96" s="13" t="str">
        <x:v>Arène de conception 11</x:v>
      </x:c>
      <x:c r="D96" s="13" t="str">
        <x:v>Présentation puis combat</x:v>
      </x:c>
      <x:c r="E96" s="28" t="n">
        <x:v>118</x:v>
      </x:c>
      <x:c r="F96" s="13" t="str">
        <x:v>Motif rythmique lisible, basses courtes et ponctuations de round</x:v>
      </x:c>
      <x:c r="G96" s="13" t="str">
        <x:v>Intro, boucle de combat et résultat distincts; aucune piste ne déclenche une attaque.</x:v>
      </x:c>
      <x:c r="H96" s="13" t="str">
        <x:v>Laisser entendre le résultat et les répliques.</x:v>
      </x:c>
      <x:c r="I96" s="13" t="str">
        <x:v>Motif à composer pour le mode versus.</x:v>
      </x:c>
      <x:c r="J96" s="13" t="str">
        <x:v>Reconstitution documentée V4 — nouvelle rédaction V5</x:v>
      </x:c>
    </x:row>
    <x:row r="97" ht="44" customHeight="1">
      <x:c r="A97" s="14" t="str">
        <x:v>AUD-092</x:v>
      </x:c>
      <x:c r="B97" s="14" t="str">
        <x:v>THE PIT — motif d’arène 12</x:v>
      </x:c>
      <x:c r="C97" s="14" t="str">
        <x:v>Arène de conception 12</x:v>
      </x:c>
      <x:c r="D97" s="14" t="str">
        <x:v>Présentation puis combat</x:v>
      </x:c>
      <x:c r="E97" s="29" t="n">
        <x:v>123</x:v>
      </x:c>
      <x:c r="F97" s="14" t="str">
        <x:v>Motif rythmique lisible, basses courtes et ponctuations de round</x:v>
      </x:c>
      <x:c r="G97" s="14" t="str">
        <x:v>Intro, boucle de combat et résultat distincts; aucune piste ne déclenche une attaque.</x:v>
      </x:c>
      <x:c r="H97" s="14" t="str">
        <x:v>Laisser entendre le résultat et les répliques.</x:v>
      </x:c>
      <x:c r="I97" s="14" t="str">
        <x:v>Motif à composer pour le mode versus.</x:v>
      </x:c>
      <x:c r="J97" s="14" t="str">
        <x:v>Reconstitution documentée V4 — nouvelle rédaction V5</x:v>
      </x:c>
    </x:row>
    <x:row r="98" ht="44" customHeight="1">
      <x:c r="A98" s="13" t="str">
        <x:v>AUD-093</x:v>
      </x:c>
      <x:c r="B98" s="13" t="str">
        <x:v>Scène — première maison</x:v>
      </x:c>
      <x:c r="C98" s="13" t="str">
        <x:v>Lieu de la scène</x:v>
      </x:c>
      <x:c r="D98" s="13" t="str">
        <x:v>première maison</x:v>
      </x:c>
      <x:c r="E98" s="28" t="n">
        <x:v>64</x:v>
      </x:c>
      <x:c r="F98" s="13" t="str">
        <x:v>Motif de personnage discret avec espace pour les gestes et les voix</x:v>
      </x:c>
      <x:c r="G98" s="13" t="str">
        <x:v>La version musicale suit le résultat de la scène et les personnes présentes.</x:v>
      </x:c>
      <x:c r="H98" s="13" t="str">
        <x:v>Fin musicale attachée à la transition réelle du personnage.</x:v>
      </x:c>
      <x:c r="I98" s="13" t="str">
        <x:v>Scène conçue; audio à produire.</x:v>
      </x:c>
      <x:c r="J98" s="13" t="str">
        <x:v>Reconstitution documentée V4 — nouvelle rédaction V5</x:v>
      </x:c>
    </x:row>
    <x:row r="99" ht="44" customHeight="1">
      <x:c r="A99" s="14" t="str">
        <x:v>AUD-094</x:v>
      </x:c>
      <x:c r="B99" s="14" t="str">
        <x:v>Scène — visite du rival</x:v>
      </x:c>
      <x:c r="C99" s="14" t="str">
        <x:v>Lieu de la scène</x:v>
      </x:c>
      <x:c r="D99" s="14" t="str">
        <x:v>visite du rival</x:v>
      </x:c>
      <x:c r="E99" s="29" t="n">
        <x:v>64</x:v>
      </x:c>
      <x:c r="F99" s="14" t="str">
        <x:v>Motif de personnage discret avec espace pour les gestes et les voix</x:v>
      </x:c>
      <x:c r="G99" s="14" t="str">
        <x:v>La version musicale suit le résultat de la scène et les personnes présentes.</x:v>
      </x:c>
      <x:c r="H99" s="14" t="str">
        <x:v>Fin musicale attachée à la transition réelle du personnage.</x:v>
      </x:c>
      <x:c r="I99" s="14" t="str">
        <x:v>Scène conçue; audio à produire.</x:v>
      </x:c>
      <x:c r="J99" s="14" t="str">
        <x:v>Reconstitution documentée V4 — nouvelle rédaction V5</x:v>
      </x:c>
    </x:row>
    <x:row r="100" ht="44" customHeight="1">
      <x:c r="A100" s="13" t="str">
        <x:v>AUD-095</x:v>
      </x:c>
      <x:c r="B100" s="13" t="str">
        <x:v>Scène — retour de cohorte</x:v>
      </x:c>
      <x:c r="C100" s="13" t="str">
        <x:v>Lieu de la scène</x:v>
      </x:c>
      <x:c r="D100" s="13" t="str">
        <x:v>retour de cohorte</x:v>
      </x:c>
      <x:c r="E100" s="28" t="n">
        <x:v>64</x:v>
      </x:c>
      <x:c r="F100" s="13" t="str">
        <x:v>Motif de personnage discret avec espace pour les gestes et les voix</x:v>
      </x:c>
      <x:c r="G100" s="13" t="str">
        <x:v>La version musicale suit le résultat de la scène et les personnes présentes.</x:v>
      </x:c>
      <x:c r="H100" s="13" t="str">
        <x:v>Fin musicale attachée à la transition réelle du personnage.</x:v>
      </x:c>
      <x:c r="I100" s="13" t="str">
        <x:v>Scène conçue; audio à produire.</x:v>
      </x:c>
      <x:c r="J100" s="13" t="str">
        <x:v>Reconstitution documentée V4 — nouvelle rédaction V5</x:v>
      </x:c>
    </x:row>
    <x:row r="101" ht="44" customHeight="1">
      <x:c r="A101" s="14" t="str">
        <x:v>AUD-096</x:v>
      </x:c>
      <x:c r="B101" s="14" t="str">
        <x:v>Scène — départ de Mara</x:v>
      </x:c>
      <x:c r="C101" s="14" t="str">
        <x:v>Lieu de la scène</x:v>
      </x:c>
      <x:c r="D101" s="14" t="str">
        <x:v>départ de Mara</x:v>
      </x:c>
      <x:c r="E101" s="29" t="n">
        <x:v>64</x:v>
      </x:c>
      <x:c r="F101" s="14" t="str">
        <x:v>Motif de personnage discret avec espace pour les gestes et les voix</x:v>
      </x:c>
      <x:c r="G101" s="14" t="str">
        <x:v>La version musicale suit le résultat de la scène et les personnes présentes.</x:v>
      </x:c>
      <x:c r="H101" s="14" t="str">
        <x:v>Fin musicale attachée à la transition réelle du personnage.</x:v>
      </x:c>
      <x:c r="I101" s="14" t="str">
        <x:v>Scène conçue; audio à produire.</x:v>
      </x:c>
      <x:c r="J101" s="14" t="str">
        <x:v>Reconstitution documentée V4 — nouvelle rédaction V5</x:v>
      </x:c>
    </x:row>
    <x:row r="102" ht="44" customHeight="1">
      <x:c r="A102" s="13" t="str">
        <x:v>AUD-097</x:v>
      </x:c>
      <x:c r="B102" s="13" t="str">
        <x:v>Scène — trophée partagé</x:v>
      </x:c>
      <x:c r="C102" s="13" t="str">
        <x:v>Lieu de la scène</x:v>
      </x:c>
      <x:c r="D102" s="13" t="str">
        <x:v>trophée partagé</x:v>
      </x:c>
      <x:c r="E102" s="28" t="n">
        <x:v>64</x:v>
      </x:c>
      <x:c r="F102" s="13" t="str">
        <x:v>Motif de personnage discret avec espace pour les gestes et les voix</x:v>
      </x:c>
      <x:c r="G102" s="13" t="str">
        <x:v>La version musicale suit le résultat de la scène et les personnes présentes.</x:v>
      </x:c>
      <x:c r="H102" s="13" t="str">
        <x:v>Fin musicale attachée à la transition réelle du personnage.</x:v>
      </x:c>
      <x:c r="I102" s="13" t="str">
        <x:v>Scène conçue; audio à produire.</x:v>
      </x:c>
      <x:c r="J102" s="13" t="str">
        <x:v>Reconstitution documentée V4 — nouvelle rédaction V5</x:v>
      </x:c>
    </x:row>
    <x:row r="103" ht="44" customHeight="1">
      <x:c r="A103" s="14" t="str">
        <x:v>AUD-098</x:v>
      </x:c>
      <x:c r="B103" s="14" t="str">
        <x:v>Scène — perte d’un équipier</x:v>
      </x:c>
      <x:c r="C103" s="14" t="str">
        <x:v>Lieu de la scène</x:v>
      </x:c>
      <x:c r="D103" s="14" t="str">
        <x:v>perte d’un équipier</x:v>
      </x:c>
      <x:c r="E103" s="29" t="n">
        <x:v>64</x:v>
      </x:c>
      <x:c r="F103" s="14" t="str">
        <x:v>Motif de personnage discret avec espace pour les gestes et les voix</x:v>
      </x:c>
      <x:c r="G103" s="14" t="str">
        <x:v>La version musicale suit le résultat de la scène et les personnes présentes.</x:v>
      </x:c>
      <x:c r="H103" s="14" t="str">
        <x:v>Fin musicale attachée à la transition réelle du personnage.</x:v>
      </x:c>
      <x:c r="I103" s="14" t="str">
        <x:v>Scène conçue; audio à produire.</x:v>
      </x:c>
      <x:c r="J103" s="14" t="str">
        <x:v>Reconstitution documentée V4 — nouvelle rédaction V5</x:v>
      </x:c>
    </x:row>
    <x:row r="104" ht="44" customHeight="1">
      <x:c r="A104" s="13" t="str">
        <x:v>AUD-099</x:v>
      </x:c>
      <x:c r="B104" s="13" t="str">
        <x:v>Scène — mise en service du clan</x:v>
      </x:c>
      <x:c r="C104" s="13" t="str">
        <x:v>Lieu de la scène</x:v>
      </x:c>
      <x:c r="D104" s="13" t="str">
        <x:v>mise en service du clan</x:v>
      </x:c>
      <x:c r="E104" s="28" t="n">
        <x:v>64</x:v>
      </x:c>
      <x:c r="F104" s="13" t="str">
        <x:v>Motif de personnage discret avec espace pour les gestes et les voix</x:v>
      </x:c>
      <x:c r="G104" s="13" t="str">
        <x:v>La version musicale suit le résultat de la scène et les personnes présentes.</x:v>
      </x:c>
      <x:c r="H104" s="13" t="str">
        <x:v>Fin musicale attachée à la transition réelle du personnage.</x:v>
      </x:c>
      <x:c r="I104" s="13" t="str">
        <x:v>Scène conçue; audio à produire.</x:v>
      </x:c>
      <x:c r="J104" s="13" t="str">
        <x:v>Reconstitution documentée V4 — nouvelle rédaction V5</x:v>
      </x:c>
    </x:row>
    <x:row r="105" ht="44" customHeight="1">
      <x:c r="A105" s="14" t="str">
        <x:v>AUD-100</x:v>
      </x:c>
      <x:c r="B105" s="14" t="str">
        <x:v>Scène — transmission</x:v>
      </x:c>
      <x:c r="C105" s="14" t="str">
        <x:v>Lieu de la scène</x:v>
      </x:c>
      <x:c r="D105" s="14" t="str">
        <x:v>transmission</x:v>
      </x:c>
      <x:c r="E105" s="29" t="n">
        <x:v>64</x:v>
      </x:c>
      <x:c r="F105" s="14" t="str">
        <x:v>Motif de personnage discret avec espace pour les gestes et les voix</x:v>
      </x:c>
      <x:c r="G105" s="14" t="str">
        <x:v>La version musicale suit le résultat de la scène et les personnes présentes.</x:v>
      </x:c>
      <x:c r="H105" s="14" t="str">
        <x:v>Fin musicale attachée à la transition réelle du personnage.</x:v>
      </x:c>
      <x:c r="I105" s="14" t="str">
        <x:v>Scène conçue; audio à produire.</x:v>
      </x:c>
      <x:c r="J105" s="14" t="str">
        <x:v>Reconstitution documentée V4 — nouvelle rédaction V5</x:v>
      </x:c>
    </x:row>
  </x:sheetData>
  <x:pageMargins left="0.7" right="0.7" top="0.75" bottom="0.75" header="0.3" footer="0.3"/>
  <x:tableParts count="1">
    <x:tablePart xmlns:r="http://schemas.openxmlformats.org/officeDocument/2006/relationships" r:id="R89ae23ac8baf4074"/>
  </x:tableParts>
</x:worksheet>
</file>

<file path=xl/worksheets/sheet5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50" hidden="0" customWidth="1"/>
    <x:col min="6" max="6" width="50" hidden="0" customWidth="1"/>
    <x:col min="7" max="7" width="50" hidden="0" customWidth="1"/>
    <x:col min="8" max="8" width="50" hidden="0" customWidth="1"/>
    <x:col min="9" max="9" width="50" hidden="0" customWidth="1"/>
    <x:col min="10" max="10" width="58" hidden="0" customWidth="1"/>
    <x:col min="11" max="11" width="50" hidden="0" customWidth="1"/>
    <x:col min="12" max="12" width="45" hidden="0" customWidth="1"/>
  </x:cols>
  <x:sheetData>
    <x:row r="1">
      <x:c r="A1" s="2"/>
      <x:c r="B1" s="2"/>
      <x:c r="C1" s="2"/>
      <x:c r="D1" s="2"/>
      <x:c r="E1" s="2"/>
      <x:c r="F1" s="2"/>
    </x:row>
    <x:row r="2" ht="31" customHeight="1">
      <x:c r="A2" s="3" t="str">
        <x:v>V5 Arcs des bases spatiales</x:v>
      </x:c>
      <x:c r="B2" s="3"/>
      <x:c r="C2" s="3"/>
      <x:c r="D2" s="3"/>
      <x:c r="E2" s="3"/>
      <x:c r="F2" s="3"/>
    </x:row>
    <x:row r="3">
      <x:c r="A3" s="4"/>
      <x:c r="B3" s="4"/>
      <x:c r="C3" s="4"/>
      <x:c r="D3" s="4"/>
      <x:c r="E3" s="4"/>
      <x:c r="F3" s="4"/>
    </x:row>
    <x:row r="4">
      <x:c r="A4" s="2" t="str">
        <x:v>Mondes · 30 fiches · Lecture intégrale dans « Lire Mondes » ou le lecteur HTML.</x:v>
      </x:c>
      <x:c r="B4" s="2"/>
      <x:c r="C4" s="2"/>
      <x:c r="D4" s="2"/>
      <x:c r="E4" s="2"/>
      <x:c r="F4" s="2"/>
    </x:row>
    <x:row r="5" ht="48" customHeight="1">
      <x:c r="A5" s="25" t="str">
        <x:v>Identifiant</x:v>
      </x:c>
      <x:c r="B5" s="26" t="str">
        <x:v>Titre</x:v>
      </x:c>
      <x:c r="C5" s="26" t="str">
        <x:v>Base</x:v>
      </x:c>
      <x:c r="D5" s="26" t="str">
        <x:v>Phase</x:v>
      </x:c>
      <x:c r="E5" s="26" t="str">
        <x:v>Déclencheur</x:v>
      </x:c>
      <x:c r="F5" s="26" t="str">
        <x:v>Séquence</x:v>
      </x:c>
      <x:c r="G5" s="26" t="str">
        <x:v>Choix</x:v>
      </x:c>
      <x:c r="H5" s="26" t="str">
        <x:v>Effet</x:v>
      </x:c>
      <x:c r="I5" s="26" t="str">
        <x:v>Échec</x:v>
      </x:c>
      <x:c r="J5" s="26" t="str">
        <x:v>Lien</x:v>
      </x:c>
      <x:c r="K5" s="26" t="str">
        <x:v>Recompense</x:v>
      </x:c>
      <x:c r="L5" s="27" t="str">
        <x:v>Provenance</x:v>
      </x:c>
    </x:row>
    <x:row r="6" ht="162" customHeight="1">
      <x:c r="A6" s="13" t="str">
        <x:v>BASE5-01-1</x:v>
      </x:c>
      <x:c r="B6" s="13" t="str">
        <x:v>La route des trois départs — repérer</x:v>
      </x:c>
      <x:c r="C6" s="13" t="str">
        <x:v>SPACE-BASE-01</x:v>
      </x:c>
      <x:c r="D6" s="28" t="n">
        <x:v>1</x:v>
      </x:c>
      <x:c r="E6" s="13" t="str">
        <x:v>Un équipage débutant a perdu la deuxième balise du trajet.</x:v>
      </x:c>
      <x:c r="F6" s="13" t="str">
        <x:v>Le joueur arrive au sas puis rejoint la salle où le problème est visible. Relever les deux balises encore actives, suivre leur écart sur la passerelle puis descendre installer un repère de quai. Avant d’engager une sortie, il confronte ce qu’il a vu à un repère matériel et à la parole du responsable. Une caméra courte montre l’obstacle et le chemin de retour. Il peut examiner les deux options avant de choisir.</x:v>
      </x:c>
      <x:c r="G6" s="13" t="str">
        <x:v>Escorte de départ ou transmission d’une route plus longue.</x:v>
      </x:c>
      <x:c r="H6" s="13" t="str">
        <x:v>Le départ devient possible et l’équipage retient la manière dont tu l’as guidé.</x:v>
      </x:c>
      <x:c r="I6" s="13" t="str">
        <x:v>Une intervention ratée conserve les indices utiles et déclenche une réparation, un détour ou un retour explicite. Elle ne valide pas la réussite par sa seule clôture.</x:v>
      </x:c>
      <x:c r="J6" s="13" t="str">
        <x:v>Maisons pour les relations, navire pour les personnes et charges, trophées pour les objets, guerre pour le résultat unique d’opération.</x:v>
      </x:c>
      <x:c r="K6" s="13" t="str">
        <x:v>Service, route, relation ou objet correspondant à la solution réellement menée.</x:v>
      </x:c>
      <x:c r="L6" s="13" t="str">
        <x:v>Extension V5</x:v>
      </x:c>
    </x:row>
    <x:row r="7" ht="177" customHeight="1">
      <x:c r="A7" s="14" t="str">
        <x:v>BASE5-01-2</x:v>
      </x:c>
      <x:c r="B7" s="14" t="str">
        <x:v>La route des trois départs — agir</x:v>
      </x:c>
      <x:c r="C7" s="14" t="str">
        <x:v>SPACE-BASE-01</x:v>
      </x:c>
      <x:c r="D7" s="29" t="n">
        <x:v>2</x:v>
      </x:c>
      <x:c r="E7" s="14" t="str">
        <x:v>Phase 1 de cet arc résolue avec son résultat et ses objets conservés.</x:v>
      </x:c>
      <x:c r="F7" s="14" t="str">
        <x:v>Le joueur prépare les outils au poste, traverse réellement la base puis réalise l’intervention annoncée. Relever les deux balises encore actives, suivre leur écart sur la passerelle puis descendre installer un repère de quai. Les interactions conservent leurs positions et leur phase. Un obstacle secondaire oblige à relire le milieu au lieu de répéter automatiquement le geste de la première étape. Le retour suit la route ouverte ou le recours de secours déjà montré.</x:v>
      </x:c>
      <x:c r="G7" s="14" t="str">
        <x:v>Escorte de départ ou transmission d’une route plus longue.</x:v>
      </x:c>
      <x:c r="H7" s="14" t="str">
        <x:v>Le départ devient possible et l’équipage retient la manière dont tu l’as guidé.</x:v>
      </x:c>
      <x:c r="I7" s="14" t="str">
        <x:v>Une intervention ratée conserve les indices utiles et déclenche une réparation, un détour ou un retour explicite. Elle ne valide pas la réussite par sa seule clôture.</x:v>
      </x:c>
      <x:c r="J7" s="14" t="str">
        <x:v>Maisons pour les relations, navire pour les personnes et charges, trophées pour les objets, guerre pour le résultat unique d’opération.</x:v>
      </x:c>
      <x:c r="K7" s="14" t="str">
        <x:v>Service, route, relation ou objet correspondant à la solution réellement menée.</x:v>
      </x:c>
      <x:c r="L7" s="14" t="str">
        <x:v>Extension V5</x:v>
      </x:c>
    </x:row>
    <x:row r="8" ht="147" customHeight="1">
      <x:c r="A8" s="13" t="str">
        <x:v>BASE5-01-3</x:v>
      </x:c>
      <x:c r="B8" s="13" t="str">
        <x:v>La route des trois départs — assumer</x:v>
      </x:c>
      <x:c r="C8" s="13" t="str">
        <x:v>SPACE-BASE-01</x:v>
      </x:c>
      <x:c r="D8" s="28" t="n">
        <x:v>3</x:v>
      </x:c>
      <x:c r="E8" s="13" t="str">
        <x:v>Phase 2 de cet arc résolue avec son résultat et ses objets conservés.</x:v>
      </x:c>
      <x:c r="F8" s="13" t="str">
        <x:v>Au retour, le joueur dépose la pièce ou la preuve dans son emplacement, puis retrouve les personnes concernées. Le départ devient possible et l’équipage retient la manière dont tu l’as guidé. Il peut montrer la trace, expliquer son choix et observer le changement de service ou de décor. L’histoire garde un résultat imparfait lorsque les indices manquent ou qu’une perte a été confirmée.</x:v>
      </x:c>
      <x:c r="G8" s="13" t="str">
        <x:v>Escorte de départ ou transmission d’une route plus longue.</x:v>
      </x:c>
      <x:c r="H8" s="13" t="str">
        <x:v>Le départ devient possible et l’équipage retient la manière dont tu l’as guidé.</x:v>
      </x:c>
      <x:c r="I8" s="13" t="str">
        <x:v>Une intervention ratée conserve les indices utiles et déclenche une réparation, un détour ou un retour explicite. Elle ne valide pas la réussite par sa seule clôture.</x:v>
      </x:c>
      <x:c r="J8" s="13" t="str">
        <x:v>Maisons pour les relations, navire pour les personnes et charges, trophées pour les objets, guerre pour le résultat unique d’opération.</x:v>
      </x:c>
      <x:c r="K8" s="13" t="str">
        <x:v>Service, route, relation ou objet correspondant à la solution réellement menée.</x:v>
      </x:c>
      <x:c r="L8" s="13" t="str">
        <x:v>Extension V5</x:v>
      </x:c>
    </x:row>
    <x:row r="9" ht="162" customHeight="1">
      <x:c r="A9" s="14" t="str">
        <x:v>BASE5-02-1</x:v>
      </x:c>
      <x:c r="B9" s="14" t="str">
        <x:v>Le relais décalé — repérer</x:v>
      </x:c>
      <x:c r="C9" s="14" t="str">
        <x:v>SPACE-BASE-02</x:v>
      </x:c>
      <x:c r="D9" s="29" t="n">
        <x:v>1</x:v>
      </x:c>
      <x:c r="E9" s="14" t="str">
        <x:v>Les signaux d’une des trois routes se superposent à une ancienne fréquence.</x:v>
      </x:c>
      <x:c r="F9" s="14" t="str">
        <x:v>Le joueur arrive au sas puis rejoint la salle où le problème est visible. Comparer les rythmes, déplacer une sonde sur le banc et sortir au poste de balisage avant de tester le retour. Avant d’engager une sortie, il confronte ce qu’il a vu à un repère matériel et à la parole du responsable. Une caméra courte montre l’obstacle et le chemin de retour. Il peut examiner les deux options avant de choisir.</x:v>
      </x:c>
      <x:c r="G9" s="14" t="str">
        <x:v>Réparer le relais ancien ou ouvrir une fenêtre courte avec une sonde consommable.</x:v>
      </x:c>
      <x:c r="H9" s="14" t="str">
        <x:v>Le prochain voyage utilise la solution choisie et son coût réel.</x:v>
      </x:c>
      <x:c r="I9" s="14" t="str">
        <x:v>Une intervention ratée conserve les indices utiles et déclenche une réparation, un détour ou un retour explicite. Elle ne valide pas la réussite par sa seule clôture.</x:v>
      </x:c>
      <x:c r="J9" s="14" t="str">
        <x:v>Maisons pour les relations, navire pour les personnes et charges, trophées pour les objets, guerre pour le résultat unique d’opération.</x:v>
      </x:c>
      <x:c r="K9" s="14" t="str">
        <x:v>Service, route, relation ou objet correspondant à la solution réellement menée.</x:v>
      </x:c>
      <x:c r="L9" s="14" t="str">
        <x:v>Extension V5</x:v>
      </x:c>
    </x:row>
    <x:row r="10" ht="177" customHeight="1">
      <x:c r="A10" s="13" t="str">
        <x:v>BASE5-02-2</x:v>
      </x:c>
      <x:c r="B10" s="13" t="str">
        <x:v>Le relais décalé — agir</x:v>
      </x:c>
      <x:c r="C10" s="13" t="str">
        <x:v>SPACE-BASE-02</x:v>
      </x:c>
      <x:c r="D10" s="28" t="n">
        <x:v>2</x:v>
      </x:c>
      <x:c r="E10" s="13" t="str">
        <x:v>Phase 1 de cet arc résolue avec son résultat et ses objets conservés.</x:v>
      </x:c>
      <x:c r="F10" s="13" t="str">
        <x:v>Le joueur prépare les outils au poste, traverse réellement la base puis réalise l’intervention annoncée. Comparer les rythmes, déplacer une sonde sur le banc et sortir au poste de balisage avant de tester le retour. Les interactions conservent leurs positions et leur phase. Un obstacle secondaire oblige à relire le milieu au lieu de répéter automatiquement le geste de la première étape. Le retour suit la route ouverte ou le recours de secours déjà montré.</x:v>
      </x:c>
      <x:c r="G10" s="13" t="str">
        <x:v>Réparer le relais ancien ou ouvrir une fenêtre courte avec une sonde consommable.</x:v>
      </x:c>
      <x:c r="H10" s="13" t="str">
        <x:v>Le prochain voyage utilise la solution choisie et son coût réel.</x:v>
      </x:c>
      <x:c r="I10" s="13" t="str">
        <x:v>Une intervention ratée conserve les indices utiles et déclenche une réparation, un détour ou un retour explicite. Elle ne valide pas la réussite par sa seule clôture.</x:v>
      </x:c>
      <x:c r="J10" s="13" t="str">
        <x:v>Maisons pour les relations, navire pour les personnes et charges, trophées pour les objets, guerre pour le résultat unique d’opération.</x:v>
      </x:c>
      <x:c r="K10" s="13" t="str">
        <x:v>Service, route, relation ou objet correspondant à la solution réellement menée.</x:v>
      </x:c>
      <x:c r="L10" s="13" t="str">
        <x:v>Extension V5</x:v>
      </x:c>
    </x:row>
    <x:row r="11" ht="147" customHeight="1">
      <x:c r="A11" s="14" t="str">
        <x:v>BASE5-02-3</x:v>
      </x:c>
      <x:c r="B11" s="14" t="str">
        <x:v>Le relais décalé — assumer</x:v>
      </x:c>
      <x:c r="C11" s="14" t="str">
        <x:v>SPACE-BASE-02</x:v>
      </x:c>
      <x:c r="D11" s="29" t="n">
        <x:v>3</x:v>
      </x:c>
      <x:c r="E11" s="14" t="str">
        <x:v>Phase 2 de cet arc résolue avec son résultat et ses objets conservés.</x:v>
      </x:c>
      <x:c r="F11" s="14" t="str">
        <x:v>Au retour, le joueur dépose la pièce ou la preuve dans son emplacement, puis retrouve les personnes concernées. Le prochain voyage utilise la solution choisie et son coût réel. Il peut montrer la trace, expliquer son choix et observer le changement de service ou de décor. L’histoire garde un résultat imparfait lorsque les indices manquent ou qu’une perte a été confirmée.</x:v>
      </x:c>
      <x:c r="G11" s="14" t="str">
        <x:v>Réparer le relais ancien ou ouvrir une fenêtre courte avec une sonde consommable.</x:v>
      </x:c>
      <x:c r="H11" s="14" t="str">
        <x:v>Le prochain voyage utilise la solution choisie et son coût réel.</x:v>
      </x:c>
      <x:c r="I11" s="14" t="str">
        <x:v>Une intervention ratée conserve les indices utiles et déclenche une réparation, un détour ou un retour explicite. Elle ne valide pas la réussite par sa seule clôture.</x:v>
      </x:c>
      <x:c r="J11" s="14" t="str">
        <x:v>Maisons pour les relations, navire pour les personnes et charges, trophées pour les objets, guerre pour le résultat unique d’opération.</x:v>
      </x:c>
      <x:c r="K11" s="14" t="str">
        <x:v>Service, route, relation ou objet correspondant à la solution réellement menée.</x:v>
      </x:c>
      <x:c r="L11" s="14" t="str">
        <x:v>Extension V5</x:v>
      </x:c>
    </x:row>
    <x:row r="12" ht="162" customHeight="1">
      <x:c r="A12" s="13" t="str">
        <x:v>BASE5-03-1</x:v>
      </x:c>
      <x:c r="B12" s="13" t="str">
        <x:v>La cicatrice de la coque — repérer</x:v>
      </x:c>
      <x:c r="C12" s="13" t="str">
        <x:v>SPACE-BASE-03</x:v>
      </x:c>
      <x:c r="D12" s="28" t="n">
        <x:v>1</x:v>
      </x:c>
      <x:c r="E12" s="13" t="str">
        <x:v>Une réparation ancienne sur La Veille Partagée cache une faiblesse de support.</x:v>
      </x:c>
      <x:c r="F12" s="13" t="str">
        <x:v>Le joueur arrive au sas puis rejoint la salle où le problème est visible. Suivre la cicatrice de plaque en plaque, comparer deux appuis puis replacer une traverse sur le modèle de chantier. Avant d’engager une sortie, il confronte ce qu’il a vu à un repère matériel et à la parole du responsable. Une caméra courte montre l’obstacle et le chemin de retour. Il peut examiner les deux options avant de choisir.</x:v>
      </x:c>
      <x:c r="G12" s="13" t="str">
        <x:v>Conserver une marque de service avec renfort visible ou remplacer la plaque en gardant l’ancienne au dépôt.</x:v>
      </x:c>
      <x:c r="H12" s="13" t="str">
        <x:v>Le pont ouvre avec une histoire visible dans son décor.</x:v>
      </x:c>
      <x:c r="I12" s="13" t="str">
        <x:v>Une intervention ratée conserve les indices utiles et déclenche une réparation, un détour ou un retour explicite. Elle ne valide pas la réussite par sa seule clôture.</x:v>
      </x:c>
      <x:c r="J12" s="13" t="str">
        <x:v>Maisons pour les relations, navire pour les personnes et charges, trophées pour les objets, guerre pour le résultat unique d’opération.</x:v>
      </x:c>
      <x:c r="K12" s="13" t="str">
        <x:v>Service, route, relation ou objet correspondant à la solution réellement menée.</x:v>
      </x:c>
      <x:c r="L12" s="13" t="str">
        <x:v>Extension V5</x:v>
      </x:c>
    </x:row>
    <x:row r="13" ht="177" customHeight="1">
      <x:c r="A13" s="14" t="str">
        <x:v>BASE5-03-2</x:v>
      </x:c>
      <x:c r="B13" s="14" t="str">
        <x:v>La cicatrice de la coque — agir</x:v>
      </x:c>
      <x:c r="C13" s="14" t="str">
        <x:v>SPACE-BASE-03</x:v>
      </x:c>
      <x:c r="D13" s="29" t="n">
        <x:v>2</x:v>
      </x:c>
      <x:c r="E13" s="14" t="str">
        <x:v>Phase 1 de cet arc résolue avec son résultat et ses objets conservés.</x:v>
      </x:c>
      <x:c r="F13" s="14" t="str">
        <x:v>Le joueur prépare les outils au poste, traverse réellement la base puis réalise l’intervention annoncée. Suivre la cicatrice de plaque en plaque, comparer deux appuis puis replacer une traverse sur le modèle de chantier. Les interactions conservent leurs positions et leur phase. Un obstacle secondaire oblige à relire le milieu au lieu de répéter automatiquement le geste de la première étape. Le retour suit la route ouverte ou le recours de secours déjà montré.</x:v>
      </x:c>
      <x:c r="G13" s="14" t="str">
        <x:v>Conserver une marque de service avec renfort visible ou remplacer la plaque en gardant l’ancienne au dépôt.</x:v>
      </x:c>
      <x:c r="H13" s="14" t="str">
        <x:v>Le pont ouvre avec une histoire visible dans son décor.</x:v>
      </x:c>
      <x:c r="I13" s="14" t="str">
        <x:v>Une intervention ratée conserve les indices utiles et déclenche une réparation, un détour ou un retour explicite. Elle ne valide pas la réussite par sa seule clôture.</x:v>
      </x:c>
      <x:c r="J13" s="14" t="str">
        <x:v>Maisons pour les relations, navire pour les personnes et charges, trophées pour les objets, guerre pour le résultat unique d’opération.</x:v>
      </x:c>
      <x:c r="K13" s="14" t="str">
        <x:v>Service, route, relation ou objet correspondant à la solution réellement menée.</x:v>
      </x:c>
      <x:c r="L13" s="14" t="str">
        <x:v>Extension V5</x:v>
      </x:c>
    </x:row>
    <x:row r="14" ht="147" customHeight="1">
      <x:c r="A14" s="13" t="str">
        <x:v>BASE5-03-3</x:v>
      </x:c>
      <x:c r="B14" s="13" t="str">
        <x:v>La cicatrice de la coque — assumer</x:v>
      </x:c>
      <x:c r="C14" s="13" t="str">
        <x:v>SPACE-BASE-03</x:v>
      </x:c>
      <x:c r="D14" s="28" t="n">
        <x:v>3</x:v>
      </x:c>
      <x:c r="E14" s="13" t="str">
        <x:v>Phase 2 de cet arc résolue avec son résultat et ses objets conservés.</x:v>
      </x:c>
      <x:c r="F14" s="13" t="str">
        <x:v>Au retour, le joueur dépose la pièce ou la preuve dans son emplacement, puis retrouve les personnes concernées. Le pont ouvre avec une histoire visible dans son décor. Il peut montrer la trace, expliquer son choix et observer le changement de service ou de décor. L’histoire garde un résultat imparfait lorsque les indices manquent ou qu’une perte a été confirmée.</x:v>
      </x:c>
      <x:c r="G14" s="13" t="str">
        <x:v>Conserver une marque de service avec renfort visible ou remplacer la plaque en gardant l’ancienne au dépôt.</x:v>
      </x:c>
      <x:c r="H14" s="13" t="str">
        <x:v>Le pont ouvre avec une histoire visible dans son décor.</x:v>
      </x:c>
      <x:c r="I14" s="13" t="str">
        <x:v>Une intervention ratée conserve les indices utiles et déclenche une réparation, un détour ou un retour explicite. Elle ne valide pas la réussite par sa seule clôture.</x:v>
      </x:c>
      <x:c r="J14" s="13" t="str">
        <x:v>Maisons pour les relations, navire pour les personnes et charges, trophées pour les objets, guerre pour le résultat unique d’opération.</x:v>
      </x:c>
      <x:c r="K14" s="13" t="str">
        <x:v>Service, route, relation ou objet correspondant à la solution réellement menée.</x:v>
      </x:c>
      <x:c r="L14" s="13" t="str">
        <x:v>Extension V5</x:v>
      </x:c>
    </x:row>
    <x:row r="15" ht="162" customHeight="1">
      <x:c r="A15" s="14" t="str">
        <x:v>BASE5-04-1</x:v>
      </x:c>
      <x:c r="B15" s="14" t="str">
        <x:v>Les débris qui écoutent — repérer</x:v>
      </x:c>
      <x:c r="C15" s="14" t="str">
        <x:v>SPACE-BASE-04</x:v>
      </x:c>
      <x:c r="D15" s="29" t="n">
        <x:v>1</x:v>
      </x:c>
      <x:c r="E15" s="14" t="str">
        <x:v>Un groupe rival observe les convois depuis un angle mort de la ceinture.</x:v>
      </x:c>
      <x:c r="F15" s="14" t="str">
        <x:v>Le joueur arrive au sas puis rejoint la salle où le problème est visible. Suivre un reflet intermittent, poser deux balises puis conduire une reconnaissance à travers les roches. Avant d’engager une sortie, il confronte ce qu’il a vu à un repère matériel et à la parole du responsable. Une caméra courte montre l’obstacle et le chemin de retour. Il peut examiner les deux options avant de choisir.</x:v>
      </x:c>
      <x:c r="G15" s="14" t="str">
        <x:v>Défi limité contre l’éclaireur rival ou trajet protégé qui abandonne le raccourci.</x:v>
      </x:c>
      <x:c r="H15" s="14" t="str">
        <x:v>La carte garde le passage reconnu et la relation militaire produite.</x:v>
      </x:c>
      <x:c r="I15" s="14" t="str">
        <x:v>Une intervention ratée conserve les indices utiles et déclenche une réparation, un détour ou un retour explicite. Elle ne valide pas la réussite par sa seule clôture.</x:v>
      </x:c>
      <x:c r="J15" s="14" t="str">
        <x:v>Maisons pour les relations, navire pour les personnes et charges, trophées pour les objets, guerre pour le résultat unique d’opération.</x:v>
      </x:c>
      <x:c r="K15" s="14" t="str">
        <x:v>Service, route, relation ou objet correspondant à la solution réellement menée.</x:v>
      </x:c>
      <x:c r="L15" s="14" t="str">
        <x:v>Extension V5</x:v>
      </x:c>
    </x:row>
    <x:row r="16" ht="177" customHeight="1">
      <x:c r="A16" s="13" t="str">
        <x:v>BASE5-04-2</x:v>
      </x:c>
      <x:c r="B16" s="13" t="str">
        <x:v>Les débris qui écoutent — agir</x:v>
      </x:c>
      <x:c r="C16" s="13" t="str">
        <x:v>SPACE-BASE-04</x:v>
      </x:c>
      <x:c r="D16" s="28" t="n">
        <x:v>2</x:v>
      </x:c>
      <x:c r="E16" s="13" t="str">
        <x:v>Phase 1 de cet arc résolue avec son résultat et ses objets conservés.</x:v>
      </x:c>
      <x:c r="F16" s="13" t="str">
        <x:v>Le joueur prépare les outils au poste, traverse réellement la base puis réalise l’intervention annoncée. Suivre un reflet intermittent, poser deux balises puis conduire une reconnaissance à travers les roches. Les interactions conservent leurs positions et leur phase. Un obstacle secondaire oblige à relire le milieu au lieu de répéter automatiquement le geste de la première étape. Le retour suit la route ouverte ou le recours de secours déjà montré.</x:v>
      </x:c>
      <x:c r="G16" s="13" t="str">
        <x:v>Défi limité contre l’éclaireur rival ou trajet protégé qui abandonne le raccourci.</x:v>
      </x:c>
      <x:c r="H16" s="13" t="str">
        <x:v>La carte garde le passage reconnu et la relation militaire produite.</x:v>
      </x:c>
      <x:c r="I16" s="13" t="str">
        <x:v>Une intervention ratée conserve les indices utiles et déclenche une réparation, un détour ou un retour explicite. Elle ne valide pas la réussite par sa seule clôture.</x:v>
      </x:c>
      <x:c r="J16" s="13" t="str">
        <x:v>Maisons pour les relations, navire pour les personnes et charges, trophées pour les objets, guerre pour le résultat unique d’opération.</x:v>
      </x:c>
      <x:c r="K16" s="13" t="str">
        <x:v>Service, route, relation ou objet correspondant à la solution réellement menée.</x:v>
      </x:c>
      <x:c r="L16" s="13" t="str">
        <x:v>Extension V5</x:v>
      </x:c>
    </x:row>
    <x:row r="17" ht="147" customHeight="1">
      <x:c r="A17" s="14" t="str">
        <x:v>BASE5-04-3</x:v>
      </x:c>
      <x:c r="B17" s="14" t="str">
        <x:v>Les débris qui écoutent — assumer</x:v>
      </x:c>
      <x:c r="C17" s="14" t="str">
        <x:v>SPACE-BASE-04</x:v>
      </x:c>
      <x:c r="D17" s="29" t="n">
        <x:v>3</x:v>
      </x:c>
      <x:c r="E17" s="14" t="str">
        <x:v>Phase 2 de cet arc résolue avec son résultat et ses objets conservés.</x:v>
      </x:c>
      <x:c r="F17" s="14" t="str">
        <x:v>Au retour, le joueur dépose la pièce ou la preuve dans son emplacement, puis retrouve les personnes concernées. La carte garde le passage reconnu et la relation militaire produite. Il peut montrer la trace, expliquer son choix et observer le changement de service ou de décor. L’histoire garde un résultat imparfait lorsque les indices manquent ou qu’une perte a été confirmée.</x:v>
      </x:c>
      <x:c r="G17" s="14" t="str">
        <x:v>Défi limité contre l’éclaireur rival ou trajet protégé qui abandonne le raccourci.</x:v>
      </x:c>
      <x:c r="H17" s="14" t="str">
        <x:v>La carte garde le passage reconnu et la relation militaire produite.</x:v>
      </x:c>
      <x:c r="I17" s="14" t="str">
        <x:v>Une intervention ratée conserve les indices utiles et déclenche une réparation, un détour ou un retour explicite. Elle ne valide pas la réussite par sa seule clôture.</x:v>
      </x:c>
      <x:c r="J17" s="14" t="str">
        <x:v>Maisons pour les relations, navire pour les personnes et charges, trophées pour les objets, guerre pour le résultat unique d’opération.</x:v>
      </x:c>
      <x:c r="K17" s="14" t="str">
        <x:v>Service, route, relation ou objet correspondant à la solution réellement menée.</x:v>
      </x:c>
      <x:c r="L17" s="14" t="str">
        <x:v>Extension V5</x:v>
      </x:c>
    </x:row>
    <x:row r="18" ht="162" customHeight="1">
      <x:c r="A18" s="13" t="str">
        <x:v>BASE5-05-1</x:v>
      </x:c>
      <x:c r="B18" s="13" t="str">
        <x:v>Un foyer avant le départ — repérer</x:v>
      </x:c>
      <x:c r="C18" s="13" t="str">
        <x:v>SPACE-BASE-05</x:v>
      </x:c>
      <x:c r="D18" s="28" t="n">
        <x:v>1</x:v>
      </x:c>
      <x:c r="E18" s="13" t="str">
        <x:v>Un ancien compagnon quitte la Maison Errante tandis que sa caisse reste dans une autre salle.</x:v>
      </x:c>
      <x:c r="F18" s="13" t="str">
        <x:v>Le joueur arrive au sas puis rejoint la salle où le problème est visible. Retrouver sa trace dans le foyer, identifier les attaches de sa caisse et la transporter jusqu’au quai avant son embarquement. Avant d’engager une sortie, il confronte ce qu’il a vu à un repère matériel et à la parole du responsable. Une caméra courte montre l’obstacle et le chemin de retour. Il peut examiner les deux options avant de choisir.</x:v>
      </x:c>
      <x:c r="G18" s="13" t="str">
        <x:v>L’accompagner pendant la dernière halte ou remettre l’objet au pilote prévu.</x:v>
      </x:c>
      <x:c r="H18" s="13" t="str">
        <x:v>Le départ laisse une place vide et une possibilité de contact futur.</x:v>
      </x:c>
      <x:c r="I18" s="13" t="str">
        <x:v>Une intervention ratée conserve les indices utiles et déclenche une réparation, un détour ou un retour explicite. Elle ne valide pas la réussite par sa seule clôture.</x:v>
      </x:c>
      <x:c r="J18" s="13" t="str">
        <x:v>Maisons pour les relations, navire pour les personnes et charges, trophées pour les objets, guerre pour le résultat unique d’opération.</x:v>
      </x:c>
      <x:c r="K18" s="13" t="str">
        <x:v>Service, route, relation ou objet correspondant à la solution réellement menée.</x:v>
      </x:c>
      <x:c r="L18" s="13" t="str">
        <x:v>Extension V5</x:v>
      </x:c>
    </x:row>
    <x:row r="19" ht="177" customHeight="1">
      <x:c r="A19" s="14" t="str">
        <x:v>BASE5-05-2</x:v>
      </x:c>
      <x:c r="B19" s="14" t="str">
        <x:v>Un foyer avant le départ — agir</x:v>
      </x:c>
      <x:c r="C19" s="14" t="str">
        <x:v>SPACE-BASE-05</x:v>
      </x:c>
      <x:c r="D19" s="29" t="n">
        <x:v>2</x:v>
      </x:c>
      <x:c r="E19" s="14" t="str">
        <x:v>Phase 1 de cet arc résolue avec son résultat et ses objets conservés.</x:v>
      </x:c>
      <x:c r="F19" s="14" t="str">
        <x:v>Le joueur prépare les outils au poste, traverse réellement la base puis réalise l’intervention annoncée. Retrouver sa trace dans le foyer, identifier les attaches de sa caisse et la transporter jusqu’au quai avant son embarquement. Les interactions conservent leurs positions et leur phase. Un obstacle secondaire oblige à relire le milieu au lieu de répéter automatiquement le geste de la première étape. Le retour suit la route ouverte ou le recours de secours déjà montré.</x:v>
      </x:c>
      <x:c r="G19" s="14" t="str">
        <x:v>L’accompagner pendant la dernière halte ou remettre l’objet au pilote prévu.</x:v>
      </x:c>
      <x:c r="H19" s="14" t="str">
        <x:v>Le départ laisse une place vide et une possibilité de contact futur.</x:v>
      </x:c>
      <x:c r="I19" s="14" t="str">
        <x:v>Une intervention ratée conserve les indices utiles et déclenche une réparation, un détour ou un retour explicite. Elle ne valide pas la réussite par sa seule clôture.</x:v>
      </x:c>
      <x:c r="J19" s="14" t="str">
        <x:v>Maisons pour les relations, navire pour les personnes et charges, trophées pour les objets, guerre pour le résultat unique d’opération.</x:v>
      </x:c>
      <x:c r="K19" s="14" t="str">
        <x:v>Service, route, relation ou objet correspondant à la solution réellement menée.</x:v>
      </x:c>
      <x:c r="L19" s="14" t="str">
        <x:v>Extension V5</x:v>
      </x:c>
    </x:row>
    <x:row r="20" ht="147" customHeight="1">
      <x:c r="A20" s="13" t="str">
        <x:v>BASE5-05-3</x:v>
      </x:c>
      <x:c r="B20" s="13" t="str">
        <x:v>Un foyer avant le départ — assumer</x:v>
      </x:c>
      <x:c r="C20" s="13" t="str">
        <x:v>SPACE-BASE-05</x:v>
      </x:c>
      <x:c r="D20" s="28" t="n">
        <x:v>3</x:v>
      </x:c>
      <x:c r="E20" s="13" t="str">
        <x:v>Phase 2 de cet arc résolue avec son résultat et ses objets conservés.</x:v>
      </x:c>
      <x:c r="F20" s="13" t="str">
        <x:v>Au retour, le joueur dépose la pièce ou la preuve dans son emplacement, puis retrouve les personnes concernées. Le départ laisse une place vide et une possibilité de contact futur. Il peut montrer la trace, expliquer son choix et observer le changement de service ou de décor. L’histoire garde un résultat imparfait lorsque les indices manquent ou qu’une perte a été confirmée.</x:v>
      </x:c>
      <x:c r="G20" s="13" t="str">
        <x:v>L’accompagner pendant la dernière halte ou remettre l’objet au pilote prévu.</x:v>
      </x:c>
      <x:c r="H20" s="13" t="str">
        <x:v>Le départ laisse une place vide et une possibilité de contact futur.</x:v>
      </x:c>
      <x:c r="I20" s="13" t="str">
        <x:v>Une intervention ratée conserve les indices utiles et déclenche une réparation, un détour ou un retour explicite. Elle ne valide pas la réussite par sa seule clôture.</x:v>
      </x:c>
      <x:c r="J20" s="13" t="str">
        <x:v>Maisons pour les relations, navire pour les personnes et charges, trophées pour les objets, guerre pour le résultat unique d’opération.</x:v>
      </x:c>
      <x:c r="K20" s="13" t="str">
        <x:v>Service, route, relation ou objet correspondant à la solution réellement menée.</x:v>
      </x:c>
      <x:c r="L20" s="13" t="str">
        <x:v>Extension V5</x:v>
      </x:c>
    </x:row>
    <x:row r="21" ht="162" customHeight="1">
      <x:c r="A21" s="14" t="str">
        <x:v>BASE5-06-1</x:v>
      </x:c>
      <x:c r="B21" s="14" t="str">
        <x:v>La victoire inachevée — repérer</x:v>
      </x:c>
      <x:c r="C21" s="14" t="str">
        <x:v>SPACE-BASE-06</x:v>
      </x:c>
      <x:c r="D21" s="29" t="n">
        <x:v>1</x:v>
      </x:c>
      <x:c r="E21" s="14" t="str">
        <x:v>Une équipe revient avec un trophée mais le groupe qu’elle devait extraire manque.</x:v>
      </x:c>
      <x:c r="F21" s="14" t="str">
        <x:v>Le joueur arrive au sas puis rejoint la salle où le problème est visible. Examiner la prise, suivre le dernier signal puis choisir la préparation d’une nouvelle sortie vers le secteur de l’opération. Avant d’engager une sortie, il confronte ce qu’il a vu à un repère matériel et à la parole du responsable. Une caméra courte montre l’obstacle et le chemin de retour. Il peut examiner les deux options avant de choisir.</x:v>
      </x:c>
      <x:c r="G21" s="14" t="str">
        <x:v>Secours immédiat avec équipement disponible ou passage par un relais pour réunir une équipe.</x:v>
      </x:c>
      <x:c r="H21" s="14" t="str">
        <x:v>Le résultat militaire et le sort du groupe sont enregistrés séparément.</x:v>
      </x:c>
      <x:c r="I21" s="14" t="str">
        <x:v>Une intervention ratée conserve les indices utiles et déclenche une réparation, un détour ou un retour explicite. Elle ne valide pas la réussite par sa seule clôture.</x:v>
      </x:c>
      <x:c r="J21" s="14" t="str">
        <x:v>Maisons pour les relations, navire pour les personnes et charges, trophées pour les objets, guerre pour le résultat unique d’opération.</x:v>
      </x:c>
      <x:c r="K21" s="14" t="str">
        <x:v>Service, route, relation ou objet correspondant à la solution réellement menée.</x:v>
      </x:c>
      <x:c r="L21" s="14" t="str">
        <x:v>Extension V5</x:v>
      </x:c>
    </x:row>
    <x:row r="22" ht="177" customHeight="1">
      <x:c r="A22" s="13" t="str">
        <x:v>BASE5-06-2</x:v>
      </x:c>
      <x:c r="B22" s="13" t="str">
        <x:v>La victoire inachevée — agir</x:v>
      </x:c>
      <x:c r="C22" s="13" t="str">
        <x:v>SPACE-BASE-06</x:v>
      </x:c>
      <x:c r="D22" s="28" t="n">
        <x:v>2</x:v>
      </x:c>
      <x:c r="E22" s="13" t="str">
        <x:v>Phase 1 de cet arc résolue avec son résultat et ses objets conservés.</x:v>
      </x:c>
      <x:c r="F22" s="13" t="str">
        <x:v>Le joueur prépare les outils au poste, traverse réellement la base puis réalise l’intervention annoncée. Examiner la prise, suivre le dernier signal puis choisir la préparation d’une nouvelle sortie vers le secteur de l’opération. Les interactions conservent leurs positions et leur phase. Un obstacle secondaire oblige à relire le milieu au lieu de répéter automatiquement le geste de la première étape. Le retour suit la route ouverte ou le recours de secours déjà montré.</x:v>
      </x:c>
      <x:c r="G22" s="13" t="str">
        <x:v>Secours immédiat avec équipement disponible ou passage par un relais pour réunir une équipe.</x:v>
      </x:c>
      <x:c r="H22" s="13" t="str">
        <x:v>Le résultat militaire et le sort du groupe sont enregistrés séparément.</x:v>
      </x:c>
      <x:c r="I22" s="13" t="str">
        <x:v>Une intervention ratée conserve les indices utiles et déclenche une réparation, un détour ou un retour explicite. Elle ne valide pas la réussite par sa seule clôture.</x:v>
      </x:c>
      <x:c r="J22" s="13" t="str">
        <x:v>Maisons pour les relations, navire pour les personnes et charges, trophées pour les objets, guerre pour le résultat unique d’opération.</x:v>
      </x:c>
      <x:c r="K22" s="13" t="str">
        <x:v>Service, route, relation ou objet correspondant à la solution réellement menée.</x:v>
      </x:c>
      <x:c r="L22" s="13" t="str">
        <x:v>Extension V5</x:v>
      </x:c>
    </x:row>
    <x:row r="23" ht="147" customHeight="1">
      <x:c r="A23" s="14" t="str">
        <x:v>BASE5-06-3</x:v>
      </x:c>
      <x:c r="B23" s="14" t="str">
        <x:v>La victoire inachevée — assumer</x:v>
      </x:c>
      <x:c r="C23" s="14" t="str">
        <x:v>SPACE-BASE-06</x:v>
      </x:c>
      <x:c r="D23" s="29" t="n">
        <x:v>3</x:v>
      </x:c>
      <x:c r="E23" s="14" t="str">
        <x:v>Phase 2 de cet arc résolue avec son résultat et ses objets conservés.</x:v>
      </x:c>
      <x:c r="F23" s="14" t="str">
        <x:v>Au retour, le joueur dépose la pièce ou la preuve dans son emplacement, puis retrouve les personnes concernées. Le résultat militaire et le sort du groupe sont enregistrés séparément. Il peut montrer la trace, expliquer son choix et observer le changement de service ou de décor. L’histoire garde un résultat imparfait lorsque les indices manquent ou qu’une perte a été confirmée.</x:v>
      </x:c>
      <x:c r="G23" s="14" t="str">
        <x:v>Secours immédiat avec équipement disponible ou passage par un relais pour réunir une équipe.</x:v>
      </x:c>
      <x:c r="H23" s="14" t="str">
        <x:v>Le résultat militaire et le sort du groupe sont enregistrés séparément.</x:v>
      </x:c>
      <x:c r="I23" s="14" t="str">
        <x:v>Une intervention ratée conserve les indices utiles et déclenche une réparation, un détour ou un retour explicite. Elle ne valide pas la réussite par sa seule clôture.</x:v>
      </x:c>
      <x:c r="J23" s="14" t="str">
        <x:v>Maisons pour les relations, navire pour les personnes et charges, trophées pour les objets, guerre pour le résultat unique d’opération.</x:v>
      </x:c>
      <x:c r="K23" s="14" t="str">
        <x:v>Service, route, relation ou objet correspondant à la solution réellement menée.</x:v>
      </x:c>
      <x:c r="L23" s="14" t="str">
        <x:v>Extension V5</x:v>
      </x:c>
    </x:row>
    <x:row r="24" ht="162" customHeight="1">
      <x:c r="A24" s="13" t="str">
        <x:v>BASE5-07-1</x:v>
      </x:c>
      <x:c r="B24" s="13" t="str">
        <x:v>Le berceau aux deux rythmes — repérer</x:v>
      </x:c>
      <x:c r="C24" s="13" t="str">
        <x:v>SPACE-BASE-07</x:v>
      </x:c>
      <x:c r="D24" s="28" t="n">
        <x:v>1</x:v>
      </x:c>
      <x:c r="E24" s="13" t="str">
        <x:v>Une caisse rapporte deux signaux différents selon son orientation.</x:v>
      </x:c>
      <x:c r="F24" s="13" t="str">
        <x:v>Le joueur arrive au sas puis rejoint la salle où le problème est visible. Faire pivoter le contenant fermé, comparer le rythme sur le capteur fictif et inspecter les appuis extérieurs sous lumière rasante. Avant d’engager une sortie, il confronte ce qu’il a vu à un repère matériel et à la parole du responsable. Une caméra courte montre l’obstacle et le chemin de retour. Il peut examiner les deux options avant de choisir.</x:v>
      </x:c>
      <x:c r="G24" s="13" t="str">
        <x:v>Conserver le contenant isolé ou transférer la prise avec le spécialiste dans un berceau compatible.</x:v>
      </x:c>
      <x:c r="H24" s="13" t="str">
        <x:v>La galerie attend la prise réellement admise, sans ouvrir automatiquement toute cargaison.</x:v>
      </x:c>
      <x:c r="I24" s="13" t="str">
        <x:v>Une intervention ratée conserve les indices utiles et déclenche une réparation, un détour ou un retour explicite. Elle ne valide pas la réussite par sa seule clôture.</x:v>
      </x:c>
      <x:c r="J24" s="13" t="str">
        <x:v>Maisons pour les relations, navire pour les personnes et charges, trophées pour les objets, guerre pour le résultat unique d’opération.</x:v>
      </x:c>
      <x:c r="K24" s="13" t="str">
        <x:v>Service, route, relation ou objet correspondant à la solution réellement menée.</x:v>
      </x:c>
      <x:c r="L24" s="13" t="str">
        <x:v>Extension V5</x:v>
      </x:c>
    </x:row>
    <x:row r="25" ht="177" customHeight="1">
      <x:c r="A25" s="14" t="str">
        <x:v>BASE5-07-2</x:v>
      </x:c>
      <x:c r="B25" s="14" t="str">
        <x:v>Le berceau aux deux rythmes — agir</x:v>
      </x:c>
      <x:c r="C25" s="14" t="str">
        <x:v>SPACE-BASE-07</x:v>
      </x:c>
      <x:c r="D25" s="29" t="n">
        <x:v>2</x:v>
      </x:c>
      <x:c r="E25" s="14" t="str">
        <x:v>Phase 1 de cet arc résolue avec son résultat et ses objets conservés.</x:v>
      </x:c>
      <x:c r="F25" s="14" t="str">
        <x:v>Le joueur prépare les outils au poste, traverse réellement la base puis réalise l’intervention annoncée. Faire pivoter le contenant fermé, comparer le rythme sur le capteur fictif et inspecter les appuis extérieurs sous lumière rasante. Les interactions conservent leurs positions et leur phase. Un obstacle secondaire oblige à relire le milieu au lieu de répéter automatiquement le geste de la première étape. Le retour suit la route ouverte ou le recours de secours déjà montré.</x:v>
      </x:c>
      <x:c r="G25" s="14" t="str">
        <x:v>Conserver le contenant isolé ou transférer la prise avec le spécialiste dans un berceau compatible.</x:v>
      </x:c>
      <x:c r="H25" s="14" t="str">
        <x:v>La galerie attend la prise réellement admise, sans ouvrir automatiquement toute cargaison.</x:v>
      </x:c>
      <x:c r="I25" s="14" t="str">
        <x:v>Une intervention ratée conserve les indices utiles et déclenche une réparation, un détour ou un retour explicite. Elle ne valide pas la réussite par sa seule clôture.</x:v>
      </x:c>
      <x:c r="J25" s="14" t="str">
        <x:v>Maisons pour les relations, navire pour les personnes et charges, trophées pour les objets, guerre pour le résultat unique d’opération.</x:v>
      </x:c>
      <x:c r="K25" s="14" t="str">
        <x:v>Service, route, relation ou objet correspondant à la solution réellement menée.</x:v>
      </x:c>
      <x:c r="L25" s="14" t="str">
        <x:v>Extension V5</x:v>
      </x:c>
    </x:row>
    <x:row r="26" ht="162" customHeight="1">
      <x:c r="A26" s="13" t="str">
        <x:v>BASE5-07-3</x:v>
      </x:c>
      <x:c r="B26" s="13" t="str">
        <x:v>Le berceau aux deux rythmes — assumer</x:v>
      </x:c>
      <x:c r="C26" s="13" t="str">
        <x:v>SPACE-BASE-07</x:v>
      </x:c>
      <x:c r="D26" s="28" t="n">
        <x:v>3</x:v>
      </x:c>
      <x:c r="E26" s="13" t="str">
        <x:v>Phase 2 de cet arc résolue avec son résultat et ses objets conservés.</x:v>
      </x:c>
      <x:c r="F26" s="13" t="str">
        <x:v>Au retour, le joueur dépose la pièce ou la preuve dans son emplacement, puis retrouve les personnes concernées. La galerie attend la prise réellement admise, sans ouvrir automatiquement toute cargaison. Il peut montrer la trace, expliquer son choix et observer le changement de service ou de décor. L’histoire garde un résultat imparfait lorsque les indices manquent ou qu’une perte a été confirmée.</x:v>
      </x:c>
      <x:c r="G26" s="13" t="str">
        <x:v>Conserver le contenant isolé ou transférer la prise avec le spécialiste dans un berceau compatible.</x:v>
      </x:c>
      <x:c r="H26" s="13" t="str">
        <x:v>La galerie attend la prise réellement admise, sans ouvrir automatiquement toute cargaison.</x:v>
      </x:c>
      <x:c r="I26" s="13" t="str">
        <x:v>Une intervention ratée conserve les indices utiles et déclenche une réparation, un détour ou un retour explicite. Elle ne valide pas la réussite par sa seule clôture.</x:v>
      </x:c>
      <x:c r="J26" s="13" t="str">
        <x:v>Maisons pour les relations, navire pour les personnes et charges, trophées pour les objets, guerre pour le résultat unique d’opération.</x:v>
      </x:c>
      <x:c r="K26" s="13" t="str">
        <x:v>Service, route, relation ou objet correspondant à la solution réellement menée.</x:v>
      </x:c>
      <x:c r="L26" s="13" t="str">
        <x:v>Extension V5</x:v>
      </x:c>
    </x:row>
    <x:row r="27" ht="162" customHeight="1">
      <x:c r="A27" s="14" t="str">
        <x:v>BASE5-08-1</x:v>
      </x:c>
      <x:c r="B27" s="14" t="str">
        <x:v>L’anneau qui se souvient — repérer</x:v>
      </x:c>
      <x:c r="C27" s="14" t="str">
        <x:v>SPACE-BASE-08</x:v>
      </x:c>
      <x:c r="D27" s="29" t="n">
        <x:v>1</x:v>
      </x:c>
      <x:c r="E27" s="14" t="str">
        <x:v>Un relevé ancien montre un passage Warp dont le retour n’a pas été testé.</x:v>
      </x:c>
      <x:c r="F27" s="14" t="str">
        <x:v>Le joueur arrive au sas puis rejoint la salle où le problème est visible. Superposer les cartes, replacer les anneaux du banc fictif puis suivre un test de rappel sur une route courte avant le vrai départ. Avant d’engager une sortie, il confronte ce qu’il a vu à un repère matériel et à la parole du responsable. Une caméra courte montre l’obstacle et le chemin de retour. Il peut examiner les deux options avant de choisir.</x:v>
      </x:c>
      <x:c r="G27" s="14" t="str">
        <x:v>Achever le retour d’abord ou conserver le relevé pour une expédition ultérieure.</x:v>
      </x:c>
      <x:c r="H27" s="14" t="str">
        <x:v>La destination n’est activée qu’avec ses conditions et son retour réservé.</x:v>
      </x:c>
      <x:c r="I27" s="14" t="str">
        <x:v>Une intervention ratée conserve les indices utiles et déclenche une réparation, un détour ou un retour explicite. Elle ne valide pas la réussite par sa seule clôture.</x:v>
      </x:c>
      <x:c r="J27" s="14" t="str">
        <x:v>Maisons pour les relations, navire pour les personnes et charges, trophées pour les objets, guerre pour le résultat unique d’opération.</x:v>
      </x:c>
      <x:c r="K27" s="14" t="str">
        <x:v>Service, route, relation ou objet correspondant à la solution réellement menée.</x:v>
      </x:c>
      <x:c r="L27" s="14" t="str">
        <x:v>Extension V5</x:v>
      </x:c>
    </x:row>
    <x:row r="28" ht="177" customHeight="1">
      <x:c r="A28" s="13" t="str">
        <x:v>BASE5-08-2</x:v>
      </x:c>
      <x:c r="B28" s="13" t="str">
        <x:v>L’anneau qui se souvient — agir</x:v>
      </x:c>
      <x:c r="C28" s="13" t="str">
        <x:v>SPACE-BASE-08</x:v>
      </x:c>
      <x:c r="D28" s="28" t="n">
        <x:v>2</x:v>
      </x:c>
      <x:c r="E28" s="13" t="str">
        <x:v>Phase 1 de cet arc résolue avec son résultat et ses objets conservés.</x:v>
      </x:c>
      <x:c r="F28" s="13" t="str">
        <x:v>Le joueur prépare les outils au poste, traverse réellement la base puis réalise l’intervention annoncée. Superposer les cartes, replacer les anneaux du banc fictif puis suivre un test de rappel sur une route courte avant le vrai départ. Les interactions conservent leurs positions et leur phase. Un obstacle secondaire oblige à relire le milieu au lieu de répéter automatiquement le geste de la première étape. Le retour suit la route ouverte ou le recours de secours déjà montré.</x:v>
      </x:c>
      <x:c r="G28" s="13" t="str">
        <x:v>Achever le retour d’abord ou conserver le relevé pour une expédition ultérieure.</x:v>
      </x:c>
      <x:c r="H28" s="13" t="str">
        <x:v>La destination n’est activée qu’avec ses conditions et son retour réservé.</x:v>
      </x:c>
      <x:c r="I28" s="13" t="str">
        <x:v>Une intervention ratée conserve les indices utiles et déclenche une réparation, un détour ou un retour explicite. Elle ne valide pas la réussite par sa seule clôture.</x:v>
      </x:c>
      <x:c r="J28" s="13" t="str">
        <x:v>Maisons pour les relations, navire pour les personnes et charges, trophées pour les objets, guerre pour le résultat unique d’opération.</x:v>
      </x:c>
      <x:c r="K28" s="13" t="str">
        <x:v>Service, route, relation ou objet correspondant à la solution réellement menée.</x:v>
      </x:c>
      <x:c r="L28" s="13" t="str">
        <x:v>Extension V5</x:v>
      </x:c>
    </x:row>
    <x:row r="29" ht="147" customHeight="1">
      <x:c r="A29" s="14" t="str">
        <x:v>BASE5-08-3</x:v>
      </x:c>
      <x:c r="B29" s="14" t="str">
        <x:v>L’anneau qui se souvient — assumer</x:v>
      </x:c>
      <x:c r="C29" s="14" t="str">
        <x:v>SPACE-BASE-08</x:v>
      </x:c>
      <x:c r="D29" s="29" t="n">
        <x:v>3</x:v>
      </x:c>
      <x:c r="E29" s="14" t="str">
        <x:v>Phase 2 de cet arc résolue avec son résultat et ses objets conservés.</x:v>
      </x:c>
      <x:c r="F29" s="14" t="str">
        <x:v>Au retour, le joueur dépose la pièce ou la preuve dans son emplacement, puis retrouve les personnes concernées. La destination n’est activée qu’avec ses conditions et son retour réservé. Il peut montrer la trace, expliquer son choix et observer le changement de service ou de décor. L’histoire garde un résultat imparfait lorsque les indices manquent ou qu’une perte a été confirmée.</x:v>
      </x:c>
      <x:c r="G29" s="14" t="str">
        <x:v>Achever le retour d’abord ou conserver le relevé pour une expédition ultérieure.</x:v>
      </x:c>
      <x:c r="H29" s="14" t="str">
        <x:v>La destination n’est activée qu’avec ses conditions et son retour réservé.</x:v>
      </x:c>
      <x:c r="I29" s="14" t="str">
        <x:v>Une intervention ratée conserve les indices utiles et déclenche une réparation, un détour ou un retour explicite. Elle ne valide pas la réussite par sa seule clôture.</x:v>
      </x:c>
      <x:c r="J29" s="14" t="str">
        <x:v>Maisons pour les relations, navire pour les personnes et charges, trophées pour les objets, guerre pour le résultat unique d’opération.</x:v>
      </x:c>
      <x:c r="K29" s="14" t="str">
        <x:v>Service, route, relation ou objet correspondant à la solution réellement menée.</x:v>
      </x:c>
      <x:c r="L29" s="14" t="str">
        <x:v>Extension V5</x:v>
      </x:c>
    </x:row>
    <x:row r="30" ht="162" customHeight="1">
      <x:c r="A30" s="13" t="str">
        <x:v>BASE5-09-1</x:v>
      </x:c>
      <x:c r="B30" s="13" t="str">
        <x:v>Les noms sous la poussière — repérer</x:v>
      </x:c>
      <x:c r="C30" s="13" t="str">
        <x:v>SPACE-BASE-09</x:v>
      </x:c>
      <x:c r="D30" s="28" t="n">
        <x:v>1</x:v>
      </x:c>
      <x:c r="E30" s="13" t="str">
        <x:v>L’épave conserve des noms absents de son récit de dernière chasse.</x:v>
      </x:c>
      <x:c r="F30" s="13" t="str">
        <x:v>Le joueur arrive au sas puis rejoint la salle où le problème est visible. Traverser les coursives par deux niveaux, éclairer les plaques retournées puis ordonner les fragments du dernier appel. Avant d’engager une sortie, il confronte ce qu’il a vu à un repère matériel et à la parole du responsable. Une caméra courte montre l’obstacle et le chemin de retour. Il peut examiner les deux options avant de choisir.</x:v>
      </x:c>
      <x:c r="G30" s="13" t="str">
        <x:v>Ramener un objet de mémoire ou conserver le lieu intact avec un relevé complet.</x:v>
      </x:c>
      <x:c r="H30" s="13" t="str">
        <x:v>La légende gagne les noms attestés sans inventer de survivants.</x:v>
      </x:c>
      <x:c r="I30" s="13" t="str">
        <x:v>Une intervention ratée conserve les indices utiles et déclenche une réparation, un détour ou un retour explicite. Elle ne valide pas la réussite par sa seule clôture.</x:v>
      </x:c>
      <x:c r="J30" s="13" t="str">
        <x:v>Maisons pour les relations, navire pour les personnes et charges, trophées pour les objets, guerre pour le résultat unique d’opération.</x:v>
      </x:c>
      <x:c r="K30" s="13" t="str">
        <x:v>Service, route, relation ou objet correspondant à la solution réellement menée.</x:v>
      </x:c>
      <x:c r="L30" s="13" t="str">
        <x:v>Extension V5</x:v>
      </x:c>
    </x:row>
    <x:row r="31" ht="177" customHeight="1">
      <x:c r="A31" s="14" t="str">
        <x:v>BASE5-09-2</x:v>
      </x:c>
      <x:c r="B31" s="14" t="str">
        <x:v>Les noms sous la poussière — agir</x:v>
      </x:c>
      <x:c r="C31" s="14" t="str">
        <x:v>SPACE-BASE-09</x:v>
      </x:c>
      <x:c r="D31" s="29" t="n">
        <x:v>2</x:v>
      </x:c>
      <x:c r="E31" s="14" t="str">
        <x:v>Phase 1 de cet arc résolue avec son résultat et ses objets conservés.</x:v>
      </x:c>
      <x:c r="F31" s="14" t="str">
        <x:v>Le joueur prépare les outils au poste, traverse réellement la base puis réalise l’intervention annoncée. Traverser les coursives par deux niveaux, éclairer les plaques retournées puis ordonner les fragments du dernier appel. Les interactions conservent leurs positions et leur phase. Un obstacle secondaire oblige à relire le milieu au lieu de répéter automatiquement le geste de la première étape. Le retour suit la route ouverte ou le recours de secours déjà montré.</x:v>
      </x:c>
      <x:c r="G31" s="14" t="str">
        <x:v>Ramener un objet de mémoire ou conserver le lieu intact avec un relevé complet.</x:v>
      </x:c>
      <x:c r="H31" s="14" t="str">
        <x:v>La légende gagne les noms attestés sans inventer de survivants.</x:v>
      </x:c>
      <x:c r="I31" s="14" t="str">
        <x:v>Une intervention ratée conserve les indices utiles et déclenche une réparation, un détour ou un retour explicite. Elle ne valide pas la réussite par sa seule clôture.</x:v>
      </x:c>
      <x:c r="J31" s="14" t="str">
        <x:v>Maisons pour les relations, navire pour les personnes et charges, trophées pour les objets, guerre pour le résultat unique d’opération.</x:v>
      </x:c>
      <x:c r="K31" s="14" t="str">
        <x:v>Service, route, relation ou objet correspondant à la solution réellement menée.</x:v>
      </x:c>
      <x:c r="L31" s="14" t="str">
        <x:v>Extension V5</x:v>
      </x:c>
    </x:row>
    <x:row r="32" ht="147" customHeight="1">
      <x:c r="A32" s="13" t="str">
        <x:v>BASE5-09-3</x:v>
      </x:c>
      <x:c r="B32" s="13" t="str">
        <x:v>Les noms sous la poussière — assumer</x:v>
      </x:c>
      <x:c r="C32" s="13" t="str">
        <x:v>SPACE-BASE-09</x:v>
      </x:c>
      <x:c r="D32" s="28" t="n">
        <x:v>3</x:v>
      </x:c>
      <x:c r="E32" s="13" t="str">
        <x:v>Phase 2 de cet arc résolue avec son résultat et ses objets conservés.</x:v>
      </x:c>
      <x:c r="F32" s="13" t="str">
        <x:v>Au retour, le joueur dépose la pièce ou la preuve dans son emplacement, puis retrouve les personnes concernées. La légende gagne les noms attestés sans inventer de survivants. Il peut montrer la trace, expliquer son choix et observer le changement de service ou de décor. L’histoire garde un résultat imparfait lorsque les indices manquent ou qu’une perte a été confirmée.</x:v>
      </x:c>
      <x:c r="G32" s="13" t="str">
        <x:v>Ramener un objet de mémoire ou conserver le lieu intact avec un relevé complet.</x:v>
      </x:c>
      <x:c r="H32" s="13" t="str">
        <x:v>La légende gagne les noms attestés sans inventer de survivants.</x:v>
      </x:c>
      <x:c r="I32" s="13" t="str">
        <x:v>Une intervention ratée conserve les indices utiles et déclenche une réparation, un détour ou un retour explicite. Elle ne valide pas la réussite par sa seule clôture.</x:v>
      </x:c>
      <x:c r="J32" s="13" t="str">
        <x:v>Maisons pour les relations, navire pour les personnes et charges, trophées pour les objets, guerre pour le résultat unique d’opération.</x:v>
      </x:c>
      <x:c r="K32" s="13" t="str">
        <x:v>Service, route, relation ou objet correspondant à la solution réellement menée.</x:v>
      </x:c>
      <x:c r="L32" s="13" t="str">
        <x:v>Extension V5</x:v>
      </x:c>
    </x:row>
    <x:row r="33" ht="162" customHeight="1">
      <x:c r="A33" s="14" t="str">
        <x:v>BASE5-10-1</x:v>
      </x:c>
      <x:c r="B33" s="14" t="str">
        <x:v>Le premier quai du foyer — repérer</x:v>
      </x:c>
      <x:c r="C33" s="14" t="str">
        <x:v>SPACE-BASE-10</x:v>
      </x:c>
      <x:c r="D33" s="29" t="n">
        <x:v>1</x:v>
      </x:c>
      <x:c r="E33" s="14" t="str">
        <x:v>L’Ancrage du joueur possède une coque de station mais aucun service prêt.</x:v>
      </x:c>
      <x:c r="F33" s="14" t="str">
        <x:v>Le joueur arrive au sas puis rejoint la salle où le problème est visible. Acheminer trois charges distinctes, placer les balises puis effectuer un amarrage d’essai avant d’ouvrir le premier atelier. Avant d’engager une sortie, il confronte ce qu’il a vu à un repère matériel et à la parole du responsable. Une caméra courte montre l’obstacle et le chemin de retour. Il peut examiner les deux options avant de choisir.</x:v>
      </x:c>
      <x:c r="G33" s="14" t="str">
        <x:v>Atelier de réparation initial ou galerie de transit pour les grandes prises.</x:v>
      </x:c>
      <x:c r="H33" s="14" t="str">
        <x:v>Le service choisi fonctionne avec son équipement, l’autre attend ses ressources.</x:v>
      </x:c>
      <x:c r="I33" s="14" t="str">
        <x:v>Une intervention ratée conserve les indices utiles et déclenche une réparation, un détour ou un retour explicite. Elle ne valide pas la réussite par sa seule clôture.</x:v>
      </x:c>
      <x:c r="J33" s="14" t="str">
        <x:v>Maisons pour les relations, navire pour les personnes et charges, trophées pour les objets, guerre pour le résultat unique d’opération.</x:v>
      </x:c>
      <x:c r="K33" s="14" t="str">
        <x:v>Service, route, relation ou objet correspondant à la solution réellement menée.</x:v>
      </x:c>
      <x:c r="L33" s="14" t="str">
        <x:v>Extension V5</x:v>
      </x:c>
    </x:row>
    <x:row r="34" ht="177" customHeight="1">
      <x:c r="A34" s="13" t="str">
        <x:v>BASE5-10-2</x:v>
      </x:c>
      <x:c r="B34" s="13" t="str">
        <x:v>Le premier quai du foyer — agir</x:v>
      </x:c>
      <x:c r="C34" s="13" t="str">
        <x:v>SPACE-BASE-10</x:v>
      </x:c>
      <x:c r="D34" s="28" t="n">
        <x:v>2</x:v>
      </x:c>
      <x:c r="E34" s="13" t="str">
        <x:v>Phase 1 de cet arc résolue avec son résultat et ses objets conservés.</x:v>
      </x:c>
      <x:c r="F34" s="13" t="str">
        <x:v>Le joueur prépare les outils au poste, traverse réellement la base puis réalise l’intervention annoncée. Acheminer trois charges distinctes, placer les balises puis effectuer un amarrage d’essai avant d’ouvrir le premier atelier. Les interactions conservent leurs positions et leur phase. Un obstacle secondaire oblige à relire le milieu au lieu de répéter automatiquement le geste de la première étape. Le retour suit la route ouverte ou le recours de secours déjà montré.</x:v>
      </x:c>
      <x:c r="G34" s="13" t="str">
        <x:v>Atelier de réparation initial ou galerie de transit pour les grandes prises.</x:v>
      </x:c>
      <x:c r="H34" s="13" t="str">
        <x:v>Le service choisi fonctionne avec son équipement, l’autre attend ses ressources.</x:v>
      </x:c>
      <x:c r="I34" s="13" t="str">
        <x:v>Une intervention ratée conserve les indices utiles et déclenche une réparation, un détour ou un retour explicite. Elle ne valide pas la réussite par sa seule clôture.</x:v>
      </x:c>
      <x:c r="J34" s="13" t="str">
        <x:v>Maisons pour les relations, navire pour les personnes et charges, trophées pour les objets, guerre pour le résultat unique d’opération.</x:v>
      </x:c>
      <x:c r="K34" s="13" t="str">
        <x:v>Service, route, relation ou objet correspondant à la solution réellement menée.</x:v>
      </x:c>
      <x:c r="L34" s="13" t="str">
        <x:v>Extension V5</x:v>
      </x:c>
    </x:row>
    <x:row r="35" ht="147" customHeight="1">
      <x:c r="A35" s="14" t="str">
        <x:v>BASE5-10-3</x:v>
      </x:c>
      <x:c r="B35" s="14" t="str">
        <x:v>Le premier quai du foyer — assumer</x:v>
      </x:c>
      <x:c r="C35" s="14" t="str">
        <x:v>SPACE-BASE-10</x:v>
      </x:c>
      <x:c r="D35" s="29" t="n">
        <x:v>3</x:v>
      </x:c>
      <x:c r="E35" s="14" t="str">
        <x:v>Phase 2 de cet arc résolue avec son résultat et ses objets conservés.</x:v>
      </x:c>
      <x:c r="F35" s="14" t="str">
        <x:v>Au retour, le joueur dépose la pièce ou la preuve dans son emplacement, puis retrouve les personnes concernées. Le service choisi fonctionne avec son équipement, l’autre attend ses ressources. Il peut montrer la trace, expliquer son choix et observer le changement de service ou de décor. L’histoire garde un résultat imparfait lorsque les indices manquent ou qu’une perte a été confirmée.</x:v>
      </x:c>
      <x:c r="G35" s="14" t="str">
        <x:v>Atelier de réparation initial ou galerie de transit pour les grandes prises.</x:v>
      </x:c>
      <x:c r="H35" s="14" t="str">
        <x:v>Le service choisi fonctionne avec son équipement, l’autre attend ses ressources.</x:v>
      </x:c>
      <x:c r="I35" s="14" t="str">
        <x:v>Une intervention ratée conserve les indices utiles et déclenche une réparation, un détour ou un retour explicite. Elle ne valide pas la réussite par sa seule clôture.</x:v>
      </x:c>
      <x:c r="J35" s="14" t="str">
        <x:v>Maisons pour les relations, navire pour les personnes et charges, trophées pour les objets, guerre pour le résultat unique d’opération.</x:v>
      </x:c>
      <x:c r="K35" s="14" t="str">
        <x:v>Service, route, relation ou objet correspondant à la solution réellement menée.</x:v>
      </x:c>
      <x:c r="L35" s="14" t="str">
        <x:v>Extension V5</x:v>
      </x:c>
    </x:row>
  </x:sheetData>
  <x:pageMargins left="0.7" right="0.7" top="0.75" bottom="0.75" header="0.3" footer="0.3"/>
  <x:tableParts count="1">
    <x:tablePart xmlns:r="http://schemas.openxmlformats.org/officeDocument/2006/relationships" r:id="Ra0fc3ee85631488a"/>
  </x:tableParts>
</x:worksheet>
</file>

<file path=xl/worksheets/sheet6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18" hidden="0" customWidth="1"/>
    <x:col min="9" max="9" width="50" hidden="0" customWidth="1"/>
    <x:col min="10" max="10" width="50" hidden="0" customWidth="1"/>
    <x:col min="11" max="11" width="50" hidden="0" customWidth="1"/>
    <x:col min="12" max="12" width="45" hidden="0" customWidth="1"/>
  </x:cols>
  <x:sheetData>
    <x:row r="1">
      <x:c r="A1" s="2"/>
      <x:c r="B1" s="2"/>
      <x:c r="C1" s="2"/>
      <x:c r="D1" s="2"/>
      <x:c r="E1" s="2"/>
      <x:c r="F1" s="2"/>
    </x:row>
    <x:row r="2" ht="31" customHeight="1">
      <x:c r="A2" s="3" t="str">
        <x:v>V5 Manœuvres spatiales</x:v>
      </x:c>
      <x:c r="B2" s="3"/>
      <x:c r="C2" s="3"/>
      <x:c r="D2" s="3"/>
      <x:c r="E2" s="3"/>
      <x:c r="F2" s="3"/>
    </x:row>
    <x:row r="3">
      <x:c r="A3" s="4"/>
      <x:c r="B3" s="4"/>
      <x:c r="C3" s="4"/>
      <x:c r="D3" s="4"/>
      <x:c r="E3" s="4"/>
      <x:c r="F3" s="4"/>
    </x:row>
    <x:row r="4">
      <x:c r="A4" s="2" t="str">
        <x:v>Mondes · 24 fiches · Lecture intégrale dans « Lire Mondes » ou le lecteur HTML.</x:v>
      </x:c>
      <x:c r="B4" s="2"/>
      <x:c r="C4" s="2"/>
      <x:c r="D4" s="2"/>
      <x:c r="E4" s="2"/>
      <x:c r="F4" s="2"/>
    </x:row>
    <x:row r="5" ht="48" customHeight="1">
      <x:c r="A5" s="25" t="str">
        <x:v>Identifiant</x:v>
      </x:c>
      <x:c r="B5" s="26" t="str">
        <x:v>Titre</x:v>
      </x:c>
      <x:c r="C5" s="26" t="str">
        <x:v>Condition</x:v>
      </x:c>
      <x:c r="D5" s="26" t="str">
        <x:v>Souris clavier</x:v>
      </x:c>
      <x:c r="E5" s="26" t="str">
        <x:v>Manette</x:v>
      </x:c>
      <x:c r="F5" s="26" t="str">
        <x:v>Retour visuel</x:v>
      </x:c>
      <x:c r="G5" s="26" t="str">
        <x:v>Reprise</x:v>
      </x:c>
      <x:c r="H5" s="26" t="str">
        <x:v>Temps indicatif s</x:v>
      </x:c>
      <x:c r="I5" s="26" t="str">
        <x:v>Scène en 2D</x:v>
      </x:c>
      <x:c r="J5" s="26" t="str">
        <x:v>Persistance</x:v>
      </x:c>
      <x:c r="K5" s="26" t="str">
        <x:v>Accessibilite</x:v>
      </x:c>
      <x:c r="L5" s="27" t="str">
        <x:v>Provenance</x:v>
      </x:c>
    </x:row>
    <x:row r="6" ht="57" customHeight="1">
      <x:c r="A6" s="13" t="str">
        <x:v>FLIGHT5-01</x:v>
      </x:c>
      <x:c r="B6" s="13" t="str">
        <x:v>Approche latérale</x:v>
      </x:c>
      <x:c r="C6" s="13" t="str">
        <x:v>Vaisseau face à un quai encore éloigné</x:v>
      </x:c>
      <x:c r="D6" s="13" t="str">
        <x:v>Déplacer le repère latéral jusqu’à superposer deux balises fixes.</x:v>
      </x:c>
      <x:c r="E6" s="13" t="str">
        <x:v>Stick gauche horizontal puisA pour maintenir l’alignement.</x:v>
      </x:c>
      <x:c r="F6" s="13" t="str">
        <x:v>Le quai entre dans le couloir annoncé, sans téléporter le navire.</x:v>
      </x:c>
      <x:c r="G6" s="13" t="str">
        <x:v>Reprendre depuis l’attente extérieure si la fenêtre est manquée.</x:v>
      </x:c>
      <x:c r="H6" s="28" t="n">
        <x:v>15</x:v>
      </x:c>
      <x:c r="I6" s="13" t="str">
        <x:v>Vue rapprochée du poste et cadre de manœuvre séparé des déplacements à bord. Le personnage rejoint le poste avant interaction.</x:v>
      </x:c>
      <x:c r="J6" s="13" t="str">
        <x:v>Phase du geste, route, charge, équipage et choix enregistrés. Le menu ne supprime pas le trajet physique.</x:v>
      </x:c>
      <x:c r="K6" s="13" t="str">
        <x:v>Crans, ralentissement et confirmation simple possibles; mêmes informations et conséquences.</x:v>
      </x:c>
      <x:c r="L6" s="13" t="str">
        <x:v>Extension V5</x:v>
      </x:c>
    </x:row>
    <x:row r="7" ht="57" customHeight="1">
      <x:c r="A7" s="14" t="str">
        <x:v>FLIGHT5-02</x:v>
      </x:c>
      <x:c r="B7" s="14" t="str">
        <x:v>Vitesse de fermeture</x:v>
      </x:c>
      <x:c r="C7" s="14" t="str">
        <x:v>Approche déjà alignée</x:v>
      </x:c>
      <x:c r="D7" s="14" t="str">
        <x:v>Réduire la vitesse quand les deux repères lumineux se rapprochent.</x:v>
      </x:c>
      <x:c r="E7" s="14" t="str">
        <x:v>Gâchette de freinage avec palier assisté possible.</x:v>
      </x:c>
      <x:c r="F7" s="14" t="str">
        <x:v>Les intervalles se stabilisent dans la plage d’amarrage.</x:v>
      </x:c>
      <x:c r="G7" s="14" t="str">
        <x:v>Recul contrôlé vers le point précédent.</x:v>
      </x:c>
      <x:c r="H7" s="29" t="n">
        <x:v>25</x:v>
      </x:c>
      <x:c r="I7" s="14" t="str">
        <x:v>Vue rapprochée du poste et cadre de manœuvre séparé des déplacements à bord. Le personnage rejoint le poste avant interaction.</x:v>
      </x:c>
      <x:c r="J7" s="14" t="str">
        <x:v>Phase du geste, route, charge, équipage et choix enregistrés. Le menu ne supprime pas le trajet physique.</x:v>
      </x:c>
      <x:c r="K7" s="14" t="str">
        <x:v>Crans, ralentissement et confirmation simple possibles; mêmes informations et conséquences.</x:v>
      </x:c>
      <x:c r="L7" s="14" t="str">
        <x:v>Extension V5</x:v>
      </x:c>
    </x:row>
    <x:row r="8" ht="57" customHeight="1">
      <x:c r="A8" s="13" t="str">
        <x:v>FLIGHT5-03</x:v>
      </x:c>
      <x:c r="B8" s="13" t="str">
        <x:v>Verrou d’amarrage</x:v>
      </x:c>
      <x:c r="C8" s="13" t="str">
        <x:v>Appareil stable devant le quai</x:v>
      </x:c>
      <x:c r="D8" s="13" t="str">
        <x:v>Faire glisser les deux attaches puis tourner la bague de verrouillage.</x:v>
      </x:c>
      <x:c r="E8" s="13" t="str">
        <x:v>LB/RB change l’attache, A engage, B annule avant fermeture.</x:v>
      </x:c>
      <x:c r="F8" s="13" t="str">
        <x:v>Un témoin distinct s’allume sur chaque appui verrouillé.</x:v>
      </x:c>
      <x:c r="G8" s="13" t="str">
        <x:v>Déverrouiller l’attache incorrecte sans perdre la charge.</x:v>
      </x:c>
      <x:c r="H8" s="28" t="n">
        <x:v>35</x:v>
      </x:c>
      <x:c r="I8" s="13" t="str">
        <x:v>Vue rapprochée du poste et cadre de manœuvre séparé des déplacements à bord. Le personnage rejoint le poste avant interaction.</x:v>
      </x:c>
      <x:c r="J8" s="13" t="str">
        <x:v>Phase du geste, route, charge, équipage et choix enregistrés. Le menu ne supprime pas le trajet physique.</x:v>
      </x:c>
      <x:c r="K8" s="13" t="str">
        <x:v>Crans, ralentissement et confirmation simple possibles; mêmes informations et conséquences.</x:v>
      </x:c>
      <x:c r="L8" s="13" t="str">
        <x:v>Extension V5</x:v>
      </x:c>
    </x:row>
    <x:row r="9" ht="57" customHeight="1">
      <x:c r="A9" s="14" t="str">
        <x:v>FLIGHT5-04</x:v>
      </x:c>
      <x:c r="B9" s="14" t="str">
        <x:v>Départ de quai</x:v>
      </x:c>
      <x:c r="C9" s="14" t="str">
        <x:v>Manifeste validé et sas fermé</x:v>
      </x:c>
      <x:c r="D9" s="14" t="str">
        <x:v>Rétracter la passerelle, libérer les attaches puis suivre la balise de sortie.</x:v>
      </x:c>
      <x:c r="E9" s="14" t="str">
        <x:v>Trois confirmations physiques aux postes concernés.</x:v>
      </x:c>
      <x:c r="F9" s="14" t="str">
        <x:v>Le quai quitte progressivement le cadre et la route commence.</x:v>
      </x:c>
      <x:c r="G9" s="14" t="str">
        <x:v>Une personne absente du sas garde le départ en attente.</x:v>
      </x:c>
      <x:c r="H9" s="29" t="n">
        <x:v>45</x:v>
      </x:c>
      <x:c r="I9" s="14" t="str">
        <x:v>Vue rapprochée du poste et cadre de manœuvre séparé des déplacements à bord. Le personnage rejoint le poste avant interaction.</x:v>
      </x:c>
      <x:c r="J9" s="14" t="str">
        <x:v>Phase du geste, route, charge, équipage et choix enregistrés. Le menu ne supprime pas le trajet physique.</x:v>
      </x:c>
      <x:c r="K9" s="14" t="str">
        <x:v>Crans, ralentissement et confirmation simple possibles; mêmes informations et conséquences.</x:v>
      </x:c>
      <x:c r="L9" s="14" t="str">
        <x:v>Extension V5</x:v>
      </x:c>
    </x:row>
    <x:row r="10" ht="57" customHeight="1">
      <x:c r="A10" s="13" t="str">
        <x:v>FLIGHT5-05</x:v>
      </x:c>
      <x:c r="B10" s="13" t="str">
        <x:v>Débris alternés</x:v>
      </x:c>
      <x:c r="C10" s="13" t="str">
        <x:v>Couloir de ceinture reconnu</x:v>
      </x:c>
      <x:c r="D10" s="13" t="str">
        <x:v>Suivre le mouvement de deux groupes de roches et choisir un intervalle.</x:v>
      </x:c>
      <x:c r="E10" s="13" t="str">
        <x:v>Stick pour décaler, B pour attendre au refuge.</x:v>
      </x:c>
      <x:c r="F10" s="13" t="str">
        <x:v>Les roches passent de part et d’autre du cadre de trajectoire.</x:v>
      </x:c>
      <x:c r="G10" s="13" t="str">
        <x:v>Retour au refuge avec consommation de temps de jeu.</x:v>
      </x:c>
      <x:c r="H10" s="28" t="n">
        <x:v>15</x:v>
      </x:c>
      <x:c r="I10" s="13" t="str">
        <x:v>Vue rapprochée du poste et cadre de manœuvre séparé des déplacements à bord. Le personnage rejoint le poste avant interaction.</x:v>
      </x:c>
      <x:c r="J10" s="13" t="str">
        <x:v>Phase du geste, route, charge, équipage et choix enregistrés. Le menu ne supprime pas le trajet physique.</x:v>
      </x:c>
      <x:c r="K10" s="13" t="str">
        <x:v>Crans, ralentissement et confirmation simple possibles; mêmes informations et conséquences.</x:v>
      </x:c>
      <x:c r="L10" s="13" t="str">
        <x:v>Extension V5</x:v>
      </x:c>
    </x:row>
    <x:row r="11" ht="57" customHeight="1">
      <x:c r="A11" s="14" t="str">
        <x:v>FLIGHT5-06</x:v>
      </x:c>
      <x:c r="B11" s="14" t="str">
        <x:v>Sillage observé</x:v>
      </x:c>
      <x:c r="C11" s="14" t="str">
        <x:v>Appareil inconnu derrière le navire</x:v>
      </x:c>
      <x:c r="D11" s="14" t="str">
        <x:v>Comparer trois positions successives avant de déclarer une poursuite.</x:v>
      </x:c>
      <x:c r="E11" s="14" t="str">
        <x:v>Cycler les relevés avecLB/RB et marquer avecA.</x:v>
      </x:c>
      <x:c r="F11" s="14" t="str">
        <x:v>Un tracé montre ce qui est certain et ce qui reste supposé.</x:v>
      </x:c>
      <x:c r="G11" s="14" t="str">
        <x:v>Effacer une hypothèse erronée sans supprimer les relevés.</x:v>
      </x:c>
      <x:c r="H11" s="29" t="n">
        <x:v>25</x:v>
      </x:c>
      <x:c r="I11" s="14" t="str">
        <x:v>Vue rapprochée du poste et cadre de manœuvre séparé des déplacements à bord. Le personnage rejoint le poste avant interaction.</x:v>
      </x:c>
      <x:c r="J11" s="14" t="str">
        <x:v>Phase du geste, route, charge, équipage et choix enregistrés. Le menu ne supprime pas le trajet physique.</x:v>
      </x:c>
      <x:c r="K11" s="14" t="str">
        <x:v>Crans, ralentissement et confirmation simple possibles; mêmes informations et conséquences.</x:v>
      </x:c>
      <x:c r="L11" s="14" t="str">
        <x:v>Extension V5</x:v>
      </x:c>
    </x:row>
    <x:row r="12" ht="57" customHeight="1">
      <x:c r="A12" s="13" t="str">
        <x:v>FLIGHT5-07</x:v>
      </x:c>
      <x:c r="B12" s="13" t="str">
        <x:v>Rupture de ligne</x:v>
      </x:c>
      <x:c r="C12" s="13" t="str">
        <x:v>Poursuite confirmée</x:v>
      </x:c>
      <x:c r="D12" s="13" t="str">
        <x:v>Passer derrière un relief orbital puis maintenir le silence du signal.</x:v>
      </x:c>
      <x:c r="E12" s="13" t="str">
        <x:v>Choix de couloir puis maintien de commande accessible.</x:v>
      </x:c>
      <x:c r="F12" s="13" t="str">
        <x:v>L’écho adverse devient ancien au lieu de disparaître magiquement.</x:v>
      </x:c>
      <x:c r="G12" s="13" t="str">
        <x:v>Préparer une halte défensive si l’autre appareil retrouve la route.</x:v>
      </x:c>
      <x:c r="H12" s="28" t="n">
        <x:v>35</x:v>
      </x:c>
      <x:c r="I12" s="13" t="str">
        <x:v>Vue rapprochée du poste et cadre de manœuvre séparé des déplacements à bord. Le personnage rejoint le poste avant interaction.</x:v>
      </x:c>
      <x:c r="J12" s="13" t="str">
        <x:v>Phase du geste, route, charge, équipage et choix enregistrés. Le menu ne supprime pas le trajet physique.</x:v>
      </x:c>
      <x:c r="K12" s="13" t="str">
        <x:v>Crans, ralentissement et confirmation simple possibles; mêmes informations et conséquences.</x:v>
      </x:c>
      <x:c r="L12" s="13" t="str">
        <x:v>Extension V5</x:v>
      </x:c>
    </x:row>
    <x:row r="13" ht="57" customHeight="1">
      <x:c r="A13" s="14" t="str">
        <x:v>FLIGHT5-08</x:v>
      </x:c>
      <x:c r="B13" s="14" t="str">
        <x:v>Sonde récupérée</x:v>
      </x:c>
      <x:c r="C13" s="14" t="str">
        <x:v>Sonde immobilisée près d’un débris</x:v>
      </x:c>
      <x:c r="D13" s="14" t="str">
        <x:v>Aligner un bras de récupération sur ses points d’attache fictifs.</x:v>
      </x:c>
      <x:c r="E13" s="14" t="str">
        <x:v>Stick pour approche fine, A pour le cran.</x:v>
      </x:c>
      <x:c r="F13" s="14" t="str">
        <x:v>La sonde apparaît au rack après transfert complet.</x:v>
      </x:c>
      <x:c r="G13" s="14" t="str">
        <x:v>Reprendre l’alignement ou relever la position pour une autre sortie.</x:v>
      </x:c>
      <x:c r="H13" s="29" t="n">
        <x:v>45</x:v>
      </x:c>
      <x:c r="I13" s="14" t="str">
        <x:v>Vue rapprochée du poste et cadre de manœuvre séparé des déplacements à bord. Le personnage rejoint le poste avant interaction.</x:v>
      </x:c>
      <x:c r="J13" s="14" t="str">
        <x:v>Phase du geste, route, charge, équipage et choix enregistrés. Le menu ne supprime pas le trajet physique.</x:v>
      </x:c>
      <x:c r="K13" s="14" t="str">
        <x:v>Crans, ralentissement et confirmation simple possibles; mêmes informations et conséquences.</x:v>
      </x:c>
      <x:c r="L13" s="14" t="str">
        <x:v>Extension V5</x:v>
      </x:c>
    </x:row>
    <x:row r="14" ht="57" customHeight="1">
      <x:c r="A14" s="13" t="str">
        <x:v>FLIGHT5-09</x:v>
      </x:c>
      <x:c r="B14" s="13" t="str">
        <x:v>Caisse en transit</x:v>
      </x:c>
      <x:c r="C14" s="13" t="str">
        <x:v>Berceau arrivé par navette</x:v>
      </x:c>
      <x:c r="D14" s="13" t="str">
        <x:v>Déplacer un chariot entre sas et rack en gardant son rayon de virage.</x:v>
      </x:c>
      <x:c r="E14" s="13" t="str">
        <x:v>Stick et bouton de prise; arrêt automatique avant obstacle.</x:v>
      </x:c>
      <x:c r="F14" s="13" t="str">
        <x:v>Les attaches restent visibles et la caisse occupe un seul rack.</x:v>
      </x:c>
      <x:c r="G14" s="13" t="str">
        <x:v>Reculer au dernier palier sans créer une copie.</x:v>
      </x:c>
      <x:c r="H14" s="28" t="n">
        <x:v>15</x:v>
      </x:c>
      <x:c r="I14" s="13" t="str">
        <x:v>Vue rapprochée du poste et cadre de manœuvre séparé des déplacements à bord. Le personnage rejoint le poste avant interaction.</x:v>
      </x:c>
      <x:c r="J14" s="13" t="str">
        <x:v>Phase du geste, route, charge, équipage et choix enregistrés. Le menu ne supprime pas le trajet physique.</x:v>
      </x:c>
      <x:c r="K14" s="13" t="str">
        <x:v>Crans, ralentissement et confirmation simple possibles; mêmes informations et conséquences.</x:v>
      </x:c>
      <x:c r="L14" s="13" t="str">
        <x:v>Extension V5</x:v>
      </x:c>
    </x:row>
    <x:row r="15" ht="57" customHeight="1">
      <x:c r="A15" s="14" t="str">
        <x:v>FLIGHT5-10</x:v>
      </x:c>
      <x:c r="B15" s="14" t="str">
        <x:v>Appui de propulsion</x:v>
      </x:c>
      <x:c r="C15" s="14" t="str">
        <x:v>Incident de circuit fictif</x:v>
      </x:c>
      <x:c r="D15" s="14" t="str">
        <x:v>Répartir trois modules de test selon les formes de connecteurs.</x:v>
      </x:c>
      <x:c r="E15" s="14" t="str">
        <x:v>Sélection puis pose sur des crans compatibles.</x:v>
      </x:c>
      <x:c r="F15" s="14" t="str">
        <x:v>Le module actif et le trajet de test sont affichés au poste.</x:v>
      </x:c>
      <x:c r="G15" s="14" t="str">
        <x:v>Isoler le module fautif et conserver une propulsion limitée.</x:v>
      </x:c>
      <x:c r="H15" s="29" t="n">
        <x:v>25</x:v>
      </x:c>
      <x:c r="I15" s="14" t="str">
        <x:v>Vue rapprochée du poste et cadre de manœuvre séparé des déplacements à bord. Le personnage rejoint le poste avant interaction.</x:v>
      </x:c>
      <x:c r="J15" s="14" t="str">
        <x:v>Phase du geste, route, charge, équipage et choix enregistrés. Le menu ne supprime pas le trajet physique.</x:v>
      </x:c>
      <x:c r="K15" s="14" t="str">
        <x:v>Crans, ralentissement et confirmation simple possibles; mêmes informations et conséquences.</x:v>
      </x:c>
      <x:c r="L15" s="14" t="str">
        <x:v>Extension V5</x:v>
      </x:c>
    </x:row>
    <x:row r="16" ht="57" customHeight="1">
      <x:c r="A16" s="13" t="str">
        <x:v>FLIGHT5-11</x:v>
      </x:c>
      <x:c r="B16" s="13" t="str">
        <x:v>Route de retour</x:v>
      </x:c>
      <x:c r="C16" s="13" t="str">
        <x:v>Expédition au sol terminée</x:v>
      </x:c>
      <x:c r="D16" s="13" t="str">
        <x:v>Rapprocher le site de départ, le dernier relais et le quai choisi.</x:v>
      </x:c>
      <x:c r="E16" s="13" t="str">
        <x:v>Déplacer trois plaques de carte puis confirmer l’ordre.</x:v>
      </x:c>
      <x:c r="F16" s="13" t="str">
        <x:v>Un trajet continu relie l’équipe au navire et à la base.</x:v>
      </x:c>
      <x:c r="G16" s="13" t="str">
        <x:v>Le poste indique la liaison manquante.</x:v>
      </x:c>
      <x:c r="H16" s="28" t="n">
        <x:v>35</x:v>
      </x:c>
      <x:c r="I16" s="13" t="str">
        <x:v>Vue rapprochée du poste et cadre de manœuvre séparé des déplacements à bord. Le personnage rejoint le poste avant interaction.</x:v>
      </x:c>
      <x:c r="J16" s="13" t="str">
        <x:v>Phase du geste, route, charge, équipage et choix enregistrés. Le menu ne supprime pas le trajet physique.</x:v>
      </x:c>
      <x:c r="K16" s="13" t="str">
        <x:v>Crans, ralentissement et confirmation simple possibles; mêmes informations et conséquences.</x:v>
      </x:c>
      <x:c r="L16" s="13" t="str">
        <x:v>Extension V5</x:v>
      </x:c>
    </x:row>
    <x:row r="17" ht="57" customHeight="1">
      <x:c r="A17" s="14" t="str">
        <x:v>FLIGHT5-12</x:v>
      </x:c>
      <x:c r="B17" s="14" t="str">
        <x:v>Signal de secours</x:v>
      </x:c>
      <x:c r="C17" s="14" t="str">
        <x:v>Équipe en difficulté</x:v>
      </x:c>
      <x:c r="D17" s="14" t="str">
        <x:v>Reconstituer un rythme court à partir de trois fragments enregistrés.</x:v>
      </x:c>
      <x:c r="E17" s="14" t="str">
        <x:v>Pressions espacées ou séquence automatique équivalente.</x:v>
      </x:c>
      <x:c r="F17" s="14" t="str">
        <x:v>Une position probable apparaît avec sa marge d’incertitude.</x:v>
      </x:c>
      <x:c r="G17" s="14" t="str">
        <x:v>Poursuivre la recherche sans déclarer un sauvetage accompli.</x:v>
      </x:c>
      <x:c r="H17" s="29" t="n">
        <x:v>45</x:v>
      </x:c>
      <x:c r="I17" s="14" t="str">
        <x:v>Vue rapprochée du poste et cadre de manœuvre séparé des déplacements à bord. Le personnage rejoint le poste avant interaction.</x:v>
      </x:c>
      <x:c r="J17" s="14" t="str">
        <x:v>Phase du geste, route, charge, équipage et choix enregistrés. Le menu ne supprime pas le trajet physique.</x:v>
      </x:c>
      <x:c r="K17" s="14" t="str">
        <x:v>Crans, ralentissement et confirmation simple possibles; mêmes informations et conséquences.</x:v>
      </x:c>
      <x:c r="L17" s="14" t="str">
        <x:v>Extension V5</x:v>
      </x:c>
    </x:row>
    <x:row r="18" ht="57" customHeight="1">
      <x:c r="A18" s="13" t="str">
        <x:v>FLIGHT5-13</x:v>
      </x:c>
      <x:c r="B18" s="13" t="str">
        <x:v>Descente atmosphérique</x:v>
      </x:c>
      <x:c r="C18" s="13" t="str">
        <x:v>Point d’atterrissage reconnu</x:v>
      </x:c>
      <x:c r="D18" s="13" t="str">
        <x:v>Maintenir le repère dans une bande mobile de trajectoire.</x:v>
      </x:c>
      <x:c r="E18" s="13" t="str">
        <x:v>Stick amorti ou correction assistée.</x:v>
      </x:c>
      <x:c r="F18" s="13" t="str">
        <x:v>Le sol change d’échelle avant la transition au sas.</x:v>
      </x:c>
      <x:c r="G18" s="13" t="str">
        <x:v>Remontée vers un cercle d’attente en cas de marge insuffisante.</x:v>
      </x:c>
      <x:c r="H18" s="28" t="n">
        <x:v>15</x:v>
      </x:c>
      <x:c r="I18" s="13" t="str">
        <x:v>Vue rapprochée du poste et cadre de manœuvre séparé des déplacements à bord. Le personnage rejoint le poste avant interaction.</x:v>
      </x:c>
      <x:c r="J18" s="13" t="str">
        <x:v>Phase du geste, route, charge, équipage et choix enregistrés. Le menu ne supprime pas le trajet physique.</x:v>
      </x:c>
      <x:c r="K18" s="13" t="str">
        <x:v>Crans, ralentissement et confirmation simple possibles; mêmes informations et conséquences.</x:v>
      </x:c>
      <x:c r="L18" s="13" t="str">
        <x:v>Extension V5</x:v>
      </x:c>
    </x:row>
    <x:row r="19" ht="57" customHeight="1">
      <x:c r="A19" s="14" t="str">
        <x:v>FLIGHT5-14</x:v>
      </x:c>
      <x:c r="B19" s="14" t="str">
        <x:v>Atterrissage encombré</x:v>
      </x:c>
      <x:c r="C19" s="14" t="str">
        <x:v>Plateforme avec obstacle visible</x:v>
      </x:c>
      <x:c r="D19" s="14" t="str">
        <x:v>Choisir la zone libre en comparant le gabarit du navire.</x:v>
      </x:c>
      <x:c r="E19" s="14" t="str">
        <x:v>Déplacement de silhouette puis confirmation.</x:v>
      </x:c>
      <x:c r="F19" s="14" t="str">
        <x:v>Les points d’appui correspondent au sol dégagé.</x:v>
      </x:c>
      <x:c r="G19" s="14" t="str">
        <x:v>Refus avant descente, autre point connu proposé.</x:v>
      </x:c>
      <x:c r="H19" s="29" t="n">
        <x:v>25</x:v>
      </x:c>
      <x:c r="I19" s="14" t="str">
        <x:v>Vue rapprochée du poste et cadre de manœuvre séparé des déplacements à bord. Le personnage rejoint le poste avant interaction.</x:v>
      </x:c>
      <x:c r="J19" s="14" t="str">
        <x:v>Phase du geste, route, charge, équipage et choix enregistrés. Le menu ne supprime pas le trajet physique.</x:v>
      </x:c>
      <x:c r="K19" s="14" t="str">
        <x:v>Crans, ralentissement et confirmation simple possibles; mêmes informations et conséquences.</x:v>
      </x:c>
      <x:c r="L19" s="14" t="str">
        <x:v>Extension V5</x:v>
      </x:c>
    </x:row>
    <x:row r="20" ht="57" customHeight="1">
      <x:c r="A20" s="13" t="str">
        <x:v>FLIGHT5-15</x:v>
      </x:c>
      <x:c r="B20" s="13" t="str">
        <x:v>Duel d’appareils</x:v>
      </x:c>
      <x:c r="C20" s="13" t="str">
        <x:v>Défi limité dans un secteur prévu</x:v>
      </x:c>
      <x:c r="D20" s="13" t="str">
        <x:v>Observer le signal de départ puis gagner une fenêtre de tir simulé.</x:v>
      </x:c>
      <x:c r="E20" s="13" t="str">
        <x:v>Visée et déplacement dans un cadre 2D dédié.</x:v>
      </x:c>
      <x:c r="F20" s="13" t="str">
        <x:v>Le résultat de touche et la limite du secteur sont lisibles.</x:v>
      </x:c>
      <x:c r="G20" s="13" t="str">
        <x:v>Repli annoncé ou arrêt du défi sans perte hors cadre.</x:v>
      </x:c>
      <x:c r="H20" s="28" t="n">
        <x:v>35</x:v>
      </x:c>
      <x:c r="I20" s="13" t="str">
        <x:v>Vue rapprochée du poste et cadre de manœuvre séparé des déplacements à bord. Le personnage rejoint le poste avant interaction.</x:v>
      </x:c>
      <x:c r="J20" s="13" t="str">
        <x:v>Phase du geste, route, charge, équipage et choix enregistrés. Le menu ne supprime pas le trajet physique.</x:v>
      </x:c>
      <x:c r="K20" s="13" t="str">
        <x:v>Crans, ralentissement et confirmation simple possibles; mêmes informations et conséquences.</x:v>
      </x:c>
      <x:c r="L20" s="13" t="str">
        <x:v>Extension V5</x:v>
      </x:c>
    </x:row>
    <x:row r="21" ht="57" customHeight="1">
      <x:c r="A21" s="14" t="str">
        <x:v>FLIGHT5-16</x:v>
      </x:c>
      <x:c r="B21" s="14" t="str">
        <x:v>Escorte courte</x:v>
      </x:c>
      <x:c r="C21" s="14" t="str">
        <x:v>Convoi présent au point de départ</x:v>
      </x:c>
      <x:c r="D21" s="14" t="str">
        <x:v>Alterner observation du couloir et position près du transport lent.</x:v>
      </x:c>
      <x:c r="E21" s="14" t="str">
        <x:v>Ordre d’attente, approche et repli à trois boutons.</x:v>
      </x:c>
      <x:c r="F21" s="14" t="str">
        <x:v>Le convoi réel garde sa distance et son état.</x:v>
      </x:c>
      <x:c r="G21" s="14" t="str">
        <x:v>Regrouper les appareils à la dernière halte.</x:v>
      </x:c>
      <x:c r="H21" s="29" t="n">
        <x:v>45</x:v>
      </x:c>
      <x:c r="I21" s="14" t="str">
        <x:v>Vue rapprochée du poste et cadre de manœuvre séparé des déplacements à bord. Le personnage rejoint le poste avant interaction.</x:v>
      </x:c>
      <x:c r="J21" s="14" t="str">
        <x:v>Phase du geste, route, charge, équipage et choix enregistrés. Le menu ne supprime pas le trajet physique.</x:v>
      </x:c>
      <x:c r="K21" s="14" t="str">
        <x:v>Crans, ralentissement et confirmation simple possibles; mêmes informations et conséquences.</x:v>
      </x:c>
      <x:c r="L21" s="14" t="str">
        <x:v>Extension V5</x:v>
      </x:c>
    </x:row>
    <x:row r="22" ht="57" customHeight="1">
      <x:c r="A22" s="13" t="str">
        <x:v>FLIGHT5-17</x:v>
      </x:c>
      <x:c r="B22" s="13" t="str">
        <x:v>Épave en rotation</x:v>
      </x:c>
      <x:c r="C22" s="13" t="str">
        <x:v>Brèche repérée sur une coque abandonnée</x:v>
      </x:c>
      <x:c r="D22" s="13" t="str">
        <x:v>Attendre le passage de la brèche puis tendre une liaison de jeu.</x:v>
      </x:c>
      <x:c r="E22" s="13" t="str">
        <x:v>Repère circulaire à crans fixes, confirmation au bon alignement.</x:v>
      </x:c>
      <x:c r="F22" s="13" t="str">
        <x:v>La brèche et l’accès jouent la même rotation annoncée.</x:v>
      </x:c>
      <x:c r="G22" s="13" t="str">
        <x:v>Annuler avant transfert si le cycle est manqué.</x:v>
      </x:c>
      <x:c r="H22" s="28" t="n">
        <x:v>15</x:v>
      </x:c>
      <x:c r="I22" s="13" t="str">
        <x:v>Vue rapprochée du poste et cadre de manœuvre séparé des déplacements à bord. Le personnage rejoint le poste avant interaction.</x:v>
      </x:c>
      <x:c r="J22" s="13" t="str">
        <x:v>Phase du geste, route, charge, équipage et choix enregistrés. Le menu ne supprime pas le trajet physique.</x:v>
      </x:c>
      <x:c r="K22" s="13" t="str">
        <x:v>Crans, ralentissement et confirmation simple possibles; mêmes informations et conséquences.</x:v>
      </x:c>
      <x:c r="L22" s="13" t="str">
        <x:v>Extension V5</x:v>
      </x:c>
    </x:row>
    <x:row r="23" ht="57" customHeight="1">
      <x:c r="A23" s="14" t="str">
        <x:v>FLIGHT5-18</x:v>
      </x:c>
      <x:c r="B23" s="14" t="str">
        <x:v>Cargaison répartie</x:v>
      </x:c>
      <x:c r="C23" s="14" t="str">
        <x:v>Plusieurs prises de tailles différentes</x:v>
      </x:c>
      <x:c r="D23" s="14" t="str">
        <x:v>Placer les berceaux selon emprise et support disponible.</x:v>
      </x:c>
      <x:c r="E23" s="14" t="str">
        <x:v>Glisser-déposer ou sélection par cases.</x:v>
      </x:c>
      <x:c r="F23" s="14" t="str">
        <x:v>Le manifeste indique une position par original et une masse logique équilibrée.</x:v>
      </x:c>
      <x:c r="G23" s="14" t="str">
        <x:v>Retirer une pièce avant de dépasser la limite.</x:v>
      </x:c>
      <x:c r="H23" s="29" t="n">
        <x:v>25</x:v>
      </x:c>
      <x:c r="I23" s="14" t="str">
        <x:v>Vue rapprochée du poste et cadre de manœuvre séparé des déplacements à bord. Le personnage rejoint le poste avant interaction.</x:v>
      </x:c>
      <x:c r="J23" s="14" t="str">
        <x:v>Phase du geste, route, charge, équipage et choix enregistrés. Le menu ne supprime pas le trajet physique.</x:v>
      </x:c>
      <x:c r="K23" s="14" t="str">
        <x:v>Crans, ralentissement et confirmation simple possibles; mêmes informations et conséquences.</x:v>
      </x:c>
      <x:c r="L23" s="14" t="str">
        <x:v>Extension V5</x:v>
      </x:c>
    </x:row>
    <x:row r="24" ht="57" customHeight="1">
      <x:c r="A24" s="13" t="str">
        <x:v>FLIGHT5-19</x:v>
      </x:c>
      <x:c r="B24" s="13" t="str">
        <x:v>Énergie d’atelier</x:v>
      </x:c>
      <x:c r="C24" s="13" t="str">
        <x:v>Réparation et examen demandent le même module fictif</x:v>
      </x:c>
      <x:c r="D24" s="13" t="str">
        <x:v>Choisir quel poste alimenter puis déplacer le module physiquement.</x:v>
      </x:c>
      <x:c r="E24" s="13" t="str">
        <x:v>Choix de poste puis transport par le personnage.</x:v>
      </x:c>
      <x:c r="F24" s="13" t="str">
        <x:v>Le poste non alimenté attend, sans bloquer le retour vital.</x:v>
      </x:c>
      <x:c r="G24" s="13" t="str">
        <x:v>Rebrancher au précédent poste avec état conservé.</x:v>
      </x:c>
      <x:c r="H24" s="28" t="n">
        <x:v>35</x:v>
      </x:c>
      <x:c r="I24" s="13" t="str">
        <x:v>Vue rapprochée du poste et cadre de manœuvre séparé des déplacements à bord. Le personnage rejoint le poste avant interaction.</x:v>
      </x:c>
      <x:c r="J24" s="13" t="str">
        <x:v>Phase du geste, route, charge, équipage et choix enregistrés. Le menu ne supprime pas le trajet physique.</x:v>
      </x:c>
      <x:c r="K24" s="13" t="str">
        <x:v>Crans, ralentissement et confirmation simple possibles; mêmes informations et conséquences.</x:v>
      </x:c>
      <x:c r="L24" s="13" t="str">
        <x:v>Extension V5</x:v>
      </x:c>
    </x:row>
    <x:row r="25" ht="57" customHeight="1">
      <x:c r="A25" s="14" t="str">
        <x:v>FLIGHT5-20</x:v>
      </x:c>
      <x:c r="B25" s="14" t="str">
        <x:v>Balise de branche</x:v>
      </x:c>
      <x:c r="C25" s="14" t="str">
        <x:v>Warp prêt avec ses cinq conditions</x:v>
      </x:c>
      <x:c r="D25" s="14" t="str">
        <x:v>Associer destination, identifiant de branche et rappel réservé.</x:v>
      </x:c>
      <x:c r="E25" s="14" t="str">
        <x:v>Trois objets de poste à orienter et engager.</x:v>
      </x:c>
      <x:c r="F25" s="14" t="str">
        <x:v>Le départ affiche la branche exacte et le dispositif de retour.</x:v>
      </x:c>
      <x:c r="G25" s="14" t="str">
        <x:v>Une condition manquante empêche seulement le nouveau départ.</x:v>
      </x:c>
      <x:c r="H25" s="29" t="n">
        <x:v>45</x:v>
      </x:c>
      <x:c r="I25" s="14" t="str">
        <x:v>Vue rapprochée du poste et cadre de manœuvre séparé des déplacements à bord. Le personnage rejoint le poste avant interaction.</x:v>
      </x:c>
      <x:c r="J25" s="14" t="str">
        <x:v>Phase du geste, route, charge, équipage et choix enregistrés. Le menu ne supprime pas le trajet physique.</x:v>
      </x:c>
      <x:c r="K25" s="14" t="str">
        <x:v>Crans, ralentissement et confirmation simple possibles; mêmes informations et conséquences.</x:v>
      </x:c>
      <x:c r="L25" s="14" t="str">
        <x:v>Extension V5</x:v>
      </x:c>
    </x:row>
    <x:row r="26" ht="57" customHeight="1">
      <x:c r="A26" s="13" t="str">
        <x:v>FLIGHT5-21</x:v>
      </x:c>
      <x:c r="B26" s="13" t="str">
        <x:v>Retour malgré retrait</x:v>
      </x:c>
      <x:c r="C26" s="13" t="str">
        <x:v>Voyage Warp engagé, fonction retirée ensuite</x:v>
      </x:c>
      <x:c r="D26" s="13" t="str">
        <x:v>Activer la réservation de retour propre à ce voyage.</x:v>
      </x:c>
      <x:c r="E26" s="13" t="str">
        <x:v>Commande de rappel et sélection du berceau de retour.</x:v>
      </x:c>
      <x:c r="F26" s="13" t="str">
        <x:v>Le groupe retrouve le présent sans effacer ses pertes.</x:v>
      </x:c>
      <x:c r="G26" s="13" t="str">
        <x:v>Secours dans la même réservation si le poste principal est endommagé.</x:v>
      </x:c>
      <x:c r="H26" s="28" t="n">
        <x:v>15</x:v>
      </x:c>
      <x:c r="I26" s="13" t="str">
        <x:v>Vue rapprochée du poste et cadre de manœuvre séparé des déplacements à bord. Le personnage rejoint le poste avant interaction.</x:v>
      </x:c>
      <x:c r="J26" s="13" t="str">
        <x:v>Phase du geste, route, charge, équipage et choix enregistrés. Le menu ne supprime pas le trajet physique.</x:v>
      </x:c>
      <x:c r="K26" s="13" t="str">
        <x:v>Crans, ralentissement et confirmation simple possibles; mêmes informations et conséquences.</x:v>
      </x:c>
      <x:c r="L26" s="13" t="str">
        <x:v>Extension V5</x:v>
      </x:c>
    </x:row>
    <x:row r="27" ht="57" customHeight="1">
      <x:c r="A27" s="14" t="str">
        <x:v>FLIGHT5-22</x:v>
      </x:c>
      <x:c r="B27" s="14" t="str">
        <x:v>Relève de pilote</x:v>
      </x:c>
      <x:c r="C27" s="14" t="str">
        <x:v>Pilote doit quitter son poste</x:v>
      </x:c>
      <x:c r="D27" s="14" t="str">
        <x:v>Suivre un exercice court avec le remplaçant avant transfert.</x:v>
      </x:c>
      <x:c r="E27" s="14" t="str">
        <x:v>Ordres de route sur un modèle puis confirmation au siège.</x:v>
      </x:c>
      <x:c r="F27" s="14" t="str">
        <x:v>Nom et responsabilité du poste changent après la démonstration.</x:v>
      </x:c>
      <x:c r="G27" s="14" t="str">
        <x:v>Maintenir la halte si le remplacement n’est pas prêt.</x:v>
      </x:c>
      <x:c r="H27" s="29" t="n">
        <x:v>25</x:v>
      </x:c>
      <x:c r="I27" s="14" t="str">
        <x:v>Vue rapprochée du poste et cadre de manœuvre séparé des déplacements à bord. Le personnage rejoint le poste avant interaction.</x:v>
      </x:c>
      <x:c r="J27" s="14" t="str">
        <x:v>Phase du geste, route, charge, équipage et choix enregistrés. Le menu ne supprime pas le trajet physique.</x:v>
      </x:c>
      <x:c r="K27" s="14" t="str">
        <x:v>Crans, ralentissement et confirmation simple possibles; mêmes informations et conséquences.</x:v>
      </x:c>
      <x:c r="L27" s="14" t="str">
        <x:v>Extension V5</x:v>
      </x:c>
    </x:row>
    <x:row r="28" ht="57" customHeight="1">
      <x:c r="A28" s="13" t="str">
        <x:v>FLIGHT5-23</x:v>
      </x:c>
      <x:c r="B28" s="13" t="str">
        <x:v>Embarquement collectif</x:v>
      </x:c>
      <x:c r="C28" s="13" t="str">
        <x:v>Solo avecPNJ ou session 2–4</x:v>
      </x:c>
      <x:c r="D28" s="13" t="str">
        <x:v>Compter les personnes réellement au sas et vérifier leurs objets.</x:v>
      </x:c>
      <x:c r="E28" s="13" t="str">
        <x:v>Marquer présence au poste après arrivée physique.</x:v>
      </x:c>
      <x:c r="F28" s="13" t="str">
        <x:v>Capacité du même manifeste respectée.</x:v>
      </x:c>
      <x:c r="G28" s="13" t="str">
        <x:v>Les absents restent nommés et le départ attend ou les exclut explicitement.</x:v>
      </x:c>
      <x:c r="H28" s="28" t="n">
        <x:v>35</x:v>
      </x:c>
      <x:c r="I28" s="13" t="str">
        <x:v>Vue rapprochée du poste et cadre de manœuvre séparé des déplacements à bord. Le personnage rejoint le poste avant interaction.</x:v>
      </x:c>
      <x:c r="J28" s="13" t="str">
        <x:v>Phase du geste, route, charge, équipage et choix enregistrés. Le menu ne supprime pas le trajet physique.</x:v>
      </x:c>
      <x:c r="K28" s="13" t="str">
        <x:v>Crans, ralentissement et confirmation simple possibles; mêmes informations et conséquences.</x:v>
      </x:c>
      <x:c r="L28" s="13" t="str">
        <x:v>Extension V5</x:v>
      </x:c>
    </x:row>
    <x:row r="29" ht="57" customHeight="1">
      <x:c r="A29" s="14" t="str">
        <x:v>FLIGHT5-24</x:v>
      </x:c>
      <x:c r="B29" s="14" t="str">
        <x:v>Arrivée après incident</x:v>
      </x:c>
      <x:c r="C29" s="14" t="str">
        <x:v>Retour avec une avarie résolue partiellement</x:v>
      </x:c>
      <x:c r="D29" s="14" t="str">
        <x:v>Choisir le quai compatible puis déposer la pièce endommagée à l’atelier.</x:v>
      </x:c>
      <x:c r="E29" s="14" t="str">
        <x:v>Approche lente, amarrage et transport de pièce.</x:v>
      </x:c>
      <x:c r="F29" s="14" t="str">
        <x:v>La réparation temporaire reste visible jusqu’au travail final.</x:v>
      </x:c>
      <x:c r="G29" s="14" t="str">
        <x:v>Baie de secours si le quai ordinaire refuse le gabarit ou l’état.</x:v>
      </x:c>
      <x:c r="H29" s="29" t="n">
        <x:v>45</x:v>
      </x:c>
      <x:c r="I29" s="14" t="str">
        <x:v>Vue rapprochée du poste et cadre de manœuvre séparé des déplacements à bord. Le personnage rejoint le poste avant interaction.</x:v>
      </x:c>
      <x:c r="J29" s="14" t="str">
        <x:v>Phase du geste, route, charge, équipage et choix enregistrés. Le menu ne supprime pas le trajet physique.</x:v>
      </x:c>
      <x:c r="K29" s="14" t="str">
        <x:v>Crans, ralentissement et confirmation simple possibles; mêmes informations et conséquences.</x:v>
      </x:c>
      <x:c r="L29" s="14" t="str">
        <x:v>Extension V5</x:v>
      </x:c>
    </x:row>
  </x:sheetData>
  <x:pageMargins left="0.7" right="0.7" top="0.75" bottom="0.75" header="0.3" footer="0.3"/>
  <x:tableParts count="1">
    <x:tablePart xmlns:r="http://schemas.openxmlformats.org/officeDocument/2006/relationships" r:id="Raadde1b773da4bd1"/>
  </x:tableParts>
</x:worksheet>
</file>

<file path=xl/worksheets/sheet6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 min="14" max="14" width="45" hidden="0" customWidth="1"/>
  </x:cols>
  <x:sheetData>
    <x:row r="1">
      <x:c r="A1" s="2"/>
      <x:c r="B1" s="2"/>
      <x:c r="C1" s="2"/>
      <x:c r="D1" s="2"/>
      <x:c r="E1" s="2"/>
      <x:c r="F1" s="2"/>
    </x:row>
    <x:row r="2" ht="31" customHeight="1">
      <x:c r="A2" s="3" t="str">
        <x:v>V5 Comportements de faune</x:v>
      </x:c>
      <x:c r="B2" s="3"/>
      <x:c r="C2" s="3"/>
      <x:c r="D2" s="3"/>
      <x:c r="E2" s="3"/>
      <x:c r="F2" s="3"/>
    </x:row>
    <x:row r="3">
      <x:c r="A3" s="4"/>
      <x:c r="B3" s="4"/>
      <x:c r="C3" s="4"/>
      <x:c r="D3" s="4"/>
      <x:c r="E3" s="4"/>
      <x:c r="F3" s="4"/>
    </x:row>
    <x:row r="4">
      <x:c r="A4" s="2" t="str">
        <x:v>Mondes · 36 fiches · Lecture intégrale dans « Lire Mondes » ou le lecteur HTML.</x:v>
      </x:c>
      <x:c r="B4" s="2"/>
      <x:c r="C4" s="2"/>
      <x:c r="D4" s="2"/>
      <x:c r="E4" s="2"/>
      <x:c r="F4" s="2"/>
    </x:row>
    <x:row r="5" ht="48" customHeight="1">
      <x:c r="A5" s="25" t="str">
        <x:v>Identifiant</x:v>
      </x:c>
      <x:c r="B5" s="26" t="str">
        <x:v>Titre</x:v>
      </x:c>
      <x:c r="C5" s="26" t="str">
        <x:v>Espece</x:v>
      </x:c>
      <x:c r="D5" s="26" t="str">
        <x:v>Veille</x:v>
      </x:c>
      <x:c r="E5" s="26" t="str">
        <x:v>Perception</x:v>
      </x:c>
      <x:c r="F5" s="26" t="str">
        <x:v>Investigation</x:v>
      </x:c>
      <x:c r="G5" s="26" t="str">
        <x:v>Engagement</x:v>
      </x:c>
      <x:c r="H5" s="26" t="str">
        <x:v>Contre jeu</x:v>
      </x:c>
      <x:c r="I5" s="26" t="str">
        <x:v>Abandon</x:v>
      </x:c>
      <x:c r="J5" s="26" t="str">
        <x:v>Groupe</x:v>
      </x:c>
      <x:c r="K5" s="26" t="str">
        <x:v>État persistant</x:v>
      </x:c>
      <x:c r="L5" s="26" t="str">
        <x:v>Test attendu</x:v>
      </x:c>
      <x:c r="M5" s="26" t="str">
        <x:v>Statut</x:v>
      </x:c>
      <x:c r="N5" s="27" t="str">
        <x:v>Provenance</x:v>
      </x:c>
    </x:row>
    <x:row r="6" ht="72" customHeight="1">
      <x:c r="A6" s="13" t="str">
        <x:v>AI5-01</x:v>
      </x:c>
      <x:c r="B6" s="13" t="str">
        <x:v>Scarabée des scories</x:v>
      </x:c>
      <x:c r="C6" s="13" t="str">
        <x:v>FAU-01</x:v>
      </x:c>
      <x:c r="D6" s="13" t="str">
        <x:v>L’entité parcourt un domaine compatible avec son habitat et rejoint un point de repos. Elle ne connaît pas la position du joueur hors de ses indices.</x:v>
      </x:c>
      <x:c r="E6" s="13" t="str">
        <x:v>amas de cendre déplacé</x:v>
      </x:c>
      <x:c r="F6" s="13" t="str">
        <x:v>Après un indice plausible, se replie sous une plaque chaude. La recherche vise la dernière zone crédible, puis se disperse si aucun nouvel indice n’apparaît.</x:v>
      </x:c>
      <x:c r="G6" s="13" t="str">
        <x:v>L’annonce, la phase active et la récupération sont séparées. Une interruption change réellement la suite du mouvement au lieu de jouer une attaque invisible.</x:v>
      </x:c>
      <x:c r="H6" s="13" t="str">
        <x:v>observer les cycles puis contourner</x:v>
      </x:c>
      <x:c r="I6" s="13" t="str">
        <x:v>L’entité arrête une poursuite lorsque sa route, son intérêt ou son état le justifie. Elle conserve la dernière menace connue sans suivi omniscient.</x:v>
      </x:c>
      <x:c r="J6" s="13" t="str">
        <x:v>Un signal local peut alerter un voisin présent. Le groupe transmet une zone de recherche, jamais les coordonnées exactes du joueur.</x:v>
      </x:c>
      <x:c r="K6" s="13" t="str">
        <x:v>Identité, blessures de jeu, position, souvenir de piste et résultat de la rencontre.</x:v>
      </x:c>
      <x:c r="L6" s="13" t="str">
        <x:v>Rompre la visibilité puis changer de plan par une liaison réelle. Vérifier recherche crédible, indices lisibles et absence de poursuite à travers les murs.</x:v>
      </x:c>
      <x:c r="M6" s="13" t="str">
        <x:v>Spécification d’IA, non comportement déjà implémenté.</x:v>
      </x:c>
      <x:c r="N6" s="13" t="str">
        <x:v>Extension V5</x:v>
      </x:c>
    </x:row>
    <x:row r="7" ht="72" customHeight="1">
      <x:c r="A7" s="14" t="str">
        <x:v>AI5-02</x:v>
      </x:c>
      <x:c r="B7" s="14" t="str">
        <x:v>Briseur de basalte</x:v>
      </x:c>
      <x:c r="C7" s="14" t="str">
        <x:v>FAU-02</x:v>
      </x:c>
      <x:c r="D7" s="14" t="str">
        <x:v>L’entité parcourt un domaine compatible avec son habitat et rejoint un point de repos. Elle ne connaît pas la position du joueur hors de ses indices.</x:v>
      </x:c>
      <x:c r="E7" s="14" t="str">
        <x:v>fragments de roche au bord d’une piste</x:v>
      </x:c>
      <x:c r="F7" s="14" t="str">
        <x:v>Après un indice plausible, charge courte annoncée par un appui au sol. La recherche vise la dernière zone crédible, puis se disperse si aucun nouvel indice n’apparaît.</x:v>
      </x:c>
      <x:c r="G7" s="14" t="str">
        <x:v>L’annonce, la phase active et la récupération sont séparées. Une interruption change réellement la suite du mouvement au lieu de jouer une attaque invisible.</x:v>
      </x:c>
      <x:c r="H7" s="14" t="str">
        <x:v>quitter l’axe et employer un relief</x:v>
      </x:c>
      <x:c r="I7" s="14" t="str">
        <x:v>L’entité arrête une poursuite lorsque sa route, son intérêt ou son état le justifie. Elle conserve la dernière menace connue sans suivi omniscient.</x:v>
      </x:c>
      <x:c r="J7" s="14" t="str">
        <x:v>Comportement individuel; aucune meute générée au moment où le joueur regarde ailleurs.</x:v>
      </x:c>
      <x:c r="K7" s="14" t="str">
        <x:v>Identité, blessures de jeu, position, souvenir de piste et résultat de la rencontre.</x:v>
      </x:c>
      <x:c r="L7" s="14" t="str">
        <x:v>Rompre la visibilité puis changer de plan par une liaison réelle. Vérifier recherche crédible, indices lisibles et absence de poursuite à travers les murs.</x:v>
      </x:c>
      <x:c r="M7" s="14" t="str">
        <x:v>Spécification d’IA, non comportement déjà implémenté.</x:v>
      </x:c>
      <x:c r="N7" s="14" t="str">
        <x:v>Extension V5</x:v>
      </x:c>
    </x:row>
    <x:row r="8" ht="72" customHeight="1">
      <x:c r="A8" s="13" t="str">
        <x:v>AI5-03</x:v>
      </x:c>
      <x:c r="B8" s="13" t="str">
        <x:v>Coureur des dunes</x:v>
      </x:c>
      <x:c r="C8" s="13" t="str">
        <x:v>FAU-03</x:v>
      </x:c>
      <x:c r="D8" s="13" t="str">
        <x:v>L’entité parcourt un domaine compatible avec son habitat et rejoint un point de repos. Elle ne connaît pas la position du joueur hors de ses indices.</x:v>
      </x:c>
      <x:c r="E8" s="13" t="str">
        <x:v>double empreinte légère</x:v>
      </x:c>
      <x:c r="F8" s="13" t="str">
        <x:v>Après un indice plausible, zigzague entre zones d’ombre. La recherche vise la dernière zone crédible, puis se disperse si aucun nouvel indice n’apparaît.</x:v>
      </x:c>
      <x:c r="G8" s="13" t="str">
        <x:v>L’annonce, la phase active et la récupération sont séparées. Une interruption change réellement la suite du mouvement au lieu de jouer une attaque invisible.</x:v>
      </x:c>
      <x:c r="H8" s="13" t="str">
        <x:v>couper une route avec une observation préalable</x:v>
      </x:c>
      <x:c r="I8" s="13" t="str">
        <x:v>L’entité arrête une poursuite lorsque sa route, son intérêt ou son état le justifie. Elle conserve la dernière menace connue sans suivi omniscient.</x:v>
      </x:c>
      <x:c r="J8" s="13" t="str">
        <x:v>Comportement individuel; aucune meute générée au moment où le joueur regarde ailleurs.</x:v>
      </x:c>
      <x:c r="K8" s="13" t="str">
        <x:v>Identité, blessures de jeu, position, souvenir de piste et résultat de la rencontre.</x:v>
      </x:c>
      <x:c r="L8" s="13" t="str">
        <x:v>Rompre la visibilité puis changer de plan par une liaison réelle. Vérifier recherche crédible, indices lisibles et absence de poursuite à travers les murs.</x:v>
      </x:c>
      <x:c r="M8" s="13" t="str">
        <x:v>Spécification d’IA, non comportement déjà implémenté.</x:v>
      </x:c>
      <x:c r="N8" s="13" t="str">
        <x:v>Extension V5</x:v>
      </x:c>
    </x:row>
    <x:row r="9" ht="72" customHeight="1">
      <x:c r="A9" s="14" t="str">
        <x:v>AI5-04</x:v>
      </x:c>
      <x:c r="B9" s="14" t="str">
        <x:v>Fouisseur de verre</x:v>
      </x:c>
      <x:c r="C9" s="14" t="str">
        <x:v>FAU-04</x:v>
      </x:c>
      <x:c r="D9" s="14" t="str">
        <x:v>L’entité parcourt un domaine compatible avec son habitat et rejoint un point de repos. Elle ne connaît pas la position du joueur hors de ses indices.</x:v>
      </x:c>
      <x:c r="E9" s="14" t="str">
        <x:v>sable soulevé en cercle</x:v>
      </x:c>
      <x:c r="F9" s="14" t="str">
        <x:v>Après un indice plausible, sort sur un bruit répété puis replonge. La recherche vise la dernière zone crédible, puis se disperse si aucun nouvel indice n’apparaît.</x:v>
      </x:c>
      <x:c r="G9" s="14" t="str">
        <x:v>L’annonce, la phase active et la récupération sont séparées. Une interruption change réellement la suite du mouvement au lieu de jouer une attaque invisible.</x:v>
      </x:c>
      <x:c r="H9" s="14" t="str">
        <x:v>varier sa position après un leurre de jeu</x:v>
      </x:c>
      <x:c r="I9" s="14" t="str">
        <x:v>L’entité arrête une poursuite lorsque sa route, son intérêt ou son état le justifie. Elle conserve la dernière menace connue sans suivi omniscient.</x:v>
      </x:c>
      <x:c r="J9" s="14" t="str">
        <x:v>Un signal local peut alerter un voisin présent. Le groupe transmet une zone de recherche, jamais les coordonnées exactes du joueur.</x:v>
      </x:c>
      <x:c r="K9" s="14" t="str">
        <x:v>Identité, blessures de jeu, position, souvenir de piste et résultat de la rencontre.</x:v>
      </x:c>
      <x:c r="L9" s="14" t="str">
        <x:v>Rompre la visibilité puis changer de plan par une liaison réelle. Vérifier recherche crédible, indices lisibles et absence de poursuite à travers les murs.</x:v>
      </x:c>
      <x:c r="M9" s="14" t="str">
        <x:v>Spécification d’IA, non comportement déjà implémenté.</x:v>
      </x:c>
      <x:c r="N9" s="14" t="str">
        <x:v>Extension V5</x:v>
      </x:c>
    </x:row>
    <x:row r="10" ht="72" customHeight="1">
      <x:c r="A10" s="13" t="str">
        <x:v>AI5-05</x:v>
      </x:c>
      <x:c r="B10" s="13" t="str">
        <x:v>Grimpeur à plaques</x:v>
      </x:c>
      <x:c r="C10" s="13" t="str">
        <x:v>FAU-05</x:v>
      </x:c>
      <x:c r="D10" s="13" t="str">
        <x:v>L’entité parcourt un domaine compatible avec son habitat et rejoint un point de repos. Elle ne connaît pas la position du joueur hors de ses indices.</x:v>
      </x:c>
      <x:c r="E10" s="13" t="str">
        <x:v>écorce râpée en hauteur</x:v>
      </x:c>
      <x:c r="F10" s="13" t="str">
        <x:v>Après un indice plausible, change de branche après un mouvement brusque. La recherche vise la dernière zone crédible, puis se disperse si aucun nouvel indice n’apparaît.</x:v>
      </x:c>
      <x:c r="G10" s="13" t="str">
        <x:v>L’annonce, la phase active et la récupération sont séparées. Une interruption change réellement la suite du mouvement au lieu de jouer une attaque invisible.</x:v>
      </x:c>
      <x:c r="H10" s="13" t="str">
        <x:v>attendre sur un palier au lieu de suivre aveuglément</x:v>
      </x:c>
      <x:c r="I10" s="13" t="str">
        <x:v>L’entité arrête une poursuite lorsque sa route, son intérêt ou son état le justifie. Elle conserve la dernière menace connue sans suivi omniscient.</x:v>
      </x:c>
      <x:c r="J10" s="13" t="str">
        <x:v>Comportement individuel; aucune meute générée au moment où le joueur regarde ailleurs.</x:v>
      </x:c>
      <x:c r="K10" s="13" t="str">
        <x:v>Identité, blessures de jeu, position, souvenir de piste et résultat de la rencontre.</x:v>
      </x:c>
      <x:c r="L10" s="13" t="str">
        <x:v>Rompre la visibilité puis changer de plan par une liaison réelle. Vérifier recherche crédible, indices lisibles et absence de poursuite à travers les murs.</x:v>
      </x:c>
      <x:c r="M10" s="13" t="str">
        <x:v>Spécification d’IA, non comportement déjà implémenté.</x:v>
      </x:c>
      <x:c r="N10" s="13" t="str">
        <x:v>Extension V5</x:v>
      </x:c>
    </x:row>
    <x:row r="11" ht="72" customHeight="1">
      <x:c r="A11" s="14" t="str">
        <x:v>AI5-06</x:v>
      </x:c>
      <x:c r="B11" s="14" t="str">
        <x:v>Chasseur de canopée</x:v>
      </x:c>
      <x:c r="C11" s="14" t="str">
        <x:v>FAU-06</x:v>
      </x:c>
      <x:c r="D11" s="14" t="str">
        <x:v>L’entité parcourt un domaine compatible avec son habitat et rejoint un point de repos. Elle ne connaît pas la position du joueur hors de ses indices.</x:v>
      </x:c>
      <x:c r="E11" s="14" t="str">
        <x:v>traces interrompues au tronc</x:v>
      </x:c>
      <x:c r="F11" s="14" t="str">
        <x:v>Après un indice plausible, bondit depuis un niveau supérieur annoncé. La recherche vise la dernière zone crédible, puis se disperse si aucun nouvel indice n’apparaît.</x:v>
      </x:c>
      <x:c r="G11" s="14" t="str">
        <x:v>L’annonce, la phase active et la récupération sont séparées. Une interruption change réellement la suite du mouvement au lieu de jouer une attaque invisible.</x:v>
      </x:c>
      <x:c r="H11" s="14" t="str">
        <x:v>observer l’ombre et garder un point de repli</x:v>
      </x:c>
      <x:c r="I11" s="14" t="str">
        <x:v>L’entité arrête une poursuite lorsque sa route, son intérêt ou son état le justifie. Elle conserve la dernière menace connue sans suivi omniscient.</x:v>
      </x:c>
      <x:c r="J11" s="14" t="str">
        <x:v>Comportement individuel; aucune meute générée au moment où le joueur regarde ailleurs.</x:v>
      </x:c>
      <x:c r="K11" s="14" t="str">
        <x:v>Identité, blessures de jeu, position, souvenir de piste et résultat de la rencontre.</x:v>
      </x:c>
      <x:c r="L11" s="14" t="str">
        <x:v>Rompre la visibilité puis changer de plan par une liaison réelle. Vérifier recherche crédible, indices lisibles et absence de poursuite à travers les murs.</x:v>
      </x:c>
      <x:c r="M11" s="14" t="str">
        <x:v>Spécification d’IA, non comportement déjà implémenté.</x:v>
      </x:c>
      <x:c r="N11" s="14" t="str">
        <x:v>Extension V5</x:v>
      </x:c>
    </x:row>
    <x:row r="12" ht="72" customHeight="1">
      <x:c r="A12" s="13" t="str">
        <x:v>AI5-07</x:v>
      </x:c>
      <x:c r="B12" s="13" t="str">
        <x:v>Rôdeur des roseaux</x:v>
      </x:c>
      <x:c r="C12" s="13" t="str">
        <x:v>FAU-07</x:v>
      </x:c>
      <x:c r="D12" s="13" t="str">
        <x:v>L’entité parcourt un domaine compatible avec son habitat et rejoint un point de repos. Elle ne connaît pas la position du joueur hors de ses indices.</x:v>
      </x:c>
      <x:c r="E12" s="13" t="str">
        <x:v>roseaux penchés à contre-courant</x:v>
      </x:c>
      <x:c r="F12" s="13" t="str">
        <x:v>Après un indice plausible, approche sous une ride d’eau visible. La recherche vise la dernière zone crédible, puis se disperse si aucun nouvel indice n’apparaît.</x:v>
      </x:c>
      <x:c r="G12" s="13" t="str">
        <x:v>L’annonce, la phase active et la récupération sont séparées. Une interruption change réellement la suite du mouvement au lieu de jouer une attaque invisible.</x:v>
      </x:c>
      <x:c r="H12" s="13" t="str">
        <x:v>monter sur un pilotis et changer de côté</x:v>
      </x:c>
      <x:c r="I12" s="13" t="str">
        <x:v>L’entité arrête une poursuite lorsque sa route, son intérêt ou son état le justifie. Elle conserve la dernière menace connue sans suivi omniscient.</x:v>
      </x:c>
      <x:c r="J12" s="13" t="str">
        <x:v>Un signal local peut alerter un voisin présent. Le groupe transmet une zone de recherche, jamais les coordonnées exactes du joueur.</x:v>
      </x:c>
      <x:c r="K12" s="13" t="str">
        <x:v>Identité, blessures de jeu, position, souvenir de piste et résultat de la rencontre.</x:v>
      </x:c>
      <x:c r="L12" s="13" t="str">
        <x:v>Rompre la visibilité puis changer de plan par une liaison réelle. Vérifier recherche crédible, indices lisibles et absence de poursuite à travers les murs.</x:v>
      </x:c>
      <x:c r="M12" s="13" t="str">
        <x:v>Spécification d’IA, non comportement déjà implémenté.</x:v>
      </x:c>
      <x:c r="N12" s="13" t="str">
        <x:v>Extension V5</x:v>
      </x:c>
    </x:row>
    <x:row r="13" ht="72" customHeight="1">
      <x:c r="A13" s="14" t="str">
        <x:v>AI5-08</x:v>
      </x:c>
      <x:c r="B13" s="14" t="str">
        <x:v>Porte-lanterne</x:v>
      </x:c>
      <x:c r="C13" s="14" t="str">
        <x:v>FAU-08</x:v>
      </x:c>
      <x:c r="D13" s="14" t="str">
        <x:v>L’entité parcourt un domaine compatible avec son habitat et rejoint un point de repos. Elle ne connaît pas la position du joueur hors de ses indices.</x:v>
      </x:c>
      <x:c r="E13" s="14" t="str">
        <x:v>pulsations irrégulières</x:v>
      </x:c>
      <x:c r="F13" s="14" t="str">
        <x:v>Après un indice plausible, se rassemble près d’un courant calme. La recherche vise la dernière zone crédible, puis se disperse si aucun nouvel indice n’apparaît.</x:v>
      </x:c>
      <x:c r="G13" s="14" t="str">
        <x:v>L’annonce, la phase active et la récupération sont séparées. Une interruption change réellement la suite du mouvement au lieu de jouer une attaque invisible.</x:v>
      </x:c>
      <x:c r="H13" s="14" t="str">
        <x:v>distinguer ses lueurs des balises humaines</x:v>
      </x:c>
      <x:c r="I13" s="14" t="str">
        <x:v>L’entité arrête une poursuite lorsque sa route, son intérêt ou son état le justifie. Elle conserve la dernière menace connue sans suivi omniscient.</x:v>
      </x:c>
      <x:c r="J13" s="14" t="str">
        <x:v>Comportement individuel; aucune meute générée au moment où le joueur regarde ailleurs.</x:v>
      </x:c>
      <x:c r="K13" s="14" t="str">
        <x:v>Identité, blessures de jeu, position, souvenir de piste et résultat de la rencontre.</x:v>
      </x:c>
      <x:c r="L13" s="14" t="str">
        <x:v>Rompre la visibilité puis changer de plan par une liaison réelle. Vérifier recherche crédible, indices lisibles et absence de poursuite à travers les murs.</x:v>
      </x:c>
      <x:c r="M13" s="14" t="str">
        <x:v>Spécification d’IA, non comportement déjà implémenté.</x:v>
      </x:c>
      <x:c r="N13" s="14" t="str">
        <x:v>Extension V5</x:v>
      </x:c>
    </x:row>
    <x:row r="14" ht="72" customHeight="1">
      <x:c r="A14" s="13" t="str">
        <x:v>AI5-09</x:v>
      </x:c>
      <x:c r="B14" s="13" t="str">
        <x:v>Rapace de crête</x:v>
      </x:c>
      <x:c r="C14" s="13" t="str">
        <x:v>FAU-09</x:v>
      </x:c>
      <x:c r="D14" s="13" t="str">
        <x:v>L’entité parcourt un domaine compatible avec son habitat et rejoint un point de repos. Elle ne connaît pas la position du joueur hors de ses indices.</x:v>
      </x:c>
      <x:c r="E14" s="13" t="str">
        <x:v>plumes coincées dans une fente</x:v>
      </x:c>
      <x:c r="F14" s="13" t="str">
        <x:v>Après un indice plausible, pique après un cri et une ombre large. La recherche vise la dernière zone crédible, puis se disperse si aucun nouvel indice n’apparaît.</x:v>
      </x:c>
      <x:c r="G14" s="13" t="str">
        <x:v>L’annonce, la phase active et la récupération sont séparées. Une interruption change réellement la suite du mouvement au lieu de jouer une attaque invisible.</x:v>
      </x:c>
      <x:c r="H14" s="13" t="str">
        <x:v>utiliser un abri puis viser sa phase de reprise</x:v>
      </x:c>
      <x:c r="I14" s="13" t="str">
        <x:v>L’entité arrête une poursuite lorsque sa route, son intérêt ou son état le justifie. Elle conserve la dernière menace connue sans suivi omniscient.</x:v>
      </x:c>
      <x:c r="J14" s="13" t="str">
        <x:v>Comportement individuel; aucune meute générée au moment où le joueur regarde ailleurs.</x:v>
      </x:c>
      <x:c r="K14" s="13" t="str">
        <x:v>Identité, blessures de jeu, position, souvenir de piste et résultat de la rencontre.</x:v>
      </x:c>
      <x:c r="L14" s="13" t="str">
        <x:v>Rompre la visibilité puis changer de plan par une liaison réelle. Vérifier recherche crédible, indices lisibles et absence de poursuite à travers les murs.</x:v>
      </x:c>
      <x:c r="M14" s="13" t="str">
        <x:v>Spécification d’IA, non comportement déjà implémenté.</x:v>
      </x:c>
      <x:c r="N14" s="13" t="str">
        <x:v>Extension V5</x:v>
      </x:c>
    </x:row>
    <x:row r="15" ht="72" customHeight="1">
      <x:c r="A15" s="14" t="str">
        <x:v>AI5-10</x:v>
      </x:c>
      <x:c r="B15" s="14" t="str">
        <x:v>Marcheur des vents</x:v>
      </x:c>
      <x:c r="C15" s="14" t="str">
        <x:v>FAU-10</x:v>
      </x:c>
      <x:c r="D15" s="14" t="str">
        <x:v>L’entité parcourt un domaine compatible avec son habitat et rejoint un point de repos. Elle ne connaît pas la position du joueur hors de ses indices.</x:v>
      </x:c>
      <x:c r="E15" s="14" t="str">
        <x:v>empreintes appuyées sur le bord interne</x:v>
      </x:c>
      <x:c r="F15" s="14" t="str">
        <x:v>Après un indice plausible, s’abrite avant une rafale. La recherche vise la dernière zone crédible, puis se disperse si aucun nouvel indice n’apparaît.</x:v>
      </x:c>
      <x:c r="G15" s="14" t="str">
        <x:v>L’annonce, la phase active et la récupération sont séparées. Une interruption change réellement la suite du mouvement au lieu de jouer une attaque invisible.</x:v>
      </x:c>
      <x:c r="H15" s="14" t="str">
        <x:v>approcher au même rythme que ses pauses</x:v>
      </x:c>
      <x:c r="I15" s="14" t="str">
        <x:v>L’entité arrête une poursuite lorsque sa route, son intérêt ou son état le justifie. Elle conserve la dernière menace connue sans suivi omniscient.</x:v>
      </x:c>
      <x:c r="J15" s="14" t="str">
        <x:v>Un signal local peut alerter un voisin présent. Le groupe transmet une zone de recherche, jamais les coordonnées exactes du joueur.</x:v>
      </x:c>
      <x:c r="K15" s="14" t="str">
        <x:v>Identité, blessures de jeu, position, souvenir de piste et résultat de la rencontre.</x:v>
      </x:c>
      <x:c r="L15" s="14" t="str">
        <x:v>Rompre la visibilité puis changer de plan par une liaison réelle. Vérifier recherche crédible, indices lisibles et absence de poursuite à travers les murs.</x:v>
      </x:c>
      <x:c r="M15" s="14" t="str">
        <x:v>Spécification d’IA, non comportement déjà implémenté.</x:v>
      </x:c>
      <x:c r="N15" s="14" t="str">
        <x:v>Extension V5</x:v>
      </x:c>
    </x:row>
    <x:row r="16" ht="72" customHeight="1">
      <x:c r="A16" s="13" t="str">
        <x:v>AI5-11</x:v>
      </x:c>
      <x:c r="B16" s="13" t="str">
        <x:v>Carapace de ressac</x:v>
      </x:c>
      <x:c r="C16" s="13" t="str">
        <x:v>FAU-11</x:v>
      </x:c>
      <x:c r="D16" s="13" t="str">
        <x:v>L’entité parcourt un domaine compatible avec son habitat et rejoint un point de repos. Elle ne connaît pas la position du joueur hors de ses indices.</x:v>
      </x:c>
      <x:c r="E16" s="13" t="str">
        <x:v>coquilles fendues au pied des arches</x:v>
      </x:c>
      <x:c r="F16" s="13" t="str">
        <x:v>Après un indice plausible, se protège face à la vague. La recherche vise la dernière zone crédible, puis se disperse si aucun nouvel indice n’apparaît.</x:v>
      </x:c>
      <x:c r="G16" s="13" t="str">
        <x:v>L’annonce, la phase active et la récupération sont séparées. Une interruption change réellement la suite du mouvement au lieu de jouer une attaque invisible.</x:v>
      </x:c>
      <x:c r="H16" s="13" t="str">
        <x:v>contourner pendant le reflux</x:v>
      </x:c>
      <x:c r="I16" s="13" t="str">
        <x:v>L’entité arrête une poursuite lorsque sa route, son intérêt ou son état le justifie. Elle conserve la dernière menace connue sans suivi omniscient.</x:v>
      </x:c>
      <x:c r="J16" s="13" t="str">
        <x:v>Comportement individuel; aucune meute générée au moment où le joueur regarde ailleurs.</x:v>
      </x:c>
      <x:c r="K16" s="13" t="str">
        <x:v>Identité, blessures de jeu, position, souvenir de piste et résultat de la rencontre.</x:v>
      </x:c>
      <x:c r="L16" s="13" t="str">
        <x:v>Rompre la visibilité puis changer de plan par une liaison réelle. Vérifier recherche crédible, indices lisibles et absence de poursuite à travers les murs.</x:v>
      </x:c>
      <x:c r="M16" s="13" t="str">
        <x:v>Spécification d’IA, non comportement déjà implémenté.</x:v>
      </x:c>
      <x:c r="N16" s="13" t="str">
        <x:v>Extension V5</x:v>
      </x:c>
    </x:row>
    <x:row r="17" ht="72" customHeight="1">
      <x:c r="A17" s="14" t="str">
        <x:v>AI5-12</x:v>
      </x:c>
      <x:c r="B17" s="14" t="str">
        <x:v>Long-dos des passes</x:v>
      </x:c>
      <x:c r="C17" s="14" t="str">
        <x:v>FAU-12</x:v>
      </x:c>
      <x:c r="D17" s="14" t="str">
        <x:v>L’entité parcourt un domaine compatible avec son habitat et rejoint un point de repos. Elle ne connaît pas la position du joueur hors de ses indices.</x:v>
      </x:c>
      <x:c r="E17" s="14" t="str">
        <x:v>remous parallèles au rivage</x:v>
      </x:c>
      <x:c r="F17" s="14" t="str">
        <x:v>Après un indice plausible, traverse un chenal annoncé par le guide. La recherche vise la dernière zone crédible, puis se disperse si aucun nouvel indice n’apparaît.</x:v>
      </x:c>
      <x:c r="G17" s="14" t="str">
        <x:v>L’annonce, la phase active et la récupération sont séparées. Une interruption change réellement la suite du mouvement au lieu de jouer une attaque invisible.</x:v>
      </x:c>
      <x:c r="H17" s="14" t="str">
        <x:v>laisser sa route libre et observer depuis le quai</x:v>
      </x:c>
      <x:c r="I17" s="14" t="str">
        <x:v>L’entité arrête une poursuite lorsque sa route, son intérêt ou son état le justifie. Elle conserve la dernière menace connue sans suivi omniscient.</x:v>
      </x:c>
      <x:c r="J17" s="14" t="str">
        <x:v>Comportement individuel; aucune meute générée au moment où le joueur regarde ailleurs.</x:v>
      </x:c>
      <x:c r="K17" s="14" t="str">
        <x:v>Identité, blessures de jeu, position, souvenir de piste et résultat de la rencontre.</x:v>
      </x:c>
      <x:c r="L17" s="14" t="str">
        <x:v>Rompre la visibilité puis changer de plan par une liaison réelle. Vérifier recherche crédible, indices lisibles et absence de poursuite à travers les murs.</x:v>
      </x:c>
      <x:c r="M17" s="14" t="str">
        <x:v>Spécification d’IA, non comportement déjà implémenté.</x:v>
      </x:c>
      <x:c r="N17" s="14" t="str">
        <x:v>Extension V5</x:v>
      </x:c>
    </x:row>
    <x:row r="18" ht="72" customHeight="1">
      <x:c r="A18" s="13" t="str">
        <x:v>AI5-13</x:v>
      </x:c>
      <x:c r="B18" s="13" t="str">
        <x:v>Fouisseur de chaleur</x:v>
      </x:c>
      <x:c r="C18" s="13" t="str">
        <x:v>FAU-13</x:v>
      </x:c>
      <x:c r="D18" s="13" t="str">
        <x:v>L’entité parcourt un domaine compatible avec son habitat et rejoint un point de repos. Elle ne connaît pas la position du joueur hors de ses indices.</x:v>
      </x:c>
      <x:c r="E18" s="13" t="str">
        <x:v>croûte rompue autour d’une source</x:v>
      </x:c>
      <x:c r="F18" s="13" t="str">
        <x:v>Après un indice plausible, sort pendant le refroidissement. La recherche vise la dernière zone crédible, puis se disperse si aucun nouvel indice n’apparaît.</x:v>
      </x:c>
      <x:c r="G18" s="13" t="str">
        <x:v>L’annonce, la phase active et la récupération sont séparées. Une interruption change réellement la suite du mouvement au lieu de jouer une attaque invisible.</x:v>
      </x:c>
      <x:c r="H18" s="13" t="str">
        <x:v>examiner sa trace depuis la zone froide</x:v>
      </x:c>
      <x:c r="I18" s="13" t="str">
        <x:v>L’entité arrête une poursuite lorsque sa route, son intérêt ou son état le justifie. Elle conserve la dernière menace connue sans suivi omniscient.</x:v>
      </x:c>
      <x:c r="J18" s="13" t="str">
        <x:v>Un signal local peut alerter un voisin présent. Le groupe transmet une zone de recherche, jamais les coordonnées exactes du joueur.</x:v>
      </x:c>
      <x:c r="K18" s="13" t="str">
        <x:v>Identité, blessures de jeu, position, souvenir de piste et résultat de la rencontre.</x:v>
      </x:c>
      <x:c r="L18" s="13" t="str">
        <x:v>Rompre la visibilité puis changer de plan par une liaison réelle. Vérifier recherche crédible, indices lisibles et absence de poursuite à travers les murs.</x:v>
      </x:c>
      <x:c r="M18" s="13" t="str">
        <x:v>Spécification d’IA, non comportement déjà implémenté.</x:v>
      </x:c>
      <x:c r="N18" s="13" t="str">
        <x:v>Extension V5</x:v>
      </x:c>
    </x:row>
    <x:row r="19" ht="72" customHeight="1">
      <x:c r="A19" s="14" t="str">
        <x:v>AI5-14</x:v>
      </x:c>
      <x:c r="B19" s="14" t="str">
        <x:v>Crochet des sources</x:v>
      </x:c>
      <x:c r="C19" s="14" t="str">
        <x:v>FAU-14</x:v>
      </x:c>
      <x:c r="D19" s="14" t="str">
        <x:v>L’entité parcourt un domaine compatible avec son habitat et rejoint un point de repos. Elle ne connaît pas la position du joueur hors de ses indices.</x:v>
      </x:c>
      <x:c r="E19" s="14" t="str">
        <x:v>marques au-dessus des évents</x:v>
      </x:c>
      <x:c r="F19" s="14" t="str">
        <x:v>Après un indice plausible, attaque entre deux bouffées de vapeur. La recherche vise la dernière zone crédible, puis se disperse si aucun nouvel indice n’apparaît.</x:v>
      </x:c>
      <x:c r="G19" s="14" t="str">
        <x:v>L’annonce, la phase active et la récupération sont séparées. Une interruption change réellement la suite du mouvement au lieu de jouer une attaque invisible.</x:v>
      </x:c>
      <x:c r="H19" s="14" t="str">
        <x:v>prévoir sa reprise et gagner un palier froid</x:v>
      </x:c>
      <x:c r="I19" s="14" t="str">
        <x:v>L’entité arrête une poursuite lorsque sa route, son intérêt ou son état le justifie. Elle conserve la dernière menace connue sans suivi omniscient.</x:v>
      </x:c>
      <x:c r="J19" s="14" t="str">
        <x:v>Comportement individuel; aucune meute générée au moment où le joueur regarde ailleurs.</x:v>
      </x:c>
      <x:c r="K19" s="14" t="str">
        <x:v>Identité, blessures de jeu, position, souvenir de piste et résultat de la rencontre.</x:v>
      </x:c>
      <x:c r="L19" s="14" t="str">
        <x:v>Rompre la visibilité puis changer de plan par une liaison réelle. Vérifier recherche crédible, indices lisibles et absence de poursuite à travers les murs.</x:v>
      </x:c>
      <x:c r="M19" s="14" t="str">
        <x:v>Spécification d’IA, non comportement déjà implémenté.</x:v>
      </x:c>
      <x:c r="N19" s="14" t="str">
        <x:v>Extension V5</x:v>
      </x:c>
    </x:row>
    <x:row r="20" ht="72" customHeight="1">
      <x:c r="A20" s="13" t="str">
        <x:v>AI5-15</x:v>
      </x:c>
      <x:c r="B20" s="13" t="str">
        <x:v>Marcheur du givre</x:v>
      </x:c>
      <x:c r="C20" s="13" t="str">
        <x:v>FAU-15</x:v>
      </x:c>
      <x:c r="D20" s="13" t="str">
        <x:v>L’entité parcourt un domaine compatible avec son habitat et rejoint un point de repos. Elle ne connaît pas la position du joueur hors de ses indices.</x:v>
      </x:c>
      <x:c r="E20" s="13" t="str">
        <x:v>neige comprimée sous une couche fraîche</x:v>
      </x:c>
      <x:c r="F20" s="13" t="str">
        <x:v>Après un indice plausible, forme un cercle de repos face au vent. La recherche vise la dernière zone crédible, puis se disperse si aucun nouvel indice n’apparaît.</x:v>
      </x:c>
      <x:c r="G20" s="13" t="str">
        <x:v>L’annonce, la phase active et la récupération sont séparées. Une interruption change réellement la suite du mouvement au lieu de jouer une attaque invisible.</x:v>
      </x:c>
      <x:c r="H20" s="13" t="str">
        <x:v>lire les abris plutôt que la seule empreinte</x:v>
      </x:c>
      <x:c r="I20" s="13" t="str">
        <x:v>L’entité arrête une poursuite lorsque sa route, son intérêt ou son état le justifie. Elle conserve la dernière menace connue sans suivi omniscient.</x:v>
      </x:c>
      <x:c r="J20" s="13" t="str">
        <x:v>Comportement individuel; aucune meute générée au moment où le joueur regarde ailleurs.</x:v>
      </x:c>
      <x:c r="K20" s="13" t="str">
        <x:v>Identité, blessures de jeu, position, souvenir de piste et résultat de la rencontre.</x:v>
      </x:c>
      <x:c r="L20" s="13" t="str">
        <x:v>Rompre la visibilité puis changer de plan par une liaison réelle. Vérifier recherche crédible, indices lisibles et absence de poursuite à travers les murs.</x:v>
      </x:c>
      <x:c r="M20" s="13" t="str">
        <x:v>Spécification d’IA, non comportement déjà implémenté.</x:v>
      </x:c>
      <x:c r="N20" s="13" t="str">
        <x:v>Extension V5</x:v>
      </x:c>
    </x:row>
    <x:row r="21" ht="72" customHeight="1">
      <x:c r="A21" s="14" t="str">
        <x:v>AI5-16</x:v>
      </x:c>
      <x:c r="B21" s="14" t="str">
        <x:v>Dents de neige</x:v>
      </x:c>
      <x:c r="C21" s="14" t="str">
        <x:v>FAU-16</x:v>
      </x:c>
      <x:c r="D21" s="14" t="str">
        <x:v>L’entité parcourt un domaine compatible avec son habitat et rejoint un point de repos. Elle ne connaît pas la position du joueur hors de ses indices.</x:v>
      </x:c>
      <x:c r="E21" s="14" t="str">
        <x:v>pistes divergentes puis convergentes</x:v>
      </x:c>
      <x:c r="F21" s="14" t="str">
        <x:v>Après un indice plausible, un éclaireur fixe l’attention pendant un détour. La recherche vise la dernière zone crédible, puis se disperse si aucun nouvel indice n’apparaît.</x:v>
      </x:c>
      <x:c r="G21" s="14" t="str">
        <x:v>L’annonce, la phase active et la récupération sont séparées. Une interruption change réellement la suite du mouvement au lieu de jouer une attaque invisible.</x:v>
      </x:c>
      <x:c r="H21" s="14" t="str">
        <x:v>surveiller les deux bords de l’écran</x:v>
      </x:c>
      <x:c r="I21" s="14" t="str">
        <x:v>L’entité arrête une poursuite lorsque sa route, son intérêt ou son état le justifie. Elle conserve la dernière menace connue sans suivi omniscient.</x:v>
      </x:c>
      <x:c r="J21" s="14" t="str">
        <x:v>Un signal local peut alerter un voisin présent. Le groupe transmet une zone de recherche, jamais les coordonnées exactes du joueur.</x:v>
      </x:c>
      <x:c r="K21" s="14" t="str">
        <x:v>Identité, blessures de jeu, position, souvenir de piste et résultat de la rencontre.</x:v>
      </x:c>
      <x:c r="L21" s="14" t="str">
        <x:v>Rompre la visibilité puis changer de plan par une liaison réelle. Vérifier recherche crédible, indices lisibles et absence de poursuite à travers les murs.</x:v>
      </x:c>
      <x:c r="M21" s="14" t="str">
        <x:v>Spécification d’IA, non comportement déjà implémenté.</x:v>
      </x:c>
      <x:c r="N21" s="14" t="str">
        <x:v>Extension V5</x:v>
      </x:c>
    </x:row>
    <x:row r="22" ht="72" customHeight="1">
      <x:c r="A22" s="13" t="str">
        <x:v>AI5-17</x:v>
      </x:c>
      <x:c r="B22" s="13" t="str">
        <x:v>Veilleur de pierre</x:v>
      </x:c>
      <x:c r="C22" s="13" t="str">
        <x:v>FAU-17</x:v>
      </x:c>
      <x:c r="D22" s="13" t="str">
        <x:v>L’entité parcourt un domaine compatible avec son habitat et rejoint un point de repos. Elle ne connaît pas la position du joueur hors de ses indices.</x:v>
      </x:c>
      <x:c r="E22" s="13" t="str">
        <x:v>poussière absente sous une niche</x:v>
      </x:c>
      <x:c r="F22" s="13" t="str">
        <x:v>Après un indice plausible, se fige lorsqu’une lampe le vise. La recherche vise la dernière zone crédible, puis se disperse si aucun nouvel indice n’apparaît.</x:v>
      </x:c>
      <x:c r="G22" s="13" t="str">
        <x:v>L’annonce, la phase active et la récupération sont séparées. Une interruption change réellement la suite du mouvement au lieu de jouer une attaque invisible.</x:v>
      </x:c>
      <x:c r="H22" s="13" t="str">
        <x:v>éclairer une autre surface pour le voir bouger</x:v>
      </x:c>
      <x:c r="I22" s="13" t="str">
        <x:v>L’entité arrête une poursuite lorsque sa route, son intérêt ou son état le justifie. Elle conserve la dernière menace connue sans suivi omniscient.</x:v>
      </x:c>
      <x:c r="J22" s="13" t="str">
        <x:v>Comportement individuel; aucune meute générée au moment où le joueur regarde ailleurs.</x:v>
      </x:c>
      <x:c r="K22" s="13" t="str">
        <x:v>Identité, blessures de jeu, position, souvenir de piste et résultat de la rencontre.</x:v>
      </x:c>
      <x:c r="L22" s="13" t="str">
        <x:v>Rompre la visibilité puis changer de plan par une liaison réelle. Vérifier recherche crédible, indices lisibles et absence de poursuite à travers les murs.</x:v>
      </x:c>
      <x:c r="M22" s="13" t="str">
        <x:v>Spécification d’IA, non comportement déjà implémenté.</x:v>
      </x:c>
      <x:c r="N22" s="13" t="str">
        <x:v>Extension V5</x:v>
      </x:c>
    </x:row>
    <x:row r="23" ht="72" customHeight="1">
      <x:c r="A23" s="14" t="str">
        <x:v>AI5-18</x:v>
      </x:c>
      <x:c r="B23" s="14" t="str">
        <x:v>Griffe des arches</x:v>
      </x:c>
      <x:c r="C23" s="14" t="str">
        <x:v>FAU-18</x:v>
      </x:c>
      <x:c r="D23" s="14" t="str">
        <x:v>L’entité parcourt un domaine compatible avec son habitat et rejoint un point de repos. Elle ne connaît pas la position du joueur hors de ses indices.</x:v>
      </x:c>
      <x:c r="E23" s="14" t="str">
        <x:v>stries répétées sur un pilier</x:v>
      </x:c>
      <x:c r="F23" s="14" t="str">
        <x:v>Après un indice plausible, frappe après un grondement dans la voûte. La recherche vise la dernière zone crédible, puis se disperse si aucun nouvel indice n’apparaît.</x:v>
      </x:c>
      <x:c r="G23" s="14" t="str">
        <x:v>L’annonce, la phase active et la récupération sont séparées. Une interruption change réellement la suite du mouvement au lieu de jouer une attaque invisible.</x:v>
      </x:c>
      <x:c r="H23" s="14" t="str">
        <x:v>se placer hors de l’axe du pilier</x:v>
      </x:c>
      <x:c r="I23" s="14" t="str">
        <x:v>L’entité arrête une poursuite lorsque sa route, son intérêt ou son état le justifie. Elle conserve la dernière menace connue sans suivi omniscient.</x:v>
      </x:c>
      <x:c r="J23" s="14" t="str">
        <x:v>Comportement individuel; aucune meute générée au moment où le joueur regarde ailleurs.</x:v>
      </x:c>
      <x:c r="K23" s="14" t="str">
        <x:v>Identité, blessures de jeu, position, souvenir de piste et résultat de la rencontre.</x:v>
      </x:c>
      <x:c r="L23" s="14" t="str">
        <x:v>Rompre la visibilité puis changer de plan par une liaison réelle. Vérifier recherche crédible, indices lisibles et absence de poursuite à travers les murs.</x:v>
      </x:c>
      <x:c r="M23" s="14" t="str">
        <x:v>Spécification d’IA, non comportement déjà implémenté.</x:v>
      </x:c>
      <x:c r="N23" s="14" t="str">
        <x:v>Extension V5</x:v>
      </x:c>
    </x:row>
    <x:row r="24" ht="72" customHeight="1">
      <x:c r="A24" s="13" t="str">
        <x:v>AI5-19</x:v>
      </x:c>
      <x:c r="B24" s="13" t="str">
        <x:v>Traqueur des lisières</x:v>
      </x:c>
      <x:c r="C24" s="13" t="str">
        <x:v>FAU-19</x:v>
      </x:c>
      <x:c r="D24" s="13" t="str">
        <x:v>L’entité parcourt un domaine compatible avec son habitat et rejoint un point de repos. Elle ne connaît pas la position du joueur hors de ses indices.</x:v>
      </x:c>
      <x:c r="E24" s="13" t="str">
        <x:v>branches brisées à deux hauteurs</x:v>
      </x:c>
      <x:c r="F24" s="13" t="str">
        <x:v>Après un indice plausible, suit la dernière position bruyante puis contourne. La recherche vise la dernière zone crédible, puis se disperse si aucun nouvel indice n’apparaît.</x:v>
      </x:c>
      <x:c r="G24" s="13" t="str">
        <x:v>L’annonce, la phase active et la récupération sont séparées. Une interruption change réellement la suite du mouvement au lieu de jouer une attaque invisible.</x:v>
      </x:c>
      <x:c r="H24" s="13" t="str">
        <x:v>changer de trajet et préparer un sas de repli</x:v>
      </x:c>
      <x:c r="I24" s="13" t="str">
        <x:v>L’entité arrête une poursuite lorsque sa route, son intérêt ou son état le justifie. Elle conserve la dernière menace connue sans suivi omniscient.</x:v>
      </x:c>
      <x:c r="J24" s="13" t="str">
        <x:v>Un signal local peut alerter un voisin présent. Le groupe transmet une zone de recherche, jamais les coordonnées exactes du joueur.</x:v>
      </x:c>
      <x:c r="K24" s="13" t="str">
        <x:v>Identité, blessures de jeu, position, souvenir de piste et résultat de la rencontre.</x:v>
      </x:c>
      <x:c r="L24" s="13" t="str">
        <x:v>Rompre la visibilité puis changer de plan par une liaison réelle. Vérifier recherche crédible, indices lisibles et absence de poursuite à travers les murs.</x:v>
      </x:c>
      <x:c r="M24" s="13" t="str">
        <x:v>Spécification d’IA, non comportement déjà implémenté.</x:v>
      </x:c>
      <x:c r="N24" s="13" t="str">
        <x:v>Extension V5</x:v>
      </x:c>
    </x:row>
    <x:row r="25" ht="72" customHeight="1">
      <x:c r="A25" s="14" t="str">
        <x:v>AI5-20</x:v>
      </x:c>
      <x:c r="B25" s="14" t="str">
        <x:v>Porte-corne du Homeworld</x:v>
      </x:c>
      <x:c r="C25" s="14" t="str">
        <x:v>FAU-20</x:v>
      </x:c>
      <x:c r="D25" s="14" t="str">
        <x:v>L’entité parcourt un domaine compatible avec son habitat et rejoint un point de repos. Elle ne connaît pas la position du joueur hors de ses indices.</x:v>
      </x:c>
      <x:c r="E25" s="14" t="str">
        <x:v>sillons et rameaux arrachés</x:v>
      </x:c>
      <x:c r="F25" s="14" t="str">
        <x:v>Après un indice plausible, balaye une zone frontale annoncée par l’encolure. La recherche vise la dernière zone crédible, puis se disperse si aucun nouvel indice n’apparaît.</x:v>
      </x:c>
      <x:c r="G25" s="14" t="str">
        <x:v>L’annonce, la phase active et la récupération sont séparées. Une interruption change réellement la suite du mouvement au lieu de jouer une attaque invisible.</x:v>
      </x:c>
      <x:c r="H25" s="14" t="str">
        <x:v>prendre de la distance latérale; variantes corne intacte et cassée comme états visuels</x:v>
      </x:c>
      <x:c r="I25" s="14" t="str">
        <x:v>L’entité arrête une poursuite lorsque sa route, son intérêt ou son état le justifie. Elle conserve la dernière menace connue sans suivi omniscient.</x:v>
      </x:c>
      <x:c r="J25" s="14" t="str">
        <x:v>Comportement individuel; aucune meute générée au moment où le joueur regarde ailleurs.</x:v>
      </x:c>
      <x:c r="K25" s="14" t="str">
        <x:v>Identité, blessures de jeu, position, souvenir de piste et résultat de la rencontre.</x:v>
      </x:c>
      <x:c r="L25" s="14" t="str">
        <x:v>Rompre la visibilité puis changer de plan par une liaison réelle. Vérifier recherche crédible, indices lisibles et absence de poursuite à travers les murs.</x:v>
      </x:c>
      <x:c r="M25" s="14" t="str">
        <x:v>Spécification d’IA, non comportement déjà implémenté.</x:v>
      </x:c>
      <x:c r="N25" s="14" t="str">
        <x:v>Extension V5</x:v>
      </x:c>
    </x:row>
    <x:row r="26" ht="72" customHeight="1">
      <x:c r="A26" s="13" t="str">
        <x:v>AI5-21</x:v>
      </x:c>
      <x:c r="B26" s="13" t="str">
        <x:v>Faucheur de Vara-Kesh</x:v>
      </x:c>
      <x:c r="C26" s="13" t="str">
        <x:v>FAU-21</x:v>
      </x:c>
      <x:c r="D26" s="13" t="str">
        <x:v>L’entité parcourt un domaine compatible avec son habitat et rejoint un point de repos. Elle ne connaît pas la position du joueur hors de ses indices.</x:v>
      </x:c>
      <x:c r="E26" s="13" t="str">
        <x:v>rameaux coupés et mousse retournée</x:v>
      </x:c>
      <x:c r="F26" s="13" t="str">
        <x:v>Après un indice plausible, poursuit sur les branches fortes. La recherche vise la dernière zone crédible, puis se disperse si aucun nouvel indice n’apparaît.</x:v>
      </x:c>
      <x:c r="G26" s="13" t="str">
        <x:v>L’annonce, la phase active et la récupération sont séparées. Une interruption change réellement la suite du mouvement au lieu de jouer une attaque invisible.</x:v>
      </x:c>
      <x:c r="H26" s="13" t="str">
        <x:v>l’attirer sur un passage observé</x:v>
      </x:c>
      <x:c r="I26" s="13" t="str">
        <x:v>L’entité arrête une poursuite lorsque sa route, son intérêt ou son état le justifie. Elle conserve la dernière menace connue sans suivi omniscient.</x:v>
      </x:c>
      <x:c r="J26" s="13" t="str">
        <x:v>Comportement individuel; aucune meute générée au moment où le joueur regarde ailleurs.</x:v>
      </x:c>
      <x:c r="K26" s="13" t="str">
        <x:v>Identité, blessures de jeu, position, souvenir de piste et résultat de la rencontre.</x:v>
      </x:c>
      <x:c r="L26" s="13" t="str">
        <x:v>Rompre la visibilité puis changer de plan par une liaison réelle. Vérifier recherche crédible, indices lisibles et absence de poursuite à travers les murs.</x:v>
      </x:c>
      <x:c r="M26" s="13" t="str">
        <x:v>Spécification d’IA, non comportement déjà implémenté.</x:v>
      </x:c>
      <x:c r="N26" s="13" t="str">
        <x:v>Extension V5</x:v>
      </x:c>
    </x:row>
    <x:row r="27" ht="72" customHeight="1">
      <x:c r="A27" s="14" t="str">
        <x:v>AI5-22</x:v>
      </x:c>
      <x:c r="B27" s="14" t="str">
        <x:v>Mâchoire de Nereth</x:v>
      </x:c>
      <x:c r="C27" s="14" t="str">
        <x:v>FAU-22</x:v>
      </x:c>
      <x:c r="D27" s="14" t="str">
        <x:v>L’entité parcourt un domaine compatible avec son habitat et rejoint un point de repos. Elle ne connaît pas la position du joueur hors de ses indices.</x:v>
      </x:c>
      <x:c r="E27" s="14" t="str">
        <x:v>vapeur basse dans une fente</x:v>
      </x:c>
      <x:c r="F27" s="14" t="str">
        <x:v>Après un indice plausible, attaque depuis un couloir gelé. La recherche vise la dernière zone crédible, puis se disperse si aucun nouvel indice n’apparaît.</x:v>
      </x:c>
      <x:c r="G27" s="14" t="str">
        <x:v>L’annonce, la phase active et la récupération sont séparées. Une interruption change réellement la suite du mouvement au lieu de jouer une attaque invisible.</x:v>
      </x:c>
      <x:c r="H27" s="14" t="str">
        <x:v>suivre les fissures avant d’engager</x:v>
      </x:c>
      <x:c r="I27" s="14" t="str">
        <x:v>L’entité arrête une poursuite lorsque sa route, son intérêt ou son état le justifie. Elle conserve la dernière menace connue sans suivi omniscient.</x:v>
      </x:c>
      <x:c r="J27" s="14" t="str">
        <x:v>Un signal local peut alerter un voisin présent. Le groupe transmet une zone de recherche, jamais les coordonnées exactes du joueur.</x:v>
      </x:c>
      <x:c r="K27" s="14" t="str">
        <x:v>Identité, blessures de jeu, position, souvenir de piste et résultat de la rencontre.</x:v>
      </x:c>
      <x:c r="L27" s="14" t="str">
        <x:v>Rompre la visibilité puis changer de plan par une liaison réelle. Vérifier recherche crédible, indices lisibles et absence de poursuite à travers les murs.</x:v>
      </x:c>
      <x:c r="M27" s="14" t="str">
        <x:v>Spécification d’IA, non comportement déjà implémenté.</x:v>
      </x:c>
      <x:c r="N27" s="14" t="str">
        <x:v>Extension V5</x:v>
      </x:c>
    </x:row>
    <x:row r="28" ht="72" customHeight="1">
      <x:c r="A28" s="13" t="str">
        <x:v>AI5-23</x:v>
      </x:c>
      <x:c r="B28" s="13" t="str">
        <x:v>Nageur d’Oshara</x:v>
      </x:c>
      <x:c r="C28" s="13" t="str">
        <x:v>FAU-23</x:v>
      </x:c>
      <x:c r="D28" s="13" t="str">
        <x:v>L’entité parcourt un domaine compatible avec son habitat et rejoint un point de repos. Elle ne connaît pas la position du joueur hors de ses indices.</x:v>
      </x:c>
      <x:c r="E28" s="13" t="str">
        <x:v>bulles alignées au bord d’un îlot</x:v>
      </x:c>
      <x:c r="F28" s="13" t="str">
        <x:v>Après un indice plausible, change de rive après une immersion. La recherche vise la dernière zone crédible, puis se disperse si aucun nouvel indice n’apparaît.</x:v>
      </x:c>
      <x:c r="G28" s="13" t="str">
        <x:v>L’annonce, la phase active et la récupération sont séparées. Une interruption change réellement la suite du mouvement au lieu de jouer une attaque invisible.</x:v>
      </x:c>
      <x:c r="H28" s="13" t="str">
        <x:v>garder un retour par les rochers hauts</x:v>
      </x:c>
      <x:c r="I28" s="13" t="str">
        <x:v>L’entité arrête une poursuite lorsque sa route, son intérêt ou son état le justifie. Elle conserve la dernière menace connue sans suivi omniscient.</x:v>
      </x:c>
      <x:c r="J28" s="13" t="str">
        <x:v>Comportement individuel; aucune meute générée au moment où le joueur regarde ailleurs.</x:v>
      </x:c>
      <x:c r="K28" s="13" t="str">
        <x:v>Identité, blessures de jeu, position, souvenir de piste et résultat de la rencontre.</x:v>
      </x:c>
      <x:c r="L28" s="13" t="str">
        <x:v>Rompre la visibilité puis changer de plan par une liaison réelle. Vérifier recherche crédible, indices lisibles et absence de poursuite à travers les murs.</x:v>
      </x:c>
      <x:c r="M28" s="13" t="str">
        <x:v>Spécification d’IA, non comportement déjà implémenté.</x:v>
      </x:c>
      <x:c r="N28" s="13" t="str">
        <x:v>Extension V5</x:v>
      </x:c>
    </x:row>
    <x:row r="29" ht="72" customHeight="1">
      <x:c r="A29" s="14" t="str">
        <x:v>AI5-24</x:v>
      </x:c>
      <x:c r="B29" s="14" t="str">
        <x:v>Éperon de Rukh Tal</x:v>
      </x:c>
      <x:c r="C29" s="14" t="str">
        <x:v>FAU-24</x:v>
      </x:c>
      <x:c r="D29" s="14" t="str">
        <x:v>L’entité parcourt un domaine compatible avec son habitat et rejoint un point de repos. Elle ne connaît pas la position du joueur hors de ses indices.</x:v>
      </x:c>
      <x:c r="E29" s="14" t="str">
        <x:v>empreinte chaude près d’une paroi</x:v>
      </x:c>
      <x:c r="F29" s="14" t="str">
        <x:v>Après un indice plausible, charge pendant la fin d’un cycle de vapeur. La recherche vise la dernière zone crédible, puis se disperse si aucun nouvel indice n’apparaît.</x:v>
      </x:c>
      <x:c r="G29" s="14" t="str">
        <x:v>L’annonce, la phase active et la récupération sont séparées. Une interruption change réellement la suite du mouvement au lieu de jouer une attaque invisible.</x:v>
      </x:c>
      <x:c r="H29" s="14" t="str">
        <x:v>préparer un angle de sortie avant le duel</x:v>
      </x:c>
      <x:c r="I29" s="14" t="str">
        <x:v>L’entité arrête une poursuite lorsque sa route, son intérêt ou son état le justifie. Elle conserve la dernière menace connue sans suivi omniscient.</x:v>
      </x:c>
      <x:c r="J29" s="14" t="str">
        <x:v>Comportement individuel; aucune meute générée au moment où le joueur regarde ailleurs.</x:v>
      </x:c>
      <x:c r="K29" s="14" t="str">
        <x:v>Identité, blessures de jeu, position, souvenir de piste et résultat de la rencontre.</x:v>
      </x:c>
      <x:c r="L29" s="14" t="str">
        <x:v>Rompre la visibilité puis changer de plan par une liaison réelle. Vérifier recherche crédible, indices lisibles et absence de poursuite à travers les murs.</x:v>
      </x:c>
      <x:c r="M29" s="14" t="str">
        <x:v>Spécification d’IA, non comportement déjà implémenté.</x:v>
      </x:c>
      <x:c r="N29" s="14" t="str">
        <x:v>Extension V5</x:v>
      </x:c>
    </x:row>
    <x:row r="30" ht="72" customHeight="1">
      <x:c r="A30" s="13" t="str">
        <x:v>AI5-25</x:v>
      </x:c>
      <x:c r="B30" s="13" t="str">
        <x:v>Chasseur de Sileth</x:v>
      </x:c>
      <x:c r="C30" s="13" t="str">
        <x:v>FAU-25</x:v>
      </x:c>
      <x:c r="D30" s="13" t="str">
        <x:v>L’entité parcourt un domaine compatible avec son habitat et rejoint un point de repos. Elle ne connaît pas la position du joueur hors de ses indices.</x:v>
      </x:c>
      <x:c r="E30" s="13" t="str">
        <x:v>traces qui réapparaissent après la pluie</x:v>
      </x:c>
      <x:c r="F30" s="13" t="str">
        <x:v>Après un indice plausible, suit les odeurs portées par le ruissellement. La recherche vise la dernière zone crédible, puis se disperse si aucun nouvel indice n’apparaît.</x:v>
      </x:c>
      <x:c r="G30" s="13" t="str">
        <x:v>L’annonce, la phase active et la récupération sont séparées. Une interruption change réellement la suite du mouvement au lieu de jouer une attaque invisible.</x:v>
      </x:c>
      <x:c r="H30" s="13" t="str">
        <x:v>changer d’axe et utiliser une rupture de terrain</x:v>
      </x:c>
      <x:c r="I30" s="13" t="str">
        <x:v>L’entité arrête une poursuite lorsque sa route, son intérêt ou son état le justifie. Elle conserve la dernière menace connue sans suivi omniscient.</x:v>
      </x:c>
      <x:c r="J30" s="13" t="str">
        <x:v>Un signal local peut alerter un voisin présent. Le groupe transmet une zone de recherche, jamais les coordonnées exactes du joueur.</x:v>
      </x:c>
      <x:c r="K30" s="13" t="str">
        <x:v>Identité, blessures de jeu, position, souvenir de piste et résultat de la rencontre.</x:v>
      </x:c>
      <x:c r="L30" s="13" t="str">
        <x:v>Rompre la visibilité puis changer de plan par une liaison réelle. Vérifier recherche crédible, indices lisibles et absence de poursuite à travers les murs.</x:v>
      </x:c>
      <x:c r="M30" s="13" t="str">
        <x:v>Spécification d’IA, non comportement déjà implémenté.</x:v>
      </x:c>
      <x:c r="N30" s="13" t="str">
        <x:v>Extension V5</x:v>
      </x:c>
    </x:row>
    <x:row r="31" ht="72" customHeight="1">
      <x:c r="A31" s="14" t="str">
        <x:v>AI5-26</x:v>
      </x:c>
      <x:c r="B31" s="14" t="str">
        <x:v>Guetteur de Dharos</x:v>
      </x:c>
      <x:c r="C31" s="14" t="str">
        <x:v>FAU-26</x:v>
      </x:c>
      <x:c r="D31" s="14" t="str">
        <x:v>L’entité parcourt un domaine compatible avec son habitat et rejoint un point de repos. Elle ne connaît pas la position du joueur hors de ses indices.</x:v>
      </x:c>
      <x:c r="E31" s="14" t="str">
        <x:v>grilles tordues et poussière suspendue</x:v>
      </x:c>
      <x:c r="F31" s="14" t="str">
        <x:v>Après un indice plausible, observe depuis une fenêtre avant de descendre. La recherche vise la dernière zone crédible, puis se disperse si aucun nouvel indice n’apparaît.</x:v>
      </x:c>
      <x:c r="G31" s="14" t="str">
        <x:v>L’annonce, la phase active et la récupération sont séparées. Une interruption change réellement la suite du mouvement au lieu de jouer une attaque invisible.</x:v>
      </x:c>
      <x:c r="H31" s="14" t="str">
        <x:v>lever les yeux vers le plan supérieur</x:v>
      </x:c>
      <x:c r="I31" s="14" t="str">
        <x:v>L’entité arrête une poursuite lorsque sa route, son intérêt ou son état le justifie. Elle conserve la dernière menace connue sans suivi omniscient.</x:v>
      </x:c>
      <x:c r="J31" s="14" t="str">
        <x:v>Comportement individuel; aucune meute générée au moment où le joueur regarde ailleurs.</x:v>
      </x:c>
      <x:c r="K31" s="14" t="str">
        <x:v>Identité, blessures de jeu, position, souvenir de piste et résultat de la rencontre.</x:v>
      </x:c>
      <x:c r="L31" s="14" t="str">
        <x:v>Rompre la visibilité puis changer de plan par une liaison réelle. Vérifier recherche crédible, indices lisibles et absence de poursuite à travers les murs.</x:v>
      </x:c>
      <x:c r="M31" s="14" t="str">
        <x:v>Spécification d’IA, non comportement déjà implémenté.</x:v>
      </x:c>
      <x:c r="N31" s="14" t="str">
        <x:v>Extension V5</x:v>
      </x:c>
    </x:row>
    <x:row r="32" ht="72" customHeight="1">
      <x:c r="A32" s="13" t="str">
        <x:v>AI5-27</x:v>
      </x:c>
      <x:c r="B32" s="13" t="str">
        <x:v>Pisteur de chenil</x:v>
      </x:c>
      <x:c r="C32" s="13" t="str">
        <x:v>FAU-27</x:v>
      </x:c>
      <x:c r="D32" s="13" t="str">
        <x:v>L’entité parcourt un domaine compatible avec son habitat et rejoint un point de repos. Elle ne connaît pas la position du joueur hors de ses indices.</x:v>
      </x:c>
      <x:c r="E32" s="13" t="str">
        <x:v>attention dirigée vers une bifurcation</x:v>
      </x:c>
      <x:c r="F32" s="13" t="str">
        <x:v>Après un indice plausible, s’arrête pour attendre un ordre appris. La recherche vise la dernière zone crédible, puis se disperse si aucun nouvel indice n’apparaît.</x:v>
      </x:c>
      <x:c r="G32" s="13" t="str">
        <x:v>L’annonce, la phase active et la récupération sont séparées. Une interruption change réellement la suite du mouvement au lieu de jouer une attaque invisible.</x:v>
      </x:c>
      <x:c r="H32" s="13" t="str">
        <x:v>donner rappel, attente ou piste; relation et fatigue persistantes</x:v>
      </x:c>
      <x:c r="I32" s="13" t="str">
        <x:v>L’entité arrête une poursuite lorsque sa route, son intérêt ou son état le justifie. Elle conserve la dernière menace connue sans suivi omniscient.</x:v>
      </x:c>
      <x:c r="J32" s="13" t="str">
        <x:v>Comportement individuel; aucune meute générée au moment où le joueur regarde ailleurs.</x:v>
      </x:c>
      <x:c r="K32" s="13" t="str">
        <x:v>Identité, blessures de jeu, position, souvenir de piste et résultat de la rencontre.</x:v>
      </x:c>
      <x:c r="L32" s="13" t="str">
        <x:v>Rompre la visibilité puis changer de plan par une liaison réelle. Vérifier recherche crédible, indices lisibles et absence de poursuite à travers les murs.</x:v>
      </x:c>
      <x:c r="M32" s="13" t="str">
        <x:v>Spécification d’IA, non comportement déjà implémenté.</x:v>
      </x:c>
      <x:c r="N32" s="13" t="str">
        <x:v>Extension V5</x:v>
      </x:c>
    </x:row>
    <x:row r="33" ht="72" customHeight="1">
      <x:c r="A33" s="14" t="str">
        <x:v>AI5-28</x:v>
      </x:c>
      <x:c r="B33" s="14" t="str">
        <x:v>Monture des grandes pistes</x:v>
      </x:c>
      <x:c r="C33" s="14" t="str">
        <x:v>FAU-28</x:v>
      </x:c>
      <x:c r="D33" s="14" t="str">
        <x:v>L’entité parcourt un domaine compatible avec son habitat et rejoint un point de repos. Elle ne connaît pas la position du joueur hors de ses indices.</x:v>
      </x:c>
      <x:c r="E33" s="14" t="str">
        <x:v>empreinte large et allure régulière</x:v>
      </x:c>
      <x:c r="F33" s="14" t="str">
        <x:v>Après un indice plausible, ralentit avant un obstacle étroit. La recherche vise la dernière zone crédible, puis se disperse si aucun nouvel indice n’apparaît.</x:v>
      </x:c>
      <x:c r="G33" s="14" t="str">
        <x:v>L’annonce, la phase active et la récupération sont séparées. Une interruption change réellement la suite du mouvement au lieu de jouer une attaque invisible.</x:v>
      </x:c>
      <x:c r="H33" s="14" t="str">
        <x:v>descendre ou emprunter une route assez large</x:v>
      </x:c>
      <x:c r="I33" s="14" t="str">
        <x:v>L’entité arrête une poursuite lorsque sa route, son intérêt ou son état le justifie. Elle conserve la dernière menace connue sans suivi omniscient.</x:v>
      </x:c>
      <x:c r="J33" s="14" t="str">
        <x:v>Un signal local peut alerter un voisin présent. Le groupe transmet une zone de recherche, jamais les coordonnées exactes du joueur.</x:v>
      </x:c>
      <x:c r="K33" s="14" t="str">
        <x:v>Identité, blessures de jeu, position, souvenir de piste et résultat de la rencontre.</x:v>
      </x:c>
      <x:c r="L33" s="14" t="str">
        <x:v>Rompre la visibilité puis changer de plan par une liaison réelle. Vérifier recherche crédible, indices lisibles et absence de poursuite à travers les murs.</x:v>
      </x:c>
      <x:c r="M33" s="14" t="str">
        <x:v>Spécification d’IA, non comportement déjà implémenté.</x:v>
      </x:c>
      <x:c r="N33" s="14" t="str">
        <x:v>Extension V5</x:v>
      </x:c>
    </x:row>
    <x:row r="34" ht="72" customHeight="1">
      <x:c r="A34" s="13" t="str">
        <x:v>AI5-29</x:v>
      </x:c>
      <x:c r="B34" s="13" t="str">
        <x:v>Facehugger</x:v>
      </x:c>
      <x:c r="C34" s="13" t="str">
        <x:v>FAU-29</x:v>
      </x:c>
      <x:c r="D34" s="13" t="str">
        <x:v>L’entité parcourt un domaine compatible avec son habitat et rejoint un point de repos. Elle ne connaît pas la position du joueur hors de ses indices.</x:v>
      </x:c>
      <x:c r="E34" s="13" t="str">
        <x:v>mouvement près d’un œuf ouvert</x:v>
      </x:c>
      <x:c r="F34" s="13" t="str">
        <x:v>Après un indice plausible, bond annoncé dans une ligne dégagée. La recherche vise la dernière zone crédible, puis se disperse si aucun nouvel indice n’apparaît.</x:v>
      </x:c>
      <x:c r="G34" s="13" t="str">
        <x:v>L’annonce, la phase active et la récupération sont séparées. Une interruption change réellement la suite du mouvement au lieu de jouer une attaque invisible.</x:v>
      </x:c>
      <x:c r="H34" s="13" t="str">
        <x:v>reculer et garder l’espace de visée</x:v>
      </x:c>
      <x:c r="I34" s="13" t="str">
        <x:v>L’entité arrête une poursuite lorsque sa route, son intérêt ou son état le justifie. Elle conserve la dernière menace connue sans suivi omniscient.</x:v>
      </x:c>
      <x:c r="J34" s="13" t="str">
        <x:v>Comportement individuel; aucune meute générée au moment où le joueur regarde ailleurs.</x:v>
      </x:c>
      <x:c r="K34" s="13" t="str">
        <x:v>Identité, blessures de jeu, position, souvenir de piste et résultat de la rencontre.</x:v>
      </x:c>
      <x:c r="L34" s="13" t="str">
        <x:v>Rompre la visibilité puis changer de plan par une liaison réelle. Vérifier recherche crédible, indices lisibles et absence de poursuite à travers les murs.</x:v>
      </x:c>
      <x:c r="M34" s="13" t="str">
        <x:v>Spécification d’IA, non comportement déjà implémenté.</x:v>
      </x:c>
      <x:c r="N34" s="13" t="str">
        <x:v>Extension V5</x:v>
      </x:c>
    </x:row>
    <x:row r="35" ht="72" customHeight="1">
      <x:c r="A35" s="14" t="str">
        <x:v>AI5-30</x:v>
      </x:c>
      <x:c r="B35" s="14" t="str">
        <x:v>Drone xénomorphe</x:v>
      </x:c>
      <x:c r="C35" s="14" t="str">
        <x:v>FAU-30</x:v>
      </x:c>
      <x:c r="D35" s="14" t="str">
        <x:v>L’entité parcourt un domaine compatible avec son habitat et rejoint un point de repos. Elle ne connaît pas la position du joueur hors de ses indices.</x:v>
      </x:c>
      <x:c r="E35" s="14" t="str">
        <x:v>traces hautes et résine récente</x:v>
      </x:c>
      <x:c r="F35" s="14" t="str">
        <x:v>Après un indice plausible, change de plan par un conduit marqué. La recherche vise la dernière zone crédible, puis se disperse si aucun nouvel indice n’apparaît.</x:v>
      </x:c>
      <x:c r="G35" s="14" t="str">
        <x:v>L’annonce, la phase active et la récupération sont séparées. Une interruption change réellement la suite du mouvement au lieu de jouer une attaque invisible.</x:v>
      </x:c>
      <x:c r="H35" s="14" t="str">
        <x:v>observer les sorties avant de progresser</x:v>
      </x:c>
      <x:c r="I35" s="14" t="str">
        <x:v>L’entité arrête une poursuite lorsque sa route, son intérêt ou son état le justifie. Elle conserve la dernière menace connue sans suivi omniscient.</x:v>
      </x:c>
      <x:c r="J35" s="14" t="str">
        <x:v>Comportement individuel; aucune meute générée au moment où le joueur regarde ailleurs.</x:v>
      </x:c>
      <x:c r="K35" s="14" t="str">
        <x:v>Identité, blessures de jeu, position, souvenir de piste et résultat de la rencontre.</x:v>
      </x:c>
      <x:c r="L35" s="14" t="str">
        <x:v>Rompre la visibilité puis changer de plan par une liaison réelle. Vérifier recherche crédible, indices lisibles et absence de poursuite à travers les murs.</x:v>
      </x:c>
      <x:c r="M35" s="14" t="str">
        <x:v>Spécification d’IA, non comportement déjà implémenté.</x:v>
      </x:c>
      <x:c r="N35" s="14" t="str">
        <x:v>Extension V5</x:v>
      </x:c>
    </x:row>
    <x:row r="36" ht="72" customHeight="1">
      <x:c r="A36" s="13" t="str">
        <x:v>AI5-31</x:v>
      </x:c>
      <x:c r="B36" s="13" t="str">
        <x:v>Guerrier xénomorphe</x:v>
      </x:c>
      <x:c r="C36" s="13" t="str">
        <x:v>FAU-31</x:v>
      </x:c>
      <x:c r="D36" s="13" t="str">
        <x:v>L’entité parcourt un domaine compatible avec son habitat et rejoint un point de repos. Elle ne connaît pas la position du joueur hors de ses indices.</x:v>
      </x:c>
      <x:c r="E36" s="13" t="str">
        <x:v>marques de griffes et passage élargi</x:v>
      </x:c>
      <x:c r="F36" s="13" t="str">
        <x:v>Après un indice plausible, enchaîne approche, frappe et reprise. La recherche vise la dernière zone crédible, puis se disperse si aucun nouvel indice n’apparaît.</x:v>
      </x:c>
      <x:c r="G36" s="13" t="str">
        <x:v>L’annonce, la phase active et la récupération sont séparées. Une interruption change réellement la suite du mouvement au lieu de jouer une attaque invisible.</x:v>
      </x:c>
      <x:c r="H36" s="13" t="str">
        <x:v>utiliser distance et fenêtre de récupération</x:v>
      </x:c>
      <x:c r="I36" s="13" t="str">
        <x:v>L’entité arrête une poursuite lorsque sa route, son intérêt ou son état le justifie. Elle conserve la dernière menace connue sans suivi omniscient.</x:v>
      </x:c>
      <x:c r="J36" s="13" t="str">
        <x:v>Un signal local peut alerter un voisin présent. Le groupe transmet une zone de recherche, jamais les coordonnées exactes du joueur.</x:v>
      </x:c>
      <x:c r="K36" s="13" t="str">
        <x:v>Identité, blessures de jeu, position, souvenir de piste et résultat de la rencontre.</x:v>
      </x:c>
      <x:c r="L36" s="13" t="str">
        <x:v>Rompre la visibilité puis changer de plan par une liaison réelle. Vérifier recherche crédible, indices lisibles et absence de poursuite à travers les murs.</x:v>
      </x:c>
      <x:c r="M36" s="13" t="str">
        <x:v>Spécification d’IA, non comportement déjà implémenté.</x:v>
      </x:c>
      <x:c r="N36" s="13" t="str">
        <x:v>Extension V5</x:v>
      </x:c>
    </x:row>
    <x:row r="37" ht="72" customHeight="1">
      <x:c r="A37" s="14" t="str">
        <x:v>AI5-32</x:v>
      </x:c>
      <x:c r="B37" s="14" t="str">
        <x:v>Reine active</x:v>
      </x:c>
      <x:c r="C37" s="14" t="str">
        <x:v>FAU-32</x:v>
      </x:c>
      <x:c r="D37" s="14" t="str">
        <x:v>L’entité parcourt un domaine compatible avec son habitat et rejoint un point de repos. Elle ne connaît pas la position du joueur hors de ses indices.</x:v>
      </x:c>
      <x:c r="E37" s="14" t="str">
        <x:v>mouvements et cris dans l’arène finale</x:v>
      </x:c>
      <x:c r="F37" s="14" t="str">
        <x:v>Après un indice plausible, alterne contrôle de zone et poursuite télégraphiée. La recherche vise la dernière zone crédible, puis se disperse si aucun nouvel indice n’apparaît.</x:v>
      </x:c>
      <x:c r="G37" s="14" t="str">
        <x:v>L’annonce, la phase active et la récupération sont séparées. Une interruption change réellement la suite du mouvement au lieu de jouer une attaque invisible.</x:v>
      </x:c>
      <x:c r="H37" s="14" t="str">
        <x:v>utiliser les trois hauteurs et ouvrir l’extraction</x:v>
      </x:c>
      <x:c r="I37" s="14" t="str">
        <x:v>L’entité arrête une poursuite lorsque sa route, son intérêt ou son état le justifie. Elle conserve la dernière menace connue sans suivi omniscient.</x:v>
      </x:c>
      <x:c r="J37" s="14" t="str">
        <x:v>Comportement individuel; aucune meute générée au moment où le joueur regarde ailleurs.</x:v>
      </x:c>
      <x:c r="K37" s="14" t="str">
        <x:v>Identité, blessures de jeu, position, souvenir de piste et résultat de la rencontre.</x:v>
      </x:c>
      <x:c r="L37" s="14" t="str">
        <x:v>Rompre la visibilité puis changer de plan par une liaison réelle. Vérifier recherche crédible, indices lisibles et absence de poursuite à travers les murs.</x:v>
      </x:c>
      <x:c r="M37" s="14" t="str">
        <x:v>Spécification d’IA, non comportement déjà implémenté.</x:v>
      </x:c>
      <x:c r="N37" s="14" t="str">
        <x:v>Extension V5</x:v>
      </x:c>
    </x:row>
    <x:row r="38" ht="72" customHeight="1">
      <x:c r="A38" s="13" t="str">
        <x:v>AI5-33</x:v>
      </x:c>
      <x:c r="B38" s="13" t="str">
        <x:v>Chasseur rival</x:v>
      </x:c>
      <x:c r="C38" s="13" t="str">
        <x:v>FAU-33</x:v>
      </x:c>
      <x:c r="D38" s="13" t="str">
        <x:v>L’entité parcourt un domaine compatible avec son habitat et rejoint un point de repos. Elle ne connaît pas la position du joueur hors de ses indices.</x:v>
      </x:c>
      <x:c r="E38" s="13" t="str">
        <x:v>prises déjà marquées et défi local</x:v>
      </x:c>
      <x:c r="F38" s="13" t="str">
        <x:v>Après un indice plausible, adapte son approche aux outils vus du joueur. La recherche vise la dernière zone crédible, puis se disperse si aucun nouvel indice n’apparaît.</x:v>
      </x:c>
      <x:c r="G38" s="13" t="str">
        <x:v>L’annonce, la phase active et la récupération sont séparées. Une interruption change réellement la suite du mouvement au lieu de jouer une attaque invisible.</x:v>
      </x:c>
      <x:c r="H38" s="13" t="str">
        <x:v>changer de tactique et respecter les limites du défi</x:v>
      </x:c>
      <x:c r="I38" s="13" t="str">
        <x:v>L’entité arrête une poursuite lorsque sa route, son intérêt ou son état le justifie. Elle conserve la dernière menace connue sans suivi omniscient.</x:v>
      </x:c>
      <x:c r="J38" s="13" t="str">
        <x:v>Comportement individuel; aucune meute générée au moment où le joueur regarde ailleurs.</x:v>
      </x:c>
      <x:c r="K38" s="13" t="str">
        <x:v>Identité, blessures de jeu, position, souvenir de piste et résultat de la rencontre.</x:v>
      </x:c>
      <x:c r="L38" s="13" t="str">
        <x:v>Rompre la visibilité puis changer de plan par une liaison réelle. Vérifier recherche crédible, indices lisibles et absence de poursuite à travers les murs.</x:v>
      </x:c>
      <x:c r="M38" s="13" t="str">
        <x:v>Spécification d’IA, non comportement déjà implémenté.</x:v>
      </x:c>
      <x:c r="N38" s="13" t="str">
        <x:v>Extension V5</x:v>
      </x:c>
    </x:row>
    <x:row r="39" ht="72" customHeight="1">
      <x:c r="A39" s="14" t="str">
        <x:v>AI5-34</x:v>
      </x:c>
      <x:c r="B39" s="14" t="str">
        <x:v>Bad Blood recherché</x:v>
      </x:c>
      <x:c r="C39" s="14" t="str">
        <x:v>FAU-34</x:v>
      </x:c>
      <x:c r="D39" s="14" t="str">
        <x:v>L’entité parcourt un domaine compatible avec son habitat et rejoint un point de repos. Elle ne connaît pas la position du joueur hors de ses indices.</x:v>
      </x:c>
      <x:c r="E39" s="14" t="str">
        <x:v>traces de rupture du code local établies par l’enquête</x:v>
      </x:c>
      <x:c r="F39" s="14" t="str">
        <x:v>Après un indice plausible, exploite leurres et routes de fuite. La recherche vise la dernière zone crédible, puis se disperse si aucun nouvel indice n’apparaît.</x:v>
      </x:c>
      <x:c r="G39" s="14" t="str">
        <x:v>L’annonce, la phase active et la récupération sont séparées. Une interruption change réellement la suite du mouvement au lieu de jouer une attaque invisible.</x:v>
      </x:c>
      <x:c r="H39" s="14" t="str">
        <x:v>rassembler les indices avant de choisir l’interception</x:v>
      </x:c>
      <x:c r="I39" s="14" t="str">
        <x:v>L’entité arrête une poursuite lorsque sa route, son intérêt ou son état le justifie. Elle conserve la dernière menace connue sans suivi omniscient.</x:v>
      </x:c>
      <x:c r="J39" s="14" t="str">
        <x:v>Un signal local peut alerter un voisin présent. Le groupe transmet une zone de recherche, jamais les coordonnées exactes du joueur.</x:v>
      </x:c>
      <x:c r="K39" s="14" t="str">
        <x:v>Identité, blessures de jeu, position, souvenir de piste et résultat de la rencontre.</x:v>
      </x:c>
      <x:c r="L39" s="14" t="str">
        <x:v>Rompre la visibilité puis changer de plan par une liaison réelle. Vérifier recherche crédible, indices lisibles et absence de poursuite à travers les murs.</x:v>
      </x:c>
      <x:c r="M39" s="14" t="str">
        <x:v>Spécification d’IA, non comportement déjà implémenté.</x:v>
      </x:c>
      <x:c r="N39" s="14" t="str">
        <x:v>Extension V5</x:v>
      </x:c>
    </x:row>
    <x:row r="40" ht="72" customHeight="1">
      <x:c r="A40" s="13" t="str">
        <x:v>AI5-35</x:v>
      </x:c>
      <x:c r="B40" s="13" t="str">
        <x:v>Synthétique de terrain</x:v>
      </x:c>
      <x:c r="C40" s="13" t="str">
        <x:v>FAU-35</x:v>
      </x:c>
      <x:c r="D40" s="13" t="str">
        <x:v>L’entité parcourt un domaine compatible avec son habitat et rejoint un point de repos. Elle ne connaît pas la position du joueur hors de ses indices.</x:v>
      </x:c>
      <x:c r="E40" s="13" t="str">
        <x:v>pas réguliers et capteurs de mission</x:v>
      </x:c>
      <x:c r="F40" s="13" t="str">
        <x:v>Après un indice plausible, garde une ligne de vue méthodique. La recherche vise la dernière zone crédible, puis se disperse si aucun nouvel indice n’apparaît.</x:v>
      </x:c>
      <x:c r="G40" s="13" t="str">
        <x:v>L’annonce, la phase active et la récupération sont séparées. Une interruption change réellement la suite du mouvement au lieu de jouer une attaque invisible.</x:v>
      </x:c>
      <x:c r="H40" s="13" t="str">
        <x:v>rompre la visibilité et observer les états d’alerte</x:v>
      </x:c>
      <x:c r="I40" s="13" t="str">
        <x:v>L’entité arrête une poursuite lorsque sa route, son intérêt ou son état le justifie. Elle conserve la dernière menace connue sans suivi omniscient.</x:v>
      </x:c>
      <x:c r="J40" s="13" t="str">
        <x:v>Comportement individuel; aucune meute générée au moment où le joueur regarde ailleurs.</x:v>
      </x:c>
      <x:c r="K40" s="13" t="str">
        <x:v>Identité, blessures de jeu, position, souvenir de piste et résultat de la rencontre.</x:v>
      </x:c>
      <x:c r="L40" s="13" t="str">
        <x:v>Rompre la visibilité puis changer de plan par une liaison réelle. Vérifier recherche crédible, indices lisibles et absence de poursuite à travers les murs.</x:v>
      </x:c>
      <x:c r="M40" s="13" t="str">
        <x:v>Spécification d’IA, non comportement déjà implémenté.</x:v>
      </x:c>
      <x:c r="N40" s="13" t="str">
        <x:v>Extension V5</x:v>
      </x:c>
    </x:row>
    <x:row r="41" ht="72" customHeight="1">
      <x:c r="A41" s="14" t="str">
        <x:v>AI5-36</x:v>
      </x:c>
      <x:c r="B41" s="14" t="str">
        <x:v>Chef d’équipe humaine</x:v>
      </x:c>
      <x:c r="C41" s="14" t="str">
        <x:v>FAU-36</x:v>
      </x:c>
      <x:c r="D41" s="14" t="str">
        <x:v>L’entité parcourt un domaine compatible avec son habitat et rejoint un point de repos. Elle ne connaît pas la position du joueur hors de ses indices.</x:v>
      </x:c>
      <x:c r="E41" s="14" t="str">
        <x:v>ordres courts et postes espacés</x:v>
      </x:c>
      <x:c r="F41" s="14" t="str">
        <x:v>Après un indice plausible, déplace son groupe quand une position est révélée. La recherche vise la dernière zone crédible, puis se disperse si aucun nouvel indice n’apparaît.</x:v>
      </x:c>
      <x:c r="G41" s="14" t="str">
        <x:v>L’annonce, la phase active et la récupération sont séparées. Une interruption change réellement la suite du mouvement au lieu de jouer une attaque invisible.</x:v>
      </x:c>
      <x:c r="H41" s="14" t="str">
        <x:v>observer commandement, couvre-feu et itinéraire de repli</x:v>
      </x:c>
      <x:c r="I41" s="14" t="str">
        <x:v>L’entité arrête une poursuite lorsque sa route, son intérêt ou son état le justifie. Elle conserve la dernière menace connue sans suivi omniscient.</x:v>
      </x:c>
      <x:c r="J41" s="14" t="str">
        <x:v>Comportement individuel; aucune meute générée au moment où le joueur regarde ailleurs.</x:v>
      </x:c>
      <x:c r="K41" s="14" t="str">
        <x:v>Identité, blessures de jeu, position, souvenir de piste et résultat de la rencontre.</x:v>
      </x:c>
      <x:c r="L41" s="14" t="str">
        <x:v>Rompre la visibilité puis changer de plan par une liaison réelle. Vérifier recherche crédible, indices lisibles et absence de poursuite à travers les murs.</x:v>
      </x:c>
      <x:c r="M41" s="14" t="str">
        <x:v>Spécification d’IA, non comportement déjà implémenté.</x:v>
      </x:c>
      <x:c r="N41" s="14" t="str">
        <x:v>Extension V5</x:v>
      </x:c>
    </x:row>
  </x:sheetData>
  <x:pageMargins left="0.7" right="0.7" top="0.75" bottom="0.75" header="0.3" footer="0.3"/>
  <x:tableParts count="1">
    <x:tablePart xmlns:r="http://schemas.openxmlformats.org/officeDocument/2006/relationships" r:id="R60154ee3aabe49a8"/>
  </x:tableParts>
</x:worksheet>
</file>

<file path=xl/worksheets/sheet6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s>
  <x:sheetData>
    <x:row r="1">
      <x:c r="A1" s="2"/>
      <x:c r="B1" s="2"/>
      <x:c r="C1" s="2"/>
      <x:c r="D1" s="2"/>
      <x:c r="E1" s="2"/>
      <x:c r="F1" s="2"/>
    </x:row>
    <x:row r="2" ht="31" customHeight="1">
      <x:c r="A2" s="3" t="str">
        <x:v>V5 Missions des montures</x:v>
      </x:c>
      <x:c r="B2" s="3"/>
      <x:c r="C2" s="3"/>
      <x:c r="D2" s="3"/>
      <x:c r="E2" s="3"/>
      <x:c r="F2" s="3"/>
    </x:row>
    <x:row r="3">
      <x:c r="A3" s="4"/>
      <x:c r="B3" s="4"/>
      <x:c r="C3" s="4"/>
      <x:c r="D3" s="4"/>
      <x:c r="E3" s="4"/>
      <x:c r="F3" s="4"/>
    </x:row>
    <x:row r="4">
      <x:c r="A4" s="2" t="str">
        <x:v>Mondes · 16 fiches · Lecture intégrale dans « Lire Mondes » ou le lecteur HTML.</x:v>
      </x:c>
      <x:c r="B4" s="2"/>
      <x:c r="C4" s="2"/>
      <x:c r="D4" s="2"/>
      <x:c r="E4" s="2"/>
      <x:c r="F4" s="2"/>
    </x:row>
    <x:row r="5" ht="48" customHeight="1">
      <x:c r="A5" s="25" t="str">
        <x:v>Identifiant</x:v>
      </x:c>
      <x:c r="B5" s="26" t="str">
        <x:v>Titre</x:v>
      </x:c>
      <x:c r="C5" s="26" t="str">
        <x:v>Monture</x:v>
      </x:c>
      <x:c r="D5" s="26" t="str">
        <x:v>Déclencheur</x:v>
      </x:c>
      <x:c r="E5" s="26" t="str">
        <x:v>Séquence</x:v>
      </x:c>
      <x:c r="F5" s="26" t="str">
        <x:v>Choix</x:v>
      </x:c>
      <x:c r="G5" s="26" t="str">
        <x:v>Gain</x:v>
      </x:c>
      <x:c r="H5" s="26" t="str">
        <x:v>Incident</x:v>
      </x:c>
      <x:c r="I5" s="26" t="str">
        <x:v>Retour</x:v>
      </x:c>
      <x:c r="J5" s="27" t="str">
        <x:v>Provenance</x:v>
      </x:c>
    </x:row>
    <x:row r="6" ht="207" customHeight="1">
      <x:c r="A6" s="13" t="str">
        <x:v>MOUNT5-01</x:v>
      </x:c>
      <x:c r="B6" s="13" t="str">
        <x:v>Le passage de Porte-corne des cendres</x:v>
      </x:c>
      <x:c r="C6" s="13" t="str">
        <x:v>MOUNT-01</x:v>
      </x:c>
      <x:c r="D6" s="13" t="str">
        <x:v>Lien 25 atteint et premier circuit local reconnu.</x:v>
      </x:c>
      <x:c r="E6" s="13" t="str">
        <x:v>Le joueur rejoint l’écurie puis prépare un harnachement d’exercice. approcher depuis le côté abrité.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6" s="13" t="str">
        <x:v>Gagner du temps par le passage technique ou préserver la fatigue par le détour. Le choix modifie le trajet réellement parcouru.</x:v>
      </x:c>
      <x:c r="G6" s="13" t="str">
        <x:v>Jusqu’à 5 points de lien pour la séance valide. Une nouvelle compétence exige toujours le seuil correspondant.</x:v>
      </x:c>
      <x:c r="H6" s="13" t="str">
        <x:v>Un arrêt de l’animal invite à descendre ou à revenir à l’appui précédent. La compétence signature ne force pas un franchissement impossible.</x:v>
      </x:c>
      <x:c r="I6" s="13" t="str">
        <x:v>Animal, harnachement et éventuelle charge rejoignent leur emplacement. La scène peut être rejouée comme exercice sans récompense répétée de mission.</x:v>
      </x:c>
      <x:c r="J6" s="13" t="str">
        <x:v>Extension V5</x:v>
      </x:c>
    </x:row>
    <x:row r="7" ht="207" customHeight="1">
      <x:c r="A7" s="14" t="str">
        <x:v>MOUNT5-02</x:v>
      </x:c>
      <x:c r="B7" s="14" t="str">
        <x:v>Le passage de Marcheur de basalte</x:v>
      </x:c>
      <x:c r="C7" s="14" t="str">
        <x:v>MOUNT-02</x:v>
      </x:c>
      <x:c r="D7" s="14" t="str">
        <x:v>Lien 25 atteint et premier circuit local reconnu.</x:v>
      </x:c>
      <x:c r="E7" s="14" t="str">
        <x:v>Le joueur rejoint l’écurie puis prépare un harnachement d’exercice. marcher près de son allure.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7" s="14" t="str">
        <x:v>Gagner du temps par le passage technique ou préserver la fatigue par le détour. Le choix modifie le trajet réellement parcouru.</x:v>
      </x:c>
      <x:c r="G7" s="14" t="str">
        <x:v>Jusqu’à 5 points de lien pour la séance valide. Une nouvelle compétence exige toujours le seuil correspondant.</x:v>
      </x:c>
      <x:c r="H7" s="14" t="str">
        <x:v>Un arrêt de l’animal invite à descendre ou à revenir à l’appui précédent. La compétence signature ne force pas un franchissement impossible.</x:v>
      </x:c>
      <x:c r="I7" s="14" t="str">
        <x:v>Animal, harnachement et éventuelle charge rejoignent leur emplacement. La scène peut être rejouée comme exercice sans récompense répétée de mission.</x:v>
      </x:c>
      <x:c r="J7" s="14" t="str">
        <x:v>Extension V5</x:v>
      </x:c>
    </x:row>
    <x:row r="8" ht="207" customHeight="1">
      <x:c r="A8" s="13" t="str">
        <x:v>MOUNT5-03</x:v>
      </x:c>
      <x:c r="B8" s="13" t="str">
        <x:v>Le passage de Coureur sableux</x:v>
      </x:c>
      <x:c r="C8" s="13" t="str">
        <x:v>MOUNT-03</x:v>
      </x:c>
      <x:c r="D8" s="13" t="str">
        <x:v>Lien 25 atteint et premier circuit local reconnu.</x:v>
      </x:c>
      <x:c r="E8" s="13" t="str">
        <x:v>Le joueur rejoint l’écurie puis prépare un harnachement d’exercice. rejoindre un abri avant de monter.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8" s="13" t="str">
        <x:v>Gagner du temps par le passage technique ou préserver la fatigue par le détour. Le choix modifie le trajet réellement parcouru.</x:v>
      </x:c>
      <x:c r="G8" s="13" t="str">
        <x:v>Jusqu’à 5 points de lien pour la séance valide. Une nouvelle compétence exige toujours le seuil correspondant.</x:v>
      </x:c>
      <x:c r="H8" s="13" t="str">
        <x:v>Un arrêt de l’animal invite à descendre ou à revenir à l’appui précédent. La compétence signature ne force pas un franchissement impossible.</x:v>
      </x:c>
      <x:c r="I8" s="13" t="str">
        <x:v>Animal, harnachement et éventuelle charge rejoignent leur emplacement. La scène peut être rejouée comme exercice sans récompense répétée de mission.</x:v>
      </x:c>
      <x:c r="J8" s="13" t="str">
        <x:v>Extension V5</x:v>
      </x:c>
    </x:row>
    <x:row r="9" ht="207" customHeight="1">
      <x:c r="A9" s="14" t="str">
        <x:v>MOUNT5-04</x:v>
      </x:c>
      <x:c r="B9" s="14" t="str">
        <x:v>Le passage de Porteur des dunes</x:v>
      </x:c>
      <x:c r="C9" s="14" t="str">
        <x:v>MOUNT-04</x:v>
      </x:c>
      <x:c r="D9" s="14" t="str">
        <x:v>Lien 25 atteint et premier circuit local reconnu.</x:v>
      </x:c>
      <x:c r="E9" s="14" t="str">
        <x:v>Le joueur rejoint l’écurie puis prépare un harnachement d’exercice. sangler sur un mannequin de charge.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9" s="14" t="str">
        <x:v>Gagner du temps par le passage technique ou préserver la fatigue par le détour. Le choix modifie le trajet réellement parcouru.</x:v>
      </x:c>
      <x:c r="G9" s="14" t="str">
        <x:v>Jusqu’à 5 points de lien pour la séance valide. Une nouvelle compétence exige toujours le seuil correspondant.</x:v>
      </x:c>
      <x:c r="H9" s="14" t="str">
        <x:v>Un arrêt de l’animal invite à descendre ou à revenir à l’appui précédent. La compétence signature ne force pas un franchissement impossible.</x:v>
      </x:c>
      <x:c r="I9" s="14" t="str">
        <x:v>Animal, harnachement et éventuelle charge rejoignent leur emplacement. La scène peut être rejouée comme exercice sans récompense répétée de mission.</x:v>
      </x:c>
      <x:c r="J9" s="14" t="str">
        <x:v>Extension V5</x:v>
      </x:c>
    </x:row>
    <x:row r="10" ht="207" customHeight="1">
      <x:c r="A10" s="13" t="str">
        <x:v>MOUNT5-05</x:v>
      </x:c>
      <x:c r="B10" s="13" t="str">
        <x:v>Le passage de Grimpeur de pilier</x:v>
      </x:c>
      <x:c r="C10" s="13" t="str">
        <x:v>MOUNT-05</x:v>
      </x:c>
      <x:c r="D10" s="13" t="str">
        <x:v>Lien 25 atteint et premier circuit local reconnu.</x:v>
      </x:c>
      <x:c r="E10" s="13" t="str">
        <x:v>Le joueur rejoint l’écurie puis prépare un harnachement d’exercice. tester un appui ensemble.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10" s="13" t="str">
        <x:v>Gagner du temps par le passage technique ou préserver la fatigue par le détour. Le choix modifie le trajet réellement parcouru.</x:v>
      </x:c>
      <x:c r="G10" s="13" t="str">
        <x:v>Jusqu’à 5 points de lien pour la séance valide. Une nouvelle compétence exige toujours le seuil correspondant.</x:v>
      </x:c>
      <x:c r="H10" s="13" t="str">
        <x:v>Un arrêt de l’animal invite à descendre ou à revenir à l’appui précédent. La compétence signature ne force pas un franchissement impossible.</x:v>
      </x:c>
      <x:c r="I10" s="13" t="str">
        <x:v>Animal, harnachement et éventuelle charge rejoignent leur emplacement. La scène peut être rejouée comme exercice sans récompense répétée de mission.</x:v>
      </x:c>
      <x:c r="J10" s="13" t="str">
        <x:v>Extension V5</x:v>
      </x:c>
    </x:row>
    <x:row r="11" ht="207" customHeight="1">
      <x:c r="A11" s="14" t="str">
        <x:v>MOUNT5-06</x:v>
      </x:c>
      <x:c r="B11" s="14" t="str">
        <x:v>Le passage de Sauteur de couronne</x:v>
      </x:c>
      <x:c r="C11" s="14" t="str">
        <x:v>MOUNT-06</x:v>
      </x:c>
      <x:c r="D11" s="14" t="str">
        <x:v>Lien 25 atteint et premier circuit local reconnu.</x:v>
      </x:c>
      <x:c r="E11" s="14" t="str">
        <x:v>Le joueur rejoint l’écurie puis prépare un harnachement d’exercice. apprendre un arrêt avant le bord.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11" s="14" t="str">
        <x:v>Gagner du temps par le passage technique ou préserver la fatigue par le détour. Le choix modifie le trajet réellement parcouru.</x:v>
      </x:c>
      <x:c r="G11" s="14" t="str">
        <x:v>Jusqu’à 5 points de lien pour la séance valide. Une nouvelle compétence exige toujours le seuil correspondant.</x:v>
      </x:c>
      <x:c r="H11" s="14" t="str">
        <x:v>Un arrêt de l’animal invite à descendre ou à revenir à l’appui précédent. La compétence signature ne force pas un franchissement impossible.</x:v>
      </x:c>
      <x:c r="I11" s="14" t="str">
        <x:v>Animal, harnachement et éventuelle charge rejoignent leur emplacement. La scène peut être rejouée comme exercice sans récompense répétée de mission.</x:v>
      </x:c>
      <x:c r="J11" s="14" t="str">
        <x:v>Extension V5</x:v>
      </x:c>
    </x:row>
    <x:row r="12" ht="207" customHeight="1">
      <x:c r="A12" s="13" t="str">
        <x:v>MOUNT5-07</x:v>
      </x:c>
      <x:c r="B12" s="13" t="str">
        <x:v>Le passage de Long-pied du marais</x:v>
      </x:c>
      <x:c r="C12" s="13" t="str">
        <x:v>MOUNT-07</x:v>
      </x:c>
      <x:c r="D12" s="13" t="str">
        <x:v>Lien 25 atteint et premier circuit local reconnu.</x:v>
      </x:c>
      <x:c r="E12" s="13" t="str">
        <x:v>Le joueur rejoint l’écurie puis prépare un harnachement d’exercice. lire la profondeur sur les balises.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12" s="13" t="str">
        <x:v>Gagner du temps par le passage technique ou préserver la fatigue par le détour. Le choix modifie le trajet réellement parcouru.</x:v>
      </x:c>
      <x:c r="G12" s="13" t="str">
        <x:v>Jusqu’à 5 points de lien pour la séance valide. Une nouvelle compétence exige toujours le seuil correspondant.</x:v>
      </x:c>
      <x:c r="H12" s="13" t="str">
        <x:v>Un arrêt de l’animal invite à descendre ou à revenir à l’appui précédent. La compétence signature ne force pas un franchissement impossible.</x:v>
      </x:c>
      <x:c r="I12" s="13" t="str">
        <x:v>Animal, harnachement et éventuelle charge rejoignent leur emplacement. La scène peut être rejouée comme exercice sans récompense répétée de mission.</x:v>
      </x:c>
      <x:c r="J12" s="13" t="str">
        <x:v>Extension V5</x:v>
      </x:c>
    </x:row>
    <x:row r="13" ht="207" customHeight="1">
      <x:c r="A13" s="14" t="str">
        <x:v>MOUNT5-08</x:v>
      </x:c>
      <x:c r="B13" s="14" t="str">
        <x:v>Le passage de Nageur des chenaux</x:v>
      </x:c>
      <x:c r="C13" s="14" t="str">
        <x:v>MOUNT-08</x:v>
      </x:c>
      <x:c r="D13" s="14" t="str">
        <x:v>Lien 25 atteint et premier circuit local reconnu.</x:v>
      </x:c>
      <x:c r="E13" s="14" t="str">
        <x:v>Le joueur rejoint l’écurie puis prépare un harnachement d’exercice. suivre un guide de rivière.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13" s="14" t="str">
        <x:v>Gagner du temps par le passage technique ou préserver la fatigue par le détour. Le choix modifie le trajet réellement parcouru.</x:v>
      </x:c>
      <x:c r="G13" s="14" t="str">
        <x:v>Jusqu’à 5 points de lien pour la séance valide. Une nouvelle compétence exige toujours le seuil correspondant.</x:v>
      </x:c>
      <x:c r="H13" s="14" t="str">
        <x:v>Un arrêt de l’animal invite à descendre ou à revenir à l’appui précédent. La compétence signature ne force pas un franchissement impossible.</x:v>
      </x:c>
      <x:c r="I13" s="14" t="str">
        <x:v>Animal, harnachement et éventuelle charge rejoignent leur emplacement. La scène peut être rejouée comme exercice sans récompense répétée de mission.</x:v>
      </x:c>
      <x:c r="J13" s="14" t="str">
        <x:v>Extension V5</x:v>
      </x:c>
    </x:row>
    <x:row r="14" ht="207" customHeight="1">
      <x:c r="A14" s="13" t="str">
        <x:v>MOUNT5-09</x:v>
      </x:c>
      <x:c r="B14" s="13" t="str">
        <x:v>Le passage de Marcheur du vent</x:v>
      </x:c>
      <x:c r="C14" s="13" t="str">
        <x:v>MOUNT-09</x:v>
      </x:c>
      <x:c r="D14" s="13" t="str">
        <x:v>Lien 25 atteint et premier circuit local reconnu.</x:v>
      </x:c>
      <x:c r="E14" s="13" t="str">
        <x:v>Le joueur rejoint l’écurie puis prépare un harnachement d’exercice. attendre sa posture d’abri.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14" s="13" t="str">
        <x:v>Gagner du temps par le passage technique ou préserver la fatigue par le détour. Le choix modifie le trajet réellement parcouru.</x:v>
      </x:c>
      <x:c r="G14" s="13" t="str">
        <x:v>Jusqu’à 5 points de lien pour la séance valide. Une nouvelle compétence exige toujours le seuil correspondant.</x:v>
      </x:c>
      <x:c r="H14" s="13" t="str">
        <x:v>Un arrêt de l’animal invite à descendre ou à revenir à l’appui précédent. La compétence signature ne force pas un franchissement impossible.</x:v>
      </x:c>
      <x:c r="I14" s="13" t="str">
        <x:v>Animal, harnachement et éventuelle charge rejoignent leur emplacement. La scène peut être rejouée comme exercice sans récompense répétée de mission.</x:v>
      </x:c>
      <x:c r="J14" s="13" t="str">
        <x:v>Extension V5</x:v>
      </x:c>
    </x:row>
    <x:row r="15" ht="207" customHeight="1">
      <x:c r="A15" s="14" t="str">
        <x:v>MOUNT5-10</x:v>
      </x:c>
      <x:c r="B15" s="14" t="str">
        <x:v>Le passage de Porteur des cols</x:v>
      </x:c>
      <x:c r="C15" s="14" t="str">
        <x:v>MOUNT-10</x:v>
      </x:c>
      <x:c r="D15" s="14" t="str">
        <x:v>Lien 25 atteint et premier circuit local reconnu.</x:v>
      </x:c>
      <x:c r="E15" s="14" t="str">
        <x:v>Le joueur rejoint l’écurie puis prépare un harnachement d’exercice. distribuer la charge par appuis.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15" s="14" t="str">
        <x:v>Gagner du temps par le passage technique ou préserver la fatigue par le détour. Le choix modifie le trajet réellement parcouru.</x:v>
      </x:c>
      <x:c r="G15" s="14" t="str">
        <x:v>Jusqu’à 5 points de lien pour la séance valide. Une nouvelle compétence exige toujours le seuil correspondant.</x:v>
      </x:c>
      <x:c r="H15" s="14" t="str">
        <x:v>Un arrêt de l’animal invite à descendre ou à revenir à l’appui précédent. La compétence signature ne force pas un franchissement impossible.</x:v>
      </x:c>
      <x:c r="I15" s="14" t="str">
        <x:v>Animal, harnachement et éventuelle charge rejoignent leur emplacement. La scène peut être rejouée comme exercice sans récompense répétée de mission.</x:v>
      </x:c>
      <x:c r="J15" s="14" t="str">
        <x:v>Extension V5</x:v>
      </x:c>
    </x:row>
    <x:row r="16" ht="207" customHeight="1">
      <x:c r="A16" s="13" t="str">
        <x:v>MOUNT5-11</x:v>
      </x:c>
      <x:c r="B16" s="13" t="str">
        <x:v>Le passage de Coureur côtier</x:v>
      </x:c>
      <x:c r="C16" s="13" t="str">
        <x:v>MOUNT-11</x:v>
      </x:c>
      <x:c r="D16" s="13" t="str">
        <x:v>Lien 25 atteint et premier circuit local reconnu.</x:v>
      </x:c>
      <x:c r="E16" s="13" t="str">
        <x:v>Le joueur rejoint l’écurie puis prépare un harnachement d’exercice. repérer la voie haute.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16" s="13" t="str">
        <x:v>Gagner du temps par le passage technique ou préserver la fatigue par le détour. Le choix modifie le trajet réellement parcouru.</x:v>
      </x:c>
      <x:c r="G16" s="13" t="str">
        <x:v>Jusqu’à 5 points de lien pour la séance valide. Une nouvelle compétence exige toujours le seuil correspondant.</x:v>
      </x:c>
      <x:c r="H16" s="13" t="str">
        <x:v>Un arrêt de l’animal invite à descendre ou à revenir à l’appui précédent. La compétence signature ne force pas un franchissement impossible.</x:v>
      </x:c>
      <x:c r="I16" s="13" t="str">
        <x:v>Animal, harnachement et éventuelle charge rejoignent leur emplacement. La scène peut être rejouée comme exercice sans récompense répétée de mission.</x:v>
      </x:c>
      <x:c r="J16" s="13" t="str">
        <x:v>Extension V5</x:v>
      </x:c>
    </x:row>
    <x:row r="17" ht="207" customHeight="1">
      <x:c r="A17" s="14" t="str">
        <x:v>MOUNT5-12</x:v>
      </x:c>
      <x:c r="B17" s="14" t="str">
        <x:v>Le passage de Dos-plat des criques</x:v>
      </x:c>
      <x:c r="C17" s="14" t="str">
        <x:v>MOUNT-12</x:v>
      </x:c>
      <x:c r="D17" s="14" t="str">
        <x:v>Lien 25 atteint et premier circuit local reconnu.</x:v>
      </x:c>
      <x:c r="E17" s="14" t="str">
        <x:v>Le joueur rejoint l’écurie puis prépare un harnachement d’exercice. apprendre deux signaux de quai.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17" s="14" t="str">
        <x:v>Gagner du temps par le passage technique ou préserver la fatigue par le détour. Le choix modifie le trajet réellement parcouru.</x:v>
      </x:c>
      <x:c r="G17" s="14" t="str">
        <x:v>Jusqu’à 5 points de lien pour la séance valide. Une nouvelle compétence exige toujours le seuil correspondant.</x:v>
      </x:c>
      <x:c r="H17" s="14" t="str">
        <x:v>Un arrêt de l’animal invite à descendre ou à revenir à l’appui précédent. La compétence signature ne force pas un franchissement impossible.</x:v>
      </x:c>
      <x:c r="I17" s="14" t="str">
        <x:v>Animal, harnachement et éventuelle charge rejoignent leur emplacement. La scène peut être rejouée comme exercice sans récompense répétée de mission.</x:v>
      </x:c>
      <x:c r="J17" s="14" t="str">
        <x:v>Extension V5</x:v>
      </x:c>
    </x:row>
    <x:row r="18" ht="207" customHeight="1">
      <x:c r="A18" s="13" t="str">
        <x:v>MOUNT5-13</x:v>
      </x:c>
      <x:c r="B18" s="13" t="str">
        <x:v>Le passage de Pas-lent des sources</x:v>
      </x:c>
      <x:c r="C18" s="13" t="str">
        <x:v>MOUNT-13</x:v>
      </x:c>
      <x:c r="D18" s="13" t="str">
        <x:v>Lien 25 atteint et premier circuit local reconnu.</x:v>
      </x:c>
      <x:c r="E18" s="13" t="str">
        <x:v>Le joueur rejoint l’écurie puis prépare un harnachement d’exercice. préparer des pauses froides.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18" s="13" t="str">
        <x:v>Gagner du temps par le passage technique ou préserver la fatigue par le détour. Le choix modifie le trajet réellement parcouru.</x:v>
      </x:c>
      <x:c r="G18" s="13" t="str">
        <x:v>Jusqu’à 5 points de lien pour la séance valide. Une nouvelle compétence exige toujours le seuil correspondant.</x:v>
      </x:c>
      <x:c r="H18" s="13" t="str">
        <x:v>Un arrêt de l’animal invite à descendre ou à revenir à l’appui précédent. La compétence signature ne force pas un franchissement impossible.</x:v>
      </x:c>
      <x:c r="I18" s="13" t="str">
        <x:v>Animal, harnachement et éventuelle charge rejoignent leur emplacement. La scène peut être rejouée comme exercice sans récompense répétée de mission.</x:v>
      </x:c>
      <x:c r="J18" s="13" t="str">
        <x:v>Extension V5</x:v>
      </x:c>
    </x:row>
    <x:row r="19" ht="207" customHeight="1">
      <x:c r="A19" s="14" t="str">
        <x:v>MOUNT5-14</x:v>
      </x:c>
      <x:c r="B19" s="14" t="str">
        <x:v>Le passage de Marcheur du givre</x:v>
      </x:c>
      <x:c r="C19" s="14" t="str">
        <x:v>MOUNT-14</x:v>
      </x:c>
      <x:c r="D19" s="14" t="str">
        <x:v>Lien 25 atteint et premier circuit local reconnu.</x:v>
      </x:c>
      <x:c r="E19" s="14" t="str">
        <x:v>Le joueur rejoint l’écurie puis prépare un harnachement d’exercice. reconnaître une halte dans le vent.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19" s="14" t="str">
        <x:v>Gagner du temps par le passage technique ou préserver la fatigue par le détour. Le choix modifie le trajet réellement parcouru.</x:v>
      </x:c>
      <x:c r="G19" s="14" t="str">
        <x:v>Jusqu’à 5 points de lien pour la séance valide. Une nouvelle compétence exige toujours le seuil correspondant.</x:v>
      </x:c>
      <x:c r="H19" s="14" t="str">
        <x:v>Un arrêt de l’animal invite à descendre ou à revenir à l’appui précédent. La compétence signature ne force pas un franchissement impossible.</x:v>
      </x:c>
      <x:c r="I19" s="14" t="str">
        <x:v>Animal, harnachement et éventuelle charge rejoignent leur emplacement. La scène peut être rejouée comme exercice sans récompense répétée de mission.</x:v>
      </x:c>
      <x:c r="J19" s="14" t="str">
        <x:v>Extension V5</x:v>
      </x:c>
    </x:row>
    <x:row r="20" ht="207" customHeight="1">
      <x:c r="A20" s="13" t="str">
        <x:v>MOUNT5-15</x:v>
      </x:c>
      <x:c r="B20" s="13" t="str">
        <x:v>Le passage de Porteur de pierre</x:v>
      </x:c>
      <x:c r="C20" s="13" t="str">
        <x:v>MOUNT-15</x:v>
      </x:c>
      <x:c r="D20" s="13" t="str">
        <x:v>Lien 25 atteint et premier circuit local reconnu.</x:v>
      </x:c>
      <x:c r="E20" s="13" t="str">
        <x:v>Le joueur rejoint l’écurie puis prépare un harnachement d’exercice. contourner la zone de fouille.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20" s="13" t="str">
        <x:v>Gagner du temps par le passage technique ou préserver la fatigue par le détour. Le choix modifie le trajet réellement parcouru.</x:v>
      </x:c>
      <x:c r="G20" s="13" t="str">
        <x:v>Jusqu’à 5 points de lien pour la séance valide. Une nouvelle compétence exige toujours le seuil correspondant.</x:v>
      </x:c>
      <x:c r="H20" s="13" t="str">
        <x:v>Un arrêt de l’animal invite à descendre ou à revenir à l’appui précédent. La compétence signature ne force pas un franchissement impossible.</x:v>
      </x:c>
      <x:c r="I20" s="13" t="str">
        <x:v>Animal, harnachement et éventuelle charge rejoignent leur emplacement. La scène peut être rejouée comme exercice sans récompense répétée de mission.</x:v>
      </x:c>
      <x:c r="J20" s="13" t="str">
        <x:v>Extension V5</x:v>
      </x:c>
    </x:row>
    <x:row r="21" ht="207" customHeight="1">
      <x:c r="A21" s="14" t="str">
        <x:v>MOUNT5-16</x:v>
      </x:c>
      <x:c r="B21" s="14" t="str">
        <x:v>Le passage de Pisteur des lisières</x:v>
      </x:c>
      <x:c r="C21" s="14" t="str">
        <x:v>MOUNT-16</x:v>
      </x:c>
      <x:c r="D21" s="14" t="str">
        <x:v>Lien 25 atteint et premier circuit local reconnu.</x:v>
      </x:c>
      <x:c r="E21" s="14" t="str">
        <x:v>Le joueur rejoint l’écurie puis prépare un harnachement d’exercice. revenir au rappel avant la frontière.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21" s="14" t="str">
        <x:v>Gagner du temps par le passage technique ou préserver la fatigue par le détour. Le choix modifie le trajet réellement parcouru.</x:v>
      </x:c>
      <x:c r="G21" s="14" t="str">
        <x:v>Jusqu’à 5 points de lien pour la séance valide. Une nouvelle compétence exige toujours le seuil correspondant.</x:v>
      </x:c>
      <x:c r="H21" s="14" t="str">
        <x:v>Un arrêt de l’animal invite à descendre ou à revenir à l’appui précédent. La compétence signature ne force pas un franchissement impossible.</x:v>
      </x:c>
      <x:c r="I21" s="14" t="str">
        <x:v>Animal, harnachement et éventuelle charge rejoignent leur emplacement. La scène peut être rejouée comme exercice sans récompense répétée de mission.</x:v>
      </x:c>
      <x:c r="J21" s="14" t="str">
        <x:v>Extension V5</x:v>
      </x:c>
    </x:row>
  </x:sheetData>
  <x:pageMargins left="0.7" right="0.7" top="0.75" bottom="0.75" header="0.3" footer="0.3"/>
  <x:tableParts count="1">
    <x:tablePart xmlns:r="http://schemas.openxmlformats.org/officeDocument/2006/relationships" r:id="R19cb72692ba24b39"/>
  </x:tableParts>
</x:worksheet>
</file>

<file path=xl/worksheets/sheet6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s>
  <x:sheetData>
    <x:row r="1">
      <x:c r="A1" s="2"/>
      <x:c r="B1" s="2"/>
      <x:c r="C1" s="2"/>
      <x:c r="D1" s="2"/>
      <x:c r="E1" s="2"/>
      <x:c r="F1" s="2"/>
    </x:row>
    <x:row r="2" ht="31" customHeight="1">
      <x:c r="A2" s="3" t="str">
        <x:v>V5 Arcs des biomes</x:v>
      </x:c>
      <x:c r="B2" s="3"/>
      <x:c r="C2" s="3"/>
      <x:c r="D2" s="3"/>
      <x:c r="E2" s="3"/>
      <x:c r="F2" s="3"/>
    </x:row>
    <x:row r="3">
      <x:c r="A3" s="4"/>
      <x:c r="B3" s="4"/>
      <x:c r="C3" s="4"/>
      <x:c r="D3" s="4"/>
      <x:c r="E3" s="4"/>
      <x:c r="F3" s="4"/>
    </x:row>
    <x:row r="4">
      <x:c r="A4" s="2" t="str">
        <x:v>Mondes · 30 fiches · Lecture intégrale dans « Lire Mondes » ou le lecteur HTML.</x:v>
      </x:c>
      <x:c r="B4" s="2"/>
      <x:c r="C4" s="2"/>
      <x:c r="D4" s="2"/>
      <x:c r="E4" s="2"/>
      <x:c r="F4" s="2"/>
    </x:row>
    <x:row r="5" ht="48" customHeight="1">
      <x:c r="A5" s="25" t="str">
        <x:v>Identifiant</x:v>
      </x:c>
      <x:c r="B5" s="26" t="str">
        <x:v>Titre</x:v>
      </x:c>
      <x:c r="C5" s="26" t="str">
        <x:v>Région</x:v>
      </x:c>
      <x:c r="D5" s="26" t="str">
        <x:v>Stade</x:v>
      </x:c>
      <x:c r="E5" s="26" t="str">
        <x:v>Déclencheur</x:v>
      </x:c>
      <x:c r="F5" s="26" t="str">
        <x:v>Séquence</x:v>
      </x:c>
      <x:c r="G5" s="26" t="str">
        <x:v>Choix</x:v>
      </x:c>
      <x:c r="H5" s="26" t="str">
        <x:v>Gain</x:v>
      </x:c>
      <x:c r="I5" s="26" t="str">
        <x:v>Échec</x:v>
      </x:c>
      <x:c r="J5" s="26" t="str">
        <x:v>Lien maison</x:v>
      </x:c>
      <x:c r="K5" s="27" t="str">
        <x:v>Provenance</x:v>
      </x:c>
    </x:row>
    <x:row r="6" ht="177" customHeight="1">
      <x:c r="A6" s="13" t="str">
        <x:v>BIOME5-01-1</x:v>
      </x:c>
      <x:c r="B6" s="13" t="str">
        <x:v>La piste sous les braises — reconnaissance</x:v>
      </x:c>
      <x:c r="C6" s="13" t="str">
        <x:v>ash-marches</x:v>
      </x:c>
      <x:c r="D6" s="13" t="str">
        <x:v>Young Blood avec route et formation locales</x:v>
      </x:c>
      <x:c r="E6" s="13" t="str">
        <x:v>Cendres qui masquent les empreintes</x:v>
      </x:c>
      <x:c r="F6" s="13" t="str">
        <x:v>Le joueur quitte la communauté par la route connue et observe le premier obstacle avant de sortir de l’abri. Comparer trois abris de roche et une trace restée sous un surplomb. Un compagnon ou un repère de formation aide à séparer observation et hypothèse. Le joueur marque un point de retour matériel, puis choisit jusqu’où pousser la reconnaissance avec les outils présents. Une trace ambiguë peut rester à confirmer au lieu de forcer un combat.</x:v>
      </x:c>
      <x:c r="G6" s="13" t="str">
        <x:v>Traversée rapide exposée ou détour qui conserve le camouflage.</x:v>
      </x:c>
      <x:c r="H6" s="13" t="str">
        <x:v>Route connue, relation locale, observation ou trophée admissible de cette expédition. Aucun nouveau rang accordé par cet arc annexe seul.</x:v>
      </x:c>
      <x:c r="I6" s="13" t="str">
        <x:v>Repli par le passage prévu, perte réelle conservée et nouvelle préparation possible. Le même résultat ne paie pas plusieurs récompenses.</x:v>
      </x:c>
      <x:c r="J6" s="13" t="str">
        <x:v>HOME-CM01 ou HOME-CM02 réagit à l’itinéraire et aux personnes aidées.</x:v>
      </x:c>
      <x:c r="K6" s="13" t="str">
        <x:v>Extension V5</x:v>
      </x:c>
    </x:row>
    <x:row r="7" ht="177" customHeight="1">
      <x:c r="A7" s="14" t="str">
        <x:v>BIOME5-01-2</x:v>
      </x:c>
      <x:c r="B7" s="14" t="str">
        <x:v>La piste sous les braises — engagement</x:v>
      </x:c>
      <x:c r="C7" s="14" t="str">
        <x:v>ash-marches</x:v>
      </x:c>
      <x:c r="D7" s="14" t="str">
        <x:v>Young Blood avec route et formation locales</x:v>
      </x:c>
      <x:c r="E7" s="14" t="str">
        <x:v>Étape 1 de la même expédition résolue. La réussite n’est pas présumée par sa clôture.</x:v>
      </x:c>
      <x:c r="F7" s="14" t="str">
        <x:v>Le vent révèle une ancienne route de retour au moment où la proie quitte le plateau. Le joueur prépare son équipement dans la zone couverte, reconnaît l’axe de fuite puis engage l’intervention qui correspond à son choix. Les signes de la proie annoncent ses changements de comportement. Un déplacement vers un autre plan exige une racine, une marche ou une passerelle utilisable. Une attaque manquée modifie la distance et la trace sonore, ce qui oblige à adapter la suite.</x:v>
      </x:c>
      <x:c r="G7" s="14" t="str">
        <x:v>Traversée rapide exposée ou détour qui conserve le camouflage.</x:v>
      </x:c>
      <x:c r="H7" s="14" t="str">
        <x:v>Route connue, relation locale, observation ou trophée admissible de cette expédition. Aucun nouveau rang accordé par cet arc annexe seul.</x:v>
      </x:c>
      <x:c r="I7" s="14" t="str">
        <x:v>Repli par le passage prévu, perte réelle conservée et nouvelle préparation possible. Le même résultat ne paie pas plusieurs récompenses.</x:v>
      </x:c>
      <x:c r="J7" s="14" t="str">
        <x:v>HOME-CM01 ou HOME-CM02 réagit à l’itinéraire et aux personnes aidées.</x:v>
      </x:c>
      <x:c r="K7" s="14" t="str">
        <x:v>Extension V5</x:v>
      </x:c>
    </x:row>
    <x:row r="8" ht="177" customHeight="1">
      <x:c r="A8" s="13" t="str">
        <x:v>BIOME5-01-3</x:v>
      </x:c>
      <x:c r="B8" s="13" t="str">
        <x:v>La piste sous les braises — retour</x:v>
      </x:c>
      <x:c r="C8" s="13" t="str">
        <x:v>ash-marches</x:v>
      </x:c>
      <x:c r="D8" s="13" t="str">
        <x:v>Young Blood avec route et formation locales</x:v>
      </x:c>
      <x:c r="E8" s="13" t="str">
        <x:v>Étape 2 de la même expédition résolue. La réussite n’est pas présumée par sa clôture.</x:v>
      </x:c>
      <x:c r="F8" s="13" t="str">
        <x:v>Au retour, le joueur suit la route qu’il a reconnue et transporte sa prise ou son relevé jusqu’à la communauté. Le vent révèle une ancienne route de retour au moment où la proie quitte le plateau. Il retrouve les personnes concernées et observe le changement de passage, la fatigue du compagnon ou l’état de l’objet. Une courte scène de maison ou d’atelier permet de relire le choix. Les trophées et la reconnaissance correspondent à ce qui a réellement été accompli.</x:v>
      </x:c>
      <x:c r="G8" s="13" t="str">
        <x:v>Traversée rapide exposée ou détour qui conserve le camouflage.</x:v>
      </x:c>
      <x:c r="H8" s="13" t="str">
        <x:v>Route connue, relation locale, observation ou trophée admissible de cette expédition. Aucun nouveau rang accordé par cet arc annexe seul.</x:v>
      </x:c>
      <x:c r="I8" s="13" t="str">
        <x:v>Repli par le passage prévu, perte réelle conservée et nouvelle préparation possible. Le même résultat ne paie pas plusieurs récompenses.</x:v>
      </x:c>
      <x:c r="J8" s="13" t="str">
        <x:v>HOME-CM01 ou HOME-CM02 réagit à l’itinéraire et aux personnes aidées.</x:v>
      </x:c>
      <x:c r="K8" s="13" t="str">
        <x:v>Extension V5</x:v>
      </x:c>
    </x:row>
    <x:row r="9" ht="177" customHeight="1">
      <x:c r="A9" s="14" t="str">
        <x:v>BIOME5-02-1</x:v>
      </x:c>
      <x:c r="B9" s="14" t="str">
        <x:v>L’ombre qui se déplace — reconnaissance</x:v>
      </x:c>
      <x:c r="C9" s="14" t="str">
        <x:v>glass-desert</x:v>
      </x:c>
      <x:c r="D9" s="14" t="str">
        <x:v>Young Blood avec route et formation locales</x:v>
      </x:c>
      <x:c r="E9" s="14" t="str">
        <x:v>Reflets de dunes vitrifiées</x:v>
      </x:c>
      <x:c r="F9" s="14" t="str">
        <x:v>Le joueur quitte la communauté par la route connue et observe le premier obstacle avant de sortir de l’abri. Placer un repère dans une ombre puis vérifier sa direction depuis une seconde dune. Un compagnon ou un repère de formation aide à séparer observation et hypothèse. Le joueur marque un point de retour matériel, puis choisit jusqu’où pousser la reconnaissance avec les outils présents. Une trace ambiguë peut rester à confirmer au lieu de forcer un combat.</x:v>
      </x:c>
      <x:c r="G9" s="14" t="str">
        <x:v>Suivre la rivalité ou garder la réserve d’eau pour la chasse prévue.</x:v>
      </x:c>
      <x:c r="H9" s="14" t="str">
        <x:v>Route connue, relation locale, observation ou trophée admissible de cette expédition. Aucun nouveau rang accordé par cet arc annexe seul.</x:v>
      </x:c>
      <x:c r="I9" s="14" t="str">
        <x:v>Repli par le passage prévu, perte réelle conservée et nouvelle préparation possible. Le même résultat ne paie pas plusieurs récompenses.</x:v>
      </x:c>
      <x:c r="J9" s="14" t="str">
        <x:v>HOME-CM03 ou HOME-CM04 réagit à l’itinéraire et aux personnes aidées.</x:v>
      </x:c>
      <x:c r="K9" s="14" t="str">
        <x:v>Extension V5</x:v>
      </x:c>
    </x:row>
    <x:row r="10" ht="177" customHeight="1">
      <x:c r="A10" s="13" t="str">
        <x:v>BIOME5-02-2</x:v>
      </x:c>
      <x:c r="B10" s="13" t="str">
        <x:v>L’ombre qui se déplace — engagement</x:v>
      </x:c>
      <x:c r="C10" s="13" t="str">
        <x:v>glass-desert</x:v>
      </x:c>
      <x:c r="D10" s="13" t="str">
        <x:v>Young Blood avec route et formation locales</x:v>
      </x:c>
      <x:c r="E10" s="13" t="str">
        <x:v>Étape 1 de la même expédition résolue. La réussite n’est pas présumée par sa clôture.</x:v>
      </x:c>
      <x:c r="F10" s="13" t="str">
        <x:v>Une citerne vide indique le passage récent d’une équipe rivale. Le joueur prépare son équipement dans la zone couverte, reconnaît l’axe de fuite puis engage l’intervention qui correspond à son choix. Les signes de la proie annoncent ses changements de comportement. Un déplacement vers un autre plan exige une racine, une marche ou une passerelle utilisable. Une attaque manquée modifie la distance et la trace sonore, ce qui oblige à adapter la suite.</x:v>
      </x:c>
      <x:c r="G10" s="13" t="str">
        <x:v>Suivre la rivalité ou garder la réserve d’eau pour la chasse prévue.</x:v>
      </x:c>
      <x:c r="H10" s="13" t="str">
        <x:v>Route connue, relation locale, observation ou trophée admissible de cette expédition. Aucun nouveau rang accordé par cet arc annexe seul.</x:v>
      </x:c>
      <x:c r="I10" s="13" t="str">
        <x:v>Repli par le passage prévu, perte réelle conservée et nouvelle préparation possible. Le même résultat ne paie pas plusieurs récompenses.</x:v>
      </x:c>
      <x:c r="J10" s="13" t="str">
        <x:v>HOME-CM03 ou HOME-CM04 réagit à l’itinéraire et aux personnes aidées.</x:v>
      </x:c>
      <x:c r="K10" s="13" t="str">
        <x:v>Extension V5</x:v>
      </x:c>
    </x:row>
    <x:row r="11" ht="177" customHeight="1">
      <x:c r="A11" s="14" t="str">
        <x:v>BIOME5-02-3</x:v>
      </x:c>
      <x:c r="B11" s="14" t="str">
        <x:v>L’ombre qui se déplace — retour</x:v>
      </x:c>
      <x:c r="C11" s="14" t="str">
        <x:v>glass-desert</x:v>
      </x:c>
      <x:c r="D11" s="14" t="str">
        <x:v>Young Blood avec route et formation locales</x:v>
      </x:c>
      <x:c r="E11" s="14" t="str">
        <x:v>Étape 2 de la même expédition résolue. La réussite n’est pas présumée par sa clôture.</x:v>
      </x:c>
      <x:c r="F11" s="14" t="str">
        <x:v>Au retour, le joueur suit la route qu’il a reconnue et transporte sa prise ou son relevé jusqu’à la communauté. Une citerne vide indique le passage récent d’une équipe rivale. Il retrouve les personnes concernées et observe le changement de passage, la fatigue du compagnon ou l’état de l’objet. Une courte scène de maison ou d’atelier permet de relire le choix. Les trophées et la reconnaissance correspondent à ce qui a réellement été accompli.</x:v>
      </x:c>
      <x:c r="G11" s="14" t="str">
        <x:v>Suivre la rivalité ou garder la réserve d’eau pour la chasse prévue.</x:v>
      </x:c>
      <x:c r="H11" s="14" t="str">
        <x:v>Route connue, relation locale, observation ou trophée admissible de cette expédition. Aucun nouveau rang accordé par cet arc annexe seul.</x:v>
      </x:c>
      <x:c r="I11" s="14" t="str">
        <x:v>Repli par le passage prévu, perte réelle conservée et nouvelle préparation possible. Le même résultat ne paie pas plusieurs récompenses.</x:v>
      </x:c>
      <x:c r="J11" s="14" t="str">
        <x:v>HOME-CM03 ou HOME-CM04 réagit à l’itinéraire et aux personnes aidées.</x:v>
      </x:c>
      <x:c r="K11" s="14" t="str">
        <x:v>Extension V5</x:v>
      </x:c>
    </x:row>
    <x:row r="12" ht="177" customHeight="1">
      <x:c r="A12" s="13" t="str">
        <x:v>BIOME5-03-1</x:v>
      </x:c>
      <x:c r="B12" s="13" t="str">
        <x:v>Au-dessus des racines — reconnaissance</x:v>
      </x:c>
      <x:c r="C12" s="13" t="str">
        <x:v>pillar-jungle</x:v>
      </x:c>
      <x:c r="D12" s="13" t="str">
        <x:v>Young Blood avec route et formation locales</x:v>
      </x:c>
      <x:c r="E12" s="13" t="str">
        <x:v>Piste interrompue au pied d’un arbre</x:v>
      </x:c>
      <x:c r="F12" s="13" t="str">
        <x:v>Le joueur quitte la communauté par la route connue et observe le premier obstacle avant de sortir de l’abri. Lire les griffures, monter à une plateforme puis tester le contrepoids d’une passerelle. Un compagnon ou un repère de formation aide à séparer observation et hypothèse. Le joueur marque un point de retour matériel, puis choisit jusqu’où pousser la reconnaissance avec les outils présents. Une trace ambiguë peut rester à confirmer au lieu de forcer un combat.</x:v>
      </x:c>
      <x:c r="G12" s="13" t="str">
        <x:v>Renforcer le passage avant la poursuite ou choisir un trajet personnel plus difficile.</x:v>
      </x:c>
      <x:c r="H12" s="13" t="str">
        <x:v>Route connue, relation locale, observation ou trophée admissible de cette expédition. Aucun nouveau rang accordé par cet arc annexe seul.</x:v>
      </x:c>
      <x:c r="I12" s="13" t="str">
        <x:v>Repli par le passage prévu, perte réelle conservée et nouvelle préparation possible. Le même résultat ne paie pas plusieurs récompenses.</x:v>
      </x:c>
      <x:c r="J12" s="13" t="str">
        <x:v>HOME-CM05 ou HOME-CM06 réagit à l’itinéraire et aux personnes aidées.</x:v>
      </x:c>
      <x:c r="K12" s="13" t="str">
        <x:v>Extension V5</x:v>
      </x:c>
    </x:row>
    <x:row r="13" ht="177" customHeight="1">
      <x:c r="A13" s="14" t="str">
        <x:v>BIOME5-03-2</x:v>
      </x:c>
      <x:c r="B13" s="14" t="str">
        <x:v>Au-dessus des racines — engagement</x:v>
      </x:c>
      <x:c r="C13" s="14" t="str">
        <x:v>pillar-jungle</x:v>
      </x:c>
      <x:c r="D13" s="14" t="str">
        <x:v>Young Blood avec route et formation locales</x:v>
      </x:c>
      <x:c r="E13" s="14" t="str">
        <x:v>Étape 1 de la même expédition résolue. La réussite n’est pas présumée par sa clôture.</x:v>
      </x:c>
      <x:c r="F13" s="14" t="str">
        <x:v>Le passage de la proie déplace une branche servant aussi à la communauté. Le joueur prépare son équipement dans la zone couverte, reconnaît l’axe de fuite puis engage l’intervention qui correspond à son choix. Les signes de la proie annoncent ses changements de comportement. Un déplacement vers un autre plan exige une racine, une marche ou une passerelle utilisable. Une attaque manquée modifie la distance et la trace sonore, ce qui oblige à adapter la suite.</x:v>
      </x:c>
      <x:c r="G13" s="14" t="str">
        <x:v>Renforcer le passage avant la poursuite ou choisir un trajet personnel plus difficile.</x:v>
      </x:c>
      <x:c r="H13" s="14" t="str">
        <x:v>Route connue, relation locale, observation ou trophée admissible de cette expédition. Aucun nouveau rang accordé par cet arc annexe seul.</x:v>
      </x:c>
      <x:c r="I13" s="14" t="str">
        <x:v>Repli par le passage prévu, perte réelle conservée et nouvelle préparation possible. Le même résultat ne paie pas plusieurs récompenses.</x:v>
      </x:c>
      <x:c r="J13" s="14" t="str">
        <x:v>HOME-CM05 ou HOME-CM06 réagit à l’itinéraire et aux personnes aidées.</x:v>
      </x:c>
      <x:c r="K13" s="14" t="str">
        <x:v>Extension V5</x:v>
      </x:c>
    </x:row>
    <x:row r="14" ht="177" customHeight="1">
      <x:c r="A14" s="13" t="str">
        <x:v>BIOME5-03-3</x:v>
      </x:c>
      <x:c r="B14" s="13" t="str">
        <x:v>Au-dessus des racines — retour</x:v>
      </x:c>
      <x:c r="C14" s="13" t="str">
        <x:v>pillar-jungle</x:v>
      </x:c>
      <x:c r="D14" s="13" t="str">
        <x:v>Young Blood avec route et formation locales</x:v>
      </x:c>
      <x:c r="E14" s="13" t="str">
        <x:v>Étape 2 de la même expédition résolue. La réussite n’est pas présumée par sa clôture.</x:v>
      </x:c>
      <x:c r="F14" s="13" t="str">
        <x:v>Au retour, le joueur suit la route qu’il a reconnue et transporte sa prise ou son relevé jusqu’à la communauté. Le passage de la proie déplace une branche servant aussi à la communauté. Il retrouve les personnes concernées et observe le changement de passage, la fatigue du compagnon ou l’état de l’objet. Une courte scène de maison ou d’atelier permet de relire le choix. Les trophées et la reconnaissance correspondent à ce qui a réellement été accompli.</x:v>
      </x:c>
      <x:c r="G14" s="13" t="str">
        <x:v>Renforcer le passage avant la poursuite ou choisir un trajet personnel plus difficile.</x:v>
      </x:c>
      <x:c r="H14" s="13" t="str">
        <x:v>Route connue, relation locale, observation ou trophée admissible de cette expédition. Aucun nouveau rang accordé par cet arc annexe seul.</x:v>
      </x:c>
      <x:c r="I14" s="13" t="str">
        <x:v>Repli par le passage prévu, perte réelle conservée et nouvelle préparation possible. Le même résultat ne paie pas plusieurs récompenses.</x:v>
      </x:c>
      <x:c r="J14" s="13" t="str">
        <x:v>HOME-CM05 ou HOME-CM06 réagit à l’itinéraire et aux personnes aidées.</x:v>
      </x:c>
      <x:c r="K14" s="13" t="str">
        <x:v>Extension V5</x:v>
      </x:c>
    </x:row>
    <x:row r="15" ht="177" customHeight="1">
      <x:c r="A15" s="14" t="str">
        <x:v>BIOME5-04-1</x:v>
      </x:c>
      <x:c r="B15" s="14" t="str">
        <x:v>Le chenal sans lumière — reconnaissance</x:v>
      </x:c>
      <x:c r="C15" s="14" t="str">
        <x:v>luminous-marshes</x:v>
      </x:c>
      <x:c r="D15" s="14" t="str">
        <x:v>Young Blood avec route et formation locales</x:v>
      </x:c>
      <x:c r="E15" s="14" t="str">
        <x:v>Balises éteintes pendant une crue</x:v>
      </x:c>
      <x:c r="F15" s="14" t="str">
        <x:v>Le joueur quitte la communauté par la route connue et observe le premier obstacle avant de sortir de l’abri. Orienter trois lanternes, sonder les appuis et retrouver la trace au-dessus de l’eau. Un compagnon ou un repère de formation aide à séparer observation et hypothèse. Le joueur marque un point de retour matériel, puis choisit jusqu’où pousser la reconnaissance avec les outils présents. Une trace ambiguë peut rester à confirmer au lieu de forcer un combat.</x:v>
      </x:c>
      <x:c r="G15" s="14" t="str">
        <x:v>Détourner la piste vers une zone de chasse ou attendre son passage pour rouvrir le chenal.</x:v>
      </x:c>
      <x:c r="H15" s="14" t="str">
        <x:v>Route connue, relation locale, observation ou trophée admissible de cette expédition. Aucun nouveau rang accordé par cet arc annexe seul.</x:v>
      </x:c>
      <x:c r="I15" s="14" t="str">
        <x:v>Repli par le passage prévu, perte réelle conservée et nouvelle préparation possible. Le même résultat ne paie pas plusieurs récompenses.</x:v>
      </x:c>
      <x:c r="J15" s="14" t="str">
        <x:v>HOME-CM07 ou HOME-CM08 réagit à l’itinéraire et aux personnes aidées.</x:v>
      </x:c>
      <x:c r="K15" s="14" t="str">
        <x:v>Extension V5</x:v>
      </x:c>
    </x:row>
    <x:row r="16" ht="177" customHeight="1">
      <x:c r="A16" s="13" t="str">
        <x:v>BIOME5-04-2</x:v>
      </x:c>
      <x:c r="B16" s="13" t="str">
        <x:v>Le chenal sans lumière — engagement</x:v>
      </x:c>
      <x:c r="C16" s="13" t="str">
        <x:v>luminous-marshes</x:v>
      </x:c>
      <x:c r="D16" s="13" t="str">
        <x:v>Young Blood avec route et formation locales</x:v>
      </x:c>
      <x:c r="E16" s="13" t="str">
        <x:v>Étape 1 de la même expédition résolue. La réussite n’est pas présumée par sa clôture.</x:v>
      </x:c>
      <x:c r="F16" s="13" t="str">
        <x:v>Une grande bête traverse la route que les habitants doivent emprunter. Le joueur prépare son équipement dans la zone couverte, reconnaît l’axe de fuite puis engage l’intervention qui correspond à son choix. Les signes de la proie annoncent ses changements de comportement. Un déplacement vers un autre plan exige une racine, une marche ou une passerelle utilisable. Une attaque manquée modifie la distance et la trace sonore, ce qui oblige à adapter la suite.</x:v>
      </x:c>
      <x:c r="G16" s="13" t="str">
        <x:v>Détourner la piste vers une zone de chasse ou attendre son passage pour rouvrir le chenal.</x:v>
      </x:c>
      <x:c r="H16" s="13" t="str">
        <x:v>Route connue, relation locale, observation ou trophée admissible de cette expédition. Aucun nouveau rang accordé par cet arc annexe seul.</x:v>
      </x:c>
      <x:c r="I16" s="13" t="str">
        <x:v>Repli par le passage prévu, perte réelle conservée et nouvelle préparation possible. Le même résultat ne paie pas plusieurs récompenses.</x:v>
      </x:c>
      <x:c r="J16" s="13" t="str">
        <x:v>HOME-CM07 ou HOME-CM08 réagit à l’itinéraire et aux personnes aidées.</x:v>
      </x:c>
      <x:c r="K16" s="13" t="str">
        <x:v>Extension V5</x:v>
      </x:c>
    </x:row>
    <x:row r="17" ht="177" customHeight="1">
      <x:c r="A17" s="14" t="str">
        <x:v>BIOME5-04-3</x:v>
      </x:c>
      <x:c r="B17" s="14" t="str">
        <x:v>Le chenal sans lumière — retour</x:v>
      </x:c>
      <x:c r="C17" s="14" t="str">
        <x:v>luminous-marshes</x:v>
      </x:c>
      <x:c r="D17" s="14" t="str">
        <x:v>Young Blood avec route et formation locales</x:v>
      </x:c>
      <x:c r="E17" s="14" t="str">
        <x:v>Étape 2 de la même expédition résolue. La réussite n’est pas présumée par sa clôture.</x:v>
      </x:c>
      <x:c r="F17" s="14" t="str">
        <x:v>Au retour, le joueur suit la route qu’il a reconnue et transporte sa prise ou son relevé jusqu’à la communauté. Une grande bête traverse la route que les habitants doivent emprunter. Il retrouve les personnes concernées et observe le changement de passage, la fatigue du compagnon ou l’état de l’objet. Une courte scène de maison ou d’atelier permet de relire le choix. Les trophées et la reconnaissance correspondent à ce qui a réellement été accompli.</x:v>
      </x:c>
      <x:c r="G17" s="14" t="str">
        <x:v>Détourner la piste vers une zone de chasse ou attendre son passage pour rouvrir le chenal.</x:v>
      </x:c>
      <x:c r="H17" s="14" t="str">
        <x:v>Route connue, relation locale, observation ou trophée admissible de cette expédition. Aucun nouveau rang accordé par cet arc annexe seul.</x:v>
      </x:c>
      <x:c r="I17" s="14" t="str">
        <x:v>Repli par le passage prévu, perte réelle conservée et nouvelle préparation possible. Le même résultat ne paie pas plusieurs récompenses.</x:v>
      </x:c>
      <x:c r="J17" s="14" t="str">
        <x:v>HOME-CM07 ou HOME-CM08 réagit à l’itinéraire et aux personnes aidées.</x:v>
      </x:c>
      <x:c r="K17" s="14" t="str">
        <x:v>Extension V5</x:v>
      </x:c>
    </x:row>
    <x:row r="18" ht="177" customHeight="1">
      <x:c r="A18" s="13" t="str">
        <x:v>BIOME5-05-1</x:v>
      </x:c>
      <x:c r="B18" s="13" t="str">
        <x:v>Les cris dans la rafale — reconnaissance</x:v>
      </x:c>
      <x:c r="C18" s="13" t="str">
        <x:v>storm-chain</x:v>
      </x:c>
      <x:c r="D18" s="13" t="str">
        <x:v>Young Blood avec route et formation locales</x:v>
      </x:c>
      <x:c r="E18" s="13" t="str">
        <x:v>Signaux de guide couverts par le vent</x:v>
      </x:c>
      <x:c r="F18" s="13" t="str">
        <x:v>Le joueur quitte la communauté par la route connue et observe le premier obstacle avant de sortir de l’abri. Comparer cri réel, écho de falaise et souffle puis rejoindre deux abris successifs. Un compagnon ou un repère de formation aide à séparer observation et hypothèse. Le joueur marque un point de retour matériel, puis choisit jusqu’où pousser la reconnaissance avec les outils présents. Une trace ambiguë peut rester à confirmer au lieu de forcer un combat.</x:v>
      </x:c>
      <x:c r="G18" s="13" t="str">
        <x:v>Poursuivre le défi ou consacrer sa fenêtre de passage à prévenir le rival.</x:v>
      </x:c>
      <x:c r="H18" s="13" t="str">
        <x:v>Route connue, relation locale, observation ou trophée admissible de cette expédition. Aucun nouveau rang accordé par cet arc annexe seul.</x:v>
      </x:c>
      <x:c r="I18" s="13" t="str">
        <x:v>Repli par le passage prévu, perte réelle conservée et nouvelle préparation possible. Le même résultat ne paie pas plusieurs récompenses.</x:v>
      </x:c>
      <x:c r="J18" s="13" t="str">
        <x:v>HOME-CM09 ou HOME-CM10 réagit à l’itinéraire et aux personnes aidées.</x:v>
      </x:c>
      <x:c r="K18" s="13" t="str">
        <x:v>Extension V5</x:v>
      </x:c>
    </x:row>
    <x:row r="19" ht="177" customHeight="1">
      <x:c r="A19" s="14" t="str">
        <x:v>BIOME5-05-2</x:v>
      </x:c>
      <x:c r="B19" s="14" t="str">
        <x:v>Les cris dans la rafale — engagement</x:v>
      </x:c>
      <x:c r="C19" s="14" t="str">
        <x:v>storm-chain</x:v>
      </x:c>
      <x:c r="D19" s="14" t="str">
        <x:v>Young Blood avec route et formation locales</x:v>
      </x:c>
      <x:c r="E19" s="14" t="str">
        <x:v>Étape 1 de la même expédition résolue. La réussite n’est pas présumée par sa clôture.</x:v>
      </x:c>
      <x:c r="F19" s="14" t="str">
        <x:v>Un rival a choisi un raccourci qui devient impraticable à la prochaine rafale. Le joueur prépare son équipement dans la zone couverte, reconnaît l’axe de fuite puis engage l’intervention qui correspond à son choix. Les signes de la proie annoncent ses changements de comportement. Un déplacement vers un autre plan exige une racine, une marche ou une passerelle utilisable. Une attaque manquée modifie la distance et la trace sonore, ce qui oblige à adapter la suite.</x:v>
      </x:c>
      <x:c r="G19" s="14" t="str">
        <x:v>Poursuivre le défi ou consacrer sa fenêtre de passage à prévenir le rival.</x:v>
      </x:c>
      <x:c r="H19" s="14" t="str">
        <x:v>Route connue, relation locale, observation ou trophée admissible de cette expédition. Aucun nouveau rang accordé par cet arc annexe seul.</x:v>
      </x:c>
      <x:c r="I19" s="14" t="str">
        <x:v>Repli par le passage prévu, perte réelle conservée et nouvelle préparation possible. Le même résultat ne paie pas plusieurs récompenses.</x:v>
      </x:c>
      <x:c r="J19" s="14" t="str">
        <x:v>HOME-CM09 ou HOME-CM10 réagit à l’itinéraire et aux personnes aidées.</x:v>
      </x:c>
      <x:c r="K19" s="14" t="str">
        <x:v>Extension V5</x:v>
      </x:c>
    </x:row>
    <x:row r="20" ht="177" customHeight="1">
      <x:c r="A20" s="13" t="str">
        <x:v>BIOME5-05-3</x:v>
      </x:c>
      <x:c r="B20" s="13" t="str">
        <x:v>Les cris dans la rafale — retour</x:v>
      </x:c>
      <x:c r="C20" s="13" t="str">
        <x:v>storm-chain</x:v>
      </x:c>
      <x:c r="D20" s="13" t="str">
        <x:v>Young Blood avec route et formation locales</x:v>
      </x:c>
      <x:c r="E20" s="13" t="str">
        <x:v>Étape 2 de la même expédition résolue. La réussite n’est pas présumée par sa clôture.</x:v>
      </x:c>
      <x:c r="F20" s="13" t="str">
        <x:v>Au retour, le joueur suit la route qu’il a reconnue et transporte sa prise ou son relevé jusqu’à la communauté. Un rival a choisi un raccourci qui devient impraticable à la prochaine rafale. Il retrouve les personnes concernées et observe le changement de passage, la fatigue du compagnon ou l’état de l’objet. Une courte scène de maison ou d’atelier permet de relire le choix. Les trophées et la reconnaissance correspondent à ce qui a réellement été accompli.</x:v>
      </x:c>
      <x:c r="G20" s="13" t="str">
        <x:v>Poursuivre le défi ou consacrer sa fenêtre de passage à prévenir le rival.</x:v>
      </x:c>
      <x:c r="H20" s="13" t="str">
        <x:v>Route connue, relation locale, observation ou trophée admissible de cette expédition. Aucun nouveau rang accordé par cet arc annexe seul.</x:v>
      </x:c>
      <x:c r="I20" s="13" t="str">
        <x:v>Repli par le passage prévu, perte réelle conservée et nouvelle préparation possible. Le même résultat ne paie pas plusieurs récompenses.</x:v>
      </x:c>
      <x:c r="J20" s="13" t="str">
        <x:v>HOME-CM09 ou HOME-CM10 réagit à l’itinéraire et aux personnes aidées.</x:v>
      </x:c>
      <x:c r="K20" s="13" t="str">
        <x:v>Extension V5</x:v>
      </x:c>
    </x:row>
    <x:row r="21" ht="177" customHeight="1">
      <x:c r="A21" s="14" t="str">
        <x:v>BIOME5-06-1</x:v>
      </x:c>
      <x:c r="B21" s="14" t="str">
        <x:v>Les os sous l’écume — reconnaissance</x:v>
      </x:c>
      <x:c r="C21" s="14" t="str">
        <x:v>leviathan-coast</x:v>
      </x:c>
      <x:c r="D21" s="14" t="str">
        <x:v>Young Blood avec route et formation locales</x:v>
      </x:c>
      <x:c r="E21" s="14" t="str">
        <x:v>Marée qui remonte sur une prise ancienne</x:v>
      </x:c>
      <x:c r="F21" s="14" t="str">
        <x:v>Le joueur quitte la communauté par la route connue et observe le premier obstacle avant de sortir de l’abri. Relever les marques avant la vague, puis porter un fragment déjà détaché vers la voie haute. Un compagnon ou un repère de formation aide à séparer observation et hypothèse. Le joueur marque un point de retour matériel, puis choisit jusqu’où pousser la reconnaissance avec les outils présents. Une trace ambiguë peut rester à confirmer au lieu de forcer un combat.</x:v>
      </x:c>
      <x:c r="G21" s="14" t="str">
        <x:v>Conserver une fenêtre d’observation ou extraire immédiatement les compagnons et l’objet.</x:v>
      </x:c>
      <x:c r="H21" s="14" t="str">
        <x:v>Route connue, relation locale, observation ou trophée admissible de cette expédition. Aucun nouveau rang accordé par cet arc annexe seul.</x:v>
      </x:c>
      <x:c r="I21" s="14" t="str">
        <x:v>Repli par le passage prévu, perte réelle conservée et nouvelle préparation possible. Le même résultat ne paie pas plusieurs récompenses.</x:v>
      </x:c>
      <x:c r="J21" s="14" t="str">
        <x:v>HOME-CM11 ou HOME-CM12 réagit à l’itinéraire et aux personnes aidées.</x:v>
      </x:c>
      <x:c r="K21" s="14" t="str">
        <x:v>Extension V5</x:v>
      </x:c>
    </x:row>
    <x:row r="22" ht="177" customHeight="1">
      <x:c r="A22" s="13" t="str">
        <x:v>BIOME5-06-2</x:v>
      </x:c>
      <x:c r="B22" s="13" t="str">
        <x:v>Les os sous l’écume — engagement</x:v>
      </x:c>
      <x:c r="C22" s="13" t="str">
        <x:v>leviathan-coast</x:v>
      </x:c>
      <x:c r="D22" s="13" t="str">
        <x:v>Young Blood avec route et formation locales</x:v>
      </x:c>
      <x:c r="E22" s="13" t="str">
        <x:v>Étape 1 de la même expédition résolue. La réussite n’est pas présumée par sa clôture.</x:v>
      </x:c>
      <x:c r="F22" s="13" t="str">
        <x:v>L’examen du fragment montre deux périodes de chasse différentes. Le joueur prépare son équipement dans la zone couverte, reconnaît l’axe de fuite puis engage l’intervention qui correspond à son choix. Les signes de la proie annoncent ses changements de comportement. Un déplacement vers un autre plan exige une racine, une marche ou une passerelle utilisable. Une attaque manquée modifie la distance et la trace sonore, ce qui oblige à adapter la suite.</x:v>
      </x:c>
      <x:c r="G22" s="13" t="str">
        <x:v>Conserver une fenêtre d’observation ou extraire immédiatement les compagnons et l’objet.</x:v>
      </x:c>
      <x:c r="H22" s="13" t="str">
        <x:v>Route connue, relation locale, observation ou trophée admissible de cette expédition. Aucun nouveau rang accordé par cet arc annexe seul.</x:v>
      </x:c>
      <x:c r="I22" s="13" t="str">
        <x:v>Repli par le passage prévu, perte réelle conservée et nouvelle préparation possible. Le même résultat ne paie pas plusieurs récompenses.</x:v>
      </x:c>
      <x:c r="J22" s="13" t="str">
        <x:v>HOME-CM11 ou HOME-CM12 réagit à l’itinéraire et aux personnes aidées.</x:v>
      </x:c>
      <x:c r="K22" s="13" t="str">
        <x:v>Extension V5</x:v>
      </x:c>
    </x:row>
    <x:row r="23" ht="177" customHeight="1">
      <x:c r="A23" s="14" t="str">
        <x:v>BIOME5-06-3</x:v>
      </x:c>
      <x:c r="B23" s="14" t="str">
        <x:v>Les os sous l’écume — retour</x:v>
      </x:c>
      <x:c r="C23" s="14" t="str">
        <x:v>leviathan-coast</x:v>
      </x:c>
      <x:c r="D23" s="14" t="str">
        <x:v>Young Blood avec route et formation locales</x:v>
      </x:c>
      <x:c r="E23" s="14" t="str">
        <x:v>Étape 2 de la même expédition résolue. La réussite n’est pas présumée par sa clôture.</x:v>
      </x:c>
      <x:c r="F23" s="14" t="str">
        <x:v>Au retour, le joueur suit la route qu’il a reconnue et transporte sa prise ou son relevé jusqu’à la communauté. L’examen du fragment montre deux périodes de chasse différentes. Il retrouve les personnes concernées et observe le changement de passage, la fatigue du compagnon ou l’état de l’objet. Une courte scène de maison ou d’atelier permet de relire le choix. Les trophées et la reconnaissance correspondent à ce qui a réellement été accompli.</x:v>
      </x:c>
      <x:c r="G23" s="14" t="str">
        <x:v>Conserver une fenêtre d’observation ou extraire immédiatement les compagnons et l’objet.</x:v>
      </x:c>
      <x:c r="H23" s="14" t="str">
        <x:v>Route connue, relation locale, observation ou trophée admissible de cette expédition. Aucun nouveau rang accordé par cet arc annexe seul.</x:v>
      </x:c>
      <x:c r="I23" s="14" t="str">
        <x:v>Repli par le passage prévu, perte réelle conservée et nouvelle préparation possible. Le même résultat ne paie pas plusieurs récompenses.</x:v>
      </x:c>
      <x:c r="J23" s="14" t="str">
        <x:v>HOME-CM11 ou HOME-CM12 réagit à l’itinéraire et aux personnes aidées.</x:v>
      </x:c>
      <x:c r="K23" s="14" t="str">
        <x:v>Extension V5</x:v>
      </x:c>
    </x:row>
    <x:row r="24" ht="177" customHeight="1">
      <x:c r="A24" s="13" t="str">
        <x:v>BIOME5-07-1</x:v>
      </x:c>
      <x:c r="B24" s="13" t="str">
        <x:v>La respiration des sources — reconnaissance</x:v>
      </x:c>
      <x:c r="C24" s="13" t="str">
        <x:v>thermal-caves</x:v>
      </x:c>
      <x:c r="D24" s="13" t="str">
        <x:v>Young Blood avec route et formation locales</x:v>
      </x:c>
      <x:c r="E24" s="13" t="str">
        <x:v>Vapeur périodique qui coupe le parcours</x:v>
      </x:c>
      <x:c r="F24" s="13" t="str">
        <x:v>Le joueur quitte la communauté par la route connue et observe le premier obstacle avant de sortir de l’abri. Observer trois cycles et préparer une séquence de haltes sur les paliers froids. Un compagnon ou un repère de formation aide à séparer observation et hypothèse. Le joueur marque un point de retour matériel, puis choisit jusqu’où pousser la reconnaissance avec les outils présents. Une trace ambiguë peut rester à confirmer au lieu de forcer un combat.</x:v>
      </x:c>
      <x:c r="G24" s="13" t="str">
        <x:v>Réparer son support sur place ou répartir la charge sur deux trajets.</x:v>
      </x:c>
      <x:c r="H24" s="13" t="str">
        <x:v>Route connue, relation locale, observation ou trophée admissible de cette expédition. Aucun nouveau rang accordé par cet arc annexe seul.</x:v>
      </x:c>
      <x:c r="I24" s="13" t="str">
        <x:v>Repli par le passage prévu, perte réelle conservée et nouvelle préparation possible. Le même résultat ne paie pas plusieurs récompenses.</x:v>
      </x:c>
      <x:c r="J24" s="13" t="str">
        <x:v>HOME-CM13 ou HOME-CM14 réagit à l’itinéraire et aux personnes aidées.</x:v>
      </x:c>
      <x:c r="K24" s="13" t="str">
        <x:v>Extension V5</x:v>
      </x:c>
    </x:row>
    <x:row r="25" ht="177" customHeight="1">
      <x:c r="A25" s="14" t="str">
        <x:v>BIOME5-07-2</x:v>
      </x:c>
      <x:c r="B25" s="14" t="str">
        <x:v>La respiration des sources — engagement</x:v>
      </x:c>
      <x:c r="C25" s="14" t="str">
        <x:v>thermal-caves</x:v>
      </x:c>
      <x:c r="D25" s="14" t="str">
        <x:v>Young Blood avec route et formation locales</x:v>
      </x:c>
      <x:c r="E25" s="14" t="str">
        <x:v>Étape 1 de la même expédition résolue. La réussite n’est pas présumée par sa clôture.</x:v>
      </x:c>
      <x:c r="F25" s="14" t="str">
        <x:v>Une pièce d’atelier bloque la seule route large du retour. Le joueur prépare son équipement dans la zone couverte, reconnaît l’axe de fuite puis engage l’intervention qui correspond à son choix. Les signes de la proie annoncent ses changements de comportement. Un déplacement vers un autre plan exige une racine, une marche ou une passerelle utilisable. Une attaque manquée modifie la distance et la trace sonore, ce qui oblige à adapter la suite.</x:v>
      </x:c>
      <x:c r="G25" s="14" t="str">
        <x:v>Réparer son support sur place ou répartir la charge sur deux trajets.</x:v>
      </x:c>
      <x:c r="H25" s="14" t="str">
        <x:v>Route connue, relation locale, observation ou trophée admissible de cette expédition. Aucun nouveau rang accordé par cet arc annexe seul.</x:v>
      </x:c>
      <x:c r="I25" s="14" t="str">
        <x:v>Repli par le passage prévu, perte réelle conservée et nouvelle préparation possible. Le même résultat ne paie pas plusieurs récompenses.</x:v>
      </x:c>
      <x:c r="J25" s="14" t="str">
        <x:v>HOME-CM13 ou HOME-CM14 réagit à l’itinéraire et aux personnes aidées.</x:v>
      </x:c>
      <x:c r="K25" s="14" t="str">
        <x:v>Extension V5</x:v>
      </x:c>
    </x:row>
    <x:row r="26" ht="177" customHeight="1">
      <x:c r="A26" s="13" t="str">
        <x:v>BIOME5-07-3</x:v>
      </x:c>
      <x:c r="B26" s="13" t="str">
        <x:v>La respiration des sources — retour</x:v>
      </x:c>
      <x:c r="C26" s="13" t="str">
        <x:v>thermal-caves</x:v>
      </x:c>
      <x:c r="D26" s="13" t="str">
        <x:v>Young Blood avec route et formation locales</x:v>
      </x:c>
      <x:c r="E26" s="13" t="str">
        <x:v>Étape 2 de la même expédition résolue. La réussite n’est pas présumée par sa clôture.</x:v>
      </x:c>
      <x:c r="F26" s="13" t="str">
        <x:v>Au retour, le joueur suit la route qu’il a reconnue et transporte sa prise ou son relevé jusqu’à la communauté. Une pièce d’atelier bloque la seule route large du retour. Il retrouve les personnes concernées et observe le changement de passage, la fatigue du compagnon ou l’état de l’objet. Une courte scène de maison ou d’atelier permet de relire le choix. Les trophées et la reconnaissance correspondent à ce qui a réellement été accompli.</x:v>
      </x:c>
      <x:c r="G26" s="13" t="str">
        <x:v>Réparer son support sur place ou répartir la charge sur deux trajets.</x:v>
      </x:c>
      <x:c r="H26" s="13" t="str">
        <x:v>Route connue, relation locale, observation ou trophée admissible de cette expédition. Aucun nouveau rang accordé par cet arc annexe seul.</x:v>
      </x:c>
      <x:c r="I26" s="13" t="str">
        <x:v>Repli par le passage prévu, perte réelle conservée et nouvelle préparation possible. Le même résultat ne paie pas plusieurs récompenses.</x:v>
      </x:c>
      <x:c r="J26" s="13" t="str">
        <x:v>HOME-CM13 ou HOME-CM14 réagit à l’itinéraire et aux personnes aidées.</x:v>
      </x:c>
      <x:c r="K26" s="13" t="str">
        <x:v>Extension V5</x:v>
      </x:c>
    </x:row>
    <x:row r="27" ht="177" customHeight="1">
      <x:c r="A27" s="14" t="str">
        <x:v>BIOME5-08-1</x:v>
      </x:c>
      <x:c r="B27" s="14" t="str">
        <x:v>L’empreinte sous la neige — reconnaissance</x:v>
      </x:c>
      <x:c r="C27" s="14" t="str">
        <x:v>cold-crown</x:v>
      </x:c>
      <x:c r="D27" s="14" t="str">
        <x:v>Young Blood avec route et formation locales</x:v>
      </x:c>
      <x:c r="E27" s="14" t="str">
        <x:v>Traces effacées par une bourrasque</x:v>
      </x:c>
      <x:c r="F27" s="14" t="str">
        <x:v>Le joueur quitte la communauté par la route connue et observe le premier obstacle avant de sortir de l’abri. Chercher les ombres sous la couche neuve puis comparer les abris choisis par l’animal. Un compagnon ou un repère de formation aide à séparer observation et hypothèse. Le joueur marque un point de retour matériel, puis choisit jusqu’où pousser la reconnaissance avec les outils présents. Une trace ambiguë peut rester à confirmer au lieu de forcer un combat.</x:v>
      </x:c>
      <x:c r="G27" s="14" t="str">
        <x:v>Faire une reconnaissance courte à pied ou revenir au refuge avec la monture.</x:v>
      </x:c>
      <x:c r="H27" s="14" t="str">
        <x:v>Route connue, relation locale, observation ou trophée admissible de cette expédition. Aucun nouveau rang accordé par cet arc annexe seul.</x:v>
      </x:c>
      <x:c r="I27" s="14" t="str">
        <x:v>Repli par le passage prévu, perte réelle conservée et nouvelle préparation possible. Le même résultat ne paie pas plusieurs récompenses.</x:v>
      </x:c>
      <x:c r="J27" s="14" t="str">
        <x:v>HOME-CM15 ou HOME-CM16 réagit à l’itinéraire et aux personnes aidées.</x:v>
      </x:c>
      <x:c r="K27" s="14" t="str">
        <x:v>Extension V5</x:v>
      </x:c>
    </x:row>
    <x:row r="28" ht="177" customHeight="1">
      <x:c r="A28" s="13" t="str">
        <x:v>BIOME5-08-2</x:v>
      </x:c>
      <x:c r="B28" s="13" t="str">
        <x:v>L’empreinte sous la neige — engagement</x:v>
      </x:c>
      <x:c r="C28" s="13" t="str">
        <x:v>cold-crown</x:v>
      </x:c>
      <x:c r="D28" s="13" t="str">
        <x:v>Young Blood avec route et formation locales</x:v>
      </x:c>
      <x:c r="E28" s="13" t="str">
        <x:v>Étape 1 de la même expédition résolue. La réussite n’est pas présumée par sa clôture.</x:v>
      </x:c>
      <x:c r="F28" s="13" t="str">
        <x:v>Une monture fatiguée veut rejoindre le refuge tandis que la piste reste fraîche. Le joueur prépare son équipement dans la zone couverte, reconnaît l’axe de fuite puis engage l’intervention qui correspond à son choix. Les signes de la proie annoncent ses changements de comportement. Un déplacement vers un autre plan exige une racine, une marche ou une passerelle utilisable. Une attaque manquée modifie la distance et la trace sonore, ce qui oblige à adapter la suite.</x:v>
      </x:c>
      <x:c r="G28" s="13" t="str">
        <x:v>Faire une reconnaissance courte à pied ou revenir au refuge avec la monture.</x:v>
      </x:c>
      <x:c r="H28" s="13" t="str">
        <x:v>Route connue, relation locale, observation ou trophée admissible de cette expédition. Aucun nouveau rang accordé par cet arc annexe seul.</x:v>
      </x:c>
      <x:c r="I28" s="13" t="str">
        <x:v>Repli par le passage prévu, perte réelle conservée et nouvelle préparation possible. Le même résultat ne paie pas plusieurs récompenses.</x:v>
      </x:c>
      <x:c r="J28" s="13" t="str">
        <x:v>HOME-CM15 ou HOME-CM16 réagit à l’itinéraire et aux personnes aidées.</x:v>
      </x:c>
      <x:c r="K28" s="13" t="str">
        <x:v>Extension V5</x:v>
      </x:c>
    </x:row>
    <x:row r="29" ht="177" customHeight="1">
      <x:c r="A29" s="14" t="str">
        <x:v>BIOME5-08-3</x:v>
      </x:c>
      <x:c r="B29" s="14" t="str">
        <x:v>L’empreinte sous la neige — retour</x:v>
      </x:c>
      <x:c r="C29" s="14" t="str">
        <x:v>cold-crown</x:v>
      </x:c>
      <x:c r="D29" s="14" t="str">
        <x:v>Young Blood avec route et formation locales</x:v>
      </x:c>
      <x:c r="E29" s="14" t="str">
        <x:v>Étape 2 de la même expédition résolue. La réussite n’est pas présumée par sa clôture.</x:v>
      </x:c>
      <x:c r="F29" s="14" t="str">
        <x:v>Au retour, le joueur suit la route qu’il a reconnue et transporte sa prise ou son relevé jusqu’à la communauté. Une monture fatiguée veut rejoindre le refuge tandis que la piste reste fraîche. Il retrouve les personnes concernées et observe le changement de passage, la fatigue du compagnon ou l’état de l’objet. Une courte scène de maison ou d’atelier permet de relire le choix. Les trophées et la reconnaissance correspondent à ce qui a réellement été accompli.</x:v>
      </x:c>
      <x:c r="G29" s="14" t="str">
        <x:v>Faire une reconnaissance courte à pied ou revenir au refuge avec la monture.</x:v>
      </x:c>
      <x:c r="H29" s="14" t="str">
        <x:v>Route connue, relation locale, observation ou trophée admissible de cette expédition. Aucun nouveau rang accordé par cet arc annexe seul.</x:v>
      </x:c>
      <x:c r="I29" s="14" t="str">
        <x:v>Repli par le passage prévu, perte réelle conservée et nouvelle préparation possible. Le même résultat ne paie pas plusieurs récompenses.</x:v>
      </x:c>
      <x:c r="J29" s="14" t="str">
        <x:v>HOME-CM15 ou HOME-CM16 réagit à l’itinéraire et aux personnes aidées.</x:v>
      </x:c>
      <x:c r="K29" s="14" t="str">
        <x:v>Extension V5</x:v>
      </x:c>
    </x:row>
    <x:row r="30" ht="177" customHeight="1">
      <x:c r="A30" s="13" t="str">
        <x:v>BIOME5-09-1</x:v>
      </x:c>
      <x:c r="B30" s="13" t="str">
        <x:v>La griffe et l’inscription — reconnaissance</x:v>
      </x:c>
      <x:c r="C30" s="13" t="str">
        <x:v>first-city-ruins</x:v>
      </x:c>
      <x:c r="D30" s="13" t="str">
        <x:v>Young Blood avec route et formation locales</x:v>
      </x:c>
      <x:c r="E30" s="13" t="str">
        <x:v>Vestiges au pied d’une arche fragile</x:v>
      </x:c>
      <x:c r="F30" s="13" t="str">
        <x:v>Le joueur quitte la communauté par la route connue et observe le premier obstacle avant de sortir de l’abri. Éclairer la gravure, puis distinguer les traces récentes de l’usure ancienne. Un compagnon ou un repère de formation aide à séparer observation et hypothèse. Le joueur marque un point de retour matériel, puis choisit jusqu’où pousser la reconnaissance avec les outils présents. Une trace ambiguë peut rester à confirmer au lieu de forcer un combat.</x:v>
      </x:c>
      <x:c r="G30" s="13" t="str">
        <x:v>Déplacer l’affrontement vers la cour libre ou garder une observation distante.</x:v>
      </x:c>
      <x:c r="H30" s="13" t="str">
        <x:v>Route connue, relation locale, observation ou trophée admissible de cette expédition. Aucun nouveau rang accordé par cet arc annexe seul.</x:v>
      </x:c>
      <x:c r="I30" s="13" t="str">
        <x:v>Repli par le passage prévu, perte réelle conservée et nouvelle préparation possible. Le même résultat ne paie pas plusieurs récompenses.</x:v>
      </x:c>
      <x:c r="J30" s="13" t="str">
        <x:v>HOME-CM17 ou HOME-CM18 réagit à l’itinéraire et aux personnes aidées.</x:v>
      </x:c>
      <x:c r="K30" s="13" t="str">
        <x:v>Extension V5</x:v>
      </x:c>
    </x:row>
    <x:row r="31" ht="177" customHeight="1">
      <x:c r="A31" s="14" t="str">
        <x:v>BIOME5-09-2</x:v>
      </x:c>
      <x:c r="B31" s="14" t="str">
        <x:v>La griffe et l’inscription — engagement</x:v>
      </x:c>
      <x:c r="C31" s="14" t="str">
        <x:v>first-city-ruins</x:v>
      </x:c>
      <x:c r="D31" s="14" t="str">
        <x:v>Young Blood avec route et formation locales</x:v>
      </x:c>
      <x:c r="E31" s="14" t="str">
        <x:v>Étape 1 de la même expédition résolue. La réussite n’est pas présumée par sa clôture.</x:v>
      </x:c>
      <x:c r="F31" s="14" t="str">
        <x:v>Une intervention de chasse peut abîmer une preuve que deux lignées interprètent différemment. Le joueur prépare son équipement dans la zone couverte, reconnaît l’axe de fuite puis engage l’intervention qui correspond à son choix. Les signes de la proie annoncent ses changements de comportement. Un déplacement vers un autre plan exige une racine, une marche ou une passerelle utilisable. Une attaque manquée modifie la distance et la trace sonore, ce qui oblige à adapter la suite.</x:v>
      </x:c>
      <x:c r="G31" s="14" t="str">
        <x:v>Déplacer l’affrontement vers la cour libre ou garder une observation distante.</x:v>
      </x:c>
      <x:c r="H31" s="14" t="str">
        <x:v>Route connue, relation locale, observation ou trophée admissible de cette expédition. Aucun nouveau rang accordé par cet arc annexe seul.</x:v>
      </x:c>
      <x:c r="I31" s="14" t="str">
        <x:v>Repli par le passage prévu, perte réelle conservée et nouvelle préparation possible. Le même résultat ne paie pas plusieurs récompenses.</x:v>
      </x:c>
      <x:c r="J31" s="14" t="str">
        <x:v>HOME-CM17 ou HOME-CM18 réagit à l’itinéraire et aux personnes aidées.</x:v>
      </x:c>
      <x:c r="K31" s="14" t="str">
        <x:v>Extension V5</x:v>
      </x:c>
    </x:row>
    <x:row r="32" ht="177" customHeight="1">
      <x:c r="A32" s="13" t="str">
        <x:v>BIOME5-09-3</x:v>
      </x:c>
      <x:c r="B32" s="13" t="str">
        <x:v>La griffe et l’inscription — retour</x:v>
      </x:c>
      <x:c r="C32" s="13" t="str">
        <x:v>first-city-ruins</x:v>
      </x:c>
      <x:c r="D32" s="13" t="str">
        <x:v>Young Blood avec route et formation locales</x:v>
      </x:c>
      <x:c r="E32" s="13" t="str">
        <x:v>Étape 2 de la même expédition résolue. La réussite n’est pas présumée par sa clôture.</x:v>
      </x:c>
      <x:c r="F32" s="13" t="str">
        <x:v>Au retour, le joueur suit la route qu’il a reconnue et transporte sa prise ou son relevé jusqu’à la communauté. Une intervention de chasse peut abîmer une preuve que deux lignées interprètent différemment. Il retrouve les personnes concernées et observe le changement de passage, la fatigue du compagnon ou l’état de l’objet. Une courte scène de maison ou d’atelier permet de relire le choix. Les trophées et la reconnaissance correspondent à ce qui a réellement été accompli.</x:v>
      </x:c>
      <x:c r="G32" s="13" t="str">
        <x:v>Déplacer l’affrontement vers la cour libre ou garder une observation distante.</x:v>
      </x:c>
      <x:c r="H32" s="13" t="str">
        <x:v>Route connue, relation locale, observation ou trophée admissible de cette expédition. Aucun nouveau rang accordé par cet arc annexe seul.</x:v>
      </x:c>
      <x:c r="I32" s="13" t="str">
        <x:v>Repli par le passage prévu, perte réelle conservée et nouvelle préparation possible. Le même résultat ne paie pas plusieurs récompenses.</x:v>
      </x:c>
      <x:c r="J32" s="13" t="str">
        <x:v>HOME-CM17 ou HOME-CM18 réagit à l’itinéraire et aux personnes aidées.</x:v>
      </x:c>
      <x:c r="K32" s="13" t="str">
        <x:v>Extension V5</x:v>
      </x:c>
    </x:row>
    <x:row r="33" ht="177" customHeight="1">
      <x:c r="A33" s="14" t="str">
        <x:v>BIOME5-10-1</x:v>
      </x:c>
      <x:c r="B33" s="14" t="str">
        <x:v>La porte derrière la proie — reconnaissance</x:v>
      </x:c>
      <x:c r="C33" s="14" t="str">
        <x:v>forbidden-reserve</x:v>
      </x:c>
      <x:c r="D33" s="14" t="str">
        <x:v>Blooded pour la zone de grand prédateur, observation de service plus tôt selon mission</x:v>
      </x:c>
      <x:c r="E33" s="14" t="str">
        <x:v>Grand prédateur près d’un sas de réserve</x:v>
      </x:c>
      <x:c r="F33" s="14" t="str">
        <x:v>Le joueur quitte la communauté par la route connue et observe le premier obstacle avant de sortir de l’abri. Lire ses changements de niveau et préparer deux leurres fictifs sur routes distinctes. Un compagnon ou un repère de formation aide à séparer observation et hypothèse. Le joueur marque un point de retour matériel, puis choisit jusqu’où pousser la reconnaissance avec les outils présents. Une trace ambiguë peut rester à confirmer au lieu de forcer un combat.</x:v>
      </x:c>
      <x:c r="G33" s="14" t="str">
        <x:v>Retenir la bête dans le secteur ouvert ou guider l’équipe vers le sas secondaire.</x:v>
      </x:c>
      <x:c r="H33" s="14" t="str">
        <x:v>Route connue, relation locale, observation ou trophée admissible de cette expédition. Aucun nouveau rang accordé par cet arc annexe seul.</x:v>
      </x:c>
      <x:c r="I33" s="14" t="str">
        <x:v>Repli par le passage prévu, perte réelle conservée et nouvelle préparation possible. Le même résultat ne paie pas plusieurs récompenses.</x:v>
      </x:c>
      <x:c r="J33" s="14" t="str">
        <x:v>HOME-CM19 ou HOME-CM20 réagit à l’itinéraire et aux personnes aidées.</x:v>
      </x:c>
      <x:c r="K33" s="14" t="str">
        <x:v>Extension V5</x:v>
      </x:c>
    </x:row>
    <x:row r="34" ht="177" customHeight="1">
      <x:c r="A34" s="13" t="str">
        <x:v>BIOME5-10-2</x:v>
      </x:c>
      <x:c r="B34" s="13" t="str">
        <x:v>La porte derrière la proie — engagement</x:v>
      </x:c>
      <x:c r="C34" s="13" t="str">
        <x:v>forbidden-reserve</x:v>
      </x:c>
      <x:c r="D34" s="13" t="str">
        <x:v>Blooded pour la zone de grand prédateur, observation de service plus tôt selon mission</x:v>
      </x:c>
      <x:c r="E34" s="13" t="str">
        <x:v>Étape 1 de la même expédition résolue. La réussite n’est pas présumée par sa clôture.</x:v>
      </x:c>
      <x:c r="F34" s="13" t="str">
        <x:v>Le sas qui protège le retour est aussi celui d’une équipe encore au terrain. Le joueur prépare son équipement dans la zone couverte, reconnaît l’axe de fuite puis engage l’intervention qui correspond à son choix. Les signes de la proie annoncent ses changements de comportement. Un déplacement vers un autre plan exige une racine, une marche ou une passerelle utilisable. Une attaque manquée modifie la distance et la trace sonore, ce qui oblige à adapter la suite.</x:v>
      </x:c>
      <x:c r="G34" s="13" t="str">
        <x:v>Retenir la bête dans le secteur ouvert ou guider l’équipe vers le sas secondaire.</x:v>
      </x:c>
      <x:c r="H34" s="13" t="str">
        <x:v>Route connue, relation locale, observation ou trophée admissible de cette expédition. Aucun nouveau rang accordé par cet arc annexe seul.</x:v>
      </x:c>
      <x:c r="I34" s="13" t="str">
        <x:v>Repli par le passage prévu, perte réelle conservée et nouvelle préparation possible. Le même résultat ne paie pas plusieurs récompenses.</x:v>
      </x:c>
      <x:c r="J34" s="13" t="str">
        <x:v>HOME-CM19 ou HOME-CM20 réagit à l’itinéraire et aux personnes aidées.</x:v>
      </x:c>
      <x:c r="K34" s="13" t="str">
        <x:v>Extension V5</x:v>
      </x:c>
    </x:row>
    <x:row r="35" ht="177" customHeight="1">
      <x:c r="A35" s="14" t="str">
        <x:v>BIOME5-10-3</x:v>
      </x:c>
      <x:c r="B35" s="14" t="str">
        <x:v>La porte derrière la proie — retour</x:v>
      </x:c>
      <x:c r="C35" s="14" t="str">
        <x:v>forbidden-reserve</x:v>
      </x:c>
      <x:c r="D35" s="14" t="str">
        <x:v>Blooded pour la zone de grand prédateur, observation de service plus tôt selon mission</x:v>
      </x:c>
      <x:c r="E35" s="14" t="str">
        <x:v>Étape 2 de la même expédition résolue. La réussite n’est pas présumée par sa clôture.</x:v>
      </x:c>
      <x:c r="F35" s="14" t="str">
        <x:v>Au retour, le joueur suit la route qu’il a reconnue et transporte sa prise ou son relevé jusqu’à la communauté. Le sas qui protège le retour est aussi celui d’une équipe encore au terrain. Il retrouve les personnes concernées et observe le changement de passage, la fatigue du compagnon ou l’état de l’objet. Une courte scène de maison ou d’atelier permet de relire le choix. Les trophées et la reconnaissance correspondent à ce qui a réellement été accompli.</x:v>
      </x:c>
      <x:c r="G35" s="14" t="str">
        <x:v>Retenir la bête dans le secteur ouvert ou guider l’équipe vers le sas secondaire.</x:v>
      </x:c>
      <x:c r="H35" s="14" t="str">
        <x:v>Route connue, relation locale, observation ou trophée admissible de cette expédition. Aucun nouveau rang accordé par cet arc annexe seul.</x:v>
      </x:c>
      <x:c r="I35" s="14" t="str">
        <x:v>Repli par le passage prévu, perte réelle conservée et nouvelle préparation possible. Le même résultat ne paie pas plusieurs récompenses.</x:v>
      </x:c>
      <x:c r="J35" s="14" t="str">
        <x:v>HOME-CM19 ou HOME-CM20 réagit à l’itinéraire et aux personnes aidées.</x:v>
      </x:c>
      <x:c r="K35" s="14" t="str">
        <x:v>Extension V5</x:v>
      </x:c>
    </x:row>
  </x:sheetData>
  <x:pageMargins left="0.7" right="0.7" top="0.75" bottom="0.75" header="0.3" footer="0.3"/>
  <x:tableParts count="1">
    <x:tablePart xmlns:r="http://schemas.openxmlformats.org/officeDocument/2006/relationships" r:id="Re782ea7273ac4e56"/>
  </x:tableParts>
</x:worksheet>
</file>

<file path=xl/worksheets/sheet6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18"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V5 Ressources et économie</x:v>
      </x:c>
      <x:c r="B2" s="3"/>
      <x:c r="C2" s="3"/>
      <x:c r="D2" s="3"/>
      <x:c r="E2" s="3"/>
      <x:c r="F2" s="3"/>
    </x:row>
    <x:row r="3">
      <x:c r="A3" s="4"/>
      <x:c r="B3" s="4"/>
      <x:c r="C3" s="4"/>
      <x:c r="D3" s="4"/>
      <x:c r="E3" s="4"/>
      <x:c r="F3" s="4"/>
    </x:row>
    <x:row r="4">
      <x:c r="A4" s="2" t="str">
        <x:v>Mondes · 24 fiches · Lecture intégrale dans « Lire Mondes » ou le lecteur HTML.</x:v>
      </x:c>
      <x:c r="B4" s="2"/>
      <x:c r="C4" s="2"/>
      <x:c r="D4" s="2"/>
      <x:c r="E4" s="2"/>
      <x:c r="F4" s="2"/>
    </x:row>
    <x:row r="5" ht="48" customHeight="1">
      <x:c r="A5" s="25" t="str">
        <x:v>Identifiant</x:v>
      </x:c>
      <x:c r="B5" s="26" t="str">
        <x:v>Titre</x:v>
      </x:c>
      <x:c r="C5" s="26" t="str">
        <x:v>Origine</x:v>
      </x:c>
      <x:c r="D5" s="26" t="str">
        <x:v>Usage</x:v>
      </x:c>
      <x:c r="E5" s="26" t="str">
        <x:v>Valeur echange proposée</x:v>
      </x:c>
      <x:c r="F5" s="26" t="str">
        <x:v>Contrainte</x:v>
      </x:c>
      <x:c r="G5" s="26" t="str">
        <x:v>Systeme</x:v>
      </x:c>
      <x:c r="H5" s="26" t="str">
        <x:v>Obtention</x:v>
      </x:c>
      <x:c r="I5" s="26" t="str">
        <x:v>Transport</x:v>
      </x:c>
      <x:c r="J5" s="26" t="str">
        <x:v>Consommation</x:v>
      </x:c>
      <x:c r="K5" s="26" t="str">
        <x:v>Equilibrage</x:v>
      </x:c>
      <x:c r="L5" s="26" t="str">
        <x:v>Guerre</x:v>
      </x:c>
      <x:c r="M5" s="27" t="str">
        <x:v>Provenance</x:v>
      </x:c>
    </x:row>
    <x:row r="6" ht="57" customHeight="1">
      <x:c r="A6" s="13" t="str">
        <x:v>RES5-01</x:v>
      </x:c>
      <x:c r="B6" s="13" t="str">
        <x:v>Plaque d’alliage</x:v>
      </x:c>
      <x:c r="C6" s="13" t="str">
        <x:v>forge</x:v>
      </x:c>
      <x:c r="D6" s="13" t="str">
        <x:v>supports et réparations de coque</x:v>
      </x:c>
      <x:c r="E6" s="28" t="n">
        <x:v>4</x:v>
      </x:c>
      <x:c r="F6" s="13" t="str">
        <x:v>encombrante</x:v>
      </x:c>
      <x:c r="G6" s="13" t="str">
        <x:v>réparation de clan</x:v>
      </x:c>
      <x:c r="H6" s="13" t="str">
        <x:v>Commande, échange ou mission liée au lieu de production. L’objet apparaît au poste ou au dépôt après son obtention réelle.</x:v>
      </x:c>
      <x:c r="I6" s="13" t="str">
        <x:v>Charge mesurée par gabarit et emplacement. Les inventaires du foyer, du navire et du clan sont reliés par une transaction.</x:v>
      </x:c>
      <x:c r="J6" s="13" t="str">
        <x:v>Retirer la quantité au début de l’action validée. Une annulation avant consommation conserve le stock.</x:v>
      </x:c>
      <x:c r="K6" s="13" t="str">
        <x:v>Valeur relative de conception, modifiable. Le respect local et le mérite de chasse ne s’achètent pas avec cette valeur.</x:v>
      </x:c>
      <x:c r="L6" s="13" t="str">
        <x:v>Pas de conversion immédiate en unités militaires pendant un combat.</x:v>
      </x:c>
      <x:c r="M6" s="13" t="str">
        <x:v>Extension V5</x:v>
      </x:c>
    </x:row>
    <x:row r="7" ht="57" customHeight="1">
      <x:c r="A7" s="14" t="str">
        <x:v>RES5-02</x:v>
      </x:c>
      <x:c r="B7" s="14" t="str">
        <x:v>Fibre de harnais</x:v>
      </x:c>
      <x:c r="C7" s="14" t="str">
        <x:v>écurie</x:v>
      </x:c>
      <x:c r="D7" s="14" t="str">
        <x:v>attaches et charges de monture</x:v>
      </x:c>
      <x:c r="E7" s="29" t="n">
        <x:v>2</x:v>
      </x:c>
      <x:c r="F7" s="14" t="str">
        <x:v>sensible à l’état de jeu</x:v>
      </x:c>
      <x:c r="G7" s="14" t="str">
        <x:v>apprentissage de mobilité</x:v>
      </x:c>
      <x:c r="H7" s="14" t="str">
        <x:v>Commande, échange ou mission liée au lieu de production. L’objet apparaît au poste ou au dépôt après son obtention réelle.</x:v>
      </x:c>
      <x:c r="I7" s="14" t="str">
        <x:v>Charge mesurée par gabarit et emplacement. Les inventaires du foyer, du navire et du clan sont reliés par une transaction.</x:v>
      </x:c>
      <x:c r="J7" s="14" t="str">
        <x:v>Retirer la quantité au début de l’action validée. Une annulation avant consommation conserve le stock.</x:v>
      </x:c>
      <x:c r="K7" s="14" t="str">
        <x:v>Valeur relative de conception, modifiable. Le respect local et le mérite de chasse ne s’achètent pas avec cette valeur.</x:v>
      </x:c>
      <x:c r="L7" s="14" t="str">
        <x:v>Pas de conversion immédiate en unités militaires pendant un combat.</x:v>
      </x:c>
      <x:c r="M7" s="14" t="str">
        <x:v>Extension V5</x:v>
      </x:c>
    </x:row>
    <x:row r="8" ht="57" customHeight="1">
      <x:c r="A8" s="13" t="str">
        <x:v>RES5-03</x:v>
      </x:c>
      <x:c r="B8" s="13" t="str">
        <x:v>Bloc de basalte</x:v>
      </x:c>
      <x:c r="C8" s="13" t="str">
        <x:v>carrière locale</x:v>
      </x:c>
      <x:c r="D8" s="13" t="str">
        <x:v>socles et petites structures</x:v>
      </x:c>
      <x:c r="E8" s="28" t="n">
        <x:v>3</x:v>
      </x:c>
      <x:c r="F8" s="13" t="str">
        <x:v>lourd</x:v>
      </x:c>
      <x:c r="G8" s="13" t="str">
        <x:v>aménagement de maison</x:v>
      </x:c>
      <x:c r="H8" s="13" t="str">
        <x:v>Commande, échange ou mission liée au lieu de production. L’objet apparaît au poste ou au dépôt après son obtention réelle.</x:v>
      </x:c>
      <x:c r="I8" s="13" t="str">
        <x:v>Charge mesurée par gabarit et emplacement. Les inventaires du foyer, du navire et du clan sont reliés par une transaction.</x:v>
      </x:c>
      <x:c r="J8" s="13" t="str">
        <x:v>Retirer la quantité au début de l’action validée. Une annulation avant consommation conserve le stock.</x:v>
      </x:c>
      <x:c r="K8" s="13" t="str">
        <x:v>Valeur relative de conception, modifiable. Le respect local et le mérite de chasse ne s’achètent pas avec cette valeur.</x:v>
      </x:c>
      <x:c r="L8" s="13" t="str">
        <x:v>Pas de conversion immédiate en unités militaires pendant un combat.</x:v>
      </x:c>
      <x:c r="M8" s="13" t="str">
        <x:v>Extension V5</x:v>
      </x:c>
    </x:row>
    <x:row r="9" ht="57" customHeight="1">
      <x:c r="A9" s="14" t="str">
        <x:v>RES5-04</x:v>
      </x:c>
      <x:c r="B9" s="14" t="str">
        <x:v>Lentille de lecture</x:v>
      </x:c>
      <x:c r="C9" s="14" t="str">
        <x:v>atelier de masque</x:v>
      </x:c>
      <x:c r="D9" s="14" t="str">
        <x:v>inspection et archives</x:v>
      </x:c>
      <x:c r="E9" s="29" t="n">
        <x:v>5</x:v>
      </x:c>
      <x:c r="F9" s="14" t="str">
        <x:v>fragile</x:v>
      </x:c>
      <x:c r="G9" s="14" t="str">
        <x:v>trophées et indices</x:v>
      </x:c>
      <x:c r="H9" s="14" t="str">
        <x:v>Commande, échange ou mission liée au lieu de production. L’objet apparaît au poste ou au dépôt après son obtention réelle.</x:v>
      </x:c>
      <x:c r="I9" s="14" t="str">
        <x:v>Charge mesurée par gabarit et emplacement. Les inventaires du foyer, du navire et du clan sont reliés par une transaction.</x:v>
      </x:c>
      <x:c r="J9" s="14" t="str">
        <x:v>Retirer la quantité au début de l’action validée. Une annulation avant consommation conserve le stock.</x:v>
      </x:c>
      <x:c r="K9" s="14" t="str">
        <x:v>Valeur relative de conception, modifiable. Le respect local et le mérite de chasse ne s’achètent pas avec cette valeur.</x:v>
      </x:c>
      <x:c r="L9" s="14" t="str">
        <x:v>Pas de conversion immédiate en unités militaires pendant un combat.</x:v>
      </x:c>
      <x:c r="M9" s="14" t="str">
        <x:v>Extension V5</x:v>
      </x:c>
    </x:row>
    <x:row r="10" ht="57" customHeight="1">
      <x:c r="A10" s="13" t="str">
        <x:v>RES5-05</x:v>
      </x:c>
      <x:c r="B10" s="13" t="str">
        <x:v>Bague de support</x:v>
      </x:c>
      <x:c r="C10" s="13" t="str">
        <x:v>atelier de trophées</x:v>
      </x:c>
      <x:c r="D10" s="13" t="str">
        <x:v>orientation d’un objet</x:v>
      </x:c>
      <x:c r="E10" s="28" t="n">
        <x:v>2</x:v>
      </x:c>
      <x:c r="F10" s="13" t="str">
        <x:v>gabarit précis</x:v>
      </x:c>
      <x:c r="G10" s="13" t="str">
        <x:v>exposition</x:v>
      </x:c>
      <x:c r="H10" s="13" t="str">
        <x:v>Commande, échange ou mission liée au lieu de production. L’objet apparaît au poste ou au dépôt après son obtention réelle.</x:v>
      </x:c>
      <x:c r="I10" s="13" t="str">
        <x:v>Charge mesurée par gabarit et emplacement. Les inventaires du foyer, du navire et du clan sont reliés par une transaction.</x:v>
      </x:c>
      <x:c r="J10" s="13" t="str">
        <x:v>Retirer la quantité au début de l’action validée. Une annulation avant consommation conserve le stock.</x:v>
      </x:c>
      <x:c r="K10" s="13" t="str">
        <x:v>Valeur relative de conception, modifiable. Le respect local et le mérite de chasse ne s’achètent pas avec cette valeur.</x:v>
      </x:c>
      <x:c r="L10" s="13" t="str">
        <x:v>Pas de conversion immédiate en unités militaires pendant un combat.</x:v>
      </x:c>
      <x:c r="M10" s="13" t="str">
        <x:v>Extension V5</x:v>
      </x:c>
    </x:row>
    <x:row r="11" ht="57" customHeight="1">
      <x:c r="A11" s="14" t="str">
        <x:v>RES5-06</x:v>
      </x:c>
      <x:c r="B11" s="14" t="str">
        <x:v>Rail de meuble</x:v>
      </x:c>
      <x:c r="C11" s="14" t="str">
        <x:v>menuiserie du projet</x:v>
      </x:c>
      <x:c r="D11" s="14" t="str">
        <x:v>cabinet à compartiments</x:v>
      </x:c>
      <x:c r="E11" s="29" t="n">
        <x:v>3</x:v>
      </x:c>
      <x:c r="F11" s="14" t="str">
        <x:v>long</x:v>
      </x:c>
      <x:c r="G11" s="14" t="str">
        <x:v>maison et galerie</x:v>
      </x:c>
      <x:c r="H11" s="14" t="str">
        <x:v>Commande, échange ou mission liée au lieu de production. L’objet apparaît au poste ou au dépôt après son obtention réelle.</x:v>
      </x:c>
      <x:c r="I11" s="14" t="str">
        <x:v>Charge mesurée par gabarit et emplacement. Les inventaires du foyer, du navire et du clan sont reliés par une transaction.</x:v>
      </x:c>
      <x:c r="J11" s="14" t="str">
        <x:v>Retirer la quantité au début de l’action validée. Une annulation avant consommation conserve le stock.</x:v>
      </x:c>
      <x:c r="K11" s="14" t="str">
        <x:v>Valeur relative de conception, modifiable. Le respect local et le mérite de chasse ne s’achètent pas avec cette valeur.</x:v>
      </x:c>
      <x:c r="L11" s="14" t="str">
        <x:v>Pas de conversion immédiate en unités militaires pendant un combat.</x:v>
      </x:c>
      <x:c r="M11" s="14" t="str">
        <x:v>Extension V5</x:v>
      </x:c>
    </x:row>
    <x:row r="12" ht="57" customHeight="1">
      <x:c r="A12" s="13" t="str">
        <x:v>RES5-07</x:v>
      </x:c>
      <x:c r="B12" s="13" t="str">
        <x:v>Module de signal</x:v>
      </x:c>
      <x:c r="C12" s="13" t="str">
        <x:v>relais</x:v>
      </x:c>
      <x:c r="D12" s="13" t="str">
        <x:v>balises et navigation</x:v>
      </x:c>
      <x:c r="E12" s="28" t="n">
        <x:v>6</x:v>
      </x:c>
      <x:c r="F12" s="13" t="str">
        <x:v>énergie de jeu limitée</x:v>
      </x:c>
      <x:c r="G12" s="13" t="str">
        <x:v>route spatiale</x:v>
      </x:c>
      <x:c r="H12" s="13" t="str">
        <x:v>Commande, échange ou mission liée au lieu de production. L’objet apparaît au poste ou au dépôt après son obtention réelle.</x:v>
      </x:c>
      <x:c r="I12" s="13" t="str">
        <x:v>Charge mesurée par gabarit et emplacement. Les inventaires du foyer, du navire et du clan sont reliés par une transaction.</x:v>
      </x:c>
      <x:c r="J12" s="13" t="str">
        <x:v>Retirer la quantité au début de l’action validée. Une annulation avant consommation conserve le stock.</x:v>
      </x:c>
      <x:c r="K12" s="13" t="str">
        <x:v>Valeur relative de conception, modifiable. Le respect local et le mérite de chasse ne s’achètent pas avec cette valeur.</x:v>
      </x:c>
      <x:c r="L12" s="13" t="str">
        <x:v>Pas de conversion immédiate en unités militaires pendant un combat.</x:v>
      </x:c>
      <x:c r="M12" s="13" t="str">
        <x:v>Extension V5</x:v>
      </x:c>
    </x:row>
    <x:row r="13" ht="57" customHeight="1">
      <x:c r="A13" s="14" t="str">
        <x:v>RES5-08</x:v>
      </x:c>
      <x:c r="B13" s="14" t="str">
        <x:v>Berceau standard</x:v>
      </x:c>
      <x:c r="C13" s="14" t="str">
        <x:v>chantier</x:v>
      </x:c>
      <x:c r="D13" s="14" t="str">
        <x:v>transport de prise moyenne</x:v>
      </x:c>
      <x:c r="E13" s="29" t="n">
        <x:v>5</x:v>
      </x:c>
      <x:c r="F13" s="14" t="str">
        <x:v>volume fixe</x:v>
      </x:c>
      <x:c r="G13" s="14" t="str">
        <x:v>chasse et retour</x:v>
      </x:c>
      <x:c r="H13" s="14" t="str">
        <x:v>Commande, échange ou mission liée au lieu de production. L’objet apparaît au poste ou au dépôt après son obtention réelle.</x:v>
      </x:c>
      <x:c r="I13" s="14" t="str">
        <x:v>Charge mesurée par gabarit et emplacement. Les inventaires du foyer, du navire et du clan sont reliés par une transaction.</x:v>
      </x:c>
      <x:c r="J13" s="14" t="str">
        <x:v>Retirer la quantité au début de l’action validée. Une annulation avant consommation conserve le stock.</x:v>
      </x:c>
      <x:c r="K13" s="14" t="str">
        <x:v>Valeur relative de conception, modifiable. Le respect local et le mérite de chasse ne s’achètent pas avec cette valeur.</x:v>
      </x:c>
      <x:c r="L13" s="14" t="str">
        <x:v>Pas de conversion immédiate en unités militaires pendant un combat.</x:v>
      </x:c>
      <x:c r="M13" s="14" t="str">
        <x:v>Extension V5</x:v>
      </x:c>
    </x:row>
    <x:row r="14" ht="57" customHeight="1">
      <x:c r="A14" s="13" t="str">
        <x:v>RES5-09</x:v>
      </x:c>
      <x:c r="B14" s="13" t="str">
        <x:v>Berceau de grande prise</x:v>
      </x:c>
      <x:c r="C14" s="13" t="str">
        <x:v>chantier spécialisé</x:v>
      </x:c>
      <x:c r="D14" s="13" t="str">
        <x:v>transport volumineux</x:v>
      </x:c>
      <x:c r="E14" s="28" t="n">
        <x:v>9</x:v>
      </x:c>
      <x:c r="F14" s="13" t="str">
        <x:v>nécessite large accès</x:v>
      </x:c>
      <x:c r="G14" s="13" t="str">
        <x:v>boss et galerie</x:v>
      </x:c>
      <x:c r="H14" s="13" t="str">
        <x:v>Commande, échange ou mission liée au lieu de production. L’objet apparaît au poste ou au dépôt après son obtention réelle.</x:v>
      </x:c>
      <x:c r="I14" s="13" t="str">
        <x:v>Charge mesurée par gabarit et emplacement. Les inventaires du foyer, du navire et du clan sont reliés par une transaction.</x:v>
      </x:c>
      <x:c r="J14" s="13" t="str">
        <x:v>Retirer la quantité au début de l’action validée. Une annulation avant consommation conserve le stock.</x:v>
      </x:c>
      <x:c r="K14" s="13" t="str">
        <x:v>Valeur relative de conception, modifiable. Le respect local et le mérite de chasse ne s’achètent pas avec cette valeur.</x:v>
      </x:c>
      <x:c r="L14" s="13" t="str">
        <x:v>Pas de conversion immédiate en unités militaires pendant un combat.</x:v>
      </x:c>
      <x:c r="M14" s="13" t="str">
        <x:v>Extension V5</x:v>
      </x:c>
    </x:row>
    <x:row r="15" ht="57" customHeight="1">
      <x:c r="A15" s="14" t="str">
        <x:v>RES5-10</x:v>
      </x:c>
      <x:c r="B15" s="14" t="str">
        <x:v>Couverture de halte</x:v>
      </x:c>
      <x:c r="C15" s="14" t="str">
        <x:v>foyer</x:v>
      </x:c>
      <x:c r="D15" s="14" t="str">
        <x:v>repos en expédition</x:v>
      </x:c>
      <x:c r="E15" s="29" t="n">
        <x:v>2</x:v>
      </x:c>
      <x:c r="F15" s="14" t="str">
        <x:v>place au paquetage</x:v>
      </x:c>
      <x:c r="G15" s="14" t="str">
        <x:v>vie de clan</x:v>
      </x:c>
      <x:c r="H15" s="14" t="str">
        <x:v>Commande, échange ou mission liée au lieu de production. L’objet apparaît au poste ou au dépôt après son obtention réelle.</x:v>
      </x:c>
      <x:c r="I15" s="14" t="str">
        <x:v>Charge mesurée par gabarit et emplacement. Les inventaires du foyer, du navire et du clan sont reliés par une transaction.</x:v>
      </x:c>
      <x:c r="J15" s="14" t="str">
        <x:v>Retirer la quantité au début de l’action validée. Une annulation avant consommation conserve le stock.</x:v>
      </x:c>
      <x:c r="K15" s="14" t="str">
        <x:v>Valeur relative de conception, modifiable. Le respect local et le mérite de chasse ne s’achètent pas avec cette valeur.</x:v>
      </x:c>
      <x:c r="L15" s="14" t="str">
        <x:v>Pas de conversion immédiate en unités militaires pendant un combat.</x:v>
      </x:c>
      <x:c r="M15" s="14" t="str">
        <x:v>Extension V5</x:v>
      </x:c>
    </x:row>
    <x:row r="16" ht="57" customHeight="1">
      <x:c r="A16" s="13" t="str">
        <x:v>RES5-11</x:v>
      </x:c>
      <x:c r="B16" s="13" t="str">
        <x:v>Plaque vierge</x:v>
      </x:c>
      <x:c r="C16" s="13" t="str">
        <x:v>graveur</x:v>
      </x:c>
      <x:c r="D16" s="13" t="str">
        <x:v>récit d’objet</x:v>
      </x:c>
      <x:c r="E16" s="28" t="n">
        <x:v>1</x:v>
      </x:c>
      <x:c r="F16" s="13" t="str">
        <x:v>ne remplace pas une preuve</x:v>
      </x:c>
      <x:c r="G16" s="13" t="str">
        <x:v>mémoire</x:v>
      </x:c>
      <x:c r="H16" s="13" t="str">
        <x:v>Commande, échange ou mission liée au lieu de production. L’objet apparaît au poste ou au dépôt après son obtention réelle.</x:v>
      </x:c>
      <x:c r="I16" s="13" t="str">
        <x:v>Charge mesurée par gabarit et emplacement. Les inventaires du foyer, du navire et du clan sont reliés par une transaction.</x:v>
      </x:c>
      <x:c r="J16" s="13" t="str">
        <x:v>Retirer la quantité au début de l’action validée. Une annulation avant consommation conserve le stock.</x:v>
      </x:c>
      <x:c r="K16" s="13" t="str">
        <x:v>Valeur relative de conception, modifiable. Le respect local et le mérite de chasse ne s’achètent pas avec cette valeur.</x:v>
      </x:c>
      <x:c r="L16" s="13" t="str">
        <x:v>Pas de conversion immédiate en unités militaires pendant un combat.</x:v>
      </x:c>
      <x:c r="M16" s="13" t="str">
        <x:v>Extension V5</x:v>
      </x:c>
    </x:row>
    <x:row r="17" ht="57" customHeight="1">
      <x:c r="A17" s="14" t="str">
        <x:v>RES5-12</x:v>
      </x:c>
      <x:c r="B17" s="14" t="str">
        <x:v>Renfort de pilotis</x:v>
      </x:c>
      <x:c r="C17" s="14" t="str">
        <x:v>charpentière</x:v>
      </x:c>
      <x:c r="D17" s="14" t="str">
        <x:v>passage et maison de marais</x:v>
      </x:c>
      <x:c r="E17" s="29" t="n">
        <x:v>3</x:v>
      </x:c>
      <x:c r="F17" s="14" t="str">
        <x:v>transport sur ponton</x:v>
      </x:c>
      <x:c r="G17" s="14" t="str">
        <x:v>communauté</x:v>
      </x:c>
      <x:c r="H17" s="14" t="str">
        <x:v>Commande, échange ou mission liée au lieu de production. L’objet apparaît au poste ou au dépôt après son obtention réelle.</x:v>
      </x:c>
      <x:c r="I17" s="14" t="str">
        <x:v>Charge mesurée par gabarit et emplacement. Les inventaires du foyer, du navire et du clan sont reliés par une transaction.</x:v>
      </x:c>
      <x:c r="J17" s="14" t="str">
        <x:v>Retirer la quantité au début de l’action validée. Une annulation avant consommation conserve le stock.</x:v>
      </x:c>
      <x:c r="K17" s="14" t="str">
        <x:v>Valeur relative de conception, modifiable. Le respect local et le mérite de chasse ne s’achètent pas avec cette valeur.</x:v>
      </x:c>
      <x:c r="L17" s="14" t="str">
        <x:v>Pas de conversion immédiate en unités militaires pendant un combat.</x:v>
      </x:c>
      <x:c r="M17" s="14" t="str">
        <x:v>Extension V5</x:v>
      </x:c>
    </x:row>
    <x:row r="18" ht="57" customHeight="1">
      <x:c r="A18" s="13" t="str">
        <x:v>RES5-13</x:v>
      </x:c>
      <x:c r="B18" s="13" t="str">
        <x:v>Balise de crête</x:v>
      </x:c>
      <x:c r="C18" s="13" t="str">
        <x:v>guide</x:v>
      </x:c>
      <x:c r="D18" s="13" t="str">
        <x:v>repère par mauvais temps</x:v>
      </x:c>
      <x:c r="E18" s="28" t="n">
        <x:v>3</x:v>
      </x:c>
      <x:c r="F18" s="13" t="str">
        <x:v>doit être posée</x:v>
      </x:c>
      <x:c r="G18" s="13" t="str">
        <x:v>itinéraire</x:v>
      </x:c>
      <x:c r="H18" s="13" t="str">
        <x:v>Commande, échange ou mission liée au lieu de production. L’objet apparaît au poste ou au dépôt après son obtention réelle.</x:v>
      </x:c>
      <x:c r="I18" s="13" t="str">
        <x:v>Charge mesurée par gabarit et emplacement. Les inventaires du foyer, du navire et du clan sont reliés par une transaction.</x:v>
      </x:c>
      <x:c r="J18" s="13" t="str">
        <x:v>Retirer la quantité au début de l’action validée. Une annulation avant consommation conserve le stock.</x:v>
      </x:c>
      <x:c r="K18" s="13" t="str">
        <x:v>Valeur relative de conception, modifiable. Le respect local et le mérite de chasse ne s’achètent pas avec cette valeur.</x:v>
      </x:c>
      <x:c r="L18" s="13" t="str">
        <x:v>Pas de conversion immédiate en unités militaires pendant un combat.</x:v>
      </x:c>
      <x:c r="M18" s="13" t="str">
        <x:v>Extension V5</x:v>
      </x:c>
    </x:row>
    <x:row r="19" ht="57" customHeight="1">
      <x:c r="A19" s="14" t="str">
        <x:v>RES5-14</x:v>
      </x:c>
      <x:c r="B19" s="14" t="str">
        <x:v>Capsule de soin fictive</x:v>
      </x:c>
      <x:c r="C19" s="14" t="str">
        <x:v>salle de soin</x:v>
      </x:c>
      <x:c r="D19" s="14" t="str">
        <x:v>récupération de jeu</x:v>
      </x:c>
      <x:c r="E19" s="29" t="n">
        <x:v>4</x:v>
      </x:c>
      <x:c r="F19" s="14" t="str">
        <x:v>stock par expédition</x:v>
      </x:c>
      <x:c r="G19" s="14" t="str">
        <x:v>retour du chasseur</x:v>
      </x:c>
      <x:c r="H19" s="14" t="str">
        <x:v>Commande, échange ou mission liée au lieu de production. L’objet apparaît au poste ou au dépôt après son obtention réelle.</x:v>
      </x:c>
      <x:c r="I19" s="14" t="str">
        <x:v>Charge mesurée par gabarit et emplacement. Les inventaires du foyer, du navire et du clan sont reliés par une transaction.</x:v>
      </x:c>
      <x:c r="J19" s="14" t="str">
        <x:v>Retirer la quantité au début de l’action validée. Une annulation avant consommation conserve le stock.</x:v>
      </x:c>
      <x:c r="K19" s="14" t="str">
        <x:v>Valeur relative de conception, modifiable. Le respect local et le mérite de chasse ne s’achètent pas avec cette valeur.</x:v>
      </x:c>
      <x:c r="L19" s="14" t="str">
        <x:v>Pas de conversion immédiate en unités militaires pendant un combat.</x:v>
      </x:c>
      <x:c r="M19" s="14" t="str">
        <x:v>Extension V5</x:v>
      </x:c>
    </x:row>
    <x:row r="20" ht="57" customHeight="1">
      <x:c r="A20" s="13" t="str">
        <x:v>RES5-15</x:v>
      </x:c>
      <x:c r="B20" s="13" t="str">
        <x:v>Appui de propulsion</x:v>
      </x:c>
      <x:c r="C20" s="13" t="str">
        <x:v>chantier</x:v>
      </x:c>
      <x:c r="D20" s="13" t="str">
        <x:v>module de réparation fictif</x:v>
      </x:c>
      <x:c r="E20" s="28" t="n">
        <x:v>8</x:v>
      </x:c>
      <x:c r="F20" s="13" t="str">
        <x:v>spécialiste nécessaire</x:v>
      </x:c>
      <x:c r="G20" s="13" t="str">
        <x:v>vaisseau</x:v>
      </x:c>
      <x:c r="H20" s="13" t="str">
        <x:v>Commande, échange ou mission liée au lieu de production. L’objet apparaît au poste ou au dépôt après son obtention réelle.</x:v>
      </x:c>
      <x:c r="I20" s="13" t="str">
        <x:v>Charge mesurée par gabarit et emplacement. Les inventaires du foyer, du navire et du clan sont reliés par une transaction.</x:v>
      </x:c>
      <x:c r="J20" s="13" t="str">
        <x:v>Retirer la quantité au début de l’action validée. Une annulation avant consommation conserve le stock.</x:v>
      </x:c>
      <x:c r="K20" s="13" t="str">
        <x:v>Valeur relative de conception, modifiable. Le respect local et le mérite de chasse ne s’achètent pas avec cette valeur.</x:v>
      </x:c>
      <x:c r="L20" s="13" t="str">
        <x:v>Pas de conversion immédiate en unités militaires pendant un combat.</x:v>
      </x:c>
      <x:c r="M20" s="13" t="str">
        <x:v>Extension V5</x:v>
      </x:c>
    </x:row>
    <x:row r="21" ht="57" customHeight="1">
      <x:c r="A21" s="14" t="str">
        <x:v>RES5-16</x:v>
      </x:c>
      <x:c r="B21" s="14" t="str">
        <x:v>Cartouche de leurre</x:v>
      </x:c>
      <x:c r="C21" s="14" t="str">
        <x:v>atelier</x:v>
      </x:c>
      <x:c r="D21" s="14" t="str">
        <x:v>diversion de jeu</x:v>
      </x:c>
      <x:c r="E21" s="29" t="n">
        <x:v>2</x:v>
      </x:c>
      <x:c r="F21" s="14" t="str">
        <x:v>consommée à l’usage</x:v>
      </x:c>
      <x:c r="G21" s="14" t="str">
        <x:v>traque</x:v>
      </x:c>
      <x:c r="H21" s="14" t="str">
        <x:v>Commande, échange ou mission liée au lieu de production. L’objet apparaît au poste ou au dépôt après son obtention réelle.</x:v>
      </x:c>
      <x:c r="I21" s="14" t="str">
        <x:v>Charge mesurée par gabarit et emplacement. Les inventaires du foyer, du navire et du clan sont reliés par une transaction.</x:v>
      </x:c>
      <x:c r="J21" s="14" t="str">
        <x:v>Retirer la quantité au début de l’action validée. Une annulation avant consommation conserve le stock.</x:v>
      </x:c>
      <x:c r="K21" s="14" t="str">
        <x:v>Valeur relative de conception, modifiable. Le respect local et le mérite de chasse ne s’achètent pas avec cette valeur.</x:v>
      </x:c>
      <x:c r="L21" s="14" t="str">
        <x:v>Pas de conversion immédiate en unités militaires pendant un combat.</x:v>
      </x:c>
      <x:c r="M21" s="14" t="str">
        <x:v>Extension V5</x:v>
      </x:c>
    </x:row>
    <x:row r="22" ht="57" customHeight="1">
      <x:c r="A22" s="13" t="str">
        <x:v>RES5-17</x:v>
      </x:c>
      <x:c r="B22" s="13" t="str">
        <x:v>Pièce de treuil</x:v>
      </x:c>
      <x:c r="C22" s="13" t="str">
        <x:v>atelier de route</x:v>
      </x:c>
      <x:c r="D22" s="13" t="str">
        <x:v>franchissement</x:v>
      </x:c>
      <x:c r="E22" s="28" t="n">
        <x:v>4</x:v>
      </x:c>
      <x:c r="F22" s="13" t="str">
        <x:v>ancrage prévu</x:v>
      </x:c>
      <x:c r="G22" s="13" t="str">
        <x:v>verticalité</x:v>
      </x:c>
      <x:c r="H22" s="13" t="str">
        <x:v>Commande, échange ou mission liée au lieu de production. L’objet apparaît au poste ou au dépôt après son obtention réelle.</x:v>
      </x:c>
      <x:c r="I22" s="13" t="str">
        <x:v>Charge mesurée par gabarit et emplacement. Les inventaires du foyer, du navire et du clan sont reliés par une transaction.</x:v>
      </x:c>
      <x:c r="J22" s="13" t="str">
        <x:v>Retirer la quantité au début de l’action validée. Une annulation avant consommation conserve le stock.</x:v>
      </x:c>
      <x:c r="K22" s="13" t="str">
        <x:v>Valeur relative de conception, modifiable. Le respect local et le mérite de chasse ne s’achètent pas avec cette valeur.</x:v>
      </x:c>
      <x:c r="L22" s="13" t="str">
        <x:v>Pas de conversion immédiate en unités militaires pendant un combat.</x:v>
      </x:c>
      <x:c r="M22" s="13" t="str">
        <x:v>Extension V5</x:v>
      </x:c>
    </x:row>
    <x:row r="23" ht="57" customHeight="1">
      <x:c r="A23" s="14" t="str">
        <x:v>RES5-18</x:v>
      </x:c>
      <x:c r="B23" s="14" t="str">
        <x:v>Sonde d’exercice</x:v>
      </x:c>
      <x:c r="C23" s="14" t="str">
        <x:v>observatoire</x:v>
      </x:c>
      <x:c r="D23" s="14" t="str">
        <x:v>reconnaissance et apprentissage</x:v>
      </x:c>
      <x:c r="E23" s="29" t="n">
        <x:v>5</x:v>
      </x:c>
      <x:c r="F23" s="14" t="str">
        <x:v>portée limitée</x:v>
      </x:c>
      <x:c r="G23" s="14" t="str">
        <x:v>Warp et espace</x:v>
      </x:c>
      <x:c r="H23" s="14" t="str">
        <x:v>Commande, échange ou mission liée au lieu de production. L’objet apparaît au poste ou au dépôt après son obtention réelle.</x:v>
      </x:c>
      <x:c r="I23" s="14" t="str">
        <x:v>Charge mesurée par gabarit et emplacement. Les inventaires du foyer, du navire et du clan sont reliés par une transaction.</x:v>
      </x:c>
      <x:c r="J23" s="14" t="str">
        <x:v>Retirer la quantité au début de l’action validée. Une annulation avant consommation conserve le stock.</x:v>
      </x:c>
      <x:c r="K23" s="14" t="str">
        <x:v>Valeur relative de conception, modifiable. Le respect local et le mérite de chasse ne s’achètent pas avec cette valeur.</x:v>
      </x:c>
      <x:c r="L23" s="14" t="str">
        <x:v>Pas de conversion immédiate en unités militaires pendant un combat.</x:v>
      </x:c>
      <x:c r="M23" s="14" t="str">
        <x:v>Extension V5</x:v>
      </x:c>
    </x:row>
    <x:row r="24" ht="57" customHeight="1">
      <x:c r="A24" s="13" t="str">
        <x:v>RES5-19</x:v>
      </x:c>
      <x:c r="B24" s="13" t="str">
        <x:v>Plaque d’archive</x:v>
      </x:c>
      <x:c r="C24" s="13" t="str">
        <x:v>archives</x:v>
      </x:c>
      <x:c r="D24" s="13" t="str">
        <x:v>copie identifiée de récit</x:v>
      </x:c>
      <x:c r="E24" s="28" t="n">
        <x:v>2</x:v>
      </x:c>
      <x:c r="F24" s="13" t="str">
        <x:v>copie marquée</x:v>
      </x:c>
      <x:c r="G24" s="13" t="str">
        <x:v>transmission</x:v>
      </x:c>
      <x:c r="H24" s="13" t="str">
        <x:v>Commande, échange ou mission liée au lieu de production. L’objet apparaît au poste ou au dépôt après son obtention réelle.</x:v>
      </x:c>
      <x:c r="I24" s="13" t="str">
        <x:v>Charge mesurée par gabarit et emplacement. Les inventaires du foyer, du navire et du clan sont reliés par une transaction.</x:v>
      </x:c>
      <x:c r="J24" s="13" t="str">
        <x:v>Retirer la quantité au début de l’action validée. Une annulation avant consommation conserve le stock.</x:v>
      </x:c>
      <x:c r="K24" s="13" t="str">
        <x:v>Valeur relative de conception, modifiable. Le respect local et le mérite de chasse ne s’achètent pas avec cette valeur.</x:v>
      </x:c>
      <x:c r="L24" s="13" t="str">
        <x:v>Pas de conversion immédiate en unités militaires pendant un combat.</x:v>
      </x:c>
      <x:c r="M24" s="13" t="str">
        <x:v>Extension V5</x:v>
      </x:c>
    </x:row>
    <x:row r="25" ht="57" customHeight="1">
      <x:c r="A25" s="14" t="str">
        <x:v>RES5-20</x:v>
      </x:c>
      <x:c r="B25" s="14" t="str">
        <x:v>Ration d’expédition</x:v>
      </x:c>
      <x:c r="C25" s="14" t="str">
        <x:v>intendance</x:v>
      </x:c>
      <x:c r="D25" s="14" t="str">
        <x:v>préparation de sortie</x:v>
      </x:c>
      <x:c r="E25" s="29" t="n">
        <x:v>1</x:v>
      </x:c>
      <x:c r="F25" s="14" t="str">
        <x:v>consommation par voyage</x:v>
      </x:c>
      <x:c r="G25" s="14" t="str">
        <x:v>équipage</x:v>
      </x:c>
      <x:c r="H25" s="14" t="str">
        <x:v>Commande, échange ou mission liée au lieu de production. L’objet apparaît au poste ou au dépôt après son obtention réelle.</x:v>
      </x:c>
      <x:c r="I25" s="14" t="str">
        <x:v>Charge mesurée par gabarit et emplacement. Les inventaires du foyer, du navire et du clan sont reliés par une transaction.</x:v>
      </x:c>
      <x:c r="J25" s="14" t="str">
        <x:v>Retirer la quantité au début de l’action validée. Une annulation avant consommation conserve le stock.</x:v>
      </x:c>
      <x:c r="K25" s="14" t="str">
        <x:v>Valeur relative de conception, modifiable. Le respect local et le mérite de chasse ne s’achètent pas avec cette valeur.</x:v>
      </x:c>
      <x:c r="L25" s="14" t="str">
        <x:v>Pas de conversion immédiate en unités militaires pendant un combat.</x:v>
      </x:c>
      <x:c r="M25" s="14" t="str">
        <x:v>Extension V5</x:v>
      </x:c>
    </x:row>
    <x:row r="26" ht="57" customHeight="1">
      <x:c r="A26" s="13" t="str">
        <x:v>RES5-21</x:v>
      </x:c>
      <x:c r="B26" s="13" t="str">
        <x:v>Unité de ravitaillement militaire</x:v>
      </x:c>
      <x:c r="C26" s="13" t="str">
        <x:v>dépôt de campagne</x:v>
      </x:c>
      <x:c r="D26" s="13" t="str">
        <x:v>entretien des équipes</x:v>
      </x:c>
      <x:c r="E26" s="28" t="n">
        <x:v>1</x:v>
      </x:c>
      <x:c r="F26" s="13" t="str">
        <x:v>route et stock plafonné</x:v>
      </x:c>
      <x:c r="G26" s="13" t="str">
        <x:v>guerre</x:v>
      </x:c>
      <x:c r="H26" s="13" t="str">
        <x:v>Commande, échange ou mission liée au lieu de production. L’objet apparaît au poste ou au dépôt après son obtention réelle.</x:v>
      </x:c>
      <x:c r="I26" s="13" t="str">
        <x:v>Charge mesurée par gabarit et emplacement. Les inventaires du foyer, du navire et du clan sont reliés par une transaction.</x:v>
      </x:c>
      <x:c r="J26" s="13" t="str">
        <x:v>Retirer la quantité au début de l’action validée. Une annulation avant consommation conserve le stock.</x:v>
      </x:c>
      <x:c r="K26" s="13" t="str">
        <x:v>Valeur relative de conception, modifiable. Le respect local et le mérite de chasse ne s’achètent pas avec cette valeur.</x:v>
      </x:c>
      <x:c r="L26" s="13" t="str">
        <x:v>Unité comptable du stock militaire. Convertir uniquement via livraison reconnue au dépôt.</x:v>
      </x:c>
      <x:c r="M26" s="13" t="str">
        <x:v>Extension V5</x:v>
      </x:c>
    </x:row>
    <x:row r="27" ht="57" customHeight="1">
      <x:c r="A27" s="14" t="str">
        <x:v>RES5-22</x:v>
      </x:c>
      <x:c r="B27" s="14" t="str">
        <x:v>Pièce de confinement</x:v>
      </x:c>
      <x:c r="C27" s="14" t="str">
        <x:v>réserve</x:v>
      </x:c>
      <x:c r="D27" s="14" t="str">
        <x:v>poste de transit fermé</x:v>
      </x:c>
      <x:c r="E27" s="29" t="n">
        <x:v>7</x:v>
      </x:c>
      <x:c r="F27" s="14" t="str">
        <x:v>compatibilité de berceau</x:v>
      </x:c>
      <x:c r="G27" s="14" t="str">
        <x:v>trophée et faune</x:v>
      </x:c>
      <x:c r="H27" s="14" t="str">
        <x:v>Commande, échange ou mission liée au lieu de production. L’objet apparaît au poste ou au dépôt après son obtention réelle.</x:v>
      </x:c>
      <x:c r="I27" s="14" t="str">
        <x:v>Charge mesurée par gabarit et emplacement. Les inventaires du foyer, du navire et du clan sont reliés par une transaction.</x:v>
      </x:c>
      <x:c r="J27" s="14" t="str">
        <x:v>Retirer la quantité au début de l’action validée. Une annulation avant consommation conserve le stock.</x:v>
      </x:c>
      <x:c r="K27" s="14" t="str">
        <x:v>Valeur relative de conception, modifiable. Le respect local et le mérite de chasse ne s’achètent pas avec cette valeur.</x:v>
      </x:c>
      <x:c r="L27" s="14" t="str">
        <x:v>Pas de conversion immédiate en unités militaires pendant un combat.</x:v>
      </x:c>
      <x:c r="M27" s="14" t="str">
        <x:v>Extension V5</x:v>
      </x:c>
    </x:row>
    <x:row r="28" ht="57" customHeight="1">
      <x:c r="A28" s="13" t="str">
        <x:v>RES5-23</x:v>
      </x:c>
      <x:c r="B28" s="13" t="str">
        <x:v>Module de rappel</x:v>
      </x:c>
      <x:c r="C28" s="13" t="str">
        <x:v>observatoire</x:v>
      </x:c>
      <x:c r="D28" s="13" t="str">
        <x:v>retour du voyage Warp engagé</x:v>
      </x:c>
      <x:c r="E28" s="28" t="n">
        <x:v>10</x:v>
      </x:c>
      <x:c r="F28" s="13" t="str">
        <x:v>réservé au voyage</x:v>
      </x:c>
      <x:c r="G28" s="13" t="str">
        <x:v>Warp</x:v>
      </x:c>
      <x:c r="H28" s="13" t="str">
        <x:v>Commande, échange ou mission liée au lieu de production. L’objet apparaît au poste ou au dépôt après son obtention réelle.</x:v>
      </x:c>
      <x:c r="I28" s="13" t="str">
        <x:v>Charge mesurée par gabarit et emplacement. Les inventaires du foyer, du navire et du clan sont reliés par une transaction.</x:v>
      </x:c>
      <x:c r="J28" s="13" t="str">
        <x:v>Retirer la quantité au début de l’action validée. Une annulation avant consommation conserve le stock.</x:v>
      </x:c>
      <x:c r="K28" s="13" t="str">
        <x:v>Valeur relative de conception, modifiable. Le respect local et le mérite de chasse ne s’achètent pas avec cette valeur.</x:v>
      </x:c>
      <x:c r="L28" s="13" t="str">
        <x:v>Pas de conversion immédiate en unités militaires pendant un combat.</x:v>
      </x:c>
      <x:c r="M28" s="13" t="str">
        <x:v>Extension V5</x:v>
      </x:c>
    </x:row>
    <x:row r="29" ht="57" customHeight="1">
      <x:c r="A29" s="14" t="str">
        <x:v>RES5-24</x:v>
      </x:c>
      <x:c r="B29" s="14" t="str">
        <x:v>Objet confié</x:v>
      </x:c>
      <x:c r="C29" s="14" t="str">
        <x:v>propriétaire identifié</x:v>
      </x:c>
      <x:c r="D29" s="14" t="str">
        <x:v>histoire, prêt ou restitution</x:v>
      </x:c>
      <x:c r="E29" s="29" t="n">
        <x:v>0</x:v>
      </x:c>
      <x:c r="F29" s="14" t="str">
        <x:v>non fongible</x:v>
      </x:c>
      <x:c r="G29" s="14" t="str">
        <x:v>origines et maison</x:v>
      </x:c>
      <x:c r="H29" s="14" t="str">
        <x:v>Commande, échange ou mission liée au lieu de production. L’objet apparaît au poste ou au dépôt après son obtention réelle.</x:v>
      </x:c>
      <x:c r="I29" s="14" t="str">
        <x:v>Charge mesurée par gabarit et emplacement. Les inventaires du foyer, du navire et du clan sont reliés par une transaction.</x:v>
      </x:c>
      <x:c r="J29" s="14" t="str">
        <x:v>Aucune conversion automatique en monnaie ou ravitaillement. Le propriétaire conserve ses droits.</x:v>
      </x:c>
      <x:c r="K29" s="14" t="str">
        <x:v>Valeur relative de conception, modifiable. Le respect local et le mérite de chasse ne s’achètent pas avec cette valeur.</x:v>
      </x:c>
      <x:c r="L29" s="14" t="str">
        <x:v>Pas de conversion immédiate en unités militaires pendant un combat.</x:v>
      </x:c>
      <x:c r="M29" s="14" t="str">
        <x:v>Extension V5</x:v>
      </x:c>
    </x:row>
  </x:sheetData>
  <x:pageMargins left="0.7" right="0.7" top="0.75" bottom="0.75" header="0.3" footer="0.3"/>
  <x:tableParts count="1">
    <x:tablePart xmlns:r="http://schemas.openxmlformats.org/officeDocument/2006/relationships" r:id="R65ad6431c29b4759"/>
  </x:tableParts>
</x:worksheet>
</file>

<file path=xl/worksheets/sheet6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45" hidden="0" customWidth="1"/>
  </x:cols>
  <x:sheetData>
    <x:row r="1">
      <x:c r="A1" s="2"/>
      <x:c r="B1" s="2"/>
      <x:c r="C1" s="2"/>
      <x:c r="D1" s="2"/>
      <x:c r="E1" s="2"/>
      <x:c r="F1" s="2"/>
    </x:row>
    <x:row r="2" ht="31" customHeight="1">
      <x:c r="A2" s="3" t="str">
        <x:v>Règles de résidence</x:v>
      </x:c>
      <x:c r="B2" s="3"/>
      <x:c r="C2" s="3"/>
      <x:c r="D2" s="3"/>
      <x:c r="E2" s="3"/>
      <x:c r="F2" s="3"/>
    </x:row>
    <x:row r="3">
      <x:c r="A3" s="4"/>
      <x:c r="B3" s="4"/>
      <x:c r="C3" s="4"/>
      <x:c r="D3" s="4"/>
      <x:c r="E3" s="4"/>
      <x:c r="F3" s="4"/>
    </x:row>
    <x:row r="4">
      <x:c r="A4" s="2" t="str">
        <x:v>Maison et clan · 24 fiches · Lecture intégrale dans « Lire Maison et clan » ou le lecteur HTML.</x:v>
      </x:c>
      <x:c r="B4" s="2"/>
      <x:c r="C4" s="2"/>
      <x:c r="D4" s="2"/>
      <x:c r="E4" s="2"/>
      <x:c r="F4" s="2"/>
    </x:row>
    <x:row r="5" ht="48" customHeight="1">
      <x:c r="A5" s="35" t="str">
        <x:v>Identifiant</x:v>
      </x:c>
      <x:c r="B5" s="36" t="str">
        <x:v>Titre</x:v>
      </x:c>
      <x:c r="C5" s="36" t="str">
        <x:v>Règle</x:v>
      </x:c>
      <x:c r="D5" s="36" t="str">
        <x:v>Application</x:v>
      </x:c>
      <x:c r="E5" s="36" t="str">
        <x:v>Cas limite</x:v>
      </x:c>
      <x:c r="F5" s="36" t="str">
        <x:v>Effet</x:v>
      </x:c>
      <x:c r="G5" s="37" t="str">
        <x:v>Provenance</x:v>
      </x:c>
    </x:row>
    <x:row r="6" ht="57" customHeight="1">
      <x:c r="A6" s="13" t="str">
        <x:v>HOME-R01</x:v>
      </x:c>
      <x:c r="B6" s="13" t="str">
        <x:v>Une résidence active</x:v>
      </x:c>
      <x:c r="C6" s="13" t="str">
        <x:v>activeResidenceId désigne une seule maison parmi HOME-CM01 à HOME-CM20.</x:v>
      </x:c>
      <x:c r="D6" s="13" t="str">
        <x:v>L’activation se confirme au seuil après transport des effets choisis.</x:v>
      </x:c>
      <x:c r="E6" s="13" t="str">
        <x:v>Une ancienne adresse conserve son droit de retour, ses relations et son mobilier immobilisé.</x:v>
      </x:c>
      <x:c r="F6" s="13" t="str">
        <x:v>Aucun cumul de services ou de bonus des maisons inactives.</x:v>
      </x:c>
      <x:c r="G6" s="13" t="str">
        <x:v>Reconstitution documentée V4 — nouvelle rédaction V5</x:v>
      </x:c>
    </x:row>
    <x:row r="7" ht="57" customHeight="1">
      <x:c r="A7" s="14" t="str">
        <x:v>HOME-R02</x:v>
      </x:c>
      <x:c r="B7" s="14" t="str">
        <x:v>Respect local</x:v>
      </x:c>
      <x:c r="C7" s="14" t="str">
        <x:v>Chaque communauté conserve son propre respect, de 0 à 100.</x:v>
      </x:c>
      <x:c r="D7" s="14" t="str">
        <x:v>Une action visible auprès de ses habitants fait évoluer ce respect.</x:v>
      </x:c>
      <x:c r="E7" s="14" t="str">
        <x:v>La renommée d’une chasse lointaine peut ouvrir une conversation sans remplacer la mission locale.</x:v>
      </x:c>
      <x:c r="F7" s="14" t="str">
        <x:v>Le joueur voit séparément accueil, aménagement et réception.</x:v>
      </x:c>
      <x:c r="G7" s="14" t="str">
        <x:v>Reconstitution documentée V4 — nouvelle rédaction V5</x:v>
      </x:c>
    </x:row>
    <x:row r="8" ht="44" customHeight="1">
      <x:c r="A8" s="13" t="str">
        <x:v>HOME-R03</x:v>
      </x:c>
      <x:c r="B8" s="13" t="str">
        <x:v>Mission de seuil</x:v>
      </x:c>
      <x:c r="C8" s="13" t="str">
        <x:v>Chaque demeure possède une quête spécifique liée au fonctionnement de son quartier.</x:v>
      </x:c>
      <x:c r="D8" s="13" t="str">
        <x:v>La clé ou marque d’accès est remise dans une scène après vérification du résultat.</x:v>
      </x:c>
      <x:c r="E8" s="13" t="str">
        <x:v>Une mission refusée ou terminée en échec ne satisfait pas la condition de réussite.</x:v>
      </x:c>
      <x:c r="F8" s="13" t="str">
        <x:v>Le droit repose sur un événement réel du monde.</x:v>
      </x:c>
      <x:c r="G8" s="13" t="str">
        <x:v>Reconstitution documentée V4 — nouvelle rédaction V5</x:v>
      </x:c>
    </x:row>
    <x:row r="9" ht="44" customHeight="1">
      <x:c r="A9" s="14" t="str">
        <x:v>HOME-R04</x:v>
      </x:c>
      <x:c r="B9" s="14" t="str">
        <x:v>Rang et géographie</x:v>
      </x:c>
      <x:c r="C9" s="14" t="str">
        <x:v>Le rang minimal et l’accès réel à la région sont évalués ensemble.</x:v>
      </x:c>
      <x:c r="D9" s="14" t="str">
        <x:v>Les maisons restent sur le Homeworld ; aucun voyage spatial pré-Blooded.</x:v>
      </x:c>
      <x:c r="E9" s="14" t="str">
        <x:v>Une maison de haut rang peut être visitée comme invitée sans être possédée.</x:v>
      </x:c>
      <x:c r="F9" s="14" t="str">
        <x:v>La progression commune garde ses propres jalons.</x:v>
      </x:c>
      <x:c r="G9" s="14" t="str">
        <x:v>Reconstitution documentée V4 — nouvelle rédaction V5</x:v>
      </x:c>
    </x:row>
    <x:row r="10" ht="44" customHeight="1">
      <x:c r="A10" s="13" t="str">
        <x:v>HOME-R05</x:v>
      </x:c>
      <x:c r="B10" s="13" t="str">
        <x:v>Déménagement</x:v>
      </x:c>
      <x:c r="C10" s="13" t="str">
        <x:v>Le joueur choisit, emballe et transporte les objets transférés.</x:v>
      </x:c>
      <x:c r="D10" s="13" t="str">
        <x:v>Un meuble vide peut voyager replié ; un trophée exige son berceau identifié.</x:v>
      </x:c>
      <x:c r="E10" s="13" t="str">
        <x:v>Un objet engagé dans une quête demeure marqué indisponible jusqu’au retour.</x:v>
      </x:c>
      <x:c r="F10" s="13" t="str">
        <x:v>Chaque bien conserve un seul emplacement.</x:v>
      </x:c>
      <x:c r="G10" s="13" t="str">
        <x:v>Reconstitution documentée V4 — nouvelle rédaction V5</x:v>
      </x:c>
    </x:row>
    <x:row r="11" ht="57" customHeight="1">
      <x:c r="A11" s="14" t="str">
        <x:v>HOME-R06</x:v>
      </x:c>
      <x:c r="B11" s="14" t="str">
        <x:v>Maison inactive</x:v>
      </x:c>
      <x:c r="C11" s="14" t="str">
        <x:v>Les pièces gardent leur disposition et leurs souvenirs.</x:v>
      </x:c>
      <x:c r="D11" s="14" t="str">
        <x:v>Les voisins peuvent commenter le départ lors d’une visite.</x:v>
      </x:c>
      <x:c r="E11" s="14" t="str">
        <x:v>Les ateliers inactifs ne produisent rien à distance et ne créent pas de réserve gratuite.</x:v>
      </x:c>
      <x:c r="F11" s="14" t="str">
        <x:v>Le retour réactive les fonctions après confirmation du seuil.</x:v>
      </x:c>
      <x:c r="G11" s="14" t="str">
        <x:v>Reconstitution documentée V4 — nouvelle rédaction V5</x:v>
      </x:c>
    </x:row>
    <x:row r="12" ht="44" customHeight="1">
      <x:c r="A12" s="13" t="str">
        <x:v>HOME-R07</x:v>
      </x:c>
      <x:c r="B12" s="13" t="str">
        <x:v>Cabine de transit</x:v>
      </x:c>
      <x:c r="C12" s="13" t="str">
        <x:v>Une couchette à bord sert aux haltes du voyage.</x:v>
      </x:c>
      <x:c r="D12" s="13" t="str">
        <x:v>L’interface indique clairement cabine, vaisseau et résidence active.</x:v>
      </x:c>
      <x:c r="E12" s="13" t="str">
        <x:v>Dormir dans une cabine ne change pas automatiquement activeResidenceId.</x:v>
      </x:c>
      <x:c r="F12" s="13" t="str">
        <x:v>La vie spatiale reste compatible avec une seule maison.</x:v>
      </x:c>
      <x:c r="G12" s="13" t="str">
        <x:v>Reconstitution documentée V4 — nouvelle rédaction V5</x:v>
      </x:c>
    </x:row>
    <x:row r="13" ht="44" customHeight="1">
      <x:c r="A13" s="14" t="str">
        <x:v>HOME-R08</x:v>
      </x:c>
      <x:c r="B13" s="14" t="str">
        <x:v>Circulation 2D</x:v>
      </x:c>
      <x:c r="C13" s="14" t="str">
        <x:v>Le seuil, les portes, les escaliers et la sortie gardent des couloirs praticables.</x:v>
      </x:c>
      <x:c r="D13" s="14" t="str">
        <x:v>Le placement affiche l’emprise du meuble et le passage nécessaire.</x:v>
      </x:c>
      <x:c r="E13" s="14" t="str">
        <x:v>Une décoration qui condamne le ponton ne peut être validée.</x:v>
      </x:c>
      <x:c r="F13" s="14" t="str">
        <x:v>Les scènes de visite utilisent les mêmes passages que le joueur.</x:v>
      </x:c>
      <x:c r="G13" s="14" t="str">
        <x:v>Reconstitution documentée V4 — nouvelle rédaction V5</x:v>
      </x:c>
    </x:row>
    <x:row r="14" ht="44" customHeight="1">
      <x:c r="A14" s="13" t="str">
        <x:v>HOME-R09</x:v>
      </x:c>
      <x:c r="B14" s="13" t="str">
        <x:v>Objets singuliers</x:v>
      </x:c>
      <x:c r="C14" s="13" t="str">
        <x:v>Chaque original possède identifiant, propriétaire et localisation.</x:v>
      </x:c>
      <x:c r="D14" s="13" t="str">
        <x:v>Une plaque de vitrine peut pointer vers son récit même après déplacement.</x:v>
      </x:c>
      <x:c r="E14" s="13" t="str">
        <x:v>Une réplique porte une marque visible et ne répète pas la récompense de chasse.</x:v>
      </x:c>
      <x:c r="F14" s="13" t="str">
        <x:v>Maison et vaisseaux partagent un registre cohérent.</x:v>
      </x:c>
      <x:c r="G14" s="13" t="str">
        <x:v>Reconstitution documentée V4 — nouvelle rédaction V5</x:v>
      </x:c>
    </x:row>
    <x:row r="15" ht="44" customHeight="1">
      <x:c r="A15" s="14" t="str">
        <x:v>HOME-R10</x:v>
      </x:c>
      <x:c r="B15" s="14" t="str">
        <x:v>Droit d’aménager</x:v>
      </x:c>
      <x:c r="C15" s="14" t="str">
        <x:v>Le deuxième seuil de respect autorise les travaux intérieurs proposés.</x:v>
      </x:c>
      <x:c r="D15" s="14" t="str">
        <x:v>L’artisan vient examiner les ancrages avant une installation lourde.</x:v>
      </x:c>
      <x:c r="E15" s="14" t="str">
        <x:v>Le joueur ne déplace pas les structures publiques avec son menu de mobilier.</x:v>
      </x:c>
      <x:c r="F15" s="14" t="str">
        <x:v>Une maison exprime la communauté qui l’accueille.</x:v>
      </x:c>
      <x:c r="G15" s="14" t="str">
        <x:v>Reconstitution documentée V4 — nouvelle rédaction V5</x:v>
      </x:c>
    </x:row>
    <x:row r="16" ht="57" customHeight="1">
      <x:c r="A16" s="13" t="str">
        <x:v>HOME-R11</x:v>
      </x:c>
      <x:c r="B16" s="13" t="str">
        <x:v>Droit de recevoir</x:v>
      </x:c>
      <x:c r="C16" s="13" t="str">
        <x:v>Le troisième seuil autorise certains rassemblements et présentations.</x:v>
      </x:c>
      <x:c r="D16" s="13" t="str">
        <x:v>Le joueur prépare places, éclairage et accès avant l’arrivée.</x:v>
      </x:c>
      <x:c r="E16" s="13" t="str">
        <x:v>Un visiteur peut refuser pour une raison personnelle sans retirer arbitrairement la maison.</x:v>
      </x:c>
      <x:c r="F16" s="13" t="str">
        <x:v>Les relations produisent des scènes distinctes.</x:v>
      </x:c>
      <x:c r="G16" s="13" t="str">
        <x:v>Reconstitution documentée V4 — nouvelle rédaction V5</x:v>
      </x:c>
    </x:row>
    <x:row r="17" ht="57" customHeight="1">
      <x:c r="A17" s="14" t="str">
        <x:v>HOME-R12</x:v>
      </x:c>
      <x:c r="B17" s="14" t="str">
        <x:v>Réputation qui baisse</x:v>
      </x:c>
      <x:c r="C17" s="14" t="str">
        <x:v>Une baisse de respect change d’abord les services et l’accueil.</x:v>
      </x:c>
      <x:c r="D17" s="14" t="str">
        <x:v>Un voisin explique le conflit et une réparation jouable peut être proposée.</x:v>
      </x:c>
      <x:c r="E17" s="14" t="str">
        <x:v>Aucune disparition silencieuse des biens ; une fermeture exceptionnelle garde un accès de récupération.</x:v>
      </x:c>
      <x:c r="F17" s="14" t="str">
        <x:v>Les conséquences restent compréhensibles et réparables selon le conflit.</x:v>
      </x:c>
      <x:c r="G17" s="14" t="str">
        <x:v>Reconstitution documentée V4 — nouvelle rédaction V5</x:v>
      </x:c>
    </x:row>
    <x:row r="18" ht="44" customHeight="1">
      <x:c r="A18" s="13" t="str">
        <x:v>HOME-R13</x:v>
      </x:c>
      <x:c r="B18" s="13" t="str">
        <x:v>Aménagement sans combat chiffré</x:v>
      </x:c>
      <x:c r="C18" s="13" t="str">
        <x:v>Le mobilier ajoute usages, places d’exposition et scènes.</x:v>
      </x:c>
      <x:c r="D18" s="13" t="str">
        <x:v>Une table rend une inspection confortable ; elle ne donne pas de dégâts magiques.</x:v>
      </x:c>
      <x:c r="E18" s="13" t="str">
        <x:v>Des services similaires sur plusieurs lieux ne se cumulent pas.</x:v>
      </x:c>
      <x:c r="F18" s="13" t="str">
        <x:v>La décoration garde une valeur vécue.</x:v>
      </x:c>
      <x:c r="G18" s="13" t="str">
        <x:v>Reconstitution documentée V4 — nouvelle rédaction V5</x:v>
      </x:c>
    </x:row>
    <x:row r="19" ht="44" customHeight="1">
      <x:c r="A19" s="14" t="str">
        <x:v>HOME-R14</x:v>
      </x:c>
      <x:c r="B19" s="14" t="str">
        <x:v>Atelier personnel</x:v>
      </x:c>
      <x:c r="C19" s="14" t="str">
        <x:v>Les gestes d’entretien se déroulent sur les postes présents.</x:v>
      </x:c>
      <x:c r="D19" s="14" t="str">
        <x:v>Le joueur pose son objet, choisit son outil fictif et suit les étapes disponibles.</x:v>
      </x:c>
      <x:c r="E19" s="14" t="str">
        <x:v>Une opération demandant un équipement spatial attend l’atelier approprié.</x:v>
      </x:c>
      <x:c r="F19" s="14" t="str">
        <x:v>Les ateliers locaux restent utiles avant Blooded.</x:v>
      </x:c>
      <x:c r="G19" s="14" t="str">
        <x:v>Reconstitution documentée V4 — nouvelle rédaction V5</x:v>
      </x:c>
    </x:row>
    <x:row r="20" ht="44" customHeight="1">
      <x:c r="A20" s="13" t="str">
        <x:v>HOME-R15</x:v>
      </x:c>
      <x:c r="B20" s="13" t="str">
        <x:v>Faune et montures</x:v>
      </x:c>
      <x:c r="C20" s="13" t="str">
        <x:v>Une résidence n’abrite que les espèces et gabarits prévus.</x:v>
      </x:c>
      <x:c r="D20" s="13" t="str">
        <x:v>L’attache extérieure et le trajet jusqu’aux écuries sont jouables.</x:v>
      </x:c>
      <x:c r="E20" s="13" t="str">
        <x:v>Une grande monture ne traverse pas une porte étroite pour devenir un objet de salon.</x:v>
      </x:c>
      <x:c r="F20" s="13" t="str">
        <x:v>Le chenil et les écuries conservent leur rôle.</x:v>
      </x:c>
      <x:c r="G20" s="13" t="str">
        <x:v>Reconstitution documentée V4 — nouvelle rédaction V5</x:v>
      </x:c>
    </x:row>
    <x:row r="21" ht="57" customHeight="1">
      <x:c r="A21" s="14" t="str">
        <x:v>HOME-R16</x:v>
      </x:c>
      <x:c r="B21" s="14" t="str">
        <x:v>Visiteurs persistants</x:v>
      </x:c>
      <x:c r="C21" s="14" t="str">
        <x:v>Les proches suivent leurs disponibilités et les événements du parcours.</x:v>
      </x:c>
      <x:c r="D21" s="14" t="str">
        <x:v>Une invitation place un rendez-vous local clairement annoncé.</x:v>
      </x:c>
      <x:c r="E21" s="14" t="str">
        <x:v>Un humain de la voie O5 n’existe dans le foyer qu’après la rencontre autorisée et avec son accord.</x:v>
      </x:c>
      <x:c r="F21" s="14" t="str">
        <x:v>Aucun compagnon supposé acquis par une origine.</x:v>
      </x:c>
      <x:c r="G21" s="14" t="str">
        <x:v>Reconstitution documentée V4 — nouvelle rédaction V5</x:v>
      </x:c>
    </x:row>
    <x:row r="22" ht="44" customHeight="1">
      <x:c r="A22" s="13" t="str">
        <x:v>HOME-R17</x:v>
      </x:c>
      <x:c r="B22" s="13" t="str">
        <x:v>Absence longue</x:v>
      </x:c>
      <x:c r="C22" s="13" t="str">
        <x:v>Le retour montre poussière stylisée, message ou petite modification locale.</x:v>
      </x:c>
      <x:c r="D22" s="13" t="str">
        <x:v>Le joueur inspecte une marque au seuil pour apprendre ce qui s’est passé.</x:v>
      </x:c>
      <x:c r="E22" s="13" t="str">
        <x:v>La maison ne punit pas une déconnexion ou une semaine réelle d’absence.</x:v>
      </x:c>
      <x:c r="F22" s="13" t="str">
        <x:v>Le temps fictionnel est piloté par les événements de partie.</x:v>
      </x:c>
      <x:c r="G22" s="13" t="str">
        <x:v>Reconstitution documentée V4 — nouvelle rédaction V5</x:v>
      </x:c>
    </x:row>
    <x:row r="23" ht="44" customHeight="1">
      <x:c r="A23" s="14" t="str">
        <x:v>HOME-R18</x:v>
      </x:c>
      <x:c r="B23" s="14" t="str">
        <x:v>Souvenirs des voies</x:v>
      </x:c>
      <x:c r="C23" s="14" t="str">
        <x:v>Les objets et dialogues consultent l’origine et les décisions déjà prises.</x:v>
      </x:c>
      <x:c r="D23" s="14" t="str">
        <x:v>Une étagère peut présenter un masque hérité ou un souvenir de cohorte.</x:v>
      </x:c>
      <x:c r="E23" s="14" t="str">
        <x:v>La maison ne déclenche pas une nouvelle fin contradictoire avec celle choisie à Elite.</x:v>
      </x:c>
      <x:c r="F23" s="14" t="str">
        <x:v>Le foyer prolonge le parcours du personnage.</x:v>
      </x:c>
      <x:c r="G23" s="14" t="str">
        <x:v>Reconstitution documentée V4 — nouvelle rédaction V5</x:v>
      </x:c>
    </x:row>
    <x:row r="24" ht="44" customHeight="1">
      <x:c r="A24" s="13" t="str">
        <x:v>HOME-R19</x:v>
      </x:c>
      <x:c r="B24" s="13" t="str">
        <x:v>Habitants autonomes</x:v>
      </x:c>
      <x:c r="C24" s="13" t="str">
        <x:v>Recevoir quelqu’un n’en fait pas un occupant permanent.</x:v>
      </x:c>
      <x:c r="D24" s="13" t="str">
        <x:v>Le visiteur choisit une place accessible et peut annoncer son départ.</x:v>
      </x:c>
      <x:c r="E24" s="13" t="str">
        <x:v>Les survivants de O3 choisissent eux-mêmes leur nouveau foyer.</x:v>
      </x:c>
      <x:c r="F24" s="13" t="str">
        <x:v>Le respect se traduit par une relation et non par une possession.</x:v>
      </x:c>
      <x:c r="G24" s="13" t="str">
        <x:v>Reconstitution documentée V4 — nouvelle rédaction V5</x:v>
      </x:c>
    </x:row>
    <x:row r="25" ht="57" customHeight="1">
      <x:c r="A25" s="14" t="str">
        <x:v>HOME-R20</x:v>
      </x:c>
      <x:c r="B25" s="14" t="str">
        <x:v>Stocks séparés</x:v>
      </x:c>
      <x:c r="C25" s="14" t="str">
        <x:v>Le coffre personnel, les biens prêtés et les stocks publics sont distincts.</x:v>
      </x:c>
      <x:c r="D25" s="14" t="str">
        <x:v>Déposer un matériau pour un artisan crée une remise visible et traçable.</x:v>
      </x:c>
      <x:c r="E25" s="14" t="str">
        <x:v>Prendre un meuble exposé chez un voisin n’est jamais une extension du rangement personnel.</x:v>
      </x:c>
      <x:c r="F25" s="14" t="str">
        <x:v>Les transports et les échanges ont une origine identifiable.</x:v>
      </x:c>
      <x:c r="G25" s="14" t="str">
        <x:v>Reconstitution documentée V4 — nouvelle rédaction V5</x:v>
      </x:c>
    </x:row>
    <x:row r="26" ht="44" customHeight="1">
      <x:c r="A26" s="13" t="str">
        <x:v>HOME-R21</x:v>
      </x:c>
      <x:c r="B26" s="13" t="str">
        <x:v>Réparations du bâti</x:v>
      </x:c>
      <x:c r="C26" s="13" t="str">
        <x:v>Les incidents touchent des pièces identifiées et des usages précis.</x:v>
      </x:c>
      <x:c r="D26" s="13" t="str">
        <x:v>Une dalle instable se repère, se décharge puis reçoit une cale autorisée.</x:v>
      </x:c>
      <x:c r="E26" s="13" t="str">
        <x:v>Les solutions utilisent des matériaux du jeu et aucune procédure dangereuse réelle.</x:v>
      </x:c>
      <x:c r="F26" s="13" t="str">
        <x:v>L’état de la maison change visuellement après intervention.</x:v>
      </x:c>
      <x:c r="G26" s="13" t="str">
        <x:v>Reconstitution documentée V4 — nouvelle rédaction V5</x:v>
      </x:c>
    </x:row>
    <x:row r="27" ht="44" customHeight="1">
      <x:c r="A27" s="14" t="str">
        <x:v>HOME-R22</x:v>
      </x:c>
      <x:c r="B27" s="14" t="str">
        <x:v>Échelle et mobilier</x:v>
      </x:c>
      <x:c r="C27" s="14" t="str">
        <x:v>Chaque objet possède un gabarit et des points d’ancrage compatibles.</x:v>
      </x:c>
      <x:c r="D27" s="14" t="str">
        <x:v>Le joueur essaie sa position fantôme et vérifie l’ouverture des portes.</x:v>
      </x:c>
      <x:c r="E27" s="14" t="str">
        <x:v>Une version repliable peut convenir là où la version longue échoue.</x:v>
      </x:c>
      <x:c r="F27" s="14" t="str">
        <x:v>Le choix d’aménagement comporte une contrainte spatiale réelle.</x:v>
      </x:c>
      <x:c r="G27" s="14" t="str">
        <x:v>Reconstitution documentée V4 — nouvelle rédaction V5</x:v>
      </x:c>
    </x:row>
    <x:row r="28" ht="57" customHeight="1">
      <x:c r="A28" s="13" t="str">
        <x:v>HOME-R23</x:v>
      </x:c>
      <x:c r="B28" s="13" t="str">
        <x:v>Visite multijoueur future</x:v>
      </x:c>
      <x:c r="C28" s="13" t="str">
        <x:v>Le propriétaire autorise visite, déplacement décoratif ou dépôt selon des droits séparés.</x:v>
      </x:c>
      <x:c r="D28" s="13" t="str">
        <x:v>Un invité peut inspecter un récit et laisser une contribution consentie.</x:v>
      </x:c>
      <x:c r="E28" s="13" t="str">
        <x:v>Il ne peut déplacer un original ni changer la résidence active sans droit explicite.</x:v>
      </x:c>
      <x:c r="F28" s="13" t="str">
        <x:v>Le solo reste la référence fonctionnelle.</x:v>
      </x:c>
      <x:c r="G28" s="13" t="str">
        <x:v>Reconstitution documentée V4 — nouvelle rédaction V5</x:v>
      </x:c>
    </x:row>
    <x:row r="29" ht="44" customHeight="1">
      <x:c r="A29" s="14" t="str">
        <x:v>HOME-R24</x:v>
      </x:c>
      <x:c r="B29" s="14" t="str">
        <x:v>Sauvegarde du foyer</x:v>
      </x:c>
      <x:c r="C29" s="14" t="str">
        <x:v>Le seuil, les droits, les positions validées et les objets sont enregistrés.</x:v>
      </x:c>
      <x:c r="D29" s="14" t="str">
        <x:v>Un placement est validé en une seule opération après contrôle du passage.</x:v>
      </x:c>
      <x:c r="E29" s="14" t="str">
        <x:v>Une interruption revient au dernier arrangement stable avec tous les biens localisés.</x:v>
      </x:c>
      <x:c r="F29" s="14" t="str">
        <x:v>La reprise ne crée ni meuble double ni maison active supplémentaire.</x:v>
      </x:c>
      <x:c r="G29" s="14" t="str">
        <x:v>Reconstitution documentée V4 — nouvelle rédaction V5</x:v>
      </x:c>
    </x:row>
  </x:sheetData>
  <x:pageMargins left="0.7" right="0.7" top="0.75" bottom="0.75" header="0.3" footer="0.3"/>
  <x:tableParts count="1">
    <x:tablePart xmlns:r="http://schemas.openxmlformats.org/officeDocument/2006/relationships" r:id="R48ede2bf26044649"/>
  </x:tableParts>
</x:worksheet>
</file>

<file path=xl/worksheets/sheet6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36" hidden="0" customWidth="1"/>
    <x:col min="5" max="5" width="36" hidden="0" customWidth="1"/>
    <x:col min="6" max="6" width="36" hidden="0" customWidth="1"/>
    <x:col min="7" max="7" width="18" hidden="0" customWidth="1"/>
    <x:col min="8" max="8" width="18" hidden="0" customWidth="1"/>
    <x:col min="9" max="9" width="18" hidden="0" customWidth="1"/>
    <x:col min="10" max="10" width="50" hidden="0" customWidth="1"/>
    <x:col min="11" max="11" width="50" hidden="0" customWidth="1"/>
    <x:col min="12" max="12" width="50" hidden="0" customWidth="1"/>
    <x:col min="13" max="13" width="50" hidden="0" customWidth="1"/>
    <x:col min="14" max="14" width="45" hidden="0" customWidth="1"/>
    <x:col min="15" max="15" width="45" hidden="0" customWidth="1"/>
  </x:cols>
  <x:sheetData>
    <x:row r="1">
      <x:c r="A1" s="2"/>
      <x:c r="B1" s="2"/>
      <x:c r="C1" s="2"/>
      <x:c r="D1" s="2"/>
      <x:c r="E1" s="2"/>
      <x:c r="F1" s="2"/>
    </x:row>
    <x:row r="2" ht="31" customHeight="1">
      <x:c r="A2" s="3" t="str">
        <x:v>Résidences des tribus</x:v>
      </x:c>
      <x:c r="B2" s="3"/>
      <x:c r="C2" s="3"/>
      <x:c r="D2" s="3"/>
      <x:c r="E2" s="3"/>
      <x:c r="F2" s="3"/>
    </x:row>
    <x:row r="3">
      <x:c r="A3" s="4"/>
      <x:c r="B3" s="4"/>
      <x:c r="C3" s="4"/>
      <x:c r="D3" s="4"/>
      <x:c r="E3" s="4"/>
      <x:c r="F3" s="4"/>
    </x:row>
    <x:row r="4">
      <x:c r="A4" s="2" t="str">
        <x:v>Maison et clan · 20 fiches · Lecture intégrale dans « Lire Maison et clan » ou le lecteur HTML.</x:v>
      </x:c>
      <x:c r="B4" s="2"/>
      <x:c r="C4" s="2"/>
      <x:c r="D4" s="2"/>
      <x:c r="E4" s="2"/>
      <x:c r="F4" s="2"/>
    </x:row>
    <x:row r="5" ht="48" customHeight="1">
      <x:c r="A5" s="35" t="str">
        <x:v>Identifiant</x:v>
      </x:c>
      <x:c r="B5" s="36" t="str">
        <x:v>Titre</x:v>
      </x:c>
      <x:c r="C5" s="36" t="str">
        <x:v>Communauté</x:v>
      </x:c>
      <x:c r="D5" s="36" t="str">
        <x:v>Clan</x:v>
      </x:c>
      <x:c r="E5" s="36" t="str">
        <x:v>Région</x:v>
      </x:c>
      <x:c r="F5" s="36" t="str">
        <x:v>Rang minimal</x:v>
      </x:c>
      <x:c r="G5" s="36" t="str">
        <x:v>Respect pour habiter</x:v>
      </x:c>
      <x:c r="H5" s="36" t="str">
        <x:v>Respect pour aménager</x:v>
      </x:c>
      <x:c r="I5" s="36" t="str">
        <x:v>Respect pour recevoir</x:v>
      </x:c>
      <x:c r="J5" s="36" t="str">
        <x:v>Mission de déverrouillage</x:v>
      </x:c>
      <x:c r="K5" s="36" t="str">
        <x:v>Actions en 2D</x:v>
      </x:c>
      <x:c r="L5" s="36" t="str">
        <x:v>Choix conséquence</x:v>
      </x:c>
      <x:c r="M5" s="36" t="str">
        <x:v>Plan vie</x:v>
      </x:c>
      <x:c r="N5" s="36" t="str">
        <x:v>Statut proprietaire</x:v>
      </x:c>
      <x:c r="O5" s="37" t="str">
        <x:v>Provenance</x:v>
      </x:c>
    </x:row>
    <x:row r="6" ht="87" customHeight="1">
      <x:c r="A6" s="13" t="str">
        <x:v>HOME-CM01</x:v>
      </x:c>
      <x:c r="B6" s="13" t="str">
        <x:v>Maison du Vent de Cendre</x:v>
      </x:c>
      <x:c r="C6" s="13" t="str">
        <x:v>CM01</x:v>
      </x:c>
      <x:c r="D6" s="13" t="str">
        <x:v>CL1</x:v>
      </x:c>
      <x:c r="E6" s="13" t="str">
        <x:v>ash-marches</x:v>
      </x:c>
      <x:c r="F6" s="13" t="str">
        <x:v>Unblooded</x:v>
      </x:c>
      <x:c r="G6" s="28" t="n">
        <x:v>30</x:v>
      </x:c>
      <x:c r="H6" s="28" t="n">
        <x:v>50</x:v>
      </x:c>
      <x:c r="I6" s="28" t="n">
        <x:v>75</x:v>
      </x:c>
      <x:c r="J6" s="13" t="str">
        <x:v>Le seuil qui respire</x:v>
      </x:c>
      <x:c r="K6" s="13" t="str">
        <x:v>Dégager trois prises d’air sous des auvents, rapporter un filtre céramique et replacer les plaques repérées.</x:v>
      </x:c>
      <x:c r="L6" s="13" t="str">
        <x:v>Maintenir le couloir central frais ou réserver une alcôve mieux protégée aux visiteurs.</x:v>
      </x:c>
      <x:c r="M6" s="13" t="str">
        <x:v>ruelle couverte → sas de cendre → pièce basse → atelier ventilé</x:v>
      </x:c>
      <x:c r="N6" s="13" t="str">
        <x:v>Droit local de résidence ; gardienne des auvents constate le résultat. Une seule résidence active globale ; les règles publiques du lieu restent applicables.</x:v>
      </x:c>
      <x:c r="O6" s="13" t="str">
        <x:v>Reconstitution documentée V4 — nouvelle rédaction V5</x:v>
      </x:c>
    </x:row>
    <x:row r="7" ht="72" customHeight="1">
      <x:c r="A7" s="14" t="str">
        <x:v>HOME-CM02</x:v>
      </x:c>
      <x:c r="B7" s="14" t="str">
        <x:v>Logis des Deux Brasiers</x:v>
      </x:c>
      <x:c r="C7" s="14" t="str">
        <x:v>CM02</x:v>
      </x:c>
      <x:c r="D7" s="14" t="str">
        <x:v>CL1</x:v>
      </x:c>
      <x:c r="E7" s="14" t="str">
        <x:v>ash-marches</x:v>
      </x:c>
      <x:c r="F7" s="14" t="str">
        <x:v>Young Blood</x:v>
      </x:c>
      <x:c r="G7" s="29" t="n">
        <x:v>35</x:v>
      </x:c>
      <x:c r="H7" s="29" t="n">
        <x:v>55</x:v>
      </x:c>
      <x:c r="I7" s="29" t="n">
        <x:v>80</x:v>
      </x:c>
      <x:c r="J7" s="14" t="str">
        <x:v>Deux chaleurs, une nuit</x:v>
      </x:c>
      <x:c r="K7" s="14" t="str">
        <x:v>Suivre les conduites lumineuses, tester les clapets fictifs et porter deux pierres de réserve jusqu’au foyer commun.</x:v>
      </x:c>
      <x:c r="L7" s="14" t="str">
        <x:v>Donner la réserve au foyer du quartier ou garder une seule pièce tempérée chez soi.</x:v>
      </x:c>
      <x:c r="M7" s="14" t="str">
        <x:v>place des braises → seuil double → foyer → niche de repos</x:v>
      </x:c>
      <x:c r="N7" s="14" t="str">
        <x:v>Droit local de résidence ; veilleur des foyers constate le résultat. Une seule résidence active globale ; les règles publiques du lieu restent applicables.</x:v>
      </x:c>
      <x:c r="O7" s="14" t="str">
        <x:v>Reconstitution documentée V4 — nouvelle rédaction V5</x:v>
      </x:c>
    </x:row>
    <x:row r="8" ht="72" customHeight="1">
      <x:c r="A8" s="13" t="str">
        <x:v>HOME-CM03</x:v>
      </x:c>
      <x:c r="B8" s="13" t="str">
        <x:v>Refuge des Ombres de Verre</x:v>
      </x:c>
      <x:c r="C8" s="13" t="str">
        <x:v>CM03</x:v>
      </x:c>
      <x:c r="D8" s="13" t="str">
        <x:v>CL2</x:v>
      </x:c>
      <x:c r="E8" s="13" t="str">
        <x:v>glass-desert</x:v>
      </x:c>
      <x:c r="F8" s="13" t="str">
        <x:v>Unblooded</x:v>
      </x:c>
      <x:c r="G8" s="28" t="n">
        <x:v>30</x:v>
      </x:c>
      <x:c r="H8" s="28" t="n">
        <x:v>55</x:v>
      </x:c>
      <x:c r="I8" s="28" t="n">
        <x:v>80</x:v>
      </x:c>
      <x:c r="J8" s="13" t="str">
        <x:v>L’ombre à la bonne heure</x:v>
      </x:c>
      <x:c r="K8" s="13" t="str">
        <x:v>Observer les ombres de trois mâts, déplacer un écran articulé et vérifier la traversée du porteur de citerne.</x:v>
      </x:c>
      <x:c r="L8" s="13" t="str">
        <x:v>Allonger le passage ombragé ou protéger davantage le poste de repos.</x:v>
      </x:c>
      <x:c r="M8" s="13" t="str">
        <x:v>chemin des citernes → écran d’entrée → chambre fraîche → atelier d’ombre</x:v>
      </x:c>
      <x:c r="N8" s="13" t="str">
        <x:v>Droit local de résidence ; porteuse d’eau constate le résultat. Une seule résidence active globale ; les règles publiques du lieu restent applicables.</x:v>
      </x:c>
      <x:c r="O8" s="13" t="str">
        <x:v>Reconstitution documentée V4 — nouvelle rédaction V5</x:v>
      </x:c>
    </x:row>
    <x:row r="9" ht="72" customHeight="1">
      <x:c r="A9" s="14" t="str">
        <x:v>HOME-CM04</x:v>
      </x:c>
      <x:c r="B9" s="14" t="str">
        <x:v>Chambre de la Citerne Haute</x:v>
      </x:c>
      <x:c r="C9" s="14" t="str">
        <x:v>CM04</x:v>
      </x:c>
      <x:c r="D9" s="14" t="str">
        <x:v>CL2</x:v>
      </x:c>
      <x:c r="E9" s="14" t="str">
        <x:v>glass-desert</x:v>
      </x:c>
      <x:c r="F9" s="14" t="str">
        <x:v>Young Blood</x:v>
      </x:c>
      <x:c r="G9" s="29" t="n">
        <x:v>40</x:v>
      </x:c>
      <x:c r="H9" s="29" t="n">
        <x:v>60</x:v>
      </x:c>
      <x:c r="I9" s="29" t="n">
        <x:v>85</x:v>
      </x:c>
      <x:c r="J9" s="14" t="str">
        <x:v>Le niveau juste</x:v>
      </x:c>
      <x:c r="K9" s="14" t="str">
        <x:v>Lire des marques de niveau, retrouver un flotteur égaré et guider une charge depuis la citerne basse.</x:v>
      </x:c>
      <x:c r="L9" s="14" t="str">
        <x:v>Aménager un palier de livraison ou conserver un large espace pour les cérémonies du quartier.</x:v>
      </x:c>
      <x:c r="M9" s="14" t="str">
        <x:v>rampe minérale → terrasse de jauge → chambre → remise</x:v>
      </x:c>
      <x:c r="N9" s="14" t="str">
        <x:v>Droit local de résidence ; gardien des niveaux constate le résultat. Une seule résidence active globale ; les règles publiques du lieu restent applicables.</x:v>
      </x:c>
      <x:c r="O9" s="14" t="str">
        <x:v>Reconstitution documentée V4 — nouvelle rédaction V5</x:v>
      </x:c>
    </x:row>
    <x:row r="10" ht="72" customHeight="1">
      <x:c r="A10" s="13" t="str">
        <x:v>HOME-CM05</x:v>
      </x:c>
      <x:c r="B10" s="13" t="str">
        <x:v>Maison des Passerelles Tressées</x:v>
      </x:c>
      <x:c r="C10" s="13" t="str">
        <x:v>CM05</x:v>
      </x:c>
      <x:c r="D10" s="13" t="str">
        <x:v>CL3</x:v>
      </x:c>
      <x:c r="E10" s="13" t="str">
        <x:v>pillar-jungle</x:v>
      </x:c>
      <x:c r="F10" s="13" t="str">
        <x:v>Young Blood</x:v>
      </x:c>
      <x:c r="G10" s="28" t="n">
        <x:v>35</x:v>
      </x:c>
      <x:c r="H10" s="28" t="n">
        <x:v>60</x:v>
      </x:c>
      <x:c r="I10" s="28" t="n">
        <x:v>80</x:v>
      </x:c>
      <x:c r="J10" s="13" t="str">
        <x:v>Le passage des porteurs</x:v>
      </x:c>
      <x:c r="K10" s="13" t="str">
        <x:v>Inspecter les ligatures colorées d’une passerelle et poser les trois renforts apportés par la tresseuse.</x:v>
      </x:c>
      <x:c r="L10" s="13" t="str">
        <x:v>Tracer un détour stable pour les charges ou garder le raccourci à usage léger.</x:v>
      </x:c>
      <x:c r="M10" s="13" t="str">
        <x:v>racine-escalier → passerelle → seuil suspendu → atelier ouvert</x:v>
      </x:c>
      <x:c r="N10" s="13" t="str">
        <x:v>Droit local de résidence ; tresseuse des liens constate le résultat. Une seule résidence active globale ; les règles publiques du lieu restent applicables.</x:v>
      </x:c>
      <x:c r="O10" s="13" t="str">
        <x:v>Reconstitution documentée V4 — nouvelle rédaction V5</x:v>
      </x:c>
    </x:row>
    <x:row r="11" ht="72" customHeight="1">
      <x:c r="A11" s="14" t="str">
        <x:v>HOME-CM06</x:v>
      </x:c>
      <x:c r="B11" s="14" t="str">
        <x:v>Nid du Pilier Creux</x:v>
      </x:c>
      <x:c r="C11" s="14" t="str">
        <x:v>CM06</x:v>
      </x:c>
      <x:c r="D11" s="14" t="str">
        <x:v>CL3</x:v>
      </x:c>
      <x:c r="E11" s="14" t="str">
        <x:v>pillar-jungle</x:v>
      </x:c>
      <x:c r="F11" s="14" t="str">
        <x:v>Blooded</x:v>
      </x:c>
      <x:c r="G11" s="29" t="n">
        <x:v>45</x:v>
      </x:c>
      <x:c r="H11" s="29" t="n">
        <x:v>65</x:v>
      </x:c>
      <x:c r="I11" s="29" t="n">
        <x:v>85</x:v>
      </x:c>
      <x:c r="J11" s="14" t="str">
        <x:v>Ce qui résonne dans le tronc</x:v>
      </x:c>
      <x:c r="K11" s="14" t="str">
        <x:v>Suivre un écho sur trois niveaux, retirer un élément tombé dans une goulotte puis replacer les panneaux acoustiques.</x:v>
      </x:c>
      <x:c r="L11" s="14" t="str">
        <x:v>Préserver le signal d’alerte ancien ou ajouter un appel distinct pour les voyageurs.</x:v>
      </x:c>
      <x:c r="M11" s="14" t="str">
        <x:v>plateforme basse → escalier intérieur → chambre creuse → balcon-atelier</x:v>
      </x:c>
      <x:c r="N11" s="14" t="str">
        <x:v>Droit local de résidence ; guetteur du pilier constate le résultat. Une seule résidence active globale ; les règles publiques du lieu restent applicables.</x:v>
      </x:c>
      <x:c r="O11" s="14" t="str">
        <x:v>Reconstitution documentée V4 — nouvelle rédaction V5</x:v>
      </x:c>
    </x:row>
    <x:row r="12" ht="87" customHeight="1">
      <x:c r="A12" s="13" t="str">
        <x:v>HOME-CM07</x:v>
      </x:c>
      <x:c r="B12" s="13" t="str">
        <x:v>Maison des Pilotis Calmes</x:v>
      </x:c>
      <x:c r="C12" s="13" t="str">
        <x:v>CM07</x:v>
      </x:c>
      <x:c r="D12" s="13" t="str">
        <x:v>CL4</x:v>
      </x:c>
      <x:c r="E12" s="13" t="str">
        <x:v>luminous-marshes</x:v>
      </x:c>
      <x:c r="F12" s="13" t="str">
        <x:v>Young Blood</x:v>
      </x:c>
      <x:c r="G12" s="28" t="n">
        <x:v>40</x:v>
      </x:c>
      <x:c r="H12" s="28" t="n">
        <x:v>60</x:v>
      </x:c>
      <x:c r="I12" s="28" t="n">
        <x:v>80</x:v>
      </x:c>
      <x:c r="J12" s="13" t="str">
        <x:v>Trois appuis avant la crue</x:v>
      </x:c>
      <x:c r="K12" s="13" t="str">
        <x:v>Inspecter trois pilotis marqués depuis les passerelles autorisées, porter des entretoises, faire vérifier leur pose et récupérer une lampe sur un îlot accessible.</x:v>
      </x:c>
      <x:c r="L12" s="13" t="str">
        <x:v>Renforcer le passage principal ou ouvrir un détour sûr pour les charges ; le quartier conserve l’itinéraire choisi.</x:v>
      </x:c>
      <x:c r="M12" s="13" t="str">
        <x:v>route sur pilotis → seuil ; seuil ↔ chambre ; seuil ↔ atelier ; retour par ponton</x:v>
      </x:c>
      <x:c r="N12" s="13" t="str">
        <x:v>Droit local de résidence ; charpentière et passeur constatent le résultat. Une seule résidence active globale ; les règles publiques du lieu restent applicables.</x:v>
      </x:c>
      <x:c r="O12" s="13" t="str">
        <x:v>Reconstitution documentée V4 — nouvelle rédaction V5</x:v>
      </x:c>
    </x:row>
    <x:row r="13" ht="72" customHeight="1">
      <x:c r="A13" s="14" t="str">
        <x:v>HOME-CM08</x:v>
      </x:c>
      <x:c r="B13" s="14" t="str">
        <x:v>Logis des Lanternes Basses</x:v>
      </x:c>
      <x:c r="C13" s="14" t="str">
        <x:v>CM08</x:v>
      </x:c>
      <x:c r="D13" s="14" t="str">
        <x:v>CL4</x:v>
      </x:c>
      <x:c r="E13" s="14" t="str">
        <x:v>luminous-marshes</x:v>
      </x:c>
      <x:c r="F13" s="14" t="str">
        <x:v>Blooded</x:v>
      </x:c>
      <x:c r="G13" s="29" t="n">
        <x:v>45</x:v>
      </x:c>
      <x:c r="H13" s="29" t="n">
        <x:v>65</x:v>
      </x:c>
      <x:c r="I13" s="29" t="n">
        <x:v>85</x:v>
      </x:c>
      <x:c r="J13" s="14" t="str">
        <x:v>Les lumières sous la brume</x:v>
      </x:c>
      <x:c r="K13" s="14" t="str">
        <x:v>Placer trois lanternes sur des repères terrestres, comparer leur reflet et guider le passeur jusqu’au quai avec ses signaux.</x:v>
      </x:c>
      <x:c r="L13" s="14" t="str">
        <x:v>Éclairer une route discrète ou un accès large pour les arrivées collectives.</x:v>
      </x:c>
      <x:c r="M13" s="14" t="str">
        <x:v>quai couvert → galerie de lanternes → chambre → petite véranda</x:v>
      </x:c>
      <x:c r="N13" s="14" t="str">
        <x:v>Droit local de résidence ; allumeuse des quais constate le résultat. Une seule résidence active globale ; les règles publiques du lieu restent applicables.</x:v>
      </x:c>
      <x:c r="O13" s="14" t="str">
        <x:v>Reconstitution documentée V4 — nouvelle rédaction V5</x:v>
      </x:c>
    </x:row>
    <x:row r="14" ht="72" customHeight="1">
      <x:c r="A14" s="13" t="str">
        <x:v>HOME-CM09</x:v>
      </x:c>
      <x:c r="B14" s="13" t="str">
        <x:v>Abri du Col des Trois Vents</x:v>
      </x:c>
      <x:c r="C14" s="13" t="str">
        <x:v>CM09</x:v>
      </x:c>
      <x:c r="D14" s="13" t="str">
        <x:v>CL5</x:v>
      </x:c>
      <x:c r="E14" s="13" t="str">
        <x:v>storm-chain</x:v>
      </x:c>
      <x:c r="F14" s="13" t="str">
        <x:v>Young Blood</x:v>
      </x:c>
      <x:c r="G14" s="28" t="n">
        <x:v>40</x:v>
      </x:c>
      <x:c r="H14" s="28" t="n">
        <x:v>60</x:v>
      </x:c>
      <x:c r="I14" s="28" t="n">
        <x:v>85</x:v>
      </x:c>
      <x:c r="J14" s="13" t="str">
        <x:v>La charge au bon moment</x:v>
      </x:c>
      <x:c r="K14" s="13" t="str">
        <x:v>Observer les rafales entre deux rochers, abaisser une voile de signal et porter une charge par étapes jusqu’au palier.</x:v>
      </x:c>
      <x:c r="L14" s="13" t="str">
        <x:v>Installer un écran stable qui ralentit les passages ou une voile repliable plus exigeante à manœuvrer.</x:v>
      </x:c>
      <x:c r="M14" s="13" t="str">
        <x:v>sentier du col → sas rocheux → chambre → atelier abrité</x:v>
      </x:c>
      <x:c r="N14" s="13" t="str">
        <x:v>Droit local de résidence ; guide des cols constate le résultat. Une seule résidence active globale ; les règles publiques du lieu restent applicables.</x:v>
      </x:c>
      <x:c r="O14" s="13" t="str">
        <x:v>Reconstitution documentée V4 — nouvelle rédaction V5</x:v>
      </x:c>
    </x:row>
    <x:row r="15" ht="87" customHeight="1">
      <x:c r="A15" s="14" t="str">
        <x:v>HOME-CM10</x:v>
      </x:c>
      <x:c r="B15" s="14" t="str">
        <x:v>Maison du Guet Fendu</x:v>
      </x:c>
      <x:c r="C15" s="14" t="str">
        <x:v>CM10</x:v>
      </x:c>
      <x:c r="D15" s="14" t="str">
        <x:v>CL5</x:v>
      </x:c>
      <x:c r="E15" s="14" t="str">
        <x:v>storm-chain</x:v>
      </x:c>
      <x:c r="F15" s="14" t="str">
        <x:v>Blooded</x:v>
      </x:c>
      <x:c r="G15" s="29" t="n">
        <x:v>50</x:v>
      </x:c>
      <x:c r="H15" s="29" t="n">
        <x:v>70</x:v>
      </x:c>
      <x:c r="I15" s="29" t="n">
        <x:v>90</x:v>
      </x:c>
      <x:c r="J15" s="14" t="str">
        <x:v>Le regard derrière la faille</x:v>
      </x:c>
      <x:c r="K15" s="14" t="str">
        <x:v>Retrouver trois balises de guet, aligner leurs panneaux et ouvrir une fente d’observation encombrée.</x:v>
      </x:c>
      <x:c r="L15" s="14" t="str">
        <x:v>Conserver la vue longue ou protéger mieux l’espace de rencontre.</x:v>
      </x:c>
      <x:c r="M15" s="14" t="str">
        <x:v>corniche → seuil dans la faille → poste de guet → chambre basse</x:v>
      </x:c>
      <x:c r="N15" s="14" t="str">
        <x:v>Droit local de résidence ; veilleuse de la faille constate le résultat. Une seule résidence active globale ; les règles publiques du lieu restent applicables.</x:v>
      </x:c>
      <x:c r="O15" s="14" t="str">
        <x:v>Reconstitution documentée V4 — nouvelle rédaction V5</x:v>
      </x:c>
    </x:row>
    <x:row r="16" ht="72" customHeight="1">
      <x:c r="A16" s="13" t="str">
        <x:v>HOME-CM11</x:v>
      </x:c>
      <x:c r="B16" s="13" t="str">
        <x:v>Maison des Anneaux de Marée</x:v>
      </x:c>
      <x:c r="C16" s="13" t="str">
        <x:v>CM11</x:v>
      </x:c>
      <x:c r="D16" s="13" t="str">
        <x:v>CL6</x:v>
      </x:c>
      <x:c r="E16" s="13" t="str">
        <x:v>leviathan-coast</x:v>
      </x:c>
      <x:c r="F16" s="13" t="str">
        <x:v>Young Blood</x:v>
      </x:c>
      <x:c r="G16" s="28" t="n">
        <x:v>40</x:v>
      </x:c>
      <x:c r="H16" s="28" t="n">
        <x:v>65</x:v>
      </x:c>
      <x:c r="I16" s="28" t="n">
        <x:v>85</x:v>
      </x:c>
      <x:c r="J16" s="13" t="str">
        <x:v>Quand le quai se découvre</x:v>
      </x:c>
      <x:c r="K16" s="13" t="str">
        <x:v>Lire les anneaux de marée, récupérer une attache sur l’estran accessible et remonter un filet de repérage.</x:v>
      </x:c>
      <x:c r="L16" s="13" t="str">
        <x:v>Garder le quai disponible aux retours tardifs ou installer une rampe pour les charges lourdes.</x:v>
      </x:c>
      <x:c r="M16" s="13" t="str">
        <x:v>digue → porche salin → salle des retours → atelier sec</x:v>
      </x:c>
      <x:c r="N16" s="13" t="str">
        <x:v>Droit local de résidence ; amarreur du rivage constate le résultat. Une seule résidence active globale ; les règles publiques du lieu restent applicables.</x:v>
      </x:c>
      <x:c r="O16" s="13" t="str">
        <x:v>Reconstitution documentée V4 — nouvelle rédaction V5</x:v>
      </x:c>
    </x:row>
    <x:row r="17" ht="72" customHeight="1">
      <x:c r="A17" s="14" t="str">
        <x:v>HOME-CM12</x:v>
      </x:c>
      <x:c r="B17" s="14" t="str">
        <x:v>Refuge du Dos de Roche</x:v>
      </x:c>
      <x:c r="C17" s="14" t="str">
        <x:v>CM12</x:v>
      </x:c>
      <x:c r="D17" s="14" t="str">
        <x:v>CL6</x:v>
      </x:c>
      <x:c r="E17" s="14" t="str">
        <x:v>leviathan-coast</x:v>
      </x:c>
      <x:c r="F17" s="14" t="str">
        <x:v>Blooded</x:v>
      </x:c>
      <x:c r="G17" s="29" t="n">
        <x:v>45</x:v>
      </x:c>
      <x:c r="H17" s="29" t="n">
        <x:v>65</x:v>
      </x:c>
      <x:c r="I17" s="29" t="n">
        <x:v>90</x:v>
      </x:c>
      <x:c r="J17" s="14" t="str">
        <x:v>La voie des embruns</x:v>
      </x:c>
      <x:c r="K17" s="14" t="str">
        <x:v>Suivre une ancienne route de portage, retourner trois écrans contre le sel et aider à déplacer un banc de veille.</x:v>
      </x:c>
      <x:c r="L17" s="14" t="str">
        <x:v>Ouvrir une large vue sur le rivage ou préserver une cour protégée pour les visiteurs.</x:v>
      </x:c>
      <x:c r="M17" s="14" t="str">
        <x:v>chemin haut → cour de roche → chambre → terrasse d’atelier</x:v>
      </x:c>
      <x:c r="N17" s="14" t="str">
        <x:v>Droit local de résidence ; tailleuse des écrans constate le résultat. Une seule résidence active globale ; les règles publiques du lieu restent applicables.</x:v>
      </x:c>
      <x:c r="O17" s="14" t="str">
        <x:v>Reconstitution documentée V4 — nouvelle rédaction V5</x:v>
      </x:c>
    </x:row>
    <x:row r="18" ht="72" customHeight="1">
      <x:c r="A18" s="13" t="str">
        <x:v>HOME-CM13</x:v>
      </x:c>
      <x:c r="B18" s="13" t="str">
        <x:v>Logis des Veines Chaudes</x:v>
      </x:c>
      <x:c r="C18" s="13" t="str">
        <x:v>CM13</x:v>
      </x:c>
      <x:c r="D18" s="13" t="str">
        <x:v>CL7</x:v>
      </x:c>
      <x:c r="E18" s="13" t="str">
        <x:v>thermal-caves</x:v>
      </x:c>
      <x:c r="F18" s="13" t="str">
        <x:v>Unblooded</x:v>
      </x:c>
      <x:c r="G18" s="28" t="n">
        <x:v>30</x:v>
      </x:c>
      <x:c r="H18" s="28" t="n">
        <x:v>55</x:v>
      </x:c>
      <x:c r="I18" s="28" t="n">
        <x:v>80</x:v>
      </x:c>
      <x:c r="J18" s="13" t="str">
        <x:v>L’air entre les pierres</x:v>
      </x:c>
      <x:c r="K18" s="13" t="str">
        <x:v>Suivre les repères d’aération, nettoyer les grilles stylisées et placer des déflecteurs avec le maître d’atelier.</x:v>
      </x:c>
      <x:c r="L18" s="13" t="str">
        <x:v>Favoriser l’atelier ou le repos ; un second réglage futur demande un nouvel aménagement.</x:v>
      </x:c>
      <x:c r="M18" s="13" t="str">
        <x:v>galerie tiède → sas de pierre → chambre → niche d’atelier</x:v>
      </x:c>
      <x:c r="N18" s="13" t="str">
        <x:v>Droit local de résidence ; maître des galeries constate le résultat. Une seule résidence active globale ; les règles publiques du lieu restent applicables.</x:v>
      </x:c>
      <x:c r="O18" s="13" t="str">
        <x:v>Reconstitution documentée V4 — nouvelle rédaction V5</x:v>
      </x:c>
    </x:row>
    <x:row r="19" ht="72" customHeight="1">
      <x:c r="A19" s="14" t="str">
        <x:v>HOME-CM14</x:v>
      </x:c>
      <x:c r="B19" s="14" t="str">
        <x:v>Chambre de l’Enclume Lointaine</x:v>
      </x:c>
      <x:c r="C19" s="14" t="str">
        <x:v>CM14</x:v>
      </x:c>
      <x:c r="D19" s="14" t="str">
        <x:v>CL7</x:v>
      </x:c>
      <x:c r="E19" s="14" t="str">
        <x:v>thermal-caves</x:v>
      </x:c>
      <x:c r="F19" s="14" t="str">
        <x:v>Blooded</x:v>
      </x:c>
      <x:c r="G19" s="29" t="n">
        <x:v>45</x:v>
      </x:c>
      <x:c r="H19" s="29" t="n">
        <x:v>65</x:v>
      </x:c>
      <x:c r="I19" s="29" t="n">
        <x:v>85</x:v>
      </x:c>
      <x:c r="J19" s="14" t="str">
        <x:v>Un bruit à rendre doux</x:v>
      </x:c>
      <x:c r="K19" s="14" t="str">
        <x:v>Repérer la vibration d’un support, poser des cales fictives et comparer le son avant et après le déplacement de l’enclume.</x:v>
      </x:c>
      <x:c r="L19" s="14" t="str">
        <x:v>Garder le poste proche des livraisons ou gagner une nuit plus calme en l’éloignant.</x:v>
      </x:c>
      <x:c r="M19" s="14" t="str">
        <x:v>rampe d’atelier → vestibule sourd → chambre → établi</x:v>
      </x:c>
      <x:c r="N19" s="14" t="str">
        <x:v>Droit local de résidence ; forgeronne des cales constate le résultat. Une seule résidence active globale ; les règles publiques du lieu restent applicables.</x:v>
      </x:c>
      <x:c r="O19" s="14" t="str">
        <x:v>Reconstitution documentée V4 — nouvelle rédaction V5</x:v>
      </x:c>
    </x:row>
    <x:row r="20" ht="72" customHeight="1">
      <x:c r="A20" s="13" t="str">
        <x:v>HOME-CM15</x:v>
      </x:c>
      <x:c r="B20" s="13" t="str">
        <x:v>Maison du Givre Bleu</x:v>
      </x:c>
      <x:c r="C20" s="13" t="str">
        <x:v>CM15</x:v>
      </x:c>
      <x:c r="D20" s="13" t="str">
        <x:v>CL8</x:v>
      </x:c>
      <x:c r="E20" s="13" t="str">
        <x:v>cold-crown</x:v>
      </x:c>
      <x:c r="F20" s="13" t="str">
        <x:v>Young Blood</x:v>
      </x:c>
      <x:c r="G20" s="28" t="n">
        <x:v>40</x:v>
      </x:c>
      <x:c r="H20" s="28" t="n">
        <x:v>60</x:v>
      </x:c>
      <x:c r="I20" s="28" t="n">
        <x:v>85</x:v>
      </x:c>
      <x:c r="J20" s="13" t="str">
        <x:v>Le chemin des souffles</x:v>
      </x:c>
      <x:c r="K20" s="13" t="str">
        <x:v>Retrouver les marqueurs sous une poudre stylisée, porter des panneaux isolants et ajuster les deux battants du sas.</x:v>
      </x:c>
      <x:c r="L20" s="13" t="str">
        <x:v>Préserver une entrée large ou réduire la perte de chaleur avec un passage décalé.</x:v>
      </x:c>
      <x:c r="M20" s="13" t="str">
        <x:v>chemin balisé → double sas → chambre → réserve sèche</x:v>
      </x:c>
      <x:c r="N20" s="13" t="str">
        <x:v>Droit local de résidence ; pisteur du givre constate le résultat. Une seule résidence active globale ; les règles publiques du lieu restent applicables.</x:v>
      </x:c>
      <x:c r="O20" s="13" t="str">
        <x:v>Reconstitution documentée V4 — nouvelle rédaction V5</x:v>
      </x:c>
    </x:row>
    <x:row r="21" ht="87" customHeight="1">
      <x:c r="A21" s="14" t="str">
        <x:v>HOME-CM16</x:v>
      </x:c>
      <x:c r="B21" s="14" t="str">
        <x:v>Refuge des Longues Veilles</x:v>
      </x:c>
      <x:c r="C21" s="14" t="str">
        <x:v>CM16</x:v>
      </x:c>
      <x:c r="D21" s="14" t="str">
        <x:v>CL8</x:v>
      </x:c>
      <x:c r="E21" s="14" t="str">
        <x:v>cold-crown</x:v>
      </x:c>
      <x:c r="F21" s="14" t="str">
        <x:v>Blooded</x:v>
      </x:c>
      <x:c r="G21" s="29" t="n">
        <x:v>45</x:v>
      </x:c>
      <x:c r="H21" s="29" t="n">
        <x:v>70</x:v>
      </x:c>
      <x:c r="I21" s="29" t="n">
        <x:v>90</x:v>
      </x:c>
      <x:c r="J21" s="14" t="str">
        <x:v>Une lumière au retour</x:v>
      </x:c>
      <x:c r="K21" s="14" t="str">
        <x:v>Rétablir des repères lumineux au bord d’une pente, suivre leur ordre et rapporter une balise abandonnée.</x:v>
      </x:c>
      <x:c r="L21" s="14" t="str">
        <x:v>Installer le feu visible de loin ou plusieurs lumières basses qui guident le dernier tronçon.</x:v>
      </x:c>
      <x:c r="M21" s="14" t="str">
        <x:v>abri du sentier → porche bas → salle de veille → chambre</x:v>
      </x:c>
      <x:c r="N21" s="14" t="str">
        <x:v>Droit local de résidence ; gardienne des retours constate le résultat. Une seule résidence active globale ; les règles publiques du lieu restent applicables.</x:v>
      </x:c>
      <x:c r="O21" s="14" t="str">
        <x:v>Reconstitution documentée V4 — nouvelle rédaction V5</x:v>
      </x:c>
    </x:row>
    <x:row r="22" ht="87" customHeight="1">
      <x:c r="A22" s="13" t="str">
        <x:v>HOME-CM17</x:v>
      </x:c>
      <x:c r="B22" s="13" t="str">
        <x:v>Maison des Marches Anciennes</x:v>
      </x:c>
      <x:c r="C22" s="13" t="str">
        <x:v>CM17</x:v>
      </x:c>
      <x:c r="D22" s="13" t="str">
        <x:v>CL9</x:v>
      </x:c>
      <x:c r="E22" s="13" t="str">
        <x:v>first-city-ruins</x:v>
      </x:c>
      <x:c r="F22" s="13" t="str">
        <x:v>Young Blood</x:v>
      </x:c>
      <x:c r="G22" s="28" t="n">
        <x:v>40</x:v>
      </x:c>
      <x:c r="H22" s="28" t="n">
        <x:v>65</x:v>
      </x:c>
      <x:c r="I22" s="28" t="n">
        <x:v>85</x:v>
      </x:c>
      <x:c r="J22" s="13" t="str">
        <x:v>La marche qui manquait</x:v>
      </x:c>
      <x:c r="K22" s="13" t="str">
        <x:v>Comparer trois dalles anciennes, aménager un passage réversible et replacer les fragments dans leurs niches de conservation.</x:v>
      </x:c>
      <x:c r="L22" s="13" t="str">
        <x:v>Utiliser une rampe neuve ou un escalier latéral, sans tailler le seuil ancien.</x:v>
      </x:c>
      <x:c r="M22" s="13" t="str">
        <x:v>rue ruinée → marches protégées → vestibule → chambre récente</x:v>
      </x:c>
      <x:c r="N22" s="13" t="str">
        <x:v>Droit local de résidence ; conservateur des seuils constate le résultat. Une seule résidence active globale ; les règles publiques du lieu restent applicables.</x:v>
      </x:c>
      <x:c r="O22" s="13" t="str">
        <x:v>Reconstitution documentée V4 — nouvelle rédaction V5</x:v>
      </x:c>
    </x:row>
    <x:row r="23" ht="72" customHeight="1">
      <x:c r="A23" s="14" t="str">
        <x:v>HOME-CM18</x:v>
      </x:c>
      <x:c r="B23" s="14" t="str">
        <x:v>Logis de la Cour des Échos</x:v>
      </x:c>
      <x:c r="C23" s="14" t="str">
        <x:v>CM18</x:v>
      </x:c>
      <x:c r="D23" s="14" t="str">
        <x:v>CL9</x:v>
      </x:c>
      <x:c r="E23" s="14" t="str">
        <x:v>first-city-ruins</x:v>
      </x:c>
      <x:c r="F23" s="14" t="str">
        <x:v>Blooded</x:v>
      </x:c>
      <x:c r="G23" s="29" t="n">
        <x:v>50</x:v>
      </x:c>
      <x:c r="H23" s="29" t="n">
        <x:v>70</x:v>
      </x:c>
      <x:c r="I23" s="29" t="n">
        <x:v>90</x:v>
      </x:c>
      <x:c r="J23" s="14" t="str">
        <x:v>Les voix dans la cour</x:v>
      </x:c>
      <x:c r="K23" s="14" t="str">
        <x:v>Positionner des panneaux amovibles, suivre un appel d’un côté à l’autre et dégager les accès aux trois arches.</x:v>
      </x:c>
      <x:c r="L23" s="14" t="str">
        <x:v>Préserver la résonance de récit ou faciliter les conversations simultanées.</x:v>
      </x:c>
      <x:c r="M23" s="14" t="str">
        <x:v>arcade → cour commune → chambre → alcôve d’archives</x:v>
      </x:c>
      <x:c r="N23" s="14" t="str">
        <x:v>Droit local de résidence ; conteuse des arches constate le résultat. Une seule résidence active globale ; les règles publiques du lieu restent applicables.</x:v>
      </x:c>
      <x:c r="O23" s="14" t="str">
        <x:v>Reconstitution documentée V4 — nouvelle rédaction V5</x:v>
      </x:c>
    </x:row>
    <x:row r="24" ht="72" customHeight="1">
      <x:c r="A24" s="13" t="str">
        <x:v>HOME-CM19</x:v>
      </x:c>
      <x:c r="B24" s="13" t="str">
        <x:v>Maison du Seuil Surveillé</x:v>
      </x:c>
      <x:c r="C24" s="13" t="str">
        <x:v>CM19</x:v>
      </x:c>
      <x:c r="D24" s="13" t="str">
        <x:v>CL10</x:v>
      </x:c>
      <x:c r="E24" s="13" t="str">
        <x:v>forbidden-reserve</x:v>
      </x:c>
      <x:c r="F24" s="13" t="str">
        <x:v>Blooded</x:v>
      </x:c>
      <x:c r="G24" s="28" t="n">
        <x:v>50</x:v>
      </x:c>
      <x:c r="H24" s="28" t="n">
        <x:v>70</x:v>
      </x:c>
      <x:c r="I24" s="28" t="n">
        <x:v>90</x:v>
      </x:c>
      <x:c r="J24" s="13" t="str">
        <x:v>La limite visible</x:v>
      </x:c>
      <x:c r="K24" s="13" t="str">
        <x:v>Contrôler des repères extérieurs, réparer un portillon autorisé et rapporter les signes de faune sans pénétrer la zone fermée.</x:v>
      </x:c>
      <x:c r="L24" s="13" t="str">
        <x:v>Renforcer la séparation du chemin ou aménager un poste d’observation en retrait.</x:v>
      </x:c>
      <x:c r="M24" s="13" t="str">
        <x:v>chemin autorisé → sas d’observation → chambre → atelier fermé</x:v>
      </x:c>
      <x:c r="N24" s="13" t="str">
        <x:v>Droit local de résidence ; garde des limites constate le résultat. Une seule résidence active globale ; les règles publiques du lieu restent applicables.</x:v>
      </x:c>
      <x:c r="O24" s="13" t="str">
        <x:v>Reconstitution documentée V4 — nouvelle rédaction V5</x:v>
      </x:c>
    </x:row>
    <x:row r="25" ht="72" customHeight="1">
      <x:c r="A25" s="14" t="str">
        <x:v>HOME-CM20</x:v>
      </x:c>
      <x:c r="B25" s="14" t="str">
        <x:v>Refuge des Traces Retenues</x:v>
      </x:c>
      <x:c r="C25" s="14" t="str">
        <x:v>CM20</x:v>
      </x:c>
      <x:c r="D25" s="14" t="str">
        <x:v>CL10</x:v>
      </x:c>
      <x:c r="E25" s="14" t="str">
        <x:v>forbidden-reserve</x:v>
      </x:c>
      <x:c r="F25" s="14" t="str">
        <x:v>Elite</x:v>
      </x:c>
      <x:c r="G25" s="29" t="n">
        <x:v>55</x:v>
      </x:c>
      <x:c r="H25" s="29" t="n">
        <x:v>75</x:v>
      </x:c>
      <x:c r="I25" s="29" t="n">
        <x:v>95</x:v>
      </x:c>
      <x:c r="J25" s="14" t="str">
        <x:v>Le détour de la bête</x:v>
      </x:c>
      <x:c r="K25" s="14" t="str">
        <x:v>Relever des traces depuis les postes sûrs, déplacer les leurres de balisage fictifs et rouvrir un accès de maintenance.</x:v>
      </x:c>
      <x:c r="L25" s="14" t="str">
        <x:v>Déplacer le sentier de service ou conserver le trajet avec des créneaux surveillés.</x:v>
      </x:c>
      <x:c r="M25" s="14" t="str">
        <x:v>poste de garde → couloir couvert → chambre → baie d’examen</x:v>
      </x:c>
      <x:c r="N25" s="14" t="str">
        <x:v>Droit local de résidence ; lectrice de pistes constate le résultat. Une seule résidence active globale ; les règles publiques du lieu restent applicables.</x:v>
      </x:c>
      <x:c r="O25" s="14" t="str">
        <x:v>Reconstitution documentée V4 — nouvelle rédaction V5</x:v>
      </x:c>
    </x:row>
  </x:sheetData>
  <x:pageMargins left="0.7" right="0.7" top="0.75" bottom="0.75" header="0.3" footer="0.3"/>
  <x:tableParts count="1">
    <x:tablePart xmlns:r="http://schemas.openxmlformats.org/officeDocument/2006/relationships" r:id="Ra5ee511fbcfe4491"/>
  </x:tableParts>
</x:worksheet>
</file>

<file path=xl/worksheets/sheet6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s>
  <x:sheetData>
    <x:row r="1">
      <x:c r="A1" s="2"/>
      <x:c r="B1" s="2"/>
      <x:c r="C1" s="2"/>
      <x:c r="D1" s="2"/>
      <x:c r="E1" s="2"/>
      <x:c r="F1" s="2"/>
    </x:row>
    <x:row r="2" ht="31" customHeight="1">
      <x:c r="A2" s="3" t="str">
        <x:v>Pièces des maisons</x:v>
      </x:c>
      <x:c r="B2" s="3"/>
      <x:c r="C2" s="3"/>
      <x:c r="D2" s="3"/>
      <x:c r="E2" s="3"/>
      <x:c r="F2" s="3"/>
    </x:row>
    <x:row r="3">
      <x:c r="A3" s="4"/>
      <x:c r="B3" s="4"/>
      <x:c r="C3" s="4"/>
      <x:c r="D3" s="4"/>
      <x:c r="E3" s="4"/>
      <x:c r="F3" s="4"/>
    </x:row>
    <x:row r="4">
      <x:c r="A4" s="2" t="str">
        <x:v>Maison et clan · 60 fiches · Lecture intégrale dans « Lire Maison et clan » ou le lecteur HTML.</x:v>
      </x:c>
      <x:c r="B4" s="2"/>
      <x:c r="C4" s="2"/>
      <x:c r="D4" s="2"/>
      <x:c r="E4" s="2"/>
      <x:c r="F4" s="2"/>
    </x:row>
    <x:row r="5" ht="48" customHeight="1">
      <x:c r="A5" s="35" t="str">
        <x:v>Identifiant</x:v>
      </x:c>
      <x:c r="B5" s="36" t="str">
        <x:v>Titre</x:v>
      </x:c>
      <x:c r="C5" s="36" t="str">
        <x:v>Maison</x:v>
      </x:c>
      <x:c r="D5" s="36" t="str">
        <x:v>Emplacement</x:v>
      </x:c>
      <x:c r="E5" s="36" t="str">
        <x:v>Accès</x:v>
      </x:c>
      <x:c r="F5" s="36" t="str">
        <x:v>Interactions</x:v>
      </x:c>
      <x:c r="G5" s="36" t="str">
        <x:v>Équipement</x:v>
      </x:c>
      <x:c r="H5" s="36" t="str">
        <x:v>Liaisons</x:v>
      </x:c>
      <x:c r="I5" s="36" t="str">
        <x:v>Contrainte</x:v>
      </x:c>
      <x:c r="J5" s="37" t="str">
        <x:v>Provenance</x:v>
      </x:c>
    </x:row>
    <x:row r="6" ht="72" customHeight="1">
      <x:c r="A6" s="13" t="str">
        <x:v>HOME-CM01-P1</x:v>
      </x:c>
      <x:c r="B6" s="13" t="str">
        <x:v>Seuil et accueil</x:v>
      </x:c>
      <x:c r="C6" s="13" t="str">
        <x:v>HOME-CM01</x:v>
      </x:c>
      <x:c r="D6" s="13" t="str">
        <x:v>Entrée de Maison du Vent de Cendre</x:v>
      </x:c>
      <x:c r="E6" s="13" t="str">
        <x:v>Habiter à 30 respect ; modifier à 50 ; recevoir selon la pièce à 75.</x:v>
      </x:c>
      <x:c r="F6" s="13" t="str">
        <x:v>Ouvrir le battant, déposer le contenant arrivé et déplacer le repère de présence sans boucher le passage. Gardienne des auvents peut s’arrêter au repère extérieur.</x:v>
      </x:c>
      <x:c r="G6" s="13" t="str">
        <x:v>Patère adaptée, casier de retour et vue sur cendre fine.</x:v>
      </x:c>
      <x:c r="H6" s="13" t="str">
        <x:v>ruelle couverte → sas de cendre → pièce basse → atelier ventilé</x:v>
      </x:c>
      <x:c r="I6" s="13" t="str">
        <x:v>Les charges lourdes attendent à l’extérieur tant que leur berceau ne franchit pas le seuil.</x:v>
      </x:c>
      <x:c r="J6" s="13" t="str">
        <x:v>Reconstitution documentée V4 — nouvelle rédaction V5</x:v>
      </x:c>
    </x:row>
    <x:row r="7" ht="72" customHeight="1">
      <x:c r="A7" s="14" t="str">
        <x:v>HOME-CM01-P2</x:v>
      </x:c>
      <x:c r="B7" s="14" t="str">
        <x:v>Pièce de repos et mémoire</x:v>
      </x:c>
      <x:c r="C7" s="14" t="str">
        <x:v>HOME-CM01</x:v>
      </x:c>
      <x:c r="D7" s="14" t="str">
        <x:v>Espace intérieur de Maison du Vent de Cendre</x:v>
      </x:c>
      <x:c r="E7" s="14" t="str">
        <x:v>Habiter à 30 respect ; modifier à 50 ; recevoir selon la pièce à 75.</x:v>
      </x:c>
      <x:c r="F7" s="14" t="str">
        <x:v>Choisir la place du couchage, examiner un souvenir et régler les écrans depuis deux positions fixes. Le décor conserve les marques de la communauté 01.</x:v>
      </x:c>
      <x:c r="G7" s="14" t="str">
        <x:v>Un coffre personnel et deux emplacements de mémoire, avec fond sonore de cendre fine.</x:v>
      </x:c>
      <x:c r="H7" s="14" t="str">
        <x:v>ruelle couverte → sas de cendre → pièce basse → atelier ventilé</x:v>
      </x:c>
      <x:c r="I7" s="14" t="str">
        <x:v>Les visiteurs utilisent une place libre ; le couchage et l’accès au coffre restent praticables.</x:v>
      </x:c>
      <x:c r="J7" s="14" t="str">
        <x:v>Reconstitution documentée V4 — nouvelle rédaction V5</x:v>
      </x:c>
    </x:row>
    <x:row r="8" ht="72" customHeight="1">
      <x:c r="A8" s="13" t="str">
        <x:v>HOME-CM01-P3</x:v>
      </x:c>
      <x:c r="B8" s="13" t="str">
        <x:v>Atelier et présentation</x:v>
      </x:c>
      <x:c r="C8" s="13" t="str">
        <x:v>HOME-CM01</x:v>
      </x:c>
      <x:c r="D8" s="13" t="str">
        <x:v>Poste relié au seuil de Maison du Vent de Cendre</x:v>
      </x:c>
      <x:c r="E8" s="13" t="str">
        <x:v>Habiter à 30 respect ; modifier à 50 ; recevoir selon la pièce à 75.</x:v>
      </x:c>
      <x:c r="F8" s="13" t="str">
        <x:v>Poser une pièce sur l’établi, ajuster ses appuis et comparer son orientation à la lumière locale. Les claies d’air offrent une matière de mobilier propre au quartier.</x:v>
      </x:c>
      <x:c r="G8" s="13" t="str">
        <x:v>Établi local, support d’essai et meuble d’exposition de gabarit limité.</x:v>
      </x:c>
      <x:c r="H8" s="13" t="str">
        <x:v>ruelle couverte → sas de cendre → pièce basse → atelier ventilé</x:v>
      </x:c>
      <x:c r="I8" s="13" t="str">
        <x:v>Les opérations qui exigent un équipement de bord restent indisponibles ici ; un original déplacé quitte sa précédente vitrine.</x:v>
      </x:c>
      <x:c r="J8" s="13" t="str">
        <x:v>Reconstitution documentée V4 — nouvelle rédaction V5</x:v>
      </x:c>
    </x:row>
    <x:row r="9" ht="72" customHeight="1">
      <x:c r="A9" s="14" t="str">
        <x:v>HOME-CM02-P1</x:v>
      </x:c>
      <x:c r="B9" s="14" t="str">
        <x:v>Seuil et accueil</x:v>
      </x:c>
      <x:c r="C9" s="14" t="str">
        <x:v>HOME-CM02</x:v>
      </x:c>
      <x:c r="D9" s="14" t="str">
        <x:v>Entrée de Logis des Deux Brasiers</x:v>
      </x:c>
      <x:c r="E9" s="14" t="str">
        <x:v>Habiter à 35 respect ; modifier à 55 ; recevoir selon la pièce à 80.</x:v>
      </x:c>
      <x:c r="F9" s="14" t="str">
        <x:v>Ouvrir le battant, déposer le contenant arrivé et déplacer le repère de présence sans boucher le passage. Veilleur des foyers peut s’arrêter au repère extérieur.</x:v>
      </x:c>
      <x:c r="G9" s="14" t="str">
        <x:v>Patère adaptée, casier de retour et vue sur vent brûlant.</x:v>
      </x:c>
      <x:c r="H9" s="14" t="str">
        <x:v>place des braises → seuil double → foyer → niche de repos</x:v>
      </x:c>
      <x:c r="I9" s="14" t="str">
        <x:v>Les charges lourdes attendent à l’extérieur tant que leur berceau ne franchit pas le seuil.</x:v>
      </x:c>
      <x:c r="J9" s="14" t="str">
        <x:v>Reconstitution documentée V4 — nouvelle rédaction V5</x:v>
      </x:c>
    </x:row>
    <x:row r="10" ht="72" customHeight="1">
      <x:c r="A10" s="13" t="str">
        <x:v>HOME-CM02-P2</x:v>
      </x:c>
      <x:c r="B10" s="13" t="str">
        <x:v>Pièce de repos et mémoire</x:v>
      </x:c>
      <x:c r="C10" s="13" t="str">
        <x:v>HOME-CM02</x:v>
      </x:c>
      <x:c r="D10" s="13" t="str">
        <x:v>Espace intérieur de Logis des Deux Brasiers</x:v>
      </x:c>
      <x:c r="E10" s="13" t="str">
        <x:v>Habiter à 35 respect ; modifier à 55 ; recevoir selon la pièce à 80.</x:v>
      </x:c>
      <x:c r="F10" s="13" t="str">
        <x:v>Choisir la place du couchage, examiner un souvenir et régler les écrans depuis deux positions fixes. Le décor conserve les marques de la communauté 02.</x:v>
      </x:c>
      <x:c r="G10" s="13" t="str">
        <x:v>Un coffre personnel et deux emplacements de mémoire, avec fond sonore de vent brûlant.</x:v>
      </x:c>
      <x:c r="H10" s="13" t="str">
        <x:v>place des braises → seuil double → foyer → niche de repos</x:v>
      </x:c>
      <x:c r="I10" s="13" t="str">
        <x:v>Les visiteurs utilisent une place libre ; le couchage et l’accès au coffre restent praticables.</x:v>
      </x:c>
      <x:c r="J10" s="13" t="str">
        <x:v>Reconstitution documentée V4 — nouvelle rédaction V5</x:v>
      </x:c>
    </x:row>
    <x:row r="11" ht="72" customHeight="1">
      <x:c r="A11" s="14" t="str">
        <x:v>HOME-CM02-P3</x:v>
      </x:c>
      <x:c r="B11" s="14" t="str">
        <x:v>Atelier et présentation</x:v>
      </x:c>
      <x:c r="C11" s="14" t="str">
        <x:v>HOME-CM02</x:v>
      </x:c>
      <x:c r="D11" s="14" t="str">
        <x:v>Poste relié au seuil de Logis des Deux Brasiers</x:v>
      </x:c>
      <x:c r="E11" s="14" t="str">
        <x:v>Habiter à 35 respect ; modifier à 55 ; recevoir selon la pièce à 80.</x:v>
      </x:c>
      <x:c r="F11" s="14" t="str">
        <x:v>Poser une pièce sur l’établi, ajuster ses appuis et comparer son orientation à la lumière locale. Les pierres calorifiques offrent une matière de mobilier propre au quartier.</x:v>
      </x:c>
      <x:c r="G11" s="14" t="str">
        <x:v>Établi local, support d’essai et meuble d’exposition de gabarit limité.</x:v>
      </x:c>
      <x:c r="H11" s="14" t="str">
        <x:v>place des braises → seuil double → foyer → niche de repos</x:v>
      </x:c>
      <x:c r="I11" s="14" t="str">
        <x:v>Les opérations qui exigent un équipement de bord restent indisponibles ici ; un original déplacé quitte sa précédente vitrine.</x:v>
      </x:c>
      <x:c r="J11" s="14" t="str">
        <x:v>Reconstitution documentée V4 — nouvelle rédaction V5</x:v>
      </x:c>
    </x:row>
    <x:row r="12" ht="72" customHeight="1">
      <x:c r="A12" s="13" t="str">
        <x:v>HOME-CM03-P1</x:v>
      </x:c>
      <x:c r="B12" s="13" t="str">
        <x:v>Seuil et accueil</x:v>
      </x:c>
      <x:c r="C12" s="13" t="str">
        <x:v>HOME-CM03</x:v>
      </x:c>
      <x:c r="D12" s="13" t="str">
        <x:v>Entrée de Refuge des Ombres de Verre</x:v>
      </x:c>
      <x:c r="E12" s="13" t="str">
        <x:v>Habiter à 30 respect ; modifier à 55 ; recevoir selon la pièce à 80.</x:v>
      </x:c>
      <x:c r="F12" s="13" t="str">
        <x:v>Ouvrir le battant, déposer le contenant arrivé et déplacer le repère de présence sans boucher le passage. Porteuse d’eau peut s’arrêter au repère extérieur.</x:v>
      </x:c>
      <x:c r="G12" s="13" t="str">
        <x:v>Patère adaptée, casier de retour et vue sur lumière crue.</x:v>
      </x:c>
      <x:c r="H12" s="13" t="str">
        <x:v>chemin des citernes → écran d’entrée → chambre fraîche → atelier d’ombre</x:v>
      </x:c>
      <x:c r="I12" s="13" t="str">
        <x:v>Les charges lourdes attendent à l’extérieur tant que leur berceau ne franchit pas le seuil.</x:v>
      </x:c>
      <x:c r="J12" s="13" t="str">
        <x:v>Reconstitution documentée V4 — nouvelle rédaction V5</x:v>
      </x:c>
    </x:row>
    <x:row r="13" ht="72" customHeight="1">
      <x:c r="A13" s="14" t="str">
        <x:v>HOME-CM03-P2</x:v>
      </x:c>
      <x:c r="B13" s="14" t="str">
        <x:v>Pièce de repos et mémoire</x:v>
      </x:c>
      <x:c r="C13" s="14" t="str">
        <x:v>HOME-CM03</x:v>
      </x:c>
      <x:c r="D13" s="14" t="str">
        <x:v>Espace intérieur de Refuge des Ombres de Verre</x:v>
      </x:c>
      <x:c r="E13" s="14" t="str">
        <x:v>Habiter à 30 respect ; modifier à 55 ; recevoir selon la pièce à 80.</x:v>
      </x:c>
      <x:c r="F13" s="14" t="str">
        <x:v>Choisir la place du couchage, examiner un souvenir et régler les écrans depuis deux positions fixes. Le décor conserve les marques de la communauté 03.</x:v>
      </x:c>
      <x:c r="G13" s="14" t="str">
        <x:v>Un coffre personnel et deux emplacements de mémoire, avec fond sonore de lumière crue.</x:v>
      </x:c>
      <x:c r="H13" s="14" t="str">
        <x:v>chemin des citernes → écran d’entrée → chambre fraîche → atelier d’ombre</x:v>
      </x:c>
      <x:c r="I13" s="14" t="str">
        <x:v>Les visiteurs utilisent une place libre ; le couchage et l’accès au coffre restent praticables.</x:v>
      </x:c>
      <x:c r="J13" s="14" t="str">
        <x:v>Reconstitution documentée V4 — nouvelle rédaction V5</x:v>
      </x:c>
    </x:row>
    <x:row r="14" ht="72" customHeight="1">
      <x:c r="A14" s="13" t="str">
        <x:v>HOME-CM03-P3</x:v>
      </x:c>
      <x:c r="B14" s="13" t="str">
        <x:v>Atelier et présentation</x:v>
      </x:c>
      <x:c r="C14" s="13" t="str">
        <x:v>HOME-CM03</x:v>
      </x:c>
      <x:c r="D14" s="13" t="str">
        <x:v>Poste relié au seuil de Refuge des Ombres de Verre</x:v>
      </x:c>
      <x:c r="E14" s="13" t="str">
        <x:v>Habiter à 30 respect ; modifier à 55 ; recevoir selon la pièce à 80.</x:v>
      </x:c>
      <x:c r="F14" s="13" t="str">
        <x:v>Poser une pièce sur l’établi, ajuster ses appuis et comparer son orientation à la lumière locale. Les écrans articulés offrent une matière de mobilier propre au quartier.</x:v>
      </x:c>
      <x:c r="G14" s="13" t="str">
        <x:v>Établi local, support d’essai et meuble d’exposition de gabarit limité.</x:v>
      </x:c>
      <x:c r="H14" s="13" t="str">
        <x:v>chemin des citernes → écran d’entrée → chambre fraîche → atelier d’ombre</x:v>
      </x:c>
      <x:c r="I14" s="13" t="str">
        <x:v>Les opérations qui exigent un équipement de bord restent indisponibles ici ; un original déplacé quitte sa précédente vitrine.</x:v>
      </x:c>
      <x:c r="J14" s="13" t="str">
        <x:v>Reconstitution documentée V4 — nouvelle rédaction V5</x:v>
      </x:c>
    </x:row>
    <x:row r="15" ht="72" customHeight="1">
      <x:c r="A15" s="14" t="str">
        <x:v>HOME-CM04-P1</x:v>
      </x:c>
      <x:c r="B15" s="14" t="str">
        <x:v>Seuil et accueil</x:v>
      </x:c>
      <x:c r="C15" s="14" t="str">
        <x:v>HOME-CM04</x:v>
      </x:c>
      <x:c r="D15" s="14" t="str">
        <x:v>Entrée de Chambre de la Citerne Haute</x:v>
      </x:c>
      <x:c r="E15" s="14" t="str">
        <x:v>Habiter à 40 respect ; modifier à 60 ; recevoir selon la pièce à 85.</x:v>
      </x:c>
      <x:c r="F15" s="14" t="str">
        <x:v>Ouvrir le battant, déposer le contenant arrivé et déplacer le repère de présence sans boucher le passage. Gardien des niveaux peut s’arrêter au repère extérieur.</x:v>
      </x:c>
      <x:c r="G15" s="14" t="str">
        <x:v>Patère adaptée, casier de retour et vue sur résonance de cuve.</x:v>
      </x:c>
      <x:c r="H15" s="14" t="str">
        <x:v>rampe minérale → terrasse de jauge → chambre → remise</x:v>
      </x:c>
      <x:c r="I15" s="14" t="str">
        <x:v>Les charges lourdes attendent à l’extérieur tant que leur berceau ne franchit pas le seuil.</x:v>
      </x:c>
      <x:c r="J15" s="14" t="str">
        <x:v>Reconstitution documentée V4 — nouvelle rédaction V5</x:v>
      </x:c>
    </x:row>
    <x:row r="16" ht="72" customHeight="1">
      <x:c r="A16" s="13" t="str">
        <x:v>HOME-CM04-P2</x:v>
      </x:c>
      <x:c r="B16" s="13" t="str">
        <x:v>Pièce de repos et mémoire</x:v>
      </x:c>
      <x:c r="C16" s="13" t="str">
        <x:v>HOME-CM04</x:v>
      </x:c>
      <x:c r="D16" s="13" t="str">
        <x:v>Espace intérieur de Chambre de la Citerne Haute</x:v>
      </x:c>
      <x:c r="E16" s="13" t="str">
        <x:v>Habiter à 40 respect ; modifier à 60 ; recevoir selon la pièce à 85.</x:v>
      </x:c>
      <x:c r="F16" s="13" t="str">
        <x:v>Choisir la place du couchage, examiner un souvenir et régler les écrans depuis deux positions fixes. Le décor conserve les marques de la communauté 04.</x:v>
      </x:c>
      <x:c r="G16" s="13" t="str">
        <x:v>Un coffre personnel et deux emplacements de mémoire, avec fond sonore de résonance de cuve.</x:v>
      </x:c>
      <x:c r="H16" s="13" t="str">
        <x:v>rampe minérale → terrasse de jauge → chambre → remise</x:v>
      </x:c>
      <x:c r="I16" s="13" t="str">
        <x:v>Les visiteurs utilisent une place libre ; le couchage et l’accès au coffre restent praticables.</x:v>
      </x:c>
      <x:c r="J16" s="13" t="str">
        <x:v>Reconstitution documentée V4 — nouvelle rédaction V5</x:v>
      </x:c>
    </x:row>
    <x:row r="17" ht="72" customHeight="1">
      <x:c r="A17" s="14" t="str">
        <x:v>HOME-CM04-P3</x:v>
      </x:c>
      <x:c r="B17" s="14" t="str">
        <x:v>Atelier et présentation</x:v>
      </x:c>
      <x:c r="C17" s="14" t="str">
        <x:v>HOME-CM04</x:v>
      </x:c>
      <x:c r="D17" s="14" t="str">
        <x:v>Poste relié au seuil de Chambre de la Citerne Haute</x:v>
      </x:c>
      <x:c r="E17" s="14" t="str">
        <x:v>Habiter à 40 respect ; modifier à 60 ; recevoir selon la pièce à 85.</x:v>
      </x:c>
      <x:c r="F17" s="14" t="str">
        <x:v>Poser une pièce sur l’établi, ajuster ses appuis et comparer son orientation à la lumière locale. Les flotteurs gravés offrent une matière de mobilier propre au quartier.</x:v>
      </x:c>
      <x:c r="G17" s="14" t="str">
        <x:v>Établi local, support d’essai et meuble d’exposition de gabarit limité.</x:v>
      </x:c>
      <x:c r="H17" s="14" t="str">
        <x:v>rampe minérale → terrasse de jauge → chambre → remise</x:v>
      </x:c>
      <x:c r="I17" s="14" t="str">
        <x:v>Les opérations qui exigent un équipement de bord restent indisponibles ici ; un original déplacé quitte sa précédente vitrine.</x:v>
      </x:c>
      <x:c r="J17" s="14" t="str">
        <x:v>Reconstitution documentée V4 — nouvelle rédaction V5</x:v>
      </x:c>
    </x:row>
    <x:row r="18" ht="72" customHeight="1">
      <x:c r="A18" s="13" t="str">
        <x:v>HOME-CM05-P1</x:v>
      </x:c>
      <x:c r="B18" s="13" t="str">
        <x:v>Seuil et accueil</x:v>
      </x:c>
      <x:c r="C18" s="13" t="str">
        <x:v>HOME-CM05</x:v>
      </x:c>
      <x:c r="D18" s="13" t="str">
        <x:v>Entrée de Maison des Passerelles Tressées</x:v>
      </x:c>
      <x:c r="E18" s="13" t="str">
        <x:v>Habiter à 35 respect ; modifier à 60 ; recevoir selon la pièce à 80.</x:v>
      </x:c>
      <x:c r="F18" s="13" t="str">
        <x:v>Ouvrir le battant, déposer le contenant arrivé et déplacer le repère de présence sans boucher le passage. Tresseuse des liens peut s’arrêter au repère extérieur.</x:v>
      </x:c>
      <x:c r="G18" s="13" t="str">
        <x:v>Patère adaptée, casier de retour et vue sur frondaisons.</x:v>
      </x:c>
      <x:c r="H18" s="13" t="str">
        <x:v>racine-escalier → passerelle → seuil suspendu → atelier ouvert</x:v>
      </x:c>
      <x:c r="I18" s="13" t="str">
        <x:v>Les charges lourdes attendent à l’extérieur tant que leur berceau ne franchit pas le seuil.</x:v>
      </x:c>
      <x:c r="J18" s="13" t="str">
        <x:v>Reconstitution documentée V4 — nouvelle rédaction V5</x:v>
      </x:c>
    </x:row>
    <x:row r="19" ht="72" customHeight="1">
      <x:c r="A19" s="14" t="str">
        <x:v>HOME-CM05-P2</x:v>
      </x:c>
      <x:c r="B19" s="14" t="str">
        <x:v>Pièce de repos et mémoire</x:v>
      </x:c>
      <x:c r="C19" s="14" t="str">
        <x:v>HOME-CM05</x:v>
      </x:c>
      <x:c r="D19" s="14" t="str">
        <x:v>Espace intérieur de Maison des Passerelles Tressées</x:v>
      </x:c>
      <x:c r="E19" s="14" t="str">
        <x:v>Habiter à 35 respect ; modifier à 60 ; recevoir selon la pièce à 80.</x:v>
      </x:c>
      <x:c r="F19" s="14" t="str">
        <x:v>Choisir la place du couchage, examiner un souvenir et régler les écrans depuis deux positions fixes. Le décor conserve les marques de la communauté 05.</x:v>
      </x:c>
      <x:c r="G19" s="14" t="str">
        <x:v>Un coffre personnel et deux emplacements de mémoire, avec fond sonore de frondaisons.</x:v>
      </x:c>
      <x:c r="H19" s="14" t="str">
        <x:v>racine-escalier → passerelle → seuil suspendu → atelier ouvert</x:v>
      </x:c>
      <x:c r="I19" s="14" t="str">
        <x:v>Les visiteurs utilisent une place libre ; le couchage et l’accès au coffre restent praticables.</x:v>
      </x:c>
      <x:c r="J19" s="14" t="str">
        <x:v>Reconstitution documentée V4 — nouvelle rédaction V5</x:v>
      </x:c>
    </x:row>
    <x:row r="20" ht="72" customHeight="1">
      <x:c r="A20" s="13" t="str">
        <x:v>HOME-CM05-P3</x:v>
      </x:c>
      <x:c r="B20" s="13" t="str">
        <x:v>Atelier et présentation</x:v>
      </x:c>
      <x:c r="C20" s="13" t="str">
        <x:v>HOME-CM05</x:v>
      </x:c>
      <x:c r="D20" s="13" t="str">
        <x:v>Poste relié au seuil de Maison des Passerelles Tressées</x:v>
      </x:c>
      <x:c r="E20" s="13" t="str">
        <x:v>Habiter à 35 respect ; modifier à 60 ; recevoir selon la pièce à 80.</x:v>
      </x:c>
      <x:c r="F20" s="13" t="str">
        <x:v>Poser une pièce sur l’établi, ajuster ses appuis et comparer son orientation à la lumière locale. Les ligatures végétales offrent une matière de mobilier propre au quartier.</x:v>
      </x:c>
      <x:c r="G20" s="13" t="str">
        <x:v>Établi local, support d’essai et meuble d’exposition de gabarit limité.</x:v>
      </x:c>
      <x:c r="H20" s="13" t="str">
        <x:v>racine-escalier → passerelle → seuil suspendu → atelier ouvert</x:v>
      </x:c>
      <x:c r="I20" s="13" t="str">
        <x:v>Les opérations qui exigent un équipement de bord restent indisponibles ici ; un original déplacé quitte sa précédente vitrine.</x:v>
      </x:c>
      <x:c r="J20" s="13" t="str">
        <x:v>Reconstitution documentée V4 — nouvelle rédaction V5</x:v>
      </x:c>
    </x:row>
    <x:row r="21" ht="72" customHeight="1">
      <x:c r="A21" s="14" t="str">
        <x:v>HOME-CM06-P1</x:v>
      </x:c>
      <x:c r="B21" s="14" t="str">
        <x:v>Seuil et accueil</x:v>
      </x:c>
      <x:c r="C21" s="14" t="str">
        <x:v>HOME-CM06</x:v>
      </x:c>
      <x:c r="D21" s="14" t="str">
        <x:v>Entrée de Nid du Pilier Creux</x:v>
      </x:c>
      <x:c r="E21" s="14" t="str">
        <x:v>Habiter à 45 respect ; modifier à 65 ; recevoir selon la pièce à 85.</x:v>
      </x:c>
      <x:c r="F21" s="14" t="str">
        <x:v>Ouvrir le battant, déposer le contenant arrivé et déplacer le repère de présence sans boucher le passage. Guetteur du pilier peut s’arrêter au repère extérieur.</x:v>
      </x:c>
      <x:c r="G21" s="14" t="str">
        <x:v>Patère adaptée, casier de retour et vue sur échos forestiers.</x:v>
      </x:c>
      <x:c r="H21" s="14" t="str">
        <x:v>plateforme basse → escalier intérieur → chambre creuse → balcon-atelier</x:v>
      </x:c>
      <x:c r="I21" s="14" t="str">
        <x:v>Les charges lourdes attendent à l’extérieur tant que leur berceau ne franchit pas le seuil.</x:v>
      </x:c>
      <x:c r="J21" s="14" t="str">
        <x:v>Reconstitution documentée V4 — nouvelle rédaction V5</x:v>
      </x:c>
    </x:row>
    <x:row r="22" ht="72" customHeight="1">
      <x:c r="A22" s="13" t="str">
        <x:v>HOME-CM06-P2</x:v>
      </x:c>
      <x:c r="B22" s="13" t="str">
        <x:v>Pièce de repos et mémoire</x:v>
      </x:c>
      <x:c r="C22" s="13" t="str">
        <x:v>HOME-CM06</x:v>
      </x:c>
      <x:c r="D22" s="13" t="str">
        <x:v>Espace intérieur de Nid du Pilier Creux</x:v>
      </x:c>
      <x:c r="E22" s="13" t="str">
        <x:v>Habiter à 45 respect ; modifier à 65 ; recevoir selon la pièce à 85.</x:v>
      </x:c>
      <x:c r="F22" s="13" t="str">
        <x:v>Choisir la place du couchage, examiner un souvenir et régler les écrans depuis deux positions fixes. Le décor conserve les marques de la communauté 06.</x:v>
      </x:c>
      <x:c r="G22" s="13" t="str">
        <x:v>Un coffre personnel et deux emplacements de mémoire, avec fond sonore de échos forestiers.</x:v>
      </x:c>
      <x:c r="H22" s="13" t="str">
        <x:v>plateforme basse → escalier intérieur → chambre creuse → balcon-atelier</x:v>
      </x:c>
      <x:c r="I22" s="13" t="str">
        <x:v>Les visiteurs utilisent une place libre ; le couchage et l’accès au coffre restent praticables.</x:v>
      </x:c>
      <x:c r="J22" s="13" t="str">
        <x:v>Reconstitution documentée V4 — nouvelle rédaction V5</x:v>
      </x:c>
    </x:row>
    <x:row r="23" ht="72" customHeight="1">
      <x:c r="A23" s="14" t="str">
        <x:v>HOME-CM06-P3</x:v>
      </x:c>
      <x:c r="B23" s="14" t="str">
        <x:v>Atelier et présentation</x:v>
      </x:c>
      <x:c r="C23" s="14" t="str">
        <x:v>HOME-CM06</x:v>
      </x:c>
      <x:c r="D23" s="14" t="str">
        <x:v>Poste relié au seuil de Nid du Pilier Creux</x:v>
      </x:c>
      <x:c r="E23" s="14" t="str">
        <x:v>Habiter à 45 respect ; modifier à 65 ; recevoir selon la pièce à 85.</x:v>
      </x:c>
      <x:c r="F23" s="14" t="str">
        <x:v>Poser une pièce sur l’établi, ajuster ses appuis et comparer son orientation à la lumière locale. Les panneaux résonants offrent une matière de mobilier propre au quartier.</x:v>
      </x:c>
      <x:c r="G23" s="14" t="str">
        <x:v>Établi local, support d’essai et meuble d’exposition de gabarit limité.</x:v>
      </x:c>
      <x:c r="H23" s="14" t="str">
        <x:v>plateforme basse → escalier intérieur → chambre creuse → balcon-atelier</x:v>
      </x:c>
      <x:c r="I23" s="14" t="str">
        <x:v>Les opérations qui exigent un équipement de bord restent indisponibles ici ; un original déplacé quitte sa précédente vitrine.</x:v>
      </x:c>
      <x:c r="J23" s="14" t="str">
        <x:v>Reconstitution documentée V4 — nouvelle rédaction V5</x:v>
      </x:c>
    </x:row>
    <x:row r="24" ht="72" customHeight="1">
      <x:c r="A24" s="13" t="str">
        <x:v>HOME-CM07-P1</x:v>
      </x:c>
      <x:c r="B24" s="13" t="str">
        <x:v>Seuil et accueil</x:v>
      </x:c>
      <x:c r="C24" s="13" t="str">
        <x:v>HOME-CM07</x:v>
      </x:c>
      <x:c r="D24" s="13" t="str">
        <x:v>Entrée de Maison des Pilotis Calmes</x:v>
      </x:c>
      <x:c r="E24" s="13" t="str">
        <x:v>Habiter à 40 respect ; modifier à 60 ; recevoir selon la pièce à 80.</x:v>
      </x:c>
      <x:c r="F24" s="13" t="str">
        <x:v>Ouvrir le battant, déposer le contenant arrivé et déplacer le repère de présence sans boucher le passage. Charpentière et passeur peut s’arrêter au repère extérieur.</x:v>
      </x:c>
      <x:c r="G24" s="13" t="str">
        <x:v>Patère adaptée, casier de retour et vue sur lueur des eaux.</x:v>
      </x:c>
      <x:c r="H24" s="13" t="str">
        <x:v>route sur pilotis → seuil ; seuil ↔ chambre ; seuil ↔ atelier ; retour par ponton</x:v>
      </x:c>
      <x:c r="I24" s="13" t="str">
        <x:v>Les charges lourdes attendent à l’extérieur tant que leur berceau ne franchit pas le seuil.</x:v>
      </x:c>
      <x:c r="J24" s="13" t="str">
        <x:v>Reconstitution documentée V4 — nouvelle rédaction V5</x:v>
      </x:c>
    </x:row>
    <x:row r="25" ht="72" customHeight="1">
      <x:c r="A25" s="14" t="str">
        <x:v>HOME-CM07-P2</x:v>
      </x:c>
      <x:c r="B25" s="14" t="str">
        <x:v>Pièce de repos et mémoire</x:v>
      </x:c>
      <x:c r="C25" s="14" t="str">
        <x:v>HOME-CM07</x:v>
      </x:c>
      <x:c r="D25" s="14" t="str">
        <x:v>Espace intérieur de Maison des Pilotis Calmes</x:v>
      </x:c>
      <x:c r="E25" s="14" t="str">
        <x:v>Habiter à 40 respect ; modifier à 60 ; recevoir selon la pièce à 80.</x:v>
      </x:c>
      <x:c r="F25" s="14" t="str">
        <x:v>Choisir la place du couchage, examiner un souvenir et régler les écrans depuis deux positions fixes. Le décor conserve les marques de la communauté 07.</x:v>
      </x:c>
      <x:c r="G25" s="14" t="str">
        <x:v>Un coffre personnel et deux emplacements de mémoire, avec fond sonore de lueur des eaux.</x:v>
      </x:c>
      <x:c r="H25" s="14" t="str">
        <x:v>route sur pilotis → seuil ; seuil ↔ chambre ; seuil ↔ atelier ; retour par ponton</x:v>
      </x:c>
      <x:c r="I25" s="14" t="str">
        <x:v>Les visiteurs utilisent une place libre ; le couchage et l’accès au coffre restent praticables.</x:v>
      </x:c>
      <x:c r="J25" s="14" t="str">
        <x:v>Reconstitution documentée V4 — nouvelle rédaction V5</x:v>
      </x:c>
    </x:row>
    <x:row r="26" ht="72" customHeight="1">
      <x:c r="A26" s="13" t="str">
        <x:v>HOME-CM07-P3</x:v>
      </x:c>
      <x:c r="B26" s="13" t="str">
        <x:v>Atelier et présentation</x:v>
      </x:c>
      <x:c r="C26" s="13" t="str">
        <x:v>HOME-CM07</x:v>
      </x:c>
      <x:c r="D26" s="13" t="str">
        <x:v>Poste relié au seuil de Maison des Pilotis Calmes</x:v>
      </x:c>
      <x:c r="E26" s="13" t="str">
        <x:v>Habiter à 40 respect ; modifier à 60 ; recevoir selon la pièce à 80.</x:v>
      </x:c>
      <x:c r="F26" s="13" t="str">
        <x:v>Poser une pièce sur l’établi, ajuster ses appuis et comparer son orientation à la lumière locale. Les entretoises de pilotis offrent une matière de mobilier propre au quartier.</x:v>
      </x:c>
      <x:c r="G26" s="13" t="str">
        <x:v>Établi local, support d’essai et meuble d’exposition de gabarit limité.</x:v>
      </x:c>
      <x:c r="H26" s="13" t="str">
        <x:v>route sur pilotis → seuil ; seuil ↔ chambre ; seuil ↔ atelier ; retour par ponton</x:v>
      </x:c>
      <x:c r="I26" s="13" t="str">
        <x:v>Les opérations qui exigent un équipement de bord restent indisponibles ici ; un original déplacé quitte sa précédente vitrine.</x:v>
      </x:c>
      <x:c r="J26" s="13" t="str">
        <x:v>Reconstitution documentée V4 — nouvelle rédaction V5</x:v>
      </x:c>
    </x:row>
    <x:row r="27" ht="72" customHeight="1">
      <x:c r="A27" s="14" t="str">
        <x:v>HOME-CM08-P1</x:v>
      </x:c>
      <x:c r="B27" s="14" t="str">
        <x:v>Seuil et accueil</x:v>
      </x:c>
      <x:c r="C27" s="14" t="str">
        <x:v>HOME-CM08</x:v>
      </x:c>
      <x:c r="D27" s="14" t="str">
        <x:v>Entrée de Logis des Lanternes Basses</x:v>
      </x:c>
      <x:c r="E27" s="14" t="str">
        <x:v>Habiter à 45 respect ; modifier à 65 ; recevoir selon la pièce à 85.</x:v>
      </x:c>
      <x:c r="F27" s="14" t="str">
        <x:v>Ouvrir le battant, déposer le contenant arrivé et déplacer le repère de présence sans boucher le passage. Allumeuse des quais peut s’arrêter au repère extérieur.</x:v>
      </x:c>
      <x:c r="G27" s="14" t="str">
        <x:v>Patère adaptée, casier de retour et vue sur brume bioluminescente.</x:v>
      </x:c>
      <x:c r="H27" s="14" t="str">
        <x:v>quai couvert → galerie de lanternes → chambre → petite véranda</x:v>
      </x:c>
      <x:c r="I27" s="14" t="str">
        <x:v>Les charges lourdes attendent à l’extérieur tant que leur berceau ne franchit pas le seuil.</x:v>
      </x:c>
      <x:c r="J27" s="14" t="str">
        <x:v>Reconstitution documentée V4 — nouvelle rédaction V5</x:v>
      </x:c>
    </x:row>
    <x:row r="28" ht="72" customHeight="1">
      <x:c r="A28" s="13" t="str">
        <x:v>HOME-CM08-P2</x:v>
      </x:c>
      <x:c r="B28" s="13" t="str">
        <x:v>Pièce de repos et mémoire</x:v>
      </x:c>
      <x:c r="C28" s="13" t="str">
        <x:v>HOME-CM08</x:v>
      </x:c>
      <x:c r="D28" s="13" t="str">
        <x:v>Espace intérieur de Logis des Lanternes Basses</x:v>
      </x:c>
      <x:c r="E28" s="13" t="str">
        <x:v>Habiter à 45 respect ; modifier à 65 ; recevoir selon la pièce à 85.</x:v>
      </x:c>
      <x:c r="F28" s="13" t="str">
        <x:v>Choisir la place du couchage, examiner un souvenir et régler les écrans depuis deux positions fixes. Le décor conserve les marques de la communauté 08.</x:v>
      </x:c>
      <x:c r="G28" s="13" t="str">
        <x:v>Un coffre personnel et deux emplacements de mémoire, avec fond sonore de brume bioluminescente.</x:v>
      </x:c>
      <x:c r="H28" s="13" t="str">
        <x:v>quai couvert → galerie de lanternes → chambre → petite véranda</x:v>
      </x:c>
      <x:c r="I28" s="13" t="str">
        <x:v>Les visiteurs utilisent une place libre ; le couchage et l’accès au coffre restent praticables.</x:v>
      </x:c>
      <x:c r="J28" s="13" t="str">
        <x:v>Reconstitution documentée V4 — nouvelle rédaction V5</x:v>
      </x:c>
    </x:row>
    <x:row r="29" ht="72" customHeight="1">
      <x:c r="A29" s="14" t="str">
        <x:v>HOME-CM08-P3</x:v>
      </x:c>
      <x:c r="B29" s="14" t="str">
        <x:v>Atelier et présentation</x:v>
      </x:c>
      <x:c r="C29" s="14" t="str">
        <x:v>HOME-CM08</x:v>
      </x:c>
      <x:c r="D29" s="14" t="str">
        <x:v>Poste relié au seuil de Logis des Lanternes Basses</x:v>
      </x:c>
      <x:c r="E29" s="14" t="str">
        <x:v>Habiter à 45 respect ; modifier à 65 ; recevoir selon la pièce à 85.</x:v>
      </x:c>
      <x:c r="F29" s="14" t="str">
        <x:v>Poser une pièce sur l’établi, ajuster ses appuis et comparer son orientation à la lumière locale. Les lanternes basses offrent une matière de mobilier propre au quartier.</x:v>
      </x:c>
      <x:c r="G29" s="14" t="str">
        <x:v>Établi local, support d’essai et meuble d’exposition de gabarit limité.</x:v>
      </x:c>
      <x:c r="H29" s="14" t="str">
        <x:v>quai couvert → galerie de lanternes → chambre → petite véranda</x:v>
      </x:c>
      <x:c r="I29" s="14" t="str">
        <x:v>Les opérations qui exigent un équipement de bord restent indisponibles ici ; un original déplacé quitte sa précédente vitrine.</x:v>
      </x:c>
      <x:c r="J29" s="14" t="str">
        <x:v>Reconstitution documentée V4 — nouvelle rédaction V5</x:v>
      </x:c>
    </x:row>
    <x:row r="30" ht="72" customHeight="1">
      <x:c r="A30" s="13" t="str">
        <x:v>HOME-CM09-P1</x:v>
      </x:c>
      <x:c r="B30" s="13" t="str">
        <x:v>Seuil et accueil</x:v>
      </x:c>
      <x:c r="C30" s="13" t="str">
        <x:v>HOME-CM09</x:v>
      </x:c>
      <x:c r="D30" s="13" t="str">
        <x:v>Entrée de Abri du Col des Trois Vents</x:v>
      </x:c>
      <x:c r="E30" s="13" t="str">
        <x:v>Habiter à 40 respect ; modifier à 60 ; recevoir selon la pièce à 85.</x:v>
      </x:c>
      <x:c r="F30" s="13" t="str">
        <x:v>Ouvrir le battant, déposer le contenant arrivé et déplacer le repère de présence sans boucher le passage. Guide des cols peut s’arrêter au repère extérieur.</x:v>
      </x:c>
      <x:c r="G30" s="13" t="str">
        <x:v>Patère adaptée, casier de retour et vue sur rafales.</x:v>
      </x:c>
      <x:c r="H30" s="13" t="str">
        <x:v>sentier du col → sas rocheux → chambre → atelier abrité</x:v>
      </x:c>
      <x:c r="I30" s="13" t="str">
        <x:v>Les charges lourdes attendent à l’extérieur tant que leur berceau ne franchit pas le seuil.</x:v>
      </x:c>
      <x:c r="J30" s="13" t="str">
        <x:v>Reconstitution documentée V4 — nouvelle rédaction V5</x:v>
      </x:c>
    </x:row>
    <x:row r="31" ht="72" customHeight="1">
      <x:c r="A31" s="14" t="str">
        <x:v>HOME-CM09-P2</x:v>
      </x:c>
      <x:c r="B31" s="14" t="str">
        <x:v>Pièce de repos et mémoire</x:v>
      </x:c>
      <x:c r="C31" s="14" t="str">
        <x:v>HOME-CM09</x:v>
      </x:c>
      <x:c r="D31" s="14" t="str">
        <x:v>Espace intérieur de Abri du Col des Trois Vents</x:v>
      </x:c>
      <x:c r="E31" s="14" t="str">
        <x:v>Habiter à 40 respect ; modifier à 60 ; recevoir selon la pièce à 85.</x:v>
      </x:c>
      <x:c r="F31" s="14" t="str">
        <x:v>Choisir la place du couchage, examiner un souvenir et régler les écrans depuis deux positions fixes. Le décor conserve les marques de la communauté 09.</x:v>
      </x:c>
      <x:c r="G31" s="14" t="str">
        <x:v>Un coffre personnel et deux emplacements de mémoire, avec fond sonore de rafales.</x:v>
      </x:c>
      <x:c r="H31" s="14" t="str">
        <x:v>sentier du col → sas rocheux → chambre → atelier abrité</x:v>
      </x:c>
      <x:c r="I31" s="14" t="str">
        <x:v>Les visiteurs utilisent une place libre ; le couchage et l’accès au coffre restent praticables.</x:v>
      </x:c>
      <x:c r="J31" s="14" t="str">
        <x:v>Reconstitution documentée V4 — nouvelle rédaction V5</x:v>
      </x:c>
    </x:row>
    <x:row r="32" ht="72" customHeight="1">
      <x:c r="A32" s="13" t="str">
        <x:v>HOME-CM09-P3</x:v>
      </x:c>
      <x:c r="B32" s="13" t="str">
        <x:v>Atelier et présentation</x:v>
      </x:c>
      <x:c r="C32" s="13" t="str">
        <x:v>HOME-CM09</x:v>
      </x:c>
      <x:c r="D32" s="13" t="str">
        <x:v>Poste relié au seuil de Abri du Col des Trois Vents</x:v>
      </x:c>
      <x:c r="E32" s="13" t="str">
        <x:v>Habiter à 40 respect ; modifier à 60 ; recevoir selon la pièce à 85.</x:v>
      </x:c>
      <x:c r="F32" s="13" t="str">
        <x:v>Poser une pièce sur l’établi, ajuster ses appuis et comparer son orientation à la lumière locale. Les voiles de signal offrent une matière de mobilier propre au quartier.</x:v>
      </x:c>
      <x:c r="G32" s="13" t="str">
        <x:v>Établi local, support d’essai et meuble d’exposition de gabarit limité.</x:v>
      </x:c>
      <x:c r="H32" s="13" t="str">
        <x:v>sentier du col → sas rocheux → chambre → atelier abrité</x:v>
      </x:c>
      <x:c r="I32" s="13" t="str">
        <x:v>Les opérations qui exigent un équipement de bord restent indisponibles ici ; un original déplacé quitte sa précédente vitrine.</x:v>
      </x:c>
      <x:c r="J32" s="13" t="str">
        <x:v>Reconstitution documentée V4 — nouvelle rédaction V5</x:v>
      </x:c>
    </x:row>
    <x:row r="33" ht="72" customHeight="1">
      <x:c r="A33" s="14" t="str">
        <x:v>HOME-CM10-P1</x:v>
      </x:c>
      <x:c r="B33" s="14" t="str">
        <x:v>Seuil et accueil</x:v>
      </x:c>
      <x:c r="C33" s="14" t="str">
        <x:v>HOME-CM10</x:v>
      </x:c>
      <x:c r="D33" s="14" t="str">
        <x:v>Entrée de Maison du Guet Fendu</x:v>
      </x:c>
      <x:c r="E33" s="14" t="str">
        <x:v>Habiter à 50 respect ; modifier à 70 ; recevoir selon la pièce à 90.</x:v>
      </x:c>
      <x:c r="F33" s="14" t="str">
        <x:v>Ouvrir le battant, déposer le contenant arrivé et déplacer le repère de présence sans boucher le passage. Veilleuse de la faille peut s’arrêter au repère extérieur.</x:v>
      </x:c>
      <x:c r="G33" s="14" t="str">
        <x:v>Patère adaptée, casier de retour et vue sur orage lointain.</x:v>
      </x:c>
      <x:c r="H33" s="14" t="str">
        <x:v>corniche → seuil dans la faille → poste de guet → chambre basse</x:v>
      </x:c>
      <x:c r="I33" s="14" t="str">
        <x:v>Les charges lourdes attendent à l’extérieur tant que leur berceau ne franchit pas le seuil.</x:v>
      </x:c>
      <x:c r="J33" s="14" t="str">
        <x:v>Reconstitution documentée V4 — nouvelle rédaction V5</x:v>
      </x:c>
    </x:row>
    <x:row r="34" ht="72" customHeight="1">
      <x:c r="A34" s="13" t="str">
        <x:v>HOME-CM10-P2</x:v>
      </x:c>
      <x:c r="B34" s="13" t="str">
        <x:v>Pièce de repos et mémoire</x:v>
      </x:c>
      <x:c r="C34" s="13" t="str">
        <x:v>HOME-CM10</x:v>
      </x:c>
      <x:c r="D34" s="13" t="str">
        <x:v>Espace intérieur de Maison du Guet Fendu</x:v>
      </x:c>
      <x:c r="E34" s="13" t="str">
        <x:v>Habiter à 50 respect ; modifier à 70 ; recevoir selon la pièce à 90.</x:v>
      </x:c>
      <x:c r="F34" s="13" t="str">
        <x:v>Choisir la place du couchage, examiner un souvenir et régler les écrans depuis deux positions fixes. Le décor conserve les marques de la communauté 10.</x:v>
      </x:c>
      <x:c r="G34" s="13" t="str">
        <x:v>Un coffre personnel et deux emplacements de mémoire, avec fond sonore de orage lointain.</x:v>
      </x:c>
      <x:c r="H34" s="13" t="str">
        <x:v>corniche → seuil dans la faille → poste de guet → chambre basse</x:v>
      </x:c>
      <x:c r="I34" s="13" t="str">
        <x:v>Les visiteurs utilisent une place libre ; le couchage et l’accès au coffre restent praticables.</x:v>
      </x:c>
      <x:c r="J34" s="13" t="str">
        <x:v>Reconstitution documentée V4 — nouvelle rédaction V5</x:v>
      </x:c>
    </x:row>
    <x:row r="35" ht="72" customHeight="1">
      <x:c r="A35" s="14" t="str">
        <x:v>HOME-CM10-P3</x:v>
      </x:c>
      <x:c r="B35" s="14" t="str">
        <x:v>Atelier et présentation</x:v>
      </x:c>
      <x:c r="C35" s="14" t="str">
        <x:v>HOME-CM10</x:v>
      </x:c>
      <x:c r="D35" s="14" t="str">
        <x:v>Poste relié au seuil de Maison du Guet Fendu</x:v>
      </x:c>
      <x:c r="E35" s="14" t="str">
        <x:v>Habiter à 50 respect ; modifier à 70 ; recevoir selon la pièce à 90.</x:v>
      </x:c>
      <x:c r="F35" s="14" t="str">
        <x:v>Poser une pièce sur l’établi, ajuster ses appuis et comparer son orientation à la lumière locale. Les balises fendues offrent une matière de mobilier propre au quartier.</x:v>
      </x:c>
      <x:c r="G35" s="14" t="str">
        <x:v>Établi local, support d’essai et meuble d’exposition de gabarit limité.</x:v>
      </x:c>
      <x:c r="H35" s="14" t="str">
        <x:v>corniche → seuil dans la faille → poste de guet → chambre basse</x:v>
      </x:c>
      <x:c r="I35" s="14" t="str">
        <x:v>Les opérations qui exigent un équipement de bord restent indisponibles ici ; un original déplacé quitte sa précédente vitrine.</x:v>
      </x:c>
      <x:c r="J35" s="14" t="str">
        <x:v>Reconstitution documentée V4 — nouvelle rédaction V5</x:v>
      </x:c>
    </x:row>
    <x:row r="36" ht="72" customHeight="1">
      <x:c r="A36" s="13" t="str">
        <x:v>HOME-CM11-P1</x:v>
      </x:c>
      <x:c r="B36" s="13" t="str">
        <x:v>Seuil et accueil</x:v>
      </x:c>
      <x:c r="C36" s="13" t="str">
        <x:v>HOME-CM11</x:v>
      </x:c>
      <x:c r="D36" s="13" t="str">
        <x:v>Entrée de Maison des Anneaux de Marée</x:v>
      </x:c>
      <x:c r="E36" s="13" t="str">
        <x:v>Habiter à 40 respect ; modifier à 65 ; recevoir selon la pièce à 85.</x:v>
      </x:c>
      <x:c r="F36" s="13" t="str">
        <x:v>Ouvrir le battant, déposer le contenant arrivé et déplacer le repère de présence sans boucher le passage. Amarreur du rivage peut s’arrêter au repère extérieur.</x:v>
      </x:c>
      <x:c r="G36" s="13" t="str">
        <x:v>Patère adaptée, casier de retour et vue sur embruns.</x:v>
      </x:c>
      <x:c r="H36" s="13" t="str">
        <x:v>digue → porche salin → salle des retours → atelier sec</x:v>
      </x:c>
      <x:c r="I36" s="13" t="str">
        <x:v>Les charges lourdes attendent à l’extérieur tant que leur berceau ne franchit pas le seuil.</x:v>
      </x:c>
      <x:c r="J36" s="13" t="str">
        <x:v>Reconstitution documentée V4 — nouvelle rédaction V5</x:v>
      </x:c>
    </x:row>
    <x:row r="37" ht="72" customHeight="1">
      <x:c r="A37" s="14" t="str">
        <x:v>HOME-CM11-P2</x:v>
      </x:c>
      <x:c r="B37" s="14" t="str">
        <x:v>Pièce de repos et mémoire</x:v>
      </x:c>
      <x:c r="C37" s="14" t="str">
        <x:v>HOME-CM11</x:v>
      </x:c>
      <x:c r="D37" s="14" t="str">
        <x:v>Espace intérieur de Maison des Anneaux de Marée</x:v>
      </x:c>
      <x:c r="E37" s="14" t="str">
        <x:v>Habiter à 40 respect ; modifier à 65 ; recevoir selon la pièce à 85.</x:v>
      </x:c>
      <x:c r="F37" s="14" t="str">
        <x:v>Choisir la place du couchage, examiner un souvenir et régler les écrans depuis deux positions fixes. Le décor conserve les marques de la communauté 11.</x:v>
      </x:c>
      <x:c r="G37" s="14" t="str">
        <x:v>Un coffre personnel et deux emplacements de mémoire, avec fond sonore de embruns.</x:v>
      </x:c>
      <x:c r="H37" s="14" t="str">
        <x:v>digue → porche salin → salle des retours → atelier sec</x:v>
      </x:c>
      <x:c r="I37" s="14" t="str">
        <x:v>Les visiteurs utilisent une place libre ; le couchage et l’accès au coffre restent praticables.</x:v>
      </x:c>
      <x:c r="J37" s="14" t="str">
        <x:v>Reconstitution documentée V4 — nouvelle rédaction V5</x:v>
      </x:c>
    </x:row>
    <x:row r="38" ht="72" customHeight="1">
      <x:c r="A38" s="13" t="str">
        <x:v>HOME-CM11-P3</x:v>
      </x:c>
      <x:c r="B38" s="13" t="str">
        <x:v>Atelier et présentation</x:v>
      </x:c>
      <x:c r="C38" s="13" t="str">
        <x:v>HOME-CM11</x:v>
      </x:c>
      <x:c r="D38" s="13" t="str">
        <x:v>Poste relié au seuil de Maison des Anneaux de Marée</x:v>
      </x:c>
      <x:c r="E38" s="13" t="str">
        <x:v>Habiter à 40 respect ; modifier à 65 ; recevoir selon la pièce à 85.</x:v>
      </x:c>
      <x:c r="F38" s="13" t="str">
        <x:v>Poser une pièce sur l’établi, ajuster ses appuis et comparer son orientation à la lumière locale. Les anneaux d’amarrage offrent une matière de mobilier propre au quartier.</x:v>
      </x:c>
      <x:c r="G38" s="13" t="str">
        <x:v>Établi local, support d’essai et meuble d’exposition de gabarit limité.</x:v>
      </x:c>
      <x:c r="H38" s="13" t="str">
        <x:v>digue → porche salin → salle des retours → atelier sec</x:v>
      </x:c>
      <x:c r="I38" s="13" t="str">
        <x:v>Les opérations qui exigent un équipement de bord restent indisponibles ici ; un original déplacé quitte sa précédente vitrine.</x:v>
      </x:c>
      <x:c r="J38" s="13" t="str">
        <x:v>Reconstitution documentée V4 — nouvelle rédaction V5</x:v>
      </x:c>
    </x:row>
    <x:row r="39" ht="72" customHeight="1">
      <x:c r="A39" s="14" t="str">
        <x:v>HOME-CM12-P1</x:v>
      </x:c>
      <x:c r="B39" s="14" t="str">
        <x:v>Seuil et accueil</x:v>
      </x:c>
      <x:c r="C39" s="14" t="str">
        <x:v>HOME-CM12</x:v>
      </x:c>
      <x:c r="D39" s="14" t="str">
        <x:v>Entrée de Refuge du Dos de Roche</x:v>
      </x:c>
      <x:c r="E39" s="14" t="str">
        <x:v>Habiter à 45 respect ; modifier à 65 ; recevoir selon la pièce à 90.</x:v>
      </x:c>
      <x:c r="F39" s="14" t="str">
        <x:v>Ouvrir le battant, déposer le contenant arrivé et déplacer le repère de présence sans boucher le passage. Tailleuse des écrans peut s’arrêter au repère extérieur.</x:v>
      </x:c>
      <x:c r="G39" s="14" t="str">
        <x:v>Patère adaptée, casier de retour et vue sur grondement côtier.</x:v>
      </x:c>
      <x:c r="H39" s="14" t="str">
        <x:v>chemin haut → cour de roche → chambre → terrasse d’atelier</x:v>
      </x:c>
      <x:c r="I39" s="14" t="str">
        <x:v>Les charges lourdes attendent à l’extérieur tant que leur berceau ne franchit pas le seuil.</x:v>
      </x:c>
      <x:c r="J39" s="14" t="str">
        <x:v>Reconstitution documentée V4 — nouvelle rédaction V5</x:v>
      </x:c>
    </x:row>
    <x:row r="40" ht="72" customHeight="1">
      <x:c r="A40" s="13" t="str">
        <x:v>HOME-CM12-P2</x:v>
      </x:c>
      <x:c r="B40" s="13" t="str">
        <x:v>Pièce de repos et mémoire</x:v>
      </x:c>
      <x:c r="C40" s="13" t="str">
        <x:v>HOME-CM12</x:v>
      </x:c>
      <x:c r="D40" s="13" t="str">
        <x:v>Espace intérieur de Refuge du Dos de Roche</x:v>
      </x:c>
      <x:c r="E40" s="13" t="str">
        <x:v>Habiter à 45 respect ; modifier à 65 ; recevoir selon la pièce à 90.</x:v>
      </x:c>
      <x:c r="F40" s="13" t="str">
        <x:v>Choisir la place du couchage, examiner un souvenir et régler les écrans depuis deux positions fixes. Le décor conserve les marques de la communauté 12.</x:v>
      </x:c>
      <x:c r="G40" s="13" t="str">
        <x:v>Un coffre personnel et deux emplacements de mémoire, avec fond sonore de grondement côtier.</x:v>
      </x:c>
      <x:c r="H40" s="13" t="str">
        <x:v>chemin haut → cour de roche → chambre → terrasse d’atelier</x:v>
      </x:c>
      <x:c r="I40" s="13" t="str">
        <x:v>Les visiteurs utilisent une place libre ; le couchage et l’accès au coffre restent praticables.</x:v>
      </x:c>
      <x:c r="J40" s="13" t="str">
        <x:v>Reconstitution documentée V4 — nouvelle rédaction V5</x:v>
      </x:c>
    </x:row>
    <x:row r="41" ht="72" customHeight="1">
      <x:c r="A41" s="14" t="str">
        <x:v>HOME-CM12-P3</x:v>
      </x:c>
      <x:c r="B41" s="14" t="str">
        <x:v>Atelier et présentation</x:v>
      </x:c>
      <x:c r="C41" s="14" t="str">
        <x:v>HOME-CM12</x:v>
      </x:c>
      <x:c r="D41" s="14" t="str">
        <x:v>Poste relié au seuil de Refuge du Dos de Roche</x:v>
      </x:c>
      <x:c r="E41" s="14" t="str">
        <x:v>Habiter à 45 respect ; modifier à 65 ; recevoir selon la pièce à 90.</x:v>
      </x:c>
      <x:c r="F41" s="14" t="str">
        <x:v>Poser une pièce sur l’établi, ajuster ses appuis et comparer son orientation à la lumière locale. Les écrans salins offrent une matière de mobilier propre au quartier.</x:v>
      </x:c>
      <x:c r="G41" s="14" t="str">
        <x:v>Établi local, support d’essai et meuble d’exposition de gabarit limité.</x:v>
      </x:c>
      <x:c r="H41" s="14" t="str">
        <x:v>chemin haut → cour de roche → chambre → terrasse d’atelier</x:v>
      </x:c>
      <x:c r="I41" s="14" t="str">
        <x:v>Les opérations qui exigent un équipement de bord restent indisponibles ici ; un original déplacé quitte sa précédente vitrine.</x:v>
      </x:c>
      <x:c r="J41" s="14" t="str">
        <x:v>Reconstitution documentée V4 — nouvelle rédaction V5</x:v>
      </x:c>
    </x:row>
    <x:row r="42" ht="72" customHeight="1">
      <x:c r="A42" s="13" t="str">
        <x:v>HOME-CM13-P1</x:v>
      </x:c>
      <x:c r="B42" s="13" t="str">
        <x:v>Seuil et accueil</x:v>
      </x:c>
      <x:c r="C42" s="13" t="str">
        <x:v>HOME-CM13</x:v>
      </x:c>
      <x:c r="D42" s="13" t="str">
        <x:v>Entrée de Logis des Veines Chaudes</x:v>
      </x:c>
      <x:c r="E42" s="13" t="str">
        <x:v>Habiter à 30 respect ; modifier à 55 ; recevoir selon la pièce à 80.</x:v>
      </x:c>
      <x:c r="F42" s="13" t="str">
        <x:v>Ouvrir le battant, déposer le contenant arrivé et déplacer le repère de présence sans boucher le passage. Maître des galeries peut s’arrêter au repère extérieur.</x:v>
      </x:c>
      <x:c r="G42" s="13" t="str">
        <x:v>Patère adaptée, casier de retour et vue sur buée chaude.</x:v>
      </x:c>
      <x:c r="H42" s="13" t="str">
        <x:v>galerie tiède → sas de pierre → chambre → niche d’atelier</x:v>
      </x:c>
      <x:c r="I42" s="13" t="str">
        <x:v>Les charges lourdes attendent à l’extérieur tant que leur berceau ne franchit pas le seuil.</x:v>
      </x:c>
      <x:c r="J42" s="13" t="str">
        <x:v>Reconstitution documentée V4 — nouvelle rédaction V5</x:v>
      </x:c>
    </x:row>
    <x:row r="43" ht="72" customHeight="1">
      <x:c r="A43" s="14" t="str">
        <x:v>HOME-CM13-P2</x:v>
      </x:c>
      <x:c r="B43" s="14" t="str">
        <x:v>Pièce de repos et mémoire</x:v>
      </x:c>
      <x:c r="C43" s="14" t="str">
        <x:v>HOME-CM13</x:v>
      </x:c>
      <x:c r="D43" s="14" t="str">
        <x:v>Espace intérieur de Logis des Veines Chaudes</x:v>
      </x:c>
      <x:c r="E43" s="14" t="str">
        <x:v>Habiter à 30 respect ; modifier à 55 ; recevoir selon la pièce à 80.</x:v>
      </x:c>
      <x:c r="F43" s="14" t="str">
        <x:v>Choisir la place du couchage, examiner un souvenir et régler les écrans depuis deux positions fixes. Le décor conserve les marques de la communauté 13.</x:v>
      </x:c>
      <x:c r="G43" s="14" t="str">
        <x:v>Un coffre personnel et deux emplacements de mémoire, avec fond sonore de buée chaude.</x:v>
      </x:c>
      <x:c r="H43" s="14" t="str">
        <x:v>galerie tiède → sas de pierre → chambre → niche d’atelier</x:v>
      </x:c>
      <x:c r="I43" s="14" t="str">
        <x:v>Les visiteurs utilisent une place libre ; le couchage et l’accès au coffre restent praticables.</x:v>
      </x:c>
      <x:c r="J43" s="14" t="str">
        <x:v>Reconstitution documentée V4 — nouvelle rédaction V5</x:v>
      </x:c>
    </x:row>
    <x:row r="44" ht="72" customHeight="1">
      <x:c r="A44" s="13" t="str">
        <x:v>HOME-CM13-P3</x:v>
      </x:c>
      <x:c r="B44" s="13" t="str">
        <x:v>Atelier et présentation</x:v>
      </x:c>
      <x:c r="C44" s="13" t="str">
        <x:v>HOME-CM13</x:v>
      </x:c>
      <x:c r="D44" s="13" t="str">
        <x:v>Poste relié au seuil de Logis des Veines Chaudes</x:v>
      </x:c>
      <x:c r="E44" s="13" t="str">
        <x:v>Habiter à 30 respect ; modifier à 55 ; recevoir selon la pièce à 80.</x:v>
      </x:c>
      <x:c r="F44" s="13" t="str">
        <x:v>Poser une pièce sur l’établi, ajuster ses appuis et comparer son orientation à la lumière locale. Les déflecteurs minéraux offrent une matière de mobilier propre au quartier.</x:v>
      </x:c>
      <x:c r="G44" s="13" t="str">
        <x:v>Établi local, support d’essai et meuble d’exposition de gabarit limité.</x:v>
      </x:c>
      <x:c r="H44" s="13" t="str">
        <x:v>galerie tiède → sas de pierre → chambre → niche d’atelier</x:v>
      </x:c>
      <x:c r="I44" s="13" t="str">
        <x:v>Les opérations qui exigent un équipement de bord restent indisponibles ici ; un original déplacé quitte sa précédente vitrine.</x:v>
      </x:c>
      <x:c r="J44" s="13" t="str">
        <x:v>Reconstitution documentée V4 — nouvelle rédaction V5</x:v>
      </x:c>
    </x:row>
    <x:row r="45" ht="72" customHeight="1">
      <x:c r="A45" s="14" t="str">
        <x:v>HOME-CM14-P1</x:v>
      </x:c>
      <x:c r="B45" s="14" t="str">
        <x:v>Seuil et accueil</x:v>
      </x:c>
      <x:c r="C45" s="14" t="str">
        <x:v>HOME-CM14</x:v>
      </x:c>
      <x:c r="D45" s="14" t="str">
        <x:v>Entrée de Chambre de l’Enclume Lointaine</x:v>
      </x:c>
      <x:c r="E45" s="14" t="str">
        <x:v>Habiter à 45 respect ; modifier à 65 ; recevoir selon la pièce à 85.</x:v>
      </x:c>
      <x:c r="F45" s="14" t="str">
        <x:v>Ouvrir le battant, déposer le contenant arrivé et déplacer le repère de présence sans boucher le passage. Forgeronne des cales peut s’arrêter au repère extérieur.</x:v>
      </x:c>
      <x:c r="G45" s="14" t="str">
        <x:v>Patère adaptée, casier de retour et vue sur pulsation de forge.</x:v>
      </x:c>
      <x:c r="H45" s="14" t="str">
        <x:v>rampe d’atelier → vestibule sourd → chambre → établi</x:v>
      </x:c>
      <x:c r="I45" s="14" t="str">
        <x:v>Les charges lourdes attendent à l’extérieur tant que leur berceau ne franchit pas le seuil.</x:v>
      </x:c>
      <x:c r="J45" s="14" t="str">
        <x:v>Reconstitution documentée V4 — nouvelle rédaction V5</x:v>
      </x:c>
    </x:row>
    <x:row r="46" ht="72" customHeight="1">
      <x:c r="A46" s="13" t="str">
        <x:v>HOME-CM14-P2</x:v>
      </x:c>
      <x:c r="B46" s="13" t="str">
        <x:v>Pièce de repos et mémoire</x:v>
      </x:c>
      <x:c r="C46" s="13" t="str">
        <x:v>HOME-CM14</x:v>
      </x:c>
      <x:c r="D46" s="13" t="str">
        <x:v>Espace intérieur de Chambre de l’Enclume Lointaine</x:v>
      </x:c>
      <x:c r="E46" s="13" t="str">
        <x:v>Habiter à 45 respect ; modifier à 65 ; recevoir selon la pièce à 85.</x:v>
      </x:c>
      <x:c r="F46" s="13" t="str">
        <x:v>Choisir la place du couchage, examiner un souvenir et régler les écrans depuis deux positions fixes. Le décor conserve les marques de la communauté 14.</x:v>
      </x:c>
      <x:c r="G46" s="13" t="str">
        <x:v>Un coffre personnel et deux emplacements de mémoire, avec fond sonore de pulsation de forge.</x:v>
      </x:c>
      <x:c r="H46" s="13" t="str">
        <x:v>rampe d’atelier → vestibule sourd → chambre → établi</x:v>
      </x:c>
      <x:c r="I46" s="13" t="str">
        <x:v>Les visiteurs utilisent une place libre ; le couchage et l’accès au coffre restent praticables.</x:v>
      </x:c>
      <x:c r="J46" s="13" t="str">
        <x:v>Reconstitution documentée V4 — nouvelle rédaction V5</x:v>
      </x:c>
    </x:row>
    <x:row r="47" ht="72" customHeight="1">
      <x:c r="A47" s="14" t="str">
        <x:v>HOME-CM14-P3</x:v>
      </x:c>
      <x:c r="B47" s="14" t="str">
        <x:v>Atelier et présentation</x:v>
      </x:c>
      <x:c r="C47" s="14" t="str">
        <x:v>HOME-CM14</x:v>
      </x:c>
      <x:c r="D47" s="14" t="str">
        <x:v>Poste relié au seuil de Chambre de l’Enclume Lointaine</x:v>
      </x:c>
      <x:c r="E47" s="14" t="str">
        <x:v>Habiter à 45 respect ; modifier à 65 ; recevoir selon la pièce à 85.</x:v>
      </x:c>
      <x:c r="F47" s="14" t="str">
        <x:v>Poser une pièce sur l’établi, ajuster ses appuis et comparer son orientation à la lumière locale. Les cales résonantes offrent une matière de mobilier propre au quartier.</x:v>
      </x:c>
      <x:c r="G47" s="14" t="str">
        <x:v>Établi local, support d’essai et meuble d’exposition de gabarit limité.</x:v>
      </x:c>
      <x:c r="H47" s="14" t="str">
        <x:v>rampe d’atelier → vestibule sourd → chambre → établi</x:v>
      </x:c>
      <x:c r="I47" s="14" t="str">
        <x:v>Les opérations qui exigent un équipement de bord restent indisponibles ici ; un original déplacé quitte sa précédente vitrine.</x:v>
      </x:c>
      <x:c r="J47" s="14" t="str">
        <x:v>Reconstitution documentée V4 — nouvelle rédaction V5</x:v>
      </x:c>
    </x:row>
    <x:row r="48" ht="72" customHeight="1">
      <x:c r="A48" s="13" t="str">
        <x:v>HOME-CM15-P1</x:v>
      </x:c>
      <x:c r="B48" s="13" t="str">
        <x:v>Seuil et accueil</x:v>
      </x:c>
      <x:c r="C48" s="13" t="str">
        <x:v>HOME-CM15</x:v>
      </x:c>
      <x:c r="D48" s="13" t="str">
        <x:v>Entrée de Maison du Givre Bleu</x:v>
      </x:c>
      <x:c r="E48" s="13" t="str">
        <x:v>Habiter à 40 respect ; modifier à 60 ; recevoir selon la pièce à 85.</x:v>
      </x:c>
      <x:c r="F48" s="13" t="str">
        <x:v>Ouvrir le battant, déposer le contenant arrivé et déplacer le repère de présence sans boucher le passage. Pisteur du givre peut s’arrêter au repère extérieur.</x:v>
      </x:c>
      <x:c r="G48" s="13" t="str">
        <x:v>Patère adaptée, casier de retour et vue sur craquement froid.</x:v>
      </x:c>
      <x:c r="H48" s="13" t="str">
        <x:v>chemin balisé → double sas → chambre → réserve sèche</x:v>
      </x:c>
      <x:c r="I48" s="13" t="str">
        <x:v>Les charges lourdes attendent à l’extérieur tant que leur berceau ne franchit pas le seuil.</x:v>
      </x:c>
      <x:c r="J48" s="13" t="str">
        <x:v>Reconstitution documentée V4 — nouvelle rédaction V5</x:v>
      </x:c>
    </x:row>
    <x:row r="49" ht="72" customHeight="1">
      <x:c r="A49" s="14" t="str">
        <x:v>HOME-CM15-P2</x:v>
      </x:c>
      <x:c r="B49" s="14" t="str">
        <x:v>Pièce de repos et mémoire</x:v>
      </x:c>
      <x:c r="C49" s="14" t="str">
        <x:v>HOME-CM15</x:v>
      </x:c>
      <x:c r="D49" s="14" t="str">
        <x:v>Espace intérieur de Maison du Givre Bleu</x:v>
      </x:c>
      <x:c r="E49" s="14" t="str">
        <x:v>Habiter à 40 respect ; modifier à 60 ; recevoir selon la pièce à 85.</x:v>
      </x:c>
      <x:c r="F49" s="14" t="str">
        <x:v>Choisir la place du couchage, examiner un souvenir et régler les écrans depuis deux positions fixes. Le décor conserve les marques de la communauté 15.</x:v>
      </x:c>
      <x:c r="G49" s="14" t="str">
        <x:v>Un coffre personnel et deux emplacements de mémoire, avec fond sonore de craquement froid.</x:v>
      </x:c>
      <x:c r="H49" s="14" t="str">
        <x:v>chemin balisé → double sas → chambre → réserve sèche</x:v>
      </x:c>
      <x:c r="I49" s="14" t="str">
        <x:v>Les visiteurs utilisent une place libre ; le couchage et l’accès au coffre restent praticables.</x:v>
      </x:c>
      <x:c r="J49" s="14" t="str">
        <x:v>Reconstitution documentée V4 — nouvelle rédaction V5</x:v>
      </x:c>
    </x:row>
    <x:row r="50" ht="72" customHeight="1">
      <x:c r="A50" s="13" t="str">
        <x:v>HOME-CM15-P3</x:v>
      </x:c>
      <x:c r="B50" s="13" t="str">
        <x:v>Atelier et présentation</x:v>
      </x:c>
      <x:c r="C50" s="13" t="str">
        <x:v>HOME-CM15</x:v>
      </x:c>
      <x:c r="D50" s="13" t="str">
        <x:v>Poste relié au seuil de Maison du Givre Bleu</x:v>
      </x:c>
      <x:c r="E50" s="13" t="str">
        <x:v>Habiter à 40 respect ; modifier à 60 ; recevoir selon la pièce à 85.</x:v>
      </x:c>
      <x:c r="F50" s="13" t="str">
        <x:v>Poser une pièce sur l’établi, ajuster ses appuis et comparer son orientation à la lumière locale. Les panneaux isolants offrent une matière de mobilier propre au quartier.</x:v>
      </x:c>
      <x:c r="G50" s="13" t="str">
        <x:v>Établi local, support d’essai et meuble d’exposition de gabarit limité.</x:v>
      </x:c>
      <x:c r="H50" s="13" t="str">
        <x:v>chemin balisé → double sas → chambre → réserve sèche</x:v>
      </x:c>
      <x:c r="I50" s="13" t="str">
        <x:v>Les opérations qui exigent un équipement de bord restent indisponibles ici ; un original déplacé quitte sa précédente vitrine.</x:v>
      </x:c>
      <x:c r="J50" s="13" t="str">
        <x:v>Reconstitution documentée V4 — nouvelle rédaction V5</x:v>
      </x:c>
    </x:row>
    <x:row r="51" ht="72" customHeight="1">
      <x:c r="A51" s="14" t="str">
        <x:v>HOME-CM16-P1</x:v>
      </x:c>
      <x:c r="B51" s="14" t="str">
        <x:v>Seuil et accueil</x:v>
      </x:c>
      <x:c r="C51" s="14" t="str">
        <x:v>HOME-CM16</x:v>
      </x:c>
      <x:c r="D51" s="14" t="str">
        <x:v>Entrée de Refuge des Longues Veilles</x:v>
      </x:c>
      <x:c r="E51" s="14" t="str">
        <x:v>Habiter à 45 respect ; modifier à 70 ; recevoir selon la pièce à 90.</x:v>
      </x:c>
      <x:c r="F51" s="14" t="str">
        <x:v>Ouvrir le battant, déposer le contenant arrivé et déplacer le repère de présence sans boucher le passage. Gardienne des retours peut s’arrêter au repère extérieur.</x:v>
      </x:c>
      <x:c r="G51" s="14" t="str">
        <x:v>Patère adaptée, casier de retour et vue sur nuit polaire.</x:v>
      </x:c>
      <x:c r="H51" s="14" t="str">
        <x:v>abri du sentier → porche bas → salle de veille → chambre</x:v>
      </x:c>
      <x:c r="I51" s="14" t="str">
        <x:v>Les charges lourdes attendent à l’extérieur tant que leur berceau ne franchit pas le seuil.</x:v>
      </x:c>
      <x:c r="J51" s="14" t="str">
        <x:v>Reconstitution documentée V4 — nouvelle rédaction V5</x:v>
      </x:c>
    </x:row>
    <x:row r="52" ht="72" customHeight="1">
      <x:c r="A52" s="13" t="str">
        <x:v>HOME-CM16-P2</x:v>
      </x:c>
      <x:c r="B52" s="13" t="str">
        <x:v>Pièce de repos et mémoire</x:v>
      </x:c>
      <x:c r="C52" s="13" t="str">
        <x:v>HOME-CM16</x:v>
      </x:c>
      <x:c r="D52" s="13" t="str">
        <x:v>Espace intérieur de Refuge des Longues Veilles</x:v>
      </x:c>
      <x:c r="E52" s="13" t="str">
        <x:v>Habiter à 45 respect ; modifier à 70 ; recevoir selon la pièce à 90.</x:v>
      </x:c>
      <x:c r="F52" s="13" t="str">
        <x:v>Choisir la place du couchage, examiner un souvenir et régler les écrans depuis deux positions fixes. Le décor conserve les marques de la communauté 16.</x:v>
      </x:c>
      <x:c r="G52" s="13" t="str">
        <x:v>Un coffre personnel et deux emplacements de mémoire, avec fond sonore de nuit polaire.</x:v>
      </x:c>
      <x:c r="H52" s="13" t="str">
        <x:v>abri du sentier → porche bas → salle de veille → chambre</x:v>
      </x:c>
      <x:c r="I52" s="13" t="str">
        <x:v>Les visiteurs utilisent une place libre ; le couchage et l’accès au coffre restent praticables.</x:v>
      </x:c>
      <x:c r="J52" s="13" t="str">
        <x:v>Reconstitution documentée V4 — nouvelle rédaction V5</x:v>
      </x:c>
    </x:row>
    <x:row r="53" ht="72" customHeight="1">
      <x:c r="A53" s="14" t="str">
        <x:v>HOME-CM16-P3</x:v>
      </x:c>
      <x:c r="B53" s="14" t="str">
        <x:v>Atelier et présentation</x:v>
      </x:c>
      <x:c r="C53" s="14" t="str">
        <x:v>HOME-CM16</x:v>
      </x:c>
      <x:c r="D53" s="14" t="str">
        <x:v>Poste relié au seuil de Refuge des Longues Veilles</x:v>
      </x:c>
      <x:c r="E53" s="14" t="str">
        <x:v>Habiter à 45 respect ; modifier à 70 ; recevoir selon la pièce à 90.</x:v>
      </x:c>
      <x:c r="F53" s="14" t="str">
        <x:v>Poser une pièce sur l’établi, ajuster ses appuis et comparer son orientation à la lumière locale. Les balises de veille offrent une matière de mobilier propre au quartier.</x:v>
      </x:c>
      <x:c r="G53" s="14" t="str">
        <x:v>Établi local, support d’essai et meuble d’exposition de gabarit limité.</x:v>
      </x:c>
      <x:c r="H53" s="14" t="str">
        <x:v>abri du sentier → porche bas → salle de veille → chambre</x:v>
      </x:c>
      <x:c r="I53" s="14" t="str">
        <x:v>Les opérations qui exigent un équipement de bord restent indisponibles ici ; un original déplacé quitte sa précédente vitrine.</x:v>
      </x:c>
      <x:c r="J53" s="14" t="str">
        <x:v>Reconstitution documentée V4 — nouvelle rédaction V5</x:v>
      </x:c>
    </x:row>
    <x:row r="54" ht="72" customHeight="1">
      <x:c r="A54" s="13" t="str">
        <x:v>HOME-CM17-P1</x:v>
      </x:c>
      <x:c r="B54" s="13" t="str">
        <x:v>Seuil et accueil</x:v>
      </x:c>
      <x:c r="C54" s="13" t="str">
        <x:v>HOME-CM17</x:v>
      </x:c>
      <x:c r="D54" s="13" t="str">
        <x:v>Entrée de Maison des Marches Anciennes</x:v>
      </x:c>
      <x:c r="E54" s="13" t="str">
        <x:v>Habiter à 40 respect ; modifier à 65 ; recevoir selon la pièce à 85.</x:v>
      </x:c>
      <x:c r="F54" s="13" t="str">
        <x:v>Ouvrir le battant, déposer le contenant arrivé et déplacer le repère de présence sans boucher le passage. Conservateur des seuils peut s’arrêter au repère extérieur.</x:v>
      </x:c>
      <x:c r="G54" s="13" t="str">
        <x:v>Patère adaptée, casier de retour et vue sur ombres de ruines.</x:v>
      </x:c>
      <x:c r="H54" s="13" t="str">
        <x:v>rue ruinée → marches protégées → vestibule → chambre récente</x:v>
      </x:c>
      <x:c r="I54" s="13" t="str">
        <x:v>Les charges lourdes attendent à l’extérieur tant que leur berceau ne franchit pas le seuil.</x:v>
      </x:c>
      <x:c r="J54" s="13" t="str">
        <x:v>Reconstitution documentée V4 — nouvelle rédaction V5</x:v>
      </x:c>
    </x:row>
    <x:row r="55" ht="72" customHeight="1">
      <x:c r="A55" s="14" t="str">
        <x:v>HOME-CM17-P2</x:v>
      </x:c>
      <x:c r="B55" s="14" t="str">
        <x:v>Pièce de repos et mémoire</x:v>
      </x:c>
      <x:c r="C55" s="14" t="str">
        <x:v>HOME-CM17</x:v>
      </x:c>
      <x:c r="D55" s="14" t="str">
        <x:v>Espace intérieur de Maison des Marches Anciennes</x:v>
      </x:c>
      <x:c r="E55" s="14" t="str">
        <x:v>Habiter à 40 respect ; modifier à 65 ; recevoir selon la pièce à 85.</x:v>
      </x:c>
      <x:c r="F55" s="14" t="str">
        <x:v>Choisir la place du couchage, examiner un souvenir et régler les écrans depuis deux positions fixes. Le décor conserve les marques de la communauté 17.</x:v>
      </x:c>
      <x:c r="G55" s="14" t="str">
        <x:v>Un coffre personnel et deux emplacements de mémoire, avec fond sonore de ombres de ruines.</x:v>
      </x:c>
      <x:c r="H55" s="14" t="str">
        <x:v>rue ruinée → marches protégées → vestibule → chambre récente</x:v>
      </x:c>
      <x:c r="I55" s="14" t="str">
        <x:v>Les visiteurs utilisent une place libre ; le couchage et l’accès au coffre restent praticables.</x:v>
      </x:c>
      <x:c r="J55" s="14" t="str">
        <x:v>Reconstitution documentée V4 — nouvelle rédaction V5</x:v>
      </x:c>
    </x:row>
    <x:row r="56" ht="72" customHeight="1">
      <x:c r="A56" s="13" t="str">
        <x:v>HOME-CM17-P3</x:v>
      </x:c>
      <x:c r="B56" s="13" t="str">
        <x:v>Atelier et présentation</x:v>
      </x:c>
      <x:c r="C56" s="13" t="str">
        <x:v>HOME-CM17</x:v>
      </x:c>
      <x:c r="D56" s="13" t="str">
        <x:v>Poste relié au seuil de Maison des Marches Anciennes</x:v>
      </x:c>
      <x:c r="E56" s="13" t="str">
        <x:v>Habiter à 40 respect ; modifier à 65 ; recevoir selon la pièce à 85.</x:v>
      </x:c>
      <x:c r="F56" s="13" t="str">
        <x:v>Poser une pièce sur l’établi, ajuster ses appuis et comparer son orientation à la lumière locale. Les dalles de passage offrent une matière de mobilier propre au quartier.</x:v>
      </x:c>
      <x:c r="G56" s="13" t="str">
        <x:v>Établi local, support d’essai et meuble d’exposition de gabarit limité.</x:v>
      </x:c>
      <x:c r="H56" s="13" t="str">
        <x:v>rue ruinée → marches protégées → vestibule → chambre récente</x:v>
      </x:c>
      <x:c r="I56" s="13" t="str">
        <x:v>Les opérations qui exigent un équipement de bord restent indisponibles ici ; un original déplacé quitte sa précédente vitrine.</x:v>
      </x:c>
      <x:c r="J56" s="13" t="str">
        <x:v>Reconstitution documentée V4 — nouvelle rédaction V5</x:v>
      </x:c>
    </x:row>
    <x:row r="57" ht="72" customHeight="1">
      <x:c r="A57" s="14" t="str">
        <x:v>HOME-CM18-P1</x:v>
      </x:c>
      <x:c r="B57" s="14" t="str">
        <x:v>Seuil et accueil</x:v>
      </x:c>
      <x:c r="C57" s="14" t="str">
        <x:v>HOME-CM18</x:v>
      </x:c>
      <x:c r="D57" s="14" t="str">
        <x:v>Entrée de Logis de la Cour des Échos</x:v>
      </x:c>
      <x:c r="E57" s="14" t="str">
        <x:v>Habiter à 50 respect ; modifier à 70 ; recevoir selon la pièce à 90.</x:v>
      </x:c>
      <x:c r="F57" s="14" t="str">
        <x:v>Ouvrir le battant, déposer le contenant arrivé et déplacer le repère de présence sans boucher le passage. Conteuse des arches peut s’arrêter au repère extérieur.</x:v>
      </x:c>
      <x:c r="G57" s="14" t="str">
        <x:v>Patère adaptée, casier de retour et vue sur réverbération.</x:v>
      </x:c>
      <x:c r="H57" s="14" t="str">
        <x:v>arcade → cour commune → chambre → alcôve d’archives</x:v>
      </x:c>
      <x:c r="I57" s="14" t="str">
        <x:v>Les charges lourdes attendent à l’extérieur tant que leur berceau ne franchit pas le seuil.</x:v>
      </x:c>
      <x:c r="J57" s="14" t="str">
        <x:v>Reconstitution documentée V4 — nouvelle rédaction V5</x:v>
      </x:c>
    </x:row>
    <x:row r="58" ht="72" customHeight="1">
      <x:c r="A58" s="13" t="str">
        <x:v>HOME-CM18-P2</x:v>
      </x:c>
      <x:c r="B58" s="13" t="str">
        <x:v>Pièce de repos et mémoire</x:v>
      </x:c>
      <x:c r="C58" s="13" t="str">
        <x:v>HOME-CM18</x:v>
      </x:c>
      <x:c r="D58" s="13" t="str">
        <x:v>Espace intérieur de Logis de la Cour des Échos</x:v>
      </x:c>
      <x:c r="E58" s="13" t="str">
        <x:v>Habiter à 50 respect ; modifier à 70 ; recevoir selon la pièce à 90.</x:v>
      </x:c>
      <x:c r="F58" s="13" t="str">
        <x:v>Choisir la place du couchage, examiner un souvenir et régler les écrans depuis deux positions fixes. Le décor conserve les marques de la communauté 18.</x:v>
      </x:c>
      <x:c r="G58" s="13" t="str">
        <x:v>Un coffre personnel et deux emplacements de mémoire, avec fond sonore de réverbération.</x:v>
      </x:c>
      <x:c r="H58" s="13" t="str">
        <x:v>arcade → cour commune → chambre → alcôve d’archives</x:v>
      </x:c>
      <x:c r="I58" s="13" t="str">
        <x:v>Les visiteurs utilisent une place libre ; le couchage et l’accès au coffre restent praticables.</x:v>
      </x:c>
      <x:c r="J58" s="13" t="str">
        <x:v>Reconstitution documentée V4 — nouvelle rédaction V5</x:v>
      </x:c>
    </x:row>
    <x:row r="59" ht="72" customHeight="1">
      <x:c r="A59" s="14" t="str">
        <x:v>HOME-CM18-P3</x:v>
      </x:c>
      <x:c r="B59" s="14" t="str">
        <x:v>Atelier et présentation</x:v>
      </x:c>
      <x:c r="C59" s="14" t="str">
        <x:v>HOME-CM18</x:v>
      </x:c>
      <x:c r="D59" s="14" t="str">
        <x:v>Poste relié au seuil de Logis de la Cour des Échos</x:v>
      </x:c>
      <x:c r="E59" s="14" t="str">
        <x:v>Habiter à 50 respect ; modifier à 70 ; recevoir selon la pièce à 90.</x:v>
      </x:c>
      <x:c r="F59" s="14" t="str">
        <x:v>Poser une pièce sur l’établi, ajuster ses appuis et comparer son orientation à la lumière locale. Les panneaux d’écho offrent une matière de mobilier propre au quartier.</x:v>
      </x:c>
      <x:c r="G59" s="14" t="str">
        <x:v>Établi local, support d’essai et meuble d’exposition de gabarit limité.</x:v>
      </x:c>
      <x:c r="H59" s="14" t="str">
        <x:v>arcade → cour commune → chambre → alcôve d’archives</x:v>
      </x:c>
      <x:c r="I59" s="14" t="str">
        <x:v>Les opérations qui exigent un équipement de bord restent indisponibles ici ; un original déplacé quitte sa précédente vitrine.</x:v>
      </x:c>
      <x:c r="J59" s="14" t="str">
        <x:v>Reconstitution documentée V4 — nouvelle rédaction V5</x:v>
      </x:c>
    </x:row>
    <x:row r="60" ht="72" customHeight="1">
      <x:c r="A60" s="13" t="str">
        <x:v>HOME-CM19-P1</x:v>
      </x:c>
      <x:c r="B60" s="13" t="str">
        <x:v>Seuil et accueil</x:v>
      </x:c>
      <x:c r="C60" s="13" t="str">
        <x:v>HOME-CM19</x:v>
      </x:c>
      <x:c r="D60" s="13" t="str">
        <x:v>Entrée de Maison du Seuil Surveillé</x:v>
      </x:c>
      <x:c r="E60" s="13" t="str">
        <x:v>Habiter à 50 respect ; modifier à 70 ; recevoir selon la pièce à 90.</x:v>
      </x:c>
      <x:c r="F60" s="13" t="str">
        <x:v>Ouvrir le battant, déposer le contenant arrivé et déplacer le repère de présence sans boucher le passage. Garde des limites peut s’arrêter au repère extérieur.</x:v>
      </x:c>
      <x:c r="G60" s="13" t="str">
        <x:v>Patère adaptée, casier de retour et vue sur cris lointains.</x:v>
      </x:c>
      <x:c r="H60" s="13" t="str">
        <x:v>chemin autorisé → sas d’observation → chambre → atelier fermé</x:v>
      </x:c>
      <x:c r="I60" s="13" t="str">
        <x:v>Les charges lourdes attendent à l’extérieur tant que leur berceau ne franchit pas le seuil.</x:v>
      </x:c>
      <x:c r="J60" s="13" t="str">
        <x:v>Reconstitution documentée V4 — nouvelle rédaction V5</x:v>
      </x:c>
    </x:row>
    <x:row r="61" ht="72" customHeight="1">
      <x:c r="A61" s="14" t="str">
        <x:v>HOME-CM19-P2</x:v>
      </x:c>
      <x:c r="B61" s="14" t="str">
        <x:v>Pièce de repos et mémoire</x:v>
      </x:c>
      <x:c r="C61" s="14" t="str">
        <x:v>HOME-CM19</x:v>
      </x:c>
      <x:c r="D61" s="14" t="str">
        <x:v>Espace intérieur de Maison du Seuil Surveillé</x:v>
      </x:c>
      <x:c r="E61" s="14" t="str">
        <x:v>Habiter à 50 respect ; modifier à 70 ; recevoir selon la pièce à 90.</x:v>
      </x:c>
      <x:c r="F61" s="14" t="str">
        <x:v>Choisir la place du couchage, examiner un souvenir et régler les écrans depuis deux positions fixes. Le décor conserve les marques de la communauté 19.</x:v>
      </x:c>
      <x:c r="G61" s="14" t="str">
        <x:v>Un coffre personnel et deux emplacements de mémoire, avec fond sonore de cris lointains.</x:v>
      </x:c>
      <x:c r="H61" s="14" t="str">
        <x:v>chemin autorisé → sas d’observation → chambre → atelier fermé</x:v>
      </x:c>
      <x:c r="I61" s="14" t="str">
        <x:v>Les visiteurs utilisent une place libre ; le couchage et l’accès au coffre restent praticables.</x:v>
      </x:c>
      <x:c r="J61" s="14" t="str">
        <x:v>Reconstitution documentée V4 — nouvelle rédaction V5</x:v>
      </x:c>
    </x:row>
    <x:row r="62" ht="72" customHeight="1">
      <x:c r="A62" s="13" t="str">
        <x:v>HOME-CM19-P3</x:v>
      </x:c>
      <x:c r="B62" s="13" t="str">
        <x:v>Atelier et présentation</x:v>
      </x:c>
      <x:c r="C62" s="13" t="str">
        <x:v>HOME-CM19</x:v>
      </x:c>
      <x:c r="D62" s="13" t="str">
        <x:v>Poste relié au seuil de Maison du Seuil Surveillé</x:v>
      </x:c>
      <x:c r="E62" s="13" t="str">
        <x:v>Habiter à 50 respect ; modifier à 70 ; recevoir selon la pièce à 90.</x:v>
      </x:c>
      <x:c r="F62" s="13" t="str">
        <x:v>Poser une pièce sur l’établi, ajuster ses appuis et comparer son orientation à la lumière locale. Les repères de frontière offrent une matière de mobilier propre au quartier.</x:v>
      </x:c>
      <x:c r="G62" s="13" t="str">
        <x:v>Établi local, support d’essai et meuble d’exposition de gabarit limité.</x:v>
      </x:c>
      <x:c r="H62" s="13" t="str">
        <x:v>chemin autorisé → sas d’observation → chambre → atelier fermé</x:v>
      </x:c>
      <x:c r="I62" s="13" t="str">
        <x:v>Les opérations qui exigent un équipement de bord restent indisponibles ici ; un original déplacé quitte sa précédente vitrine.</x:v>
      </x:c>
      <x:c r="J62" s="13" t="str">
        <x:v>Reconstitution documentée V4 — nouvelle rédaction V5</x:v>
      </x:c>
    </x:row>
    <x:row r="63" ht="72" customHeight="1">
      <x:c r="A63" s="14" t="str">
        <x:v>HOME-CM20-P1</x:v>
      </x:c>
      <x:c r="B63" s="14" t="str">
        <x:v>Seuil et accueil</x:v>
      </x:c>
      <x:c r="C63" s="14" t="str">
        <x:v>HOME-CM20</x:v>
      </x:c>
      <x:c r="D63" s="14" t="str">
        <x:v>Entrée de Refuge des Traces Retenues</x:v>
      </x:c>
      <x:c r="E63" s="14" t="str">
        <x:v>Habiter à 55 respect ; modifier à 75 ; recevoir selon la pièce à 95.</x:v>
      </x:c>
      <x:c r="F63" s="14" t="str">
        <x:v>Ouvrir le battant, déposer le contenant arrivé et déplacer le repère de présence sans boucher le passage. Lectrice de pistes peut s’arrêter au repère extérieur.</x:v>
      </x:c>
      <x:c r="G63" s="14" t="str">
        <x:v>Patère adaptée, casier de retour et vue sur feuillage fermé.</x:v>
      </x:c>
      <x:c r="H63" s="14" t="str">
        <x:v>poste de garde → couloir couvert → chambre → baie d’examen</x:v>
      </x:c>
      <x:c r="I63" s="14" t="str">
        <x:v>Les charges lourdes attendent à l’extérieur tant que leur berceau ne franchit pas le seuil.</x:v>
      </x:c>
      <x:c r="J63" s="14" t="str">
        <x:v>Reconstitution documentée V4 — nouvelle rédaction V5</x:v>
      </x:c>
    </x:row>
    <x:row r="64" ht="72" customHeight="1">
      <x:c r="A64" s="13" t="str">
        <x:v>HOME-CM20-P2</x:v>
      </x:c>
      <x:c r="B64" s="13" t="str">
        <x:v>Pièce de repos et mémoire</x:v>
      </x:c>
      <x:c r="C64" s="13" t="str">
        <x:v>HOME-CM20</x:v>
      </x:c>
      <x:c r="D64" s="13" t="str">
        <x:v>Espace intérieur de Refuge des Traces Retenues</x:v>
      </x:c>
      <x:c r="E64" s="13" t="str">
        <x:v>Habiter à 55 respect ; modifier à 75 ; recevoir selon la pièce à 95.</x:v>
      </x:c>
      <x:c r="F64" s="13" t="str">
        <x:v>Choisir la place du couchage, examiner un souvenir et régler les écrans depuis deux positions fixes. Le décor conserve les marques de la communauté 20.</x:v>
      </x:c>
      <x:c r="G64" s="13" t="str">
        <x:v>Un coffre personnel et deux emplacements de mémoire, avec fond sonore de feuillage fermé.</x:v>
      </x:c>
      <x:c r="H64" s="13" t="str">
        <x:v>poste de garde → couloir couvert → chambre → baie d’examen</x:v>
      </x:c>
      <x:c r="I64" s="13" t="str">
        <x:v>Les visiteurs utilisent une place libre ; le couchage et l’accès au coffre restent praticables.</x:v>
      </x:c>
      <x:c r="J64" s="13" t="str">
        <x:v>Reconstitution documentée V4 — nouvelle rédaction V5</x:v>
      </x:c>
    </x:row>
    <x:row r="65" ht="72" customHeight="1">
      <x:c r="A65" s="14" t="str">
        <x:v>HOME-CM20-P3</x:v>
      </x:c>
      <x:c r="B65" s="14" t="str">
        <x:v>Atelier et présentation</x:v>
      </x:c>
      <x:c r="C65" s="14" t="str">
        <x:v>HOME-CM20</x:v>
      </x:c>
      <x:c r="D65" s="14" t="str">
        <x:v>Poste relié au seuil de Refuge des Traces Retenues</x:v>
      </x:c>
      <x:c r="E65" s="14" t="str">
        <x:v>Habiter à 55 respect ; modifier à 75 ; recevoir selon la pièce à 95.</x:v>
      </x:c>
      <x:c r="F65" s="14" t="str">
        <x:v>Poser une pièce sur l’établi, ajuster ses appuis et comparer son orientation à la lumière locale. Les balises de détour offrent une matière de mobilier propre au quartier.</x:v>
      </x:c>
      <x:c r="G65" s="14" t="str">
        <x:v>Établi local, support d’essai et meuble d’exposition de gabarit limité.</x:v>
      </x:c>
      <x:c r="H65" s="14" t="str">
        <x:v>poste de garde → couloir couvert → chambre → baie d’examen</x:v>
      </x:c>
      <x:c r="I65" s="14" t="str">
        <x:v>Les opérations qui exigent un équipement de bord restent indisponibles ici ; un original déplacé quitte sa précédente vitrine.</x:v>
      </x:c>
      <x:c r="J65" s="14" t="str">
        <x:v>Reconstitution documentée V4 — nouvelle rédaction V5</x:v>
      </x:c>
    </x:row>
  </x:sheetData>
  <x:pageMargins left="0.7" right="0.7" top="0.75" bottom="0.75" header="0.3" footer="0.3"/>
  <x:tableParts count="1">
    <x:tablePart xmlns:r="http://schemas.openxmlformats.org/officeDocument/2006/relationships" r:id="Ra899775ded60430a"/>
  </x:tableParts>
</x:worksheet>
</file>

<file path=xl/worksheets/sheet6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45" hidden="0" customWidth="1"/>
  </x:cols>
  <x:sheetData>
    <x:row r="1">
      <x:c r="A1" s="2"/>
      <x:c r="B1" s="2"/>
      <x:c r="C1" s="2"/>
      <x:c r="D1" s="2"/>
      <x:c r="E1" s="2"/>
      <x:c r="F1" s="2"/>
    </x:row>
    <x:row r="2" ht="31" customHeight="1">
      <x:c r="A2" s="3" t="str">
        <x:v>Vie dans la maison</x:v>
      </x:c>
      <x:c r="B2" s="3"/>
      <x:c r="C2" s="3"/>
      <x:c r="D2" s="3"/>
      <x:c r="E2" s="3"/>
      <x:c r="F2" s="3"/>
    </x:row>
    <x:row r="3">
      <x:c r="A3" s="4"/>
      <x:c r="B3" s="4"/>
      <x:c r="C3" s="4"/>
      <x:c r="D3" s="4"/>
      <x:c r="E3" s="4"/>
      <x:c r="F3" s="4"/>
    </x:row>
    <x:row r="4">
      <x:c r="A4" s="2" t="str">
        <x:v>Maison et clan · 24 fiches · Lecture intégrale dans « Lire Maison et clan » ou le lecteur HTML.</x:v>
      </x:c>
      <x:c r="B4" s="2"/>
      <x:c r="C4" s="2"/>
      <x:c r="D4" s="2"/>
      <x:c r="E4" s="2"/>
      <x:c r="F4" s="2"/>
    </x:row>
    <x:row r="5" ht="48" customHeight="1">
      <x:c r="A5" s="35" t="str">
        <x:v>Identifiant</x:v>
      </x:c>
      <x:c r="B5" s="36" t="str">
        <x:v>Titre</x:v>
      </x:c>
      <x:c r="C5" s="36" t="str">
        <x:v>Déclencheur</x:v>
      </x:c>
      <x:c r="D5" s="36" t="str">
        <x:v>Actions en 2D</x:v>
      </x:c>
      <x:c r="E5" s="36" t="str">
        <x:v>Choix</x:v>
      </x:c>
      <x:c r="F5" s="36" t="str">
        <x:v>Conséquence</x:v>
      </x:c>
      <x:c r="G5" s="37" t="str">
        <x:v>Provenance</x:v>
      </x:c>
    </x:row>
    <x:row r="6" ht="44" customHeight="1">
      <x:c r="A6" s="13" t="str">
        <x:v>HOME-E01</x:v>
      </x:c>
      <x:c r="B6" s="13" t="str">
        <x:v>Premier soir au seuil</x:v>
      </x:c>
      <x:c r="C6" s="13" t="str">
        <x:v>Première activation de résidence</x:v>
      </x:c>
      <x:c r="D6" s="13" t="str">
        <x:v>Déposer la marque d’accès, ouvrir la chambre et choisir où poser le contenant de voyage.</x:v>
      </x:c>
      <x:c r="E6" s="13" t="str">
        <x:v>Accueillir le voisin sur le seuil ou fixer une visite après installation.</x:v>
      </x:c>
      <x:c r="F6" s="13" t="str">
        <x:v>Le voisin revient au moment convenu ; la maison garde l’orientation choisie.</x:v>
      </x:c>
      <x:c r="G6" s="13" t="str">
        <x:v>Reconstitution documentée V4 — nouvelle rédaction V5</x:v>
      </x:c>
    </x:row>
    <x:row r="7" ht="57" customHeight="1">
      <x:c r="A7" s="14" t="str">
        <x:v>HOME-E02</x:v>
      </x:c>
      <x:c r="B7" s="14" t="str">
        <x:v>Le paquet qui attend</x:v>
      </x:c>
      <x:c r="C7" s="14" t="str">
        <x:v>Retour après une mission locale</x:v>
      </x:c>
      <x:c r="D7" s="14" t="str">
        <x:v>Inspecter l’attache, lire la provenance puis porter le paquet jusqu’au banc de réception.</x:v>
      </x:c>
      <x:c r="E7" s="14" t="str">
        <x:v>Accepter le prêt de l’artisan ou rendre le paquet avec une explication.</x:v>
      </x:c>
      <x:c r="F7" s="14" t="str">
        <x:v>Le prêt conserve son propriétaire et une date fictionnelle de retour.</x:v>
      </x:c>
      <x:c r="G7" s="14" t="str">
        <x:v>Reconstitution documentée V4 — nouvelle rédaction V5</x:v>
      </x:c>
    </x:row>
    <x:row r="8" ht="44" customHeight="1">
      <x:c r="A8" s="13" t="str">
        <x:v>HOME-E03</x:v>
      </x:c>
      <x:c r="B8" s="13" t="str">
        <x:v>Le mentor reconnaît une trace</x:v>
      </x:c>
      <x:c r="C8" s="13" t="str">
        <x:v>Mentor disponible et souvenir exposé</x:v>
      </x:c>
      <x:c r="D8" s="13" t="str">
        <x:v>Conduire le mentor jusqu’à la vitrine puis orienter l’objet vers la lumière.</x:v>
      </x:c>
      <x:c r="E8" s="13" t="str">
        <x:v>Écouter son souvenir ou exposer d’abord la version du joueur.</x:v>
      </x:c>
      <x:c r="F8" s="13" t="str">
        <x:v>Une annotation distingue les deux témoignages.</x:v>
      </x:c>
      <x:c r="G8" s="13" t="str">
        <x:v>Reconstitution documentée V4 — nouvelle rédaction V5</x:v>
      </x:c>
    </x:row>
    <x:row r="9" ht="57" customHeight="1">
      <x:c r="A9" s="14" t="str">
        <x:v>HOME-E04</x:v>
      </x:c>
      <x:c r="B9" s="14" t="str">
        <x:v>Un rival au passage</x:v>
      </x:c>
      <x:c r="C9" s="14" t="str">
        <x:v>Rival vivant et relation connue</x:v>
      </x:c>
      <x:c r="D9" s="14" t="str">
        <x:v>Croiser le rival au seuil et déplacer un obstacle pour lui laisser ou lui refuser une place.</x:v>
      </x:c>
      <x:c r="E9" s="14" t="str">
        <x:v>Recevoir une conversation courte ou proposer un rendez-vous ailleurs.</x:v>
      </x:c>
      <x:c r="F9" s="14" t="str">
        <x:v>Sa réaction suit les décisions antérieures ; aucune réconciliation automatique.</x:v>
      </x:c>
      <x:c r="G9" s="14" t="str">
        <x:v>Reconstitution documentée V4 — nouvelle rédaction V5</x:v>
      </x:c>
    </x:row>
    <x:row r="10" ht="57" customHeight="1">
      <x:c r="A10" s="13" t="str">
        <x:v>HOME-E05</x:v>
      </x:c>
      <x:c r="B10" s="13" t="str">
        <x:v>Une sangle usée</x:v>
      </x:c>
      <x:c r="C10" s="13" t="str">
        <x:v>Après transport réel d’un contenant</x:v>
      </x:c>
      <x:c r="D10" s="13" t="str">
        <x:v>Retirer le contenant de la circulation, comparer les attaches et remplacer celle marquée.</x:v>
      </x:c>
      <x:c r="E10" s="13" t="str">
        <x:v>Employer la réserve personnelle ou demander un prêt au voisin.</x:v>
      </x:c>
      <x:c r="F10" s="13" t="str">
        <x:v>Le contenant reste sur place jusqu’à stabilisation ; le prêt devient une dette locale.</x:v>
      </x:c>
      <x:c r="G10" s="13" t="str">
        <x:v>Reconstitution documentée V4 — nouvelle rédaction V5</x:v>
      </x:c>
    </x:row>
    <x:row r="11" ht="44" customHeight="1">
      <x:c r="A11" s="14" t="str">
        <x:v>HOME-E06</x:v>
      </x:c>
      <x:c r="B11" s="14" t="str">
        <x:v>La lumière tombe autrement</x:v>
      </x:c>
      <x:c r="C11" s="14" t="str">
        <x:v>Nouvel aménagement confirmé</x:v>
      </x:c>
      <x:c r="D11" s="14" t="str">
        <x:v>Observer une vitrine à deux heures fictionnelles et déplacer son écran.</x:v>
      </x:c>
      <x:c r="E11" s="14" t="str">
        <x:v>Favoriser la lisibilité de la pièce ou l’ambiance du foyer.</x:v>
      </x:c>
      <x:c r="F11" s="14" t="str">
        <x:v>Le nouvel angle révèle ou masque un détail sans changer le récit validé.</x:v>
      </x:c>
      <x:c r="G11" s="14" t="str">
        <x:v>Reconstitution documentée V4 — nouvelle rédaction V5</x:v>
      </x:c>
    </x:row>
    <x:row r="12" ht="44" customHeight="1">
      <x:c r="A12" s="13" t="str">
        <x:v>HOME-E07</x:v>
      </x:c>
      <x:c r="B12" s="13" t="str">
        <x:v>L’apprenti trop pressé</x:v>
      </x:c>
      <x:c r="C12" s="13" t="str">
        <x:v>Respect d’aménagement atteint</x:v>
      </x:c>
      <x:c r="D12" s="13" t="str">
        <x:v>Montrer à l’apprenti le passage utile et lui faire essayer un meuble d’exercice.</x:v>
      </x:c>
      <x:c r="E12" s="13" t="str">
        <x:v>Laisser une tentative réversible ou démontrer le placement.</x:v>
      </x:c>
      <x:c r="F12" s="13" t="str">
        <x:v>L’apprenti rappelle plus tard la méthode reçue.</x:v>
      </x:c>
      <x:c r="G12" s="13" t="str">
        <x:v>Reconstitution documentée V4 — nouvelle rédaction V5</x:v>
      </x:c>
    </x:row>
    <x:row r="13" ht="44" customHeight="1">
      <x:c r="A13" s="14" t="str">
        <x:v>HOME-E08</x:v>
      </x:c>
      <x:c r="B13" s="14" t="str">
        <x:v>Bruit derrière la cloison</x:v>
      </x:c>
      <x:c r="C13" s="14" t="str">
        <x:v>Événement de quartier choisi</x:v>
      </x:c>
      <x:c r="D13" s="14" t="str">
        <x:v>Suivre le son, inspecter une fixation puis faire venir son propriétaire.</x:v>
      </x:c>
      <x:c r="E13" s="14" t="str">
        <x:v>Prêter un support ou aider à déplacer l’objet responsable.</x:v>
      </x:c>
      <x:c r="F13" s="14" t="str">
        <x:v>Le bruit cesse dans la zone concernée et la relation se précise.</x:v>
      </x:c>
      <x:c r="G13" s="14" t="str">
        <x:v>Reconstitution documentée V4 — nouvelle rédaction V5</x:v>
      </x:c>
    </x:row>
    <x:row r="14" ht="44" customHeight="1">
      <x:c r="A14" s="13" t="str">
        <x:v>HOME-E09</x:v>
      </x:c>
      <x:c r="B14" s="13" t="str">
        <x:v>Le souvenir d’une chasse ratée</x:v>
      </x:c>
      <x:c r="C14" s="13" t="str">
        <x:v>Objet d’expédition revenu sans succès</x:v>
      </x:c>
      <x:c r="D14" s="13" t="str">
        <x:v>Ouvrir son contenant et choisir une place de mémoire non honorifique.</x:v>
      </x:c>
      <x:c r="E14" s="13" t="str">
        <x:v>Présenter la leçon apprise ou garder l’objet dans le coffre.</x:v>
      </x:c>
      <x:c r="F14" s="13" t="str">
        <x:v>La fin de mission reste un échec ; le récit personnel peut néanmoins avancer.</x:v>
      </x:c>
      <x:c r="G14" s="13" t="str">
        <x:v>Reconstitution documentée V4 — nouvelle rédaction V5</x:v>
      </x:c>
    </x:row>
    <x:row r="15" ht="44" customHeight="1">
      <x:c r="A15" s="14" t="str">
        <x:v>HOME-E10</x:v>
      </x:c>
      <x:c r="B15" s="14" t="str">
        <x:v>Une invitation à plusieurs</x:v>
      </x:c>
      <x:c r="C15" s="14" t="str">
        <x:v>Seuil de réception atteint</x:v>
      </x:c>
      <x:c r="D15" s="14" t="str">
        <x:v>Disposer des sièges compatibles, vérifier les accès et placer le repère d’accueil.</x:v>
      </x:c>
      <x:c r="E15" s="14" t="str">
        <x:v>Petit cercle de proches ou présentation publique autorisée.</x:v>
      </x:c>
      <x:c r="F15" s="14" t="str">
        <x:v>Les visiteurs et les sujets de conversation diffèrent.</x:v>
      </x:c>
      <x:c r="G15" s="14" t="str">
        <x:v>Reconstitution documentée V4 — nouvelle rédaction V5</x:v>
      </x:c>
    </x:row>
    <x:row r="16" ht="44" customHeight="1">
      <x:c r="A16" s="13" t="str">
        <x:v>HOME-E11</x:v>
      </x:c>
      <x:c r="B16" s="13" t="str">
        <x:v>Le meuble ne passe pas</x:v>
      </x:c>
      <x:c r="C16" s="13" t="str">
        <x:v>Livraison d’un meuble long</x:v>
      </x:c>
      <x:c r="D16" s="13" t="str">
        <x:v>Comparer l’emprise, essayer un pliage et tracer un trajet dans la pièce.</x:v>
      </x:c>
      <x:c r="E16" s="13" t="str">
        <x:v>Choisir sa version courte ou le retourner à l’artisan.</x:v>
      </x:c>
      <x:c r="F16" s="13" t="str">
        <x:v>Aucune téléportation à travers la porte ; coûts de transport conservés.</x:v>
      </x:c>
      <x:c r="G16" s="13" t="str">
        <x:v>Reconstitution documentée V4 — nouvelle rédaction V5</x:v>
      </x:c>
    </x:row>
    <x:row r="17" ht="44" customHeight="1">
      <x:c r="A17" s="14" t="str">
        <x:v>HOME-E12</x:v>
      </x:c>
      <x:c r="B17" s="14" t="str">
        <x:v>Une visite après la tempête</x:v>
      </x:c>
      <x:c r="C17" s="14" t="str">
        <x:v>Événement climatique terminé</x:v>
      </x:c>
      <x:c r="D17" s="14" t="str">
        <x:v>Parcourir seuil et auvent, ramasser les pièces déplacées puis examiner les fixations.</x:v>
      </x:c>
      <x:c r="E17" s="14" t="str">
        <x:v>Réparer d’abord le passage partagé ou la protection privée.</x:v>
      </x:c>
      <x:c r="F17" s="14" t="str">
        <x:v>Le choix change l’accueil du quartier et le temps disponible au foyer.</x:v>
      </x:c>
      <x:c r="G17" s="14" t="str">
        <x:v>Reconstitution documentée V4 — nouvelle rédaction V5</x:v>
      </x:c>
    </x:row>
    <x:row r="18" ht="44" customHeight="1">
      <x:c r="A18" s="13" t="str">
        <x:v>HOME-E13</x:v>
      </x:c>
      <x:c r="B18" s="13" t="str">
        <x:v>Un nom manque à la plaque</x:v>
      </x:c>
      <x:c r="C18" s="13" t="str">
        <x:v>Voie O2 et contribution établie</x:v>
      </x:c>
      <x:c r="D18" s="13" t="str">
        <x:v>Orienter le trophée, comparer les marques puis ouvrir l’espace de plaque.</x:v>
      </x:c>
      <x:c r="E18" s="13" t="str">
        <x:v>Ajouter les contributeurs prouvés ou garder une plaque courte avec renvoi d’archive.</x:v>
      </x:c>
      <x:c r="F18" s="13" t="str">
        <x:v>L’exploit de l’ancêtre reste reconnu.</x:v>
      </x:c>
      <x:c r="G18" s="13" t="str">
        <x:v>Reconstitution documentée V4 — nouvelle rédaction V5</x:v>
      </x:c>
    </x:row>
    <x:row r="19" ht="57" customHeight="1">
      <x:c r="A19" s="14" t="str">
        <x:v>HOME-E14</x:v>
      </x:c>
      <x:c r="B19" s="14" t="str">
        <x:v>Un survivant choisit ailleurs</x:v>
      </x:c>
      <x:c r="C19" s="14" t="str">
        <x:v>Voie O3 et personne autonome</x:v>
      </x:c>
      <x:c r="D19" s="14" t="str">
        <x:v>Aider à emballer un souvenir, suivre son portage jusqu’au départ et choisir une copie de mémoire.</x:v>
      </x:c>
      <x:c r="E19" s="14" t="str">
        <x:v>Accompagner jusqu’au nouveau quartier ou offrir une aide matérielle.</x:v>
      </x:c>
      <x:c r="F19" s="14" t="str">
        <x:v>Le survivant conserve son choix d’habitation et ses objets.</x:v>
      </x:c>
      <x:c r="G19" s="14" t="str">
        <x:v>Reconstitution documentée V4 — nouvelle rédaction V5</x:v>
      </x:c>
    </x:row>
    <x:row r="20" ht="44" customHeight="1">
      <x:c r="A20" s="13" t="str">
        <x:v>HOME-E15</x:v>
      </x:c>
      <x:c r="B20" s="13" t="str">
        <x:v>Le poids d’un ancien nom</x:v>
      </x:c>
      <x:c r="C20" s="13" t="str">
        <x:v>Voie O4 et faute connue</x:v>
      </x:c>
      <x:c r="D20" s="13" t="str">
        <x:v>Recevoir un témoin devant un objet clairement attribué à l’ancêtre.</x:v>
      </x:c>
      <x:c r="E20" s="13" t="str">
        <x:v>Montrer les actes réparateurs du joueur ou écouter avant de répondre.</x:v>
      </x:c>
      <x:c r="F20" s="13" t="str">
        <x:v>La faute historique demeure ; la responsabilité actuelle est distincte.</x:v>
      </x:c>
      <x:c r="G20" s="13" t="str">
        <x:v>Reconstitution documentée V4 — nouvelle rédaction V5</x:v>
      </x:c>
    </x:row>
    <x:row r="21" ht="44" customHeight="1">
      <x:c r="A21" s="14" t="str">
        <x:v>HOME-E16</x:v>
      </x:c>
      <x:c r="B21" s="14" t="str">
        <x:v>Une nouvelle du dehors</x:v>
      </x:c>
      <x:c r="C21" s="14" t="str">
        <x:v>O5 après départ EXP10/O5-M24</x:v>
      </x:c>
      <x:c r="D21" s="14" t="str">
        <x:v>Examiner un message volontaire arrivé au relais puis décider où le conserver.</x:v>
      </x:c>
      <x:c r="E21" s="14" t="str">
        <x:v>Répondre depuis un trajet disponible ou garder la possibilité ouverte.</x:v>
      </x:c>
      <x:c r="F21" s="14" t="str">
        <x:v>L’humain ne rejoint pas automatiquement le foyer.</x:v>
      </x:c>
      <x:c r="G21" s="14" t="str">
        <x:v>Reconstitution documentée V4 — nouvelle rédaction V5</x:v>
      </x:c>
    </x:row>
    <x:row r="22" ht="44" customHeight="1">
      <x:c r="A22" s="13" t="str">
        <x:v>HOME-E17</x:v>
      </x:c>
      <x:c r="B22" s="13" t="str">
        <x:v>Le jeune du quartier observe</x:v>
      </x:c>
      <x:c r="C22" s="13" t="str">
        <x:v>O6 ou transmission débloquée</x:v>
      </x:c>
      <x:c r="D22" s="13" t="str">
        <x:v>Faire essayer un support d’exercice et montrer comment vérifier le passage.</x:v>
      </x:c>
      <x:c r="E22" s="13" t="str">
        <x:v>Donner un exercice de patience ou un défi d’observation.</x:v>
      </x:c>
      <x:c r="F22" s="13" t="str">
        <x:v>La visite ouvre une réplique liée à la méthode enseignée.</x:v>
      </x:c>
      <x:c r="G22" s="13" t="str">
        <x:v>Reconstitution documentée V4 — nouvelle rédaction V5</x:v>
      </x:c>
    </x:row>
    <x:row r="23" ht="44" customHeight="1">
      <x:c r="A23" s="14" t="str">
        <x:v>HOME-E18</x:v>
      </x:c>
      <x:c r="B23" s="14" t="str">
        <x:v>Une monture s’impatiente</x:v>
      </x:c>
      <x:c r="C23" s="14" t="str">
        <x:v>Monture conduite au point autorisé</x:v>
      </x:c>
      <x:c r="D23" s="14" t="str">
        <x:v>Inspecter l’attache, dégager son accès et déplacer le paquet qui gêne.</x:v>
      </x:c>
      <x:c r="E23" s="14" t="str">
        <x:v>Confier l’animal aux écuries ou écourter la visite.</x:v>
      </x:c>
      <x:c r="F23" s="14" t="str">
        <x:v>L’animal conserve sa localisation réelle.</x:v>
      </x:c>
      <x:c r="G23" s="14" t="str">
        <x:v>Reconstitution documentée V4 — nouvelle rédaction V5</x:v>
      </x:c>
    </x:row>
    <x:row r="24" ht="44" customHeight="1">
      <x:c r="A24" s="13" t="str">
        <x:v>HOME-E19</x:v>
      </x:c>
      <x:c r="B24" s="13" t="str">
        <x:v>Le retour sans tout l’équipage</x:v>
      </x:c>
      <x:c r="C24" s="13" t="str">
        <x:v>Mission de clan avec absents</x:v>
      </x:c>
      <x:c r="D24" s="13" t="str">
        <x:v>Déposer les objets revenus sur le banc et examiner leurs étiquettes.</x:v>
      </x:c>
      <x:c r="E24" s="13" t="str">
        <x:v>Attendre les récits des survivants ou préparer une rencontre de mémoire.</x:v>
      </x:c>
      <x:c r="F24" s="13" t="str">
        <x:v>Les absences suivent les états de mission ; aucune disparition annulée.</x:v>
      </x:c>
      <x:c r="G24" s="13" t="str">
        <x:v>Reconstitution documentée V4 — nouvelle rédaction V5</x:v>
      </x:c>
    </x:row>
    <x:row r="25" ht="44" customHeight="1">
      <x:c r="A25" s="14" t="str">
        <x:v>HOME-E20</x:v>
      </x:c>
      <x:c r="B25" s="14" t="str">
        <x:v>Changer de communauté</x:v>
      </x:c>
      <x:c r="C25" s="14" t="str">
        <x:v>Autre droit de résidence obtenu</x:v>
      </x:c>
      <x:c r="D25" s="14" t="str">
        <x:v>Choisir les caisses, emballer les originaux et confirmer le dernier départ.</x:v>
      </x:c>
      <x:c r="E25" s="14" t="str">
        <x:v>Garder les meubles fixes ou organiser leur transport ultérieur.</x:v>
      </x:c>
      <x:c r="F25" s="14" t="str">
        <x:v>L’ancienne adresse devient inactive après validation de la nouvelle.</x:v>
      </x:c>
      <x:c r="G25" s="14" t="str">
        <x:v>Reconstitution documentée V4 — nouvelle rédaction V5</x:v>
      </x:c>
    </x:row>
    <x:row r="26" ht="44" customHeight="1">
      <x:c r="A26" s="13" t="str">
        <x:v>HOME-E21</x:v>
      </x:c>
      <x:c r="B26" s="13" t="str">
        <x:v>Le passage du visiteur</x:v>
      </x:c>
      <x:c r="C26" s="13" t="str">
        <x:v>Visite coopérative future autorisée</x:v>
      </x:c>
      <x:c r="D26" s="13" t="str">
        <x:v>L’invité suit la même porte, inspecte les objets publics et utilise le banc autorisé.</x:v>
      </x:c>
      <x:c r="E26" s="13" t="str">
        <x:v>Ouvrir une salle supplémentaire ou conserver la visite au seuil.</x:v>
      </x:c>
      <x:c r="F26" s="13" t="str">
        <x:v>Les droits restent limités à la session et aux espaces choisis.</x:v>
      </x:c>
      <x:c r="G26" s="13" t="str">
        <x:v>Reconstitution documentée V4 — nouvelle rédaction V5</x:v>
      </x:c>
    </x:row>
    <x:row r="27" ht="44" customHeight="1">
      <x:c r="A27" s="14" t="str">
        <x:v>HOME-E22</x:v>
      </x:c>
      <x:c r="B27" s="14" t="str">
        <x:v>Un objet revient au propriétaire</x:v>
      </x:c>
      <x:c r="C27" s="14" t="str">
        <x:v>Fin d’un prêt</x:v>
      </x:c>
      <x:c r="D27" s="14" t="str">
        <x:v>Retirer le bien de son emplacement, fermer sa caisse et accompagner la remise.</x:v>
      </x:c>
      <x:c r="E27" s="14" t="str">
        <x:v>Présenter une copie marquée ou laisser une place vide de mémoire.</x:v>
      </x:c>
      <x:c r="F27" s="14" t="str">
        <x:v>Le registre ferme le prêt et conserve le récit du passage.</x:v>
      </x:c>
      <x:c r="G27" s="14" t="str">
        <x:v>Reconstitution documentée V4 — nouvelle rédaction V5</x:v>
      </x:c>
    </x:row>
    <x:row r="28" ht="44" customHeight="1">
      <x:c r="A28" s="13" t="str">
        <x:v>HOME-E23</x:v>
      </x:c>
      <x:c r="B28" s="13" t="str">
        <x:v>La place vide a une histoire</x:v>
      </x:c>
      <x:c r="C28" s="13" t="str">
        <x:v>Trophée déplacé vers le clan</x:v>
      </x:c>
      <x:c r="D28" s="13" t="str">
        <x:v>Examiner l’empreinte du socle et la plaque restée dans la maison.</x:v>
      </x:c>
      <x:c r="E28" s="13" t="str">
        <x:v>Remplacer par un autre objet ou conserver le vide avec une explication.</x:v>
      </x:c>
      <x:c r="F28" s="13" t="str">
        <x:v>Le visiteur apprend où se trouve désormais l’original.</x:v>
      </x:c>
      <x:c r="G28" s="13" t="str">
        <x:v>Reconstitution documentée V4 — nouvelle rédaction V5</x:v>
      </x:c>
    </x:row>
    <x:row r="29" ht="57" customHeight="1">
      <x:c r="A29" s="14" t="str">
        <x:v>HOME-E24</x:v>
      </x:c>
      <x:c r="B29" s="14" t="str">
        <x:v>Un foyer transmis</x:v>
      </x:c>
      <x:c r="C29" s="14" t="str">
        <x:v>Ancient et choix de transmission disponible</x:v>
      </x:c>
      <x:c r="D29" s="14" t="str">
        <x:v>Parcourir les pièces avec le successeur volontaire et distinguer biens confiés et biens emportés.</x:v>
      </x:c>
      <x:c r="E29" s="14" t="str">
        <x:v>Transmettre l’usage du lieu selon l’accord local ou restituer la résidence.</x:v>
      </x:c>
      <x:c r="F29" s="14" t="str">
        <x:v>La décision prolonge la fin d’origine sans en créer une autre.</x:v>
      </x:c>
      <x:c r="G29" s="14" t="str">
        <x:v>Reconstitution documentée V4 — nouvelle rédaction V5</x:v>
      </x:c>
    </x:row>
  </x:sheetData>
  <x:pageMargins left="0.7" right="0.7" top="0.75" bottom="0.75" header="0.3" footer="0.3"/>
  <x:tableParts count="1">
    <x:tablePart xmlns:r="http://schemas.openxmlformats.org/officeDocument/2006/relationships" r:id="R3cbcbe3fb2c44bb9"/>
  </x:tableParts>
</x:worksheet>
</file>

<file path=xl/worksheets/sheet6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45" hidden="0" customWidth="1"/>
  </x:cols>
  <x:sheetData>
    <x:row r="1">
      <x:c r="A1" s="2"/>
      <x:c r="B1" s="2"/>
      <x:c r="C1" s="2"/>
      <x:c r="D1" s="2"/>
      <x:c r="E1" s="2"/>
      <x:c r="F1" s="2"/>
    </x:row>
    <x:row r="2" ht="31" customHeight="1">
      <x:c r="A2" s="3" t="str">
        <x:v>Règles du navire de clan</x:v>
      </x:c>
      <x:c r="B2" s="3"/>
      <x:c r="C2" s="3"/>
      <x:c r="D2" s="3"/>
      <x:c r="E2" s="3"/>
      <x:c r="F2" s="3"/>
    </x:row>
    <x:row r="3">
      <x:c r="A3" s="4"/>
      <x:c r="B3" s="4"/>
      <x:c r="C3" s="4"/>
      <x:c r="D3" s="4"/>
      <x:c r="E3" s="4"/>
      <x:c r="F3" s="4"/>
    </x:row>
    <x:row r="4">
      <x:c r="A4" s="2" t="str">
        <x:v>Maison et clan · 30 fiches · Lecture intégrale dans « Lire Maison et clan » ou le lecteur HTML.</x:v>
      </x:c>
      <x:c r="B4" s="2"/>
      <x:c r="C4" s="2"/>
      <x:c r="D4" s="2"/>
      <x:c r="E4" s="2"/>
      <x:c r="F4" s="2"/>
    </x:row>
    <x:row r="5" ht="48" customHeight="1">
      <x:c r="A5" s="35" t="str">
        <x:v>Identifiant</x:v>
      </x:c>
      <x:c r="B5" s="36" t="str">
        <x:v>Titre</x:v>
      </x:c>
      <x:c r="C5" s="36" t="str">
        <x:v>Règle</x:v>
      </x:c>
      <x:c r="D5" s="36" t="str">
        <x:v>Application dans le jeu</x:v>
      </x:c>
      <x:c r="E5" s="36" t="str">
        <x:v>Limite</x:v>
      </x:c>
      <x:c r="F5" s="37" t="str">
        <x:v>Provenance</x:v>
      </x:c>
    </x:row>
    <x:row r="6" ht="44" customHeight="1">
      <x:c r="A6" s="13" t="str">
        <x:v>CNS-R01</x:v>
      </x:c>
      <x:c r="B6" s="13" t="str">
        <x:v>Acquisition tardive</x:v>
      </x:c>
      <x:c r="C6" s="13" t="str">
        <x:v>La Veille Partagée entre en jeu dans la phase Elite, après le vaisseau personnel.</x:v>
      </x:c>
      <x:c r="D6" s="13" t="str">
        <x:v>Visiter SPACE-BASE-03, explorer la coque puis lancer l’arc d’acquisition.</x:v>
      </x:c>
      <x:c r="E6" s="13" t="str">
        <x:v>Un accès de visite ne confère ni propriété ni capacité de départ.</x:v>
      </x:c>
      <x:c r="F6" s="13" t="str">
        <x:v>Reconstitution documentée V4 — nouvelle rédaction V5</x:v>
      </x:c>
    </x:row>
    <x:row r="7" ht="44" customHeight="1">
      <x:c r="A7" s="14" t="str">
        <x:v>CNS-R02</x:v>
      </x:c>
      <x:c r="B7" s="14" t="str">
        <x:v>Quatre ponts</x:v>
      </x:c>
      <x:c r="C7" s="14" t="str">
        <x:v>Vingt-quatre salles réparties sur quatre ponts possèdent leurs passages jouables.</x:v>
      </x:c>
      <x:c r="D7" s="14" t="str">
        <x:v>Le joueur emprunte sas, couloirs et liaisons verticales balisées.</x:v>
      </x:c>
      <x:c r="E7" s="14" t="str">
        <x:v>Le navire ne devient pas une simple page de gestion.</x:v>
      </x:c>
      <x:c r="F7" s="14" t="str">
        <x:v>Reconstitution documentée V4 — nouvelle rédaction V5</x:v>
      </x:c>
    </x:row>
    <x:row r="8" ht="44" customHeight="1">
      <x:c r="A8" s="13" t="str">
        <x:v>CNS-R03</x:v>
      </x:c>
      <x:c r="B8" s="13" t="str">
        <x:v>Première capacité</x:v>
      </x:c>
      <x:c r="C8" s="13" t="str">
        <x:v>Six autres occupants et le joueur : sept personnes au total.</x:v>
      </x:c>
      <x:c r="D8" s="13" t="str">
        <x:v>Le premier groupe volontaire n’occupe que les espaces remis en état.</x:v>
      </x:c>
      <x:c r="E8" s="13" t="str">
        <x:v>Un visiteur durable occupe également une place ; aucune chambre invisible.</x:v>
      </x:c>
      <x:c r="F8" s="13" t="str">
        <x:v>Reconstitution documentée V4 — nouvelle rédaction V5</x:v>
      </x:c>
    </x:row>
    <x:row r="9" ht="44" customHeight="1">
      <x:c r="A9" s="14" t="str">
        <x:v>CNS-R04</x:v>
      </x:c>
      <x:c r="B9" s="14" t="str">
        <x:v>Deuxième capacité</x:v>
      </x:c>
      <x:c r="C9" s="14" t="str">
        <x:v>Douze autres occupants et le joueur : treize personnes au total.</x:v>
      </x:c>
      <x:c r="D9" s="14" t="str">
        <x:v>La réparation des habitats et des services précède les nouvelles installations.</x:v>
      </x:c>
      <x:c r="E9" s="14" t="str">
        <x:v>Une réserve de places ne remplace pas les approvisionnements.</x:v>
      </x:c>
      <x:c r="F9" s="14" t="str">
        <x:v>Reconstitution documentée V4 — nouvelle rédaction V5</x:v>
      </x:c>
    </x:row>
    <x:row r="10" ht="44" customHeight="1">
      <x:c r="A10" s="13" t="str">
        <x:v>CNS-R05</x:v>
      </x:c>
      <x:c r="B10" s="13" t="str">
        <x:v>Troisième capacité</x:v>
      </x:c>
      <x:c r="C10" s="13" t="str">
        <x:v>Dix-huit autres occupants et le joueur : dix-neuf personnes au total.</x:v>
      </x:c>
      <x:c r="D10" s="13" t="str">
        <x:v>Les derniers postes demandent des fonctions et des trajets intérieurs opérationnels.</x:v>
      </x:c>
      <x:c r="E10" s="13" t="str">
        <x:v>Les joueurs coopératifs comptent parmi ces autres occupants.</x:v>
      </x:c>
      <x:c r="F10" s="13" t="str">
        <x:v>Reconstitution documentée V4 — nouvelle rédaction V5</x:v>
      </x:c>
    </x:row>
    <x:row r="11" ht="72" customHeight="1">
      <x:c r="A11" s="14" t="str">
        <x:v>CNS-R06</x:v>
      </x:c>
      <x:c r="B11" s="14" t="str">
        <x:v>Navire personnel distinct</x:v>
      </x:c>
      <x:c r="C11" s="14" t="str">
        <x:v>Les huit salles initiales demeurent sur le vaisseau personnel.</x:v>
      </x:c>
      <x:c r="D11" s="14" t="str">
        <x:v>galaxy-map, wall-armory, clan-archives, appearance-forge, trophy-hall, medical-bay, training-arena, launch-airlock restent identifiés.</x:v>
      </x:c>
      <x:c r="E11" s="14" t="str">
        <x:v>L’arrivée du navire de clan ne duplique pas leurs contenus.</x:v>
      </x:c>
      <x:c r="F11" s="14" t="str">
        <x:v>Reconstitution documentée V4 — nouvelle rédaction V5</x:v>
      </x:c>
    </x:row>
    <x:row r="12" ht="44" customHeight="1">
      <x:c r="A12" s="13" t="str">
        <x:v>CNS-R07</x:v>
      </x:c>
      <x:c r="B12" s="13" t="str">
        <x:v>Départ matérialisé</x:v>
      </x:c>
      <x:c r="C12" s="13" t="str">
        <x:v>Les équipes traversent le sas, embarquent et partent depuis une baie disponible.</x:v>
      </x:c>
      <x:c r="D12" s="13" t="str">
        <x:v>Une mission précise participants, matériel emporté et lieu de retour.</x:v>
      </x:c>
      <x:c r="E12" s="13" t="str">
        <x:v>Aucun départ simultané du même personnage vers deux destinations.</x:v>
      </x:c>
      <x:c r="F12" s="13" t="str">
        <x:v>Reconstitution documentée V4 — nouvelle rédaction V5</x:v>
      </x:c>
    </x:row>
    <x:row r="13" ht="44" customHeight="1">
      <x:c r="A13" s="14" t="str">
        <x:v>CNS-R08</x:v>
      </x:c>
      <x:c r="B13" s="14" t="str">
        <x:v>Équipage nommé</x:v>
      </x:c>
      <x:c r="C13" s="14" t="str">
        <x:v>Les spécialistes ont un rôle, une histoire et des limites.</x:v>
      </x:c>
      <x:c r="D13" s="14" t="str">
        <x:v>Leur activité se lit dans les pièces où ils travaillent.</x:v>
      </x:c>
      <x:c r="E13" s="14" t="str">
        <x:v>L’absence d’un spécialiste change le service ; un PNJ ne disparaît pas dans un compteur.</x:v>
      </x:c>
      <x:c r="F13" s="14" t="str">
        <x:v>Reconstitution documentée V4 — nouvelle rédaction V5</x:v>
      </x:c>
    </x:row>
    <x:row r="14" ht="44" customHeight="1">
      <x:c r="A14" s="13" t="str">
        <x:v>CNS-R09</x:v>
      </x:c>
      <x:c r="B14" s="13" t="str">
        <x:v>Solo viable</x:v>
      </x:c>
      <x:c r="C14" s="13" t="str">
        <x:v>Les PNJ assurent les postes indispensables lorsque le joueur mène une sortie.</x:v>
      </x:c>
      <x:c r="D14" s="13" t="str">
        <x:v>Une préparation courte définit route, veille et retour avant la séquence 2D.</x:v>
      </x:c>
      <x:c r="E14" s="13" t="str">
        <x:v>Le futur multijoueur reste un ajout facultatif.</x:v>
      </x:c>
      <x:c r="F14" s="13" t="str">
        <x:v>Reconstitution documentée V4 — nouvelle rédaction V5</x:v>
      </x:c>
    </x:row>
    <x:row r="15" ht="57" customHeight="1">
      <x:c r="A15" s="14" t="str">
        <x:v>CNS-R10</x:v>
      </x:c>
      <x:c r="B15" s="14" t="str">
        <x:v>Commandement et confiance</x:v>
      </x:c>
      <x:c r="C15" s="14" t="str">
        <x:v>Le joueur propose une mission ; les membres peuvent réagir à son risque et à ses conditions.</x:v>
      </x:c>
      <x:c r="D15" s="14" t="str">
        <x:v>La confiance se gagne par les retours, le partage des charges et les décisions de terrain.</x:v>
      </x:c>
      <x:c r="E15" s="14" t="str">
        <x:v>Le commandement n’accorde pas un contrôle permanent de chaque volonté.</x:v>
      </x:c>
      <x:c r="F15" s="14" t="str">
        <x:v>Reconstitution documentée V4 — nouvelle rédaction V5</x:v>
      </x:c>
    </x:row>
    <x:row r="16" ht="44" customHeight="1">
      <x:c r="A16" s="13" t="str">
        <x:v>CNS-R11</x:v>
      </x:c>
      <x:c r="B16" s="13" t="str">
        <x:v>Propriété des biens</x:v>
      </x:c>
      <x:c r="C16" s="13" t="str">
        <x:v>Objets personnels, contributions, prises communes et prêts restent distingués.</x:v>
      </x:c>
      <x:c r="D16" s="13" t="str">
        <x:v>Un dépôt dans la salle de clan montre son origine et ses droits d’usage.</x:v>
      </x:c>
      <x:c r="E16" s="13" t="str">
        <x:v>Le déplacement d’un original suit son unique localisation.</x:v>
      </x:c>
      <x:c r="F16" s="13" t="str">
        <x:v>Reconstitution documentée V4 — nouvelle rédaction V5</x:v>
      </x:c>
    </x:row>
    <x:row r="17" ht="44" customHeight="1">
      <x:c r="A17" s="14" t="str">
        <x:v>CNS-R12</x:v>
      </x:c>
      <x:c r="B17" s="14" t="str">
        <x:v>Charte incarnée</x:v>
      </x:c>
      <x:c r="C17" s="14" t="str">
        <x:v>Les règles collectives sont discutées lors de scènes de repas, d’accueil ou de retour.</x:v>
      </x:c>
      <x:c r="D17" s="14" t="str">
        <x:v>Une décision change des accès et des comportements observables.</x:v>
      </x:c>
      <x:c r="E17" s="14" t="str">
        <x:v>Les formalités ne remplacent pas les chasses et les expéditions.</x:v>
      </x:c>
      <x:c r="F17" s="14" t="str">
        <x:v>Reconstitution documentée V4 — nouvelle rédaction V5</x:v>
      </x:c>
    </x:row>
    <x:row r="18" ht="44" customHeight="1">
      <x:c r="A18" s="13" t="str">
        <x:v>CNS-R13</x:v>
      </x:c>
      <x:c r="B18" s="13" t="str">
        <x:v>Ravitaillement</x:v>
      </x:c>
      <x:c r="C18" s="13" t="str">
        <x:v>Les stocks représentent charges transportées, réparations et endurance de mission.</x:v>
      </x:c>
      <x:c r="D18" s="13" t="str">
        <x:v>Une caisse quitte la soute lorsqu’elle rejoint un groupe.</x:v>
      </x:c>
      <x:c r="E18" s="13" t="str">
        <x:v>La même ressource ne finance pas deux départs.</x:v>
      </x:c>
      <x:c r="F18" s="13" t="str">
        <x:v>Reconstitution documentée V4 — nouvelle rédaction V5</x:v>
      </x:c>
    </x:row>
    <x:row r="19" ht="44" customHeight="1">
      <x:c r="A19" s="14" t="str">
        <x:v>CNS-R14</x:v>
      </x:c>
      <x:c r="B19" s="14" t="str">
        <x:v>Dégâts de coque</x:v>
      </x:c>
      <x:c r="C19" s="14" t="str">
        <x:v>Les incidents atteignent des compartiments précis et proposent une route de secours.</x:v>
      </x:c>
      <x:c r="D19" s="14" t="str">
        <x:v>Isoler un pont fictif puis déplacer les équipes permet une réparation jouable.</x:v>
      </x:c>
      <x:c r="E19" s="14" t="str">
        <x:v>Les étapes utilisent des interfaces de science-fiction, sans procédure technique réelle.</x:v>
      </x:c>
      <x:c r="F19" s="14" t="str">
        <x:v>Reconstitution documentée V4 — nouvelle rédaction V5</x:v>
      </x:c>
    </x:row>
    <x:row r="20" ht="57" customHeight="1">
      <x:c r="A20" s="13" t="str">
        <x:v>CNS-R15</x:v>
      </x:c>
      <x:c r="B20" s="13" t="str">
        <x:v>Navigation collective</x:v>
      </x:c>
      <x:c r="C20" s="13" t="str">
        <x:v>Les trajets connus, les fenêtres de départ et les besoins du groupe s’affichent sur une table physique.</x:v>
      </x:c>
      <x:c r="D20" s="13" t="str">
        <x:v>Le navigateur compare les repères pendant une scène de route.</x:v>
      </x:c>
      <x:c r="E20" s="13" t="str">
        <x:v>Une nouvelle planète exige toujours les accès et le voyage prévus.</x:v>
      </x:c>
      <x:c r="F20" s="13" t="str">
        <x:v>Reconstitution documentée V4 — nouvelle rédaction V5</x:v>
      </x:c>
    </x:row>
    <x:row r="21" ht="44" customHeight="1">
      <x:c r="A21" s="14" t="str">
        <x:v>CNS-R16</x:v>
      </x:c>
      <x:c r="B21" s="14" t="str">
        <x:v>Retour prioritaire</x:v>
      </x:c>
      <x:c r="C21" s="14" t="str">
        <x:v>Chaque expédition dispose d’un point de rassemblement et d’une solution de repli.</x:v>
      </x:c>
      <x:c r="D21" s="14" t="str">
        <x:v>Le joueur peut sacrifier un objectif pour ramener son équipe.</x:v>
      </x:c>
      <x:c r="E21" s="14" t="str">
        <x:v>Les pertes déjà survenues ne sont pas annulées par l’arrivée au sas.</x:v>
      </x:c>
      <x:c r="F21" s="14" t="str">
        <x:v>Reconstitution documentée V4 — nouvelle rédaction V5</x:v>
      </x:c>
    </x:row>
    <x:row r="22" ht="57" customHeight="1">
      <x:c r="A22" s="13" t="str">
        <x:v>CNS-R17</x:v>
      </x:c>
      <x:c r="B22" s="13" t="str">
        <x:v>Soins et repos</x:v>
      </x:c>
      <x:c r="C22" s="13" t="str">
        <x:v>La salle de soin traite des états fictionnels de mission et réserve un temps de récupération.</x:v>
      </x:c>
      <x:c r="D22" s="13" t="str">
        <x:v>Les personnages se reposent ou discutent pendant leur indisponibilité.</x:v>
      </x:c>
      <x:c r="E22" s="13" t="str">
        <x:v>Une mission peut se poursuivre avec un groupe réduit.</x:v>
      </x:c>
      <x:c r="F22" s="13" t="str">
        <x:v>Reconstitution documentée V4 — nouvelle rédaction V5</x:v>
      </x:c>
    </x:row>
    <x:row r="23" ht="44" customHeight="1">
      <x:c r="A23" s="14" t="str">
        <x:v>CNS-R18</x:v>
      </x:c>
      <x:c r="B23" s="14" t="str">
        <x:v>Entraînement</x:v>
      </x:c>
      <x:c r="C23" s="14" t="str">
        <x:v>La coursive sert aux défis, aux essais d’armes et aux leçons de vétérans.</x:v>
      </x:c>
      <x:c r="D23" s="14" t="str">
        <x:v>Le joueur réalise les mouvements et peut apprendre d’un échec.</x:v>
      </x:c>
      <x:c r="E23" s="14" t="str">
        <x:v>Un entraînement ne remplace aucun rite commun de progression.</x:v>
      </x:c>
      <x:c r="F23" s="14" t="str">
        <x:v>Reconstitution documentée V4 — nouvelle rédaction V5</x:v>
      </x:c>
    </x:row>
    <x:row r="24" ht="44" customHeight="1">
      <x:c r="A24" s="13" t="str">
        <x:v>CNS-R19</x:v>
      </x:c>
      <x:c r="B24" s="13" t="str">
        <x:v>Duels à bord</x:v>
      </x:c>
      <x:c r="C24" s="13" t="str">
        <x:v>Seuls les espaces préparés accueillent les affrontements consentis du clan.</x:v>
      </x:c>
      <x:c r="D24" s="13" t="str">
        <x:v>L’équipage retire les charges, pose les limites et observe le résultat.</x:v>
      </x:c>
      <x:c r="E24" s="13" t="str">
        <x:v>Un duel local ne règle pas automatiquement une guerre planétaire.</x:v>
      </x:c>
      <x:c r="F24" s="13" t="str">
        <x:v>Reconstitution documentée V4 — nouvelle rédaction V5</x:v>
      </x:c>
    </x:row>
    <x:row r="25" ht="57" customHeight="1">
      <x:c r="A25" s="14" t="str">
        <x:v>CNS-R20</x:v>
      </x:c>
      <x:c r="B25" s="14" t="str">
        <x:v>Trophées collectifs</x:v>
      </x:c>
      <x:c r="C25" s="14" t="str">
        <x:v>La galerie expose des prises selon leur provenance et les contributions établies.</x:v>
      </x:c>
      <x:c r="D25" s="14" t="str">
        <x:v>Les récits se révèlent par manipulation puis sont discutés par les présents.</x:v>
      </x:c>
      <x:c r="E25" s="14" t="str">
        <x:v>Un objet partagé conserve un seul propriétaire enregistré ou une propriété collective définie.</x:v>
      </x:c>
      <x:c r="F25" s="14" t="str">
        <x:v>Reconstitution documentée V4 — nouvelle rédaction V5</x:v>
      </x:c>
    </x:row>
    <x:row r="26" ht="44" customHeight="1">
      <x:c r="A26" s="13" t="str">
        <x:v>CNS-R21</x:v>
      </x:c>
      <x:c r="B26" s="13" t="str">
        <x:v>Rapports de guerre</x:v>
      </x:c>
      <x:c r="C26" s="13" t="str">
        <x:v>Le navire reçoit les conséquences des missions narratives, du RTS et de la conquête.</x:v>
      </x:c>
      <x:c r="D26" s="13" t="str">
        <x:v>Une route ouverte modifie les trajets ; une unité blessée occupe une récupération.</x:v>
      </x:c>
      <x:c r="E26" s="13" t="str">
        <x:v>Les récompenses passent une seule fois par la transaction de mission.</x:v>
      </x:c>
      <x:c r="F26" s="13" t="str">
        <x:v>Reconstitution documentée V4 — nouvelle rédaction V5</x:v>
      </x:c>
    </x:row>
    <x:row r="27" ht="44" customHeight="1">
      <x:c r="A27" s="14" t="str">
        <x:v>CNS-R22</x:v>
      </x:c>
      <x:c r="B27" s="14" t="str">
        <x:v>Warp facultatif</x:v>
      </x:c>
      <x:c r="C27" s="14" t="str">
        <x:v>Un départ temporel exige les cinq conditions communes du joueur.</x:v>
      </x:c>
      <x:c r="D27" s="14" t="str">
        <x:v>Le groupe prépare le module, l’objet repère et le point de retour.</x:v>
      </x:c>
      <x:c r="E27" s="14" t="str">
        <x:v>Le retour engagé demeure disponible même si un droit de nouveau départ est perdu.</x:v>
      </x:c>
      <x:c r="F27" s="14" t="str">
        <x:v>Reconstitution documentée V4 — nouvelle rédaction V5</x:v>
      </x:c>
    </x:row>
    <x:row r="28" ht="44" customHeight="1">
      <x:c r="A28" s="13" t="str">
        <x:v>CNS-R23</x:v>
      </x:c>
      <x:c r="B28" s="13" t="str">
        <x:v>Pas de duplication temporelle</x:v>
      </x:c>
      <x:c r="C28" s="13" t="str">
        <x:v>Le registre de provenance suit la branche et l’instance de chaque objet.</x:v>
      </x:c>
      <x:c r="D28" s="13" t="str">
        <x:v>Une trace temporelle ajoute une annotation ; une copie est identifiée comme copie.</x:v>
      </x:c>
      <x:c r="E28" s="13" t="str">
        <x:v>Ni armée importée gratuitement ni résurrection d’un membre perdu.</x:v>
      </x:c>
      <x:c r="F28" s="13" t="str">
        <x:v>Reconstitution documentée V4 — nouvelle rédaction V5</x:v>
      </x:c>
    </x:row>
    <x:row r="29" ht="44" customHeight="1">
      <x:c r="A29" s="14" t="str">
        <x:v>CNS-R24</x:v>
      </x:c>
      <x:c r="B29" s="14" t="str">
        <x:v>Relations entre clans</x:v>
      </x:c>
      <x:c r="C29" s="14" t="str">
        <x:v>Des invités peuvent offrir défis, routes ou missions selon leurs intérêts.</x:v>
      </x:c>
      <x:c r="D29" s="14" t="str">
        <x:v>La rencontre commence dans le sas puis se poursuit dans un lieu choisi.</x:v>
      </x:c>
      <x:c r="E29" s="14" t="str">
        <x:v>Les quinze clans originaux n’ont pas une doctrine sociale universelle.</x:v>
      </x:c>
      <x:c r="F29" s="14" t="str">
        <x:v>Reconstitution documentée V4 — nouvelle rédaction V5</x:v>
      </x:c>
    </x:row>
    <x:row r="30" ht="44" customHeight="1">
      <x:c r="A30" s="13" t="str">
        <x:v>CNS-R25</x:v>
      </x:c>
      <x:c r="B30" s="13" t="str">
        <x:v>Départ d’un membre</x:v>
      </x:c>
      <x:c r="C30" s="13" t="str">
        <x:v>Un membre peut quitter la vie collective lors d’une halte appropriée.</x:v>
      </x:c>
      <x:c r="D30" s="13" t="str">
        <x:v>Rendre ses biens, déplacer ses charges et accompagner son départ forment une scène.</x:v>
      </x:c>
      <x:c r="E30" s="13" t="str">
        <x:v>Ses contributions passées restent dans les archives.</x:v>
      </x:c>
      <x:c r="F30" s="13" t="str">
        <x:v>Reconstitution documentée V4 — nouvelle rédaction V5</x:v>
      </x:c>
    </x:row>
    <x:row r="31" ht="44" customHeight="1">
      <x:c r="A31" s="14" t="str">
        <x:v>CNS-R26</x:v>
      </x:c>
      <x:c r="B31" s="14" t="str">
        <x:v>Succession</x:v>
      </x:c>
      <x:c r="C31" s="14" t="str">
        <x:v>Une fin de parcours peut confier des responsabilités à des volontaires.</x:v>
      </x:c>
      <x:c r="D31" s="14" t="str">
        <x:v>Le joueur montre routes, postes et objets transmis pendant un tour du navire.</x:v>
      </x:c>
      <x:c r="E31" s="14" t="str">
        <x:v>La succession prolonge le dénouement d’origine choisi à Elite.</x:v>
      </x:c>
      <x:c r="F31" s="14" t="str">
        <x:v>Reconstitution documentée V4 — nouvelle rédaction V5</x:v>
      </x:c>
    </x:row>
    <x:row r="32" ht="44" customHeight="1">
      <x:c r="A32" s="13" t="str">
        <x:v>CNS-R27</x:v>
      </x:c>
      <x:c r="B32" s="13" t="str">
        <x:v>Coopération future</x:v>
      </x:c>
      <x:c r="C32" s="13" t="str">
        <x:v>Deux à quatre joueurs peuvent partager le navire selon les droits choisis.</x:v>
      </x:c>
      <x:c r="D32" s="13" t="str">
        <x:v>Les partenaires prennent des places d’occupants existantes.</x:v>
      </x:c>
      <x:c r="E32" s="13" t="str">
        <x:v>La conception ne prétend pas que le réseau est déjà développé.</x:v>
      </x:c>
      <x:c r="F32" s="13" t="str">
        <x:v>Reconstitution documentée V4 — nouvelle rédaction V5</x:v>
      </x:c>
    </x:row>
    <x:row r="33" ht="44" customHeight="1">
      <x:c r="A33" s="14" t="str">
        <x:v>CNS-R28</x:v>
      </x:c>
      <x:c r="B33" s="14" t="str">
        <x:v>Déconnexion</x:v>
      </x:c>
      <x:c r="C33" s="14" t="str">
        <x:v>Une interruption ramène au dernier état stable de manipulation ou de transit.</x:v>
      </x:c>
      <x:c r="D33" s="14" t="str">
        <x:v>Les biens réservés sont libérés ou conservés selon la transaction achevée.</x:v>
      </x:c>
      <x:c r="E33" s="14" t="str">
        <x:v>Aucune guerre hors ligne punitive n’est imposée.</x:v>
      </x:c>
      <x:c r="F33" s="14" t="str">
        <x:v>Reconstitution documentée V4 — nouvelle rédaction V5</x:v>
      </x:c>
    </x:row>
    <x:row r="34" ht="44" customHeight="1">
      <x:c r="A34" s="13" t="str">
        <x:v>CNS-R29</x:v>
      </x:c>
      <x:c r="B34" s="13" t="str">
        <x:v>Sauvegarde collective</x:v>
      </x:c>
      <x:c r="C34" s="13" t="str">
        <x:v>Positions, occupants, missions, stocks et dépôts sont enregistrés ensemble.</x:v>
      </x:c>
      <x:c r="D34" s="13" t="str">
        <x:v>Le retour d’expédition applique ses conséquences une fois.</x:v>
      </x:c>
      <x:c r="E34" s="13" t="str">
        <x:v>Une reprise ne répète pas les récompenses.</x:v>
      </x:c>
      <x:c r="F34" s="13" t="str">
        <x:v>Reconstitution documentée V4 — nouvelle rédaction V5</x:v>
      </x:c>
    </x:row>
    <x:row r="35" ht="44" customHeight="1">
      <x:c r="A35" s="14" t="str">
        <x:v>CNS-R30</x:v>
      </x:c>
      <x:c r="B35" s="14" t="str">
        <x:v>Fin de vie du navire</x:v>
      </x:c>
      <x:c r="C35" s="14" t="str">
        <x:v>Une coque peut devenir lieu de transmission, chantier ou ancrage après son parcours.</x:v>
      </x:c>
      <x:c r="D35" s="14" t="str">
        <x:v>La décision distingue habitants, objets emportés et espaces confiés.</x:v>
      </x:c>
      <x:c r="E35" s="14" t="str">
        <x:v>Le choix ne force pas les personnes à suivre le joueur pour toujours.</x:v>
      </x:c>
      <x:c r="F35" s="14" t="str">
        <x:v>Reconstitution documentée V4 — nouvelle rédaction V5</x:v>
      </x:c>
    </x:row>
  </x:sheetData>
  <x:pageMargins left="0.7" right="0.7" top="0.75" bottom="0.75" header="0.3" footer="0.3"/>
  <x:tableParts count="1">
    <x:tablePart xmlns:r="http://schemas.openxmlformats.org/officeDocument/2006/relationships" r:id="R7fec4623e0a743bc"/>
  </x:tableParts>
</x:worksheet>
</file>

<file path=xl/worksheets/sheet7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18"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s>
  <x:sheetData>
    <x:row r="1">
      <x:c r="A1" s="2"/>
      <x:c r="B1" s="2"/>
      <x:c r="C1" s="2"/>
      <x:c r="D1" s="2"/>
      <x:c r="E1" s="2"/>
      <x:c r="F1" s="2"/>
    </x:row>
    <x:row r="2" ht="31" customHeight="1">
      <x:c r="A2" s="3" t="str">
        <x:v>Ponts du navire de clan</x:v>
      </x:c>
      <x:c r="B2" s="3"/>
      <x:c r="C2" s="3"/>
      <x:c r="D2" s="3"/>
      <x:c r="E2" s="3"/>
      <x:c r="F2" s="3"/>
    </x:row>
    <x:row r="3">
      <x:c r="A3" s="4"/>
      <x:c r="B3" s="4"/>
      <x:c r="C3" s="4"/>
      <x:c r="D3" s="4"/>
      <x:c r="E3" s="4"/>
      <x:c r="F3" s="4"/>
    </x:row>
    <x:row r="4">
      <x:c r="A4" s="2" t="str">
        <x:v>Maison et clan · 24 fiches · Lecture intégrale dans « Lire Maison et clan » ou le lecteur HTML.</x:v>
      </x:c>
      <x:c r="B4" s="2"/>
      <x:c r="C4" s="2"/>
      <x:c r="D4" s="2"/>
      <x:c r="E4" s="2"/>
      <x:c r="F4" s="2"/>
    </x:row>
    <x:row r="5" ht="48" customHeight="1">
      <x:c r="A5" s="35" t="str">
        <x:v>Identifiant</x:v>
      </x:c>
      <x:c r="B5" s="36" t="str">
        <x:v>Titre</x:v>
      </x:c>
      <x:c r="C5" s="36" t="str">
        <x:v>Pont</x:v>
      </x:c>
      <x:c r="D5" s="36" t="str">
        <x:v>Liaisons</x:v>
      </x:c>
      <x:c r="E5" s="36" t="str">
        <x:v>Équipement</x:v>
      </x:c>
      <x:c r="F5" s="36" t="str">
        <x:v>Interaction 2D</x:v>
      </x:c>
      <x:c r="G5" s="36" t="str">
        <x:v>Déverrouillage</x:v>
      </x:c>
      <x:c r="H5" s="36" t="str">
        <x:v>Incident possible</x:v>
      </x:c>
      <x:c r="I5" s="36" t="str">
        <x:v>Navire</x:v>
      </x:c>
      <x:c r="J5" s="37" t="str">
        <x:v>Provenance</x:v>
      </x:c>
    </x:row>
    <x:row r="6" ht="57" customHeight="1">
      <x:c r="A6" s="13" t="str">
        <x:v>CNS-P01</x:v>
      </x:c>
      <x:c r="B6" s="13" t="str">
        <x:v>Passerelle de veille</x:v>
      </x:c>
      <x:c r="C6" s="28" t="n">
        <x:v>2</x:v>
      </x:c>
      <x:c r="D6" s="13" t="str">
        <x:v>CNS-P02 ; CNS-P03</x:v>
      </x:c>
      <x:c r="E6" s="13" t="str">
        <x:v>console de pilotage à poses fixes</x:v>
      </x:c>
      <x:c r="F6" s="13" t="str">
        <x:v>Comparer le cap marqué, choisir la vue avant ou latérale puis confirmer une correction entre deux obstacles.</x:v>
      </x:c>
      <x:c r="G6" s="13" t="str">
        <x:v>départ du noyau</x:v>
      </x:c>
      <x:c r="H6" s="13" t="str">
        <x:v>route masquée</x:v>
      </x:c>
      <x:c r="I6" s="13" t="str">
        <x:v>La Veille Partagée</x:v>
      </x:c>
      <x:c r="J6" s="13" t="str">
        <x:v>Reconstitution documentée V4 — nouvelle rédaction V5</x:v>
      </x:c>
    </x:row>
    <x:row r="7" ht="57" customHeight="1">
      <x:c r="A7" s="14" t="str">
        <x:v>CNS-P02</x:v>
      </x:c>
      <x:c r="B7" s="14" t="str">
        <x:v>Salon des routes</x:v>
      </x:c>
      <x:c r="C7" s="29" t="n">
        <x:v>2</x:v>
      </x:c>
      <x:c r="D7" s="14" t="str">
        <x:v>CNS-P01 ; CNS-P04</x:v>
      </x:c>
      <x:c r="E7" s="14" t="str">
        <x:v>table de cartes et repères mobiles</x:v>
      </x:c>
      <x:c r="F7" s="14" t="str">
        <x:v>Superposer deux itinéraires connus, poser les escales et faire parcourir le trajet par un jeton de vaisseau.</x:v>
      </x:c>
      <x:c r="G7" s="14" t="str">
        <x:v>navigation rétablie</x:v>
      </x:c>
      <x:c r="H7" s="14" t="str">
        <x:v>repère périmé</x:v>
      </x:c>
      <x:c r="I7" s="14" t="str">
        <x:v>La Veille Partagée</x:v>
      </x:c>
      <x:c r="J7" s="14" t="str">
        <x:v>Reconstitution documentée V4 — nouvelle rédaction V5</x:v>
      </x:c>
    </x:row>
    <x:row r="8" ht="57" customHeight="1">
      <x:c r="A8" s="13" t="str">
        <x:v>CNS-P03</x:v>
      </x:c>
      <x:c r="B8" s="13" t="str">
        <x:v>Chambre des signaux</x:v>
      </x:c>
      <x:c r="C8" s="28" t="n">
        <x:v>2</x:v>
      </x:c>
      <x:c r="D8" s="13" t="str">
        <x:v>CNS-P01 ; CNS-P06</x:v>
      </x:c>
      <x:c r="E8" s="13" t="str">
        <x:v>panneau de signaux directionnels</x:v>
      </x:c>
      <x:c r="F8" s="13" t="str">
        <x:v>Orienter trois capteurs fictifs, isoler une pulsation puis suivre sa provenance sur la carte.</x:v>
      </x:c>
      <x:c r="G8" s="13" t="str">
        <x:v>veille des signaux</x:v>
      </x:c>
      <x:c r="H8" s="13" t="str">
        <x:v>appel brouillé</x:v>
      </x:c>
      <x:c r="I8" s="13" t="str">
        <x:v>La Veille Partagée</x:v>
      </x:c>
      <x:c r="J8" s="13" t="str">
        <x:v>Reconstitution documentée V4 — nouvelle rédaction V5</x:v>
      </x:c>
    </x:row>
    <x:row r="9" ht="57" customHeight="1">
      <x:c r="A9" s="14" t="str">
        <x:v>CNS-P04</x:v>
      </x:c>
      <x:c r="B9" s="14" t="str">
        <x:v>Salon de charte</x:v>
      </x:c>
      <x:c r="C9" s="29" t="n">
        <x:v>2</x:v>
      </x:c>
      <x:c r="D9" s="14" t="str">
        <x:v>CNS-P02 ; CNS-P05</x:v>
      </x:c>
      <x:c r="E9" s="14" t="str">
        <x:v>sièges et table des engagements</x:v>
      </x:c>
      <x:c r="F9" s="14" t="str">
        <x:v>Installer les participants, présenter un objet de mission et choisir l’ordre des prises de parole.</x:v>
      </x:c>
      <x:c r="G9" s="14" t="str">
        <x:v>premier équipage</x:v>
      </x:c>
      <x:c r="H9" s="14" t="str">
        <x:v>désaccord de mission</x:v>
      </x:c>
      <x:c r="I9" s="14" t="str">
        <x:v>La Veille Partagée</x:v>
      </x:c>
      <x:c r="J9" s="14" t="str">
        <x:v>Reconstitution documentée V4 — nouvelle rédaction V5</x:v>
      </x:c>
    </x:row>
    <x:row r="10" ht="57" customHeight="1">
      <x:c r="A10" s="13" t="str">
        <x:v>CNS-P05</x:v>
      </x:c>
      <x:c r="B10" s="13" t="str">
        <x:v>Mémoire des traversées</x:v>
      </x:c>
      <x:c r="C10" s="28" t="n">
        <x:v>2</x:v>
      </x:c>
      <x:c r="D10" s="13" t="str">
        <x:v>CNS-P04 ; CNS-P06</x:v>
      </x:c>
      <x:c r="E10" s="13" t="str">
        <x:v>tiroirs de routes et plaques</x:v>
      </x:c>
      <x:c r="F10" s="13" t="str">
        <x:v>Faire glisser un tiroir, rapprocher une trace et une route puis écouter le témoignage associé.</x:v>
      </x:c>
      <x:c r="G10" s="13" t="str">
        <x:v>archiviste disponible</x:v>
      </x:c>
      <x:c r="H10" s="13" t="str">
        <x:v>récit contradictoire</x:v>
      </x:c>
      <x:c r="I10" s="13" t="str">
        <x:v>La Veille Partagée</x:v>
      </x:c>
      <x:c r="J10" s="13" t="str">
        <x:v>Reconstitution documentée V4 — nouvelle rédaction V5</x:v>
      </x:c>
    </x:row>
    <x:row r="11" ht="57" customHeight="1">
      <x:c r="A11" s="14" t="str">
        <x:v>CNS-P06</x:v>
      </x:c>
      <x:c r="B11" s="14" t="str">
        <x:v>Belvédère des retours</x:v>
      </x:c>
      <x:c r="C11" s="29" t="n">
        <x:v>2</x:v>
      </x:c>
      <x:c r="D11" s="14" t="str">
        <x:v>CNS-P03 ; CNS-P05</x:v>
      </x:c>
      <x:c r="E11" s="14" t="str">
        <x:v>baie protégée et bancs</x:v>
      </x:c>
      <x:c r="F11" s="14" t="str">
        <x:v>Approcher un repère de silhouette, observer une arrivée et préparer l’accueil au pont inférieur.</x:v>
      </x:c>
      <x:c r="G11" s="14" t="str">
        <x:v>habitats remis en état</x:v>
      </x:c>
      <x:c r="H11" s="14" t="str">
        <x:v>retour incomplet</x:v>
      </x:c>
      <x:c r="I11" s="14" t="str">
        <x:v>La Veille Partagée</x:v>
      </x:c>
      <x:c r="J11" s="14" t="str">
        <x:v>Reconstitution documentée V4 — nouvelle rédaction V5</x:v>
      </x:c>
    </x:row>
    <x:row r="12" ht="57" customHeight="1">
      <x:c r="A12" s="13" t="str">
        <x:v>CNS-P07</x:v>
      </x:c>
      <x:c r="B12" s="13" t="str">
        <x:v>Foyer commun</x:v>
      </x:c>
      <x:c r="C12" s="28" t="n">
        <x:v>1</x:v>
      </x:c>
      <x:c r="D12" s="13" t="str">
        <x:v>CNS-P08 ; CNS-P09</x:v>
      </x:c>
      <x:c r="E12" s="13" t="str">
        <x:v>foyer fictif et places partagées</x:v>
      </x:c>
      <x:c r="F12" s="13" t="str">
        <x:v>Choisir une place libre, apporter une charge commune et déclencher une conversation du groupe.</x:v>
      </x:c>
      <x:c r="G12" s="13" t="str">
        <x:v>noyau de six</x:v>
      </x:c>
      <x:c r="H12" s="13" t="str">
        <x:v>tension entre chasseurs</x:v>
      </x:c>
      <x:c r="I12" s="13" t="str">
        <x:v>La Veille Partagée</x:v>
      </x:c>
      <x:c r="J12" s="13" t="str">
        <x:v>Reconstitution documentée V4 — nouvelle rédaction V5</x:v>
      </x:c>
    </x:row>
    <x:row r="13" ht="57" customHeight="1">
      <x:c r="A13" s="14" t="str">
        <x:v>CNS-P08</x:v>
      </x:c>
      <x:c r="B13" s="14" t="str">
        <x:v>Palier des haltes</x:v>
      </x:c>
      <x:c r="C13" s="29" t="n">
        <x:v>1</x:v>
      </x:c>
      <x:c r="D13" s="14" t="str">
        <x:v>CNS-P07 ; CNS-P10</x:v>
      </x:c>
      <x:c r="E13" s="14" t="str">
        <x:v>casiers de transit</x:v>
      </x:c>
      <x:c r="F13" s="14" t="str">
        <x:v>Déposer les sacs du retour, accrocher une marque de disponibilité et suivre une personne vers sa chambre.</x:v>
      </x:c>
      <x:c r="G13" s="14" t="str">
        <x:v>premiers quartiers</x:v>
      </x:c>
      <x:c r="H13" s="14" t="str">
        <x:v>casier occupé</x:v>
      </x:c>
      <x:c r="I13" s="14" t="str">
        <x:v>La Veille Partagée</x:v>
      </x:c>
      <x:c r="J13" s="14" t="str">
        <x:v>Reconstitution documentée V4 — nouvelle rédaction V5</x:v>
      </x:c>
    </x:row>
    <x:row r="14" ht="87" customHeight="1">
      <x:c r="A14" s="13" t="str">
        <x:v>CNS-P09</x:v>
      </x:c>
      <x:c r="B14" s="13" t="str">
        <x:v>Chambres du premier cercle</x:v>
      </x:c>
      <x:c r="C14" s="28" t="n">
        <x:v>1</x:v>
      </x:c>
      <x:c r="D14" s="13" t="str">
        <x:v>CNS-P07 ; CNS-P11</x:v>
      </x:c>
      <x:c r="E14" s="13" t="str">
        <x:v>six postes de repos et cabine de transit du joueur, soit sept places</x:v>
      </x:c>
      <x:c r="F14" s="13" t="str">
        <x:v>Attribuer les places avec leurs occupants, déplacer leurs caisses et conserver des accès individuels. La cabine du joueur reste un lieu de transit distinct de sa résidence active.</x:v>
      </x:c>
      <x:c r="G14" s="13" t="str">
        <x:v>capacité sept au total</x:v>
      </x:c>
      <x:c r="H14" s="13" t="str">
        <x:v>besoins incompatibles</x:v>
      </x:c>
      <x:c r="I14" s="13" t="str">
        <x:v>La Veille Partagée</x:v>
      </x:c>
      <x:c r="J14" s="13" t="str">
        <x:v>Reconstitution documentée V4 — nouvelle rédaction V5</x:v>
      </x:c>
    </x:row>
    <x:row r="15" ht="57" customHeight="1">
      <x:c r="A15" s="14" t="str">
        <x:v>CNS-P10</x:v>
      </x:c>
      <x:c r="B15" s="14" t="str">
        <x:v>Chambres des équipes élargies</x:v>
      </x:c>
      <x:c r="C15" s="29" t="n">
        <x:v>1</x:v>
      </x:c>
      <x:c r="D15" s="14" t="str">
        <x:v>CNS-P08 ; CNS-P12</x:v>
      </x:c>
      <x:c r="E15" s="14" t="str">
        <x:v>douze postes complémentaires progressifs</x:v>
      </x:c>
      <x:c r="F15" s="14" t="str">
        <x:v>Remettre en état un groupe de cabines puis vérifier les passages et les services avant les arrivées.</x:v>
      </x:c>
      <x:c r="G15" s="14" t="str">
        <x:v>paliers treize puis dix-neuf</x:v>
      </x:c>
      <x:c r="H15" s="14" t="str">
        <x:v>arrivée trop nombreuse</x:v>
      </x:c>
      <x:c r="I15" s="14" t="str">
        <x:v>La Veille Partagée</x:v>
      </x:c>
      <x:c r="J15" s="14" t="str">
        <x:v>Reconstitution documentée V4 — nouvelle rédaction V5</x:v>
      </x:c>
    </x:row>
    <x:row r="16" ht="57" customHeight="1">
      <x:c r="A16" s="13" t="str">
        <x:v>CNS-P11</x:v>
      </x:c>
      <x:c r="B16" s="13" t="str">
        <x:v>Salle de soin</x:v>
      </x:c>
      <x:c r="C16" s="28" t="n">
        <x:v>1</x:v>
      </x:c>
      <x:c r="D16" s="13" t="str">
        <x:v>CNS-P09 ; CNS-P12</x:v>
      </x:c>
      <x:c r="E16" s="13" t="str">
        <x:v>couchettes et interface de soin fictive</x:v>
      </x:c>
      <x:c r="F16" s="13" t="str">
        <x:v>Poser un équipement revenu, suivre des repères d’état fictionnels puis préparer une place de récupération.</x:v>
      </x:c>
      <x:c r="G16" s="13" t="str">
        <x:v>soigneur présent</x:v>
      </x:c>
      <x:c r="H16" s="13" t="str">
        <x:v>retours simultanés</x:v>
      </x:c>
      <x:c r="I16" s="13" t="str">
        <x:v>La Veille Partagée</x:v>
      </x:c>
      <x:c r="J16" s="13" t="str">
        <x:v>Reconstitution documentée V4 — nouvelle rédaction V5</x:v>
      </x:c>
    </x:row>
    <x:row r="17" ht="57" customHeight="1">
      <x:c r="A17" s="14" t="str">
        <x:v>CNS-P12</x:v>
      </x:c>
      <x:c r="B17" s="14" t="str">
        <x:v>Coursive d’entraînement</x:v>
      </x:c>
      <x:c r="C17" s="29" t="n">
        <x:v>1</x:v>
      </x:c>
      <x:c r="D17" s="14" t="str">
        <x:v>CNS-P10 ; CNS-P11</x:v>
      </x:c>
      <x:c r="E17" s="14" t="str">
        <x:v>cibles, marques de duel et parois mobiles</x:v>
      </x:c>
      <x:c r="F17" s="14" t="str">
        <x:v>Déployer une cible, régler sa trajectoire 2D et réaliser un enchaînement sous le regard du vétéran.</x:v>
      </x:c>
      <x:c r="G17" s="14" t="str">
        <x:v>sécurisation de la coursive</x:v>
      </x:c>
      <x:c r="H17" s="14" t="str">
        <x:v>défi mal interrompu</x:v>
      </x:c>
      <x:c r="I17" s="14" t="str">
        <x:v>La Veille Partagée</x:v>
      </x:c>
      <x:c r="J17" s="14" t="str">
        <x:v>Reconstitution documentée V4 — nouvelle rédaction V5</x:v>
      </x:c>
    </x:row>
    <x:row r="18" ht="57" customHeight="1">
      <x:c r="A18" s="13" t="str">
        <x:v>CNS-P13</x:v>
      </x:c>
      <x:c r="B18" s="13" t="str">
        <x:v>Sas des arrivées</x:v>
      </x:c>
      <x:c r="C18" s="28" t="n">
        <x:v>0</x:v>
      </x:c>
      <x:c r="D18" s="13" t="str">
        <x:v>CNS-P14 ; CNS-P18</x:v>
      </x:c>
      <x:c r="E18" s="13" t="str">
        <x:v>sas et banc de réception</x:v>
      </x:c>
      <x:c r="F18" s="13" t="str">
        <x:v>Faire entrer une équipe, compter les silhouettes revenues et orienter les caisses vers le bon poste.</x:v>
      </x:c>
      <x:c r="G18" s="13" t="str">
        <x:v>premier embarquement</x:v>
      </x:c>
      <x:c r="H18" s="13" t="str">
        <x:v>arrivée sous poursuite</x:v>
      </x:c>
      <x:c r="I18" s="13" t="str">
        <x:v>La Veille Partagée</x:v>
      </x:c>
      <x:c r="J18" s="13" t="str">
        <x:v>Reconstitution documentée V4 — nouvelle rédaction V5</x:v>
      </x:c>
    </x:row>
    <x:row r="19" ht="57" customHeight="1">
      <x:c r="A19" s="14" t="str">
        <x:v>CNS-P14</x:v>
      </x:c>
      <x:c r="B19" s="14" t="str">
        <x:v>Carrefour des charges</x:v>
      </x:c>
      <x:c r="C19" s="29" t="n">
        <x:v>0</x:v>
      </x:c>
      <x:c r="D19" s="14" t="str">
        <x:v>CNS-P13 ; CNS-P15 ; CNS-P19</x:v>
      </x:c>
      <x:c r="E19" s="14" t="str">
        <x:v>rails courts et chariots</x:v>
      </x:c>
      <x:c r="F19" s="14" t="str">
        <x:v>Pousser une caisse entre deux aiguillages, éviter le passage des personnes et l’arrimer au poste choisi.</x:v>
      </x:c>
      <x:c r="G19" s="14" t="str">
        <x:v>soute opérationnelle</x:v>
      </x:c>
      <x:c r="H19" s="14" t="str">
        <x:v>croisement bloqué</x:v>
      </x:c>
      <x:c r="I19" s="14" t="str">
        <x:v>La Veille Partagée</x:v>
      </x:c>
      <x:c r="J19" s="14" t="str">
        <x:v>Reconstitution documentée V4 — nouvelle rédaction V5</x:v>
      </x:c>
    </x:row>
    <x:row r="20" ht="57" customHeight="1">
      <x:c r="A20" s="13" t="str">
        <x:v>CNS-P15</x:v>
      </x:c>
      <x:c r="B20" s="13" t="str">
        <x:v>Atelier de coque</x:v>
      </x:c>
      <x:c r="C20" s="28" t="n">
        <x:v>0</x:v>
      </x:c>
      <x:c r="D20" s="13" t="str">
        <x:v>CNS-P14 ; CNS-P16</x:v>
      </x:c>
      <x:c r="E20" s="13" t="str">
        <x:v>gabarits et plaques fictives</x:v>
      </x:c>
      <x:c r="F20" s="13" t="str">
        <x:v>Comparer un panneau déposé, choisir ses fixations de jeu puis replacer une pièce sur sa silhouette.</x:v>
      </x:c>
      <x:c r="G20" s="13" t="str">
        <x:v>réparateur présent</x:v>
      </x:c>
      <x:c r="H20" s="13" t="str">
        <x:v>pièce incompatible</x:v>
      </x:c>
      <x:c r="I20" s="13" t="str">
        <x:v>La Veille Partagée</x:v>
      </x:c>
      <x:c r="J20" s="13" t="str">
        <x:v>Reconstitution documentée V4 — nouvelle rédaction V5</x:v>
      </x:c>
    </x:row>
    <x:row r="21" ht="57" customHeight="1">
      <x:c r="A21" s="14" t="str">
        <x:v>CNS-P16</x:v>
      </x:c>
      <x:c r="B21" s="14" t="str">
        <x:v>Atelier des traces de chasse</x:v>
      </x:c>
      <x:c r="C21" s="29" t="n">
        <x:v>0</x:v>
      </x:c>
      <x:c r="D21" s="14" t="str">
        <x:v>CNS-P15 ; CNS-P17</x:v>
      </x:c>
      <x:c r="E21" s="14" t="str">
        <x:v>postes de trophées TR-SC04 à TR-SC12</x:v>
      </x:c>
      <x:c r="F21" s="14" t="str">
        <x:v>Orienter, éclairer, stabiliser et documenter les objets admis par les mini-jeux de l’atelier.</x:v>
      </x:c>
      <x:c r="G21" s="14" t="str">
        <x:v>spécialiste des traces</x:v>
      </x:c>
      <x:c r="H21" s="14" t="str">
        <x:v>indice fragile</x:v>
      </x:c>
      <x:c r="I21" s="14" t="str">
        <x:v>La Veille Partagée</x:v>
      </x:c>
      <x:c r="J21" s="14" t="str">
        <x:v>Reconstitution documentée V4 — nouvelle rédaction V5</x:v>
      </x:c>
    </x:row>
    <x:row r="22" ht="44" customHeight="1">
      <x:c r="A22" s="13" t="str">
        <x:v>CNS-P17</x:v>
      </x:c>
      <x:c r="B22" s="13" t="str">
        <x:v>Galerie des dépôts du clan</x:v>
      </x:c>
      <x:c r="C22" s="28" t="n">
        <x:v>0</x:v>
      </x:c>
      <x:c r="D22" s="13" t="str">
        <x:v>CNS-P16 ; CNS-P18</x:v>
      </x:c>
      <x:c r="E22" s="13" t="str">
        <x:v>cabinets et supports identifiés</x:v>
      </x:c>
      <x:c r="F22" s="13" t="str">
        <x:v>Transporter un berceau, fixer son socle et comparer les plaques des prises communes.</x:v>
      </x:c>
      <x:c r="G22" s="13" t="str">
        <x:v>dépôt collectif autorisé</x:v>
      </x:c>
      <x:c r="H22" s="13" t="str">
        <x:v>deux récits concurrents</x:v>
      </x:c>
      <x:c r="I22" s="13" t="str">
        <x:v>La Veille Partagée</x:v>
      </x:c>
      <x:c r="J22" s="13" t="str">
        <x:v>Reconstitution documentée V4 — nouvelle rédaction V5</x:v>
      </x:c>
    </x:row>
    <x:row r="23" ht="57" customHeight="1">
      <x:c r="A23" s="14" t="str">
        <x:v>CNS-P18</x:v>
      </x:c>
      <x:c r="B23" s="14" t="str">
        <x:v>Hangar des navettes</x:v>
      </x:c>
      <x:c r="C23" s="29" t="n">
        <x:v>0</x:v>
      </x:c>
      <x:c r="D23" s="14" t="str">
        <x:v>CNS-P13 ; CNS-P17 ; CNS-P24</x:v>
      </x:c>
      <x:c r="E23" s="14" t="str">
        <x:v>baies et supports de navettes</x:v>
      </x:c>
      <x:c r="F23" s="14" t="str">
        <x:v>Préparer un appareil disponible, embarquer les charges assignées et jouer son départ depuis la baie.</x:v>
      </x:c>
      <x:c r="G23" s="14" t="str">
        <x:v>baie remise en état</x:v>
      </x:c>
      <x:c r="H23" s="14" t="str">
        <x:v>navette immobilisée</x:v>
      </x:c>
      <x:c r="I23" s="14" t="str">
        <x:v>La Veille Partagée</x:v>
      </x:c>
      <x:c r="J23" s="14" t="str">
        <x:v>Reconstitution documentée V4 — nouvelle rédaction V5</x:v>
      </x:c>
    </x:row>
    <x:row r="24" ht="44" customHeight="1">
      <x:c r="A24" s="13" t="str">
        <x:v>CNS-P19</x:v>
      </x:c>
      <x:c r="B24" s="13" t="str">
        <x:v>Soute des expéditions</x:v>
      </x:c>
      <x:c r="C24" s="28" t="n">
        <x:v>-1</x:v>
      </x:c>
      <x:c r="D24" s="13" t="str">
        <x:v>CNS-P14 ; CNS-P20</x:v>
      </x:c>
      <x:c r="E24" s="13" t="str">
        <x:v>râteliers et zones de charge</x:v>
      </x:c>
      <x:c r="F24" s="13" t="str">
        <x:v>Repérer une caisse, vérifier son poids de jeu et organiser le trajet jusqu’au pont zéro.</x:v>
      </x:c>
      <x:c r="G24" s="13" t="str">
        <x:v>logistique installée</x:v>
      </x:c>
      <x:c r="H24" s="13" t="str">
        <x:v>charge mal répartie</x:v>
      </x:c>
      <x:c r="I24" s="13" t="str">
        <x:v>La Veille Partagée</x:v>
      </x:c>
      <x:c r="J24" s="13" t="str">
        <x:v>Reconstitution documentée V4 — nouvelle rédaction V5</x:v>
      </x:c>
    </x:row>
    <x:row r="25" ht="57" customHeight="1">
      <x:c r="A25" s="14" t="str">
        <x:v>CNS-P20</x:v>
      </x:c>
      <x:c r="B25" s="14" t="str">
        <x:v>Galerie des conduites</x:v>
      </x:c>
      <x:c r="C25" s="29" t="n">
        <x:v>-1</x:v>
      </x:c>
      <x:c r="D25" s="14" t="str">
        <x:v>CNS-P19 ; CNS-P21</x:v>
      </x:c>
      <x:c r="E25" s="14" t="str">
        <x:v>panneaux fictionnels de circulation</x:v>
      </x:c>
      <x:c r="F25" s="14" t="str">
        <x:v>Suivre une lueur de diagnostic, isoler un segment virtuel et ouvrir une route d’entretien balisée.</x:v>
      </x:c>
      <x:c r="G25" s="14" t="str">
        <x:v>entretien accessible</x:v>
      </x:c>
      <x:c r="H25" s="14" t="str">
        <x:v>passage encombré</x:v>
      </x:c>
      <x:c r="I25" s="14" t="str">
        <x:v>La Veille Partagée</x:v>
      </x:c>
      <x:c r="J25" s="14" t="str">
        <x:v>Reconstitution documentée V4 — nouvelle rédaction V5</x:v>
      </x:c>
    </x:row>
    <x:row r="26" ht="44" customHeight="1">
      <x:c r="A26" s="13" t="str">
        <x:v>CNS-P21</x:v>
      </x:c>
      <x:c r="B26" s="13" t="str">
        <x:v>Chambre d’énergie</x:v>
      </x:c>
      <x:c r="C26" s="28" t="n">
        <x:v>-1</x:v>
      </x:c>
      <x:c r="D26" s="13" t="str">
        <x:v>CNS-P20 ; CNS-P22</x:v>
      </x:c>
      <x:c r="E26" s="13" t="str">
        <x:v>noyau fictif à motifs</x:v>
      </x:c>
      <x:c r="F26" s="13" t="str">
        <x:v>Aligner des anneaux symboliques selon les témoins puis rétablir un service choisi.</x:v>
      </x:c>
      <x:c r="G26" s="13" t="str">
        <x:v>spécialiste énergie</x:v>
      </x:c>
      <x:c r="H26" s="13" t="str">
        <x:v>puissance limitée</x:v>
      </x:c>
      <x:c r="I26" s="13" t="str">
        <x:v>La Veille Partagée</x:v>
      </x:c>
      <x:c r="J26" s="13" t="str">
        <x:v>Reconstitution documentée V4 — nouvelle rédaction V5</x:v>
      </x:c>
    </x:row>
    <x:row r="27" ht="57" customHeight="1">
      <x:c r="A27" s="14" t="str">
        <x:v>CNS-P22</x:v>
      </x:c>
      <x:c r="B27" s="14" t="str">
        <x:v>Salle de propulsion</x:v>
      </x:c>
      <x:c r="C27" s="29" t="n">
        <x:v>-1</x:v>
      </x:c>
      <x:c r="D27" s="14" t="str">
        <x:v>CNS-P21 ; CNS-P23</x:v>
      </x:c>
      <x:c r="E27" s="14" t="str">
        <x:v>berceaux de modules</x:v>
      </x:c>
      <x:c r="F27" s="14" t="str">
        <x:v>Déplacer un module de jeu sur ses rails, comparer sa signature et confirmer la configuration de voyage.</x:v>
      </x:c>
      <x:c r="G27" s="14" t="str">
        <x:v>propulsion vérifiée</x:v>
      </x:c>
      <x:c r="H27" s="14" t="str">
        <x:v>vibration de trajet</x:v>
      </x:c>
      <x:c r="I27" s="14" t="str">
        <x:v>La Veille Partagée</x:v>
      </x:c>
      <x:c r="J27" s="14" t="str">
        <x:v>Reconstitution documentée V4 — nouvelle rédaction V5</x:v>
      </x:c>
    </x:row>
    <x:row r="28" ht="57" customHeight="1">
      <x:c r="A28" s="13" t="str">
        <x:v>CNS-P23</x:v>
      </x:c>
      <x:c r="B28" s="13" t="str">
        <x:v>Compartiment de mise à l’écart</x:v>
      </x:c>
      <x:c r="C28" s="28" t="n">
        <x:v>-1</x:v>
      </x:c>
      <x:c r="D28" s="13" t="str">
        <x:v>CNS-P22 ; CNS-P24</x:v>
      </x:c>
      <x:c r="E28" s="13" t="str">
        <x:v>cabines et caisses séparées</x:v>
      </x:c>
      <x:c r="F28" s="13" t="str">
        <x:v>Déposer une prise inconnue derrière le vitrage, examiner ses signaux puis choisir son parcours d’étude.</x:v>
      </x:c>
      <x:c r="G28" s="13" t="str">
        <x:v>protocole fictionnel connu</x:v>
      </x:c>
      <x:c r="H28" s="13" t="str">
        <x:v>objet inconnu</x:v>
      </x:c>
      <x:c r="I28" s="13" t="str">
        <x:v>La Veille Partagée</x:v>
      </x:c>
      <x:c r="J28" s="13" t="str">
        <x:v>Reconstitution documentée V4 — nouvelle rédaction V5</x:v>
      </x:c>
    </x:row>
    <x:row r="29" ht="57" customHeight="1">
      <x:c r="A29" s="14" t="str">
        <x:v>CNS-P24</x:v>
      </x:c>
      <x:c r="B29" s="14" t="str">
        <x:v>Baie de retour</x:v>
      </x:c>
      <x:c r="C29" s="29" t="n">
        <x:v>-1</x:v>
      </x:c>
      <x:c r="D29" s="14" t="str">
        <x:v>CNS-P23 ; CNS-P18</x:v>
      </x:c>
      <x:c r="E29" s="14" t="str">
        <x:v>point de repli et balise de liaison</x:v>
      </x:c>
      <x:c r="F29" s="14" t="str">
        <x:v>Placer le repère de retour, tester sa réponse visuelle et préparer l’accueil d’une équipe de secours.</x:v>
      </x:c>
      <x:c r="G29" s="14" t="str">
        <x:v>expédition avec repli</x:v>
      </x:c>
      <x:c r="H29" s="14" t="str">
        <x:v>liaison interrompue</x:v>
      </x:c>
      <x:c r="I29" s="14" t="str">
        <x:v>La Veille Partagée</x:v>
      </x:c>
      <x:c r="J29" s="14" t="str">
        <x:v>Reconstitution documentée V4 — nouvelle rédaction V5</x:v>
      </x:c>
    </x:row>
  </x:sheetData>
  <x:pageMargins left="0.7" right="0.7" top="0.75" bottom="0.75" header="0.3" footer="0.3"/>
  <x:tableParts count="1">
    <x:tablePart xmlns:r="http://schemas.openxmlformats.org/officeDocument/2006/relationships" r:id="Rf9ad663769b446b0"/>
  </x:tableParts>
</x:worksheet>
</file>

<file path=xl/worksheets/sheet7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45" hidden="0" customWidth="1"/>
  </x:cols>
  <x:sheetData>
    <x:row r="1">
      <x:c r="A1" s="2"/>
      <x:c r="B1" s="2"/>
      <x:c r="C1" s="2"/>
      <x:c r="D1" s="2"/>
      <x:c r="E1" s="2"/>
      <x:c r="F1" s="2"/>
    </x:row>
    <x:row r="2" ht="31" customHeight="1">
      <x:c r="A2" s="3" t="str">
        <x:v>Équipage incarné</x:v>
      </x:c>
      <x:c r="B2" s="3"/>
      <x:c r="C2" s="3"/>
      <x:c r="D2" s="3"/>
      <x:c r="E2" s="3"/>
      <x:c r="F2" s="3"/>
    </x:row>
    <x:row r="3">
      <x:c r="A3" s="4"/>
      <x:c r="B3" s="4"/>
      <x:c r="C3" s="4"/>
      <x:c r="D3" s="4"/>
      <x:c r="E3" s="4"/>
      <x:c r="F3" s="4"/>
    </x:row>
    <x:row r="4">
      <x:c r="A4" s="2" t="str">
        <x:v>Maison et clan · 18 fiches · Lecture intégrale dans « Lire Maison et clan » ou le lecteur HTML.</x:v>
      </x:c>
      <x:c r="B4" s="2"/>
      <x:c r="C4" s="2"/>
      <x:c r="D4" s="2"/>
      <x:c r="E4" s="2"/>
      <x:c r="F4" s="2"/>
    </x:row>
    <x:row r="5" ht="48" customHeight="1">
      <x:c r="A5" s="35" t="str">
        <x:v>Identifiant</x:v>
      </x:c>
      <x:c r="B5" s="36" t="str">
        <x:v>Titre</x:v>
      </x:c>
      <x:c r="C5" s="36" t="str">
        <x:v>Fonction</x:v>
      </x:c>
      <x:c r="D5" s="36" t="str">
        <x:v>Poste</x:v>
      </x:c>
      <x:c r="E5" s="36" t="str">
        <x:v>Histoire</x:v>
      </x:c>
      <x:c r="F5" s="36" t="str">
        <x:v>Scène jouable</x:v>
      </x:c>
      <x:c r="G5" s="36" t="str">
        <x:v>Limite personnelle</x:v>
      </x:c>
      <x:c r="H5" s="36" t="str">
        <x:v>Capacité</x:v>
      </x:c>
      <x:c r="I5" s="37" t="str">
        <x:v>Provenance</x:v>
      </x:c>
    </x:row>
    <x:row r="6" ht="57" customHeight="1">
      <x:c r="A6" s="13" t="str">
        <x:v>CNS-EQ01</x:v>
      </x:c>
      <x:c r="B6" s="13" t="str">
        <x:v>Sera</x:v>
      </x:c>
      <x:c r="C6" s="13" t="str">
        <x:v>Pilotage</x:v>
      </x:c>
      <x:c r="D6" s="13" t="str">
        <x:v>CNS-P01</x:v>
      </x:c>
      <x:c r="E6" s="13" t="str">
        <x:v>A appris à ramener des chasseurs pendant des retours agités et privilégie une route lisible.</x:v>
      </x:c>
      <x:c r="F6" s="13" t="str">
        <x:v>Faire passer un appareil entre des épaves sans perdre les caisses arrimées.</x:v>
      </x:c>
      <x:c r="G6" s="13" t="str">
        <x:v>Refuse une poursuite qui abandonne un retour promis.</x:v>
      </x:c>
      <x:c r="H6" s="13" t="str">
        <x:v>Occupe une place parmi 6, 12 ou 18 autres occupants ; une arrivée exige place et accord.</x:v>
      </x:c>
      <x:c r="I6" s="13" t="str">
        <x:v>Reconstitution documentée V4 — nouvelle rédaction V5</x:v>
      </x:c>
    </x:row>
    <x:row r="7" ht="44" customHeight="1">
      <x:c r="A7" s="14" t="str">
        <x:v>CNS-EQ02</x:v>
      </x:c>
      <x:c r="B7" s="14" t="str">
        <x:v>Tarek</x:v>
      </x:c>
      <x:c r="C7" s="14" t="str">
        <x:v>Routes</x:v>
      </x:c>
      <x:c r="D7" s="14" t="str">
        <x:v>CNS-P02</x:v>
      </x:c>
      <x:c r="E7" s="14" t="str">
        <x:v>Conserve les erreurs de navigation autant que les routes glorieuses.</x:v>
      </x:c>
      <x:c r="F7" s="14" t="str">
        <x:v>Comparer des repères anciens à une nouvelle observation avant de choisir une escale.</x:v>
      </x:c>
      <x:c r="G7" s="14" t="str">
        <x:v>Demande le temps d’expliquer une divergence plutôt que masquer une incertitude.</x:v>
      </x:c>
      <x:c r="H7" s="14" t="str">
        <x:v>Occupe une place parmi 6, 12 ou 18 autres occupants ; une arrivée exige place et accord.</x:v>
      </x:c>
      <x:c r="I7" s="14" t="str">
        <x:v>Reconstitution documentée V4 — nouvelle rédaction V5</x:v>
      </x:c>
    </x:row>
    <x:row r="8" ht="44" customHeight="1">
      <x:c r="A8" s="13" t="str">
        <x:v>CNS-EQ03</x:v>
      </x:c>
      <x:c r="B8" s="13" t="str">
        <x:v>Nema</x:v>
      </x:c>
      <x:c r="C8" s="13" t="str">
        <x:v>Signaux</x:v>
      </x:c>
      <x:c r="D8" s="13" t="str">
        <x:v>CNS-P03</x:v>
      </x:c>
      <x:c r="E8" s="13" t="str">
        <x:v>Reconnaît des appels fragmentaires grâce au rythme et au contexte du trajet.</x:v>
      </x:c>
      <x:c r="F8" s="13" t="str">
        <x:v>Isoler une pulsation puis guider le joueur jusqu’à sa source.</x:v>
      </x:c>
      <x:c r="G8" s="13" t="str">
        <x:v>Un signal inconnu reste une hypothèse tant qu’il n’est pas observé.</x:v>
      </x:c>
      <x:c r="H8" s="13" t="str">
        <x:v>Occupe une place parmi 6, 12 ou 18 autres occupants ; une arrivée exige place et accord.</x:v>
      </x:c>
      <x:c r="I8" s="13" t="str">
        <x:v>Reconstitution documentée V4 — nouvelle rédaction V5</x:v>
      </x:c>
    </x:row>
    <x:row r="9" ht="44" customHeight="1">
      <x:c r="A9" s="14" t="str">
        <x:v>CNS-EQ04</x:v>
      </x:c>
      <x:c r="B9" s="14" t="str">
        <x:v>Asha</x:v>
      </x:c>
      <x:c r="C9" s="14" t="str">
        <x:v>Vie collective</x:v>
      </x:c>
      <x:c r="D9" s="14" t="str">
        <x:v>CNS-P04</x:v>
      </x:c>
      <x:c r="E9" s="14" t="str">
        <x:v>A vécu dans une troupe dispersée par une rivalité mal résolue.</x:v>
      </x:c>
      <x:c r="F9" s="14" t="str">
        <x:v>Faire revenir deux chasseurs dans la même pièce après un duel.</x:v>
      </x:c>
      <x:c r="G9" s="14" t="str">
        <x:v>Ne transforme pas son rôle en pouvoir de décider à la place de tous.</x:v>
      </x:c>
      <x:c r="H9" s="14" t="str">
        <x:v>Occupe une place parmi 6, 12 ou 18 autres occupants ; une arrivée exige place et accord.</x:v>
      </x:c>
      <x:c r="I9" s="14" t="str">
        <x:v>Reconstitution documentée V4 — nouvelle rédaction V5</x:v>
      </x:c>
    </x:row>
    <x:row r="10" ht="44" customHeight="1">
      <x:c r="A10" s="13" t="str">
        <x:v>CNS-EQ05</x:v>
      </x:c>
      <x:c r="B10" s="13" t="str">
        <x:v>Doran</x:v>
      </x:c>
      <x:c r="C10" s="13" t="str">
        <x:v>Archives</x:v>
      </x:c>
      <x:c r="D10" s="13" t="str">
        <x:v>CNS-P05</x:v>
      </x:c>
      <x:c r="E10" s="13" t="str">
        <x:v>Collectionne les récits contradictoires et les expose côte à côte.</x:v>
      </x:c>
      <x:c r="F10" s="13" t="str">
        <x:v>Associer des traces physiques à leurs auteurs sans effacer les absents.</x:v>
      </x:c>
      <x:c r="G10" s="13" t="str">
        <x:v>Refuse d’embellir une chasse ratée pour flatter le commandant.</x:v>
      </x:c>
      <x:c r="H10" s="13" t="str">
        <x:v>Occupe une place parmi 6, 12 ou 18 autres occupants ; une arrivée exige place et accord.</x:v>
      </x:c>
      <x:c r="I10" s="13" t="str">
        <x:v>Reconstitution documentée V4 — nouvelle rédaction V5</x:v>
      </x:c>
    </x:row>
    <x:row r="11" ht="44" customHeight="1">
      <x:c r="A11" s="14" t="str">
        <x:v>CNS-EQ06</x:v>
      </x:c>
      <x:c r="B11" s="14" t="str">
        <x:v>Mera</x:v>
      </x:c>
      <x:c r="C11" s="14" t="str">
        <x:v>Accueil</x:v>
      </x:c>
      <x:c r="D11" s="14" t="str">
        <x:v>CNS-P07</x:v>
      </x:c>
      <x:c r="E11" s="14" t="str">
        <x:v>Se souvient des habitudes de chaque équipier et sait repérer une place devenue vide.</x:v>
      </x:c>
      <x:c r="F11" s="14" t="str">
        <x:v>Préparer le foyer pour une rencontre ou un retour difficile.</x:v>
      </x:c>
      <x:c r="G11" s="14" t="str">
        <x:v>Peut choisir de rester à une halte avec un proche.</x:v>
      </x:c>
      <x:c r="H11" s="14" t="str">
        <x:v>Occupe une place parmi 6, 12 ou 18 autres occupants ; une arrivée exige place et accord.</x:v>
      </x:c>
      <x:c r="I11" s="14" t="str">
        <x:v>Reconstitution documentée V4 — nouvelle rédaction V5</x:v>
      </x:c>
    </x:row>
    <x:row r="12" ht="44" customHeight="1">
      <x:c r="A12" s="13" t="str">
        <x:v>CNS-EQ07</x:v>
      </x:c>
      <x:c r="B12" s="13" t="str">
        <x:v>Vesh</x:v>
      </x:c>
      <x:c r="C12" s="13" t="str">
        <x:v>Soins</x:v>
      </x:c>
      <x:c r="D12" s="13" t="str">
        <x:v>CNS-P11</x:v>
      </x:c>
      <x:c r="E12" s="13" t="str">
        <x:v>Ancien chasseur reconverti après une blessure qui a changé ses mouvements.</x:v>
      </x:c>
      <x:c r="F12" s="13" t="str">
        <x:v>Installer une récupération et faire participer le blessé aux décisions de reprise.</x:v>
      </x:c>
      <x:c r="G12" s="13" t="str">
        <x:v>Les blessures fictionnelles gardent une durée et des conséquences.</x:v>
      </x:c>
      <x:c r="H12" s="13" t="str">
        <x:v>Occupe une place parmi 6, 12 ou 18 autres occupants ; une arrivée exige place et accord.</x:v>
      </x:c>
      <x:c r="I12" s="13" t="str">
        <x:v>Reconstitution documentée V4 — nouvelle rédaction V5</x:v>
      </x:c>
    </x:row>
    <x:row r="13" ht="44" customHeight="1">
      <x:c r="A13" s="14" t="str">
        <x:v>CNS-EQ08</x:v>
      </x:c>
      <x:c r="B13" s="14" t="str">
        <x:v>Ira</x:v>
      </x:c>
      <x:c r="C13" s="14" t="str">
        <x:v>Habitats</x:v>
      </x:c>
      <x:c r="D13" s="14" t="str">
        <x:v>CNS-P10</x:v>
      </x:c>
      <x:c r="E13" s="14" t="str">
        <x:v>Dessine ses plans en observant comment les habitants circulent réellement.</x:v>
      </x:c>
      <x:c r="F13" s="14" t="str">
        <x:v>Reconfigurer une cabine en déplaçant des modules réversibles.</x:v>
      </x:c>
      <x:c r="G13" s="14" t="str">
        <x:v>Ne valide pas une place supplémentaire qui bloque le passage.</x:v>
      </x:c>
      <x:c r="H13" s="14" t="str">
        <x:v>Occupe une place parmi 6, 12 ou 18 autres occupants ; une arrivée exige place et accord.</x:v>
      </x:c>
      <x:c r="I13" s="14" t="str">
        <x:v>Reconstitution documentée V4 — nouvelle rédaction V5</x:v>
      </x:c>
    </x:row>
    <x:row r="14" ht="44" customHeight="1">
      <x:c r="A14" s="13" t="str">
        <x:v>CNS-EQ09</x:v>
      </x:c>
      <x:c r="B14" s="13" t="str">
        <x:v>Varo</x:v>
      </x:c>
      <x:c r="C14" s="13" t="str">
        <x:v>Transmission</x:v>
      </x:c>
      <x:c r="D14" s="13" t="str">
        <x:v>CNS-P12</x:v>
      </x:c>
      <x:c r="E14" s="13" t="str">
        <x:v>Préfère les exercices où une erreur devient visible immédiatement.</x:v>
      </x:c>
      <x:c r="F14" s="13" t="str">
        <x:v>Organiser un défi de piste, une esquive et un duel d’entraînement.</x:v>
      </x:c>
      <x:c r="G14" s="13" t="str">
        <x:v>N’accorde aucun rang en dehors de la progression commune.</x:v>
      </x:c>
      <x:c r="H14" s="13" t="str">
        <x:v>Occupe une place parmi 6, 12 ou 18 autres occupants ; une arrivée exige place et accord.</x:v>
      </x:c>
      <x:c r="I14" s="13" t="str">
        <x:v>Reconstitution documentée V4 — nouvelle rédaction V5</x:v>
      </x:c>
    </x:row>
    <x:row r="15" ht="44" customHeight="1">
      <x:c r="A15" s="14" t="str">
        <x:v>CNS-EQ10</x:v>
      </x:c>
      <x:c r="B15" s="14" t="str">
        <x:v>Erek</x:v>
      </x:c>
      <x:c r="C15" s="14" t="str">
        <x:v>Arrivées</x:v>
      </x:c>
      <x:c r="D15" s="14" t="str">
        <x:v>CNS-P13</x:v>
      </x:c>
      <x:c r="E15" s="14" t="str">
        <x:v>Ancien membre d’un groupe perdu dans une extraction confuse.</x:v>
      </x:c>
      <x:c r="F15" s="14" t="str">
        <x:v>Vérifier physiquement le retour des membres avant fermeture du sas.</x:v>
      </x:c>
      <x:c r="G15" s="14" t="str">
        <x:v>Peut interrompre le départ si une personne annoncée manque.</x:v>
      </x:c>
      <x:c r="H15" s="14" t="str">
        <x:v>Occupe une place parmi 6, 12 ou 18 autres occupants ; une arrivée exige place et accord.</x:v>
      </x:c>
      <x:c r="I15" s="14" t="str">
        <x:v>Reconstitution documentée V4 — nouvelle rédaction V5</x:v>
      </x:c>
    </x:row>
    <x:row r="16" ht="44" customHeight="1">
      <x:c r="A16" s="13" t="str">
        <x:v>CNS-EQ11</x:v>
      </x:c>
      <x:c r="B16" s="13" t="str">
        <x:v>Orek</x:v>
      </x:c>
      <x:c r="C16" s="13" t="str">
        <x:v>Cargaison</x:v>
      </x:c>
      <x:c r="D16" s="13" t="str">
        <x:v>CNS-P19</x:v>
      </x:c>
      <x:c r="E16" s="13" t="str">
        <x:v>Juge les expéditions à ce qui revient autant qu’aux prises annoncées.</x:v>
      </x:c>
      <x:c r="F16" s="13" t="str">
        <x:v>Répartir les caisses et préparer leur chemin de portage.</x:v>
      </x:c>
      <x:c r="G16" s="13" t="str">
        <x:v>Une charge abandonnée reste enregistrée sur le lieu de mission.</x:v>
      </x:c>
      <x:c r="H16" s="13" t="str">
        <x:v>Occupe une place parmi 6, 12 ou 18 autres occupants ; une arrivée exige place et accord.</x:v>
      </x:c>
      <x:c r="I16" s="13" t="str">
        <x:v>Reconstitution documentée V4 — nouvelle rédaction V5</x:v>
      </x:c>
    </x:row>
    <x:row r="17" ht="44" customHeight="1">
      <x:c r="A17" s="14" t="str">
        <x:v>CNS-EQ12</x:v>
      </x:c>
      <x:c r="B17" s="14" t="str">
        <x:v>Rava</x:v>
      </x:c>
      <x:c r="C17" s="14" t="str">
        <x:v>Coque</x:v>
      </x:c>
      <x:c r="D17" s="14" t="str">
        <x:v>CNS-P15</x:v>
      </x:c>
      <x:c r="E17" s="14" t="str">
        <x:v>Connaît les réparations visibles de plusieurs générations de navires.</x:v>
      </x:c>
      <x:c r="F17" s="14" t="str">
        <x:v>Ajuster un panneau en conservant la trace d’une ancienne intervention.</x:v>
      </x:c>
      <x:c r="G17" s="14" t="str">
        <x:v>Les modifications improvisées nécessitent un essai réel.</x:v>
      </x:c>
      <x:c r="H17" s="14" t="str">
        <x:v>Occupe une place parmi 6, 12 ou 18 autres occupants ; une arrivée exige place et accord.</x:v>
      </x:c>
      <x:c r="I17" s="14" t="str">
        <x:v>Reconstitution documentée V4 — nouvelle rédaction V5</x:v>
      </x:c>
    </x:row>
    <x:row r="18" ht="44" customHeight="1">
      <x:c r="A18" s="13" t="str">
        <x:v>CNS-EQ13</x:v>
      </x:c>
      <x:c r="B18" s="13" t="str">
        <x:v>Leka</x:v>
      </x:c>
      <x:c r="C18" s="13" t="str">
        <x:v>Traces et trophées</x:v>
      </x:c>
      <x:c r="D18" s="13" t="str">
        <x:v>CNS-P16</x:v>
      </x:c>
      <x:c r="E18" s="13" t="str">
        <x:v>S’intéresse aux objets qui compliquent les récits trop simples.</x:v>
      </x:c>
      <x:c r="F18" s="13" t="str">
        <x:v>Faire révéler une marque par rotation, lumière et comparaison de fragments.</x:v>
      </x:c>
      <x:c r="G18" s="13" t="str">
        <x:v>Sépare présentation réussie, authenticité et reconnaissance de chasse.</x:v>
      </x:c>
      <x:c r="H18" s="13" t="str">
        <x:v>Occupe une place parmi 6, 12 ou 18 autres occupants ; une arrivée exige place et accord.</x:v>
      </x:c>
      <x:c r="I18" s="13" t="str">
        <x:v>Reconstitution documentée V4 — nouvelle rédaction V5</x:v>
      </x:c>
    </x:row>
    <x:row r="19" ht="44" customHeight="1">
      <x:c r="A19" s="14" t="str">
        <x:v>CNS-EQ14</x:v>
      </x:c>
      <x:c r="B19" s="14" t="str">
        <x:v>Keth</x:v>
      </x:c>
      <x:c r="C19" s="14" t="str">
        <x:v>Amarrage</x:v>
      </x:c>
      <x:c r="D19" s="14" t="str">
        <x:v>CNS-P18</x:v>
      </x:c>
      <x:c r="E19" s="14" t="str">
        <x:v>A convoyé des appareils de gabarits incompatibles entre petites haltes.</x:v>
      </x:c>
      <x:c r="F19" s="14" t="str">
        <x:v>Choisir une baie, placer ses guides et suivre l’entrée de l’appareil.</x:v>
      </x:c>
      <x:c r="G19" s="14" t="str">
        <x:v>Demande un autre poste quand les dimensions ne conviennent pas.</x:v>
      </x:c>
      <x:c r="H19" s="14" t="str">
        <x:v>Occupe une place parmi 6, 12 ou 18 autres occupants ; une arrivée exige place et accord.</x:v>
      </x:c>
      <x:c r="I19" s="14" t="str">
        <x:v>Reconstitution documentée V4 — nouvelle rédaction V5</x:v>
      </x:c>
    </x:row>
    <x:row r="20" ht="44" customHeight="1">
      <x:c r="A20" s="13" t="str">
        <x:v>CNS-EQ15</x:v>
      </x:c>
      <x:c r="B20" s="13" t="str">
        <x:v>Sol</x:v>
      </x:c>
      <x:c r="C20" s="13" t="str">
        <x:v>Énergie</x:v>
      </x:c>
      <x:c r="D20" s="13" t="str">
        <x:v>CNS-P21</x:v>
      </x:c>
      <x:c r="E20" s="13" t="str">
        <x:v>Aime les systèmes dont le fonctionnement se voit dans la lumière des coursives.</x:v>
      </x:c>
      <x:c r="F20" s="13" t="str">
        <x:v>Distribuer une réserve fictive entre ateliers, habitats et déplacement.</x:v>
      </x:c>
      <x:c r="G20" s="13" t="str">
        <x:v>Une priorité laisse provisoirement un autre service réduit.</x:v>
      </x:c>
      <x:c r="H20" s="13" t="str">
        <x:v>Occupe une place parmi 6, 12 ou 18 autres occupants ; une arrivée exige place et accord.</x:v>
      </x:c>
      <x:c r="I20" s="13" t="str">
        <x:v>Reconstitution documentée V4 — nouvelle rédaction V5</x:v>
      </x:c>
    </x:row>
    <x:row r="21" ht="44" customHeight="1">
      <x:c r="A21" s="14" t="str">
        <x:v>CNS-EQ16</x:v>
      </x:c>
      <x:c r="B21" s="14" t="str">
        <x:v>Harek</x:v>
      </x:c>
      <x:c r="C21" s="14" t="str">
        <x:v>Propulsion</x:v>
      </x:c>
      <x:c r="D21" s="14" t="str">
        <x:v>CNS-P22</x:v>
      </x:c>
      <x:c r="E21" s="14" t="str">
        <x:v>A survécu à un détour lent grâce à une configuration prudente.</x:v>
      </x:c>
      <x:c r="F21" s="14" t="str">
        <x:v>Comparer une vibration de voyage puis tester un module sur son berceau.</x:v>
      </x:c>
      <x:c r="G21" s="14" t="str">
        <x:v>Préfère perdre du temps plutôt que promettre une vitesse impossible.</x:v>
      </x:c>
      <x:c r="H21" s="14" t="str">
        <x:v>Occupe une place parmi 6, 12 ou 18 autres occupants ; une arrivée exige place et accord.</x:v>
      </x:c>
      <x:c r="I21" s="14" t="str">
        <x:v>Reconstitution documentée V4 — nouvelle rédaction V5</x:v>
      </x:c>
    </x:row>
    <x:row r="22" ht="44" customHeight="1">
      <x:c r="A22" s="13" t="str">
        <x:v>CNS-EQ17</x:v>
      </x:c>
      <x:c r="B22" s="13" t="str">
        <x:v>Thena</x:v>
      </x:c>
      <x:c r="C22" s="13" t="str">
        <x:v>Objets inconnus</x:v>
      </x:c>
      <x:c r="D22" s="13" t="str">
        <x:v>CNS-P23</x:v>
      </x:c>
      <x:c r="E22" s="13" t="str">
        <x:v>Chasseuse patiente devenue spécialiste des prises dont le comportement surprend.</x:v>
      </x:c>
      <x:c r="F22" s="13" t="str">
        <x:v>Observer une caisse depuis le vitrage et choisir un mode d’examen fictif.</x:v>
      </x:c>
      <x:c r="G22" s="13" t="str">
        <x:v>L’inconnu n’est pas présenté comme une menace certaine.</x:v>
      </x:c>
      <x:c r="H22" s="13" t="str">
        <x:v>Occupe une place parmi 6, 12 ou 18 autres occupants ; une arrivée exige place et accord.</x:v>
      </x:c>
      <x:c r="I22" s="13" t="str">
        <x:v>Reconstitution documentée V4 — nouvelle rédaction V5</x:v>
      </x:c>
    </x:row>
    <x:row r="23" ht="44" customHeight="1">
      <x:c r="A23" s="14" t="str">
        <x:v>CNS-EQ18</x:v>
      </x:c>
      <x:c r="B23" s="14" t="str">
        <x:v>Kora</x:v>
      </x:c>
      <x:c r="C23" s="14" t="str">
        <x:v>Retours et secours</x:v>
      </x:c>
      <x:c r="D23" s="14" t="str">
        <x:v>CNS-P24</x:v>
      </x:c>
      <x:c r="E23" s="14" t="str">
        <x:v>Conserve les repères de celles et ceux qu’elle a aidés à revenir.</x:v>
      </x:c>
      <x:c r="F23" s="14" t="str">
        <x:v>Établir le repli, rejoindre le dernier groupe et guider son trajet.</x:v>
      </x:c>
      <x:c r="G23" s="14" t="str">
        <x:v>Un sauvetage peut primer sur un trophée sans réécrire le résultat de chasse.</x:v>
      </x:c>
      <x:c r="H23" s="14" t="str">
        <x:v>Occupe une place parmi 6, 12 ou 18 autres occupants ; une arrivée exige place et accord.</x:v>
      </x:c>
      <x:c r="I23" s="14" t="str">
        <x:v>Reconstitution documentée V4 — nouvelle rédaction V5</x:v>
      </x:c>
    </x:row>
  </x:sheetData>
  <x:pageMargins left="0.7" right="0.7" top="0.75" bottom="0.75" header="0.3" footer="0.3"/>
  <x:tableParts count="1">
    <x:tablePart xmlns:r="http://schemas.openxmlformats.org/officeDocument/2006/relationships" r:id="R8594dcb8e37c4e77"/>
  </x:tableParts>
</x:worksheet>
</file>

<file path=xl/worksheets/sheet7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Missions du navire</x:v>
      </x:c>
      <x:c r="B2" s="3"/>
      <x:c r="C2" s="3"/>
      <x:c r="D2" s="3"/>
      <x:c r="E2" s="3"/>
      <x:c r="F2" s="3"/>
    </x:row>
    <x:row r="3">
      <x:c r="A3" s="4"/>
      <x:c r="B3" s="4"/>
      <x:c r="C3" s="4"/>
      <x:c r="D3" s="4"/>
      <x:c r="E3" s="4"/>
      <x:c r="F3" s="4"/>
    </x:row>
    <x:row r="4">
      <x:c r="A4" s="2" t="str">
        <x:v>Maison et clan · 24 fiches · Lecture intégrale dans « Lire Maison et clan » ou le lecteur HTML.</x:v>
      </x:c>
      <x:c r="B4" s="2"/>
      <x:c r="C4" s="2"/>
      <x:c r="D4" s="2"/>
      <x:c r="E4" s="2"/>
      <x:c r="F4" s="2"/>
    </x:row>
    <x:row r="5" ht="48" customHeight="1">
      <x:c r="A5" s="35" t="str">
        <x:v>Identifiant</x:v>
      </x:c>
      <x:c r="B5" s="36" t="str">
        <x:v>Titre</x:v>
      </x:c>
      <x:c r="C5" s="36" t="str">
        <x:v>Déclencheur</x:v>
      </x:c>
      <x:c r="D5" s="36" t="str">
        <x:v>Lieux</x:v>
      </x:c>
      <x:c r="E5" s="36" t="str">
        <x:v>Situation</x:v>
      </x:c>
      <x:c r="F5" s="36" t="str">
        <x:v>Séquence jouable</x:v>
      </x:c>
      <x:c r="G5" s="36" t="str">
        <x:v>Choix</x:v>
      </x:c>
      <x:c r="H5" s="36" t="str">
        <x:v>Coût et limite</x:v>
      </x:c>
      <x:c r="I5" s="36" t="str">
        <x:v>Réussite</x:v>
      </x:c>
      <x:c r="J5" s="36" t="str">
        <x:v>Échec et reprise</x:v>
      </x:c>
      <x:c r="K5" s="36" t="str">
        <x:v>Liaisons</x:v>
      </x:c>
      <x:c r="L5" s="36" t="str">
        <x:v>État persistant</x:v>
      </x:c>
      <x:c r="M5" s="37" t="str">
        <x:v>Provenance</x:v>
      </x:c>
    </x:row>
    <x:row r="6" ht="102" customHeight="1">
      <x:c r="A6" s="13" t="str">
        <x:v>CNS-M01</x:v>
      </x:c>
      <x:c r="B6" s="13" t="str">
        <x:v>La coque qui appartient encore à quelqu’un</x:v>
      </x:c>
      <x:c r="C6" s="13" t="str">
        <x:v>Elite ; visite du chantier autorisée</x:v>
      </x:c>
      <x:c r="D6" s="13" t="str">
        <x:v>SPACE-BASE-03 ; CNS-P13/P15/P19</x:v>
      </x:c>
      <x:c r="E6" s="13" t="str">
        <x:v>La coque attend dans une baie fermée. Ses marques montrent plusieurs périodes d’usage ; des chasseurs ont encore des biens à l’intérieur. Le joueur doit comprendre ce qui peut lui être confié avant de rêver au départ.</x:v>
      </x:c>
      <x:c r="F6" s="13" t="str">
        <x:v>Entrer avec Rava ; franchir les coursives ouvertes ; éclairer trois reprises de coque ; déplacer une caisse identifiée ; atteindre le hangar par un détour ; revenir montrer les espaces réellement exploitables.</x:v>
      </x:c>
      <x:c r="G6" s="13" t="str">
        <x:v>Choisir une copropriété de départ ou une garde avec option d’acquisition, chacune donnant des missions et des engagements différents.</x:v>
      </x:c>
      <x:c r="H6" s="13" t="str">
        <x:v>Dépôt de ressources de jeu et première réparation ; le vaisseau personnel reste nécessaire pour les trajets.</x:v>
      </x:c>
      <x:c r="I6" s="13" t="str">
        <x:v>Le navire reçoit un statut d’usage précis et une première zone de travail.</x:v>
      </x:c>
      <x:c r="J6" s="13" t="str">
        <x:v>Une inspection incomplète laisse la visite ouverte ; aucune coque n’est acquise par simple conversation.</x:v>
      </x:c>
      <x:c r="K6" s="13" t="str">
        <x:v>CNS-R01 ; acquisition ; SPACE-BASE-03</x:v>
      </x:c>
      <x:c r="L6" s="13" t="str">
        <x:v>CNS-M01 conserve séparément missionTerminée, missionRéussie, choixRetenu, participantsRevenus et objetsDéplacés. Les récompenses ne sont appliquées qu’une fois ; une reprise retrouve les objets à leur dernière position confirmée.</x:v>
      </x:c>
      <x:c r="M6" s="13" t="str">
        <x:v>Reconstitution documentée V4 — nouvelle rédaction V5</x:v>
      </x:c>
    </x:row>
    <x:row r="7" ht="102" customHeight="1">
      <x:c r="A7" s="14" t="str">
        <x:v>CNS-M02</x:v>
      </x:c>
      <x:c r="B7" s="14" t="str">
        <x:v>La première lumière dans la coursive</x:v>
      </x:c>
      <x:c r="C7" s="14" t="str">
        <x:v>CNS-M01 réussie</x:v>
      </x:c>
      <x:c r="D7" s="14" t="str">
        <x:v>CNS-P20/P21/P13</x:v>
      </x:c>
      <x:c r="E7" s="14" t="str">
        <x:v>Les couloirs sont visibles seulement par sections. Sol propose de retrouver la ligne qui dessert le sas tandis que Rava suit une ancienne réparation. Des silhouettes de matériel déplacé rendent l’itinéraire incertain.</x:v>
      </x:c>
      <x:c r="F7" s="14" t="str">
        <x:v>Porter une lampe de chantier ; suivre les motifs de trois panneaux fictifs ; ouvrir un détour ; glisser un module sur son support ; aligner deux anneaux symboliques ; revenir tester les portes depuis le sas.</x:v>
      </x:c>
      <x:c r="G7" s="14" t="str">
        <x:v>Réactiver d’abord l’accueil des personnes ou l’atelier de réparation.</x:v>
      </x:c>
      <x:c r="H7" s="14" t="str">
        <x:v>Une réserve d’énergie de jeu alimente une seule branche lors de cet essai.</x:v>
      </x:c>
      <x:c r="I7" s="14" t="str">
        <x:v>La branche choisie s’allume et devient parcourable avec ses PNJ.</x:v>
      </x:c>
      <x:c r="J7" s="14" t="str">
        <x:v>Un mauvais alignement coupe l’essai sans perdre le module ; les repères déjà lus restent connus.</x:v>
      </x:c>
      <x:c r="K7" s="14" t="str">
        <x:v>CNS-P21 ; services progressifs</x:v>
      </x:c>
      <x:c r="L7" s="14" t="str">
        <x:v>CNS-M02 conserve séparément missionTerminée, missionRéussie, choixRetenu, participantsRevenus et objetsDéplacés. Les récompenses ne sont appliquées qu’une fois ; une reprise retrouve les objets à leur dernière position confirmée.</x:v>
      </x:c>
      <x:c r="M7" s="14" t="str">
        <x:v>Reconstitution documentée V4 — nouvelle rédaction V5</x:v>
      </x:c>
    </x:row>
    <x:row r="8" ht="102" customHeight="1">
      <x:c r="A8" s="13" t="str">
        <x:v>CNS-M03</x:v>
      </x:c>
      <x:c r="B8" s="13" t="str">
        <x:v>Six ombres pour une coque</x:v>
      </x:c>
      <x:c r="C8" s="13" t="str">
        <x:v>Sas et première zone habitables</x:v>
      </x:c>
      <x:c r="D8" s="13" t="str">
        <x:v>CNS-P07/P09 ; chantier</x:v>
      </x:c>
      <x:c r="E8" s="13" t="str">
        <x:v>Six volontaires viennent voir le navire. Ils ne partagent pas tous la même idée de la chasse ni la même envie de partir longtemps. Le joueur apprend leurs gestes en préparant une courte sortie de chantier.</x:v>
      </x:c>
      <x:c r="F8" s="13" t="str">
        <x:v>Accueillir chaque volontaire ; parcourir son poste ; répartir les charges d’exercice ; laisser Varo mener un défi de déplacement ; ramener les caisses au foyer ; écouter les réactions au trajet.</x:v>
      </x:c>
      <x:c r="G8" s="13" t="str">
        <x:v>Former un groupe tourné vers l’exploration ou vers les chasses courtes, avec composition révisable aux haltes.</x:v>
      </x:c>
      <x:c r="H8" s="13" t="str">
        <x:v>Sept personnes au total, joueur compris ; aucun poste vacant n’est rempli automatiquement.</x:v>
      </x:c>
      <x:c r="I8" s="13" t="str">
        <x:v>Un noyau de six autres occupants s’installe et possède une première mémoire commune.</x:v>
      </x:c>
      <x:c r="J8" s="13" t="str">
        <x:v>Un volontaire peut différer son arrivée ; reprendre avec moins de personnes tant que les fonctions minimales sont couvertes.</x:v>
      </x:c>
      <x:c r="K8" s="13" t="str">
        <x:v>CNS-EQ01..18 ; capacité initiale</x:v>
      </x:c>
      <x:c r="L8" s="13" t="str">
        <x:v>CNS-M03 conserve séparément missionTerminée, missionRéussie, choixRetenu, participantsRevenus et objetsDéplacés. Les récompenses ne sont appliquées qu’une fois ; une reprise retrouve les objets à leur dernière position confirmée.</x:v>
      </x:c>
      <x:c r="M8" s="13" t="str">
        <x:v>Reconstitution documentée V4 — nouvelle rédaction V5</x:v>
      </x:c>
    </x:row>
    <x:row r="9" ht="102" customHeight="1">
      <x:c r="A9" s="14" t="str">
        <x:v>CNS-M04</x:v>
      </x:c>
      <x:c r="B9" s="14" t="str">
        <x:v>Le premier détour</x:v>
      </x:c>
      <x:c r="C9" s="14" t="str">
        <x:v>Pilotage et propulsion remis en service</x:v>
      </x:c>
      <x:c r="D9" s="14" t="str">
        <x:v>CNS-P01/P02/P22 ; périphérie du chantier</x:v>
      </x:c>
      <x:c r="E9" s="14" t="str">
        <x:v>La route d’essai traverse un champ de débris balisé. Une ancienne balise apparaît à une position différente de celle dessinée sur la carte. Sera attend une observation avant d’engager la coque.</x:v>
      </x:c>
      <x:c r="F9" s="14" t="str">
        <x:v>Lire la silhouette du débris ; corriger le repère mobile ; traverser deux écrans de route ; vérifier la vibration avec Harek ; choisir une halte d’essai ; rentrer physiquement dans la baie.</x:v>
      </x:c>
      <x:c r="G9" s="14" t="str">
        <x:v>Prendre la route étroite courte ou un détour permettant une observation supplémentaire.</x:v>
      </x:c>
      <x:c r="H9" s="14" t="str">
        <x:v>Le détour consomme une réserve de trajet ; la route courte exige une meilleure lecture des obstacles.</x:v>
      </x:c>
      <x:c r="I9" s="14" t="str">
        <x:v>Le navire réalise son premier trajet et Tarek archive les repères confirmés.</x:v>
      </x:c>
      <x:c r="J9" s="14" t="str">
        <x:v>Une collision de jeu endommage un panneau et renvoie au chantier ; la mission reste terminée sans succès de navigation.</x:v>
      </x:c>
      <x:c r="K9" s="14" t="str">
        <x:v>Trajets ; réparations ; SPACE-BASE-03</x:v>
      </x:c>
      <x:c r="L9" s="14" t="str">
        <x:v>CNS-M04 conserve séparément missionTerminée, missionRéussie, choixRetenu, participantsRevenus et objetsDéplacés. Les récompenses ne sont appliquées qu’une fois ; une reprise retrouve les objets à leur dernière position confirmée.</x:v>
      </x:c>
      <x:c r="M9" s="14" t="str">
        <x:v>Reconstitution documentée V4 — nouvelle rédaction V5</x:v>
      </x:c>
    </x:row>
    <x:row r="10" ht="102" customHeight="1">
      <x:c r="A10" s="13" t="str">
        <x:v>CNS-M05</x:v>
      </x:c>
      <x:c r="B10" s="13" t="str">
        <x:v>Ce qui tient dans une baie</x:v>
      </x:c>
      <x:c r="C10" s="13" t="str">
        <x:v>Premier trajet réussi</x:v>
      </x:c>
      <x:c r="D10" s="13" t="str">
        <x:v>CNS-P18/P14 ; baie du chantier</x:v>
      </x:c>
      <x:c r="E10" s="13" t="str">
        <x:v>Keth doit accueillir une navette dont les stabilisateurs dépassent les guides actuels. Pendant le déplacement des supports, un rival du chantier propose de prouver sa méthode par un essai plus rapide.</x:v>
      </x:c>
      <x:c r="F10" s="13" t="str">
        <x:v>Mesurer le gabarit avec un cadre visuel ; déplacer les guides ; faire reculer les caisses ; suivre la navette sur trois plans ; arrêter l’entrée à un repère ; examiner le passage restant.</x:v>
      </x:c>
      <x:c r="G10" s="13" t="str">
        <x:v>Prendre le temps d’installer une baie large ou accepter un essai précis avec un emplacement plus serré.</x:v>
      </x:c>
      <x:c r="H10" s="13" t="str">
        <x:v>La baie large immobilise une zone de stockage ; l’essai serré demande une seconde personne au guidage.</x:v>
      </x:c>
      <x:c r="I10" s="13" t="str">
        <x:v>La navette obtient une place réelle et les trajets d’embarquement sont ouverts.</x:v>
      </x:c>
      <x:c r="J10" s="13" t="str">
        <x:v>Un contact avec un guide interrompt l’essai ; le joueur replace les pièces avant de recommencer.</x:v>
      </x:c>
      <x:c r="K10" s="13" t="str">
        <x:v>CNS-P18 ; vaisseau personnel distinct</x:v>
      </x:c>
      <x:c r="L10" s="13" t="str">
        <x:v>CNS-M05 conserve séparément missionTerminée, missionRéussie, choixRetenu, participantsRevenus et objetsDéplacés. Les récompenses ne sont appliquées qu’une fois ; une reprise retrouve les objets à leur dernière position confirmée.</x:v>
      </x:c>
      <x:c r="M10" s="13" t="str">
        <x:v>Reconstitution documentée V4 — nouvelle rédaction V5</x:v>
      </x:c>
    </x:row>
    <x:row r="11" ht="102" customHeight="1">
      <x:c r="A11" s="14" t="str">
        <x:v>CNS-M06</x:v>
      </x:c>
      <x:c r="B11" s="14" t="str">
        <x:v>Une cible dans le silence</x:v>
      </x:c>
      <x:c r="C11" s="14" t="str">
        <x:v>Coursive d’entraînement prête</x:v>
      </x:c>
      <x:c r="D11" s="14" t="str">
        <x:v>CNS-P12/P08</x:v>
      </x:c>
      <x:c r="E11" s="14" t="str">
        <x:v>Varo veut vérifier comment le groupe réagit quand les signaux habituels disparaissent. Il prépare une cible mobile et des obstacles qui obligent à regarder les positions des autres. Un chasseur fier refuse d’abord de ralentir.</x:v>
      </x:c>
      <x:c r="F11" s="14" t="str">
        <x:v>Déployer les obstacles ; suivre une cible par ombres et sons ; franchir deux niveaux ; choisir une fenêtre d’attaque ; interrompre la poursuite lorsque le partenaire traverse ; ramener le matériel.</x:v>
      </x:c>
      <x:c r="G11" s="14" t="str">
        <x:v>Accepter le défi de vitesse du rival ou imposer une réussite fondée sur le retour de toute l’équipe.</x:v>
      </x:c>
      <x:c r="H11" s="14" t="str">
        <x:v>Munitions d’exercice récupérables ; fatigue de fiction légère si plusieurs essais sont enchaînés.</x:v>
      </x:c>
      <x:c r="I11" s="14" t="str">
        <x:v>Le groupe gagne une routine de signal courte pour ses prochaines sorties.</x:v>
      </x:c>
      <x:c r="J11" s="14" t="str">
        <x:v>La cible perdue oblige à reprendre la piste ; aucun rang ni rite commun n’est accordé.</x:v>
      </x:c>
      <x:c r="K11" s="14" t="str">
        <x:v>Varo ; entraînement ; confiance</x:v>
      </x:c>
      <x:c r="L11" s="14" t="str">
        <x:v>CNS-M06 conserve séparément missionTerminée, missionRéussie, choixRetenu, participantsRevenus et objetsDéplacés. Les récompenses ne sont appliquées qu’une fois ; une reprise retrouve les objets à leur dernière position confirmée.</x:v>
      </x:c>
      <x:c r="M11" s="14" t="str">
        <x:v>Reconstitution documentée V4 — nouvelle rédaction V5</x:v>
      </x:c>
    </x:row>
    <x:row r="12" ht="102" customHeight="1">
      <x:c r="A12" s="13" t="str">
        <x:v>CNS-M07</x:v>
      </x:c>
      <x:c r="B12" s="13" t="str">
        <x:v>L’eau dans la caisse close</x:v>
      </x:c>
      <x:c r="C12" s="13" t="str">
        <x:v>Retour d’une courte chasse collective</x:v>
      </x:c>
      <x:c r="D12" s="13" t="str">
        <x:v>CNS-P13/P23/P16</x:v>
      </x:c>
      <x:c r="E12" s="13" t="str">
        <x:v>Une caisse ramenée du terrain émet un son qui ne correspond pas à son contenu annoncé. Thena veut comprendre l’origine du bruit avant que l’objet entre dans les espaces de vie. Le porteur craint qu’on dévalorise sa prise.</x:v>
      </x:c>
      <x:c r="F12" s="13" t="str">
        <x:v>Suivre le son au sas ; déplacer la caisse vers le compartiment prévu ; examiner ses trois faces ; comparer les signes extérieurs ; activer un contrôle fictif ; retrouver un contenant secondaire resté dans la soute.</x:v>
      </x:c>
      <x:c r="G12" s="13" t="str">
        <x:v>Attendre l’examen complet ou présenter une reproduction pendant que l’original reste isolé.</x:v>
      </x:c>
      <x:c r="H12" s="13" t="str">
        <x:v>Un poste reste occupé ; la prise ne donne sa reconnaissance qu’après identification cohérente.</x:v>
      </x:c>
      <x:c r="I12" s="13" t="str">
        <x:v>Le contenu reçoit un parcours d’atelier adapté et son chasseur comprend la différence entre prudence et accusation.</x:v>
      </x:c>
      <x:c r="J12" s="13" t="str">
        <x:v>Une hypothèse erronée demeure annotée comme telle ; l’examen peut reprendre sans détruire la preuve.</x:v>
      </x:c>
      <x:c r="K12" s="13" t="str">
        <x:v>TR-SC03 ; Thena ; provenance</x:v>
      </x:c>
      <x:c r="L12" s="13" t="str">
        <x:v>CNS-M07 conserve séparément missionTerminée, missionRéussie, choixRetenu, participantsRevenus et objetsDéplacés. Les récompenses ne sont appliquées qu’une fois ; une reprise retrouve les objets à leur dernière position confirmée.</x:v>
      </x:c>
      <x:c r="M12" s="13" t="str">
        <x:v>Reconstitution documentée V4 — nouvelle rédaction V5</x:v>
      </x:c>
    </x:row>
    <x:row r="13" ht="102" customHeight="1">
      <x:c r="A13" s="14" t="str">
        <x:v>CNS-M08</x:v>
      </x:c>
      <x:c r="B13" s="14" t="str">
        <x:v>La chambre que personne n’attribue seul</x:v>
      </x:c>
      <x:c r="C13" s="14" t="str">
        <x:v>Palier de treize occupants préparé</x:v>
      </x:c>
      <x:c r="D13" s="14" t="str">
        <x:v>CNS-P10/P07/P14</x:v>
      </x:c>
      <x:c r="E13" s="14" t="str">
        <x:v>Ira ouvre un nouveau groupe de chambres. Deux chasseurs souhaitent la même proximité de l’atelier pour des raisons différentes : l’un entretient un équipement volumineux, l’autre dort mal près des conduites.</x:v>
      </x:c>
      <x:c r="F13" s="14" t="str">
        <x:v>Parcourir les cabines avec les deux personnes ; déplacer des caisses d’essai ; écouter les sons à deux positions ; installer un écran amovible ; tester les portes ; organiser la première nuit fictionnelle.</x:v>
      </x:c>
      <x:c r="G13" s="14" t="str">
        <x:v>Adapter une chambre avec écran ou échanger les postes et déplacer l’équipement.</x:v>
      </x:c>
      <x:c r="H13" s="14" t="str">
        <x:v>Matériaux d’aménagement et temps d’équipage ; le total reste douze autres occupants plus le joueur.</x:v>
      </x:c>
      <x:c r="I13" s="14" t="str">
        <x:v>Les chambres sont occupées selon un arrangement visible et les trajets des personnes changent.</x:v>
      </x:c>
      <x:c r="J13" s="14" t="str">
        <x:v>Un plan qui bloque l’accès est refusé ; les biens restent au palier jusqu’à un placement valide.</x:v>
      </x:c>
      <x:c r="K13" s="14" t="str">
        <x:v>HOME ; CNS-P10 ; capacité treize</x:v>
      </x:c>
      <x:c r="L13" s="14" t="str">
        <x:v>CNS-M08 conserve séparément missionTerminée, missionRéussie, choixRetenu, participantsRevenus et objetsDéplacés. Les récompenses ne sont appliquées qu’une fois ; une reprise retrouve les objets à leur dernière position confirmée.</x:v>
      </x:c>
      <x:c r="M13" s="14" t="str">
        <x:v>Reconstitution documentée V4 — nouvelle rédaction V5</x:v>
      </x:c>
    </x:row>
    <x:row r="14" ht="102" customHeight="1">
      <x:c r="A14" s="13" t="str">
        <x:v>CNS-M09</x:v>
      </x:c>
      <x:c r="B14" s="13" t="str">
        <x:v>Les trois propriétaires d’une caisse</x:v>
      </x:c>
      <x:c r="C14" s="13" t="str">
        <x:v>Cargaison ramenée d’une mission partagée</x:v>
      </x:c>
      <x:c r="D14" s="13" t="str">
        <x:v>CNS-P19/P04/P16</x:v>
      </x:c>
      <x:c r="E14" s="13" t="str">
        <x:v>Une même caisse contient un outil prêté, une prise personnelle et des éléments donnés au clan. Une étiquette arrachée provoque une querelle entre deux chasseurs pendant le déchargement.</x:v>
      </x:c>
      <x:c r="F14" s="13" t="str">
        <x:v>Ouvrir le compartiment autorisé ; comparer les empreintes des emplacements ; faire glisser les cloisons ; retrouver le ruban coincé sous le fond ; présenter les objets séparément à leurs porteurs.</x:v>
      </x:c>
      <x:c r="G14" s="13" t="str">
        <x:v>Rendre immédiatement chaque bien ou conserver le lot en dépôt jusqu’au retour du troisième témoin.</x:v>
      </x:c>
      <x:c r="H14" s="13" t="str">
        <x:v>Le dépôt occupe un support et suspend les usages du contenu ; aucun objet n’est confisqué par défaut.</x:v>
      </x:c>
      <x:c r="I14" s="13" t="str">
        <x:v>Les biens retrouvent des propriétaires et des lieux distincts ; le récit du voyage est conservé.</x:v>
      </x:c>
      <x:c r="J14" s="13" t="str">
        <x:v>Si la preuve reste insuffisante, l’incertitude demeure et la dispute n’est pas déclarée résolue.</x:v>
      </x:c>
      <x:c r="K14" s="13" t="str">
        <x:v>Inventaire ; trophées ; prêts</x:v>
      </x:c>
      <x:c r="L14" s="13" t="str">
        <x:v>CNS-M09 conserve séparément missionTerminée, missionRéussie, choixRetenu, participantsRevenus et objetsDéplacés. Les récompenses ne sont appliquées qu’une fois ; une reprise retrouve les objets à leur dernière position confirmée.</x:v>
      </x:c>
      <x:c r="M14" s="13" t="str">
        <x:v>Reconstitution documentée V4 — nouvelle rédaction V5</x:v>
      </x:c>
    </x:row>
    <x:row r="15" ht="102" customHeight="1">
      <x:c r="A15" s="14" t="str">
        <x:v>CNS-M10</x:v>
      </x:c>
      <x:c r="B15" s="14" t="str">
        <x:v>Le signal derrière la poursuite</x:v>
      </x:c>
      <x:c r="C15" s="14" t="str">
        <x:v>Route de chasse ouverte</x:v>
      </x:c>
      <x:c r="D15" s="14" t="str">
        <x:v>CNS-P03 ; espace proche ; navette</x:v>
      </x:c>
      <x:c r="E15" s="14" t="str">
        <x:v>Nema reçoit un appel bref pendant qu’une proie mobile attire la navette loin du navire. Les deux traces se croisent sans prouver qu’elles ont la même origine. Le groupe doit choisir sa priorité.</x:v>
      </x:c>
      <x:c r="F15" s="14" t="str">
        <x:v>Observer les pulsations ; piloter entre trois repères ; déposer une balise de retour ; suivre une trace au choix ; débarquer dans une zone accessible ; vérifier la source avant d’annoncer une conclusion.</x:v>
      </x:c>
      <x:c r="G15" s="14" t="str">
        <x:v>Poursuivre la chasse avec un retour limité ou détourner l’équipe vers l’appel et laisser la proie s’éloigner.</x:v>
      </x:c>
      <x:c r="H15" s="14" t="str">
        <x:v>La fenêtre de chasse peut se fermer ; le détour consomme une charge de navette.</x:v>
      </x:c>
      <x:c r="I15" s="14" t="str">
        <x:v>La source choisie est réellement atteinte et son résultat modifie la prochaine route.</x:v>
      </x:c>
      <x:c r="J15" s="14" t="str">
        <x:v>Un signal perdu reste une piste incomplète ; repli disponible et conséquence de la proie manquée conservée.</x:v>
      </x:c>
      <x:c r="K15" s="14" t="str">
        <x:v>Navigation ; chasse ; secours</x:v>
      </x:c>
      <x:c r="L15" s="14" t="str">
        <x:v>CNS-M10 conserve séparément missionTerminée, missionRéussie, choixRetenu, participantsRevenus et objetsDéplacés. Les récompenses ne sont appliquées qu’une fois ; une reprise retrouve les objets à leur dernière position confirmée.</x:v>
      </x:c>
      <x:c r="M15" s="14" t="str">
        <x:v>Reconstitution documentée V4 — nouvelle rédaction V5</x:v>
      </x:c>
    </x:row>
    <x:row r="16" ht="102" customHeight="1">
      <x:c r="A16" s="13" t="str">
        <x:v>CNS-M11</x:v>
      </x:c>
      <x:c r="B16" s="13" t="str">
        <x:v>Le berceau et la coque</x:v>
      </x:c>
      <x:c r="C16" s="13" t="str">
        <x:v>Grosse prise autorisée au retour</x:v>
      </x:c>
      <x:c r="D16" s="13" t="str">
        <x:v>CNS-P18/P14/P17</x:v>
      </x:c>
      <x:c r="E16" s="13" t="str">
        <x:v>Le berceau d’un trophée large ne franchit pas le carrefour sans déplacer un support de coque. Rava refuse de fragiliser une réparation ; Leka cherche une orientation de transport qui protège les traces.</x:v>
      </x:c>
      <x:c r="F16" s="13" t="str">
        <x:v>Inspecter le gabarit ; passer le berceau sur trois positions ; déplacer les charges ordinaires ; essayer un trajet court ; démonter seulement les éléments prévus ; porter la prise jusqu’au poste d’exposition.</x:v>
      </x:c>
      <x:c r="G16" s="13" t="str">
        <x:v>Réduire temporairement une zone de stockage ou présenter le trophée dans une autre salle compatible.</x:v>
      </x:c>
      <x:c r="H16" s="13" t="str">
        <x:v>Temps de manutention et support spécifique ; l’objet ne traverse pas les parois.</x:v>
      </x:c>
      <x:c r="I16" s="13" t="str">
        <x:v>Le trophée possède un emplacement réel et le passage reste praticable.</x:v>
      </x:c>
      <x:c r="J16" s="13" t="str">
        <x:v>Un angle inadéquat bloque le déplacement avant contact ; retour au dernier appui stable.</x:v>
      </x:c>
      <x:c r="K16" s="13" t="str">
        <x:v>TR-SC08 ; placement ; coque</x:v>
      </x:c>
      <x:c r="L16" s="13" t="str">
        <x:v>CNS-M11 conserve séparément missionTerminée, missionRéussie, choixRetenu, participantsRevenus et objetsDéplacés. Les récompenses ne sont appliquées qu’une fois ; une reprise retrouve les objets à leur dernière position confirmée.</x:v>
      </x:c>
      <x:c r="M16" s="13" t="str">
        <x:v>Reconstitution documentée V4 — nouvelle rédaction V5</x:v>
      </x:c>
    </x:row>
    <x:row r="17" ht="102" customHeight="1">
      <x:c r="A17" s="14" t="str">
        <x:v>CNS-M12</x:v>
      </x:c>
      <x:c r="B17" s="14" t="str">
        <x:v>La chasse sous deux regards</x:v>
      </x:c>
      <x:c r="C17" s="14" t="str">
        <x:v>Deux traditions de clan représentées</x:v>
      </x:c>
      <x:c r="D17" s="14" t="str">
        <x:v>CNS-P04 ; planète de chasse accessible</x:v>
      </x:c>
      <x:c r="E17" s="14" t="str">
        <x:v>Deux chasseurs veulent mener la même approche avec des méthodes différentes. La proie utilise une crête et un passage bas ; le terrain permet de tester les deux lectures sans transformer la mission en concours abstrait.</x:v>
      </x:c>
      <x:c r="F17" s="14" t="str">
        <x:v>Observer les traces ; laisser chaque pisteur montrer un indice ; suivre le passage choisi ; signaler une embuscade ; affronter la proie dans une fenêtre gagnée par l’approche ; revenir raconter les contributions.</x:v>
      </x:c>
      <x:c r="G17" s="14" t="str">
        <x:v>Approche patiente par la crête ou rabattement plus risqué par le passage bas.</x:v>
      </x:c>
      <x:c r="H17" s="14" t="str">
        <x:v>Chaque méthode demande un équipement et expose une position ; la seconde n’est pas un bonus gratuit.</x:v>
      </x:c>
      <x:c r="I17" s="14" t="str">
        <x:v>La chasse reconnue conserve les gestes décisifs de chaque participant.</x:v>
      </x:c>
      <x:c r="J17" s="14" t="str">
        <x:v>Une fuite de la proie permet un retour sans trophée et nourrit une scène de rivalité au foyer.</x:v>
      </x:c>
      <x:c r="K17" s="14" t="str">
        <x:v>Clans ; TR-H02 ; chasse partagée</x:v>
      </x:c>
      <x:c r="L17" s="14" t="str">
        <x:v>CNS-M12 conserve séparément missionTerminée, missionRéussie, choixRetenu, participantsRevenus et objetsDéplacés. Les récompenses ne sont appliquées qu’une fois ; une reprise retrouve les objets à leur dernière position confirmée.</x:v>
      </x:c>
      <x:c r="M17" s="14" t="str">
        <x:v>Reconstitution documentée V4 — nouvelle rédaction V5</x:v>
      </x:c>
    </x:row>
    <x:row r="18" ht="102" customHeight="1">
      <x:c r="A18" s="13" t="str">
        <x:v>CNS-M13</x:v>
      </x:c>
      <x:c r="B18" s="13" t="str">
        <x:v>Le dernier pont habité</x:v>
      </x:c>
      <x:c r="C18" s="13" t="str">
        <x:v>Conditions du palier final réunies</x:v>
      </x:c>
      <x:c r="D18" s="13" t="str">
        <x:v>CNS-P10/P19/P21</x:v>
      </x:c>
      <x:c r="E18" s="13" t="str">
        <x:v>Le navire peut accueillir dix-huit autres occupants, mais les coursives ne doivent pas devenir un dépôt. Ira et Orek proposent de déplacer certains usages avant l’arrivée du dernier groupe.</x:v>
      </x:c>
      <x:c r="F18" s="13" t="str">
        <x:v>Suivre le trajet d’une relève ; porter une charge témoin ; ouvrir les nouvelles cabines ; régler les services fictifs ; déplacer un atelier mobile ; faire traverser les groupes en sens opposé.</x:v>
      </x:c>
      <x:c r="G18" s="13" t="str">
        <x:v>Prioriser une grande expédition ou conserver davantage d’espace pour des invités de passage.</x:v>
      </x:c>
      <x:c r="H18" s="13" t="str">
        <x:v>Dix-neuf personnes au total, jamais davantage ; stocks et spécialistes doivent soutenir le nouveau palier.</x:v>
      </x:c>
      <x:c r="I18" s="13" t="str">
        <x:v>Les dernières chambres ouvrent avec des trajets lisibles et une composition d’équipage choisie.</x:v>
      </x:c>
      <x:c r="J18" s="13" t="str">
        <x:v>Un service insuffisant garde certaines places fermées sans expulser les occupants déjà installés.</x:v>
      </x:c>
      <x:c r="K18" s="13" t="str">
        <x:v>CNS-R05 ; gestion ; futurs joueurs</x:v>
      </x:c>
      <x:c r="L18" s="13" t="str">
        <x:v>CNS-M13 conserve séparément missionTerminée, missionRéussie, choixRetenu, participantsRevenus et objetsDéplacés. Les récompenses ne sont appliquées qu’une fois ; une reprise retrouve les objets à leur dernière position confirmée.</x:v>
      </x:c>
      <x:c r="M18" s="13" t="str">
        <x:v>Reconstitution documentée V4 — nouvelle rédaction V5</x:v>
      </x:c>
    </x:row>
    <x:row r="19" ht="102" customHeight="1">
      <x:c r="A19" s="14" t="str">
        <x:v>CNS-M14</x:v>
      </x:c>
      <x:c r="B19" s="14" t="str">
        <x:v>Personne derrière le dernier sas</x:v>
      </x:c>
      <x:c r="C19" s="14" t="str">
        <x:v>Extraction avec une personne encore dehors</x:v>
      </x:c>
      <x:c r="D19" s="14" t="str">
        <x:v>CNS-P13/P24 ; zone de retour</x:v>
      </x:c>
      <x:c r="E19" s="14" t="str">
        <x:v>Le groupe rentre sous pression, mais Erek voit qu’un équipier annoncé manque au sas. La fermeture protégerait le navire tandis qu’un second passage expose la navette restée proche. Le joueur doit agir avec les informations disponibles.</x:v>
      </x:c>
      <x:c r="F19" s="14" t="str">
        <x:v>Comparer les silhouettes revenues ; suivre le dernier signal ; repartir jusqu’au point de repli ; franchir un passage exposé ; transporter ou guider l’équipier selon son état ; revenir au sas avec un compte exact.</x:v>
      </x:c>
      <x:c r="G19" s="14" t="str">
        <x:v>Envoyer une petite équipe rapide ou engager une navette supplémentaire pour un retour plus lent et mieux couvert.</x:v>
      </x:c>
      <x:c r="H19" s="14" t="str">
        <x:v>Temps de fenêtre, carburant de jeu et risque de perdre la poursuite initiale.</x:v>
      </x:c>
      <x:c r="I19" s="14" t="str">
        <x:v>Les personnes réellement sauvées reviennent et occupent les soins nécessaires.</x:v>
      </x:c>
      <x:c r="J19" s="14" t="str">
        <x:v>Un repli imposé conserve les absences ; aucune arrivée fictive n’efface une perte constatée.</x:v>
      </x:c>
      <x:c r="K19" s="14" t="str">
        <x:v>Sauvetage ; Erek ; Kora</x:v>
      </x:c>
      <x:c r="L19" s="14" t="str">
        <x:v>CNS-M14 conserve séparément missionTerminée, missionRéussie, choixRetenu, participantsRevenus et objetsDéplacés. Les récompenses ne sont appliquées qu’une fois ; une reprise retrouve les objets à leur dernière position confirmée.</x:v>
      </x:c>
      <x:c r="M19" s="14" t="str">
        <x:v>Reconstitution documentée V4 — nouvelle rédaction V5</x:v>
      </x:c>
    </x:row>
    <x:row r="20" ht="102" customHeight="1">
      <x:c r="A20" s="13" t="str">
        <x:v>CNS-M15</x:v>
      </x:c>
      <x:c r="B20" s="13" t="str">
        <x:v>Un trophée dont le récit appartient à deux voix</x:v>
      </x:c>
      <x:c r="C20" s="13" t="str">
        <x:v>Prise partagée et deux témoins disponibles</x:v>
      </x:c>
      <x:c r="D20" s="13" t="str">
        <x:v>CNS-P16/P17/P05</x:v>
      </x:c>
      <x:c r="E20" s="13" t="str">
        <x:v>La prise semble confirmer le récit du premier chasseur, mais une marque découverte sur le revers indique une intervention différente. Le second témoin ne demande pas d’effacer le premier : il veut que son geste existe dans l’histoire.</x:v>
      </x:c>
      <x:c r="F20" s="13" t="str">
        <x:v>Orienter l’objet ; éclairer la marque ; comparer un fragment de support ; écouter les témoins dans la galerie ; déplacer les plaques d’essai ; exposer la version retenue avec ses limites.</x:v>
      </x:c>
      <x:c r="G20" s="13" t="str">
        <x:v>Plaque commune détaillée ou présentation principale avec renvoi clair vers les contributions.</x:v>
      </x:c>
      <x:c r="H20" s="13" t="str">
        <x:v>Temps d’atelier et place d’archive ; la reconnaissance ne se multiplie pas par nombre de plaques.</x:v>
      </x:c>
      <x:c r="I20" s="13" t="str">
        <x:v>Le récit garde l’exploit réel et rend visibles les contributions établies.</x:v>
      </x:c>
      <x:c r="J20" s="13" t="str">
        <x:v>Une trace ambiguë reste signalée ; le joueur peut reporter l’inscription définitive.</x:v>
      </x:c>
      <x:c r="K20" s="13" t="str">
        <x:v>TR-H02 ; O2 ; authenticité</x:v>
      </x:c>
      <x:c r="L20" s="13" t="str">
        <x:v>CNS-M15 conserve séparément missionTerminée, missionRéussie, choixRetenu, participantsRevenus et objetsDéplacés. Les récompenses ne sont appliquées qu’une fois ; une reprise retrouve les objets à leur dernière position confirmée.</x:v>
      </x:c>
      <x:c r="M20" s="13" t="str">
        <x:v>Reconstitution documentée V4 — nouvelle rédaction V5</x:v>
      </x:c>
    </x:row>
    <x:row r="21" ht="102" customHeight="1">
      <x:c r="A21" s="14" t="str">
        <x:v>CNS-M16</x:v>
      </x:c>
      <x:c r="B21" s="14" t="str">
        <x:v>La sortie avant la poursuite</x:v>
      </x:c>
      <x:c r="C21" s="14" t="str">
        <x:v>Mission collective à fenêtre courte</x:v>
      </x:c>
      <x:c r="D21" s="14" t="str">
        <x:v>Planète accessible ; point de repli ; CNS-P24</x:v>
      </x:c>
      <x:c r="E21" s="14" t="str">
        <x:v>Une proie blessée de fiction fuit vers un terrain qui s’effondre. Un membre du groupe reste coincé derrière une rupture de passage. Le prestige de la poursuite entre en tension avec la promesse de retour.</x:v>
      </x:c>
      <x:c r="F21" s="14" t="str">
        <x:v>Repérer la rupture ; installer un appui de jeu ; guider le membre vers un détour ; surveiller la trace de la proie ; choisir le moment du repli ; embarquer les personnes et les objets réellement récupérés.</x:v>
      </x:c>
      <x:c r="G21" s="14" t="str">
        <x:v>Abandonner la poursuite pour le retour collectif ou laisser une équipe volontaire tenter une dernière approche dans une limite annoncée.</x:v>
      </x:c>
      <x:c r="H21" s="14" t="str">
        <x:v>La proie peut être définitivement manquée ; l’équipe restante consomme ses propres réserves.</x:v>
      </x:c>
      <x:c r="I21" s="14" t="str">
        <x:v>Le résultat conserve séparément secours, chasse et matériel rapporté.</x:v>
      </x:c>
      <x:c r="J21" s="14" t="str">
        <x:v>Un objectif perdu ne ferme pas la campagne ; la scène de retour reconnaît les conséquences.</x:v>
      </x:c>
      <x:c r="K21" s="14" t="str">
        <x:v>Chasse ; repli ; confiance</x:v>
      </x:c>
      <x:c r="L21" s="14" t="str">
        <x:v>CNS-M16 conserve séparément missionTerminée, missionRéussie, choixRetenu, participantsRevenus et objetsDéplacés. Les récompenses ne sont appliquées qu’une fois ; une reprise retrouve les objets à leur dernière position confirmée.</x:v>
      </x:c>
      <x:c r="M21" s="14" t="str">
        <x:v>Reconstitution documentée V4 — nouvelle rédaction V5</x:v>
      </x:c>
    </x:row>
    <x:row r="22" ht="102" customHeight="1">
      <x:c r="A22" s="13" t="str">
        <x:v>CNS-M17</x:v>
      </x:c>
      <x:c r="B22" s="13" t="str">
        <x:v>Une route pour ceux qui attendent</x:v>
      </x:c>
      <x:c r="C22" s="13" t="str">
        <x:v>Accord de passage obtenu par le jeu</x:v>
      </x:c>
      <x:c r="D22" s="13" t="str">
        <x:v>CNS-P02 ; base spatiale ; route contestée</x:v>
      </x:c>
      <x:c r="E22" s="13" t="str">
        <x:v>Une escale permettrait aux équipages d’éviter une zone de conflit, mais sa dernière approche est brouillée par des débris. Les clans concernés attendent une preuve de passage praticable.</x:v>
      </x:c>
      <x:c r="F22" s="13" t="str">
        <x:v>Relever les débris depuis la navette ; déposer trois repères ; rejoindre un poste abandonné ; ouvrir sa baie ; faire passer un convoi témoin ; rapporter les observations au navire.</x:v>
      </x:c>
      <x:c r="G22" s="13" t="str">
        <x:v>Route courte exposée à une patrouille ou détour plus lent avec halte de réparation.</x:v>
      </x:c>
      <x:c r="H22" s="13" t="str">
        <x:v>Balises, réserve de trajet et engagement d’une escorte limitée.</x:v>
      </x:c>
      <x:c r="I22" s="13" t="str">
        <x:v>La route choisie devient disponible sous ses conditions et peut soutenir une campagne de clan.</x:v>
      </x:c>
      <x:c r="J22" s="13" t="str">
        <x:v>Un convoi interrompu laisse des repères partiels mais n’accorde pas un passage gratuit.</x:v>
      </x:c>
      <x:c r="K22" s="13" t="str">
        <x:v>Guerre narrative ; logistique ; SPACE-BASE-06</x:v>
      </x:c>
      <x:c r="L22" s="13" t="str">
        <x:v>CNS-M17 conserve séparément missionTerminée, missionRéussie, choixRetenu, participantsRevenus et objetsDéplacés. Les récompenses ne sont appliquées qu’une fois ; une reprise retrouve les objets à leur dernière position confirmée.</x:v>
      </x:c>
      <x:c r="M22" s="13" t="str">
        <x:v>Reconstitution documentée V4 — nouvelle rédaction V5</x:v>
      </x:c>
    </x:row>
    <x:row r="23" ht="102" customHeight="1">
      <x:c r="A23" s="14" t="str">
        <x:v>CNS-M18</x:v>
      </x:c>
      <x:c r="B23" s="14" t="str">
        <x:v>Un mandat a des bords</x:v>
      </x:c>
      <x:c r="C23" s="14" t="str">
        <x:v>Clan allié demande une intervention</x:v>
      </x:c>
      <x:c r="D23" s="14" t="str">
        <x:v>CNS-P04 ; frontière de guerre</x:v>
      </x:c>
      <x:c r="E23" s="14" t="str">
        <x:v>Un allié sollicite le navire pour reprendre un relais et espère l’entraîner ensuite dans une poursuite plus vaste. Le terrain présente une cible claire et une seconde piste tentante.</x:v>
      </x:c>
      <x:c r="F23" s="14" t="str">
        <x:v>Préparer l’équipe ; approcher le relais par deux niveaux ; neutraliser sa garde dans le gameplay 2D ; replacer le signal d’usage ; observer la poursuite qui s’ouvre ; ramener la preuve du résultat.</x:v>
      </x:c>
      <x:c r="G23" s="14" t="str">
        <x:v>S’en tenir au relais ou proposer un nouvel engagement distinct avec ses risques.</x:v>
      </x:c>
      <x:c r="H23" s="14" t="str">
        <x:v>L’aide consomme des stocks et engage une équipe ; le second objectif n’est jamais implicitement gagné.</x:v>
      </x:c>
      <x:c r="I23" s="14" t="str">
        <x:v>Le relais change d’état une fois et les alliés réagissent au périmètre réellement accompli.</x:v>
      </x:c>
      <x:c r="J23" s="14" t="str">
        <x:v>Un repli laisse la zone disputée et conserve les pertes ; le navire peut revenir à une mission ultérieure.</x:v>
      </x:c>
      <x:c r="K23" s="14" t="str">
        <x:v>Guerre ; transactions ; relais</x:v>
      </x:c>
      <x:c r="L23" s="14" t="str">
        <x:v>CNS-M18 conserve séparément missionTerminée, missionRéussie, choixRetenu, participantsRevenus et objetsDéplacés. Les récompenses ne sont appliquées qu’une fois ; une reprise retrouve les objets à leur dernière position confirmée.</x:v>
      </x:c>
      <x:c r="M23" s="14" t="str">
        <x:v>Reconstitution documentée V4 — nouvelle rédaction V5</x:v>
      </x:c>
    </x:row>
    <x:row r="24" ht="102" customHeight="1">
      <x:c r="A24" s="13" t="str">
        <x:v>CNS-M19</x:v>
      </x:c>
      <x:c r="B24" s="13" t="str">
        <x:v>Les traces derrière le seuil</x:v>
      </x:c>
      <x:c r="C24" s="13" t="str">
        <x:v>Cinq conditions Warp communes remplies</x:v>
      </x:c>
      <x:c r="D24" s="13" t="str">
        <x:v>CNS-P22/P24 ; branche du passé</x:v>
      </x:c>
      <x:c r="E24" s="13" t="str">
        <x:v>Le module ouvre une fenêtre vers un lieu ancien où une trace connue est encore en formation. Tarek demande un repère de retour matériel ; Leka veut distinguer ce qui est observé de ce qui sera emporté.</x:v>
      </x:c>
      <x:c r="F24" s="13" t="str">
        <x:v>Installer le repère ; franchir le seuil ; lire la piste dans son terrain historique ; éviter un groupe étranger à l’objectif ; récupérer uniquement l’objet autorisé ; revenir avec son identifiant de branche.</x:v>
      </x:c>
      <x:c r="G24" s="13" t="str">
        <x:v>Observer sans prélèvement ou emporter la pièce disponible avec sa conséquence locale.</x:v>
      </x:c>
      <x:c r="H24" s="13" t="str">
        <x:v>Réserve temporelle de jeu et capacité de transport ; aucun membre du passé ne devient une unité gratuite.</x:v>
      </x:c>
      <x:c r="I24" s="13" t="str">
        <x:v>Le voyage revient et l’objet éventuel garde sa provenance temporelle.</x:v>
      </x:c>
      <x:c r="J24" s="13" t="str">
        <x:v>Une mission ratée conserve le retour engagé ; ni mort annulée ni trophée cloné.</x:v>
      </x:c>
      <x:c r="K24" s="13" t="str">
        <x:v>Warp facultatif ; provenance ; TR-SC16</x:v>
      </x:c>
      <x:c r="L24" s="13" t="str">
        <x:v>CNS-M19 conserve séparément missionTerminée, missionRéussie, choixRetenu, participantsRevenus et objetsDéplacés. Les récompenses ne sont appliquées qu’une fois ; une reprise retrouve les objets à leur dernière position confirmée.</x:v>
      </x:c>
      <x:c r="M24" s="13" t="str">
        <x:v>Reconstitution documentée V4 — nouvelle rédaction V5</x:v>
      </x:c>
    </x:row>
    <x:row r="25" ht="102" customHeight="1">
      <x:c r="A25" s="14" t="str">
        <x:v>CNS-M20</x:v>
      </x:c>
      <x:c r="B25" s="14" t="str">
        <x:v>Ce qu’on rend quand quelqu’un part</x:v>
      </x:c>
      <x:c r="C25" s="14" t="str">
        <x:v>Un membre choisit de quitter le navire</x:v>
      </x:c>
      <x:c r="D25" s="14" t="str">
        <x:v>CNS-P09/P19/P13 ; halte disponible</x:v>
      </x:c>
      <x:c r="E25" s="14" t="str">
        <x:v>Un équipier annonce qu’il souhaite rester à la prochaine halte. Ses outils sont mêlés aux habitudes du groupe et un objet prêté est encore dans un atelier. Le départ révèle ce que chacun avait cru définitif.</x:v>
      </x:c>
      <x:c r="F25" s="14" t="str">
        <x:v>Parcourir sa chambre ; décrocher ses marques ; retrouver l’outil prêté ; emballer les biens personnels ; accompagner le portage jusqu’au sas ; laisser une dernière scène au lieu choisi.</x:v>
      </x:c>
      <x:c r="G25" s="14" t="str">
        <x:v>Proposer une mission d’adieu courte ou respecter un départ immédiat.</x:v>
      </x:c>
      <x:c r="H25" s="14" t="str">
        <x:v>Le poste devient vacant ; une fonction peut être temporairement réduite.</x:v>
      </x:c>
      <x:c r="I25" s="14" t="str">
        <x:v>La personne part avec les biens convenus et ses contributions demeurent dans la mémoire collective.</x:v>
      </x:c>
      <x:c r="J25" s="14" t="str">
        <x:v>Un objet manquant laisse un prêt ouvert clairement localisé ; la personne n’est pas retenue artificiellement.</x:v>
      </x:c>
      <x:c r="K25" s="14" t="str">
        <x:v>Équipage ; propriété ; transmission</x:v>
      </x:c>
      <x:c r="L25" s="14" t="str">
        <x:v>CNS-M20 conserve séparément missionTerminée, missionRéussie, choixRetenu, participantsRevenus et objetsDéplacés. Les récompenses ne sont appliquées qu’une fois ; une reprise retrouve les objets à leur dernière position confirmée.</x:v>
      </x:c>
      <x:c r="M25" s="14" t="str">
        <x:v>Reconstitution documentée V4 — nouvelle rédaction V5</x:v>
      </x:c>
    </x:row>
    <x:row r="26" ht="102" customHeight="1">
      <x:c r="A26" s="13" t="str">
        <x:v>CNS-M21</x:v>
      </x:c>
      <x:c r="B26" s="13" t="str">
        <x:v>Un autre apprend la route</x:v>
      </x:c>
      <x:c r="C26" s="13" t="str">
        <x:v>Elder ou transmission disponible</x:v>
      </x:c>
      <x:c r="D26" s="13" t="str">
        <x:v>CNS-P02/P01 ; route connue</x:v>
      </x:c>
      <x:c r="E26" s="13" t="str">
        <x:v>Tarek ou son successeur propose que le joueur laisse un jeune navigateur mener une route déjà explorée. Un repère a changé et la leçon consiste à reconnaître cette différence plutôt qu’à réciter le trajet.</x:v>
      </x:c>
      <x:c r="F26" s="13" t="str">
        <x:v>Présenter les repères ; laisser le novice placer les escales ; observer son hésitation ; rejoindre la baie d’observation ; comparer le nouveau débris ; choisir quand intervenir ; rentrer avec un récit commun.</x:v>
      </x:c>
      <x:c r="G26" s="13" t="str">
        <x:v>Corriger tôt pour assurer le trajet ou laisser une erreur réversible devenir un apprentissage.</x:v>
      </x:c>
      <x:c r="H26" s="13" t="str">
        <x:v>Temps supplémentaire et petite réserve de trajet ; aucune personne n’est exposée à une perte imposée pour enseigner.</x:v>
      </x:c>
      <x:c r="I26" s="13" t="str">
        <x:v>Le novice gagne une compétence située et se souvient de la méthode du joueur.</x:v>
      </x:c>
      <x:c r="J26" s="13" t="str">
        <x:v>Une route abandonnée reste un exercice incomplet sans annuler la progression principale.</x:v>
      </x:c>
      <x:c r="K26" s="13" t="str">
        <x:v>O6 ; Elder ; équipage</x:v>
      </x:c>
      <x:c r="L26" s="13" t="str">
        <x:v>CNS-M21 conserve séparément missionTerminée, missionRéussie, choixRetenu, participantsRevenus et objetsDéplacés. Les récompenses ne sont appliquées qu’une fois ; une reprise retrouve les objets à leur dernière position confirmée.</x:v>
      </x:c>
      <x:c r="M26" s="13" t="str">
        <x:v>Reconstitution documentée V4 — nouvelle rédaction V5</x:v>
      </x:c>
    </x:row>
    <x:row r="27" ht="102" customHeight="1">
      <x:c r="A27" s="14" t="str">
        <x:v>CNS-M22</x:v>
      </x:c>
      <x:c r="B27" s="14" t="str">
        <x:v>La galerie après la guerre</x:v>
      </x:c>
      <x:c r="C27" s="14" t="str">
        <x:v>Campagne de clan terminée ou interrompue</x:v>
      </x:c>
      <x:c r="D27" s="14" t="str">
        <x:v>CNS-P17/P07/P05</x:v>
      </x:c>
      <x:c r="E27" s="14" t="str">
        <x:v>Le navire revient avec des objets et des absences. Certains veulent une galerie triomphale ; d’autres demandent qu’une place vide demeure visible. Le joueur doit présenter ce que la campagne a réellement produit.</x:v>
      </x:c>
      <x:c r="F27" s="14" t="str">
        <x:v>Décharger les prises ; vérifier leurs provenances ; installer les objets compatibles ; laisser les membres montrer un souvenir ; ajuster lumière et plaques ; ouvrir la galerie au groupe.</x:v>
      </x:c>
      <x:c r="G27" s="14" t="str">
        <x:v>Présentation centrée sur la victoire obtenue ou parcours montrant aussi les coûts et les objectifs abandonnés.</x:v>
      </x:c>
      <x:c r="H27" s="14" t="str">
        <x:v>Supports, temps d’atelier et espace limité ; les mêmes victoires ne donnent pas de prestige supplémentaire.</x:v>
      </x:c>
      <x:c r="I27" s="14" t="str">
        <x:v>La galerie devient un récit collectif lié aux états réels de la guerre.</x:v>
      </x:c>
      <x:c r="J27" s="14" t="str">
        <x:v>Des preuves manquantes gardent leurs emplacements réservés ; aucune fin glorieuse n’est inventée.</x:v>
      </x:c>
      <x:c r="K27" s="14" t="str">
        <x:v>Conquête ; trophées ; mémoire</x:v>
      </x:c>
      <x:c r="L27" s="14" t="str">
        <x:v>CNS-M22 conserve séparément missionTerminée, missionRéussie, choixRetenu, participantsRevenus et objetsDéplacés. Les récompenses ne sont appliquées qu’une fois ; une reprise retrouve les objets à leur dernière position confirmée.</x:v>
      </x:c>
      <x:c r="M27" s="14" t="str">
        <x:v>Reconstitution documentée V4 — nouvelle rédaction V5</x:v>
      </x:c>
    </x:row>
    <x:row r="28" ht="102" customHeight="1">
      <x:c r="A28" s="13" t="str">
        <x:v>CNS-M23</x:v>
      </x:c>
      <x:c r="B28" s="13" t="str">
        <x:v>Partir ailleurs sans emporter tout le monde</x:v>
      </x:c>
      <x:c r="C28" s="13" t="str">
        <x:v>Fin d’arc de navire et destinations divergentes</x:v>
      </x:c>
      <x:c r="D28" s="13" t="str">
        <x:v>CNS-P04/P19/P13 ; escale</x:v>
      </x:c>
      <x:c r="E28" s="13" t="str">
        <x:v>Le joueur veut suivre une nouvelle route tandis que plusieurs membres souhaitent conserver une halte commune. Le navire peut poursuivre, s’ancrer ou déléguer une partie de son activité. Les personnes ne partagent pas forcément son ambition.</x:v>
      </x:c>
      <x:c r="F28" s="13" t="str">
        <x:v>Écouter les projets dans leurs postes ; répartir les biens concernés ; préparer les transports ; parcourir la coque avec les responsables restants ; réaliser les départs depuis le sas.</x:v>
      </x:c>
      <x:c r="G28" s="13" t="str">
        <x:v>Poursuivre avec un groupe réduit ou garder le navire comme lieu collectif et repartir dans le vaisseau personnel.</x:v>
      </x:c>
      <x:c r="H28" s="13" t="str">
        <x:v>Capacités et services suivent les occupants réellement présents ; les stocks sont répartis sans duplication.</x:v>
      </x:c>
      <x:c r="I28" s="13" t="str">
        <x:v>Chaque personne et chaque bien conserve une destination précise.</x:v>
      </x:c>
      <x:c r="J28" s="13" t="str">
        <x:v>Un désaccord peut reporter une attribution tout en laissant les départs volontaires possibles.</x:v>
      </x:c>
      <x:c r="K28" s="13" t="str">
        <x:v>Fin de navire ; propriété ; solo</x:v>
      </x:c>
      <x:c r="L28" s="13" t="str">
        <x:v>CNS-M23 conserve séparément missionTerminée, missionRéussie, choixRetenu, participantsRevenus et objetsDéplacés. Les récompenses ne sont appliquées qu’une fois ; une reprise retrouve les objets à leur dernière position confirmée.</x:v>
      </x:c>
      <x:c r="M28" s="13" t="str">
        <x:v>Reconstitution documentée V4 — nouvelle rédaction V5</x:v>
      </x:c>
    </x:row>
    <x:row r="29" ht="102" customHeight="1">
      <x:c r="A29" s="14" t="str">
        <x:v>CNS-M24</x:v>
      </x:c>
      <x:c r="B29" s="14" t="str">
        <x:v>La Veille demeure ouverte</x:v>
      </x:c>
      <x:c r="C29" s="14" t="str">
        <x:v>Ancient ou conclusion collective choisie</x:v>
      </x:c>
      <x:c r="D29" s="14" t="str">
        <x:v>Tous les ponts accessibles</x:v>
      </x:c>
      <x:c r="E29" s="14" t="str">
        <x:v>La dernière visite du navire réunit ses usages : le départ, la chasse, l’atelier, le foyer et les retours. Les traces des choix sont visibles dans les salles, leurs occupants et les places restées vides.</x:v>
      </x:c>
      <x:c r="F29" s="14" t="str">
        <x:v>Traverser le sas ; visiter trois postes marqués par la partie ; manipuler un objet de mémoire ; regarder une nouvelle équipe préparer son départ ; rejoindre le lieu de conclusion choisi.</x:v>
      </x:c>
      <x:c r="G29" s="14" t="str">
        <x:v>Transmettre la conduite, partager une dernière expédition ou laisser le navire comme ancrage de retours.</x:v>
      </x:c>
      <x:c r="H29" s="14" t="str">
        <x:v>La décision conserve les responsabilités et les biens engagés ; elle n’efface aucune perte.</x:v>
      </x:c>
      <x:c r="I29" s="14" t="str">
        <x:v>La fin prolonge le dénouement d’origine déjà retenu à Elite et laisse les activités compatibles accessibles.</x:v>
      </x:c>
      <x:c r="J29" s="14" t="str">
        <x:v>Une mission de transmission non achevée reste ouverte ; aucun autre dénouement d’origine ne remplace le précédent.</x:v>
      </x:c>
      <x:c r="K29" s="14" t="str">
        <x:v>O1..O6 ; Ancient ; héritage</x:v>
      </x:c>
      <x:c r="L29" s="14" t="str">
        <x:v>CNS-M24 conserve séparément missionTerminée, missionRéussie, choixRetenu, participantsRevenus et objetsDéplacés. Les récompenses ne sont appliquées qu’une fois ; une reprise retrouve les objets à leur dernière position confirmée.</x:v>
      </x:c>
      <x:c r="M29" s="14" t="str">
        <x:v>Reconstitution documentée V4 — nouvelle rédaction V5</x:v>
      </x:c>
    </x:row>
  </x:sheetData>
  <x:pageMargins left="0.7" right="0.7" top="0.75" bottom="0.75" header="0.3" footer="0.3"/>
  <x:tableParts count="1">
    <x:tablePart xmlns:r="http://schemas.openxmlformats.org/officeDocument/2006/relationships" r:id="R2fe92adb0cb24262"/>
  </x:tableParts>
</x:worksheet>
</file>

<file path=xl/worksheets/sheet7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45" hidden="0" customWidth="1"/>
  </x:cols>
  <x:sheetData>
    <x:row r="1">
      <x:c r="A1" s="2"/>
      <x:c r="B1" s="2"/>
      <x:c r="C1" s="2"/>
      <x:c r="D1" s="2"/>
      <x:c r="E1" s="2"/>
      <x:c r="F1" s="2"/>
    </x:row>
    <x:row r="2" ht="31" customHeight="1">
      <x:c r="A2" s="3" t="str">
        <x:v>Gestion du clan</x:v>
      </x:c>
      <x:c r="B2" s="3"/>
      <x:c r="C2" s="3"/>
      <x:c r="D2" s="3"/>
      <x:c r="E2" s="3"/>
      <x:c r="F2" s="3"/>
    </x:row>
    <x:row r="3">
      <x:c r="A3" s="4"/>
      <x:c r="B3" s="4"/>
      <x:c r="C3" s="4"/>
      <x:c r="D3" s="4"/>
      <x:c r="E3" s="4"/>
      <x:c r="F3" s="4"/>
    </x:row>
    <x:row r="4">
      <x:c r="A4" s="2" t="str">
        <x:v>Maison et clan · 12 fiches · Lecture intégrale dans « Lire Maison et clan » ou le lecteur HTML.</x:v>
      </x:c>
      <x:c r="B4" s="2"/>
      <x:c r="C4" s="2"/>
      <x:c r="D4" s="2"/>
      <x:c r="E4" s="2"/>
      <x:c r="F4" s="2"/>
    </x:row>
    <x:row r="5" ht="48" customHeight="1">
      <x:c r="A5" s="35" t="str">
        <x:v>Identifiant</x:v>
      </x:c>
      <x:c r="B5" s="36" t="str">
        <x:v>Titre</x:v>
      </x:c>
      <x:c r="C5" s="36" t="str">
        <x:v>Lieu</x:v>
      </x:c>
      <x:c r="D5" s="36" t="str">
        <x:v>Gestes de gestion</x:v>
      </x:c>
      <x:c r="E5" s="36" t="str">
        <x:v>Coût et condition</x:v>
      </x:c>
      <x:c r="F5" s="36" t="str">
        <x:v>Résultat</x:v>
      </x:c>
      <x:c r="G5" s="37" t="str">
        <x:v>Provenance</x:v>
      </x:c>
    </x:row>
    <x:row r="6" ht="57" customHeight="1">
      <x:c r="A6" s="13" t="str">
        <x:v>CNS-G01</x:v>
      </x:c>
      <x:c r="B6" s="13" t="str">
        <x:v>Composer une équipe</x:v>
      </x:c>
      <x:c r="C6" s="13" t="str">
        <x:v>Foyer et postes de métier</x:v>
      </x:c>
      <x:c r="D6" s="13" t="str">
        <x:v>Choisir des personnes présentes puis les voir préparer leurs charges.</x:v>
      </x:c>
      <x:c r="E6" s="13" t="str">
        <x:v>Chasseurs, pilote et spécialiste adaptés à la sortie ; chaque absence réduit les fonctions à bord.</x:v>
      </x:c>
      <x:c r="F6" s="13" t="str">
        <x:v>Une composition change les approches disponibles, sans remplacer l’action jouée.</x:v>
      </x:c>
      <x:c r="G6" s="13" t="str">
        <x:v>Reconstitution documentée V4 — nouvelle rédaction V5</x:v>
      </x:c>
    </x:row>
    <x:row r="7" ht="44" customHeight="1">
      <x:c r="A7" s="14" t="str">
        <x:v>CNS-G02</x:v>
      </x:c>
      <x:c r="B7" s="14" t="str">
        <x:v>Préparer une expédition</x:v>
      </x:c>
      <x:c r="C7" s="14" t="str">
        <x:v>Salon des routes et soute</x:v>
      </x:c>
      <x:c r="D7" s="14" t="str">
        <x:v>Tracer la route, placer les haltes puis porter les caisses choisies vers la baie.</x:v>
      </x:c>
      <x:c r="E7" s="14" t="str">
        <x:v>Réserves, capacité de transport et fenêtres fictionnelles de mission.</x:v>
      </x:c>
      <x:c r="F7" s="14" t="str">
        <x:v>Le départ emporte réellement les stocks réservés.</x:v>
      </x:c>
      <x:c r="G7" s="14" t="str">
        <x:v>Reconstitution documentée V4 — nouvelle rédaction V5</x:v>
      </x:c>
    </x:row>
    <x:row r="8" ht="57" customHeight="1">
      <x:c r="A8" s="13" t="str">
        <x:v>CNS-G03</x:v>
      </x:c>
      <x:c r="B8" s="13" t="str">
        <x:v>Entretenir la coque</x:v>
      </x:c>
      <x:c r="C8" s="13" t="str">
        <x:v>Atelier et coursive concernée</x:v>
      </x:c>
      <x:c r="D8" s="13" t="str">
        <x:v>Repérer une dégradation, déplacer les obstacles et poser une pièce fictive sur son gabarit.</x:v>
      </x:c>
      <x:c r="E8" s="13" t="str">
        <x:v>Temps de spécialiste, matériau et service temporairement réduit.</x:v>
      </x:c>
      <x:c r="F8" s="13" t="str">
        <x:v>Le compartiment réparé change visuellement et retrouve son usage.</x:v>
      </x:c>
      <x:c r="G8" s="13" t="str">
        <x:v>Reconstitution documentée V4 — nouvelle rédaction V5</x:v>
      </x:c>
    </x:row>
    <x:row r="9" ht="44" customHeight="1">
      <x:c r="A9" s="14" t="str">
        <x:v>CNS-G04</x:v>
      </x:c>
      <x:c r="B9" s="14" t="str">
        <x:v>Accueillir un nouveau membre</x:v>
      </x:c>
      <x:c r="C9" s="14" t="str">
        <x:v>Sas puis chambre disponible</x:v>
      </x:c>
      <x:c r="D9" s="14" t="str">
        <x:v>Recevoir la personne, lui montrer les postes et déplacer ses effets.</x:v>
      </x:c>
      <x:c r="E9" s="14" t="str">
        <x:v>Place parmi 6/12/18 autres occupants ; accord personnel et fonction utile.</x:v>
      </x:c>
      <x:c r="F9" s="14" t="str">
        <x:v>Les relations et les routines du navire évoluent.</x:v>
      </x:c>
      <x:c r="G9" s="14" t="str">
        <x:v>Reconstitution documentée V4 — nouvelle rédaction V5</x:v>
      </x:c>
    </x:row>
    <x:row r="10" ht="57" customHeight="1">
      <x:c r="A10" s="13" t="str">
        <x:v>CNS-G05</x:v>
      </x:c>
      <x:c r="B10" s="13" t="str">
        <x:v>Définir une priorité</x:v>
      </x:c>
      <x:c r="C10" s="13" t="str">
        <x:v>Salon de charte puis poste concerné</x:v>
      </x:c>
      <x:c r="D10" s="13" t="str">
        <x:v>Présenter l’objectif par un objet ou une carte, écouter deux avis et préparer l’action retenue.</x:v>
      </x:c>
      <x:c r="E10" s="13" t="str">
        <x:v>Une priorité repousse une autre activité ; le groupe réagit à son résultat.</x:v>
      </x:c>
      <x:c r="F10" s="13" t="str">
        <x:v>Le choix produit une mission et un état du monde.</x:v>
      </x:c>
      <x:c r="G10" s="13" t="str">
        <x:v>Reconstitution documentée V4 — nouvelle rédaction V5</x:v>
      </x:c>
    </x:row>
    <x:row r="11" ht="57" customHeight="1">
      <x:c r="A11" s="14" t="str">
        <x:v>CNS-G06</x:v>
      </x:c>
      <x:c r="B11" s="14" t="str">
        <x:v>Partager une prise</x:v>
      </x:c>
      <x:c r="C11" s="14" t="str">
        <x:v>Atelier et galerie</x:v>
      </x:c>
      <x:c r="D11" s="14" t="str">
        <x:v>Examiner les traces, distinguer les contributions et déplacer l’original vers son lieu choisi.</x:v>
      </x:c>
      <x:c r="E11" s="14" t="str">
        <x:v>Un seul original ; reconnaissance propre à chaque acte établi.</x:v>
      </x:c>
      <x:c r="F11" s="14" t="str">
        <x:v>La présentation conserve la propriété et la provenance.</x:v>
      </x:c>
      <x:c r="G11" s="14" t="str">
        <x:v>Reconstitution documentée V4 — nouvelle rédaction V5</x:v>
      </x:c>
    </x:row>
    <x:row r="12" ht="44" customHeight="1">
      <x:c r="A12" s="13" t="str">
        <x:v>CNS-G07</x:v>
      </x:c>
      <x:c r="B12" s="13" t="str">
        <x:v>Suivre les vétérans</x:v>
      </x:c>
      <x:c r="C12" s="13" t="str">
        <x:v>Salle de soin et entraînement</x:v>
      </x:c>
      <x:c r="D12" s="13" t="str">
        <x:v>Observer une récupération, choisir un exercice adapté puis proposer la prochaine sortie.</x:v>
      </x:c>
      <x:c r="E12" s="13" t="str">
        <x:v>Fatigue, blessure fictionnelle et expérience persistante.</x:v>
      </x:c>
      <x:c r="F12" s="13" t="str">
        <x:v>Une unité conserve ses acquis et ses limitations temporaires.</x:v>
      </x:c>
      <x:c r="G12" s="13" t="str">
        <x:v>Reconstitution documentée V4 — nouvelle rédaction V5</x:v>
      </x:c>
    </x:row>
    <x:row r="13" ht="57" customHeight="1">
      <x:c r="A13" s="14" t="str">
        <x:v>CNS-G08</x:v>
      </x:c>
      <x:c r="B13" s="14" t="str">
        <x:v>Tenir une halte</x:v>
      </x:c>
      <x:c r="C13" s="14" t="str">
        <x:v>Baie, soute et foyer</x:v>
      </x:c>
      <x:c r="D13" s="14" t="str">
        <x:v>Décharger les besoins locaux, laisser partir les visiteurs et réapprovisionner les postes.</x:v>
      </x:c>
      <x:c r="E13" s="14" t="str">
        <x:v>Services propres à la base ; trajet et charges réels.</x:v>
      </x:c>
      <x:c r="F13" s="14" t="str">
        <x:v>Une halte peut créer une relation durable avec un autre clan.</x:v>
      </x:c>
      <x:c r="G13" s="14" t="str">
        <x:v>Reconstitution documentée V4 — nouvelle rédaction V5</x:v>
      </x:c>
    </x:row>
    <x:row r="14" ht="57" customHeight="1">
      <x:c r="A14" s="13" t="str">
        <x:v>CNS-G09</x:v>
      </x:c>
      <x:c r="B14" s="13" t="str">
        <x:v>Régler une rivalité</x:v>
      </x:c>
      <x:c r="C14" s="13" t="str">
        <x:v>Coursive préparée ou terrain choisi</x:v>
      </x:c>
      <x:c r="D14" s="13" t="str">
        <x:v>Organiser un duel limité, un défi de piste ou une mission où les rivaux dépendent l’un de l’autre.</x:v>
      </x:c>
      <x:c r="E14" s="13" t="str">
        <x:v>Règles locales, disponibilité des personnes et conséquence de l’épreuve.</x:v>
      </x:c>
      <x:c r="F14" s="13" t="str">
        <x:v>Le résultat change leur attitude sans imposer une amitié.</x:v>
      </x:c>
      <x:c r="G14" s="13" t="str">
        <x:v>Reconstitution documentée V4 — nouvelle rédaction V5</x:v>
      </x:c>
    </x:row>
    <x:row r="15" ht="57" customHeight="1">
      <x:c r="A15" s="14" t="str">
        <x:v>CNS-G10</x:v>
      </x:c>
      <x:c r="B15" s="14" t="str">
        <x:v>Soutenir une guerre</x:v>
      </x:c>
      <x:c r="C15" s="14" t="str">
        <x:v>Salon des routes et baie</x:v>
      </x:c>
      <x:c r="D15" s="14" t="str">
        <x:v>Préparer une mission annexe, une escarmouche ou un soutien de campagne clairement défini.</x:v>
      </x:c>
      <x:c r="E15" s="14" t="str">
        <x:v>Équipe, ravitaillement, route et objectif uniques.</x:v>
      </x:c>
      <x:c r="F15" s="14" t="str">
        <x:v>La transaction applique un seul changement stratégique par résultat.</x:v>
      </x:c>
      <x:c r="G15" s="14" t="str">
        <x:v>Reconstitution documentée V4 — nouvelle rédaction V5</x:v>
      </x:c>
    </x:row>
    <x:row r="16" ht="44" customHeight="1">
      <x:c r="A16" s="13" t="str">
        <x:v>CNS-G11</x:v>
      </x:c>
      <x:c r="B16" s="13" t="str">
        <x:v>Organiser une relève</x:v>
      </x:c>
      <x:c r="C16" s="13" t="str">
        <x:v>Poste du responsable sortant</x:v>
      </x:c>
      <x:c r="D16" s="13" t="str">
        <x:v>Faire parcourir le poste au successeur et lui laisser réaliser un essai observé.</x:v>
      </x:c>
      <x:c r="E16" s="13" t="str">
        <x:v>Compétence apprise, confiance et disponibilité ; personne volontaire.</x:v>
      </x:c>
      <x:c r="F16" s="13" t="str">
        <x:v>Le service continue avec une personnalité et des répliques nouvelles.</x:v>
      </x:c>
      <x:c r="G16" s="13" t="str">
        <x:v>Reconstitution documentée V4 — nouvelle rédaction V5</x:v>
      </x:c>
    </x:row>
    <x:row r="17" ht="44" customHeight="1">
      <x:c r="A17" s="14" t="str">
        <x:v>CNS-G12</x:v>
      </x:c>
      <x:c r="B17" s="14" t="str">
        <x:v>Transmettre le navire</x:v>
      </x:c>
      <x:c r="C17" s="14" t="str">
        <x:v>Tour des quatre ponts</x:v>
      </x:c>
      <x:c r="D17" s="14" t="str">
        <x:v>Distinguer les lieux confiés, les objets emportés et les personnes qui restent.</x:v>
      </x:c>
      <x:c r="E17" s="14" t="str">
        <x:v>La fin d’origine et les accords précédents sont conservés.</x:v>
      </x:c>
      <x:c r="F17" s="14" t="str">
        <x:v>La Veille Partagée devient un héritage situé dans la partie.</x:v>
      </x:c>
      <x:c r="G17" s="14" t="str">
        <x:v>Reconstitution documentée V4 — nouvelle rédaction V5</x:v>
      </x:c>
    </x:row>
  </x:sheetData>
  <x:pageMargins left="0.7" right="0.7" top="0.75" bottom="0.75" header="0.3" footer="0.3"/>
  <x:tableParts count="1">
    <x:tablePart xmlns:r="http://schemas.openxmlformats.org/officeDocument/2006/relationships" r:id="R2a68bdda5bb3459a"/>
  </x:tableParts>
</x:worksheet>
</file>

<file path=xl/worksheets/sheet7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45" hidden="0" customWidth="1"/>
  </x:cols>
  <x:sheetData>
    <x:row r="1">
      <x:c r="A1" s="2"/>
      <x:c r="B1" s="2"/>
      <x:c r="C1" s="2"/>
      <x:c r="D1" s="2"/>
      <x:c r="E1" s="2"/>
      <x:c r="F1" s="2"/>
    </x:row>
    <x:row r="2" ht="31" customHeight="1">
      <x:c r="A2" s="3" t="str">
        <x:v>Multijoueur futur</x:v>
      </x:c>
      <x:c r="B2" s="3"/>
      <x:c r="C2" s="3"/>
      <x:c r="D2" s="3"/>
      <x:c r="E2" s="3"/>
      <x:c r="F2" s="3"/>
    </x:row>
    <x:row r="3">
      <x:c r="A3" s="4"/>
      <x:c r="B3" s="4"/>
      <x:c r="C3" s="4"/>
      <x:c r="D3" s="4"/>
      <x:c r="E3" s="4"/>
      <x:c r="F3" s="4"/>
    </x:row>
    <x:row r="4">
      <x:c r="A4" s="2" t="str">
        <x:v>Maison et clan · 24 fiches · Lecture intégrale dans « Lire Maison et clan » ou le lecteur HTML.</x:v>
      </x:c>
      <x:c r="B4" s="2"/>
      <x:c r="C4" s="2"/>
      <x:c r="D4" s="2"/>
      <x:c r="E4" s="2"/>
      <x:c r="F4" s="2"/>
    </x:row>
    <x:row r="5" ht="48" customHeight="1">
      <x:c r="A5" s="35" t="str">
        <x:v>Identifiant</x:v>
      </x:c>
      <x:c r="B5" s="36" t="str">
        <x:v>Titre</x:v>
      </x:c>
      <x:c r="C5" s="36" t="str">
        <x:v>Règle</x:v>
      </x:c>
      <x:c r="D5" s="36" t="str">
        <x:v>Comportement</x:v>
      </x:c>
      <x:c r="E5" s="36" t="str">
        <x:v>Cas limite</x:v>
      </x:c>
      <x:c r="F5" s="37" t="str">
        <x:v>Provenance</x:v>
      </x:c>
    </x:row>
    <x:row r="6" ht="44" customHeight="1">
      <x:c r="A6" s="13" t="str">
        <x:v>CNS-MP01</x:v>
      </x:c>
      <x:c r="B6" s="13" t="str">
        <x:v>Périmètre futur</x:v>
      </x:c>
      <x:c r="C6" s="13" t="str">
        <x:v>Coopération prévue pour deux à quatre joueurs.</x:v>
      </x:c>
      <x:c r="D6" s="13" t="str">
        <x:v>Le solo PNJ est jouable sans service réseau.</x:v>
      </x:c>
      <x:c r="E6" s="13" t="str">
        <x:v>Conception V5 ; aucune disponibilité multijoueur actuelle n’est affirmée.</x:v>
      </x:c>
      <x:c r="F6" s="13" t="str">
        <x:v>Reconstitution documentée V4 — nouvelle rédaction V5</x:v>
      </x:c>
    </x:row>
    <x:row r="7" ht="57" customHeight="1">
      <x:c r="A7" s="14" t="str">
        <x:v>CNS-MP02</x:v>
      </x:c>
      <x:c r="B7" s="14" t="str">
        <x:v>Places réelles</x:v>
      </x:c>
      <x:c r="C7" s="14" t="str">
        <x:v>Chaque partenaire humain occupe une place parmi les autres occupants.</x:v>
      </x:c>
      <x:c r="D7" s="14" t="str">
        <x:v>Sept, treize ou dix-neuf personnes au total selon le palier.</x:v>
      </x:c>
      <x:c r="E7" s="14" t="str">
        <x:v>Un équipier PNJ peut rester à une halte pour libérer une place, avec sa scène et ses biens.</x:v>
      </x:c>
      <x:c r="F7" s="14" t="str">
        <x:v>Reconstitution documentée V4 — nouvelle rédaction V5</x:v>
      </x:c>
    </x:row>
    <x:row r="8" ht="44" customHeight="1">
      <x:c r="A8" s="13" t="str">
        <x:v>CNS-MP03</x:v>
      </x:c>
      <x:c r="B8" s="13" t="str">
        <x:v>Rôle visiteur</x:v>
      </x:c>
      <x:c r="C8" s="13" t="str">
        <x:v>Un visiteur circule dans les espaces ouverts et inspecte les objets publics.</x:v>
      </x:c>
      <x:c r="D8" s="13" t="str">
        <x:v>Il ne commande ni départ ni déplacement d’original.</x:v>
      </x:c>
      <x:c r="E8" s="13" t="str">
        <x:v>Ses interactions locales ne changent pas la résidence active du propriétaire.</x:v>
      </x:c>
      <x:c r="F8" s="13" t="str">
        <x:v>Reconstitution documentée V4 — nouvelle rédaction V5</x:v>
      </x:c>
    </x:row>
    <x:row r="9" ht="44" customHeight="1">
      <x:c r="A9" s="14" t="str">
        <x:v>CNS-MP04</x:v>
      </x:c>
      <x:c r="B9" s="14" t="str">
        <x:v>Rôle membre</x:v>
      </x:c>
      <x:c r="C9" s="14" t="str">
        <x:v>Un membre participe aux missions acceptées et utilise les services autorisés.</x:v>
      </x:c>
      <x:c r="D9" s="14" t="str">
        <x:v>Les stocks personnels et communs restent séparés.</x:v>
      </x:c>
      <x:c r="E9" s="14" t="str">
        <x:v>Un équipement prêté conserve son propriétaire.</x:v>
      </x:c>
      <x:c r="F9" s="14" t="str">
        <x:v>Reconstitution documentée V4 — nouvelle rédaction V5</x:v>
      </x:c>
    </x:row>
    <x:row r="10" ht="44" customHeight="1">
      <x:c r="A10" s="13" t="str">
        <x:v>CNS-MP05</x:v>
      </x:c>
      <x:c r="B10" s="13" t="str">
        <x:v>Rôle dépositaire</x:v>
      </x:c>
      <x:c r="C10" s="13" t="str">
        <x:v>Un dépositaire peut recevoir et déplacer certains biens communs.</x:v>
      </x:c>
      <x:c r="D10" s="13" t="str">
        <x:v>Chaque dépôt possède un périmètre et un historique de transfert.</x:v>
      </x:c>
      <x:c r="E10" s="13" t="str">
        <x:v>Le droit n’inclut pas les objets personnels non confiés.</x:v>
      </x:c>
      <x:c r="F10" s="13" t="str">
        <x:v>Reconstitution documentée V4 — nouvelle rédaction V5</x:v>
      </x:c>
    </x:row>
    <x:row r="11" ht="44" customHeight="1">
      <x:c r="A11" s="14" t="str">
        <x:v>CNS-MP06</x:v>
      </x:c>
      <x:c r="B11" s="14" t="str">
        <x:v>Rôle responsable</x:v>
      </x:c>
      <x:c r="C11" s="14" t="str">
        <x:v>Un responsable prépare les départs et les usages collectifs accordés.</x:v>
      </x:c>
      <x:c r="D11" s="14" t="str">
        <x:v>Les participants confirment leur propre engagement dans la mission.</x:v>
      </x:c>
      <x:c r="E11" s="14" t="str">
        <x:v>L’autorité n’autorise pas une destruction silencieuse des possessions d’autrui.</x:v>
      </x:c>
      <x:c r="F11" s="14" t="str">
        <x:v>Reconstitution documentée V4 — nouvelle rédaction V5</x:v>
      </x:c>
    </x:row>
    <x:row r="12" ht="57" customHeight="1">
      <x:c r="A12" s="13" t="str">
        <x:v>CNS-MP07</x:v>
      </x:c>
      <x:c r="B12" s="13" t="str">
        <x:v>Mission collective</x:v>
      </x:c>
      <x:c r="C12" s="13" t="str">
        <x:v>Les participants rejoignent physiquement la baie avant le départ.</x:v>
      </x:c>
      <x:c r="D12" s="13" t="str">
        <x:v>Un absent peut rester à bord ou à la halte ; sa place n’est pas téléportée sur le terrain.</x:v>
      </x:c>
      <x:c r="E12" s="13" t="str">
        <x:v>Les objectifs indiquent qui participe et quels stocks sont engagés.</x:v>
      </x:c>
      <x:c r="F12" s="13" t="str">
        <x:v>Reconstitution documentée V4 — nouvelle rédaction V5</x:v>
      </x:c>
    </x:row>
    <x:row r="13" ht="44" customHeight="1">
      <x:c r="A13" s="14" t="str">
        <x:v>CNS-MP08</x:v>
      </x:c>
      <x:c r="B13" s="14" t="str">
        <x:v>Commandement RTS</x:v>
      </x:c>
      <x:c r="C13" s="14" t="str">
        <x:v>Le groupe choisit un commandement ou des secteurs distincts.</x:v>
      </x:c>
      <x:c r="D13" s="14" t="str">
        <x:v>Une unité ne reçoit pas deux ordres contradictoires dans la même validation.</x:v>
      </x:c>
      <x:c r="E13" s="14" t="str">
        <x:v>Les partenaires gardent des rôles d’observation ou de héros convenus.</x:v>
      </x:c>
      <x:c r="F13" s="14" t="str">
        <x:v>Reconstitution documentée V4 — nouvelle rédaction V5</x:v>
      </x:c>
    </x:row>
    <x:row r="14" ht="44" customHeight="1">
      <x:c r="A14" s="13" t="str">
        <x:v>CNS-MP09</x:v>
      </x:c>
      <x:c r="B14" s="13" t="str">
        <x:v>Résultat stratégique</x:v>
      </x:c>
      <x:c r="C14" s="13" t="str">
        <x:v>Une bataille possède un identifiant de résultat unique.</x:v>
      </x:c>
      <x:c r="D14" s="13" t="str">
        <x:v>Héros, RTS et carte lisent la même transaction.</x:v>
      </x:c>
      <x:c r="E14" s="13" t="str">
        <x:v>Rejoindre ou quitter la session ne répète pas la récompense.</x:v>
      </x:c>
      <x:c r="F14" s="13" t="str">
        <x:v>Reconstitution documentée V4 — nouvelle rédaction V5</x:v>
      </x:c>
    </x:row>
    <x:row r="15" ht="44" customHeight="1">
      <x:c r="A15" s="14" t="str">
        <x:v>CNS-MP10</x:v>
      </x:c>
      <x:c r="B15" s="14" t="str">
        <x:v>Contribution matérielle</x:v>
      </x:c>
      <x:c r="C15" s="14" t="str">
        <x:v>Le joueur choisit un lot et le remet à un poste collectif.</x:v>
      </x:c>
      <x:c r="D15" s="14" t="str">
        <x:v>Quantité, origine et usage prévu apparaissent avant la confirmation.</x:v>
      </x:c>
      <x:c r="E15" s="14" t="str">
        <x:v>Un lot déjà réservé à une mission ne peut être donné une seconde fois.</x:v>
      </x:c>
      <x:c r="F15" s="14" t="str">
        <x:v>Reconstitution documentée V4 — nouvelle rédaction V5</x:v>
      </x:c>
    </x:row>
    <x:row r="16" ht="44" customHeight="1">
      <x:c r="A16" s="13" t="str">
        <x:v>CNS-MP11</x:v>
      </x:c>
      <x:c r="B16" s="13" t="str">
        <x:v>Prêt d’équipement</x:v>
      </x:c>
      <x:c r="C16" s="13" t="str">
        <x:v>Le prêt précise objet, emprunteur et condition de retour.</x:v>
      </x:c>
      <x:c r="D16" s="13" t="str">
        <x:v>Le partenaire récupère l’objet depuis son emplacement réel.</x:v>
      </x:c>
      <x:c r="E16" s="13" t="str">
        <x:v>La fin de session conserve le prêt selon la dernière transaction achevée.</x:v>
      </x:c>
      <x:c r="F16" s="13" t="str">
        <x:v>Reconstitution documentée V4 — nouvelle rédaction V5</x:v>
      </x:c>
    </x:row>
    <x:row r="17" ht="44" customHeight="1">
      <x:c r="A17" s="14" t="str">
        <x:v>CNS-MP12</x:v>
      </x:c>
      <x:c r="B17" s="14" t="str">
        <x:v>Trophée personnel</x:v>
      </x:c>
      <x:c r="C17" s="14" t="str">
        <x:v>L’auteur propriétaire autorise exposition ou manipulation séparément.</x:v>
      </x:c>
      <x:c r="D17" s="14" t="str">
        <x:v>Une autre personne peut examiner l’objet sans le déplacer.</x:v>
      </x:c>
      <x:c r="E17" s="14" t="str">
        <x:v>La reconnaissance ne se duplique pas par nombre de visiteurs.</x:v>
      </x:c>
      <x:c r="F17" s="14" t="str">
        <x:v>Reconstitution documentée V4 — nouvelle rédaction V5</x:v>
      </x:c>
    </x:row>
    <x:row r="18" ht="44" customHeight="1">
      <x:c r="A18" s="13" t="str">
        <x:v>CNS-MP13</x:v>
      </x:c>
      <x:c r="B18" s="13" t="str">
        <x:v>Trophée commun</x:v>
      </x:c>
      <x:c r="C18" s="13" t="str">
        <x:v>Un objet commun possède un mode de garde et une seule localisation.</x:v>
      </x:c>
      <x:c r="D18" s="13" t="str">
        <x:v>Les participants à la chasse restent inscrits selon leurs actes.</x:v>
      </x:c>
      <x:c r="E18" s="13" t="str">
        <x:v>Un départ du clan applique la règle de dépôt choisie auparavant.</x:v>
      </x:c>
      <x:c r="F18" s="13" t="str">
        <x:v>Reconstitution documentée V4 — nouvelle rédaction V5</x:v>
      </x:c>
    </x:row>
    <x:row r="19" ht="57" customHeight="1">
      <x:c r="A19" s="14" t="str">
        <x:v>CNS-MP14</x:v>
      </x:c>
      <x:c r="B19" s="14" t="str">
        <x:v>Atelier partagé</x:v>
      </x:c>
      <x:c r="C19" s="14" t="str">
        <x:v>Une personne manipule l’original tandis que les autres observent ou apportent une pièce d’exercice.</x:v>
      </x:c>
      <x:c r="D19" s="14" t="str">
        <x:v>Le poste signale son occupation et la prochaine étape.</x:v>
      </x:c>
      <x:c r="E19" s="14" t="str">
        <x:v>Les autres joueurs ne déplacent pas un support pendant une manipulation verrouillée.</x:v>
      </x:c>
      <x:c r="F19" s="14" t="str">
        <x:v>Reconstitution documentée V4 — nouvelle rédaction V5</x:v>
      </x:c>
    </x:row>
    <x:row r="20" ht="44" customHeight="1">
      <x:c r="A20" s="13" t="str">
        <x:v>CNS-MP15</x:v>
      </x:c>
      <x:c r="B20" s="13" t="str">
        <x:v>Maison en visite</x:v>
      </x:c>
      <x:c r="C20" s="13" t="str">
        <x:v>Le propriétaire ouvre les pièces de sa résidence active.</x:v>
      </x:c>
      <x:c r="D20" s="13" t="str">
        <x:v>Les partenaires utilisent les mêmes portes et passages.</x:v>
      </x:c>
      <x:c r="E20" s="13" t="str">
        <x:v>Une visite n’accorde aucun bonus de maison supplémentaire.</x:v>
      </x:c>
      <x:c r="F20" s="13" t="str">
        <x:v>Reconstitution documentée V4 — nouvelle rédaction V5</x:v>
      </x:c>
    </x:row>
    <x:row r="21" ht="44" customHeight="1">
      <x:c r="A21" s="14" t="str">
        <x:v>CNS-MP16</x:v>
      </x:c>
      <x:c r="B21" s="14" t="str">
        <x:v>Décoration autorisée</x:v>
      </x:c>
      <x:c r="C21" s="14" t="str">
        <x:v>Le droit d’essai permet une prévisualisation réversible.</x:v>
      </x:c>
      <x:c r="D21" s="14" t="str">
        <x:v>Le propriétaire valide l’emplacement qui consomme matériaux et place.</x:v>
      </x:c>
      <x:c r="E21" s="14" t="str">
        <x:v>L’essai ne modifie pas les originaux exposés.</x:v>
      </x:c>
      <x:c r="F21" s="14" t="str">
        <x:v>Reconstitution documentée V4 — nouvelle rédaction V5</x:v>
      </x:c>
    </x:row>
    <x:row r="22" ht="44" customHeight="1">
      <x:c r="A22" s="13" t="str">
        <x:v>CNS-MP17</x:v>
      </x:c>
      <x:c r="B22" s="13" t="str">
        <x:v>Duel consenti</x:v>
      </x:c>
      <x:c r="C22" s="13" t="str">
        <x:v>Les participants choisissent lieu, règles locales et terme de l’épreuve.</x:v>
      </x:c>
      <x:c r="D22" s="13" t="str">
        <x:v>Le résultat peut nourrir la rivalité et les répliques du clan.</x:v>
      </x:c>
      <x:c r="E22" s="13" t="str">
        <x:v>Le duel ne confère pas un rang commun non obtenu.</x:v>
      </x:c>
      <x:c r="F22" s="13" t="str">
        <x:v>Reconstitution documentée V4 — nouvelle rédaction V5</x:v>
      </x:c>
    </x:row>
    <x:row r="23" ht="44" customHeight="1">
      <x:c r="A23" s="14" t="str">
        <x:v>CNS-MP18</x:v>
      </x:c>
      <x:c r="B23" s="14" t="str">
        <x:v>Déconnexion pendant une action</x:v>
      </x:c>
      <x:c r="C23" s="14" t="str">
        <x:v>Le poste revient au dernier état stable enregistré.</x:v>
      </x:c>
      <x:c r="D23" s="14" t="str">
        <x:v>Les fragments et les outils gardent leurs identifiants et emplacements.</x:v>
      </x:c>
      <x:c r="E23" s="14" t="str">
        <x:v>Aucune copie de sécurité n’apparaît dans un second inventaire.</x:v>
      </x:c>
      <x:c r="F23" s="14" t="str">
        <x:v>Reconstitution documentée V4 — nouvelle rédaction V5</x:v>
      </x:c>
    </x:row>
    <x:row r="24" ht="44" customHeight="1">
      <x:c r="A24" s="13" t="str">
        <x:v>CNS-MP19</x:v>
      </x:c>
      <x:c r="B24" s="13" t="str">
        <x:v>Déconnexion en expédition</x:v>
      </x:c>
      <x:c r="C24" s="13" t="str">
        <x:v>Le groupe rejoint un point de reprise défini par la mission.</x:v>
      </x:c>
      <x:c r="D24" s="13" t="str">
        <x:v>La fiction explique l’indisponibilité sans punir automatiquement le joueur absent.</x:v>
      </x:c>
      <x:c r="E24" s="13" t="str">
        <x:v>Les pertes déjà confirmées dans l’état partagé restent conservées.</x:v>
      </x:c>
      <x:c r="F24" s="13" t="str">
        <x:v>Reconstitution documentée V4 — nouvelle rédaction V5</x:v>
      </x:c>
    </x:row>
    <x:row r="25" ht="44" customHeight="1">
      <x:c r="A25" s="14" t="str">
        <x:v>CNS-MP20</x:v>
      </x:c>
      <x:c r="B25" s="14" t="str">
        <x:v>Rejoindre une mission</x:v>
      </x:c>
      <x:c r="C25" s="14" t="str">
        <x:v>Une arrivée est possible au sas ou à un point de relève prévu.</x:v>
      </x:c>
      <x:c r="D25" s="14" t="str">
        <x:v>La personne reçoit le contexte, les objectifs et le matériel réellement disponible.</x:v>
      </x:c>
      <x:c r="E25" s="14" t="str">
        <x:v>Aucun renfort gratuit n’est créé au centre d’un combat fermé.</x:v>
      </x:c>
      <x:c r="F25" s="14" t="str">
        <x:v>Reconstitution documentée V4 — nouvelle rédaction V5</x:v>
      </x:c>
    </x:row>
    <x:row r="26" ht="44" customHeight="1">
      <x:c r="A26" s="13" t="str">
        <x:v>CNS-MP21</x:v>
      </x:c>
      <x:c r="B26" s="13" t="str">
        <x:v>Départ du groupe</x:v>
      </x:c>
      <x:c r="C26" s="13" t="str">
        <x:v>Le membre récupère ses biens et clôt les prêts selon les accords existants.</x:v>
      </x:c>
      <x:c r="D26" s="13" t="str">
        <x:v>Une halte sert de scène de séparation.</x:v>
      </x:c>
      <x:c r="E26" s="13" t="str">
        <x:v>Les contributions historiques ne sont pas effacées.</x:v>
      </x:c>
      <x:c r="F26" s="13" t="str">
        <x:v>Reconstitution documentée V4 — nouvelle rédaction V5</x:v>
      </x:c>
    </x:row>
    <x:row r="27" ht="44" customHeight="1">
      <x:c r="A27" s="14" t="str">
        <x:v>CNS-MP22</x:v>
      </x:c>
      <x:c r="B27" s="14" t="str">
        <x:v>Conflit de sauvegarde</x:v>
      </x:c>
      <x:c r="C27" s="14" t="str">
        <x:v>Le monde partagé conserve une version de référence et des transactions ordonnées.</x:v>
      </x:c>
      <x:c r="D27" s="14" t="str">
        <x:v>Une action concurrente devenue invalide est annulée avant consommation.</x:v>
      </x:c>
      <x:c r="E27" s="14" t="str">
        <x:v>Le message explique quel objet ou quelle place a changé.</x:v>
      </x:c>
      <x:c r="F27" s="14" t="str">
        <x:v>Reconstitution documentée V4 — nouvelle rédaction V5</x:v>
      </x:c>
    </x:row>
    <x:row r="28" ht="44" customHeight="1">
      <x:c r="A28" s="13" t="str">
        <x:v>CNS-MP23</x:v>
      </x:c>
      <x:c r="B28" s="13" t="str">
        <x:v>Temps hors session</x:v>
      </x:c>
      <x:c r="C28" s="13" t="str">
        <x:v>La guerre attend les séances ou suit les règles fictionnelles choisies par le groupe.</x:v>
      </x:c>
      <x:c r="D28" s="13" t="str">
        <x:v>Aucune attaque punitive hors ligne n’est imposée par défaut.</x:v>
      </x:c>
      <x:c r="E28" s="13" t="str">
        <x:v>Les événements de retour sont déclenchés dans la partie active.</x:v>
      </x:c>
      <x:c r="F28" s="13" t="str">
        <x:v>Reconstitution documentée V4 — nouvelle rédaction V5</x:v>
      </x:c>
    </x:row>
    <x:row r="29" ht="44" customHeight="1">
      <x:c r="A29" s="14" t="str">
        <x:v>CNS-MP24</x:v>
      </x:c>
      <x:c r="B29" s="14" t="str">
        <x:v>Progression individuelle</x:v>
      </x:c>
      <x:c r="C29" s="14" t="str">
        <x:v>Les rangs et les fins appartiennent à chaque parcours compatible.</x:v>
      </x:c>
      <x:c r="D29" s="14" t="str">
        <x:v>Une aide à une mission ne saute pas les rites du partenaire.</x:v>
      </x:c>
      <x:c r="E29" s="14" t="str">
        <x:v>Les sorties Warp exigent les conditions communes pour le personnage qui les initie.</x:v>
      </x:c>
      <x:c r="F29" s="14" t="str">
        <x:v>Reconstitution documentée V4 — nouvelle rédaction V5</x:v>
      </x:c>
    </x:row>
  </x:sheetData>
  <x:pageMargins left="0.7" right="0.7" top="0.75" bottom="0.75" header="0.3" footer="0.3"/>
  <x:tableParts count="1">
    <x:tablePart xmlns:r="http://schemas.openxmlformats.org/officeDocument/2006/relationships" r:id="Raaa41e9c99f844fe"/>
  </x:tableParts>
</x:worksheet>
</file>

<file path=xl/worksheets/sheet7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45" hidden="0" customWidth="1"/>
  </x:cols>
  <x:sheetData>
    <x:row r="1">
      <x:c r="A1" s="2"/>
      <x:c r="B1" s="2"/>
      <x:c r="C1" s="2"/>
      <x:c r="D1" s="2"/>
      <x:c r="E1" s="2"/>
      <x:c r="F1" s="2"/>
    </x:row>
    <x:row r="2" ht="31" customHeight="1">
      <x:c r="A2" s="3" t="str">
        <x:v>Voies maison et clan</x:v>
      </x:c>
      <x:c r="B2" s="3"/>
      <x:c r="C2" s="3"/>
      <x:c r="D2" s="3"/>
      <x:c r="E2" s="3"/>
      <x:c r="F2" s="3"/>
    </x:row>
    <x:row r="3">
      <x:c r="A3" s="4"/>
      <x:c r="B3" s="4"/>
      <x:c r="C3" s="4"/>
      <x:c r="D3" s="4"/>
      <x:c r="E3" s="4"/>
      <x:c r="F3" s="4"/>
    </x:row>
    <x:row r="4">
      <x:c r="A4" s="2" t="str">
        <x:v>Maison et clan · 18 fiches · Lecture intégrale dans « Lire Maison et clan » ou le lecteur HTML.</x:v>
      </x:c>
      <x:c r="B4" s="2"/>
      <x:c r="C4" s="2"/>
      <x:c r="D4" s="2"/>
      <x:c r="E4" s="2"/>
      <x:c r="F4" s="2"/>
    </x:row>
    <x:row r="5" ht="48" customHeight="1">
      <x:c r="A5" s="35" t="str">
        <x:v>Identifiant</x:v>
      </x:c>
      <x:c r="B5" s="36" t="str">
        <x:v>Titre</x:v>
      </x:c>
      <x:c r="C5" s="36" t="str">
        <x:v>Origine</x:v>
      </x:c>
      <x:c r="D5" s="36" t="str">
        <x:v>Systeme</x:v>
      </x:c>
      <x:c r="E5" s="36" t="str">
        <x:v>Scène et sens</x:v>
      </x:c>
      <x:c r="F5" s="36" t="str">
        <x:v>Continuite</x:v>
      </x:c>
      <x:c r="G5" s="37" t="str">
        <x:v>Provenance</x:v>
      </x:c>
    </x:row>
    <x:row r="6" ht="57" customHeight="1">
      <x:c r="A6" s="13" t="str">
        <x:v>CNS-SYN01</x:v>
      </x:c>
      <x:c r="B6" s="13" t="str">
        <x:v>O1 — Maison</x:v>
      </x:c>
      <x:c r="C6" s="13" t="str">
        <x:v>O1</x:v>
      </x:c>
      <x:c r="D6" s="13" t="str">
        <x:v>Maison</x:v>
      </x:c>
      <x:c r="E6" s="13" t="str">
        <x:v>Une première porte accordée après une action utile donne un contrepoint concret au rejet.</x:v>
      </x:c>
      <x:c r="F6" s="13" t="str">
        <x:v>Le père hostile peut apprendre l’existence du foyer seulement si le récit le prévoit ; la communauté possède son propre jugement.</x:v>
      </x:c>
      <x:c r="G6" s="13" t="str">
        <x:v>Reconstitution documentée V4 — nouvelle rédaction V5</x:v>
      </x:c>
    </x:row>
    <x:row r="7" ht="57" customHeight="1">
      <x:c r="A7" s="14" t="str">
        <x:v>CNS-SYN02</x:v>
      </x:c>
      <x:c r="B7" s="14" t="str">
        <x:v>O1 — Navire</x:v>
      </x:c>
      <x:c r="C7" s="14" t="str">
        <x:v>O1</x:v>
      </x:c>
      <x:c r="D7" s="14" t="str">
        <x:v>Navire</x:v>
      </x:c>
      <x:c r="E7" s="14" t="str">
        <x:v>Le joueur apprend à conduire un groupe sans reproduire les humiliations subies.</x:v>
      </x:c>
      <x:c r="F7" s="14" t="str">
        <x:v>Un chasseur faible ou blessé déclenche une décision de terrain qui révèle la méthode de commandement.</x:v>
      </x:c>
      <x:c r="G7" s="14" t="str">
        <x:v>Reconstitution documentée V4 — nouvelle rédaction V5</x:v>
      </x:c>
    </x:row>
    <x:row r="8" ht="57" customHeight="1">
      <x:c r="A8" s="13" t="str">
        <x:v>CNS-SYN03</x:v>
      </x:c>
      <x:c r="B8" s="13" t="str">
        <x:v>O1 — Trophées</x:v>
      </x:c>
      <x:c r="C8" s="13" t="str">
        <x:v>O1</x:v>
      </x:c>
      <x:c r="D8" s="13" t="str">
        <x:v>Trophées</x:v>
      </x:c>
      <x:c r="E8" s="13" t="str">
        <x:v>Une prise modeste peut porter la mémoire d’une réussite obtenue sans approbation familiale.</x:v>
      </x:c>
      <x:c r="F8" s="13" t="str">
        <x:v>La présentation conserve sa valeur réelle et ne transforme pas automatiquement le père en témoin conciliant.</x:v>
      </x:c>
      <x:c r="G8" s="13" t="str">
        <x:v>Reconstitution documentée V4 — nouvelle rédaction V5</x:v>
      </x:c>
    </x:row>
    <x:row r="9" ht="44" customHeight="1">
      <x:c r="A9" s="14" t="str">
        <x:v>CNS-SYN04</x:v>
      </x:c>
      <x:c r="B9" s="14" t="str">
        <x:v>O2 — Maison</x:v>
      </x:c>
      <x:c r="C9" s="14" t="str">
        <x:v>O2</x:v>
      </x:c>
      <x:c r="D9" s="14" t="str">
        <x:v>Maison</x:v>
      </x:c>
      <x:c r="E9" s="14" t="str">
        <x:v>Les visiteurs comparent les objets hérités aux nouvelles prises du joueur.</x:v>
      </x:c>
      <x:c r="F9" s="14" t="str">
        <x:v>La place accordée aux contributeurs oubliés change les conversations au foyer.</x:v>
      </x:c>
      <x:c r="G9" s="14" t="str">
        <x:v>Reconstitution documentée V4 — nouvelle rédaction V5</x:v>
      </x:c>
    </x:row>
    <x:row r="10" ht="44" customHeight="1">
      <x:c r="A10" s="13" t="str">
        <x:v>CNS-SYN05</x:v>
      </x:c>
      <x:c r="B10" s="13" t="str">
        <x:v>O2 — Navire</x:v>
      </x:c>
      <x:c r="C10" s="13" t="str">
        <x:v>O2</x:v>
      </x:c>
      <x:c r="D10" s="13" t="str">
        <x:v>Navire</x:v>
      </x:c>
      <x:c r="E10" s="13" t="str">
        <x:v>Doran et les vétérans apportent des versions complémentaires des exploits anciens.</x:v>
      </x:c>
      <x:c r="F10" s="13" t="str">
        <x:v>Le commandement doit faire de la place aux actes des équipiers présents.</x:v>
      </x:c>
      <x:c r="G10" s="13" t="str">
        <x:v>Reconstitution documentée V4 — nouvelle rédaction V5</x:v>
      </x:c>
    </x:row>
    <x:row r="11" ht="57" customHeight="1">
      <x:c r="A11" s="14" t="str">
        <x:v>CNS-SYN06</x:v>
      </x:c>
      <x:c r="B11" s="14" t="str">
        <x:v>O2 — Trophées</x:v>
      </x:c>
      <x:c r="C11" s="14" t="str">
        <x:v>O2</x:v>
      </x:c>
      <x:c r="D11" s="14" t="str">
        <x:v>Trophées</x:v>
      </x:c>
      <x:c r="E11" s="14" t="str">
        <x:v>Le crâne de la chasse partagée révèle des interventions distinctes.</x:v>
      </x:c>
      <x:c r="F11" s="14" t="str">
        <x:v>L’ancêtre reste réellement méritant ; les traces enrichissent son récit sans le rendre frauduleux.</x:v>
      </x:c>
      <x:c r="G11" s="14" t="str">
        <x:v>Reconstitution documentée V4 — nouvelle rédaction V5</x:v>
      </x:c>
    </x:row>
    <x:row r="12" ht="57" customHeight="1">
      <x:c r="A12" s="13" t="str">
        <x:v>CNS-SYN07</x:v>
      </x:c>
      <x:c r="B12" s="13" t="str">
        <x:v>O3 — Maison</x:v>
      </x:c>
      <x:c r="C12" s="13" t="str">
        <x:v>O3</x:v>
      </x:c>
      <x:c r="D12" s="13" t="str">
        <x:v>Maison</x:v>
      </x:c>
      <x:c r="E12" s="13" t="str">
        <x:v>Les souvenirs de la catastrophe naturelle peuvent être exposés ou conservés à l’abri.</x:v>
      </x:c>
      <x:c r="F12" s="13" t="str">
        <x:v>Les survivants choisissent leur propre résidence ; le joueur n’obtient pas leur présence comme récompense.</x:v>
      </x:c>
      <x:c r="G12" s="13" t="str">
        <x:v>Reconstitution documentée V4 — nouvelle rédaction V5</x:v>
      </x:c>
    </x:row>
    <x:row r="13" ht="57" customHeight="1">
      <x:c r="A13" s="14" t="str">
        <x:v>CNS-SYN08</x:v>
      </x:c>
      <x:c r="B13" s="14" t="str">
        <x:v>O3 — Navire</x:v>
      </x:c>
      <x:c r="C13" s="14" t="str">
        <x:v>O3</x:v>
      </x:c>
      <x:c r="D13" s="14" t="str">
        <x:v>Navire</x:v>
      </x:c>
      <x:c r="E13" s="14" t="str">
        <x:v>Une expédition de retour vers un lieu perdu confronte le groupe à des traces matérielles et à un terrain changé.</x:v>
      </x:c>
      <x:c r="F13" s="14" t="str">
        <x:v>La mission apporte mémoire et objets retrouvés, jamais résurrection des disparus.</x:v>
      </x:c>
      <x:c r="G13" s="14" t="str">
        <x:v>Reconstitution documentée V4 — nouvelle rédaction V5</x:v>
      </x:c>
    </x:row>
    <x:row r="14" ht="44" customHeight="1">
      <x:c r="A14" s="13" t="str">
        <x:v>CNS-SYN09</x:v>
      </x:c>
      <x:c r="B14" s="13" t="str">
        <x:v>O3 — Trophées</x:v>
      </x:c>
      <x:c r="C14" s="13" t="str">
        <x:v>O3</x:v>
      </x:c>
      <x:c r="D14" s="13" t="str">
        <x:v>Trophées</x:v>
      </x:c>
      <x:c r="E14" s="13" t="str">
        <x:v>Des objets de mémoire sont présentés sans les convertir en prises de chasse.</x:v>
      </x:c>
      <x:c r="F14" s="13" t="str">
        <x:v>La provenance distingue une catastrophe, un sauvetage et une victoire.</x:v>
      </x:c>
      <x:c r="G14" s="13" t="str">
        <x:v>Reconstitution documentée V4 — nouvelle rédaction V5</x:v>
      </x:c>
    </x:row>
    <x:row r="15" ht="44" customHeight="1">
      <x:c r="A15" s="14" t="str">
        <x:v>CNS-SYN10</x:v>
      </x:c>
      <x:c r="B15" s="14" t="str">
        <x:v>O4 — Maison</x:v>
      </x:c>
      <x:c r="C15" s="14" t="str">
        <x:v>O4</x:v>
      </x:c>
      <x:c r="D15" s="14" t="str">
        <x:v>Maison</x:v>
      </x:c>
      <x:c r="E15" s="14" t="str">
        <x:v>Le respect local se construit par les actions présentes du joueur.</x:v>
      </x:c>
      <x:c r="F15" s="14" t="str">
        <x:v>La faute réelle de l’ancêtre peut rester connue même lorsque le joueur est accueilli.</x:v>
      </x:c>
      <x:c r="G15" s="14" t="str">
        <x:v>Reconstitution documentée V4 — nouvelle rédaction V5</x:v>
      </x:c>
    </x:row>
    <x:row r="16" ht="44" customHeight="1">
      <x:c r="A16" s="13" t="str">
        <x:v>CNS-SYN11</x:v>
      </x:c>
      <x:c r="B16" s="13" t="str">
        <x:v>O4 — Navire</x:v>
      </x:c>
      <x:c r="C16" s="13" t="str">
        <x:v>O4</x:v>
      </x:c>
      <x:c r="D16" s="13" t="str">
        <x:v>Navire</x:v>
      </x:c>
      <x:c r="E16" s="13" t="str">
        <x:v>Un équipier demande ce qui sera fait quand le commandement commettra une erreur.</x:v>
      </x:c>
      <x:c r="F16" s="13" t="str">
        <x:v>Les décisions de retour, de réparation et de partage donnent une réponse jouée.</x:v>
      </x:c>
      <x:c r="G16" s="13" t="str">
        <x:v>Reconstitution documentée V4 — nouvelle rédaction V5</x:v>
      </x:c>
    </x:row>
    <x:row r="17" ht="57" customHeight="1">
      <x:c r="A17" s="14" t="str">
        <x:v>CNS-SYN12</x:v>
      </x:c>
      <x:c r="B17" s="14" t="str">
        <x:v>O4 — Trophées</x:v>
      </x:c>
      <x:c r="C17" s="14" t="str">
        <x:v>O4</x:v>
      </x:c>
      <x:c r="D17" s="14" t="str">
        <x:v>Trophées</x:v>
      </x:c>
      <x:c r="E17" s="14" t="str">
        <x:v>Une plaque peut attribuer clairement un objet à l’ancêtre fautif et expliquer le contexte.</x:v>
      </x:c>
      <x:c r="F17" s="14" t="str">
        <x:v>L’atelier n’efface pas les preuves pour produire une réputation plus commode.</x:v>
      </x:c>
      <x:c r="G17" s="14" t="str">
        <x:v>Reconstitution documentée V4 — nouvelle rédaction V5</x:v>
      </x:c>
    </x:row>
    <x:row r="18" ht="57" customHeight="1">
      <x:c r="A18" s="13" t="str">
        <x:v>CNS-SYN13</x:v>
      </x:c>
      <x:c r="B18" s="13" t="str">
        <x:v>O5 — Maison</x:v>
      </x:c>
      <x:c r="C18" s="13" t="str">
        <x:v>O5</x:v>
      </x:c>
      <x:c r="D18" s="13" t="str">
        <x:v>Maison</x:v>
      </x:c>
      <x:c r="E18" s="13" t="str">
        <x:v>Un souvenir de Mara Venn n’apparaît qu’après la rencontre de Namarra PLAN13/O5-M19.</x:v>
      </x:c>
      <x:c r="F18" s="13" t="str">
        <x:v>Après EXP10/O5-M24, les contacts restent volontaires ; elle n’habite pas automatiquement chez le joueur.</x:v>
      </x:c>
      <x:c r="G18" s="13" t="str">
        <x:v>Reconstitution documentée V4 — nouvelle rédaction V5</x:v>
      </x:c>
    </x:row>
    <x:row r="19" ht="57" customHeight="1">
      <x:c r="A19" s="14" t="str">
        <x:v>CNS-SYN14</x:v>
      </x:c>
      <x:c r="B19" s="14" t="str">
        <x:v>O5 — Navire</x:v>
      </x:c>
      <x:c r="C19" s="14" t="str">
        <x:v>O5</x:v>
      </x:c>
      <x:c r="D19" s="14" t="str">
        <x:v>Navire</x:v>
      </x:c>
      <x:c r="E19" s="14" t="str">
        <x:v>La présence temporaire de la pisteuse adulte exige une vraie place et une mission acceptée.</x:v>
      </x:c>
      <x:c r="F19" s="14" t="str">
        <x:v>Son départ est conservé ; le commandant peut garder une relation sans la retenir à bord.</x:v>
      </x:c>
      <x:c r="G19" s="14" t="str">
        <x:v>Reconstitution documentée V4 — nouvelle rédaction V5</x:v>
      </x:c>
    </x:row>
    <x:row r="20" ht="44" customHeight="1">
      <x:c r="A20" s="13" t="str">
        <x:v>CNS-SYN15</x:v>
      </x:c>
      <x:c r="B20" s="13" t="str">
        <x:v>O5 — Trophées</x:v>
      </x:c>
      <x:c r="C20" s="13" t="str">
        <x:v>O5</x:v>
      </x:c>
      <x:c r="D20" s="13" t="str">
        <x:v>Trophées</x:v>
      </x:c>
      <x:c r="E20" s="13" t="str">
        <x:v>Les traces de la mission partagée peuvent montrer sa contribution de pisteuse.</x:v>
      </x:c>
      <x:c r="F20" s="13" t="str">
        <x:v>La présentation ne transforme pas Mara en trophée ni en preuve de propriété.</x:v>
      </x:c>
      <x:c r="G20" s="13" t="str">
        <x:v>Reconstitution documentée V4 — nouvelle rédaction V5</x:v>
      </x:c>
    </x:row>
    <x:row r="21" ht="44" customHeight="1">
      <x:c r="A21" s="14" t="str">
        <x:v>CNS-SYN16</x:v>
      </x:c>
      <x:c r="B21" s="14" t="str">
        <x:v>O6 — Maison</x:v>
      </x:c>
      <x:c r="C21" s="14" t="str">
        <x:v>O6</x:v>
      </x:c>
      <x:c r="D21" s="14" t="str">
        <x:v>Maison</x:v>
      </x:c>
      <x:c r="E21" s="14" t="str">
        <x:v>L’enfance, la cohorte et le rival donnent un sens aux premières pièces habitées.</x:v>
      </x:c>
      <x:c r="F21" s="14" t="str">
        <x:v>Les visites évoluent avec les étapes communes et les décisions de La Longue Chasse.</x:v>
      </x:c>
      <x:c r="G21" s="14" t="str">
        <x:v>Reconstitution documentée V4 — nouvelle rédaction V5</x:v>
      </x:c>
    </x:row>
    <x:row r="22" ht="57" customHeight="1">
      <x:c r="A22" s="13" t="str">
        <x:v>CNS-SYN17</x:v>
      </x:c>
      <x:c r="B22" s="13" t="str">
        <x:v>O6 — Navire</x:v>
      </x:c>
      <x:c r="C22" s="13" t="str">
        <x:v>O6</x:v>
      </x:c>
      <x:c r="D22" s="13" t="str">
        <x:v>Navire</x:v>
      </x:c>
      <x:c r="E22" s="13" t="str">
        <x:v>La maîtrise mène à une vie collective puis à la transmission de gestes et de responsabilités.</x:v>
      </x:c>
      <x:c r="F22" s="13" t="str">
        <x:v>Le navire prolonge l’histoire originale de l’utilisateur, sans père hostile ajouté par défaut.</x:v>
      </x:c>
      <x:c r="G22" s="13" t="str">
        <x:v>Reconstitution documentée V4 — nouvelle rédaction V5</x:v>
      </x:c>
    </x:row>
    <x:row r="23" ht="57" customHeight="1">
      <x:c r="A23" s="14" t="str">
        <x:v>CNS-SYN18</x:v>
      </x:c>
      <x:c r="B23" s="14" t="str">
        <x:v>O6 — Trophées</x:v>
      </x:c>
      <x:c r="C23" s="14" t="str">
        <x:v>O6</x:v>
      </x:c>
      <x:c r="D23" s="14" t="str">
        <x:v>Trophées</x:v>
      </x:c>
      <x:c r="E23" s="14" t="str">
        <x:v>La galerie peut raconter le premier échec, la maîtrise et ce qui est laissé aux suivants.</x:v>
      </x:c>
      <x:c r="F23" s="14" t="str">
        <x:v>Le dénouement retenu à Elite reste la référence des scènes Elder et Ancient.</x:v>
      </x:c>
      <x:c r="G23" s="14" t="str">
        <x:v>Reconstitution documentée V4 — nouvelle rédaction V5</x:v>
      </x:c>
    </x:row>
  </x:sheetData>
  <x:pageMargins left="0.7" right="0.7" top="0.75" bottom="0.75" header="0.3" footer="0.3"/>
  <x:tableParts count="1">
    <x:tablePart xmlns:r="http://schemas.openxmlformats.org/officeDocument/2006/relationships" r:id="R98b7a95c3d6c48e3"/>
  </x:tableParts>
</x:worksheet>
</file>

<file path=xl/worksheets/sheet7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s>
  <x:sheetData>
    <x:row r="1">
      <x:c r="A1" s="2"/>
      <x:c r="B1" s="2"/>
      <x:c r="C1" s="2"/>
      <x:c r="D1" s="2"/>
      <x:c r="E1" s="2"/>
      <x:c r="F1" s="2"/>
    </x:row>
    <x:row r="2" ht="31" customHeight="1">
      <x:c r="A2" s="3" t="str">
        <x:v>V5 Scènes des résidences</x:v>
      </x:c>
      <x:c r="B2" s="3"/>
      <x:c r="C2" s="3"/>
      <x:c r="D2" s="3"/>
      <x:c r="E2" s="3"/>
      <x:c r="F2" s="3"/>
    </x:row>
    <x:row r="3">
      <x:c r="A3" s="4"/>
      <x:c r="B3" s="4"/>
      <x:c r="C3" s="4"/>
      <x:c r="D3" s="4"/>
      <x:c r="E3" s="4"/>
      <x:c r="F3" s="4"/>
    </x:row>
    <x:row r="4">
      <x:c r="A4" s="2" t="str">
        <x:v>Maison et clan · 60 fiches · Lecture intégrale dans « Lire Maison et clan » ou le lecteur HTML.</x:v>
      </x:c>
      <x:c r="B4" s="2"/>
      <x:c r="C4" s="2"/>
      <x:c r="D4" s="2"/>
      <x:c r="E4" s="2"/>
      <x:c r="F4" s="2"/>
    </x:row>
    <x:row r="5" ht="48" customHeight="1">
      <x:c r="A5" s="35" t="str">
        <x:v>Identifiant</x:v>
      </x:c>
      <x:c r="B5" s="36" t="str">
        <x:v>Titre</x:v>
      </x:c>
      <x:c r="C5" s="36" t="str">
        <x:v>Maison</x:v>
      </x:c>
      <x:c r="D5" s="36" t="str">
        <x:v>Déclencheur</x:v>
      </x:c>
      <x:c r="E5" s="36" t="str">
        <x:v>Lieu et ambiance</x:v>
      </x:c>
      <x:c r="F5" s="36" t="str">
        <x:v>Séquence jouable</x:v>
      </x:c>
      <x:c r="G5" s="36" t="str">
        <x:v>Choix</x:v>
      </x:c>
      <x:c r="H5" s="36" t="str">
        <x:v>Réaction et conséquence</x:v>
      </x:c>
      <x:c r="I5" s="36" t="str">
        <x:v>Coût et reprise</x:v>
      </x:c>
      <x:c r="J5" s="36" t="str">
        <x:v>Continuite</x:v>
      </x:c>
      <x:c r="K5" s="37" t="str">
        <x:v>Provenance</x:v>
      </x:c>
    </x:row>
    <x:row r="6" ht="117" customHeight="1">
      <x:c r="A6" s="13" t="str">
        <x:v>V5-HOME-CM01-S1</x:v>
      </x:c>
      <x:c r="B6" s="13" t="str">
        <x:v>La piste dans la cendre</x:v>
      </x:c>
      <x:c r="C6" s="13" t="str">
        <x:v>HOME-CM01</x:v>
      </x:c>
      <x:c r="D6" s="13" t="str">
        <x:v>Premier retour après une bourrasque</x:v>
      </x:c>
      <x:c r="E6" s="13" t="str">
        <x:v>Maison du Vent de Cendre ; clan CL1 ; ruelle couverte → sas de cendre → pièce basse → atelier ventilé. Présence sensible de cendre fine et passages identiques au plan de résidence.</x:v>
      </x:c>
      <x:c r="F6" s="13" t="str">
        <x:v>Observer les traces devant le seuil ; distinguer celles du voisin d’une petite faune locale ; suivre la piste entre deux auvents ; déplacer la caisse qui a attiré l’animal ; refermer son accès au garde-manger.</x:v>
      </x:c>
      <x:c r="G6" s="13" t="str">
        <x:v>Guider l’animal vers le dehors avec un leurre fictif ou demander au gardien de le récupérer pour l’éloigner.</x:v>
      </x:c>
      <x:c r="H6" s="13" t="str">
        <x:v>Le détour laisse le quartier calme mais prend du temps ; l’aide du gardien crée une conversation et une petite dette de service.</x:v>
      </x:c>
      <x:c r="I6" s="13" t="str">
        <x:v>Utiliser seulement les objets présents dans Maison du Vent de Cendre. Les aperçus de placement sont gratuits ; un aménagement confirmé consomme les matériaux indiqués dans sa recette. Une sortie de scène conserve les gestes achevés et laisse la décision finale ouverte.</x:v>
      </x:c>
      <x:c r="J6" s="13" t="str">
        <x:v>La scène exige HOME-CM01 active pour ses services domestiques. Les droits de résidence, les témoins disponibles et la fin d’origine sont lus depuis la partie ; aucun jalon commun n’est accordé.</x:v>
      </x:c>
      <x:c r="K6" s="13" t="str">
        <x:v>Extension V5</x:v>
      </x:c>
    </x:row>
    <x:row r="7" ht="117" customHeight="1">
      <x:c r="A7" s="14" t="str">
        <x:v>V5-HOME-CM01-S2</x:v>
      </x:c>
      <x:c r="B7" s="14" t="str">
        <x:v>Un récit derrière l’écran</x:v>
      </x:c>
      <x:c r="C7" s="14" t="str">
        <x:v>HOME-CM01</x:v>
      </x:c>
      <x:c r="D7" s="14" t="str">
        <x:v>Premier visiteur après exposition d’un souvenir</x:v>
      </x:c>
      <x:c r="E7" s="14" t="str">
        <x:v>Maison du Vent de Cendre ; clan CL1 ; ruelle couverte → sas de cendre → pièce basse → atelier ventilé. Présence sensible de cendre fine et passages identiques au plan de résidence.</x:v>
      </x:c>
      <x:c r="F7" s="14" t="str">
        <x:v>Régler l’écran pour laisser entrer une lumière oblique ; conduire le visiteur au siège libre ; tourner l’objet vers sa marque ; choisir le détail à raconter ; écouter ce qu’il reconnaît du quartier.</x:v>
      </x:c>
      <x:c r="G7" s="14" t="str">
        <x:v>Montrer une réussite récente ou une erreur ancienne qui a changé la manière de chasser.</x:v>
      </x:c>
      <x:c r="H7" s="14" t="str">
        <x:v>Le visiteur retient le sujet choisi et le rappelle au prochain retour ; aucune victoire absente n’est créée.</x:v>
      </x:c>
      <x:c r="I7" s="14" t="str">
        <x:v>Utiliser seulement les objets présents dans Maison du Vent de Cendre. Les aperçus de placement sont gratuits ; un aménagement confirmé consomme les matériaux indiqués dans sa recette. Une sortie de scène conserve les gestes achevés et laisse la décision finale ouverte.</x:v>
      </x:c>
      <x:c r="J7" s="14" t="str">
        <x:v>La scène exige HOME-CM01 active pour ses services domestiques. Les droits de résidence, les témoins disponibles et la fin d’origine sont lus depuis la partie ; aucun jalon commun n’est accordé.</x:v>
      </x:c>
      <x:c r="K7" s="14" t="str">
        <x:v>Extension V5</x:v>
      </x:c>
    </x:row>
    <x:row r="8" ht="117" customHeight="1">
      <x:c r="A8" s="13" t="str">
        <x:v>V5-HOME-CM01-S3</x:v>
      </x:c>
      <x:c r="B8" s="13" t="str">
        <x:v>La claie du jeune chasseur</x:v>
      </x:c>
      <x:c r="C8" s="13" t="str">
        <x:v>HOME-CM01</x:v>
      </x:c>
      <x:c r="D8" s="13" t="str">
        <x:v>Respect d’aménagement atteint</x:v>
      </x:c>
      <x:c r="E8" s="13" t="str">
        <x:v>Maison du Vent de Cendre ; clan CL1 ; ruelle couverte → sas de cendre → pièce basse → atelier ventilé. Présence sensible de cendre fine et passages identiques au plan de résidence.</x:v>
      </x:c>
      <x:c r="F8" s="13" t="str">
        <x:v>Préparer trois morceaux de claie d’exercice ; montrer le sens de la circulation d’air ; laisser un jeune placer les pièces ; traverser le sas avec une charge témoin ; corriger ensemble le panneau qui gêne.</x:v>
      </x:c>
      <x:c r="G8" s="13" t="str">
        <x:v>Laisser une tentative réversible ou faire une démonstration avant son essai.</x:v>
      </x:c>
      <x:c r="H8" s="13" t="str">
        <x:v>La claie installée porte son motif ; le jeune se souvient d’avoir appris par l’erreur ou par l’observation.</x:v>
      </x:c>
      <x:c r="I8" s="13" t="str">
        <x:v>Utiliser seulement les objets présents dans Maison du Vent de Cendre. Les aperçus de placement sont gratuits ; un aménagement confirmé consomme les matériaux indiqués dans sa recette. Une sortie de scène conserve les gestes achevés et laisse la décision finale ouverte.</x:v>
      </x:c>
      <x:c r="J8" s="13" t="str">
        <x:v>La scène exige HOME-CM01 active pour ses services domestiques. Les droits de résidence, les témoins disponibles et la fin d’origine sont lus depuis la partie ; aucun jalon commun n’est accordé.</x:v>
      </x:c>
      <x:c r="K8" s="13" t="str">
        <x:v>Extension V5</x:v>
      </x:c>
    </x:row>
    <x:row r="9" ht="117" customHeight="1">
      <x:c r="A9" s="14" t="str">
        <x:v>V5-HOME-CM02-S1</x:v>
      </x:c>
      <x:c r="B9" s="14" t="str">
        <x:v>Deux foyers, deux attentes</x:v>
      </x:c>
      <x:c r="C9" s="14" t="str">
        <x:v>HOME-CM02</x:v>
      </x:c>
      <x:c r="D9" s="14" t="str">
        <x:v>Soir de froid fictionnel après une mission</x:v>
      </x:c>
      <x:c r="E9" s="14" t="str">
        <x:v>Logis des Deux Brasiers ; clan CL1 ; place des braises → seuil double → foyer → niche de repos. Présence sensible de vent brûlant et passages identiques au plan de résidence.</x:v>
      </x:c>
      <x:c r="F9" s="14" t="str">
        <x:v>Porter les pierres de réserve jusqu’au foyer ; observer les places déjà occupées ; déplacer les écrans mobiles ; tester la chaleur fictive dans chambre et pièce commune.</x:v>
      </x:c>
      <x:c r="G9" s="14" t="str">
        <x:v>Privilégier l’accueil d’un groupe revenu tard ou préparer le repos personnel avant une chasse.</x:v>
      </x:c>
      <x:c r="H9" s="14" t="str">
        <x:v>Une pièce reste plus fraîche cette nuit ; le groupe commente l’aide reçue ou le choix de partir reposé.</x:v>
      </x:c>
      <x:c r="I9" s="14" t="str">
        <x:v>Utiliser seulement les objets présents dans Logis des Deux Brasiers. Les aperçus de placement sont gratuits ; un aménagement confirmé consomme les matériaux indiqués dans sa recette. Une sortie de scène conserve les gestes achevés et laisse la décision finale ouverte.</x:v>
      </x:c>
      <x:c r="J9" s="14" t="str">
        <x:v>La scène exige HOME-CM02 active pour ses services domestiques. Les droits de résidence, les témoins disponibles et la fin d’origine sont lus depuis la partie ; aucun jalon commun n’est accordé.</x:v>
      </x:c>
      <x:c r="K9" s="14" t="str">
        <x:v>Extension V5</x:v>
      </x:c>
    </x:row>
    <x:row r="10" ht="117" customHeight="1">
      <x:c r="A10" s="13" t="str">
        <x:v>V5-HOME-CM02-S2</x:v>
      </x:c>
      <x:c r="B10" s="13" t="str">
        <x:v>Le bruit du métal posé</x:v>
      </x:c>
      <x:c r="C10" s="13" t="str">
        <x:v>HOME-CM02</x:v>
      </x:c>
      <x:c r="D10" s="13" t="str">
        <x:v>Arme confiée en entretien</x:v>
      </x:c>
      <x:c r="E10" s="13" t="str">
        <x:v>Logis des Deux Brasiers ; clan CL1 ; place des braises → seuil double → foyer → niche de repos. Présence sensible de vent brûlant et passages identiques au plan de résidence.</x:v>
      </x:c>
      <x:c r="F10" s="13" t="str">
        <x:v>Poser l’arme sur un support d’essai ; écouter la vibration de trois emplacements ; trouver celui qui ne réveille pas le voisin ; installer les cales puis vérifier l’ouverture du coffre.</x:v>
      </x:c>
      <x:c r="G10" s="13" t="str">
        <x:v>Garder l’arme près du foyer avec un support neuf ou déplacer l’atelier dans l’alcôve étroite.</x:v>
      </x:c>
      <x:c r="H10" s="13" t="str">
        <x:v>Le premier choix consomme deux cales ; le second conserve les matériaux mais réduit une place décorative.</x:v>
      </x:c>
      <x:c r="I10" s="13" t="str">
        <x:v>Utiliser seulement les objets présents dans Logis des Deux Brasiers. Les aperçus de placement sont gratuits ; un aménagement confirmé consomme les matériaux indiqués dans sa recette. Une sortie de scène conserve les gestes achevés et laisse la décision finale ouverte.</x:v>
      </x:c>
      <x:c r="J10" s="13" t="str">
        <x:v>La scène exige HOME-CM02 active pour ses services domestiques. Les droits de résidence, les témoins disponibles et la fin d’origine sont lus depuis la partie ; aucun jalon commun n’est accordé.</x:v>
      </x:c>
      <x:c r="K10" s="13" t="str">
        <x:v>Extension V5</x:v>
      </x:c>
    </x:row>
    <x:row r="11" ht="117" customHeight="1">
      <x:c r="A11" s="14" t="str">
        <x:v>V5-HOME-CM02-S3</x:v>
      </x:c>
      <x:c r="B11" s="14" t="str">
        <x:v>La braise du défi</x:v>
      </x:c>
      <x:c r="C11" s="14" t="str">
        <x:v>HOME-CM02</x:v>
      </x:c>
      <x:c r="D11" s="14" t="str">
        <x:v>Rival disponible et réception autorisée</x:v>
      </x:c>
      <x:c r="E11" s="14" t="str">
        <x:v>Logis des Deux Brasiers ; clan CL1 ; place des braises → seuil double → foyer → niche de repos. Présence sensible de vent brûlant et passages identiques au plan de résidence.</x:v>
      </x:c>
      <x:c r="F11" s="14" t="str">
        <x:v>Préparer une cible d’exercice dans la cour ; placer les limites ; observer le rival choisir son angle ; réaliser un enchaînement court de déplacement et de frappe sur cible ; ranger ensemble le matériel.</x:v>
      </x:c>
      <x:c r="G11" s="14" t="str">
        <x:v>Défi de précision à faible lumière ou parcours de vitesse autour du foyer.</x:v>
      </x:c>
      <x:c r="H11" s="14" t="str">
        <x:v>Le résultat produit une réplique de rivalité située ; il ne confère aucun rang et peut être rejoué sans récompense répétée.</x:v>
      </x:c>
      <x:c r="I11" s="14" t="str">
        <x:v>Utiliser seulement les objets présents dans Logis des Deux Brasiers. Les aperçus de placement sont gratuits ; un aménagement confirmé consomme les matériaux indiqués dans sa recette. Une sortie de scène conserve les gestes achevés et laisse la décision finale ouverte.</x:v>
      </x:c>
      <x:c r="J11" s="14" t="str">
        <x:v>La scène exige HOME-CM02 active pour ses services domestiques. Les droits de résidence, les témoins disponibles et la fin d’origine sont lus depuis la partie ; aucun jalon commun n’est accordé.</x:v>
      </x:c>
      <x:c r="K11" s="14" t="str">
        <x:v>Extension V5</x:v>
      </x:c>
    </x:row>
    <x:row r="12" ht="117" customHeight="1">
      <x:c r="A12" s="13" t="str">
        <x:v>V5-HOME-CM03-S1</x:v>
      </x:c>
      <x:c r="B12" s="13" t="str">
        <x:v>L’ombre qui a bougé</x:v>
      </x:c>
      <x:c r="C12" s="13" t="str">
        <x:v>HOME-CM03</x:v>
      </x:c>
      <x:c r="D12" s="13" t="str">
        <x:v>Nouvel écran installé</x:v>
      </x:c>
      <x:c r="E12" s="13" t="str">
        <x:v>Refuge des Ombres de Verre ; clan CL2 ; chemin des citernes → écran d’entrée → chambre fraîche → atelier d’ombre. Présence sensible de lumière crue et passages identiques au plan de résidence.</x:v>
      </x:c>
      <x:c r="F12" s="13" t="str">
        <x:v>Observer le sol à deux moments fictionnels ; suivre la ligne d’ombre ; porter un récipient témoin ; déplacer un écran sans barrer la route des citernes.</x:v>
      </x:c>
      <x:c r="G12" s="13" t="str">
        <x:v>Protéger le trajet des porteurs ou l’alcôve où l’on examine les trophées.</x:v>
      </x:c>
      <x:c r="H12" s="13" t="str">
        <x:v>Le quartier gagne un passage confortable ou la maison une meilleure lumière de travail ; l’autre usage reste possible à une autre heure.</x:v>
      </x:c>
      <x:c r="I12" s="13" t="str">
        <x:v>Utiliser seulement les objets présents dans Refuge des Ombres de Verre. Les aperçus de placement sont gratuits ; un aménagement confirmé consomme les matériaux indiqués dans sa recette. Une sortie de scène conserve les gestes achevés et laisse la décision finale ouverte.</x:v>
      </x:c>
      <x:c r="J12" s="13" t="str">
        <x:v>La scène exige HOME-CM03 active pour ses services domestiques. Les droits de résidence, les témoins disponibles et la fin d’origine sont lus depuis la partie ; aucun jalon commun n’est accordé.</x:v>
      </x:c>
      <x:c r="K12" s="13" t="str">
        <x:v>Extension V5</x:v>
      </x:c>
    </x:row>
    <x:row r="13" ht="117" customHeight="1">
      <x:c r="A13" s="14" t="str">
        <x:v>V5-HOME-CM03-S2</x:v>
      </x:c>
      <x:c r="B13" s="14" t="str">
        <x:v>La trace du verre noir</x:v>
      </x:c>
      <x:c r="C13" s="14" t="str">
        <x:v>HOME-CM03</x:v>
      </x:c>
      <x:c r="D13" s="14" t="str">
        <x:v>Objet trouvé lors d’une mission désertique</x:v>
      </x:c>
      <x:c r="E13" s="14" t="str">
        <x:v>Refuge des Ombres de Verre ; clan CL2 ; chemin des citernes → écran d’entrée → chambre fraîche → atelier d’ombre. Présence sensible de lumière crue et passages identiques au plan de résidence.</x:v>
      </x:c>
      <x:c r="F13" s="14" t="str">
        <x:v>Poser la pièce sous l’écran ; tourner son profil ; comparer un reflet réel à une fissure ; choisir un socle qui ne confond pas les deux ; montrer le résultat à la porteuse d’eau.</x:v>
      </x:c>
      <x:c r="G13" s="14" t="str">
        <x:v>Exposer la fissure comme mémoire du voyage ou conserver la pièce au coffre avec sa provenance.</x:v>
      </x:c>
      <x:c r="H13" s="14" t="str">
        <x:v>La visite peut parler d’un retour difficile ; l’état cassé n’est pas remplacé par une version parfaite.</x:v>
      </x:c>
      <x:c r="I13" s="14" t="str">
        <x:v>Utiliser seulement les objets présents dans Refuge des Ombres de Verre. Les aperçus de placement sont gratuits ; un aménagement confirmé consomme les matériaux indiqués dans sa recette. Une sortie de scène conserve les gestes achevés et laisse la décision finale ouverte.</x:v>
      </x:c>
      <x:c r="J13" s="14" t="str">
        <x:v>La scène exige HOME-CM03 active pour ses services domestiques. Les droits de résidence, les témoins disponibles et la fin d’origine sont lus depuis la partie ; aucun jalon commun n’est accordé.</x:v>
      </x:c>
      <x:c r="K13" s="14" t="str">
        <x:v>Extension V5</x:v>
      </x:c>
    </x:row>
    <x:row r="14" ht="117" customHeight="1">
      <x:c r="A14" s="13" t="str">
        <x:v>V5-HOME-CM03-S3</x:v>
      </x:c>
      <x:c r="B14" s="13" t="str">
        <x:v>Le passage des charges longues</x:v>
      </x:c>
      <x:c r="C14" s="13" t="str">
        <x:v>HOME-CM03</x:v>
      </x:c>
      <x:c r="D14" s="13" t="str">
        <x:v>Livraison d’un meuble repliable</x:v>
      </x:c>
      <x:c r="E14" s="13" t="str">
        <x:v>Refuge des Ombres de Verre ; clan CL2 ; chemin des citernes → écran d’entrée → chambre fraîche → atelier d’ombre. Présence sensible de lumière crue et passages identiques au plan de résidence.</x:v>
      </x:c>
      <x:c r="F14" s="13" t="str">
        <x:v>Déplier le gabarit devant le seuil ; choisir l’ordre de passage de ses deux sections ; reculer un siège ; installer le meuble puis faire traverser un porteur témoin.</x:v>
      </x:c>
      <x:c r="G14" s="13" t="str">
        <x:v>Installer la version longue contre le mur ou la version courte qui laisse une seconde place de visite.</x:v>
      </x:c>
      <x:c r="H14" s="13" t="str">
        <x:v>Le choix change l’emprise et la capacité d’exposition ; la section inutilisée reste un bien transportable.</x:v>
      </x:c>
      <x:c r="I14" s="13" t="str">
        <x:v>Utiliser seulement les objets présents dans Refuge des Ombres de Verre. Les aperçus de placement sont gratuits ; un aménagement confirmé consomme les matériaux indiqués dans sa recette. Une sortie de scène conserve les gestes achevés et laisse la décision finale ouverte.</x:v>
      </x:c>
      <x:c r="J14" s="13" t="str">
        <x:v>La scène exige HOME-CM03 active pour ses services domestiques. Les droits de résidence, les témoins disponibles et la fin d’origine sont lus depuis la partie ; aucun jalon commun n’est accordé.</x:v>
      </x:c>
      <x:c r="K14" s="13" t="str">
        <x:v>Extension V5</x:v>
      </x:c>
    </x:row>
    <x:row r="15" ht="117" customHeight="1">
      <x:c r="A15" s="14" t="str">
        <x:v>V5-HOME-CM04-S1</x:v>
      </x:c>
      <x:c r="B15" s="14" t="str">
        <x:v>Le flotteur sans sonnerie</x:v>
      </x:c>
      <x:c r="C15" s="14" t="str">
        <x:v>HOME-CM04</x:v>
      </x:c>
      <x:c r="D15" s="14" t="str">
        <x:v>Après la mission de la Citerne Haute</x:v>
      </x:c>
      <x:c r="E15" s="14" t="str">
        <x:v>Chambre de la Citerne Haute ; clan CL2 ; rampe minérale → terrasse de jauge → chambre → remise. Présence sensible de résonance de cuve et passages identiques au plan de résidence.</x:v>
      </x:c>
      <x:c r="F15" s="14" t="str">
        <x:v>Suivre la variation visuelle du flotteur ; retrouver le lien tombé dans la remise ; comparer trois attaches ; replacer celle compatible ; tester la lecture depuis le palier.</x:v>
      </x:c>
      <x:c r="G15" s="14" t="str">
        <x:v>Conserver le signal discret ou ajouter un repère visible pour les visiteurs qui ne connaissent pas le bruit.</x:v>
      </x:c>
      <x:c r="H15" s="14" t="str">
        <x:v>Le second choix utilise une plaquette et facilite l’orientation des invités ; le premier conserve l’ambiance habituelle.</x:v>
      </x:c>
      <x:c r="I15" s="14" t="str">
        <x:v>Utiliser seulement les objets présents dans Chambre de la Citerne Haute. Les aperçus de placement sont gratuits ; un aménagement confirmé consomme les matériaux indiqués dans sa recette. Une sortie de scène conserve les gestes achevés et laisse la décision finale ouverte.</x:v>
      </x:c>
      <x:c r="J15" s="14" t="str">
        <x:v>La scène exige HOME-CM04 active pour ses services domestiques. Les droits de résidence, les témoins disponibles et la fin d’origine sont lus depuis la partie ; aucun jalon commun n’est accordé.</x:v>
      </x:c>
      <x:c r="K15" s="14" t="str">
        <x:v>Extension V5</x:v>
      </x:c>
    </x:row>
    <x:row r="16" ht="117" customHeight="1">
      <x:c r="A16" s="13" t="str">
        <x:v>V5-HOME-CM04-S2</x:v>
      </x:c>
      <x:c r="B16" s="13" t="str">
        <x:v>Une histoire résonne trop</x:v>
      </x:c>
      <x:c r="C16" s="13" t="str">
        <x:v>HOME-CM04</x:v>
      </x:c>
      <x:c r="D16" s="13" t="str">
        <x:v>Réception avec plusieurs personnes</x:v>
      </x:c>
      <x:c r="E16" s="13" t="str">
        <x:v>Chambre de la Citerne Haute ; clan CL2 ; rampe minérale → terrasse de jauge → chambre → remise. Présence sensible de résonance de cuve et passages identiques au plan de résidence.</x:v>
      </x:c>
      <x:c r="F16" s="13" t="str">
        <x:v>Faire parler deux invités depuis leurs places ; écouter la superposition des sons ; déplacer les panneaux ; essayer un autre ordre de récit ; laisser une zone calme près du seuil.</x:v>
      </x:c>
      <x:c r="G16" s="13" t="str">
        <x:v>Préparer un cercle unique de récit ou deux conversations séparées.</x:v>
      </x:c>
      <x:c r="H16" s="13" t="str">
        <x:v>Les scènes de visite changent de composition et certains témoignages ne sont entendus qu’en petit groupe.</x:v>
      </x:c>
      <x:c r="I16" s="13" t="str">
        <x:v>Utiliser seulement les objets présents dans Chambre de la Citerne Haute. Les aperçus de placement sont gratuits ; un aménagement confirmé consomme les matériaux indiqués dans sa recette. Une sortie de scène conserve les gestes achevés et laisse la décision finale ouverte.</x:v>
      </x:c>
      <x:c r="J16" s="13" t="str">
        <x:v>La scène exige HOME-CM04 active pour ses services domestiques. Les droits de résidence, les témoins disponibles et la fin d’origine sont lus depuis la partie ; aucun jalon commun n’est accordé.</x:v>
      </x:c>
      <x:c r="K16" s="13" t="str">
        <x:v>Extension V5</x:v>
      </x:c>
    </x:row>
    <x:row r="17" ht="117" customHeight="1">
      <x:c r="A17" s="14" t="str">
        <x:v>V5-HOME-CM04-S3</x:v>
      </x:c>
      <x:c r="B17" s="14" t="str">
        <x:v>La charge du dernier palier</x:v>
      </x:c>
      <x:c r="C17" s="14" t="str">
        <x:v>HOME-CM04</x:v>
      </x:c>
      <x:c r="D17" s="14" t="str">
        <x:v>Retour d’un voisin fatigué</x:v>
      </x:c>
      <x:c r="E17" s="14" t="str">
        <x:v>Chambre de la Citerne Haute ; clan CL2 ; rampe minérale → terrasse de jauge → chambre → remise. Présence sensible de résonance de cuve et passages identiques au plan de résidence.</x:v>
      </x:c>
      <x:c r="F17" s="14" t="str">
        <x:v>Descendre jusqu’au palier inférieur ; inspecter la charge et son trajet ; prendre une partie du portage ; choisir le passage direct ou la rampe ; remettre les objets à leurs places.</x:v>
      </x:c>
      <x:c r="G17" s="14" t="str">
        <x:v>Aider immédiatement ou installer d’abord un rail de jeu pour les prochaines livraisons.</x:v>
      </x:c>
      <x:c r="H17" s="14" t="str">
        <x:v>L’aide est rapide ; le rail coûte du matériau mais modifie durablement les scènes de transport locales.</x:v>
      </x:c>
      <x:c r="I17" s="14" t="str">
        <x:v>Utiliser seulement les objets présents dans Chambre de la Citerne Haute. Les aperçus de placement sont gratuits ; un aménagement confirmé consomme les matériaux indiqués dans sa recette. Une sortie de scène conserve les gestes achevés et laisse la décision finale ouverte.</x:v>
      </x:c>
      <x:c r="J17" s="14" t="str">
        <x:v>La scène exige HOME-CM04 active pour ses services domestiques. Les droits de résidence, les témoins disponibles et la fin d’origine sont lus depuis la partie ; aucun jalon commun n’est accordé.</x:v>
      </x:c>
      <x:c r="K17" s="14" t="str">
        <x:v>Extension V5</x:v>
      </x:c>
    </x:row>
    <x:row r="18" ht="117" customHeight="1">
      <x:c r="A18" s="13" t="str">
        <x:v>V5-HOME-CM05-S1</x:v>
      </x:c>
      <x:c r="B18" s="13" t="str">
        <x:v>Le nœud de la passerelle</x:v>
      </x:c>
      <x:c r="C18" s="13" t="str">
        <x:v>HOME-CM05</x:v>
      </x:c>
      <x:c r="D18" s="13" t="str">
        <x:v>Après un trajet sous forte pluie fictionnelle</x:v>
      </x:c>
      <x:c r="E18" s="13" t="str">
        <x:v>Maison des Passerelles Tressées ; clan CL3 ; racine-escalier → passerelle → seuil suspendu → atelier ouvert. Présence sensible de frondaisons et passages identiques au plan de résidence.</x:v>
      </x:c>
      <x:c r="F18" s="13" t="str">
        <x:v>Observer trois ligatures depuis les plateformes ; relever celle qui porte une torsion ; poser une charge témoin ; installer un lien d’exercice ; demander à la tresseuse de vérifier le résultat visible.</x:v>
      </x:c>
      <x:c r="G18" s="13" t="str">
        <x:v>Renforcer le passage léger ou réserver ce tronçon aux piétons et ouvrir le détour aux charges.</x:v>
      </x:c>
      <x:c r="H18" s="13" t="str">
        <x:v>Les PNJ changent d’itinéraire selon la solution ; la maison garde son accès sans passage incohérent.</x:v>
      </x:c>
      <x:c r="I18" s="13" t="str">
        <x:v>Utiliser seulement les objets présents dans Maison des Passerelles Tressées. Les aperçus de placement sont gratuits ; un aménagement confirmé consomme les matériaux indiqués dans sa recette. Une sortie de scène conserve les gestes achevés et laisse la décision finale ouverte.</x:v>
      </x:c>
      <x:c r="J18" s="13" t="str">
        <x:v>La scène exige HOME-CM05 active pour ses services domestiques. Les droits de résidence, les témoins disponibles et la fin d’origine sont lus depuis la partie ; aucun jalon commun n’est accordé.</x:v>
      </x:c>
      <x:c r="K18" s="13" t="str">
        <x:v>Extension V5</x:v>
      </x:c>
    </x:row>
    <x:row r="19" ht="117" customHeight="1">
      <x:c r="A19" s="14" t="str">
        <x:v>V5-HOME-CM05-S2</x:v>
      </x:c>
      <x:c r="B19" s="14" t="str">
        <x:v>Les yeux au-dessus du seuil</x:v>
      </x:c>
      <x:c r="C19" s="14" t="str">
        <x:v>HOME-CM05</x:v>
      </x:c>
      <x:c r="D19" s="14" t="str">
        <x:v>Faune locale aperçue dans la frondaison</x:v>
      </x:c>
      <x:c r="E19" s="14" t="str">
        <x:v>Maison des Passerelles Tressées ; clan CL3 ; racine-escalier → passerelle → seuil suspendu → atelier ouvert. Présence sensible de frondaisons et passages identiques au plan de résidence.</x:v>
      </x:c>
      <x:c r="F19" s="14" t="str">
        <x:v>Suivre les mouvements par ombres ; déplacer la lampe pour identifier la silhouette ; retirer un objet brillant qui l’attire ; guider le visiteur sous un auvent.</x:v>
      </x:c>
      <x:c r="G19" s="14" t="str">
        <x:v>Observer la faune à distance pour enrichir un relevé ou fermer la vue afin de recevoir dans le calme.</x:v>
      </x:c>
      <x:c r="H19" s="14" t="str">
        <x:v>Le relevé ajoute une observation de faune originale du projet ; la fermeture conserve la tranquillité de la scène.</x:v>
      </x:c>
      <x:c r="I19" s="14" t="str">
        <x:v>Utiliser seulement les objets présents dans Maison des Passerelles Tressées. Les aperçus de placement sont gratuits ; un aménagement confirmé consomme les matériaux indiqués dans sa recette. Une sortie de scène conserve les gestes achevés et laisse la décision finale ouverte.</x:v>
      </x:c>
      <x:c r="J19" s="14" t="str">
        <x:v>La scène exige HOME-CM05 active pour ses services domestiques. Les droits de résidence, les témoins disponibles et la fin d’origine sont lus depuis la partie ; aucun jalon commun n’est accordé.</x:v>
      </x:c>
      <x:c r="K19" s="14" t="str">
        <x:v>Extension V5</x:v>
      </x:c>
    </x:row>
    <x:row r="20" ht="117" customHeight="1">
      <x:c r="A20" s="13" t="str">
        <x:v>V5-HOME-CM05-S3</x:v>
      </x:c>
      <x:c r="B20" s="13" t="str">
        <x:v>Un souvenir suspendu</x:v>
      </x:c>
      <x:c r="C20" s="13" t="str">
        <x:v>HOME-CM05</x:v>
      </x:c>
      <x:c r="D20" s="13" t="str">
        <x:v>Petit trophée compatible disponible</x:v>
      </x:c>
      <x:c r="E20" s="13" t="str">
        <x:v>Maison des Passerelles Tressées ; clan CL3 ; racine-escalier → passerelle → seuil suspendu → atelier ouvert. Présence sensible de frondaisons et passages identiques au plan de résidence.</x:v>
      </x:c>
      <x:c r="F20" s="13" t="str">
        <x:v>Choisir un support suspendu prévu ; tester son balancement stylisé ; régler la longueur par crans ; comparer la lecture depuis la passerelle ; installer la plaque.</x:v>
      </x:c>
      <x:c r="G20" s="13" t="str">
        <x:v>Support mobile qui montre plusieurs faces ou niche fixe plus facile à lire.</x:v>
      </x:c>
      <x:c r="H20" s="13" t="str">
        <x:v>Le meuble change l’animation de visite ; l’objet conserve les mêmes indices et la même reconnaissance.</x:v>
      </x:c>
      <x:c r="I20" s="13" t="str">
        <x:v>Utiliser seulement les objets présents dans Maison des Passerelles Tressées. Les aperçus de placement sont gratuits ; un aménagement confirmé consomme les matériaux indiqués dans sa recette. Une sortie de scène conserve les gestes achevés et laisse la décision finale ouverte.</x:v>
      </x:c>
      <x:c r="J20" s="13" t="str">
        <x:v>La scène exige HOME-CM05 active pour ses services domestiques. Les droits de résidence, les témoins disponibles et la fin d’origine sont lus depuis la partie ; aucun jalon commun n’est accordé.</x:v>
      </x:c>
      <x:c r="K20" s="13" t="str">
        <x:v>Extension V5</x:v>
      </x:c>
    </x:row>
    <x:row r="21" ht="102" customHeight="1">
      <x:c r="A21" s="14" t="str">
        <x:v>V5-HOME-CM06-S1</x:v>
      </x:c>
      <x:c r="B21" s="14" t="str">
        <x:v>Le faux appel du pilier</x:v>
      </x:c>
      <x:c r="C21" s="14" t="str">
        <x:v>HOME-CM06</x:v>
      </x:c>
      <x:c r="D21" s="14" t="str">
        <x:v>Retour pendant une scène de vent</x:v>
      </x:c>
      <x:c r="E21" s="14" t="str">
        <x:v>Nid du Pilier Creux ; clan CL3 ; plateforme basse → escalier intérieur → chambre creuse → balcon-atelier. Présence sensible de échos forestiers et passages identiques au plan de résidence.</x:v>
      </x:c>
      <x:c r="F21" s="14" t="str">
        <x:v>Écouter trois niveaux du tronc ; suivre l’écho jusqu’à un panneau déplacé ; remettre la pièce dans ses rainures ; faire résonner un signal d’exercice depuis le balcon.</x:v>
      </x:c>
      <x:c r="G21" s="14" t="str">
        <x:v>Rétablir l’appel ancien ou ajouter un signal différent pour les visiteurs.</x:v>
      </x:c>
      <x:c r="H21" s="14" t="str">
        <x:v>Les scènes d’arrivée utilisent le signal retenu ; les habitants apprennent le nouveau rythme si nécessaire.</x:v>
      </x:c>
      <x:c r="I21" s="14" t="str">
        <x:v>Utiliser seulement les objets présents dans Nid du Pilier Creux. Les aperçus de placement sont gratuits ; un aménagement confirmé consomme les matériaux indiqués dans sa recette. Une sortie de scène conserve les gestes achevés et laisse la décision finale ouverte.</x:v>
      </x:c>
      <x:c r="J21" s="14" t="str">
        <x:v>La scène exige HOME-CM06 active pour ses services domestiques. Les droits de résidence, les témoins disponibles et la fin d’origine sont lus depuis la partie ; aucun jalon commun n’est accordé.</x:v>
      </x:c>
      <x:c r="K21" s="14" t="str">
        <x:v>Extension V5</x:v>
      </x:c>
    </x:row>
    <x:row r="22" ht="102" customHeight="1">
      <x:c r="A22" s="13" t="str">
        <x:v>V5-HOME-CM06-S2</x:v>
      </x:c>
      <x:c r="B22" s="13" t="str">
        <x:v>La visite à trois hauteurs</x:v>
      </x:c>
      <x:c r="C22" s="13" t="str">
        <x:v>HOME-CM06</x:v>
      </x:c>
      <x:c r="D22" s="13" t="str">
        <x:v>Mentor disponible</x:v>
      </x:c>
      <x:c r="E22" s="13" t="str">
        <x:v>Nid du Pilier Creux ; clan CL3 ; plateforme basse → escalier intérieur → chambre creuse → balcon-atelier. Présence sensible de échos forestiers et passages identiques au plan de résidence.</x:v>
      </x:c>
      <x:c r="F22" s="13" t="str">
        <x:v>Attendre le mentor sur la plateforme basse ; monter avec lui ; lui montrer une marque à chaque niveau ; choisir le balcon ou la chambre pour la conclusion.</x:v>
      </x:c>
      <x:c r="G22" s="13" t="str">
        <x:v>Raconter les étapes de maîtrise dans l’ordre ou commencer par la difficulté encore présente.</x:v>
      </x:c>
      <x:c r="H22" s="13" t="str">
        <x:v>Le mentor donne une réaction propre au choix et au rang ; aucun jalon commun n’est validé par cette visite.</x:v>
      </x:c>
      <x:c r="I22" s="13" t="str">
        <x:v>Utiliser seulement les objets présents dans Nid du Pilier Creux. Les aperçus de placement sont gratuits ; un aménagement confirmé consomme les matériaux indiqués dans sa recette. Une sortie de scène conserve les gestes achevés et laisse la décision finale ouverte.</x:v>
      </x:c>
      <x:c r="J22" s="13" t="str">
        <x:v>La scène exige HOME-CM06 active pour ses services domestiques. Les droits de résidence, les témoins disponibles et la fin d’origine sont lus depuis la partie ; aucun jalon commun n’est accordé.</x:v>
      </x:c>
      <x:c r="K22" s="13" t="str">
        <x:v>Extension V5</x:v>
      </x:c>
    </x:row>
    <x:row r="23" ht="102" customHeight="1">
      <x:c r="A23" s="14" t="str">
        <x:v>V5-HOME-CM06-S3</x:v>
      </x:c>
      <x:c r="B23" s="14" t="str">
        <x:v>La niche dans le creux</x:v>
      </x:c>
      <x:c r="C23" s="14" t="str">
        <x:v>HOME-CM06</x:v>
      </x:c>
      <x:c r="D23" s="14" t="str">
        <x:v>Aménagement autorisé</x:v>
      </x:c>
      <x:c r="E23" s="14" t="str">
        <x:v>Nid du Pilier Creux ; clan CL3 ; plateforme basse → escalier intérieur → chambre creuse → balcon-atelier. Présence sensible de échos forestiers et passages identiques au plan de résidence.</x:v>
      </x:c>
      <x:c r="F23" s="14" t="str">
        <x:v>Comparer le gabarit d’un meuble au tronc ; installer un cadre réversible ; faire passer une silhouette de portage ; régler la lampe vers le fond sans éblouir l’escalier.</x:v>
      </x:c>
      <x:c r="G23" s="14" t="str">
        <x:v>Grande niche unique ou deux petites niches avec espace de lecture séparé.</x:v>
      </x:c>
      <x:c r="H23" s="14" t="str">
        <x:v>La capacité et le parcours de mémoire diffèrent ; aucune coupe du pilier structurel n’est nécessaire.</x:v>
      </x:c>
      <x:c r="I23" s="14" t="str">
        <x:v>Utiliser seulement les objets présents dans Nid du Pilier Creux. Les aperçus de placement sont gratuits ; un aménagement confirmé consomme les matériaux indiqués dans sa recette. Une sortie de scène conserve les gestes achevés et laisse la décision finale ouverte.</x:v>
      </x:c>
      <x:c r="J23" s="14" t="str">
        <x:v>La scène exige HOME-CM06 active pour ses services domestiques. Les droits de résidence, les témoins disponibles et la fin d’origine sont lus depuis la partie ; aucun jalon commun n’est accordé.</x:v>
      </x:c>
      <x:c r="K23" s="14" t="str">
        <x:v>Extension V5</x:v>
      </x:c>
    </x:row>
    <x:row r="24" ht="117" customHeight="1">
      <x:c r="A24" s="13" t="str">
        <x:v>V5-HOME-CM07-S1</x:v>
      </x:c>
      <x:c r="B24" s="13" t="str">
        <x:v>La crue sous les pilotis</x:v>
      </x:c>
      <x:c r="C24" s="13" t="str">
        <x:v>HOME-CM07</x:v>
      </x:c>
      <x:c r="D24" s="13" t="str">
        <x:v>HOME-CM07 active ; mission de seuil réussie</x:v>
      </x:c>
      <x:c r="E24" s="13" t="str">
        <x:v>Maison des Pilotis Calmes ; clan CL4 ; route sur pilotis → seuil ; seuil ↔ chambre ; seuil ↔ atelier ; retour par ponton. Présence sensible de lueur des eaux et passages identiques au plan de résidence.</x:v>
      </x:c>
      <x:c r="F24" s="13" t="str">
        <x:v>Revenir aux trois appuis marqués ; observer le niveau de l’eau depuis les passerelles ; déplacer une charge légère ; vérifier le passage renforcé ou le détour réellement choisi lors du déverrouillage.</x:v>
      </x:c>
      <x:c r="G24" s="13" t="str">
        <x:v>Consolider le trajet actuel avec une entretoise disponible ou déplacer temporairement les livraisons vers le ponton.</x:v>
      </x:c>
      <x:c r="H24" s="13" t="str">
        <x:v>La solution respecte l’aménagement déjà réalisé ; le premier choix consomme une entretoise, le second rallonge les trajets du quartier.</x:v>
      </x:c>
      <x:c r="I24" s="13" t="str">
        <x:v>Utiliser seulement les objets présents dans Maison des Pilotis Calmes. Les aperçus de placement sont gratuits ; un aménagement confirmé consomme les matériaux indiqués dans sa recette. Une sortie de scène conserve les gestes achevés et laisse la décision finale ouverte.</x:v>
      </x:c>
      <x:c r="J24" s="13" t="str">
        <x:v>La scène exige HOME-CM07 active pour ses services domestiques. Les droits de résidence, les témoins disponibles et la fin d’origine sont lus depuis la partie ; aucun jalon commun n’est accordé.</x:v>
      </x:c>
      <x:c r="K24" s="13" t="str">
        <x:v>Extension V5</x:v>
      </x:c>
    </x:row>
    <x:row r="25" ht="117" customHeight="1">
      <x:c r="A25" s="14" t="str">
        <x:v>V5-HOME-CM07-S2</x:v>
      </x:c>
      <x:c r="B25" s="14" t="str">
        <x:v>La lampe du passeur</x:v>
      </x:c>
      <x:c r="C25" s="14" t="str">
        <x:v>HOME-CM07</x:v>
      </x:c>
      <x:c r="D25" s="14" t="str">
        <x:v>Respect 60 atteint à HOME-CM07</x:v>
      </x:c>
      <x:c r="E25" s="14" t="str">
        <x:v>Maison des Pilotis Calmes ; clan CL4 ; route sur pilotis → seuil ; seuil ↔ chambre ; seuil ↔ atelier ; retour par ponton. Présence sensible de lueur des eaux et passages identiques au plan de résidence.</x:v>
      </x:c>
      <x:c r="F25" s="14" t="str">
        <x:v>Prendre la lampe récupérée lors de Trois appuis avant la crue ; tester son reflet depuis seuil et ponton ; déplacer son support ; attendre le passeur et suivre ses signaux jusqu’au quai.</x:v>
      </x:c>
      <x:c r="G25" s="14" t="str">
        <x:v>Éclairer le passage principal ou la route de charges du détour.</x:v>
      </x:c>
      <x:c r="H25" s="14" t="str">
        <x:v>Le passeur emploie l’itinéraire éclairé ; la lampe reste un objet unique dont l’emplacement se voit depuis la maison.</x:v>
      </x:c>
      <x:c r="I25" s="14" t="str">
        <x:v>Utiliser seulement les objets présents dans Maison des Pilotis Calmes. Les aperçus de placement sont gratuits ; un aménagement confirmé consomme les matériaux indiqués dans sa recette. Une sortie de scène conserve les gestes achevés et laisse la décision finale ouverte.</x:v>
      </x:c>
      <x:c r="J25" s="14" t="str">
        <x:v>La scène exige HOME-CM07 active pour ses services domestiques. Les droits de résidence, les témoins disponibles et la fin d’origine sont lus depuis la partie ; aucun jalon commun n’est accordé.</x:v>
      </x:c>
      <x:c r="K25" s="14" t="str">
        <x:v>Extension V5</x:v>
      </x:c>
    </x:row>
    <x:row r="26" ht="117" customHeight="1">
      <x:c r="A26" s="13" t="str">
        <x:v>V5-HOME-CM07-S3</x:v>
      </x:c>
      <x:c r="B26" s="13" t="str">
        <x:v>Une place au-dessus de l’eau</x:v>
      </x:c>
      <x:c r="C26" s="13" t="str">
        <x:v>HOME-CM07</x:v>
      </x:c>
      <x:c r="D26" s="13" t="str">
        <x:v>Respect 80 atteint à HOME-CM07</x:v>
      </x:c>
      <x:c r="E26" s="13" t="str">
        <x:v>Maison des Pilotis Calmes ; clan CL4 ; route sur pilotis → seuil ; seuil ↔ chambre ; seuil ↔ atelier ; retour par ponton. Présence sensible de lueur des eaux et passages identiques au plan de résidence.</x:v>
      </x:c>
      <x:c r="F26" s="13" t="str">
        <x:v>Installer deux sièges hors du chenal ; déplacer un trophée compatible jusqu’au seuil ; accueillir la charpentière et le passeur ; montrer une trace à la lumière des eaux.</x:v>
      </x:c>
      <x:c r="G26" s="13" t="str">
        <x:v>Raconter une chasse ou remercier le quartier pour la place obtenue, avec un souvenir de la mission locale.</x:v>
      </x:c>
      <x:c r="H26" s="13" t="str">
        <x:v>Les invités réagissent aux objets réels ; l’accueil cérémoniel ne donne aucun contrôle des stocks ou des voies publiques.</x:v>
      </x:c>
      <x:c r="I26" s="13" t="str">
        <x:v>Utiliser seulement les objets présents dans Maison des Pilotis Calmes. Les aperçus de placement sont gratuits ; un aménagement confirmé consomme les matériaux indiqués dans sa recette. Une sortie de scène conserve les gestes achevés et laisse la décision finale ouverte.</x:v>
      </x:c>
      <x:c r="J26" s="13" t="str">
        <x:v>La scène exige HOME-CM07 active pour ses services domestiques. Les droits de résidence, les témoins disponibles et la fin d’origine sont lus depuis la partie ; aucun jalon commun n’est accordé.</x:v>
      </x:c>
      <x:c r="K26" s="13" t="str">
        <x:v>Extension V5</x:v>
      </x:c>
    </x:row>
    <x:row r="27" ht="117" customHeight="1">
      <x:c r="A27" s="14" t="str">
        <x:v>V5-HOME-CM08-S1</x:v>
      </x:c>
      <x:c r="B27" s="14" t="str">
        <x:v>Les reflets qui se répondent</x:v>
      </x:c>
      <x:c r="C27" s="14" t="str">
        <x:v>HOME-CM08</x:v>
      </x:c>
      <x:c r="D27" s="14" t="str">
        <x:v>Brume fictionnelle et lanternes ouvertes</x:v>
      </x:c>
      <x:c r="E27" s="14" t="str">
        <x:v>Logis des Lanternes Basses ; clan CL4 ; quai couvert → galerie de lanternes → chambre → petite véranda. Présence sensible de brume bioluminescente et passages identiques au plan de résidence.</x:v>
      </x:c>
      <x:c r="F27" s="14" t="str">
        <x:v>Observer trois reflets depuis la véranda ; déplacer une lanterne sur ses points prévus ; comparer le rythme du quai ; suivre la route balisée jusqu’au retour.</x:v>
      </x:c>
      <x:c r="G27" s="14" t="str">
        <x:v>Éclairage bas discret ou signal plus visible pour une arrivée collective.</x:v>
      </x:c>
      <x:c r="H27" s="14" t="str">
        <x:v>La route change de lecture sans supprimer les repères des autres habitants.</x:v>
      </x:c>
      <x:c r="I27" s="14" t="str">
        <x:v>Utiliser seulement les objets présents dans Logis des Lanternes Basses. Les aperçus de placement sont gratuits ; un aménagement confirmé consomme les matériaux indiqués dans sa recette. Une sortie de scène conserve les gestes achevés et laisse la décision finale ouverte.</x:v>
      </x:c>
      <x:c r="J27" s="14" t="str">
        <x:v>La scène exige HOME-CM08 active pour ses services domestiques. Les droits de résidence, les témoins disponibles et la fin d’origine sont lus depuis la partie ; aucun jalon commun n’est accordé.</x:v>
      </x:c>
      <x:c r="K27" s="14" t="str">
        <x:v>Extension V5</x:v>
      </x:c>
    </x:row>
    <x:row r="28" ht="117" customHeight="1">
      <x:c r="A28" s="13" t="str">
        <x:v>V5-HOME-CM08-S2</x:v>
      </x:c>
      <x:c r="B28" s="13" t="str">
        <x:v>Le visiteur au mauvais quai</x:v>
      </x:c>
      <x:c r="C28" s="13" t="str">
        <x:v>HOME-CM08</x:v>
      </x:c>
      <x:c r="D28" s="13" t="str">
        <x:v>Invitation en cours</x:v>
      </x:c>
      <x:c r="E28" s="13" t="str">
        <x:v>Logis des Lanternes Basses ; clan CL4 ; quai couvert → galerie de lanternes → chambre → petite véranda. Présence sensible de brume bioluminescente et passages identiques au plan de résidence.</x:v>
      </x:c>
      <x:c r="F28" s="13" t="str">
        <x:v>Entendre un appel lointain ; rejoindre le quai visible ; reconnaître le visiteur ; déplacer une balise de bienvenue ; le guider par le passage accessible jusqu’au seuil.</x:v>
      </x:c>
      <x:c r="G28" s="13" t="str">
        <x:v>Accompagner personnellement ou demander au passeur après lui avoir donné un repère précis.</x:v>
      </x:c>
      <x:c r="H28" s="13" t="str">
        <x:v>La première solution donne une conversation de trajet ; la seconde coûte un service et laisse préparer la réception.</x:v>
      </x:c>
      <x:c r="I28" s="13" t="str">
        <x:v>Utiliser seulement les objets présents dans Logis des Lanternes Basses. Les aperçus de placement sont gratuits ; un aménagement confirmé consomme les matériaux indiqués dans sa recette. Une sortie de scène conserve les gestes achevés et laisse la décision finale ouverte.</x:v>
      </x:c>
      <x:c r="J28" s="13" t="str">
        <x:v>La scène exige HOME-CM08 active pour ses services domestiques. Les droits de résidence, les témoins disponibles et la fin d’origine sont lus depuis la partie ; aucun jalon commun n’est accordé.</x:v>
      </x:c>
      <x:c r="K28" s="13" t="str">
        <x:v>Extension V5</x:v>
      </x:c>
    </x:row>
    <x:row r="29" ht="117" customHeight="1">
      <x:c r="A29" s="14" t="str">
        <x:v>V5-HOME-CM08-S3</x:v>
      </x:c>
      <x:c r="B29" s="14" t="str">
        <x:v>Une plaque dans la buée</x:v>
      </x:c>
      <x:c r="C29" s="14" t="str">
        <x:v>HOME-CM08</x:v>
      </x:c>
      <x:c r="D29" s="14" t="str">
        <x:v>Trophée installé près de la véranda</x:v>
      </x:c>
      <x:c r="E29" s="14" t="str">
        <x:v>Logis des Lanternes Basses ; clan CL4 ; quai couvert → galerie de lanternes → chambre → petite véranda. Présence sensible de brume bioluminescente et passages identiques au plan de résidence.</x:v>
      </x:c>
      <x:c r="F29" s="14" t="str">
        <x:v>Comparer la lisibilité avant et après la buée stylisée ; déplacer le cadre ; choisir un écran protecteur fictif ; vérifier la lecture depuis le siège du visiteur.</x:v>
      </x:c>
      <x:c r="G29" s="14" t="str">
        <x:v>Garder la vue sur l’eau avec une protection ou déplacer la présentation à l’intérieur.</x:v>
      </x:c>
      <x:c r="H29" s="14" t="str">
        <x:v>L’aménagement modifie lumière et ambiance ; les informations restent accessibles dans les deux cas.</x:v>
      </x:c>
      <x:c r="I29" s="14" t="str">
        <x:v>Utiliser seulement les objets présents dans Logis des Lanternes Basses. Les aperçus de placement sont gratuits ; un aménagement confirmé consomme les matériaux indiqués dans sa recette. Une sortie de scène conserve les gestes achevés et laisse la décision finale ouverte.</x:v>
      </x:c>
      <x:c r="J29" s="14" t="str">
        <x:v>La scène exige HOME-CM08 active pour ses services domestiques. Les droits de résidence, les témoins disponibles et la fin d’origine sont lus depuis la partie ; aucun jalon commun n’est accordé.</x:v>
      </x:c>
      <x:c r="K29" s="14" t="str">
        <x:v>Extension V5</x:v>
      </x:c>
    </x:row>
    <x:row r="30" ht="117" customHeight="1">
      <x:c r="A30" s="13" t="str">
        <x:v>V5-HOME-CM09-S1</x:v>
      </x:c>
      <x:c r="B30" s="13" t="str">
        <x:v>Entre deux rafales</x:v>
      </x:c>
      <x:c r="C30" s="13" t="str">
        <x:v>HOME-CM09</x:v>
      </x:c>
      <x:c r="D30" s="13" t="str">
        <x:v>Retour avec une charge encombrante</x:v>
      </x:c>
      <x:c r="E30" s="13" t="str">
        <x:v>Abri du Col des Trois Vents ; clan CL5 ; sentier du col → sas rocheux → chambre → atelier abrité. Présence sensible de rafales et passages identiques au plan de résidence.</x:v>
      </x:c>
      <x:c r="F30" s="13" t="str">
        <x:v>Observer le rythme des voiles ; atteindre le premier abri ; attendre la fenêtre fictionnelle ; porter la caisse jusqu’au sas ; vérifier ses attaches avant ouverture.</x:v>
      </x:c>
      <x:c r="G30" s="13" t="str">
        <x:v>Faire deux trajets légers ou attendre une aide pour un trajet unique.</x:v>
      </x:c>
      <x:c r="H30" s="13" t="str">
        <x:v>Le premier coûte du temps ; le second crée une scène avec le guide et conserve la charge entière.</x:v>
      </x:c>
      <x:c r="I30" s="13" t="str">
        <x:v>Utiliser seulement les objets présents dans Abri du Col des Trois Vents. Les aperçus de placement sont gratuits ; un aménagement confirmé consomme les matériaux indiqués dans sa recette. Une sortie de scène conserve les gestes achevés et laisse la décision finale ouverte.</x:v>
      </x:c>
      <x:c r="J30" s="13" t="str">
        <x:v>La scène exige HOME-CM09 active pour ses services domestiques. Les droits de résidence, les témoins disponibles et la fin d’origine sont lus depuis la partie ; aucun jalon commun n’est accordé.</x:v>
      </x:c>
      <x:c r="K30" s="13" t="str">
        <x:v>Extension V5</x:v>
      </x:c>
    </x:row>
    <x:row r="31" ht="117" customHeight="1">
      <x:c r="A31" s="14" t="str">
        <x:v>V5-HOME-CM09-S2</x:v>
      </x:c>
      <x:c r="B31" s="14" t="str">
        <x:v>Le signal du rival</x:v>
      </x:c>
      <x:c r="C31" s="14" t="str">
        <x:v>HOME-CM09</x:v>
      </x:c>
      <x:c r="D31" s="14" t="str">
        <x:v>Rival en visite au col</x:v>
      </x:c>
      <x:c r="E31" s="14" t="str">
        <x:v>Abri du Col des Trois Vents ; clan CL5 ; sentier du col → sas rocheux → chambre → atelier abrité. Présence sensible de rafales et passages identiques au plan de résidence.</x:v>
      </x:c>
      <x:c r="F31" s="14" t="str">
        <x:v>Repérer sa silhouette sur la corniche ; répondre par une voile ; choisir un terrain d’exercice abrité ; placer deux marques de départ ; réaliser un défi de lecture de vent.</x:v>
      </x:c>
      <x:c r="G31" s="14" t="str">
        <x:v>Privilégier l’observation et l’esquive ou la vitesse dans une fenêtre courte.</x:v>
      </x:c>
      <x:c r="H31" s="14" t="str">
        <x:v>Le résultat nourrit la rivalité sans provoquer automatiquement une guerre ni modifier un rang.</x:v>
      </x:c>
      <x:c r="I31" s="14" t="str">
        <x:v>Utiliser seulement les objets présents dans Abri du Col des Trois Vents. Les aperçus de placement sont gratuits ; un aménagement confirmé consomme les matériaux indiqués dans sa recette. Une sortie de scène conserve les gestes achevés et laisse la décision finale ouverte.</x:v>
      </x:c>
      <x:c r="J31" s="14" t="str">
        <x:v>La scène exige HOME-CM09 active pour ses services domestiques. Les droits de résidence, les témoins disponibles et la fin d’origine sont lus depuis la partie ; aucun jalon commun n’est accordé.</x:v>
      </x:c>
      <x:c r="K31" s="14" t="str">
        <x:v>Extension V5</x:v>
      </x:c>
    </x:row>
    <x:row r="32" ht="117" customHeight="1">
      <x:c r="A32" s="13" t="str">
        <x:v>V5-HOME-CM09-S3</x:v>
      </x:c>
      <x:c r="B32" s="13" t="str">
        <x:v>L’écran qui s’efface</x:v>
      </x:c>
      <x:c r="C32" s="13" t="str">
        <x:v>HOME-CM09</x:v>
      </x:c>
      <x:c r="D32" s="13" t="str">
        <x:v>Aménagement autorisé</x:v>
      </x:c>
      <x:c r="E32" s="13" t="str">
        <x:v>Abri du Col des Trois Vents ; clan CL5 ; sentier du col → sas rocheux → chambre → atelier abrité. Présence sensible de rafales et passages identiques au plan de résidence.</x:v>
      </x:c>
      <x:c r="F32" s="13" t="str">
        <x:v>Essayer un écran repliable devant l’atelier ; suivre son mouvement entre trois poses ; porter un objet témoin ; vérifier que l’écran ouvert ne barre pas le sas.</x:v>
      </x:c>
      <x:c r="G32" s="13" t="str">
        <x:v>Écran fixe plus protecteur ou version repliable qui libère la vue.</x:v>
      </x:c>
      <x:c r="H32" s="13" t="str">
        <x:v>Les matériaux et l’usage diffèrent ; le joueur peut changer plus tard par un vrai chantier d’aménagement.</x:v>
      </x:c>
      <x:c r="I32" s="13" t="str">
        <x:v>Utiliser seulement les objets présents dans Abri du Col des Trois Vents. Les aperçus de placement sont gratuits ; un aménagement confirmé consomme les matériaux indiqués dans sa recette. Une sortie de scène conserve les gestes achevés et laisse la décision finale ouverte.</x:v>
      </x:c>
      <x:c r="J32" s="13" t="str">
        <x:v>La scène exige HOME-CM09 active pour ses services domestiques. Les droits de résidence, les témoins disponibles et la fin d’origine sont lus depuis la partie ; aucun jalon commun n’est accordé.</x:v>
      </x:c>
      <x:c r="K32" s="13" t="str">
        <x:v>Extension V5</x:v>
      </x:c>
    </x:row>
    <x:row r="33" ht="117" customHeight="1">
      <x:c r="A33" s="14" t="str">
        <x:v>V5-HOME-CM10-S1</x:v>
      </x:c>
      <x:c r="B33" s="14" t="str">
        <x:v>Trois balises dans l’orage</x:v>
      </x:c>
      <x:c r="C33" s="14" t="str">
        <x:v>HOME-CM10</x:v>
      </x:c>
      <x:c r="D33" s="14" t="str">
        <x:v>Après l’ouverture du guet</x:v>
      </x:c>
      <x:c r="E33" s="14" t="str">
        <x:v>Maison du Guet Fendu ; clan CL5 ; corniche → seuil dans la faille → poste de guet → chambre basse. Présence sensible de orage lointain et passages identiques au plan de résidence.</x:v>
      </x:c>
      <x:c r="F33" s="14" t="str">
        <x:v>Observer les balises depuis la faille ; comparer leurs intervalles de lumière ; rejoindre seulement les postes accessibles ; remettre un panneau dans sa pose correcte.</x:v>
      </x:c>
      <x:c r="G33" s="14" t="str">
        <x:v>Conserver une lecture longue distance ou rendre plus claire l’approche finale du logis.</x:v>
      </x:c>
      <x:c r="H33" s="14" t="str">
        <x:v>Les visiteurs utilisent le repérage choisi ; aucune nouvelle route lointaine n’est connue sans exploration.</x:v>
      </x:c>
      <x:c r="I33" s="14" t="str">
        <x:v>Utiliser seulement les objets présents dans Maison du Guet Fendu. Les aperçus de placement sont gratuits ; un aménagement confirmé consomme les matériaux indiqués dans sa recette. Une sortie de scène conserve les gestes achevés et laisse la décision finale ouverte.</x:v>
      </x:c>
      <x:c r="J33" s="14" t="str">
        <x:v>La scène exige HOME-CM10 active pour ses services domestiques. Les droits de résidence, les témoins disponibles et la fin d’origine sont lus depuis la partie ; aucun jalon commun n’est accordé.</x:v>
      </x:c>
      <x:c r="K33" s="14" t="str">
        <x:v>Extension V5</x:v>
      </x:c>
    </x:row>
    <x:row r="34" ht="117" customHeight="1">
      <x:c r="A34" s="13" t="str">
        <x:v>V5-HOME-CM10-S2</x:v>
      </x:c>
      <x:c r="B34" s="13" t="str">
        <x:v>Le récit derrière la fente</x:v>
      </x:c>
      <x:c r="C34" s="13" t="str">
        <x:v>HOME-CM10</x:v>
      </x:c>
      <x:c r="D34" s="13" t="str">
        <x:v>Trophée portant une marque discrète</x:v>
      </x:c>
      <x:c r="E34" s="13" t="str">
        <x:v>Maison du Guet Fendu ; clan CL5 ; corniche → seuil dans la faille → poste de guet → chambre basse. Présence sensible de orage lointain et passages identiques au plan de résidence.</x:v>
      </x:c>
      <x:c r="F34" s="13" t="str">
        <x:v>Poser l’objet sur un support ; utiliser la fente de lumière comme éclairage ; tourner le profil ; comparer l’ombre à la vue initiale ; appeler la veilleuse au bon angle.</x:v>
      </x:c>
      <x:c r="G34" s="13" t="str">
        <x:v>Garder la présentation dépendante de la lumière naturelle ou ajouter une lampe de lecture.</x:v>
      </x:c>
      <x:c r="H34" s="13" t="str">
        <x:v>Le premier crée un rendez-vous de visite ; le second consomme un module d’éclairage et reste disponible en permanence.</x:v>
      </x:c>
      <x:c r="I34" s="13" t="str">
        <x:v>Utiliser seulement les objets présents dans Maison du Guet Fendu. Les aperçus de placement sont gratuits ; un aménagement confirmé consomme les matériaux indiqués dans sa recette. Une sortie de scène conserve les gestes achevés et laisse la décision finale ouverte.</x:v>
      </x:c>
      <x:c r="J34" s="13" t="str">
        <x:v>La scène exige HOME-CM10 active pour ses services domestiques. Les droits de résidence, les témoins disponibles et la fin d’origine sont lus depuis la partie ; aucun jalon commun n’est accordé.</x:v>
      </x:c>
      <x:c r="K34" s="13" t="str">
        <x:v>Extension V5</x:v>
      </x:c>
    </x:row>
    <x:row r="35" ht="117" customHeight="1">
      <x:c r="A35" s="14" t="str">
        <x:v>V5-HOME-CM10-S3</x:v>
      </x:c>
      <x:c r="B35" s="14" t="str">
        <x:v>Une nuit de guet partagée</x:v>
      </x:c>
      <x:c r="C35" s="14" t="str">
        <x:v>HOME-CM10</x:v>
      </x:c>
      <x:c r="D35" s="14" t="str">
        <x:v>Réception autorisée ; allié disponible</x:v>
      </x:c>
      <x:c r="E35" s="14" t="str">
        <x:v>Maison du Guet Fendu ; clan CL5 ; corniche → seuil dans la faille → poste de guet → chambre basse. Présence sensible de orage lointain et passages identiques au plan de résidence.</x:v>
      </x:c>
      <x:c r="F35" s="14" t="str">
        <x:v>Installer deux places au poste ; répartir les zones à observer ; reconnaître trois mouvements du décor ; distinguer une faune locale d’un signal de retour.</x:v>
      </x:c>
      <x:c r="G35" s="14" t="str">
        <x:v>Partager les observations ou proposer un petit concours sans récompense de rang.</x:v>
      </x:c>
      <x:c r="H35" s="14" t="str">
        <x:v>Les échanges révèlent les habitudes de l’allié ; les observations exactes enrichissent le relevé local.</x:v>
      </x:c>
      <x:c r="I35" s="14" t="str">
        <x:v>Utiliser seulement les objets présents dans Maison du Guet Fendu. Les aperçus de placement sont gratuits ; un aménagement confirmé consomme les matériaux indiqués dans sa recette. Une sortie de scène conserve les gestes achevés et laisse la décision finale ouverte.</x:v>
      </x:c>
      <x:c r="J35" s="14" t="str">
        <x:v>La scène exige HOME-CM10 active pour ses services domestiques. Les droits de résidence, les témoins disponibles et la fin d’origine sont lus depuis la partie ; aucun jalon commun n’est accordé.</x:v>
      </x:c>
      <x:c r="K35" s="14" t="str">
        <x:v>Extension V5</x:v>
      </x:c>
    </x:row>
    <x:row r="36" ht="117" customHeight="1">
      <x:c r="A36" s="13" t="str">
        <x:v>V5-HOME-CM11-S1</x:v>
      </x:c>
      <x:c r="B36" s="13" t="str">
        <x:v>Le quai de la dernière marée</x:v>
      </x:c>
      <x:c r="C36" s="13" t="str">
        <x:v>HOME-CM11</x:v>
      </x:c>
      <x:c r="D36" s="13" t="str">
        <x:v>Retour maritime fictionnel</x:v>
      </x:c>
      <x:c r="E36" s="13" t="str">
        <x:v>Maison des Anneaux de Marée ; clan CL6 ; digue → porche salin → salle des retours → atelier sec. Présence sensible de embruns et passages identiques au plan de résidence.</x:v>
      </x:c>
      <x:c r="F36" s="13" t="str">
        <x:v>Lire les anneaux visibles ; déplacer les charges vers la partie sèche ; guider une personne sur la rampe ; récupérer le support resté au bord du quai.</x:v>
      </x:c>
      <x:c r="G36" s="13" t="str">
        <x:v>Préserver un accès tardif ou mettre les biens à l’abri en fermant une partie du quai.</x:v>
      </x:c>
      <x:c r="H36" s="13" t="str">
        <x:v>Le choix modifie les arrivées possibles pendant cette marée, avec conséquence visible sur les PNJ.</x:v>
      </x:c>
      <x:c r="I36" s="13" t="str">
        <x:v>Utiliser seulement les objets présents dans Maison des Anneaux de Marée. Les aperçus de placement sont gratuits ; un aménagement confirmé consomme les matériaux indiqués dans sa recette. Une sortie de scène conserve les gestes achevés et laisse la décision finale ouverte.</x:v>
      </x:c>
      <x:c r="J36" s="13" t="str">
        <x:v>La scène exige HOME-CM11 active pour ses services domestiques. Les droits de résidence, les témoins disponibles et la fin d’origine sont lus depuis la partie ; aucun jalon commun n’est accordé.</x:v>
      </x:c>
      <x:c r="K36" s="13" t="str">
        <x:v>Extension V5</x:v>
      </x:c>
    </x:row>
    <x:row r="37" ht="117" customHeight="1">
      <x:c r="A37" s="14" t="str">
        <x:v>V5-HOME-CM11-S2</x:v>
      </x:c>
      <x:c r="B37" s="14" t="str">
        <x:v>L’objet qui sent le voyage</x:v>
      </x:c>
      <x:c r="C37" s="14" t="str">
        <x:v>HOME-CM11</x:v>
      </x:c>
      <x:c r="D37" s="14" t="str">
        <x:v>Souvenir côtier autorisé</x:v>
      </x:c>
      <x:c r="E37" s="14" t="str">
        <x:v>Maison des Anneaux de Marée ; clan CL6 ; digue → porche salin → salle des retours → atelier sec. Présence sensible de embruns et passages identiques au plan de résidence.</x:v>
      </x:c>
      <x:c r="F37" s="14" t="str">
        <x:v>Poser le contenant dans l’atelier sec ; comparer la surface au relevé initial ; retirer uniquement la poussière stylisée prévue ; orienter la pièce vers les embruns lointains.</x:v>
      </x:c>
      <x:c r="G37" s="14" t="str">
        <x:v>Exposition près du porche avec écran ou conservation intérieure plus sobre.</x:v>
      </x:c>
      <x:c r="H37" s="14" t="str">
        <x:v>La présentation raconte le voyage sans transformer les dépôts naturels en preuve de combat.</x:v>
      </x:c>
      <x:c r="I37" s="14" t="str">
        <x:v>Utiliser seulement les objets présents dans Maison des Anneaux de Marée. Les aperçus de placement sont gratuits ; un aménagement confirmé consomme les matériaux indiqués dans sa recette. Une sortie de scène conserve les gestes achevés et laisse la décision finale ouverte.</x:v>
      </x:c>
      <x:c r="J37" s="14" t="str">
        <x:v>La scène exige HOME-CM11 active pour ses services domestiques. Les droits de résidence, les témoins disponibles et la fin d’origine sont lus depuis la partie ; aucun jalon commun n’est accordé.</x:v>
      </x:c>
      <x:c r="K37" s="14" t="str">
        <x:v>Extension V5</x:v>
      </x:c>
    </x:row>
    <x:row r="38" ht="117" customHeight="1">
      <x:c r="A38" s="13" t="str">
        <x:v>V5-HOME-CM11-S3</x:v>
      </x:c>
      <x:c r="B38" s="13" t="str">
        <x:v>La table des retours</x:v>
      </x:c>
      <x:c r="C38" s="13" t="str">
        <x:v>HOME-CM11</x:v>
      </x:c>
      <x:c r="D38" s="13" t="str">
        <x:v>Réception au respect requis</x:v>
      </x:c>
      <x:c r="E38" s="13" t="str">
        <x:v>Maison des Anneaux de Marée ; clan CL6 ; digue → porche salin → salle des retours → atelier sec. Présence sensible de embruns et passages identiques au plan de résidence.</x:v>
      </x:c>
      <x:c r="F38" s="13" t="str">
        <x:v>Installer des places selon les personnes présentes ; laisser un chemin vers le quai ; apporter les objets de récit ; accueillir une équipe revenue avec une absence.</x:v>
      </x:c>
      <x:c r="G38" s="13" t="str">
        <x:v>Présenter d’abord les prises ou laisser une place vide raconter le membre manquant.</x:v>
      </x:c>
      <x:c r="H38" s="13" t="str">
        <x:v>La scène suit le résultat réel de mission et conserve les absences confirmées.</x:v>
      </x:c>
      <x:c r="I38" s="13" t="str">
        <x:v>Utiliser seulement les objets présents dans Maison des Anneaux de Marée. Les aperçus de placement sont gratuits ; un aménagement confirmé consomme les matériaux indiqués dans sa recette. Une sortie de scène conserve les gestes achevés et laisse la décision finale ouverte.</x:v>
      </x:c>
      <x:c r="J38" s="13" t="str">
        <x:v>La scène exige HOME-CM11 active pour ses services domestiques. Les droits de résidence, les témoins disponibles et la fin d’origine sont lus depuis la partie ; aucun jalon commun n’est accordé.</x:v>
      </x:c>
      <x:c r="K38" s="13" t="str">
        <x:v>Extension V5</x:v>
      </x:c>
    </x:row>
    <x:row r="39" ht="117" customHeight="1">
      <x:c r="A39" s="14" t="str">
        <x:v>V5-HOME-CM12-S1</x:v>
      </x:c>
      <x:c r="B39" s="14" t="str">
        <x:v>L’écran tourné vers le sel</x:v>
      </x:c>
      <x:c r="C39" s="14" t="str">
        <x:v>HOME-CM12</x:v>
      </x:c>
      <x:c r="D39" s="14" t="str">
        <x:v>Après une tempête fictionnelle</x:v>
      </x:c>
      <x:c r="E39" s="14" t="str">
        <x:v>Refuge du Dos de Roche ; clan CL6 ; chemin haut → cour de roche → chambre → terrasse d’atelier. Présence sensible de grondement côtier et passages identiques au plan de résidence.</x:v>
      </x:c>
      <x:c r="F39" s="14" t="str">
        <x:v>Parcourir la cour ; inspecter les faces des écrans ; tourner les panneaux préparés ; comparer leur protection depuis le siège et le seuil ; ranger les pièces déplacées.</x:v>
      </x:c>
      <x:c r="G39" s="14" t="str">
        <x:v>Protéger davantage l’atelier ou ouvrir la vue des visiteurs sur la côte.</x:v>
      </x:c>
      <x:c r="H39" s="14" t="str">
        <x:v>Une zone reste plus exposée aux effets visuels d’embruns ; aucun objet n’est détruit hors session.</x:v>
      </x:c>
      <x:c r="I39" s="14" t="str">
        <x:v>Utiliser seulement les objets présents dans Refuge du Dos de Roche. Les aperçus de placement sont gratuits ; un aménagement confirmé consomme les matériaux indiqués dans sa recette. Une sortie de scène conserve les gestes achevés et laisse la décision finale ouverte.</x:v>
      </x:c>
      <x:c r="J39" s="14" t="str">
        <x:v>La scène exige HOME-CM12 active pour ses services domestiques. Les droits de résidence, les témoins disponibles et la fin d’origine sont lus depuis la partie ; aucun jalon commun n’est accordé.</x:v>
      </x:c>
      <x:c r="K39" s="14" t="str">
        <x:v>Extension V5</x:v>
      </x:c>
    </x:row>
    <x:row r="40" ht="117" customHeight="1">
      <x:c r="A40" s="13" t="str">
        <x:v>V5-HOME-CM12-S2</x:v>
      </x:c>
      <x:c r="B40" s="13" t="str">
        <x:v>Le banc des deux récits</x:v>
      </x:c>
      <x:c r="C40" s="13" t="str">
        <x:v>HOME-CM12</x:v>
      </x:c>
      <x:c r="D40" s="13" t="str">
        <x:v>Deux témoins disponibles</x:v>
      </x:c>
      <x:c r="E40" s="13" t="str">
        <x:v>Refuge du Dos de Roche ; clan CL6 ; chemin haut → cour de roche → chambre → terrasse d’atelier. Présence sensible de grondement côtier et passages identiques au plan de résidence.</x:v>
      </x:c>
      <x:c r="F40" s="13" t="str">
        <x:v>Déplacer le banc de veille sur un point autorisé ; poser un objet entre les témoins ; orienter sa face vers chacun ; laisser les versions être racontées séparément.</x:v>
      </x:c>
      <x:c r="G40" s="13" t="str">
        <x:v>Réunir les récits sur une plaque commune ou conserver deux voix attribuées.</x:v>
      </x:c>
      <x:c r="H40" s="13" t="str">
        <x:v>La présentation garde les divergences utiles sans inventer de vainqueur narratif.</x:v>
      </x:c>
      <x:c r="I40" s="13" t="str">
        <x:v>Utiliser seulement les objets présents dans Refuge du Dos de Roche. Les aperçus de placement sont gratuits ; un aménagement confirmé consomme les matériaux indiqués dans sa recette. Une sortie de scène conserve les gestes achevés et laisse la décision finale ouverte.</x:v>
      </x:c>
      <x:c r="J40" s="13" t="str">
        <x:v>La scène exige HOME-CM12 active pour ses services domestiques. Les droits de résidence, les témoins disponibles et la fin d’origine sont lus depuis la partie ; aucun jalon commun n’est accordé.</x:v>
      </x:c>
      <x:c r="K40" s="13" t="str">
        <x:v>Extension V5</x:v>
      </x:c>
    </x:row>
    <x:row r="41" ht="117" customHeight="1">
      <x:c r="A41" s="14" t="str">
        <x:v>V5-HOME-CM12-S3</x:v>
      </x:c>
      <x:c r="B41" s="14" t="str">
        <x:v>Une charge par le chemin haut</x:v>
      </x:c>
      <x:c r="C41" s="14" t="str">
        <x:v>HOME-CM12</x:v>
      </x:c>
      <x:c r="D41" s="14" t="str">
        <x:v>Livraison de grand cadre</x:v>
      </x:c>
      <x:c r="E41" s="14" t="str">
        <x:v>Refuge du Dos de Roche ; clan CL6 ; chemin haut → cour de roche → chambre → terrasse d’atelier. Présence sensible de grondement côtier et passages identiques au plan de résidence.</x:v>
      </x:c>
      <x:c r="F41" s="14" t="str">
        <x:v>Présenter le volume témoin ; choisir le point de prise ; emprunter la route de portage ; déposer la charge sur deux repos ; déplacer un écran pour franchir le seuil.</x:v>
      </x:c>
      <x:c r="G41" s="14" t="str">
        <x:v>Transport lent par le chemin haut ou démontage prévu du cadre en deux parties.</x:v>
      </x:c>
      <x:c r="H41" s="14" t="str">
        <x:v>Le premier prend davantage de temps ; le second demande une remise en place à l’atelier.</x:v>
      </x:c>
      <x:c r="I41" s="14" t="str">
        <x:v>Utiliser seulement les objets présents dans Refuge du Dos de Roche. Les aperçus de placement sont gratuits ; un aménagement confirmé consomme les matériaux indiqués dans sa recette. Une sortie de scène conserve les gestes achevés et laisse la décision finale ouverte.</x:v>
      </x:c>
      <x:c r="J41" s="14" t="str">
        <x:v>La scène exige HOME-CM12 active pour ses services domestiques. Les droits de résidence, les témoins disponibles et la fin d’origine sont lus depuis la partie ; aucun jalon commun n’est accordé.</x:v>
      </x:c>
      <x:c r="K41" s="14" t="str">
        <x:v>Extension V5</x:v>
      </x:c>
    </x:row>
    <x:row r="42" ht="117" customHeight="1">
      <x:c r="A42" s="13" t="str">
        <x:v>V5-HOME-CM13-S1</x:v>
      </x:c>
      <x:c r="B42" s="13" t="str">
        <x:v>La buée dans le mauvais couloir</x:v>
      </x:c>
      <x:c r="C42" s="13" t="str">
        <x:v>HOME-CM13</x:v>
      </x:c>
      <x:c r="D42" s="13" t="str">
        <x:v>Premier usage prolongé de l’atelier</x:v>
      </x:c>
      <x:c r="E42" s="13" t="str">
        <x:v>Logis des Veines Chaudes ; clan CL7 ; galerie tiède → sas de pierre → chambre → niche d’atelier. Présence sensible de buée chaude et passages identiques au plan de résidence.</x:v>
      </x:c>
      <x:c r="F42" s="13" t="str">
        <x:v>Observer les lueurs de ventilation fictive ; suivre la buée jusqu’au déflecteur déplacé ; régler trois positions ; comparer l’ambiance entre chambre et établi.</x:v>
      </x:c>
      <x:c r="G42" s="13" t="str">
        <x:v>Favoriser le travail d’atelier ou le repos, en conservant un minimum dans l’autre pièce.</x:v>
      </x:c>
      <x:c r="H42" s="13" t="str">
        <x:v>Le réglage modifie les effets visuels et certains rendez-vous, sans bonus de combat cumulatif.</x:v>
      </x:c>
      <x:c r="I42" s="13" t="str">
        <x:v>Utiliser seulement les objets présents dans Logis des Veines Chaudes. Les aperçus de placement sont gratuits ; un aménagement confirmé consomme les matériaux indiqués dans sa recette. Une sortie de scène conserve les gestes achevés et laisse la décision finale ouverte.</x:v>
      </x:c>
      <x:c r="J42" s="13" t="str">
        <x:v>La scène exige HOME-CM13 active pour ses services domestiques. Les droits de résidence, les témoins disponibles et la fin d’origine sont lus depuis la partie ; aucun jalon commun n’est accordé.</x:v>
      </x:c>
      <x:c r="K42" s="13" t="str">
        <x:v>Extension V5</x:v>
      </x:c>
    </x:row>
    <x:row r="43" ht="117" customHeight="1">
      <x:c r="A43" s="14" t="str">
        <x:v>V5-HOME-CM13-S2</x:v>
      </x:c>
      <x:c r="B43" s="14" t="str">
        <x:v>Le visiteur de la galerie froide</x:v>
      </x:c>
      <x:c r="C43" s="14" t="str">
        <x:v>HOME-CM13</x:v>
      </x:c>
      <x:c r="D43" s="14" t="str">
        <x:v>Invité venant d’une autre région</x:v>
      </x:c>
      <x:c r="E43" s="14" t="str">
        <x:v>Logis des Veines Chaudes ; clan CL7 ; galerie tiède → sas de pierre → chambre → niche d’atelier. Présence sensible de buée chaude et passages identiques au plan de résidence.</x:v>
      </x:c>
      <x:c r="F43" s="14" t="str">
        <x:v>Le recevoir au sas ; observer sa gêne dans la pièce chaude ; déplacer un écran ; installer un siège sur le palier ; choisir l’objet à montrer depuis cette nouvelle place.</x:v>
      </x:c>
      <x:c r="G43" s="14" t="str">
        <x:v>Adapter la pièce pour cette visite ou proposer un parcours court vers une galerie plus fraîche.</x:v>
      </x:c>
      <x:c r="H43" s="14" t="str">
        <x:v>La réaction de l’invité montre une différence de milieu et de préférence, sans prétendre définir toute son espèce.</x:v>
      </x:c>
      <x:c r="I43" s="14" t="str">
        <x:v>Utiliser seulement les objets présents dans Logis des Veines Chaudes. Les aperçus de placement sont gratuits ; un aménagement confirmé consomme les matériaux indiqués dans sa recette. Une sortie de scène conserve les gestes achevés et laisse la décision finale ouverte.</x:v>
      </x:c>
      <x:c r="J43" s="14" t="str">
        <x:v>La scène exige HOME-CM13 active pour ses services domestiques. Les droits de résidence, les témoins disponibles et la fin d’origine sont lus depuis la partie ; aucun jalon commun n’est accordé.</x:v>
      </x:c>
      <x:c r="K43" s="14" t="str">
        <x:v>Extension V5</x:v>
      </x:c>
    </x:row>
    <x:row r="44" ht="117" customHeight="1">
      <x:c r="A44" s="13" t="str">
        <x:v>V5-HOME-CM13-S3</x:v>
      </x:c>
      <x:c r="B44" s="13" t="str">
        <x:v>Le relief sous la vapeur</x:v>
      </x:c>
      <x:c r="C44" s="13" t="str">
        <x:v>HOME-CM13</x:v>
      </x:c>
      <x:c r="D44" s="13" t="str">
        <x:v>Objet minéral disponible</x:v>
      </x:c>
      <x:c r="E44" s="13" t="str">
        <x:v>Logis des Veines Chaudes ; clan CL7 ; galerie tiède → sas de pierre → chambre → niche d’atelier. Présence sensible de buée chaude et passages identiques au plan de résidence.</x:v>
      </x:c>
      <x:c r="F44" s="13" t="str">
        <x:v>Attendre une fenêtre de visibilité ; orienter l’objet sur ses poses ; déplacer la lampe ; poser un repère amovible sur la marque découverte.</x:v>
      </x:c>
      <x:c r="G44" s="13" t="str">
        <x:v>Fixer un écran pour lire à toute heure ou garder le rituel de la fenêtre calme.</x:v>
      </x:c>
      <x:c r="H44" s="13" t="str">
        <x:v>La solution choisie change le parcours de visite et le coût d’aménagement.</x:v>
      </x:c>
      <x:c r="I44" s="13" t="str">
        <x:v>Utiliser seulement les objets présents dans Logis des Veines Chaudes. Les aperçus de placement sont gratuits ; un aménagement confirmé consomme les matériaux indiqués dans sa recette. Une sortie de scène conserve les gestes achevés et laisse la décision finale ouverte.</x:v>
      </x:c>
      <x:c r="J44" s="13" t="str">
        <x:v>La scène exige HOME-CM13 active pour ses services domestiques. Les droits de résidence, les témoins disponibles et la fin d’origine sont lus depuis la partie ; aucun jalon commun n’est accordé.</x:v>
      </x:c>
      <x:c r="K44" s="13" t="str">
        <x:v>Extension V5</x:v>
      </x:c>
    </x:row>
    <x:row r="45" ht="117" customHeight="1">
      <x:c r="A45" s="14" t="str">
        <x:v>V5-HOME-CM14-S1</x:v>
      </x:c>
      <x:c r="B45" s="14" t="str">
        <x:v>La note de l’enclume</x:v>
      </x:c>
      <x:c r="C45" s="14" t="str">
        <x:v>HOME-CM14</x:v>
      </x:c>
      <x:c r="D45" s="14" t="str">
        <x:v>Atelier actif après un retour</x:v>
      </x:c>
      <x:c r="E45" s="14" t="str">
        <x:v>Chambre de l’Enclume Lointaine ; clan CL7 ; rampe d’atelier → vestibule sourd → chambre → établi. Présence sensible de pulsation de forge et passages identiques au plan de résidence.</x:v>
      </x:c>
      <x:c r="F45" s="14" t="str">
        <x:v>Déplacer une pièce d’exercice entre trois supports ; écouter la vibration ; retrouver la cale déplacée ; comparer deux placements de l’établi.</x:v>
      </x:c>
      <x:c r="G45" s="14" t="str">
        <x:v>Garder le poste près des livraisons ou l’éloigner de la chambre.</x:v>
      </x:c>
      <x:c r="H45" s="14" t="str">
        <x:v>Le trajet ou l’ambiance sonore change ; aucune structure entière n’est téléportée.</x:v>
      </x:c>
      <x:c r="I45" s="14" t="str">
        <x:v>Utiliser seulement les objets présents dans Chambre de l’Enclume Lointaine. Les aperçus de placement sont gratuits ; un aménagement confirmé consomme les matériaux indiqués dans sa recette. Une sortie de scène conserve les gestes achevés et laisse la décision finale ouverte.</x:v>
      </x:c>
      <x:c r="J45" s="14" t="str">
        <x:v>La scène exige HOME-CM14 active pour ses services domestiques. Les droits de résidence, les témoins disponibles et la fin d’origine sont lus depuis la partie ; aucun jalon commun n’est accordé.</x:v>
      </x:c>
      <x:c r="K45" s="14" t="str">
        <x:v>Extension V5</x:v>
      </x:c>
    </x:row>
    <x:row r="46" ht="117" customHeight="1">
      <x:c r="A46" s="13" t="str">
        <x:v>V5-HOME-CM14-S2</x:v>
      </x:c>
      <x:c r="B46" s="13" t="str">
        <x:v>Le forgeron regarde la marque</x:v>
      </x:c>
      <x:c r="C46" s="13" t="str">
        <x:v>HOME-CM14</x:v>
      </x:c>
      <x:c r="D46" s="13" t="str">
        <x:v>Objet réparé confié</x:v>
      </x:c>
      <x:c r="E46" s="13" t="str">
        <x:v>Chambre de l’Enclume Lointaine ; clan CL7 ; rampe d’atelier → vestibule sourd → chambre → établi. Présence sensible de pulsation de forge et passages identiques au plan de résidence.</x:v>
      </x:c>
      <x:c r="F46" s="13" t="str">
        <x:v>Poser l’objet sur le cadre ; éclairer les reprises ; laisser la forgeronne identifier ce qu’elle connaît ; ouvrir l’archive pour les zones non attribuées.</x:v>
      </x:c>
      <x:c r="G46" s="13" t="str">
        <x:v>Mettre en avant la réparation utile ou l’aspect de la prise avant son retour.</x:v>
      </x:c>
      <x:c r="H46" s="13" t="str">
        <x:v>Le récit conserve les interventions réelles ; une restauration n’efface pas les cicatrices historiques.</x:v>
      </x:c>
      <x:c r="I46" s="13" t="str">
        <x:v>Utiliser seulement les objets présents dans Chambre de l’Enclume Lointaine. Les aperçus de placement sont gratuits ; un aménagement confirmé consomme les matériaux indiqués dans sa recette. Une sortie de scène conserve les gestes achevés et laisse la décision finale ouverte.</x:v>
      </x:c>
      <x:c r="J46" s="13" t="str">
        <x:v>La scène exige HOME-CM14 active pour ses services domestiques. Les droits de résidence, les témoins disponibles et la fin d’origine sont lus depuis la partie ; aucun jalon commun n’est accordé.</x:v>
      </x:c>
      <x:c r="K46" s="13" t="str">
        <x:v>Extension V5</x:v>
      </x:c>
    </x:row>
    <x:row r="47" ht="117" customHeight="1">
      <x:c r="A47" s="14" t="str">
        <x:v>V5-HOME-CM14-S3</x:v>
      </x:c>
      <x:c r="B47" s="14" t="str">
        <x:v>Un défi de mains patientes</x:v>
      </x:c>
      <x:c r="C47" s="14" t="str">
        <x:v>HOME-CM14</x:v>
      </x:c>
      <x:c r="D47" s="14" t="str">
        <x:v>Apprenti ou rival disponible</x:v>
      </x:c>
      <x:c r="E47" s="14" t="str">
        <x:v>Chambre de l’Enclume Lointaine ; clan CL7 ; rampe d’atelier → vestibule sourd → chambre → établi. Présence sensible de pulsation de forge et passages identiques au plan de résidence.</x:v>
      </x:c>
      <x:c r="F47" s="14" t="str">
        <x:v>Préparer deux modèles identiques ; placer les pièces d’exercice ; réaliser une séquence de trois ajustements ; comparer les appuis et la lisibilité finale.</x:v>
      </x:c>
      <x:c r="G47" s="14" t="str">
        <x:v>Défi chronométré facultatif ou exercice de précision sans temps.</x:v>
      </x:c>
      <x:c r="H47" s="14" t="str">
        <x:v>Les deux modes donnent la même information narrative et aucune pénalité de prestige pour l’assistance.</x:v>
      </x:c>
      <x:c r="I47" s="14" t="str">
        <x:v>Utiliser seulement les objets présents dans Chambre de l’Enclume Lointaine. Les aperçus de placement sont gratuits ; un aménagement confirmé consomme les matériaux indiqués dans sa recette. Une sortie de scène conserve les gestes achevés et laisse la décision finale ouverte.</x:v>
      </x:c>
      <x:c r="J47" s="14" t="str">
        <x:v>La scène exige HOME-CM14 active pour ses services domestiques. Les droits de résidence, les témoins disponibles et la fin d’origine sont lus depuis la partie ; aucun jalon commun n’est accordé.</x:v>
      </x:c>
      <x:c r="K47" s="14" t="str">
        <x:v>Extension V5</x:v>
      </x:c>
    </x:row>
    <x:row r="48" ht="117" customHeight="1">
      <x:c r="A48" s="13" t="str">
        <x:v>V5-HOME-CM15-S1</x:v>
      </x:c>
      <x:c r="B48" s="13" t="str">
        <x:v>Les marques sous le givre</x:v>
      </x:c>
      <x:c r="C48" s="13" t="str">
        <x:v>HOME-CM15</x:v>
      </x:c>
      <x:c r="D48" s="13" t="str">
        <x:v>Retour après une scène de neige</x:v>
      </x:c>
      <x:c r="E48" s="13" t="str">
        <x:v>Maison du Givre Bleu ; clan CL8 ; chemin balisé → double sas → chambre → réserve sèche. Présence sensible de craquement froid et passages identiques au plan de résidence.</x:v>
      </x:c>
      <x:c r="F48" s="13" t="str">
        <x:v>Suivre les balises visibles ; dégager les repères de jeu ; faire entrer les charges par le double sas ; vérifier l’ordre des battants et la place du coffre.</x:v>
      </x:c>
      <x:c r="G48" s="13" t="str">
        <x:v>Maintenir une entrée large ou poser un écran décalé pour protéger la chambre.</x:v>
      </x:c>
      <x:c r="H48" s="13" t="str">
        <x:v>Le passage et l’apparence du sas changent ; les visiteurs utilisent la nouvelle trajectoire.</x:v>
      </x:c>
      <x:c r="I48" s="13" t="str">
        <x:v>Utiliser seulement les objets présents dans Maison du Givre Bleu. Les aperçus de placement sont gratuits ; un aménagement confirmé consomme les matériaux indiqués dans sa recette. Une sortie de scène conserve les gestes achevés et laisse la décision finale ouverte.</x:v>
      </x:c>
      <x:c r="J48" s="13" t="str">
        <x:v>La scène exige HOME-CM15 active pour ses services domestiques. Les droits de résidence, les témoins disponibles et la fin d’origine sont lus depuis la partie ; aucun jalon commun n’est accordé.</x:v>
      </x:c>
      <x:c r="K48" s="13" t="str">
        <x:v>Extension V5</x:v>
      </x:c>
    </x:row>
    <x:row r="49" ht="117" customHeight="1">
      <x:c r="A49" s="14" t="str">
        <x:v>V5-HOME-CM15-S2</x:v>
      </x:c>
      <x:c r="B49" s="14" t="str">
        <x:v>Une lumière pour les mains</x:v>
      </x:c>
      <x:c r="C49" s="14" t="str">
        <x:v>HOME-CM15</x:v>
      </x:c>
      <x:c r="D49" s="14" t="str">
        <x:v>Atelier mal éclairé pendant une visite</x:v>
      </x:c>
      <x:c r="E49" s="14" t="str">
        <x:v>Maison du Givre Bleu ; clan CL8 ; chemin balisé → double sas → chambre → réserve sèche. Présence sensible de craquement froid et passages identiques au plan de résidence.</x:v>
      </x:c>
      <x:c r="F49" s="14" t="str">
        <x:v>Comparer trois angles de lampe ; observer la prise depuis le siège ; déplacer un écran clair ; ouvrir une niche sans masquer le couloir.</x:v>
      </x:c>
      <x:c r="G49" s="14" t="str">
        <x:v>Lumière forte localisée ou éclairage doux réparti avec une loupe de lecture.</x:v>
      </x:c>
      <x:c r="H49" s="14" t="str">
        <x:v>Les mêmes indices restent lisibles ; la dépense de modules et l’ambiance diffèrent.</x:v>
      </x:c>
      <x:c r="I49" s="14" t="str">
        <x:v>Utiliser seulement les objets présents dans Maison du Givre Bleu. Les aperçus de placement sont gratuits ; un aménagement confirmé consomme les matériaux indiqués dans sa recette. Une sortie de scène conserve les gestes achevés et laisse la décision finale ouverte.</x:v>
      </x:c>
      <x:c r="J49" s="14" t="str">
        <x:v>La scène exige HOME-CM15 active pour ses services domestiques. Les droits de résidence, les témoins disponibles et la fin d’origine sont lus depuis la partie ; aucun jalon commun n’est accordé.</x:v>
      </x:c>
      <x:c r="K49" s="14" t="str">
        <x:v>Extension V5</x:v>
      </x:c>
    </x:row>
    <x:row r="50" ht="117" customHeight="1">
      <x:c r="A50" s="13" t="str">
        <x:v>V5-HOME-CM15-S3</x:v>
      </x:c>
      <x:c r="B50" s="13" t="str">
        <x:v>Le retour du pisteur</x:v>
      </x:c>
      <x:c r="C50" s="13" t="str">
        <x:v>HOME-CM15</x:v>
      </x:c>
      <x:c r="D50" s="13" t="str">
        <x:v>Pisteur du givre disponible</x:v>
      </x:c>
      <x:c r="E50" s="13" t="str">
        <x:v>Maison du Givre Bleu ; clan CL8 ; chemin balisé → double sas → chambre → réserve sèche. Présence sensible de craquement froid et passages identiques au plan de résidence.</x:v>
      </x:c>
      <x:c r="F50" s="13" t="str">
        <x:v>Préparer une place sèche ; recevoir ses traces de terrain ; comparer un relevé à un objet de la galerie ; lui montrer le passage nouvellement aménagé.</x:v>
      </x:c>
      <x:c r="G50" s="13" t="str">
        <x:v>Partager un souvenir de chasse ou demander une leçon sur la lecture des traces froides.</x:v>
      </x:c>
      <x:c r="H50" s="13" t="str">
        <x:v>La visite ouvre un exercice local d’observation, sans donner une compétence universelle instantanée.</x:v>
      </x:c>
      <x:c r="I50" s="13" t="str">
        <x:v>Utiliser seulement les objets présents dans Maison du Givre Bleu. Les aperçus de placement sont gratuits ; un aménagement confirmé consomme les matériaux indiqués dans sa recette. Une sortie de scène conserve les gestes achevés et laisse la décision finale ouverte.</x:v>
      </x:c>
      <x:c r="J50" s="13" t="str">
        <x:v>La scène exige HOME-CM15 active pour ses services domestiques. Les droits de résidence, les témoins disponibles et la fin d’origine sont lus depuis la partie ; aucun jalon commun n’est accordé.</x:v>
      </x:c>
      <x:c r="K50" s="13" t="str">
        <x:v>Extension V5</x:v>
      </x:c>
    </x:row>
    <x:row r="51" ht="117" customHeight="1">
      <x:c r="A51" s="14" t="str">
        <x:v>V5-HOME-CM16-S1</x:v>
      </x:c>
      <x:c r="B51" s="14" t="str">
        <x:v>Le dernier feu visible</x:v>
      </x:c>
      <x:c r="C51" s="14" t="str">
        <x:v>HOME-CM16</x:v>
      </x:c>
      <x:c r="D51" s="14" t="str">
        <x:v>Scène de nuit polaire</x:v>
      </x:c>
      <x:c r="E51" s="14" t="str">
        <x:v>Refuge des Longues Veilles ; clan CL8 ; abri du sentier → porche bas → salle de veille → chambre. Présence sensible de nuit polaire et passages identiques au plan de résidence.</x:v>
      </x:c>
      <x:c r="F51" s="14" t="str">
        <x:v>Marcher jusqu’aux repères de retour ; comparer leur visibilité depuis deux creux ; déplacer une lumière basse ; suivre le chemin jusqu’au porche.</x:v>
      </x:c>
      <x:c r="G51" s="14" t="str">
        <x:v>Grand repère lointain ou chapelet de repères proches.</x:v>
      </x:c>
      <x:c r="H51" s="14" t="str">
        <x:v>La gardienne emploie la route retenue ; le choix influe sur les arrivées fictionnelles suivantes.</x:v>
      </x:c>
      <x:c r="I51" s="14" t="str">
        <x:v>Utiliser seulement les objets présents dans Refuge des Longues Veilles. Les aperçus de placement sont gratuits ; un aménagement confirmé consomme les matériaux indiqués dans sa recette. Une sortie de scène conserve les gestes achevés et laisse la décision finale ouverte.</x:v>
      </x:c>
      <x:c r="J51" s="14" t="str">
        <x:v>La scène exige HOME-CM16 active pour ses services domestiques. Les droits de résidence, les témoins disponibles et la fin d’origine sont lus depuis la partie ; aucun jalon commun n’est accordé.</x:v>
      </x:c>
      <x:c r="K51" s="14" t="str">
        <x:v>Extension V5</x:v>
      </x:c>
    </x:row>
    <x:row r="52" ht="117" customHeight="1">
      <x:c r="A52" s="13" t="str">
        <x:v>V5-HOME-CM16-S2</x:v>
      </x:c>
      <x:c r="B52" s="13" t="str">
        <x:v>Une veille sans parole</x:v>
      </x:c>
      <x:c r="C52" s="13" t="str">
        <x:v>HOME-CM16</x:v>
      </x:c>
      <x:c r="D52" s="13" t="str">
        <x:v>Proche présent après un retour difficile</x:v>
      </x:c>
      <x:c r="E52" s="13" t="str">
        <x:v>Refuge des Longues Veilles ; clan CL8 ; abri du sentier → porche bas → salle de veille → chambre. Présence sensible de nuit polaire et passages identiques au plan de résidence.</x:v>
      </x:c>
      <x:c r="F52" s="13" t="str">
        <x:v>Installer deux places ; fermer le panneau qui coupe la vue ; poser un souvenir sans plaque nouvelle ; laisser une durée de scène avant de choisir un geste.</x:v>
      </x:c>
      <x:c r="G52" s="13" t="str">
        <x:v>Offrir l’objet à regarder ou rester ensemble face au dehors.</x:v>
      </x:c>
      <x:c r="H52" s="13" t="str">
        <x:v>La relation avance par une présence consentie ; aucun témoignage forcé n’est attribué au proche.</x:v>
      </x:c>
      <x:c r="I52" s="13" t="str">
        <x:v>Utiliser seulement les objets présents dans Refuge des Longues Veilles. Les aperçus de placement sont gratuits ; un aménagement confirmé consomme les matériaux indiqués dans sa recette. Une sortie de scène conserve les gestes achevés et laisse la décision finale ouverte.</x:v>
      </x:c>
      <x:c r="J52" s="13" t="str">
        <x:v>La scène exige HOME-CM16 active pour ses services domestiques. Les droits de résidence, les témoins disponibles et la fin d’origine sont lus depuis la partie ; aucun jalon commun n’est accordé.</x:v>
      </x:c>
      <x:c r="K52" s="13" t="str">
        <x:v>Extension V5</x:v>
      </x:c>
    </x:row>
    <x:row r="53" ht="117" customHeight="1">
      <x:c r="A53" s="14" t="str">
        <x:v>V5-HOME-CM16-S3</x:v>
      </x:c>
      <x:c r="B53" s="14" t="str">
        <x:v>La niche du prochain retour</x:v>
      </x:c>
      <x:c r="C53" s="14" t="str">
        <x:v>HOME-CM16</x:v>
      </x:c>
      <x:c r="D53" s="14" t="str">
        <x:v>Départ d’expédition préparé</x:v>
      </x:c>
      <x:c r="E53" s="14" t="str">
        <x:v>Refuge des Longues Veilles ; clan CL8 ; abri du sentier → porche bas → salle de veille → chambre. Présence sensible de nuit polaire et passages identiques au plan de résidence.</x:v>
      </x:c>
      <x:c r="F53" s="14" t="str">
        <x:v>Choisir une place vide dans la galerie ; y poser une plaque de route prévue ; emballer les objets nécessaires ; préparer le banc de retour.</x:v>
      </x:c>
      <x:c r="G53" s="14" t="str">
        <x:v>Réserver la niche à une future prise ou à un souvenir quel que soit le résultat.</x:v>
      </x:c>
      <x:c r="H53" s="14" t="str">
        <x:v>La plaque n’accorde aucun trophée avant le retour ; un échec peut être présenté honnêtement plus tard.</x:v>
      </x:c>
      <x:c r="I53" s="14" t="str">
        <x:v>Utiliser seulement les objets présents dans Refuge des Longues Veilles. Les aperçus de placement sont gratuits ; un aménagement confirmé consomme les matériaux indiqués dans sa recette. Une sortie de scène conserve les gestes achevés et laisse la décision finale ouverte.</x:v>
      </x:c>
      <x:c r="J53" s="14" t="str">
        <x:v>La scène exige HOME-CM16 active pour ses services domestiques. Les droits de résidence, les témoins disponibles et la fin d’origine sont lus depuis la partie ; aucun jalon commun n’est accordé.</x:v>
      </x:c>
      <x:c r="K53" s="14" t="str">
        <x:v>Extension V5</x:v>
      </x:c>
    </x:row>
    <x:row r="54" ht="117" customHeight="1">
      <x:c r="A54" s="13" t="str">
        <x:v>V5-HOME-CM17-S1</x:v>
      </x:c>
      <x:c r="B54" s="13" t="str">
        <x:v>Les pas entre les dalles</x:v>
      </x:c>
      <x:c r="C54" s="13" t="str">
        <x:v>HOME-CM17</x:v>
      </x:c>
      <x:c r="D54" s="13" t="str">
        <x:v>Maison des Marches Anciennes active</x:v>
      </x:c>
      <x:c r="E54" s="13" t="str">
        <x:v>Maison des Marches Anciennes ; clan CL9 ; rue ruinée → marches protégées → vestibule → chambre récente. Présence sensible de ombres de ruines et passages identiques au plan de résidence.</x:v>
      </x:c>
      <x:c r="F54" s="13" t="str">
        <x:v>Observer la route des voisins ; placer un volume témoin sur la rampe réversible ; déplacer un siège récent ; vérifier les dalles conservées sans les modifier.</x:v>
      </x:c>
      <x:c r="G54" s="13" t="str">
        <x:v>Rampe continue ou petit escalier latéral pour les usages quotidiens.</x:v>
      </x:c>
      <x:c r="H54" s="13" t="str">
        <x:v>Les passages restent cohérents avec le choix du seuil ; les pièces anciennes ne sont pas détruites pour décorer.</x:v>
      </x:c>
      <x:c r="I54" s="13" t="str">
        <x:v>Utiliser seulement les objets présents dans Maison des Marches Anciennes. Les aperçus de placement sont gratuits ; un aménagement confirmé consomme les matériaux indiqués dans sa recette. Une sortie de scène conserve les gestes achevés et laisse la décision finale ouverte.</x:v>
      </x:c>
      <x:c r="J54" s="13" t="str">
        <x:v>La scène exige HOME-CM17 active pour ses services domestiques. Les droits de résidence, les témoins disponibles et la fin d’origine sont lus depuis la partie ; aucun jalon commun n’est accordé.</x:v>
      </x:c>
      <x:c r="K54" s="13" t="str">
        <x:v>Extension V5</x:v>
      </x:c>
    </x:row>
    <x:row r="55" ht="117" customHeight="1">
      <x:c r="A55" s="14" t="str">
        <x:v>V5-HOME-CM17-S2</x:v>
      </x:c>
      <x:c r="B55" s="14" t="str">
        <x:v>L’ombre d’une ancienne niche</x:v>
      </x:c>
      <x:c r="C55" s="14" t="str">
        <x:v>HOME-CM17</x:v>
      </x:c>
      <x:c r="D55" s="14" t="str">
        <x:v>Objet ancien autorisé à l’étude</x:v>
      </x:c>
      <x:c r="E55" s="14" t="str">
        <x:v>Maison des Marches Anciennes ; clan CL9 ; rue ruinée → marches protégées → vestibule → chambre récente. Présence sensible de ombres de ruines et passages identiques au plan de résidence.</x:v>
      </x:c>
      <x:c r="F55" s="14" t="str">
        <x:v>Aligner un calque du mur avec la niche actuelle ; présenter une réplique de volume ; éclairer les bords ; comparer les marques sans conclure à un usage certain.</x:v>
      </x:c>
      <x:c r="G55" s="14" t="str">
        <x:v>Exposer l’hypothèse avec ses limites ou garder l’étude dans l’archive.</x:v>
      </x:c>
      <x:c r="H55" s="14" t="str">
        <x:v>Le jeu distingue découverte matérielle et interprétation ; aucune tradition canonique nouvelle n’est affirmée.</x:v>
      </x:c>
      <x:c r="I55" s="14" t="str">
        <x:v>Utiliser seulement les objets présents dans Maison des Marches Anciennes. Les aperçus de placement sont gratuits ; un aménagement confirmé consomme les matériaux indiqués dans sa recette. Une sortie de scène conserve les gestes achevés et laisse la décision finale ouverte.</x:v>
      </x:c>
      <x:c r="J55" s="14" t="str">
        <x:v>La scène exige HOME-CM17 active pour ses services domestiques. Les droits de résidence, les témoins disponibles et la fin d’origine sont lus depuis la partie ; aucun jalon commun n’est accordé.</x:v>
      </x:c>
      <x:c r="K55" s="14" t="str">
        <x:v>Extension V5</x:v>
      </x:c>
    </x:row>
    <x:row r="56" ht="117" customHeight="1">
      <x:c r="A56" s="13" t="str">
        <x:v>V5-HOME-CM17-S3</x:v>
      </x:c>
      <x:c r="B56" s="13" t="str">
        <x:v>Le conservateur et le chasseur</x:v>
      </x:c>
      <x:c r="C56" s="13" t="str">
        <x:v>HOME-CM17</x:v>
      </x:c>
      <x:c r="D56" s="13" t="str">
        <x:v>Visite du conservateur</x:v>
      </x:c>
      <x:c r="E56" s="13" t="str">
        <x:v>Maison des Marches Anciennes ; clan CL9 ; rue ruinée → marches protégées → vestibule → chambre récente. Présence sensible de ombres de ruines et passages identiques au plan de résidence.</x:v>
      </x:c>
      <x:c r="F56" s="13" t="str">
        <x:v>Montrer une prise récente près d’un objet ancien ; laisser le conservateur déplacer la lampe autorisée ; comparer la lisibilité ; choisir l’ordre du récit.</x:v>
      </x:c>
      <x:c r="G56" s="13" t="str">
        <x:v>Faire dialoguer passé et chasse actuelle ou séparer les deux espaces.</x:v>
      </x:c>
      <x:c r="H56" s="13" t="str">
        <x:v>Le meuble et les commentaires changent ; le rang du joueur ne dépend pas de l’accord esthétique du conservateur.</x:v>
      </x:c>
      <x:c r="I56" s="13" t="str">
        <x:v>Utiliser seulement les objets présents dans Maison des Marches Anciennes. Les aperçus de placement sont gratuits ; un aménagement confirmé consomme les matériaux indiqués dans sa recette. Une sortie de scène conserve les gestes achevés et laisse la décision finale ouverte.</x:v>
      </x:c>
      <x:c r="J56" s="13" t="str">
        <x:v>La scène exige HOME-CM17 active pour ses services domestiques. Les droits de résidence, les témoins disponibles et la fin d’origine sont lus depuis la partie ; aucun jalon commun n’est accordé.</x:v>
      </x:c>
      <x:c r="K56" s="13" t="str">
        <x:v>Extension V5</x:v>
      </x:c>
    </x:row>
    <x:row r="57" ht="117" customHeight="1">
      <x:c r="A57" s="14" t="str">
        <x:v>V5-HOME-CM18-S1</x:v>
      </x:c>
      <x:c r="B57" s="14" t="str">
        <x:v>La voix sous la troisième arche</x:v>
      </x:c>
      <x:c r="C57" s="14" t="str">
        <x:v>HOME-CM18</x:v>
      </x:c>
      <x:c r="D57" s="14" t="str">
        <x:v>Cour accessible après installation</x:v>
      </x:c>
      <x:c r="E57" s="14" t="str">
        <x:v>Logis de la Cour des Échos ; clan CL9 ; arcade → cour commune → chambre → alcôve d’archives. Présence sensible de réverbération et passages identiques au plan de résidence.</x:v>
      </x:c>
      <x:c r="F57" s="14" t="str">
        <x:v>Écouter un appel depuis trois points ; déplacer les panneaux amovibles ; faire marcher un visiteur entre les arches ; choisir la place d’où la voix reste claire.</x:v>
      </x:c>
      <x:c r="G57" s="14" t="str">
        <x:v>Conserver la résonance cérémonielle ou créer deux zones de conversation.</x:v>
      </x:c>
      <x:c r="H57" s="14" t="str">
        <x:v>Les scènes de groupe utilisent le dispositif choisi et gardent les accès libres.</x:v>
      </x:c>
      <x:c r="I57" s="14" t="str">
        <x:v>Utiliser seulement les objets présents dans Logis de la Cour des Échos. Les aperçus de placement sont gratuits ; un aménagement confirmé consomme les matériaux indiqués dans sa recette. Une sortie de scène conserve les gestes achevés et laisse la décision finale ouverte.</x:v>
      </x:c>
      <x:c r="J57" s="14" t="str">
        <x:v>La scène exige HOME-CM18 active pour ses services domestiques. Les droits de résidence, les témoins disponibles et la fin d’origine sont lus depuis la partie ; aucun jalon commun n’est accordé.</x:v>
      </x:c>
      <x:c r="K57" s="14" t="str">
        <x:v>Extension V5</x:v>
      </x:c>
    </x:row>
    <x:row r="58" ht="117" customHeight="1">
      <x:c r="A58" s="13" t="str">
        <x:v>V5-HOME-CM18-S2</x:v>
      </x:c>
      <x:c r="B58" s="13" t="str">
        <x:v>Deux versions d’un même retour</x:v>
      </x:c>
      <x:c r="C58" s="13" t="str">
        <x:v>HOME-CM18</x:v>
      </x:c>
      <x:c r="D58" s="13" t="str">
        <x:v>Témoins aux récits différents</x:v>
      </x:c>
      <x:c r="E58" s="13" t="str">
        <x:v>Logis de la Cour des Échos ; clan CL9 ; arcade → cour commune → chambre → alcôve d’archives. Présence sensible de réverbération et passages identiques au plan de résidence.</x:v>
      </x:c>
      <x:c r="F58" s="13" t="str">
        <x:v>Installer un objet sur la table centrale ; ouvrir les deux plaques d’archive ; laisser chaque témoin regarder le détail qui le concerne ; déplacer le repère de question.</x:v>
      </x:c>
      <x:c r="G58" s="13" t="str">
        <x:v>Conclusion commune limitée aux faits partagés ou exposition de deux récits attribués.</x:v>
      </x:c>
      <x:c r="H58" s="13" t="str">
        <x:v>L’incertitude reste visible ; la cour ne fabrique pas une vérité unique pour satisfaire le joueur.</x:v>
      </x:c>
      <x:c r="I58" s="13" t="str">
        <x:v>Utiliser seulement les objets présents dans Logis de la Cour des Échos. Les aperçus de placement sont gratuits ; un aménagement confirmé consomme les matériaux indiqués dans sa recette. Une sortie de scène conserve les gestes achevés et laisse la décision finale ouverte.</x:v>
      </x:c>
      <x:c r="J58" s="13" t="str">
        <x:v>La scène exige HOME-CM18 active pour ses services domestiques. Les droits de résidence, les témoins disponibles et la fin d’origine sont lus depuis la partie ; aucun jalon commun n’est accordé.</x:v>
      </x:c>
      <x:c r="K58" s="13" t="str">
        <x:v>Extension V5</x:v>
      </x:c>
    </x:row>
    <x:row r="59" ht="117" customHeight="1">
      <x:c r="A59" s="14" t="str">
        <x:v>V5-HOME-CM18-S3</x:v>
      </x:c>
      <x:c r="B59" s="14" t="str">
        <x:v>Le jeune apprend à écouter</x:v>
      </x:c>
      <x:c r="C59" s="14" t="str">
        <x:v>HOME-CM18</x:v>
      </x:c>
      <x:c r="D59" s="14" t="str">
        <x:v>Transmission locale disponible</x:v>
      </x:c>
      <x:c r="E59" s="14" t="str">
        <x:v>Logis de la Cour des Échos ; clan CL9 ; arcade → cour commune → chambre → alcôve d’archives. Présence sensible de réverbération et passages identiques au plan de résidence.</x:v>
      </x:c>
      <x:c r="F59" s="14" t="str">
        <x:v>Préparer trois objets sonores d’exercice ; les activer derrière des panneaux ; laisser le jeune repérer leur emplacement ; montrer ensuite le parcours réel.</x:v>
      </x:c>
      <x:c r="G59" s="14" t="str">
        <x:v>Donner un indice après l’erreur ou laisser une seconde écoute complète.</x:v>
      </x:c>
      <x:c r="H59" s="14" t="str">
        <x:v>Le jeune acquiert une habitude d’observation située et sa future réplique rappelle la méthode reçue.</x:v>
      </x:c>
      <x:c r="I59" s="14" t="str">
        <x:v>Utiliser seulement les objets présents dans Logis de la Cour des Échos. Les aperçus de placement sont gratuits ; un aménagement confirmé consomme les matériaux indiqués dans sa recette. Une sortie de scène conserve les gestes achevés et laisse la décision finale ouverte.</x:v>
      </x:c>
      <x:c r="J59" s="14" t="str">
        <x:v>La scène exige HOME-CM18 active pour ses services domestiques. Les droits de résidence, les témoins disponibles et la fin d’origine sont lus depuis la partie ; aucun jalon commun n’est accordé.</x:v>
      </x:c>
      <x:c r="K59" s="14" t="str">
        <x:v>Extension V5</x:v>
      </x:c>
    </x:row>
    <x:row r="60" ht="117" customHeight="1">
      <x:c r="A60" s="13" t="str">
        <x:v>V5-HOME-CM19-S1</x:v>
      </x:c>
      <x:c r="B60" s="13" t="str">
        <x:v>La marque au-delà du portillon</x:v>
      </x:c>
      <x:c r="C60" s="13" t="str">
        <x:v>HOME-CM19</x:v>
      </x:c>
      <x:c r="D60" s="13" t="str">
        <x:v>Après un relevé autorisé</x:v>
      </x:c>
      <x:c r="E60" s="13" t="str">
        <x:v>Maison du Seuil Surveillé ; clan CL10 ; chemin autorisé → sas d’observation → chambre → atelier fermé. Présence sensible de cris lointains et passages identiques au plan de résidence.</x:v>
      </x:c>
      <x:c r="F60" s="13" t="str">
        <x:v>Observer les traces depuis le poste sûr ; comparer leur direction ; déplacer une balise extérieure ; prévenir la garde par le signal local ; refermer le portillon.</x:v>
      </x:c>
      <x:c r="G60" s="13" t="str">
        <x:v>Déplacer temporairement le passage de service ou garder le poste avec surveillance annoncée.</x:v>
      </x:c>
      <x:c r="H60" s="13" t="str">
        <x:v>Le trajet des PNJ change ; aucune entrée interdite n’est nécessaire pour terminer la scène.</x:v>
      </x:c>
      <x:c r="I60" s="13" t="str">
        <x:v>Utiliser seulement les objets présents dans Maison du Seuil Surveillé. Les aperçus de placement sont gratuits ; un aménagement confirmé consomme les matériaux indiqués dans sa recette. Une sortie de scène conserve les gestes achevés et laisse la décision finale ouverte.</x:v>
      </x:c>
      <x:c r="J60" s="13" t="str">
        <x:v>La scène exige HOME-CM19 active pour ses services domestiques. Les droits de résidence, les témoins disponibles et la fin d’origine sont lus depuis la partie ; aucun jalon commun n’est accordé.</x:v>
      </x:c>
      <x:c r="K60" s="13" t="str">
        <x:v>Extension V5</x:v>
      </x:c>
    </x:row>
    <x:row r="61" ht="117" customHeight="1">
      <x:c r="A61" s="14" t="str">
        <x:v>V5-HOME-CM19-S2</x:v>
      </x:c>
      <x:c r="B61" s="14" t="str">
        <x:v>Le trophée derrière le vitrage</x:v>
      </x:c>
      <x:c r="C61" s="14" t="str">
        <x:v>HOME-CM19</x:v>
      </x:c>
      <x:c r="D61" s="14" t="str">
        <x:v>Objet inconnu en étude</x:v>
      </x:c>
      <x:c r="E61" s="14" t="str">
        <x:v>Maison du Seuil Surveillé ; clan CL10 ; chemin autorisé → sas d’observation → chambre → atelier fermé. Présence sensible de cris lointains et passages identiques au plan de résidence.</x:v>
      </x:c>
      <x:c r="F61" s="14" t="str">
        <x:v>Amener le contenant fermé à la baie ; orienter sa fenêtre ; lire les signaux fictifs ; comparer le dossier d’admission ; choisir une représentation de visite.</x:v>
      </x:c>
      <x:c r="G61" s="14" t="str">
        <x:v>Attendre l’examen complet ou utiliser un modèle marqué pour raconter le voyage.</x:v>
      </x:c>
      <x:c r="H61" s="14" t="str">
        <x:v>L’original reste localisé et l’inconnu demeure explicite ; la copie ne donne pas de prestige supplémentaire.</x:v>
      </x:c>
      <x:c r="I61" s="14" t="str">
        <x:v>Utiliser seulement les objets présents dans Maison du Seuil Surveillé. Les aperçus de placement sont gratuits ; un aménagement confirmé consomme les matériaux indiqués dans sa recette. Une sortie de scène conserve les gestes achevés et laisse la décision finale ouverte.</x:v>
      </x:c>
      <x:c r="J61" s="14" t="str">
        <x:v>La scène exige HOME-CM19 active pour ses services domestiques. Les droits de résidence, les témoins disponibles et la fin d’origine sont lus depuis la partie ; aucun jalon commun n’est accordé.</x:v>
      </x:c>
      <x:c r="K61" s="14" t="str">
        <x:v>Extension V5</x:v>
      </x:c>
    </x:row>
    <x:row r="62" ht="117" customHeight="1">
      <x:c r="A62" s="13" t="str">
        <x:v>V5-HOME-CM19-S3</x:v>
      </x:c>
      <x:c r="B62" s="13" t="str">
        <x:v>Le garde voit la maison</x:v>
      </x:c>
      <x:c r="C62" s="13" t="str">
        <x:v>HOME-CM19</x:v>
      </x:c>
      <x:c r="D62" s="13" t="str">
        <x:v>Respect de réception atteint</x:v>
      </x:c>
      <x:c r="E62" s="13" t="str">
        <x:v>Maison du Seuil Surveillé ; clan CL10 ; chemin autorisé → sas d’observation → chambre → atelier fermé. Présence sensible de cris lointains et passages identiques au plan de résidence.</x:v>
      </x:c>
      <x:c r="F62" s="13" t="str">
        <x:v>Accueillir le garde au seuil ; lui montrer le trajet des charges ; ouvrir seulement les pièces préparées ; discuter d’une observation concrète autour d’un relevé.</x:v>
      </x:c>
      <x:c r="G62" s="13" t="str">
        <x:v>Présenter une chasse ou une leçon de retenue face à une piste incertaine.</x:v>
      </x:c>
      <x:c r="H62" s="13" t="str">
        <x:v>La relation s’appuie sur l’expérience montrée, sans transformer la visite en pouvoir sur la réserve.</x:v>
      </x:c>
      <x:c r="I62" s="13" t="str">
        <x:v>Utiliser seulement les objets présents dans Maison du Seuil Surveillé. Les aperçus de placement sont gratuits ; un aménagement confirmé consomme les matériaux indiqués dans sa recette. Une sortie de scène conserve les gestes achevés et laisse la décision finale ouverte.</x:v>
      </x:c>
      <x:c r="J62" s="13" t="str">
        <x:v>La scène exige HOME-CM19 active pour ses services domestiques. Les droits de résidence, les témoins disponibles et la fin d’origine sont lus depuis la partie ; aucun jalon commun n’est accordé.</x:v>
      </x:c>
      <x:c r="K62" s="13" t="str">
        <x:v>Extension V5</x:v>
      </x:c>
    </x:row>
    <x:row r="63" ht="117" customHeight="1">
      <x:c r="A63" s="14" t="str">
        <x:v>V5-HOME-CM20-S1</x:v>
      </x:c>
      <x:c r="B63" s="14" t="str">
        <x:v>La bête a choisi le détour</x:v>
      </x:c>
      <x:c r="C63" s="14" t="str">
        <x:v>HOME-CM20</x:v>
      </x:c>
      <x:c r="D63" s="14" t="str">
        <x:v>Après la mission Le détour de la bête</x:v>
      </x:c>
      <x:c r="E63" s="14" t="str">
        <x:v>Refuge des Traces Retenues ; clan CL10 ; poste de garde → couloir couvert → chambre → baie d’examen. Présence sensible de feuillage fermé et passages identiques au plan de résidence.</x:v>
      </x:c>
      <x:c r="F63" s="14" t="str">
        <x:v>Comparer les nouvelles traces aux anciennes depuis les postes ouverts ; déplacer un repère de route ; observer la faune suivre ou ignorer le détour ; revenir par le couloir couvert.</x:v>
      </x:c>
      <x:c r="G63" s="14" t="str">
        <x:v>Conserver le sentier déplacé ou demander un créneau de maintenance accompagné.</x:v>
      </x:c>
      <x:c r="H63" s="14" t="str">
        <x:v>Le choix modifie le passage disponible ; la faune ne devient pas une monture gratuitement.</x:v>
      </x:c>
      <x:c r="I63" s="14" t="str">
        <x:v>Utiliser seulement les objets présents dans Refuge des Traces Retenues. Les aperçus de placement sont gratuits ; un aménagement confirmé consomme les matériaux indiqués dans sa recette. Une sortie de scène conserve les gestes achevés et laisse la décision finale ouverte.</x:v>
      </x:c>
      <x:c r="J63" s="14" t="str">
        <x:v>La scène exige HOME-CM20 active pour ses services domestiques. Les droits de résidence, les témoins disponibles et la fin d’origine sont lus depuis la partie ; aucun jalon commun n’est accordé.</x:v>
      </x:c>
      <x:c r="K63" s="14" t="str">
        <x:v>Extension V5</x:v>
      </x:c>
    </x:row>
    <x:row r="64" ht="117" customHeight="1">
      <x:c r="A64" s="13" t="str">
        <x:v>V5-HOME-CM20-S2</x:v>
      </x:c>
      <x:c r="B64" s="13" t="str">
        <x:v>Une preuve sans prise</x:v>
      </x:c>
      <x:c r="C64" s="13" t="str">
        <x:v>HOME-CM20</x:v>
      </x:c>
      <x:c r="D64" s="13" t="str">
        <x:v>Observation réussie sans affrontement</x:v>
      </x:c>
      <x:c r="E64" s="13" t="str">
        <x:v>Refuge des Traces Retenues ; clan CL10 ; poste de garde → couloir couvert → chambre → baie d’examen. Présence sensible de feuillage fermé et passages identiques au plan de résidence.</x:v>
      </x:c>
      <x:c r="F64" s="13" t="str">
        <x:v>Poser les relevés sur la baie d’examen ; aligner les traces ; construire une petite présentation de terrain ; inviter la lectrice de pistes à vérifier ce qui a été vu.</x:v>
      </x:c>
      <x:c r="G64" s="13" t="str">
        <x:v>Exposer la découverte comme exploration ou la garder pour préparer une chasse future autorisée.</x:v>
      </x:c>
      <x:c r="H64" s="13" t="str">
        <x:v>La connaissance progresse sans récompense de mise à mort inventée.</x:v>
      </x:c>
      <x:c r="I64" s="13" t="str">
        <x:v>Utiliser seulement les objets présents dans Refuge des Traces Retenues. Les aperçus de placement sont gratuits ; un aménagement confirmé consomme les matériaux indiqués dans sa recette. Une sortie de scène conserve les gestes achevés et laisse la décision finale ouverte.</x:v>
      </x:c>
      <x:c r="J64" s="13" t="str">
        <x:v>La scène exige HOME-CM20 active pour ses services domestiques. Les droits de résidence, les témoins disponibles et la fin d’origine sont lus depuis la partie ; aucun jalon commun n’est accordé.</x:v>
      </x:c>
      <x:c r="K64" s="13" t="str">
        <x:v>Extension V5</x:v>
      </x:c>
    </x:row>
    <x:row r="65" ht="117" customHeight="1">
      <x:c r="A65" s="14" t="str">
        <x:v>V5-HOME-CM20-S3</x:v>
      </x:c>
      <x:c r="B65" s="14" t="str">
        <x:v>La dernière pièce confiée</x:v>
      </x:c>
      <x:c r="C65" s="14" t="str">
        <x:v>HOME-CM20</x:v>
      </x:c>
      <x:c r="D65" s="14" t="str">
        <x:v>Elite avancé ou transmission locale</x:v>
      </x:c>
      <x:c r="E65" s="14" t="str">
        <x:v>Refuge des Traces Retenues ; clan CL10 ; poste de garde → couloir couvert → chambre → baie d’examen. Présence sensible de feuillage fermé et passages identiques au plan de résidence.</x:v>
      </x:c>
      <x:c r="F65" s="14" t="str">
        <x:v>Parcourir la chambre avec un volontaire ; distinguer les objets personnels et ceux liés au poste ; montrer un geste d’examen ; préparer un prêt d’usage limité.</x:v>
      </x:c>
      <x:c r="G65" s="14" t="str">
        <x:v>Confier un outil d’observation ou un relevé commenté.</x:v>
      </x:c>
      <x:c r="H65" s="14" t="str">
        <x:v>Le volontaire garde son autonomie ; l’objet reste unique et la scène peut préparer Elder sans remplacer son dénouement.</x:v>
      </x:c>
      <x:c r="I65" s="14" t="str">
        <x:v>Utiliser seulement les objets présents dans Refuge des Traces Retenues. Les aperçus de placement sont gratuits ; un aménagement confirmé consomme les matériaux indiqués dans sa recette. Une sortie de scène conserve les gestes achevés et laisse la décision finale ouverte.</x:v>
      </x:c>
      <x:c r="J65" s="14" t="str">
        <x:v>La scène exige HOME-CM20 active pour ses services domestiques. Les droits de résidence, les témoins disponibles et la fin d’origine sont lus depuis la partie ; aucun jalon commun n’est accordé.</x:v>
      </x:c>
      <x:c r="K65" s="14" t="str">
        <x:v>Extension V5</x:v>
      </x:c>
    </x:row>
  </x:sheetData>
  <x:pageMargins left="0.7" right="0.7" top="0.75" bottom="0.75" header="0.3" footer="0.3"/>
  <x:tableParts count="1">
    <x:tablePart xmlns:r="http://schemas.openxmlformats.org/officeDocument/2006/relationships" r:id="R01072278a9be497a"/>
  </x:tableParts>
</x:worksheet>
</file>

<file path=xl/worksheets/sheet7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s>
  <x:sheetData>
    <x:row r="1">
      <x:c r="A1" s="2"/>
      <x:c r="B1" s="2"/>
      <x:c r="C1" s="2"/>
      <x:c r="D1" s="2"/>
      <x:c r="E1" s="2"/>
      <x:c r="F1" s="2"/>
    </x:row>
    <x:row r="2" ht="31" customHeight="1">
      <x:c r="A2" s="3" t="str">
        <x:v>V5 Incidents de l’équipage</x:v>
      </x:c>
      <x:c r="B2" s="3"/>
      <x:c r="C2" s="3"/>
      <x:c r="D2" s="3"/>
      <x:c r="E2" s="3"/>
      <x:c r="F2" s="3"/>
    </x:row>
    <x:row r="3">
      <x:c r="A3" s="4"/>
      <x:c r="B3" s="4"/>
      <x:c r="C3" s="4"/>
      <x:c r="D3" s="4"/>
      <x:c r="E3" s="4"/>
      <x:c r="F3" s="4"/>
    </x:row>
    <x:row r="4">
      <x:c r="A4" s="2" t="str">
        <x:v>Maison et clan · 24 fiches · Lecture intégrale dans « Lire Maison et clan » ou le lecteur HTML.</x:v>
      </x:c>
      <x:c r="B4" s="2"/>
      <x:c r="C4" s="2"/>
      <x:c r="D4" s="2"/>
      <x:c r="E4" s="2"/>
      <x:c r="F4" s="2"/>
    </x:row>
    <x:row r="5" ht="48" customHeight="1">
      <x:c r="A5" s="35" t="str">
        <x:v>Identifiant</x:v>
      </x:c>
      <x:c r="B5" s="36" t="str">
        <x:v>Titre</x:v>
      </x:c>
      <x:c r="C5" s="36" t="str">
        <x:v>Déclencheur</x:v>
      </x:c>
      <x:c r="D5" s="36" t="str">
        <x:v>Lieu et personnes</x:v>
      </x:c>
      <x:c r="E5" s="36" t="str">
        <x:v>Situation jouable</x:v>
      </x:c>
      <x:c r="F5" s="36" t="str">
        <x:v>Solution A</x:v>
      </x:c>
      <x:c r="G5" s="36" t="str">
        <x:v>Coût et conséquence A</x:v>
      </x:c>
      <x:c r="H5" s="36" t="str">
        <x:v>Solution B</x:v>
      </x:c>
      <x:c r="I5" s="36" t="str">
        <x:v>Coût et conséquence B</x:v>
      </x:c>
      <x:c r="J5" s="36" t="str">
        <x:v>État et reprise</x:v>
      </x:c>
      <x:c r="K5" s="37" t="str">
        <x:v>Provenance</x:v>
      </x:c>
    </x:row>
    <x:row r="6" ht="87" customHeight="1">
      <x:c r="A6" s="13" t="str">
        <x:v>V5-CNS-I01</x:v>
      </x:c>
      <x:c r="B6" s="13" t="str">
        <x:v>La même piste, deux chefs</x:v>
      </x:c>
      <x:c r="C6" s="13" t="str">
        <x:v>Retour de chasse avec deux méthodes opposées</x:v>
      </x:c>
      <x:c r="D6" s="13" t="str">
        <x:v>CNS-P07/P12 ; Asha et Varo</x:v>
      </x:c>
      <x:c r="E6" s="13" t="str">
        <x:v>Deux chasseurs se coupent la route dans la coursive et revendiquent la conduite de la prochaine sortie. Le joueur observe leur désaccord avant de choisir une épreuve qui le rend concret.</x:v>
      </x:c>
      <x:c r="F6" s="13" t="str">
        <x:v>Organiser un défi de piste sur cibles d’exercice : installer trois indices, laisser chacun guider une section puis comparer les erreurs.</x:v>
      </x:c>
      <x:c r="G6" s="13" t="str">
        <x:v>Une séance et du matériel d’exercice ; les deux gardent un domaine reconnu mais la rivalité peut continuer.</x:v>
      </x:c>
      <x:c r="H6" s="13" t="str">
        <x:v>Proposer un duel limité dans la coursive préparée, avec des règles acceptées avant le premier échange.</x:v>
      </x:c>
      <x:c r="I6" s="13" t="str">
        <x:v>Fatigue fictionnelle et indisponibilité courte ; le résultat désigne un meneur pour une seule sortie.</x:v>
      </x:c>
      <x:c r="J6" s="13" t="str">
        <x:v>L’incident conserve choix, personnes présentes, objets déplacés et services affectés. Il peut être suspendu entre deux gestes stables ; une déconnexion ne déclenche ni punition hors ligne ni résolution fictive.</x:v>
      </x:c>
      <x:c r="K6" s="13" t="str">
        <x:v>Extension V5</x:v>
      </x:c>
    </x:row>
    <x:row r="7" ht="87" customHeight="1">
      <x:c r="A7" s="14" t="str">
        <x:v>V5-CNS-I02</x:v>
      </x:c>
      <x:c r="B7" s="14" t="str">
        <x:v>Le pilote veut rompre la poursuite</x:v>
      </x:c>
      <x:c r="C7" s="14" t="str">
        <x:v>Route de chasse devenue plus risquée</x:v>
      </x:c>
      <x:c r="D7" s="14" t="str">
        <x:v>CNS-P01/P02 ; Sera et Tarek</x:v>
      </x:c>
      <x:c r="E7" s="14" t="str">
        <x:v>Sera ralentit en voyant une route de débris tandis qu’un chasseur réclame la poursuite de la proie. Les capteurs montrent deux passages différents, aucun n’étant garanti.</x:v>
      </x:c>
      <x:c r="F7" s="14" t="str">
        <x:v>Prendre un détour observé par la navette, poser des repères et reprendre seulement si la proie reste accessible.</x:v>
      </x:c>
      <x:c r="G7" s="14" t="str">
        <x:v>Une réserve de trajet et une fenêtre de chasse réduite ; la confiance du pilote augmente.</x:v>
      </x:c>
      <x:c r="H7" s="14" t="str">
        <x:v>Abandonner la poursuite et préparer une nouvelle chasse depuis une halte proche.</x:v>
      </x:c>
      <x:c r="I7" s="14" t="str">
        <x:v>Trophée manqué ; équipage reposé et route inconnue conservée comme future exploration.</x:v>
      </x:c>
      <x:c r="J7" s="14" t="str">
        <x:v>L’incident conserve choix, personnes présentes, objets déplacés et services affectés. Il peut être suspendu entre deux gestes stables ; une déconnexion ne déclenche ni punition hors ligne ni résolution fictive.</x:v>
      </x:c>
      <x:c r="K7" s="14" t="str">
        <x:v>Extension V5</x:v>
      </x:c>
    </x:row>
    <x:row r="8" ht="87" customHeight="1">
      <x:c r="A8" s="13" t="str">
        <x:v>V5-CNS-I03</x:v>
      </x:c>
      <x:c r="B8" s="13" t="str">
        <x:v>Un blessé cache sa gêne</x:v>
      </x:c>
      <x:c r="C8" s="13" t="str">
        <x:v>Vétéran revenu avec limitation fictionnelle</x:v>
      </x:c>
      <x:c r="D8" s="13" t="str">
        <x:v>CNS-P11/P12 ; Vesh et Varo</x:v>
      </x:c>
      <x:c r="E8" s="13" t="str">
        <x:v>Un vétéran modifie discrètement sa posture pendant l’entraînement pour conserver sa place. Le joueur voit son geste échouer sur une cible qu’il maîtrisait auparavant.</x:v>
      </x:c>
      <x:c r="F8" s="13" t="str">
        <x:v>Adapter un exercice et lui confier une fonction de couverture compatible pendant la récupération.</x:v>
      </x:c>
      <x:c r="G8" s="13" t="str">
        <x:v>Une préparation supplémentaire ; le vétéran conserve un rôle actif avec sa limitation réelle.</x:v>
      </x:c>
      <x:c r="H8" s="13" t="str">
        <x:v>Le laisser se reposer et demander à un volontaire d’apprendre temporairement son poste.</x:v>
      </x:c>
      <x:c r="I8" s="13" t="str">
        <x:v>Une sortie avec moins d’expérience ; la relève acquiert une compétence située.</x:v>
      </x:c>
      <x:c r="J8" s="13" t="str">
        <x:v>L’incident conserve choix, personnes présentes, objets déplacés et services affectés. Il peut être suspendu entre deux gestes stables ; une déconnexion ne déclenche ni punition hors ligne ni résolution fictive.</x:v>
      </x:c>
      <x:c r="K8" s="13" t="str">
        <x:v>Extension V5</x:v>
      </x:c>
    </x:row>
    <x:row r="9" ht="87" customHeight="1">
      <x:c r="A9" s="14" t="str">
        <x:v>V5-CNS-I04</x:v>
      </x:c>
      <x:c r="B9" s="14" t="str">
        <x:v>Le signal ressemble à un défi</x:v>
      </x:c>
      <x:c r="C9" s="14" t="str">
        <x:v>Appel fragmentaire reçu</x:v>
      </x:c>
      <x:c r="D9" s="14" t="str">
        <x:v>CNS-P03 ; Nema</x:v>
      </x:c>
      <x:c r="E9" s="14" t="str">
        <x:v>La pulsation peut annoncer un duel ou une demande d’aide. Deux membres projettent leurs attentes sur le même fragment sonore.</x:v>
      </x:c>
      <x:c r="F9" s="14" t="str">
        <x:v>Observer depuis une position distante, isoler le rythme puis envoyer une navette reconnaître la source.</x:v>
      </x:c>
      <x:c r="G9" s="14" t="str">
        <x:v>Temps et charge de navette ; la mission révélée correspond à la source effectivement atteinte.</x:v>
      </x:c>
      <x:c r="H9" s="14" t="str">
        <x:v>Répondre par un signal neutre de projet et attendre une seconde séquence depuis une halte sûre.</x:v>
      </x:c>
      <x:c r="I9" s="14" t="str">
        <x:v>Fenêtre plus lente ; une occasion peut se fermer sans qu’un faux message soit inventé.</x:v>
      </x:c>
      <x:c r="J9" s="14" t="str">
        <x:v>L’incident conserve choix, personnes présentes, objets déplacés et services affectés. Il peut être suspendu entre deux gestes stables ; une déconnexion ne déclenche ni punition hors ligne ni résolution fictive.</x:v>
      </x:c>
      <x:c r="K9" s="14" t="str">
        <x:v>Extension V5</x:v>
      </x:c>
    </x:row>
    <x:row r="10" ht="87" customHeight="1">
      <x:c r="A10" s="13" t="str">
        <x:v>V5-CNS-I05</x:v>
      </x:c>
      <x:c r="B10" s="13" t="str">
        <x:v>La galerie a perdu sa voix</x:v>
      </x:c>
      <x:c r="C10" s="13" t="str">
        <x:v>Plaque commune contestée</x:v>
      </x:c>
      <x:c r="D10" s="13" t="str">
        <x:v>CNS-P17/P05 ; Leka et Doran</x:v>
      </x:c>
      <x:c r="E10" s="13" t="str">
        <x:v>Un contributeur découvre que sa plaque est lisible seulement depuis une face inaccessible aux visiteurs. La prise elle-même n’est pas contestée.</x:v>
      </x:c>
      <x:c r="F10" s="13" t="str">
        <x:v>Déplacer les plaques et le siège, puis rejouer le parcours de visite avec les personnes concernées.</x:v>
      </x:c>
      <x:c r="G10" s="13" t="str">
        <x:v>Un temps d’aménagement ; la lecture devient partagée sans récompense supplémentaire.</x:v>
      </x:c>
      <x:c r="H10" s="13" t="str">
        <x:v>Créer un renvoi d’archive détaillé avec une scène de présentation séparée.</x:v>
      </x:c>
      <x:c r="I10" s="13" t="str">
        <x:v>Une place d’archive et une visite dédiée ; le meuble actuel reste compact.</x:v>
      </x:c>
      <x:c r="J10" s="13" t="str">
        <x:v>L’incident conserve choix, personnes présentes, objets déplacés et services affectés. Il peut être suspendu entre deux gestes stables ; une déconnexion ne déclenche ni punition hors ligne ni résolution fictive.</x:v>
      </x:c>
      <x:c r="K10" s="13" t="str">
        <x:v>Extension V5</x:v>
      </x:c>
    </x:row>
    <x:row r="11" ht="87" customHeight="1">
      <x:c r="A11" s="14" t="str">
        <x:v>V5-CNS-I06</x:v>
      </x:c>
      <x:c r="B11" s="14" t="str">
        <x:v>Une caisse bloque le retour</x:v>
      </x:c>
      <x:c r="C11" s="14" t="str">
        <x:v>Stockage saturé au pont zéro</x:v>
      </x:c>
      <x:c r="D11" s="14" t="str">
        <x:v>CNS-P14/P19 ; Orek et Erek</x:v>
      </x:c>
      <x:c r="E11" s="14" t="str">
        <x:v>Une charge de pièces détachées occupe le passage utilisé pour les retours blessés. Une équipe est annoncée au sas avant la fin du rangement.</x:v>
      </x:c>
      <x:c r="F11" s="14" t="str">
        <x:v>Déplacer les charges ordinaires vers la soute avec un chariot et garder les originaux dans leurs berceaux.</x:v>
      </x:c>
      <x:c r="G11" s="14" t="str">
        <x:v>Deux membres mobilisés ; accueil rapide de l’équipe.</x:v>
      </x:c>
      <x:c r="H11" s="14" t="str">
        <x:v>Ouvrir un trajet de retour alternatif puis réorganiser le carrefour après l’arrivée.</x:v>
      </x:c>
      <x:c r="I11" s="14" t="str">
        <x:v>Trajet plus long et un service temporairement fermé ; aucun bien n’est supprimé.</x:v>
      </x:c>
      <x:c r="J11" s="14" t="str">
        <x:v>L’incident conserve choix, personnes présentes, objets déplacés et services affectés. Il peut être suspendu entre deux gestes stables ; une déconnexion ne déclenche ni punition hors ligne ni résolution fictive.</x:v>
      </x:c>
      <x:c r="K11" s="14" t="str">
        <x:v>Extension V5</x:v>
      </x:c>
    </x:row>
    <x:row r="12" ht="87" customHeight="1">
      <x:c r="A12" s="13" t="str">
        <x:v>V5-CNS-I07</x:v>
      </x:c>
      <x:c r="B12" s="13" t="str">
        <x:v>La chambre reste allumée</x:v>
      </x:c>
      <x:c r="C12" s="13" t="str">
        <x:v>Occupant absent après une mission</x:v>
      </x:c>
      <x:c r="D12" s="13" t="str">
        <x:v>CNS-P09/P07 ; Mera</x:v>
      </x:c>
      <x:c r="E12" s="13" t="str">
        <x:v>La chambre d’une personne non revenue garde sa lampe et ses objets. Un nouveau membre attend une place, mais les proches ne veulent pas effacer l’absence.</x:v>
      </x:c>
      <x:c r="F12" s="13" t="str">
        <x:v>Garder la chambre réservée et différer l’arrivée du nouveau membre à une halte choisie.</x:v>
      </x:c>
      <x:c r="G12" s="13" t="str">
        <x:v>Capacité disponible réduite ; la mémoire de l’absent reste intacte.</x:v>
      </x:c>
      <x:c r="H12" s="13" t="str">
        <x:v>Déplacer les biens identifiés dans une niche de mémoire après une scène avec les proches et attribuer la chambre libre.</x:v>
      </x:c>
      <x:c r="I12" s="13" t="str">
        <x:v>Temps de manutention et conversation difficile ; l’absence demeure dans l’histoire.</x:v>
      </x:c>
      <x:c r="J12" s="13" t="str">
        <x:v>L’incident conserve choix, personnes présentes, objets déplacés et services affectés. Il peut être suspendu entre deux gestes stables ; une déconnexion ne déclenche ni punition hors ligne ni résolution fictive.</x:v>
      </x:c>
      <x:c r="K12" s="13" t="str">
        <x:v>Extension V5</x:v>
      </x:c>
    </x:row>
    <x:row r="13" ht="87" customHeight="1">
      <x:c r="A13" s="14" t="str">
        <x:v>V5-CNS-I08</x:v>
      </x:c>
      <x:c r="B13" s="14" t="str">
        <x:v>Le jeune a touché le masque</x:v>
      </x:c>
      <x:c r="C13" s="14" t="str">
        <x:v>Apprenti présent près d’un objet prêté</x:v>
      </x:c>
      <x:c r="D13" s="14" t="str">
        <x:v>CNS-P16/P17 ; Leka</x:v>
      </x:c>
      <x:c r="E13" s="14" t="str">
        <x:v>Un jeune a déplacé un modèle en croyant manipuler l’original ; l’original est resté dans son support. Le problème révèle des marquages trop proches.</x:v>
      </x:c>
      <x:c r="F13" s="14" t="str">
        <x:v>Lui faire comparer copie et original, puis changer les repères de couleur et de forme dans un exercice.</x:v>
      </x:c>
      <x:c r="G13" s="14" t="str">
        <x:v>Une séance de transmission ; meilleure lisibilité des supports.</x:v>
      </x:c>
      <x:c r="H13" s="14" t="str">
        <x:v>Fermer provisoirement le dépôt et déplacer les modèles vers une table d’essai séparée.</x:v>
      </x:c>
      <x:c r="I13" s="14" t="str">
        <x:v>Un espace d’atelier mobilisé ; accès aux exercices plus clair pour tous.</x:v>
      </x:c>
      <x:c r="J13" s="14" t="str">
        <x:v>L’incident conserve choix, personnes présentes, objets déplacés et services affectés. Il peut être suspendu entre deux gestes stables ; une déconnexion ne déclenche ni punition hors ligne ni résolution fictive.</x:v>
      </x:c>
      <x:c r="K13" s="14" t="str">
        <x:v>Extension V5</x:v>
      </x:c>
    </x:row>
    <x:row r="14" ht="87" customHeight="1">
      <x:c r="A14" s="13" t="str">
        <x:v>V5-CNS-I09</x:v>
      </x:c>
      <x:c r="B14" s="13" t="str">
        <x:v>La réserve lumineuse diminue</x:v>
      </x:c>
      <x:c r="C14" s="13" t="str">
        <x:v>Long trajet avec ateliers ouverts</x:v>
      </x:c>
      <x:c r="D14" s="13" t="str">
        <x:v>CNS-P21/P16 ; Sol</x:v>
      </x:c>
      <x:c r="E14" s="13" t="str">
        <x:v>L’énergie fictive disponible impose de réduire un usage jusqu’à la prochaine halte. Le travail sur un trophée et l’entraînement se disputent la même plage.</x:v>
      </x:c>
      <x:c r="F14" s="13" t="str">
        <x:v>Terminer l’étape stable du trophée puis réduire l’atelier pour laisser l’entraînement prévu.</x:v>
      </x:c>
      <x:c r="G14" s="13" t="str">
        <x:v>Une préparation d’objet retardée ; aucune preuve laissée dans un état instable.</x:v>
      </x:c>
      <x:c r="H14" s="13" t="str">
        <x:v>Reporter l’entraînement et conserver l’atelier jusqu’au prochain point de reprise.</x:v>
      </x:c>
      <x:c r="I14" s="13" t="str">
        <x:v>Routine de groupe repoussée ; Sol demande une nouvelle répartition au retour.</x:v>
      </x:c>
      <x:c r="J14" s="13" t="str">
        <x:v>L’incident conserve choix, personnes présentes, objets déplacés et services affectés. Il peut être suspendu entre deux gestes stables ; une déconnexion ne déclenche ni punition hors ligne ni résolution fictive.</x:v>
      </x:c>
      <x:c r="K14" s="13" t="str">
        <x:v>Extension V5</x:v>
      </x:c>
    </x:row>
    <x:row r="15" ht="87" customHeight="1">
      <x:c r="A15" s="14" t="str">
        <x:v>V5-CNS-I10</x:v>
      </x:c>
      <x:c r="B15" s="14" t="str">
        <x:v>Le navigateur refuse l’ancienne carte</x:v>
      </x:c>
      <x:c r="C15" s="14" t="str">
        <x:v>Repère de route contredit par observation</x:v>
      </x:c>
      <x:c r="D15" s="14" t="str">
        <x:v>CNS-P02/P06 ; Tarek</x:v>
      </x:c>
      <x:c r="E15" s="14" t="str">
        <x:v>Un ancien du clan veut suivre une route prestigieuse dont les balises ont changé. Tarek montre une différence concrète visible au belvédère.</x:v>
      </x:c>
      <x:c r="F15" s="14" t="str">
        <x:v>Faire une reconnaissance lente et remettre les repères à jour avec l’ancien comme témoin.</x:v>
      </x:c>
      <x:c r="G15" s="14" t="str">
        <x:v>Réserve de trajet ; son récit s’enrichit d’un changement réel.</x:v>
      </x:c>
      <x:c r="H15" s="14" t="str">
        <x:v>Choisir une autre route connue et garder l’ancienne pour une expédition dédiée.</x:v>
      </x:c>
      <x:c r="I15" s="14" t="str">
        <x:v>Détour plus long ; la querelle reste possible mais la navigation ne se fonde pas sur une certitude fausse.</x:v>
      </x:c>
      <x:c r="J15" s="14" t="str">
        <x:v>L’incident conserve choix, personnes présentes, objets déplacés et services affectés. Il peut être suspendu entre deux gestes stables ; une déconnexion ne déclenche ni punition hors ligne ni résolution fictive.</x:v>
      </x:c>
      <x:c r="K15" s="14" t="str">
        <x:v>Extension V5</x:v>
      </x:c>
    </x:row>
    <x:row r="16" ht="87" customHeight="1">
      <x:c r="A16" s="13" t="str">
        <x:v>V5-CNS-I11</x:v>
      </x:c>
      <x:c r="B16" s="13" t="str">
        <x:v>La navette revient trop chargée</x:v>
      </x:c>
      <x:c r="C16" s="13" t="str">
        <x:v>Retour avec prise volumineuse</x:v>
      </x:c>
      <x:c r="D16" s="13" t="str">
        <x:v>CNS-P18 ; Keth et Orek</x:v>
      </x:c>
      <x:c r="E16" s="13" t="str">
        <x:v>La prise occupe l’espace prévu pour des pièces de réparation promises à une halte. Le groupe ne peut pas tout débarquer par le même trajet.</x:v>
      </x:c>
      <x:c r="F16" s="13" t="str">
        <x:v>Décharger les pièces d’abord et conserver la prise sur son berceau dans la navette.</x:v>
      </x:c>
      <x:c r="G16" s="13" t="str">
        <x:v>Navette immobilisée plus longtemps ; promesse de livraison tenue.</x:v>
      </x:c>
      <x:c r="H16" s="13" t="str">
        <x:v>Faire une seconde rotation avec une caisse de transport adaptée.</x:v>
      </x:c>
      <x:c r="I16" s="13" t="str">
        <x:v>Charge de trajet supplémentaire ; le trophée rejoint plus vite l’atelier.</x:v>
      </x:c>
      <x:c r="J16" s="13" t="str">
        <x:v>L’incident conserve choix, personnes présentes, objets déplacés et services affectés. Il peut être suspendu entre deux gestes stables ; une déconnexion ne déclenche ni punition hors ligne ni résolution fictive.</x:v>
      </x:c>
      <x:c r="K16" s="13" t="str">
        <x:v>Extension V5</x:v>
      </x:c>
    </x:row>
    <x:row r="17" ht="87" customHeight="1">
      <x:c r="A17" s="14" t="str">
        <x:v>V5-CNS-I12</x:v>
      </x:c>
      <x:c r="B17" s="14" t="str">
        <x:v>Le silence du foyer</x:v>
      </x:c>
      <x:c r="C17" s="14" t="str">
        <x:v>Retour après duel perdu</x:v>
      </x:c>
      <x:c r="D17" s="14" t="str">
        <x:v>CNS-P07 ; Mera et un rival</x:v>
      </x:c>
      <x:c r="E17" s="14" t="str">
        <x:v>Le perdant évite le foyer tandis que le vainqueur répète son récit devant les autres. Le joueur entend une version qui efface les bons gestes du perdant.</x:v>
      </x:c>
      <x:c r="F17" s="14" t="str">
        <x:v>Organiser une relecture physique du duel sur les marques d’entraînement, chacun montrant un moment précis.</x:v>
      </x:c>
      <x:c r="G17" s="14" t="str">
        <x:v>Temps de groupe ; reconnaissance des gestes sans changer le résultat.</x:v>
      </x:c>
      <x:c r="H17" s="14" t="str">
        <x:v>Proposer une mission complémentaire où le perdant choisit son rôle volontairement.</x:v>
      </x:c>
      <x:c r="I17" s="14" t="str">
        <x:v>Préparation d’une sortie ; la relation se reconstruit par un nouvel acte.</x:v>
      </x:c>
      <x:c r="J17" s="14" t="str">
        <x:v>L’incident conserve choix, personnes présentes, objets déplacés et services affectés. Il peut être suspendu entre deux gestes stables ; une déconnexion ne déclenche ni punition hors ligne ni résolution fictive.</x:v>
      </x:c>
      <x:c r="K17" s="14" t="str">
        <x:v>Extension V5</x:v>
      </x:c>
    </x:row>
    <x:row r="18" ht="87" customHeight="1">
      <x:c r="A18" s="13" t="str">
        <x:v>V5-CNS-I13</x:v>
      </x:c>
      <x:c r="B18" s="13" t="str">
        <x:v>Le compartiment garde un bruit</x:v>
      </x:c>
      <x:c r="C18" s="13" t="str">
        <x:v>Objet inconnu en attente</x:v>
      </x:c>
      <x:c r="D18" s="13" t="str">
        <x:v>CNS-P23 ; Thena</x:v>
      </x:c>
      <x:c r="E18" s="13" t="str">
        <x:v>Le contenant produit un son régulier qui traverse la coursive. Certains le prennent pour une provocation ou une présence vivante, sans preuve.</x:v>
      </x:c>
      <x:c r="F18" s="13" t="str">
        <x:v>Observer le rythme et comparer les faces depuis le vitrage avant de déplacer le contenant.</x:v>
      </x:c>
      <x:c r="G18" s="13" t="str">
        <x:v>Une période d’étude ; la conclusion reste liée aux signaux trouvés.</x:v>
      </x:c>
      <x:c r="H18" s="13" t="str">
        <x:v>Isoler acoustiquement le poste avec un écran fictif et poursuivre l’examen à la prochaine halte équipée.</x:v>
      </x:c>
      <x:c r="I18" s="13" t="str">
        <x:v>Un module d’écran et un poste réservé ; aucun danger certain n’est inventé.</x:v>
      </x:c>
      <x:c r="J18" s="13" t="str">
        <x:v>L’incident conserve choix, personnes présentes, objets déplacés et services affectés. Il peut être suspendu entre deux gestes stables ; une déconnexion ne déclenche ni punition hors ligne ni résolution fictive.</x:v>
      </x:c>
      <x:c r="K18" s="13" t="str">
        <x:v>Extension V5</x:v>
      </x:c>
    </x:row>
    <x:row r="19" ht="87" customHeight="1">
      <x:c r="A19" s="14" t="str">
        <x:v>V5-CNS-I14</x:v>
      </x:c>
      <x:c r="B19" s="14" t="str">
        <x:v>Le réparateur veut garder la cicatrice</x:v>
      </x:c>
      <x:c r="C19" s="14" t="str">
        <x:v>Panneau de coque remis en état</x:v>
      </x:c>
      <x:c r="D19" s="14" t="str">
        <x:v>CNS-P15 ; Rava</x:v>
      </x:c>
      <x:c r="E19" s="14" t="str">
        <x:v>Un équipier réclame un panneau parfaitement neuf tandis que Rava veut conserver une trace de retour qui n’empêche plus le fonctionnement.</x:v>
      </x:c>
      <x:c r="F19" s="14" t="str">
        <x:v>Garder la marque et installer une plaque courte racontant la réparation.</x:v>
      </x:c>
      <x:c r="G19" s="14" t="str">
        <x:v>Moins de matériau ; une trace de mémoire visible dans la coursive.</x:v>
      </x:c>
      <x:c r="H19" s="14" t="str">
        <x:v>Remplacer le panneau puis exposer le fragment retiré dans un cadre compatible.</x:v>
      </x:c>
      <x:c r="I19" s="14" t="str">
        <x:v>Plus de matériau et de place ; le passage prend un aspect neuf sans effacer l’histoire.</x:v>
      </x:c>
      <x:c r="J19" s="14" t="str">
        <x:v>L’incident conserve choix, personnes présentes, objets déplacés et services affectés. Il peut être suspendu entre deux gestes stables ; une déconnexion ne déclenche ni punition hors ligne ni résolution fictive.</x:v>
      </x:c>
      <x:c r="K19" s="14" t="str">
        <x:v>Extension V5</x:v>
      </x:c>
    </x:row>
    <x:row r="20" ht="87" customHeight="1">
      <x:c r="A20" s="13" t="str">
        <x:v>V5-CNS-I15</x:v>
      </x:c>
      <x:c r="B20" s="13" t="str">
        <x:v>La relève ne connaît pas le signal</x:v>
      </x:c>
      <x:c r="C20" s="13" t="str">
        <x:v>Nouveau membre au poste de retour</x:v>
      </x:c>
      <x:c r="D20" s="13" t="str">
        <x:v>CNS-P24/P13 ; Kora et Erek</x:v>
      </x:c>
      <x:c r="E20" s="13" t="str">
        <x:v>Une simulation de retour échoue parce que le nouveau membre connaît un autre code local. Le malentendu apparaît avant une vraie extraction.</x:v>
      </x:c>
      <x:c r="F20" s="13" t="str">
        <x:v>Rejouer la simulation avec formes et libellés communs, puis faire guider le dernier passage par la recrue.</x:v>
      </x:c>
      <x:c r="G20" s="13" t="str">
        <x:v>Une séance ; un code de groupe appris par l’action.</x:v>
      </x:c>
      <x:c r="H20" s="13" t="str">
        <x:v>Conserver deux codes et désigner un relais qui annonce leur correspondance.</x:v>
      </x:c>
      <x:c r="I20" s="13" t="str">
        <x:v>Un rôle supplémentaire pendant les sorties ; traditions locales préservées.</x:v>
      </x:c>
      <x:c r="J20" s="13" t="str">
        <x:v>L’incident conserve choix, personnes présentes, objets déplacés et services affectés. Il peut être suspendu entre deux gestes stables ; une déconnexion ne déclenche ni punition hors ligne ni résolution fictive.</x:v>
      </x:c>
      <x:c r="K20" s="13" t="str">
        <x:v>Extension V5</x:v>
      </x:c>
    </x:row>
    <x:row r="21" ht="87" customHeight="1">
      <x:c r="A21" s="14" t="str">
        <x:v>V5-CNS-I16</x:v>
      </x:c>
      <x:c r="B21" s="14" t="str">
        <x:v>Une visite prend trop de place</x:v>
      </x:c>
      <x:c r="C21" s="14" t="str">
        <x:v>Invités supplémentaires à une halte</x:v>
      </x:c>
      <x:c r="D21" s="14" t="str">
        <x:v>CNS-P08/P10 ; Ira et Mera</x:v>
      </x:c>
      <x:c r="E21" s="14" t="str">
        <x:v>Les invités souhaitent rester pendant un voyage, mais la capacité du palier est presque atteinte. Leur présence changerait la composition de la prochaine mission.</x:v>
      </x:c>
      <x:c r="F21" s="14" t="str">
        <x:v>Organiser une visite courte puis les raccompagner à la halte avant le départ.</x:v>
      </x:c>
      <x:c r="G21" s="14" t="str">
        <x:v>Temps d’accueil ; effectif de mission conservé.</x:v>
      </x:c>
      <x:c r="H21" s="14" t="str">
        <x:v>Faire rester volontairement certains équipiers à la halte et attribuer leurs places de transit aux invités.</x:v>
      </x:c>
      <x:c r="I21" s="14" t="str">
        <x:v>Équipe différente et services réduits ; total 7/13/19 respecté.</x:v>
      </x:c>
      <x:c r="J21" s="14" t="str">
        <x:v>L’incident conserve choix, personnes présentes, objets déplacés et services affectés. Il peut être suspendu entre deux gestes stables ; une déconnexion ne déclenche ni punition hors ligne ni résolution fictive.</x:v>
      </x:c>
      <x:c r="K21" s="14" t="str">
        <x:v>Extension V5</x:v>
      </x:c>
    </x:row>
    <x:row r="22" ht="87" customHeight="1">
      <x:c r="A22" s="13" t="str">
        <x:v>V5-CNS-I17</x:v>
      </x:c>
      <x:c r="B22" s="13" t="str">
        <x:v>Le chasseur réclame sa prise</x:v>
      </x:c>
      <x:c r="C22" s="13" t="str">
        <x:v>Trophée prêté au clan</x:v>
      </x:c>
      <x:c r="D22" s="13" t="str">
        <x:v>CNS-P17/P19 ; Leka</x:v>
      </x:c>
      <x:c r="E22" s="13" t="str">
        <x:v>Le propriétaire veut emporter son trophée avant un événement prévu dans la galerie. Le groupe doit adapter sa présentation au droit de retrait connu.</x:v>
      </x:c>
      <x:c r="F22" s="13" t="str">
        <x:v>Préparer immédiatement le contenant et garder une place vide avec un récit de son passage.</x:v>
      </x:c>
      <x:c r="G22" s="13" t="str">
        <x:v>Temps de manutention ; événement maintenu autour d’un vide expliqué.</x:v>
      </x:c>
      <x:c r="H22" s="13" t="str">
        <x:v>Demander un délai volontaire et proposer une réplique marquée si le propriétaire accepte.</x:v>
      </x:c>
      <x:c r="I22" s="13" t="str">
        <x:v>Coût de copie et consentement nécessaire ; aucun report imposé.</x:v>
      </x:c>
      <x:c r="J22" s="13" t="str">
        <x:v>L’incident conserve choix, personnes présentes, objets déplacés et services affectés. Il peut être suspendu entre deux gestes stables ; une déconnexion ne déclenche ni punition hors ligne ni résolution fictive.</x:v>
      </x:c>
      <x:c r="K22" s="13" t="str">
        <x:v>Extension V5</x:v>
      </x:c>
    </x:row>
    <x:row r="23" ht="87" customHeight="1">
      <x:c r="A23" s="14" t="str">
        <x:v>V5-CNS-I18</x:v>
      </x:c>
      <x:c r="B23" s="14" t="str">
        <x:v>Le module temporel inquiète</x:v>
      </x:c>
      <x:c r="C23" s="14" t="str">
        <x:v>Première préparation Warp collective</x:v>
      </x:c>
      <x:c r="D23" s="14" t="str">
        <x:v>CNS-P22/P24 ; Harek et Kora</x:v>
      </x:c>
      <x:c r="E23" s="14" t="str">
        <x:v>Un équipier accepte la chasse spatiale mais refuse de franchir le seuil temporel. Sa fonction reste utile au retour.</x:v>
      </x:c>
      <x:c r="F23" s="14" t="str">
        <x:v>Le laisser à bord comme responsable du point de retour et partir avec un groupe adapté.</x:v>
      </x:c>
      <x:c r="G23" s="14" t="str">
        <x:v>Composition de terrain réduite ; le retour reste préparé.</x:v>
      </x:c>
      <x:c r="H23" s="14" t="str">
        <x:v>Reporter l’expédition et former un autre volontaire à la fonction requise.</x:v>
      </x:c>
      <x:c r="I23" s="14" t="str">
        <x:v>Temps de transmission ; aucun départ forcé et Warp toujours facultatif pour Elite.</x:v>
      </x:c>
      <x:c r="J23" s="14" t="str">
        <x:v>L’incident conserve choix, personnes présentes, objets déplacés et services affectés. Il peut être suspendu entre deux gestes stables ; une déconnexion ne déclenche ni punition hors ligne ni résolution fictive.</x:v>
      </x:c>
      <x:c r="K23" s="14" t="str">
        <x:v>Extension V5</x:v>
      </x:c>
    </x:row>
    <x:row r="24" ht="87" customHeight="1">
      <x:c r="A24" s="13" t="str">
        <x:v>V5-CNS-I19</x:v>
      </x:c>
      <x:c r="B24" s="13" t="str">
        <x:v>Le vétéran veut une dernière chasse</x:v>
      </x:c>
      <x:c r="C24" s="13" t="str">
        <x:v>Membre envisageant son départ</x:v>
      </x:c>
      <x:c r="D24" s="13" t="str">
        <x:v>CNS-P07/P12 ; Varo</x:v>
      </x:c>
      <x:c r="E24" s="13" t="str">
        <x:v>Le vétéran souhaite une sortie qui lui permette de transmettre un geste, tandis que certains craignent une poursuite trop ambitieuse.</x:v>
      </x:c>
      <x:c r="F24" s="13" t="str">
        <x:v>Choisir une proie et un terrain déjà connus avec une relève responsable du retour.</x:v>
      </x:c>
      <x:c r="G24" s="13" t="str">
        <x:v>Préparation précise ; occasion de transmission située.</x:v>
      </x:c>
      <x:c r="H24" s="13" t="str">
        <x:v>Organiser une piste d’exercice puis une cérémonie de départ au foyer.</x:v>
      </x:c>
      <x:c r="I24" s="13" t="str">
        <x:v>Moins de risque de terrain ; aucun trophée de chasse inventé.</x:v>
      </x:c>
      <x:c r="J24" s="13" t="str">
        <x:v>L’incident conserve choix, personnes présentes, objets déplacés et services affectés. Il peut être suspendu entre deux gestes stables ; une déconnexion ne déclenche ni punition hors ligne ni résolution fictive.</x:v>
      </x:c>
      <x:c r="K24" s="13" t="str">
        <x:v>Extension V5</x:v>
      </x:c>
    </x:row>
    <x:row r="25" ht="87" customHeight="1">
      <x:c r="A25" s="14" t="str">
        <x:v>V5-CNS-I20</x:v>
      </x:c>
      <x:c r="B25" s="14" t="str">
        <x:v>Les souvenirs de deux clans</x:v>
      </x:c>
      <x:c r="C25" s="14" t="str">
        <x:v>Deux traditions d’exposition à bord</x:v>
      </x:c>
      <x:c r="D25" s="14" t="str">
        <x:v>CNS-P17 ; Doran</x:v>
      </x:c>
      <x:c r="E25" s="14" t="str">
        <x:v>Deux groupes veulent placer leurs prises au même centre de galerie. Les objets racontent des valeurs différentes mais leurs supports occupent la même emprise.</x:v>
      </x:c>
      <x:c r="F25" s="14" t="str">
        <x:v>Créer un parcours alterné en déplaçant physiquement les meubles et les plaques.</x:v>
      </x:c>
      <x:c r="G25" s="14" t="str">
        <x:v>Temps d’aménagement et emprise plus large ; plusieurs voix visibles.</x:v>
      </x:c>
      <x:c r="H25" s="14" t="str">
        <x:v>Faire tourner les expositions aux haltes prévues avec dépôts identifiés.</x:v>
      </x:c>
      <x:c r="I25" s="14" t="str">
        <x:v>Manutentions futures ; un seul original à chaque emplacement.</x:v>
      </x:c>
      <x:c r="J25" s="14" t="str">
        <x:v>L’incident conserve choix, personnes présentes, objets déplacés et services affectés. Il peut être suspendu entre deux gestes stables ; une déconnexion ne déclenche ni punition hors ligne ni résolution fictive.</x:v>
      </x:c>
      <x:c r="K25" s="14" t="str">
        <x:v>Extension V5</x:v>
      </x:c>
    </x:row>
    <x:row r="26" ht="87" customHeight="1">
      <x:c r="A26" s="13" t="str">
        <x:v>V5-CNS-I21</x:v>
      </x:c>
      <x:c r="B26" s="13" t="str">
        <x:v>L’éclaireur revient sans parler</x:v>
      </x:c>
      <x:c r="C26" s="13" t="str">
        <x:v>Mission d’observation difficile</x:v>
      </x:c>
      <x:c r="D26" s="13" t="str">
        <x:v>CNS-P11/P06 ; Vesh</x:v>
      </x:c>
      <x:c r="E26" s="13" t="str">
        <x:v>L’éclaireur remet ses relevés mais ne souhaite pas raconter immédiatement ce qu’il a vu. Le groupe a besoin de données pour préparer la suite.</x:v>
      </x:c>
      <x:c r="F26" s="13" t="str">
        <x:v>Lire seulement les observations enregistrées et proposer une conversation plus tard.</x:v>
      </x:c>
      <x:c r="G26" s="13" t="str">
        <x:v>Informations limitées ; respect du temps de récupération.</x:v>
      </x:c>
      <x:c r="H26" s="13" t="str">
        <x:v>Envoyer un second relevé volontaire sur les points accessibles pour compléter les faits.</x:v>
      </x:c>
      <x:c r="I26" s="13" t="str">
        <x:v>Charge de sortie et temps ; aucun témoignage attribué au premier sans sa participation.</x:v>
      </x:c>
      <x:c r="J26" s="13" t="str">
        <x:v>L’incident conserve choix, personnes présentes, objets déplacés et services affectés. Il peut être suspendu entre deux gestes stables ; une déconnexion ne déclenche ni punition hors ligne ni résolution fictive.</x:v>
      </x:c>
      <x:c r="K26" s="13" t="str">
        <x:v>Extension V5</x:v>
      </x:c>
    </x:row>
    <x:row r="27" ht="87" customHeight="1">
      <x:c r="A27" s="14" t="str">
        <x:v>V5-CNS-I22</x:v>
      </x:c>
      <x:c r="B27" s="14" t="str">
        <x:v>Le commandant a oublié le retour</x:v>
      </x:c>
      <x:c r="C27" s="14" t="str">
        <x:v>Mission réussie avec promesse secondaire manquée</x:v>
      </x:c>
      <x:c r="D27" s="14" t="str">
        <x:v>CNS-P04/P13 ; Kora</x:v>
      </x:c>
      <x:c r="E27" s="14" t="str">
        <x:v>La prise est revenue, mais une charge promise à une équipe restée au sol n’a pas été déposée. Le succès principal ne suffit pas à effacer cette omission.</x:v>
      </x:c>
      <x:c r="F27" s="14" t="str">
        <x:v>Repartir livrer la charge avec une petite équipe et reconnaître le retard devant le groupe.</x:v>
      </x:c>
      <x:c r="G27" s="14" t="str">
        <x:v>Trajet supplémentaire ; confiance restaurée selon les conséquences du retard.</x:v>
      </x:c>
      <x:c r="H27" s="14" t="str">
        <x:v>Demander à une escale proche d’assurer la livraison contre une contribution réelle.</x:v>
      </x:c>
      <x:c r="I27" s="14" t="str">
        <x:v>Ressources et dette de service ; le journal garde qui a effectivement réparé l’oubli.</x:v>
      </x:c>
      <x:c r="J27" s="14" t="str">
        <x:v>L’incident conserve choix, personnes présentes, objets déplacés et services affectés. Il peut être suspendu entre deux gestes stables ; une déconnexion ne déclenche ni punition hors ligne ni résolution fictive.</x:v>
      </x:c>
      <x:c r="K27" s="14" t="str">
        <x:v>Extension V5</x:v>
      </x:c>
    </x:row>
    <x:row r="28" ht="87" customHeight="1">
      <x:c r="A28" s="13" t="str">
        <x:v>V5-CNS-I23</x:v>
      </x:c>
      <x:c r="B28" s="13" t="str">
        <x:v>Le successeur change la méthode</x:v>
      </x:c>
      <x:c r="C28" s="13" t="str">
        <x:v>Transmission de poste engagée</x:v>
      </x:c>
      <x:c r="D28" s="13" t="str">
        <x:v>CNS-P02/P12 ; ancien et relève</x:v>
      </x:c>
      <x:c r="E28" s="13" t="str">
        <x:v>La relève obtient un bon résultat avec une méthode différente de celle enseignée. L’ancien le vit comme un rejet de son expérience.</x:v>
      </x:c>
      <x:c r="F28" s="13" t="str">
        <x:v>Comparer les deux méthodes sur un exercice commun et conserver leurs usages adaptés.</x:v>
      </x:c>
      <x:c r="G28" s="13" t="str">
        <x:v>Temps de démonstration ; compétence enrichie sans vainqueur absolu.</x:v>
      </x:c>
      <x:c r="H28" s="13" t="str">
        <x:v>Confier une sortie limitée à la relève et garder l’ancien en observation volontaire.</x:v>
      </x:c>
      <x:c r="I28" s="13" t="str">
        <x:v>Responsabilité réelle et risque maîtrisé par le scénario ; relation liée au résultat.</x:v>
      </x:c>
      <x:c r="J28" s="13" t="str">
        <x:v>L’incident conserve choix, personnes présentes, objets déplacés et services affectés. Il peut être suspendu entre deux gestes stables ; une déconnexion ne déclenche ni punition hors ligne ni résolution fictive.</x:v>
      </x:c>
      <x:c r="K28" s="13" t="str">
        <x:v>Extension V5</x:v>
      </x:c>
    </x:row>
    <x:row r="29" ht="87" customHeight="1">
      <x:c r="A29" s="14" t="str">
        <x:v>V5-CNS-I24</x:v>
      </x:c>
      <x:c r="B29" s="14" t="str">
        <x:v>Le foyer après la séparation</x:v>
      </x:c>
      <x:c r="C29" s="14" t="str">
        <x:v>Départ volontaire accompli</x:v>
      </x:c>
      <x:c r="D29" s="14" t="str">
        <x:v>CNS-P07/P09 ; Mera</x:v>
      </x:c>
      <x:c r="E29" s="14" t="str">
        <x:v>Un siège reste tourné comme avant le départ et les équipiers continuent d’éviter l’ancienne place. Une nouvelle personne doit bientôt rejoindre le groupe.</x:v>
      </x:c>
      <x:c r="F29" s="14" t="str">
        <x:v>Organiser un dernier récit autour du siège puis déplacer le mobilier ensemble.</x:v>
      </x:c>
      <x:c r="G29" s="14" t="str">
        <x:v>Temps collectif ; la place devient disponible avec mémoire conservée.</x:v>
      </x:c>
      <x:c r="H29" s="14" t="str">
        <x:v>Garder un petit objet de souvenir ailleurs et laisser la nouvelle personne choisir sa disposition.</x:v>
      </x:c>
      <x:c r="I29" s="14" t="str">
        <x:v>Une niche de mémoire utilisée ; nouvelle routine sans effacement du membre parti.</x:v>
      </x:c>
      <x:c r="J29" s="14" t="str">
        <x:v>L’incident conserve choix, personnes présentes, objets déplacés et services affectés. Il peut être suspendu entre deux gestes stables ; une déconnexion ne déclenche ni punition hors ligne ni résolution fictive.</x:v>
      </x:c>
      <x:c r="K29" s="14" t="str">
        <x:v>Extension V5</x:v>
      </x:c>
    </x:row>
  </x:sheetData>
  <x:pageMargins left="0.7" right="0.7" top="0.75" bottom="0.75" header="0.3" footer="0.3"/>
  <x:tableParts count="1">
    <x:tablePart xmlns:r="http://schemas.openxmlformats.org/officeDocument/2006/relationships" r:id="R5b0c87648ffa4c53"/>
  </x:tableParts>
</x:worksheet>
</file>

<file path=xl/worksheets/sheet7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45" hidden="0" customWidth="1"/>
  </x:cols>
  <x:sheetData>
    <x:row r="1">
      <x:c r="A1" s="2"/>
      <x:c r="B1" s="2"/>
      <x:c r="C1" s="2"/>
      <x:c r="D1" s="2"/>
      <x:c r="E1" s="2"/>
      <x:c r="F1" s="2"/>
    </x:row>
    <x:row r="2" ht="31" customHeight="1">
      <x:c r="A2" s="3" t="str">
        <x:v>V5 Aménagements</x:v>
      </x:c>
      <x:c r="B2" s="3"/>
      <x:c r="C2" s="3"/>
      <x:c r="D2" s="3"/>
      <x:c r="E2" s="3"/>
      <x:c r="F2" s="3"/>
    </x:row>
    <x:row r="3">
      <x:c r="A3" s="4"/>
      <x:c r="B3" s="4"/>
      <x:c r="C3" s="4"/>
      <x:c r="D3" s="4"/>
      <x:c r="E3" s="4"/>
      <x:c r="F3" s="4"/>
    </x:row>
    <x:row r="4">
      <x:c r="A4" s="2" t="str">
        <x:v>Maison et clan · 18 fiches · Lecture intégrale dans « Lire Maison et clan » ou le lecteur HTML.</x:v>
      </x:c>
      <x:c r="B4" s="2"/>
      <x:c r="C4" s="2"/>
      <x:c r="D4" s="2"/>
      <x:c r="E4" s="2"/>
      <x:c r="F4" s="2"/>
    </x:row>
    <x:row r="5" ht="48" customHeight="1">
      <x:c r="A5" s="35" t="str">
        <x:v>Identifiant</x:v>
      </x:c>
      <x:c r="B5" s="36" t="str">
        <x:v>Titre</x:v>
      </x:c>
      <x:c r="C5" s="36" t="str">
        <x:v>Lieux compatibles</x:v>
      </x:c>
      <x:c r="D5" s="36" t="str">
        <x:v>Coût fictif</x:v>
      </x:c>
      <x:c r="E5" s="36" t="str">
        <x:v>Étapes jouables</x:v>
      </x:c>
      <x:c r="F5" s="36" t="str">
        <x:v>Placement</x:v>
      </x:c>
      <x:c r="G5" s="36" t="str">
        <x:v>Usage</x:v>
      </x:c>
      <x:c r="H5" s="36" t="str">
        <x:v>Logistique</x:v>
      </x:c>
      <x:c r="I5" s="37" t="str">
        <x:v>Provenance</x:v>
      </x:c>
    </x:row>
    <x:row r="6" ht="102" customHeight="1">
      <x:c r="A6" s="13" t="str">
        <x:v>V5-AM01</x:v>
      </x:c>
      <x:c r="B6" s="13" t="str">
        <x:v>Écran de cendre articulé</x:v>
      </x:c>
      <x:c r="C6" s="13" t="str">
        <x:v>HOME-CM01/02</x:v>
      </x:c>
      <x:c r="D6" s="13" t="str">
        <x:v>2 plaques de céramique fictive ; 1 axe de jeu ; 2 attaches</x:v>
      </x:c>
      <x:c r="E6" s="13" t="str">
        <x:v>Assembler les plaques sur le cadre d’essai, choisir une ouverture puis porter l’écran jusqu’aux ancrages du seuil.</x:v>
      </x:c>
      <x:c r="F6" s="13" t="str">
        <x:v>Emprise de 1 module mural ; ouverture libre sur 1 module de passage.</x:v>
      </x:c>
      <x:c r="G6" s="13" t="str">
        <x:v>Le joueur peut orienter l’écran selon la lumière ; il ne donne pas de résistance de combat.</x:v>
      </x:c>
      <x:c r="H6" s="13" t="str">
        <x:v>Les matériaux sont retirés d’un stock réel à la confirmation du montage. Le meuble assemblé possède gabarit et emplacement ; démontage prévu rend seulement les éléments récupérables indiqués, jamais une copie du mobilier.</x:v>
      </x:c>
      <x:c r="I6" s="13" t="str">
        <x:v>Extension V5</x:v>
      </x:c>
    </x:row>
    <x:row r="7" ht="102" customHeight="1">
      <x:c r="A7" s="14" t="str">
        <x:v>V5-AM02</x:v>
      </x:c>
      <x:c r="B7" s="14" t="str">
        <x:v>Socle des braises conservées</x:v>
      </x:c>
      <x:c r="C7" s="14" t="str">
        <x:v>HOME-CM02</x:v>
      </x:c>
      <x:c r="D7" s="14" t="str">
        <x:v>1 pierre calorifique fictive ; 2 cales ; 1 plaque</x:v>
      </x:c>
      <x:c r="E7" s="14" t="str">
        <x:v>Placer les cales, centrer un modèle de trophée puis ajuster le témoin lumineux de jeu.</x:v>
      </x:c>
      <x:c r="F7" s="14" t="str">
        <x:v>Petit objet uniquement ; marge autour de la porte du coffre.</x:v>
      </x:c>
      <x:c r="G7" s="14" t="str">
        <x:v>Ambiance et présentation ; la pierre ne chauffe pas des ressources hors session.</x:v>
      </x:c>
      <x:c r="H7" s="14" t="str">
        <x:v>Les matériaux sont retirés d’un stock réel à la confirmation du montage. Le meuble assemblé possède gabarit et emplacement ; démontage prévu rend seulement les éléments récupérables indiqués, jamais une copie du mobilier.</x:v>
      </x:c>
      <x:c r="I7" s="14" t="str">
        <x:v>Extension V5</x:v>
      </x:c>
    </x:row>
    <x:row r="8" ht="102" customHeight="1">
      <x:c r="A8" s="13" t="str">
        <x:v>V5-AM03</x:v>
      </x:c>
      <x:c r="B8" s="13" t="str">
        <x:v>Meuble d’ombre repliable</x:v>
      </x:c>
      <x:c r="C8" s="13" t="str">
        <x:v>HOME-CM03/04</x:v>
      </x:c>
      <x:c r="D8" s="13" t="str">
        <x:v>3 panneaux de jeu ; 2 charnières fictives ; 1 tissu d’écran</x:v>
      </x:c>
      <x:c r="E8" s="13" t="str">
        <x:v>Assembler la version courte, tester le passage puis ajouter le volet si le gabarit convient.</x:v>
      </x:c>
      <x:c r="F8" s="13" t="str">
        <x:v>Deux petites niches ; doit franchir le seuil replié.</x:v>
      </x:c>
      <x:c r="G8" s="13" t="str">
        <x:v>Choix entre capacité et place de réception ; les panneaux inutilisés restent en stock.</x:v>
      </x:c>
      <x:c r="H8" s="13" t="str">
        <x:v>Les matériaux sont retirés d’un stock réel à la confirmation du montage. Le meuble assemblé possède gabarit et emplacement ; démontage prévu rend seulement les éléments récupérables indiqués, jamais une copie du mobilier.</x:v>
      </x:c>
      <x:c r="I8" s="13" t="str">
        <x:v>Extension V5</x:v>
      </x:c>
    </x:row>
    <x:row r="9" ht="102" customHeight="1">
      <x:c r="A9" s="14" t="str">
        <x:v>V5-AM04</x:v>
      </x:c>
      <x:c r="B9" s="14" t="str">
        <x:v>Siège de citerne à deux positions</x:v>
      </x:c>
      <x:c r="C9" s="14" t="str">
        <x:v>HOME-CM04</x:v>
      </x:c>
      <x:c r="D9" s="14" t="str">
        <x:v>2 éléments minéraux ; 1 axe ; 1 dossier</x:v>
      </x:c>
      <x:c r="E9" s="14" t="str">
        <x:v>Monter le siège sur un gabarit et tester ses deux poses depuis la place de lecture.</x:v>
      </x:c>
      <x:c r="F9" s="14" t="str">
        <x:v>Une place assise ; son recul ne bloque pas la rampe.</x:v>
      </x:c>
      <x:c r="G9" s="14" t="str">
        <x:v>Change l’angle de conversation et de lecture d’un objet.</x:v>
      </x:c>
      <x:c r="H9" s="14" t="str">
        <x:v>Les matériaux sont retirés d’un stock réel à la confirmation du montage. Le meuble assemblé possède gabarit et emplacement ; démontage prévu rend seulement les éléments récupérables indiqués, jamais une copie du mobilier.</x:v>
      </x:c>
      <x:c r="I9" s="14" t="str">
        <x:v>Extension V5</x:v>
      </x:c>
    </x:row>
    <x:row r="10" ht="102" customHeight="1">
      <x:c r="A10" s="13" t="str">
        <x:v>V5-AM05</x:v>
      </x:c>
      <x:c r="B10" s="13" t="str">
        <x:v>Support suspendu de passerelle</x:v>
      </x:c>
      <x:c r="C10" s="13" t="str">
        <x:v>HOME-CM05/06</x:v>
      </x:c>
      <x:c r="D10" s="13" t="str">
        <x:v>3 ligatures de projet ; 1 cadre léger ; 2 attaches</x:v>
      </x:c>
      <x:c r="E10" s="13" t="str">
        <x:v>Relier les points prévus, régler la longueur par crans et tester le balancement avec un modèle.</x:v>
      </x:c>
      <x:c r="F10" s="13" t="str">
        <x:v>Petit objet ; aucune attache structurelle improvisée sur le pilier.</x:v>
      </x:c>
      <x:c r="G10" s="13" t="str">
        <x:v>Animation de présentation mobile ; maintien des accès de la passerelle.</x:v>
      </x:c>
      <x:c r="H10" s="13" t="str">
        <x:v>Les matériaux sont retirés d’un stock réel à la confirmation du montage. Le meuble assemblé possède gabarit et emplacement ; démontage prévu rend seulement les éléments récupérables indiqués, jamais une copie du mobilier.</x:v>
      </x:c>
      <x:c r="I10" s="13" t="str">
        <x:v>Extension V5</x:v>
      </x:c>
    </x:row>
    <x:row r="11" ht="102" customHeight="1">
      <x:c r="A11" s="14" t="str">
        <x:v>V5-AM06</x:v>
      </x:c>
      <x:c r="B11" s="14" t="str">
        <x:v>Panneau d’écho réglable</x:v>
      </x:c>
      <x:c r="C11" s="14" t="str">
        <x:v>HOME-CM06/18</x:v>
      </x:c>
      <x:c r="D11" s="14" t="str">
        <x:v>2 panneaux résonants fictifs ; 1 rail ; 2 butées</x:v>
      </x:c>
      <x:c r="E11" s="14" t="str">
        <x:v>Installer le rail, déplacer le panneau entre trois poses puis écouter un appel d’exercice.</x:v>
      </x:c>
      <x:c r="F11" s="14" t="str">
        <x:v>Un pan de mur libre ; sortie du son et escalier dégagés.</x:v>
      </x:c>
      <x:c r="G11" s="14" t="str">
        <x:v>Réorganise les scènes de récit et les signaux locaux.</x:v>
      </x:c>
      <x:c r="H11" s="14" t="str">
        <x:v>Les matériaux sont retirés d’un stock réel à la confirmation du montage. Le meuble assemblé possède gabarit et emplacement ; démontage prévu rend seulement les éléments récupérables indiqués, jamais une copie du mobilier.</x:v>
      </x:c>
      <x:c r="I11" s="14" t="str">
        <x:v>Extension V5</x:v>
      </x:c>
    </x:row>
    <x:row r="12" ht="102" customHeight="1">
      <x:c r="A12" s="13" t="str">
        <x:v>V5-AM07</x:v>
      </x:c>
      <x:c r="B12" s="13" t="str">
        <x:v>Banc du ponton calme</x:v>
      </x:c>
      <x:c r="C12" s="13" t="str">
        <x:v>HOME-CM07</x:v>
      </x:c>
      <x:c r="D12" s="13" t="str">
        <x:v>2 planches de projet ; 2 appuis ; 1 attache</x:v>
      </x:c>
      <x:c r="E12" s="13" t="str">
        <x:v>Assembler le banc sur l’atelier puis le porter au point autorisé hors du chenal ; faire passer une charge témoin.</x:v>
      </x:c>
      <x:c r="F12" s="13" t="str">
        <x:v>Deux places ; respect d’aménagement 60 ; accueil cérémoniel à 80.</x:v>
      </x:c>
      <x:c r="G12" s="13" t="str">
        <x:v>Permet une scène de visite avec charpentière et passeur sans occuper la voie d’eau.</x:v>
      </x:c>
      <x:c r="H12" s="13" t="str">
        <x:v>Les matériaux sont retirés d’un stock réel à la confirmation du montage. Le meuble assemblé possède gabarit et emplacement ; démontage prévu rend seulement les éléments récupérables indiqués, jamais une copie du mobilier.</x:v>
      </x:c>
      <x:c r="I12" s="13" t="str">
        <x:v>Extension V5</x:v>
      </x:c>
    </x:row>
    <x:row r="13" ht="102" customHeight="1">
      <x:c r="A13" s="14" t="str">
        <x:v>V5-AM08</x:v>
      </x:c>
      <x:c r="B13" s="14" t="str">
        <x:v>Mât de lanterne à crans</x:v>
      </x:c>
      <x:c r="C13" s="14" t="str">
        <x:v>HOME-CM07/08</x:v>
      </x:c>
      <x:c r="D13" s="14" t="str">
        <x:v>1 mât ; 1 lampe récupérée ou acquise ; 2 supports</x:v>
      </x:c>
      <x:c r="E13" s="14" t="str">
        <x:v>Choisir la hauteur, orienter les trois poses de lumière puis vérifier le reflet depuis le quai.</x:v>
      </x:c>
      <x:c r="F13" s="14" t="str">
        <x:v>Un point de mât prévu ; aucune copie de la lampe unique.</x:v>
      </x:c>
      <x:c r="G13" s="14" t="str">
        <x:v>Modifie le guidage local et l’éclairage de la présentation.</x:v>
      </x:c>
      <x:c r="H13" s="14" t="str">
        <x:v>Les matériaux sont retirés d’un stock réel à la confirmation du montage. Le meuble assemblé possède gabarit et emplacement ; démontage prévu rend seulement les éléments récupérables indiqués, jamais une copie du mobilier.</x:v>
      </x:c>
      <x:c r="I13" s="14" t="str">
        <x:v>Extension V5</x:v>
      </x:c>
    </x:row>
    <x:row r="14" ht="102" customHeight="1">
      <x:c r="A14" s="13" t="str">
        <x:v>V5-AM09</x:v>
      </x:c>
      <x:c r="B14" s="13" t="str">
        <x:v>Écran de col repliable</x:v>
      </x:c>
      <x:c r="C14" s="13" t="str">
        <x:v>HOME-CM09/10</x:v>
      </x:c>
      <x:c r="D14" s="13" t="str">
        <x:v>2 voiles de signal ; 1 cadre ; 2 butées</x:v>
      </x:c>
      <x:c r="E14" s="13" t="str">
        <x:v>Relier les sections, tester ouverture et fermeture entre deux rafales fictionnelles puis poser le cadre.</x:v>
      </x:c>
      <x:c r="F14" s="13" t="str">
        <x:v>Une alcôve ; écran ouvert hors du sas.</x:v>
      </x:c>
      <x:c r="G14" s="13" t="str">
        <x:v>Offre deux dispositions de vue et de protection visuelle.</x:v>
      </x:c>
      <x:c r="H14" s="13" t="str">
        <x:v>Les matériaux sont retirés d’un stock réel à la confirmation du montage. Le meuble assemblé possède gabarit et emplacement ; démontage prévu rend seulement les éléments récupérables indiqués, jamais une copie du mobilier.</x:v>
      </x:c>
      <x:c r="I14" s="13" t="str">
        <x:v>Extension V5</x:v>
      </x:c>
    </x:row>
    <x:row r="15" ht="102" customHeight="1">
      <x:c r="A15" s="14" t="str">
        <x:v>V5-AM10</x:v>
      </x:c>
      <x:c r="B15" s="14" t="str">
        <x:v>Cadre de lumière de faille</x:v>
      </x:c>
      <x:c r="C15" s="14" t="str">
        <x:v>HOME-CM10</x:v>
      </x:c>
      <x:c r="D15" s="14" t="str">
        <x:v>1 rail court ; 2 miroirs fictifs ; 1 plaque</x:v>
      </x:c>
      <x:c r="E15" s="14" t="str">
        <x:v>Placer les miroirs sur poses préparées et suivre la lumière jusqu’au support d’essai.</x:v>
      </x:c>
      <x:c r="F15" s="14" t="str">
        <x:v>Un trophée petit ou plat ; accès à la fente conservé.</x:v>
      </x:c>
      <x:c r="G15" s="14" t="str">
        <x:v>Rend visible un relief déjà présent sans inventer un indice.</x:v>
      </x:c>
      <x:c r="H15" s="14" t="str">
        <x:v>Les matériaux sont retirés d’un stock réel à la confirmation du montage. Le meuble assemblé possède gabarit et emplacement ; démontage prévu rend seulement les éléments récupérables indiqués, jamais une copie du mobilier.</x:v>
      </x:c>
      <x:c r="I15" s="14" t="str">
        <x:v>Extension V5</x:v>
      </x:c>
    </x:row>
    <x:row r="16" ht="102" customHeight="1">
      <x:c r="A16" s="13" t="str">
        <x:v>V5-AM11</x:v>
      </x:c>
      <x:c r="B16" s="13" t="str">
        <x:v>Cabinet salin protégé</x:v>
      </x:c>
      <x:c r="C16" s="13" t="str">
        <x:v>HOME-CM11/12</x:v>
      </x:c>
      <x:c r="D16" s="13" t="str">
        <x:v>2 panneaux secs ; 1 vitrage de jeu ; 2 rails</x:v>
      </x:c>
      <x:c r="E16" s="13" t="str">
        <x:v>Assembler le cabinet, essayer le volume témoin puis tester la fermeture dans l’atelier sec.</x:v>
      </x:c>
      <x:c r="F16" s="13" t="str">
        <x:v>Deux petites niches ; portage en deux sections possible.</x:v>
      </x:c>
      <x:c r="G16" s="13" t="str">
        <x:v>Permet une exposition près du porche avec représentation d’embruns réduite.</x:v>
      </x:c>
      <x:c r="H16" s="13" t="str">
        <x:v>Les matériaux sont retirés d’un stock réel à la confirmation du montage. Le meuble assemblé possède gabarit et emplacement ; démontage prévu rend seulement les éléments récupérables indiqués, jamais une copie du mobilier.</x:v>
      </x:c>
      <x:c r="I16" s="13" t="str">
        <x:v>Extension V5</x:v>
      </x:c>
    </x:row>
    <x:row r="17" ht="102" customHeight="1">
      <x:c r="A17" s="14" t="str">
        <x:v>V5-AM12</x:v>
      </x:c>
      <x:c r="B17" s="14" t="str">
        <x:v>Cadre de coque du rivage</x:v>
      </x:c>
      <x:c r="C17" s="14" t="str">
        <x:v>HOME-CM12 ; CNS-P17</x:v>
      </x:c>
      <x:c r="D17" s="14" t="str">
        <x:v>1 cadre renforcé ; 4 attaches ; 1 fragment autorisé</x:v>
      </x:c>
      <x:c r="E17" s="14" t="str">
        <x:v>Comparer le fragment au cadre, poser les attaches sur les points prévus puis transporter l’ensemble.</x:v>
      </x:c>
      <x:c r="F17" s="14" t="str">
        <x:v>Mur compatible ; prise de transport visible.</x:v>
      </x:c>
      <x:c r="G17" s="14" t="str">
        <x:v>Exposition d’une mémoire de voyage, avec provenance du fragment.</x:v>
      </x:c>
      <x:c r="H17" s="14" t="str">
        <x:v>Les matériaux sont retirés d’un stock réel à la confirmation du montage. Le meuble assemblé possède gabarit et emplacement ; démontage prévu rend seulement les éléments récupérables indiqués, jamais une copie du mobilier.</x:v>
      </x:c>
      <x:c r="I17" s="14" t="str">
        <x:v>Extension V5</x:v>
      </x:c>
    </x:row>
    <x:row r="18" ht="102" customHeight="1">
      <x:c r="A18" s="13" t="str">
        <x:v>V5-AM13</x:v>
      </x:c>
      <x:c r="B18" s="13" t="str">
        <x:v>Établi à déflecteurs</x:v>
      </x:c>
      <x:c r="C18" s="13" t="str">
        <x:v>HOME-CM13/14</x:v>
      </x:c>
      <x:c r="D18" s="13" t="str">
        <x:v>2 déflecteurs fictifs ; 1 plateau ; 4 cales</x:v>
      </x:c>
      <x:c r="E18" s="13" t="str">
        <x:v>Régler les déflecteurs, tester les trois poses du plateau puis comparer bruit et buée de jeu.</x:v>
      </x:c>
      <x:c r="F18" s="13" t="str">
        <x:v>Une zone d’atelier ; largeur du chemin maintenue.</x:v>
      </x:c>
      <x:c r="G18" s="13" t="str">
        <x:v>Change les conditions visuelles et sonores de l’atelier local.</x:v>
      </x:c>
      <x:c r="H18" s="13" t="str">
        <x:v>Les matériaux sont retirés d’un stock réel à la confirmation du montage. Le meuble assemblé possède gabarit et emplacement ; démontage prévu rend seulement les éléments récupérables indiqués, jamais une copie du mobilier.</x:v>
      </x:c>
      <x:c r="I18" s="13" t="str">
        <x:v>Extension V5</x:v>
      </x:c>
    </x:row>
    <x:row r="19" ht="102" customHeight="1">
      <x:c r="A19" s="14" t="str">
        <x:v>V5-AM14</x:v>
      </x:c>
      <x:c r="B19" s="14" t="str">
        <x:v>Cales de silence</x:v>
      </x:c>
      <x:c r="C19" s="14" t="str">
        <x:v>HOME-CM14 ; CNS-P15</x:v>
      </x:c>
      <x:c r="D19" s="14" t="str">
        <x:v>4 cales résonantes de projet ; 1 plaque de montage</x:v>
      </x:c>
      <x:c r="E19" s="14" t="str">
        <x:v>Placer les cales sous les appuis prévus d’un meuble d’exercice et comparer les sons avant validation.</x:v>
      </x:c>
      <x:c r="F19" s="14" t="str">
        <x:v>Un meuble compatible ; déplacement préalable du contenu.</x:v>
      </x:c>
      <x:c r="G19" s="14" t="str">
        <x:v>Réduit le son d’ambiance du meuble et ouvre une scène de voisinage.</x:v>
      </x:c>
      <x:c r="H19" s="14" t="str">
        <x:v>Les matériaux sont retirés d’un stock réel à la confirmation du montage. Le meuble assemblé possède gabarit et emplacement ; démontage prévu rend seulement les éléments récupérables indiqués, jamais une copie du mobilier.</x:v>
      </x:c>
      <x:c r="I19" s="14" t="str">
        <x:v>Extension V5</x:v>
      </x:c>
    </x:row>
    <x:row r="20" ht="102" customHeight="1">
      <x:c r="A20" s="13" t="str">
        <x:v>V5-AM15</x:v>
      </x:c>
      <x:c r="B20" s="13" t="str">
        <x:v>Niche du givre à double cadre</x:v>
      </x:c>
      <x:c r="C20" s="13" t="str">
        <x:v>HOME-CM15/16</x:v>
      </x:c>
      <x:c r="D20" s="13" t="str">
        <x:v>2 cadres ; 2 panneaux isolants fictifs ; 1 lampe</x:v>
      </x:c>
      <x:c r="E20" s="13" t="str">
        <x:v>Monter le cadre externe, régler le logement intérieur puis tester la lecture avec les deux portes ouvertes.</x:v>
      </x:c>
      <x:c r="F20" s="13" t="str">
        <x:v>Une niche moyenne ; battants hors du sas de maison.</x:v>
      </x:c>
      <x:c r="G20" s="13" t="str">
        <x:v>Exposition lisible dans l’ambiance froide, sans bonus de combat.</x:v>
      </x:c>
      <x:c r="H20" s="13" t="str">
        <x:v>Les matériaux sont retirés d’un stock réel à la confirmation du montage. Le meuble assemblé possède gabarit et emplacement ; démontage prévu rend seulement les éléments récupérables indiqués, jamais une copie du mobilier.</x:v>
      </x:c>
      <x:c r="I20" s="13" t="str">
        <x:v>Extension V5</x:v>
      </x:c>
    </x:row>
    <x:row r="21" ht="102" customHeight="1">
      <x:c r="A21" s="14" t="str">
        <x:v>V5-AM16</x:v>
      </x:c>
      <x:c r="B21" s="14" t="str">
        <x:v>Rampe de mémoire réversible</x:v>
      </x:c>
      <x:c r="C21" s="14" t="str">
        <x:v>HOME-CM17/18</x:v>
      </x:c>
      <x:c r="D21" s="14" t="str">
        <x:v>3 dalles nouvelles ; 2 appuis ; 1 repère</x:v>
      </x:c>
      <x:c r="E21" s="14" t="str">
        <x:v>Poser les appuis sur les zones modernes autorisées, aligner les dalles puis faire traverser le porteur témoin.</x:v>
      </x:c>
      <x:c r="F21" s="14" t="str">
        <x:v>Un dénivelé prévu ; aucune taille des dalles anciennes.</x:v>
      </x:c>
      <x:c r="G21" s="14" t="str">
        <x:v>Facilite le transport d’objets et change le trajet de visite.</x:v>
      </x:c>
      <x:c r="H21" s="14" t="str">
        <x:v>Les matériaux sont retirés d’un stock réel à la confirmation du montage. Le meuble assemblé possède gabarit et emplacement ; démontage prévu rend seulement les éléments récupérables indiqués, jamais une copie du mobilier.</x:v>
      </x:c>
      <x:c r="I21" s="14" t="str">
        <x:v>Extension V5</x:v>
      </x:c>
    </x:row>
    <x:row r="22" ht="102" customHeight="1">
      <x:c r="A22" s="13" t="str">
        <x:v>V5-AM17</x:v>
      </x:c>
      <x:c r="B22" s="13" t="str">
        <x:v>Cabinet d’observation fermé</x:v>
      </x:c>
      <x:c r="C22" s="13" t="str">
        <x:v>HOME-CM19/20 ; CNS-P23</x:v>
      </x:c>
      <x:c r="D22" s="13" t="str">
        <x:v>1 cadre ; 1 vitrage fictif ; 2 rails ; 1 témoin de jeu</x:v>
      </x:c>
      <x:c r="E22" s="13" t="str">
        <x:v>Installer le contenant fermé, orienter sa fenêtre puis comparer les signaux depuis le poste extérieur.</x:v>
      </x:c>
      <x:c r="F22" s="13" t="str">
        <x:v>Un contenant inconnu ; original inaccessible jusqu’à admission appropriée.</x:v>
      </x:c>
      <x:c r="G22" s="13" t="str">
        <x:v>Permet l’étude visuelle et une présentation de copie marquée.</x:v>
      </x:c>
      <x:c r="H22" s="13" t="str">
        <x:v>Les matériaux sont retirés d’un stock réel à la confirmation du montage. Le meuble assemblé possède gabarit et emplacement ; démontage prévu rend seulement les éléments récupérables indiqués, jamais une copie du mobilier.</x:v>
      </x:c>
      <x:c r="I22" s="13" t="str">
        <x:v>Extension V5</x:v>
      </x:c>
    </x:row>
    <x:row r="23" ht="102" customHeight="1">
      <x:c r="A23" s="14" t="str">
        <x:v>V5-AM18</x:v>
      </x:c>
      <x:c r="B23" s="14" t="str">
        <x:v>Meuble collectif des voix</x:v>
      </x:c>
      <x:c r="C23" s="14" t="str">
        <x:v>CNS-P17 ; foyer autorisé</x:v>
      </x:c>
      <x:c r="D23" s="14" t="str">
        <x:v>2 socles ; 4 rails de plaques ; 1 cadre central</x:v>
      </x:c>
      <x:c r="E23" s="14" t="str">
        <x:v>Tester le gabarit, répartir les plaques de contributions et parcourir les deux faces de lecture.</x:v>
      </x:c>
      <x:c r="F23" s="14" t="str">
        <x:v>Une grande prise ou deux objets distincts ; emprise centrale réelle.</x:v>
      </x:c>
      <x:c r="G23" s="14" t="str">
        <x:v>Présente plusieurs voix ; conserve propriété, authenticité et reconnaissance séparées.</x:v>
      </x:c>
      <x:c r="H23" s="14" t="str">
        <x:v>Les matériaux sont retirés d’un stock réel à la confirmation du montage. Le meuble assemblé possède gabarit et emplacement ; démontage prévu rend seulement les éléments récupérables indiqués, jamais une copie du mobilier.</x:v>
      </x:c>
      <x:c r="I23" s="14" t="str">
        <x:v>Extension V5</x:v>
      </x:c>
    </x:row>
  </x:sheetData>
  <x:pageMargins left="0.7" right="0.7" top="0.75" bottom="0.75" header="0.3" footer="0.3"/>
  <x:tableParts count="1">
    <x:tablePart xmlns:r="http://schemas.openxmlformats.org/officeDocument/2006/relationships" r:id="R59fa1f60619e4b54"/>
  </x:tableParts>
</x:worksheet>
</file>

<file path=xl/worksheets/sheet7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 min="14" max="14" width="36" hidden="0" customWidth="1"/>
  </x:cols>
  <x:sheetData>
    <x:row r="1">
      <x:c r="A1" s="2"/>
      <x:c r="B1" s="2"/>
      <x:c r="C1" s="2"/>
      <x:c r="D1" s="2"/>
      <x:c r="E1" s="2"/>
      <x:c r="F1" s="2"/>
    </x:row>
    <x:row r="2" ht="31" customHeight="1">
      <x:c r="A2" s="3" t="str">
        <x:v>V5 Missions collectives</x:v>
      </x:c>
      <x:c r="B2" s="3"/>
      <x:c r="C2" s="3"/>
      <x:c r="D2" s="3"/>
      <x:c r="E2" s="3"/>
      <x:c r="F2" s="3"/>
    </x:row>
    <x:row r="3">
      <x:c r="A3" s="4"/>
      <x:c r="B3" s="4"/>
      <x:c r="C3" s="4"/>
      <x:c r="D3" s="4"/>
      <x:c r="E3" s="4"/>
      <x:c r="F3" s="4"/>
    </x:row>
    <x:row r="4">
      <x:c r="A4" s="2" t="str">
        <x:v>Maison et clan · 24 fiches · Lecture intégrale dans « Lire Maison et clan » ou le lecteur HTML.</x:v>
      </x:c>
      <x:c r="B4" s="2"/>
      <x:c r="C4" s="2"/>
      <x:c r="D4" s="2"/>
      <x:c r="E4" s="2"/>
      <x:c r="F4" s="2"/>
    </x:row>
    <x:row r="5" ht="48" customHeight="1">
      <x:c r="A5" s="35" t="str">
        <x:v>Identifiant</x:v>
      </x:c>
      <x:c r="B5" s="36" t="str">
        <x:v>Titre</x:v>
      </x:c>
      <x:c r="C5" s="36" t="str">
        <x:v>Déclencheur</x:v>
      </x:c>
      <x:c r="D5" s="36" t="str">
        <x:v>Lieux</x:v>
      </x:c>
      <x:c r="E5" s="36" t="str">
        <x:v>Situation</x:v>
      </x:c>
      <x:c r="F5" s="36" t="str">
        <x:v>Séquence jouable</x:v>
      </x:c>
      <x:c r="G5" s="36" t="str">
        <x:v>Choix</x:v>
      </x:c>
      <x:c r="H5" s="36" t="str">
        <x:v>Coût et limite</x:v>
      </x:c>
      <x:c r="I5" s="36" t="str">
        <x:v>Réussite</x:v>
      </x:c>
      <x:c r="J5" s="36" t="str">
        <x:v>Échec et reprise</x:v>
      </x:c>
      <x:c r="K5" s="36" t="str">
        <x:v>Liaisons</x:v>
      </x:c>
      <x:c r="L5" s="36" t="str">
        <x:v>État persistant</x:v>
      </x:c>
      <x:c r="M5" s="36" t="str">
        <x:v>Provenance</x:v>
      </x:c>
      <x:c r="N5" s="37" t="str">
        <x:v>Catégorie</x:v>
      </x:c>
    </x:row>
    <x:row r="6" ht="102" customHeight="1">
      <x:c r="A6" s="13" t="str">
        <x:v>V5-CNS-M01</x:v>
      </x:c>
      <x:c r="B6" s="13" t="str">
        <x:v>La proie qui chasse les éclaireurs</x:v>
      </x:c>
      <x:c r="C6" s="13" t="str">
        <x:v>Elite ; navire de clan opérationnel ; monde de chasse accessible</x:v>
      </x:c>
      <x:c r="D6" s="13" t="str">
        <x:v>Forêt de piliers extraterrestre ; trois niveaux ; CNS-P12/P17</x:v>
      </x:c>
      <x:c r="E6" s="13" t="str">
        <x:v>Une proie originale du projet, surnommée le Fendeur de Lianes, suit les éclaireurs au lieu de fuir. Ses traces apparaissent derrière les points d’observation et une équipe alliée refuse désormais la route.</x:v>
      </x:c>
      <x:c r="F6" s="13" t="str">
        <x:v>Préparer des signaux courts ; relever deux pistes trompeuses ; placer un observateur sur la branche haute ; jouer une approche silencieuse ; survivre à la contre-embuscade ; choisir le terrain du dernier affrontement ; ramener l’équipe par la route reconnue.</x:v>
      </x:c>
      <x:c r="G6" s="13" t="str">
        <x:v>Attirer la proie dans une clairière lisible ou l’affronter dans ses passerelles en gardant une équipe de couverture.</x:v>
      </x:c>
      <x:c r="H6" s="13" t="str">
        <x:v>Le terrain ouvert demande des leurres de jeu ; les passerelles exposent les soutiens à une séparation.</x:v>
      </x:c>
      <x:c r="I6" s="13" t="str">
        <x:v>La chasse réussie rouvre un corridor local et fournit un trophée dont les marques racontent le rabattement.</x:v>
      </x:c>
      <x:c r="J6" s="13" t="str">
        <x:v>Si la proie s’échappe, le corridor reste dangereux mais les indices observés sont conservés pour une reprise.</x:v>
      </x:c>
      <x:c r="K6" s="13" t="str">
        <x:v>Guerre narrative : route sécurisée ; TR-H02 ; une seule transaction de résultat</x:v>
      </x:c>
      <x:c r="L6" s="13" t="str">
        <x:v>V5-CNS-M01 conserve séparément missionTerminée, missionRéussie, choixRetenu, participantsRevenus et objetsDéplacés. Les récompenses ne sont appliquées qu’une fois ; une reprise retrouve les objets à leur dernière position confirmée.</x:v>
      </x:c>
      <x:c r="M6" s="13" t="str">
        <x:v>Extension V5</x:v>
      </x:c>
      <x:c r="N6" s="13" t="str">
        <x:v>Chasse</x:v>
      </x:c>
    </x:row>
    <x:row r="7" ht="102" customHeight="1">
      <x:c r="A7" s="14" t="str">
        <x:v>V5-CNS-M02</x:v>
      </x:c>
      <x:c r="B7" s="14" t="str">
        <x:v>Le cuirassé sous le verre</x:v>
      </x:c>
      <x:c r="C7" s="14" t="str">
        <x:v>Mission de chasse collective acceptée</x:v>
      </x:c>
      <x:c r="D7" s="14" t="str">
        <x:v>Désert extraterrestre ; crêtes vitrifiées ; point de retour</x:v>
      </x:c>
      <x:c r="E7" s="14" t="str">
        <x:v>Un grand herbivore territorial original, le Porte-Dalles, traverse une zone que deux clans utilisent pour leurs convois. Les éclats au sol brouillent les lectures ; la proie semble venir de deux directions à la fois.</x:v>
      </x:c>
      <x:c r="F7" s="14" t="str">
        <x:v>Comparer empreintes et reflets ; suivre les vibrations visuelles de la dune ; déplacer l’équipe entre ombres ; provoquer une charge dans une fenêtre claire ; esquiver derrière les crêtes ; choisir une ouverture de combat puis extraire la prise compatible.</x:v>
      </x:c>
      <x:c r="G7" s="14" t="str">
        <x:v>Mener une chasse complète ou détourner la bête de la route sans la tuer et garder seulement le relevé autorisé.</x:v>
      </x:c>
      <x:c r="H7" s="14" t="str">
        <x:v>Chasse : équipement et risque d’affrontement ; détour : temps et absence de trophée de mise à mort.</x:v>
      </x:c>
      <x:c r="I7" s="14" t="str">
        <x:v>Le corridor reçoit l’état libéré correspondant ; la reconnaissance distingue chasse et diversion.</x:v>
      </x:c>
      <x:c r="J7" s="14" t="str">
        <x:v>Une charge brisant les balises impose de reconstruire le retour avant de poursuivre.</x:v>
      </x:c>
      <x:c r="K7" s="14" t="str">
        <x:v>Conquête : fiabilité d’une route logistique ; objet de mémoire si diversion</x:v>
      </x:c>
      <x:c r="L7" s="14" t="str">
        <x:v>V5-CNS-M02 conserve séparément missionTerminée, missionRéussie, choixRetenu, participantsRevenus et objetsDéplacés. Les récompenses ne sont appliquées qu’une fois ; une reprise retrouve les objets à leur dernière position confirmée.</x:v>
      </x:c>
      <x:c r="M7" s="14" t="str">
        <x:v>Extension V5</x:v>
      </x:c>
      <x:c r="N7" s="14" t="str">
        <x:v>Chasse</x:v>
      </x:c>
    </x:row>
    <x:row r="8" ht="102" customHeight="1">
      <x:c r="A8" s="13" t="str">
        <x:v>V5-CNS-M03</x:v>
      </x:c>
      <x:c r="B8" s="13" t="str">
        <x:v>La reine du nid secondaire</x:v>
      </x:c>
      <x:c r="C8" s="13" t="str">
        <x:v>Elite ; première reine commune déjà résolue ; secteur xéno accessible</x:v>
      </x:c>
      <x:c r="D8" s="13" t="str">
        <x:v>Xeno Prime ; nid secondaire original ; baie de retour</x:v>
      </x:c>
      <x:c r="E8" s="13" t="str">
        <x:v>Un nid secondaire menace un passage utilisé par des vétérans. Cette reine de mission annexe appartient à un secteur distinct et ne remplace jamais la première reine de la progression commune. Le groupe doit savoir quand l’affrontement devient trop coûteux.</x:v>
      </x:c>
      <x:c r="F8" s="13" t="str">
        <x:v>Reconnaître les accès ; repérer les couloirs de circulation ; ouvrir deux routes de repli ; combattre les défenseurs dans le gameplay 2D ; isoler l’accès de la reine ; mener l’affrontement avec positions de soutien ; évacuer les survivants et les objets admis.</x:v>
      </x:c>
      <x:c r="G8" s="13" t="str">
        <x:v>Assaut limité pour neutraliser la menace locale ou intervention courte pour dégager le passage puis repli sans prétendre avoir détruit le nid.</x:v>
      </x:c>
      <x:c r="H8" s="13" t="str">
        <x:v>Munitions, soins fictionnels et unités engagées ; aucune promotion automatique.</x:v>
      </x:c>
      <x:c r="I8" s="13" t="str">
        <x:v>Le secteur change selon l’objectif réellement accompli ; trophée seulement si obtenu et transporté.</x:v>
      </x:c>
      <x:c r="J8" s="13" t="str">
        <x:v>Un repli conserve les pertes et laisse le nid actif à son état observé.</x:v>
      </x:c>
      <x:c r="K8" s="13" t="str">
        <x:v>RTS : pression du nid sur une carte ; progression commune inchangée</x:v>
      </x:c>
      <x:c r="L8" s="13" t="str">
        <x:v>V5-CNS-M03 conserve séparément missionTerminée, missionRéussie, choixRetenu, participantsRevenus et objetsDéplacés. Les récompenses ne sont appliquées qu’une fois ; une reprise retrouve les objets à leur dernière position confirmée.</x:v>
      </x:c>
      <x:c r="M8" s="13" t="str">
        <x:v>Extension V5</x:v>
      </x:c>
      <x:c r="N8" s="13" t="str">
        <x:v>Chasse</x:v>
      </x:c>
    </x:row>
    <x:row r="9" ht="102" customHeight="1">
      <x:c r="A9" s="14" t="str">
        <x:v>V5-CNS-M04</x:v>
      </x:c>
      <x:c r="B9" s="14" t="str">
        <x:v>Le duel des deux prédateurs</x:v>
      </x:c>
      <x:c r="C9" s="14" t="str">
        <x:v>Proie de réserve identifiée ; rival volontaire</x:v>
      </x:c>
      <x:c r="D9" s="14" t="str">
        <x:v>Réserve autorisée ; falaises et vallée ; CNS-P07</x:v>
      </x:c>
      <x:c r="E9" s="14" t="str">
        <x:v>Deux chasseurs convoitent une même proie rapide originale du projet. Leur rivalité peut ruiner l’approche, car la créature reconnaît les attaques répétées depuis la même hauteur.</x:v>
      </x:c>
      <x:c r="F9" s="14" t="str">
        <x:v>Observer un cycle de déplacement ; attribuer deux zones de piste ; changer de perchoir après une attaque ; coordonner un rabattement ; jouer le dernier affrontement ; relever qui a réellement ouvert la fenêtre décisive.</x:v>
      </x:c>
      <x:c r="G9" s="14" t="str">
        <x:v>Partager la conduite de la chasse ou accepter un défi où chacun dispose d’une tentative annoncée avant la coopération finale.</x:v>
      </x:c>
      <x:c r="H9" s="14" t="str">
        <x:v>Le défi prend du temps et peut fermer la meilleure fenêtre ; la coopération partage la reconnaissance.</x:v>
      </x:c>
      <x:c r="I9" s="14" t="str">
        <x:v>Les gestes de chaque chasseur sont conservés dans le récit du trophée et leur relation évolue.</x:v>
      </x:c>
      <x:c r="J9" s="14" t="str">
        <x:v>Une proie perdue laisse un retour sans victoire ; la rivalité continue avec des répliques liées aux erreurs réelles.</x:v>
      </x:c>
      <x:c r="K9" s="14" t="str">
        <x:v>Équipage ; V5-CNS-I01 ; galerie collective</x:v>
      </x:c>
      <x:c r="L9" s="14" t="str">
        <x:v>V5-CNS-M04 conserve séparément missionTerminée, missionRéussie, choixRetenu, participantsRevenus et objetsDéplacés. Les récompenses ne sont appliquées qu’une fois ; une reprise retrouve les objets à leur dernière position confirmée.</x:v>
      </x:c>
      <x:c r="M9" s="14" t="str">
        <x:v>Extension V5</x:v>
      </x:c>
      <x:c r="N9" s="14" t="str">
        <x:v>Chasse</x:v>
      </x:c>
    </x:row>
    <x:row r="10" ht="102" customHeight="1">
      <x:c r="A10" s="13" t="str">
        <x:v>V5-CNS-M05</x:v>
      </x:c>
      <x:c r="B10" s="13" t="str">
        <x:v>Les salles derrière la couronne</x:v>
      </x:c>
      <x:c r="C10" s="13" t="str">
        <x:v>Route de SPACE-BASE-01 connue ; équipe d’exploration disponible</x:v>
      </x:c>
      <x:c r="D10" s="13" t="str">
        <x:v>Couronne des Départs ; anneau fermé ; trois salles</x:v>
      </x:c>
      <x:c r="E10" s="13" t="str">
        <x:v>Une partie ancienne de la base est coupée du trajet quotidien. Des marques de portage traversent pourtant ses couloirs et un signal bref apparaît derrière une porte restée hors service.</x:v>
      </x:c>
      <x:c r="F10" s="13" t="str">
        <x:v>Entrer par une galerie d’entretien ; suivre les marques ; déplacer des plaques de passage ; remettre un panneau fictif en position ; franchir une salle verticale ; atteindre la source ; revenir ouvrir un trajet utilisable depuis le quai.</x:v>
      </x:c>
      <x:c r="G10" s="13" t="str">
        <x:v>Rétablir le passage direct ou conserver le secteur comme lieu d’étude avec accès limité.</x:v>
      </x:c>
      <x:c r="H10" s="13" t="str">
        <x:v>Pièces de réparation et temps d’équipage ; aucun espace supplémentaire créé hors plan.</x:v>
      </x:c>
      <x:c r="I10" s="13" t="str">
        <x:v>La base gagne un trajet ou un poste d’observation réellement parcourable selon le choix.</x:v>
      </x:c>
      <x:c r="J10" s="13" t="str">
        <x:v>Une route incomplète garde ses obstacles et les cartes montrent seulement les salles vues.</x:v>
      </x:c>
      <x:c r="K10" s="13" t="str">
        <x:v>Base spatiale ; futurs convois de guerre ; exploration 2D</x:v>
      </x:c>
      <x:c r="L10" s="13" t="str">
        <x:v>V5-CNS-M05 conserve séparément missionTerminée, missionRéussie, choixRetenu, participantsRevenus et objetsDéplacés. Les récompenses ne sont appliquées qu’une fois ; une reprise retrouve les objets à leur dernière position confirmée.</x:v>
      </x:c>
      <x:c r="M10" s="13" t="str">
        <x:v>Extension V5</x:v>
      </x:c>
      <x:c r="N10" s="13" t="str">
        <x:v>Exploration</x:v>
      </x:c>
    </x:row>
    <x:row r="11" ht="117" customHeight="1">
      <x:c r="A11" s="14" t="str">
        <x:v>V5-CNS-M06</x:v>
      </x:c>
      <x:c r="B11" s="14" t="str">
        <x:v>L’épave qui tourne trop lentement</x:v>
      </x:c>
      <x:c r="C11" s="14" t="str">
        <x:v>Accès à SPACE-BASE-09 ; navette équipée</x:v>
      </x:c>
      <x:c r="D11" s="14" t="str">
        <x:v>Épave de la Dernière Veille ; coque et soute</x:v>
      </x:c>
      <x:c r="E11" s="14" t="str">
        <x:v>La rotation de l’épave déplace les fenêtres d’accès. Un fragment d’archive visible depuis l’extérieur promet une ancienne route, mais une autre équipe arrive par le côté opposé.</x:v>
      </x:c>
      <x:c r="F11" s="14" t="str">
        <x:v>Observer le rythme depuis la navette ; choisir l’entrée ; traverser des ponts inclinés représentés en 2D ; déplacer des charges flottantes de jeu par rails ; récupérer le fragment autorisé ; rencontrer l’autre équipe au point de croisement ; sortir avant fermeture de la fenêtre.</x:v>
      </x:c>
      <x:c r="G11" s="14" t="str">
        <x:v>Partager l’observation du fragment ou défier l’équipe pour la priorité d’exploration selon ses règles locales.</x:v>
      </x:c>
      <x:c r="H11" s="14" t="str">
        <x:v>Réserve de navette et temps de fenêtre ; le fragment ne devient pas une carte complète automatiquement.</x:v>
      </x:c>
      <x:c r="I11" s="14" t="str">
        <x:v>Un segment de route confirmé rejoint les archives ; un original unique reste sous une garde définie.</x:v>
      </x:c>
      <x:c r="J11" s="14" t="str">
        <x:v>Un retrait anticipé conserve les relevés mais laisse l’original dans l’épave.</x:v>
      </x:c>
      <x:c r="K11" s="14" t="str">
        <x:v>V5-TR-C04 ; routes spatiales ; duel local optionnel</x:v>
      </x:c>
      <x:c r="L11" s="14" t="str">
        <x:v>V5-CNS-M06 conserve séparément missionTerminée, missionRéussie, choixRetenu, participantsRevenus et objetsDéplacés. Les récompenses ne sont appliquées qu’une fois ; une reprise retrouve les objets à leur dernière position confirmée.</x:v>
      </x:c>
      <x:c r="M11" s="14" t="str">
        <x:v>Extension V5</x:v>
      </x:c>
      <x:c r="N11" s="14" t="str">
        <x:v>Exploration</x:v>
      </x:c>
    </x:row>
    <x:row r="12" ht="102" customHeight="1">
      <x:c r="A12" s="13" t="str">
        <x:v>V5-CNS-M07</x:v>
      </x:c>
      <x:c r="B12" s="13" t="str">
        <x:v>L’observatoire sans horizon</x:v>
      </x:c>
      <x:c r="C12" s="13" t="str">
        <x:v>SPACE-BASE-08 accessible</x:v>
      </x:c>
      <x:c r="D12" s="13" t="str">
        <x:v>Observatoire des Seuils ; capteurs externes et salle basse</x:v>
      </x:c>
      <x:c r="E12" s="13" t="str">
        <x:v>Les capteurs montrent une même silhouette dans trois directions. Nema soupçonne un reflet, tandis qu’un chasseur y voit une occasion de traque. L’exploration doit distinguer ce qui est dehors de ce que produit le poste.</x:v>
      </x:c>
      <x:c r="F12" s="13" t="str">
        <x:v>Comparer les trois vues ; rejoindre deux points de capteur ; orienter leurs poses fictives ; repérer un écran cassé ; traverser la salle basse pour trouver le troisième signal ; revenir au belvédère et reconstruire la vue.</x:v>
      </x:c>
      <x:c r="G12" s="13" t="str">
        <x:v>Réparer l’ensemble pour une route fiable ou garder un capteur en étude et utiliser une navigation plus lente.</x:v>
      </x:c>
      <x:c r="H12" s="13" t="str">
        <x:v>Modules de jeu ou temps de détour ; aucune technologie réelle détaillée.</x:v>
      </x:c>
      <x:c r="I12" s="13" t="str">
        <x:v>La carte distingue silhouette réelle, reflet et secteur inconnu.</x:v>
      </x:c>
      <x:c r="J12" s="13" t="str">
        <x:v>Une hypothèse erronée reste dans l’archive comme essai ; aucun ennemi n’est déclaré présent sans observation.</x:v>
      </x:c>
      <x:c r="K12" s="13" t="str">
        <x:v>Exploration ; reconnaissance de campagne ; Nema</x:v>
      </x:c>
      <x:c r="L12" s="13" t="str">
        <x:v>V5-CNS-M07 conserve séparément missionTerminée, missionRéussie, choixRetenu, participantsRevenus et objetsDéplacés. Les récompenses ne sont appliquées qu’une fois ; une reprise retrouve les objets à leur dernière position confirmée.</x:v>
      </x:c>
      <x:c r="M12" s="13" t="str">
        <x:v>Extension V5</x:v>
      </x:c>
      <x:c r="N12" s="13" t="str">
        <x:v>Exploration</x:v>
      </x:c>
    </x:row>
    <x:row r="13" ht="102" customHeight="1">
      <x:c r="A13" s="14" t="str">
        <x:v>V5-CNS-M08</x:v>
      </x:c>
      <x:c r="B13" s="14" t="str">
        <x:v>Les traces sous la station nomade</x:v>
      </x:c>
      <x:c r="C13" s="14" t="str">
        <x:v>SPACE-BASE-05 visitée ; accord d’exploration local</x:v>
      </x:c>
      <x:c r="D13" s="14" t="str">
        <x:v>Maison Errante ; quai mobile ; module ancien</x:v>
      </x:c>
      <x:c r="E13" s="14" t="str">
        <x:v>Un module ancien accompagne la station depuis plusieurs haltes. Ses marques semblent correspondre à un lieu que les habitants actuels ne connaissent plus. L’objet peut révéler un trajet familial autant qu’une route de chasse.</x:v>
      </x:c>
      <x:c r="F13" s="14" t="str">
        <x:v>Suivre les marques du quai ; descendre au module ; ouvrir les compartiments autorisés ; comparer les plaques d’escale ; déplacer une pièce de carte physique ; écouter deux habitants ; effectuer une courte vérification de route en navette.</x:v>
      </x:c>
      <x:c r="G13" s="14" t="str">
        <x:v>Rendre la route publique au groupe ou conserver une version limitée demandée par les détenteurs des archives.</x:v>
      </x:c>
      <x:c r="H13" s="14" t="str">
        <x:v>Sortie de vérification et place d’archive ; les secteurs non observés restent inconnus.</x:v>
      </x:c>
      <x:c r="I13" s="14" t="str">
        <x:v>Une route partielle et des relations de halte sont ajoutées avec leurs limites.</x:v>
      </x:c>
      <x:c r="J13" s="14" t="str">
        <x:v>Une escale introuvable demeure une question, sans téléportation vers un monde inédit.</x:v>
      </x:c>
      <x:c r="K13" s="14" t="str">
        <x:v>Culture de clan ; cartes ; souvenirs</x:v>
      </x:c>
      <x:c r="L13" s="14" t="str">
        <x:v>V5-CNS-M08 conserve séparément missionTerminée, missionRéussie, choixRetenu, participantsRevenus et objetsDéplacés. Les récompenses ne sont appliquées qu’une fois ; une reprise retrouve les objets à leur dernière position confirmée.</x:v>
      </x:c>
      <x:c r="M13" s="14" t="str">
        <x:v>Extension V5</x:v>
      </x:c>
      <x:c r="N13" s="14" t="str">
        <x:v>Exploration</x:v>
      </x:c>
    </x:row>
    <x:row r="14" ht="102" customHeight="1">
      <x:c r="A14" s="13" t="str">
        <x:v>V5-CNS-M09</x:v>
      </x:c>
      <x:c r="B14" s="13" t="str">
        <x:v>Le dernier chasseur dans la faille</x:v>
      </x:c>
      <x:c r="C14" s="13" t="str">
        <x:v>Signal de retour confirmé ; groupe volontaire</x:v>
      </x:c>
      <x:c r="D14" s="13" t="str">
        <x:v>Monde de guerre accessible ; faille à trois niveaux</x:v>
      </x:c>
      <x:c r="E14" s="13" t="str">
        <x:v>Un éclaireur vétéran est bloqué derrière une rupture du terrain pendant qu’une patrouille rivale remonte le fond de la faille. Son expérience serait précieuse à la campagne, mais il refuse qu’on perde une équipe entière pour lui.</x:v>
      </x:c>
      <x:c r="F14" s="13" t="str">
        <x:v>Relever sa position ; choisir un accès haut ou bas ; neutraliser ou éviter la patrouille ; installer les appuis fictionnels prévus ; rejoindre l’éclaireur ; lui confier une action compatible avec son état ; guider le retour jusqu’à la navette.</x:v>
      </x:c>
      <x:c r="G14" s="13" t="str">
        <x:v>Extraction rapide avec peu de matériel ou route plus longue permettant de ramener son équipement.</x:v>
      </x:c>
      <x:c r="H14" s="13" t="str">
        <x:v>La vitesse peut laisser une charge sur place ; la route longue expose à une seconde patrouille.</x:v>
      </x:c>
      <x:c r="I14" s="13" t="str">
        <x:v>Le vétéran revient avec son expérience et une récupération réelle ; les biens récupérés sont comptés une fois.</x:v>
      </x:c>
      <x:c r="J14" s="13" t="str">
        <x:v>Un repli conserve son état et les objets laissés ; la mission ne ressuscite pas une unité déjà perdue.</x:v>
      </x:c>
      <x:c r="K14" s="13" t="str">
        <x:v>Conquête : unité vétérane persistante ; Kora ; CNS-P11</x:v>
      </x:c>
      <x:c r="L14" s="13" t="str">
        <x:v>V5-CNS-M09 conserve séparément missionTerminée, missionRéussie, choixRetenu, participantsRevenus et objetsDéplacés. Les récompenses ne sont appliquées qu’une fois ; une reprise retrouve les objets à leur dernière position confirmée.</x:v>
      </x:c>
      <x:c r="M14" s="13" t="str">
        <x:v>Extension V5</x:v>
      </x:c>
      <x:c r="N14" s="13" t="str">
        <x:v>Sauvetage</x:v>
      </x:c>
    </x:row>
    <x:row r="15" ht="102" customHeight="1">
      <x:c r="A15" s="14" t="str">
        <x:v>V5-CNS-M10</x:v>
      </x:c>
      <x:c r="B15" s="14" t="str">
        <x:v>Le convoi entre les deux feux</x:v>
      </x:c>
      <x:c r="C15" s="14" t="str">
        <x:v>Convoi allié réellement engagé</x:v>
      </x:c>
      <x:c r="D15" s="14" t="str">
        <x:v>Route de campagne ; pont et ravin</x:v>
      </x:c>
      <x:c r="E15" s="14" t="str">
        <x:v>Deux clans ennemis se disputent le passage d’un convoi qui transporte des personnes et des pièces de réparation. Le joueur peut ouvrir une fenêtre, mais ne peut défendre tous les axes avec une petite équipe.</x:v>
      </x:c>
      <x:c r="F15" s="14" t="str">
        <x:v>Observer les lignes de tir de jeu ; rejoindre le convoi par le ravin ; déplacer un obstacle ; neutraliser un poste ; guider les charges sur le pont ; choisir l’ordre d’extraction ; revenir vérifier ce qui a franchi la zone.</x:v>
      </x:c>
      <x:c r="G15" s="14" t="str">
        <x:v>Sauver d’abord les personnes ou détourner une équipe pour récupérer aussi les pièces lourdes.</x:v>
      </x:c>
      <x:c r="H15" s="14" t="str">
        <x:v>Personnes prioritaires dans les deux solutions ; matériel supplémentaire coûte du temps et de l’exposition.</x:v>
      </x:c>
      <x:c r="I15" s="14" t="str">
        <x:v>La campagne reçoit les personnes et les ressources réellement sorties, avec leur provenance.</x:v>
      </x:c>
      <x:c r="J15" s="14" t="str">
        <x:v>Un convoi partiellement sauvé garde ses pertes matérielles et n’accorde pas une victoire totale.</x:v>
      </x:c>
      <x:c r="K15" s="14" t="str">
        <x:v>RTS ou héros : un seul résultat de convoi ; logistique</x:v>
      </x:c>
      <x:c r="L15" s="14" t="str">
        <x:v>V5-CNS-M10 conserve séparément missionTerminée, missionRéussie, choixRetenu, participantsRevenus et objetsDéplacés. Les récompenses ne sont appliquées qu’une fois ; une reprise retrouve les objets à leur dernière position confirmée.</x:v>
      </x:c>
      <x:c r="M15" s="14" t="str">
        <x:v>Extension V5</x:v>
      </x:c>
      <x:c r="N15" s="14" t="str">
        <x:v>Sauvetage</x:v>
      </x:c>
    </x:row>
    <x:row r="16" ht="102" customHeight="1">
      <x:c r="A16" s="13" t="str">
        <x:v>V5-CNS-M11</x:v>
      </x:c>
      <x:c r="B16" s="13" t="str">
        <x:v>Une navette sous la canopée</x:v>
      </x:c>
      <x:c r="C16" s="13" t="str">
        <x:v>Signal de navette alliée ; forêt accessible</x:v>
      </x:c>
      <x:c r="D16" s="13" t="str">
        <x:v>Canopée extraterrestre ; carcasse ; clairière</x:v>
      </x:c>
      <x:c r="E16" s="13" t="str">
        <x:v>Une navette s’est posée en urgence dans une forêt où une faune originale réagit au bruit. L’équipage survivant a installé des repères contradictoires pour détourner les bêtes, compliquant le secours.</x:v>
      </x:c>
      <x:c r="F16" s="13" t="str">
        <x:v>Distinguer les faux repères des traces humaines ou yautja réellement observées ; rejoindre la coque ; combattre ou détourner la faune ; récupérer le signal de retour ; choisir une clairière ; guider les survivants par étapes.</x:v>
      </x:c>
      <x:c r="G16" s="13" t="str">
        <x:v>Réparer assez la navette pour un départ court ou abandonner la coque et utiliser un second appareil.</x:v>
      </x:c>
      <x:c r="H16" s="13" t="str">
        <x:v>Réparation : pièces et temps ; second appareil : charge de trajet et coque laissée sur place.</x:v>
      </x:c>
      <x:c r="I16" s="13" t="str">
        <x:v>Les survivants reviennent selon leur état et la navette garde son statut récupérée ou abandonnée.</x:v>
      </x:c>
      <x:c r="J16" s="13" t="str">
        <x:v>Une étape ratée impose un repli local sans créer de survivant supplémentaire.</x:v>
      </x:c>
      <x:c r="K16" s="13" t="str">
        <x:v>Sauvetage ; CNS-P18 ; incident de coque</x:v>
      </x:c>
      <x:c r="L16" s="13" t="str">
        <x:v>V5-CNS-M11 conserve séparément missionTerminée, missionRéussie, choixRetenu, participantsRevenus et objetsDéplacés. Les récompenses ne sont appliquées qu’une fois ; une reprise retrouve les objets à leur dernière position confirmée.</x:v>
      </x:c>
      <x:c r="M16" s="13" t="str">
        <x:v>Extension V5</x:v>
      </x:c>
      <x:c r="N16" s="13" t="str">
        <x:v>Sauvetage</x:v>
      </x:c>
    </x:row>
    <x:row r="17" ht="102" customHeight="1">
      <x:c r="A17" s="14" t="str">
        <x:v>V5-CNS-M12</x:v>
      </x:c>
      <x:c r="B17" s="14" t="str">
        <x:v>La pisteuse veut sortir par le nord</x:v>
      </x:c>
      <x:c r="C17" s="14" t="str">
        <x:v>O5 après rencontre ; mission volontaire avant EXP10/O5-M24 ou contact ultérieur consenti</x:v>
      </x:c>
      <x:c r="D17" s="14" t="str">
        <x:v>Namarra PLAN13 ; gorge et plateau</x:v>
      </x:c>
      <x:c r="E17" s="14" t="str">
        <x:v>Mara Venn accepte une sortie pour retrouver une personne de son propre réseau. Elle propose une piste que le groupe ne comprend pas encore et fixe clairement le moment où elle repartira.</x:v>
      </x:c>
      <x:c r="F17" s="14" t="str">
        <x:v>Observer ses repères ; suivre la gorge sans annoncer des faits invisibles ; comparer deux traces ; rejoindre le survivant ; tenir un passage pendant qu’elle ouvre la route nord ; organiser l’extraction convenue.</x:v>
      </x:c>
      <x:c r="G17" s="14" t="str">
        <x:v>Suivre son trajet discret ou proposer une diversion visible qu’elle peut accepter ou refuser selon les conditions.</x:v>
      </x:c>
      <x:c r="H17" s="14" t="str">
        <x:v>Équipe et temps limités ; elle conserve ses décisions et sa destination.</x:v>
      </x:c>
      <x:c r="I17" s="14" t="str">
        <x:v>La personne secourue et Mara rejoignent les lieux choisis ; sa contribution est racontée exactement.</x:v>
      </x:c>
      <x:c r="J17" s="14" t="str">
        <x:v>Un objectif manqué ne retient pas Mara dans le clan ; le départ EXP10/O5-M24 reste conservé.</x:v>
      </x:c>
      <x:c r="K17" s="14" t="str">
        <x:v>O5 ; Mara Venn ; aucun compagnon possédé</x:v>
      </x:c>
      <x:c r="L17" s="14" t="str">
        <x:v>V5-CNS-M12 conserve séparément missionTerminée, missionRéussie, choixRetenu, participantsRevenus et objetsDéplacés. Les récompenses ne sont appliquées qu’une fois ; une reprise retrouve les objets à leur dernière position confirmée.</x:v>
      </x:c>
      <x:c r="M17" s="14" t="str">
        <x:v>Extension V5</x:v>
      </x:c>
      <x:c r="N17" s="14" t="str">
        <x:v>Sauvetage</x:v>
      </x:c>
    </x:row>
    <x:row r="18" ht="102" customHeight="1">
      <x:c r="A18" s="13" t="str">
        <x:v>V5-CNS-M13</x:v>
      </x:c>
      <x:c r="B18" s="13" t="str">
        <x:v>Le cercle des trois hauteurs</x:v>
      </x:c>
      <x:c r="C18" s="13" t="str">
        <x:v>Défi local accepté ; aucun rite commun en cours</x:v>
      </x:c>
      <x:c r="D18" s="13" t="str">
        <x:v>Arène de clan originale ; trois plateformes</x:v>
      </x:c>
      <x:c r="E18" s="13" t="str">
        <x:v>Un rival affirme qu’un commandant habitué à donner des ordres a perdu son propre instinct de chasse. Il propose un duel sur trois hauteurs où chaque position expose une faiblesse différente.</x:v>
      </x:c>
      <x:c r="F18" s="13" t="str">
        <x:v>Préparer l’espace ; observer la pose de l’adversaire ; franchir la plateforme centrale ; utiliser les couvertures disponibles ; adapter esquive et attaque au changement de hauteur ; reconnaître le terme convenu de l’épreuve.</x:v>
      </x:c>
      <x:c r="G18" s="13" t="str">
        <x:v>Duel bref à objectif de touche ou affrontement plus long selon les règles locales et les états de santé fictionnels.</x:v>
      </x:c>
      <x:c r="H18" s="13" t="str">
        <x:v>Fatigue et indisponibilité courte ; équipement limité selon l’accord, distinct des règles du rite Quatza-Rij.</x:v>
      </x:c>
      <x:c r="I18" s="13" t="str">
        <x:v>Le résultat change la relation et peut ouvrir une mission commune, sans promotion automatique.</x:v>
      </x:c>
      <x:c r="J18" s="13" t="str">
        <x:v>Une défaite conserve le rang et ouvre une réplique ou un entraînement lié aux erreurs.</x:v>
      </x:c>
      <x:c r="K18" s="13" t="str">
        <x:v>The PIT compatible ; rivalité ; CNS-P12</x:v>
      </x:c>
      <x:c r="L18" s="13" t="str">
        <x:v>V5-CNS-M13 conserve séparément missionTerminée, missionRéussie, choixRetenu, participantsRevenus et objetsDéplacés. Les récompenses ne sont appliquées qu’une fois ; une reprise retrouve les objets à leur dernière position confirmée.</x:v>
      </x:c>
      <x:c r="M18" s="13" t="str">
        <x:v>Extension V5</x:v>
      </x:c>
      <x:c r="N18" s="13" t="str">
        <x:v>Duel</x:v>
      </x:c>
    </x:row>
    <x:row r="19" ht="102" customHeight="1">
      <x:c r="A19" s="14" t="str">
        <x:v>V5-CNS-M14</x:v>
      </x:c>
      <x:c r="B19" s="14" t="str">
        <x:v>Le masque reste au centre</x:v>
      </x:c>
      <x:c r="C19" s="14" t="str">
        <x:v>Objet disputé avec droit de défi local</x:v>
      </x:c>
      <x:c r="D19" s="14" t="str">
        <x:v>Cour de halte ; cercle et obstacles bas</x:v>
      </x:c>
      <x:c r="E19" s="14" t="str">
        <x:v>Deux détenteurs contestent la garde temporaire d’un masque ancien. Le défi porte sur qui mènera son étude, pas sur la valeur de leurs lignées. Le joueur peut participer comme représentant volontaire.</x:v>
      </x:c>
      <x:c r="F19" s="14" t="str">
        <x:v>Examiner le masque avant l’épreuve ; poser les limites ; réaliser le duel dans le gameplay 2D ; respecter les interruptions prévues ; revenir au support ; appliquer la garde limitée annoncée.</x:v>
      </x:c>
      <x:c r="G19" s="14" t="str">
        <x:v>Participer au défi ou proposer un exercice de piste comparée accepté par les deux parties.</x:v>
      </x:c>
      <x:c r="H19" s="14" t="str">
        <x:v>Temps, fatigue ou préparation de piste ; l’original reste unique et protégé pendant l’épreuve.</x:v>
      </x:c>
      <x:c r="I19" s="14" t="str">
        <x:v>La garde temporaire change selon le résultat, avec une date fictionnelle de retour.</x:v>
      </x:c>
      <x:c r="J19" s="14" t="str">
        <x:v>Un défi interrompu garde l’état antérieur ; aucune propriété définitive n’est arrachée par un résultat incomplet.</x:v>
      </x:c>
      <x:c r="K19" s="14" t="str">
        <x:v>Trophées ; rivalité ; prêts</x:v>
      </x:c>
      <x:c r="L19" s="14" t="str">
        <x:v>V5-CNS-M14 conserve séparément missionTerminée, missionRéussie, choixRetenu, participantsRevenus et objetsDéplacés. Les récompenses ne sont appliquées qu’une fois ; une reprise retrouve les objets à leur dernière position confirmée.</x:v>
      </x:c>
      <x:c r="M19" s="14" t="str">
        <x:v>Extension V5</x:v>
      </x:c>
      <x:c r="N19" s="14" t="str">
        <x:v>Duel</x:v>
      </x:c>
    </x:row>
    <x:row r="20" ht="102" customHeight="1">
      <x:c r="A20" s="13" t="str">
        <x:v>V5-CNS-M15</x:v>
      </x:c>
      <x:c r="B20" s="13" t="str">
        <x:v>La trace avant le coup</x:v>
      </x:c>
      <x:c r="C20" s="13" t="str">
        <x:v>Rival de chasse disponible</x:v>
      </x:c>
      <x:c r="D20" s="13" t="str">
        <x:v>Terrain d’exercice extérieur ; quatre caches</x:v>
      </x:c>
      <x:c r="E20" s="13" t="str">
        <x:v>Le défi commence avant le combat : chaque adversaire doit découvrir le chemin de l’autre à travers des traces laissées volontairement. Les armes disponibles ne servent qu’à la rencontre finale.</x:v>
      </x:c>
      <x:c r="F20" s="13" t="str">
        <x:v>Placer un leurre de jeu ; lire les marques du rival ; choisir une hauteur d’approche ; déjouer une fausse piste ; atteindre la zone de rencontre ; jouer le duel avec l’avantage obtenu par l’observation.</x:v>
      </x:c>
      <x:c r="G20" s="13" t="str">
        <x:v>Approche lente avec information complète ou interception rapide fondée sur un indice partiel.</x:v>
      </x:c>
      <x:c r="H20" s="13" t="str">
        <x:v>Le temps donné au rival et la position de départ varient ; aucune statistique magique ajoutée.</x:v>
      </x:c>
      <x:c r="I20" s="13" t="str">
        <x:v>La relation reconnaît séparément qualité de piste et résultat de duel.</x:v>
      </x:c>
      <x:c r="J20" s="13" t="str">
        <x:v>Une piste ratée mène à une position défavorable jouable, pas à une défaite automatique.</x:v>
      </x:c>
      <x:c r="K20" s="13" t="str">
        <x:v>Entraînement ; chasse ; variantes de voie</x:v>
      </x:c>
      <x:c r="L20" s="13" t="str">
        <x:v>V5-CNS-M15 conserve séparément missionTerminée, missionRéussie, choixRetenu, participantsRevenus et objetsDéplacés. Les récompenses ne sont appliquées qu’une fois ; une reprise retrouve les objets à leur dernière position confirmée.</x:v>
      </x:c>
      <x:c r="M20" s="13" t="str">
        <x:v>Extension V5</x:v>
      </x:c>
      <x:c r="N20" s="13" t="str">
        <x:v>Duel</x:v>
      </x:c>
    </x:row>
    <x:row r="21" ht="102" customHeight="1">
      <x:c r="A21" s="14" t="str">
        <x:v>V5-CNS-M16</x:v>
      </x:c>
      <x:c r="B21" s="14" t="str">
        <x:v>Le vétéran et le prochain meneur</x:v>
      </x:c>
      <x:c r="C21" s="14" t="str">
        <x:v>Transmission avancée ; volontaire présent</x:v>
      </x:c>
      <x:c r="D21" s="14" t="str">
        <x:v>CNS-P12 puis terrain choisi</x:v>
      </x:c>
      <x:c r="E21" s="14" t="str">
        <x:v>Un vétéran souhaite éprouver la capacité du futur meneur à interrompre une poursuite. Le duel inclut un faux signal de retour annoncé comme partie de l’exercice, afin de tester sa priorité.</x:v>
      </x:c>
      <x:c r="F21" s="14" t="str">
        <x:v>Préparer les marques ; observer les déplacements du vétéran ; combattre par séquences ; entendre le signal ; décider de rompre ou continuer selon la situation ; rejoindre la ligne de retour ; discuter du geste montré.</x:v>
      </x:c>
      <x:c r="G21" s="14" t="str">
        <x:v>Confier le rôle de meneur à l’élève ou le jouer soi-même sous son observation.</x:v>
      </x:c>
      <x:c r="H21" s="14" t="str">
        <x:v>Une séance longue et fatigue d’exercice ; aucun vrai membre mis en danger pour la leçon.</x:v>
      </x:c>
      <x:c r="I21" s="14" t="str">
        <x:v>Une compétence de commandement située est reconnue et nourrit la transmission.</x:v>
      </x:c>
      <x:c r="J21" s="14" t="str">
        <x:v>Un mauvais choix ouvre une nouvelle démonstration ; le dénouement d’origine n’est pas remplacé.</x:v>
      </x:c>
      <x:c r="K21" s="14" t="str">
        <x:v>O6 ; Elder ; CNS-M21</x:v>
      </x:c>
      <x:c r="L21" s="14" t="str">
        <x:v>V5-CNS-M16 conserve séparément missionTerminée, missionRéussie, choixRetenu, participantsRevenus et objetsDéplacés. Les récompenses ne sont appliquées qu’une fois ; une reprise retrouve les objets à leur dernière position confirmée.</x:v>
      </x:c>
      <x:c r="M21" s="14" t="str">
        <x:v>Extension V5</x:v>
      </x:c>
      <x:c r="N21" s="14" t="str">
        <x:v>Duel</x:v>
      </x:c>
    </x:row>
    <x:row r="22" ht="102" customHeight="1">
      <x:c r="A22" s="13" t="str">
        <x:v>V5-CNS-M17</x:v>
      </x:c>
      <x:c r="B22" s="13" t="str">
        <x:v>Le relais au-dessus du front</x:v>
      </x:c>
      <x:c r="C22" s="13" t="str">
        <x:v>Campagne active ; objectif de relais identifié</x:v>
      </x:c>
      <x:c r="D22" s="13" t="str">
        <x:v>Planète de guerre ; falaise ; station de signal</x:v>
      </x:c>
      <x:c r="E22" s="13" t="str">
        <x:v>Un relais donne une vue sur plusieurs territoires sans en garantir le contrôle. Le navire de clan peut envoyer une petite équipe pour ouvrir l’accès avant une escarmouche.</x:v>
      </x:c>
      <x:c r="F22" s="13" t="str">
        <x:v>Approcher la falaise ; neutraliser une sentinelle ou éviter sa route ; escalader les passages prévus ; traverser la station ; réorienter les panneaux fictifs ; tenir le point de retour pendant l’extraction.</x:v>
      </x:c>
      <x:c r="G22" s="13" t="str">
        <x:v>Conserver le relais pour l’observation ou le rendre utilisable par un convoi allié avec une présence plus visible.</x:v>
      </x:c>
      <x:c r="H22" s="13" t="str">
        <x:v>Équipe, réserves et temps ; la visibilité accrue attire des contre-missions.</x:v>
      </x:c>
      <x:c r="I22" s="13" t="str">
        <x:v>La carte reçoit un bonus d’information ou une route de convoi définie, sans possession automatique des zones voisines.</x:v>
      </x:c>
      <x:c r="J22" s="13" t="str">
        <x:v>Un sabotage partiel laisse le relais contesté ; le RTS lit son état exact.</x:v>
      </x:c>
      <x:c r="K22" s="13" t="str">
        <x:v>Trois guerres reliées ; transaction unique</x:v>
      </x:c>
      <x:c r="L22" s="13" t="str">
        <x:v>V5-CNS-M17 conserve séparément missionTerminée, missionRéussie, choixRetenu, participantsRevenus et objetsDéplacés. Les récompenses ne sont appliquées qu’une fois ; une reprise retrouve les objets à leur dernière position confirmée.</x:v>
      </x:c>
      <x:c r="M22" s="13" t="str">
        <x:v>Extension V5</x:v>
      </x:c>
      <x:c r="N22" s="13" t="str">
        <x:v>Expédition de guerre</x:v>
      </x:c>
    </x:row>
    <x:row r="23" ht="102" customHeight="1">
      <x:c r="A23" s="14" t="str">
        <x:v>V5-CNS-M18</x:v>
      </x:c>
      <x:c r="B23" s="14" t="str">
        <x:v>La chasse au ravitailleur</x:v>
      </x:c>
      <x:c r="C23" s="14" t="str">
        <x:v>Route ennemie observée ; guerre annexe acceptée</x:v>
      </x:c>
      <x:c r="D23" s="14" t="str">
        <x:v>Vallée de guerre ; piste de charges ; dépôt</x:v>
      </x:c>
      <x:c r="E23" s="14" t="str">
        <x:v>L’objectif est un convoi matériel protégé par des chasseurs rivaux. Une attaque directe peut rapporter des ressources, tandis qu’une infiltration révèle les routes qui alimentent plusieurs zones.</x:v>
      </x:c>
      <x:c r="F23" s="14" t="str">
        <x:v>Lire les horaires fictionnels observés ; suivre le convoi ; repérer ses gardes ; choisir une fenêtre ; mener l’embuscade ou entrer dans le dépôt ; récupérer uniquement les charges transportables ; extraire l’équipe.</x:v>
      </x:c>
      <x:c r="G23" s="14" t="str">
        <x:v>Capturer une charge définie ou privilégier le relevé des routes sans grand butin.</x:v>
      </x:c>
      <x:c r="H23" s="14" t="str">
        <x:v>Combat et transport dans le premier cas ; temps et risque de détection dans le second.</x:v>
      </x:c>
      <x:c r="I23" s="14" t="str">
        <x:v>Ressources ou information stratégique sont appliquées selon l’objectif réussi, sans récompense triple.</x:v>
      </x:c>
      <x:c r="J23" s="14" t="str">
        <x:v>Une alerte déplace le convoi et rend certains relevés périmés ; la campagne conserve ce changement.</x:v>
      </x:c>
      <x:c r="K23" s="14" t="str">
        <x:v>Guerre narrative ; RTS reconnaissance ; économie de campagne</x:v>
      </x:c>
      <x:c r="L23" s="14" t="str">
        <x:v>V5-CNS-M18 conserve séparément missionTerminée, missionRéussie, choixRetenu, participantsRevenus et objetsDéplacés. Les récompenses ne sont appliquées qu’une fois ; une reprise retrouve les objets à leur dernière position confirmée.</x:v>
      </x:c>
      <x:c r="M23" s="14" t="str">
        <x:v>Extension V5</x:v>
      </x:c>
      <x:c r="N23" s="14" t="str">
        <x:v>Expédition de guerre</x:v>
      </x:c>
    </x:row>
    <x:row r="24" ht="102" customHeight="1">
      <x:c r="A24" s="13" t="str">
        <x:v>V5-CNS-M19</x:v>
      </x:c>
      <x:c r="B24" s="13" t="str">
        <x:v>Les ateliers sous la roche</x:v>
      </x:c>
      <x:c r="C24" s="13" t="str">
        <x:v>Allié privé de réparation ; monde accessible</x:v>
      </x:c>
      <x:c r="D24" s="13" t="str">
        <x:v>Caverne extraterrestre ; atelier abandonné ; sortie basse</x:v>
      </x:c>
      <x:c r="E24" s="13" t="str">
        <x:v>Un atelier ancien pourrait remettre en état des unités vétéranes, mais une meute originale du projet occupe les conduits autour de son accès. Les réparateurs veulent voir les machines avant d’engager leurs stocks.</x:v>
      </x:c>
      <x:c r="F24" s="13" t="str">
        <x:v>Pister la meute ; ouvrir deux sorties ; combattre ou détourner les bêtes ; faire entrer Rava ou son remplaçant ; déplacer des pièces fictives sur leurs gabarits ; tester un poste ; escorter la première charge de retour.</x:v>
      </x:c>
      <x:c r="G24" s="13" t="str">
        <x:v>Rétablir un atelier limité rapidement ou explorer une seconde salle pour une capacité plus grande.</x:v>
      </x:c>
      <x:c r="H24" s="13" t="str">
        <x:v>La seconde salle demande une autre réserve et expose à une rencontre supplémentaire.</x:v>
      </x:c>
      <x:c r="I24" s="13" t="str">
        <x:v>Une capacité de réparation située devient disponible avec ses coûts et ses routes.</x:v>
      </x:c>
      <x:c r="J24" s="13" t="str">
        <x:v>Une salle non sécurisée reste fermée ; aucune unité détruite n’est restaurée comme neuve.</x:v>
      </x:c>
      <x:c r="K24" s="13" t="str">
        <x:v>Vétérans RTS ; base temporaire ; réparation</x:v>
      </x:c>
      <x:c r="L24" s="13" t="str">
        <x:v>V5-CNS-M19 conserve séparément missionTerminée, missionRéussie, choixRetenu, participantsRevenus et objetsDéplacés. Les récompenses ne sont appliquées qu’une fois ; une reprise retrouve les objets à leur dernière position confirmée.</x:v>
      </x:c>
      <x:c r="M24" s="13" t="str">
        <x:v>Extension V5</x:v>
      </x:c>
      <x:c r="N24" s="13" t="str">
        <x:v>Expédition de guerre</x:v>
      </x:c>
    </x:row>
    <x:row r="25" ht="102" customHeight="1">
      <x:c r="A25" s="14" t="str">
        <x:v>V5-CNS-M20</x:v>
      </x:c>
      <x:c r="B25" s="14" t="str">
        <x:v>Le retour de la zone trente-six</x:v>
      </x:c>
      <x:c r="C25" s="14" t="str">
        <x:v>Fin de phase de conquête sur Korthas</x:v>
      </x:c>
      <x:c r="D25" s="14" t="str">
        <x:v>Korthas ; zone réellement concernée ; point d’extraction</x:v>
      </x:c>
      <x:c r="E25" s="14" t="str">
        <x:v>Une avancée stratégique a laissé des objets, des blessés et des routes mal connues derrière la ligne. La mission ne suppose pas que toutes les trente-six zones sont déjà gagnées : elle prend la zone désignée par la campagne.</x:v>
      </x:c>
      <x:c r="F25" s="14" t="str">
        <x:v>Lire l’état réel du front ; rejoindre le secteur ; identifier les survivants ; sécuriser un passage ; choisir les charges à reprendre ; affronter une contre-patrouille si elle est présente ; rejoindre le navire et appliquer le bilan.</x:v>
      </x:c>
      <x:c r="G25" s="14" t="str">
        <x:v>Rapatrier les personnes et vétérans en priorité ou engager une seconde équipe pour les matériels lourds.</x:v>
      </x:c>
      <x:c r="H25" s="14" t="str">
        <x:v>Seconde équipe et réserves ; les biens abandonnés restent dans la zone si le scénario le permet.</x:v>
      </x:c>
      <x:c r="I25" s="14" t="str">
        <x:v>La campagne reçoit les unités sauvées, leurs états et les ressources exactes.</x:v>
      </x:c>
      <x:c r="J25" s="14" t="str">
        <x:v>Une extraction incomplète ne transforme pas une défaite en conquête ; les pertes et territoires restent cohérents.</x:v>
      </x:c>
      <x:c r="K25" s="14" t="str">
        <x:v>Korthas 36 zones ; CNS-M22 ; mémoire de guerre</x:v>
      </x:c>
      <x:c r="L25" s="14" t="str">
        <x:v>V5-CNS-M20 conserve séparément missionTerminée, missionRéussie, choixRetenu, participantsRevenus et objetsDéplacés. Les récompenses ne sont appliquées qu’une fois ; une reprise retrouve les objets à leur dernière position confirmée.</x:v>
      </x:c>
      <x:c r="M25" s="14" t="str">
        <x:v>Extension V5</x:v>
      </x:c>
      <x:c r="N25" s="14" t="str">
        <x:v>Expédition de guerre</x:v>
      </x:c>
    </x:row>
    <x:row r="26" ht="102" customHeight="1">
      <x:c r="A26" s="13" t="str">
        <x:v>V5-CNS-M21</x:v>
      </x:c>
      <x:c r="B26" s="13" t="str">
        <x:v>La piste sous les anciens arbres</x:v>
      </x:c>
      <x:c r="C26" s="13" t="str">
        <x:v>Cinq conditions Warp ; expédition optionnelle</x:v>
      </x:c>
      <x:c r="D26" s="13" t="str">
        <x:v>Branche préhistorique originale ; forêt et escarpement</x:v>
      </x:c>
      <x:c r="E26" s="13" t="str">
        <x:v>Le groupe observe une proie ancienne originale du projet dont les traces traversent un lieu encore intact. L’objectif porte sur cette branche d’expédition, sans modifier les événements d’un film.</x:v>
      </x:c>
      <x:c r="F26" s="13" t="str">
        <x:v>Installer le repère de retour ; franchir le seuil ; comparer les empreintes ; suivre la proie ; choisir une fenêtre de chasse ou d’observation ; récupérer une pièce autorisée seulement si obtenue ; revenir avant fermeture de la mission.</x:v>
      </x:c>
      <x:c r="G26" s="13" t="str">
        <x:v>Chasse limitée dans la branche ou relevé sans prélèvement pour enrichir les archives.</x:v>
      </x:c>
      <x:c r="H26" s="13" t="str">
        <x:v>Charge temporelle de jeu et capacité de transport ; retour engagé garanti.</x:v>
      </x:c>
      <x:c r="I26" s="13" t="str">
        <x:v>Les observations et l’éventuel trophée portent l’identifiant de branche.</x:v>
      </x:c>
      <x:c r="J26" s="13" t="str">
        <x:v>Une chasse ratée conserve le retour et n’autorise pas de reset pour dupliquer les récompenses.</x:v>
      </x:c>
      <x:c r="K26" s="13" t="str">
        <x:v>Warp ; V5-TR-C06 ; reconnaissance distincte</x:v>
      </x:c>
      <x:c r="L26" s="13" t="str">
        <x:v>V5-CNS-M21 conserve séparément missionTerminée, missionRéussie, choixRetenu, participantsRevenus et objetsDéplacés. Les récompenses ne sont appliquées qu’une fois ; une reprise retrouve les objets à leur dernière position confirmée.</x:v>
      </x:c>
      <x:c r="M26" s="13" t="str">
        <x:v>Extension V5</x:v>
      </x:c>
      <x:c r="N26" s="13" t="str">
        <x:v>Warp</x:v>
      </x:c>
    </x:row>
    <x:row r="27" ht="102" customHeight="1">
      <x:c r="A27" s="14" t="str">
        <x:v>V5-CNS-M22</x:v>
      </x:c>
      <x:c r="B27" s="14" t="str">
        <x:v>Le guet avant la neige</x:v>
      </x:c>
      <x:c r="C27" s="14" t="str">
        <x:v>Cinq conditions Warp ; cadre historique nordique ouvert</x:v>
      </x:c>
      <x:c r="D27" s="14" t="str">
        <x:v>Branche historique originale ; col et bois</x:v>
      </x:c>
      <x:c r="E27" s="14" t="str">
        <x:v>Une route de col présente des traces humaines et celles d’une proie de chasse. L’équipe doit comprendre leurs croisements sans attribuer à des personnes observées une histoire qu’elle ne connaît pas.</x:v>
      </x:c>
      <x:c r="F27" s="14" t="str">
        <x:v>Observer le guet à distance ; relever les passages ; franchir le bois ; éviter une rencontre inutile ou affronter l’opposition prévue ; identifier l’objet de mission ; rejoindre le seuil par un détour balisé.</x:v>
      </x:c>
      <x:c r="G27" s="14" t="str">
        <x:v>Suivre uniquement la proie ou récupérer le repère perdu de l’équipe au prix d’une fenêtre plus courte.</x:v>
      </x:c>
      <x:c r="H27" s="14" t="str">
        <x:v>Temps de branche, matériel laissé et risque de détour ; aucune armée historique recrutée gratuitement.</x:v>
      </x:c>
      <x:c r="I27" s="14" t="str">
        <x:v>Le parcours conserve les rencontres réellement jouées et le repère revient s’il a été récupéré.</x:v>
      </x:c>
      <x:c r="J27" s="14" t="str">
        <x:v>Un objet laissé demeure dans son instance ; la prochaine visite respecte l’état autorisé de la branche.</x:v>
      </x:c>
      <x:c r="K27" s="14" t="str">
        <x:v>Warp ; navigation ; pas de campagne cinéma réécrite</x:v>
      </x:c>
      <x:c r="L27" s="14" t="str">
        <x:v>V5-CNS-M22 conserve séparément missionTerminée, missionRéussie, choixRetenu, participantsRevenus et objetsDéplacés. Les récompenses ne sont appliquées qu’une fois ; une reprise retrouve les objets à leur dernière position confirmée.</x:v>
      </x:c>
      <x:c r="M27" s="14" t="str">
        <x:v>Extension V5</x:v>
      </x:c>
      <x:c r="N27" s="14" t="str">
        <x:v>Warp</x:v>
      </x:c>
    </x:row>
    <x:row r="28" ht="102" customHeight="1">
      <x:c r="A28" s="13" t="str">
        <x:v>V5-CNS-M23</x:v>
      </x:c>
      <x:c r="B28" s="13" t="str">
        <x:v>Les deux ombres du passage</x:v>
      </x:c>
      <x:c r="C28" s="13" t="str">
        <x:v>Cinq conditions Warp ; cadre historique japonais ouvert</x:v>
      </x:c>
      <x:c r="D28" s="13" t="str">
        <x:v>Branche d’expédition originale ; forêt et passage fortifié</x:v>
      </x:c>
      <x:c r="E28" s="13" t="str">
        <x:v>Deux silhouettes semblent suivre l’équipe, mais l’une peut être son propre reflet de lumière sur une paroi. Le joueur doit lire le terrain avant de décider où mener l’affrontement prévu par la mission.</x:v>
      </x:c>
      <x:c r="F28" s="13" t="str">
        <x:v>Comparer les ombres ; observer les traces au sol ; déplacer le groupe entre niveaux ; isoler la présence réelle ; préparer un passage ; jouer l’affrontement ou l’évitement disponible ; revenir avec les seuls objets autorisés.</x:v>
      </x:c>
      <x:c r="G28" s="13" t="str">
        <x:v>Approche patiente permettant l’observation complète ou passage rapide qui conserve une incertitude narrative.</x:v>
      </x:c>
      <x:c r="H28" s="13" t="str">
        <x:v>La patience consomme une fenêtre ; la vitesse expose à une mauvaise position au retour.</x:v>
      </x:c>
      <x:c r="I28" s="13" t="str">
        <x:v>Le dossier distingue adversaire observé, reflet et hypothèses abandonnées.</x:v>
      </x:c>
      <x:c r="J28" s="13" t="str">
        <x:v>Un repérage incomplet garde son incertitude ; aucun personnage canonique n’est ajouté pour remplir la scène.</x:v>
      </x:c>
      <x:c r="K28" s="13" t="str">
        <x:v>Warp ; TR-H11 ; branches séparées</x:v>
      </x:c>
      <x:c r="L28" s="13" t="str">
        <x:v>V5-CNS-M23 conserve séparément missionTerminée, missionRéussie, choixRetenu, participantsRevenus et objetsDéplacés. Les récompenses ne sont appliquées qu’une fois ; une reprise retrouve les objets à leur dernière position confirmée.</x:v>
      </x:c>
      <x:c r="M28" s="13" t="str">
        <x:v>Extension V5</x:v>
      </x:c>
      <x:c r="N28" s="13" t="str">
        <x:v>Warp</x:v>
      </x:c>
    </x:row>
    <x:row r="29" ht="102" customHeight="1">
      <x:c r="A29" s="14" t="str">
        <x:v>V5-CNS-M24</x:v>
      </x:c>
      <x:c r="B29" s="14" t="str">
        <x:v>Le bruit qui couvre le retour</x:v>
      </x:c>
      <x:c r="C29" s="14" t="str">
        <x:v>Cinq conditions Warp ; cadre de guerre historique ouvert</x:v>
      </x:c>
      <x:c r="D29" s="14" t="str">
        <x:v>Branche originale ; terrain bouleversé ; point de retour</x:v>
      </x:c>
      <x:c r="E29" s="14" t="str">
        <x:v>Le bruit du terrain masque les signaux de l’équipe. L’enjeu est de récupérer son repère et de revenir avec les présents, sans convertir la guerre historique en réserve illimitée d’unités pour le clan.</x:v>
      </x:c>
      <x:c r="F29" s="14" t="str">
        <x:v>Observer les mouvements depuis un couvert ; choisir des signaux visuels ; traverser trois secteurs ; récupérer le repère ; rejoindre un membre séparé ; garder la cohésion jusqu’au seuil ; vérifier les personnes et objets revenus.</x:v>
      </x:c>
      <x:c r="G29" s="14" t="str">
        <x:v>Abandonner l’objet secondaire pour un retour rapide ou envoyer un binôme volontaire le chercher dans une limite annoncée.</x:v>
      </x:c>
      <x:c r="H29" s="14" t="str">
        <x:v>Temps et exposition fictionnelle ; les personnes du passé ne deviennent pas des recrues gratuites.</x:v>
      </x:c>
      <x:c r="I29" s="14" t="str">
        <x:v>Le retour engagé est assuré et le bilan distingue secours, objet secondaire et observation.</x:v>
      </x:c>
      <x:c r="J29" s="14" t="str">
        <x:v>Un objectif perdu reste perdu ; aucune mort ni défaite antérieure n’est annulée par le Warp.</x:v>
      </x:c>
      <x:c r="K29" s="14" t="str">
        <x:v>Warp ; Kora ; retour ; provenance unique</x:v>
      </x:c>
      <x:c r="L29" s="14" t="str">
        <x:v>V5-CNS-M24 conserve séparément missionTerminée, missionRéussie, choixRetenu, participantsRevenus et objetsDéplacés. Les récompenses ne sont appliquées qu’une fois ; une reprise retrouve les objets à leur dernière position confirmée.</x:v>
      </x:c>
      <x:c r="M29" s="14" t="str">
        <x:v>Extension V5</x:v>
      </x:c>
      <x:c r="N29" s="14" t="str">
        <x:v>Warp</x:v>
      </x:c>
    </x:row>
  </x:sheetData>
  <x:pageMargins left="0.7" right="0.7" top="0.75" bottom="0.75" header="0.3" footer="0.3"/>
  <x:tableParts count="1">
    <x:tablePart xmlns:r="http://schemas.openxmlformats.org/officeDocument/2006/relationships" r:id="Rf3010eb51ee7438a"/>
  </x:tableParts>
</x:worksheet>
</file>

<file path=xl/worksheets/sheet8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45" hidden="0" customWidth="1"/>
  </x:cols>
  <x:sheetData>
    <x:row r="1">
      <x:c r="A1" s="2"/>
      <x:c r="B1" s="2"/>
      <x:c r="C1" s="2"/>
      <x:c r="D1" s="2"/>
      <x:c r="E1" s="2"/>
      <x:c r="F1" s="2"/>
    </x:row>
    <x:row r="2" ht="31" customHeight="1">
      <x:c r="A2" s="3" t="str">
        <x:v>Règles des trophées</x:v>
      </x:c>
      <x:c r="B2" s="3"/>
      <x:c r="C2" s="3"/>
      <x:c r="D2" s="3"/>
      <x:c r="E2" s="3"/>
      <x:c r="F2" s="3"/>
    </x:row>
    <x:row r="3">
      <x:c r="A3" s="4"/>
      <x:c r="B3" s="4"/>
      <x:c r="C3" s="4"/>
      <x:c r="D3" s="4"/>
      <x:c r="E3" s="4"/>
      <x:c r="F3" s="4"/>
    </x:row>
    <x:row r="4">
      <x:c r="A4" s="2" t="str">
        <x:v>Trophées · 24 fiches · Lecture intégrale dans « Lire Trophées » ou le lecteur HTML.</x:v>
      </x:c>
      <x:c r="B4" s="2"/>
      <x:c r="C4" s="2"/>
      <x:c r="D4" s="2"/>
      <x:c r="E4" s="2"/>
      <x:c r="F4" s="2"/>
    </x:row>
    <x:row r="5" ht="48" customHeight="1">
      <x:c r="A5" s="43" t="str">
        <x:v>Identifiant</x:v>
      </x:c>
      <x:c r="B5" s="44" t="str">
        <x:v>Titre</x:v>
      </x:c>
      <x:c r="C5" s="44" t="str">
        <x:v>Règle</x:v>
      </x:c>
      <x:c r="D5" s="44" t="str">
        <x:v>Application</x:v>
      </x:c>
      <x:c r="E5" s="44" t="str">
        <x:v>Limite</x:v>
      </x:c>
      <x:c r="F5" s="45" t="str">
        <x:v>Provenance</x:v>
      </x:c>
    </x:row>
    <x:row r="6" ht="44" customHeight="1">
      <x:c r="A6" s="13" t="str">
        <x:v>TR-R01</x:v>
      </x:c>
      <x:c r="B6" s="13" t="str">
        <x:v>Un original singulier</x:v>
      </x:c>
      <x:c r="C6" s="13" t="str">
        <x:v>Chaque original possède un identifiant stable et un seul emplacement.</x:v>
      </x:c>
      <x:c r="D6" s="13" t="str">
        <x:v>Le déplacement retire l’objet de son précédent support avant de valider le nouveau.</x:v>
      </x:c>
      <x:c r="E6" s="13" t="str">
        <x:v>La même prise ne peut apparaître simultanément dans maison et vaisseau.</x:v>
      </x:c>
      <x:c r="F6" s="13" t="str">
        <x:v>Reconstitution documentée V4 — nouvelle rédaction V5</x:v>
      </x:c>
    </x:row>
    <x:row r="7" ht="44" customHeight="1">
      <x:c r="A7" s="14" t="str">
        <x:v>TR-R02</x:v>
      </x:c>
      <x:c r="B7" s="14" t="str">
        <x:v>Provenance complète</x:v>
      </x:c>
      <x:c r="C7" s="14" t="str">
        <x:v>Lieu, mission, branche temporelle et mode d’obtention accompagnent la pièce.</x:v>
      </x:c>
      <x:c r="D7" s="14" t="str">
        <x:v>La plaque se construit à partir des observations et témoignages disponibles.</x:v>
      </x:c>
      <x:c r="E7" s="14" t="str">
        <x:v>Un souvenir trouvé n’est pas rebaptisé victoire de chasse.</x:v>
      </x:c>
      <x:c r="F7" s="14" t="str">
        <x:v>Reconstitution documentée V4 — nouvelle rédaction V5</x:v>
      </x:c>
    </x:row>
    <x:row r="8" ht="57" customHeight="1">
      <x:c r="A8" s="13" t="str">
        <x:v>TR-R03</x:v>
      </x:c>
      <x:c r="B8" s="13" t="str">
        <x:v>Trois dimensions</x:v>
      </x:c>
      <x:c r="C8" s="13" t="str">
        <x:v>Qualité de présentation, authenticité du récit et reconnaissance de chasse sont séparées.</x:v>
      </x:c>
      <x:c r="D8" s="13" t="str">
        <x:v>Un objet peut être bien présenté et garder une histoire incertaine.</x:v>
      </x:c>
      <x:c r="E8" s="13" t="str">
        <x:v>Une restauration réussie ne crée pas des actes héroïques nouveaux.</x:v>
      </x:c>
      <x:c r="F8" s="13" t="str">
        <x:v>Reconstitution documentée V4 — nouvelle rédaction V5</x:v>
      </x:c>
    </x:row>
    <x:row r="9" ht="57" customHeight="1">
      <x:c r="A9" s="14" t="str">
        <x:v>TR-R04</x:v>
      </x:c>
      <x:c r="B9" s="14" t="str">
        <x:v>Préparation stylisée</x:v>
      </x:c>
      <x:c r="C9" s="14" t="str">
        <x:v>L’atelier emploie des matières fictives, des interfaces symboliques et des pièces préparées.</x:v>
      </x:c>
      <x:c r="D9" s="14" t="str">
        <x:v>Les opérations se jouent par orientation, choix de support, glissière, lumière et motifs.</x:v>
      </x:c>
      <x:c r="E9" s="14" t="str">
        <x:v>Le degré visuel peut changer sans retirer les indices nécessaires.</x:v>
      </x:c>
      <x:c r="F9" s="14" t="str">
        <x:v>Reconstitution documentée V4 — nouvelle rédaction V5</x:v>
      </x:c>
    </x:row>
    <x:row r="10" ht="44" customHeight="1">
      <x:c r="A10" s="13" t="str">
        <x:v>TR-R05</x:v>
      </x:c>
      <x:c r="B10" s="13" t="str">
        <x:v>Le joueur agit</x:v>
      </x:c>
      <x:c r="C10" s="13" t="str">
        <x:v>Une étape importante possède commande, retour visible et état de sortie.</x:v>
      </x:c>
      <x:c r="D10" s="13" t="str">
        <x:v>Le joueur tire une poignée ou règle une lumière puis constate ce qui a changé.</x:v>
      </x:c>
      <x:c r="E10" s="13" t="str">
        <x:v>Un long texte ne remplace pas une manipulation annoncée.</x:v>
      </x:c>
      <x:c r="F10" s="13" t="str">
        <x:v>Reconstitution documentée V4 — nouvelle rédaction V5</x:v>
      </x:c>
    </x:row>
    <x:row r="11" ht="44" customHeight="1">
      <x:c r="A11" s="14" t="str">
        <x:v>TR-R06</x:v>
      </x:c>
      <x:c r="B11" s="14" t="str">
        <x:v>Seize postes</x:v>
      </x:c>
      <x:c r="C11" s="14" t="str">
        <x:v>Les seize écrans sont des vues de travail, pas seize salles supplémentaires.</x:v>
      </x:c>
      <x:c r="D11" s="14" t="str">
        <x:v>Un même atelier ouvre plusieurs cadrages selon l’objet posé.</x:v>
      </x:c>
      <x:c r="E11" s="14" t="str">
        <x:v>Les trajets entre ateliers restent ceux du monde 2D.</x:v>
      </x:c>
      <x:c r="F11" s="14" t="str">
        <x:v>Reconstitution documentée V4 — nouvelle rédaction V5</x:v>
      </x:c>
    </x:row>
    <x:row r="12" ht="44" customHeight="1">
      <x:c r="A12" s="13" t="str">
        <x:v>TR-R07</x:v>
      </x:c>
      <x:c r="B12" s="13" t="str">
        <x:v>Sprites orientés</x:v>
      </x:c>
      <x:c r="C12" s="13" t="str">
        <x:v>Les rotations utilisent des poses 2D préparées et des crans d’observation.</x:v>
      </x:c>
      <x:c r="D12" s="13" t="str">
        <x:v>Face, profil et revers peuvent révéler des indices différents.</x:v>
      </x:c>
      <x:c r="E12" s="13" t="str">
        <x:v>Aucune modélisation 3D n’est exigée par la conception.</x:v>
      </x:c>
      <x:c r="F12" s="13" t="str">
        <x:v>Reconstitution documentée V4 — nouvelle rédaction V5</x:v>
      </x:c>
    </x:row>
    <x:row r="13" ht="57" customHeight="1">
      <x:c r="A13" s="14" t="str">
        <x:v>TR-R08</x:v>
      </x:c>
      <x:c r="B13" s="14" t="str">
        <x:v>Indices physiques</x:v>
      </x:c>
      <x:c r="C13" s="14" t="str">
        <x:v>Une marque devient lisible par un geste précis et une condition de lumière ou de position.</x:v>
      </x:c>
      <x:c r="D13" s="14" t="str">
        <x:v>Le journal enregistre ce qui a effectivement été observé.</x:v>
      </x:c>
      <x:c r="E13" s="14" t="str">
        <x:v>Le texte final ne révèle pas un indice jamais trouvé.</x:v>
      </x:c>
      <x:c r="F13" s="14" t="str">
        <x:v>Reconstitution documentée V4 — nouvelle rédaction V5</x:v>
      </x:c>
    </x:row>
    <x:row r="14" ht="44" customHeight="1">
      <x:c r="A14" s="13" t="str">
        <x:v>TR-R09</x:v>
      </x:c>
      <x:c r="B14" s="13" t="str">
        <x:v>Erreurs récupérables</x:v>
      </x:c>
      <x:c r="C14" s="13" t="str">
        <x:v>Les gestes d’atelier commencent depuis un état stable et possèdent une reprise locale.</x:v>
      </x:c>
      <x:c r="D14" s="13" t="str">
        <x:v>Un support mal choisi se retire avant validation de transport.</x:v>
      </x:c>
      <x:c r="E14" s="13" t="str">
        <x:v>Le tutoriel n’exige pas de détruire l’unique preuve.</x:v>
      </x:c>
      <x:c r="F14" s="13" t="str">
        <x:v>Reconstitution documentée V4 — nouvelle rédaction V5</x:v>
      </x:c>
    </x:row>
    <x:row r="15" ht="44" customHeight="1">
      <x:c r="A15" s="14" t="str">
        <x:v>TR-R10</x:v>
      </x:c>
      <x:c r="B15" s="14" t="str">
        <x:v>Fragments autorisés</x:v>
      </x:c>
      <x:c r="C15" s="14" t="str">
        <x:v>L’assemblage concerne des fragments déjà séparés ou un modèle d’exercice.</x:v>
      </x:c>
      <x:c r="D15" s="14" t="str">
        <x:v>Le joueur compare les bords et les repères de raccord.</x:v>
      </x:c>
      <x:c r="E15" s="14" t="str">
        <x:v>Aucun original intact n’est cassé pour créer artificiellement un puzzle.</x:v>
      </x:c>
      <x:c r="F15" s="14" t="str">
        <x:v>Reconstitution documentée V4 — nouvelle rédaction V5</x:v>
      </x:c>
    </x:row>
    <x:row r="16" ht="44" customHeight="1">
      <x:c r="A16" s="13" t="str">
        <x:v>TR-R11</x:v>
      </x:c>
      <x:c r="B16" s="13" t="str">
        <x:v>Patine conservée</x:v>
      </x:c>
      <x:c r="C16" s="13" t="str">
        <x:v>Les traces de la chasse et du temps restent visibles lorsqu’elles racontent l’objet.</x:v>
      </x:c>
      <x:c r="D16" s="13" t="str">
        <x:v>Le joueur distingue une poussière stylisée amovible d’une marque historique.</x:v>
      </x:c>
      <x:c r="E16" s="13" t="str">
        <x:v>Une surface parfaitement neuve n’est pas toujours le meilleur résultat.</x:v>
      </x:c>
      <x:c r="F16" s="13" t="str">
        <x:v>Reconstitution documentée V4 — nouvelle rédaction V5</x:v>
      </x:c>
    </x:row>
    <x:row r="17" ht="44" customHeight="1">
      <x:c r="A17" s="14" t="str">
        <x:v>TR-R12</x:v>
      </x:c>
      <x:c r="B17" s="14" t="str">
        <x:v>Répliques identifiées</x:v>
      </x:c>
      <x:c r="C17" s="14" t="str">
        <x:v>Une copie porte une marque et renvoie à l’original.</x:v>
      </x:c>
      <x:c r="D17" s="14" t="str">
        <x:v>Elle peut servir à l’entraînement, à la visite ou à une exposition simultanée.</x:v>
      </x:c>
      <x:c r="E17" s="14" t="str">
        <x:v>Elle ne multiplie ni trophées reconnus ni ressources.</x:v>
      </x:c>
      <x:c r="F17" s="14" t="str">
        <x:v>Reconstitution documentée V4 — nouvelle rédaction V5</x:v>
      </x:c>
    </x:row>
    <x:row r="18" ht="44" customHeight="1">
      <x:c r="A18" s="13" t="str">
        <x:v>TR-R13</x:v>
      </x:c>
      <x:c r="B18" s="13" t="str">
        <x:v>Contributions établies</x:v>
      </x:c>
      <x:c r="C18" s="13" t="str">
        <x:v>Les participants reçoivent la reconnaissance de leurs gestes confirmés.</x:v>
      </x:c>
      <x:c r="D18" s="13" t="str">
        <x:v>Des traces croisées peuvent ajouter une voix oubliée.</x:v>
      </x:c>
      <x:c r="E18" s="13" t="str">
        <x:v>Un témoignage contradictoire reste visible jusqu’à résolution éventuelle.</x:v>
      </x:c>
      <x:c r="F18" s="13" t="str">
        <x:v>Reconstitution documentée V4 — nouvelle rédaction V5</x:v>
      </x:c>
    </x:row>
    <x:row r="19" ht="44" customHeight="1">
      <x:c r="A19" s="14" t="str">
        <x:v>TR-R14</x:v>
      </x:c>
      <x:c r="B19" s="14" t="str">
        <x:v>Transport compatible</x:v>
      </x:c>
      <x:c r="C19" s="14" t="str">
        <x:v>Le gabarit, le berceau et le trajet sont vérifiés avant déplacement.</x:v>
      </x:c>
      <x:c r="D19" s="14" t="str">
        <x:v>Le joueur règle les attaches puis porte ou pousse le contenant.</x:v>
      </x:c>
      <x:c r="E19" s="14" t="str">
        <x:v>Un trophée trop large exige un autre meuble ou une autre route.</x:v>
      </x:c>
      <x:c r="F19" s="14" t="str">
        <x:v>Reconstitution documentée V4 — nouvelle rédaction V5</x:v>
      </x:c>
    </x:row>
    <x:row r="20" ht="44" customHeight="1">
      <x:c r="A20" s="13" t="str">
        <x:v>TR-R15</x:v>
      </x:c>
      <x:c r="B20" s="13" t="str">
        <x:v>Supports limités</x:v>
      </x:c>
      <x:c r="C20" s="13" t="str">
        <x:v>Un meuble possède emprise, capacité et points de fixation.</x:v>
      </x:c>
      <x:c r="D20" s="13" t="str">
        <x:v>Le joueur choisit hauteur, orientation et espace de lecture.</x:v>
      </x:c>
      <x:c r="E20" s="13" t="str">
        <x:v>Aucun empilement sans collision sur un unique emplacement.</x:v>
      </x:c>
      <x:c r="F20" s="13" t="str">
        <x:v>Reconstitution documentée V4 — nouvelle rédaction V5</x:v>
      </x:c>
    </x:row>
    <x:row r="21" ht="44" customHeight="1">
      <x:c r="A21" s="14" t="str">
        <x:v>TR-R16</x:v>
      </x:c>
      <x:c r="B21" s="14" t="str">
        <x:v>Exposition racontée</x:v>
      </x:c>
      <x:c r="C21" s="14" t="str">
        <x:v>L’ordre des pièces et les plaques composent un parcours de mémoire.</x:v>
      </x:c>
      <x:c r="D21" s="14" t="str">
        <x:v>Un visiteur commente les objets réellement visibles depuis sa position.</x:v>
      </x:c>
      <x:c r="E21" s="14" t="str">
        <x:v>Une exposition privée peut rester volontairement sobre.</x:v>
      </x:c>
      <x:c r="F21" s="14" t="str">
        <x:v>Reconstitution documentée V4 — nouvelle rédaction V5</x:v>
      </x:c>
    </x:row>
    <x:row r="22" ht="44" customHeight="1">
      <x:c r="A22" s="13" t="str">
        <x:v>TR-R17</x:v>
      </x:c>
      <x:c r="B22" s="13" t="str">
        <x:v>Objets prêtés</x:v>
      </x:c>
      <x:c r="C22" s="13" t="str">
        <x:v>Un original confié au clan garde son statut de prêt ou de dépôt.</x:v>
      </x:c>
      <x:c r="D22" s="13" t="str">
        <x:v>Le retrait suit les conditions d’origine et un transfert physique.</x:v>
      </x:c>
      <x:c r="E22" s="13" t="str">
        <x:v>La galerie ne transforme pas un prêt en propriété collective.</x:v>
      </x:c>
      <x:c r="F22" s="13" t="str">
        <x:v>Reconstitution documentée V4 — nouvelle rédaction V5</x:v>
      </x:c>
    </x:row>
    <x:row r="23" ht="44" customHeight="1">
      <x:c r="A23" s="14" t="str">
        <x:v>TR-R18</x:v>
      </x:c>
      <x:c r="B23" s="14" t="str">
        <x:v>Atelier pré-Blooded</x:v>
      </x:c>
      <x:c r="C23" s="14" t="str">
        <x:v>Le premier apprentissage se déroule dans un atelier du Homeworld accessible.</x:v>
      </x:c>
      <x:c r="D23" s="14" t="str">
        <x:v>Après acquisition du vaisseau, les mêmes gestes utilisent ses postes disponibles.</x:v>
      </x:c>
      <x:c r="E23" s="14" t="str">
        <x:v>Le tutoriel n’exige pas un voyage interstellaire prématuré.</x:v>
      </x:c>
      <x:c r="F23" s="14" t="str">
        <x:v>Reconstitution documentée V4 — nouvelle rédaction V5</x:v>
      </x:c>
    </x:row>
    <x:row r="24" ht="44" customHeight="1">
      <x:c r="A24" s="13" t="str">
        <x:v>TR-R19</x:v>
      </x:c>
      <x:c r="B24" s="13" t="str">
        <x:v>Tutoriel progressif</x:v>
      </x:c>
      <x:c r="C24" s="13" t="str">
        <x:v>Les missions TR-M01 à TR-M03 couvrent dix-huit étapes d’un même parcours.</x:v>
      </x:c>
      <x:c r="D24" s="13" t="str">
        <x:v>Chaque partie peut se reprendre depuis son dernier poste stable.</x:v>
      </x:c>
      <x:c r="E24" s="13" t="str">
        <x:v>Les temps sont indicatifs et ne créent pas un chronomètre obligatoire.</x:v>
      </x:c>
      <x:c r="F24" s="13" t="str">
        <x:v>Reconstitution documentée V4 — nouvelle rédaction V5</x:v>
      </x:c>
    </x:row>
    <x:row r="25" ht="44" customHeight="1">
      <x:c r="A25" s="14" t="str">
        <x:v>TR-R20</x:v>
      </x:c>
      <x:c r="B25" s="14" t="str">
        <x:v>Difficulté choisie</x:v>
      </x:c>
      <x:c r="C25" s="14" t="str">
        <x:v>L’assistance conserve les mêmes indices, décisions et récompenses narratives.</x:v>
      </x:c>
      <x:c r="D25" s="14" t="str">
        <x:v>Crans fixes, clics successifs et aide au placement remplacent les gestes pénibles.</x:v>
      </x:c>
      <x:c r="E25" s="14" t="str">
        <x:v>La dextérité n’est pas confondue avec la valeur de la chasse.</x:v>
      </x:c>
      <x:c r="F25" s="14" t="str">
        <x:v>Reconstitution documentée V4 — nouvelle rédaction V5</x:v>
      </x:c>
    </x:row>
    <x:row r="26" ht="44" customHeight="1">
      <x:c r="A26" s="13" t="str">
        <x:v>TR-R21</x:v>
      </x:c>
      <x:c r="B26" s="13" t="str">
        <x:v>Accessibilité visuelle</x:v>
      </x:c>
      <x:c r="C26" s="13" t="str">
        <x:v>Les indices importants utilisent forme, contraste et description en plus de la couleur.</x:v>
      </x:c>
      <x:c r="D26" s="13" t="str">
        <x:v>Un repère peut être agrandi ou nommé sans ajouter une solution absente.</x:v>
      </x:c>
      <x:c r="E26" s="13" t="str">
        <x:v>Les variations de gore et de lumière ne cachent pas une information de progression.</x:v>
      </x:c>
      <x:c r="F26" s="13" t="str">
        <x:v>Reconstitution documentée V4 — nouvelle rédaction V5</x:v>
      </x:c>
    </x:row>
    <x:row r="27" ht="44" customHeight="1">
      <x:c r="A27" s="14" t="str">
        <x:v>TR-R22</x:v>
      </x:c>
      <x:c r="B27" s="14" t="str">
        <x:v>État sauvegardé</x:v>
      </x:c>
      <x:c r="C27" s="14" t="str">
        <x:v>Orientation, indices trouvés, support, plaque et localisation sont conservés.</x:v>
      </x:c>
      <x:c r="D27" s="14" t="str">
        <x:v>Une interruption recharge le dernier état validé de l’objet.</x:v>
      </x:c>
      <x:c r="E27" s="14" t="str">
        <x:v>La reprise ne restaure pas gratuitement une perte déjà confirmée hors atelier.</x:v>
      </x:c>
      <x:c r="F27" s="14" t="str">
        <x:v>Reconstitution documentée V4 — nouvelle rédaction V5</x:v>
      </x:c>
    </x:row>
    <x:row r="28" ht="44" customHeight="1">
      <x:c r="A28" s="13" t="str">
        <x:v>TR-R23</x:v>
      </x:c>
      <x:c r="B28" s="13" t="str">
        <x:v>Warp et mémoire</x:v>
      </x:c>
      <x:c r="C28" s="13" t="str">
        <x:v>La branche d’origine fait partie de la provenance de tout objet temporel.</x:v>
      </x:c>
      <x:c r="D28" s="13" t="str">
        <x:v>Une revisite compare l’instance autorisée à ce qui a déjà été emporté.</x:v>
      </x:c>
      <x:c r="E28" s="13" t="str">
        <x:v>Le portail ne sert ni à cloner la prise ni à modifier une mort connue.</x:v>
      </x:c>
      <x:c r="F28" s="13" t="str">
        <x:v>Reconstitution documentée V4 — nouvelle rédaction V5</x:v>
      </x:c>
    </x:row>
    <x:row r="29" ht="44" customHeight="1">
      <x:c r="A29" s="14" t="str">
        <x:v>TR-R24</x:v>
      </x:c>
      <x:c r="B29" s="14" t="str">
        <x:v>Récit de fin</x:v>
      </x:c>
      <x:c r="C29" s="14" t="str">
        <x:v>La galerie prolonge la fin de voie choisie à Elite.</x:v>
      </x:c>
      <x:c r="D29" s="14" t="str">
        <x:v>Les scènes Elder et Ancient montrent ce que le joueur expose ou transmet.</x:v>
      </x:c>
      <x:c r="E29" s="14" t="str">
        <x:v>Une nouvelle plaque ne remplace pas le dénouement exclusif choisi.</x:v>
      </x:c>
      <x:c r="F29" s="14" t="str">
        <x:v>Reconstitution documentée V4 — nouvelle rédaction V5</x:v>
      </x:c>
    </x:row>
  </x:sheetData>
  <x:pageMargins left="0.7" right="0.7" top="0.75" bottom="0.75" header="0.3" footer="0.3"/>
  <x:tableParts count="1">
    <x:tablePart xmlns:r="http://schemas.openxmlformats.org/officeDocument/2006/relationships" r:id="R15d86e1efbd648f0"/>
  </x:tableParts>
</x:worksheet>
</file>

<file path=xl/worksheets/sheet8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45" hidden="0" customWidth="1"/>
  </x:cols>
  <x:sheetData>
    <x:row r="1">
      <x:c r="A1" s="2"/>
      <x:c r="B1" s="2"/>
      <x:c r="C1" s="2"/>
      <x:c r="D1" s="2"/>
      <x:c r="E1" s="2"/>
      <x:c r="F1" s="2"/>
    </x:row>
    <x:row r="2" ht="31" customHeight="1">
      <x:c r="A2" s="3" t="str">
        <x:v>Écrans de l’atelier</x:v>
      </x:c>
      <x:c r="B2" s="3"/>
      <x:c r="C2" s="3"/>
      <x:c r="D2" s="3"/>
      <x:c r="E2" s="3"/>
      <x:c r="F2" s="3"/>
    </x:row>
    <x:row r="3">
      <x:c r="A3" s="4"/>
      <x:c r="B3" s="4"/>
      <x:c r="C3" s="4"/>
      <x:c r="D3" s="4"/>
      <x:c r="E3" s="4"/>
      <x:c r="F3" s="4"/>
    </x:row>
    <x:row r="4">
      <x:c r="A4" s="2" t="str">
        <x:v>Trophées · 16 fiches · Lecture intégrale dans « Lire Trophées » ou le lecteur HTML.</x:v>
      </x:c>
      <x:c r="B4" s="2"/>
      <x:c r="C4" s="2"/>
      <x:c r="D4" s="2"/>
      <x:c r="E4" s="2"/>
      <x:c r="F4" s="2"/>
    </x:row>
    <x:row r="5" ht="48" customHeight="1">
      <x:c r="A5" s="43" t="str">
        <x:v>Identifiant</x:v>
      </x:c>
      <x:c r="B5" s="44" t="str">
        <x:v>Titre</x:v>
      </x:c>
      <x:c r="C5" s="44" t="str">
        <x:v>Lieu</x:v>
      </x:c>
      <x:c r="D5" s="44" t="str">
        <x:v>Cadrage</x:v>
      </x:c>
      <x:c r="E5" s="44" t="str">
        <x:v>Entrée</x:v>
      </x:c>
      <x:c r="F5" s="44" t="str">
        <x:v>Sortie</x:v>
      </x:c>
      <x:c r="G5" s="44" t="str">
        <x:v>Gestes</x:v>
      </x:c>
      <x:c r="H5" s="44" t="str">
        <x:v>Presentation</x:v>
      </x:c>
      <x:c r="I5" s="45" t="str">
        <x:v>Provenance</x:v>
      </x:c>
    </x:row>
    <x:row r="6" ht="44" customHeight="1">
      <x:c r="A6" s="13" t="str">
        <x:v>TR-SC01</x:v>
      </x:c>
      <x:c r="B6" s="13" t="str">
        <x:v>Relevé de terrain</x:v>
      </x:c>
      <x:c r="C6" s="13" t="str">
        <x:v>Site réel de la mission ; atelier local pour exercice</x:v>
      </x:c>
      <x:c r="D6" s="13" t="str">
        <x:v>Sol, objet et repère fixe partagent le cadre.</x:v>
      </x:c>
      <x:c r="E6" s="13" t="str">
        <x:v>Objet ou modèle autorisé, poste accessible et emplacement connu.</x:v>
      </x:c>
      <x:c r="F6" s="13" t="str">
        <x:v>Retour au lieu 2D par le bord d’écran ; le dernier état stable est conservé.</x:v>
      </x:c>
      <x:c r="G6" s="13" t="str">
        <x:v>TR-A001 à TR-A006</x:v>
      </x:c>
      <x:c r="H6" s="13" t="str">
        <x:v>Sprites préparés, zones interactives nommées, zoom facultatif ; aucune nécessité de 3D.</x:v>
      </x:c>
      <x:c r="I6" s="13" t="str">
        <x:v>Reconstitution documentée V4 — nouvelle rédaction V5</x:v>
      </x:c>
    </x:row>
    <x:row r="7" ht="44" customHeight="1">
      <x:c r="A7" s="14" t="str">
        <x:v>TR-SC02</x:v>
      </x:c>
      <x:c r="B7" s="14" t="str">
        <x:v>Berceau de récupération</x:v>
      </x:c>
      <x:c r="C7" s="14" t="str">
        <x:v>Terrain autorisé ou zone de retour</x:v>
      </x:c>
      <x:c r="D7" s="14" t="str">
        <x:v>L’objet repose devant trois gabarits de transport.</x:v>
      </x:c>
      <x:c r="E7" s="14" t="str">
        <x:v>Objet ou modèle autorisé, poste accessible et emplacement connu.</x:v>
      </x:c>
      <x:c r="F7" s="14" t="str">
        <x:v>Retour au lieu 2D par le bord d’écran ; le dernier état stable est conservé.</x:v>
      </x:c>
      <x:c r="G7" s="14" t="str">
        <x:v>TR-A007 à TR-A012</x:v>
      </x:c>
      <x:c r="H7" s="14" t="str">
        <x:v>Sprites préparés, zones interactives nommées, zoom facultatif ; aucune nécessité de 3D.</x:v>
      </x:c>
      <x:c r="I7" s="14" t="str">
        <x:v>Reconstitution documentée V4 — nouvelle rédaction V5</x:v>
      </x:c>
    </x:row>
    <x:row r="8" ht="44" customHeight="1">
      <x:c r="A8" s="13" t="str">
        <x:v>TR-SC03</x:v>
      </x:c>
      <x:c r="B8" s="13" t="str">
        <x:v>Sas des prises</x:v>
      </x:c>
      <x:c r="C8" s="13" t="str">
        <x:v>Atelier Homeworld ou CNS-P13/P23</x:v>
      </x:c>
      <x:c r="D8" s="13" t="str">
        <x:v>Rail d’entrée, fenêtre de provenance et poste fictif de contrôle.</x:v>
      </x:c>
      <x:c r="E8" s="13" t="str">
        <x:v>Objet ou modèle autorisé, poste accessible et emplacement connu.</x:v>
      </x:c>
      <x:c r="F8" s="13" t="str">
        <x:v>Retour au lieu 2D par le bord d’écran ; le dernier état stable est conservé.</x:v>
      </x:c>
      <x:c r="G8" s="13" t="str">
        <x:v>TR-A013 à TR-A018</x:v>
      </x:c>
      <x:c r="H8" s="13" t="str">
        <x:v>Sprites préparés, zones interactives nommées, zoom facultatif ; aucune nécessité de 3D.</x:v>
      </x:c>
      <x:c r="I8" s="13" t="str">
        <x:v>Reconstitution documentée V4 — nouvelle rédaction V5</x:v>
      </x:c>
    </x:row>
    <x:row r="9" ht="44" customHeight="1">
      <x:c r="A9" s="14" t="str">
        <x:v>TR-SC04</x:v>
      </x:c>
      <x:c r="B9" s="14" t="str">
        <x:v>Table d’inspection</x:v>
      </x:c>
      <x:c r="C9" s="14" t="str">
        <x:v>Atelier de traces local ou CNS-P16</x:v>
      </x:c>
      <x:c r="D9" s="14" t="str">
        <x:v>Berceau pivotant, lumière rasante et repères amovibles.</x:v>
      </x:c>
      <x:c r="E9" s="14" t="str">
        <x:v>Objet ou modèle autorisé, poste accessible et emplacement connu.</x:v>
      </x:c>
      <x:c r="F9" s="14" t="str">
        <x:v>Retour au lieu 2D par le bord d’écran ; le dernier état stable est conservé.</x:v>
      </x:c>
      <x:c r="G9" s="14" t="str">
        <x:v>TR-A019 à TR-A024</x:v>
      </x:c>
      <x:c r="H9" s="14" t="str">
        <x:v>Sprites préparés, zones interactives nommées, zoom facultatif ; aucune nécessité de 3D.</x:v>
      </x:c>
      <x:c r="I9" s="14" t="str">
        <x:v>Reconstitution documentée V4 — nouvelle rédaction V5</x:v>
      </x:c>
    </x:row>
    <x:row r="10" ht="44" customHeight="1">
      <x:c r="A10" s="13" t="str">
        <x:v>TR-SC05</x:v>
      </x:c>
      <x:c r="B10" s="13" t="str">
        <x:v>Plateau de préparation stylisée</x:v>
      </x:c>
      <x:c r="C10" s="13" t="str">
        <x:v>Poste fictif ; intensité visuelle paramétrable</x:v>
      </x:c>
      <x:c r="D10" s="13" t="str">
        <x:v>Matières préparées, outils de jeu et coupelles indexées.</x:v>
      </x:c>
      <x:c r="E10" s="13" t="str">
        <x:v>Objet ou modèle autorisé, poste accessible et emplacement connu.</x:v>
      </x:c>
      <x:c r="F10" s="13" t="str">
        <x:v>Retour au lieu 2D par le bord d’écran ; le dernier état stable est conservé.</x:v>
      </x:c>
      <x:c r="G10" s="13" t="str">
        <x:v>TR-A025 à TR-A030</x:v>
      </x:c>
      <x:c r="H10" s="13" t="str">
        <x:v>Sprites préparés, zones interactives nommées, zoom facultatif ; aucune nécessité de 3D.</x:v>
      </x:c>
      <x:c r="I10" s="13" t="str">
        <x:v>Reconstitution documentée V4 — nouvelle rédaction V5</x:v>
      </x:c>
    </x:row>
    <x:row r="11" ht="44" customHeight="1">
      <x:c r="A11" s="14" t="str">
        <x:v>TR-SC06</x:v>
      </x:c>
      <x:c r="B11" s="14" t="str">
        <x:v>Berceau de stabilisation</x:v>
      </x:c>
      <x:c r="C11" s="14" t="str">
        <x:v>Atelier équipé de supports fictifs</x:v>
      </x:c>
      <x:c r="D11" s="14" t="str">
        <x:v>Appuis, anneaux symboliques et témoins de jeu.</x:v>
      </x:c>
      <x:c r="E11" s="14" t="str">
        <x:v>Objet ou modèle autorisé, poste accessible et emplacement connu.</x:v>
      </x:c>
      <x:c r="F11" s="14" t="str">
        <x:v>Retour au lieu 2D par le bord d’écran ; le dernier état stable est conservé.</x:v>
      </x:c>
      <x:c r="G11" s="14" t="str">
        <x:v>TR-A031 à TR-A036</x:v>
      </x:c>
      <x:c r="H11" s="14" t="str">
        <x:v>Sprites préparés, zones interactives nommées, zoom facultatif ; aucune nécessité de 3D.</x:v>
      </x:c>
      <x:c r="I11" s="14" t="str">
        <x:v>Reconstitution documentée V4 — nouvelle rédaction V5</x:v>
      </x:c>
    </x:row>
    <x:row r="12" ht="44" customHeight="1">
      <x:c r="A12" s="13" t="str">
        <x:v>TR-SC07</x:v>
      </x:c>
      <x:c r="B12" s="13" t="str">
        <x:v>Établi de restauration</x:v>
      </x:c>
      <x:c r="C12" s="13" t="str">
        <x:v>Fragments déjà séparés ou modèle pédagogique</x:v>
      </x:c>
      <x:c r="D12" s="13" t="str">
        <x:v>Pièces numérotées, fond de référence et raccords réversibles.</x:v>
      </x:c>
      <x:c r="E12" s="13" t="str">
        <x:v>Objet ou modèle autorisé, poste accessible et emplacement connu.</x:v>
      </x:c>
      <x:c r="F12" s="13" t="str">
        <x:v>Retour au lieu 2D par le bord d’écran ; le dernier état stable est conservé.</x:v>
      </x:c>
      <x:c r="G12" s="13" t="str">
        <x:v>TR-A037 à TR-A042</x:v>
      </x:c>
      <x:c r="H12" s="13" t="str">
        <x:v>Sprites préparés, zones interactives nommées, zoom facultatif ; aucune nécessité de 3D.</x:v>
      </x:c>
      <x:c r="I12" s="13" t="str">
        <x:v>Reconstitution documentée V4 — nouvelle rédaction V5</x:v>
      </x:c>
    </x:row>
    <x:row r="13" ht="44" customHeight="1">
      <x:c r="A13" s="14" t="str">
        <x:v>TR-SC08</x:v>
      </x:c>
      <x:c r="B13" s="14" t="str">
        <x:v>Table des supports</x:v>
      </x:c>
      <x:c r="C13" s="14" t="str">
        <x:v>Atelier et meuble choisi</x:v>
      </x:c>
      <x:c r="D13" s="14" t="str">
        <x:v>Socles, tiges fictives, cadres et emprises de passage.</x:v>
      </x:c>
      <x:c r="E13" s="14" t="str">
        <x:v>Objet ou modèle autorisé, poste accessible et emplacement connu.</x:v>
      </x:c>
      <x:c r="F13" s="14" t="str">
        <x:v>Retour au lieu 2D par le bord d’écran ; le dernier état stable est conservé.</x:v>
      </x:c>
      <x:c r="G13" s="14" t="str">
        <x:v>TR-A043 à TR-A048</x:v>
      </x:c>
      <x:c r="H13" s="14" t="str">
        <x:v>Sprites préparés, zones interactives nommées, zoom facultatif ; aucune nécessité de 3D.</x:v>
      </x:c>
      <x:c r="I13" s="14" t="str">
        <x:v>Reconstitution documentée V4 — nouvelle rédaction V5</x:v>
      </x:c>
    </x:row>
    <x:row r="14" ht="44" customHeight="1">
      <x:c r="A14" s="13" t="str">
        <x:v>TR-SC09</x:v>
      </x:c>
      <x:c r="B14" s="13" t="str">
        <x:v>Panneau de gravure</x:v>
      </x:c>
      <x:c r="C14" s="13" t="str">
        <x:v>Plaque amovible ; jamais nécessaire sur l’original</x:v>
      </x:c>
      <x:c r="D14" s="13" t="str">
        <x:v>Lignes de récit, glyphes de projet et guide de tracé.</x:v>
      </x:c>
      <x:c r="E14" s="13" t="str">
        <x:v>Objet ou modèle autorisé, poste accessible et emplacement connu.</x:v>
      </x:c>
      <x:c r="F14" s="13" t="str">
        <x:v>Retour au lieu 2D par le bord d’écran ; le dernier état stable est conservé.</x:v>
      </x:c>
      <x:c r="G14" s="13" t="str">
        <x:v>TR-A049 à TR-A054</x:v>
      </x:c>
      <x:c r="H14" s="13" t="str">
        <x:v>Sprites préparés, zones interactives nommées, zoom facultatif ; aucune nécessité de 3D.</x:v>
      </x:c>
      <x:c r="I14" s="13" t="str">
        <x:v>Reconstitution documentée V4 — nouvelle rédaction V5</x:v>
      </x:c>
    </x:row>
    <x:row r="15" ht="44" customHeight="1">
      <x:c r="A15" s="14" t="str">
        <x:v>TR-SC10</x:v>
      </x:c>
      <x:c r="B15" s="14" t="str">
        <x:v>Banc des traces</x:v>
      </x:c>
      <x:c r="C15" s="14" t="str">
        <x:v>Inspection narrative après observation initiale</x:v>
      </x:c>
      <x:c r="D15" s="14" t="str">
        <x:v>Lumières, calques, cartes et fenêtres de détail.</x:v>
      </x:c>
      <x:c r="E15" s="14" t="str">
        <x:v>Objet ou modèle autorisé, poste accessible et emplacement connu.</x:v>
      </x:c>
      <x:c r="F15" s="14" t="str">
        <x:v>Retour au lieu 2D par le bord d’écran ; le dernier état stable est conservé.</x:v>
      </x:c>
      <x:c r="G15" s="14" t="str">
        <x:v>TR-A055 à TR-A060</x:v>
      </x:c>
      <x:c r="H15" s="14" t="str">
        <x:v>Sprites préparés, zones interactives nommées, zoom facultatif ; aucune nécessité de 3D.</x:v>
      </x:c>
      <x:c r="I15" s="14" t="str">
        <x:v>Reconstitution documentée V4 — nouvelle rédaction V5</x:v>
      </x:c>
    </x:row>
    <x:row r="16" ht="44" customHeight="1">
      <x:c r="A16" s="13" t="str">
        <x:v>TR-SC11</x:v>
      </x:c>
      <x:c r="B16" s="13" t="str">
        <x:v>Table des récits croisés</x:v>
      </x:c>
      <x:c r="C16" s="13" t="str">
        <x:v>Galerie ou archive ; témoins disponibles</x:v>
      </x:c>
      <x:c r="D16" s="13" t="str">
        <x:v>Objets liés, témoignages et chronologie matérialisée.</x:v>
      </x:c>
      <x:c r="E16" s="13" t="str">
        <x:v>Objet ou modèle autorisé, poste accessible et emplacement connu.</x:v>
      </x:c>
      <x:c r="F16" s="13" t="str">
        <x:v>Retour au lieu 2D par le bord d’écran ; le dernier état stable est conservé.</x:v>
      </x:c>
      <x:c r="G16" s="13" t="str">
        <x:v>TR-A061 à TR-A066</x:v>
      </x:c>
      <x:c r="H16" s="13" t="str">
        <x:v>Sprites préparés, zones interactives nommées, zoom facultatif ; aucune nécessité de 3D.</x:v>
      </x:c>
      <x:c r="I16" s="13" t="str">
        <x:v>Reconstitution documentée V4 — nouvelle rédaction V5</x:v>
      </x:c>
    </x:row>
    <x:row r="17" ht="44" customHeight="1">
      <x:c r="A17" s="14" t="str">
        <x:v>TR-SC12</x:v>
      </x:c>
      <x:c r="B17" s="14" t="str">
        <x:v>Cabinet d’essai à compartiments</x:v>
      </x:c>
      <x:c r="C17" s="14" t="str">
        <x:v>Atelier ; meuble vide avant premier trophée</x:v>
      </x:c>
      <x:c r="D17" s="14" t="str">
        <x:v>Portes, rails, marges et supports interchangeables.</x:v>
      </x:c>
      <x:c r="E17" s="14" t="str">
        <x:v>Objet ou modèle autorisé, poste accessible et emplacement connu.</x:v>
      </x:c>
      <x:c r="F17" s="14" t="str">
        <x:v>Retour au lieu 2D par le bord d’écran ; le dernier état stable est conservé.</x:v>
      </x:c>
      <x:c r="G17" s="14" t="str">
        <x:v>TR-A067 à TR-A072</x:v>
      </x:c>
      <x:c r="H17" s="14" t="str">
        <x:v>Sprites préparés, zones interactives nommées, zoom facultatif ; aucune nécessité de 3D.</x:v>
      </x:c>
      <x:c r="I17" s="14" t="str">
        <x:v>Reconstitution documentée V4 — nouvelle rédaction V5</x:v>
      </x:c>
    </x:row>
    <x:row r="18" ht="44" customHeight="1">
      <x:c r="A18" s="13" t="str">
        <x:v>TR-SC13</x:v>
      </x:c>
      <x:c r="B18" s="13" t="str">
        <x:v>Galerie du vaisseau personnel</x:v>
      </x:c>
      <x:c r="C18" s="13" t="str">
        <x:v>Salle trophy-hall réellement acquise</x:v>
      </x:c>
      <x:c r="D18" s="13" t="str">
        <x:v>Meubles personnels, circulation et lumière du voyage.</x:v>
      </x:c>
      <x:c r="E18" s="13" t="str">
        <x:v>Objet ou modèle autorisé, poste accessible et emplacement connu.</x:v>
      </x:c>
      <x:c r="F18" s="13" t="str">
        <x:v>Retour au lieu 2D par le bord d’écran ; le dernier état stable est conservé.</x:v>
      </x:c>
      <x:c r="G18" s="13" t="str">
        <x:v>TR-A073 à TR-A078</x:v>
      </x:c>
      <x:c r="H18" s="13" t="str">
        <x:v>Sprites préparés, zones interactives nommées, zoom facultatif ; aucune nécessité de 3D.</x:v>
      </x:c>
      <x:c r="I18" s="13" t="str">
        <x:v>Reconstitution documentée V4 — nouvelle rédaction V5</x:v>
      </x:c>
    </x:row>
    <x:row r="19" ht="44" customHeight="1">
      <x:c r="A19" s="14" t="str">
        <x:v>TR-SC14</x:v>
      </x:c>
      <x:c r="B19" s="14" t="str">
        <x:v>Pièce des trophées de résidence</x:v>
      </x:c>
      <x:c r="C19" s="14" t="str">
        <x:v>Résidence active unique</x:v>
      </x:c>
      <x:c r="D19" s="14" t="str">
        <x:v>Objets personnels et espace de réception local.</x:v>
      </x:c>
      <x:c r="E19" s="14" t="str">
        <x:v>Objet ou modèle autorisé, poste accessible et emplacement connu.</x:v>
      </x:c>
      <x:c r="F19" s="14" t="str">
        <x:v>Retour au lieu 2D par le bord d’écran ; le dernier état stable est conservé.</x:v>
      </x:c>
      <x:c r="G19" s="14" t="str">
        <x:v>TR-A079 à TR-A084</x:v>
      </x:c>
      <x:c r="H19" s="14" t="str">
        <x:v>Sprites préparés, zones interactives nommées, zoom facultatif ; aucune nécessité de 3D.</x:v>
      </x:c>
      <x:c r="I19" s="14" t="str">
        <x:v>Reconstitution documentée V4 — nouvelle rédaction V5</x:v>
      </x:c>
    </x:row>
    <x:row r="20" ht="44" customHeight="1">
      <x:c r="A20" s="13" t="str">
        <x:v>TR-SC15</x:v>
      </x:c>
      <x:c r="B20" s="13" t="str">
        <x:v>Salle des dépôts du clan</x:v>
      </x:c>
      <x:c r="C20" s="13" t="str">
        <x:v>CNS-P17 et atelier de clan</x:v>
      </x:c>
      <x:c r="D20" s="13" t="str">
        <x:v>Galerie collective, prêts et récits de participants.</x:v>
      </x:c>
      <x:c r="E20" s="13" t="str">
        <x:v>Objet ou modèle autorisé, poste accessible et emplacement connu.</x:v>
      </x:c>
      <x:c r="F20" s="13" t="str">
        <x:v>Retour au lieu 2D par le bord d’écran ; le dernier état stable est conservé.</x:v>
      </x:c>
      <x:c r="G20" s="13" t="str">
        <x:v>TR-A085 à TR-A090</x:v>
      </x:c>
      <x:c r="H20" s="13" t="str">
        <x:v>Sprites préparés, zones interactives nommées, zoom facultatif ; aucune nécessité de 3D.</x:v>
      </x:c>
      <x:c r="I20" s="13" t="str">
        <x:v>Reconstitution documentée V4 — nouvelle rédaction V5</x:v>
      </x:c>
    </x:row>
    <x:row r="21" ht="44" customHeight="1">
      <x:c r="A21" s="14" t="str">
        <x:v>TR-SC16</x:v>
      </x:c>
      <x:c r="B21" s="14" t="str">
        <x:v>Table de restitution et de transit</x:v>
      </x:c>
      <x:c r="C21" s="14" t="str">
        <x:v>Sas, résidence ou base selon trajet</x:v>
      </x:c>
      <x:c r="D21" s="14" t="str">
        <x:v>Contenants, destinations et contrôle des originaux.</x:v>
      </x:c>
      <x:c r="E21" s="14" t="str">
        <x:v>Objet ou modèle autorisé, poste accessible et emplacement connu.</x:v>
      </x:c>
      <x:c r="F21" s="14" t="str">
        <x:v>Retour au lieu 2D par le bord d’écran ; le dernier état stable est conservé.</x:v>
      </x:c>
      <x:c r="G21" s="14" t="str">
        <x:v>TR-A091 à TR-A096</x:v>
      </x:c>
      <x:c r="H21" s="14" t="str">
        <x:v>Sprites préparés, zones interactives nommées, zoom facultatif ; aucune nécessité de 3D.</x:v>
      </x:c>
      <x:c r="I21" s="14" t="str">
        <x:v>Reconstitution documentée V4 — nouvelle rédaction V5</x:v>
      </x:c>
    </x:row>
  </x:sheetData>
  <x:pageMargins left="0.7" right="0.7" top="0.75" bottom="0.75" header="0.3" footer="0.3"/>
  <x:tableParts count="1">
    <x:tablePart xmlns:r="http://schemas.openxmlformats.org/officeDocument/2006/relationships" r:id="Rcda21207b9cd4b1a"/>
  </x:tableParts>
</x:worksheet>
</file>

<file path=xl/worksheets/sheet8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Gestes de l’atelier</x:v>
      </x:c>
      <x:c r="B2" s="3"/>
      <x:c r="C2" s="3"/>
      <x:c r="D2" s="3"/>
      <x:c r="E2" s="3"/>
      <x:c r="F2" s="3"/>
    </x:row>
    <x:row r="3">
      <x:c r="A3" s="4"/>
      <x:c r="B3" s="4"/>
      <x:c r="C3" s="4"/>
      <x:c r="D3" s="4"/>
      <x:c r="E3" s="4"/>
      <x:c r="F3" s="4"/>
    </x:row>
    <x:row r="4">
      <x:c r="A4" s="2" t="str">
        <x:v>Trophées · 96 fiches · Lecture intégrale dans « Lire Trophées » ou le lecteur HTML.</x:v>
      </x:c>
      <x:c r="B4" s="2"/>
      <x:c r="C4" s="2"/>
      <x:c r="D4" s="2"/>
      <x:c r="E4" s="2"/>
      <x:c r="F4" s="2"/>
    </x:row>
    <x:row r="5" ht="48" customHeight="1">
      <x:c r="A5" s="43" t="str">
        <x:v>Identifiant</x:v>
      </x:c>
      <x:c r="B5" s="44" t="str">
        <x:v>Titre</x:v>
      </x:c>
      <x:c r="C5" s="44" t="str">
        <x:v>Écran</x:v>
      </x:c>
      <x:c r="D5" s="44" t="str">
        <x:v>Objet et hotspot</x:v>
      </x:c>
      <x:c r="E5" s="44" t="str">
        <x:v>Souris</x:v>
      </x:c>
      <x:c r="F5" s="44" t="str">
        <x:v>Manette</x:v>
      </x:c>
      <x:c r="G5" s="44" t="str">
        <x:v>Precondition</x:v>
      </x:c>
      <x:c r="H5" s="44" t="str">
        <x:v>Geste</x:v>
      </x:c>
      <x:c r="I5" s="44" t="str">
        <x:v>Retour visible</x:v>
      </x:c>
      <x:c r="J5" s="44" t="str">
        <x:v>Reprise</x:v>
      </x:c>
      <x:c r="K5" s="44" t="str">
        <x:v>État enregistré</x:v>
      </x:c>
      <x:c r="L5" s="44" t="str">
        <x:v>Accessibilite</x:v>
      </x:c>
      <x:c r="M5" s="45" t="str">
        <x:v>Provenance</x:v>
      </x:c>
    </x:row>
    <x:row r="6" ht="87" customHeight="1">
      <x:c r="A6" s="13" t="str">
        <x:v>TR-A001</x:v>
      </x:c>
      <x:c r="B6" s="13" t="str">
        <x:v>Cadrer la découverte</x:v>
      </x:c>
      <x:c r="C6" s="13" t="str">
        <x:v>TR-SC01</x:v>
      </x:c>
      <x:c r="D6" s="13" t="str">
        <x:v>cadre de relevé ; x=28 %, y=28 %, largeur=44 %, hauteur=46 % du cadrage de ce poste.</x:v>
      </x:c>
      <x:c r="E6" s="13" t="str">
        <x:v>Faire glisser le cadre avec le bouton principal ; cliquer pour fixer.</x:v>
      </x:c>
      <x:c r="F6" s="13" t="str">
        <x:v>Stick pour déplacer le cadre ; A pour fixer ; B pour revenir.</x:v>
      </x:c>
      <x:c r="G6" s="13" t="str">
        <x:v>Le poste « Relevé de terrain » est accessible ; cadre de relevé est présent et aucune autre manipulation ne réserve cet original.</x:v>
      </x:c>
      <x:c r="H6" s="13" t="str">
        <x:v>Déplacer le cadre jusqu’à inclure l’objet, le sol qui le porte et un repère immobile du décor. Comparer les bords avant de fixer la vue.</x:v>
      </x:c>
      <x:c r="I6" s="13" t="str">
        <x:v>Les trois repères s’allument séparément ; la vignette conserve le contexte exact.</x:v>
      </x:c>
      <x:c r="J6" s="13" t="str">
        <x:v>Un cadrage trop serré reste modifiable ; aucun contexte absent n’est inventé.</x:v>
      </x:c>
      <x:c r="K6" s="13" t="str">
        <x:v>Enregistrer l’étape 001, les indices effectivement vus et la pose validée de l’objet. Une sortie avant confirmation conserve le dernier état stable ; l’original garde un seul propriétaire et emplacement.</x:v>
      </x:c>
      <x:c r="L6" s="13" t="str">
        <x:v>Mode par crans et clics successifs ; descriptions des repères ; assistance de placement avec les mêmes indices et le même résultat narratif.</x:v>
      </x:c>
      <x:c r="M6" s="13" t="str">
        <x:v>Reconstitution documentée V4 — nouvelle rédaction V5</x:v>
      </x:c>
    </x:row>
    <x:row r="7" ht="87" customHeight="1">
      <x:c r="A7" s="14" t="str">
        <x:v>TR-A002</x:v>
      </x:c>
      <x:c r="B7" s="14" t="str">
        <x:v>Suivre une trace au sol</x:v>
      </x:c>
      <x:c r="C7" s="14" t="str">
        <x:v>TR-SC01</x:v>
      </x:c>
      <x:c r="D7" s="14" t="str">
        <x:v>ligne de piste ; x=7 %, y=23 %, largeur=19 %, hauteur=48 % du cadrage de ce poste.</x:v>
      </x:c>
      <x:c r="E7" s="14" t="str">
        <x:v>Maintenir puis suivre les segments, ou cliquer leurs points successifs.</x:v>
      </x:c>
      <x:c r="F7" s="14" t="str">
        <x:v>Stick entre les points ; A valide chaque segment ; B retire le dernier.</x:v>
      </x:c>
      <x:c r="G7" s="14" t="str">
        <x:v>Le poste « Relevé de terrain » est accessible ; ligne de piste est présent et aucune autre manipulation ne réserve cet original.</x:v>
      </x:c>
      <x:c r="H7" s="14" t="str">
        <x:v>Faire avancer le curseur sur les segments visibles d’une trace, en s’arrêtant aux ruptures. Choisir ensuite le dernier point réellement continu.</x:v>
      </x:c>
      <x:c r="I7" s="14" t="str">
        <x:v>Le chemin observé reste marqué et les interruptions sont laissées ouvertes.</x:v>
      </x:c>
      <x:c r="J7" s="14" t="str">
        <x:v>Traverser un vide annule seulement le segment ajouté, sans dessiner une piste imaginaire.</x:v>
      </x:c>
      <x:c r="K7" s="14" t="str">
        <x:v>Enregistrer l’étape 002, les indices effectivement vus et la pose validée de l’objet. Une sortie avant confirmation conserve le dernier état stable ; l’original garde un seul propriétaire et emplacement.</x:v>
      </x:c>
      <x:c r="L7" s="14" t="str">
        <x:v>Mode par crans et clics successifs ; descriptions des repères ; assistance de placement avec les mêmes indices et le même résultat narratif.</x:v>
      </x:c>
      <x:c r="M7" s="14" t="str">
        <x:v>Reconstitution documentée V4 — nouvelle rédaction V5</x:v>
      </x:c>
    </x:row>
    <x:row r="8" ht="87" customHeight="1">
      <x:c r="A8" s="13" t="str">
        <x:v>TR-A003</x:v>
      </x:c>
      <x:c r="B8" s="13" t="str">
        <x:v>Comparer deux empreintes</x:v>
      </x:c>
      <x:c r="C8" s="13" t="str">
        <x:v>TR-SC01</x:v>
      </x:c>
      <x:c r="D8" s="13" t="str">
        <x:v>empreintes voisines ; x=74 %, y=23 %, largeur=19 %, hauteur=48 % du cadrage de ce poste.</x:v>
      </x:c>
      <x:c r="E8" s="13" t="str">
        <x:v>Faire glisser le calque ou la vignette ; boutons de pose pour orienter.</x:v>
      </x:c>
      <x:c r="F8" s="13" t="str">
        <x:v>Stick pour l’alignement ; LB/RB pour les poses ; A compare.</x:v>
      </x:c>
      <x:c r="G8" s="13" t="str">
        <x:v>Le poste « Relevé de terrain » est accessible ; empreintes voisines est présent et aucune autre manipulation ne réserve cet original.</x:v>
      </x:c>
      <x:c r="H8" s="13" t="str">
        <x:v>Glisser un calque d’exercice au-dessus de deux empreintes et régler son orientation. Observer largeur, direction et distance avant de retenir une correspondance.</x:v>
      </x:c>
      <x:c r="I8" s="13" t="str">
        <x:v>Le rapprochement montre les différences de contour plutôt qu’un simple score.</x:v>
      </x:c>
      <x:c r="J8" s="13" t="str">
        <x:v>Une mauvaise superposition se retire ; les empreintes originales restent intactes.</x:v>
      </x:c>
      <x:c r="K8" s="13" t="str">
        <x:v>Enregistrer l’étape 003, les indices effectivement vus et la pose validée de l’objet. Une sortie avant confirmation conserve le dernier état stable ; l’original garde un seul propriétaire et emplacement.</x:v>
      </x:c>
      <x:c r="L8" s="13" t="str">
        <x:v>Mode par crans et clics successifs ; descriptions des repères ; assistance de placement avec les mêmes indices et le même résultat narratif.</x:v>
      </x:c>
      <x:c r="M8" s="13" t="str">
        <x:v>Reconstitution documentée V4 — nouvelle rédaction V5</x:v>
      </x:c>
    </x:row>
    <x:row r="9" ht="87" customHeight="1">
      <x:c r="A9" s="14" t="str">
        <x:v>TR-A004</x:v>
      </x:c>
      <x:c r="B9" s="14" t="str">
        <x:v>Orienter le capteur fictif</x:v>
      </x:c>
      <x:c r="C9" s="14" t="str">
        <x:v>TR-SC01</x:v>
      </x:c>
      <x:c r="D9" s="14" t="str">
        <x:v>capteur de terrain ; x=22 %, y=77 %, largeur=24 %, hauteur=14 % du cadrage de ce poste.</x:v>
      </x:c>
      <x:c r="E9" s="14" t="str">
        <x:v>Tirer la poignée latérale entre les crans affichés ; cliquer pour arrêter.</x:v>
      </x:c>
      <x:c r="F9" s="14" t="str">
        <x:v>LB/RB choisit une face ou un cran ; A fixe ; B revient.</x:v>
      </x:c>
      <x:c r="G9" s="14" t="str">
        <x:v>Le poste « Relevé de terrain » est accessible ; capteur de terrain est présent et aucune autre manipulation ne réserve cet original.</x:v>
      </x:c>
      <x:c r="H9" s="14" t="str">
        <x:v>Tourner le capteur entre trois poses pour lire la trace depuis des angles différents. Revenir à l’angle où la marque reste distincte du fond.</x:v>
      </x:c>
      <x:c r="I9" s="14" t="str">
        <x:v>Le sprite change de pose et un détail devient observable dans une vue précise.</x:v>
      </x:c>
      <x:c r="J9" s="14" t="str">
        <x:v>Une lecture brouillée invite à choisir une autre pose ; elle ne crée pas une fausse donnée.</x:v>
      </x:c>
      <x:c r="K9" s="14" t="str">
        <x:v>Enregistrer l’étape 004, les indices effectivement vus et la pose validée de l’objet. Une sortie avant confirmation conserve le dernier état stable ; l’original garde un seul propriétaire et emplacement.</x:v>
      </x:c>
      <x:c r="L9" s="14" t="str">
        <x:v>Mode par crans et clics successifs ; descriptions des repères ; assistance de placement avec les mêmes indices et le même résultat narratif.</x:v>
      </x:c>
      <x:c r="M9" s="14" t="str">
        <x:v>Reconstitution documentée V4 — nouvelle rédaction V5</x:v>
      </x:c>
    </x:row>
    <x:row r="10" ht="87" customHeight="1">
      <x:c r="A10" s="13" t="str">
        <x:v>TR-A005</x:v>
      </x:c>
      <x:c r="B10" s="13" t="str">
        <x:v>Placer le repère de provenance</x:v>
      </x:c>
      <x:c r="C10" s="13" t="str">
        <x:v>TR-SC01</x:v>
      </x:c>
      <x:c r="D10" s="13" t="str">
        <x:v>plaquette de terrain ; x=51 %, y=77 %, largeur=24 %, hauteur=14 % du cadrage de ce poste.</x:v>
      </x:c>
      <x:c r="E10" s="13" t="str">
        <x:v>Prendre l’élément puis le déposer sur une zone compatible en aperçu.</x:v>
      </x:c>
      <x:c r="F10" s="13" t="str">
        <x:v>Stick choisit l’emplacement ; A prend puis pose ; B annule l’aperçu.</x:v>
      </x:c>
      <x:c r="G10" s="13" t="str">
        <x:v>Le poste « Relevé de terrain » est accessible ; plaquette de terrain est présent et aucune autre manipulation ne réserve cet original.</x:v>
      </x:c>
      <x:c r="H10" s="13" t="str">
        <x:v>Choisir une zone vide à côté de l’objet, poser la plaquette et vérifier qu’elle ne couvre ni trace ni point d’appui.</x:v>
      </x:c>
      <x:c r="I10" s="13" t="str">
        <x:v>La plaquette apparaît dans la vue de contexte et reçoit l’identifiant de découverte.</x:v>
      </x:c>
      <x:c r="J10" s="13" t="str">
        <x:v>Un placement masquant un indice reste en aperçu et peut être déplacé.</x:v>
      </x:c>
      <x:c r="K10" s="13" t="str">
        <x:v>Enregistrer l’étape 005, les indices effectivement vus et la pose validée de l’objet. Une sortie avant confirmation conserve le dernier état stable ; l’original garde un seul propriétaire et emplacement.</x:v>
      </x:c>
      <x:c r="L10" s="13" t="str">
        <x:v>Mode par crans et clics successifs ; descriptions des repères ; assistance de placement avec les mêmes indices et le même résultat narratif.</x:v>
      </x:c>
      <x:c r="M10" s="13" t="str">
        <x:v>Reconstitution documentée V4 — nouvelle rédaction V5</x:v>
      </x:c>
    </x:row>
    <x:row r="11" ht="87" customHeight="1">
      <x:c r="A11" s="14" t="str">
        <x:v>TR-A006</x:v>
      </x:c>
      <x:c r="B11" s="14" t="str">
        <x:v>Conserver la scène observée</x:v>
      </x:c>
      <x:c r="C11" s="14" t="str">
        <x:v>TR-SC01</x:v>
      </x:c>
      <x:c r="D11" s="14" t="str">
        <x:v>vignette de relevé ; x=31 %, y=7 %, largeur=38 %, hauteur=15 % du cadrage de ce poste.</x:v>
      </x:c>
      <x:c r="E11" s="14" t="str">
        <x:v>Cliquer les choix lisibles puis confirmer le panneau récapitulatif.</x:v>
      </x:c>
      <x:c r="F11" s="14" t="str">
        <x:v>Croix directionnelle parcourt les choix ; A sélectionne ; Y ouvre le récapitulatif.</x:v>
      </x:c>
      <x:c r="G11" s="14" t="str">
        <x:v>Le poste « Relevé de terrain » est accessible ; vignette de relevé est présent et aucune autre manipulation ne réserve cet original.</x:v>
      </x:c>
      <x:c r="H11" s="14" t="str">
        <x:v>Comparer la vignette et le terrain, sélectionner les observations établies puis fermer le relevé avec les incertitudes encore visibles.</x:v>
      </x:c>
      <x:c r="I11" s="14" t="str">
        <x:v>Le dossier affiche faits observés, hypothèses et zones non examinées dans des lignes séparées.</x:v>
      </x:c>
      <x:c r="J11" s="14" t="str">
        <x:v>Une hypothèse cochée comme certitude demande un retour au détail correspondant.</x:v>
      </x:c>
      <x:c r="K11" s="14" t="str">
        <x:v>Enregistrer l’étape 006, les indices effectivement vus et la pose validée de l’objet. Une sortie avant confirmation conserve le dernier état stable ; l’original garde un seul propriétaire et emplacement.</x:v>
      </x:c>
      <x:c r="L11" s="14" t="str">
        <x:v>Mode par crans et clics successifs ; descriptions des repères ; assistance de placement avec les mêmes indices et le même résultat narratif.</x:v>
      </x:c>
      <x:c r="M11" s="14" t="str">
        <x:v>Reconstitution documentée V4 — nouvelle rédaction V5</x:v>
      </x:c>
    </x:row>
    <x:row r="12" ht="87" customHeight="1">
      <x:c r="A12" s="13" t="str">
        <x:v>TR-A007</x:v>
      </x:c>
      <x:c r="B12" s="13" t="str">
        <x:v>Choisir le gabarit</x:v>
      </x:c>
      <x:c r="C12" s="13" t="str">
        <x:v>TR-SC02</x:v>
      </x:c>
      <x:c r="D12" s="13" t="str">
        <x:v>cadres de berceau ; x=28 %, y=28 %, largeur=44 %, hauteur=46 % du cadrage de ce poste.</x:v>
      </x:c>
      <x:c r="E12" s="13" t="str">
        <x:v>Faire glisser le calque ou la vignette ; boutons de pose pour orienter.</x:v>
      </x:c>
      <x:c r="F12" s="13" t="str">
        <x:v>Stick pour l’alignement ; LB/RB pour les poses ; A compare.</x:v>
      </x:c>
      <x:c r="G12" s="13" t="str">
        <x:v>Le poste « Berceau de récupération » est accessible ; cadres de berceau est présent et aucune autre manipulation ne réserve cet original.</x:v>
      </x:c>
      <x:c r="H12" s="13" t="str">
        <x:v>Présenter chaque cadre autour de la silhouette de l’objet puis vérifier les marges latérales. Conserver celui qui laisse visibles les points utiles à l’histoire.</x:v>
      </x:c>
      <x:c r="I12" s="13" t="str">
        <x:v>Le contour compatible épouse les appuis sans recouvrir la marque narrative.</x:v>
      </x:c>
      <x:c r="J12" s="13" t="str">
        <x:v>Un cadre trop petit ne se ferme pas ; il retourne à sa place sans comprimer l’objet.</x:v>
      </x:c>
      <x:c r="K12" s="13" t="str">
        <x:v>Enregistrer l’étape 007, les indices effectivement vus et la pose validée de l’objet. Une sortie avant confirmation conserve le dernier état stable ; l’original garde un seul propriétaire et emplacement.</x:v>
      </x:c>
      <x:c r="L12" s="13" t="str">
        <x:v>Mode par crans et clics successifs ; descriptions des repères ; assistance de placement avec les mêmes indices et le même résultat narratif.</x:v>
      </x:c>
      <x:c r="M12" s="13" t="str">
        <x:v>Reconstitution documentée V4 — nouvelle rédaction V5</x:v>
      </x:c>
    </x:row>
    <x:row r="13" ht="87" customHeight="1">
      <x:c r="A13" s="14" t="str">
        <x:v>TR-A008</x:v>
      </x:c>
      <x:c r="B13" s="14" t="str">
        <x:v>Écarter les appuis</x:v>
      </x:c>
      <x:c r="C13" s="14" t="str">
        <x:v>TR-SC02</x:v>
      </x:c>
      <x:c r="D13" s="14" t="str">
        <x:v>patins mobiles ; x=7 %, y=23 %, largeur=19 %, hauteur=48 % du cadrage de ce poste.</x:v>
      </x:c>
      <x:c r="E13" s="14" t="str">
        <x:v>Faire glisser la poignée le long du rail ; relâcher sur un cran.</x:v>
      </x:c>
      <x:c r="F13" s="14" t="str">
        <x:v>Stick ou croix déplace d’un cran ; A verrouille ; B recule.</x:v>
      </x:c>
      <x:c r="G13" s="14" t="str">
        <x:v>Le poste « Berceau de récupération » est accessible ; patins mobiles est présent et aucune autre manipulation ne réserve cet original.</x:v>
      </x:c>
      <x:c r="H13" s="14" t="str">
        <x:v>Faire glisser les deux patins sur leurs rails, l’un après l’autre, jusqu’aux zones d’appui indiquées par l’inspection.</x:v>
      </x:c>
      <x:c r="I13" s="14" t="str">
        <x:v>L’objet cesse son balancement de sprite lorsque les deux contacts conviennent.</x:v>
      </x:c>
      <x:c r="J13" s="14" t="str">
        <x:v>Un patin sous une zone fragile reste rouge avec forme d’alerte et description.</x:v>
      </x:c>
      <x:c r="K13" s="14" t="str">
        <x:v>Enregistrer l’étape 008, les indices effectivement vus et la pose validée de l’objet. Une sortie avant confirmation conserve le dernier état stable ; l’original garde un seul propriétaire et emplacement.</x:v>
      </x:c>
      <x:c r="L13" s="14" t="str">
        <x:v>Mode par crans et clics successifs ; descriptions des repères ; assistance de placement avec les mêmes indices et le même résultat narratif.</x:v>
      </x:c>
      <x:c r="M13" s="14" t="str">
        <x:v>Reconstitution documentée V4 — nouvelle rédaction V5</x:v>
      </x:c>
    </x:row>
    <x:row r="14" ht="87" customHeight="1">
      <x:c r="A14" s="13" t="str">
        <x:v>TR-A009</x:v>
      </x:c>
      <x:c r="B14" s="13" t="str">
        <x:v>Passer les attaches</x:v>
      </x:c>
      <x:c r="C14" s="13" t="str">
        <x:v>TR-SC02</x:v>
      </x:c>
      <x:c r="D14" s="13" t="str">
        <x:v>attaches du berceau ; x=74 %, y=23 %, largeur=19 %, hauteur=48 % du cadrage de ce poste.</x:v>
      </x:c>
      <x:c r="E14" s="13" t="str">
        <x:v>Maintenir puis suivre les segments, ou cliquer leurs points successifs.</x:v>
      </x:c>
      <x:c r="F14" s="13" t="str">
        <x:v>Stick entre les points ; A valide chaque segment ; B retire le dernier.</x:v>
      </x:c>
      <x:c r="G14" s="13" t="str">
        <x:v>Le poste « Berceau de récupération » est accessible ; attaches du berceau est présent et aucune autre manipulation ne réserve cet original.</x:v>
      </x:c>
      <x:c r="H14" s="13" t="str">
        <x:v>Relier les points autorisés dans l’ordre visible, en laissant libre la face portant la trace à conserver.</x:v>
      </x:c>
      <x:c r="I14" s="13" t="str">
        <x:v>Les attaches se dessinent sur leur trajet et la marque reste visible entre elles.</x:v>
      </x:c>
      <x:c r="J14" s="13" t="str">
        <x:v>Un croisement incorrect se défait au dernier point ; aucune attache ne disparaît du stock.</x:v>
      </x:c>
      <x:c r="K14" s="13" t="str">
        <x:v>Enregistrer l’étape 009, les indices effectivement vus et la pose validée de l’objet. Une sortie avant confirmation conserve le dernier état stable ; l’original garde un seul propriétaire et emplacement.</x:v>
      </x:c>
      <x:c r="L14" s="13" t="str">
        <x:v>Mode par crans et clics successifs ; descriptions des repères ; assistance de placement avec les mêmes indices et le même résultat narratif.</x:v>
      </x:c>
      <x:c r="M14" s="13" t="str">
        <x:v>Reconstitution documentée V4 — nouvelle rédaction V5</x:v>
      </x:c>
    </x:row>
    <x:row r="15" ht="87" customHeight="1">
      <x:c r="A15" s="14" t="str">
        <x:v>TR-A010</x:v>
      </x:c>
      <x:c r="B15" s="14" t="str">
        <x:v>Régler la retenue fictive</x:v>
      </x:c>
      <x:c r="C15" s="14" t="str">
        <x:v>TR-SC02</x:v>
      </x:c>
      <x:c r="D15" s="14" t="str">
        <x:v>loquets de transport ; x=22 %, y=77 %, largeur=24 %, hauteur=14 % du cadrage de ce poste.</x:v>
      </x:c>
      <x:c r="E15" s="14" t="str">
        <x:v>Faire glisser la poignée le long du rail ; relâcher sur un cran.</x:v>
      </x:c>
      <x:c r="F15" s="14" t="str">
        <x:v>Stick ou croix déplace d’un cran ; A verrouille ; B recule.</x:v>
      </x:c>
      <x:c r="G15" s="14" t="str">
        <x:v>Le poste « Berceau de récupération » est accessible ; loquets de transport est présent et aucune autre manipulation ne réserve cet original.</x:v>
      </x:c>
      <x:c r="H15" s="14" t="str">
        <x:v>Déplacer chaque loquet jusqu’à son cran de jeu et comparer les trois témoins de retenue. Arrêter lorsque les témoins décrivent le même état stable.</x:v>
      </x:c>
      <x:c r="I15" s="14" t="str">
        <x:v>Les loquets changent de pose et le berceau affiche ses trois contacts confirmés.</x:v>
      </x:c>
      <x:c r="J15" s="14" t="str">
        <x:v>Un cran dépassé peut être ramené en arrière ; la retenue n’est pas une procédure réelle.</x:v>
      </x:c>
      <x:c r="K15" s="14" t="str">
        <x:v>Enregistrer l’étape 010, les indices effectivement vus et la pose validée de l’objet. Une sortie avant confirmation conserve le dernier état stable ; l’original garde un seul propriétaire et emplacement.</x:v>
      </x:c>
      <x:c r="L15" s="14" t="str">
        <x:v>Mode par crans et clics successifs ; descriptions des repères ; assistance de placement avec les mêmes indices et le même résultat narratif.</x:v>
      </x:c>
      <x:c r="M15" s="14" t="str">
        <x:v>Reconstitution documentée V4 — nouvelle rédaction V5</x:v>
      </x:c>
    </x:row>
    <x:row r="16" ht="87" customHeight="1">
      <x:c r="A16" s="13" t="str">
        <x:v>TR-A011</x:v>
      </x:c>
      <x:c r="B16" s="13" t="str">
        <x:v>Insérer la provenance</x:v>
      </x:c>
      <x:c r="C16" s="13" t="str">
        <x:v>TR-SC02</x:v>
      </x:c>
      <x:c r="D16" s="13" t="str">
        <x:v>logement de plaquette ; x=51 %, y=77 %, largeur=24 %, hauteur=14 % du cadrage de ce poste.</x:v>
      </x:c>
      <x:c r="E16" s="13" t="str">
        <x:v>Faire glisser la poignée le long du rail ; relâcher sur un cran.</x:v>
      </x:c>
      <x:c r="F16" s="13" t="str">
        <x:v>Stick ou croix déplace d’un cran ; A verrouille ; B recule.</x:v>
      </x:c>
      <x:c r="G16" s="13" t="str">
        <x:v>Le poste « Berceau de récupération » est accessible ; logement de plaquette est présent et aucune autre manipulation ne réserve cet original.</x:v>
      </x:c>
      <x:c r="H16" s="13" t="str">
        <x:v>Orienter la plaquette de découverte vers la fenêtre puis la glisser dans son logement jusqu’à ce que l’identifiant reste lisible.</x:v>
      </x:c>
      <x:c r="I16" s="13" t="str">
        <x:v>La plaque apparaît dans la fenêtre du contenant et suit désormais son déplacement.</x:v>
      </x:c>
      <x:c r="J16" s="13" t="str">
        <x:v>Une insertion inversée s’arrête avant fermeture et peut être retirée.</x:v>
      </x:c>
      <x:c r="K16" s="13" t="str">
        <x:v>Enregistrer l’étape 011, les indices effectivement vus et la pose validée de l’objet. Une sortie avant confirmation conserve le dernier état stable ; l’original garde un seul propriétaire et emplacement.</x:v>
      </x:c>
      <x:c r="L16" s="13" t="str">
        <x:v>Mode par crans et clics successifs ; descriptions des repères ; assistance de placement avec les mêmes indices et le même résultat narratif.</x:v>
      </x:c>
      <x:c r="M16" s="13" t="str">
        <x:v>Reconstitution documentée V4 — nouvelle rédaction V5</x:v>
      </x:c>
    </x:row>
    <x:row r="17" ht="87" customHeight="1">
      <x:c r="A17" s="14" t="str">
        <x:v>TR-A012</x:v>
      </x:c>
      <x:c r="B17" s="14" t="str">
        <x:v>Fermer et lever le berceau</x:v>
      </x:c>
      <x:c r="C17" s="14" t="str">
        <x:v>TR-SC02</x:v>
      </x:c>
      <x:c r="D17" s="14" t="str">
        <x:v>poignées du contenant ; x=31 %, y=7 %, largeur=38 %, hauteur=15 % du cadrage de ce poste.</x:v>
      </x:c>
      <x:c r="E17" s="14" t="str">
        <x:v>Cliquer les points d’action dans l’ordre et attendre leur retour visuel.</x:v>
      </x:c>
      <x:c r="F17" s="14" t="str">
        <x:v>Croix choisit le point actif ; A réalise l’étape ; B suspend entre deux étapes.</x:v>
      </x:c>
      <x:c r="G17" s="14" t="str">
        <x:v>Le poste « Berceau de récupération » est accessible ; poignées du contenant est présent et aucune autre manipulation ne réserve cet original.</x:v>
      </x:c>
      <x:c r="H17" s="14" t="str">
        <x:v>Fermer les panneaux prévus, tester la marge intérieure puis saisir les deux prises indiquées pour commencer le portage.</x:v>
      </x:c>
      <x:c r="I17" s="14" t="str">
        <x:v>Le contenant passe de l’état ouvert à prêt au transport ; son poids de jeu se lit dans la pose.</x:v>
      </x:c>
      <x:c r="J17" s="14" t="str">
        <x:v>Une marge insuffisante renvoie au réglage des appuis sans déplacer l’original.</x:v>
      </x:c>
      <x:c r="K17" s="14" t="str">
        <x:v>Enregistrer l’étape 012, les indices effectivement vus et la pose validée de l’objet. Une sortie avant confirmation conserve le dernier état stable ; l’original garde un seul propriétaire et emplacement.</x:v>
      </x:c>
      <x:c r="L17" s="14" t="str">
        <x:v>Mode par crans et clics successifs ; descriptions des repères ; assistance de placement avec les mêmes indices et le même résultat narratif.</x:v>
      </x:c>
      <x:c r="M17" s="14" t="str">
        <x:v>Reconstitution documentée V4 — nouvelle rédaction V5</x:v>
      </x:c>
    </x:row>
    <x:row r="18" ht="87" customHeight="1">
      <x:c r="A18" s="13" t="str">
        <x:v>TR-A013</x:v>
      </x:c>
      <x:c r="B18" s="13" t="str">
        <x:v>Amener la caisse au rail</x:v>
      </x:c>
      <x:c r="C18" s="13" t="str">
        <x:v>TR-SC03</x:v>
      </x:c>
      <x:c r="D18" s="13" t="str">
        <x:v>rail d’admission ; x=28 %, y=28 %, largeur=44 %, hauteur=46 % du cadrage de ce poste.</x:v>
      </x:c>
      <x:c r="E18" s="13" t="str">
        <x:v>Faire glisser la poignée le long du rail ; relâcher sur un cran.</x:v>
      </x:c>
      <x:c r="F18" s="13" t="str">
        <x:v>Stick ou croix déplace d’un cran ; A verrouille ; B recule.</x:v>
      </x:c>
      <x:c r="G18" s="13" t="str">
        <x:v>Le poste « Sas des prises » est accessible ; rail d’admission est présent et aucune autre manipulation ne réserve cet original.</x:v>
      </x:c>
      <x:c r="H18" s="13" t="str">
        <x:v>Aligner la caisse avec le départ du rail puis la pousser jusqu’au premier arrêt. Laisser libre le passage des personnes avant de confirmer.</x:v>
      </x:c>
      <x:c r="I18" s="13" t="str">
        <x:v>Le contenant quitte sa position de portage et apparaît sur le rail identifié.</x:v>
      </x:c>
      <x:c r="J18" s="13" t="str">
        <x:v>Un angle incorrect bloque avant contact ; le joueur peut reculer la caisse.</x:v>
      </x:c>
      <x:c r="K18" s="13" t="str">
        <x:v>Enregistrer l’étape 013, les indices effectivement vus et la pose validée de l’objet. Une sortie avant confirmation conserve le dernier état stable ; l’original garde un seul propriétaire et emplacement.</x:v>
      </x:c>
      <x:c r="L18" s="13" t="str">
        <x:v>Mode par crans et clics successifs ; descriptions des repères ; assistance de placement avec les mêmes indices et le même résultat narratif.</x:v>
      </x:c>
      <x:c r="M18" s="13" t="str">
        <x:v>Reconstitution documentée V4 — nouvelle rédaction V5</x:v>
      </x:c>
    </x:row>
    <x:row r="19" ht="87" customHeight="1">
      <x:c r="A19" s="14" t="str">
        <x:v>TR-A014</x:v>
      </x:c>
      <x:c r="B19" s="14" t="str">
        <x:v>Présenter la fenêtre</x:v>
      </x:c>
      <x:c r="C19" s="14" t="str">
        <x:v>TR-SC03</x:v>
      </x:c>
      <x:c r="D19" s="14" t="str">
        <x:v>plaque externe ; x=7 %, y=23 %, largeur=19 %, hauteur=48 % du cadrage de ce poste.</x:v>
      </x:c>
      <x:c r="E19" s="14" t="str">
        <x:v>Tirer la poignée latérale entre les crans affichés ; cliquer pour arrêter.</x:v>
      </x:c>
      <x:c r="F19" s="14" t="str">
        <x:v>LB/RB choisit une face ou un cran ; A fixe ; B revient.</x:v>
      </x:c>
      <x:c r="G19" s="14" t="str">
        <x:v>Le poste « Sas des prises » est accessible ; plaque externe est présent et aucune autre manipulation ne réserve cet original.</x:v>
      </x:c>
      <x:c r="H19" s="14" t="str">
        <x:v>Tourner le contenant entre ses faces préparées jusqu’à présenter l’identifiant au poste de lecture.</x:v>
      </x:c>
      <x:c r="I19" s="14" t="str">
        <x:v>La fenêtre devient lisible et le dossier de découverte correspondant s’ouvre.</x:v>
      </x:c>
      <x:c r="J19" s="14" t="str">
        <x:v>Une face sans plaque n’est pas rejetée comme fausse ; elle invite à continuer la rotation.</x:v>
      </x:c>
      <x:c r="K19" s="14" t="str">
        <x:v>Enregistrer l’étape 014, les indices effectivement vus et la pose validée de l’objet. Une sortie avant confirmation conserve le dernier état stable ; l’original garde un seul propriétaire et emplacement.</x:v>
      </x:c>
      <x:c r="L19" s="14" t="str">
        <x:v>Mode par crans et clics successifs ; descriptions des repères ; assistance de placement avec les mêmes indices et le même résultat narratif.</x:v>
      </x:c>
      <x:c r="M19" s="14" t="str">
        <x:v>Reconstitution documentée V4 — nouvelle rédaction V5</x:v>
      </x:c>
    </x:row>
    <x:row r="20" ht="87" customHeight="1">
      <x:c r="A20" s="13" t="str">
        <x:v>TR-A015</x:v>
      </x:c>
      <x:c r="B20" s="13" t="str">
        <x:v>Poser la capsule fictive</x:v>
      </x:c>
      <x:c r="C20" s="13" t="str">
        <x:v>TR-SC03</x:v>
      </x:c>
      <x:c r="D20" s="13" t="str">
        <x:v>capsule de contrôle ; x=74 %, y=23 %, largeur=19 %, hauteur=48 % du cadrage de ce poste.</x:v>
      </x:c>
      <x:c r="E20" s="13" t="str">
        <x:v>Prendre l’élément puis le déposer sur une zone compatible en aperçu.</x:v>
      </x:c>
      <x:c r="F20" s="13" t="str">
        <x:v>Stick choisit l’emplacement ; A prend puis pose ; B annule l’aperçu.</x:v>
      </x:c>
      <x:c r="G20" s="13" t="str">
        <x:v>Le poste « Sas des prises » est accessible ; capsule de contrôle est présent et aucune autre manipulation ne réserve cet original.</x:v>
      </x:c>
      <x:c r="H20" s="13" t="str">
        <x:v>Prendre une capsule de jeu scellée et la poser dans le réceptacle dessiné sur le poste, sans ouvrir le contenant original.</x:v>
      </x:c>
      <x:c r="I20" s="13" t="str">
        <x:v>Une animation symbolique produit un signal nommé et une forme stable.</x:v>
      </x:c>
      <x:c r="J20" s="13" t="str">
        <x:v>Un réceptacle incorrect rend la capsule au plateau ; aucun résultat n’est fabriqué.</x:v>
      </x:c>
      <x:c r="K20" s="13" t="str">
        <x:v>Enregistrer l’étape 015, les indices effectivement vus et la pose validée de l’objet. Une sortie avant confirmation conserve le dernier état stable ; l’original garde un seul propriétaire et emplacement.</x:v>
      </x:c>
      <x:c r="L20" s="13" t="str">
        <x:v>Mode par crans et clics successifs ; descriptions des repères ; assistance de placement avec les mêmes indices et le même résultat narratif.</x:v>
      </x:c>
      <x:c r="M20" s="13" t="str">
        <x:v>Reconstitution documentée V4 — nouvelle rédaction V5</x:v>
      </x:c>
    </x:row>
    <x:row r="21" ht="87" customHeight="1">
      <x:c r="A21" s="14" t="str">
        <x:v>TR-A016</x:v>
      </x:c>
      <x:c r="B21" s="14" t="str">
        <x:v>Lire les signaux croisés</x:v>
      </x:c>
      <x:c r="C21" s="14" t="str">
        <x:v>TR-SC03</x:v>
      </x:c>
      <x:c r="D21" s="14" t="str">
        <x:v>trois témoins ; x=22 %, y=77 %, largeur=24 %, hauteur=14 % du cadrage de ce poste.</x:v>
      </x:c>
      <x:c r="E21" s="14" t="str">
        <x:v>Faire glisser le calque ou la vignette ; boutons de pose pour orienter.</x:v>
      </x:c>
      <x:c r="F21" s="14" t="str">
        <x:v>Stick pour l’alignement ; LB/RB pour les poses ; A compare.</x:v>
      </x:c>
      <x:c r="G21" s="14" t="str">
        <x:v>Le poste « Sas des prises » est accessible ; trois témoins est présent et aucune autre manipulation ne réserve cet original.</x:v>
      </x:c>
      <x:c r="H21" s="14" t="str">
        <x:v>Observer forme, pulsation et libellé des trois témoins. Comparer leur combinaison aux cas disponibles avant de choisir un parcours.</x:v>
      </x:c>
      <x:c r="I21" s="14" t="str">
        <x:v>Le poste montre pourquoi l’objet peut avancer ou doit rester dans son contenant.</x:v>
      </x:c>
      <x:c r="J21" s="14" t="str">
        <x:v>Un signal inconnu conserve l’état inconnu et ouvre un exercice sur modèle.</x:v>
      </x:c>
      <x:c r="K21" s="14" t="str">
        <x:v>Enregistrer l’étape 016, les indices effectivement vus et la pose validée de l’objet. Une sortie avant confirmation conserve le dernier état stable ; l’original garde un seul propriétaire et emplacement.</x:v>
      </x:c>
      <x:c r="L21" s="14" t="str">
        <x:v>Mode par crans et clics successifs ; descriptions des repères ; assistance de placement avec les mêmes indices et le même résultat narratif.</x:v>
      </x:c>
      <x:c r="M21" s="14" t="str">
        <x:v>Reconstitution documentée V4 — nouvelle rédaction V5</x:v>
      </x:c>
    </x:row>
    <x:row r="22" ht="87" customHeight="1">
      <x:c r="A22" s="13" t="str">
        <x:v>TR-A017</x:v>
      </x:c>
      <x:c r="B22" s="13" t="str">
        <x:v>Choisir le parcours d’atelier</x:v>
      </x:c>
      <x:c r="C22" s="13" t="str">
        <x:v>TR-SC03</x:v>
      </x:c>
      <x:c r="D22" s="13" t="str">
        <x:v>aiguillage du rail ; x=51 %, y=77 %, largeur=24 %, hauteur=14 % du cadrage de ce poste.</x:v>
      </x:c>
      <x:c r="E22" s="13" t="str">
        <x:v>Faire glisser la poignée le long du rail ; relâcher sur un cran.</x:v>
      </x:c>
      <x:c r="F22" s="13" t="str">
        <x:v>Stick ou croix déplace d’un cran ; A verrouille ; B recule.</x:v>
      </x:c>
      <x:c r="G22" s="13" t="str">
        <x:v>Le poste « Sas des prises » est accessible ; aiguillage du rail est présent et aucune autre manipulation ne réserve cet original.</x:v>
      </x:c>
      <x:c r="H22" s="13" t="str">
        <x:v>Déplacer l’aiguillage vers inspection, observation séparée ou attente, puis vérifier que le poste choisi est réellement libre.</x:v>
      </x:c>
      <x:c r="I22" s="13" t="str">
        <x:v>La caisse avance vers la zone visible correspondante et son emplacement est mis à jour.</x:v>
      </x:c>
      <x:c r="J22" s="13" t="str">
        <x:v>Une voie occupée laisse la caisse à l’arrêt précédent sans écraser son occupant.</x:v>
      </x:c>
      <x:c r="K22" s="13" t="str">
        <x:v>Enregistrer l’étape 017, les indices effectivement vus et la pose validée de l’objet. Une sortie avant confirmation conserve le dernier état stable ; l’original garde un seul propriétaire et emplacement.</x:v>
      </x:c>
      <x:c r="L22" s="13" t="str">
        <x:v>Mode par crans et clics successifs ; descriptions des repères ; assistance de placement avec les mêmes indices et le même résultat narratif.</x:v>
      </x:c>
      <x:c r="M22" s="13" t="str">
        <x:v>Reconstitution documentée V4 — nouvelle rédaction V5</x:v>
      </x:c>
    </x:row>
    <x:row r="23" ht="87" customHeight="1">
      <x:c r="A23" s="14" t="str">
        <x:v>TR-A018</x:v>
      </x:c>
      <x:c r="B23" s="14" t="str">
        <x:v>Libérer le poste d’arrivée</x:v>
      </x:c>
      <x:c r="C23" s="14" t="str">
        <x:v>TR-SC03</x:v>
      </x:c>
      <x:c r="D23" s="14" t="str">
        <x:v>arrêt arrière ; x=31 %, y=7 %, largeur=38 %, hauteur=15 % du cadrage de ce poste.</x:v>
      </x:c>
      <x:c r="E23" s="14" t="str">
        <x:v>Cliquer les points d’action dans l’ordre et attendre leur retour visuel.</x:v>
      </x:c>
      <x:c r="F23" s="14" t="str">
        <x:v>Croix choisit le point actif ; A réalise l’étape ; B suspend entre deux étapes.</x:v>
      </x:c>
      <x:c r="G23" s="14" t="str">
        <x:v>Le poste « Sas des prises » est accessible ; arrêt arrière est présent et aucune autre manipulation ne réserve cet original.</x:v>
      </x:c>
      <x:c r="H23" s="14" t="str">
        <x:v>Confirmer que le contenant a rejoint son poste, retirer le repère temporaire et replacer l’arrêt du rail pour l’arrivée suivante.</x:v>
      </x:c>
      <x:c r="I23" s="14" t="str">
        <x:v>Le sas redevient disponible et le dossier conserve l’heure fictionnelle d’admission.</x:v>
      </x:c>
      <x:c r="J23" s="14" t="str">
        <x:v>Si la caisse n’a pas atteint sa destination, l’arrêt reste réservé.</x:v>
      </x:c>
      <x:c r="K23" s="14" t="str">
        <x:v>Enregistrer l’étape 018, les indices effectivement vus et la pose validée de l’objet. Une sortie avant confirmation conserve le dernier état stable ; l’original garde un seul propriétaire et emplacement.</x:v>
      </x:c>
      <x:c r="L23" s="14" t="str">
        <x:v>Mode par crans et clics successifs ; descriptions des repères ; assistance de placement avec les mêmes indices et le même résultat narratif.</x:v>
      </x:c>
      <x:c r="M23" s="14" t="str">
        <x:v>Reconstitution documentée V4 — nouvelle rédaction V5</x:v>
      </x:c>
    </x:row>
    <x:row r="24" ht="87" customHeight="1">
      <x:c r="A24" s="13" t="str">
        <x:v>TR-A019</x:v>
      </x:c>
      <x:c r="B24" s="13" t="str">
        <x:v>Tourner le berceau entre ses faces</x:v>
      </x:c>
      <x:c r="C24" s="13" t="str">
        <x:v>TR-SC04</x:v>
      </x:c>
      <x:c r="D24" s="13" t="str">
        <x:v>berceau central ; x=28 %, y=28 %, largeur=44 %, hauteur=46 % du cadrage de ce poste.</x:v>
      </x:c>
      <x:c r="E24" s="13" t="str">
        <x:v>Tirer la poignée latérale entre les crans affichés ; cliquer pour arrêter.</x:v>
      </x:c>
      <x:c r="F24" s="13" t="str">
        <x:v>LB/RB choisit une face ou un cran ; A fixe ; B revient.</x:v>
      </x:c>
      <x:c r="G24" s="13" t="str">
        <x:v>Le poste « Table d’inspection » est accessible ; berceau central est présent et aucune autre manipulation ne réserve cet original.</x:v>
      </x:c>
      <x:c r="H24" s="13" t="str">
        <x:v>Faire passer le berceau par face, profil et revers, sur trois crans fixes. Observer la marque qui disparaît de face puis revient sur le revers.</x:v>
      </x:c>
      <x:c r="I24" s="13" t="str">
        <x:v>Trois sprites distincts montrent les faces observées ; la marque trouvée est localisée.</x:v>
      </x:c>
      <x:c r="J24" s="13" t="str">
        <x:v>Une mauvaise face se corrige immédiatement ; aucune rotation 3D libre n’est nécessaire.</x:v>
      </x:c>
      <x:c r="K24" s="13" t="str">
        <x:v>Enregistrer l’étape 019, les indices effectivement vus et la pose validée de l’objet. Une sortie avant confirmation conserve le dernier état stable ; l’original garde un seul propriétaire et emplacement.</x:v>
      </x:c>
      <x:c r="L24" s="13" t="str">
        <x:v>Mode par crans et clics successifs ; descriptions des repères ; assistance de placement avec les mêmes indices et le même résultat narratif.</x:v>
      </x:c>
      <x:c r="M24" s="13" t="str">
        <x:v>Reconstitution documentée V4 — nouvelle rédaction V5</x:v>
      </x:c>
    </x:row>
    <x:row r="25" ht="87" customHeight="1">
      <x:c r="A25" s="14" t="str">
        <x:v>TR-A020</x:v>
      </x:c>
      <x:c r="B25" s="14" t="str">
        <x:v>Déplacer la lumière rasante</x:v>
      </x:c>
      <x:c r="C25" s="14" t="str">
        <x:v>TR-SC04</x:v>
      </x:c>
      <x:c r="D25" s="14" t="str">
        <x:v>lampe latérale ; x=7 %, y=23 %, largeur=19 %, hauteur=48 % du cadrage de ce poste.</x:v>
      </x:c>
      <x:c r="E25" s="14" t="str">
        <x:v>Déplacer la lampe sur son rail d’angles puis choisir son intensité.</x:v>
      </x:c>
      <x:c r="F25" s="14" t="str">
        <x:v>LB/RB choisit l’angle ; haut/bas l’intensité ; A fixe la vue.</x:v>
      </x:c>
      <x:c r="G25" s="14" t="str">
        <x:v>Le poste « Table d’inspection » est accessible ; lampe latérale est présent et aucune autre manipulation ne réserve cet original.</x:v>
      </x:c>
      <x:c r="H25" s="14" t="str">
        <x:v>Faire glisser la lampe sur son arc de poses et arrêter son faisceau lorsque le relief projette une ombre lisible.</x:v>
      </x:c>
      <x:c r="I25" s="14" t="str">
        <x:v>La rayure apparaît comme un relief, avec sa direction et ses ruptures.</x:v>
      </x:c>
      <x:c r="J25" s="14" t="str">
        <x:v>Un angle qui éblouit masque le détail mais ne l’efface pas ; revenir au cran précédent.</x:v>
      </x:c>
      <x:c r="K25" s="14" t="str">
        <x:v>Enregistrer l’étape 020, les indices effectivement vus et la pose validée de l’objet. Une sortie avant confirmation conserve le dernier état stable ; l’original garde un seul propriétaire et emplacement.</x:v>
      </x:c>
      <x:c r="L25" s="14" t="str">
        <x:v>Mode par crans et clics successifs ; descriptions des repères ; assistance de placement avec les mêmes indices et le même résultat narratif.</x:v>
      </x:c>
      <x:c r="M25" s="14" t="str">
        <x:v>Reconstitution documentée V4 — nouvelle rédaction V5</x:v>
      </x:c>
    </x:row>
    <x:row r="26" ht="87" customHeight="1">
      <x:c r="A26" s="13" t="str">
        <x:v>TR-A021</x:v>
      </x:c>
      <x:c r="B26" s="13" t="str">
        <x:v>Marquer une zone fragile</x:v>
      </x:c>
      <x:c r="C26" s="13" t="str">
        <x:v>TR-SC04</x:v>
      </x:c>
      <x:c r="D26" s="13" t="str">
        <x:v>repère souple ; x=74 %, y=23 %, largeur=19 %, hauteur=48 % du cadrage de ce poste.</x:v>
      </x:c>
      <x:c r="E26" s="13" t="str">
        <x:v>Prendre l’élément puis le déposer sur une zone compatible en aperçu.</x:v>
      </x:c>
      <x:c r="F26" s="13" t="str">
        <x:v>Stick choisit l’emplacement ; A prend puis pose ; B annule l’aperçu.</x:v>
      </x:c>
      <x:c r="G26" s="13" t="str">
        <x:v>Le poste « Table d’inspection » est accessible ; repère souple est présent et aucune autre manipulation ne réserve cet original.</x:v>
      </x:c>
      <x:c r="H26" s="13" t="str">
        <x:v>Poser un repère amovible à côté de la fissure observée, puis orienter sa flèche sans toucher la surface concernée.</x:v>
      </x:c>
      <x:c r="I26" s="13" t="str">
        <x:v>La zone devient interdite aux appuis dans les étapes suivantes.</x:v>
      </x:c>
      <x:c r="J26" s="13" t="str">
        <x:v>Un repère posé sur l’indice reste en aperçu et doit être déplacé.</x:v>
      </x:c>
      <x:c r="K26" s="13" t="str">
        <x:v>Enregistrer l’étape 021, les indices effectivement vus et la pose validée de l’objet. Une sortie avant confirmation conserve le dernier état stable ; l’original garde un seul propriétaire et emplacement.</x:v>
      </x:c>
      <x:c r="L26" s="13" t="str">
        <x:v>Mode par crans et clics successifs ; descriptions des repères ; assistance de placement avec les mêmes indices et le même résultat narratif.</x:v>
      </x:c>
      <x:c r="M26" s="13" t="str">
        <x:v>Reconstitution documentée V4 — nouvelle rédaction V5</x:v>
      </x:c>
    </x:row>
    <x:row r="27" ht="87" customHeight="1">
      <x:c r="A27" s="14" t="str">
        <x:v>TR-A022</x:v>
      </x:c>
      <x:c r="B27" s="14" t="str">
        <x:v>Mesurer un écart visible</x:v>
      </x:c>
      <x:c r="C27" s="14" t="str">
        <x:v>TR-SC04</x:v>
      </x:c>
      <x:c r="D27" s="14" t="str">
        <x:v>règle de gabarit fictive ; x=22 %, y=77 %, largeur=24 %, hauteur=14 % du cadrage de ce poste.</x:v>
      </x:c>
      <x:c r="E27" s="14" t="str">
        <x:v>Faire glisser la poignée le long du rail ; relâcher sur un cran.</x:v>
      </x:c>
      <x:c r="F27" s="14" t="str">
        <x:v>Stick ou croix déplace d’un cran ; A verrouille ; B recule.</x:v>
      </x:c>
      <x:c r="G27" s="14" t="str">
        <x:v>Le poste « Table d’inspection » est accessible ; règle de gabarit fictive est présent et aucune autre manipulation ne réserve cet original.</x:v>
      </x:c>
      <x:c r="H27" s="14" t="str">
        <x:v>Déplacer deux butées le long d’un bord de l’objet et comparer l’écart à un support de référence.</x:v>
      </x:c>
      <x:c r="I27" s="14" t="str">
        <x:v>Le gabarit retenu devient disponible pour le choix du socle.</x:v>
      </x:c>
      <x:c r="J27" s="14" t="str">
        <x:v>Une butée sur un fragment manquant est signalée comme mesure incertaine.</x:v>
      </x:c>
      <x:c r="K27" s="14" t="str">
        <x:v>Enregistrer l’étape 022, les indices effectivement vus et la pose validée de l’objet. Une sortie avant confirmation conserve le dernier état stable ; l’original garde un seul propriétaire et emplacement.</x:v>
      </x:c>
      <x:c r="L27" s="14" t="str">
        <x:v>Mode par crans et clics successifs ; descriptions des repères ; assistance de placement avec les mêmes indices et le même résultat narratif.</x:v>
      </x:c>
      <x:c r="M27" s="14" t="str">
        <x:v>Reconstitution documentée V4 — nouvelle rédaction V5</x:v>
      </x:c>
    </x:row>
    <x:row r="28" ht="87" customHeight="1">
      <x:c r="A28" s="13" t="str">
        <x:v>TR-A023</x:v>
      </x:c>
      <x:c r="B28" s="13" t="str">
        <x:v>Examiner une cavité</x:v>
      </x:c>
      <x:c r="C28" s="13" t="str">
        <x:v>TR-SC04</x:v>
      </x:c>
      <x:c r="D28" s="13" t="str">
        <x:v>miroir d’inspection ; x=51 %, y=77 %, largeur=24 %, hauteur=14 % du cadrage de ce poste.</x:v>
      </x:c>
      <x:c r="E28" s="13" t="str">
        <x:v>Tirer la poignée latérale entre les crans affichés ; cliquer pour arrêter.</x:v>
      </x:c>
      <x:c r="F28" s="13" t="str">
        <x:v>LB/RB choisit une face ou un cran ; A fixe ; B revient.</x:v>
      </x:c>
      <x:c r="G28" s="13" t="str">
        <x:v>Le poste « Table d’inspection » est accessible ; miroir d’inspection est présent et aucune autre manipulation ne réserve cet original.</x:v>
      </x:c>
      <x:c r="H28" s="13" t="str">
        <x:v>Orienter un miroir sur trois positions de sprite pour regarder une cavité sans introduire d’outil dans l’original.</x:v>
      </x:c>
      <x:c r="I28" s="13" t="str">
        <x:v>Un détail du fond apparaît dans le reflet agrandi et peut être nommé.</x:v>
      </x:c>
      <x:c r="J28" s="13" t="str">
        <x:v>Un reflet vide ne valide aucun indice ; il faut changer de position.</x:v>
      </x:c>
      <x:c r="K28" s="13" t="str">
        <x:v>Enregistrer l’étape 023, les indices effectivement vus et la pose validée de l’objet. Une sortie avant confirmation conserve le dernier état stable ; l’original garde un seul propriétaire et emplacement.</x:v>
      </x:c>
      <x:c r="L28" s="13" t="str">
        <x:v>Mode par crans et clics successifs ; descriptions des repères ; assistance de placement avec les mêmes indices et le même résultat narratif.</x:v>
      </x:c>
      <x:c r="M28" s="13" t="str">
        <x:v>Reconstitution documentée V4 — nouvelle rédaction V5</x:v>
      </x:c>
    </x:row>
    <x:row r="29" ht="87" customHeight="1">
      <x:c r="A29" s="14" t="str">
        <x:v>TR-A024</x:v>
      </x:c>
      <x:c r="B29" s="14" t="str">
        <x:v>Fixer l’état initial</x:v>
      </x:c>
      <x:c r="C29" s="14" t="str">
        <x:v>TR-SC04</x:v>
      </x:c>
      <x:c r="D29" s="14" t="str">
        <x:v>panneau de constat ; x=31 %, y=7 %, largeur=38 %, hauteur=15 % du cadrage de ce poste.</x:v>
      </x:c>
      <x:c r="E29" s="14" t="str">
        <x:v>Cliquer les choix lisibles puis confirmer le panneau récapitulatif.</x:v>
      </x:c>
      <x:c r="F29" s="14" t="str">
        <x:v>Croix directionnelle parcourt les choix ; A sélectionne ; Y ouvre le récapitulatif.</x:v>
      </x:c>
      <x:c r="G29" s="14" t="str">
        <x:v>Le poste « Table d’inspection » est accessible ; panneau de constat est présent et aucune autre manipulation ne réserve cet original.</x:v>
      </x:c>
      <x:c r="H29" s="14" t="str">
        <x:v>Revoir les faces, la fissure et la marque repérée puis enregistrer une vue initiale avant toute opération autorisée.</x:v>
      </x:c>
      <x:c r="I29" s="14" t="str">
        <x:v>Une image de comparaison stable est créée et les champs inconnus restent ouverts.</x:v>
      </x:c>
      <x:c r="J29" s="14" t="str">
        <x:v>Un détail absent peut être ajouté par retour à l’inspection, sans falsifier la première vue.</x:v>
      </x:c>
      <x:c r="K29" s="14" t="str">
        <x:v>Enregistrer l’étape 024, les indices effectivement vus et la pose validée de l’objet. Une sortie avant confirmation conserve le dernier état stable ; l’original garde un seul propriétaire et emplacement.</x:v>
      </x:c>
      <x:c r="L29" s="14" t="str">
        <x:v>Mode par crans et clics successifs ; descriptions des repères ; assistance de placement avec les mêmes indices et le même résultat narratif.</x:v>
      </x:c>
      <x:c r="M29" s="14" t="str">
        <x:v>Reconstitution documentée V4 — nouvelle rédaction V5</x:v>
      </x:c>
    </x:row>
    <x:row r="30" ht="87" customHeight="1">
      <x:c r="A30" s="13" t="str">
        <x:v>TR-A025</x:v>
      </x:c>
      <x:c r="B30" s="13" t="str">
        <x:v>Reconnaître la couche amovible</x:v>
      </x:c>
      <x:c r="C30" s="13" t="str">
        <x:v>TR-SC05</x:v>
      </x:c>
      <x:c r="D30" s="13" t="str">
        <x:v>plaquette de texture ; x=28 %, y=28 %, largeur=44 %, hauteur=46 % du cadrage de ce poste.</x:v>
      </x:c>
      <x:c r="E30" s="13" t="str">
        <x:v>Faire glisser le calque ou la vignette ; boutons de pose pour orienter.</x:v>
      </x:c>
      <x:c r="F30" s="13" t="str">
        <x:v>Stick pour l’alignement ; LB/RB pour les poses ; A compare.</x:v>
      </x:c>
      <x:c r="G30" s="13" t="str">
        <x:v>Le poste « Plateau de préparation stylisée » est accessible ; plaquette de texture est présent et aucune autre manipulation ne réserve cet original.</x:v>
      </x:c>
      <x:c r="H30" s="13" t="str">
        <x:v>Comparer une matière d’exercice à la zone préparée de l’objet et distinguer la couche amovible de la patine historique.</x:v>
      </x:c>
      <x:c r="I30" s="13" t="str">
        <x:v>Les deux surfaces prennent des contours différents et la zone autorisée est clairement bornée.</x:v>
      </x:c>
      <x:c r="J30" s="13" t="str">
        <x:v>Une patine historique choisie reste protégée ; le geste ne démarre pas.</x:v>
      </x:c>
      <x:c r="K30" s="13" t="str">
        <x:v>Enregistrer l’étape 025, les indices effectivement vus et la pose validée de l’objet. Une sortie avant confirmation conserve le dernier état stable ; l’original garde un seul propriétaire et emplacement.</x:v>
      </x:c>
      <x:c r="L30" s="13" t="str">
        <x:v>Mode par crans et clics successifs ; descriptions des repères ; assistance de placement avec les mêmes indices et le même résultat narratif.</x:v>
      </x:c>
      <x:c r="M30" s="13" t="str">
        <x:v>Reconstitution documentée V4 — nouvelle rédaction V5</x:v>
      </x:c>
    </x:row>
    <x:row r="31" ht="87" customHeight="1">
      <x:c r="A31" s="14" t="str">
        <x:v>TR-A026</x:v>
      </x:c>
      <x:c r="B31" s="14" t="str">
        <x:v>Soulever une fibre prévue</x:v>
      </x:c>
      <x:c r="C31" s="14" t="str">
        <x:v>TR-SC05</x:v>
      </x:c>
      <x:c r="D31" s="14" t="str">
        <x:v>fibre détachable ; x=7 %, y=23 %, largeur=19 %, hauteur=48 % du cadrage de ce poste.</x:v>
      </x:c>
      <x:c r="E31" s="14" t="str">
        <x:v>Faire glisser la poignée le long du rail ; relâcher sur un cran.</x:v>
      </x:c>
      <x:c r="F31" s="14" t="str">
        <x:v>Stick ou croix déplace d’un cran ; A verrouille ; B recule.</x:v>
      </x:c>
      <x:c r="G31" s="14" t="str">
        <x:v>Le poste « Plateau de préparation stylisée » est accessible ; fibre détachable est présent et aucune autre manipulation ne réserve cet original.</x:v>
      </x:c>
      <x:c r="H31" s="14" t="str">
        <x:v>Saisir l’extrémité déjà libre de la fibre d’exercice ou de l’élément autorisé puis la tirer le long de son guide de jeu.</x:v>
      </x:c>
      <x:c r="I31" s="14" t="str">
        <x:v>La fibre rejoint une coupelle liée à l’objet ; son ancien emplacement reste visible.</x:v>
      </x:c>
      <x:c r="J31" s="14" t="str">
        <x:v>Un mouvement hors du guide remet la fibre au dernier point stable sans arracher l’original.</x:v>
      </x:c>
      <x:c r="K31" s="14" t="str">
        <x:v>Enregistrer l’étape 026, les indices effectivement vus et la pose validée de l’objet. Une sortie avant confirmation conserve le dernier état stable ; l’original garde un seul propriétaire et emplacement.</x:v>
      </x:c>
      <x:c r="L31" s="14" t="str">
        <x:v>Mode par crans et clics successifs ; descriptions des repères ; assistance de placement avec les mêmes indices et le même résultat narratif.</x:v>
      </x:c>
      <x:c r="M31" s="14" t="str">
        <x:v>Reconstitution documentée V4 — nouvelle rédaction V5</x:v>
      </x:c>
    </x:row>
    <x:row r="32" ht="87" customHeight="1">
      <x:c r="A32" s="13" t="str">
        <x:v>TR-A027</x:v>
      </x:c>
      <x:c r="B32" s="13" t="str">
        <x:v>Balayer la poussière stylisée</x:v>
      </x:c>
      <x:c r="C32" s="13" t="str">
        <x:v>TR-SC05</x:v>
      </x:c>
      <x:c r="D32" s="13" t="str">
        <x:v>zone préparée ; x=74 %, y=23 %, largeur=19 %, hauteur=48 % du cadrage de ce poste.</x:v>
      </x:c>
      <x:c r="E32" s="13" t="str">
        <x:v>Maintenir puis suivre les segments, ou cliquer leurs points successifs.</x:v>
      </x:c>
      <x:c r="F32" s="13" t="str">
        <x:v>Stick entre les points ; A valide chaque segment ; B retire le dernier.</x:v>
      </x:c>
      <x:c r="G32" s="13" t="str">
        <x:v>Le poste « Plateau de préparation stylisée » est accessible ; zone préparée est présent et aucune autre manipulation ne réserve cet original.</x:v>
      </x:c>
      <x:c r="H32" s="13" t="str">
        <x:v>Passer l’outil fictif sur les cellules de poussière prévues en contournant les marques protégées par les repères.</x:v>
      </x:c>
      <x:c r="I32" s="13" t="str">
        <x:v>Les cellules disparaissent progressivement et les marques anciennes gardent leur aspect.</x:v>
      </x:c>
      <x:c r="J32" s="13" t="str">
        <x:v>Le bord protégé arrête l’outil ; l’aide peut tracer le contour praticable.</x:v>
      </x:c>
      <x:c r="K32" s="13" t="str">
        <x:v>Enregistrer l’étape 027, les indices effectivement vus et la pose validée de l’objet. Une sortie avant confirmation conserve le dernier état stable ; l’original garde un seul propriétaire et emplacement.</x:v>
      </x:c>
      <x:c r="L32" s="13" t="str">
        <x:v>Mode par crans et clics successifs ; descriptions des repères ; assistance de placement avec les mêmes indices et le même résultat narratif.</x:v>
      </x:c>
      <x:c r="M32" s="13" t="str">
        <x:v>Reconstitution documentée V4 — nouvelle rédaction V5</x:v>
      </x:c>
    </x:row>
    <x:row r="33" ht="87" customHeight="1">
      <x:c r="A33" s="14" t="str">
        <x:v>TR-A028</x:v>
      </x:c>
      <x:c r="B33" s="14" t="str">
        <x:v>Trier les éléments détachés</x:v>
      </x:c>
      <x:c r="C33" s="14" t="str">
        <x:v>TR-SC05</x:v>
      </x:c>
      <x:c r="D33" s="14" t="str">
        <x:v>coupelles indexées ; x=22 %, y=77 %, largeur=24 %, hauteur=14 % du cadrage de ce poste.</x:v>
      </x:c>
      <x:c r="E33" s="14" t="str">
        <x:v>Prendre l’élément puis le déposer sur une zone compatible en aperçu.</x:v>
      </x:c>
      <x:c r="F33" s="14" t="str">
        <x:v>Stick choisit l’emplacement ; A prend puis pose ; B annule l’aperçu.</x:v>
      </x:c>
      <x:c r="G33" s="14" t="str">
        <x:v>Le poste « Plateau de préparation stylisée » est accessible ; coupelles indexées est présent et aucune autre manipulation ne réserve cet original.</x:v>
      </x:c>
      <x:c r="H33" s="14" t="str">
        <x:v>Déplacer chaque élément préparé vers la coupelle portant son repère d’origine, en comparant forme et étiquette.</x:v>
      </x:c>
      <x:c r="I33" s="14" t="str">
        <x:v>Les coupelles montrent leur contenu et un lien visuel vers l’emplacement source.</x:v>
      </x:c>
      <x:c r="J33" s="14" t="str">
        <x:v>Une association incohérente laisse l’élément sur le plateau d’attente.</x:v>
      </x:c>
      <x:c r="K33" s="14" t="str">
        <x:v>Enregistrer l’étape 028, les indices effectivement vus et la pose validée de l’objet. Une sortie avant confirmation conserve le dernier état stable ; l’original garde un seul propriétaire et emplacement.</x:v>
      </x:c>
      <x:c r="L33" s="14" t="str">
        <x:v>Mode par crans et clics successifs ; descriptions des repères ; assistance de placement avec les mêmes indices et le même résultat narratif.</x:v>
      </x:c>
      <x:c r="M33" s="14" t="str">
        <x:v>Reconstitution documentée V4 — nouvelle rédaction V5</x:v>
      </x:c>
    </x:row>
    <x:row r="34" ht="87" customHeight="1">
      <x:c r="A34" s="13" t="str">
        <x:v>TR-A029</x:v>
      </x:c>
      <x:c r="B34" s="13" t="str">
        <x:v>Appliquer le film fictif</x:v>
      </x:c>
      <x:c r="C34" s="13" t="str">
        <x:v>TR-SC05</x:v>
      </x:c>
      <x:c r="D34" s="13" t="str">
        <x:v>ruban de conservation imaginaire ; x=51 %, y=77 %, largeur=24 %, hauteur=14 % du cadrage de ce poste.</x:v>
      </x:c>
      <x:c r="E34" s="13" t="str">
        <x:v>Maintenir puis suivre les segments, ou cliquer leurs points successifs.</x:v>
      </x:c>
      <x:c r="F34" s="13" t="str">
        <x:v>Stick entre les points ; A valide chaque segment ; B retire le dernier.</x:v>
      </x:c>
      <x:c r="G34" s="13" t="str">
        <x:v>Le poste « Plateau de préparation stylisée » est accessible ; ruban de conservation imaginaire est présent et aucune autre manipulation ne réserve cet original.</x:v>
      </x:c>
      <x:c r="H34" s="13" t="str">
        <x:v>Suivre le chemin prévu sur une pièce d’exercice ou une zone explicitement autorisée, avec un ruban fictif qui se déroule par segments.</x:v>
      </x:c>
      <x:c r="I34" s="13" t="str">
        <x:v>Le film change de motif lorsque chaque segment est posé et laisse les indices lisibles.</x:v>
      </x:c>
      <x:c r="J34" s="13" t="str">
        <x:v>Un segment hors zone se retire séparément ; aucune réaction chimique réelle n’est décrite.</x:v>
      </x:c>
      <x:c r="K34" s="13" t="str">
        <x:v>Enregistrer l’étape 029, les indices effectivement vus et la pose validée de l’objet. Une sortie avant confirmation conserve le dernier état stable ; l’original garde un seul propriétaire et emplacement.</x:v>
      </x:c>
      <x:c r="L34" s="13" t="str">
        <x:v>Mode par crans et clics successifs ; descriptions des repères ; assistance de placement avec les mêmes indices et le même résultat narratif.</x:v>
      </x:c>
      <x:c r="M34" s="13" t="str">
        <x:v>Reconstitution documentée V4 — nouvelle rédaction V5</x:v>
      </x:c>
    </x:row>
    <x:row r="35" ht="87" customHeight="1">
      <x:c r="A35" s="14" t="str">
        <x:v>TR-A030</x:v>
      </x:c>
      <x:c r="B35" s="14" t="str">
        <x:v>Comparer avant et après</x:v>
      </x:c>
      <x:c r="C35" s="14" t="str">
        <x:v>TR-SC05</x:v>
      </x:c>
      <x:c r="D35" s="14" t="str">
        <x:v>vues de surface ; x=31 %, y=7 %, largeur=38 %, hauteur=15 % du cadrage de ce poste.</x:v>
      </x:c>
      <x:c r="E35" s="14" t="str">
        <x:v>Faire glisser le calque ou la vignette ; boutons de pose pour orienter.</x:v>
      </x:c>
      <x:c r="F35" s="14" t="str">
        <x:v>Stick pour l’alignement ; LB/RB pour les poses ; A compare.</x:v>
      </x:c>
      <x:c r="G35" s="14" t="str">
        <x:v>Le poste « Plateau de préparation stylisée » est accessible ; vues de surface est présent et aucune autre manipulation ne réserve cet original.</x:v>
      </x:c>
      <x:c r="H35" s="14" t="str">
        <x:v>Faire coulisser la vue initiale au-dessus de l’état actuel pour vérifier les marques qui devaient être conservées.</x:v>
      </x:c>
      <x:c r="I35" s="14" t="str">
        <x:v>La ligne de comparaison montre les changements permis et la patine préservée.</x:v>
      </x:c>
      <x:c r="J35" s="14" t="str">
        <x:v>Une différence douteuse ouvre un arrêt d’examen plutôt qu’une validation automatique.</x:v>
      </x:c>
      <x:c r="K35" s="14" t="str">
        <x:v>Enregistrer l’étape 030, les indices effectivement vus et la pose validée de l’objet. Une sortie avant confirmation conserve le dernier état stable ; l’original garde un seul propriétaire et emplacement.</x:v>
      </x:c>
      <x:c r="L35" s="14" t="str">
        <x:v>Mode par crans et clics successifs ; descriptions des repères ; assistance de placement avec les mêmes indices et le même résultat narratif.</x:v>
      </x:c>
      <x:c r="M35" s="14" t="str">
        <x:v>Reconstitution documentée V4 — nouvelle rédaction V5</x:v>
      </x:c>
    </x:row>
    <x:row r="36" ht="87" customHeight="1">
      <x:c r="A36" s="13" t="str">
        <x:v>TR-A031</x:v>
      </x:c>
      <x:c r="B36" s="13" t="str">
        <x:v>Choisir les contacts</x:v>
      </x:c>
      <x:c r="C36" s="13" t="str">
        <x:v>TR-SC06</x:v>
      </x:c>
      <x:c r="D36" s="13" t="str">
        <x:v>patins de stabilisation ; x=28 %, y=28 %, largeur=44 %, hauteur=46 % du cadrage de ce poste.</x:v>
      </x:c>
      <x:c r="E36" s="13" t="str">
        <x:v>Prendre l’élément puis le déposer sur une zone compatible en aperçu.</x:v>
      </x:c>
      <x:c r="F36" s="13" t="str">
        <x:v>Stick choisit l’emplacement ; A prend puis pose ; B annule l’aperçu.</x:v>
      </x:c>
      <x:c r="G36" s="13" t="str">
        <x:v>Le poste « Berceau de stabilisation » est accessible ; patins de stabilisation est présent et aucune autre manipulation ne réserve cet original.</x:v>
      </x:c>
      <x:c r="H36" s="13" t="str">
        <x:v>Présenter les patins sur les zones d’appui autorisées puis observer la silhouette de l’objet sans les verrouiller.</x:v>
      </x:c>
      <x:c r="I36" s="13" t="str">
        <x:v>Les contacts compatibles apparaissent sous forme de surfaces pleines et nommées.</x:v>
      </x:c>
      <x:c r="J36" s="13" t="str">
        <x:v>Une zone fragile refuse le patin avant toute pression.</x:v>
      </x:c>
      <x:c r="K36" s="13" t="str">
        <x:v>Enregistrer l’étape 031, les indices effectivement vus et la pose validée de l’objet. Une sortie avant confirmation conserve le dernier état stable ; l’original garde un seul propriétaire et emplacement.</x:v>
      </x:c>
      <x:c r="L36" s="13" t="str">
        <x:v>Mode par crans et clics successifs ; descriptions des repères ; assistance de placement avec les mêmes indices et le même résultat narratif.</x:v>
      </x:c>
      <x:c r="M36" s="13" t="str">
        <x:v>Reconstitution documentée V4 — nouvelle rédaction V5</x:v>
      </x:c>
    </x:row>
    <x:row r="37" ht="87" customHeight="1">
      <x:c r="A37" s="14" t="str">
        <x:v>TR-A032</x:v>
      </x:c>
      <x:c r="B37" s="14" t="str">
        <x:v>Régler la hauteur</x:v>
      </x:c>
      <x:c r="C37" s="14" t="str">
        <x:v>TR-SC06</x:v>
      </x:c>
      <x:c r="D37" s="14" t="str">
        <x:v>colonnes du berceau ; x=7 %, y=23 %, largeur=19 %, hauteur=48 % du cadrage de ce poste.</x:v>
      </x:c>
      <x:c r="E37" s="14" t="str">
        <x:v>Faire glisser la poignée le long du rail ; relâcher sur un cran.</x:v>
      </x:c>
      <x:c r="F37" s="14" t="str">
        <x:v>Stick ou croix déplace d’un cran ; A verrouille ; B recule.</x:v>
      </x:c>
      <x:c r="G37" s="14" t="str">
        <x:v>Le poste « Berceau de stabilisation » est accessible ; colonnes du berceau est présent et aucune autre manipulation ne réserve cet original.</x:v>
      </x:c>
      <x:c r="H37" s="14" t="str">
        <x:v>Déplacer chaque colonne par crans jusqu’à ce que le repère de niveau passe entre les deux marques de référence.</x:v>
      </x:c>
      <x:c r="I37" s="14" t="str">
        <x:v>Le sprite cesse son inclinaison et les colonnes gardent leur hauteur visible.</x:v>
      </x:c>
      <x:c r="J37" s="14" t="str">
        <x:v>Une colonne trop haute peut être abaissée ; le berceau reste soutenu par son état précédent.</x:v>
      </x:c>
      <x:c r="K37" s="14" t="str">
        <x:v>Enregistrer l’étape 032, les indices effectivement vus et la pose validée de l’objet. Une sortie avant confirmation conserve le dernier état stable ; l’original garde un seul propriétaire et emplacement.</x:v>
      </x:c>
      <x:c r="L37" s="14" t="str">
        <x:v>Mode par crans et clics successifs ; descriptions des repères ; assistance de placement avec les mêmes indices et le même résultat narratif.</x:v>
      </x:c>
      <x:c r="M37" s="14" t="str">
        <x:v>Reconstitution documentée V4 — nouvelle rédaction V5</x:v>
      </x:c>
    </x:row>
    <x:row r="38" ht="87" customHeight="1">
      <x:c r="A38" s="13" t="str">
        <x:v>TR-A033</x:v>
      </x:c>
      <x:c r="B38" s="13" t="str">
        <x:v>Aligner les motifs</x:v>
      </x:c>
      <x:c r="C38" s="13" t="str">
        <x:v>TR-SC06</x:v>
      </x:c>
      <x:c r="D38" s="13" t="str">
        <x:v>anneaux fictifs ; x=74 %, y=23 %, largeur=19 %, hauteur=48 % du cadrage de ce poste.</x:v>
      </x:c>
      <x:c r="E38" s="13" t="str">
        <x:v>Tirer la poignée latérale entre les crans affichés ; cliquer pour arrêter.</x:v>
      </x:c>
      <x:c r="F38" s="13" t="str">
        <x:v>LB/RB choisit une face ou un cran ; A fixe ; B revient.</x:v>
      </x:c>
      <x:c r="G38" s="13" t="str">
        <x:v>Le poste « Berceau de stabilisation » est accessible ; anneaux fictifs est présent et aucune autre manipulation ne réserve cet original.</x:v>
      </x:c>
      <x:c r="H38" s="13" t="str">
        <x:v>Tourner trois anneaux symboliques pour compléter le motif montré par le support compatible, en observant les jonctions.</x:v>
      </x:c>
      <x:c r="I38" s="13" t="str">
        <x:v>Le motif continu donne un témoin stable et une animation courte de verrouillage fictif.</x:v>
      </x:c>
      <x:c r="J38" s="13" t="str">
        <x:v>Une jonction incorrecte demeure ouverte ; aucun compte à rebours ne force le geste.</x:v>
      </x:c>
      <x:c r="K38" s="13" t="str">
        <x:v>Enregistrer l’étape 033, les indices effectivement vus et la pose validée de l’objet. Une sortie avant confirmation conserve le dernier état stable ; l’original garde un seul propriétaire et emplacement.</x:v>
      </x:c>
      <x:c r="L38" s="13" t="str">
        <x:v>Mode par crans et clics successifs ; descriptions des repères ; assistance de placement avec les mêmes indices et le même résultat narratif.</x:v>
      </x:c>
      <x:c r="M38" s="13" t="str">
        <x:v>Reconstitution documentée V4 — nouvelle rédaction V5</x:v>
      </x:c>
    </x:row>
    <x:row r="39" ht="87" customHeight="1">
      <x:c r="A39" s="14" t="str">
        <x:v>TR-A034</x:v>
      </x:c>
      <x:c r="B39" s="14" t="str">
        <x:v>Vérifier les dégagements</x:v>
      </x:c>
      <x:c r="C39" s="14" t="str">
        <x:v>TR-SC06</x:v>
      </x:c>
      <x:c r="D39" s="14" t="str">
        <x:v>gabarit de marge ; x=22 %, y=77 %, largeur=24 %, hauteur=14 % du cadrage de ce poste.</x:v>
      </x:c>
      <x:c r="E39" s="14" t="str">
        <x:v>Faire glisser la poignée le long du rail ; relâcher sur un cran.</x:v>
      </x:c>
      <x:c r="F39" s="14" t="str">
        <x:v>Stick ou croix déplace d’un cran ; A verrouille ; B recule.</x:v>
      </x:c>
      <x:c r="G39" s="14" t="str">
        <x:v>Le poste « Berceau de stabilisation » est accessible ; gabarit de marge est présent et aucune autre manipulation ne réserve cet original.</x:v>
      </x:c>
      <x:c r="H39" s="14" t="str">
        <x:v>Faire passer un gabarit transparent le long des côtés de l’objet pour repérer les appuis trop proches des traces.</x:v>
      </x:c>
      <x:c r="I39" s="14" t="str">
        <x:v>Les passages libres sont conservés dans la vue de contrôle.</x:v>
      </x:c>
      <x:c r="J39" s="14" t="str">
        <x:v>Une marge bloquée renvoie au patin concerné seulement.</x:v>
      </x:c>
      <x:c r="K39" s="14" t="str">
        <x:v>Enregistrer l’étape 034, les indices effectivement vus et la pose validée de l’objet. Une sortie avant confirmation conserve le dernier état stable ; l’original garde un seul propriétaire et emplacement.</x:v>
      </x:c>
      <x:c r="L39" s="14" t="str">
        <x:v>Mode par crans et clics successifs ; descriptions des repères ; assistance de placement avec les mêmes indices et le même résultat narratif.</x:v>
      </x:c>
      <x:c r="M39" s="14" t="str">
        <x:v>Reconstitution documentée V4 — nouvelle rédaction V5</x:v>
      </x:c>
    </x:row>
    <x:row r="40" ht="87" customHeight="1">
      <x:c r="A40" s="13" t="str">
        <x:v>TR-A035</x:v>
      </x:c>
      <x:c r="B40" s="13" t="str">
        <x:v>Tester la stabilité de jeu</x:v>
      </x:c>
      <x:c r="C40" s="13" t="str">
        <x:v>TR-SC06</x:v>
      </x:c>
      <x:c r="D40" s="13" t="str">
        <x:v>levier d’essai ; x=51 %, y=77 %, largeur=24 %, hauteur=14 % du cadrage de ce poste.</x:v>
      </x:c>
      <x:c r="E40" s="13" t="str">
        <x:v>Cliquer les points d’action dans l’ordre et attendre leur retour visuel.</x:v>
      </x:c>
      <x:c r="F40" s="13" t="str">
        <x:v>Croix choisit le point actif ; A réalise l’étape ; B suspend entre deux étapes.</x:v>
      </x:c>
      <x:c r="G40" s="13" t="str">
        <x:v>Le poste « Berceau de stabilisation » est accessible ; levier d’essai est présent et aucune autre manipulation ne réserve cet original.</x:v>
      </x:c>
      <x:c r="H40" s="13" t="str">
        <x:v>Déclencher une courte animation de balancement simulé puis observer lequel des repères bouge encore.</x:v>
      </x:c>
      <x:c r="I40" s="13" t="str">
        <x:v>Le test affiche les contacts stables et le point à reprendre.</x:v>
      </x:c>
      <x:c r="J40" s="13" t="str">
        <x:v>Un essai insuffisant conserve l’objet en sécurité dans son berceau initial.</x:v>
      </x:c>
      <x:c r="K40" s="13" t="str">
        <x:v>Enregistrer l’étape 035, les indices effectivement vus et la pose validée de l’objet. Une sortie avant confirmation conserve le dernier état stable ; l’original garde un seul propriétaire et emplacement.</x:v>
      </x:c>
      <x:c r="L40" s="13" t="str">
        <x:v>Mode par crans et clics successifs ; descriptions des repères ; assistance de placement avec les mêmes indices et le même résultat narratif.</x:v>
      </x:c>
      <x:c r="M40" s="13" t="str">
        <x:v>Reconstitution documentée V4 — nouvelle rédaction V5</x:v>
      </x:c>
    </x:row>
    <x:row r="41" ht="87" customHeight="1">
      <x:c r="A41" s="14" t="str">
        <x:v>TR-A036</x:v>
      </x:c>
      <x:c r="B41" s="14" t="str">
        <x:v>Verrouiller la configuration</x:v>
      </x:c>
      <x:c r="C41" s="14" t="str">
        <x:v>TR-SC06</x:v>
      </x:c>
      <x:c r="D41" s="14" t="str">
        <x:v>loquet de mémoire ; x=31 %, y=7 %, largeur=38 %, hauteur=15 % du cadrage de ce poste.</x:v>
      </x:c>
      <x:c r="E41" s="14" t="str">
        <x:v>Cliquer les choix lisibles puis confirmer le panneau récapitulatif.</x:v>
      </x:c>
      <x:c r="F41" s="14" t="str">
        <x:v>Croix directionnelle parcourt les choix ; A sélectionne ; Y ouvre le récapitulatif.</x:v>
      </x:c>
      <x:c r="G41" s="14" t="str">
        <x:v>Le poste « Berceau de stabilisation » est accessible ; loquet de mémoire est présent et aucune autre manipulation ne réserve cet original.</x:v>
      </x:c>
      <x:c r="H41" s="14" t="str">
        <x:v>Comparer les appuis validés puis fermer le loquet qui enregistre cette configuration pour les étapes de transport et d’exposition.</x:v>
      </x:c>
      <x:c r="I41" s="14" t="str">
        <x:v>Le berceau reçoit un schéma réutilisable et un état stable confirmé.</x:v>
      </x:c>
      <x:c r="J41" s="14" t="str">
        <x:v>Une configuration incomplète reste brouillon sans consommer les patins.</x:v>
      </x:c>
      <x:c r="K41" s="14" t="str">
        <x:v>Enregistrer l’étape 036, les indices effectivement vus et la pose validée de l’objet. Une sortie avant confirmation conserve le dernier état stable ; l’original garde un seul propriétaire et emplacement.</x:v>
      </x:c>
      <x:c r="L41" s="14" t="str">
        <x:v>Mode par crans et clics successifs ; descriptions des repères ; assistance de placement avec les mêmes indices et le même résultat narratif.</x:v>
      </x:c>
      <x:c r="M41" s="14" t="str">
        <x:v>Reconstitution documentée V4 — nouvelle rédaction V5</x:v>
      </x:c>
    </x:row>
    <x:row r="42" ht="87" customHeight="1">
      <x:c r="A42" s="13" t="str">
        <x:v>TR-A037</x:v>
      </x:c>
      <x:c r="B42" s="13" t="str">
        <x:v>Étaler les fragments autorisés</x:v>
      </x:c>
      <x:c r="C42" s="13" t="str">
        <x:v>TR-SC07</x:v>
      </x:c>
      <x:c r="D42" s="13" t="str">
        <x:v>plateau de fragments ; x=28 %, y=28 %, largeur=44 %, hauteur=46 % du cadrage de ce poste.</x:v>
      </x:c>
      <x:c r="E42" s="13" t="str">
        <x:v>Prendre l’élément puis le déposer sur une zone compatible en aperçu.</x:v>
      </x:c>
      <x:c r="F42" s="13" t="str">
        <x:v>Stick choisit l’emplacement ; A prend puis pose ; B annule l’aperçu.</x:v>
      </x:c>
      <x:c r="G42" s="13" t="str">
        <x:v>Le poste « Établi de restauration » est accessible ; plateau de fragments est présent et aucune autre manipulation ne réserve cet original.</x:v>
      </x:c>
      <x:c r="H42" s="13" t="str">
        <x:v>Déposer chaque fragment sur une case vide en conservant son numéro et son orientation initiale.</x:v>
      </x:c>
      <x:c r="I42" s="13" t="str">
        <x:v>Le plateau présente toutes les pièces disponibles sans remplir les manques.</x:v>
      </x:c>
      <x:c r="J42" s="13" t="str">
        <x:v>Une case occupée refuse la superposition et renvoie au plateau d’attente.</x:v>
      </x:c>
      <x:c r="K42" s="13" t="str">
        <x:v>Enregistrer l’étape 037, les indices effectivement vus et la pose validée de l’objet. Une sortie avant confirmation conserve le dernier état stable ; l’original garde un seul propriétaire et emplacement.</x:v>
      </x:c>
      <x:c r="L42" s="13" t="str">
        <x:v>Mode par crans et clics successifs ; descriptions des repères ; assistance de placement avec les mêmes indices et le même résultat narratif.</x:v>
      </x:c>
      <x:c r="M42" s="13" t="str">
        <x:v>Reconstitution documentée V4 — nouvelle rédaction V5</x:v>
      </x:c>
    </x:row>
    <x:row r="43" ht="87" customHeight="1">
      <x:c r="A43" s="14" t="str">
        <x:v>TR-A038</x:v>
      </x:c>
      <x:c r="B43" s="14" t="str">
        <x:v>Comparer les contours</x:v>
      </x:c>
      <x:c r="C43" s="14" t="str">
        <x:v>TR-SC07</x:v>
      </x:c>
      <x:c r="D43" s="14" t="str">
        <x:v>bords de fragments ; x=7 %, y=23 %, largeur=19 %, hauteur=48 % du cadrage de ce poste.</x:v>
      </x:c>
      <x:c r="E43" s="14" t="str">
        <x:v>Faire glisser le calque ou la vignette ; boutons de pose pour orienter.</x:v>
      </x:c>
      <x:c r="F43" s="14" t="str">
        <x:v>Stick pour l’alignement ; LB/RB pour les poses ; A compare.</x:v>
      </x:c>
      <x:c r="G43" s="14" t="str">
        <x:v>Le poste « Établi de restauration » est accessible ; bords de fragments est présent et aucune autre manipulation ne réserve cet original.</x:v>
      </x:c>
      <x:c r="H43" s="14" t="str">
        <x:v>Rapprocher deux contours dans une fenêtre d’essai puis inverser la pose de l’un pour vérifier la continuité réelle.</x:v>
      </x:c>
      <x:c r="I43" s="14" t="str">
        <x:v>Les jonctions concordantes deviennent visibles tandis que les ruptures restent ouvertes.</x:v>
      </x:c>
      <x:c r="J43" s="14" t="str">
        <x:v>Une ressemblance partielle ne suffit pas ; les pièces reviennent séparées.</x:v>
      </x:c>
      <x:c r="K43" s="14" t="str">
        <x:v>Enregistrer l’étape 038, les indices effectivement vus et la pose validée de l’objet. Une sortie avant confirmation conserve le dernier état stable ; l’original garde un seul propriétaire et emplacement.</x:v>
      </x:c>
      <x:c r="L43" s="14" t="str">
        <x:v>Mode par crans et clics successifs ; descriptions des repères ; assistance de placement avec les mêmes indices et le même résultat narratif.</x:v>
      </x:c>
      <x:c r="M43" s="14" t="str">
        <x:v>Reconstitution documentée V4 — nouvelle rédaction V5</x:v>
      </x:c>
    </x:row>
    <x:row r="44" ht="87" customHeight="1">
      <x:c r="A44" s="13" t="str">
        <x:v>TR-A039</x:v>
      </x:c>
      <x:c r="B44" s="13" t="str">
        <x:v>Orienter la pièce de raccord</x:v>
      </x:c>
      <x:c r="C44" s="13" t="str">
        <x:v>TR-SC07</x:v>
      </x:c>
      <x:c r="D44" s="13" t="str">
        <x:v>fragment sélectionné ; x=74 %, y=23 %, largeur=19 %, hauteur=48 % du cadrage de ce poste.</x:v>
      </x:c>
      <x:c r="E44" s="13" t="str">
        <x:v>Tirer la poignée latérale entre les crans affichés ; cliquer pour arrêter.</x:v>
      </x:c>
      <x:c r="F44" s="13" t="str">
        <x:v>LB/RB choisit une face ou un cran ; A fixe ; B revient.</x:v>
      </x:c>
      <x:c r="G44" s="13" t="str">
        <x:v>Le poste « Établi de restauration » est accessible ; fragment sélectionné est présent et aucune autre manipulation ne réserve cet original.</x:v>
      </x:c>
      <x:c r="H44" s="13" t="str">
        <x:v>Passer la pièce entre ses orientations de sprite et rechercher celle qui prolonge une marque déjà reconnue.</x:v>
      </x:c>
      <x:c r="I44" s="13" t="str">
        <x:v>La marque traverse la jonction et confirme l’orientation compatible.</x:v>
      </x:c>
      <x:c r="J44" s="13" t="str">
        <x:v>Une pose incorrecte ne colle pas le fragment et peut être changée.</x:v>
      </x:c>
      <x:c r="K44" s="13" t="str">
        <x:v>Enregistrer l’étape 039, les indices effectivement vus et la pose validée de l’objet. Une sortie avant confirmation conserve le dernier état stable ; l’original garde un seul propriétaire et emplacement.</x:v>
      </x:c>
      <x:c r="L44" s="13" t="str">
        <x:v>Mode par crans et clics successifs ; descriptions des repères ; assistance de placement avec les mêmes indices et le même résultat narratif.</x:v>
      </x:c>
      <x:c r="M44" s="13" t="str">
        <x:v>Reconstitution documentée V4 — nouvelle rédaction V5</x:v>
      </x:c>
    </x:row>
    <x:row r="45" ht="87" customHeight="1">
      <x:c r="A45" s="14" t="str">
        <x:v>TR-A040</x:v>
      </x:c>
      <x:c r="B45" s="14" t="str">
        <x:v>Assembler sur support réversible</x:v>
      </x:c>
      <x:c r="C45" s="14" t="str">
        <x:v>TR-SC07</x:v>
      </x:c>
      <x:c r="D45" s="14" t="str">
        <x:v>cadre d’assemblage ; x=22 %, y=77 %, largeur=24 %, hauteur=14 % du cadrage de ce poste.</x:v>
      </x:c>
      <x:c r="E45" s="14" t="str">
        <x:v>Prendre l’élément puis le déposer sur une zone compatible en aperçu.</x:v>
      </x:c>
      <x:c r="F45" s="14" t="str">
        <x:v>Stick choisit l’emplacement ; A prend puis pose ; B annule l’aperçu.</x:v>
      </x:c>
      <x:c r="G45" s="14" t="str">
        <x:v>Le poste « Établi de restauration » est accessible ; cadre d’assemblage est présent et aucune autre manipulation ne réserve cet original.</x:v>
      </x:c>
      <x:c r="H45" s="14" t="str">
        <x:v>Placer les fragments compatibles dans le cadre, en suivant leurs appuis et en laissant les zones manquantes visibles.</x:v>
      </x:c>
      <x:c r="I45" s="14" t="str">
        <x:v>Le cadre montre une forme partielle stable avec des lacunes clairement conservées.</x:v>
      </x:c>
      <x:c r="J45" s="14" t="str">
        <x:v>Une pièce sans raccord confirmé reste sur le plateau au lieu d’être forcée.</x:v>
      </x:c>
      <x:c r="K45" s="14" t="str">
        <x:v>Enregistrer l’étape 040, les indices effectivement vus et la pose validée de l’objet. Une sortie avant confirmation conserve le dernier état stable ; l’original garde un seul propriétaire et emplacement.</x:v>
      </x:c>
      <x:c r="L45" s="14" t="str">
        <x:v>Mode par crans et clics successifs ; descriptions des repères ; assistance de placement avec les mêmes indices et le même résultat narratif.</x:v>
      </x:c>
      <x:c r="M45" s="14" t="str">
        <x:v>Reconstitution documentée V4 — nouvelle rédaction V5</x:v>
      </x:c>
    </x:row>
    <x:row r="46" ht="87" customHeight="1">
      <x:c r="A46" s="13" t="str">
        <x:v>TR-A041</x:v>
      </x:c>
      <x:c r="B46" s="13" t="str">
        <x:v>Distinguer ajout et original</x:v>
      </x:c>
      <x:c r="C46" s="13" t="str">
        <x:v>TR-SC07</x:v>
      </x:c>
      <x:c r="D46" s="13" t="str">
        <x:v>pièce de complément marquée ; x=51 %, y=77 %, largeur=24 %, hauteur=14 % du cadrage de ce poste.</x:v>
      </x:c>
      <x:c r="E46" s="13" t="str">
        <x:v>Faire glisser le calque ou la vignette ; boutons de pose pour orienter.</x:v>
      </x:c>
      <x:c r="F46" s="13" t="str">
        <x:v>Stick pour l’alignement ; LB/RB pour les poses ; A compare.</x:v>
      </x:c>
      <x:c r="G46" s="13" t="str">
        <x:v>Le poste « Établi de restauration » est accessible ; pièce de complément marquée est présent et aucune autre manipulation ne réserve cet original.</x:v>
      </x:c>
      <x:c r="H46" s="13" t="str">
        <x:v>Présenter un complément d’exercice ou d’exposition dont la marque le distingue du matériau original.</x:v>
      </x:c>
      <x:c r="I46" s="13" t="str">
        <x:v>La silhouette complète peut être comparée à la partie authentique sans les confondre.</x:v>
      </x:c>
      <x:c r="J46" s="13" t="str">
        <x:v>Un complément non marqué ne peut pas rejoindre la présentation finale.</x:v>
      </x:c>
      <x:c r="K46" s="13" t="str">
        <x:v>Enregistrer l’étape 041, les indices effectivement vus et la pose validée de l’objet. Une sortie avant confirmation conserve le dernier état stable ; l’original garde un seul propriétaire et emplacement.</x:v>
      </x:c>
      <x:c r="L46" s="13" t="str">
        <x:v>Mode par crans et clics successifs ; descriptions des repères ; assistance de placement avec les mêmes indices et le même résultat narratif.</x:v>
      </x:c>
      <x:c r="M46" s="13" t="str">
        <x:v>Reconstitution documentée V4 — nouvelle rédaction V5</x:v>
      </x:c>
    </x:row>
    <x:row r="47" ht="87" customHeight="1">
      <x:c r="A47" s="14" t="str">
        <x:v>TR-A042</x:v>
      </x:c>
      <x:c r="B47" s="14" t="str">
        <x:v>Documenter les lacunes</x:v>
      </x:c>
      <x:c r="C47" s="14" t="str">
        <x:v>TR-SC07</x:v>
      </x:c>
      <x:c r="D47" s="14" t="str">
        <x:v>repères de restauration ; x=31 %, y=7 %, largeur=38 %, hauteur=15 % du cadrage de ce poste.</x:v>
      </x:c>
      <x:c r="E47" s="14" t="str">
        <x:v>Cliquer les choix lisibles puis confirmer le panneau récapitulatif.</x:v>
      </x:c>
      <x:c r="F47" s="14" t="str">
        <x:v>Croix directionnelle parcourt les choix ; A sélectionne ; Y ouvre le récapitulatif.</x:v>
      </x:c>
      <x:c r="G47" s="14" t="str">
        <x:v>Le poste « Établi de restauration » est accessible ; repères de restauration est présent et aucune autre manipulation ne réserve cet original.</x:v>
      </x:c>
      <x:c r="H47" s="14" t="str">
        <x:v>Sélectionner les parties originales, les ajouts et les zones absentes dans la vue assemblée puis enregistrer leur légende.</x:v>
      </x:c>
      <x:c r="I47" s="14" t="str">
        <x:v>Le récit conserve les limites de la restauration et les pièces réellement disponibles.</x:v>
      </x:c>
      <x:c r="J47" s="14" t="str">
        <x:v>Une zone non attribuée reste inconnue jusqu’à une observation supplémentaire.</x:v>
      </x:c>
      <x:c r="K47" s="14" t="str">
        <x:v>Enregistrer l’étape 042, les indices effectivement vus et la pose validée de l’objet. Une sortie avant confirmation conserve le dernier état stable ; l’original garde un seul propriétaire et emplacement.</x:v>
      </x:c>
      <x:c r="L47" s="14" t="str">
        <x:v>Mode par crans et clics successifs ; descriptions des repères ; assistance de placement avec les mêmes indices et le même résultat narratif.</x:v>
      </x:c>
      <x:c r="M47" s="14" t="str">
        <x:v>Reconstitution documentée V4 — nouvelle rédaction V5</x:v>
      </x:c>
    </x:row>
    <x:row r="48" ht="87" customHeight="1">
      <x:c r="A48" s="13" t="str">
        <x:v>TR-A043</x:v>
      </x:c>
      <x:c r="B48" s="13" t="str">
        <x:v>Essayer trois socles</x:v>
      </x:c>
      <x:c r="C48" s="13" t="str">
        <x:v>TR-SC08</x:v>
      </x:c>
      <x:c r="D48" s="13" t="str">
        <x:v>socles de gabarit ; x=28 %, y=28 %, largeur=44 %, hauteur=46 % du cadrage de ce poste.</x:v>
      </x:c>
      <x:c r="E48" s="13" t="str">
        <x:v>Faire glisser le calque ou la vignette ; boutons de pose pour orienter.</x:v>
      </x:c>
      <x:c r="F48" s="13" t="str">
        <x:v>Stick pour l’alignement ; LB/RB pour les poses ; A compare.</x:v>
      </x:c>
      <x:c r="G48" s="13" t="str">
        <x:v>Le poste « Table des supports » est accessible ; socles de gabarit est présent et aucune autre manipulation ne réserve cet original.</x:v>
      </x:c>
      <x:c r="H48" s="13" t="str">
        <x:v>Présenter chaque socle sous le berceau et comparer largeur, hauteur et visibilité de la pièce.</x:v>
      </x:c>
      <x:c r="I48" s="13" t="str">
        <x:v>L’essai montre la silhouette complète du meuble et de l’objet.</x:v>
      </x:c>
      <x:c r="J48" s="13" t="str">
        <x:v>Un socle trop étroit reste une prévisualisation sans consommation.</x:v>
      </x:c>
      <x:c r="K48" s="13" t="str">
        <x:v>Enregistrer l’étape 043, les indices effectivement vus et la pose validée de l’objet. Une sortie avant confirmation conserve le dernier état stable ; l’original garde un seul propriétaire et emplacement.</x:v>
      </x:c>
      <x:c r="L48" s="13" t="str">
        <x:v>Mode par crans et clics successifs ; descriptions des repères ; assistance de placement avec les mêmes indices et le même résultat narratif.</x:v>
      </x:c>
      <x:c r="M48" s="13" t="str">
        <x:v>Reconstitution documentée V4 — nouvelle rédaction V5</x:v>
      </x:c>
    </x:row>
    <x:row r="49" ht="87" customHeight="1">
      <x:c r="A49" s="14" t="str">
        <x:v>TR-A044</x:v>
      </x:c>
      <x:c r="B49" s="14" t="str">
        <x:v>Placer les tiges prévues</x:v>
      </x:c>
      <x:c r="C49" s="14" t="str">
        <x:v>TR-SC08</x:v>
      </x:c>
      <x:c r="D49" s="14" t="str">
        <x:v>ancrages du support ; x=7 %, y=23 %, largeur=19 %, hauteur=48 % du cadrage de ce poste.</x:v>
      </x:c>
      <x:c r="E49" s="14" t="str">
        <x:v>Prendre l’élément puis le déposer sur une zone compatible en aperçu.</x:v>
      </x:c>
      <x:c r="F49" s="14" t="str">
        <x:v>Stick choisit l’emplacement ; A prend puis pose ; B annule l’aperçu.</x:v>
      </x:c>
      <x:c r="G49" s="14" t="str">
        <x:v>Le poste « Table des supports » est accessible ; ancrages du support est présent et aucune autre manipulation ne réserve cet original.</x:v>
      </x:c>
      <x:c r="H49" s="14" t="str">
        <x:v>Installer les tiges fictives dans les logements compatibles puis vérifier qu’elles restent derrière les indices à montrer.</x:v>
      </x:c>
      <x:c r="I49" s="14" t="str">
        <x:v>Les tiges apparaissent sur leurs points et la face narrative reste lisible.</x:v>
      </x:c>
      <x:c r="J49" s="14" t="str">
        <x:v>Un logement incompatible refuse la pièce et indique le gabarit attendu.</x:v>
      </x:c>
      <x:c r="K49" s="14" t="str">
        <x:v>Enregistrer l’étape 044, les indices effectivement vus et la pose validée de l’objet. Une sortie avant confirmation conserve le dernier état stable ; l’original garde un seul propriétaire et emplacement.</x:v>
      </x:c>
      <x:c r="L49" s="14" t="str">
        <x:v>Mode par crans et clics successifs ; descriptions des repères ; assistance de placement avec les mêmes indices et le même résultat narratif.</x:v>
      </x:c>
      <x:c r="M49" s="14" t="str">
        <x:v>Reconstitution documentée V4 — nouvelle rédaction V5</x:v>
      </x:c>
    </x:row>
    <x:row r="50" ht="87" customHeight="1">
      <x:c r="A50" s="13" t="str">
        <x:v>TR-A045</x:v>
      </x:c>
      <x:c r="B50" s="13" t="str">
        <x:v>Régler le centre visuel</x:v>
      </x:c>
      <x:c r="C50" s="13" t="str">
        <x:v>TR-SC08</x:v>
      </x:c>
      <x:c r="D50" s="13" t="str">
        <x:v>plateau mobile ; x=74 %, y=23 %, largeur=19 %, hauteur=48 % du cadrage de ce poste.</x:v>
      </x:c>
      <x:c r="E50" s="13" t="str">
        <x:v>Faire glisser la poignée le long du rail ; relâcher sur un cran.</x:v>
      </x:c>
      <x:c r="F50" s="13" t="str">
        <x:v>Stick ou croix déplace d’un cran ; A verrouille ; B recule.</x:v>
      </x:c>
      <x:c r="G50" s="13" t="str">
        <x:v>Le poste « Table des supports » est accessible ; plateau mobile est présent et aucune autre manipulation ne réserve cet original.</x:v>
      </x:c>
      <x:c r="H50" s="13" t="str">
        <x:v>Déplacer le plateau à l’intérieur de ses limites pour équilibrer l’objet et son espace de lecture.</x:v>
      </x:c>
      <x:c r="I50" s="13" t="str">
        <x:v>La silhouette se centre sans déplacer les points d’appui validés.</x:v>
      </x:c>
      <x:c r="J50" s="13" t="str">
        <x:v>Un bord trop proche bloque la course au dernier cran compatible.</x:v>
      </x:c>
      <x:c r="K50" s="13" t="str">
        <x:v>Enregistrer l’étape 045, les indices effectivement vus et la pose validée de l’objet. Une sortie avant confirmation conserve le dernier état stable ; l’original garde un seul propriétaire et emplacement.</x:v>
      </x:c>
      <x:c r="L50" s="13" t="str">
        <x:v>Mode par crans et clics successifs ; descriptions des repères ; assistance de placement avec les mêmes indices et le même résultat narratif.</x:v>
      </x:c>
      <x:c r="M50" s="13" t="str">
        <x:v>Reconstitution documentée V4 — nouvelle rédaction V5</x:v>
      </x:c>
    </x:row>
    <x:row r="51" ht="87" customHeight="1">
      <x:c r="A51" s="14" t="str">
        <x:v>TR-A046</x:v>
      </x:c>
      <x:c r="B51" s="14" t="str">
        <x:v>Tester le passage du meuble</x:v>
      </x:c>
      <x:c r="C51" s="14" t="str">
        <x:v>TR-SC08</x:v>
      </x:c>
      <x:c r="D51" s="14" t="str">
        <x:v>emprise au sol ; x=22 %, y=77 %, largeur=24 %, hauteur=14 % du cadrage de ce poste.</x:v>
      </x:c>
      <x:c r="E51" s="14" t="str">
        <x:v>Prendre l’élément puis le déposer sur une zone compatible en aperçu.</x:v>
      </x:c>
      <x:c r="F51" s="14" t="str">
        <x:v>Stick choisit l’emplacement ; A prend puis pose ; B annule l’aperçu.</x:v>
      </x:c>
      <x:c r="G51" s="14" t="str">
        <x:v>Le poste « Table des supports » est accessible ; emprise au sol est présent et aucune autre manipulation ne réserve cet original.</x:v>
      </x:c>
      <x:c r="H51" s="14" t="str">
        <x:v>Poser l’aperçu du meuble dans la pièce et faire parcourir le couloir par une silhouette témoin.</x:v>
      </x:c>
      <x:c r="I51" s="14" t="str">
        <x:v>Le passage, l’ouverture des portes et l’accès à la vitrine deviennent visibles.</x:v>
      </x:c>
      <x:c r="J51" s="14" t="str">
        <x:v>Une silhouette bloquée empêche la validation et désigne l’obstacle.</x:v>
      </x:c>
      <x:c r="K51" s="14" t="str">
        <x:v>Enregistrer l’étape 046, les indices effectivement vus et la pose validée de l’objet. Une sortie avant confirmation conserve le dernier état stable ; l’original garde un seul propriétaire et emplacement.</x:v>
      </x:c>
      <x:c r="L51" s="14" t="str">
        <x:v>Mode par crans et clics successifs ; descriptions des repères ; assistance de placement avec les mêmes indices et le même résultat narratif.</x:v>
      </x:c>
      <x:c r="M51" s="14" t="str">
        <x:v>Reconstitution documentée V4 — nouvelle rédaction V5</x:v>
      </x:c>
    </x:row>
    <x:row r="52" ht="87" customHeight="1">
      <x:c r="A52" s="13" t="str">
        <x:v>TR-A047</x:v>
      </x:c>
      <x:c r="B52" s="13" t="str">
        <x:v>Fixer les éléments décoratifs</x:v>
      </x:c>
      <x:c r="C52" s="13" t="str">
        <x:v>TR-SC08</x:v>
      </x:c>
      <x:c r="D52" s="13" t="str">
        <x:v>habillage du socle ; x=51 %, y=77 %, largeur=24 %, hauteur=14 % du cadrage de ce poste.</x:v>
      </x:c>
      <x:c r="E52" s="13" t="str">
        <x:v>Prendre l’élément puis le déposer sur une zone compatible en aperçu.</x:v>
      </x:c>
      <x:c r="F52" s="13" t="str">
        <x:v>Stick choisit l’emplacement ; A prend puis pose ; B annule l’aperçu.</x:v>
      </x:c>
      <x:c r="G52" s="13" t="str">
        <x:v>Le poste « Table des supports » est accessible ; habillage du socle est présent et aucune autre manipulation ne réserve cet original.</x:v>
      </x:c>
      <x:c r="H52" s="13" t="str">
        <x:v>Ajouter une plaque ou une bordure compatible dans les emplacements libres sans couvrir l’original.</x:v>
      </x:c>
      <x:c r="I52" s="13" t="str">
        <x:v>Le support prend l’apparence choisie tandis que les marques de réplique restent visibles.</x:v>
      </x:c>
      <x:c r="J52" s="13" t="str">
        <x:v>Une décoration qui masque provenance ou prise de transport doit être déplacée.</x:v>
      </x:c>
      <x:c r="K52" s="13" t="str">
        <x:v>Enregistrer l’étape 047, les indices effectivement vus et la pose validée de l’objet. Une sortie avant confirmation conserve le dernier état stable ; l’original garde un seul propriétaire et emplacement.</x:v>
      </x:c>
      <x:c r="L52" s="13" t="str">
        <x:v>Mode par crans et clics successifs ; descriptions des repères ; assistance de placement avec les mêmes indices et le même résultat narratif.</x:v>
      </x:c>
      <x:c r="M52" s="13" t="str">
        <x:v>Reconstitution documentée V4 — nouvelle rédaction V5</x:v>
      </x:c>
    </x:row>
    <x:row r="53" ht="87" customHeight="1">
      <x:c r="A53" s="14" t="str">
        <x:v>TR-A048</x:v>
      </x:c>
      <x:c r="B53" s="14" t="str">
        <x:v>Confirmer le support</x:v>
      </x:c>
      <x:c r="C53" s="14" t="str">
        <x:v>TR-SC08</x:v>
      </x:c>
      <x:c r="D53" s="14" t="str">
        <x:v>fiche de montage ; x=31 %, y=7 %, largeur=38 %, hauteur=15 % du cadrage de ce poste.</x:v>
      </x:c>
      <x:c r="E53" s="14" t="str">
        <x:v>Cliquer les choix lisibles puis confirmer le panneau récapitulatif.</x:v>
      </x:c>
      <x:c r="F53" s="14" t="str">
        <x:v>Croix directionnelle parcourt les choix ; A sélectionne ; Y ouvre le récapitulatif.</x:v>
      </x:c>
      <x:c r="G53" s="14" t="str">
        <x:v>Le poste « Table des supports » est accessible ; fiche de montage est présent et aucune autre manipulation ne réserve cet original.</x:v>
      </x:c>
      <x:c r="H53" s="14" t="str">
        <x:v>Revoir socle, appuis, emprise et coût puis confirmer uniquement les éléments réellement installés.</x:v>
      </x:c>
      <x:c r="I53" s="14" t="str">
        <x:v>Les matériaux choisis quittent le stock et le support reçoit son identifiant propre.</x:v>
      </x:c>
      <x:c r="J53" s="14" t="str">
        <x:v>Une validation interrompue ne consomme rien tant que l’ensemble reste en aperçu.</x:v>
      </x:c>
      <x:c r="K53" s="14" t="str">
        <x:v>Enregistrer l’étape 048, les indices effectivement vus et la pose validée de l’objet. Une sortie avant confirmation conserve le dernier état stable ; l’original garde un seul propriétaire et emplacement.</x:v>
      </x:c>
      <x:c r="L53" s="14" t="str">
        <x:v>Mode par crans et clics successifs ; descriptions des repères ; assistance de placement avec les mêmes indices et le même résultat narratif.</x:v>
      </x:c>
      <x:c r="M53" s="14" t="str">
        <x:v>Reconstitution documentée V4 — nouvelle rédaction V5</x:v>
      </x:c>
    </x:row>
    <x:row r="54" ht="87" customHeight="1">
      <x:c r="A54" s="13" t="str">
        <x:v>TR-A049</x:v>
      </x:c>
      <x:c r="B54" s="13" t="str">
        <x:v>Choisir le format de plaque</x:v>
      </x:c>
      <x:c r="C54" s="13" t="str">
        <x:v>TR-SC09</x:v>
      </x:c>
      <x:c r="D54" s="13" t="str">
        <x:v>plaques vierges ; x=28 %, y=28 %, largeur=44 %, hauteur=46 % du cadrage de ce poste.</x:v>
      </x:c>
      <x:c r="E54" s="13" t="str">
        <x:v>Faire glisser le calque ou la vignette ; boutons de pose pour orienter.</x:v>
      </x:c>
      <x:c r="F54" s="13" t="str">
        <x:v>Stick pour l’alignement ; LB/RB pour les poses ; A compare.</x:v>
      </x:c>
      <x:c r="G54" s="13" t="str">
        <x:v>Le poste « Panneau de gravure » est accessible ; plaques vierges est présent et aucune autre manipulation ne réserve cet original.</x:v>
      </x:c>
      <x:c r="H54" s="13" t="str">
        <x:v>Comparer une plaque courte, une plaque étendue et un renvoi d’archive à l’espace disponible sur le meuble.</x:v>
      </x:c>
      <x:c r="I54" s="13" t="str">
        <x:v>La longueur visible du récit change avec le format sélectionné.</x:v>
      </x:c>
      <x:c r="J54" s="13" t="str">
        <x:v>Une plaque trop grande ne s’installe pas dans le logement.</x:v>
      </x:c>
      <x:c r="K54" s="13" t="str">
        <x:v>Enregistrer l’étape 049, les indices effectivement vus et la pose validée de l’objet. Une sortie avant confirmation conserve le dernier état stable ; l’original garde un seul propriétaire et emplacement.</x:v>
      </x:c>
      <x:c r="L54" s="13" t="str">
        <x:v>Mode par crans et clics successifs ; descriptions des repères ; assistance de placement avec les mêmes indices et le même résultat narratif.</x:v>
      </x:c>
      <x:c r="M54" s="13" t="str">
        <x:v>Reconstitution documentée V4 — nouvelle rédaction V5</x:v>
      </x:c>
    </x:row>
    <x:row r="55" ht="87" customHeight="1">
      <x:c r="A55" s="14" t="str">
        <x:v>TR-A050</x:v>
      </x:c>
      <x:c r="B55" s="14" t="str">
        <x:v>Ordonner les informations</x:v>
      </x:c>
      <x:c r="C55" s="14" t="str">
        <x:v>TR-SC09</x:v>
      </x:c>
      <x:c r="D55" s="14" t="str">
        <x:v>lignes mobiles ; x=7 %, y=23 %, largeur=19 %, hauteur=48 % du cadrage de ce poste.</x:v>
      </x:c>
      <x:c r="E55" s="14" t="str">
        <x:v>Faire glisser la poignée le long du rail ; relâcher sur un cran.</x:v>
      </x:c>
      <x:c r="F55" s="14" t="str">
        <x:v>Stick ou croix déplace d’un cran ; A verrouille ; B recule.</x:v>
      </x:c>
      <x:c r="G55" s="14" t="str">
        <x:v>Le poste « Panneau de gravure » est accessible ; lignes mobiles est présent et aucune autre manipulation ne réserve cet original.</x:v>
      </x:c>
      <x:c r="H55" s="14" t="str">
        <x:v>Déplacer provenance, participants et contexte dans l’ordre de lecture choisi, en gardant leurs catégories distinctes.</x:v>
      </x:c>
      <x:c r="I55" s="14" t="str">
        <x:v>La prévisualisation montre la lecture obtenue depuis la place du visiteur.</x:v>
      </x:c>
      <x:c r="J55" s="14" t="str">
        <x:v>Déplacer une ligne ne transforme pas une hypothèse en fait établi.</x:v>
      </x:c>
      <x:c r="K55" s="14" t="str">
        <x:v>Enregistrer l’étape 050, les indices effectivement vus et la pose validée de l’objet. Une sortie avant confirmation conserve le dernier état stable ; l’original garde un seul propriétaire et emplacement.</x:v>
      </x:c>
      <x:c r="L55" s="14" t="str">
        <x:v>Mode par crans et clics successifs ; descriptions des repères ; assistance de placement avec les mêmes indices et le même résultat narratif.</x:v>
      </x:c>
      <x:c r="M55" s="14" t="str">
        <x:v>Reconstitution documentée V4 — nouvelle rédaction V5</x:v>
      </x:c>
    </x:row>
    <x:row r="56" ht="87" customHeight="1">
      <x:c r="A56" s="13" t="str">
        <x:v>TR-A051</x:v>
      </x:c>
      <x:c r="B56" s="13" t="str">
        <x:v>Choisir une attribution</x:v>
      </x:c>
      <x:c r="C56" s="13" t="str">
        <x:v>TR-SC09</x:v>
      </x:c>
      <x:c r="D56" s="13" t="str">
        <x:v>repères de participants ; x=74 %, y=23 %, largeur=19 %, hauteur=48 % du cadrage de ce poste.</x:v>
      </x:c>
      <x:c r="E56" s="13" t="str">
        <x:v>Cliquer les choix lisibles puis confirmer le panneau récapitulatif.</x:v>
      </x:c>
      <x:c r="F56" s="13" t="str">
        <x:v>Croix directionnelle parcourt les choix ; A sélectionne ; Y ouvre le récapitulatif.</x:v>
      </x:c>
      <x:c r="G56" s="13" t="str">
        <x:v>Le poste « Panneau de gravure » est accessible ; repères de participants est présent et aucune autre manipulation ne réserve cet original.</x:v>
      </x:c>
      <x:c r="H56" s="13" t="str">
        <x:v>Sélectionner les contributeurs confirmés par la mission et préciser leur geste dans les champs disponibles.</x:v>
      </x:c>
      <x:c r="I56" s="13" t="str">
        <x:v>Chaque nom s’associe à un acte et les témoignages incertains restent signalés.</x:v>
      </x:c>
      <x:c r="J56" s="13" t="str">
        <x:v>Un personnage absent de la chasse ne peut recevoir une participation inventée.</x:v>
      </x:c>
      <x:c r="K56" s="13" t="str">
        <x:v>Enregistrer l’étape 051, les indices effectivement vus et la pose validée de l’objet. Une sortie avant confirmation conserve le dernier état stable ; l’original garde un seul propriétaire et emplacement.</x:v>
      </x:c>
      <x:c r="L56" s="13" t="str">
        <x:v>Mode par crans et clics successifs ; descriptions des repères ; assistance de placement avec les mêmes indices et le même résultat narratif.</x:v>
      </x:c>
      <x:c r="M56" s="13" t="str">
        <x:v>Reconstitution documentée V4 — nouvelle rédaction V5</x:v>
      </x:c>
    </x:row>
    <x:row r="57" ht="87" customHeight="1">
      <x:c r="A57" s="14" t="str">
        <x:v>TR-A052</x:v>
      </x:c>
      <x:c r="B57" s="14" t="str">
        <x:v>Tracer les segments assistés</x:v>
      </x:c>
      <x:c r="C57" s="14" t="str">
        <x:v>TR-SC09</x:v>
      </x:c>
      <x:c r="D57" s="14" t="str">
        <x:v>guide de gravure fictive ; x=22 %, y=77 %, largeur=24 %, hauteur=14 % du cadrage de ce poste.</x:v>
      </x:c>
      <x:c r="E57" s="14" t="str">
        <x:v>Maintenir puis suivre les segments, ou cliquer leurs points successifs.</x:v>
      </x:c>
      <x:c r="F57" s="14" t="str">
        <x:v>Stick entre les points ; A valide chaque segment ; B retire le dernier.</x:v>
      </x:c>
      <x:c r="G57" s="14" t="str">
        <x:v>Le poste « Panneau de gravure » est accessible ; guide de gravure fictive est présent et aucune autre manipulation ne réserve cet original.</x:v>
      </x:c>
      <x:c r="H57" s="14" t="str">
        <x:v>Suivre des segments courts sur la plaque amovible, avec arrêts possibles entre chaque trait et aide au placement.</x:v>
      </x:c>
      <x:c r="I57" s="14" t="str">
        <x:v>Les traits apparaissent progressivement et restent lisibles à la taille d’exposition.</x:v>
      </x:c>
      <x:c r="J57" s="14" t="str">
        <x:v>Un trait manqué se reprend sur la plaque d’exercice ou le segment réversible prévu.</x:v>
      </x:c>
      <x:c r="K57" s="14" t="str">
        <x:v>Enregistrer l’étape 052, les indices effectivement vus et la pose validée de l’objet. Une sortie avant confirmation conserve le dernier état stable ; l’original garde un seul propriétaire et emplacement.</x:v>
      </x:c>
      <x:c r="L57" s="14" t="str">
        <x:v>Mode par crans et clics successifs ; descriptions des repères ; assistance de placement avec les mêmes indices et le même résultat narratif.</x:v>
      </x:c>
      <x:c r="M57" s="14" t="str">
        <x:v>Reconstitution documentée V4 — nouvelle rédaction V5</x:v>
      </x:c>
    </x:row>
    <x:row r="58" ht="87" customHeight="1">
      <x:c r="A58" s="13" t="str">
        <x:v>TR-A053</x:v>
      </x:c>
      <x:c r="B58" s="13" t="str">
        <x:v>Relire à distance de visite</x:v>
      </x:c>
      <x:c r="C58" s="13" t="str">
        <x:v>TR-SC09</x:v>
      </x:c>
      <x:c r="D58" s="13" t="str">
        <x:v>fenêtre de lecture ; x=51 %, y=77 %, largeur=24 %, hauteur=14 % du cadrage de ce poste.</x:v>
      </x:c>
      <x:c r="E58" s="13" t="str">
        <x:v>Faire glisser le calque ou la vignette ; boutons de pose pour orienter.</x:v>
      </x:c>
      <x:c r="F58" s="13" t="str">
        <x:v>Stick pour l’alignement ; LB/RB pour les poses ; A compare.</x:v>
      </x:c>
      <x:c r="G58" s="13" t="str">
        <x:v>Le poste « Panneau de gravure » est accessible ; fenêtre de lecture est présent et aucune autre manipulation ne réserve cet original.</x:v>
      </x:c>
      <x:c r="H58" s="13" t="str">
        <x:v>Passer de la vue rapprochée à la distance d’exposition puis ajuster contraste et disposition.</x:v>
      </x:c>
      <x:c r="I58" s="13" t="str">
        <x:v>La plaque devient lisible dans le décor réel de la galerie.</x:v>
      </x:c>
      <x:c r="J58" s="13" t="str">
        <x:v>Un texte trop dense invite à déplacer une partie vers l’archive liée.</x:v>
      </x:c>
      <x:c r="K58" s="13" t="str">
        <x:v>Enregistrer l’étape 053, les indices effectivement vus et la pose validée de l’objet. Une sortie avant confirmation conserve le dernier état stable ; l’original garde un seul propriétaire et emplacement.</x:v>
      </x:c>
      <x:c r="L58" s="13" t="str">
        <x:v>Mode par crans et clics successifs ; descriptions des repères ; assistance de placement avec les mêmes indices et le même résultat narratif.</x:v>
      </x:c>
      <x:c r="M58" s="13" t="str">
        <x:v>Reconstitution documentée V4 — nouvelle rédaction V5</x:v>
      </x:c>
    </x:row>
    <x:row r="59" ht="87" customHeight="1">
      <x:c r="A59" s="14" t="str">
        <x:v>TR-A054</x:v>
      </x:c>
      <x:c r="B59" s="14" t="str">
        <x:v>Poser la plaque amovible</x:v>
      </x:c>
      <x:c r="C59" s="14" t="str">
        <x:v>TR-SC09</x:v>
      </x:c>
      <x:c r="D59" s="14" t="str">
        <x:v>logement du meuble ; x=31 %, y=7 %, largeur=38 %, hauteur=15 % du cadrage de ce poste.</x:v>
      </x:c>
      <x:c r="E59" s="14" t="str">
        <x:v>Faire glisser la poignée le long du rail ; relâcher sur un cran.</x:v>
      </x:c>
      <x:c r="F59" s="14" t="str">
        <x:v>Stick ou croix déplace d’un cran ; A verrouille ; B recule.</x:v>
      </x:c>
      <x:c r="G59" s="14" t="str">
        <x:v>Le poste « Panneau de gravure » est accessible ; logement du meuble est présent et aucune autre manipulation ne réserve cet original.</x:v>
      </x:c>
      <x:c r="H59" s="14" t="str">
        <x:v>Glisser la plaque dans son rail, vérifier son orientation et fermer le petit arrêt visible.</x:v>
      </x:c>
      <x:c r="I59" s="14" t="str">
        <x:v>Le meuble affiche le récit retenu et conserve la possibilité de mise à jour documentée.</x:v>
      </x:c>
      <x:c r="J59" s="14" t="str">
        <x:v>Une insertion de travers revient au rail d’entrée sans toucher le trophée.</x:v>
      </x:c>
      <x:c r="K59" s="14" t="str">
        <x:v>Enregistrer l’étape 054, les indices effectivement vus et la pose validée de l’objet. Une sortie avant confirmation conserve le dernier état stable ; l’original garde un seul propriétaire et emplacement.</x:v>
      </x:c>
      <x:c r="L59" s="14" t="str">
        <x:v>Mode par crans et clics successifs ; descriptions des repères ; assistance de placement avec les mêmes indices et le même résultat narratif.</x:v>
      </x:c>
      <x:c r="M59" s="14" t="str">
        <x:v>Reconstitution documentée V4 — nouvelle rédaction V5</x:v>
      </x:c>
    </x:row>
    <x:row r="60" ht="87" customHeight="1">
      <x:c r="A60" s="13" t="str">
        <x:v>TR-A055</x:v>
      </x:c>
      <x:c r="B60" s="13" t="str">
        <x:v>Faire apparaître un relief</x:v>
      </x:c>
      <x:c r="C60" s="13" t="str">
        <x:v>TR-SC10</x:v>
      </x:c>
      <x:c r="D60" s="13" t="str">
        <x:v>lampe rasante ; x=28 %, y=28 %, largeur=44 %, hauteur=46 % du cadrage de ce poste.</x:v>
      </x:c>
      <x:c r="E60" s="13" t="str">
        <x:v>Déplacer la lampe sur son rail d’angles puis choisir son intensité.</x:v>
      </x:c>
      <x:c r="F60" s="13" t="str">
        <x:v>LB/RB choisit l’angle ; haut/bas l’intensité ; A fixe la vue.</x:v>
      </x:c>
      <x:c r="G60" s="13" t="str">
        <x:v>Le poste « Banc des traces » est accessible ; lampe rasante est présent et aucune autre manipulation ne réserve cet original.</x:v>
      </x:c>
      <x:c r="H60" s="13" t="str">
        <x:v>Balayer trois angles de lumière préparés et comparer l’ombre d’une marque avec sa vue de face.</x:v>
      </x:c>
      <x:c r="I60" s="13" t="str">
        <x:v>Le détail devient une forme lisible qui peut être reliée à un geste de chasse.</x:v>
      </x:c>
      <x:c r="J60" s="13" t="str">
        <x:v>Une ombre décorative ne déclenche pas automatiquement un indice.</x:v>
      </x:c>
      <x:c r="K60" s="13" t="str">
        <x:v>Enregistrer l’étape 055, les indices effectivement vus et la pose validée de l’objet. Une sortie avant confirmation conserve le dernier état stable ; l’original garde un seul propriétaire et emplacement.</x:v>
      </x:c>
      <x:c r="L60" s="13" t="str">
        <x:v>Mode par crans et clics successifs ; descriptions des repères ; assistance de placement avec les mêmes indices et le même résultat narratif.</x:v>
      </x:c>
      <x:c r="M60" s="13" t="str">
        <x:v>Reconstitution documentée V4 — nouvelle rédaction V5</x:v>
      </x:c>
    </x:row>
    <x:row r="61" ht="87" customHeight="1">
      <x:c r="A61" s="14" t="str">
        <x:v>TR-A056</x:v>
      </x:c>
      <x:c r="B61" s="14" t="str">
        <x:v>Superposer un calque</x:v>
      </x:c>
      <x:c r="C61" s="14" t="str">
        <x:v>TR-SC10</x:v>
      </x:c>
      <x:c r="D61" s="14" t="str">
        <x:v>calque de motif ; x=7 %, y=23 %, largeur=19 %, hauteur=48 % du cadrage de ce poste.</x:v>
      </x:c>
      <x:c r="E61" s="14" t="str">
        <x:v>Faire glisser le calque ou la vignette ; boutons de pose pour orienter.</x:v>
      </x:c>
      <x:c r="F61" s="14" t="str">
        <x:v>Stick pour l’alignement ; LB/RB pour les poses ; A compare.</x:v>
      </x:c>
      <x:c r="G61" s="14" t="str">
        <x:v>Le poste « Banc des traces » est accessible ; calque de motif est présent et aucune autre manipulation ne réserve cet original.</x:v>
      </x:c>
      <x:c r="H61" s="14" t="str">
        <x:v>Aligner deux repères connus du calque avant de comparer la partie centrale au motif de l’objet.</x:v>
      </x:c>
      <x:c r="I61" s="14" t="str">
        <x:v>Les zones communes et les divergences sont montrées simultanément.</x:v>
      </x:c>
      <x:c r="J61" s="14" t="str">
        <x:v>Un seul repère aligné laisse la comparaison non concluante.</x:v>
      </x:c>
      <x:c r="K61" s="14" t="str">
        <x:v>Enregistrer l’étape 056, les indices effectivement vus et la pose validée de l’objet. Une sortie avant confirmation conserve le dernier état stable ; l’original garde un seul propriétaire et emplacement.</x:v>
      </x:c>
      <x:c r="L61" s="14" t="str">
        <x:v>Mode par crans et clics successifs ; descriptions des repères ; assistance de placement avec les mêmes indices et le même résultat narratif.</x:v>
      </x:c>
      <x:c r="M61" s="14" t="str">
        <x:v>Reconstitution documentée V4 — nouvelle rédaction V5</x:v>
      </x:c>
    </x:row>
    <x:row r="62" ht="87" customHeight="1">
      <x:c r="A62" s="13" t="str">
        <x:v>TR-A057</x:v>
      </x:c>
      <x:c r="B62" s="13" t="str">
        <x:v>Suivre une rayure interrompue</x:v>
      </x:c>
      <x:c r="C62" s="13" t="str">
        <x:v>TR-SC10</x:v>
      </x:c>
      <x:c r="D62" s="13" t="str">
        <x:v>marque discontinue ; x=74 %, y=23 %, largeur=19 %, hauteur=48 % du cadrage de ce poste.</x:v>
      </x:c>
      <x:c r="E62" s="13" t="str">
        <x:v>Maintenir puis suivre les segments, ou cliquer leurs points successifs.</x:v>
      </x:c>
      <x:c r="F62" s="13" t="str">
        <x:v>Stick entre les points ; A valide chaque segment ; B retire le dernier.</x:v>
      </x:c>
      <x:c r="G62" s="13" t="str">
        <x:v>Le poste « Banc des traces » est accessible ; marque discontinue est présent et aucune autre manipulation ne réserve cet original.</x:v>
      </x:c>
      <x:c r="H62" s="13" t="str">
        <x:v>Parcourir les segments réellement visibles et s’arrêter au fragment manquant. Reprendre seulement sur un autre segment observé.</x:v>
      </x:c>
      <x:c r="I62" s="13" t="str">
        <x:v>Le dossier conserve plusieurs segments et une lacune, sans inventer leur liaison.</x:v>
      </x:c>
      <x:c r="J62" s="13" t="str">
        <x:v>Relier la lacune par un trait libre est refusé avec une explication visuelle.</x:v>
      </x:c>
      <x:c r="K62" s="13" t="str">
        <x:v>Enregistrer l’étape 057, les indices effectivement vus et la pose validée de l’objet. Une sortie avant confirmation conserve le dernier état stable ; l’original garde un seul propriétaire et emplacement.</x:v>
      </x:c>
      <x:c r="L62" s="13" t="str">
        <x:v>Mode par crans et clics successifs ; descriptions des repères ; assistance de placement avec les mêmes indices et le même résultat narratif.</x:v>
      </x:c>
      <x:c r="M62" s="13" t="str">
        <x:v>Reconstitution documentée V4 — nouvelle rédaction V5</x:v>
      </x:c>
    </x:row>
    <x:row r="63" ht="87" customHeight="1">
      <x:c r="A63" s="14" t="str">
        <x:v>TR-A058</x:v>
      </x:c>
      <x:c r="B63" s="14" t="str">
        <x:v>Comparer le sens de l’impact</x:v>
      </x:c>
      <x:c r="C63" s="14" t="str">
        <x:v>TR-SC10</x:v>
      </x:c>
      <x:c r="D63" s="14" t="str">
        <x:v>deux vues de marque ; x=22 %, y=77 %, largeur=24 %, hauteur=14 % du cadrage de ce poste.</x:v>
      </x:c>
      <x:c r="E63" s="14" t="str">
        <x:v>Tirer la poignée latérale entre les crans affichés ; cliquer pour arrêter.</x:v>
      </x:c>
      <x:c r="F63" s="14" t="str">
        <x:v>LB/RB choisit une face ou un cran ; A fixe ; B revient.</x:v>
      </x:c>
      <x:c r="G63" s="14" t="str">
        <x:v>Le poste « Banc des traces » est accessible ; deux vues de marque est présent et aucune autre manipulation ne réserve cet original.</x:v>
      </x:c>
      <x:c r="H63" s="14" t="str">
        <x:v>Orienter les vues de sprite pour comparer les directions possibles d’une marque et ses bords relevés.</x:v>
      </x:c>
      <x:c r="I63" s="14" t="str">
        <x:v>Deux hypothèses peuvent rester affichées si la forme ne tranche pas.</x:v>
      </x:c>
      <x:c r="J63" s="14" t="str">
        <x:v>Un angle insuffisant garde le statut hypothèse au lieu de forcer une solution.</x:v>
      </x:c>
      <x:c r="K63" s="14" t="str">
        <x:v>Enregistrer l’étape 058, les indices effectivement vus et la pose validée de l’objet. Une sortie avant confirmation conserve le dernier état stable ; l’original garde un seul propriétaire et emplacement.</x:v>
      </x:c>
      <x:c r="L63" s="14" t="str">
        <x:v>Mode par crans et clics successifs ; descriptions des repères ; assistance de placement avec les mêmes indices et le même résultat narratif.</x:v>
      </x:c>
      <x:c r="M63" s="14" t="str">
        <x:v>Reconstitution documentée V4 — nouvelle rédaction V5</x:v>
      </x:c>
    </x:row>
    <x:row r="64" ht="87" customHeight="1">
      <x:c r="A64" s="13" t="str">
        <x:v>TR-A059</x:v>
      </x:c>
      <x:c r="B64" s="13" t="str">
        <x:v>Associer trace et lieu</x:v>
      </x:c>
      <x:c r="C64" s="13" t="str">
        <x:v>TR-SC10</x:v>
      </x:c>
      <x:c r="D64" s="13" t="str">
        <x:v>carte de provenance ; x=51 %, y=77 %, largeur=24 %, hauteur=14 % du cadrage de ce poste.</x:v>
      </x:c>
      <x:c r="E64" s="13" t="str">
        <x:v>Prendre l’élément puis le déposer sur une zone compatible en aperçu.</x:v>
      </x:c>
      <x:c r="F64" s="13" t="str">
        <x:v>Stick choisit l’emplacement ; A prend puis pose ; B annule l’aperçu.</x:v>
      </x:c>
      <x:c r="G64" s="13" t="str">
        <x:v>Le poste « Banc des traces » est accessible ; carte de provenance est présent et aucune autre manipulation ne réserve cet original.</x:v>
      </x:c>
      <x:c r="H64" s="13" t="str">
        <x:v>Poser la vignette de trace sur le secteur de terrain effectivement observé pendant la mission.</x:v>
      </x:c>
      <x:c r="I64" s="13" t="str">
        <x:v>Le lien ouvre une courte relecture du lieu et de ses conditions.</x:v>
      </x:c>
      <x:c r="J64" s="13" t="str">
        <x:v>Un secteur jamais visité demeure indisponible comme preuve.</x:v>
      </x:c>
      <x:c r="K64" s="13" t="str">
        <x:v>Enregistrer l’étape 059, les indices effectivement vus et la pose validée de l’objet. Une sortie avant confirmation conserve le dernier état stable ; l’original garde un seul propriétaire et emplacement.</x:v>
      </x:c>
      <x:c r="L64" s="13" t="str">
        <x:v>Mode par crans et clics successifs ; descriptions des repères ; assistance de placement avec les mêmes indices et le même résultat narratif.</x:v>
      </x:c>
      <x:c r="M64" s="13" t="str">
        <x:v>Reconstitution documentée V4 — nouvelle rédaction V5</x:v>
      </x:c>
    </x:row>
    <x:row r="65" ht="87" customHeight="1">
      <x:c r="A65" s="14" t="str">
        <x:v>TR-A060</x:v>
      </x:c>
      <x:c r="B65" s="14" t="str">
        <x:v>Séparer observation et interprétation</x:v>
      </x:c>
      <x:c r="C65" s="14" t="str">
        <x:v>TR-SC10</x:v>
      </x:c>
      <x:c r="D65" s="14" t="str">
        <x:v>panneau de récit ; x=31 %, y=7 %, largeur=38 %, hauteur=15 % du cadrage de ce poste.</x:v>
      </x:c>
      <x:c r="E65" s="14" t="str">
        <x:v>Cliquer les choix lisibles puis confirmer le panneau récapitulatif.</x:v>
      </x:c>
      <x:c r="F65" s="14" t="str">
        <x:v>Croix directionnelle parcourt les choix ; A sélectionne ; Y ouvre le récapitulatif.</x:v>
      </x:c>
      <x:c r="G65" s="14" t="str">
        <x:v>Le poste « Banc des traces » est accessible ; panneau de récit est présent et aucune autre manipulation ne réserve cet original.</x:v>
      </x:c>
      <x:c r="H65" s="14" t="str">
        <x:v>Classer les détails trouvés dans observations, interprétations et questions encore ouvertes.</x:v>
      </x:c>
      <x:c r="I65" s="14" t="str">
        <x:v>Le récit final peut citer ce qui est certain tout en conservant ses limites.</x:v>
      </x:c>
      <x:c r="J65" s="14" t="str">
        <x:v>Une interprétation sans indice lié reste une question ouverte.</x:v>
      </x:c>
      <x:c r="K65" s="14" t="str">
        <x:v>Enregistrer l’étape 060, les indices effectivement vus et la pose validée de l’objet. Une sortie avant confirmation conserve le dernier état stable ; l’original garde un seul propriétaire et emplacement.</x:v>
      </x:c>
      <x:c r="L65" s="14" t="str">
        <x:v>Mode par crans et clics successifs ; descriptions des repères ; assistance de placement avec les mêmes indices et le même résultat narratif.</x:v>
      </x:c>
      <x:c r="M65" s="14" t="str">
        <x:v>Reconstitution documentée V4 — nouvelle rédaction V5</x:v>
      </x:c>
    </x:row>
    <x:row r="66" ht="87" customHeight="1">
      <x:c r="A66" s="13" t="str">
        <x:v>TR-A061</x:v>
      </x:c>
      <x:c r="B66" s="13" t="str">
        <x:v>Placer les objets témoins</x:v>
      </x:c>
      <x:c r="C66" s="13" t="str">
        <x:v>TR-SC11</x:v>
      </x:c>
      <x:c r="D66" s="13" t="str">
        <x:v>supports de comparaison ; x=28 %, y=28 %, largeur=44 %, hauteur=46 % du cadrage de ce poste.</x:v>
      </x:c>
      <x:c r="E66" s="13" t="str">
        <x:v>Prendre l’élément puis le déposer sur une zone compatible en aperçu.</x:v>
      </x:c>
      <x:c r="F66" s="13" t="str">
        <x:v>Stick choisit l’emplacement ; A prend puis pose ; B annule l’aperçu.</x:v>
      </x:c>
      <x:c r="G66" s="13" t="str">
        <x:v>Le poste « Table des récits croisés » est accessible ; supports de comparaison est présent et aucune autre manipulation ne réserve cet original.</x:v>
      </x:c>
      <x:c r="H66" s="13" t="str">
        <x:v>Poser les objets liés dans des supports distincts en conservant leur propriétaire et leur provenance.</x:v>
      </x:c>
      <x:c r="I66" s="13" t="str">
        <x:v>Les pièces sont visibles ensemble sans fusion de leurs identifiants.</x:v>
      </x:c>
      <x:c r="J66" s="13" t="str">
        <x:v>Un original indisponible peut être représenté par une copie explicitement marquée.</x:v>
      </x:c>
      <x:c r="K66" s="13" t="str">
        <x:v>Enregistrer l’étape 061, les indices effectivement vus et la pose validée de l’objet. Une sortie avant confirmation conserve le dernier état stable ; l’original garde un seul propriétaire et emplacement.</x:v>
      </x:c>
      <x:c r="L66" s="13" t="str">
        <x:v>Mode par crans et clics successifs ; descriptions des repères ; assistance de placement avec les mêmes indices et le même résultat narratif.</x:v>
      </x:c>
      <x:c r="M66" s="13" t="str">
        <x:v>Reconstitution documentée V4 — nouvelle rédaction V5</x:v>
      </x:c>
    </x:row>
    <x:row r="67" ht="87" customHeight="1">
      <x:c r="A67" s="14" t="str">
        <x:v>TR-A062</x:v>
      </x:c>
      <x:c r="B67" s="14" t="str">
        <x:v>Aligner la chronologie</x:v>
      </x:c>
      <x:c r="C67" s="14" t="str">
        <x:v>TR-SC11</x:v>
      </x:c>
      <x:c r="D67" s="14" t="str">
        <x:v>plaques d’événements ; x=7 %, y=23 %, largeur=19 %, hauteur=48 % du cadrage de ce poste.</x:v>
      </x:c>
      <x:c r="E67" s="14" t="str">
        <x:v>Faire glisser la poignée le long du rail ; relâcher sur un cran.</x:v>
      </x:c>
      <x:c r="F67" s="14" t="str">
        <x:v>Stick ou croix déplace d’un cran ; A verrouille ; B recule.</x:v>
      </x:c>
      <x:c r="G67" s="14" t="str">
        <x:v>Le poste « Table des récits croisés » est accessible ; plaques d’événements est présent et aucune autre manipulation ne réserve cet original.</x:v>
      </x:c>
      <x:c r="H67" s="14" t="str">
        <x:v>Déplacer les plaques selon les événements connus et laisser un intervalle visible lorsqu’une date reste incertaine.</x:v>
      </x:c>
      <x:c r="I67" s="14" t="str">
        <x:v>La frise montre ordre confirmé et intervalle inconnu.</x:v>
      </x:c>
      <x:c r="J67" s="14" t="str">
        <x:v>Un ordre contredisant une preuve ouvre cette preuve au lieu d’être accepté.</x:v>
      </x:c>
      <x:c r="K67" s="14" t="str">
        <x:v>Enregistrer l’étape 062, les indices effectivement vus et la pose validée de l’objet. Une sortie avant confirmation conserve le dernier état stable ; l’original garde un seul propriétaire et emplacement.</x:v>
      </x:c>
      <x:c r="L67" s="14" t="str">
        <x:v>Mode par crans et clics successifs ; descriptions des repères ; assistance de placement avec les mêmes indices et le même résultat narratif.</x:v>
      </x:c>
      <x:c r="M67" s="14" t="str">
        <x:v>Reconstitution documentée V4 — nouvelle rédaction V5</x:v>
      </x:c>
    </x:row>
    <x:row r="68" ht="87" customHeight="1">
      <x:c r="A68" s="13" t="str">
        <x:v>TR-A063</x:v>
      </x:c>
      <x:c r="B68" s="13" t="str">
        <x:v>Écouter depuis le bon objet</x:v>
      </x:c>
      <x:c r="C68" s="13" t="str">
        <x:v>TR-SC11</x:v>
      </x:c>
      <x:c r="D68" s="13" t="str">
        <x:v>repère de témoin ; x=74 %, y=23 %, largeur=19 %, hauteur=48 % du cadrage de ce poste.</x:v>
      </x:c>
      <x:c r="E68" s="13" t="str">
        <x:v>Cliquer les choix lisibles puis confirmer le panneau récapitulatif.</x:v>
      </x:c>
      <x:c r="F68" s="13" t="str">
        <x:v>Croix directionnelle parcourt les choix ; A sélectionne ; Y ouvre le récapitulatif.</x:v>
      </x:c>
      <x:c r="G68" s="13" t="str">
        <x:v>Le poste « Table des récits croisés » est accessible ; repère de témoin est présent et aucune autre manipulation ne réserve cet original.</x:v>
      </x:c>
      <x:c r="H68" s="13" t="str">
        <x:v>Choisir un objet puis le témoin qui l’a réellement vu pour entendre son récit situé.</x:v>
      </x:c>
      <x:c r="I68" s="13" t="str">
        <x:v>La voix et les détails s’associent à un contexte précis de la mission.</x:v>
      </x:c>
      <x:c r="J68" s="13" t="str">
        <x:v>Un témoin absent ne fournit pas une information omnisciente.</x:v>
      </x:c>
      <x:c r="K68" s="13" t="str">
        <x:v>Enregistrer l’étape 063, les indices effectivement vus et la pose validée de l’objet. Une sortie avant confirmation conserve le dernier état stable ; l’original garde un seul propriétaire et emplacement.</x:v>
      </x:c>
      <x:c r="L68" s="13" t="str">
        <x:v>Mode par crans et clics successifs ; descriptions des repères ; assistance de placement avec les mêmes indices et le même résultat narratif.</x:v>
      </x:c>
      <x:c r="M68" s="13" t="str">
        <x:v>Reconstitution documentée V4 — nouvelle rédaction V5</x:v>
      </x:c>
    </x:row>
    <x:row r="69" ht="87" customHeight="1">
      <x:c r="A69" s="14" t="str">
        <x:v>TR-A064</x:v>
      </x:c>
      <x:c r="B69" s="14" t="str">
        <x:v>Rapprocher deux marques</x:v>
      </x:c>
      <x:c r="C69" s="14" t="str">
        <x:v>TR-SC11</x:v>
      </x:c>
      <x:c r="D69" s="14" t="str">
        <x:v>fenêtres jumelées ; x=22 %, y=77 %, largeur=24 %, hauteur=14 % du cadrage de ce poste.</x:v>
      </x:c>
      <x:c r="E69" s="14" t="str">
        <x:v>Faire glisser le calque ou la vignette ; boutons de pose pour orienter.</x:v>
      </x:c>
      <x:c r="F69" s="14" t="str">
        <x:v>Stick pour l’alignement ; LB/RB pour les poses ; A compare.</x:v>
      </x:c>
      <x:c r="G69" s="14" t="str">
        <x:v>Le poste « Table des récits croisés » est accessible ; fenêtres jumelées est présent et aucune autre manipulation ne réserve cet original.</x:v>
      </x:c>
      <x:c r="H69" s="14" t="str">
        <x:v>Faire glisser les détails de deux objets jusqu’à comparer direction, matière de jeu et position.</x:v>
      </x:c>
      <x:c r="I69" s="14" t="str">
        <x:v>Une correspondance révèle une action partagée ou conserve une divergence explicite.</x:v>
      </x:c>
      <x:c r="J69" s="14" t="str">
        <x:v>Les vues peuvent être séparées à nouveau sans modifier les objets.</x:v>
      </x:c>
      <x:c r="K69" s="14" t="str">
        <x:v>Enregistrer l’étape 064, les indices effectivement vus et la pose validée de l’objet. Une sortie avant confirmation conserve le dernier état stable ; l’original garde un seul propriétaire et emplacement.</x:v>
      </x:c>
      <x:c r="L69" s="14" t="str">
        <x:v>Mode par crans et clics successifs ; descriptions des repères ; assistance de placement avec les mêmes indices et le même résultat narratif.</x:v>
      </x:c>
      <x:c r="M69" s="14" t="str">
        <x:v>Reconstitution documentée V4 — nouvelle rédaction V5</x:v>
      </x:c>
    </x:row>
    <x:row r="70" ht="87" customHeight="1">
      <x:c r="A70" s="13" t="str">
        <x:v>TR-A065</x:v>
      </x:c>
      <x:c r="B70" s="13" t="str">
        <x:v>Présenter une contradiction</x:v>
      </x:c>
      <x:c r="C70" s="13" t="str">
        <x:v>TR-SC11</x:v>
      </x:c>
      <x:c r="D70" s="13" t="str">
        <x:v>plaque de question ; x=51 %, y=77 %, largeur=24 %, hauteur=14 % du cadrage de ce poste.</x:v>
      </x:c>
      <x:c r="E70" s="13" t="str">
        <x:v>Prendre l’élément puis le déposer sur une zone compatible en aperçu.</x:v>
      </x:c>
      <x:c r="F70" s="13" t="str">
        <x:v>Stick choisit l’emplacement ; A prend puis pose ; B annule l’aperçu.</x:v>
      </x:c>
      <x:c r="G70" s="13" t="str">
        <x:v>Le poste « Table des récits croisés » est accessible ; plaque de question est présent et aucune autre manipulation ne réserve cet original.</x:v>
      </x:c>
      <x:c r="H70" s="13" t="str">
        <x:v>Poser la question entre les deux versions et choisir le détail concret à montrer aux témoins.</x:v>
      </x:c>
      <x:c r="I70" s="13" t="str">
        <x:v>Les réactions portent sur la trace choisie et peuvent ajouter un contexte.</x:v>
      </x:c>
      <x:c r="J70" s="13" t="str">
        <x:v>Une absence de réponse demeure dans le dossier ; aucun aveu automatique.</x:v>
      </x:c>
      <x:c r="K70" s="13" t="str">
        <x:v>Enregistrer l’étape 065, les indices effectivement vus et la pose validée de l’objet. Une sortie avant confirmation conserve le dernier état stable ; l’original garde un seul propriétaire et emplacement.</x:v>
      </x:c>
      <x:c r="L70" s="13" t="str">
        <x:v>Mode par crans et clics successifs ; descriptions des repères ; assistance de placement avec les mêmes indices et le même résultat narratif.</x:v>
      </x:c>
      <x:c r="M70" s="13" t="str">
        <x:v>Reconstitution documentée V4 — nouvelle rédaction V5</x:v>
      </x:c>
    </x:row>
    <x:row r="71" ht="87" customHeight="1">
      <x:c r="A71" s="14" t="str">
        <x:v>TR-A066</x:v>
      </x:c>
      <x:c r="B71" s="14" t="str">
        <x:v>Composer le récit commun</x:v>
      </x:c>
      <x:c r="C71" s="14" t="str">
        <x:v>TR-SC11</x:v>
      </x:c>
      <x:c r="D71" s="14" t="str">
        <x:v>panneau d’exposition ; x=31 %, y=7 %, largeur=38 %, hauteur=15 % du cadrage de ce poste.</x:v>
      </x:c>
      <x:c r="E71" s="14" t="str">
        <x:v>Cliquer les choix lisibles puis confirmer le panneau récapitulatif.</x:v>
      </x:c>
      <x:c r="F71" s="14" t="str">
        <x:v>Croix directionnelle parcourt les choix ; A sélectionne ; Y ouvre le récapitulatif.</x:v>
      </x:c>
      <x:c r="G71" s="14" t="str">
        <x:v>Le poste « Table des récits croisés » est accessible ; panneau d’exposition est présent et aucune autre manipulation ne réserve cet original.</x:v>
      </x:c>
      <x:c r="H71" s="14" t="str">
        <x:v>Choisir les faits partagés puis ajouter les versions distinctes avec leur attribution.</x:v>
      </x:c>
      <x:c r="I71" s="14" t="str">
        <x:v>La galerie montre un récit lisible qui garde la pluralité des voix.</x:v>
      </x:c>
      <x:c r="J71" s="14" t="str">
        <x:v>Une conclusion non étayée reste un brouillon et n’accorde pas de reconnaissance nouvelle.</x:v>
      </x:c>
      <x:c r="K71" s="14" t="str">
        <x:v>Enregistrer l’étape 066, les indices effectivement vus et la pose validée de l’objet. Une sortie avant confirmation conserve le dernier état stable ; l’original garde un seul propriétaire et emplacement.</x:v>
      </x:c>
      <x:c r="L71" s="14" t="str">
        <x:v>Mode par crans et clics successifs ; descriptions des repères ; assistance de placement avec les mêmes indices et le même résultat narratif.</x:v>
      </x:c>
      <x:c r="M71" s="14" t="str">
        <x:v>Reconstitution documentée V4 — nouvelle rédaction V5</x:v>
      </x:c>
    </x:row>
    <x:row r="72" ht="87" customHeight="1">
      <x:c r="A72" s="13" t="str">
        <x:v>TR-A067</x:v>
      </x:c>
      <x:c r="B72" s="13" t="str">
        <x:v>Ouvrir une niche vide</x:v>
      </x:c>
      <x:c r="C72" s="13" t="str">
        <x:v>TR-SC12</x:v>
      </x:c>
      <x:c r="D72" s="13" t="str">
        <x:v>poignée du cabinet ; x=28 %, y=28 %, largeur=44 %, hauteur=46 % du cadrage de ce poste.</x:v>
      </x:c>
      <x:c r="E72" s="13" t="str">
        <x:v>Faire glisser la poignée le long du rail ; relâcher sur un cran.</x:v>
      </x:c>
      <x:c r="F72" s="13" t="str">
        <x:v>Stick ou croix déplace d’un cran ; A verrouille ; B recule.</x:v>
      </x:c>
      <x:c r="G72" s="13" t="str">
        <x:v>Le poste « Cabinet d’essai à compartiments » est accessible ; poignée du cabinet est présent et aucune autre manipulation ne réserve cet original.</x:v>
      </x:c>
      <x:c r="H72" s="13" t="str">
        <x:v>Tirer la poignée jusqu’au cran ouvert puis observer le trajet de la porte et la profondeur disponible.</x:v>
      </x:c>
      <x:c r="I72" s="13" t="str">
        <x:v>La niche apparaît vide avec ses rails, son fond et ses marges.</x:v>
      </x:c>
      <x:c r="J72" s="13" t="str">
        <x:v>Une ouverture incomplète garde le support inaccessible plutôt que traverser la porte.</x:v>
      </x:c>
      <x:c r="K72" s="13" t="str">
        <x:v>Enregistrer l’étape 067, les indices effectivement vus et la pose validée de l’objet. Une sortie avant confirmation conserve le dernier état stable ; l’original garde un seul propriétaire et emplacement.</x:v>
      </x:c>
      <x:c r="L72" s="13" t="str">
        <x:v>Mode par crans et clics successifs ; descriptions des repères ; assistance de placement avec les mêmes indices et le même résultat narratif.</x:v>
      </x:c>
      <x:c r="M72" s="13" t="str">
        <x:v>Reconstitution documentée V4 — nouvelle rédaction V5</x:v>
      </x:c>
    </x:row>
    <x:row r="73" ht="87" customHeight="1">
      <x:c r="A73" s="14" t="str">
        <x:v>TR-A068</x:v>
      </x:c>
      <x:c r="B73" s="14" t="str">
        <x:v>Déplacer les rails internes</x:v>
      </x:c>
      <x:c r="C73" s="14" t="str">
        <x:v>TR-SC12</x:v>
      </x:c>
      <x:c r="D73" s="14" t="str">
        <x:v>rails de niche ; x=7 %, y=23 %, largeur=19 %, hauteur=48 % du cadrage de ce poste.</x:v>
      </x:c>
      <x:c r="E73" s="14" t="str">
        <x:v>Faire glisser la poignée le long du rail ; relâcher sur un cran.</x:v>
      </x:c>
      <x:c r="F73" s="14" t="str">
        <x:v>Stick ou croix déplace d’un cran ; A verrouille ; B recule.</x:v>
      </x:c>
      <x:c r="G73" s="14" t="str">
        <x:v>Le poste « Cabinet d’essai à compartiments » est accessible ; rails de niche est présent et aucune autre manipulation ne réserve cet original.</x:v>
      </x:c>
      <x:c r="H73" s="14" t="str">
        <x:v>Faire coulisser les rails séparément selon le gabarit du berceau et vérifier leur niveau.</x:v>
      </x:c>
      <x:c r="I73" s="14" t="str">
        <x:v>La niche prend la largeur utile et les deux appuis deviennent visibles.</x:v>
      </x:c>
      <x:c r="J73" s="14" t="str">
        <x:v>Un rail trop proche du bord revient au dernier cran compatible.</x:v>
      </x:c>
      <x:c r="K73" s="14" t="str">
        <x:v>Enregistrer l’étape 068, les indices effectivement vus et la pose validée de l’objet. Une sortie avant confirmation conserve le dernier état stable ; l’original garde un seul propriétaire et emplacement.</x:v>
      </x:c>
      <x:c r="L73" s="14" t="str">
        <x:v>Mode par crans et clics successifs ; descriptions des repères ; assistance de placement avec les mêmes indices et le même résultat narratif.</x:v>
      </x:c>
      <x:c r="M73" s="14" t="str">
        <x:v>Reconstitution documentée V4 — nouvelle rédaction V5</x:v>
      </x:c>
    </x:row>
    <x:row r="74" ht="87" customHeight="1">
      <x:c r="A74" s="13" t="str">
        <x:v>TR-A069</x:v>
      </x:c>
      <x:c r="B74" s="13" t="str">
        <x:v>Essayer un volume témoin</x:v>
      </x:c>
      <x:c r="C74" s="13" t="str">
        <x:v>TR-SC12</x:v>
      </x:c>
      <x:c r="D74" s="13" t="str">
        <x:v>gabarit transparent ; x=74 %, y=23 %, largeur=19 %, hauteur=48 % du cadrage de ce poste.</x:v>
      </x:c>
      <x:c r="E74" s="13" t="str">
        <x:v>Prendre l’élément puis le déposer sur une zone compatible en aperçu.</x:v>
      </x:c>
      <x:c r="F74" s="13" t="str">
        <x:v>Stick choisit l’emplacement ; A prend puis pose ; B annule l’aperçu.</x:v>
      </x:c>
      <x:c r="G74" s="13" t="str">
        <x:v>Le poste « Cabinet d’essai à compartiments » est accessible ; gabarit transparent est présent et aucune autre manipulation ne réserve cet original.</x:v>
      </x:c>
      <x:c r="H74" s="13" t="str">
        <x:v>Insérer un volume d’exercice de même gabarit que le trophée puis tester la marge au-dessus et sur les côtés.</x:v>
      </x:c>
      <x:c r="I74" s="13" t="str">
        <x:v>Le gabarit montre les collisions possibles avant l’arrivée de l’original.</x:v>
      </x:c>
      <x:c r="J74" s="13" t="str">
        <x:v>Une marge insuffisante renvoie au réglage des rails.</x:v>
      </x:c>
      <x:c r="K74" s="13" t="str">
        <x:v>Enregistrer l’étape 069, les indices effectivement vus et la pose validée de l’objet. Une sortie avant confirmation conserve le dernier état stable ; l’original garde un seul propriétaire et emplacement.</x:v>
      </x:c>
      <x:c r="L74" s="13" t="str">
        <x:v>Mode par crans et clics successifs ; descriptions des repères ; assistance de placement avec les mêmes indices et le même résultat narratif.</x:v>
      </x:c>
      <x:c r="M74" s="13" t="str">
        <x:v>Reconstitution documentée V4 — nouvelle rédaction V5</x:v>
      </x:c>
    </x:row>
    <x:row r="75" ht="87" customHeight="1">
      <x:c r="A75" s="14" t="str">
        <x:v>TR-A070</x:v>
      </x:c>
      <x:c r="B75" s="14" t="str">
        <x:v>Poser le berceau</x:v>
      </x:c>
      <x:c r="C75" s="14" t="str">
        <x:v>TR-SC12</x:v>
      </x:c>
      <x:c r="D75" s="14" t="str">
        <x:v>berceau validé ; x=22 %, y=77 %, largeur=24 %, hauteur=14 % du cadrage de ce poste.</x:v>
      </x:c>
      <x:c r="E75" s="14" t="str">
        <x:v>Faire glisser la poignée le long du rail ; relâcher sur un cran.</x:v>
      </x:c>
      <x:c r="F75" s="14" t="str">
        <x:v>Stick ou croix déplace d’un cran ; A verrouille ; B recule.</x:v>
      </x:c>
      <x:c r="G75" s="14" t="str">
        <x:v>Le poste « Cabinet d’essai à compartiments » est accessible ; berceau validé est présent et aucune autre manipulation ne réserve cet original.</x:v>
      </x:c>
      <x:c r="H75" s="14" t="str">
        <x:v>Faire glisser le berceau sur les rails compatibles jusqu’au repère de fond, en gardant la face narrative tournée vers la visite.</x:v>
      </x:c>
      <x:c r="I75" s="14" t="str">
        <x:v>Le support atteint sa place et le contenant de transport devient vide.</x:v>
      </x:c>
      <x:c r="J75" s="14" t="str">
        <x:v>Un arrêt anticipé garde le berceau sur son point stable sans dupliquer l’objet.</x:v>
      </x:c>
      <x:c r="K75" s="14" t="str">
        <x:v>Enregistrer l’étape 070, les indices effectivement vus et la pose validée de l’objet. Une sortie avant confirmation conserve le dernier état stable ; l’original garde un seul propriétaire et emplacement.</x:v>
      </x:c>
      <x:c r="L75" s="14" t="str">
        <x:v>Mode par crans et clics successifs ; descriptions des repères ; assistance de placement avec les mêmes indices et le même résultat narratif.</x:v>
      </x:c>
      <x:c r="M75" s="14" t="str">
        <x:v>Reconstitution documentée V4 — nouvelle rédaction V5</x:v>
      </x:c>
    </x:row>
    <x:row r="76" ht="87" customHeight="1">
      <x:c r="A76" s="13" t="str">
        <x:v>TR-A071</x:v>
      </x:c>
      <x:c r="B76" s="13" t="str">
        <x:v>Fermer puis contrôler</x:v>
      </x:c>
      <x:c r="C76" s="13" t="str">
        <x:v>TR-SC12</x:v>
      </x:c>
      <x:c r="D76" s="13" t="str">
        <x:v>porte protégée ; x=51 %, y=77 %, largeur=24 %, hauteur=14 % du cadrage de ce poste.</x:v>
      </x:c>
      <x:c r="E76" s="13" t="str">
        <x:v>Cliquer les points d’action dans l’ordre et attendre leur retour visuel.</x:v>
      </x:c>
      <x:c r="F76" s="13" t="str">
        <x:v>Croix choisit le point actif ; A réalise l’étape ; B suspend entre deux étapes.</x:v>
      </x:c>
      <x:c r="G76" s="13" t="str">
        <x:v>Le poste « Cabinet d’essai à compartiments » est accessible ; porte protégée est présent et aucune autre manipulation ne réserve cet original.</x:v>
      </x:c>
      <x:c r="H76" s="13" t="str">
        <x:v>Fermer lentement la porte par crans, regarder la marge intérieure puis rouvrir pour vérifier le maintien du berceau.</x:v>
      </x:c>
      <x:c r="I76" s="13" t="str">
        <x:v>Le cabinet valide son ouverture et sa fermeture autour du volume réel.</x:v>
      </x:c>
      <x:c r="J76" s="13" t="str">
        <x:v>Un contact de gabarit arrête la fermeture avant la pièce et signale le rail concerné.</x:v>
      </x:c>
      <x:c r="K76" s="13" t="str">
        <x:v>Enregistrer l’étape 071, les indices effectivement vus et la pose validée de l’objet. Une sortie avant confirmation conserve le dernier état stable ; l’original garde un seul propriétaire et emplacement.</x:v>
      </x:c>
      <x:c r="L76" s="13" t="str">
        <x:v>Mode par crans et clics successifs ; descriptions des repères ; assistance de placement avec les mêmes indices et le même résultat narratif.</x:v>
      </x:c>
      <x:c r="M76" s="13" t="str">
        <x:v>Reconstitution documentée V4 — nouvelle rédaction V5</x:v>
      </x:c>
    </x:row>
    <x:row r="77" ht="87" customHeight="1">
      <x:c r="A77" s="14" t="str">
        <x:v>TR-A072</x:v>
      </x:c>
      <x:c r="B77" s="14" t="str">
        <x:v>Enregistrer la niche</x:v>
      </x:c>
      <x:c r="C77" s="14" t="str">
        <x:v>TR-SC12</x:v>
      </x:c>
      <x:c r="D77" s="14" t="str">
        <x:v>plaque de compartiment ; x=31 %, y=7 %, largeur=38 %, hauteur=15 % du cadrage de ce poste.</x:v>
      </x:c>
      <x:c r="E77" s="14" t="str">
        <x:v>Cliquer les choix lisibles puis confirmer le panneau récapitulatif.</x:v>
      </x:c>
      <x:c r="F77" s="14" t="str">
        <x:v>Croix directionnelle parcourt les choix ; A sélectionne ; Y ouvre le récapitulatif.</x:v>
      </x:c>
      <x:c r="G77" s="14" t="str">
        <x:v>Le poste « Cabinet d’essai à compartiments » est accessible ; plaque de compartiment est présent et aucune autre manipulation ne réserve cet original.</x:v>
      </x:c>
      <x:c r="H77" s="14" t="str">
        <x:v>Confirmer objet, support et emplacement puis choisir si la niche apparaît dans le parcours de visite.</x:v>
      </x:c>
      <x:c r="I77" s="14" t="str">
        <x:v>La niche reçoit l’unique localisation de l’original et son état d’exposition.</x:v>
      </x:c>
      <x:c r="J77" s="14" t="str">
        <x:v>Une fermeture interrompue garde la dernière place stable sans valider la vitrine.</x:v>
      </x:c>
      <x:c r="K77" s="14" t="str">
        <x:v>Enregistrer l’étape 072, les indices effectivement vus et la pose validée de l’objet. Une sortie avant confirmation conserve le dernier état stable ; l’original garde un seul propriétaire et emplacement.</x:v>
      </x:c>
      <x:c r="L77" s="14" t="str">
        <x:v>Mode par crans et clics successifs ; descriptions des repères ; assistance de placement avec les mêmes indices et le même résultat narratif.</x:v>
      </x:c>
      <x:c r="M77" s="14" t="str">
        <x:v>Reconstitution documentée V4 — nouvelle rédaction V5</x:v>
      </x:c>
    </x:row>
    <x:row r="78" ht="87" customHeight="1">
      <x:c r="A78" s="13" t="str">
        <x:v>TR-A073</x:v>
      </x:c>
      <x:c r="B78" s="13" t="str">
        <x:v>Choisir une place de galerie</x:v>
      </x:c>
      <x:c r="C78" s="13" t="str">
        <x:v>TR-SC13</x:v>
      </x:c>
      <x:c r="D78" s="13" t="str">
        <x:v>emprise de meuble ; x=28 %, y=28 %, largeur=44 %, hauteur=46 % du cadrage de ce poste.</x:v>
      </x:c>
      <x:c r="E78" s="13" t="str">
        <x:v>Prendre l’élément puis le déposer sur une zone compatible en aperçu.</x:v>
      </x:c>
      <x:c r="F78" s="13" t="str">
        <x:v>Stick choisit l’emplacement ; A prend puis pose ; B annule l’aperçu.</x:v>
      </x:c>
      <x:c r="G78" s="13" t="str">
        <x:v>Le poste « Galerie du vaisseau personnel » est accessible ; emprise de meuble est présent et aucune autre manipulation ne réserve cet original.</x:v>
      </x:c>
      <x:c r="H78" s="13" t="str">
        <x:v>Présenter le meuble sur les zones prévues de trophy-hall puis faire passer la silhouette du joueur jusqu’au sas.</x:v>
      </x:c>
      <x:c r="I78" s="13" t="str">
        <x:v>Le plan conserve les accès utiles et le meuble prend sa place dans le décor.</x:v>
      </x:c>
      <x:c r="J78" s="13" t="str">
        <x:v>Un meuble sur le passage principal reste en aperçu.</x:v>
      </x:c>
      <x:c r="K78" s="13" t="str">
        <x:v>Enregistrer l’étape 073, les indices effectivement vus et la pose validée de l’objet. Une sortie avant confirmation conserve le dernier état stable ; l’original garde un seul propriétaire et emplacement.</x:v>
      </x:c>
      <x:c r="L78" s="13" t="str">
        <x:v>Mode par crans et clics successifs ; descriptions des repères ; assistance de placement avec les mêmes indices et le même résultat narratif.</x:v>
      </x:c>
      <x:c r="M78" s="13" t="str">
        <x:v>Reconstitution documentée V4 — nouvelle rédaction V5</x:v>
      </x:c>
    </x:row>
    <x:row r="79" ht="87" customHeight="1">
      <x:c r="A79" s="14" t="str">
        <x:v>TR-A074</x:v>
      </x:c>
      <x:c r="B79" s="14" t="str">
        <x:v>Orienter la prise vers l’entrée</x:v>
      </x:c>
      <x:c r="C79" s="14" t="str">
        <x:v>TR-SC13</x:v>
      </x:c>
      <x:c r="D79" s="14" t="str">
        <x:v>socle pivotant ; x=7 %, y=23 %, largeur=19 %, hauteur=48 % du cadrage de ce poste.</x:v>
      </x:c>
      <x:c r="E79" s="14" t="str">
        <x:v>Tirer la poignée latérale entre les crans affichés ; cliquer pour arrêter.</x:v>
      </x:c>
      <x:c r="F79" s="14" t="str">
        <x:v>LB/RB choisit une face ou un cran ; A fixe ; B revient.</x:v>
      </x:c>
      <x:c r="G79" s="14" t="str">
        <x:v>Le poste « Galerie du vaisseau personnel » est accessible ; socle pivotant est présent et aucune autre manipulation ne réserve cet original.</x:v>
      </x:c>
      <x:c r="H79" s="14" t="str">
        <x:v>Choisir entre trois orientations de sprite pour rendre la face narrative visible depuis l’entrée de la galerie.</x:v>
      </x:c>
      <x:c r="I79" s="14" t="str">
        <x:v>Le visiteur voit la marque à la distance prévue sans ouvrir l’atelier.</x:v>
      </x:c>
      <x:c r="J79" s="14" t="str">
        <x:v>Une orientation masquant la plaque peut être corrigée sans démonter le support.</x:v>
      </x:c>
      <x:c r="K79" s="14" t="str">
        <x:v>Enregistrer l’étape 074, les indices effectivement vus et la pose validée de l’objet. Une sortie avant confirmation conserve le dernier état stable ; l’original garde un seul propriétaire et emplacement.</x:v>
      </x:c>
      <x:c r="L79" s="14" t="str">
        <x:v>Mode par crans et clics successifs ; descriptions des repères ; assistance de placement avec les mêmes indices et le même résultat narratif.</x:v>
      </x:c>
      <x:c r="M79" s="14" t="str">
        <x:v>Reconstitution documentée V4 — nouvelle rédaction V5</x:v>
      </x:c>
    </x:row>
    <x:row r="80" ht="87" customHeight="1">
      <x:c r="A80" s="13" t="str">
        <x:v>TR-A075</x:v>
      </x:c>
      <x:c r="B80" s="13" t="str">
        <x:v>Régler la lumière de bord</x:v>
      </x:c>
      <x:c r="C80" s="13" t="str">
        <x:v>TR-SC13</x:v>
      </x:c>
      <x:c r="D80" s="13" t="str">
        <x:v>éclairage de vitrine ; x=74 %, y=23 %, largeur=19 %, hauteur=48 % du cadrage de ce poste.</x:v>
      </x:c>
      <x:c r="E80" s="13" t="str">
        <x:v>Déplacer la lampe sur son rail d’angles puis choisir son intensité.</x:v>
      </x:c>
      <x:c r="F80" s="13" t="str">
        <x:v>LB/RB choisit l’angle ; haut/bas l’intensité ; A fixe la vue.</x:v>
      </x:c>
      <x:c r="G80" s="13" t="str">
        <x:v>Le poste « Galerie du vaisseau personnel » est accessible ; éclairage de vitrine est présent et aucune autre manipulation ne réserve cet original.</x:v>
      </x:c>
      <x:c r="H80" s="13" t="str">
        <x:v>Sélectionner une intensité et un angle parmi les poses disponibles puis comparer le relief dans le décor.</x:v>
      </x:c>
      <x:c r="I80" s="13" t="str">
        <x:v>La pièce garde son contraste malgré les variations lumineuses du voyage.</x:v>
      </x:c>
      <x:c r="J80" s="13" t="str">
        <x:v>Une lumière trop faible propose un renfort accessible plutôt qu’un indice invisible.</x:v>
      </x:c>
      <x:c r="K80" s="13" t="str">
        <x:v>Enregistrer l’étape 075, les indices effectivement vus et la pose validée de l’objet. Une sortie avant confirmation conserve le dernier état stable ; l’original garde un seul propriétaire et emplacement.</x:v>
      </x:c>
      <x:c r="L80" s="13" t="str">
        <x:v>Mode par crans et clics successifs ; descriptions des repères ; assistance de placement avec les mêmes indices et le même résultat narratif.</x:v>
      </x:c>
      <x:c r="M80" s="13" t="str">
        <x:v>Reconstitution documentée V4 — nouvelle rédaction V5</x:v>
      </x:c>
    </x:row>
    <x:row r="81" ht="87" customHeight="1">
      <x:c r="A81" s="14" t="str">
        <x:v>TR-A076</x:v>
      </x:c>
      <x:c r="B81" s="14" t="str">
        <x:v>Relier le souvenir de mission</x:v>
      </x:c>
      <x:c r="C81" s="14" t="str">
        <x:v>TR-SC13</x:v>
      </x:c>
      <x:c r="D81" s="14" t="str">
        <x:v>plaquette de route ; x=22 %, y=77 %, largeur=24 %, hauteur=14 % du cadrage de ce poste.</x:v>
      </x:c>
      <x:c r="E81" s="14" t="str">
        <x:v>Prendre l’élément puis le déposer sur une zone compatible en aperçu.</x:v>
      </x:c>
      <x:c r="F81" s="14" t="str">
        <x:v>Stick choisit l’emplacement ; A prend puis pose ; B annule l’aperçu.</x:v>
      </x:c>
      <x:c r="G81" s="14" t="str">
        <x:v>Le poste « Galerie du vaisseau personnel » est accessible ; plaquette de route est présent et aucune autre manipulation ne réserve cet original.</x:v>
      </x:c>
      <x:c r="H81" s="14" t="str">
        <x:v>Insérer la plaquette de la route réellement parcourue dans le logement voisin du trophée.</x:v>
      </x:c>
      <x:c r="I81" s="14" t="str">
        <x:v>La visite peut ouvrir le lieu et les circonstances de la prise.</x:v>
      </x:c>
      <x:c r="J81" s="14" t="str">
        <x:v>Une route non parcourue ne peut être présentée comme provenance personnelle.</x:v>
      </x:c>
      <x:c r="K81" s="14" t="str">
        <x:v>Enregistrer l’étape 076, les indices effectivement vus et la pose validée de l’objet. Une sortie avant confirmation conserve le dernier état stable ; l’original garde un seul propriétaire et emplacement.</x:v>
      </x:c>
      <x:c r="L81" s="14" t="str">
        <x:v>Mode par crans et clics successifs ; descriptions des repères ; assistance de placement avec les mêmes indices et le même résultat narratif.</x:v>
      </x:c>
      <x:c r="M81" s="14" t="str">
        <x:v>Reconstitution documentée V4 — nouvelle rédaction V5</x:v>
      </x:c>
    </x:row>
    <x:row r="82" ht="87" customHeight="1">
      <x:c r="A82" s="13" t="str">
        <x:v>TR-A077</x:v>
      </x:c>
      <x:c r="B82" s="13" t="str">
        <x:v>Tester le parcours de visite</x:v>
      </x:c>
      <x:c r="C82" s="13" t="str">
        <x:v>TR-SC13</x:v>
      </x:c>
      <x:c r="D82" s="13" t="str">
        <x:v>repère au sol ; x=51 %, y=77 %, largeur=24 %, hauteur=14 % du cadrage de ce poste.</x:v>
      </x:c>
      <x:c r="E82" s="13" t="str">
        <x:v>Cliquer les points d’action dans l’ordre et attendre leur retour visuel.</x:v>
      </x:c>
      <x:c r="F82" s="13" t="str">
        <x:v>Croix choisit le point actif ; A réalise l’étape ; B suspend entre deux étapes.</x:v>
      </x:c>
      <x:c r="G82" s="13" t="str">
        <x:v>Le poste « Galerie du vaisseau personnel » est accessible ; repère au sol est présent et aucune autre manipulation ne réserve cet original.</x:v>
      </x:c>
      <x:c r="H82" s="13" t="str">
        <x:v>Marcher de l’entrée au meuble, examiner la plaque puis rejoindre la sortie en suivant les passages restés libres.</x:v>
      </x:c>
      <x:c r="I82" s="13" t="str">
        <x:v>La scène confirme les vues de lecture et l’accessibilité du support.</x:v>
      </x:c>
      <x:c r="J82" s="13" t="str">
        <x:v>Un angle de lecture trop fermé invite à déplacer le meuble en aperçu.</x:v>
      </x:c>
      <x:c r="K82" s="13" t="str">
        <x:v>Enregistrer l’étape 077, les indices effectivement vus et la pose validée de l’objet. Une sortie avant confirmation conserve le dernier état stable ; l’original garde un seul propriétaire et emplacement.</x:v>
      </x:c>
      <x:c r="L82" s="13" t="str">
        <x:v>Mode par crans et clics successifs ; descriptions des repères ; assistance de placement avec les mêmes indices et le même résultat narratif.</x:v>
      </x:c>
      <x:c r="M82" s="13" t="str">
        <x:v>Reconstitution documentée V4 — nouvelle rédaction V5</x:v>
      </x:c>
    </x:row>
    <x:row r="83" ht="87" customHeight="1">
      <x:c r="A83" s="14" t="str">
        <x:v>TR-A078</x:v>
      </x:c>
      <x:c r="B83" s="14" t="str">
        <x:v>Préparer un transfert</x:v>
      </x:c>
      <x:c r="C83" s="14" t="str">
        <x:v>TR-SC13</x:v>
      </x:c>
      <x:c r="D83" s="14" t="str">
        <x:v>conteneur de galerie ; x=31 %, y=7 %, largeur=38 %, hauteur=15 % du cadrage de ce poste.</x:v>
      </x:c>
      <x:c r="E83" s="14" t="str">
        <x:v>Cliquer les points d’action dans l’ordre et attendre leur retour visuel.</x:v>
      </x:c>
      <x:c r="F83" s="14" t="str">
        <x:v>Croix choisit le point actif ; A réalise l’étape ; B suspend entre deux étapes.</x:v>
      </x:c>
      <x:c r="G83" s="14" t="str">
        <x:v>Le poste « Galerie du vaisseau personnel » est accessible ; conteneur de galerie est présent et aucune autre manipulation ne réserve cet original.</x:v>
      </x:c>
      <x:c r="H83" s="14" t="str">
        <x:v>Ouvrir la niche, replacer le berceau dans son contenant et laisser une plaque indiquant sa destination.</x:v>
      </x:c>
      <x:c r="I83" s="14" t="str">
        <x:v>L’original quitte la galerie ; son récit peut rester consultable sur une place vide.</x:v>
      </x:c>
      <x:c r="J83" s="14" t="str">
        <x:v>Le transfert reste en attente tant que la destination ou le trajet n’est pas disponible.</x:v>
      </x:c>
      <x:c r="K83" s="14" t="str">
        <x:v>Enregistrer l’étape 078, les indices effectivement vus et la pose validée de l’objet. Une sortie avant confirmation conserve le dernier état stable ; l’original garde un seul propriétaire et emplacement.</x:v>
      </x:c>
      <x:c r="L83" s="14" t="str">
        <x:v>Mode par crans et clics successifs ; descriptions des repères ; assistance de placement avec les mêmes indices et le même résultat narratif.</x:v>
      </x:c>
      <x:c r="M83" s="14" t="str">
        <x:v>Reconstitution documentée V4 — nouvelle rédaction V5</x:v>
      </x:c>
    </x:row>
    <x:row r="84" ht="87" customHeight="1">
      <x:c r="A84" s="13" t="str">
        <x:v>TR-A079</x:v>
      </x:c>
      <x:c r="B84" s="13" t="str">
        <x:v>Choisir l’alcôve locale</x:v>
      </x:c>
      <x:c r="C84" s="13" t="str">
        <x:v>TR-SC14</x:v>
      </x:c>
      <x:c r="D84" s="13" t="str">
        <x:v>alcôve d’exposition ; x=28 %, y=28 %, largeur=44 %, hauteur=46 % du cadrage de ce poste.</x:v>
      </x:c>
      <x:c r="E84" s="13" t="str">
        <x:v>Prendre l’élément puis le déposer sur une zone compatible en aperçu.</x:v>
      </x:c>
      <x:c r="F84" s="13" t="str">
        <x:v>Stick choisit l’emplacement ; A prend puis pose ; B annule l’aperçu.</x:v>
      </x:c>
      <x:c r="G84" s="13" t="str">
        <x:v>Le poste « Pièce des trophées de résidence » est accessible ; alcôve d’exposition est présent et aucune autre manipulation ne réserve cet original.</x:v>
      </x:c>
      <x:c r="H84" s="13" t="str">
        <x:v>Comparer la niche proche du seuil et celle de l’atelier en tenant compte de la lumière et des visites possibles.</x:v>
      </x:c>
      <x:c r="I84" s="13" t="str">
        <x:v>L’emplacement choisi change la première vue des visiteurs.</x:v>
      </x:c>
      <x:c r="J84" s="13" t="str">
        <x:v>Une résidence inactive ne reçoit pas de nouvel original sans transfert réel.</x:v>
      </x:c>
      <x:c r="K84" s="13" t="str">
        <x:v>Enregistrer l’étape 079, les indices effectivement vus et la pose validée de l’objet. Une sortie avant confirmation conserve le dernier état stable ; l’original garde un seul propriétaire et emplacement.</x:v>
      </x:c>
      <x:c r="L84" s="13" t="str">
        <x:v>Mode par crans et clics successifs ; descriptions des repères ; assistance de placement avec les mêmes indices et le même résultat narratif.</x:v>
      </x:c>
      <x:c r="M84" s="13" t="str">
        <x:v>Reconstitution documentée V4 — nouvelle rédaction V5</x:v>
      </x:c>
    </x:row>
    <x:row r="85" ht="87" customHeight="1">
      <x:c r="A85" s="14" t="str">
        <x:v>TR-A080</x:v>
      </x:c>
      <x:c r="B85" s="14" t="str">
        <x:v>Accorder le support au lieu</x:v>
      </x:c>
      <x:c r="C85" s="14" t="str">
        <x:v>TR-SC14</x:v>
      </x:c>
      <x:c r="D85" s="14" t="str">
        <x:v>habillage local ; x=7 %, y=23 %, largeur=19 %, hauteur=48 % du cadrage de ce poste.</x:v>
      </x:c>
      <x:c r="E85" s="14" t="str">
        <x:v>Faire glisser le calque ou la vignette ; boutons de pose pour orienter.</x:v>
      </x:c>
      <x:c r="F85" s="14" t="str">
        <x:v>Stick pour l’alignement ; LB/RB pour les poses ; A compare.</x:v>
      </x:c>
      <x:c r="G85" s="14" t="str">
        <x:v>Le poste « Pièce des trophées de résidence » est accessible ; habillage local est présent et aucune autre manipulation ne réserve cet original.</x:v>
      </x:c>
      <x:c r="H85" s="14" t="str">
        <x:v>Présenter deux habillages issus de l’artisanat local puis vérifier qu’ils laissent visibles les marques d’identification.</x:v>
      </x:c>
      <x:c r="I85" s="14" t="str">
        <x:v>Le meuble s’accorde aux matériaux du quartier sans modifier l’objet exposé.</x:v>
      </x:c>
      <x:c r="J85" s="14" t="str">
        <x:v>Un habillage incompatible reste un essai et ne consomme pas de matériau.</x:v>
      </x:c>
      <x:c r="K85" s="14" t="str">
        <x:v>Enregistrer l’étape 080, les indices effectivement vus et la pose validée de l’objet. Une sortie avant confirmation conserve le dernier état stable ; l’original garde un seul propriétaire et emplacement.</x:v>
      </x:c>
      <x:c r="L85" s="14" t="str">
        <x:v>Mode par crans et clics successifs ; descriptions des repères ; assistance de placement avec les mêmes indices et le même résultat narratif.</x:v>
      </x:c>
      <x:c r="M85" s="14" t="str">
        <x:v>Reconstitution documentée V4 — nouvelle rédaction V5</x:v>
      </x:c>
    </x:row>
    <x:row r="86" ht="87" customHeight="1">
      <x:c r="A86" s="13" t="str">
        <x:v>TR-A081</x:v>
      </x:c>
      <x:c r="B86" s="13" t="str">
        <x:v>Déplacer un siège de récit</x:v>
      </x:c>
      <x:c r="C86" s="13" t="str">
        <x:v>TR-SC14</x:v>
      </x:c>
      <x:c r="D86" s="13" t="str">
        <x:v>siège de visite ; x=74 %, y=23 %, largeur=19 %, hauteur=48 % du cadrage de ce poste.</x:v>
      </x:c>
      <x:c r="E86" s="13" t="str">
        <x:v>Prendre l’élément puis le déposer sur une zone compatible en aperçu.</x:v>
      </x:c>
      <x:c r="F86" s="13" t="str">
        <x:v>Stick choisit l’emplacement ; A prend puis pose ; B annule l’aperçu.</x:v>
      </x:c>
      <x:c r="G86" s="13" t="str">
        <x:v>Le poste « Pièce des trophées de résidence » est accessible ; siège de visite est présent et aucune autre manipulation ne réserve cet original.</x:v>
      </x:c>
      <x:c r="H86" s="13" t="str">
        <x:v>Poser un siège à portée de lecture et tester le passage entre seuil, coffre et atelier.</x:v>
      </x:c>
      <x:c r="I86" s="13" t="str">
        <x:v>La scène de visite obtient une place utilisable face au trophée.</x:v>
      </x:c>
      <x:c r="J86" s="13" t="str">
        <x:v>Un siège qui bloque une porte doit être déplacé avant validation.</x:v>
      </x:c>
      <x:c r="K86" s="13" t="str">
        <x:v>Enregistrer l’étape 081, les indices effectivement vus et la pose validée de l’objet. Une sortie avant confirmation conserve le dernier état stable ; l’original garde un seul propriétaire et emplacement.</x:v>
      </x:c>
      <x:c r="L86" s="13" t="str">
        <x:v>Mode par crans et clics successifs ; descriptions des repères ; assistance de placement avec les mêmes indices et le même résultat narratif.</x:v>
      </x:c>
      <x:c r="M86" s="13" t="str">
        <x:v>Reconstitution documentée V4 — nouvelle rédaction V5</x:v>
      </x:c>
    </x:row>
    <x:row r="87" ht="87" customHeight="1">
      <x:c r="A87" s="14" t="str">
        <x:v>TR-A082</x:v>
      </x:c>
      <x:c r="B87" s="14" t="str">
        <x:v>Préparer une présentation privée</x:v>
      </x:c>
      <x:c r="C87" s="14" t="str">
        <x:v>TR-SC14</x:v>
      </x:c>
      <x:c r="D87" s="14" t="str">
        <x:v>repères de visite ; x=22 %, y=77 %, largeur=24 %, hauteur=14 % du cadrage de ce poste.</x:v>
      </x:c>
      <x:c r="E87" s="14" t="str">
        <x:v>Cliquer les choix lisibles puis confirmer le panneau récapitulatif.</x:v>
      </x:c>
      <x:c r="F87" s="14" t="str">
        <x:v>Croix directionnelle parcourt les choix ; A sélectionne ; Y ouvre le récapitulatif.</x:v>
      </x:c>
      <x:c r="G87" s="14" t="str">
        <x:v>Le poste « Pièce des trophées de résidence » est accessible ; repères de visite est présent et aucune autre manipulation ne réserve cet original.</x:v>
      </x:c>
      <x:c r="H87" s="14" t="str">
        <x:v>Choisir quels objets restent visibles et quels compartiments demeurent fermés pour la rencontre prévue.</x:v>
      </x:c>
      <x:c r="I87" s="14" t="str">
        <x:v>Les visiteurs commentent uniquement le parcours ouvert.</x:v>
      </x:c>
      <x:c r="J87" s="14" t="str">
        <x:v>Fermer une vitrine ne modifie ni propriété ni reconnaissance.</x:v>
      </x:c>
      <x:c r="K87" s="14" t="str">
        <x:v>Enregistrer l’étape 082, les indices effectivement vus et la pose validée de l’objet. Une sortie avant confirmation conserve le dernier état stable ; l’original garde un seul propriétaire et emplacement.</x:v>
      </x:c>
      <x:c r="L87" s="14" t="str">
        <x:v>Mode par crans et clics successifs ; descriptions des repères ; assistance de placement avec les mêmes indices et le même résultat narratif.</x:v>
      </x:c>
      <x:c r="M87" s="14" t="str">
        <x:v>Reconstitution documentée V4 — nouvelle rédaction V5</x:v>
      </x:c>
    </x:row>
    <x:row r="88" ht="87" customHeight="1">
      <x:c r="A88" s="13" t="str">
        <x:v>TR-A083</x:v>
      </x:c>
      <x:c r="B88" s="13" t="str">
        <x:v>Montrer une trace à un proche</x:v>
      </x:c>
      <x:c r="C88" s="13" t="str">
        <x:v>TR-SC14</x:v>
      </x:c>
      <x:c r="D88" s="13" t="str">
        <x:v>lampe d’alcôve ; x=51 %, y=77 %, largeur=24 %, hauteur=14 % du cadrage de ce poste.</x:v>
      </x:c>
      <x:c r="E88" s="13" t="str">
        <x:v>Déplacer la lampe sur son rail d’angles puis choisir son intensité.</x:v>
      </x:c>
      <x:c r="F88" s="13" t="str">
        <x:v>LB/RB choisit l’angle ; haut/bas l’intensité ; A fixe la vue.</x:v>
      </x:c>
      <x:c r="G88" s="13" t="str">
        <x:v>Le poste « Pièce des trophées de résidence » est accessible ; lampe d’alcôve est présent et aucune autre manipulation ne réserve cet original.</x:v>
      </x:c>
      <x:c r="H88" s="13" t="str">
        <x:v>Orienter la lumière sur le détail déjà découvert au moment où le proche s’approche du meuble.</x:v>
      </x:c>
      <x:c r="I88" s="13" t="str">
        <x:v>La réaction porte sur la marque réellement visible et sur son histoire connue.</x:v>
      </x:c>
      <x:c r="J88" s="13" t="str">
        <x:v>Un visiteur absent ou indisponible ne parle pas depuis le vide.</x:v>
      </x:c>
      <x:c r="K88" s="13" t="str">
        <x:v>Enregistrer l’étape 083, les indices effectivement vus et la pose validée de l’objet. Une sortie avant confirmation conserve le dernier état stable ; l’original garde un seul propriétaire et emplacement.</x:v>
      </x:c>
      <x:c r="L88" s="13" t="str">
        <x:v>Mode par crans et clics successifs ; descriptions des repères ; assistance de placement avec les mêmes indices et le même résultat narratif.</x:v>
      </x:c>
      <x:c r="M88" s="13" t="str">
        <x:v>Reconstitution documentée V4 — nouvelle rédaction V5</x:v>
      </x:c>
    </x:row>
    <x:row r="89" ht="87" customHeight="1">
      <x:c r="A89" s="14" t="str">
        <x:v>TR-A084</x:v>
      </x:c>
      <x:c r="B89" s="14" t="str">
        <x:v>Emballer pour déménager</x:v>
      </x:c>
      <x:c r="C89" s="14" t="str">
        <x:v>TR-SC14</x:v>
      </x:c>
      <x:c r="D89" s="14" t="str">
        <x:v>caisse de résidence ; x=31 %, y=7 %, largeur=38 %, hauteur=15 % du cadrage de ce poste.</x:v>
      </x:c>
      <x:c r="E89" s="14" t="str">
        <x:v>Cliquer les points d’action dans l’ordre et attendre leur retour visuel.</x:v>
      </x:c>
      <x:c r="F89" s="14" t="str">
        <x:v>Croix choisit le point actif ; A réalise l’étape ; B suspend entre deux étapes.</x:v>
      </x:c>
      <x:c r="G89" s="14" t="str">
        <x:v>Le poste « Pièce des trophées de résidence » est accessible ; caisse de résidence est présent et aucune autre manipulation ne réserve cet original.</x:v>
      </x:c>
      <x:c r="H89" s="14" t="str">
        <x:v>Retirer la plaque amovible, ouvrir le support, replacer le berceau et fermer la caisse avant le changement de domicile.</x:v>
      </x:c>
      <x:c r="I89" s="14" t="str">
        <x:v>Les éléments rejoignent une seule charge de transfert identifiée.</x:v>
      </x:c>
      <x:c r="J89" s="14" t="str">
        <x:v>Un déménagement incomplet laisse la résidence précédente et les biens dans leurs états actuels.</x:v>
      </x:c>
      <x:c r="K89" s="14" t="str">
        <x:v>Enregistrer l’étape 084, les indices effectivement vus et la pose validée de l’objet. Une sortie avant confirmation conserve le dernier état stable ; l’original garde un seul propriétaire et emplacement.</x:v>
      </x:c>
      <x:c r="L89" s="14" t="str">
        <x:v>Mode par crans et clics successifs ; descriptions des repères ; assistance de placement avec les mêmes indices et le même résultat narratif.</x:v>
      </x:c>
      <x:c r="M89" s="14" t="str">
        <x:v>Reconstitution documentée V4 — nouvelle rédaction V5</x:v>
      </x:c>
    </x:row>
    <x:row r="90" ht="87" customHeight="1">
      <x:c r="A90" s="13" t="str">
        <x:v>TR-A085</x:v>
      </x:c>
      <x:c r="B90" s="13" t="str">
        <x:v>Présenter la prise au dépôt</x:v>
      </x:c>
      <x:c r="C90" s="13" t="str">
        <x:v>TR-SC15</x:v>
      </x:c>
      <x:c r="D90" s="13" t="str">
        <x:v>banc de réception ; x=28 %, y=28 %, largeur=44 %, hauteur=46 % du cadrage de ce poste.</x:v>
      </x:c>
      <x:c r="E90" s="13" t="str">
        <x:v>Prendre l’élément puis le déposer sur une zone compatible en aperçu.</x:v>
      </x:c>
      <x:c r="F90" s="13" t="str">
        <x:v>Stick choisit l’emplacement ; A prend puis pose ; B annule l’aperçu.</x:v>
      </x:c>
      <x:c r="G90" s="13" t="str">
        <x:v>Le poste « Salle des dépôts du clan » est accessible ; banc de réception est présent et aucune autre manipulation ne réserve cet original.</x:v>
      </x:c>
      <x:c r="H90" s="13" t="str">
        <x:v>Poser le berceau sur le banc collectif et montrer sa provenance aux personnes présentes.</x:v>
      </x:c>
      <x:c r="I90" s="13" t="str">
        <x:v>Le dépôt apparaît comme personnel, prêté ou commun selon l’accord réel.</x:v>
      </x:c>
      <x:c r="J90" s="13" t="str">
        <x:v>Une simple pose ne change pas automatiquement le propriétaire.</x:v>
      </x:c>
      <x:c r="K90" s="13" t="str">
        <x:v>Enregistrer l’étape 085, les indices effectivement vus et la pose validée de l’objet. Une sortie avant confirmation conserve le dernier état stable ; l’original garde un seul propriétaire et emplacement.</x:v>
      </x:c>
      <x:c r="L90" s="13" t="str">
        <x:v>Mode par crans et clics successifs ; descriptions des repères ; assistance de placement avec les mêmes indices et le même résultat narratif.</x:v>
      </x:c>
      <x:c r="M90" s="13" t="str">
        <x:v>Reconstitution documentée V4 — nouvelle rédaction V5</x:v>
      </x:c>
    </x:row>
    <x:row r="91" ht="87" customHeight="1">
      <x:c r="A91" s="14" t="str">
        <x:v>TR-A086</x:v>
      </x:c>
      <x:c r="B91" s="14" t="str">
        <x:v>Choisir le mode de garde</x:v>
      </x:c>
      <x:c r="C91" s="14" t="str">
        <x:v>TR-SC15</x:v>
      </x:c>
      <x:c r="D91" s="14" t="str">
        <x:v>plaquettes de dépôt ; x=7 %, y=23 %, largeur=19 %, hauteur=48 % du cadrage de ce poste.</x:v>
      </x:c>
      <x:c r="E91" s="14" t="str">
        <x:v>Cliquer les choix lisibles puis confirmer le panneau récapitulatif.</x:v>
      </x:c>
      <x:c r="F91" s="14" t="str">
        <x:v>Croix directionnelle parcourt les choix ; A sélectionne ; Y ouvre le récapitulatif.</x:v>
      </x:c>
      <x:c r="G91" s="14" t="str">
        <x:v>Le poste « Salle des dépôts du clan » est accessible ; plaquettes de dépôt est présent et aucune autre manipulation ne réserve cet original.</x:v>
      </x:c>
      <x:c r="H91" s="14" t="str">
        <x:v>Comparer exposition temporaire, prêt d’étude et bien commun avant de choisir le mode autorisé par le propriétaire.</x:v>
      </x:c>
      <x:c r="I91" s="14" t="str">
        <x:v>Les droits de retrait et de manipulation deviennent lisibles sur le support.</x:v>
      </x:c>
      <x:c r="J91" s="14" t="str">
        <x:v>Un accord manquant laisse l’objet sur le banc sans transfert de propriété.</x:v>
      </x:c>
      <x:c r="K91" s="14" t="str">
        <x:v>Enregistrer l’étape 086, les indices effectivement vus et la pose validée de l’objet. Une sortie avant confirmation conserve le dernier état stable ; l’original garde un seul propriétaire et emplacement.</x:v>
      </x:c>
      <x:c r="L91" s="14" t="str">
        <x:v>Mode par crans et clics successifs ; descriptions des repères ; assistance de placement avec les mêmes indices et le même résultat narratif.</x:v>
      </x:c>
      <x:c r="M91" s="14" t="str">
        <x:v>Reconstitution documentée V4 — nouvelle rédaction V5</x:v>
      </x:c>
    </x:row>
    <x:row r="92" ht="87" customHeight="1">
      <x:c r="A92" s="13" t="str">
        <x:v>TR-A087</x:v>
      </x:c>
      <x:c r="B92" s="13" t="str">
        <x:v>Réunir les contributions</x:v>
      </x:c>
      <x:c r="C92" s="13" t="str">
        <x:v>TR-SC15</x:v>
      </x:c>
      <x:c r="D92" s="13" t="str">
        <x:v>marques de participants ; x=74 %, y=23 %, largeur=19 %, hauteur=48 % du cadrage de ce poste.</x:v>
      </x:c>
      <x:c r="E92" s="13" t="str">
        <x:v>Faire glisser le calque ou la vignette ; boutons de pose pour orienter.</x:v>
      </x:c>
      <x:c r="F92" s="13" t="str">
        <x:v>Stick pour l’alignement ; LB/RB pour les poses ; A compare.</x:v>
      </x:c>
      <x:c r="G92" s="13" t="str">
        <x:v>Le poste « Salle des dépôts du clan » est accessible ; marques de participants est présent et aucune autre manipulation ne réserve cet original.</x:v>
      </x:c>
      <x:c r="H92" s="13" t="str">
        <x:v>Rapprocher les traces établies des gestes accomplis par chaque membre pendant la mission.</x:v>
      </x:c>
      <x:c r="I92" s="13" t="str">
        <x:v>La plaque collective montre qui a pisté, couvert, affronté ou ramené la prise.</x:v>
      </x:c>
      <x:c r="J92" s="13" t="str">
        <x:v>Une contribution supposée reste à confirmer et ne donne pas une récompense répétée.</x:v>
      </x:c>
      <x:c r="K92" s="13" t="str">
        <x:v>Enregistrer l’étape 087, les indices effectivement vus et la pose validée de l’objet. Une sortie avant confirmation conserve le dernier état stable ; l’original garde un seul propriétaire et emplacement.</x:v>
      </x:c>
      <x:c r="L92" s="13" t="str">
        <x:v>Mode par crans et clics successifs ; descriptions des repères ; assistance de placement avec les mêmes indices et le même résultat narratif.</x:v>
      </x:c>
      <x:c r="M92" s="13" t="str">
        <x:v>Reconstitution documentée V4 — nouvelle rédaction V5</x:v>
      </x:c>
    </x:row>
    <x:row r="93" ht="87" customHeight="1">
      <x:c r="A93" s="14" t="str">
        <x:v>TR-A088</x:v>
      </x:c>
      <x:c r="B93" s="14" t="str">
        <x:v>Installer dans le parcours commun</x:v>
      </x:c>
      <x:c r="C93" s="14" t="str">
        <x:v>TR-SC15</x:v>
      </x:c>
      <x:c r="D93" s="14" t="str">
        <x:v>socle collectif ; x=22 %, y=77 %, largeur=24 %, hauteur=14 % du cadrage de ce poste.</x:v>
      </x:c>
      <x:c r="E93" s="14" t="str">
        <x:v>Faire glisser la poignée le long du rail ; relâcher sur un cran.</x:v>
      </x:c>
      <x:c r="F93" s="14" t="str">
        <x:v>Stick ou croix déplace d’un cran ; A verrouille ; B recule.</x:v>
      </x:c>
      <x:c r="G93" s="14" t="str">
        <x:v>Le poste « Salle des dépôts du clan » est accessible ; socle collectif est présent et aucune autre manipulation ne réserve cet original.</x:v>
      </x:c>
      <x:c r="H93" s="14" t="str">
        <x:v>Pousser le berceau jusqu’à son emplacement compatible puis ajuster l’ordre des plaques voisines.</x:v>
      </x:c>
      <x:c r="I93" s="14" t="str">
        <x:v>L’objet entre dans le récit de la galerie et garde sa propre identité.</x:v>
      </x:c>
      <x:c r="J93" s="14" t="str">
        <x:v>Une place occupée impose un échange physique préalable.</x:v>
      </x:c>
      <x:c r="K93" s="14" t="str">
        <x:v>Enregistrer l’étape 088, les indices effectivement vus et la pose validée de l’objet. Une sortie avant confirmation conserve le dernier état stable ; l’original garde un seul propriétaire et emplacement.</x:v>
      </x:c>
      <x:c r="L93" s="14" t="str">
        <x:v>Mode par crans et clics successifs ; descriptions des repères ; assistance de placement avec les mêmes indices et le même résultat narratif.</x:v>
      </x:c>
      <x:c r="M93" s="14" t="str">
        <x:v>Reconstitution documentée V4 — nouvelle rédaction V5</x:v>
      </x:c>
    </x:row>
    <x:row r="94" ht="87" customHeight="1">
      <x:c r="A94" s="13" t="str">
        <x:v>TR-A089</x:v>
      </x:c>
      <x:c r="B94" s="13" t="str">
        <x:v>Ouvrir la visite de retour</x:v>
      </x:c>
      <x:c r="C94" s="13" t="str">
        <x:v>TR-SC15</x:v>
      </x:c>
      <x:c r="D94" s="13" t="str">
        <x:v>lumières du parcours ; x=51 %, y=77 %, largeur=24 %, hauteur=14 % du cadrage de ce poste.</x:v>
      </x:c>
      <x:c r="E94" s="13" t="str">
        <x:v>Cliquer les points d’action dans l’ordre et attendre leur retour visuel.</x:v>
      </x:c>
      <x:c r="F94" s="13" t="str">
        <x:v>Croix choisit le point actif ; A réalise l’étape ; B suspend entre deux étapes.</x:v>
      </x:c>
      <x:c r="G94" s="13" t="str">
        <x:v>Le poste « Salle des dépôts du clan » est accessible ; lumières du parcours est présent et aucune autre manipulation ne réserve cet original.</x:v>
      </x:c>
      <x:c r="H94" s="13" t="str">
        <x:v>Allumer les points de lecture dans l’ordre choisi puis accompagner le groupe depuis le sas jusqu’à la prise.</x:v>
      </x:c>
      <x:c r="I94" s="13" t="str">
        <x:v>Les réactions s’enchaînent selon les objets réellement exposés et les absents connus.</x:v>
      </x:c>
      <x:c r="J94" s="13" t="str">
        <x:v>Une personne indisponible est remplacée par son message attribué seulement s’il existe.</x:v>
      </x:c>
      <x:c r="K94" s="13" t="str">
        <x:v>Enregistrer l’étape 089, les indices effectivement vus et la pose validée de l’objet. Une sortie avant confirmation conserve le dernier état stable ; l’original garde un seul propriétaire et emplacement.</x:v>
      </x:c>
      <x:c r="L94" s="13" t="str">
        <x:v>Mode par crans et clics successifs ; descriptions des repères ; assistance de placement avec les mêmes indices et le même résultat narratif.</x:v>
      </x:c>
      <x:c r="M94" s="13" t="str">
        <x:v>Reconstitution documentée V4 — nouvelle rédaction V5</x:v>
      </x:c>
    </x:row>
    <x:row r="95" ht="87" customHeight="1">
      <x:c r="A95" s="14" t="str">
        <x:v>TR-A090</x:v>
      </x:c>
      <x:c r="B95" s="14" t="str">
        <x:v>Retirer un dépôt</x:v>
      </x:c>
      <x:c r="C95" s="14" t="str">
        <x:v>TR-SC15</x:v>
      </x:c>
      <x:c r="D95" s="14" t="str">
        <x:v>arrêt de socle ; x=31 %, y=7 %, largeur=38 %, hauteur=15 % du cadrage de ce poste.</x:v>
      </x:c>
      <x:c r="E95" s="14" t="str">
        <x:v>Cliquer les points d’action dans l’ordre et attendre leur retour visuel.</x:v>
      </x:c>
      <x:c r="F95" s="14" t="str">
        <x:v>Croix choisit le point actif ; A réalise l’étape ; B suspend entre deux étapes.</x:v>
      </x:c>
      <x:c r="G95" s="14" t="str">
        <x:v>Le poste « Salle des dépôts du clan » est accessible ; arrêt de socle est présent et aucune autre manipulation ne réserve cet original.</x:v>
      </x:c>
      <x:c r="H95" s="14" t="str">
        <x:v>Vérifier le droit de retrait, ouvrir l’arrêt puis déplacer le berceau vers son contenant de départ.</x:v>
      </x:c>
      <x:c r="I95" s="14" t="str">
        <x:v>La place devient vide et le registre ferme le dépôt sans effacer son histoire.</x:v>
      </x:c>
      <x:c r="J95" s="14" t="str">
        <x:v>Un objet engagé dans une exposition de mission reste réservé jusqu’au point de retrait prévu.</x:v>
      </x:c>
      <x:c r="K95" s="14" t="str">
        <x:v>Enregistrer l’étape 090, les indices effectivement vus et la pose validée de l’objet. Une sortie avant confirmation conserve le dernier état stable ; l’original garde un seul propriétaire et emplacement.</x:v>
      </x:c>
      <x:c r="L95" s="14" t="str">
        <x:v>Mode par crans et clics successifs ; descriptions des repères ; assistance de placement avec les mêmes indices et le même résultat narratif.</x:v>
      </x:c>
      <x:c r="M95" s="14" t="str">
        <x:v>Reconstitution documentée V4 — nouvelle rédaction V5</x:v>
      </x:c>
    </x:row>
    <x:row r="96" ht="87" customHeight="1">
      <x:c r="A96" s="13" t="str">
        <x:v>TR-A091</x:v>
      </x:c>
      <x:c r="B96" s="13" t="str">
        <x:v>Vérifier la destination</x:v>
      </x:c>
      <x:c r="C96" s="13" t="str">
        <x:v>TR-SC16</x:v>
      </x:c>
      <x:c r="D96" s="13" t="str">
        <x:v>plaques de lieu ; x=28 %, y=28 %, largeur=44 %, hauteur=46 % du cadrage de ce poste.</x:v>
      </x:c>
      <x:c r="E96" s="13" t="str">
        <x:v>Faire glisser le calque ou la vignette ; boutons de pose pour orienter.</x:v>
      </x:c>
      <x:c r="F96" s="13" t="str">
        <x:v>Stick pour l’alignement ; LB/RB pour les poses ; A compare.</x:v>
      </x:c>
      <x:c r="G96" s="13" t="str">
        <x:v>Le poste « Table de restitution et de transit » est accessible ; plaques de lieu est présent et aucune autre manipulation ne réserve cet original.</x:v>
      </x:c>
      <x:c r="H96" s="13" t="str">
        <x:v>Comparer le lieu demandé à ses accès réels, son support disponible et le trajet prévu pour y parvenir.</x:v>
      </x:c>
      <x:c r="I96" s="13" t="str">
        <x:v>La destination retenue possède un espace libre identifié.</x:v>
      </x:c>
      <x:c r="J96" s="13" t="str">
        <x:v>Une destination indisponible reste une intention et ne déplace rien.</x:v>
      </x:c>
      <x:c r="K96" s="13" t="str">
        <x:v>Enregistrer l’étape 091, les indices effectivement vus et la pose validée de l’objet. Une sortie avant confirmation conserve le dernier état stable ; l’original garde un seul propriétaire et emplacement.</x:v>
      </x:c>
      <x:c r="L96" s="13" t="str">
        <x:v>Mode par crans et clics successifs ; descriptions des repères ; assistance de placement avec les mêmes indices et le même résultat narratif.</x:v>
      </x:c>
      <x:c r="M96" s="13" t="str">
        <x:v>Reconstitution documentée V4 — nouvelle rédaction V5</x:v>
      </x:c>
    </x:row>
    <x:row r="97" ht="87" customHeight="1">
      <x:c r="A97" s="14" t="str">
        <x:v>TR-A092</x:v>
      </x:c>
      <x:c r="B97" s="14" t="str">
        <x:v>Associer l’objet au contenant</x:v>
      </x:c>
      <x:c r="C97" s="14" t="str">
        <x:v>TR-SC16</x:v>
      </x:c>
      <x:c r="D97" s="14" t="str">
        <x:v>fenêtres de provenance ; x=7 %, y=23 %, largeur=19 %, hauteur=48 % du cadrage de ce poste.</x:v>
      </x:c>
      <x:c r="E97" s="14" t="str">
        <x:v>Faire glisser le calque ou la vignette ; boutons de pose pour orienter.</x:v>
      </x:c>
      <x:c r="F97" s="14" t="str">
        <x:v>Stick pour l’alignement ; LB/RB pour les poses ; A compare.</x:v>
      </x:c>
      <x:c r="G97" s="14" t="str">
        <x:v>Le poste « Table de restitution et de transit » est accessible ; fenêtres de provenance est présent et aucune autre manipulation ne réserve cet original.</x:v>
      </x:c>
      <x:c r="H97" s="14" t="str">
        <x:v>Mettre face à face l’identifiant de l’original et celui du contenant puis vérifier le gabarit.</x:v>
      </x:c>
      <x:c r="I97" s="14" t="str">
        <x:v>Un lien de transport unique est créé entre objet et caisse.</x:v>
      </x:c>
      <x:c r="J97" s="14" t="str">
        <x:v>Un identifiant différent ouvre les dossiers sans autoriser l’échange silencieux.</x:v>
      </x:c>
      <x:c r="K97" s="14" t="str">
        <x:v>Enregistrer l’étape 092, les indices effectivement vus et la pose validée de l’objet. Une sortie avant confirmation conserve le dernier état stable ; l’original garde un seul propriétaire et emplacement.</x:v>
      </x:c>
      <x:c r="L97" s="14" t="str">
        <x:v>Mode par crans et clics successifs ; descriptions des repères ; assistance de placement avec les mêmes indices et le même résultat narratif.</x:v>
      </x:c>
      <x:c r="M97" s="14" t="str">
        <x:v>Reconstitution documentée V4 — nouvelle rédaction V5</x:v>
      </x:c>
    </x:row>
    <x:row r="98" ht="87" customHeight="1">
      <x:c r="A98" s="13" t="str">
        <x:v>TR-A093</x:v>
      </x:c>
      <x:c r="B98" s="13" t="str">
        <x:v>Fixer les appuis de voyage</x:v>
      </x:c>
      <x:c r="C98" s="13" t="str">
        <x:v>TR-SC16</x:v>
      </x:c>
      <x:c r="D98" s="13" t="str">
        <x:v>patins du contenant ; x=74 %, y=23 %, largeur=19 %, hauteur=48 % du cadrage de ce poste.</x:v>
      </x:c>
      <x:c r="E98" s="13" t="str">
        <x:v>Faire glisser la poignée le long du rail ; relâcher sur un cran.</x:v>
      </x:c>
      <x:c r="F98" s="13" t="str">
        <x:v>Stick ou croix déplace d’un cran ; A verrouille ; B recule.</x:v>
      </x:c>
      <x:c r="G98" s="13" t="str">
        <x:v>Le poste « Table de restitution et de transit » est accessible ; patins du contenant est présent et aucune autre manipulation ne réserve cet original.</x:v>
      </x:c>
      <x:c r="H98" s="13" t="str">
        <x:v>Reprendre la configuration stable conservée ou l’ajuster aux limites du contenant choisi.</x:v>
      </x:c>
      <x:c r="I98" s="13" t="str">
        <x:v>Les patins montrent leur position validée et la pièce reste visible par sa fenêtre.</x:v>
      </x:c>
      <x:c r="J98" s="13" t="str">
        <x:v>Un contenant trop petit impose un autre choix avant fermeture.</x:v>
      </x:c>
      <x:c r="K98" s="13" t="str">
        <x:v>Enregistrer l’étape 093, les indices effectivement vus et la pose validée de l’objet. Une sortie avant confirmation conserve le dernier état stable ; l’original garde un seul propriétaire et emplacement.</x:v>
      </x:c>
      <x:c r="L98" s="13" t="str">
        <x:v>Mode par crans et clics successifs ; descriptions des repères ; assistance de placement avec les mêmes indices et le même résultat narratif.</x:v>
      </x:c>
      <x:c r="M98" s="13" t="str">
        <x:v>Reconstitution documentée V4 — nouvelle rédaction V5</x:v>
      </x:c>
    </x:row>
    <x:row r="99" ht="87" customHeight="1">
      <x:c r="A99" s="14" t="str">
        <x:v>TR-A094</x:v>
      </x:c>
      <x:c r="B99" s="14" t="str">
        <x:v>Fermer le transit</x:v>
      </x:c>
      <x:c r="C99" s="14" t="str">
        <x:v>TR-SC16</x:v>
      </x:c>
      <x:c r="D99" s="14" t="str">
        <x:v>loquet de voyage ; x=22 %, y=77 %, largeur=24 %, hauteur=14 % du cadrage de ce poste.</x:v>
      </x:c>
      <x:c r="E99" s="14" t="str">
        <x:v>Cliquer les points d’action dans l’ordre et attendre leur retour visuel.</x:v>
      </x:c>
      <x:c r="F99" s="14" t="str">
        <x:v>Croix choisit le point actif ; A réalise l’étape ; B suspend entre deux étapes.</x:v>
      </x:c>
      <x:c r="G99" s="14" t="str">
        <x:v>Le poste « Table de restitution et de transit » est accessible ; loquet de voyage est présent et aucune autre manipulation ne réserve cet original.</x:v>
      </x:c>
      <x:c r="H99" s="14" t="str">
        <x:v>Insérer la plaque de destination, fermer les éléments prévus et déplacer la caisse jusqu’au point de départ jouable.</x:v>
      </x:c>
      <x:c r="I99" s="14" t="str">
        <x:v>L’état passe d’exposé à en transit avec le porteur et le trajet indiqués.</x:v>
      </x:c>
      <x:c r="J99" s="14" t="str">
        <x:v>Une interruption conserve la caisse au dernier point confirmé.</x:v>
      </x:c>
      <x:c r="K99" s="14" t="str">
        <x:v>Enregistrer l’étape 094, les indices effectivement vus et la pose validée de l’objet. Une sortie avant confirmation conserve le dernier état stable ; l’original garde un seul propriétaire et emplacement.</x:v>
      </x:c>
      <x:c r="L99" s="14" t="str">
        <x:v>Mode par crans et clics successifs ; descriptions des repères ; assistance de placement avec les mêmes indices et le même résultat narratif.</x:v>
      </x:c>
      <x:c r="M99" s="14" t="str">
        <x:v>Reconstitution documentée V4 — nouvelle rédaction V5</x:v>
      </x:c>
    </x:row>
    <x:row r="100" ht="87" customHeight="1">
      <x:c r="A100" s="13" t="str">
        <x:v>TR-A095</x:v>
      </x:c>
      <x:c r="B100" s="13" t="str">
        <x:v>Remettre au destinataire</x:v>
      </x:c>
      <x:c r="C100" s="13" t="str">
        <x:v>TR-SC16</x:v>
      </x:c>
      <x:c r="D100" s="13" t="str">
        <x:v>banc de remise ; x=51 %, y=77 %, largeur=24 %, hauteur=14 % du cadrage de ce poste.</x:v>
      </x:c>
      <x:c r="E100" s="13" t="str">
        <x:v>Prendre l’élément puis le déposer sur une zone compatible en aperçu.</x:v>
      </x:c>
      <x:c r="F100" s="13" t="str">
        <x:v>Stick choisit l’emplacement ; A prend puis pose ; B annule l’aperçu.</x:v>
      </x:c>
      <x:c r="G100" s="13" t="str">
        <x:v>Le poste « Table de restitution et de transit » est accessible ; banc de remise est présent et aucune autre manipulation ne réserve cet original.</x:v>
      </x:c>
      <x:c r="H100" s="13" t="str">
        <x:v>Poser la caisse dans le lieu atteint puis attendre la présence du destinataire ou du poste autorisé.</x:v>
      </x:c>
      <x:c r="I100" s="13" t="str">
        <x:v>Le transfert de garde se joue dans la scène et met à jour la localisation une fois.</x:v>
      </x:c>
      <x:c r="J100" s="13" t="str">
        <x:v>Une arrivée sans destinataire conserve la caisse en attente sous sa garde actuelle.</x:v>
      </x:c>
      <x:c r="K100" s="13" t="str">
        <x:v>Enregistrer l’étape 095, les indices effectivement vus et la pose validée de l’objet. Une sortie avant confirmation conserve le dernier état stable ; l’original garde un seul propriétaire et emplacement.</x:v>
      </x:c>
      <x:c r="L100" s="13" t="str">
        <x:v>Mode par crans et clics successifs ; descriptions des repères ; assistance de placement avec les mêmes indices et le même résultat narratif.</x:v>
      </x:c>
      <x:c r="M100" s="13" t="str">
        <x:v>Reconstitution documentée V4 — nouvelle rédaction V5</x:v>
      </x:c>
    </x:row>
    <x:row r="101" ht="87" customHeight="1">
      <x:c r="A101" s="14" t="str">
        <x:v>TR-A096</x:v>
      </x:c>
      <x:c r="B101" s="14" t="str">
        <x:v>Fermer l’histoire du trajet</x:v>
      </x:c>
      <x:c r="C101" s="14" t="str">
        <x:v>TR-SC16</x:v>
      </x:c>
      <x:c r="D101" s="14" t="str">
        <x:v>plaque de retour ; x=31 %, y=7 %, largeur=38 %, hauteur=15 % du cadrage de ce poste.</x:v>
      </x:c>
      <x:c r="E101" s="14" t="str">
        <x:v>Cliquer les choix lisibles puis confirmer le panneau récapitulatif.</x:v>
      </x:c>
      <x:c r="F101" s="14" t="str">
        <x:v>Croix directionnelle parcourt les choix ; A sélectionne ; Y ouvre le récapitulatif.</x:v>
      </x:c>
      <x:c r="G101" s="14" t="str">
        <x:v>Le poste « Table de restitution et de transit » est accessible ; plaque de retour est présent et aucune autre manipulation ne réserve cet original.</x:v>
      </x:c>
      <x:c r="H101" s="14" t="str">
        <x:v>Comparer départ, arrivée et contenu réellement remis puis confirmer les changements achevés.</x:v>
      </x:c>
      <x:c r="I101" s="14" t="str">
        <x:v>Le registre conserve l’ancien emplacement, le trajet et la nouvelle garde.</x:v>
      </x:c>
      <x:c r="J101" s="14" t="str">
        <x:v>Une différence de contenu reste un incident ouvert ; elle ne crée pas un remplacement gratuit.</x:v>
      </x:c>
      <x:c r="K101" s="14" t="str">
        <x:v>Enregistrer l’étape 096, les indices effectivement vus et la pose validée de l’objet. Une sortie avant confirmation conserve le dernier état stable ; l’original garde un seul propriétaire et emplacement.</x:v>
      </x:c>
      <x:c r="L101" s="14" t="str">
        <x:v>Mode par crans et clics successifs ; descriptions des repères ; assistance de placement avec les mêmes indices et le même résultat narratif.</x:v>
      </x:c>
      <x:c r="M101" s="14" t="str">
        <x:v>Reconstitution documentée V4 — nouvelle rédaction V5</x:v>
      </x:c>
    </x:row>
  </x:sheetData>
  <x:pageMargins left="0.7" right="0.7" top="0.75" bottom="0.75" header="0.3" footer="0.3"/>
  <x:tableParts count="1">
    <x:tablePart xmlns:r="http://schemas.openxmlformats.org/officeDocument/2006/relationships" r:id="R6506947c92534242"/>
  </x:tableParts>
</x:worksheet>
</file>

<file path=xl/worksheets/sheet8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45" hidden="0" customWidth="1"/>
  </x:cols>
  <x:sheetData>
    <x:row r="1">
      <x:c r="A1" s="2"/>
      <x:c r="B1" s="2"/>
      <x:c r="C1" s="2"/>
      <x:c r="D1" s="2"/>
      <x:c r="E1" s="2"/>
      <x:c r="F1" s="2"/>
    </x:row>
    <x:row r="2" ht="31" customHeight="1">
      <x:c r="A2" s="3" t="str">
        <x:v>Familles de trophées</x:v>
      </x:c>
      <x:c r="B2" s="3"/>
      <x:c r="C2" s="3"/>
      <x:c r="D2" s="3"/>
      <x:c r="E2" s="3"/>
      <x:c r="F2" s="3"/>
    </x:row>
    <x:row r="3">
      <x:c r="A3" s="4"/>
      <x:c r="B3" s="4"/>
      <x:c r="C3" s="4"/>
      <x:c r="D3" s="4"/>
      <x:c r="E3" s="4"/>
      <x:c r="F3" s="4"/>
    </x:row>
    <x:row r="4">
      <x:c r="A4" s="2" t="str">
        <x:v>Trophées · 18 fiches · Lecture intégrale dans « Lire Trophées » ou le lecteur HTML.</x:v>
      </x:c>
      <x:c r="B4" s="2"/>
      <x:c r="C4" s="2"/>
      <x:c r="D4" s="2"/>
      <x:c r="E4" s="2"/>
      <x:c r="F4" s="2"/>
    </x:row>
    <x:row r="5" ht="48" customHeight="1">
      <x:c r="A5" s="43" t="str">
        <x:v>Identifiant</x:v>
      </x:c>
      <x:c r="B5" s="44" t="str">
        <x:v>Titre</x:v>
      </x:c>
      <x:c r="C5" s="44" t="str">
        <x:v>Support</x:v>
      </x:c>
      <x:c r="D5" s="44" t="str">
        <x:v>Examens</x:v>
      </x:c>
      <x:c r="E5" s="44" t="str">
        <x:v>Limite</x:v>
      </x:c>
      <x:c r="F5" s="45" t="str">
        <x:v>Provenance</x:v>
      </x:c>
    </x:row>
    <x:row r="6" ht="57" customHeight="1">
      <x:c r="A6" s="13" t="str">
        <x:v>TR-F01</x:v>
      </x:c>
      <x:c r="B6" s="13" t="str">
        <x:v>Crâne de proie</x:v>
      </x:c>
      <x:c r="C6" s="13" t="str">
        <x:v>Berceau large à appuis latéraux</x:v>
      </x:c>
      <x:c r="D6" s="13" t="str">
        <x:v>Orientation de trois faces, relief, marques de chasse et provenance.</x:v>
      </x:c>
      <x:c r="E6" s="13" t="str">
        <x:v>Les dimensions suivent la créature réellement rencontrée ; aucune valeur automatique pour une espèce inconnue.</x:v>
      </x:c>
      <x:c r="F6" s="13" t="str">
        <x:v>Reconstitution documentée V4 — nouvelle rédaction V5</x:v>
      </x:c>
    </x:row>
    <x:row r="7" ht="44" customHeight="1">
      <x:c r="A7" s="14" t="str">
        <x:v>TR-F02</x:v>
      </x:c>
      <x:c r="B7" s="14" t="str">
        <x:v>Plaque osseuse</x:v>
      </x:c>
      <x:c r="C7" s="14" t="str">
        <x:v>Support plat à marge visible</x:v>
      </x:c>
      <x:c r="D7" s="14" t="str">
        <x:v>Lumière rasante, comparaison de courbure et traces de portage.</x:v>
      </x:c>
      <x:c r="E7" s="14" t="str">
        <x:v>Les fractures anciennes restent distinctes des interventions d’atelier.</x:v>
      </x:c>
      <x:c r="F7" s="14" t="str">
        <x:v>Reconstitution documentée V4 — nouvelle rédaction V5</x:v>
      </x:c>
    </x:row>
    <x:row r="8" ht="44" customHeight="1">
      <x:c r="A8" s="13" t="str">
        <x:v>TR-F03</x:v>
      </x:c>
      <x:c r="B8" s="13" t="str">
        <x:v>Corne ou défense</x:v>
      </x:c>
      <x:c r="C8" s="13" t="str">
        <x:v>Socle à deux contacts</x:v>
      </x:c>
      <x:c r="D8" s="13" t="str">
        <x:v>Orientation du profil, extrémité intacte ou cassée et gabarit.</x:v>
      </x:c>
      <x:c r="E8" s="13" t="str">
        <x:v>Un fragment manquant n’est pas recréé comme original.</x:v>
      </x:c>
      <x:c r="F8" s="13" t="str">
        <x:v>Reconstitution documentée V4 — nouvelle rédaction V5</x:v>
      </x:c>
    </x:row>
    <x:row r="9" ht="44" customHeight="1">
      <x:c r="A9" s="14" t="str">
        <x:v>TR-F04</x:v>
      </x:c>
      <x:c r="B9" s="14" t="str">
        <x:v>Griffe ou appendice</x:v>
      </x:c>
      <x:c r="C9" s="14" t="str">
        <x:v>Petit berceau indexé</x:v>
      </x:c>
      <x:c r="D9" s="14" t="str">
        <x:v>Comparaison des faces et origine de prélèvement fictionnelle déjà établie.</x:v>
      </x:c>
      <x:c r="E9" s="14" t="str">
        <x:v>Les pièces d’un même individu ne multiplient pas le prestige de la chasse.</x:v>
      </x:c>
      <x:c r="F9" s="14" t="str">
        <x:v>Reconstitution documentée V4 — nouvelle rédaction V5</x:v>
      </x:c>
    </x:row>
    <x:row r="10" ht="44" customHeight="1">
      <x:c r="A10" s="13" t="str">
        <x:v>TR-F05</x:v>
      </x:c>
      <x:c r="B10" s="13" t="str">
        <x:v>Armure de rival</x:v>
      </x:c>
      <x:c r="C10" s="13" t="str">
        <x:v>Mannequin partiel ou cadre</x:v>
      </x:c>
      <x:c r="D10" s="13" t="str">
        <x:v>Marques de duel, réparations et identité du porteur.</x:v>
      </x:c>
      <x:c r="E10" s="13" t="str">
        <x:v>Un prêt ou un don se distingue d’une victoire et d’un objet abandonné.</x:v>
      </x:c>
      <x:c r="F10" s="13" t="str">
        <x:v>Reconstitution documentée V4 — nouvelle rédaction V5</x:v>
      </x:c>
    </x:row>
    <x:row r="11" ht="44" customHeight="1">
      <x:c r="A11" s="14" t="str">
        <x:v>TR-F06</x:v>
      </x:c>
      <x:c r="B11" s="14" t="str">
        <x:v>Masque</x:v>
      </x:c>
      <x:c r="C11" s="14" t="str">
        <x:v>Support à pic protégé ou berceau</x:v>
      </x:c>
      <x:c r="D11" s="14" t="str">
        <x:v>Face, revers, traces d’usage et récit de transmission.</x:v>
      </x:c>
      <x:c r="E11" s="14" t="str">
        <x:v>Un masque mémoriel ne confère pas le rang de son ancien porteur.</x:v>
      </x:c>
      <x:c r="F11" s="14" t="str">
        <x:v>Reconstitution documentée V4 — nouvelle rédaction V5</x:v>
      </x:c>
    </x:row>
    <x:row r="12" ht="44" customHeight="1">
      <x:c r="A12" s="13" t="str">
        <x:v>TR-F07</x:v>
      </x:c>
      <x:c r="B12" s="13" t="str">
        <x:v>Arme confiée</x:v>
      </x:c>
      <x:c r="C12" s="13" t="str">
        <x:v>Râtelier compatible</x:v>
      </x:c>
      <x:c r="D12" s="13" t="str">
        <x:v>Gabarit, marques d’entretien et histoire de ses détenteurs.</x:v>
      </x:c>
      <x:c r="E12" s="13" t="str">
        <x:v>Une arme de vitrine peut être indisponible au combat tant qu’elle n’est pas retirée.</x:v>
      </x:c>
      <x:c r="F12" s="13" t="str">
        <x:v>Reconstitution documentée V4 — nouvelle rédaction V5</x:v>
      </x:c>
    </x:row>
    <x:row r="13" ht="44" customHeight="1">
      <x:c r="A13" s="14" t="str">
        <x:v>TR-F08</x:v>
      </x:c>
      <x:c r="B13" s="14" t="str">
        <x:v>Fragment de vaisseau</x:v>
      </x:c>
      <x:c r="C13" s="14" t="str">
        <x:v>Cadre mural renforcé</x:v>
      </x:c>
      <x:c r="D13" s="14" t="str">
        <x:v>Couches de réparation, gravures et orientation de coque.</x:v>
      </x:c>
      <x:c r="E13" s="14" t="str">
        <x:v>Un débris découvert ne prouve pas qui a détruit le navire.</x:v>
      </x:c>
      <x:c r="F13" s="14" t="str">
        <x:v>Reconstitution documentée V4 — nouvelle rédaction V5</x:v>
      </x:c>
    </x:row>
    <x:row r="14" ht="44" customHeight="1">
      <x:c r="A14" s="13" t="str">
        <x:v>TR-F09</x:v>
      </x:c>
      <x:c r="B14" s="13" t="str">
        <x:v>Balise de route</x:v>
      </x:c>
      <x:c r="C14" s="13" t="str">
        <x:v>Socle technique fictif</x:v>
      </x:c>
      <x:c r="D14" s="13" t="str">
        <x:v>Pulsations enregistrées, repères et usure de voyage.</x:v>
      </x:c>
      <x:c r="E14" s="13" t="str">
        <x:v>Les signaux incomplets restent des traces et non des coordonnées certaines.</x:v>
      </x:c>
      <x:c r="F14" s="13" t="str">
        <x:v>Reconstitution documentée V4 — nouvelle rédaction V5</x:v>
      </x:c>
    </x:row>
    <x:row r="15" ht="57" customHeight="1">
      <x:c r="A15" s="14" t="str">
        <x:v>TR-F10</x:v>
      </x:c>
      <x:c r="B15" s="14" t="str">
        <x:v>Objet humain de mission</x:v>
      </x:c>
      <x:c r="C15" s="14" t="str">
        <x:v>Petit cabinet de provenance</x:v>
      </x:c>
      <x:c r="D15" s="14" t="str">
        <x:v>Usage supposé, contexte observé et témoignage volontaire.</x:v>
      </x:c>
      <x:c r="E15" s="14" t="str">
        <x:v>Un objet de Mara Venn garde son propriétaire et n’est jamais une preuve de possession de la personne.</x:v>
      </x:c>
      <x:c r="F15" s="14" t="str">
        <x:v>Reconstitution documentée V4 — nouvelle rédaction V5</x:v>
      </x:c>
    </x:row>
    <x:row r="16" ht="44" customHeight="1">
      <x:c r="A16" s="13" t="str">
        <x:v>TR-F11</x:v>
      </x:c>
      <x:c r="B16" s="13" t="str">
        <x:v>Fragment de carapace</x:v>
      </x:c>
      <x:c r="C16" s="13" t="str">
        <x:v>Support à pinces fictives</x:v>
      </x:c>
      <x:c r="D16" s="13" t="str">
        <x:v>Contour, couches visibles et indices liés à la rencontre.</x:v>
      </x:c>
      <x:c r="E16" s="13" t="str">
        <x:v>La manipulation reste stylisée et suit le parcours d’admission adapté.</x:v>
      </x:c>
      <x:c r="F16" s="13" t="str">
        <x:v>Reconstitution documentée V4 — nouvelle rédaction V5</x:v>
      </x:c>
    </x:row>
    <x:row r="17" ht="57" customHeight="1">
      <x:c r="A17" s="14" t="str">
        <x:v>TR-F12</x:v>
      </x:c>
      <x:c r="B17" s="14" t="str">
        <x:v>Matière végétale fictive</x:v>
      </x:c>
      <x:c r="C17" s="14" t="str">
        <x:v>Cadre transparent de conservation imaginaire</x:v>
      </x:c>
      <x:c r="D17" s="14" t="str">
        <x:v>Forme, lumière et lieu d’observation.</x:v>
      </x:c>
      <x:c r="E17" s="14" t="str">
        <x:v>Le prélèvement autorisé doit être réel dans la mission ; aucune flore canonique inventée comme attestée.</x:v>
      </x:c>
      <x:c r="F17" s="14" t="str">
        <x:v>Reconstitution documentée V4 — nouvelle rédaction V5</x:v>
      </x:c>
    </x:row>
    <x:row r="18" ht="44" customHeight="1">
      <x:c r="A18" s="13" t="str">
        <x:v>TR-F13</x:v>
      </x:c>
      <x:c r="B18" s="13" t="str">
        <x:v>Pierre de lieu</x:v>
      </x:c>
      <x:c r="C18" s="13" t="str">
        <x:v>Socle minéral</x:v>
      </x:c>
      <x:c r="D18" s="13" t="str">
        <x:v>Strates, empreinte et repère du terrain.</x:v>
      </x:c>
      <x:c r="E18" s="13" t="str">
        <x:v>Un souvenir d’exploration ne devient pas une victoire de chasse.</x:v>
      </x:c>
      <x:c r="F18" s="13" t="str">
        <x:v>Reconstitution documentée V4 — nouvelle rédaction V5</x:v>
      </x:c>
    </x:row>
    <x:row r="19" ht="44" customHeight="1">
      <x:c r="A19" s="14" t="str">
        <x:v>TR-F14</x:v>
      </x:c>
      <x:c r="B19" s="14" t="str">
        <x:v>Objet de cohorte</x:v>
      </x:c>
      <x:c r="C19" s="14" t="str">
        <x:v>Niche de mémoire</x:v>
      </x:c>
      <x:c r="D19" s="14" t="str">
        <x:v>Initiales de projet, usure partagée et scènes d’enfance.</x:v>
      </x:c>
      <x:c r="E19" s="14" t="str">
        <x:v>Les camarades cités suivent les états du parcours O6.</x:v>
      </x:c>
      <x:c r="F19" s="14" t="str">
        <x:v>Reconstitution documentée V4 — nouvelle rédaction V5</x:v>
      </x:c>
    </x:row>
    <x:row r="20" ht="44" customHeight="1">
      <x:c r="A20" s="13" t="str">
        <x:v>TR-F15</x:v>
      </x:c>
      <x:c r="B20" s="13" t="str">
        <x:v>Trophée de duel</x:v>
      </x:c>
      <x:c r="C20" s="13" t="str">
        <x:v>Support de défi</x:v>
      </x:c>
      <x:c r="D20" s="13" t="str">
        <x:v>Marques de l’épreuve, règles locales et résultat.</x:v>
      </x:c>
      <x:c r="E20" s="13" t="str">
        <x:v>Un duel d’exercice ne vaut pas un rite de progression commune.</x:v>
      </x:c>
      <x:c r="F20" s="13" t="str">
        <x:v>Reconstitution documentée V4 — nouvelle rédaction V5</x:v>
      </x:c>
    </x:row>
    <x:row r="21" ht="44" customHeight="1">
      <x:c r="A21" s="14" t="str">
        <x:v>TR-F16</x:v>
      </x:c>
      <x:c r="B21" s="14" t="str">
        <x:v>Objet de catastrophe</x:v>
      </x:c>
      <x:c r="C21" s="14" t="str">
        <x:v>Cabinet de mémoire</x:v>
      </x:c>
      <x:c r="D21" s="14" t="str">
        <x:v>Contexte naturel, traces de déplacement et témoignages des survivants.</x:v>
      </x:c>
      <x:c r="E21" s="14" t="str">
        <x:v>Aucune reconstruction de récit ne transforme la catastrophe O3 en attaque cachée.</x:v>
      </x:c>
      <x:c r="F21" s="14" t="str">
        <x:v>Reconstitution documentée V4 — nouvelle rédaction V5</x:v>
      </x:c>
    </x:row>
    <x:row r="22" ht="44" customHeight="1">
      <x:c r="A22" s="13" t="str">
        <x:v>TR-F17</x:v>
      </x:c>
      <x:c r="B22" s="13" t="str">
        <x:v>Objet du Warp</x:v>
      </x:c>
      <x:c r="C22" s="13" t="str">
        <x:v>Contenant de branche identifié</x:v>
      </x:c>
      <x:c r="D22" s="13" t="str">
        <x:v>Lieu historique, instance, trajet de retour et traces de la branche.</x:v>
      </x:c>
      <x:c r="E22" s="13" t="str">
        <x:v>Original unique ; pas de récolte répétée par réinitialisation du passé.</x:v>
      </x:c>
      <x:c r="F22" s="13" t="str">
        <x:v>Reconstitution documentée V4 — nouvelle rédaction V5</x:v>
      </x:c>
    </x:row>
    <x:row r="23" ht="44" customHeight="1">
      <x:c r="A23" s="14" t="str">
        <x:v>TR-F18</x:v>
      </x:c>
      <x:c r="B23" s="14" t="str">
        <x:v>Réplique pédagogique</x:v>
      </x:c>
      <x:c r="C23" s="14" t="str">
        <x:v>Socle marqué</x:v>
      </x:c>
      <x:c r="D23" s="14" t="str">
        <x:v>Repères d’exercice, gestes d’atelier et comparaison avec l’original autorisé.</x:v>
      </x:c>
      <x:c r="E23" s="14" t="str">
        <x:v>La copie est utile pour apprendre et exposer ; sa reconnaissance de chasse reste nulle.</x:v>
      </x:c>
      <x:c r="F23" s="14" t="str">
        <x:v>Reconstitution documentée V4 — nouvelle rédaction V5</x:v>
      </x:c>
    </x:row>
  </x:sheetData>
  <x:pageMargins left="0.7" right="0.7" top="0.75" bottom="0.75" header="0.3" footer="0.3"/>
  <x:tableParts count="1">
    <x:tablePart xmlns:r="http://schemas.openxmlformats.org/officeDocument/2006/relationships" r:id="Rb180506178a1419a"/>
  </x:tableParts>
</x:worksheet>
</file>

<file path=xl/worksheets/sheet8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45" hidden="0" customWidth="1"/>
    <x:col min="9" max="9" width="45" hidden="0" customWidth="1"/>
  </x:cols>
  <x:sheetData>
    <x:row r="1">
      <x:c r="A1" s="2"/>
      <x:c r="B1" s="2"/>
      <x:c r="C1" s="2"/>
      <x:c r="D1" s="2"/>
      <x:c r="E1" s="2"/>
      <x:c r="F1" s="2"/>
    </x:row>
    <x:row r="2" ht="31" customHeight="1">
      <x:c r="A2" s="3" t="str">
        <x:v>Histoires des objets</x:v>
      </x:c>
      <x:c r="B2" s="3"/>
      <x:c r="C2" s="3"/>
      <x:c r="D2" s="3"/>
      <x:c r="E2" s="3"/>
      <x:c r="F2" s="3"/>
    </x:row>
    <x:row r="3">
      <x:c r="A3" s="4"/>
      <x:c r="B3" s="4"/>
      <x:c r="C3" s="4"/>
      <x:c r="D3" s="4"/>
      <x:c r="E3" s="4"/>
      <x:c r="F3" s="4"/>
    </x:row>
    <x:row r="4">
      <x:c r="A4" s="2" t="str">
        <x:v>Trophées · 12 fiches · Lecture intégrale dans « Lire Trophées » ou le lecteur HTML.</x:v>
      </x:c>
      <x:c r="B4" s="2"/>
      <x:c r="C4" s="2"/>
      <x:c r="D4" s="2"/>
      <x:c r="E4" s="2"/>
      <x:c r="F4" s="2"/>
    </x:row>
    <x:row r="5" ht="48" customHeight="1">
      <x:c r="A5" s="43" t="str">
        <x:v>Identifiant</x:v>
      </x:c>
      <x:c r="B5" s="44" t="str">
        <x:v>Titre</x:v>
      </x:c>
      <x:c r="C5" s="44" t="str">
        <x:v>Situation</x:v>
      </x:c>
      <x:c r="D5" s="44" t="str">
        <x:v>Déclencheur</x:v>
      </x:c>
      <x:c r="E5" s="44" t="str">
        <x:v>Famille</x:v>
      </x:c>
      <x:c r="F5" s="44" t="str">
        <x:v>Structure</x:v>
      </x:c>
      <x:c r="G5" s="44" t="str">
        <x:v>Decision finale</x:v>
      </x:c>
      <x:c r="H5" s="44" t="str">
        <x:v>Statut dans le lore</x:v>
      </x:c>
      <x:c r="I5" s="45" t="str">
        <x:v>Provenance</x:v>
      </x:c>
    </x:row>
    <x:row r="6" ht="57" customHeight="1">
      <x:c r="A6" s="13" t="str">
        <x:v>TR-H01</x:v>
      </x:c>
      <x:c r="B6" s="13" t="str">
        <x:v>La marque derrière la corne</x:v>
      </x:c>
      <x:c r="C6" s="13" t="str">
        <x:v>Une corne rapportée d’une chasse possède une entaille que le récit initial attribue au dernier affrontement.</x:v>
      </x:c>
      <x:c r="D6" s="13" t="str">
        <x:v>Mission de chasse réussie ; corne réellement rapportée</x:v>
      </x:c>
      <x:c r="E6" s="13" t="str">
        <x:v>TR-F03</x:v>
      </x:c>
      <x:c r="F6" s="13" t="str">
        <x:v>Quatre révélations matérielles ; chaque découverte doit être observée avant son ajout au récit.</x:v>
      </x:c>
      <x:c r="G6" s="13" t="str">
        <x:v>Le trophée raconte un adversaire déjà éprouvé, sans inventer son histoire complète.</x:v>
      </x:c>
      <x:c r="H6" s="13" t="str">
        <x:v>Création du projet ; aucun nouvel événement présenté comme canon attesté.</x:v>
      </x:c>
      <x:c r="I6" s="13" t="str">
        <x:v>Reconstitution documentée V4 — nouvelle rédaction V5</x:v>
      </x:c>
    </x:row>
    <x:row r="7" ht="57" customHeight="1">
      <x:c r="A7" s="14" t="str">
        <x:v>TR-H02</x:v>
      </x:c>
      <x:c r="B7" s="14" t="str">
        <x:v>Le crâne de la chasse partagée</x:v>
      </x:c>
      <x:c r="C7" s="14" t="str">
        <x:v>L’exploit de l’ancêtre est réel, mais la présentation ancienne a laissé d’autres contributions dans l’ombre.</x:v>
      </x:c>
      <x:c r="D7" s="14" t="str">
        <x:v>O2 ou objet partagé autorisé ; témoins et traces disponibles</x:v>
      </x:c>
      <x:c r="E7" s="14" t="str">
        <x:v>TR-F01</x:v>
      </x:c>
      <x:c r="F7" s="14" t="str">
        <x:v>Quatre révélations matérielles ; chaque découverte doit être observée avant son ajout au récit.</x:v>
      </x:c>
      <x:c r="G7" s="14" t="str">
        <x:v>Le joueur choisit une présentation partagée ou un renvoi d’archive explicite.</x:v>
      </x:c>
      <x:c r="H7" s="14" t="str">
        <x:v>Création du projet ; aucun nouvel événement présenté comme canon attesté.</x:v>
      </x:c>
      <x:c r="I7" s="14" t="str">
        <x:v>Reconstitution documentée V4 — nouvelle rédaction V5</x:v>
      </x:c>
    </x:row>
    <x:row r="8" ht="57" customHeight="1">
      <x:c r="A8" s="13" t="str">
        <x:v>TR-H03</x:v>
      </x:c>
      <x:c r="B8" s="13" t="str">
        <x:v>Le masque aux deux attaches</x:v>
      </x:c>
      <x:c r="C8" s="13" t="str">
        <x:v>Un masque transmis porte deux systèmes d’attache provenant d’époques d’usage différentes.</x:v>
      </x:c>
      <x:c r="D8" s="13" t="str">
        <x:v>Masque confié ou hérité ; propriétaire connu</x:v>
      </x:c>
      <x:c r="E8" s="13" t="str">
        <x:v>TR-F06</x:v>
      </x:c>
      <x:c r="F8" s="13" t="str">
        <x:v>Quatre révélations matérielles ; chaque découverte doit être observée avant son ajout au récit.</x:v>
      </x:c>
      <x:c r="G8" s="13" t="str">
        <x:v>Le masque conserve son histoire sans accorder le rang de l’ancien porteur.</x:v>
      </x:c>
      <x:c r="H8" s="13" t="str">
        <x:v>Création du projet ; aucun nouvel événement présenté comme canon attesté.</x:v>
      </x:c>
      <x:c r="I8" s="13" t="str">
        <x:v>Reconstitution documentée V4 — nouvelle rédaction V5</x:v>
      </x:c>
    </x:row>
    <x:row r="9" ht="57" customHeight="1">
      <x:c r="A9" s="14" t="str">
        <x:v>TR-H04</x:v>
      </x:c>
      <x:c r="B9" s="14" t="str">
        <x:v>La balise qui rentra seule</x:v>
      </x:c>
      <x:c r="C9" s="14" t="str">
        <x:v>Une balise revenue d’une expédition ne porte pas les réponses espérées, mais elle a conservé des fragments de trajet.</x:v>
      </x:c>
      <x:c r="D9" s="14" t="str">
        <x:v>Retour d’expédition confirmé ; aucune personne déclarée revenue sans preuve</x:v>
      </x:c>
      <x:c r="E9" s="14" t="str">
        <x:v>TR-F09</x:v>
      </x:c>
      <x:c r="F9" s="14" t="str">
        <x:v>Quatre révélations matérielles ; chaque découverte doit être observée avant son ajout au récit.</x:v>
      </x:c>
      <x:c r="G9" s="14" t="str">
        <x:v>La mémoire du groupe conserve l’absence au lieu de la combler par un récit inventé.</x:v>
      </x:c>
      <x:c r="H9" s="14" t="str">
        <x:v>Création du projet ; aucun nouvel événement présenté comme canon attesté.</x:v>
      </x:c>
      <x:c r="I9" s="14" t="str">
        <x:v>Reconstitution documentée V4 — nouvelle rédaction V5</x:v>
      </x:c>
    </x:row>
    <x:row r="10" ht="57" customHeight="1">
      <x:c r="A10" s="13" t="str">
        <x:v>TR-H05</x:v>
      </x:c>
      <x:c r="B10" s="13" t="str">
        <x:v>La lame réparée trois fois</x:v>
      </x:c>
      <x:c r="C10" s="13" t="str">
        <x:v>Une lame confiée montre des interventions de plusieurs ateliers ; son propriétaire préfère parler de ses ratés.</x:v>
      </x:c>
      <x:c r="D10" s="13" t="str">
        <x:v>Prêt autorisé ; arme réellement indisponible pendant l’exposition</x:v>
      </x:c>
      <x:c r="E10" s="13" t="str">
        <x:v>TR-F07</x:v>
      </x:c>
      <x:c r="F10" s="13" t="str">
        <x:v>Quatre révélations matérielles ; chaque découverte doit être observée avant son ajout au récit.</x:v>
      </x:c>
      <x:c r="G10" s="13" t="str">
        <x:v>L’exposition respecte le retour de l’arme à son détenteur.</x:v>
      </x:c>
      <x:c r="H10" s="13" t="str">
        <x:v>Création du projet ; aucun nouvel événement présenté comme canon attesté.</x:v>
      </x:c>
      <x:c r="I10" s="13" t="str">
        <x:v>Reconstitution documentée V4 — nouvelle rédaction V5</x:v>
      </x:c>
    </x:row>
    <x:row r="11" ht="57" customHeight="1">
      <x:c r="A11" s="14" t="str">
        <x:v>TR-H06</x:v>
      </x:c>
      <x:c r="B11" s="14" t="str">
        <x:v>Le fragment de la longue coque</x:v>
      </x:c>
      <x:c r="C11" s="14" t="str">
        <x:v>Un fragment du navire porte une ancienne réparation recouverte par une plus récente.</x:v>
      </x:c>
      <x:c r="D11" s="14" t="str">
        <x:v>Réparation réelle de La Veille Partagée</x:v>
      </x:c>
      <x:c r="E11" s="14" t="str">
        <x:v>TR-F08</x:v>
      </x:c>
      <x:c r="F11" s="14" t="str">
        <x:v>Quatre révélations matérielles ; chaque découverte doit être observée avant son ajout au récit.</x:v>
      </x:c>
      <x:c r="G11" s="14" t="str">
        <x:v>Les équipiers commentent le lieu que l’objet a protégé.</x:v>
      </x:c>
      <x:c r="H11" s="14" t="str">
        <x:v>Création du projet ; aucun nouvel événement présenté comme canon attesté.</x:v>
      </x:c>
      <x:c r="I11" s="14" t="str">
        <x:v>Reconstitution documentée V4 — nouvelle rédaction V5</x:v>
      </x:c>
    </x:row>
    <x:row r="12" ht="57" customHeight="1">
      <x:c r="A12" s="13" t="str">
        <x:v>TR-H07</x:v>
      </x:c>
      <x:c r="B12" s="13" t="str">
        <x:v>Le lien de la cohorte</x:v>
      </x:c>
      <x:c r="C12" s="13" t="str">
        <x:v>Un petit objet d’exercice partagé à l’enfance revient dans les affaires du joueur.</x:v>
      </x:c>
      <x:c r="D12" s="13" t="str">
        <x:v>O6 et souvenir de cohorte obtenu dans la progression</x:v>
      </x:c>
      <x:c r="E12" s="13" t="str">
        <x:v>TR-F14</x:v>
      </x:c>
      <x:c r="F12" s="13" t="str">
        <x:v>Quatre révélations matérielles ; chaque découverte doit être observée avant son ajout au récit.</x:v>
      </x:c>
      <x:c r="G12" s="13" t="str">
        <x:v>La maison raconte une continuité ou un contraste choisi par le joueur.</x:v>
      </x:c>
      <x:c r="H12" s="13" t="str">
        <x:v>Création du projet ; aucun nouvel événement présenté comme canon attesté.</x:v>
      </x:c>
      <x:c r="I12" s="13" t="str">
        <x:v>Reconstitution documentée V4 — nouvelle rédaction V5</x:v>
      </x:c>
    </x:row>
    <x:row r="13" ht="57" customHeight="1">
      <x:c r="A13" s="14" t="str">
        <x:v>TR-H08</x:v>
      </x:c>
      <x:c r="B13" s="14" t="str">
        <x:v>La pierre après la crue</x:v>
      </x:c>
      <x:c r="C13" s="14" t="str">
        <x:v>Une pierre marquée a été déplacée par une catastrophe naturelle. Elle conserve la mémoire d’un lieu disparu.</x:v>
      </x:c>
      <x:c r="D13" s="14" t="str">
        <x:v>O3 ; objet récupéré avec accord de son détenteur</x:v>
      </x:c>
      <x:c r="E13" s="14" t="str">
        <x:v>TR-F16</x:v>
      </x:c>
      <x:c r="F13" s="14" t="str">
        <x:v>Quatre révélations matérielles ; chaque découverte doit être observée avant son ajout au récit.</x:v>
      </x:c>
      <x:c r="G13" s="14" t="str">
        <x:v>Le survivant choisit où l’objet demeure ; la catastrophe n’est pas réécrite en complot.</x:v>
      </x:c>
      <x:c r="H13" s="14" t="str">
        <x:v>Création du projet ; aucun nouvel événement présenté comme canon attesté.</x:v>
      </x:c>
      <x:c r="I13" s="14" t="str">
        <x:v>Reconstitution documentée V4 — nouvelle rédaction V5</x:v>
      </x:c>
    </x:row>
    <x:row r="14" ht="57" customHeight="1">
      <x:c r="A14" s="13" t="str">
        <x:v>TR-H09</x:v>
      </x:c>
      <x:c r="B14" s="13" t="str">
        <x:v>La plaque du nom fautif</x:v>
      </x:c>
      <x:c r="C14" s="13" t="str">
        <x:v>Une pièce liée à l’ancêtre conserve une preuve de sa faute réelle. Le joueur décide comment l’assumer publiquement.</x:v>
      </x:c>
      <x:c r="D14" s="13" t="str">
        <x:v>O4 ; preuve déjà établie par la voie</x:v>
      </x:c>
      <x:c r="E14" s="13" t="str">
        <x:v>TR-F05</x:v>
      </x:c>
      <x:c r="F14" s="13" t="str">
        <x:v>Quatre révélations matérielles ; chaque découverte doit être observée avant son ajout au récit.</x:v>
      </x:c>
      <x:c r="G14" s="13" t="str">
        <x:v>Le joueur choisit la présentation de la vérité, sans effacer la faute.</x:v>
      </x:c>
      <x:c r="H14" s="13" t="str">
        <x:v>Création du projet ; aucun nouvel événement présenté comme canon attesté.</x:v>
      </x:c>
      <x:c r="I14" s="13" t="str">
        <x:v>Reconstitution documentée V4 — nouvelle rédaction V5</x:v>
      </x:c>
    </x:row>
    <x:row r="15" ht="57" customHeight="1">
      <x:c r="A15" s="14" t="str">
        <x:v>TR-H10</x:v>
      </x:c>
      <x:c r="B15" s="14" t="str">
        <x:v>Le repère de Mara</x:v>
      </x:c>
      <x:c r="C15" s="14" t="str">
        <x:v>Un repère de piste confié par Mara Venn raconte une coopération limitée dans le temps.</x:v>
      </x:c>
      <x:c r="D15" s="14" t="str">
        <x:v>O5 après PLAN13/O5-M19 ; don ou prêt explicite ; départ EXP10/O5-M24 conservé</x:v>
      </x:c>
      <x:c r="E15" s="14" t="str">
        <x:v>TR-F10</x:v>
      </x:c>
      <x:c r="F15" s="14" t="str">
        <x:v>Quatre révélations matérielles ; chaque découverte doit être observée avant son ajout au récit.</x:v>
      </x:c>
      <x:c r="G15" s="14" t="str">
        <x:v>Le départ de Mara demeure acquis ; un contact ultérieur exige sa volonté.</x:v>
      </x:c>
      <x:c r="H15" s="14" t="str">
        <x:v>Création du projet ; aucun nouvel événement présenté comme canon attesté.</x:v>
      </x:c>
      <x:c r="I15" s="14" t="str">
        <x:v>Reconstitution documentée V4 — nouvelle rédaction V5</x:v>
      </x:c>
    </x:row>
    <x:row r="16" ht="57" customHeight="1">
      <x:c r="A16" s="13" t="str">
        <x:v>TR-H11</x:v>
      </x:c>
      <x:c r="B16" s="13" t="str">
        <x:v>L’objet d’avant le seuil</x:v>
      </x:c>
      <x:c r="C16" s="13" t="str">
        <x:v>Une pièce revenue du Warp porte une trace qui ne correspond pas exactement au relevé du présent.</x:v>
      </x:c>
      <x:c r="D16" s="13" t="str">
        <x:v>Cinq conditions Warp satisfaites ; retour engagé accompli</x:v>
      </x:c>
      <x:c r="E16" s="13" t="str">
        <x:v>TR-F17</x:v>
      </x:c>
      <x:c r="F16" s="13" t="str">
        <x:v>Quatre révélations matérielles ; chaque découverte doit être observée avant son ajout au récit.</x:v>
      </x:c>
      <x:c r="G16" s="13" t="str">
        <x:v>Une revisite ne permet pas de reprendre gratuitement le même original.</x:v>
      </x:c>
      <x:c r="H16" s="13" t="str">
        <x:v>Création du projet ; aucun nouvel événement présenté comme canon attesté.</x:v>
      </x:c>
      <x:c r="I16" s="13" t="str">
        <x:v>Reconstitution documentée V4 — nouvelle rédaction V5</x:v>
      </x:c>
    </x:row>
    <x:row r="17" ht="57" customHeight="1">
      <x:c r="A17" s="14" t="str">
        <x:v>TR-H12</x:v>
      </x:c>
      <x:c r="B17" s="14" t="str">
        <x:v>Le trophée resté sans victoire</x:v>
      </x:c>
      <x:c r="C17" s="14" t="str">
        <x:v>Une pièce rapportée d’un duel interrompu est conservée comme rappel d’une décision de repli.</x:v>
      </x:c>
      <x:c r="D17" s="14" t="str">
        <x:v>Duel réellement interrompu ; objet acquis selon le scénario</x:v>
      </x:c>
      <x:c r="E17" s="14" t="str">
        <x:v>TR-F15</x:v>
      </x:c>
      <x:c r="F17" s="14" t="str">
        <x:v>Quatre révélations matérielles ; chaque découverte doit être observée avant son ajout au récit.</x:v>
      </x:c>
      <x:c r="G17" s="14" t="str">
        <x:v>La présentation peut être fière d’une leçon tout en gardant le résultat exact.</x:v>
      </x:c>
      <x:c r="H17" s="14" t="str">
        <x:v>Création du projet ; aucun nouvel événement présenté comme canon attesté.</x:v>
      </x:c>
      <x:c r="I17" s="14" t="str">
        <x:v>Reconstitution documentée V4 — nouvelle rédaction V5</x:v>
      </x:c>
    </x:row>
  </x:sheetData>
  <x:pageMargins left="0.7" right="0.7" top="0.75" bottom="0.75" header="0.3" footer="0.3"/>
  <x:tableParts count="1">
    <x:tablePart xmlns:r="http://schemas.openxmlformats.org/officeDocument/2006/relationships" r:id="Rb6645741dea5421c"/>
  </x:tableParts>
</x:worksheet>
</file>

<file path=xl/worksheets/sheet8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s>
  <x:sheetData>
    <x:row r="1">
      <x:c r="A1" s="2"/>
      <x:c r="B1" s="2"/>
      <x:c r="C1" s="2"/>
      <x:c r="D1" s="2"/>
      <x:c r="E1" s="2"/>
      <x:c r="F1" s="2"/>
    </x:row>
    <x:row r="2" ht="31" customHeight="1">
      <x:c r="A2" s="3" t="str">
        <x:v>Révélations des objets</x:v>
      </x:c>
      <x:c r="B2" s="3"/>
      <x:c r="C2" s="3"/>
      <x:c r="D2" s="3"/>
      <x:c r="E2" s="3"/>
      <x:c r="F2" s="3"/>
    </x:row>
    <x:row r="3">
      <x:c r="A3" s="4"/>
      <x:c r="B3" s="4"/>
      <x:c r="C3" s="4"/>
      <x:c r="D3" s="4"/>
      <x:c r="E3" s="4"/>
      <x:c r="F3" s="4"/>
    </x:row>
    <x:row r="4">
      <x:c r="A4" s="2" t="str">
        <x:v>Trophées · 48 fiches · Lecture intégrale dans « Lire Trophées » ou le lecteur HTML.</x:v>
      </x:c>
      <x:c r="B4" s="2"/>
      <x:c r="C4" s="2"/>
      <x:c r="D4" s="2"/>
      <x:c r="E4" s="2"/>
      <x:c r="F4" s="2"/>
    </x:row>
    <x:row r="5" ht="48" customHeight="1">
      <x:c r="A5" s="43" t="str">
        <x:v>Identifiant</x:v>
      </x:c>
      <x:c r="B5" s="44" t="str">
        <x:v>Titre</x:v>
      </x:c>
      <x:c r="C5" s="44" t="str">
        <x:v>Histoire</x:v>
      </x:c>
      <x:c r="D5" s="44" t="str">
        <x:v>Ordre</x:v>
      </x:c>
      <x:c r="E5" s="44" t="str">
        <x:v>Action physique</x:v>
      </x:c>
      <x:c r="F5" s="44" t="str">
        <x:v>Retour et decouverte</x:v>
      </x:c>
      <x:c r="G5" s="44" t="str">
        <x:v>Condition</x:v>
      </x:c>
      <x:c r="H5" s="44" t="str">
        <x:v>Interaction</x:v>
      </x:c>
      <x:c r="I5" s="44" t="str">
        <x:v>Reprise</x:v>
      </x:c>
      <x:c r="J5" s="44" t="str">
        <x:v>État</x:v>
      </x:c>
      <x:c r="K5" s="45" t="str">
        <x:v>Provenance</x:v>
      </x:c>
    </x:row>
    <x:row r="6" ht="87" customHeight="1">
      <x:c r="A6" s="13" t="str">
        <x:v>TR-H01-S1</x:v>
      </x:c>
      <x:c r="B6" s="13" t="str">
        <x:v>Tourner le profil</x:v>
      </x:c>
      <x:c r="C6" s="13" t="str">
        <x:v>TR-H01</x:v>
      </x:c>
      <x:c r="D6" s="16" t="n">
        <x:v>1</x:v>
      </x:c>
      <x:c r="E6" s="13" t="str">
        <x:v>Faire pivoter la corne entre ses trois poses pour voir l’entaille depuis le côté interne.</x:v>
      </x:c>
      <x:c r="F6" s="13" t="str">
        <x:v>L’entaille traverse une ancienne zone d’usure ; elle pourrait précéder la chasse.</x:v>
      </x:c>
      <x:c r="G6" s="13" t="str">
        <x:v>L’étape précédente de TR-H01 est confirmée ; pour la première, le déclencheur est : Mission de chasse réussie ; corne réellement rapportée.</x:v>
      </x:c>
      <x:c r="H6" s="13" t="str">
        <x:v>Souris : manipuler le repère nommé puis confirmer sa position. Manette : sélectionner le repère, changer de pose par LB/RB, A pour confirmer ; l’objet reste en sprites 2D.</x:v>
      </x:c>
      <x:c r="I6" s="13" t="str">
        <x:v>Une mauvaise orientation laisse la découverte non acquise. Revenir au dernier cran, comparer la vue initiale et reprendre uniquement ce geste ; aucune preuve originale n’est détruite pour imposer la solution.</x:v>
      </x:c>
      <x:c r="J6" s="13" t="str">
        <x:v>TR-H01.indice1 devient observé seulement après le retour visible. Les hypothèses restent attribuées et l’original conserve sa localisation.</x:v>
      </x:c>
      <x:c r="K6" s="13" t="str">
        <x:v>Reconstitution documentée V4 — nouvelle rédaction V5</x:v>
      </x:c>
    </x:row>
    <x:row r="7" ht="87" customHeight="1">
      <x:c r="A7" s="14" t="str">
        <x:v>TR-H01-S2</x:v>
      </x:c>
      <x:c r="B7" s="14" t="str">
        <x:v>Éclairer la jonction</x:v>
      </x:c>
      <x:c r="C7" s="14" t="str">
        <x:v>TR-H01</x:v>
      </x:c>
      <x:c r="D7" s="17" t="n">
        <x:v>2</x:v>
      </x:c>
      <x:c r="E7" s="14" t="str">
        <x:v>Déplacer la lampe rasante jusqu’à distinguer le bord ancien de la marque récente.</x:v>
      </x:c>
      <x:c r="F7" s="14" t="str">
        <x:v>Deux états de surface apparaissent, sans date exacte imposée.</x:v>
      </x:c>
      <x:c r="G7" s="14" t="str">
        <x:v>L’étape précédente de TR-H01 est confirmée ; pour la première, le déclencheur est : Mission de chasse réussie ; corne réellement rapportée.</x:v>
      </x:c>
      <x:c r="H7" s="14" t="str">
        <x:v>Souris : manipuler le repère nommé puis confirmer sa position. Manette : sélectionner le repère, changer de pose par LB/RB, A pour confirmer ; l’objet reste en sprites 2D.</x:v>
      </x:c>
      <x:c r="I7" s="14" t="str">
        <x:v>Une mauvaise orientation laisse la découverte non acquise. Revenir au dernier cran, comparer la vue initiale et reprendre uniquement ce geste ; aucune preuve originale n’est détruite pour imposer la solution.</x:v>
      </x:c>
      <x:c r="J7" s="14" t="str">
        <x:v>TR-H01.indice2 devient observé seulement après le retour visible. Les hypothèses restent attribuées et l’original conserve sa localisation.</x:v>
      </x:c>
      <x:c r="K7" s="14" t="str">
        <x:v>Reconstitution documentée V4 — nouvelle rédaction V5</x:v>
      </x:c>
    </x:row>
    <x:row r="8" ht="87" customHeight="1">
      <x:c r="A8" s="13" t="str">
        <x:v>TR-H01-S3</x:v>
      </x:c>
      <x:c r="B8" s="13" t="str">
        <x:v>Comparer le terrain</x:v>
      </x:c>
      <x:c r="C8" s="13" t="str">
        <x:v>TR-H01</x:v>
      </x:c>
      <x:c r="D8" s="16" t="n">
        <x:v>3</x:v>
      </x:c>
      <x:c r="E8" s="13" t="str">
        <x:v>Superposer la vignette du lieu à la trace de frottement effectivement relevée.</x:v>
      </x:c>
      <x:c r="F8" s="13" t="str">
        <x:v>La proie avait utilisé une paroi rocheuse avant l’affrontement.</x:v>
      </x:c>
      <x:c r="G8" s="13" t="str">
        <x:v>L’étape précédente de TR-H01 est confirmée ; pour la première, le déclencheur est : Mission de chasse réussie ; corne réellement rapportée.</x:v>
      </x:c>
      <x:c r="H8" s="13" t="str">
        <x:v>Souris : manipuler le repère nommé puis confirmer sa position. Manette : sélectionner le repère, changer de pose par LB/RB, A pour confirmer ; l’objet reste en sprites 2D.</x:v>
      </x:c>
      <x:c r="I8" s="13" t="str">
        <x:v>Une mauvaise orientation laisse la découverte non acquise. Revenir au dernier cran, comparer la vue initiale et reprendre uniquement ce geste ; aucune preuve originale n’est détruite pour imposer la solution.</x:v>
      </x:c>
      <x:c r="J8" s="13" t="str">
        <x:v>TR-H01.indice3 devient observé seulement après le retour visible. Les hypothèses restent attribuées et l’original conserve sa localisation.</x:v>
      </x:c>
      <x:c r="K8" s="13" t="str">
        <x:v>Reconstitution documentée V4 — nouvelle rédaction V5</x:v>
      </x:c>
    </x:row>
    <x:row r="9" ht="87" customHeight="1">
      <x:c r="A9" s="14" t="str">
        <x:v>TR-H01-S4</x:v>
      </x:c>
      <x:c r="B9" s="14" t="str">
        <x:v>Composer la plaque</x:v>
      </x:c>
      <x:c r="C9" s="14" t="str">
        <x:v>TR-H01</x:v>
      </x:c>
      <x:c r="D9" s="17" t="n">
        <x:v>4</x:v>
      </x:c>
      <x:c r="E9" s="14" t="str">
        <x:v>Placer la chasse récente et l’usure ancienne sur deux lignes attribuées.</x:v>
      </x:c>
      <x:c r="F9" s="14" t="str">
        <x:v>Le trophée raconte un adversaire déjà éprouvé, sans inventer son histoire complète.</x:v>
      </x:c>
      <x:c r="G9" s="14" t="str">
        <x:v>L’étape précédente de TR-H01 est confirmée ; pour la première, le déclencheur est : Mission de chasse réussie ; corne réellement rapportée.</x:v>
      </x:c>
      <x:c r="H9" s="14" t="str">
        <x:v>Souris : manipuler le repère nommé puis confirmer sa position. Manette : sélectionner le repère, changer de pose par LB/RB, A pour confirmer ; l’objet reste en sprites 2D.</x:v>
      </x:c>
      <x:c r="I9" s="14" t="str">
        <x:v>Une mauvaise orientation laisse la découverte non acquise. Revenir au dernier cran, comparer la vue initiale et reprendre uniquement ce geste ; aucune preuve originale n’est détruite pour imposer la solution.</x:v>
      </x:c>
      <x:c r="J9" s="14" t="str">
        <x:v>TR-H01.indice4 devient observé seulement après le retour visible. Les hypothèses restent attribuées et l’original conserve sa localisation.</x:v>
      </x:c>
      <x:c r="K9" s="14" t="str">
        <x:v>Reconstitution documentée V4 — nouvelle rédaction V5</x:v>
      </x:c>
    </x:row>
    <x:row r="10" ht="87" customHeight="1">
      <x:c r="A10" s="13" t="str">
        <x:v>TR-H02-S1</x:v>
      </x:c>
      <x:c r="B10" s="13" t="str">
        <x:v>Observer le revers</x:v>
      </x:c>
      <x:c r="C10" s="13" t="str">
        <x:v>TR-H02</x:v>
      </x:c>
      <x:c r="D10" s="16" t="n">
        <x:v>1</x:v>
      </x:c>
      <x:c r="E10" s="13" t="str">
        <x:v>Tourner le berceau sur le revers où une seconde direction de marque devient visible.</x:v>
      </x:c>
      <x:c r="F10" s="13" t="str">
        <x:v>L’angle suggère une intervention différente de celle montrée sur la face principale.</x:v>
      </x:c>
      <x:c r="G10" s="13" t="str">
        <x:v>L’étape précédente de TR-H02 est confirmée ; pour la première, le déclencheur est : O2 ou objet partagé autorisé ; témoins et traces disponibles.</x:v>
      </x:c>
      <x:c r="H10" s="13" t="str">
        <x:v>Souris : manipuler le repère nommé puis confirmer sa position. Manette : sélectionner le repère, changer de pose par LB/RB, A pour confirmer ; l’objet reste en sprites 2D.</x:v>
      </x:c>
      <x:c r="I10" s="13" t="str">
        <x:v>Une mauvaise orientation laisse la découverte non acquise. Revenir au dernier cran, comparer la vue initiale et reprendre uniquement ce geste ; aucune preuve originale n’est détruite pour imposer la solution.</x:v>
      </x:c>
      <x:c r="J10" s="13" t="str">
        <x:v>TR-H02.indice1 devient observé seulement après le retour visible. Les hypothèses restent attribuées et l’original conserve sa localisation.</x:v>
      </x:c>
      <x:c r="K10" s="13" t="str">
        <x:v>Reconstitution documentée V4 — nouvelle rédaction V5</x:v>
      </x:c>
    </x:row>
    <x:row r="11" ht="87" customHeight="1">
      <x:c r="A11" s="14" t="str">
        <x:v>TR-H02-S2</x:v>
      </x:c>
      <x:c r="B11" s="14" t="str">
        <x:v>Rapprocher les marques</x:v>
      </x:c>
      <x:c r="C11" s="14" t="str">
        <x:v>TR-H02</x:v>
      </x:c>
      <x:c r="D11" s="17" t="n">
        <x:v>2</x:v>
      </x:c>
      <x:c r="E11" s="14" t="str">
        <x:v>Aligner les vues de deux traces sur une fenêtre jumelée, sans les forcer à devenir identiques.</x:v>
      </x:c>
      <x:c r="F11" s="14" t="str">
        <x:v>Les gestes peuvent appartenir à des participants distincts de la même chasse.</x:v>
      </x:c>
      <x:c r="G11" s="14" t="str">
        <x:v>L’étape précédente de TR-H02 est confirmée ; pour la première, le déclencheur est : O2 ou objet partagé autorisé ; témoins et traces disponibles.</x:v>
      </x:c>
      <x:c r="H11" s="14" t="str">
        <x:v>Souris : manipuler le repère nommé puis confirmer sa position. Manette : sélectionner le repère, changer de pose par LB/RB, A pour confirmer ; l’objet reste en sprites 2D.</x:v>
      </x:c>
      <x:c r="I11" s="14" t="str">
        <x:v>Une mauvaise orientation laisse la découverte non acquise. Revenir au dernier cran, comparer la vue initiale et reprendre uniquement ce geste ; aucune preuve originale n’est détruite pour imposer la solution.</x:v>
      </x:c>
      <x:c r="J11" s="14" t="str">
        <x:v>TR-H02.indice2 devient observé seulement après le retour visible. Les hypothèses restent attribuées et l’original conserve sa localisation.</x:v>
      </x:c>
      <x:c r="K11" s="14" t="str">
        <x:v>Reconstitution documentée V4 — nouvelle rédaction V5</x:v>
      </x:c>
    </x:row>
    <x:row r="12" ht="87" customHeight="1">
      <x:c r="A12" s="13" t="str">
        <x:v>TR-H02-S3</x:v>
      </x:c>
      <x:c r="B12" s="13" t="str">
        <x:v>Croiser les voix</x:v>
      </x:c>
      <x:c r="C12" s="13" t="str">
        <x:v>TR-H02</x:v>
      </x:c>
      <x:c r="D12" s="16" t="n">
        <x:v>3</x:v>
      </x:c>
      <x:c r="E12" s="13" t="str">
        <x:v>Placer les plaques de témoins devant les détails qu’ils ont réellement observés.</x:v>
      </x:c>
      <x:c r="F12" s="13" t="str">
        <x:v>Une contribution oubliée reçoit un acte précis ; l’exploit de l’ancêtre reste confirmé.</x:v>
      </x:c>
      <x:c r="G12" s="13" t="str">
        <x:v>L’étape précédente de TR-H02 est confirmée ; pour la première, le déclencheur est : O2 ou objet partagé autorisé ; témoins et traces disponibles.</x:v>
      </x:c>
      <x:c r="H12" s="13" t="str">
        <x:v>Souris : manipuler le repère nommé puis confirmer sa position. Manette : sélectionner le repère, changer de pose par LB/RB, A pour confirmer ; l’objet reste en sprites 2D.</x:v>
      </x:c>
      <x:c r="I12" s="13" t="str">
        <x:v>Une mauvaise orientation laisse la découverte non acquise. Revenir au dernier cran, comparer la vue initiale et reprendre uniquement ce geste ; aucune preuve originale n’est détruite pour imposer la solution.</x:v>
      </x:c>
      <x:c r="J12" s="13" t="str">
        <x:v>TR-H02.indice3 devient observé seulement après le retour visible. Les hypothèses restent attribuées et l’original conserve sa localisation.</x:v>
      </x:c>
      <x:c r="K12" s="13" t="str">
        <x:v>Reconstitution documentée V4 — nouvelle rédaction V5</x:v>
      </x:c>
    </x:row>
    <x:row r="13" ht="87" customHeight="1">
      <x:c r="A13" s="14" t="str">
        <x:v>TR-H02-S4</x:v>
      </x:c>
      <x:c r="B13" s="14" t="str">
        <x:v>Réorganiser l’exposition</x:v>
      </x:c>
      <x:c r="C13" s="14" t="str">
        <x:v>TR-H02</x:v>
      </x:c>
      <x:c r="D13" s="17" t="n">
        <x:v>4</x:v>
      </x:c>
      <x:c r="E13" s="14" t="str">
        <x:v>Déplacer les plaques d’essai pour présenter le chasseur principal et les contributeurs établis.</x:v>
      </x:c>
      <x:c r="F13" s="14" t="str">
        <x:v>Le joueur choisit une présentation partagée ou un renvoi d’archive explicite.</x:v>
      </x:c>
      <x:c r="G13" s="14" t="str">
        <x:v>L’étape précédente de TR-H02 est confirmée ; pour la première, le déclencheur est : O2 ou objet partagé autorisé ; témoins et traces disponibles.</x:v>
      </x:c>
      <x:c r="H13" s="14" t="str">
        <x:v>Souris : manipuler le repère nommé puis confirmer sa position. Manette : sélectionner le repère, changer de pose par LB/RB, A pour confirmer ; l’objet reste en sprites 2D.</x:v>
      </x:c>
      <x:c r="I13" s="14" t="str">
        <x:v>Une mauvaise orientation laisse la découverte non acquise. Revenir au dernier cran, comparer la vue initiale et reprendre uniquement ce geste ; aucune preuve originale n’est détruite pour imposer la solution.</x:v>
      </x:c>
      <x:c r="J13" s="14" t="str">
        <x:v>TR-H02.indice4 devient observé seulement après le retour visible. Les hypothèses restent attribuées et l’original conserve sa localisation.</x:v>
      </x:c>
      <x:c r="K13" s="14" t="str">
        <x:v>Reconstitution documentée V4 — nouvelle rédaction V5</x:v>
      </x:c>
    </x:row>
    <x:row r="14" ht="87" customHeight="1">
      <x:c r="A14" s="13" t="str">
        <x:v>TR-H03-S1</x:v>
      </x:c>
      <x:c r="B14" s="13" t="str">
        <x:v>Inspecter le revers</x:v>
      </x:c>
      <x:c r="C14" s="13" t="str">
        <x:v>TR-H03</x:v>
      </x:c>
      <x:c r="D14" s="16" t="n">
        <x:v>1</x:v>
      </x:c>
      <x:c r="E14" s="13" t="str">
        <x:v>Orienter le masque vers sa face interne et éclairer les logements d’attache.</x:v>
      </x:c>
      <x:c r="F14" s="13" t="str">
        <x:v>Deux placements successifs sont visibles sans identifier encore leurs utilisateurs.</x:v>
      </x:c>
      <x:c r="G14" s="13" t="str">
        <x:v>L’étape précédente de TR-H03 est confirmée ; pour la première, le déclencheur est : Masque confié ou hérité ; propriétaire connu.</x:v>
      </x:c>
      <x:c r="H14" s="13" t="str">
        <x:v>Souris : manipuler le repère nommé puis confirmer sa position. Manette : sélectionner le repère, changer de pose par LB/RB, A pour confirmer ; l’objet reste en sprites 2D.</x:v>
      </x:c>
      <x:c r="I14" s="13" t="str">
        <x:v>Une mauvaise orientation laisse la découverte non acquise. Revenir au dernier cran, comparer la vue initiale et reprendre uniquement ce geste ; aucune preuve originale n’est détruite pour imposer la solution.</x:v>
      </x:c>
      <x:c r="J14" s="13" t="str">
        <x:v>TR-H03.indice1 devient observé seulement après le retour visible. Les hypothèses restent attribuées et l’original conserve sa localisation.</x:v>
      </x:c>
      <x:c r="K14" s="13" t="str">
        <x:v>Reconstitution documentée V4 — nouvelle rédaction V5</x:v>
      </x:c>
    </x:row>
    <x:row r="15" ht="87" customHeight="1">
      <x:c r="A15" s="14" t="str">
        <x:v>TR-H03-S2</x:v>
      </x:c>
      <x:c r="B15" s="14" t="str">
        <x:v>Faire glisser le calque</x:v>
      </x:c>
      <x:c r="C15" s="14" t="str">
        <x:v>TR-H03</x:v>
      </x:c>
      <x:c r="D15" s="17" t="n">
        <x:v>2</x:v>
      </x:c>
      <x:c r="E15" s="14" t="str">
        <x:v>Aligner le calque de l’ancienne attache sur les marques conservées.</x:v>
      </x:c>
      <x:c r="F15" s="14" t="str">
        <x:v>Le premier porteur avait adapté le masque à un autre équipement.</x:v>
      </x:c>
      <x:c r="G15" s="14" t="str">
        <x:v>L’étape précédente de TR-H03 est confirmée ; pour la première, le déclencheur est : Masque confié ou hérité ; propriétaire connu.</x:v>
      </x:c>
      <x:c r="H15" s="14" t="str">
        <x:v>Souris : manipuler le repère nommé puis confirmer sa position. Manette : sélectionner le repère, changer de pose par LB/RB, A pour confirmer ; l’objet reste en sprites 2D.</x:v>
      </x:c>
      <x:c r="I15" s="14" t="str">
        <x:v>Une mauvaise orientation laisse la découverte non acquise. Revenir au dernier cran, comparer la vue initiale et reprendre uniquement ce geste ; aucune preuve originale n’est détruite pour imposer la solution.</x:v>
      </x:c>
      <x:c r="J15" s="14" t="str">
        <x:v>TR-H03.indice2 devient observé seulement après le retour visible. Les hypothèses restent attribuées et l’original conserve sa localisation.</x:v>
      </x:c>
      <x:c r="K15" s="14" t="str">
        <x:v>Reconstitution documentée V4 — nouvelle rédaction V5</x:v>
      </x:c>
    </x:row>
    <x:row r="16" ht="87" customHeight="1">
      <x:c r="A16" s="13" t="str">
        <x:v>TR-H03-S3</x:v>
      </x:c>
      <x:c r="B16" s="13" t="str">
        <x:v>Ouvrir le tiroir lié</x:v>
      </x:c>
      <x:c r="C16" s="13" t="str">
        <x:v>TR-H03</x:v>
      </x:c>
      <x:c r="D16" s="16" t="n">
        <x:v>3</x:v>
      </x:c>
      <x:c r="E16" s="13" t="str">
        <x:v>Tirer le tiroir d’archive correspondant à la transmission réellement connue.</x:v>
      </x:c>
      <x:c r="F16" s="13" t="str">
        <x:v>Le changement d’usage accompagne une relève, pas nécessairement un combat.</x:v>
      </x:c>
      <x:c r="G16" s="13" t="str">
        <x:v>L’étape précédente de TR-H03 est confirmée ; pour la première, le déclencheur est : Masque confié ou hérité ; propriétaire connu.</x:v>
      </x:c>
      <x:c r="H16" s="13" t="str">
        <x:v>Souris : manipuler le repère nommé puis confirmer sa position. Manette : sélectionner le repère, changer de pose par LB/RB, A pour confirmer ; l’objet reste en sprites 2D.</x:v>
      </x:c>
      <x:c r="I16" s="13" t="str">
        <x:v>Une mauvaise orientation laisse la découverte non acquise. Revenir au dernier cran, comparer la vue initiale et reprendre uniquement ce geste ; aucune preuve originale n’est détruite pour imposer la solution.</x:v>
      </x:c>
      <x:c r="J16" s="13" t="str">
        <x:v>TR-H03.indice3 devient observé seulement après le retour visible. Les hypothèses restent attribuées et l’original conserve sa localisation.</x:v>
      </x:c>
      <x:c r="K16" s="13" t="str">
        <x:v>Reconstitution documentée V4 — nouvelle rédaction V5</x:v>
      </x:c>
    </x:row>
    <x:row r="17" ht="87" customHeight="1">
      <x:c r="A17" s="14" t="str">
        <x:v>TR-H03-S4</x:v>
      </x:c>
      <x:c r="B17" s="14" t="str">
        <x:v>Poser deux repères</x:v>
      </x:c>
      <x:c r="C17" s="14" t="str">
        <x:v>TR-H03</x:v>
      </x:c>
      <x:c r="D17" s="17" t="n">
        <x:v>4</x:v>
      </x:c>
      <x:c r="E17" s="14" t="str">
        <x:v>Installer une plaque d’objet et une plaque de transmission séparées.</x:v>
      </x:c>
      <x:c r="F17" s="14" t="str">
        <x:v>Le masque conserve son histoire sans accorder le rang de l’ancien porteur.</x:v>
      </x:c>
      <x:c r="G17" s="14" t="str">
        <x:v>L’étape précédente de TR-H03 est confirmée ; pour la première, le déclencheur est : Masque confié ou hérité ; propriétaire connu.</x:v>
      </x:c>
      <x:c r="H17" s="14" t="str">
        <x:v>Souris : manipuler le repère nommé puis confirmer sa position. Manette : sélectionner le repère, changer de pose par LB/RB, A pour confirmer ; l’objet reste en sprites 2D.</x:v>
      </x:c>
      <x:c r="I17" s="14" t="str">
        <x:v>Une mauvaise orientation laisse la découverte non acquise. Revenir au dernier cran, comparer la vue initiale et reprendre uniquement ce geste ; aucune preuve originale n’est détruite pour imposer la solution.</x:v>
      </x:c>
      <x:c r="J17" s="14" t="str">
        <x:v>TR-H03.indice4 devient observé seulement après le retour visible. Les hypothèses restent attribuées et l’original conserve sa localisation.</x:v>
      </x:c>
      <x:c r="K17" s="14" t="str">
        <x:v>Reconstitution documentée V4 — nouvelle rédaction V5</x:v>
      </x:c>
    </x:row>
    <x:row r="18" ht="87" customHeight="1">
      <x:c r="A18" s="13" t="str">
        <x:v>TR-H04-S1</x:v>
      </x:c>
      <x:c r="B18" s="13" t="str">
        <x:v>Orienter le boîtier</x:v>
      </x:c>
      <x:c r="C18" s="13" t="str">
        <x:v>TR-H04</x:v>
      </x:c>
      <x:c r="D18" s="16" t="n">
        <x:v>1</x:v>
      </x:c>
      <x:c r="E18" s="13" t="str">
        <x:v>Tourner les faces du boîtier pour trouver le repère d’amarrage intact.</x:v>
      </x:c>
      <x:c r="F18" s="13" t="str">
        <x:v>La balise a voyagé dans un contenant différent de celui du départ.</x:v>
      </x:c>
      <x:c r="G18" s="13" t="str">
        <x:v>L’étape précédente de TR-H04 est confirmée ; pour la première, le déclencheur est : Retour d’expédition confirmé ; aucune personne déclarée revenue sans preuve.</x:v>
      </x:c>
      <x:c r="H18" s="13" t="str">
        <x:v>Souris : manipuler le repère nommé puis confirmer sa position. Manette : sélectionner le repère, changer de pose par LB/RB, A pour confirmer ; l’objet reste en sprites 2D.</x:v>
      </x:c>
      <x:c r="I18" s="13" t="str">
        <x:v>Une mauvaise orientation laisse la découverte non acquise. Revenir au dernier cran, comparer la vue initiale et reprendre uniquement ce geste ; aucune preuve originale n’est détruite pour imposer la solution.</x:v>
      </x:c>
      <x:c r="J18" s="13" t="str">
        <x:v>TR-H04.indice1 devient observé seulement après le retour visible. Les hypothèses restent attribuées et l’original conserve sa localisation.</x:v>
      </x:c>
      <x:c r="K18" s="13" t="str">
        <x:v>Reconstitution documentée V4 — nouvelle rédaction V5</x:v>
      </x:c>
    </x:row>
    <x:row r="19" ht="87" customHeight="1">
      <x:c r="A19" s="14" t="str">
        <x:v>TR-H04-S2</x:v>
      </x:c>
      <x:c r="B19" s="14" t="str">
        <x:v>Isoler la pulsation</x:v>
      </x:c>
      <x:c r="C19" s="14" t="str">
        <x:v>TR-H04</x:v>
      </x:c>
      <x:c r="D19" s="17" t="n">
        <x:v>2</x:v>
      </x:c>
      <x:c r="E19" s="14" t="str">
        <x:v>Déplacer les curseurs de l’interface fictive pour séparer deux rythmes enregistrés.</x:v>
      </x:c>
      <x:c r="F19" s="14" t="str">
        <x:v>Un appel correspond au retour ; l’autre demeure incomplet.</x:v>
      </x:c>
      <x:c r="G19" s="14" t="str">
        <x:v>L’étape précédente de TR-H04 est confirmée ; pour la première, le déclencheur est : Retour d’expédition confirmé ; aucune personne déclarée revenue sans preuve.</x:v>
      </x:c>
      <x:c r="H19" s="14" t="str">
        <x:v>Souris : manipuler le repère nommé puis confirmer sa position. Manette : sélectionner le repère, changer de pose par LB/RB, A pour confirmer ; l’objet reste en sprites 2D.</x:v>
      </x:c>
      <x:c r="I19" s="14" t="str">
        <x:v>Une mauvaise orientation laisse la découverte non acquise. Revenir au dernier cran, comparer la vue initiale et reprendre uniquement ce geste ; aucune preuve originale n’est détruite pour imposer la solution.</x:v>
      </x:c>
      <x:c r="J19" s="14" t="str">
        <x:v>TR-H04.indice2 devient observé seulement après le retour visible. Les hypothèses restent attribuées et l’original conserve sa localisation.</x:v>
      </x:c>
      <x:c r="K19" s="14" t="str">
        <x:v>Reconstitution documentée V4 — nouvelle rédaction V5</x:v>
      </x:c>
    </x:row>
    <x:row r="20" ht="87" customHeight="1">
      <x:c r="A20" s="13" t="str">
        <x:v>TR-H04-S3</x:v>
      </x:c>
      <x:c r="B20" s="13" t="str">
        <x:v>Aligner les escales</x:v>
      </x:c>
      <x:c r="C20" s="13" t="str">
        <x:v>TR-H04</x:v>
      </x:c>
      <x:c r="D20" s="16" t="n">
        <x:v>3</x:v>
      </x:c>
      <x:c r="E20" s="13" t="str">
        <x:v>Faire glisser les plaques de route selon les repères confirmés.</x:v>
      </x:c>
      <x:c r="F20" s="13" t="str">
        <x:v>Une halte intermédiaire apparaît, avec une durée encore incertaine.</x:v>
      </x:c>
      <x:c r="G20" s="13" t="str">
        <x:v>L’étape précédente de TR-H04 est confirmée ; pour la première, le déclencheur est : Retour d’expédition confirmé ; aucune personne déclarée revenue sans preuve.</x:v>
      </x:c>
      <x:c r="H20" s="13" t="str">
        <x:v>Souris : manipuler le repère nommé puis confirmer sa position. Manette : sélectionner le repère, changer de pose par LB/RB, A pour confirmer ; l’objet reste en sprites 2D.</x:v>
      </x:c>
      <x:c r="I20" s="13" t="str">
        <x:v>Une mauvaise orientation laisse la découverte non acquise. Revenir au dernier cran, comparer la vue initiale et reprendre uniquement ce geste ; aucune preuve originale n’est détruite pour imposer la solution.</x:v>
      </x:c>
      <x:c r="J20" s="13" t="str">
        <x:v>TR-H04.indice3 devient observé seulement après le retour visible. Les hypothèses restent attribuées et l’original conserve sa localisation.</x:v>
      </x:c>
      <x:c r="K20" s="13" t="str">
        <x:v>Reconstitution documentée V4 — nouvelle rédaction V5</x:v>
      </x:c>
    </x:row>
    <x:row r="21" ht="87" customHeight="1">
      <x:c r="A21" s="14" t="str">
        <x:v>TR-H04-S4</x:v>
      </x:c>
      <x:c r="B21" s="14" t="str">
        <x:v>Laisser une place vide</x:v>
      </x:c>
      <x:c r="C21" s="14" t="str">
        <x:v>TR-H04</x:v>
      </x:c>
      <x:c r="D21" s="17" t="n">
        <x:v>4</x:v>
      </x:c>
      <x:c r="E21" s="14" t="str">
        <x:v>Installer la balise près d’une plaque qui distingue retour d’objet et retour de personnes.</x:v>
      </x:c>
      <x:c r="F21" s="14" t="str">
        <x:v>La mémoire du groupe conserve l’absence au lieu de la combler par un récit inventé.</x:v>
      </x:c>
      <x:c r="G21" s="14" t="str">
        <x:v>L’étape précédente de TR-H04 est confirmée ; pour la première, le déclencheur est : Retour d’expédition confirmé ; aucune personne déclarée revenue sans preuve.</x:v>
      </x:c>
      <x:c r="H21" s="14" t="str">
        <x:v>Souris : manipuler le repère nommé puis confirmer sa position. Manette : sélectionner le repère, changer de pose par LB/RB, A pour confirmer ; l’objet reste en sprites 2D.</x:v>
      </x:c>
      <x:c r="I21" s="14" t="str">
        <x:v>Une mauvaise orientation laisse la découverte non acquise. Revenir au dernier cran, comparer la vue initiale et reprendre uniquement ce geste ; aucune preuve originale n’est détruite pour imposer la solution.</x:v>
      </x:c>
      <x:c r="J21" s="14" t="str">
        <x:v>TR-H04.indice4 devient observé seulement après le retour visible. Les hypothèses restent attribuées et l’original conserve sa localisation.</x:v>
      </x:c>
      <x:c r="K21" s="14" t="str">
        <x:v>Reconstitution documentée V4 — nouvelle rédaction V5</x:v>
      </x:c>
    </x:row>
    <x:row r="22" ht="87" customHeight="1">
      <x:c r="A22" s="13" t="str">
        <x:v>TR-H05-S1</x:v>
      </x:c>
      <x:c r="B22" s="13" t="str">
        <x:v>Éclairer les reprises</x:v>
      </x:c>
      <x:c r="C22" s="13" t="str">
        <x:v>TR-H05</x:v>
      </x:c>
      <x:c r="D22" s="16" t="n">
        <x:v>1</x:v>
      </x:c>
      <x:c r="E22" s="13" t="str">
        <x:v>Faire passer la lumière le long du profil de sprite sans décrire une opération de forge réelle.</x:v>
      </x:c>
      <x:c r="F22" s="13" t="str">
        <x:v>Trois reprises de texture deviennent visibles.</x:v>
      </x:c>
      <x:c r="G22" s="13" t="str">
        <x:v>L’étape précédente de TR-H05 est confirmée ; pour la première, le déclencheur est : Prêt autorisé ; arme réellement indisponible pendant l’exposition.</x:v>
      </x:c>
      <x:c r="H22" s="13" t="str">
        <x:v>Souris : manipuler le repère nommé puis confirmer sa position. Manette : sélectionner le repère, changer de pose par LB/RB, A pour confirmer ; l’objet reste en sprites 2D.</x:v>
      </x:c>
      <x:c r="I22" s="13" t="str">
        <x:v>Une mauvaise orientation laisse la découverte non acquise. Revenir au dernier cran, comparer la vue initiale et reprendre uniquement ce geste ; aucune preuve originale n’est détruite pour imposer la solution.</x:v>
      </x:c>
      <x:c r="J22" s="13" t="str">
        <x:v>TR-H05.indice1 devient observé seulement après le retour visible. Les hypothèses restent attribuées et l’original conserve sa localisation.</x:v>
      </x:c>
      <x:c r="K22" s="13" t="str">
        <x:v>Reconstitution documentée V4 — nouvelle rédaction V5</x:v>
      </x:c>
    </x:row>
    <x:row r="23" ht="87" customHeight="1">
      <x:c r="A23" s="14" t="str">
        <x:v>TR-H05-S2</x:v>
      </x:c>
      <x:c r="B23" s="14" t="str">
        <x:v>Comparer les motifs</x:v>
      </x:c>
      <x:c r="C23" s="14" t="str">
        <x:v>TR-H05</x:v>
      </x:c>
      <x:c r="D23" s="17" t="n">
        <x:v>2</x:v>
      </x:c>
      <x:c r="E23" s="14" t="str">
        <x:v>Superposer les signatures d’ateliers de projet aux zones connues.</x:v>
      </x:c>
      <x:c r="F23" s="14" t="str">
        <x:v>Deux ateliers sont reconnus ; le troisième reste sans attribution.</x:v>
      </x:c>
      <x:c r="G23" s="14" t="str">
        <x:v>L’étape précédente de TR-H05 est confirmée ; pour la première, le déclencheur est : Prêt autorisé ; arme réellement indisponible pendant l’exposition.</x:v>
      </x:c>
      <x:c r="H23" s="14" t="str">
        <x:v>Souris : manipuler le repère nommé puis confirmer sa position. Manette : sélectionner le repère, changer de pose par LB/RB, A pour confirmer ; l’objet reste en sprites 2D.</x:v>
      </x:c>
      <x:c r="I23" s="14" t="str">
        <x:v>Une mauvaise orientation laisse la découverte non acquise. Revenir au dernier cran, comparer la vue initiale et reprendre uniquement ce geste ; aucune preuve originale n’est détruite pour imposer la solution.</x:v>
      </x:c>
      <x:c r="J23" s="14" t="str">
        <x:v>TR-H05.indice2 devient observé seulement après le retour visible. Les hypothèses restent attribuées et l’original conserve sa localisation.</x:v>
      </x:c>
      <x:c r="K23" s="14" t="str">
        <x:v>Reconstitution documentée V4 — nouvelle rédaction V5</x:v>
      </x:c>
    </x:row>
    <x:row r="24" ht="87" customHeight="1">
      <x:c r="A24" s="13" t="str">
        <x:v>TR-H05-S3</x:v>
      </x:c>
      <x:c r="B24" s="13" t="str">
        <x:v>Écouter l’échec</x:v>
      </x:c>
      <x:c r="C24" s="13" t="str">
        <x:v>TR-H05</x:v>
      </x:c>
      <x:c r="D24" s="16" t="n">
        <x:v>3</x:v>
      </x:c>
      <x:c r="E24" s="13" t="str">
        <x:v>Choisir la reprise liée au témoignage du propriétaire.</x:v>
      </x:c>
      <x:c r="F24" s="13" t="str">
        <x:v>Une réparation suit une chasse manquée dont il a tiré une leçon.</x:v>
      </x:c>
      <x:c r="G24" s="13" t="str">
        <x:v>L’étape précédente de TR-H05 est confirmée ; pour la première, le déclencheur est : Prêt autorisé ; arme réellement indisponible pendant l’exposition.</x:v>
      </x:c>
      <x:c r="H24" s="13" t="str">
        <x:v>Souris : manipuler le repère nommé puis confirmer sa position. Manette : sélectionner le repère, changer de pose par LB/RB, A pour confirmer ; l’objet reste en sprites 2D.</x:v>
      </x:c>
      <x:c r="I24" s="13" t="str">
        <x:v>Une mauvaise orientation laisse la découverte non acquise. Revenir au dernier cran, comparer la vue initiale et reprendre uniquement ce geste ; aucune preuve originale n’est détruite pour imposer la solution.</x:v>
      </x:c>
      <x:c r="J24" s="13" t="str">
        <x:v>TR-H05.indice3 devient observé seulement après le retour visible. Les hypothèses restent attribuées et l’original conserve sa localisation.</x:v>
      </x:c>
      <x:c r="K24" s="13" t="str">
        <x:v>Reconstitution documentée V4 — nouvelle rédaction V5</x:v>
      </x:c>
    </x:row>
    <x:row r="25" ht="87" customHeight="1">
      <x:c r="A25" s="14" t="str">
        <x:v>TR-H05-S4</x:v>
      </x:c>
      <x:c r="B25" s="14" t="str">
        <x:v>Préparer le retrait</x:v>
      </x:c>
      <x:c r="C25" s="14" t="str">
        <x:v>TR-H05</x:v>
      </x:c>
      <x:c r="D25" s="17" t="n">
        <x:v>4</x:v>
      </x:c>
      <x:c r="E25" s="14" t="str">
        <x:v>Glisser la plaque de prêt dans son rail et laisser accessible le berceau de restitution.</x:v>
      </x:c>
      <x:c r="F25" s="14" t="str">
        <x:v>L’exposition respecte le retour de l’arme à son détenteur.</x:v>
      </x:c>
      <x:c r="G25" s="14" t="str">
        <x:v>L’étape précédente de TR-H05 est confirmée ; pour la première, le déclencheur est : Prêt autorisé ; arme réellement indisponible pendant l’exposition.</x:v>
      </x:c>
      <x:c r="H25" s="14" t="str">
        <x:v>Souris : manipuler le repère nommé puis confirmer sa position. Manette : sélectionner le repère, changer de pose par LB/RB, A pour confirmer ; l’objet reste en sprites 2D.</x:v>
      </x:c>
      <x:c r="I25" s="14" t="str">
        <x:v>Une mauvaise orientation laisse la découverte non acquise. Revenir au dernier cran, comparer la vue initiale et reprendre uniquement ce geste ; aucune preuve originale n’est détruite pour imposer la solution.</x:v>
      </x:c>
      <x:c r="J25" s="14" t="str">
        <x:v>TR-H05.indice4 devient observé seulement après le retour visible. Les hypothèses restent attribuées et l’original conserve sa localisation.</x:v>
      </x:c>
      <x:c r="K25" s="14" t="str">
        <x:v>Reconstitution documentée V4 — nouvelle rédaction V5</x:v>
      </x:c>
    </x:row>
    <x:row r="26" ht="87" customHeight="1">
      <x:c r="A26" s="13" t="str">
        <x:v>TR-H06-S1</x:v>
      </x:c>
      <x:c r="B26" s="13" t="str">
        <x:v>Poser le fragment sur gabarit</x:v>
      </x:c>
      <x:c r="C26" s="13" t="str">
        <x:v>TR-H06</x:v>
      </x:c>
      <x:c r="D26" s="16" t="n">
        <x:v>1</x:v>
      </x:c>
      <x:c r="E26" s="13" t="str">
        <x:v>Comparer le fragment à la silhouette de la coursive d’origine.</x:v>
      </x:c>
      <x:c r="F26" s="13" t="str">
        <x:v>Son emplacement montre qu’il protégeait un passage quotidien.</x:v>
      </x:c>
      <x:c r="G26" s="13" t="str">
        <x:v>L’étape précédente de TR-H06 est confirmée ; pour la première, le déclencheur est : Réparation réelle de La Veille Partagée.</x:v>
      </x:c>
      <x:c r="H26" s="13" t="str">
        <x:v>Souris : manipuler le repère nommé puis confirmer sa position. Manette : sélectionner le repère, changer de pose par LB/RB, A pour confirmer ; l’objet reste en sprites 2D.</x:v>
      </x:c>
      <x:c r="I26" s="13" t="str">
        <x:v>Une mauvaise orientation laisse la découverte non acquise. Revenir au dernier cran, comparer la vue initiale et reprendre uniquement ce geste ; aucune preuve originale n’est détruite pour imposer la solution.</x:v>
      </x:c>
      <x:c r="J26" s="13" t="str">
        <x:v>TR-H06.indice1 devient observé seulement après le retour visible. Les hypothèses restent attribuées et l’original conserve sa localisation.</x:v>
      </x:c>
      <x:c r="K26" s="13" t="str">
        <x:v>Reconstitution documentée V4 — nouvelle rédaction V5</x:v>
      </x:c>
    </x:row>
    <x:row r="27" ht="87" customHeight="1">
      <x:c r="A27" s="14" t="str">
        <x:v>TR-H06-S2</x:v>
      </x:c>
      <x:c r="B27" s="14" t="str">
        <x:v>Éclairer les couches</x:v>
      </x:c>
      <x:c r="C27" s="14" t="str">
        <x:v>TR-H06</x:v>
      </x:c>
      <x:c r="D27" s="17" t="n">
        <x:v>2</x:v>
      </x:c>
      <x:c r="E27" s="14" t="str">
        <x:v>Déplacer une lumière latérale sur les textures préparées.</x:v>
      </x:c>
      <x:c r="F27" s="14" t="str">
        <x:v>La reprise récente a conservé une partie de l’ancienne marque.</x:v>
      </x:c>
      <x:c r="G27" s="14" t="str">
        <x:v>L’étape précédente de TR-H06 est confirmée ; pour la première, le déclencheur est : Réparation réelle de La Veille Partagée.</x:v>
      </x:c>
      <x:c r="H27" s="14" t="str">
        <x:v>Souris : manipuler le repère nommé puis confirmer sa position. Manette : sélectionner le repère, changer de pose par LB/RB, A pour confirmer ; l’objet reste en sprites 2D.</x:v>
      </x:c>
      <x:c r="I27" s="14" t="str">
        <x:v>Une mauvaise orientation laisse la découverte non acquise. Revenir au dernier cran, comparer la vue initiale et reprendre uniquement ce geste ; aucune preuve originale n’est détruite pour imposer la solution.</x:v>
      </x:c>
      <x:c r="J27" s="14" t="str">
        <x:v>TR-H06.indice2 devient observé seulement après le retour visible. Les hypothèses restent attribuées et l’original conserve sa localisation.</x:v>
      </x:c>
      <x:c r="K27" s="14" t="str">
        <x:v>Reconstitution documentée V4 — nouvelle rédaction V5</x:v>
      </x:c>
    </x:row>
    <x:row r="28" ht="87" customHeight="1">
      <x:c r="A28" s="13" t="str">
        <x:v>TR-H06-S3</x:v>
      </x:c>
      <x:c r="B28" s="13" t="str">
        <x:v>Rapprocher les outils</x:v>
      </x:c>
      <x:c r="C28" s="13" t="str">
        <x:v>TR-H06</x:v>
      </x:c>
      <x:c r="D28" s="16" t="n">
        <x:v>3</x:v>
      </x:c>
      <x:c r="E28" s="13" t="str">
        <x:v>Présenter des modèles d’outils de jeu associés aux réparateurs connus.</x:v>
      </x:c>
      <x:c r="F28" s="13" t="str">
        <x:v>Deux générations de travail apparaissent sans attribuer l’inconnu.</x:v>
      </x:c>
      <x:c r="G28" s="13" t="str">
        <x:v>L’étape précédente de TR-H06 est confirmée ; pour la première, le déclencheur est : Réparation réelle de La Veille Partagée.</x:v>
      </x:c>
      <x:c r="H28" s="13" t="str">
        <x:v>Souris : manipuler le repère nommé puis confirmer sa position. Manette : sélectionner le repère, changer de pose par LB/RB, A pour confirmer ; l’objet reste en sprites 2D.</x:v>
      </x:c>
      <x:c r="I28" s="13" t="str">
        <x:v>Une mauvaise orientation laisse la découverte non acquise. Revenir au dernier cran, comparer la vue initiale et reprendre uniquement ce geste ; aucune preuve originale n’est détruite pour imposer la solution.</x:v>
      </x:c>
      <x:c r="J28" s="13" t="str">
        <x:v>TR-H06.indice3 devient observé seulement après le retour visible. Les hypothèses restent attribuées et l’original conserve sa localisation.</x:v>
      </x:c>
      <x:c r="K28" s="13" t="str">
        <x:v>Reconstitution documentée V4 — nouvelle rédaction V5</x:v>
      </x:c>
    </x:row>
    <x:row r="29" ht="87" customHeight="1">
      <x:c r="A29" s="14" t="str">
        <x:v>TR-H06-S4</x:v>
      </x:c>
      <x:c r="B29" s="14" t="str">
        <x:v>Installer près de la route</x:v>
      </x:c>
      <x:c r="C29" s="14" t="str">
        <x:v>TR-H06</x:v>
      </x:c>
      <x:c r="D29" s="17" t="n">
        <x:v>4</x:v>
      </x:c>
      <x:c r="E29" s="14" t="str">
        <x:v>Poser le fragment sur un cadre au bord du passage concerné.</x:v>
      </x:c>
      <x:c r="F29" s="14" t="str">
        <x:v>Les équipiers commentent le lieu que l’objet a protégé.</x:v>
      </x:c>
      <x:c r="G29" s="14" t="str">
        <x:v>L’étape précédente de TR-H06 est confirmée ; pour la première, le déclencheur est : Réparation réelle de La Veille Partagée.</x:v>
      </x:c>
      <x:c r="H29" s="14" t="str">
        <x:v>Souris : manipuler le repère nommé puis confirmer sa position. Manette : sélectionner le repère, changer de pose par LB/RB, A pour confirmer ; l’objet reste en sprites 2D.</x:v>
      </x:c>
      <x:c r="I29" s="14" t="str">
        <x:v>Une mauvaise orientation laisse la découverte non acquise. Revenir au dernier cran, comparer la vue initiale et reprendre uniquement ce geste ; aucune preuve originale n’est détruite pour imposer la solution.</x:v>
      </x:c>
      <x:c r="J29" s="14" t="str">
        <x:v>TR-H06.indice4 devient observé seulement après le retour visible. Les hypothèses restent attribuées et l’original conserve sa localisation.</x:v>
      </x:c>
      <x:c r="K29" s="14" t="str">
        <x:v>Reconstitution documentée V4 — nouvelle rédaction V5</x:v>
      </x:c>
    </x:row>
    <x:row r="30" ht="87" customHeight="1">
      <x:c r="A30" s="13" t="str">
        <x:v>TR-H07-S1</x:v>
      </x:c>
      <x:c r="B30" s="13" t="str">
        <x:v>Déplier le lien</x:v>
      </x:c>
      <x:c r="C30" s="13" t="str">
        <x:v>TR-H07</x:v>
      </x:c>
      <x:c r="D30" s="16" t="n">
        <x:v>1</x:v>
      </x:c>
      <x:c r="E30" s="13" t="str">
        <x:v>Ouvrir les trois segments préparés de l’objet sur une surface douce de jeu.</x:v>
      </x:c>
      <x:c r="F30" s="13" t="str">
        <x:v>Des marques d’usage différentes apparaissent sur chaque segment.</x:v>
      </x:c>
      <x:c r="G30" s="13" t="str">
        <x:v>L’étape précédente de TR-H07 est confirmée ; pour la première, le déclencheur est : O6 et souvenir de cohorte obtenu dans la progression.</x:v>
      </x:c>
      <x:c r="H30" s="13" t="str">
        <x:v>Souris : manipuler le repère nommé puis confirmer sa position. Manette : sélectionner le repère, changer de pose par LB/RB, A pour confirmer ; l’objet reste en sprites 2D.</x:v>
      </x:c>
      <x:c r="I30" s="13" t="str">
        <x:v>Une mauvaise orientation laisse la découverte non acquise. Revenir au dernier cran, comparer la vue initiale et reprendre uniquement ce geste ; aucune preuve originale n’est détruite pour imposer la solution.</x:v>
      </x:c>
      <x:c r="J30" s="13" t="str">
        <x:v>TR-H07.indice1 devient observé seulement après le retour visible. Les hypothèses restent attribuées et l’original conserve sa localisation.</x:v>
      </x:c>
      <x:c r="K30" s="13" t="str">
        <x:v>Reconstitution documentée V4 — nouvelle rédaction V5</x:v>
      </x:c>
    </x:row>
    <x:row r="31" ht="87" customHeight="1">
      <x:c r="A31" s="14" t="str">
        <x:v>TR-H07-S2</x:v>
      </x:c>
      <x:c r="B31" s="14" t="str">
        <x:v>Suivre le tracé</x:v>
      </x:c>
      <x:c r="C31" s="14" t="str">
        <x:v>TR-H07</x:v>
      </x:c>
      <x:c r="D31" s="17" t="n">
        <x:v>2</x:v>
      </x:c>
      <x:c r="E31" s="14" t="str">
        <x:v>Parcourir une gravure d’exercice avec le curseur par points successifs.</x:v>
      </x:c>
      <x:c r="F31" s="14" t="str">
        <x:v>Le geste rappelle une épreuve d’enfance jouée ou connue du parcours.</x:v>
      </x:c>
      <x:c r="G31" s="14" t="str">
        <x:v>L’étape précédente de TR-H07 est confirmée ; pour la première, le déclencheur est : O6 et souvenir de cohorte obtenu dans la progression.</x:v>
      </x:c>
      <x:c r="H31" s="14" t="str">
        <x:v>Souris : manipuler le repère nommé puis confirmer sa position. Manette : sélectionner le repère, changer de pose par LB/RB, A pour confirmer ; l’objet reste en sprites 2D.</x:v>
      </x:c>
      <x:c r="I31" s="14" t="str">
        <x:v>Une mauvaise orientation laisse la découverte non acquise. Revenir au dernier cran, comparer la vue initiale et reprendre uniquement ce geste ; aucune preuve originale n’est détruite pour imposer la solution.</x:v>
      </x:c>
      <x:c r="J31" s="14" t="str">
        <x:v>TR-H07.indice2 devient observé seulement après le retour visible. Les hypothèses restent attribuées et l’original conserve sa localisation.</x:v>
      </x:c>
      <x:c r="K31" s="14" t="str">
        <x:v>Reconstitution documentée V4 — nouvelle rédaction V5</x:v>
      </x:c>
    </x:row>
    <x:row r="32" ht="87" customHeight="1">
      <x:c r="A32" s="13" t="str">
        <x:v>TR-H07-S3</x:v>
      </x:c>
      <x:c r="B32" s="13" t="str">
        <x:v>Comparer les positions</x:v>
      </x:c>
      <x:c r="C32" s="13" t="str">
        <x:v>TR-H07</x:v>
      </x:c>
      <x:c r="D32" s="16" t="n">
        <x:v>3</x:v>
      </x:c>
      <x:c r="E32" s="13" t="str">
        <x:v>Placer les silhouettes de cohorte selon le souvenir établi.</x:v>
      </x:c>
      <x:c r="F32" s="13" t="str">
        <x:v>Le rival et les compagnons retrouvent leur place réelle dans la scène.</x:v>
      </x:c>
      <x:c r="G32" s="13" t="str">
        <x:v>L’étape précédente de TR-H07 est confirmée ; pour la première, le déclencheur est : O6 et souvenir de cohorte obtenu dans la progression.</x:v>
      </x:c>
      <x:c r="H32" s="13" t="str">
        <x:v>Souris : manipuler le repère nommé puis confirmer sa position. Manette : sélectionner le repère, changer de pose par LB/RB, A pour confirmer ; l’objet reste en sprites 2D.</x:v>
      </x:c>
      <x:c r="I32" s="13" t="str">
        <x:v>Une mauvaise orientation laisse la découverte non acquise. Revenir au dernier cran, comparer la vue initiale et reprendre uniquement ce geste ; aucune preuve originale n’est détruite pour imposer la solution.</x:v>
      </x:c>
      <x:c r="J32" s="13" t="str">
        <x:v>TR-H07.indice3 devient observé seulement après le retour visible. Les hypothèses restent attribuées et l’original conserve sa localisation.</x:v>
      </x:c>
      <x:c r="K32" s="13" t="str">
        <x:v>Reconstitution documentée V4 — nouvelle rédaction V5</x:v>
      </x:c>
    </x:row>
    <x:row r="33" ht="87" customHeight="1">
      <x:c r="A33" s="14" t="str">
        <x:v>TR-H07-S4</x:v>
      </x:c>
      <x:c r="B33" s="14" t="str">
        <x:v>Choisir la niche</x:v>
      </x:c>
      <x:c r="C33" s="14" t="str">
        <x:v>TR-H07</x:v>
      </x:c>
      <x:c r="D33" s="17" t="n">
        <x:v>4</x:v>
      </x:c>
      <x:c r="E33" s="14" t="str">
        <x:v>Installer le lien auprès d’une prise récente ou dans une niche d’enfance distincte.</x:v>
      </x:c>
      <x:c r="F33" s="14" t="str">
        <x:v>La maison raconte une continuité ou un contraste choisi par le joueur.</x:v>
      </x:c>
      <x:c r="G33" s="14" t="str">
        <x:v>L’étape précédente de TR-H07 est confirmée ; pour la première, le déclencheur est : O6 et souvenir de cohorte obtenu dans la progression.</x:v>
      </x:c>
      <x:c r="H33" s="14" t="str">
        <x:v>Souris : manipuler le repère nommé puis confirmer sa position. Manette : sélectionner le repère, changer de pose par LB/RB, A pour confirmer ; l’objet reste en sprites 2D.</x:v>
      </x:c>
      <x:c r="I33" s="14" t="str">
        <x:v>Une mauvaise orientation laisse la découverte non acquise. Revenir au dernier cran, comparer la vue initiale et reprendre uniquement ce geste ; aucune preuve originale n’est détruite pour imposer la solution.</x:v>
      </x:c>
      <x:c r="J33" s="14" t="str">
        <x:v>TR-H07.indice4 devient observé seulement après le retour visible. Les hypothèses restent attribuées et l’original conserve sa localisation.</x:v>
      </x:c>
      <x:c r="K33" s="14" t="str">
        <x:v>Reconstitution documentée V4 — nouvelle rédaction V5</x:v>
      </x:c>
    </x:row>
    <x:row r="34" ht="87" customHeight="1">
      <x:c r="A34" s="13" t="str">
        <x:v>TR-H08-S1</x:v>
      </x:c>
      <x:c r="B34" s="13" t="str">
        <x:v>Tourner la base</x:v>
      </x:c>
      <x:c r="C34" s="13" t="str">
        <x:v>TR-H08</x:v>
      </x:c>
      <x:c r="D34" s="16" t="n">
        <x:v>1</x:v>
      </x:c>
      <x:c r="E34" s="13" t="str">
        <x:v>Orienter la pierre pour voir la ligne de dépôt sur sa base.</x:v>
      </x:c>
      <x:c r="F34" s="13" t="str">
        <x:v>Le dépôt indique un déplacement par l’eau et les débris naturels.</x:v>
      </x:c>
      <x:c r="G34" s="13" t="str">
        <x:v>L’étape précédente de TR-H08 est confirmée ; pour la première, le déclencheur est : O3 ; objet récupéré avec accord de son détenteur.</x:v>
      </x:c>
      <x:c r="H34" s="13" t="str">
        <x:v>Souris : manipuler le repère nommé puis confirmer sa position. Manette : sélectionner le repère, changer de pose par LB/RB, A pour confirmer ; l’objet reste en sprites 2D.</x:v>
      </x:c>
      <x:c r="I34" s="13" t="str">
        <x:v>Une mauvaise orientation laisse la découverte non acquise. Revenir au dernier cran, comparer la vue initiale et reprendre uniquement ce geste ; aucune preuve originale n’est détruite pour imposer la solution.</x:v>
      </x:c>
      <x:c r="J34" s="13" t="str">
        <x:v>TR-H08.indice1 devient observé seulement après le retour visible. Les hypothèses restent attribuées et l’original conserve sa localisation.</x:v>
      </x:c>
      <x:c r="K34" s="13" t="str">
        <x:v>Reconstitution documentée V4 — nouvelle rédaction V5</x:v>
      </x:c>
    </x:row>
    <x:row r="35" ht="87" customHeight="1">
      <x:c r="A35" s="14" t="str">
        <x:v>TR-H08-S2</x:v>
      </x:c>
      <x:c r="B35" s="14" t="str">
        <x:v>Aligner le relief</x:v>
      </x:c>
      <x:c r="C35" s="14" t="str">
        <x:v>TR-H08</x:v>
      </x:c>
      <x:c r="D35" s="17" t="n">
        <x:v>2</x:v>
      </x:c>
      <x:c r="E35" s="14" t="str">
        <x:v>Rapprocher la forme de la pierre du relevé ancien du lieu.</x:v>
      </x:c>
      <x:c r="F35" s="14" t="str">
        <x:v>Une correspondance situe son origine probable dans une zone accessible.</x:v>
      </x:c>
      <x:c r="G35" s="14" t="str">
        <x:v>L’étape précédente de TR-H08 est confirmée ; pour la première, le déclencheur est : O3 ; objet récupéré avec accord de son détenteur.</x:v>
      </x:c>
      <x:c r="H35" s="14" t="str">
        <x:v>Souris : manipuler le repère nommé puis confirmer sa position. Manette : sélectionner le repère, changer de pose par LB/RB, A pour confirmer ; l’objet reste en sprites 2D.</x:v>
      </x:c>
      <x:c r="I35" s="14" t="str">
        <x:v>Une mauvaise orientation laisse la découverte non acquise. Revenir au dernier cran, comparer la vue initiale et reprendre uniquement ce geste ; aucune preuve originale n’est détruite pour imposer la solution.</x:v>
      </x:c>
      <x:c r="J35" s="14" t="str">
        <x:v>TR-H08.indice2 devient observé seulement après le retour visible. Les hypothèses restent attribuées et l’original conserve sa localisation.</x:v>
      </x:c>
      <x:c r="K35" s="14" t="str">
        <x:v>Reconstitution documentée V4 — nouvelle rédaction V5</x:v>
      </x:c>
    </x:row>
    <x:row r="36" ht="87" customHeight="1">
      <x:c r="A36" s="13" t="str">
        <x:v>TR-H08-S3</x:v>
      </x:c>
      <x:c r="B36" s="13" t="str">
        <x:v>Comparer les récits</x:v>
      </x:c>
      <x:c r="C36" s="13" t="str">
        <x:v>TR-H08</x:v>
      </x:c>
      <x:c r="D36" s="16" t="n">
        <x:v>3</x:v>
      </x:c>
      <x:c r="E36" s="13" t="str">
        <x:v>Placer les témoignages des survivants près des faces qu’ils reconnaissent.</x:v>
      </x:c>
      <x:c r="F36" s="13" t="str">
        <x:v>Les souvenirs convergent sur certains détails et divergent sur d’autres.</x:v>
      </x:c>
      <x:c r="G36" s="13" t="str">
        <x:v>L’étape précédente de TR-H08 est confirmée ; pour la première, le déclencheur est : O3 ; objet récupéré avec accord de son détenteur.</x:v>
      </x:c>
      <x:c r="H36" s="13" t="str">
        <x:v>Souris : manipuler le repère nommé puis confirmer sa position. Manette : sélectionner le repère, changer de pose par LB/RB, A pour confirmer ; l’objet reste en sprites 2D.</x:v>
      </x:c>
      <x:c r="I36" s="13" t="str">
        <x:v>Une mauvaise orientation laisse la découverte non acquise. Revenir au dernier cran, comparer la vue initiale et reprendre uniquement ce geste ; aucune preuve originale n’est détruite pour imposer la solution.</x:v>
      </x:c>
      <x:c r="J36" s="13" t="str">
        <x:v>TR-H08.indice3 devient observé seulement après le retour visible. Les hypothèses restent attribuées et l’original conserve sa localisation.</x:v>
      </x:c>
      <x:c r="K36" s="13" t="str">
        <x:v>Reconstitution documentée V4 — nouvelle rédaction V5</x:v>
      </x:c>
    </x:row>
    <x:row r="37" ht="87" customHeight="1">
      <x:c r="A37" s="14" t="str">
        <x:v>TR-H08-S4</x:v>
      </x:c>
      <x:c r="B37" s="14" t="str">
        <x:v>Laisser le choix du foyer</x:v>
      </x:c>
      <x:c r="C37" s="14" t="str">
        <x:v>TR-H08</x:v>
      </x:c>
      <x:c r="D37" s="17" t="n">
        <x:v>4</x:v>
      </x:c>
      <x:c r="E37" s="14" t="str">
        <x:v>Préparer un contenant de restitution ou une exposition consentie.</x:v>
      </x:c>
      <x:c r="F37" s="14" t="str">
        <x:v>Le survivant choisit où l’objet demeure ; la catastrophe n’est pas réécrite en complot.</x:v>
      </x:c>
      <x:c r="G37" s="14" t="str">
        <x:v>L’étape précédente de TR-H08 est confirmée ; pour la première, le déclencheur est : O3 ; objet récupéré avec accord de son détenteur.</x:v>
      </x:c>
      <x:c r="H37" s="14" t="str">
        <x:v>Souris : manipuler le repère nommé puis confirmer sa position. Manette : sélectionner le repère, changer de pose par LB/RB, A pour confirmer ; l’objet reste en sprites 2D.</x:v>
      </x:c>
      <x:c r="I37" s="14" t="str">
        <x:v>Une mauvaise orientation laisse la découverte non acquise. Revenir au dernier cran, comparer la vue initiale et reprendre uniquement ce geste ; aucune preuve originale n’est détruite pour imposer la solution.</x:v>
      </x:c>
      <x:c r="J37" s="14" t="str">
        <x:v>TR-H08.indice4 devient observé seulement après le retour visible. Les hypothèses restent attribuées et l’original conserve sa localisation.</x:v>
      </x:c>
      <x:c r="K37" s="14" t="str">
        <x:v>Reconstitution documentée V4 — nouvelle rédaction V5</x:v>
      </x:c>
    </x:row>
    <x:row r="38" ht="87" customHeight="1">
      <x:c r="A38" s="13" t="str">
        <x:v>TR-H09-S1</x:v>
      </x:c>
      <x:c r="B38" s="13" t="str">
        <x:v>Découvrir la face masquée</x:v>
      </x:c>
      <x:c r="C38" s="13" t="str">
        <x:v>TR-H09</x:v>
      </x:c>
      <x:c r="D38" s="16" t="n">
        <x:v>1</x:v>
      </x:c>
      <x:c r="E38" s="13" t="str">
        <x:v>Tourner la plaque sur son revers au moyen du berceau.</x:v>
      </x:c>
      <x:c r="F38" s="13" t="str">
        <x:v>La marque connue confirme le lien avec l’événement fautif.</x:v>
      </x:c>
      <x:c r="G38" s="13" t="str">
        <x:v>L’étape précédente de TR-H09 est confirmée ; pour la première, le déclencheur est : O4 ; preuve déjà établie par la voie.</x:v>
      </x:c>
      <x:c r="H38" s="13" t="str">
        <x:v>Souris : manipuler le repère nommé puis confirmer sa position. Manette : sélectionner le repère, changer de pose par LB/RB, A pour confirmer ; l’objet reste en sprites 2D.</x:v>
      </x:c>
      <x:c r="I38" s="13" t="str">
        <x:v>Une mauvaise orientation laisse la découverte non acquise. Revenir au dernier cran, comparer la vue initiale et reprendre uniquement ce geste ; aucune preuve originale n’est détruite pour imposer la solution.</x:v>
      </x:c>
      <x:c r="J38" s="13" t="str">
        <x:v>TR-H09.indice1 devient observé seulement après le retour visible. Les hypothèses restent attribuées et l’original conserve sa localisation.</x:v>
      </x:c>
      <x:c r="K38" s="13" t="str">
        <x:v>Reconstitution documentée V4 — nouvelle rédaction V5</x:v>
      </x:c>
    </x:row>
    <x:row r="39" ht="87" customHeight="1">
      <x:c r="A39" s="14" t="str">
        <x:v>TR-H09-S2</x:v>
      </x:c>
      <x:c r="B39" s="14" t="str">
        <x:v>Comparer l’archive</x:v>
      </x:c>
      <x:c r="C39" s="14" t="str">
        <x:v>TR-H09</x:v>
      </x:c>
      <x:c r="D39" s="17" t="n">
        <x:v>2</x:v>
      </x:c>
      <x:c r="E39" s="14" t="str">
        <x:v>Aligner le détail observé avec le document ou témoignage déjà validé.</x:v>
      </x:c>
      <x:c r="F39" s="14" t="str">
        <x:v>La correspondance renforce un fait existant sans inventer une nouvelle accusation.</x:v>
      </x:c>
      <x:c r="G39" s="14" t="str">
        <x:v>L’étape précédente de TR-H09 est confirmée ; pour la première, le déclencheur est : O4 ; preuve déjà établie par la voie.</x:v>
      </x:c>
      <x:c r="H39" s="14" t="str">
        <x:v>Souris : manipuler le repère nommé puis confirmer sa position. Manette : sélectionner le repère, changer de pose par LB/RB, A pour confirmer ; l’objet reste en sprites 2D.</x:v>
      </x:c>
      <x:c r="I39" s="14" t="str">
        <x:v>Une mauvaise orientation laisse la découverte non acquise. Revenir au dernier cran, comparer la vue initiale et reprendre uniquement ce geste ; aucune preuve originale n’est détruite pour imposer la solution.</x:v>
      </x:c>
      <x:c r="J39" s="14" t="str">
        <x:v>TR-H09.indice2 devient observé seulement après le retour visible. Les hypothèses restent attribuées et l’original conserve sa localisation.</x:v>
      </x:c>
      <x:c r="K39" s="14" t="str">
        <x:v>Reconstitution documentée V4 — nouvelle rédaction V5</x:v>
      </x:c>
    </x:row>
    <x:row r="40" ht="87" customHeight="1">
      <x:c r="A40" s="13" t="str">
        <x:v>TR-H09-S3</x:v>
      </x:c>
      <x:c r="B40" s="13" t="str">
        <x:v>Séparer les actes</x:v>
      </x:c>
      <x:c r="C40" s="13" t="str">
        <x:v>TR-H09</x:v>
      </x:c>
      <x:c r="D40" s="16" t="n">
        <x:v>3</x:v>
      </x:c>
      <x:c r="E40" s="13" t="str">
        <x:v>Faire glisser les plaques ancêtre et joueur dans deux cadres distincts.</x:v>
      </x:c>
      <x:c r="F40" s="13" t="str">
        <x:v>Les responsabilités ne se confondent pas.</x:v>
      </x:c>
      <x:c r="G40" s="13" t="str">
        <x:v>L’étape précédente de TR-H09 est confirmée ; pour la première, le déclencheur est : O4 ; preuve déjà établie par la voie.</x:v>
      </x:c>
      <x:c r="H40" s="13" t="str">
        <x:v>Souris : manipuler le repère nommé puis confirmer sa position. Manette : sélectionner le repère, changer de pose par LB/RB, A pour confirmer ; l’objet reste en sprites 2D.</x:v>
      </x:c>
      <x:c r="I40" s="13" t="str">
        <x:v>Une mauvaise orientation laisse la découverte non acquise. Revenir au dernier cran, comparer la vue initiale et reprendre uniquement ce geste ; aucune preuve originale n’est détruite pour imposer la solution.</x:v>
      </x:c>
      <x:c r="J40" s="13" t="str">
        <x:v>TR-H09.indice3 devient observé seulement après le retour visible. Les hypothèses restent attribuées et l’original conserve sa localisation.</x:v>
      </x:c>
      <x:c r="K40" s="13" t="str">
        <x:v>Reconstitution documentée V4 — nouvelle rédaction V5</x:v>
      </x:c>
    </x:row>
    <x:row r="41" ht="87" customHeight="1">
      <x:c r="A41" s="14" t="str">
        <x:v>TR-H09-S4</x:v>
      </x:c>
      <x:c r="B41" s="14" t="str">
        <x:v>Ouvrir la lecture</x:v>
      </x:c>
      <x:c r="C41" s="14" t="str">
        <x:v>TR-H09</x:v>
      </x:c>
      <x:c r="D41" s="17" t="n">
        <x:v>4</x:v>
      </x:c>
      <x:c r="E41" s="14" t="str">
        <x:v>Installer une plaque contextualisée ou réserver l’original à une archive accessible.</x:v>
      </x:c>
      <x:c r="F41" s="14" t="str">
        <x:v>Le joueur choisit la présentation de la vérité, sans effacer la faute.</x:v>
      </x:c>
      <x:c r="G41" s="14" t="str">
        <x:v>L’étape précédente de TR-H09 est confirmée ; pour la première, le déclencheur est : O4 ; preuve déjà établie par la voie.</x:v>
      </x:c>
      <x:c r="H41" s="14" t="str">
        <x:v>Souris : manipuler le repère nommé puis confirmer sa position. Manette : sélectionner le repère, changer de pose par LB/RB, A pour confirmer ; l’objet reste en sprites 2D.</x:v>
      </x:c>
      <x:c r="I41" s="14" t="str">
        <x:v>Une mauvaise orientation laisse la découverte non acquise. Revenir au dernier cran, comparer la vue initiale et reprendre uniquement ce geste ; aucune preuve originale n’est détruite pour imposer la solution.</x:v>
      </x:c>
      <x:c r="J41" s="14" t="str">
        <x:v>TR-H09.indice4 devient observé seulement après le retour visible. Les hypothèses restent attribuées et l’original conserve sa localisation.</x:v>
      </x:c>
      <x:c r="K41" s="14" t="str">
        <x:v>Reconstitution documentée V4 — nouvelle rédaction V5</x:v>
      </x:c>
    </x:row>
    <x:row r="42" ht="87" customHeight="1">
      <x:c r="A42" s="13" t="str">
        <x:v>TR-H10-S1</x:v>
      </x:c>
      <x:c r="B42" s="13" t="str">
        <x:v>Déplier le repère</x:v>
      </x:c>
      <x:c r="C42" s="13" t="str">
        <x:v>TR-H10</x:v>
      </x:c>
      <x:c r="D42" s="16" t="n">
        <x:v>1</x:v>
      </x:c>
      <x:c r="E42" s="13" t="str">
        <x:v>Ouvrir les sections prévues de l’objet et poser chacune sur sa marque.</x:v>
      </x:c>
      <x:c r="F42" s="13" t="str">
        <x:v>Une notation correspond à un passage réellement parcouru ensemble.</x:v>
      </x:c>
      <x:c r="G42" s="13" t="str">
        <x:v>L’étape précédente de TR-H10 est confirmée ; pour la première, le déclencheur est : O5 après PLAN13/O5-M19 ; don ou prêt explicite ; départ EXP10/O5-M24 conservé.</x:v>
      </x:c>
      <x:c r="H42" s="13" t="str">
        <x:v>Souris : manipuler le repère nommé puis confirmer sa position. Manette : sélectionner le repère, changer de pose par LB/RB, A pour confirmer ; l’objet reste en sprites 2D.</x:v>
      </x:c>
      <x:c r="I42" s="13" t="str">
        <x:v>Une mauvaise orientation laisse la découverte non acquise. Revenir au dernier cran, comparer la vue initiale et reprendre uniquement ce geste ; aucune preuve originale n’est détruite pour imposer la solution.</x:v>
      </x:c>
      <x:c r="J42" s="13" t="str">
        <x:v>TR-H10.indice1 devient observé seulement après le retour visible. Les hypothèses restent attribuées et l’original conserve sa localisation.</x:v>
      </x:c>
      <x:c r="K42" s="13" t="str">
        <x:v>Reconstitution documentée V4 — nouvelle rédaction V5</x:v>
      </x:c>
    </x:row>
    <x:row r="43" ht="87" customHeight="1">
      <x:c r="A43" s="14" t="str">
        <x:v>TR-H10-S2</x:v>
      </x:c>
      <x:c r="B43" s="14" t="str">
        <x:v>Comparer la piste</x:v>
      </x:c>
      <x:c r="C43" s="14" t="str">
        <x:v>TR-H10</x:v>
      </x:c>
      <x:c r="D43" s="17" t="n">
        <x:v>2</x:v>
      </x:c>
      <x:c r="E43" s="14" t="str">
        <x:v>Superposer le repère à la vignette de terrain de Namarra.</x:v>
      </x:c>
      <x:c r="F43" s="14" t="str">
        <x:v>La contribution de Mara apparaît comme lecture de piste, pas comme possession du joueur.</x:v>
      </x:c>
      <x:c r="G43" s="14" t="str">
        <x:v>L’étape précédente de TR-H10 est confirmée ; pour la première, le déclencheur est : O5 après PLAN13/O5-M19 ; don ou prêt explicite ; départ EXP10/O5-M24 conservé.</x:v>
      </x:c>
      <x:c r="H43" s="14" t="str">
        <x:v>Souris : manipuler le repère nommé puis confirmer sa position. Manette : sélectionner le repère, changer de pose par LB/RB, A pour confirmer ; l’objet reste en sprites 2D.</x:v>
      </x:c>
      <x:c r="I43" s="14" t="str">
        <x:v>Une mauvaise orientation laisse la découverte non acquise. Revenir au dernier cran, comparer la vue initiale et reprendre uniquement ce geste ; aucune preuve originale n’est détruite pour imposer la solution.</x:v>
      </x:c>
      <x:c r="J43" s="14" t="str">
        <x:v>TR-H10.indice2 devient observé seulement après le retour visible. Les hypothèses restent attribuées et l’original conserve sa localisation.</x:v>
      </x:c>
      <x:c r="K43" s="14" t="str">
        <x:v>Reconstitution documentée V4 — nouvelle rédaction V5</x:v>
      </x:c>
    </x:row>
    <x:row r="44" ht="87" customHeight="1">
      <x:c r="A44" s="13" t="str">
        <x:v>TR-H10-S3</x:v>
      </x:c>
      <x:c r="B44" s="13" t="str">
        <x:v>Lire la condition du don</x:v>
      </x:c>
      <x:c r="C44" s="13" t="str">
        <x:v>TR-H10</x:v>
      </x:c>
      <x:c r="D44" s="16" t="n">
        <x:v>3</x:v>
      </x:c>
      <x:c r="E44" s="13" t="str">
        <x:v>Tirer la petite plaque ou ouvrir le message volontaire lié à l’objet.</x:v>
      </x:c>
      <x:c r="F44" s="13" t="str">
        <x:v>Le statut de don, prêt ou souvenir partagé reste explicite.</x:v>
      </x:c>
      <x:c r="G44" s="13" t="str">
        <x:v>L’étape précédente de TR-H10 est confirmée ; pour la première, le déclencheur est : O5 après PLAN13/O5-M19 ; don ou prêt explicite ; départ EXP10/O5-M24 conservé.</x:v>
      </x:c>
      <x:c r="H44" s="13" t="str">
        <x:v>Souris : manipuler le repère nommé puis confirmer sa position. Manette : sélectionner le repère, changer de pose par LB/RB, A pour confirmer ; l’objet reste en sprites 2D.</x:v>
      </x:c>
      <x:c r="I44" s="13" t="str">
        <x:v>Une mauvaise orientation laisse la découverte non acquise. Revenir au dernier cran, comparer la vue initiale et reprendre uniquement ce geste ; aucune preuve originale n’est détruite pour imposer la solution.</x:v>
      </x:c>
      <x:c r="J44" s="13" t="str">
        <x:v>TR-H10.indice3 devient observé seulement après le retour visible. Les hypothèses restent attribuées et l’original conserve sa localisation.</x:v>
      </x:c>
      <x:c r="K44" s="13" t="str">
        <x:v>Reconstitution documentée V4 — nouvelle rédaction V5</x:v>
      </x:c>
    </x:row>
    <x:row r="45" ht="87" customHeight="1">
      <x:c r="A45" s="14" t="str">
        <x:v>TR-H10-S4</x:v>
      </x:c>
      <x:c r="B45" s="14" t="str">
        <x:v>Choisir la présentation</x:v>
      </x:c>
      <x:c r="C45" s="14" t="str">
        <x:v>TR-H10</x:v>
      </x:c>
      <x:c r="D45" s="17" t="n">
        <x:v>4</x:v>
      </x:c>
      <x:c r="E45" s="14" t="str">
        <x:v>Installer le repère dans la maison ou préparer son retour selon son statut.</x:v>
      </x:c>
      <x:c r="F45" s="14" t="str">
        <x:v>Le départ de Mara demeure acquis ; un contact ultérieur exige sa volonté.</x:v>
      </x:c>
      <x:c r="G45" s="14" t="str">
        <x:v>L’étape précédente de TR-H10 est confirmée ; pour la première, le déclencheur est : O5 après PLAN13/O5-M19 ; don ou prêt explicite ; départ EXP10/O5-M24 conservé.</x:v>
      </x:c>
      <x:c r="H45" s="14" t="str">
        <x:v>Souris : manipuler le repère nommé puis confirmer sa position. Manette : sélectionner le repère, changer de pose par LB/RB, A pour confirmer ; l’objet reste en sprites 2D.</x:v>
      </x:c>
      <x:c r="I45" s="14" t="str">
        <x:v>Une mauvaise orientation laisse la découverte non acquise. Revenir au dernier cran, comparer la vue initiale et reprendre uniquement ce geste ; aucune preuve originale n’est détruite pour imposer la solution.</x:v>
      </x:c>
      <x:c r="J45" s="14" t="str">
        <x:v>TR-H10.indice4 devient observé seulement après le retour visible. Les hypothèses restent attribuées et l’original conserve sa localisation.</x:v>
      </x:c>
      <x:c r="K45" s="14" t="str">
        <x:v>Reconstitution documentée V4 — nouvelle rédaction V5</x:v>
      </x:c>
    </x:row>
    <x:row r="46" ht="87" customHeight="1">
      <x:c r="A46" s="13" t="str">
        <x:v>TR-H11-S1</x:v>
      </x:c>
      <x:c r="B46" s="13" t="str">
        <x:v>Présenter la marque de branche</x:v>
      </x:c>
      <x:c r="C46" s="13" t="str">
        <x:v>TR-H11</x:v>
      </x:c>
      <x:c r="D46" s="16" t="n">
        <x:v>1</x:v>
      </x:c>
      <x:c r="E46" s="13" t="str">
        <x:v>Orienter le contenant jusqu’à rendre sa provenance temporelle visible.</x:v>
      </x:c>
      <x:c r="F46" s="13" t="str">
        <x:v>L’instance de l’objet est rattachée au voyage précis.</x:v>
      </x:c>
      <x:c r="G46" s="13" t="str">
        <x:v>L’étape précédente de TR-H11 est confirmée ; pour la première, le déclencheur est : Cinq conditions Warp satisfaites ; retour engagé accompli.</x:v>
      </x:c>
      <x:c r="H46" s="13" t="str">
        <x:v>Souris : manipuler le repère nommé puis confirmer sa position. Manette : sélectionner le repère, changer de pose par LB/RB, A pour confirmer ; l’objet reste en sprites 2D.</x:v>
      </x:c>
      <x:c r="I46" s="13" t="str">
        <x:v>Une mauvaise orientation laisse la découverte non acquise. Revenir au dernier cran, comparer la vue initiale et reprendre uniquement ce geste ; aucune preuve originale n’est détruite pour imposer la solution.</x:v>
      </x:c>
      <x:c r="J46" s="13" t="str">
        <x:v>TR-H11.indice1 devient observé seulement après le retour visible. Les hypothèses restent attribuées et l’original conserve sa localisation.</x:v>
      </x:c>
      <x:c r="K46" s="13" t="str">
        <x:v>Reconstitution documentée V4 — nouvelle rédaction V5</x:v>
      </x:c>
    </x:row>
    <x:row r="47" ht="87" customHeight="1">
      <x:c r="A47" s="14" t="str">
        <x:v>TR-H11-S2</x:v>
      </x:c>
      <x:c r="B47" s="14" t="str">
        <x:v>Comparer les deux vues</x:v>
      </x:c>
      <x:c r="C47" s="14" t="str">
        <x:v>TR-H11</x:v>
      </x:c>
      <x:c r="D47" s="17" t="n">
        <x:v>2</x:v>
      </x:c>
      <x:c r="E47" s="14" t="str">
        <x:v>Faire coulisser le relevé du présent au-dessus de la pièce rapportée.</x:v>
      </x:c>
      <x:c r="F47" s="14" t="str">
        <x:v>Une différence locale apparaît sans réécrire automatiquement le monde principal.</x:v>
      </x:c>
      <x:c r="G47" s="14" t="str">
        <x:v>L’étape précédente de TR-H11 est confirmée ; pour la première, le déclencheur est : Cinq conditions Warp satisfaites ; retour engagé accompli.</x:v>
      </x:c>
      <x:c r="H47" s="14" t="str">
        <x:v>Souris : manipuler le repère nommé puis confirmer sa position. Manette : sélectionner le repère, changer de pose par LB/RB, A pour confirmer ; l’objet reste en sprites 2D.</x:v>
      </x:c>
      <x:c r="I47" s="14" t="str">
        <x:v>Une mauvaise orientation laisse la découverte non acquise. Revenir au dernier cran, comparer la vue initiale et reprendre uniquement ce geste ; aucune preuve originale n’est détruite pour imposer la solution.</x:v>
      </x:c>
      <x:c r="J47" s="14" t="str">
        <x:v>TR-H11.indice2 devient observé seulement après le retour visible. Les hypothèses restent attribuées et l’original conserve sa localisation.</x:v>
      </x:c>
      <x:c r="K47" s="14" t="str">
        <x:v>Reconstitution documentée V4 — nouvelle rédaction V5</x:v>
      </x:c>
    </x:row>
    <x:row r="48" ht="87" customHeight="1">
      <x:c r="A48" s="13" t="str">
        <x:v>TR-H11-S3</x:v>
      </x:c>
      <x:c r="B48" s="13" t="str">
        <x:v>Placer l’incertitude</x:v>
      </x:c>
      <x:c r="C48" s="13" t="str">
        <x:v>TR-H11</x:v>
      </x:c>
      <x:c r="D48" s="16" t="n">
        <x:v>3</x:v>
      </x:c>
      <x:c r="E48" s="13" t="str">
        <x:v>Poser un repère de question sur la partie dont l’histoire reste inconnue.</x:v>
      </x:c>
      <x:c r="F48" s="13" t="str">
        <x:v>La galerie distingue observation historique et interprétation.</x:v>
      </x:c>
      <x:c r="G48" s="13" t="str">
        <x:v>L’étape précédente de TR-H11 est confirmée ; pour la première, le déclencheur est : Cinq conditions Warp satisfaites ; retour engagé accompli.</x:v>
      </x:c>
      <x:c r="H48" s="13" t="str">
        <x:v>Souris : manipuler le repère nommé puis confirmer sa position. Manette : sélectionner le repère, changer de pose par LB/RB, A pour confirmer ; l’objet reste en sprites 2D.</x:v>
      </x:c>
      <x:c r="I48" s="13" t="str">
        <x:v>Une mauvaise orientation laisse la découverte non acquise. Revenir au dernier cran, comparer la vue initiale et reprendre uniquement ce geste ; aucune preuve originale n’est détruite pour imposer la solution.</x:v>
      </x:c>
      <x:c r="J48" s="13" t="str">
        <x:v>TR-H11.indice3 devient observé seulement après le retour visible. Les hypothèses restent attribuées et l’original conserve sa localisation.</x:v>
      </x:c>
      <x:c r="K48" s="13" t="str">
        <x:v>Reconstitution documentée V4 — nouvelle rédaction V5</x:v>
      </x:c>
    </x:row>
    <x:row r="49" ht="87" customHeight="1">
      <x:c r="A49" s="14" t="str">
        <x:v>TR-H11-S4</x:v>
      </x:c>
      <x:c r="B49" s="14" t="str">
        <x:v>Exposer l’unique original</x:v>
      </x:c>
      <x:c r="C49" s="14" t="str">
        <x:v>TR-H11</x:v>
      </x:c>
      <x:c r="D49" s="17" t="n">
        <x:v>4</x:v>
      </x:c>
      <x:c r="E49" s="14" t="str">
        <x:v>Installer la pièce puis marquer toute copie éventuelle.</x:v>
      </x:c>
      <x:c r="F49" s="14" t="str">
        <x:v>Une revisite ne permet pas de reprendre gratuitement le même original.</x:v>
      </x:c>
      <x:c r="G49" s="14" t="str">
        <x:v>L’étape précédente de TR-H11 est confirmée ; pour la première, le déclencheur est : Cinq conditions Warp satisfaites ; retour engagé accompli.</x:v>
      </x:c>
      <x:c r="H49" s="14" t="str">
        <x:v>Souris : manipuler le repère nommé puis confirmer sa position. Manette : sélectionner le repère, changer de pose par LB/RB, A pour confirmer ; l’objet reste en sprites 2D.</x:v>
      </x:c>
      <x:c r="I49" s="14" t="str">
        <x:v>Une mauvaise orientation laisse la découverte non acquise. Revenir au dernier cran, comparer la vue initiale et reprendre uniquement ce geste ; aucune preuve originale n’est détruite pour imposer la solution.</x:v>
      </x:c>
      <x:c r="J49" s="14" t="str">
        <x:v>TR-H11.indice4 devient observé seulement après le retour visible. Les hypothèses restent attribuées et l’original conserve sa localisation.</x:v>
      </x:c>
      <x:c r="K49" s="14" t="str">
        <x:v>Reconstitution documentée V4 — nouvelle rédaction V5</x:v>
      </x:c>
    </x:row>
    <x:row r="50" ht="87" customHeight="1">
      <x:c r="A50" s="13" t="str">
        <x:v>TR-H12-S1</x:v>
      </x:c>
      <x:c r="B50" s="13" t="str">
        <x:v>Inspecter la limite</x:v>
      </x:c>
      <x:c r="C50" s="13" t="str">
        <x:v>TR-H12</x:v>
      </x:c>
      <x:c r="D50" s="16" t="n">
        <x:v>1</x:v>
      </x:c>
      <x:c r="E50" s="13" t="str">
        <x:v>Tourner la pièce pour voir la marque de l’épreuve interrompue.</x:v>
      </x:c>
      <x:c r="F50" s="13" t="str">
        <x:v>Le détail confirme que le duel n’a pas atteint son terme.</x:v>
      </x:c>
      <x:c r="G50" s="13" t="str">
        <x:v>L’étape précédente de TR-H12 est confirmée ; pour la première, le déclencheur est : Duel réellement interrompu ; objet acquis selon le scénario.</x:v>
      </x:c>
      <x:c r="H50" s="13" t="str">
        <x:v>Souris : manipuler le repère nommé puis confirmer sa position. Manette : sélectionner le repère, changer de pose par LB/RB, A pour confirmer ; l’objet reste en sprites 2D.</x:v>
      </x:c>
      <x:c r="I50" s="13" t="str">
        <x:v>Une mauvaise orientation laisse la découverte non acquise. Revenir au dernier cran, comparer la vue initiale et reprendre uniquement ce geste ; aucune preuve originale n’est détruite pour imposer la solution.</x:v>
      </x:c>
      <x:c r="J50" s="13" t="str">
        <x:v>TR-H12.indice1 devient observé seulement après le retour visible. Les hypothèses restent attribuées et l’original conserve sa localisation.</x:v>
      </x:c>
      <x:c r="K50" s="13" t="str">
        <x:v>Reconstitution documentée V4 — nouvelle rédaction V5</x:v>
      </x:c>
    </x:row>
    <x:row r="51" ht="87" customHeight="1">
      <x:c r="A51" s="14" t="str">
        <x:v>TR-H12-S2</x:v>
      </x:c>
      <x:c r="B51" s="14" t="str">
        <x:v>Aligner les moments</x:v>
      </x:c>
      <x:c r="C51" s="14" t="str">
        <x:v>TR-H12</x:v>
      </x:c>
      <x:c r="D51" s="17" t="n">
        <x:v>2</x:v>
      </x:c>
      <x:c r="E51" s="14" t="str">
        <x:v>Déplacer les plaques de début, interruption et retour dans l’ordre connu.</x:v>
      </x:c>
      <x:c r="F51" s="14" t="str">
        <x:v>L’absence de victoire reste explicite.</x:v>
      </x:c>
      <x:c r="G51" s="14" t="str">
        <x:v>L’étape précédente de TR-H12 est confirmée ; pour la première, le déclencheur est : Duel réellement interrompu ; objet acquis selon le scénario.</x:v>
      </x:c>
      <x:c r="H51" s="14" t="str">
        <x:v>Souris : manipuler le repère nommé puis confirmer sa position. Manette : sélectionner le repère, changer de pose par LB/RB, A pour confirmer ; l’objet reste en sprites 2D.</x:v>
      </x:c>
      <x:c r="I51" s="14" t="str">
        <x:v>Une mauvaise orientation laisse la découverte non acquise. Revenir au dernier cran, comparer la vue initiale et reprendre uniquement ce geste ; aucune preuve originale n’est détruite pour imposer la solution.</x:v>
      </x:c>
      <x:c r="J51" s="14" t="str">
        <x:v>TR-H12.indice2 devient observé seulement après le retour visible. Les hypothèses restent attribuées et l’original conserve sa localisation.</x:v>
      </x:c>
      <x:c r="K51" s="14" t="str">
        <x:v>Reconstitution documentée V4 — nouvelle rédaction V5</x:v>
      </x:c>
    </x:row>
    <x:row r="52" ht="87" customHeight="1">
      <x:c r="A52" s="13" t="str">
        <x:v>TR-H12-S3</x:v>
      </x:c>
      <x:c r="B52" s="13" t="str">
        <x:v>Montrer le choix</x:v>
      </x:c>
      <x:c r="C52" s="13" t="str">
        <x:v>TR-H12</x:v>
      </x:c>
      <x:c r="D52" s="16" t="n">
        <x:v>3</x:v>
      </x:c>
      <x:c r="E52" s="13" t="str">
        <x:v>Placer le repère du secours ou du repli qui a motivé l’interruption.</x:v>
      </x:c>
      <x:c r="F52" s="13" t="str">
        <x:v>Le récit reconnaît une décision sans inventer un succès de combat.</x:v>
      </x:c>
      <x:c r="G52" s="13" t="str">
        <x:v>L’étape précédente de TR-H12 est confirmée ; pour la première, le déclencheur est : Duel réellement interrompu ; objet acquis selon le scénario.</x:v>
      </x:c>
      <x:c r="H52" s="13" t="str">
        <x:v>Souris : manipuler le repère nommé puis confirmer sa position. Manette : sélectionner le repère, changer de pose par LB/RB, A pour confirmer ; l’objet reste en sprites 2D.</x:v>
      </x:c>
      <x:c r="I52" s="13" t="str">
        <x:v>Une mauvaise orientation laisse la découverte non acquise. Revenir au dernier cran, comparer la vue initiale et reprendre uniquement ce geste ; aucune preuve originale n’est détruite pour imposer la solution.</x:v>
      </x:c>
      <x:c r="J52" s="13" t="str">
        <x:v>TR-H12.indice3 devient observé seulement après le retour visible. Les hypothèses restent attribuées et l’original conserve sa localisation.</x:v>
      </x:c>
      <x:c r="K52" s="13" t="str">
        <x:v>Reconstitution documentée V4 — nouvelle rédaction V5</x:v>
      </x:c>
    </x:row>
    <x:row r="53" ht="87" customHeight="1">
      <x:c r="A53" s="14" t="str">
        <x:v>TR-H12-S4</x:v>
      </x:c>
      <x:c r="B53" s="14" t="str">
        <x:v>Choisir un meuble de mémoire</x:v>
      </x:c>
      <x:c r="C53" s="14" t="str">
        <x:v>TR-H12</x:v>
      </x:c>
      <x:c r="D53" s="17" t="n">
        <x:v>4</x:v>
      </x:c>
      <x:c r="E53" s="14" t="str">
        <x:v>Installer l’objet dans une niche sobre ou le conserver au coffre.</x:v>
      </x:c>
      <x:c r="F53" s="14" t="str">
        <x:v>La présentation peut être fière d’une leçon tout en gardant le résultat exact.</x:v>
      </x:c>
      <x:c r="G53" s="14" t="str">
        <x:v>L’étape précédente de TR-H12 est confirmée ; pour la première, le déclencheur est : Duel réellement interrompu ; objet acquis selon le scénario.</x:v>
      </x:c>
      <x:c r="H53" s="14" t="str">
        <x:v>Souris : manipuler le repère nommé puis confirmer sa position. Manette : sélectionner le repère, changer de pose par LB/RB, A pour confirmer ; l’objet reste en sprites 2D.</x:v>
      </x:c>
      <x:c r="I53" s="14" t="str">
        <x:v>Une mauvaise orientation laisse la découverte non acquise. Revenir au dernier cran, comparer la vue initiale et reprendre uniquement ce geste ; aucune preuve originale n’est détruite pour imposer la solution.</x:v>
      </x:c>
      <x:c r="J53" s="14" t="str">
        <x:v>TR-H12.indice4 devient observé seulement après le retour visible. Les hypothèses restent attribuées et l’original conserve sa localisation.</x:v>
      </x:c>
      <x:c r="K53" s="14" t="str">
        <x:v>Reconstitution documentée V4 — nouvelle rédaction V5</x:v>
      </x:c>
    </x:row>
  </x:sheetData>
  <x:pageMargins left="0.7" right="0.7" top="0.75" bottom="0.75" header="0.3" footer="0.3"/>
  <x:tableParts count="1">
    <x:tablePart xmlns:r="http://schemas.openxmlformats.org/officeDocument/2006/relationships" r:id="Rc0a796b6d7f9401b"/>
  </x:tableParts>
</x:worksheet>
</file>

<file path=xl/worksheets/sheet8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45" hidden="0" customWidth="1"/>
  </x:cols>
  <x:sheetData>
    <x:row r="1">
      <x:c r="A1" s="2"/>
      <x:c r="B1" s="2"/>
      <x:c r="C1" s="2"/>
      <x:c r="D1" s="2"/>
      <x:c r="E1" s="2"/>
      <x:c r="F1" s="2"/>
    </x:row>
    <x:row r="2" ht="31" customHeight="1">
      <x:c r="A2" s="3" t="str">
        <x:v>Meubles et exposition</x:v>
      </x:c>
      <x:c r="B2" s="3"/>
      <x:c r="C2" s="3"/>
      <x:c r="D2" s="3"/>
      <x:c r="E2" s="3"/>
      <x:c r="F2" s="3"/>
    </x:row>
    <x:row r="3">
      <x:c r="A3" s="4"/>
      <x:c r="B3" s="4"/>
      <x:c r="C3" s="4"/>
      <x:c r="D3" s="4"/>
      <x:c r="E3" s="4"/>
      <x:c r="F3" s="4"/>
    </x:row>
    <x:row r="4">
      <x:c r="A4" s="2" t="str">
        <x:v>Trophées · 24 fiches · Lecture intégrale dans « Lire Trophées » ou le lecteur HTML.</x:v>
      </x:c>
      <x:c r="B4" s="2"/>
      <x:c r="C4" s="2"/>
      <x:c r="D4" s="2"/>
      <x:c r="E4" s="2"/>
      <x:c r="F4" s="2"/>
    </x:row>
    <x:row r="5" ht="48" customHeight="1">
      <x:c r="A5" s="43" t="str">
        <x:v>Identifiant</x:v>
      </x:c>
      <x:c r="B5" s="44" t="str">
        <x:v>Titre</x:v>
      </x:c>
      <x:c r="C5" s="44" t="str">
        <x:v>Famille cible</x:v>
      </x:c>
      <x:c r="D5" s="44" t="str">
        <x:v>Capacité</x:v>
      </x:c>
      <x:c r="E5" s="44" t="str">
        <x:v>Gestes</x:v>
      </x:c>
      <x:c r="F5" s="44" t="str">
        <x:v>Contrainte</x:v>
      </x:c>
      <x:c r="G5" s="45" t="str">
        <x:v>Provenance</x:v>
      </x:c>
    </x:row>
    <x:row r="6" ht="44" customHeight="1">
      <x:c r="A6" s="13" t="str">
        <x:v>TR-D01</x:v>
      </x:c>
      <x:c r="B6" s="13" t="str">
        <x:v>Cabinet bas à deux niches</x:v>
      </x:c>
      <x:c r="C6" s="13" t="str">
        <x:v>Petit objet ou plaque</x:v>
      </x:c>
      <x:c r="D6" s="13" t="str">
        <x:v>2 petites niches ; portes sur rails</x:v>
      </x:c>
      <x:c r="E6" s="13" t="str">
        <x:v>Ouvrir, régler les rails, placer le berceau puis vérifier la marge.</x:v>
      </x:c>
      <x:c r="F6" s="13" t="str">
        <x:v>Seuil de résidence ; passage frontal maintenu.</x:v>
      </x:c>
      <x:c r="G6" s="13" t="str">
        <x:v>Reconstitution documentée V4 — nouvelle rédaction V5</x:v>
      </x:c>
    </x:row>
    <x:row r="7" ht="44" customHeight="1">
      <x:c r="A7" s="14" t="str">
        <x:v>TR-D02</x:v>
      </x:c>
      <x:c r="B7" s="14" t="str">
        <x:v>Cabinet haut à quatre niches</x:v>
      </x:c>
      <x:c r="C7" s="14" t="str">
        <x:v>Petits objets de plusieurs récits</x:v>
      </x:c>
      <x:c r="D7" s="14" t="str">
        <x:v>4 niches indépendantes</x:v>
      </x:c>
      <x:c r="E7" s="14" t="str">
        <x:v>Choisir l’ordre de visite et ajuster chaque plaque à hauteur de lecture.</x:v>
      </x:c>
      <x:c r="F7" s="14" t="str">
        <x:v>Atelier ou galerie ; accès aux niches hautes par commande adaptée.</x:v>
      </x:c>
      <x:c r="G7" s="14" t="str">
        <x:v>Reconstitution documentée V4 — nouvelle rédaction V5</x:v>
      </x:c>
    </x:row>
    <x:row r="8" ht="44" customHeight="1">
      <x:c r="A8" s="13" t="str">
        <x:v>TR-D03</x:v>
      </x:c>
      <x:c r="B8" s="13" t="str">
        <x:v>Niche de crâne large</x:v>
      </x:c>
      <x:c r="C8" s="13" t="str">
        <x:v>Crâne de proie compatible</x:v>
      </x:c>
      <x:c r="D8" s="13" t="str">
        <x:v>1 grand volume</x:v>
      </x:c>
      <x:c r="E8" s="13" t="str">
        <x:v>Essayer le gabarit, régler les appuis et orienter la face narrative.</x:v>
      </x:c>
      <x:c r="F8" s="13" t="str">
        <x:v>Emprise large ; aucune porte condamnée.</x:v>
      </x:c>
      <x:c r="G8" s="13" t="str">
        <x:v>Reconstitution documentée V4 — nouvelle rédaction V5</x:v>
      </x:c>
    </x:row>
    <x:row r="9" ht="44" customHeight="1">
      <x:c r="A9" s="14" t="str">
        <x:v>TR-D04</x:v>
      </x:c>
      <x:c r="B9" s="14" t="str">
        <x:v>Support de masque à pic protégé</x:v>
      </x:c>
      <x:c r="C9" s="14" t="str">
        <x:v>Masque autorisé</x:v>
      </x:c>
      <x:c r="D9" s="14" t="str">
        <x:v>1 masque</x:v>
      </x:c>
      <x:c r="E9" s="14" t="str">
        <x:v>Placer le support arrière et vérifier que le masque peut être retiré par sa pose prévue.</x:v>
      </x:c>
      <x:c r="F9" s="14" t="str">
        <x:v>La pointe stylisée ne traverse pas arbitrairement l’objet.</x:v>
      </x:c>
      <x:c r="G9" s="14" t="str">
        <x:v>Reconstitution documentée V4 — nouvelle rédaction V5</x:v>
      </x:c>
    </x:row>
    <x:row r="10" ht="44" customHeight="1">
      <x:c r="A10" s="13" t="str">
        <x:v>TR-D05</x:v>
      </x:c>
      <x:c r="B10" s="13" t="str">
        <x:v>Râtelier d’armes vertical</x:v>
      </x:c>
      <x:c r="C10" s="13" t="str">
        <x:v>Armes de gabarit prévu</x:v>
      </x:c>
      <x:c r="D10" s="13" t="str">
        <x:v>3 emplacements</x:v>
      </x:c>
      <x:c r="E10" s="13" t="str">
        <x:v>Choisir les attaches et conserver l’ordre de retrait.</x:v>
      </x:c>
      <x:c r="F10" s="13" t="str">
        <x:v>Les armes exposées quittent l’équipement disponible.</x:v>
      </x:c>
      <x:c r="G10" s="13" t="str">
        <x:v>Reconstitution documentée V4 — nouvelle rédaction V5</x:v>
      </x:c>
    </x:row>
    <x:row r="11" ht="44" customHeight="1">
      <x:c r="A11" s="14" t="str">
        <x:v>TR-D06</x:v>
      </x:c>
      <x:c r="B11" s="14" t="str">
        <x:v>Râtelier d’armes horizontal</x:v>
      </x:c>
      <x:c r="C11" s="14" t="str">
        <x:v>Arme longue</x:v>
      </x:c>
      <x:c r="D11" s="14" t="str">
        <x:v>1 grande arme</x:v>
      </x:c>
      <x:c r="E11" s="14" t="str">
        <x:v>Comparer la longueur aux deux appuis puis fixer la plaque sous l’arme.</x:v>
      </x:c>
      <x:c r="F11" s="14" t="str">
        <x:v>Mur libre et trajectoire de retrait visible.</x:v>
      </x:c>
      <x:c r="G11" s="14" t="str">
        <x:v>Reconstitution documentée V4 — nouvelle rédaction V5</x:v>
      </x:c>
    </x:row>
    <x:row r="12" ht="44" customHeight="1">
      <x:c r="A12" s="13" t="str">
        <x:v>TR-D07</x:v>
      </x:c>
      <x:c r="B12" s="13" t="str">
        <x:v>Socle de corne</x:v>
      </x:c>
      <x:c r="C12" s="13" t="str">
        <x:v>Corne ou défense</x:v>
      </x:c>
      <x:c r="D12" s="13" t="str">
        <x:v>1 volume courbe</x:v>
      </x:c>
      <x:c r="E12" s="13" t="str">
        <x:v>Orienter le profil et ajuster les contacts latéraux.</x:v>
      </x:c>
      <x:c r="F12" s="13" t="str">
        <x:v>L’extrémité garde une marge de circulation.</x:v>
      </x:c>
      <x:c r="G12" s="13" t="str">
        <x:v>Reconstitution documentée V4 — nouvelle rédaction V5</x:v>
      </x:c>
    </x:row>
    <x:row r="13" ht="44" customHeight="1">
      <x:c r="A13" s="14" t="str">
        <x:v>TR-D08</x:v>
      </x:c>
      <x:c r="B13" s="14" t="str">
        <x:v>Cadre de fragments</x:v>
      </x:c>
      <x:c r="C13" s="14" t="str">
        <x:v>Fragments déjà séparés</x:v>
      </x:c>
      <x:c r="D13" s="14" t="str">
        <x:v>1 assemblage partiel</x:v>
      </x:c>
      <x:c r="E13" s="14" t="str">
        <x:v>Poser les fragments authentiques et marquer les compléments.</x:v>
      </x:c>
      <x:c r="F13" s="14" t="str">
        <x:v>Les lacunes restent visibles.</x:v>
      </x:c>
      <x:c r="G13" s="14" t="str">
        <x:v>Reconstitution documentée V4 — nouvelle rédaction V5</x:v>
      </x:c>
    </x:row>
    <x:row r="14" ht="44" customHeight="1">
      <x:c r="A14" s="13" t="str">
        <x:v>TR-D09</x:v>
      </x:c>
      <x:c r="B14" s="13" t="str">
        <x:v>Table de mémoire</x:v>
      </x:c>
      <x:c r="C14" s="13" t="str">
        <x:v>Objets de cohorte ou de retour</x:v>
      </x:c>
      <x:c r="D14" s="13" t="str">
        <x:v>3 petits objets</x:v>
      </x:c>
      <x:c r="E14" s="13" t="str">
        <x:v>Placer les pièces selon un ordre de récit et laisser un espace de lecture.</x:v>
      </x:c>
      <x:c r="F14" s="13" t="str">
        <x:v>Pas de superposition ni de propriété fusionnée.</x:v>
      </x:c>
      <x:c r="G14" s="13" t="str">
        <x:v>Reconstitution documentée V4 — nouvelle rédaction V5</x:v>
      </x:c>
    </x:row>
    <x:row r="15" ht="44" customHeight="1">
      <x:c r="A15" s="14" t="str">
        <x:v>TR-D10</x:v>
      </x:c>
      <x:c r="B15" s="14" t="str">
        <x:v>Cadre de coque</x:v>
      </x:c>
      <x:c r="C15" s="14" t="str">
        <x:v>Fragment de vaisseau</x:v>
      </x:c>
      <x:c r="D15" s="14" t="str">
        <x:v>1 panneau compatible</x:v>
      </x:c>
      <x:c r="E15" s="14" t="str">
        <x:v>Comparer l’orientation de coque et poser ses attaches de jeu.</x:v>
      </x:c>
      <x:c r="F15" s="14" t="str">
        <x:v>Ancrage mural validé par l’artisan.</x:v>
      </x:c>
      <x:c r="G15" s="14" t="str">
        <x:v>Reconstitution documentée V4 — nouvelle rédaction V5</x:v>
      </x:c>
    </x:row>
    <x:row r="16" ht="44" customHeight="1">
      <x:c r="A16" s="13" t="str">
        <x:v>TR-D11</x:v>
      </x:c>
      <x:c r="B16" s="13" t="str">
        <x:v>Cabinet d’objet humain</x:v>
      </x:c>
      <x:c r="C16" s="13" t="str">
        <x:v>Objet personnel confié</x:v>
      </x:c>
      <x:c r="D16" s="13" t="str">
        <x:v>1 à 3 petits éléments liés</x:v>
      </x:c>
      <x:c r="E16" s="13" t="str">
        <x:v>Présenter provenance et statut de don ou prêt.</x:v>
      </x:c>
      <x:c r="F16" s="13" t="str">
        <x:v>La personne associée garde son autonomie.</x:v>
      </x:c>
      <x:c r="G16" s="13" t="str">
        <x:v>Reconstitution documentée V4 — nouvelle rédaction V5</x:v>
      </x:c>
    </x:row>
    <x:row r="17" ht="44" customHeight="1">
      <x:c r="A17" s="14" t="str">
        <x:v>TR-D12</x:v>
      </x:c>
      <x:c r="B17" s="14" t="str">
        <x:v>Meuble des routes</x:v>
      </x:c>
      <x:c r="C17" s="14" t="str">
        <x:v>Balises et repères</x:v>
      </x:c>
      <x:c r="D17" s="14" t="str">
        <x:v>3 supports</x:v>
      </x:c>
      <x:c r="E17" s="14" t="str">
        <x:v>Relier chaque objet à un trajet réellement connu.</x:v>
      </x:c>
      <x:c r="F17" s="14" t="str">
        <x:v>Les routes inconnues restent indiquées comme telles.</x:v>
      </x:c>
      <x:c r="G17" s="14" t="str">
        <x:v>Reconstitution documentée V4 — nouvelle rédaction V5</x:v>
      </x:c>
    </x:row>
    <x:row r="18" ht="44" customHeight="1">
      <x:c r="A18" s="13" t="str">
        <x:v>TR-D13</x:v>
      </x:c>
      <x:c r="B18" s="13" t="str">
        <x:v>Socle collectif central</x:v>
      </x:c>
      <x:c r="C18" s="13" t="str">
        <x:v>Grande prise commune</x:v>
      </x:c>
      <x:c r="D18" s="13" t="str">
        <x:v>1 original</x:v>
      </x:c>
      <x:c r="E18" s="13" t="str">
        <x:v>Installer le berceau puis répartir les plaques de contribution.</x:v>
      </x:c>
      <x:c r="F18" s="13" t="str">
        <x:v>Tour de visite praticable sur les faces prévues.</x:v>
      </x:c>
      <x:c r="G18" s="13" t="str">
        <x:v>Reconstitution documentée V4 — nouvelle rédaction V5</x:v>
      </x:c>
    </x:row>
    <x:row r="19" ht="44" customHeight="1">
      <x:c r="A19" s="14" t="str">
        <x:v>TR-D14</x:v>
      </x:c>
      <x:c r="B19" s="14" t="str">
        <x:v>Galerie des plaques</x:v>
      </x:c>
      <x:c r="C19" s="14" t="str">
        <x:v>Plaques et objets plats</x:v>
      </x:c>
      <x:c r="D19" s="14" t="str">
        <x:v>6 rails indépendants</x:v>
      </x:c>
      <x:c r="E19" s="14" t="str">
        <x:v>Faire glisser chaque pièce dans son logement et composer l’ordre.</x:v>
      </x:c>
      <x:c r="F19" s="14" t="str">
        <x:v>La lecture reste possible depuis le couloir.</x:v>
      </x:c>
      <x:c r="G19" s="14" t="str">
        <x:v>Reconstitution documentée V4 — nouvelle rédaction V5</x:v>
      </x:c>
    </x:row>
    <x:row r="20" ht="44" customHeight="1">
      <x:c r="A20" s="13" t="str">
        <x:v>TR-D15</x:v>
      </x:c>
      <x:c r="B20" s="13" t="str">
        <x:v>Niche de place vide</x:v>
      </x:c>
      <x:c r="C20" s="13" t="str">
        <x:v>Souvenir d’objet déplacé</x:v>
      </x:c>
      <x:c r="D20" s="13" t="str">
        <x:v>Aucun original</x:v>
      </x:c>
      <x:c r="E20" s="13" t="str">
        <x:v>Laisser empreinte de socle et plaque de destination.</x:v>
      </x:c>
      <x:c r="F20" s="13" t="str">
        <x:v>Le vide ne compte pas comme trophée supplémentaire.</x:v>
      </x:c>
      <x:c r="G20" s="13" t="str">
        <x:v>Reconstitution documentée V4 — nouvelle rédaction V5</x:v>
      </x:c>
    </x:row>
    <x:row r="21" ht="44" customHeight="1">
      <x:c r="A21" s="14" t="str">
        <x:v>TR-D16</x:v>
      </x:c>
      <x:c r="B21" s="14" t="str">
        <x:v>Vitrine d’observation séparée</x:v>
      </x:c>
      <x:c r="C21" s="14" t="str">
        <x:v>Objet inconnu admis en attente</x:v>
      </x:c>
      <x:c r="D21" s="14" t="str">
        <x:v>1 contenant fermé</x:v>
      </x:c>
      <x:c r="E21" s="14" t="str">
        <x:v>Observer les signaux et comparer les vues sans ouvrir l’original.</x:v>
      </x:c>
      <x:c r="F21" s="14" t="str">
        <x:v>Aucune reconnaissance définitive tant que le récit reste inconnu.</x:v>
      </x:c>
      <x:c r="G21" s="14" t="str">
        <x:v>Reconstitution documentée V4 — nouvelle rédaction V5</x:v>
      </x:c>
    </x:row>
    <x:row r="22" ht="44" customHeight="1">
      <x:c r="A22" s="13" t="str">
        <x:v>TR-D17</x:v>
      </x:c>
      <x:c r="B22" s="13" t="str">
        <x:v>Support de réplique</x:v>
      </x:c>
      <x:c r="C22" s="13" t="str">
        <x:v>Modèle pédagogique</x:v>
      </x:c>
      <x:c r="D22" s="13" t="str">
        <x:v>1 copie marquée</x:v>
      </x:c>
      <x:c r="E22" s="13" t="str">
        <x:v>Installer la copie et son renvoi vers l’original.</x:v>
      </x:c>
      <x:c r="F22" s="13" t="str">
        <x:v>Zéro prestige de chasse dupliqué.</x:v>
      </x:c>
      <x:c r="G22" s="13" t="str">
        <x:v>Reconstitution documentée V4 — nouvelle rédaction V5</x:v>
      </x:c>
    </x:row>
    <x:row r="23" ht="44" customHeight="1">
      <x:c r="A23" s="14" t="str">
        <x:v>TR-D18</x:v>
      </x:c>
      <x:c r="B23" s="14" t="str">
        <x:v>Meuble de voyage repliable</x:v>
      </x:c>
      <x:c r="C23" s="14" t="str">
        <x:v>Petits trophées transportables</x:v>
      </x:c>
      <x:c r="D23" s="14" t="str">
        <x:v>2 niches courtes</x:v>
      </x:c>
      <x:c r="E23" s="14" t="str">
        <x:v>Fermer, replier et porter seulement après mise en berceau.</x:v>
      </x:c>
      <x:c r="F23" s="14" t="str">
        <x:v>Le repli exige des niches compatibles et vides de volumes trop grands.</x:v>
      </x:c>
      <x:c r="G23" s="14" t="str">
        <x:v>Reconstitution documentée V4 — nouvelle rédaction V5</x:v>
      </x:c>
    </x:row>
    <x:row r="24" ht="44" customHeight="1">
      <x:c r="A24" s="13" t="str">
        <x:v>TR-D19</x:v>
      </x:c>
      <x:c r="B24" s="13" t="str">
        <x:v>Alcôve des survivants</x:v>
      </x:c>
      <x:c r="C24" s="13" t="str">
        <x:v>Objets de catastrophe confiés</x:v>
      </x:c>
      <x:c r="D24" s="13" t="str">
        <x:v>3 objets de mémoire</x:v>
      </x:c>
      <x:c r="E24" s="13" t="str">
        <x:v>Présenter les voix consenties et les lieux choisis par leurs propriétaires.</x:v>
      </x:c>
      <x:c r="F24" s="13" t="str">
        <x:v>Pas de transformation en victoire militaire.</x:v>
      </x:c>
      <x:c r="G24" s="13" t="str">
        <x:v>Reconstitution documentée V4 — nouvelle rédaction V5</x:v>
      </x:c>
    </x:row>
    <x:row r="25" ht="44" customHeight="1">
      <x:c r="A25" s="14" t="str">
        <x:v>TR-D20</x:v>
      </x:c>
      <x:c r="B25" s="14" t="str">
        <x:v>Cadre temporel</x:v>
      </x:c>
      <x:c r="C25" s="14" t="str">
        <x:v>Objet de branche Warp</x:v>
      </x:c>
      <x:c r="D25" s="14" t="str">
        <x:v>1 original temporel</x:v>
      </x:c>
      <x:c r="E25" s="14" t="str">
        <x:v>Afficher branche, trajet et comparaison avec les vues connues.</x:v>
      </x:c>
      <x:c r="F25" s="14" t="str">
        <x:v>Aucune seconde instance gratuite du même objet.</x:v>
      </x:c>
      <x:c r="G25" s="14" t="str">
        <x:v>Reconstitution documentée V4 — nouvelle rédaction V5</x:v>
      </x:c>
    </x:row>
    <x:row r="26" ht="44" customHeight="1">
      <x:c r="A26" s="13" t="str">
        <x:v>TR-D21</x:v>
      </x:c>
      <x:c r="B26" s="13" t="str">
        <x:v>Meuble de duel</x:v>
      </x:c>
      <x:c r="C26" s="13" t="str">
        <x:v>Prise ou souvenir d’épreuve</x:v>
      </x:c>
      <x:c r="D26" s="13" t="str">
        <x:v>1 pièce et 2 plaques</x:v>
      </x:c>
      <x:c r="E26" s="13" t="str">
        <x:v>Inscrire règles locales, résultat et décision finale.</x:v>
      </x:c>
      <x:c r="F26" s="13" t="str">
        <x:v>Un duel interrompu garde son résultat incomplet.</x:v>
      </x:c>
      <x:c r="G26" s="13" t="str">
        <x:v>Reconstitution documentée V4 — nouvelle rédaction V5</x:v>
      </x:c>
    </x:row>
    <x:row r="27" ht="44" customHeight="1">
      <x:c r="A27" s="14" t="str">
        <x:v>TR-D22</x:v>
      </x:c>
      <x:c r="B27" s="14" t="str">
        <x:v>Cabinet de restitution</x:v>
      </x:c>
      <x:c r="C27" s="14" t="str">
        <x:v>Prêts prêts au départ</x:v>
      </x:c>
      <x:c r="D27" s="14" t="str">
        <x:v>2 contenants</x:v>
      </x:c>
      <x:c r="E27" s="14" t="str">
        <x:v>Vérifier propriétaire, destination et trajet avant remise.</x:v>
      </x:c>
      <x:c r="F27" s="14" t="str">
        <x:v>Un bien en restitution n’est plus exposé comme disponible au clan.</x:v>
      </x:c>
      <x:c r="G27" s="14" t="str">
        <x:v>Reconstitution documentée V4 — nouvelle rédaction V5</x:v>
      </x:c>
    </x:row>
    <x:row r="28" ht="44" customHeight="1">
      <x:c r="A28" s="13" t="str">
        <x:v>TR-D23</x:v>
      </x:c>
      <x:c r="B28" s="13" t="str">
        <x:v>Mur de transmission</x:v>
      </x:c>
      <x:c r="C28" s="13" t="str">
        <x:v>Objets confiés aux suivants</x:v>
      </x:c>
      <x:c r="D28" s="13" t="str">
        <x:v>4 supports de gabarit limité</x:v>
      </x:c>
      <x:c r="E28" s="13" t="str">
        <x:v>Distinguer don, prêt durable et objet conservé.</x:v>
      </x:c>
      <x:c r="F28" s="13" t="str">
        <x:v>La transmission suit les personnes volontaires et la fin d’origine.</x:v>
      </x:c>
      <x:c r="G28" s="13" t="str">
        <x:v>Reconstitution documentée V4 — nouvelle rédaction V5</x:v>
      </x:c>
    </x:row>
    <x:row r="29" ht="44" customHeight="1">
      <x:c r="A29" s="14" t="str">
        <x:v>TR-D24</x:v>
      </x:c>
      <x:c r="B29" s="14" t="str">
        <x:v>Parcours mixte de galerie</x:v>
      </x:c>
      <x:c r="C29" s="14" t="str">
        <x:v>Meubles compatibles d’une salle</x:v>
      </x:c>
      <x:c r="D29" s="14" t="str">
        <x:v>Selon emprise réelle</x:v>
      </x:c>
      <x:c r="E29" s="14" t="str">
        <x:v>Marcher, lire, ouvrir une niche et rejoindre la sortie dans le plan final.</x:v>
      </x:c>
      <x:c r="F29" s="14" t="str">
        <x:v>Le contrôle porte sur toute la circulation, pas seulement chaque meuble isolé.</x:v>
      </x:c>
      <x:c r="G29" s="14" t="str">
        <x:v>Reconstitution documentée V4 — nouvelle rédaction V5</x:v>
      </x:c>
    </x:row>
  </x:sheetData>
  <x:pageMargins left="0.7" right="0.7" top="0.75" bottom="0.75" header="0.3" footer="0.3"/>
  <x:tableParts count="1">
    <x:tablePart xmlns:r="http://schemas.openxmlformats.org/officeDocument/2006/relationships" r:id="R9fc0ce8006e94053"/>
  </x:tableParts>
</x:worksheet>
</file>

<file path=xl/worksheets/sheet8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Missions de l’atelier</x:v>
      </x:c>
      <x:c r="B2" s="3"/>
      <x:c r="C2" s="3"/>
      <x:c r="D2" s="3"/>
      <x:c r="E2" s="3"/>
      <x:c r="F2" s="3"/>
    </x:row>
    <x:row r="3">
      <x:c r="A3" s="4"/>
      <x:c r="B3" s="4"/>
      <x:c r="C3" s="4"/>
      <x:c r="D3" s="4"/>
      <x:c r="E3" s="4"/>
      <x:c r="F3" s="4"/>
    </x:row>
    <x:row r="4">
      <x:c r="A4" s="2" t="str">
        <x:v>Trophées · 12 fiches · Lecture intégrale dans « Lire Trophées » ou le lecteur HTML.</x:v>
      </x:c>
      <x:c r="B4" s="2"/>
      <x:c r="C4" s="2"/>
      <x:c r="D4" s="2"/>
      <x:c r="E4" s="2"/>
      <x:c r="F4" s="2"/>
    </x:row>
    <x:row r="5" ht="48" customHeight="1">
      <x:c r="A5" s="43" t="str">
        <x:v>Identifiant</x:v>
      </x:c>
      <x:c r="B5" s="44" t="str">
        <x:v>Titre</x:v>
      </x:c>
      <x:c r="C5" s="44" t="str">
        <x:v>Déclencheur</x:v>
      </x:c>
      <x:c r="D5" s="44" t="str">
        <x:v>Lieux</x:v>
      </x:c>
      <x:c r="E5" s="44" t="str">
        <x:v>Situation</x:v>
      </x:c>
      <x:c r="F5" s="44" t="str">
        <x:v>Séquence jouable</x:v>
      </x:c>
      <x:c r="G5" s="44" t="str">
        <x:v>Choix</x:v>
      </x:c>
      <x:c r="H5" s="44" t="str">
        <x:v>Coût et limite</x:v>
      </x:c>
      <x:c r="I5" s="44" t="str">
        <x:v>Réussite</x:v>
      </x:c>
      <x:c r="J5" s="44" t="str">
        <x:v>Échec et reprise</x:v>
      </x:c>
      <x:c r="K5" s="44" t="str">
        <x:v>Liaisons</x:v>
      </x:c>
      <x:c r="L5" s="44" t="str">
        <x:v>État persistant</x:v>
      </x:c>
      <x:c r="M5" s="45" t="str">
        <x:v>Provenance</x:v>
      </x:c>
    </x:row>
    <x:row r="6" ht="147" customHeight="1">
      <x:c r="A6" s="13" t="str">
        <x:v>TR-M01</x:v>
      </x:c>
      <x:c r="B6" s="13" t="str">
        <x:v>Une place encore vide</x:v>
      </x:c>
      <x:c r="C6" s="13" t="str">
        <x:v>Tutoriel disponible au Homeworld ; à bord seulement après acquisition</x:v>
      </x:c>
      <x:c r="D6" s="13" t="str">
        <x:v>Atelier local ; terrain accessible ; TR-SC12/01/02</x:v>
      </x:c>
      <x:c r="E6" s="13" t="str">
        <x:v>Le joueur découvre une niche vide avant de posséder un trophée prêt à exposer. L’artisan lui fait comprendre que l’histoire commence au lieu de découverte, avec ce qui est réellement observable.</x:v>
      </x:c>
      <x:c r="F6" s="13" t="str">
        <x:v>01 Ouvrir la niche et examiner rails et marges. 02 Se rendre sur le lieu et cadrer objet, sol et repère fixe. 03 Relever les traces pertinentes sans inventer de combat. 04 Choisir le berceau selon le gabarit. 05 Placer les attaches sur les bons appuis en gardant la marque visible. 06 Insérer la provenance, fermer le contenant et le transporter jusqu’à l’atelier.</x:v>
      </x:c>
      <x:c r="G6" s="13" t="str">
        <x:v>Choisir le parcours d’exercice sur modèle ou l’objet autorisé déjà obtenu par une mission.</x:v>
      </x:c>
      <x:c r="H6" s="13" t="str">
        <x:v>65 à 114 secondes de gestes indicatifs, plus marche et observation ; aucun chronomètre obligatoire.</x:v>
      </x:c>
      <x:c r="I6" s="13" t="str">
        <x:v>Le contenant arrive avec contexte, identifiant et support compatible.</x:v>
      </x:c>
      <x:c r="J6" s="13" t="str">
        <x:v>Chaque geste revient à son dernier état stable ; une découverte mal cadrée peut être observée de nouveau.</x:v>
      </x:c>
      <x:c r="K6" s="13" t="str">
        <x:v>TR-A001..012 ; TR-A067 ; avant Blooded possible</x:v>
      </x:c>
      <x:c r="L6" s="13" t="str">
        <x:v>TR-M01 conserve séparément missionTerminée, missionRéussie, choixRetenu, participantsRevenus et objetsDéplacés. Les récompenses ne sont appliquées qu’une fois ; une reprise retrouve les objets à leur dernière position confirmée.</x:v>
      </x:c>
      <x:c r="M6" s="13" t="str">
        <x:v>Reconstitution documentée V4 — nouvelle rédaction V5</x:v>
      </x:c>
    </x:row>
    <x:row r="7" ht="162" customHeight="1">
      <x:c r="A7" s="14" t="str">
        <x:v>TR-M02</x:v>
      </x:c>
      <x:c r="B7" s="14" t="str">
        <x:v>Ce que la surface raconte</x:v>
      </x:c>
      <x:c r="C7" s="14" t="str">
        <x:v>TR-M01 réussie ; même objet ou modèle</x:v>
      </x:c>
      <x:c r="D7" s="14" t="str">
        <x:v>TR-SC03/04/05/06</x:v>
      </x:c>
      <x:c r="E7" s="14" t="str">
        <x:v>L’objet arrivé au poste révèle une face que le joueur n’avait pas vue sur le terrain. L’artisan montre comment conserver une trace fragile et pourquoi un aspect ancien n’est pas nécessairement un défaut à supprimer.</x:v>
      </x:c>
      <x:c r="F7" s="14" t="str">
        <x:v>07 Glisser la caisse sur le rail d’admission, source visible. 08 Examiner les signaux d’un contrôle fictif ; si inconnus, conserver l’original fermé et apprendre sur modèle. 09 Observer face, profil et revers. 10 Repérer zone fragile et marque narrative puis sauvegarder l’état initial. 11 Soulever uniquement la fibre détachable prévue et la conserver indexée. 12 Régler les appuis et aligner les motifs du stabilisateur fictif.</x:v>
      </x:c>
      <x:c r="G7" s="14" t="str">
        <x:v>Poursuivre l’examen de l’original admis ou utiliser une réplique pédagogique si son état demande une étude.</x:v>
      </x:c>
      <x:c r="H7" s="14" t="str">
        <x:v>79 à 143 secondes de gestes indicatifs ; outils et matières de science-fiction.</x:v>
      </x:c>
      <x:c r="I7" s="14" t="str">
        <x:v>L’objet possède un état initial conservé, des indices observés et une configuration stable.</x:v>
      </x:c>
      <x:c r="J7" s="14" t="str">
        <x:v>Une mauvaise pose se reprend sans détruire l’unique preuve ; un état inconnu demeure inconnu.</x:v>
      </x:c>
      <x:c r="K7" s="14" t="str">
        <x:v>TR-A013..036 ; inspection ; accessibilité</x:v>
      </x:c>
      <x:c r="L7" s="14" t="str">
        <x:v>TR-M02 conserve séparément missionTerminée, missionRéussie, choixRetenu, participantsRevenus et objetsDéplacés. Les récompenses ne sont appliquées qu’une fois ; une reprise retrouve les objets à leur dernière position confirmée.</x:v>
      </x:c>
      <x:c r="M7" s="14" t="str">
        <x:v>Reconstitution documentée V4 — nouvelle rédaction V5</x:v>
      </x:c>
    </x:row>
    <x:row r="8" ht="177" customHeight="1">
      <x:c r="A8" s="13" t="str">
        <x:v>TR-M03</x:v>
      </x:c>
      <x:c r="B8" s="13" t="str">
        <x:v>Donner une place à l’histoire</x:v>
      </x:c>
      <x:c r="C8" s="13" t="str">
        <x:v>TR-M02 réussie ; support compatible</x:v>
      </x:c>
      <x:c r="D8" s="13" t="str">
        <x:v>TR-SC07/08/09/10/12</x:v>
      </x:c>
      <x:c r="E8" s="13" t="str">
        <x:v>La dernière partie relie les gestes de l’atelier au récit montré aux visiteurs. Le joueur doit choisir une présentation lisible, garder les incertitudes et transporter lui-même le berceau jusqu’au meuble.</x:v>
      </x:c>
      <x:c r="F8" s="13" t="str">
        <x:v>13 Assembler les fragments déjà séparés autorisés ou les pièces numérotées du modèle, sans casser un original intact. 14 Choisir une base et régler l’équilibre. 15 Faire apparaître la marque à la lumière rasante. 16 Compléter la provenance et graver une plaque amovible par segments assistés. 17 Porter le berceau jusqu’au cabinet, verrouiller le socle et ajuster les rails. 18 Fermer, vérifier la marge, rouvrir puis confirmer l’exposition finale.</x:v>
      </x:c>
      <x:c r="G8" s="13" t="str">
        <x:v>Plaque courte avec renvoi d’archive ou présentation plus détaillée dans un meuble adapté.</x:v>
      </x:c>
      <x:c r="H8" s="13" t="str">
        <x:v>102 à 183 secondes de gestes indicatifs ; matériaux du support et place réelle dans la pièce.</x:v>
      </x:c>
      <x:c r="I8" s="13" t="str">
        <x:v>Le trophée est exposé à une seule localisation avec un récit fidèle aux indices.</x:v>
      </x:c>
      <x:c r="J8" s="13" t="str">
        <x:v>Une marge insuffisante renvoie au support ; l’exposition reste incomplète tant que le contrôle final échoue.</x:v>
      </x:c>
      <x:c r="K8" s="13" t="str">
        <x:v>TR-A037..072 ; tutoriel 18 étapes complet</x:v>
      </x:c>
      <x:c r="L8" s="13" t="str">
        <x:v>TR-M03 conserve séparément missionTerminée, missionRéussie, choixRetenu, participantsRevenus et objetsDéplacés. Les récompenses ne sont appliquées qu’une fois ; une reprise retrouve les objets à leur dernière position confirmée.</x:v>
      </x:c>
      <x:c r="M8" s="13" t="str">
        <x:v>Reconstitution documentée V4 — nouvelle rédaction V5</x:v>
      </x:c>
    </x:row>
    <x:row r="9" ht="102" customHeight="1">
      <x:c r="A9" s="14" t="str">
        <x:v>TR-M04</x:v>
      </x:c>
      <x:c r="B9" s="14" t="str">
        <x:v>La corne qui ne passe pas</x:v>
      </x:c>
      <x:c r="C9" s="14" t="str">
        <x:v>Corne de grande taille réellement rapportée</x:v>
      </x:c>
      <x:c r="D9" s="14" t="str">
        <x:v>TR-SC04/08/12 ; galerie</x:v>
      </x:c>
      <x:c r="E9" s="14" t="str">
        <x:v>Le premier cabinet disponible est trop court pour la corne. Le joueur pourrait la tourner pour cacher le problème, mais cette orientation masque la trace qui donne son sens à la prise.</x:v>
      </x:c>
      <x:c r="F9" s="14" t="str">
        <x:v>Mesurer le gabarit ; observer la face narrative ; essayer deux socles ; déplacer un meuble en aperçu ; transporter un volume témoin ; vérifier le passage ; installer le berceau choisi ; relire la plaque depuis l’entrée.</x:v>
      </x:c>
      <x:c r="G9" s="14" t="str">
        <x:v>Fabriquer un support plus large ou choisir une autre alcôve avec un trajet de visite différent.</x:v>
      </x:c>
      <x:c r="H9" s="14" t="str">
        <x:v>Matériaux et surface occupée ; aucun fragment n’est retiré pour forcer l’objet à entrer.</x:v>
      </x:c>
      <x:c r="I9" s="14" t="str">
        <x:v>La corne tient dans son support et la marque demeure visible.</x:v>
      </x:c>
      <x:c r="J9" s="14" t="str">
        <x:v>Un essai incompatible reste réversible et les matériaux ne sont consommés qu’à la validation.</x:v>
      </x:c>
      <x:c r="K9" s="14" t="str">
        <x:v>TR-H01 ; placement</x:v>
      </x:c>
      <x:c r="L9" s="14" t="str">
        <x:v>TR-M04 conserve séparément missionTerminée, missionRéussie, choixRetenu, participantsRevenus et objetsDéplacés. Les récompenses ne sont appliquées qu’une fois ; une reprise retrouve les objets à leur dernière position confirmée.</x:v>
      </x:c>
      <x:c r="M9" s="14" t="str">
        <x:v>Reconstitution documentée V4 — nouvelle rédaction V5</x:v>
      </x:c>
    </x:row>
    <x:row r="10" ht="102" customHeight="1">
      <x:c r="A10" s="13" t="str">
        <x:v>TR-M05</x:v>
      </x:c>
      <x:c r="B10" s="13" t="str">
        <x:v>Deux voix pour une même chasse</x:v>
      </x:c>
      <x:c r="C10" s="13" t="str">
        <x:v>TR-H02 disponible</x:v>
      </x:c>
      <x:c r="D10" s="13" t="str">
        <x:v>TR-SC04/10/11/15</x:v>
      </x:c>
      <x:c r="E10" s="13" t="str">
        <x:v>Les participants reviennent avec deux récits qui semblent incompatibles. Leka propose de commencer par l’objet, car chacun a vu une face différente pendant l’affrontement.</x:v>
      </x:c>
      <x:c r="F10" s="13" t="str">
        <x:v>Tourner le crâne ; éclairer deux marques ; comparer leurs directions ; placer les témoins devant les détails ; écouter les gestes décrits ; ordonner les plaques ; ouvrir une présentation au foyer.</x:v>
      </x:c>
      <x:c r="G10" s="13" t="str">
        <x:v>Exposer un récit partagé ou une plaque principale avec contributions accessibles.</x:v>
      </x:c>
      <x:c r="H10" s="13" t="str">
        <x:v>Temps de deux témoins et place d’archive ; la chasse ne donne qu’un résultat de récompense.</x:v>
      </x:c>
      <x:c r="I10" s="13" t="str">
        <x:v>Le récit reconnaît les contributions établies sans effacer l’exploit principal.</x:v>
      </x:c>
      <x:c r="J10" s="13" t="str">
        <x:v>Si une trace reste ambiguë, elle garde son statut de question et la plaque peut rester provisoire.</x:v>
      </x:c>
      <x:c r="K10" s="13" t="str">
        <x:v>O2 ; TR-H02</x:v>
      </x:c>
      <x:c r="L10" s="13" t="str">
        <x:v>TR-M05 conserve séparément missionTerminée, missionRéussie, choixRetenu, participantsRevenus et objetsDéplacés. Les récompenses ne sont appliquées qu’une fois ; une reprise retrouve les objets à leur dernière position confirmée.</x:v>
      </x:c>
      <x:c r="M10" s="13" t="str">
        <x:v>Reconstitution documentée V4 — nouvelle rédaction V5</x:v>
      </x:c>
    </x:row>
    <x:row r="11" ht="102" customHeight="1">
      <x:c r="A11" s="14" t="str">
        <x:v>TR-M06</x:v>
      </x:c>
      <x:c r="B11" s="14" t="str">
        <x:v>Le masque doit pouvoir repartir</x:v>
      </x:c>
      <x:c r="C11" s="14" t="str">
        <x:v>Masque prêté pour étude</x:v>
      </x:c>
      <x:c r="D11" s="14" t="str">
        <x:v>TR-SC04/09/16</x:v>
      </x:c>
      <x:c r="E11" s="14" t="str">
        <x:v>Un visiteur confie son masque pour une courte étude. Le joueur découvre une ancienne adaptation et souhaite l’exposer, mais le propriétaire prépare déjà son prochain départ.</x:v>
      </x:c>
      <x:c r="F11" s="14" t="str">
        <x:v>Examiner le revers ; comparer les attaches ; relever les détails autorisés ; préparer une copie marquée si nécessaire ; choisir une plaque de prêt ; replacer le masque dans son contenant ; réaliser la remise au sas.</x:v>
      </x:c>
      <x:c r="G11" s="14" t="str">
        <x:v>Exposition brève de l’original ou étude plus longue sur reproduction autorisée.</x:v>
      </x:c>
      <x:c r="H11" s="14" t="str">
        <x:v>Temps limité par le départ fictionnel ; coût de la copie éventuelle.</x:v>
      </x:c>
      <x:c r="I11" s="14" t="str">
        <x:v>Le masque repart avec son propriétaire et le récit conservé indique clairement son statut.</x:v>
      </x:c>
      <x:c r="J11" s="14" t="str">
        <x:v>Un retard ouvre une scène de restitution ; aucun droit sur la personne ou son équipement n’est inventé.</x:v>
      </x:c>
      <x:c r="K11" s="14" t="str">
        <x:v>TR-H03 ; prêts</x:v>
      </x:c>
      <x:c r="L11" s="14" t="str">
        <x:v>TR-M06 conserve séparément missionTerminée, missionRéussie, choixRetenu, participantsRevenus et objetsDéplacés. Les récompenses ne sont appliquées qu’une fois ; une reprise retrouve les objets à leur dernière position confirmée.</x:v>
      </x:c>
      <x:c r="M11" s="14" t="str">
        <x:v>Reconstitution documentée V4 — nouvelle rédaction V5</x:v>
      </x:c>
    </x:row>
    <x:row r="12" ht="102" customHeight="1">
      <x:c r="A12" s="13" t="str">
        <x:v>TR-M07</x:v>
      </x:c>
      <x:c r="B12" s="13" t="str">
        <x:v>Un fragment dans la coursive</x:v>
      </x:c>
      <x:c r="C12" s="13" t="str">
        <x:v>Réparation réelle de la coque</x:v>
      </x:c>
      <x:c r="D12" s="13" t="str">
        <x:v>CNS-P15/P17 ; TR-SC07/08</x:v>
      </x:c>
      <x:c r="E12" s="13" t="str">
        <x:v>Rava propose de conserver un morceau retiré lors de la réparation. Le fragment n’est pas spectaculaire, mais plusieurs équipiers reconnaissent le passage qu’il a protégé pendant une extraction.</x:v>
      </x:c>
      <x:c r="F12" s="13" t="str">
        <x:v>Comparer le fragment au gabarit de coque ; éclairer les reprises anciennes ; identifier les parties originales ; choisir un cadre mural ; transporter le cadre ; l’installer près du trajet concerné ; inviter les témoins du retour.</x:v>
      </x:c>
      <x:c r="G12" s="13" t="str">
        <x:v>Exposer la réparation dans la coursive ou garder le fragment dans la mémoire des traversées.</x:v>
      </x:c>
      <x:c r="H12" s="13" t="str">
        <x:v>Support et emprise murale ; le passage doit rester libre pour les charges.</x:v>
      </x:c>
      <x:c r="I12" s="13" t="str">
        <x:v>Le navire conserve une trace visible de son histoire vécue.</x:v>
      </x:c>
      <x:c r="J12" s="13" t="str">
        <x:v>Une attribution incertaine reste ouverte ; aucune bataille absente du parcours n’est ajoutée.</x:v>
      </x:c>
      <x:c r="K12" s="13" t="str">
        <x:v>TR-H06 ; CNS-M14</x:v>
      </x:c>
      <x:c r="L12" s="13" t="str">
        <x:v>TR-M07 conserve séparément missionTerminée, missionRéussie, choixRetenu, participantsRevenus et objetsDéplacés. Les récompenses ne sont appliquées qu’une fois ; une reprise retrouve les objets à leur dernière position confirmée.</x:v>
      </x:c>
      <x:c r="M12" s="13" t="str">
        <x:v>Reconstitution documentée V4 — nouvelle rédaction V5</x:v>
      </x:c>
    </x:row>
    <x:row r="13" ht="102" customHeight="1">
      <x:c r="A13" s="14" t="str">
        <x:v>TR-M08</x:v>
      </x:c>
      <x:c r="B13" s="14" t="str">
        <x:v>Le souvenir n’est pas une prise</x:v>
      </x:c>
      <x:c r="C13" s="14" t="str">
        <x:v>Objet de catastrophe ou de sauvetage confié</x:v>
      </x:c>
      <x:c r="D13" s="14" t="str">
        <x:v>TR-SC10/11/14</x:v>
      </x:c>
      <x:c r="E13" s="14" t="str">
        <x:v>Une personne souhaite que son objet soit vu, mais refuse qu’il soit présenté comme trophée de victoire. Le joueur doit apprendre à lui donner une place qui respecte son histoire.</x:v>
      </x:c>
      <x:c r="F13" s="14" t="str">
        <x:v>Observer les marques ; comparer les témoignages consentis ; distinguer lieu perdu et acte de secours ; choisir un cabinet de mémoire ; déplacer la plaque de catégorie ; préparer la visite avec le propriétaire.</x:v>
      </x:c>
      <x:c r="G13" s="14" t="str">
        <x:v>Exposition consentie dans le foyer ou restitution accompagnée d’un relevé conservé.</x:v>
      </x:c>
      <x:c r="H13" s="14" t="str">
        <x:v>Une place de mémoire et du temps de visite ; aucun prestige de chasse n’est accordé.</x:v>
      </x:c>
      <x:c r="I13" s="14" t="str">
        <x:v>L’objet raconte la catastrophe naturelle ou le secours réel avec les limites des souvenirs.</x:v>
      </x:c>
      <x:c r="J13" s="14" t="str">
        <x:v>Un désaccord sur la présentation laisse l’original en dépôt fermé jusqu’au choix de son détenteur.</x:v>
      </x:c>
      <x:c r="K13" s="14" t="str">
        <x:v>O3 ; TR-H08</x:v>
      </x:c>
      <x:c r="L13" s="14" t="str">
        <x:v>TR-M08 conserve séparément missionTerminée, missionRéussie, choixRetenu, participantsRevenus et objetsDéplacés. Les récompenses ne sont appliquées qu’une fois ; une reprise retrouve les objets à leur dernière position confirmée.</x:v>
      </x:c>
      <x:c r="M13" s="14" t="str">
        <x:v>Reconstitution documentée V4 — nouvelle rédaction V5</x:v>
      </x:c>
    </x:row>
    <x:row r="14" ht="102" customHeight="1">
      <x:c r="A14" s="13" t="str">
        <x:v>TR-M09</x:v>
      </x:c>
      <x:c r="B14" s="13" t="str">
        <x:v>La trace restée une question</x:v>
      </x:c>
      <x:c r="C14" s="13" t="str">
        <x:v>Objet avec indice incomplet</x:v>
      </x:c>
      <x:c r="D14" s="13" t="str">
        <x:v>TR-SC04/10/11</x:v>
      </x:c>
      <x:c r="E14" s="13" t="str">
        <x:v>Une marque semble promettre une découverte, mais aucun angle ne permet d’établir toute sa signification. Le joueur doit décider jusqu’où montrer une hypothèse sans la transformer en certitude.</x:v>
      </x:c>
      <x:c r="F14" s="13" t="str">
        <x:v>Observer trois faces ; régler la lumière ; comparer les calques disponibles ; demander le témoignage pertinent ; classer les observations ; préparer deux versions de plaque ; tester leur lecture devant un visiteur.</x:v>
      </x:c>
      <x:c r="G14" s="13" t="str">
        <x:v>Présenter la question ouverte ou conserver l’objet en étude jusqu’à une nouvelle preuve.</x:v>
      </x:c>
      <x:c r="H14" s="13" t="str">
        <x:v>Temps d’atelier ; aucune récompense de vérité découverte tant que la preuve manque.</x:v>
      </x:c>
      <x:c r="I14" s="13" t="str">
        <x:v>La galerie peut montrer honnêtement un récit incomplet.</x:v>
      </x:c>
      <x:c r="J14" s="13" t="str">
        <x:v>Une interprétation erronée reste corrigeable dans la plaque ; l’état matériel initial est conservé.</x:v>
      </x:c>
      <x:c r="K14" s="13" t="str">
        <x:v>Authenticité ; enquêtes d’objet</x:v>
      </x:c>
      <x:c r="L14" s="13" t="str">
        <x:v>TR-M09 conserve séparément missionTerminée, missionRéussie, choixRetenu, participantsRevenus et objetsDéplacés. Les récompenses ne sont appliquées qu’une fois ; une reprise retrouve les objets à leur dernière position confirmée.</x:v>
      </x:c>
      <x:c r="M14" s="13" t="str">
        <x:v>Reconstitution documentée V4 — nouvelle rédaction V5</x:v>
      </x:c>
    </x:row>
    <x:row r="15" ht="102" customHeight="1">
      <x:c r="A15" s="14" t="str">
        <x:v>TR-M10</x:v>
      </x:c>
      <x:c r="B15" s="14" t="str">
        <x:v>Le retour du même original</x:v>
      </x:c>
      <x:c r="C15" s="14" t="str">
        <x:v>Objet revenu d’une branche Warp</x:v>
      </x:c>
      <x:c r="D15" s="14" t="str">
        <x:v>TR-SC03/10/16</x:v>
      </x:c>
      <x:c r="E15" s="14" t="str">
        <x:v>L’objet temporel ressemble à une pièce déjà connue, mais sa provenance de branche impose de vérifier son identité. La découverte intéresse le clan sans autoriser une récolte répétée du passé.</x:v>
      </x:c>
      <x:c r="F15" s="14" t="str">
        <x:v>Lire la marque de branche ; comparer les identifiants ; observer les détails divergents ; choisir un support temporel ; inscrire trajet et incertitudes ; transporter l’original ; marquer toute reproduction d’étude.</x:v>
      </x:c>
      <x:c r="G15" s="14" t="str">
        <x:v>Exposer l’objet avec comparaison ou le garder dans une archive de voyage accessible.</x:v>
      </x:c>
      <x:c r="H15" s="14" t="str">
        <x:v>Accès Warp déjà obtenu par les cinq conditions communes ; aucun nouveau départ requis pour terminer l’atelier.</x:v>
      </x:c>
      <x:c r="I15" s="14" t="str">
        <x:v>L’unique instance est localisée et son histoire temporelle reste distincte du présent.</x:v>
      </x:c>
      <x:c r="J15" s="14" t="str">
        <x:v>Un identifiant incohérent ouvre un incident de provenance sans créer une copie de remplacement.</x:v>
      </x:c>
      <x:c r="K15" s="14" t="str">
        <x:v>TR-H11 ; Warp</x:v>
      </x:c>
      <x:c r="L15" s="14" t="str">
        <x:v>TR-M10 conserve séparément missionTerminée, missionRéussie, choixRetenu, participantsRevenus et objetsDéplacés. Les récompenses ne sont appliquées qu’une fois ; une reprise retrouve les objets à leur dernière position confirmée.</x:v>
      </x:c>
      <x:c r="M15" s="14" t="str">
        <x:v>Reconstitution documentée V4 — nouvelle rédaction V5</x:v>
      </x:c>
    </x:row>
    <x:row r="16" ht="102" customHeight="1">
      <x:c r="A16" s="13" t="str">
        <x:v>TR-M11</x:v>
      </x:c>
      <x:c r="B16" s="13" t="str">
        <x:v>La galerie avant le départ</x:v>
      </x:c>
      <x:c r="C16" s="13" t="str">
        <x:v>Changement de résidence ou expédition de clan</x:v>
      </x:c>
      <x:c r="D16" s="13" t="str">
        <x:v>TR-SC13/14/16</x:v>
      </x:c>
      <x:c r="E16" s="13" t="str">
        <x:v>Le joueur ne peut pas emporter toute sa galerie. Chaque objet a un gabarit, une histoire et parfois un propriétaire qui attend son retour. Le choix du départ devient une scène de mémoire.</x:v>
      </x:c>
      <x:c r="F16" s="13" t="str">
        <x:v>Parcourir les meubles ; sélectionner les originaux utiles ; consulter les prêts ; préparer les berceaux ; déplacer les caisses vers la baie ; laisser des plaques de destination ; vérifier les places restées vides.</x:v>
      </x:c>
      <x:c r="G16" s="13" t="str">
        <x:v>Voyager léger avec quelques pièces ou organiser un transport plus important qui consomme des réserves.</x:v>
      </x:c>
      <x:c r="H16" s="13" t="str">
        <x:v>Capacité réelle de soute et temps de manutention ; aucun inventaire illimité.</x:v>
      </x:c>
      <x:c r="I16" s="13" t="str">
        <x:v>Les objets emportés, confiés et laissés restent chacun à une localisation unique.</x:v>
      </x:c>
      <x:c r="J16" s="13" t="str">
        <x:v>Une caisse oubliée reste dans la galerie ou au sas ; elle n’apparaît pas à destination.</x:v>
      </x:c>
      <x:c r="K16" s="13" t="str">
        <x:v>Déménagement ; navire</x:v>
      </x:c>
      <x:c r="L16" s="13" t="str">
        <x:v>TR-M11 conserve séparément missionTerminée, missionRéussie, choixRetenu, participantsRevenus et objetsDéplacés. Les récompenses ne sont appliquées qu’une fois ; une reprise retrouve les objets à leur dernière position confirmée.</x:v>
      </x:c>
      <x:c r="M16" s="13" t="str">
        <x:v>Reconstitution documentée V4 — nouvelle rédaction V5</x:v>
      </x:c>
    </x:row>
    <x:row r="17" ht="102" customHeight="1">
      <x:c r="A17" s="14" t="str">
        <x:v>TR-M12</x:v>
      </x:c>
      <x:c r="B17" s="14" t="str">
        <x:v>Ce que les suivants verront</x:v>
      </x:c>
      <x:c r="C17" s="14" t="str">
        <x:v>Ancient ou scène de transmission disponible</x:v>
      </x:c>
      <x:c r="D17" s="14" t="str">
        <x:v>Maison ou CNS-P17 ; TR-SC11/15</x:v>
      </x:c>
      <x:c r="E17" s="14" t="str">
        <x:v>La dernière exposition du parcours demande quels objets seront transmis, lesquels repartiront avec le joueur et quelles places resteront volontairement vides. Les personnes présentes apportent leurs propres souvenirs.</x:v>
      </x:c>
      <x:c r="F17" s="14" t="str">
        <x:v>Marcher dans le parcours ; manipuler trois pièces liées à la partie ; écouter les volontaires ; choisir les modes de garde ; déplacer les objets confiés ; préparer les plaques ; laisser le successeur mener la première visite.</x:v>
      </x:c>
      <x:c r="G17" s="14" t="str">
        <x:v>Transmettre une galerie, répartir les objets entre plusieurs lieux ou conserver un ensemble personnel réduit.</x:v>
      </x:c>
      <x:c r="H17" s="14" t="str">
        <x:v>Les droits des propriétaires et les choix de fin déjà pris restent applicables.</x:v>
      </x:c>
      <x:c r="I17" s="14" t="str">
        <x:v>La galerie prolonge le dénouement exclusif de la voie choisie à Elite.</x:v>
      </x:c>
      <x:c r="J17" s="14" t="str">
        <x:v>Un destinataire absent laisse le transfert en attente et l’objet à sa place actuelle.</x:v>
      </x:c>
      <x:c r="K17" s="14" t="str">
        <x:v>O1..O6 ; héritage</x:v>
      </x:c>
      <x:c r="L17" s="14" t="str">
        <x:v>TR-M12 conserve séparément missionTerminée, missionRéussie, choixRetenu, participantsRevenus et objetsDéplacés. Les récompenses ne sont appliquées qu’une fois ; une reprise retrouve les objets à leur dernière position confirmée.</x:v>
      </x:c>
      <x:c r="M17" s="14" t="str">
        <x:v>Reconstitution documentée V4 — nouvelle rédaction V5</x:v>
      </x:c>
    </x:row>
  </x:sheetData>
  <x:pageMargins left="0.7" right="0.7" top="0.75" bottom="0.75" header="0.3" footer="0.3"/>
  <x:tableParts count="1">
    <x:tablePart xmlns:r="http://schemas.openxmlformats.org/officeDocument/2006/relationships" r:id="R2a441a99a12d47d9"/>
  </x:tableParts>
</x:worksheet>
</file>

<file path=xl/worksheets/sheet8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45" hidden="0" customWidth="1"/>
  </x:cols>
  <x:sheetData>
    <x:row r="1">
      <x:c r="A1" s="2"/>
      <x:c r="B1" s="2"/>
      <x:c r="C1" s="2"/>
      <x:c r="D1" s="2"/>
      <x:c r="E1" s="2"/>
      <x:c r="F1" s="2"/>
    </x:row>
    <x:row r="2" ht="31" customHeight="1">
      <x:c r="A2" s="3" t="str">
        <x:v>Aides des mini-jeux</x:v>
      </x:c>
      <x:c r="B2" s="3"/>
      <x:c r="C2" s="3"/>
      <x:c r="D2" s="3"/>
      <x:c r="E2" s="3"/>
      <x:c r="F2" s="3"/>
    </x:row>
    <x:row r="3">
      <x:c r="A3" s="4"/>
      <x:c r="B3" s="4"/>
      <x:c r="C3" s="4"/>
      <x:c r="D3" s="4"/>
      <x:c r="E3" s="4"/>
      <x:c r="F3" s="4"/>
    </x:row>
    <x:row r="4">
      <x:c r="A4" s="2" t="str">
        <x:v>Trophées · 12 fiches · Lecture intégrale dans « Lire Trophées » ou le lecteur HTML.</x:v>
      </x:c>
      <x:c r="B4" s="2"/>
      <x:c r="C4" s="2"/>
      <x:c r="D4" s="2"/>
      <x:c r="E4" s="2"/>
      <x:c r="F4" s="2"/>
    </x:row>
    <x:row r="5" ht="48" customHeight="1">
      <x:c r="A5" s="43" t="str">
        <x:v>Identifiant</x:v>
      </x:c>
      <x:c r="B5" s="44" t="str">
        <x:v>Titre</x:v>
      </x:c>
      <x:c r="C5" s="44" t="str">
        <x:v>Portee</x:v>
      </x:c>
      <x:c r="D5" s="44" t="str">
        <x:v>Adaptation</x:v>
      </x:c>
      <x:c r="E5" s="44" t="str">
        <x:v>Equivalence</x:v>
      </x:c>
      <x:c r="F5" s="45" t="str">
        <x:v>Provenance</x:v>
      </x:c>
    </x:row>
    <x:row r="6" ht="44" customHeight="1">
      <x:c r="A6" s="13" t="str">
        <x:v>TR-ACC01</x:v>
      </x:c>
      <x:c r="B6" s="13" t="str">
        <x:v>Actions par crans</x:v>
      </x:c>
      <x:c r="C6" s="13" t="str">
        <x:v>Rotation et lumière</x:v>
      </x:c>
      <x:c r="D6" s="13" t="str">
        <x:v>Remplacer le mouvement continu par des positions nommées.</x:v>
      </x:c>
      <x:c r="E6" s="13" t="str">
        <x:v>Les mêmes vues et indices restent accessibles.</x:v>
      </x:c>
      <x:c r="F6" s="13" t="str">
        <x:v>Reconstitution documentée V4 — nouvelle rédaction V5</x:v>
      </x:c>
    </x:row>
    <x:row r="7" ht="44" customHeight="1">
      <x:c r="A7" s="14" t="str">
        <x:v>TR-ACC02</x:v>
      </x:c>
      <x:c r="B7" s="14" t="str">
        <x:v>Clics successifs</x:v>
      </x:c>
      <x:c r="C7" s="14" t="str">
        <x:v>Glissières et tracés</x:v>
      </x:c>
      <x:c r="D7" s="14" t="str">
        <x:v>Un clic prend, les flèches déplacent, un clic pose.</x:v>
      </x:c>
      <x:c r="E7" s="14" t="str">
        <x:v>Aucun maintien prolongé obligatoire.</x:v>
      </x:c>
      <x:c r="F7" s="14" t="str">
        <x:v>Reconstitution documentée V4 — nouvelle rédaction V5</x:v>
      </x:c>
    </x:row>
    <x:row r="8" ht="44" customHeight="1">
      <x:c r="A8" s="13" t="str">
        <x:v>TR-ACC03</x:v>
      </x:c>
      <x:c r="B8" s="13" t="str">
        <x:v>Aide au placement</x:v>
      </x:c>
      <x:c r="C8" s="13" t="str">
        <x:v>Socles et fragments</x:v>
      </x:c>
      <x:c r="D8" s="13" t="str">
        <x:v>Montrer les zones compatibles après observation du gabarit.</x:v>
      </x:c>
      <x:c r="E8" s="13" t="str">
        <x:v>L’aide ne révèle pas une preuve narrative jamais trouvée.</x:v>
      </x:c>
      <x:c r="F8" s="13" t="str">
        <x:v>Reconstitution documentée V4 — nouvelle rédaction V5</x:v>
      </x:c>
    </x:row>
    <x:row r="9" ht="44" customHeight="1">
      <x:c r="A9" s="14" t="str">
        <x:v>TR-ACC04</x:v>
      </x:c>
      <x:c r="B9" s="14" t="str">
        <x:v>Commande unique</x:v>
      </x:c>
      <x:c r="C9" s="14" t="str">
        <x:v>Séquences courtes</x:v>
      </x:c>
      <x:c r="D9" s="14" t="str">
        <x:v>Faire parcourir les actions possibles par une commande et confirmer séparément.</x:v>
      </x:c>
      <x:c r="E9" s="14" t="str">
        <x:v>La séquence conserve ses étapes et ses retours.</x:v>
      </x:c>
      <x:c r="F9" s="14" t="str">
        <x:v>Reconstitution documentée V4 — nouvelle rédaction V5</x:v>
      </x:c>
    </x:row>
    <x:row r="10" ht="44" customHeight="1">
      <x:c r="A10" s="13" t="str">
        <x:v>TR-ACC05</x:v>
      </x:c>
      <x:c r="B10" s="13" t="str">
        <x:v>Repères multisensoriels</x:v>
      </x:c>
      <x:c r="C10" s="13" t="str">
        <x:v>Tous les postes</x:v>
      </x:c>
      <x:c r="D10" s="13" t="str">
        <x:v>Associer forme, texte et son facultatif aux témoins de jeu.</x:v>
      </x:c>
      <x:c r="E10" s="13" t="str">
        <x:v>La couleur seule n’est jamais indispensable.</x:v>
      </x:c>
      <x:c r="F10" s="13" t="str">
        <x:v>Reconstitution documentée V4 — nouvelle rédaction V5</x:v>
      </x:c>
    </x:row>
    <x:row r="11" ht="44" customHeight="1">
      <x:c r="A11" s="14" t="str">
        <x:v>TR-ACC06</x:v>
      </x:c>
      <x:c r="B11" s="14" t="str">
        <x:v>Lecture agrandie</x:v>
      </x:c>
      <x:c r="C11" s="14" t="str">
        <x:v>Plaques et indices</x:v>
      </x:c>
      <x:c r="D11" s="14" t="str">
        <x:v>Zoom de texte et fenêtre de détail indépendante du décor.</x:v>
      </x:c>
      <x:c r="E11" s="14" t="str">
        <x:v>Le contexte de l’objet reste accessible en retour.</x:v>
      </x:c>
      <x:c r="F11" s="14" t="str">
        <x:v>Reconstitution documentée V4 — nouvelle rédaction V5</x:v>
      </x:c>
    </x:row>
    <x:row r="12" ht="44" customHeight="1">
      <x:c r="A12" s="13" t="str">
        <x:v>TR-ACC07</x:v>
      </x:c>
      <x:c r="B12" s="13" t="str">
        <x:v>Intensité visuelle</x:v>
      </x:c>
      <x:c r="C12" s="13" t="str">
        <x:v>Préparation et trophées</x:v>
      </x:c>
      <x:c r="D12" s="13" t="str">
        <x:v>Choisir une représentation plus abstraite des matières et traces.</x:v>
      </x:c>
      <x:c r="E12" s="13" t="str">
        <x:v>Les indices utilisent les mêmes positions et informations.</x:v>
      </x:c>
      <x:c r="F12" s="13" t="str">
        <x:v>Reconstitution documentée V4 — nouvelle rédaction V5</x:v>
      </x:c>
    </x:row>
    <x:row r="13" ht="44" customHeight="1">
      <x:c r="A13" s="14" t="str">
        <x:v>TR-ACC08</x:v>
      </x:c>
      <x:c r="B13" s="14" t="str">
        <x:v>Temps souple</x:v>
      </x:c>
      <x:c r="C13" s="14" t="str">
        <x:v>Gestes d’atelier</x:v>
      </x:c>
      <x:c r="D13" s="14" t="str">
        <x:v>Les durées sont indicatives ; pause possible entre les étapes.</x:v>
      </x:c>
      <x:c r="E13" s="14" t="str">
        <x:v>Aucune valeur narrative diminuée par une exécution lente.</x:v>
      </x:c>
      <x:c r="F13" s="14" t="str">
        <x:v>Reconstitution documentée V4 — nouvelle rédaction V5</x:v>
      </x:c>
    </x:row>
    <x:row r="14" ht="44" customHeight="1">
      <x:c r="A14" s="13" t="str">
        <x:v>TR-ACC09</x:v>
      </x:c>
      <x:c r="B14" s="13" t="str">
        <x:v>Vibrations facultatives</x:v>
      </x:c>
      <x:c r="C14" s="13" t="str">
        <x:v>Manette</x:v>
      </x:c>
      <x:c r="D14" s="13" t="str">
        <x:v>Remplacer les retours tactiles par des témoins visuels nommés.</x:v>
      </x:c>
      <x:c r="E14" s="13" t="str">
        <x:v>Le signal de réussite reste identique.</x:v>
      </x:c>
      <x:c r="F14" s="13" t="str">
        <x:v>Reconstitution documentée V4 — nouvelle rédaction V5</x:v>
      </x:c>
    </x:row>
    <x:row r="15" ht="44" customHeight="1">
      <x:c r="A15" s="14" t="str">
        <x:v>TR-ACC10</x:v>
      </x:c>
      <x:c r="B15" s="14" t="str">
        <x:v>Audio indépendant</x:v>
      </x:c>
      <x:c r="C15" s="14" t="str">
        <x:v>Histoires d’objets</x:v>
      </x:c>
      <x:c r="D15" s="14" t="str">
        <x:v>Sous-titres attribués et transcription consultable après écoute.</x:v>
      </x:c>
      <x:c r="E15" s="14" t="str">
        <x:v>Les voix restent liées à leur témoin et à leur connaissance réelle.</x:v>
      </x:c>
      <x:c r="F15" s="14" t="str">
        <x:v>Reconstitution documentée V4 — nouvelle rédaction V5</x:v>
      </x:c>
    </x:row>
    <x:row r="16" ht="44" customHeight="1">
      <x:c r="A16" s="13" t="str">
        <x:v>TR-ACC11</x:v>
      </x:c>
      <x:c r="B16" s="13" t="str">
        <x:v>Réduction des mouvements</x:v>
      </x:c>
      <x:c r="C16" s="13" t="str">
        <x:v>Zooms et transitions</x:v>
      </x:c>
      <x:c r="D16" s="13" t="str">
        <x:v>Transitions courtes et fixes, sans secousse nécessaire.</x:v>
      </x:c>
      <x:c r="E16" s="13" t="str">
        <x:v>Les poses utiles à l’inspection restent disponibles.</x:v>
      </x:c>
      <x:c r="F16" s="13" t="str">
        <x:v>Reconstitution documentée V4 — nouvelle rédaction V5</x:v>
      </x:c>
    </x:row>
    <x:row r="17" ht="44" customHeight="1">
      <x:c r="A17" s="14" t="str">
        <x:v>TR-ACC12</x:v>
      </x:c>
      <x:c r="B17" s="14" t="str">
        <x:v>Reprise guidée</x:v>
      </x:c>
      <x:c r="C17" s="14" t="str">
        <x:v>Retour après interruption</x:v>
      </x:c>
      <x:c r="D17" s="14" t="str">
        <x:v>Rappeler le dernier état stable, l’objet et la prochaine action possible.</x:v>
      </x:c>
      <x:c r="E17" s="14" t="str">
        <x:v>Le rappel n’exécute pas à la place du joueur une décision narrative.</x:v>
      </x:c>
      <x:c r="F17" s="14" t="str">
        <x:v>Reconstitution documentée V4 — nouvelle rédaction V5</x:v>
      </x:c>
    </x:row>
  </x:sheetData>
  <x:pageMargins left="0.7" right="0.7" top="0.75" bottom="0.75" header="0.3" footer="0.3"/>
  <x:tableParts count="1">
    <x:tablePart xmlns:r="http://schemas.openxmlformats.org/officeDocument/2006/relationships" r:id="Rb615a9d63c694a8e"/>
  </x:tableParts>
</x:worksheet>
</file>

<file path=xl/worksheets/sheet8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45" hidden="0" customWidth="1"/>
  </x:cols>
  <x:sheetData>
    <x:row r="1">
      <x:c r="A1" s="2"/>
      <x:c r="B1" s="2"/>
      <x:c r="C1" s="2"/>
      <x:c r="D1" s="2"/>
      <x:c r="E1" s="2"/>
    </x:row>
    <x:row r="2" ht="31" customHeight="1">
      <x:c r="A2" s="3" t="str">
        <x:v>États des trophées</x:v>
      </x:c>
      <x:c r="B2" s="3"/>
      <x:c r="C2" s="3"/>
      <x:c r="D2" s="3"/>
      <x:c r="E2" s="3"/>
    </x:row>
    <x:row r="3">
      <x:c r="A3" s="4"/>
      <x:c r="B3" s="4"/>
      <x:c r="C3" s="4"/>
      <x:c r="D3" s="4"/>
      <x:c r="E3" s="4"/>
    </x:row>
    <x:row r="4">
      <x:c r="A4" s="2" t="str">
        <x:v>Trophées · 20 fiches · Lecture intégrale dans « Lire Trophées » ou le lecteur HTML.</x:v>
      </x:c>
      <x:c r="B4" s="2"/>
      <x:c r="C4" s="2"/>
      <x:c r="D4" s="2"/>
      <x:c r="E4" s="2"/>
    </x:row>
    <x:row r="5" ht="48" customHeight="1">
      <x:c r="A5" s="43" t="str">
        <x:v>Identifiant</x:v>
      </x:c>
      <x:c r="B5" s="44" t="str">
        <x:v>Titre</x:v>
      </x:c>
      <x:c r="C5" s="44" t="str">
        <x:v>Contenu</x:v>
      </x:c>
      <x:c r="D5" s="44" t="str">
        <x:v>Règle</x:v>
      </x:c>
      <x:c r="E5" s="45" t="str">
        <x:v>Provenance</x:v>
      </x:c>
    </x:row>
    <x:row r="6" ht="44" customHeight="1">
      <x:c r="A6" s="13" t="str">
        <x:v>TR-STATE01</x:v>
      </x:c>
      <x:c r="B6" s="13" t="str">
        <x:v>trophyId</x:v>
      </x:c>
      <x:c r="C6" s="13" t="str">
        <x:v>Identifiant unique de l’original</x:v>
      </x:c>
      <x:c r="D6" s="13" t="str">
        <x:v>Créé une fois lors de l’acquisition réelle.</x:v>
      </x:c>
      <x:c r="E6" s="13" t="str">
        <x:v>Reconstitution documentée V4 — nouvelle rédaction V5</x:v>
      </x:c>
    </x:row>
    <x:row r="7" ht="44" customHeight="1">
      <x:c r="A7" s="14" t="str">
        <x:v>TR-STATE02</x:v>
      </x:c>
      <x:c r="B7" s="14" t="str">
        <x:v>instanceKind</x:v>
      </x:c>
      <x:c r="C7" s="14" t="str">
        <x:v>original / réplique / modèle</x:v>
      </x:c>
      <x:c r="D7" s="14" t="str">
        <x:v>Une copie garde le lien vers son original et une marque visible.</x:v>
      </x:c>
      <x:c r="E7" s="14" t="str">
        <x:v>Reconstitution documentée V4 — nouvelle rédaction V5</x:v>
      </x:c>
    </x:row>
    <x:row r="8" ht="44" customHeight="1">
      <x:c r="A8" s="13" t="str">
        <x:v>TR-STATE03</x:v>
      </x:c>
      <x:c r="B8" s="13" t="str">
        <x:v>ownerId</x:v>
      </x:c>
      <x:c r="C8" s="13" t="str">
        <x:v>Personne ou propriété collective définie</x:v>
      </x:c>
      <x:c r="D8" s="13" t="str">
        <x:v>Change seulement lors d’un transfert autorisé achevé.</x:v>
      </x:c>
      <x:c r="E8" s="13" t="str">
        <x:v>Reconstitution documentée V4 — nouvelle rédaction V5</x:v>
      </x:c>
    </x:row>
    <x:row r="9" ht="44" customHeight="1">
      <x:c r="A9" s="14" t="str">
        <x:v>TR-STATE04</x:v>
      </x:c>
      <x:c r="B9" s="14" t="str">
        <x:v>custodianId</x:v>
      </x:c>
      <x:c r="C9" s="14" t="str">
        <x:v>Gardien actuel</x:v>
      </x:c>
      <x:c r="D9" s="14" t="str">
        <x:v>Peut différer du propriétaire pendant un prêt.</x:v>
      </x:c>
      <x:c r="E9" s="14" t="str">
        <x:v>Reconstitution documentée V4 — nouvelle rédaction V5</x:v>
      </x:c>
    </x:row>
    <x:row r="10" ht="44" customHeight="1">
      <x:c r="A10" s="13" t="str">
        <x:v>TR-STATE05</x:v>
      </x:c>
      <x:c r="B10" s="13" t="str">
        <x:v>locationId</x:v>
      </x:c>
      <x:c r="C10" s="13" t="str">
        <x:v>Lieu, salle et support uniques</x:v>
      </x:c>
      <x:c r="D10" s="13" t="str">
        <x:v>Mis à jour par une transaction de déplacement.</x:v>
      </x:c>
      <x:c r="E10" s="13" t="str">
        <x:v>Reconstitution documentée V4 — nouvelle rédaction V5</x:v>
      </x:c>
    </x:row>
    <x:row r="11" ht="44" customHeight="1">
      <x:c r="A11" s="14" t="str">
        <x:v>TR-STATE06</x:v>
      </x:c>
      <x:c r="B11" s="14" t="str">
        <x:v>containerId</x:v>
      </x:c>
      <x:c r="C11" s="14" t="str">
        <x:v>Contenant de transport ou vide</x:v>
      </x:c>
      <x:c r="D11" s="14" t="str">
        <x:v>Un objet en caisse n’est pas simultanément exposé.</x:v>
      </x:c>
      <x:c r="E11" s="14" t="str">
        <x:v>Reconstitution documentée V4 — nouvelle rédaction V5</x:v>
      </x:c>
    </x:row>
    <x:row r="12" ht="44" customHeight="1">
      <x:c r="A12" s="13" t="str">
        <x:v>TR-STATE07</x:v>
      </x:c>
      <x:c r="B12" s="13" t="str">
        <x:v>missionOriginId</x:v>
      </x:c>
      <x:c r="C12" s="13" t="str">
        <x:v>Mission d’obtention</x:v>
      </x:c>
      <x:c r="D12" s="13" t="str">
        <x:v>Distingue réussite de chasse, découverte, don et mémoire.</x:v>
      </x:c>
      <x:c r="E12" s="13" t="str">
        <x:v>Reconstitution documentée V4 — nouvelle rédaction V5</x:v>
      </x:c>
    </x:row>
    <x:row r="13" ht="44" customHeight="1">
      <x:c r="A13" s="14" t="str">
        <x:v>TR-STATE08</x:v>
      </x:c>
      <x:c r="B13" s="14" t="str">
        <x:v>worldBranchId</x:v>
      </x:c>
      <x:c r="C13" s="14" t="str">
        <x:v>Présent ou branche Warp</x:v>
      </x:c>
      <x:c r="D13" s="14" t="str">
        <x:v>Préserve l’origine temporelle sans duplication.</x:v>
      </x:c>
      <x:c r="E13" s="14" t="str">
        <x:v>Reconstitution documentée V4 — nouvelle rédaction V5</x:v>
      </x:c>
    </x:row>
    <x:row r="14" ht="44" customHeight="1">
      <x:c r="A14" s="13" t="str">
        <x:v>TR-STATE09</x:v>
      </x:c>
      <x:c r="B14" s="13" t="str">
        <x:v>observedFaces</x:v>
      </x:c>
      <x:c r="C14" s="13" t="str">
        <x:v>Faces effectivement inspectées</x:v>
      </x:c>
      <x:c r="D14" s="13" t="str">
        <x:v>Face, profil et revers sont enregistrés séparément.</x:v>
      </x:c>
      <x:c r="E14" s="13" t="str">
        <x:v>Reconstitution documentée V4 — nouvelle rédaction V5</x:v>
      </x:c>
    </x:row>
    <x:row r="15" ht="44" customHeight="1">
      <x:c r="A15" s="14" t="str">
        <x:v>TR-STATE10</x:v>
      </x:c>
      <x:c r="B15" s="14" t="str">
        <x:v>observedClues</x:v>
      </x:c>
      <x:c r="C15" s="14" t="str">
        <x:v>Indices vus avec leur geste</x:v>
      </x:c>
      <x:c r="D15" s="14" t="str">
        <x:v>Une interprétation ne remplace pas l’observation.</x:v>
      </x:c>
      <x:c r="E15" s="14" t="str">
        <x:v>Reconstitution documentée V4 — nouvelle rédaction V5</x:v>
      </x:c>
    </x:row>
    <x:row r="16" ht="44" customHeight="1">
      <x:c r="A16" s="13" t="str">
        <x:v>TR-STATE11</x:v>
      </x:c>
      <x:c r="B16" s="13" t="str">
        <x:v>unknownQuestions</x:v>
      </x:c>
      <x:c r="C16" s="13" t="str">
        <x:v>Questions ouvertes</x:v>
      </x:c>
      <x:c r="D16" s="13" t="str">
        <x:v>Conservées dans le récit et ses révisions.</x:v>
      </x:c>
      <x:c r="E16" s="13" t="str">
        <x:v>Reconstitution documentée V4 — nouvelle rédaction V5</x:v>
      </x:c>
    </x:row>
    <x:row r="17" ht="44" customHeight="1">
      <x:c r="A17" s="14" t="str">
        <x:v>TR-STATE12</x:v>
      </x:c>
      <x:c r="B17" s="14" t="str">
        <x:v>initialView</x:v>
      </x:c>
      <x:c r="C17" s="14" t="str">
        <x:v>État initial documenté</x:v>
      </x:c>
      <x:c r="D17" s="14" t="str">
        <x:v>Référence d’inspection avant intervention autorisée.</x:v>
      </x:c>
      <x:c r="E17" s="14" t="str">
        <x:v>Reconstitution documentée V4 — nouvelle rédaction V5</x:v>
      </x:c>
    </x:row>
    <x:row r="18" ht="44" customHeight="1">
      <x:c r="A18" s="13" t="str">
        <x:v>TR-STATE13</x:v>
      </x:c>
      <x:c r="B18" s="13" t="str">
        <x:v>fragileZones</x:v>
      </x:c>
      <x:c r="C18" s="13" t="str">
        <x:v>Zones protégées</x:v>
      </x:c>
      <x:c r="D18" s="13" t="str">
        <x:v>Contraignent les appuis et les gestes futurs.</x:v>
      </x:c>
      <x:c r="E18" s="13" t="str">
        <x:v>Reconstitution documentée V4 — nouvelle rédaction V5</x:v>
      </x:c>
    </x:row>
    <x:row r="19" ht="44" customHeight="1">
      <x:c r="A19" s="14" t="str">
        <x:v>TR-STATE14</x:v>
      </x:c>
      <x:c r="B19" s="14" t="str">
        <x:v>supportConfig</x:v>
      </x:c>
      <x:c r="C19" s="14" t="str">
        <x:v>Socle, contacts, hauteur et pose</x:v>
      </x:c>
      <x:c r="D19" s="14" t="str">
        <x:v>Réutilisable si le nouveau contenant est compatible.</x:v>
      </x:c>
      <x:c r="E19" s="14" t="str">
        <x:v>Reconstitution documentée V4 — nouvelle rédaction V5</x:v>
      </x:c>
    </x:row>
    <x:row r="20" ht="44" customHeight="1">
      <x:c r="A20" s="13" t="str">
        <x:v>TR-STATE15</x:v>
      </x:c>
      <x:c r="B20" s="13" t="str">
        <x:v>presentationQuality</x:v>
      </x:c>
      <x:c r="C20" s="13" t="str">
        <x:v>Qualité de présentation de jeu</x:v>
      </x:c>
      <x:c r="D20" s="13" t="str">
        <x:v>Ne modifie pas l’authenticité ni les actes de chasse.</x:v>
      </x:c>
      <x:c r="E20" s="13" t="str">
        <x:v>Reconstitution documentée V4 — nouvelle rédaction V5</x:v>
      </x:c>
    </x:row>
    <x:row r="21" ht="44" customHeight="1">
      <x:c r="A21" s="14" t="str">
        <x:v>TR-STATE16</x:v>
      </x:c>
      <x:c r="B21" s="14" t="str">
        <x:v>storyAuthenticity</x:v>
      </x:c>
      <x:c r="C21" s="14" t="str">
        <x:v>Faits, sources et incertitudes</x:v>
      </x:c>
      <x:c r="D21" s="14" t="str">
        <x:v>Évolue seulement avec une observation ou un témoignage recevable.</x:v>
      </x:c>
      <x:c r="E21" s="14" t="str">
        <x:v>Reconstitution documentée V4 — nouvelle rédaction V5</x:v>
      </x:c>
    </x:row>
    <x:row r="22" ht="44" customHeight="1">
      <x:c r="A22" s="13" t="str">
        <x:v>TR-STATE17</x:v>
      </x:c>
      <x:c r="B22" s="13" t="str">
        <x:v>huntRecognition</x:v>
      </x:c>
      <x:c r="C22" s="13" t="str">
        <x:v>Reconnaissance des actes accomplis</x:v>
      </x:c>
      <x:c r="D22" s="13" t="str">
        <x:v>Résultat de mission appliqué une seule fois.</x:v>
      </x:c>
      <x:c r="E22" s="13" t="str">
        <x:v>Reconstitution documentée V4 — nouvelle rédaction V5</x:v>
      </x:c>
    </x:row>
    <x:row r="23" ht="44" customHeight="1">
      <x:c r="A23" s="14" t="str">
        <x:v>TR-STATE18</x:v>
      </x:c>
      <x:c r="B23" s="14" t="str">
        <x:v>displayPlate</x:v>
      </x:c>
      <x:c r="C23" s="14" t="str">
        <x:v>Texte et attribution de la plaque</x:v>
      </x:c>
      <x:c r="D23" s="14" t="str">
        <x:v>Amovible ; historique des révisions conservé.</x:v>
      </x:c>
      <x:c r="E23" s="14" t="str">
        <x:v>Reconstitution documentée V4 — nouvelle rédaction V5</x:v>
      </x:c>
    </x:row>
    <x:row r="24" ht="44" customHeight="1">
      <x:c r="A24" s="13" t="str">
        <x:v>TR-STATE19</x:v>
      </x:c>
      <x:c r="B24" s="13" t="str">
        <x:v>loanState</x:v>
      </x:c>
      <x:c r="C24" s="13" t="str">
        <x:v>Prêt, échéance fictionnelle et retour</x:v>
      </x:c>
      <x:c r="D24" s="13" t="str">
        <x:v>Le départ d’un membre ne rend pas son bien commun automatiquement.</x:v>
      </x:c>
      <x:c r="E24" s="13" t="str">
        <x:v>Reconstitution documentée V4 — nouvelle rédaction V5</x:v>
      </x:c>
    </x:row>
    <x:row r="25" ht="44" customHeight="1">
      <x:c r="A25" s="14" t="str">
        <x:v>TR-STATE20</x:v>
      </x:c>
      <x:c r="B25" s="14" t="str">
        <x:v>stableCheckpoint</x:v>
      </x:c>
      <x:c r="C25" s="14" t="str">
        <x:v>Dernière étape validée</x:v>
      </x:c>
      <x:c r="D25" s="14" t="str">
        <x:v>Une interruption revient à cet état sans dupliquer objet ou ressources.</x:v>
      </x:c>
      <x:c r="E25" s="14" t="str">
        <x:v>Reconstitution documentée V4 — nouvelle rédaction V5</x:v>
      </x:c>
    </x:row>
  </x:sheetData>
  <x:pageMargins left="0.7" right="0.7" top="0.75" bottom="0.75" header="0.3" footer="0.3"/>
  <x:tableParts count="1">
    <x:tablePart xmlns:r="http://schemas.openxmlformats.org/officeDocument/2006/relationships" r:id="R5f8fb91091aa42c6"/>
  </x:tableParts>
</x:worksheet>
</file>

<file path=xl/worksheets/sheet9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18"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50" hidden="0" customWidth="1"/>
    <x:col min="14" max="14" width="50" hidden="0" customWidth="1"/>
    <x:col min="15" max="15" width="45" hidden="0" customWidth="1"/>
  </x:cols>
  <x:sheetData>
    <x:row r="1">
      <x:c r="A1" s="2"/>
      <x:c r="B1" s="2"/>
      <x:c r="C1" s="2"/>
      <x:c r="D1" s="2"/>
      <x:c r="E1" s="2"/>
      <x:c r="F1" s="2"/>
    </x:row>
    <x:row r="2" ht="31" customHeight="1">
      <x:c r="A2" s="3" t="str">
        <x:v>V5 Enquêtes de trophées</x:v>
      </x:c>
      <x:c r="B2" s="3"/>
      <x:c r="C2" s="3"/>
      <x:c r="D2" s="3"/>
      <x:c r="E2" s="3"/>
      <x:c r="F2" s="3"/>
    </x:row>
    <x:row r="3">
      <x:c r="A3" s="4"/>
      <x:c r="B3" s="4"/>
      <x:c r="C3" s="4"/>
      <x:c r="D3" s="4"/>
      <x:c r="E3" s="4"/>
      <x:c r="F3" s="4"/>
    </x:row>
    <x:row r="4">
      <x:c r="A4" s="2" t="str">
        <x:v>Trophées · 48 fiches · Lecture intégrale dans « Lire Trophées » ou le lecteur HTML.</x:v>
      </x:c>
      <x:c r="B4" s="2"/>
      <x:c r="C4" s="2"/>
      <x:c r="D4" s="2"/>
      <x:c r="E4" s="2"/>
      <x:c r="F4" s="2"/>
    </x:row>
    <x:row r="5" ht="48" customHeight="1">
      <x:c r="A5" s="43" t="str">
        <x:v>Identifiant</x:v>
      </x:c>
      <x:c r="B5" s="44" t="str">
        <x:v>Titre</x:v>
      </x:c>
      <x:c r="C5" s="44" t="str">
        <x:v>Chaine</x:v>
      </x:c>
      <x:c r="D5" s="44" t="str">
        <x:v>Objet et contexte</x:v>
      </x:c>
      <x:c r="E5" s="44" t="str">
        <x:v>Ordre</x:v>
      </x:c>
      <x:c r="F5" s="44" t="str">
        <x:v>Point interactif</x:v>
      </x:c>
      <x:c r="G5" s="44" t="str">
        <x:v>Commandes</x:v>
      </x:c>
      <x:c r="H5" s="44" t="str">
        <x:v>Condition</x:v>
      </x:c>
      <x:c r="I5" s="44" t="str">
        <x:v>Action physique</x:v>
      </x:c>
      <x:c r="J5" s="44" t="str">
        <x:v>Retour visible</x:v>
      </x:c>
      <x:c r="K5" s="44" t="str">
        <x:v>Revelation</x:v>
      </x:c>
      <x:c r="L5" s="44" t="str">
        <x:v>Reprise</x:v>
      </x:c>
      <x:c r="M5" s="44" t="str">
        <x:v>État persistant</x:v>
      </x:c>
      <x:c r="N5" s="44" t="str">
        <x:v>Accessibilite</x:v>
      </x:c>
      <x:c r="O5" s="45" t="str">
        <x:v>Provenance</x:v>
      </x:c>
    </x:row>
    <x:row r="6" ht="102" customHeight="1">
      <x:c r="A6" s="13" t="str">
        <x:v>V5-TR-C01-S01</x:v>
      </x:c>
      <x:c r="B6" s="13" t="str">
        <x:v>Libérer les deux boucles d’essai</x:v>
      </x:c>
      <x:c r="C6" s="13" t="str">
        <x:v>C01 — Le masque du retour choisi</x:v>
      </x:c>
      <x:c r="D6" s="13" t="str">
        <x:v>Masque confié par un chasseur revenu volontairement à une halte ; objet original du projet. CNS-P16 puis dépôt ou restitution ; aucune hostilité familiale universelle.</x:v>
      </x:c>
      <x:c r="E6" s="16" t="n">
        <x:v>1</x:v>
      </x:c>
      <x:c r="F6" s="13" t="str">
        <x:v>boucles du support ; x=28 %, y=28 %, largeur=44 %, hauteur=46 % du cadrage dédié.</x:v>
      </x:c>
      <x:c r="G6" s="13" t="str">
        <x:v>Souris : Cliquer les points d’action dans l’ordre et attendre leur retour visuel. Manette : Croix choisit le point actif ; A réalise l’étape ; B suspend entre deux étapes.</x:v>
      </x:c>
      <x:c r="H6" s="13" t="str">
        <x:v>Étape précédente confirmée, original ou modèle autorisé présent ; reprise possible avant ce geste. Première étape : condition d’objet indiquée dans le contexte.</x:v>
      </x:c>
      <x:c r="I6" s="13" t="str">
        <x:v>Actionner la boucle haute puis la boucle latérale du berceau, en observant la marque de retenue qui demeure fermée. Faire basculer le masque sur sa pose d’inspection prévue seulement lorsque les deux boucles indiquent ouvert.</x:v>
      </x:c>
      <x:c r="J6" s="13" t="str">
        <x:v>Le revers devient visible sans retirer le masque de son support ; une attache plus récente apparaît.</x:v>
      </x:c>
      <x:c r="K6" s="13" t="str">
        <x:v>Deux périodes d’usage deviennent observables, sans identifier encore le moment du retour.</x:v>
      </x:c>
      <x:c r="L6" s="13" t="str">
        <x:v>La troisième retenue reste fermée ; un ordre incorrect revient au dernier état du berceau.</x:v>
      </x:c>
      <x:c r="M6" s="13" t="str">
        <x:v>V5-TR-C01.etape01 validée seulement après son retour visible ; indices et choix conservés, une seule localisation de l’original. La présentation, l’authenticité et la reconnaissance de chasse restent distinctes.</x:v>
      </x:c>
      <x:c r="N6" s="13" t="str">
        <x:v>Poses de sprites 2D, commandes par crans, clics successifs, zoom de détail et assistance équivalente ; pas de maintien prolongé ni de 3D obligatoire.</x:v>
      </x:c>
      <x:c r="O6" s="13" t="str">
        <x:v>Extension V5</x:v>
      </x:c>
    </x:row>
    <x:row r="7" ht="87" customHeight="1">
      <x:c r="A7" s="14" t="str">
        <x:v>V5-TR-C01-S02</x:v>
      </x:c>
      <x:c r="B7" s="14" t="str">
        <x:v>Dérouler le ruban de relevé</x:v>
      </x:c>
      <x:c r="C7" s="14" t="str">
        <x:v>C01 — Le masque du retour choisi</x:v>
      </x:c>
      <x:c r="D7" s="14" t="str">
        <x:v>Masque confié par un chasseur revenu volontairement à une halte ; objet original du projet. CNS-P16 puis dépôt ou restitution ; aucune hostilité familiale universelle.</x:v>
      </x:c>
      <x:c r="E7" s="17" t="n">
        <x:v>2</x:v>
      </x:c>
      <x:c r="F7" s="14" t="str">
        <x:v>ruban gradué fictif ; x=7 %, y=23 %, largeur=19 %, hauteur=48 % du cadrage dédié.</x:v>
      </x:c>
      <x:c r="G7" s="14" t="str">
        <x:v>Souris : Faire glisser la poignée le long du rail ; relâcher sur un cran. Manette : Stick ou croix déplace d’un cran ; A verrouille ; B recule.</x:v>
      </x:c>
      <x:c r="H7" s="14" t="str">
        <x:v>Étape précédente confirmée, original ou modèle autorisé présent ; reprise possible avant ce geste. Première étape : condition d’objet indiquée dans le contexte.</x:v>
      </x:c>
      <x:c r="I7" s="14" t="str">
        <x:v>Dérouler le ruban le long des logements d’attache et fixer ses deux repères sur les extrémités effectivement visibles. Comparer ensuite l’écart avec les silhouettes d’attaches du plateau.</x:v>
      </x:c>
      <x:c r="J7" s="14" t="str">
        <x:v>Une silhouette ancienne correspond à la première paire de logements, une autre à la seconde.</x:v>
      </x:c>
      <x:c r="K7" s="14" t="str">
        <x:v>Le masque a été adapté à deux usages réels ; aucune chronologie complète n’est encore prouvée.</x:v>
      </x:c>
      <x:c r="L7" s="14" t="str">
        <x:v>Un repère posé dans une zone masquée laisse la mesure incertaine et peut être déplacé.</x:v>
      </x:c>
      <x:c r="M7" s="14" t="str">
        <x:v>V5-TR-C01.etape02 validée seulement après son retour visible ; indices et choix conservés, une seule localisation de l’original. La présentation, l’authenticité et la reconnaissance de chasse restent distinctes.</x:v>
      </x:c>
      <x:c r="N7" s="14" t="str">
        <x:v>Poses de sprites 2D, commandes par crans, clics successifs, zoom de détail et assistance équivalente ; pas de maintien prolongé ni de 3D obligatoire.</x:v>
      </x:c>
      <x:c r="O7" s="14" t="str">
        <x:v>Extension V5</x:v>
      </x:c>
    </x:row>
    <x:row r="8" ht="87" customHeight="1">
      <x:c r="A8" s="13" t="str">
        <x:v>V5-TR-C01-S03</x:v>
      </x:c>
      <x:c r="B8" s="13" t="str">
        <x:v>Passer la lumière par l’ouverture</x:v>
      </x:c>
      <x:c r="C8" s="13" t="str">
        <x:v>C01 — Le masque du retour choisi</x:v>
      </x:c>
      <x:c r="D8" s="13" t="str">
        <x:v>Masque confié par un chasseur revenu volontairement à une halte ; objet original du projet. CNS-P16 puis dépôt ou restitution ; aucune hostilité familiale universelle.</x:v>
      </x:c>
      <x:c r="E8" s="16" t="n">
        <x:v>3</x:v>
      </x:c>
      <x:c r="F8" s="13" t="str">
        <x:v>lampe et fente du berceau ; x=74 %, y=23 %, largeur=19 %, hauteur=48 % du cadrage dédié.</x:v>
      </x:c>
      <x:c r="G8" s="13" t="str">
        <x:v>Souris : Déplacer la lampe sur son rail d’angles puis choisir son intensité. Manette : LB/RB choisit l’angle ; haut/bas l’intensité ; A fixe la vue.</x:v>
      </x:c>
      <x:c r="H8" s="13" t="str">
        <x:v>Étape précédente confirmée, original ou modèle autorisé présent ; reprise possible avant ce geste. Première étape : condition d’objet indiquée dans le contexte.</x:v>
      </x:c>
      <x:c r="I8" s="13" t="str">
        <x:v>Déplacer la lampe jusqu’à ce que son faisceau traverse la fente prévue du berceau. Maintenir une pose de lumière puis basculer le masque d’un cran pour suivre le relief intérieur.</x:v>
      </x:c>
      <x:c r="J8" s="13" t="str">
        <x:v>Une marque de retour apparaît sur une zone jusque-là dans l’ombre.</x:v>
      </x:c>
      <x:c r="K8" s="13" t="str">
        <x:v>La marque est matérielle ; sa signification demande encore une comparaison avec la plaque du détenteur.</x:v>
      </x:c>
      <x:c r="L8" s="13" t="str">
        <x:v>L’éblouissement masque seulement la vue actuelle ; revenir à la pose précédente garde l’observation acquise.</x:v>
      </x:c>
      <x:c r="M8" s="13" t="str">
        <x:v>V5-TR-C01.etape03 validée seulement après son retour visible ; indices et choix conservés, une seule localisation de l’original. La présentation, l’authenticité et la reconnaissance de chasse restent distinctes.</x:v>
      </x:c>
      <x:c r="N8" s="13" t="str">
        <x:v>Poses de sprites 2D, commandes par crans, clics successifs, zoom de détail et assistance équivalente ; pas de maintien prolongé ni de 3D obligatoire.</x:v>
      </x:c>
      <x:c r="O8" s="13" t="str">
        <x:v>Extension V5</x:v>
      </x:c>
    </x:row>
    <x:row r="9" ht="87" customHeight="1">
      <x:c r="A9" s="14" t="str">
        <x:v>V5-TR-C01-S04</x:v>
      </x:c>
      <x:c r="B9" s="14" t="str">
        <x:v>Glisser le peigne de lecture</x:v>
      </x:c>
      <x:c r="C9" s="14" t="str">
        <x:v>C01 — Le masque du retour choisi</x:v>
      </x:c>
      <x:c r="D9" s="14" t="str">
        <x:v>Masque confié par un chasseur revenu volontairement à une halte ; objet original du projet. CNS-P16 puis dépôt ou restitution ; aucune hostilité familiale universelle.</x:v>
      </x:c>
      <x:c r="E9" s="17" t="n">
        <x:v>4</x:v>
      </x:c>
      <x:c r="F9" s="14" t="str">
        <x:v>peigne transparent d’exercice ; x=22 %, y=77 %, largeur=24 %, hauteur=14 % du cadrage dédié.</x:v>
      </x:c>
      <x:c r="G9" s="14" t="str">
        <x:v>Souris : Faire glisser le calque ou la vignette ; boutons de pose pour orienter. Manette : Stick pour l’alignement ; LB/RB pour les poses ; A compare.</x:v>
      </x:c>
      <x:c r="H9" s="14" t="str">
        <x:v>Étape précédente confirmée, original ou modèle autorisé présent ; reprise possible avant ce geste. Première étape : condition d’objet indiquée dans le contexte.</x:v>
      </x:c>
      <x:c r="I9" s="14" t="str">
        <x:v>Placer les trois dents transparentes du peigne sur les repères connus autour de la marque. Faire coulisser la grille jusqu’à ce que les intervalles visibles coïncident, sans forcer le motif central.</x:v>
      </x:c>
      <x:c r="J9" s="14" t="str">
        <x:v>La grille isole un symbole de projet de deux rayures d’usage voisines.</x:v>
      </x:c>
      <x:c r="K9" s="14" t="str">
        <x:v>Le symbole correspond à une halte de retour connue du détenteur, pas à une marque de victoire inventée.</x:v>
      </x:c>
      <x:c r="L9" s="14" t="str">
        <x:v>Deux repères seulement alignés ne valident pas la lecture ; retirer la grille reste gratuit.</x:v>
      </x:c>
      <x:c r="M9" s="14" t="str">
        <x:v>V5-TR-C01.etape04 validée seulement après son retour visible ; indices et choix conservés, une seule localisation de l’original. La présentation, l’authenticité et la reconnaissance de chasse restent distinctes.</x:v>
      </x:c>
      <x:c r="N9" s="14" t="str">
        <x:v>Poses de sprites 2D, commandes par crans, clics successifs, zoom de détail et assistance équivalente ; pas de maintien prolongé ni de 3D obligatoire.</x:v>
      </x:c>
      <x:c r="O9" s="14" t="str">
        <x:v>Extension V5</x:v>
      </x:c>
    </x:row>
    <x:row r="10" ht="87" customHeight="1">
      <x:c r="A10" s="13" t="str">
        <x:v>V5-TR-C01-S05</x:v>
      </x:c>
      <x:c r="B10" s="13" t="str">
        <x:v>Ouvrir la plaquette confiée</x:v>
      </x:c>
      <x:c r="C10" s="13" t="str">
        <x:v>C01 — Le masque du retour choisi</x:v>
      </x:c>
      <x:c r="D10" s="13" t="str">
        <x:v>Masque confié par un chasseur revenu volontairement à une halte ; objet original du projet. CNS-P16 puis dépôt ou restitution ; aucune hostilité familiale universelle.</x:v>
      </x:c>
      <x:c r="E10" s="16" t="n">
        <x:v>5</x:v>
      </x:c>
      <x:c r="F10" s="13" t="str">
        <x:v>boîtier de témoignage ; x=51 %, y=77 %, largeur=24 %, hauteur=14 % du cadrage dédié.</x:v>
      </x:c>
      <x:c r="G10" s="13" t="str">
        <x:v>Souris : Cliquer les points d’action dans l’ordre et attendre leur retour visuel. Manette : Croix choisit le point actif ; A réalise l’étape ; B suspend entre deux étapes.</x:v>
      </x:c>
      <x:c r="H10" s="13" t="str">
        <x:v>Étape précédente confirmée, original ou modèle autorisé présent ; reprise possible avant ce geste. Première étape : condition d’objet indiquée dans le contexte.</x:v>
      </x:c>
      <x:c r="I10" s="13" t="str">
        <x:v>Faire glisser le verrou du petit boîtier remis avec le masque, déployer ses deux volets puis rapprocher la plaquette du motif observé. Le témoignage apparaît uniquement après la mise en correspondance.</x:v>
      </x:c>
      <x:c r="J10" s="13" t="str">
        <x:v>Le détenteur explique pourquoi il a choisi de revenir ; les traces restent affichées à côté de sa voix.</x:v>
      </x:c>
      <x:c r="K10" s="13" t="str">
        <x:v>Le retour fut un choix personnel ; le jeu ne le réécrit pas comme expulsion universelle.</x:v>
      </x:c>
      <x:c r="L10" s="13" t="str">
        <x:v>Un boîtier non confié n’est pas disponible ; la chaîne s’arrête avec la question ouverte.</x:v>
      </x:c>
      <x:c r="M10" s="13" t="str">
        <x:v>V5-TR-C01.etape05 validée seulement après son retour visible ; indices et choix conservés, une seule localisation de l’original. La présentation, l’authenticité et la reconnaissance de chasse restent distinctes.</x:v>
      </x:c>
      <x:c r="N10" s="13" t="str">
        <x:v>Poses de sprites 2D, commandes par crans, clics successifs, zoom de détail et assistance équivalente ; pas de maintien prolongé ni de 3D obligatoire.</x:v>
      </x:c>
      <x:c r="O10" s="13" t="str">
        <x:v>Extension V5</x:v>
      </x:c>
    </x:row>
    <x:row r="11" ht="87" customHeight="1">
      <x:c r="A11" s="14" t="str">
        <x:v>V5-TR-C01-S06</x:v>
      </x:c>
      <x:c r="B11" s="14" t="str">
        <x:v>Essayer les deux récits sur le cadre</x:v>
      </x:c>
      <x:c r="C11" s="14" t="str">
        <x:v>C01 — Le masque du retour choisi</x:v>
      </x:c>
      <x:c r="D11" s="14" t="str">
        <x:v>Masque confié par un chasseur revenu volontairement à une halte ; objet original du projet. CNS-P16 puis dépôt ou restitution ; aucune hostilité familiale universelle.</x:v>
      </x:c>
      <x:c r="E11" s="17" t="n">
        <x:v>6</x:v>
      </x:c>
      <x:c r="F11" s="14" t="str">
        <x:v>cadre de plaques mobiles ; x=31 %, y=7 %, largeur=38 %, hauteur=15 % du cadrage dédié.</x:v>
      </x:c>
      <x:c r="G11" s="14" t="str">
        <x:v>Souris : Faire glisser la poignée le long du rail ; relâcher sur un cran. Manette : Stick ou croix déplace d’un cran ; A verrouille ; B recule.</x:v>
      </x:c>
      <x:c r="H11" s="14" t="str">
        <x:v>Étape précédente confirmée, original ou modèle autorisé présent ; reprise possible avant ce geste. Première étape : condition d’objet indiquée dans le contexte.</x:v>
      </x:c>
      <x:c r="I11" s="14" t="str">
        <x:v>Déplacer une plaque centrée sur l’ancienne chasse puis une plaque centrée sur le retour choisi. Passer à la distance de visite pour voir quel récit devient dominant et lequel reste accessible.</x:v>
      </x:c>
      <x:c r="J11" s="14" t="str">
        <x:v>Les deux présentations changent l’ordre de lecture sans modifier les faits établis.</x:v>
      </x:c>
      <x:c r="K11" s="14" t="str">
        <x:v>Le joueur choisit ce qu’il met en avant tout en conservant l’histoire et la propriété.</x:v>
      </x:c>
      <x:c r="L11" s="14" t="str">
        <x:v>Une plaque qui masque le statut de prêt reste en aperçu et demande un autre emplacement.</x:v>
      </x:c>
      <x:c r="M11" s="14" t="str">
        <x:v>V5-TR-C01.etape06 validée seulement après son retour visible ; indices et choix conservés, une seule localisation de l’original. La présentation, l’authenticité et la reconnaissance de chasse restent distinctes.</x:v>
      </x:c>
      <x:c r="N11" s="14" t="str">
        <x:v>Poses de sprites 2D, commandes par crans, clics successifs, zoom de détail et assistance équivalente ; pas de maintien prolongé ni de 3D obligatoire.</x:v>
      </x:c>
      <x:c r="O11" s="14" t="str">
        <x:v>Extension V5</x:v>
      </x:c>
    </x:row>
    <x:row r="12" ht="87" customHeight="1">
      <x:c r="A12" s="13" t="str">
        <x:v>V5-TR-C01-S07</x:v>
      </x:c>
      <x:c r="B12" s="13" t="str">
        <x:v>Orienter le masque vers la halte</x:v>
      </x:c>
      <x:c r="C12" s="13" t="str">
        <x:v>C01 — Le masque du retour choisi</x:v>
      </x:c>
      <x:c r="D12" s="13" t="str">
        <x:v>Masque confié par un chasseur revenu volontairement à une halte ; objet original du projet. CNS-P16 puis dépôt ou restitution ; aucune hostilité familiale universelle.</x:v>
      </x:c>
      <x:c r="E12" s="16" t="n">
        <x:v>7</x:v>
      </x:c>
      <x:c r="F12" s="13" t="str">
        <x:v>support à trois poses ; x=28 %, y=28 %, largeur=44 %, hauteur=46 % du cadrage dédié.</x:v>
      </x:c>
      <x:c r="G12" s="13" t="str">
        <x:v>Souris : Tirer la poignée latérale entre les crans affichés ; cliquer pour arrêter. Manette : LB/RB choisit une face ou un cran ; A fixe ; B revient.</x:v>
      </x:c>
      <x:c r="H12" s="13" t="str">
        <x:v>Étape précédente confirmée, original ou modèle autorisé présent ; reprise possible avant ce geste. Première étape : condition d’objet indiquée dans le contexte.</x:v>
      </x:c>
      <x:c r="I12" s="13" t="str">
        <x:v>Poser le masque sur son support compatible puis choisir la face visible depuis le trajet de la galerie. Vérifier la plaque et la possibilité de retrait en faisant parcourir le passage par une silhouette témoin.</x:v>
      </x:c>
      <x:c r="J12" s="13" t="str">
        <x:v>L’objet devient lisible depuis l’entrée, avec sa marque de retour accessible à l’inspection.</x:v>
      </x:c>
      <x:c r="K12" s="13" t="str">
        <x:v>La présentation accueille un chasseur revenu ; elle n’expose pas une personne comme possession.</x:v>
      </x:c>
      <x:c r="L12" s="13" t="str">
        <x:v>Une orientation bloquant la prise de transport doit être changée avant validation finale.</x:v>
      </x:c>
      <x:c r="M12" s="13" t="str">
        <x:v>V5-TR-C01.etape07 validée seulement après son retour visible ; indices et choix conservés, une seule localisation de l’original. La présentation, l’authenticité et la reconnaissance de chasse restent distinctes.</x:v>
      </x:c>
      <x:c r="N12" s="13" t="str">
        <x:v>Poses de sprites 2D, commandes par crans, clics successifs, zoom de détail et assistance équivalente ; pas de maintien prolongé ni de 3D obligatoire.</x:v>
      </x:c>
      <x:c r="O12" s="13" t="str">
        <x:v>Extension V5</x:v>
      </x:c>
    </x:row>
    <x:row r="13" ht="87" customHeight="1">
      <x:c r="A13" s="14" t="str">
        <x:v>V5-TR-C01-S08</x:v>
      </x:c>
      <x:c r="B13" s="14" t="str">
        <x:v>Choisir le dernier trajet</x:v>
      </x:c>
      <x:c r="C13" s="14" t="str">
        <x:v>C01 — Le masque du retour choisi</x:v>
      </x:c>
      <x:c r="D13" s="14" t="str">
        <x:v>Masque confié par un chasseur revenu volontairement à une halte ; objet original du projet. CNS-P16 puis dépôt ou restitution ; aucune hostilité familiale universelle.</x:v>
      </x:c>
      <x:c r="E13" s="17" t="n">
        <x:v>8</x:v>
      </x:c>
      <x:c r="F13" s="14" t="str">
        <x:v>contenant et rail de destination ; x=7 %, y=23 %, largeur=19 %, hauteur=48 % du cadrage dédié.</x:v>
      </x:c>
      <x:c r="G13" s="14" t="str">
        <x:v>Souris : Cliquer les points d’action dans l’ordre et attendre leur retour visuel. Manette : Croix choisit le point actif ; A réalise l’étape ; B suspend entre deux étapes.</x:v>
      </x:c>
      <x:c r="H13" s="14" t="str">
        <x:v>Étape précédente confirmée, original ou modèle autorisé présent ; reprise possible avant ce geste. Première étape : condition d’objet indiquée dans le contexte.</x:v>
      </x:c>
      <x:c r="I13" s="14" t="str">
        <x:v>Préparer soit le dépôt temporaire soit le contenant de restitution selon l’accord du détenteur. Glisser la plaque de destination, fermer le berceau puis porter l’objet jusqu’au poste réellement accessible.</x:v>
      </x:c>
      <x:c r="J13" s="14" t="str">
        <x:v>Le masque possède une seule localisation finale ; une éventuelle place vide conserve le récit du prêt.</x:v>
      </x:c>
      <x:c r="K13" s="14" t="str">
        <x:v>La fin révèle le sens de l’accueil : la relation continue même lorsque l’objet repart.</x:v>
      </x:c>
      <x:c r="L13" s="14" t="str">
        <x:v>Un destinataire absent laisse le contenant en attente sous sa garde actuelle, sans transfert fictif.</x:v>
      </x:c>
      <x:c r="M13" s="14" t="str">
        <x:v>V5-TR-C01.etape08 validée seulement après son retour visible ; indices et choix conservés, une seule localisation de l’original. La présentation, l’authenticité et la reconnaissance de chasse restent distinctes.</x:v>
      </x:c>
      <x:c r="N13" s="14" t="str">
        <x:v>Poses de sprites 2D, commandes par crans, clics successifs, zoom de détail et assistance équivalente ; pas de maintien prolongé ni de 3D obligatoire.</x:v>
      </x:c>
      <x:c r="O13" s="14" t="str">
        <x:v>Extension V5</x:v>
      </x:c>
    </x:row>
    <x:row r="14" ht="87" customHeight="1">
      <x:c r="A14" s="13" t="str">
        <x:v>V5-TR-C02-S01</x:v>
      </x:c>
      <x:c r="B14" s="13" t="str">
        <x:v>Déployer le berceau en pétales</x:v>
      </x:c>
      <x:c r="C14" s="13" t="str">
        <x:v>C02 — La carapace aux quatre ombres</x:v>
      </x:c>
      <x:c r="D14" s="13" t="str">
        <x:v>Plaque de carapace du Fendeur de Lianes obtenue dans V5-CNS-M01 ; créature originale du projet. Inspection collective ; contributions établies par la chasse réelle.</x:v>
      </x:c>
      <x:c r="E14" s="16" t="n">
        <x:v>1</x:v>
      </x:c>
      <x:c r="F14" s="13" t="str">
        <x:v>quatre appuis articulés ; x=28 %, y=28 %, largeur=44 %, hauteur=46 % du cadrage dédié.</x:v>
      </x:c>
      <x:c r="G14" s="13" t="str">
        <x:v>Souris : Cliquer les points d’action dans l’ordre et attendre leur retour visuel. Manette : Croix choisit le point actif ; A réalise l’étape ; B suspend entre deux étapes.</x:v>
      </x:c>
      <x:c r="H14" s="13" t="str">
        <x:v>Étape précédente confirmée, original ou modèle autorisé présent ; reprise possible avant ce geste. Première étape : condition d’objet indiquée dans le contexte.</x:v>
      </x:c>
      <x:c r="I14" s="13" t="str">
        <x:v>Ouvrir les appuis dans l’ordre dessiné sur le support, poser la plaque sur les contacts autorisés puis refermer seulement les retenues latérales. Observer le profil de la carapace entre les appuis.</x:v>
      </x:c>
      <x:c r="J14" s="13" t="str">
        <x:v>Quatre zones de surface deviennent accessibles sans masquer les traces de combat.</x:v>
      </x:c>
      <x:c r="K14" s="13" t="str">
        <x:v>Les marques ne se trouvent pas toutes sur la face qui portait le coup décisif.</x:v>
      </x:c>
      <x:c r="L14" s="13" t="str">
        <x:v>Un appui sur une zone fragile refuse sa fermeture et revient à sa pose ouverte.</x:v>
      </x:c>
      <x:c r="M14" s="13" t="str">
        <x:v>V5-TR-C02.etape01 validée seulement après son retour visible ; indices et choix conservés, une seule localisation de l’original. La présentation, l’authenticité et la reconnaissance de chasse restent distinctes.</x:v>
      </x:c>
      <x:c r="N14" s="13" t="str">
        <x:v>Poses de sprites 2D, commandes par crans, clics successifs, zoom de détail et assistance équivalente ; pas de maintien prolongé ni de 3D obligatoire.</x:v>
      </x:c>
      <x:c r="O14" s="13" t="str">
        <x:v>Extension V5</x:v>
      </x:c>
    </x:row>
    <x:row r="15" ht="87" customHeight="1">
      <x:c r="A15" s="14" t="str">
        <x:v>V5-TR-C02-S02</x:v>
      </x:c>
      <x:c r="B15" s="14" t="str">
        <x:v>Suivre la première ombre</x:v>
      </x:c>
      <x:c r="C15" s="14" t="str">
        <x:v>C02 — La carapace aux quatre ombres</x:v>
      </x:c>
      <x:c r="D15" s="14" t="str">
        <x:v>Plaque de carapace du Fendeur de Lianes obtenue dans V5-CNS-M01 ; créature originale du projet. Inspection collective ; contributions établies par la chasse réelle.</x:v>
      </x:c>
      <x:c r="E15" s="17" t="n">
        <x:v>2</x:v>
      </x:c>
      <x:c r="F15" s="14" t="str">
        <x:v>lampe à fente étroite ; x=7 %, y=23 %, largeur=19 %, hauteur=48 % du cadrage dédié.</x:v>
      </x:c>
      <x:c r="G15" s="14" t="str">
        <x:v>Souris : Déplacer la lampe sur son rail d’angles puis choisir son intensité. Manette : LB/RB choisit l’angle ; haut/bas l’intensité ; A fixe la vue.</x:v>
      </x:c>
      <x:c r="H15" s="14" t="str">
        <x:v>Étape précédente confirmée, original ou modèle autorisé présent ; reprise possible avant ce geste. Première étape : condition d’objet indiquée dans le contexte.</x:v>
      </x:c>
      <x:c r="I15" s="14" t="str">
        <x:v>Faire passer la lumière par une fente du cadre puis déplacer son angle de deux crans. Suivre l’ombre de la première strie jusqu’à sa rupture au bord d’une excroissance.</x:v>
      </x:c>
      <x:c r="J15" s="14" t="str">
        <x:v>L’ombre révèle une direction qui correspond à l’approche haute de l’éclaireur.</x:v>
      </x:c>
      <x:c r="K15" s="14" t="str">
        <x:v>La première contribution concerne le rabattement, même si aucun coup final ne lui appartient.</x:v>
      </x:c>
      <x:c r="L15" s="14" t="str">
        <x:v>Une rupture de relief reste une rupture ; le curseur ne dessine pas une continuité absente.</x:v>
      </x:c>
      <x:c r="M15" s="14" t="str">
        <x:v>V5-TR-C02.etape02 validée seulement après son retour visible ; indices et choix conservés, une seule localisation de l’original. La présentation, l’authenticité et la reconnaissance de chasse restent distinctes.</x:v>
      </x:c>
      <x:c r="N15" s="14" t="str">
        <x:v>Poses de sprites 2D, commandes par crans, clics successifs, zoom de détail et assistance équivalente ; pas de maintien prolongé ni de 3D obligatoire.</x:v>
      </x:c>
      <x:c r="O15" s="14" t="str">
        <x:v>Extension V5</x:v>
      </x:c>
    </x:row>
    <x:row r="16" ht="87" customHeight="1">
      <x:c r="A16" s="13" t="str">
        <x:v>V5-TR-C02-S03</x:v>
      </x:c>
      <x:c r="B16" s="13" t="str">
        <x:v>Retourner le volet translucide</x:v>
      </x:c>
      <x:c r="C16" s="13" t="str">
        <x:v>C02 — La carapace aux quatre ombres</x:v>
      </x:c>
      <x:c r="D16" s="13" t="str">
        <x:v>Plaque de carapace du Fendeur de Lianes obtenue dans V5-CNS-M01 ; créature originale du projet. Inspection collective ; contributions établies par la chasse réelle.</x:v>
      </x:c>
      <x:c r="E16" s="16" t="n">
        <x:v>3</x:v>
      </x:c>
      <x:c r="F16" s="13" t="str">
        <x:v>volet de comparaison fictif ; x=74 %, y=23 %, largeur=19 %, hauteur=48 % du cadrage dédié.</x:v>
      </x:c>
      <x:c r="G16" s="13" t="str">
        <x:v>Souris : Tirer la poignée latérale entre les crans affichés ; cliquer pour arrêter. Manette : LB/RB choisit une face ou un cran ; A fixe ; B revient.</x:v>
      </x:c>
      <x:c r="H16" s="13" t="str">
        <x:v>Étape précédente confirmée, original ou modèle autorisé présent ; reprise possible avant ce geste. Première étape : condition d’objet indiquée dans le contexte.</x:v>
      </x:c>
      <x:c r="I16" s="13" t="str">
        <x:v>Tourner un volet transparent préparé devant la carapace pour superposer les contours de la seconde marque. Comparer ses deux poses et choisir celle qui respecte les repères du bord.</x:v>
      </x:c>
      <x:c r="J16" s="13" t="str">
        <x:v>Le volet montre une direction opposée à celle de la première intervention.</x:v>
      </x:c>
      <x:c r="K16" s="13" t="str">
        <x:v>Un second participant a fermé une fuite ; la chronologie doit encore être rapprochée du terrain.</x:v>
      </x:c>
      <x:c r="L16" s="13" t="str">
        <x:v>Une pose qui ne correspond qu’au centre laisse les bords non alignés et ne conclut rien.</x:v>
      </x:c>
      <x:c r="M16" s="13" t="str">
        <x:v>V5-TR-C02.etape03 validée seulement après son retour visible ; indices et choix conservés, une seule localisation de l’original. La présentation, l’authenticité et la reconnaissance de chasse restent distinctes.</x:v>
      </x:c>
      <x:c r="N16" s="13" t="str">
        <x:v>Poses de sprites 2D, commandes par crans, clics successifs, zoom de détail et assistance équivalente ; pas de maintien prolongé ni de 3D obligatoire.</x:v>
      </x:c>
      <x:c r="O16" s="13" t="str">
        <x:v>Extension V5</x:v>
      </x:c>
    </x:row>
    <x:row r="17" ht="87" customHeight="1">
      <x:c r="A17" s="14" t="str">
        <x:v>V5-TR-C02-S04</x:v>
      </x:c>
      <x:c r="B17" s="14" t="str">
        <x:v>Placer les silhouettes du terrain</x:v>
      </x:c>
      <x:c r="C17" s="14" t="str">
        <x:v>C02 — La carapace aux quatre ombres</x:v>
      </x:c>
      <x:c r="D17" s="14" t="str">
        <x:v>Plaque de carapace du Fendeur de Lianes obtenue dans V5-CNS-M01 ; créature originale du projet. Inspection collective ; contributions établies par la chasse réelle.</x:v>
      </x:c>
      <x:c r="E17" s="17" t="n">
        <x:v>4</x:v>
      </x:c>
      <x:c r="F17" s="14" t="str">
        <x:v>petites silhouettes de chasse ; x=22 %, y=77 %, largeur=24 %, hauteur=14 % du cadrage dédié.</x:v>
      </x:c>
      <x:c r="G17" s="14" t="str">
        <x:v>Souris : Prendre l’élément puis le déposer sur une zone compatible en aperçu. Manette : Stick choisit l’emplacement ; A prend puis pose ; B annule l’aperçu.</x:v>
      </x:c>
      <x:c r="H17" s="14" t="str">
        <x:v>Étape précédente confirmée, original ou modèle autorisé présent ; reprise possible avant ce geste. Première étape : condition d’objet indiquée dans le contexte.</x:v>
      </x:c>
      <x:c r="I17" s="14" t="str">
        <x:v>Déposer les silhouettes des participants sur le plan réellement relevé pendant la mission. Ajuster chaque position à partir des points observés, en laissant un emplacement inconnu si nécessaire.</x:v>
      </x:c>
      <x:c r="J17" s="14" t="str">
        <x:v>Les directions des deux marques rejoignent des positions compatibles du groupe.</x:v>
      </x:c>
      <x:c r="K17" s="14" t="str">
        <x:v>La lecture relie trace et terrain sans distribuer arbitrairement du mérite.</x:v>
      </x:c>
      <x:c r="L17" s="14" t="str">
        <x:v>Un participant absent de la mission ne figure pas dans les pièces disponibles.</x:v>
      </x:c>
      <x:c r="M17" s="14" t="str">
        <x:v>V5-TR-C02.etape04 validée seulement après son retour visible ; indices et choix conservés, une seule localisation de l’original. La présentation, l’authenticité et la reconnaissance de chasse restent distinctes.</x:v>
      </x:c>
      <x:c r="N17" s="14" t="str">
        <x:v>Poses de sprites 2D, commandes par crans, clics successifs, zoom de détail et assistance équivalente ; pas de maintien prolongé ni de 3D obligatoire.</x:v>
      </x:c>
      <x:c r="O17" s="14" t="str">
        <x:v>Extension V5</x:v>
      </x:c>
    </x:row>
    <x:row r="18" ht="87" customHeight="1">
      <x:c r="A18" s="13" t="str">
        <x:v>V5-TR-C02-S05</x:v>
      </x:c>
      <x:c r="B18" s="13" t="str">
        <x:v>Faire coulisser la fenêtre temporelle</x:v>
      </x:c>
      <x:c r="C18" s="13" t="str">
        <x:v>C02 — La carapace aux quatre ombres</x:v>
      </x:c>
      <x:c r="D18" s="13" t="str">
        <x:v>Plaque de carapace du Fendeur de Lianes obtenue dans V5-CNS-M01 ; créature originale du projet. Inspection collective ; contributions établies par la chasse réelle.</x:v>
      </x:c>
      <x:c r="E18" s="16" t="n">
        <x:v>5</x:v>
      </x:c>
      <x:c r="F18" s="13" t="str">
        <x:v>frise d’événements de chasse ; x=51 %, y=77 %, largeur=24 %, hauteur=14 % du cadrage dédié.</x:v>
      </x:c>
      <x:c r="G18" s="13" t="str">
        <x:v>Souris : Faire glisser la poignée le long du rail ; relâcher sur un cran. Manette : Stick ou croix déplace d’un cran ; A verrouille ; B recule.</x:v>
      </x:c>
      <x:c r="H18" s="13" t="str">
        <x:v>Étape précédente confirmée, original ou modèle autorisé présent ; reprise possible avant ce geste. Première étape : condition d’objet indiquée dans le contexte.</x:v>
      </x:c>
      <x:c r="I18" s="13" t="str">
        <x:v>Déplacer la fenêtre sur les trois moments enregistrés : approche, contre-embuscade et retour. À chaque arrêt, comparer les positions des silhouettes et la marque déjà identifiée.</x:v>
      </x:c>
      <x:c r="J18" s="13" t="str">
        <x:v>L’ordre des interventions devient visible et une action de couverture précède le coup final.</x:v>
      </x:c>
      <x:c r="K18" s="13" t="str">
        <x:v>La réussite dépend de plusieurs gestes distincts et non d’une égalité artificielle entre tous.</x:v>
      </x:c>
      <x:c r="L18" s="13" t="str">
        <x:v>Un moment non observé reste vide ; la fenêtre ne génère pas une scène supplémentaire.</x:v>
      </x:c>
      <x:c r="M18" s="13" t="str">
        <x:v>V5-TR-C02.etape05 validée seulement après son retour visible ; indices et choix conservés, une seule localisation de l’original. La présentation, l’authenticité et la reconnaissance de chasse restent distinctes.</x:v>
      </x:c>
      <x:c r="N18" s="13" t="str">
        <x:v>Poses de sprites 2D, commandes par crans, clics successifs, zoom de détail et assistance équivalente ; pas de maintien prolongé ni de 3D obligatoire.</x:v>
      </x:c>
      <x:c r="O18" s="13" t="str">
        <x:v>Extension V5</x:v>
      </x:c>
    </x:row>
    <x:row r="19" ht="87" customHeight="1">
      <x:c r="A19" s="14" t="str">
        <x:v>V5-TR-C02-S06</x:v>
      </x:c>
      <x:c r="B19" s="14" t="str">
        <x:v>Rassembler les quatre ombres</x:v>
      </x:c>
      <x:c r="C19" s="14" t="str">
        <x:v>C02 — La carapace aux quatre ombres</x:v>
      </x:c>
      <x:c r="D19" s="14" t="str">
        <x:v>Plaque de carapace du Fendeur de Lianes obtenue dans V5-CNS-M01 ; créature originale du projet. Inspection collective ; contributions établies par la chasse réelle.</x:v>
      </x:c>
      <x:c r="E19" s="17" t="n">
        <x:v>6</x:v>
      </x:c>
      <x:c r="F19" s="14" t="str">
        <x:v>cadre de quatre lumières ; x=31 %, y=7 %, largeur=38 %, hauteur=15 % du cadrage dédié.</x:v>
      </x:c>
      <x:c r="G19" s="14" t="str">
        <x:v>Souris : Cliquer les points d’action dans l’ordre et attendre leur retour visuel. Manette : Croix choisit le point actif ; A réalise l’étape ; B suspend entre deux étapes.</x:v>
      </x:c>
      <x:c r="H19" s="14" t="str">
        <x:v>Étape précédente confirmée, original ou modèle autorisé présent ; reprise possible avant ce geste. Première étape : condition d’objet indiquée dans le contexte.</x:v>
      </x:c>
      <x:c r="I19" s="14" t="str">
        <x:v>Activer les lumières une par une depuis leurs poses validées, puis conserver une vue de chaque marque dans son cadre. Comparer les quatre vues simultanément avant de choisir les liens prouvés.</x:v>
      </x:c>
      <x:c r="J19" s="14" t="str">
        <x:v>La carapace montre un récit cohérent avec des zones encore inexpliquées si la chasse ne les a pas révélées.</x:v>
      </x:c>
      <x:c r="K19" s="14" t="str">
        <x:v>Le récit complet n’exige pas de remplir toutes les cases par une invention.</x:v>
      </x:c>
      <x:c r="L19" s="14" t="str">
        <x:v>Une lampe mal placée peut être réglée seule ; les autres vues restent enregistrées.</x:v>
      </x:c>
      <x:c r="M19" s="14" t="str">
        <x:v>V5-TR-C02.etape06 validée seulement après son retour visible ; indices et choix conservés, une seule localisation de l’original. La présentation, l’authenticité et la reconnaissance de chasse restent distinctes.</x:v>
      </x:c>
      <x:c r="N19" s="14" t="str">
        <x:v>Poses de sprites 2D, commandes par crans, clics successifs, zoom de détail et assistance équivalente ; pas de maintien prolongé ni de 3D obligatoire.</x:v>
      </x:c>
      <x:c r="O19" s="14" t="str">
        <x:v>Extension V5</x:v>
      </x:c>
    </x:row>
    <x:row r="20" ht="87" customHeight="1">
      <x:c r="A20" s="13" t="str">
        <x:v>V5-TR-C02-S07</x:v>
      </x:c>
      <x:c r="B20" s="13" t="str">
        <x:v>Monter une plaque à plusieurs voix</x:v>
      </x:c>
      <x:c r="C20" s="13" t="str">
        <x:v>C02 — La carapace aux quatre ombres</x:v>
      </x:c>
      <x:c r="D20" s="13" t="str">
        <x:v>Plaque de carapace du Fendeur de Lianes obtenue dans V5-CNS-M01 ; créature originale du projet. Inspection collective ; contributions établies par la chasse réelle.</x:v>
      </x:c>
      <x:c r="E20" s="16" t="n">
        <x:v>7</x:v>
      </x:c>
      <x:c r="F20" s="13" t="str">
        <x:v>rails de contribution ; x=28 %, y=28 %, largeur=44 %, hauteur=46 % du cadrage dédié.</x:v>
      </x:c>
      <x:c r="G20" s="13" t="str">
        <x:v>Souris : Faire glisser la poignée le long du rail ; relâcher sur un cran. Manette : Stick ou croix déplace d’un cran ; A verrouille ; B recule.</x:v>
      </x:c>
      <x:c r="H20" s="13" t="str">
        <x:v>Étape précédente confirmée, original ou modèle autorisé présent ; reprise possible avant ce geste. Première étape : condition d’objet indiquée dans le contexte.</x:v>
      </x:c>
      <x:c r="I20" s="13" t="str">
        <x:v>Placer les noms et gestes établis sur des rails séparés autour de la plaque principale. Vérifier depuis chaque côté du meuble que personne n’est relégué derrière un obstacle illisible.</x:v>
      </x:c>
      <x:c r="J20" s="13" t="str">
        <x:v>Les visiteurs lisent le coup décisif, le rabattement et la couverture selon les preuves réelles.</x:v>
      </x:c>
      <x:c r="K20" s="13" t="str">
        <x:v>L’exploit principal demeure ; les soutiens reçoivent une place précise dans la mémoire.</x:v>
      </x:c>
      <x:c r="L20" s="13" t="str">
        <x:v>Une contribution sans preuve reste une annotation de témoignage attribuée.</x:v>
      </x:c>
      <x:c r="M20" s="13" t="str">
        <x:v>V5-TR-C02.etape07 validée seulement après son retour visible ; indices et choix conservés, une seule localisation de l’original. La présentation, l’authenticité et la reconnaissance de chasse restent distinctes.</x:v>
      </x:c>
      <x:c r="N20" s="13" t="str">
        <x:v>Poses de sprites 2D, commandes par crans, clics successifs, zoom de détail et assistance équivalente ; pas de maintien prolongé ni de 3D obligatoire.</x:v>
      </x:c>
      <x:c r="O20" s="13" t="str">
        <x:v>Extension V5</x:v>
      </x:c>
    </x:row>
    <x:row r="21" ht="87" customHeight="1">
      <x:c r="A21" s="14" t="str">
        <x:v>V5-TR-C02-S08</x:v>
      </x:c>
      <x:c r="B21" s="14" t="str">
        <x:v>Ouvrir le cercle de retour</x:v>
      </x:c>
      <x:c r="C21" s="14" t="str">
        <x:v>C02 — La carapace aux quatre ombres</x:v>
      </x:c>
      <x:c r="D21" s="14" t="str">
        <x:v>Plaque de carapace du Fendeur de Lianes obtenue dans V5-CNS-M01 ; créature originale du projet. Inspection collective ; contributions établies par la chasse réelle.</x:v>
      </x:c>
      <x:c r="E21" s="17" t="n">
        <x:v>8</x:v>
      </x:c>
      <x:c r="F21" s="14" t="str">
        <x:v>repères de visite collective ; x=7 %, y=23 %, largeur=19 %, hauteur=48 % du cadrage dédié.</x:v>
      </x:c>
      <x:c r="G21" s="14" t="str">
        <x:v>Souris : Cliquer les points d’action dans l’ordre et attendre leur retour visuel. Manette : Croix choisit le point actif ; A réalise l’étape ; B suspend entre deux étapes.</x:v>
      </x:c>
      <x:c r="H21" s="14" t="str">
        <x:v>Étape précédente confirmée, original ou modèle autorisé présent ; reprise possible avant ce geste. Première étape : condition d’objet indiquée dans le contexte.</x:v>
      </x:c>
      <x:c r="I21" s="14" t="str">
        <x:v>Installer le berceau dans la galerie, libérer le passage circulaire prévu puis accompagner les participants depuis le sas. À chaque arrêt, orienter la lumière vers la marque du récit entendu.</x:v>
      </x:c>
      <x:c r="J21" s="14" t="str">
        <x:v>Les réactions reconnaissent les gestes de la mission et les absences éventuelles.</x:v>
      </x:c>
      <x:c r="K21" s="14" t="str">
        <x:v>La chasse devient une histoire collective matérialisée par un seul original.</x:v>
      </x:c>
      <x:c r="L21" s="14" t="str">
        <x:v>Un membre non présent ne parle pas ; une voix archivée n’est utilisée que si elle existe.</x:v>
      </x:c>
      <x:c r="M21" s="14" t="str">
        <x:v>V5-TR-C02.etape08 validée seulement après son retour visible ; indices et choix conservés, une seule localisation de l’original. La présentation, l’authenticité et la reconnaissance de chasse restent distinctes.</x:v>
      </x:c>
      <x:c r="N21" s="14" t="str">
        <x:v>Poses de sprites 2D, commandes par crans, clics successifs, zoom de détail et assistance équivalente ; pas de maintien prolongé ni de 3D obligatoire.</x:v>
      </x:c>
      <x:c r="O21" s="14" t="str">
        <x:v>Extension V5</x:v>
      </x:c>
    </x:row>
    <x:row r="22" ht="87" customHeight="1">
      <x:c r="A22" s="13" t="str">
        <x:v>V5-TR-C03-S01</x:v>
      </x:c>
      <x:c r="B22" s="13" t="str">
        <x:v>Déplier sans effacer les plis</x:v>
      </x:c>
      <x:c r="C22" s="13" t="str">
        <x:v>C03 — Le repère plié de Mara</x:v>
      </x:c>
      <x:c r="D22" s="13" t="str">
        <x:v>Objet de piste donné ou prêté par Mara Venn après O5-M19 ; jamais avant la rencontre personnelle. Namarra PLAN13 ; son départ EXP10/O5-M24 reste acquis.</x:v>
      </x:c>
      <x:c r="E22" s="16" t="n">
        <x:v>1</x:v>
      </x:c>
      <x:c r="F22" s="13" t="str">
        <x:v>trois volets du repère ; x=28 %, y=28 %, largeur=44 %, hauteur=46 % du cadrage dédié.</x:v>
      </x:c>
      <x:c r="G22" s="13" t="str">
        <x:v>Souris : Cliquer les points d’action dans l’ordre et attendre leur retour visuel. Manette : Croix choisit le point actif ; A réalise l’étape ; B suspend entre deux étapes.</x:v>
      </x:c>
      <x:c r="H22" s="13" t="str">
        <x:v>Étape précédente confirmée, original ou modèle autorisé présent ; reprise possible avant ce geste. Première étape : condition d’objet indiquée dans le contexte.</x:v>
      </x:c>
      <x:c r="I22" s="13" t="str">
        <x:v>Ouvrir les volets du repère dans leur ordre visible et poser chaque section sur le plateau. Conserver les plis comme repères d’usage au lieu de chercher une surface artificiellement neuve.</x:v>
      </x:c>
      <x:c r="J22" s="13" t="str">
        <x:v>La forme déployée montre un trajet court et une zone laissée vierge.</x:v>
      </x:c>
      <x:c r="K22" s="13" t="str">
        <x:v>Le repère a été conçu pour une sortie limitée, pas comme carte complète de Namarra.</x:v>
      </x:c>
      <x:c r="L22" s="13" t="str">
        <x:v>Un volet encore retenu revient à son cran ; aucune déchirure de l’original n’est requise.</x:v>
      </x:c>
      <x:c r="M22" s="13" t="str">
        <x:v>V5-TR-C03.etape01 validée seulement après son retour visible ; indices et choix conservés, une seule localisation de l’original. La présentation, l’authenticité et la reconnaissance de chasse restent distinctes.</x:v>
      </x:c>
      <x:c r="N22" s="13" t="str">
        <x:v>Poses de sprites 2D, commandes par crans, clics successifs, zoom de détail et assistance équivalente ; pas de maintien prolongé ni de 3D obligatoire.</x:v>
      </x:c>
      <x:c r="O22" s="13" t="str">
        <x:v>Extension V5</x:v>
      </x:c>
    </x:row>
    <x:row r="23" ht="87" customHeight="1">
      <x:c r="A23" s="14" t="str">
        <x:v>V5-TR-C03-S02</x:v>
      </x:c>
      <x:c r="B23" s="14" t="str">
        <x:v>Aligner le pli avec le relief</x:v>
      </x:c>
      <x:c r="C23" s="14" t="str">
        <x:v>C03 — Le repère plié de Mara</x:v>
      </x:c>
      <x:c r="D23" s="14" t="str">
        <x:v>Objet de piste donné ou prêté par Mara Venn après O5-M19 ; jamais avant la rencontre personnelle. Namarra PLAN13 ; son départ EXP10/O5-M24 reste acquis.</x:v>
      </x:c>
      <x:c r="E23" s="17" t="n">
        <x:v>2</x:v>
      </x:c>
      <x:c r="F23" s="14" t="str">
        <x:v>calque du terrain de mission ; x=7 %, y=23 %, largeur=19 %, hauteur=48 % du cadrage dédié.</x:v>
      </x:c>
      <x:c r="G23" s="14" t="str">
        <x:v>Souris : Faire glisser le calque ou la vignette ; boutons de pose pour orienter. Manette : Stick pour l’alignement ; LB/RB pour les poses ; A compare.</x:v>
      </x:c>
      <x:c r="H23" s="14" t="str">
        <x:v>Étape précédente confirmée, original ou modèle autorisé présent ; reprise possible avant ce geste. Première étape : condition d’objet indiquée dans le contexte.</x:v>
      </x:c>
      <x:c r="I23" s="14" t="str">
        <x:v>Faire coïncider le pli principal avec la gorge effectivement parcourue. Utiliser un second repère visible pour vérifier l’orientation avant de comparer les notations proches du passage nord.</x:v>
      </x:c>
      <x:c r="J23" s="14" t="str">
        <x:v>La notation correspond à la route proposée par Mara pendant la mission.</x:v>
      </x:c>
      <x:c r="K23" s="14" t="str">
        <x:v>Sa contribution de pisteuse apparaît dans la matière de l’objet.</x:v>
      </x:c>
      <x:c r="L23" s="14" t="str">
        <x:v>Un alignement fondé sur un seul repère reste une hypothèse à vérifier.</x:v>
      </x:c>
      <x:c r="M23" s="14" t="str">
        <x:v>V5-TR-C03.etape02 validée seulement après son retour visible ; indices et choix conservés, une seule localisation de l’original. La présentation, l’authenticité et la reconnaissance de chasse restent distinctes.</x:v>
      </x:c>
      <x:c r="N23" s="14" t="str">
        <x:v>Poses de sprites 2D, commandes par crans, clics successifs, zoom de détail et assistance équivalente ; pas de maintien prolongé ni de 3D obligatoire.</x:v>
      </x:c>
      <x:c r="O23" s="14" t="str">
        <x:v>Extension V5</x:v>
      </x:c>
    </x:row>
    <x:row r="24" ht="87" customHeight="1">
      <x:c r="A24" s="13" t="str">
        <x:v>V5-TR-C03-S03</x:v>
      </x:c>
      <x:c r="B24" s="13" t="str">
        <x:v>Faire courir le curseur de pas</x:v>
      </x:c>
      <x:c r="C24" s="13" t="str">
        <x:v>C03 — Le repère plié de Mara</x:v>
      </x:c>
      <x:c r="D24" s="13" t="str">
        <x:v>Objet de piste donné ou prêté par Mara Venn après O5-M19 ; jamais avant la rencontre personnelle. Namarra PLAN13 ; son départ EXP10/O5-M24 reste acquis.</x:v>
      </x:c>
      <x:c r="E24" s="16" t="n">
        <x:v>3</x:v>
      </x:c>
      <x:c r="F24" s="13" t="str">
        <x:v>jeton de trajet ; x=74 %, y=23 %, largeur=19 %, hauteur=48 % du cadrage dédié.</x:v>
      </x:c>
      <x:c r="G24" s="13" t="str">
        <x:v>Souris : Faire glisser la poignée le long du rail ; relâcher sur un cran. Manette : Stick ou croix déplace d’un cran ; A verrouille ; B recule.</x:v>
      </x:c>
      <x:c r="H24" s="13" t="str">
        <x:v>Étape précédente confirmée, original ou modèle autorisé présent ; reprise possible avant ce geste. Première étape : condition d’objet indiquée dans le contexte.</x:v>
      </x:c>
      <x:c r="I24" s="13" t="str">
        <x:v>Déplacer le jeton sur les segments relevés en respectant les arrêts visibles. À chaque arrêt, choisir le passage montré par l’objet puis comparer avec la scène connue de la mission.</x:v>
      </x:c>
      <x:c r="J24" s="13" t="str">
        <x:v>Le trajet atteint le point où Mara a ouvert la route ; les erreurs reviennent au dernier arrêt.</x:v>
      </x:c>
      <x:c r="K24" s="13" t="str">
        <x:v>Le joueur retrouve ce qu’elle a fait, sans s’attribuer son initiative.</x:v>
      </x:c>
      <x:c r="L24" s="13" t="str">
        <x:v>Un raccourci hors du relevé n’est pas accepté comme déplacement réellement accompli.</x:v>
      </x:c>
      <x:c r="M24" s="13" t="str">
        <x:v>V5-TR-C03.etape03 validée seulement après son retour visible ; indices et choix conservés, une seule localisation de l’original. La présentation, l’authenticité et la reconnaissance de chasse restent distinctes.</x:v>
      </x:c>
      <x:c r="N24" s="13" t="str">
        <x:v>Poses de sprites 2D, commandes par crans, clics successifs, zoom de détail et assistance équivalente ; pas de maintien prolongé ni de 3D obligatoire.</x:v>
      </x:c>
      <x:c r="O24" s="13" t="str">
        <x:v>Extension V5</x:v>
      </x:c>
    </x:row>
    <x:row r="25" ht="87" customHeight="1">
      <x:c r="A25" s="14" t="str">
        <x:v>V5-TR-C03-S04</x:v>
      </x:c>
      <x:c r="B25" s="14" t="str">
        <x:v>Tourner le petit miroir de lecture</x:v>
      </x:c>
      <x:c r="C25" s="14" t="str">
        <x:v>C03 — Le repère plié de Mara</x:v>
      </x:c>
      <x:c r="D25" s="14" t="str">
        <x:v>Objet de piste donné ou prêté par Mara Venn après O5-M19 ; jamais avant la rencontre personnelle. Namarra PLAN13 ; son départ EXP10/O5-M24 reste acquis.</x:v>
      </x:c>
      <x:c r="E25" s="17" t="n">
        <x:v>4</x:v>
      </x:c>
      <x:c r="F25" s="14" t="str">
        <x:v>miroir de poche fictif ; x=22 %, y=77 %, largeur=24 %, hauteur=14 % du cadrage dédié.</x:v>
      </x:c>
      <x:c r="G25" s="14" t="str">
        <x:v>Souris : Tirer la poignée latérale entre les crans affichés ; cliquer pour arrêter. Manette : LB/RB choisit une face ou un cran ; A fixe ; B revient.</x:v>
      </x:c>
      <x:c r="H25" s="14" t="str">
        <x:v>Étape précédente confirmée, original ou modèle autorisé présent ; reprise possible avant ce geste. Première étape : condition d’objet indiquée dans le contexte.</x:v>
      </x:c>
      <x:c r="I25" s="14" t="str">
        <x:v>Présenter le miroir dans ses trois poses pour lire une notation placée au revers du volet. Comparer le reflet avec la vue directe afin de ne pas inverser le sens du repère.</x:v>
      </x:c>
      <x:c r="J25" s="14" t="str">
        <x:v>Une note indique la limite de la sortie ou la condition de retour de l’objet.</x:v>
      </x:c>
      <x:c r="K25" s="14" t="str">
        <x:v>Le don ou le prêt conserve les conditions décidées par Mara.</x:v>
      </x:c>
      <x:c r="L25" s="14" t="str">
        <x:v>Une lecture inversée laisse les deux sens affichés et demande la seconde vue.</x:v>
      </x:c>
      <x:c r="M25" s="14" t="str">
        <x:v>V5-TR-C03.etape04 validée seulement après son retour visible ; indices et choix conservés, une seule localisation de l’original. La présentation, l’authenticité et la reconnaissance de chasse restent distinctes.</x:v>
      </x:c>
      <x:c r="N25" s="14" t="str">
        <x:v>Poses de sprites 2D, commandes par crans, clics successifs, zoom de détail et assistance équivalente ; pas de maintien prolongé ni de 3D obligatoire.</x:v>
      </x:c>
      <x:c r="O25" s="14" t="str">
        <x:v>Extension V5</x:v>
      </x:c>
    </x:row>
    <x:row r="26" ht="87" customHeight="1">
      <x:c r="A26" s="13" t="str">
        <x:v>V5-TR-C03-S05</x:v>
      </x:c>
      <x:c r="B26" s="13" t="str">
        <x:v>Séparer nos deux trajets</x:v>
      </x:c>
      <x:c r="C26" s="13" t="str">
        <x:v>C03 — Le repère plié de Mara</x:v>
      </x:c>
      <x:c r="D26" s="13" t="str">
        <x:v>Objet de piste donné ou prêté par Mara Venn après O5-M19 ; jamais avant la rencontre personnelle. Namarra PLAN13 ; son départ EXP10/O5-M24 reste acquis.</x:v>
      </x:c>
      <x:c r="E26" s="16" t="n">
        <x:v>5</x:v>
      </x:c>
      <x:c r="F26" s="13" t="str">
        <x:v>deux rubans de route ; x=51 %, y=77 %, largeur=24 %, hauteur=14 % du cadrage dédié.</x:v>
      </x:c>
      <x:c r="G26" s="13" t="str">
        <x:v>Souris : Prendre l’élément puis le déposer sur une zone compatible en aperçu. Manette : Stick choisit l’emplacement ; A prend puis pose ; B annule l’aperçu.</x:v>
      </x:c>
      <x:c r="H26" s="13" t="str">
        <x:v>Étape précédente confirmée, original ou modèle autorisé présent ; reprise possible avant ce geste. Première étape : condition d’objet indiquée dans le contexte.</x:v>
      </x:c>
      <x:c r="I26" s="13" t="str">
        <x:v>Poser le ruban du joueur et celui de Mara sur leur segment commun, puis les écarter vers leurs destinations connues. Garder un intervalle si son trajet ultérieur n’est pas communiqué.</x:v>
      </x:c>
      <x:c r="J26" s="13" t="str">
        <x:v>Le passage partagé est visible tandis que les départs restent distincts.</x:v>
      </x:c>
      <x:c r="K26" s="13" t="str">
        <x:v>Une relation peut continuer sans présence permanente ni contrôle de sa destination.</x:v>
      </x:c>
      <x:c r="L26" s="13" t="str">
        <x:v>Le ruban de Mara ne peut être prolongé au-delà de ce qu’elle a volontairement indiqué.</x:v>
      </x:c>
      <x:c r="M26" s="13" t="str">
        <x:v>V5-TR-C03.etape05 validée seulement après son retour visible ; indices et choix conservés, une seule localisation de l’original. La présentation, l’authenticité et la reconnaissance de chasse restent distinctes.</x:v>
      </x:c>
      <x:c r="N26" s="13" t="str">
        <x:v>Poses de sprites 2D, commandes par crans, clics successifs, zoom de détail et assistance équivalente ; pas de maintien prolongé ni de 3D obligatoire.</x:v>
      </x:c>
      <x:c r="O26" s="13" t="str">
        <x:v>Extension V5</x:v>
      </x:c>
    </x:row>
    <x:row r="27" ht="87" customHeight="1">
      <x:c r="A27" s="14" t="str">
        <x:v>V5-TR-C03-S06</x:v>
      </x:c>
      <x:c r="B27" s="14" t="str">
        <x:v>Ouvrir le message consenti</x:v>
      </x:c>
      <x:c r="C27" s="14" t="str">
        <x:v>C03 — Le repère plié de Mara</x:v>
      </x:c>
      <x:c r="D27" s="14" t="str">
        <x:v>Objet de piste donné ou prêté par Mara Venn après O5-M19 ; jamais avant la rencontre personnelle. Namarra PLAN13 ; son départ EXP10/O5-M24 reste acquis.</x:v>
      </x:c>
      <x:c r="E27" s="17" t="n">
        <x:v>6</x:v>
      </x:c>
      <x:c r="F27" s="14" t="str">
        <x:v>plaquette de message liée ; x=31 %, y=7 %, largeur=38 %, hauteur=15 % du cadrage dédié.</x:v>
      </x:c>
      <x:c r="G27" s="14" t="str">
        <x:v>Souris : Cliquer les choix lisibles puis confirmer le panneau récapitulatif. Manette : Croix directionnelle parcourt les choix ; A sélectionne ; Y ouvre le récapitulatif.</x:v>
      </x:c>
      <x:c r="H27" s="14" t="str">
        <x:v>Étape précédente confirmée, original ou modèle autorisé présent ; reprise possible avant ce geste. Première étape : condition d’objet indiquée dans le contexte.</x:v>
      </x:c>
      <x:c r="I27" s="14" t="str">
        <x:v>Choisir le message réellement obtenu dans la partie et le placer à côté du repère. Laisser les messages absents hors du panneau ; écouter ou lire la version attribuée avant de rédiger une plaque.</x:v>
      </x:c>
      <x:c r="J27" s="14" t="str">
        <x:v>Le texte clarifie la place de l’objet dans la relation actuelle.</x:v>
      </x:c>
      <x:c r="K27" s="14" t="str">
        <x:v>L’atelier n’invente pas un contact ultérieur pour retenir Mara dans l’histoire du navire.</x:v>
      </x:c>
      <x:c r="L27" s="14" t="str">
        <x:v>Sans message disponible, l’étape conserve une question et permet une présentation plus sobre.</x:v>
      </x:c>
      <x:c r="M27" s="14" t="str">
        <x:v>V5-TR-C03.etape06 validée seulement après son retour visible ; indices et choix conservés, une seule localisation de l’original. La présentation, l’authenticité et la reconnaissance de chasse restent distinctes.</x:v>
      </x:c>
      <x:c r="N27" s="14" t="str">
        <x:v>Poses de sprites 2D, commandes par crans, clics successifs, zoom de détail et assistance équivalente ; pas de maintien prolongé ni de 3D obligatoire.</x:v>
      </x:c>
      <x:c r="O27" s="14" t="str">
        <x:v>Extension V5</x:v>
      </x:c>
    </x:row>
    <x:row r="28" ht="87" customHeight="1">
      <x:c r="A28" s="13" t="str">
        <x:v>V5-TR-C03-S07</x:v>
      </x:c>
      <x:c r="B28" s="13" t="str">
        <x:v>Choisir l’objet ou son empreinte</x:v>
      </x:c>
      <x:c r="C28" s="13" t="str">
        <x:v>C03 — Le repère plié de Mara</x:v>
      </x:c>
      <x:c r="D28" s="13" t="str">
        <x:v>Objet de piste donné ou prêté par Mara Venn après O5-M19 ; jamais avant la rencontre personnelle. Namarra PLAN13 ; son départ EXP10/O5-M24 reste acquis.</x:v>
      </x:c>
      <x:c r="E28" s="16" t="n">
        <x:v>7</x:v>
      </x:c>
      <x:c r="F28" s="13" t="str">
        <x:v>support de mémoire et copie marquée ; x=28 %, y=28 %, largeur=44 %, hauteur=46 % du cadrage dédié.</x:v>
      </x:c>
      <x:c r="G28" s="13" t="str">
        <x:v>Souris : Faire glisser le calque ou la vignette ; boutons de pose pour orienter. Manette : Stick pour l’alignement ; LB/RB pour les poses ; A compare.</x:v>
      </x:c>
      <x:c r="H28" s="13" t="str">
        <x:v>Étape précédente confirmée, original ou modèle autorisé présent ; reprise possible avant ce geste. Première étape : condition d’objet indiquée dans le contexte.</x:v>
      </x:c>
      <x:c r="I28" s="13" t="str">
        <x:v>Comparer l’exposition de l’original autorisé à celle d’une empreinte pédagogique marquée. Tester leur lisibilité et préparer le contenant si le statut de prêt exige la restitution.</x:v>
      </x:c>
      <x:c r="J28" s="13" t="str">
        <x:v>Les deux options gardent le souvenir, mais une seule expose l’original.</x:v>
      </x:c>
      <x:c r="K28" s="13" t="str">
        <x:v>La mémoire du joueur reste compatible avec l’autonomie et les biens de Mara.</x:v>
      </x:c>
      <x:c r="L28" s="13" t="str">
        <x:v>Une copie non marquée ne peut pas être validée comme alternative de présentation.</x:v>
      </x:c>
      <x:c r="M28" s="13" t="str">
        <x:v>V5-TR-C03.etape07 validée seulement après son retour visible ; indices et choix conservés, une seule localisation de l’original. La présentation, l’authenticité et la reconnaissance de chasse restent distinctes.</x:v>
      </x:c>
      <x:c r="N28" s="13" t="str">
        <x:v>Poses de sprites 2D, commandes par crans, clics successifs, zoom de détail et assistance équivalente ; pas de maintien prolongé ni de 3D obligatoire.</x:v>
      </x:c>
      <x:c r="O28" s="13" t="str">
        <x:v>Extension V5</x:v>
      </x:c>
    </x:row>
    <x:row r="29" ht="87" customHeight="1">
      <x:c r="A29" s="14" t="str">
        <x:v>V5-TR-C03-S08</x:v>
      </x:c>
      <x:c r="B29" s="14" t="str">
        <x:v>Achever le trajet choisi</x:v>
      </x:c>
      <x:c r="C29" s="14" t="str">
        <x:v>C03 — Le repère plié de Mara</x:v>
      </x:c>
      <x:c r="D29" s="14" t="str">
        <x:v>Objet de piste donné ou prêté par Mara Venn après O5-M19 ; jamais avant la rencontre personnelle. Namarra PLAN13 ; son départ EXP10/O5-M24 reste acquis.</x:v>
      </x:c>
      <x:c r="E29" s="17" t="n">
        <x:v>8</x:v>
      </x:c>
      <x:c r="F29" s="14" t="str">
        <x:v>rail de remise ou niche personnelle ; x=7 %, y=23 %, largeur=19 %, hauteur=48 % du cadrage dédié.</x:v>
      </x:c>
      <x:c r="G29" s="14" t="str">
        <x:v>Souris : Cliquer les points d’action dans l’ordre et attendre leur retour visuel. Manette : Croix choisit le point actif ; A réalise l’étape ; B suspend entre deux étapes.</x:v>
      </x:c>
      <x:c r="H29" s="14" t="str">
        <x:v>Étape précédente confirmée, original ou modèle autorisé présent ; reprise possible avant ce geste. Première étape : condition d’objet indiquée dans le contexte.</x:v>
      </x:c>
      <x:c r="I29" s="14" t="str">
        <x:v>Porter l’original vers sa destination autorisée, fermer le transfert puis installer la plaque du souvenir conservé. Si le destinataire n’est pas encore accessible, garder le contenant en attente clairement localisé.</x:v>
      </x:c>
      <x:c r="J29" s="14" t="str">
        <x:v>Le registre indique original exposé, en transit ou restitué ; jamais deux positions à la fois.</x:v>
      </x:c>
      <x:c r="K29" s="14" t="str">
        <x:v>La chaîne se conclut par un geste de relation concret, pas par l’acquisition d’une personne.</x:v>
      </x:c>
      <x:c r="L29" s="14" t="str">
        <x:v>Une remise incomplète reste ouverte sans supprimer l’objet ni prétendre que Mara l’a reçu.</x:v>
      </x:c>
      <x:c r="M29" s="14" t="str">
        <x:v>V5-TR-C03.etape08 validée seulement après son retour visible ; indices et choix conservés, une seule localisation de l’original. La présentation, l’authenticité et la reconnaissance de chasse restent distinctes.</x:v>
      </x:c>
      <x:c r="N29" s="14" t="str">
        <x:v>Poses de sprites 2D, commandes par crans, clics successifs, zoom de détail et assistance équivalente ; pas de maintien prolongé ni de 3D obligatoire.</x:v>
      </x:c>
      <x:c r="O29" s="14" t="str">
        <x:v>Extension V5</x:v>
      </x:c>
    </x:row>
    <x:row r="30" ht="87" customHeight="1">
      <x:c r="A30" s="13" t="str">
        <x:v>V5-TR-C04-S01</x:v>
      </x:c>
      <x:c r="B30" s="13" t="str">
        <x:v>Caler le fragment oblique</x:v>
      </x:c>
      <x:c r="C30" s="13" t="str">
        <x:v>C04 — La route dans l’éclat de coque</x:v>
      </x:c>
      <x:c r="D30" s="13" t="str">
        <x:v>Fragment autorisé de V5-CNS-M06 ; épave de la Dernière Veille. CNS-P16/P05 ; trois secteurs de route seulement si observés.</x:v>
      </x:c>
      <x:c r="E30" s="16" t="n">
        <x:v>1</x:v>
      </x:c>
      <x:c r="F30" s="13" t="str">
        <x:v>berceau à deux plans ; x=28 %, y=28 %, largeur=44 %, hauteur=46 % du cadrage dédié.</x:v>
      </x:c>
      <x:c r="G30" s="13" t="str">
        <x:v>Souris : Prendre l’élément puis le déposer sur une zone compatible en aperçu. Manette : Stick choisit l’emplacement ; A prend puis pose ; B annule l’aperçu.</x:v>
      </x:c>
      <x:c r="H30" s="13" t="str">
        <x:v>Étape précédente confirmée, original ou modèle autorisé présent ; reprise possible avant ce geste. Première étape : condition d’objet indiquée dans le contexte.</x:v>
      </x:c>
      <x:c r="I30" s="13" t="str">
        <x:v>Poser le fragment sur le plan incliné prévu puis ajuster le second appui jusqu’à rendre visibles les lignes de gravure. Comparer la marge du bord cassé avant de verrouiller.</x:v>
      </x:c>
      <x:c r="J30" s="13" t="str">
        <x:v>Le fragment tient sans cacher son bord incomplet ni ses anciennes réparations.</x:v>
      </x:c>
      <x:c r="K30" s="13" t="str">
        <x:v>La route est partielle dès le départ ; son manque fait partie du puzzle.</x:v>
      </x:c>
      <x:c r="L30" s="13" t="str">
        <x:v>Un appui sous le bord fragile reste en aperçu et doit être déplacé.</x:v>
      </x:c>
      <x:c r="M30" s="13" t="str">
        <x:v>V5-TR-C04.etape01 validée seulement après son retour visible ; indices et choix conservés, une seule localisation de l’original. La présentation, l’authenticité et la reconnaissance de chasse restent distinctes.</x:v>
      </x:c>
      <x:c r="N30" s="13" t="str">
        <x:v>Poses de sprites 2D, commandes par crans, clics successifs, zoom de détail et assistance équivalente ; pas de maintien prolongé ni de 3D obligatoire.</x:v>
      </x:c>
      <x:c r="O30" s="13" t="str">
        <x:v>Extension V5</x:v>
      </x:c>
    </x:row>
    <x:row r="31" ht="87" customHeight="1">
      <x:c r="A31" s="14" t="str">
        <x:v>V5-TR-C04-S02</x:v>
      </x:c>
      <x:c r="B31" s="14" t="str">
        <x:v>Éclairer les points de route</x:v>
      </x:c>
      <x:c r="C31" s="14" t="str">
        <x:v>C04 — La route dans l’éclat de coque</x:v>
      </x:c>
      <x:c r="D31" s="14" t="str">
        <x:v>Fragment autorisé de V5-CNS-M06 ; épave de la Dernière Veille. CNS-P16/P05 ; trois secteurs de route seulement si observés.</x:v>
      </x:c>
      <x:c r="E31" s="17" t="n">
        <x:v>2</x:v>
      </x:c>
      <x:c r="F31" s="14" t="str">
        <x:v>lampe à masque perforé ; x=7 %, y=23 %, largeur=19 %, hauteur=48 % du cadrage dédié.</x:v>
      </x:c>
      <x:c r="G31" s="14" t="str">
        <x:v>Souris : Déplacer la lampe sur son rail d’angles puis choisir son intensité. Manette : LB/RB choisit l’angle ; haut/bas l’intensité ; A fixe la vue.</x:v>
      </x:c>
      <x:c r="H31" s="14" t="str">
        <x:v>Étape précédente confirmée, original ou modèle autorisé présent ; reprise possible avant ce geste. Première étape : condition d’objet indiquée dans le contexte.</x:v>
      </x:c>
      <x:c r="I31" s="14" t="str">
        <x:v>Faire passer la lumière à travers le masque perforé et déplacer son angle jusqu’à isoler les points gravés. Comparer deux poses pour distinguer un point volontaire d’un éclat de matière.</x:v>
      </x:c>
      <x:c r="J31" s="14" t="str">
        <x:v>Trois repères fiables apparaissent ; d’autres points restent incertains.</x:v>
      </x:c>
      <x:c r="K31" s="14" t="str">
        <x:v>Le nombre de repères connus limite les conclusions de navigation.</x:v>
      </x:c>
      <x:c r="L31" s="14" t="str">
        <x:v>Un éclat non confirmé garde un contour de question et n’entre pas dans la carte finale.</x:v>
      </x:c>
      <x:c r="M31" s="14" t="str">
        <x:v>V5-TR-C04.etape02 validée seulement après son retour visible ; indices et choix conservés, une seule localisation de l’original. La présentation, l’authenticité et la reconnaissance de chasse restent distinctes.</x:v>
      </x:c>
      <x:c r="N31" s="14" t="str">
        <x:v>Poses de sprites 2D, commandes par crans, clics successifs, zoom de détail et assistance équivalente ; pas de maintien prolongé ni de 3D obligatoire.</x:v>
      </x:c>
      <x:c r="O31" s="14" t="str">
        <x:v>Extension V5</x:v>
      </x:c>
    </x:row>
    <x:row r="32" ht="87" customHeight="1">
      <x:c r="A32" s="13" t="str">
        <x:v>V5-TR-C04-S03</x:v>
      </x:c>
      <x:c r="B32" s="13" t="str">
        <x:v>Tourner le disque des escales</x:v>
      </x:c>
      <x:c r="C32" s="13" t="str">
        <x:v>C04 — La route dans l’éclat de coque</x:v>
      </x:c>
      <x:c r="D32" s="13" t="str">
        <x:v>Fragment autorisé de V5-CNS-M06 ; épave de la Dernière Veille. CNS-P16/P05 ; trois secteurs de route seulement si observés.</x:v>
      </x:c>
      <x:c r="E32" s="16" t="n">
        <x:v>3</x:v>
      </x:c>
      <x:c r="F32" s="13" t="str">
        <x:v>disque de routes connues ; x=74 %, y=23 %, largeur=19 %, hauteur=48 % du cadrage dédié.</x:v>
      </x:c>
      <x:c r="G32" s="13" t="str">
        <x:v>Souris : Tirer la poignée latérale entre les crans affichés ; cliquer pour arrêter. Manette : LB/RB choisit une face ou un cran ; A fixe ; B revient.</x:v>
      </x:c>
      <x:c r="H32" s="13" t="str">
        <x:v>Étape précédente confirmée, original ou modèle autorisé présent ; reprise possible avant ce geste. Première étape : condition d’objet indiquée dans le contexte.</x:v>
      </x:c>
      <x:c r="I32" s="13" t="str">
        <x:v>Faire tourner les poses du disque jusqu’à aligner deux repères confirmés. Observer ensuite où tombe le troisième point sans modifier sa position pour forcer une correspondance.</x:v>
      </x:c>
      <x:c r="J32" s="13" t="str">
        <x:v>Une orientation cohérente rapproche le fragment d’un secteur déjà visité.</x:v>
      </x:c>
      <x:c r="K32" s="13" t="str">
        <x:v>La route se relie à des observations existantes, sans révéler gratuitement tout le secteur.</x:v>
      </x:c>
      <x:c r="L32" s="13" t="str">
        <x:v>Deux repères alignés mais un troisième contradictoire empêchent la validation.</x:v>
      </x:c>
      <x:c r="M32" s="13" t="str">
        <x:v>V5-TR-C04.etape03 validée seulement après son retour visible ; indices et choix conservés, une seule localisation de l’original. La présentation, l’authenticité et la reconnaissance de chasse restent distinctes.</x:v>
      </x:c>
      <x:c r="N32" s="13" t="str">
        <x:v>Poses de sprites 2D, commandes par crans, clics successifs, zoom de détail et assistance équivalente ; pas de maintien prolongé ni de 3D obligatoire.</x:v>
      </x:c>
      <x:c r="O32" s="13" t="str">
        <x:v>Extension V5</x:v>
      </x:c>
    </x:row>
    <x:row r="33" ht="87" customHeight="1">
      <x:c r="A33" s="14" t="str">
        <x:v>V5-TR-C04-S04</x:v>
      </x:c>
      <x:c r="B33" s="14" t="str">
        <x:v>Glisser la bande des dérives</x:v>
      </x:c>
      <x:c r="C33" s="14" t="str">
        <x:v>C04 — La route dans l’éclat de coque</x:v>
      </x:c>
      <x:c r="D33" s="14" t="str">
        <x:v>Fragment autorisé de V5-CNS-M06 ; épave de la Dernière Veille. CNS-P16/P05 ; trois secteurs de route seulement si observés.</x:v>
      </x:c>
      <x:c r="E33" s="17" t="n">
        <x:v>4</x:v>
      </x:c>
      <x:c r="F33" s="14" t="str">
        <x:v>bande de positions observées ; x=22 %, y=77 %, largeur=24 %, hauteur=14 % du cadrage dédié.</x:v>
      </x:c>
      <x:c r="G33" s="14" t="str">
        <x:v>Souris : Faire glisser la poignée le long du rail ; relâcher sur un cran. Manette : Stick ou croix déplace d’un cran ; A verrouille ; B recule.</x:v>
      </x:c>
      <x:c r="H33" s="14" t="str">
        <x:v>Étape précédente confirmée, original ou modèle autorisé présent ; reprise possible avant ce geste. Première étape : condition d’objet indiquée dans le contexte.</x:v>
      </x:c>
      <x:c r="I33" s="14" t="str">
        <x:v>Déplacer une bande montrant les positions successives de l’épave puis arrêter sur celle du relevé de mission. Comparer la gravure avec le ciel vu à cet instant fictionnel.</x:v>
      </x:c>
      <x:c r="J33" s="14" t="str">
        <x:v>Le décalage dû à l’orientation de l’épave est corrigé dans la comparaison.</x:v>
      </x:c>
      <x:c r="K33" s="14" t="str">
        <x:v>La lecture dépend du contexte de découverte réellement enregistré.</x:v>
      </x:c>
      <x:c r="L33" s="14" t="str">
        <x:v>Choisir un autre instant laisse une divergence visible et peut être repris.</x:v>
      </x:c>
      <x:c r="M33" s="14" t="str">
        <x:v>V5-TR-C04.etape04 validée seulement après son retour visible ; indices et choix conservés, une seule localisation de l’original. La présentation, l’authenticité et la reconnaissance de chasse restent distinctes.</x:v>
      </x:c>
      <x:c r="N33" s="14" t="str">
        <x:v>Poses de sprites 2D, commandes par crans, clics successifs, zoom de détail et assistance équivalente ; pas de maintien prolongé ni de 3D obligatoire.</x:v>
      </x:c>
      <x:c r="O33" s="14" t="str">
        <x:v>Extension V5</x:v>
      </x:c>
    </x:row>
    <x:row r="34" ht="87" customHeight="1">
      <x:c r="A34" s="13" t="str">
        <x:v>V5-TR-C04-S05</x:v>
      </x:c>
      <x:c r="B34" s="13" t="str">
        <x:v>Poser le secteur manquant</x:v>
      </x:c>
      <x:c r="C34" s="13" t="str">
        <x:v>C04 — La route dans l’éclat de coque</x:v>
      </x:c>
      <x:c r="D34" s="13" t="str">
        <x:v>Fragment autorisé de V5-CNS-M06 ; épave de la Dernière Veille. CNS-P16/P05 ; trois secteurs de route seulement si observés.</x:v>
      </x:c>
      <x:c r="E34" s="16" t="n">
        <x:v>5</x:v>
      </x:c>
      <x:c r="F34" s="13" t="str">
        <x:v>cadre vide de carte ; x=51 %, y=77 %, largeur=24 %, hauteur=14 % du cadrage dédié.</x:v>
      </x:c>
      <x:c r="G34" s="13" t="str">
        <x:v>Souris : Prendre l’élément puis le déposer sur une zone compatible en aperçu. Manette : Stick choisit l’emplacement ; A prend puis pose ; B annule l’aperçu.</x:v>
      </x:c>
      <x:c r="H34" s="13" t="str">
        <x:v>Étape précédente confirmée, original ou modèle autorisé présent ; reprise possible avant ce geste. Première étape : condition d’objet indiquée dans le contexte.</x:v>
      </x:c>
      <x:c r="I34" s="13" t="str">
        <x:v>Installer un cadre vide à l’endroit où la coque est brisée, puis choisir une marque d’inconnu parmi les signes de projet. Ne placer aucun trajet à travers ce cadre sans observation.</x:v>
      </x:c>
      <x:c r="J34" s="13" t="str">
        <x:v>La carte finale montre une lacune explicite plutôt qu’une route inventée.</x:v>
      </x:c>
      <x:c r="K34" s="13" t="str">
        <x:v>Le manque ouvre une future exploration sans fabriquer sa réussite.</x:v>
      </x:c>
      <x:c r="L34" s="13" t="str">
        <x:v>Un segment traversant le vide reste une hypothèse et ne devient pas une destination navigable.</x:v>
      </x:c>
      <x:c r="M34" s="13" t="str">
        <x:v>V5-TR-C04.etape05 validée seulement après son retour visible ; indices et choix conservés, une seule localisation de l’original. La présentation, l’authenticité et la reconnaissance de chasse restent distinctes.</x:v>
      </x:c>
      <x:c r="N34" s="13" t="str">
        <x:v>Poses de sprites 2D, commandes par crans, clics successifs, zoom de détail et assistance équivalente ; pas de maintien prolongé ni de 3D obligatoire.</x:v>
      </x:c>
      <x:c r="O34" s="13" t="str">
        <x:v>Extension V5</x:v>
      </x:c>
    </x:row>
    <x:row r="35" ht="87" customHeight="1">
      <x:c r="A35" s="14" t="str">
        <x:v>V5-TR-C04-S06</x:v>
      </x:c>
      <x:c r="B35" s="14" t="str">
        <x:v>Comparer les reprises de coque</x:v>
      </x:c>
      <x:c r="C35" s="14" t="str">
        <x:v>C04 — La route dans l’éclat de coque</x:v>
      </x:c>
      <x:c r="D35" s="14" t="str">
        <x:v>Fragment autorisé de V5-CNS-M06 ; épave de la Dernière Veille. CNS-P16/P05 ; trois secteurs de route seulement si observés.</x:v>
      </x:c>
      <x:c r="E35" s="17" t="n">
        <x:v>6</x:v>
      </x:c>
      <x:c r="F35" s="14" t="str">
        <x:v>calques d’ateliers ; x=31 %, y=7 %, largeur=38 %, hauteur=15 % du cadrage dédié.</x:v>
      </x:c>
      <x:c r="G35" s="14" t="str">
        <x:v>Souris : Faire glisser le calque ou la vignette ; boutons de pose pour orienter. Manette : Stick pour l’alignement ; LB/RB pour les poses ; A compare.</x:v>
      </x:c>
      <x:c r="H35" s="14" t="str">
        <x:v>Étape précédente confirmée, original ou modèle autorisé présent ; reprise possible avant ce geste. Première étape : condition d’objet indiquée dans le contexte.</x:v>
      </x:c>
      <x:c r="I35" s="14" t="str">
        <x:v>Rapprocher les motifs de réparation connus des deux zones du fragment. Déplacer les calques séparément pour voir si les gravures passent au-dessus ou au-dessous des reprises visibles.</x:v>
      </x:c>
      <x:c r="J35" s="14" t="str">
        <x:v>Un ordre relatif de réparation apparaît, même si les dates exactes restent inconnues.</x:v>
      </x:c>
      <x:c r="K35" s="14" t="str">
        <x:v>La route a peut-être été réutilisée, ce qui explique certaines corrections visibles.</x:v>
      </x:c>
      <x:c r="L35" s="14" t="str">
        <x:v>Un motif non reconnu reste sans auteur ; le jeu n’attribue pas un atelier canonique absent.</x:v>
      </x:c>
      <x:c r="M35" s="14" t="str">
        <x:v>V5-TR-C04.etape06 validée seulement après son retour visible ; indices et choix conservés, une seule localisation de l’original. La présentation, l’authenticité et la reconnaissance de chasse restent distinctes.</x:v>
      </x:c>
      <x:c r="N35" s="14" t="str">
        <x:v>Poses de sprites 2D, commandes par crans, clics successifs, zoom de détail et assistance équivalente ; pas de maintien prolongé ni de 3D obligatoire.</x:v>
      </x:c>
      <x:c r="O35" s="14" t="str">
        <x:v>Extension V5</x:v>
      </x:c>
    </x:row>
    <x:row r="36" ht="87" customHeight="1">
      <x:c r="A36" s="13" t="str">
        <x:v>V5-TR-C04-S07</x:v>
      </x:c>
      <x:c r="B36" s="13" t="str">
        <x:v>Construire la plaque de route partielle</x:v>
      </x:c>
      <x:c r="C36" s="13" t="str">
        <x:v>C04 — La route dans l’éclat de coque</x:v>
      </x:c>
      <x:c r="D36" s="13" t="str">
        <x:v>Fragment autorisé de V5-CNS-M06 ; épave de la Dernière Veille. CNS-P16/P05 ; trois secteurs de route seulement si observés.</x:v>
      </x:c>
      <x:c r="E36" s="16" t="n">
        <x:v>7</x:v>
      </x:c>
      <x:c r="F36" s="13" t="str">
        <x:v>rails d’archive ; x=28 %, y=28 %, largeur=44 %, hauteur=46 % du cadrage dédié.</x:v>
      </x:c>
      <x:c r="G36" s="13" t="str">
        <x:v>Souris : Faire glisser la poignée le long du rail ; relâcher sur un cran. Manette : Stick ou croix déplace d’un cran ; A verrouille ; B recule.</x:v>
      </x:c>
      <x:c r="H36" s="13" t="str">
        <x:v>Étape précédente confirmée, original ou modèle autorisé présent ; reprise possible avant ce geste. Première étape : condition d’objet indiquée dans le contexte.</x:v>
      </x:c>
      <x:c r="I36" s="13" t="str">
        <x:v>Placer observations, correction d’orientation et secteur inconnu dans trois lignes distinctes. Tester la lecture depuis la table des routes avant d’autoriser la consultation par le navigateur.</x:v>
      </x:c>
      <x:c r="J36" s="13" t="str">
        <x:v>Tarek reçoit une route partielle exploitable seulement dans ses segments confirmés.</x:v>
      </x:c>
      <x:c r="K36" s="13" t="str">
        <x:v>L’objet donne une piste de voyage, pas une téléportation ou une conquête instantanée.</x:v>
      </x:c>
      <x:c r="L36" s="13" t="str">
        <x:v>Une destination non observée ne peut être activée depuis cette plaque seule.</x:v>
      </x:c>
      <x:c r="M36" s="13" t="str">
        <x:v>V5-TR-C04.etape07 validée seulement après son retour visible ; indices et choix conservés, une seule localisation de l’original. La présentation, l’authenticité et la reconnaissance de chasse restent distinctes.</x:v>
      </x:c>
      <x:c r="N36" s="13" t="str">
        <x:v>Poses de sprites 2D, commandes par crans, clics successifs, zoom de détail et assistance équivalente ; pas de maintien prolongé ni de 3D obligatoire.</x:v>
      </x:c>
      <x:c r="O36" s="13" t="str">
        <x:v>Extension V5</x:v>
      </x:c>
    </x:row>
    <x:row r="37" ht="87" customHeight="1">
      <x:c r="A37" s="14" t="str">
        <x:v>V5-TR-C04-S08</x:v>
      </x:c>
      <x:c r="B37" s="14" t="str">
        <x:v>Installer l’éclat près de la carte</x:v>
      </x:c>
      <x:c r="C37" s="14" t="str">
        <x:v>C04 — La route dans l’éclat de coque</x:v>
      </x:c>
      <x:c r="D37" s="14" t="str">
        <x:v>Fragment autorisé de V5-CNS-M06 ; épave de la Dernière Veille. CNS-P16/P05 ; trois secteurs de route seulement si observés.</x:v>
      </x:c>
      <x:c r="E37" s="17" t="n">
        <x:v>8</x:v>
      </x:c>
      <x:c r="F37" s="14" t="str">
        <x:v>cadre mural de coque ; x=7 %, y=23 %, largeur=19 %, hauteur=48 % du cadrage dédié.</x:v>
      </x:c>
      <x:c r="G37" s="14" t="str">
        <x:v>Souris : Cliquer les points d’action dans l’ordre et attendre leur retour visuel. Manette : Croix choisit le point actif ; A réalise l’étape ; B suspend entre deux étapes.</x:v>
      </x:c>
      <x:c r="H37" s="14" t="str">
        <x:v>Étape précédente confirmée, original ou modèle autorisé présent ; reprise possible avant ce geste. Première étape : condition d’objet indiquée dans le contexte.</x:v>
      </x:c>
      <x:c r="I37" s="14" t="str">
        <x:v>Porter le fragment sur son support, l’installer dans l’archive puis placer une copie marquée du relevé sur la table de navigation. Vérifier que l’original a quitté l’établi.</x:v>
      </x:c>
      <x:c r="J37" s="14" t="str">
        <x:v>Le fragment reste unique dans le cadre ; la carte consultable est un relevé identifié.</x:v>
      </x:c>
      <x:c r="K37" s="14" t="str">
        <x:v>Le navire relie mémoire matérielle et prochaine expédition sans dupliquer le trophée.</x:v>
      </x:c>
      <x:c r="L37" s="14" t="str">
        <x:v>Un transfert interrompu garde le fragment sur son dernier berceau confirmé.</x:v>
      </x:c>
      <x:c r="M37" s="14" t="str">
        <x:v>V5-TR-C04.etape08 validée seulement après son retour visible ; indices et choix conservés, une seule localisation de l’original. La présentation, l’authenticité et la reconnaissance de chasse restent distinctes.</x:v>
      </x:c>
      <x:c r="N37" s="14" t="str">
        <x:v>Poses de sprites 2D, commandes par crans, clics successifs, zoom de détail et assistance équivalente ; pas de maintien prolongé ni de 3D obligatoire.</x:v>
      </x:c>
      <x:c r="O37" s="14" t="str">
        <x:v>Extension V5</x:v>
      </x:c>
    </x:row>
    <x:row r="38" ht="87" customHeight="1">
      <x:c r="A38" s="13" t="str">
        <x:v>V5-TR-C05-S01</x:v>
      </x:c>
      <x:c r="B38" s="13" t="str">
        <x:v>Ouvrir le cadre de l’épreuve</x:v>
      </x:c>
      <x:c r="C38" s="13" t="str">
        <x:v>C05 — L’anneau du duel interrompu</x:v>
      </x:c>
      <x:c r="D38" s="13" t="str">
        <x:v>Anneau de limite remis après une épreuve réellement interrompue ; objet original du projet. CNS-P12/P16 ; le résultat du duel reste incomplet.</x:v>
      </x:c>
      <x:c r="E38" s="16" t="n">
        <x:v>1</x:v>
      </x:c>
      <x:c r="F38" s="13" t="str">
        <x:v>cadre à deux verrous ; x=28 %, y=28 %, largeur=44 %, hauteur=46 % du cadrage dédié.</x:v>
      </x:c>
      <x:c r="G38" s="13" t="str">
        <x:v>Souris : Cliquer les points d’action dans l’ordre et attendre leur retour visuel. Manette : Croix choisit le point actif ; A réalise l’étape ; B suspend entre deux étapes.</x:v>
      </x:c>
      <x:c r="H38" s="13" t="str">
        <x:v>Étape précédente confirmée, original ou modèle autorisé présent ; reprise possible avant ce geste. Première étape : condition d’objet indiquée dans le contexte.</x:v>
      </x:c>
      <x:c r="I38" s="13" t="str">
        <x:v>Déverrouiller les deux côtés du cadre de conservation puis poser l’anneau dans sa pose de départ. Observer la marque de limite avant de sortir les fragments d’exercice associés.</x:v>
      </x:c>
      <x:c r="J38" s="13" t="str">
        <x:v>L’anneau original reste entier ou dans son état réellement reçu ; les pièces d’exercice sont distinctes.</x:v>
      </x:c>
      <x:c r="K38" s="13" t="str">
        <x:v>L’objet rappelle les limites de l’épreuve avant son résultat.</x:v>
      </x:c>
      <x:c r="L38" s="13" t="str">
        <x:v>Le puzzle ne demande jamais de casser l’original pour créer des fragments.</x:v>
      </x:c>
      <x:c r="M38" s="13" t="str">
        <x:v>V5-TR-C05.etape01 validée seulement après son retour visible ; indices et choix conservés, une seule localisation de l’original. La présentation, l’authenticité et la reconnaissance de chasse restent distinctes.</x:v>
      </x:c>
      <x:c r="N38" s="13" t="str">
        <x:v>Poses de sprites 2D, commandes par crans, clics successifs, zoom de détail et assistance équivalente ; pas de maintien prolongé ni de 3D obligatoire.</x:v>
      </x:c>
      <x:c r="O38" s="13" t="str">
        <x:v>Extension V5</x:v>
      </x:c>
    </x:row>
    <x:row r="39" ht="87" customHeight="1">
      <x:c r="A39" s="14" t="str">
        <x:v>V5-TR-C05-S02</x:v>
      </x:c>
      <x:c r="B39" s="14" t="str">
        <x:v>Aligner les marques de départ</x:v>
      </x:c>
      <x:c r="C39" s="14" t="str">
        <x:v>C05 — L’anneau du duel interrompu</x:v>
      </x:c>
      <x:c r="D39" s="14" t="str">
        <x:v>Anneau de limite remis après une épreuve réellement interrompue ; objet original du projet. CNS-P12/P16 ; le résultat du duel reste incomplet.</x:v>
      </x:c>
      <x:c r="E39" s="17" t="n">
        <x:v>2</x:v>
      </x:c>
      <x:c r="F39" s="14" t="str">
        <x:v>deux repères mobiles ; x=7 %, y=23 %, largeur=19 %, hauteur=48 % du cadrage dédié.</x:v>
      </x:c>
      <x:c r="G39" s="14" t="str">
        <x:v>Souris : Faire glisser la poignée le long du rail ; relâcher sur un cran. Manette : Stick ou croix déplace d’un cran ; A verrouille ; B recule.</x:v>
      </x:c>
      <x:c r="H39" s="14" t="str">
        <x:v>Étape précédente confirmée, original ou modèle autorisé présent ; reprise possible avant ce geste. Première étape : condition d’objet indiquée dans le contexte.</x:v>
      </x:c>
      <x:c r="I39" s="14" t="str">
        <x:v>Déplacer les repères le long du bord de l’anneau jusqu’aux positions montrées par la scène de duel. Comparer leur écart avec les marques d’entraînement conservées.</x:v>
      </x:c>
      <x:c r="J39" s="14" t="str">
        <x:v>Le début de l’affrontement est situé sur le cadre de lecture.</x:v>
      </x:c>
      <x:c r="K39" s="14" t="str">
        <x:v>Le récit commence par les règles réellement acceptées.</x:v>
      </x:c>
      <x:c r="L39" s="14" t="str">
        <x:v>Une position inconnue reste libre ; aucune pose de départ n’est inventée.</x:v>
      </x:c>
      <x:c r="M39" s="14" t="str">
        <x:v>V5-TR-C05.etape02 validée seulement après son retour visible ; indices et choix conservés, une seule localisation de l’original. La présentation, l’authenticité et la reconnaissance de chasse restent distinctes.</x:v>
      </x:c>
      <x:c r="N39" s="14" t="str">
        <x:v>Poses de sprites 2D, commandes par crans, clics successifs, zoom de détail et assistance équivalente ; pas de maintien prolongé ni de 3D obligatoire.</x:v>
      </x:c>
      <x:c r="O39" s="14" t="str">
        <x:v>Extension V5</x:v>
      </x:c>
    </x:row>
    <x:row r="40" ht="87" customHeight="1">
      <x:c r="A40" s="13" t="str">
        <x:v>V5-TR-C05-S03</x:v>
      </x:c>
      <x:c r="B40" s="13" t="str">
        <x:v>Faire pivoter l’ombre de frappe</x:v>
      </x:c>
      <x:c r="C40" s="13" t="str">
        <x:v>C05 — L’anneau du duel interrompu</x:v>
      </x:c>
      <x:c r="D40" s="13" t="str">
        <x:v>Anneau de limite remis après une épreuve réellement interrompue ; objet original du projet. CNS-P12/P16 ; le résultat du duel reste incomplet.</x:v>
      </x:c>
      <x:c r="E40" s="16" t="n">
        <x:v>3</x:v>
      </x:c>
      <x:c r="F40" s="13" t="str">
        <x:v>éclairage du profil ; x=74 %, y=23 %, largeur=19 %, hauteur=48 % du cadrage dédié.</x:v>
      </x:c>
      <x:c r="G40" s="13" t="str">
        <x:v>Souris : Déplacer la lampe sur son rail d’angles puis choisir son intensité. Manette : LB/RB choisit l’angle ; haut/bas l’intensité ; A fixe la vue.</x:v>
      </x:c>
      <x:c r="H40" s="13" t="str">
        <x:v>Étape précédente confirmée, original ou modèle autorisé présent ; reprise possible avant ce geste. Première étape : condition d’objet indiquée dans le contexte.</x:v>
      </x:c>
      <x:c r="I40" s="13" t="str">
        <x:v>Changer l’angle de lumière pour voir la rayure qui s’arrête avant une marque centrale. Suivre son ombre jusqu’à son terme sans prolonger le trait.</x:v>
      </x:c>
      <x:c r="J40" s="13" t="str">
        <x:v>La rayure révèle une action interrompue plutôt qu’un coup achevé.</x:v>
      </x:c>
      <x:c r="K40" s="13" t="str">
        <x:v>Le geste matériel soutient le résultat incomplet déjà connu du duel.</x:v>
      </x:c>
      <x:c r="L40" s="13" t="str">
        <x:v>Une zone brillante ne confirme pas à elle seule une direction ; comparer la seconde pose.</x:v>
      </x:c>
      <x:c r="M40" s="13" t="str">
        <x:v>V5-TR-C05.etape03 validée seulement après son retour visible ; indices et choix conservés, une seule localisation de l’original. La présentation, l’authenticité et la reconnaissance de chasse restent distinctes.</x:v>
      </x:c>
      <x:c r="N40" s="13" t="str">
        <x:v>Poses de sprites 2D, commandes par crans, clics successifs, zoom de détail et assistance équivalente ; pas de maintien prolongé ni de 3D obligatoire.</x:v>
      </x:c>
      <x:c r="O40" s="13" t="str">
        <x:v>Extension V5</x:v>
      </x:c>
    </x:row>
    <x:row r="41" ht="87" customHeight="1">
      <x:c r="A41" s="14" t="str">
        <x:v>V5-TR-C05-S04</x:v>
      </x:c>
      <x:c r="B41" s="14" t="str">
        <x:v>Assembler le modèle de trajectoire</x:v>
      </x:c>
      <x:c r="C41" s="14" t="str">
        <x:v>C05 — L’anneau du duel interrompu</x:v>
      </x:c>
      <x:c r="D41" s="14" t="str">
        <x:v>Anneau de limite remis après une épreuve réellement interrompue ; objet original du projet. CNS-P12/P16 ; le résultat du duel reste incomplet.</x:v>
      </x:c>
      <x:c r="E41" s="17" t="n">
        <x:v>4</x:v>
      </x:c>
      <x:c r="F41" s="14" t="str">
        <x:v>pièces d’exercice transparentes ; x=22 %, y=77 %, largeur=24 %, hauteur=14 % du cadrage dédié.</x:v>
      </x:c>
      <x:c r="G41" s="14" t="str">
        <x:v>Souris : Prendre l’élément puis le déposer sur une zone compatible en aperçu. Manette : Stick choisit l’emplacement ; A prend puis pose ; B annule l’aperçu.</x:v>
      </x:c>
      <x:c r="H41" s="14" t="str">
        <x:v>Étape précédente confirmée, original ou modèle autorisé présent ; reprise possible avant ce geste. Première étape : condition d’objet indiquée dans le contexte.</x:v>
      </x:c>
      <x:c r="I41" s="14" t="str">
        <x:v>Placer les pièces transparentes sur le cadre pour représenter les trajectoires observées. Laisser une pièce hors du cadre lorsque son mouvement n’a jamais été accompli dans la scène.</x:v>
      </x:c>
      <x:c r="J41" s="14" t="str">
        <x:v>Le modèle s’arrête au moment de l’interruption et conserve la place du mouvement possible.</x:v>
      </x:c>
      <x:c r="K41" s="14" t="str">
        <x:v>Une possibilité de victoire n’est pas présentée comme une victoire obtenue.</x:v>
      </x:c>
      <x:c r="L41" s="14" t="str">
        <x:v>Forcer la dernière pièce produit une trajectoire contradictoire qui reste en aperçu.</x:v>
      </x:c>
      <x:c r="M41" s="14" t="str">
        <x:v>V5-TR-C05.etape04 validée seulement après son retour visible ; indices et choix conservés, une seule localisation de l’original. La présentation, l’authenticité et la reconnaissance de chasse restent distinctes.</x:v>
      </x:c>
      <x:c r="N41" s="14" t="str">
        <x:v>Poses de sprites 2D, commandes par crans, clics successifs, zoom de détail et assistance équivalente ; pas de maintien prolongé ni de 3D obligatoire.</x:v>
      </x:c>
      <x:c r="O41" s="14" t="str">
        <x:v>Extension V5</x:v>
      </x:c>
    </x:row>
    <x:row r="42" ht="87" customHeight="1">
      <x:c r="A42" s="13" t="str">
        <x:v>V5-TR-C05-S05</x:v>
      </x:c>
      <x:c r="B42" s="13" t="str">
        <x:v>Déplacer le repère de retour</x:v>
      </x:c>
      <x:c r="C42" s="13" t="str">
        <x:v>C05 — L’anneau du duel interrompu</x:v>
      </x:c>
      <x:c r="D42" s="13" t="str">
        <x:v>Anneau de limite remis après une épreuve réellement interrompue ; objet original du projet. CNS-P12/P16 ; le résultat du duel reste incomplet.</x:v>
      </x:c>
      <x:c r="E42" s="16" t="n">
        <x:v>5</x:v>
      </x:c>
      <x:c r="F42" s="13" t="str">
        <x:v>jeton de signal ; x=51 %, y=77 %, largeur=24 %, hauteur=14 % du cadrage dédié.</x:v>
      </x:c>
      <x:c r="G42" s="13" t="str">
        <x:v>Souris : Faire glisser la poignée le long du rail ; relâcher sur un cran. Manette : Stick ou croix déplace d’un cran ; A verrouille ; B recule.</x:v>
      </x:c>
      <x:c r="H42" s="13" t="str">
        <x:v>Étape précédente confirmée, original ou modèle autorisé présent ; reprise possible avant ce geste. Première étape : condition d’objet indiquée dans le contexte.</x:v>
      </x:c>
      <x:c r="I42" s="13" t="str">
        <x:v>Faire avancer le jeton jusqu’au moment où le signal de retour a été entendu. Comparer sa position aux trajectoires d’exercice et au témoignage du participant présent.</x:v>
      </x:c>
      <x:c r="J42" s="13" t="str">
        <x:v>Le choix de rompre apparaît à un moment précis de l’affrontement.</x:v>
      </x:c>
      <x:c r="K42" s="13" t="str">
        <x:v>La décision du joueur garde son contexte réel.</x:v>
      </x:c>
      <x:c r="L42" s="13" t="str">
        <x:v>Un signal absent de la mission ne peut être ajouté pour justifier rétrospectivement le résultat.</x:v>
      </x:c>
      <x:c r="M42" s="13" t="str">
        <x:v>V5-TR-C05.etape05 validée seulement après son retour visible ; indices et choix conservés, une seule localisation de l’original. La présentation, l’authenticité et la reconnaissance de chasse restent distinctes.</x:v>
      </x:c>
      <x:c r="N42" s="13" t="str">
        <x:v>Poses de sprites 2D, commandes par crans, clics successifs, zoom de détail et assistance équivalente ; pas de maintien prolongé ni de 3D obligatoire.</x:v>
      </x:c>
      <x:c r="O42" s="13" t="str">
        <x:v>Extension V5</x:v>
      </x:c>
    </x:row>
    <x:row r="43" ht="87" customHeight="1">
      <x:c r="A43" s="14" t="str">
        <x:v>V5-TR-C05-S06</x:v>
      </x:c>
      <x:c r="B43" s="14" t="str">
        <x:v>Comparer les deux réactions</x:v>
      </x:c>
      <x:c r="C43" s="14" t="str">
        <x:v>C05 — L’anneau du duel interrompu</x:v>
      </x:c>
      <x:c r="D43" s="14" t="str">
        <x:v>Anneau de limite remis après une épreuve réellement interrompue ; objet original du projet. CNS-P12/P16 ; le résultat du duel reste incomplet.</x:v>
      </x:c>
      <x:c r="E43" s="17" t="n">
        <x:v>6</x:v>
      </x:c>
      <x:c r="F43" s="14" t="str">
        <x:v>plaques de témoins ; x=31 %, y=7 %, largeur=38 %, hauteur=15 % du cadrage dédié.</x:v>
      </x:c>
      <x:c r="G43" s="14" t="str">
        <x:v>Souris : Faire glisser le calque ou la vignette ; boutons de pose pour orienter. Manette : Stick pour l’alignement ; LB/RB pour les poses ; A compare.</x:v>
      </x:c>
      <x:c r="H43" s="14" t="str">
        <x:v>Étape précédente confirmée, original ou modèle autorisé présent ; reprise possible avant ce geste. Première étape : condition d’objet indiquée dans le contexte.</x:v>
      </x:c>
      <x:c r="I43" s="14" t="str">
        <x:v>Placer côte à côte les réactions obtenues du rival et du témoin, puis montrer à chacun le détail qui concerne sa lecture. Les versions peuvent rester différentes.</x:v>
      </x:c>
      <x:c r="J43" s="14" t="str">
        <x:v>L’un peut respecter le repli tandis que l’autre regrette l’épreuve inachevée.</x:v>
      </x:c>
      <x:c r="K43" s="14" t="str">
        <x:v>La galerie n’impose pas une morale unique ni une réconciliation automatique.</x:v>
      </x:c>
      <x:c r="L43" s="14" t="str">
        <x:v>Sans témoin disponible, seule la version réellement connue est conservée.</x:v>
      </x:c>
      <x:c r="M43" s="14" t="str">
        <x:v>V5-TR-C05.etape06 validée seulement après son retour visible ; indices et choix conservés, une seule localisation de l’original. La présentation, l’authenticité et la reconnaissance de chasse restent distinctes.</x:v>
      </x:c>
      <x:c r="N43" s="14" t="str">
        <x:v>Poses de sprites 2D, commandes par crans, clics successifs, zoom de détail et assistance équivalente ; pas de maintien prolongé ni de 3D obligatoire.</x:v>
      </x:c>
      <x:c r="O43" s="14" t="str">
        <x:v>Extension V5</x:v>
      </x:c>
    </x:row>
    <x:row r="44" ht="87" customHeight="1">
      <x:c r="A44" s="13" t="str">
        <x:v>V5-TR-C05-S07</x:v>
      </x:c>
      <x:c r="B44" s="13" t="str">
        <x:v>Choisir la place de mémoire</x:v>
      </x:c>
      <x:c r="C44" s="13" t="str">
        <x:v>C05 — L’anneau du duel interrompu</x:v>
      </x:c>
      <x:c r="D44" s="13" t="str">
        <x:v>Anneau de limite remis après une épreuve réellement interrompue ; objet original du projet. CNS-P12/P16 ; le résultat du duel reste incomplet.</x:v>
      </x:c>
      <x:c r="E44" s="16" t="n">
        <x:v>7</x:v>
      </x:c>
      <x:c r="F44" s="13" t="str">
        <x:v>niche de duel ou coffre ; x=28 %, y=28 %, largeur=44 %, hauteur=46 % du cadrage dédié.</x:v>
      </x:c>
      <x:c r="G44" s="13" t="str">
        <x:v>Souris : Prendre l’élément puis le déposer sur une zone compatible en aperçu. Manette : Stick choisit l’emplacement ; A prend puis pose ; B annule l’aperçu.</x:v>
      </x:c>
      <x:c r="H44" s="13" t="str">
        <x:v>Étape précédente confirmée, original ou modèle autorisé présent ; reprise possible avant ce geste. Première étape : condition d’objet indiquée dans le contexte.</x:v>
      </x:c>
      <x:c r="I44" s="13" t="str">
        <x:v>Essayer l’anneau sur un support de duel puis dans une niche de mémoire plus sobre. Vérifier la plaque de résultat et la place des trajectoires d’exercice si elles sont exposées.</x:v>
      </x:c>
      <x:c r="J44" s="13" t="str">
        <x:v>Le meuble change la manière de raconter l’épreuve tout en conservant son interruption.</x:v>
      </x:c>
      <x:c r="K44" s="13" t="str">
        <x:v>Le joueur peut assumer une décision sans réécrire le combat.</x:v>
      </x:c>
      <x:c r="L44" s="13" t="str">
        <x:v>Un titre de victoire incompatible reste refusé par le dossier de mission.</x:v>
      </x:c>
      <x:c r="M44" s="13" t="str">
        <x:v>V5-TR-C05.etape07 validée seulement après son retour visible ; indices et choix conservés, une seule localisation de l’original. La présentation, l’authenticité et la reconnaissance de chasse restent distinctes.</x:v>
      </x:c>
      <x:c r="N44" s="13" t="str">
        <x:v>Poses de sprites 2D, commandes par crans, clics successifs, zoom de détail et assistance équivalente ; pas de maintien prolongé ni de 3D obligatoire.</x:v>
      </x:c>
      <x:c r="O44" s="13" t="str">
        <x:v>Extension V5</x:v>
      </x:c>
    </x:row>
    <x:row r="45" ht="87" customHeight="1">
      <x:c r="A45" s="14" t="str">
        <x:v>V5-TR-C05-S08</x:v>
      </x:c>
      <x:c r="B45" s="14" t="str">
        <x:v>Fermer l’anneau sans fermer la rivalité</x:v>
      </x:c>
      <x:c r="C45" s="14" t="str">
        <x:v>C05 — L’anneau du duel interrompu</x:v>
      </x:c>
      <x:c r="D45" s="14" t="str">
        <x:v>Anneau de limite remis après une épreuve réellement interrompue ; objet original du projet. CNS-P12/P16 ; le résultat du duel reste incomplet.</x:v>
      </x:c>
      <x:c r="E45" s="17" t="n">
        <x:v>8</x:v>
      </x:c>
      <x:c r="F45" s="14" t="str">
        <x:v>plaque finale amovible ; x=7 %, y=23 %, largeur=19 %, hauteur=48 % du cadrage dédié.</x:v>
      </x:c>
      <x:c r="G45" s="14" t="str">
        <x:v>Souris : Cliquer les points d’action dans l’ordre et attendre leur retour visuel. Manette : Croix choisit le point actif ; A réalise l’étape ; B suspend entre deux étapes.</x:v>
      </x:c>
      <x:c r="H45" s="14" t="str">
        <x:v>Étape précédente confirmée, original ou modèle autorisé présent ; reprise possible avant ce geste. Première étape : condition d’objet indiquée dans le contexte.</x:v>
      </x:c>
      <x:c r="I45" s="14" t="str">
        <x:v>Insérer la plaque de résultat, retirer les modèles d’exercice non exposés puis fermer le cabinet. Laisser un renvoi vers une future rencontre seulement si la voie ou le rival la permet.</x:v>
      </x:c>
      <x:c r="J45" s="14" t="str">
        <x:v>L’objet est exposé à sa seule localisation ; la relation suit encore les états du jeu.</x:v>
      </x:c>
      <x:c r="K45" s="14" t="str">
        <x:v>Le souvenir peut ouvrir une suite cohérente sans annuler les conséquences antérieures.</x:v>
      </x:c>
      <x:c r="L45" s="14" t="str">
        <x:v>Un rival mort, parti ou indisponible ne reçoit pas une rencontre automatique.</x:v>
      </x:c>
      <x:c r="M45" s="14" t="str">
        <x:v>V5-TR-C05.etape08 validée seulement après son retour visible ; indices et choix conservés, une seule localisation de l’original. La présentation, l’authenticité et la reconnaissance de chasse restent distinctes.</x:v>
      </x:c>
      <x:c r="N45" s="14" t="str">
        <x:v>Poses de sprites 2D, commandes par crans, clics successifs, zoom de détail et assistance équivalente ; pas de maintien prolongé ni de 3D obligatoire.</x:v>
      </x:c>
      <x:c r="O45" s="14" t="str">
        <x:v>Extension V5</x:v>
      </x:c>
    </x:row>
    <x:row r="46" ht="87" customHeight="1">
      <x:c r="A46" s="13" t="str">
        <x:v>V5-TR-C06-S01</x:v>
      </x:c>
      <x:c r="B46" s="13" t="str">
        <x:v>Présenter le sceau de branche</x:v>
      </x:c>
      <x:c r="C46" s="13" t="str">
        <x:v>C06 — La pierre des deux lumières</x:v>
      </x:c>
      <x:c r="D46" s="13" t="str">
        <x:v>Pierre autorisée rapportée par V5-CNS-M21 ou autre mission Warp compatible ; instance unique. Branche du passé ; observations du présent et de la branche séparées.</x:v>
      </x:c>
      <x:c r="E46" s="16" t="n">
        <x:v>1</x:v>
      </x:c>
      <x:c r="F46" s="13" t="str">
        <x:v>fenêtre du contenant temporel ; x=28 %, y=28 %, largeur=44 %, hauteur=46 % du cadrage dédié.</x:v>
      </x:c>
      <x:c r="G46" s="13" t="str">
        <x:v>Souris : Tirer la poignée latérale entre les crans affichés ; cliquer pour arrêter. Manette : LB/RB choisit une face ou un cran ; A fixe ; B revient.</x:v>
      </x:c>
      <x:c r="H46" s="13" t="str">
        <x:v>Étape précédente confirmée, original ou modèle autorisé présent ; reprise possible avant ce geste. Première étape : condition d’objet indiquée dans le contexte.</x:v>
      </x:c>
      <x:c r="I46" s="13" t="str">
        <x:v>Tourner le contenant sur ses poses jusqu’à montrer le sceau de branche et l’identifiant de mission. Comparer ces marques au registre avant d’ouvrir le poste d’étude.</x:v>
      </x:c>
      <x:c r="J46" s="13" t="str">
        <x:v>L’objet est relié au voyage qui l’a réellement rapporté.</x:v>
      </x:c>
      <x:c r="K46" s="13" t="str">
        <x:v>La chaîne commence par l’identité de l’instance, pas par une nouvelle collecte dans le passé.</x:v>
      </x:c>
      <x:c r="L46" s="13" t="str">
        <x:v>Une divergence ouvre un incident de provenance ; aucun original de remplacement n’apparaît.</x:v>
      </x:c>
      <x:c r="M46" s="13" t="str">
        <x:v>V5-TR-C06.etape01 validée seulement après son retour visible ; indices et choix conservés, une seule localisation de l’original. La présentation, l’authenticité et la reconnaissance de chasse restent distinctes.</x:v>
      </x:c>
      <x:c r="N46" s="13" t="str">
        <x:v>Poses de sprites 2D, commandes par crans, clics successifs, zoom de détail et assistance équivalente ; pas de maintien prolongé ni de 3D obligatoire.</x:v>
      </x:c>
      <x:c r="O46" s="13" t="str">
        <x:v>Extension V5</x:v>
      </x:c>
    </x:row>
    <x:row r="47" ht="87" customHeight="1">
      <x:c r="A47" s="14" t="str">
        <x:v>V5-TR-C06-S02</x:v>
      </x:c>
      <x:c r="B47" s="14" t="str">
        <x:v>Poser la lumière du relevé ancien</x:v>
      </x:c>
      <x:c r="C47" s="14" t="str">
        <x:v>C06 — La pierre des deux lumières</x:v>
      </x:c>
      <x:c r="D47" s="14" t="str">
        <x:v>Pierre autorisée rapportée par V5-CNS-M21 ou autre mission Warp compatible ; instance unique. Branche du passé ; observations du présent et de la branche séparées.</x:v>
      </x:c>
      <x:c r="E47" s="17" t="n">
        <x:v>2</x:v>
      </x:c>
      <x:c r="F47" s="14" t="str">
        <x:v>lampe aux poses enregistrées ; x=7 %, y=23 %, largeur=19 %, hauteur=48 % du cadrage dédié.</x:v>
      </x:c>
      <x:c r="G47" s="14" t="str">
        <x:v>Souris : Déplacer la lampe sur son rail d’angles puis choisir son intensité. Manette : LB/RB choisit l’angle ; haut/bas l’intensité ; A fixe la vue.</x:v>
      </x:c>
      <x:c r="H47" s="14" t="str">
        <x:v>Étape précédente confirmée, original ou modèle autorisé présent ; reprise possible avant ce geste. Première étape : condition d’objet indiquée dans le contexte.</x:v>
      </x:c>
      <x:c r="I47" s="14" t="str">
        <x:v>Choisir la pose correspondant à la lumière observée pendant la mission historique puis orienter la pierre dans le berceau. Comparer l’ombre avec la vignette de terrain conservée.</x:v>
      </x:c>
      <x:c r="J47" s="14" t="str">
        <x:v>Une première marque reprend sa forme vue dans la branche.</x:v>
      </x:c>
      <x:c r="K47" s="14" t="str">
        <x:v>Le souvenir du passé repose sur un enregistrement réellement obtenu.</x:v>
      </x:c>
      <x:c r="L47" s="14" t="str">
        <x:v>Une pose sans relevé disponible reste une lumière d’étude et ne prouve pas le contexte ancien.</x:v>
      </x:c>
      <x:c r="M47" s="14" t="str">
        <x:v>V5-TR-C06.etape02 validée seulement après son retour visible ; indices et choix conservés, une seule localisation de l’original. La présentation, l’authenticité et la reconnaissance de chasse restent distinctes.</x:v>
      </x:c>
      <x:c r="N47" s="14" t="str">
        <x:v>Poses de sprites 2D, commandes par crans, clics successifs, zoom de détail et assistance équivalente ; pas de maintien prolongé ni de 3D obligatoire.</x:v>
      </x:c>
      <x:c r="O47" s="14" t="str">
        <x:v>Extension V5</x:v>
      </x:c>
    </x:row>
    <x:row r="48" ht="87" customHeight="1">
      <x:c r="A48" s="13" t="str">
        <x:v>V5-TR-C06-S03</x:v>
      </x:c>
      <x:c r="B48" s="13" t="str">
        <x:v>Faire glisser la vue du présent</x:v>
      </x:c>
      <x:c r="C48" s="13" t="str">
        <x:v>C06 — La pierre des deux lumières</x:v>
      </x:c>
      <x:c r="D48" s="13" t="str">
        <x:v>Pierre autorisée rapportée par V5-CNS-M21 ou autre mission Warp compatible ; instance unique. Branche du passé ; observations du présent et de la branche séparées.</x:v>
      </x:c>
      <x:c r="E48" s="16" t="n">
        <x:v>3</x:v>
      </x:c>
      <x:c r="F48" s="13" t="str">
        <x:v>vignette contemporaine ; x=74 %, y=23 %, largeur=19 %, hauteur=48 % du cadrage dédié.</x:v>
      </x:c>
      <x:c r="G48" s="13" t="str">
        <x:v>Souris : Faire glisser le calque ou la vignette ; boutons de pose pour orienter. Manette : Stick pour l’alignement ; LB/RB pour les poses ; A compare.</x:v>
      </x:c>
      <x:c r="H48" s="13" t="str">
        <x:v>Étape précédente confirmée, original ou modèle autorisé présent ; reprise possible avant ce geste. Première étape : condition d’objet indiquée dans le contexte.</x:v>
      </x:c>
      <x:c r="I48" s="13" t="str">
        <x:v>Superposer la vue du présent si elle existe dans les archives, aligner deux repères et laisser visible la zone qui diffère. La comparaison reste facultative si le lieu actuel n’a jamais été visité.</x:v>
      </x:c>
      <x:c r="J48" s="13" t="str">
        <x:v>Une différence locale apparaît entre observations distinctes, avec leurs dates et branches.</x:v>
      </x:c>
      <x:c r="K48" s="13" t="str">
        <x:v>Le jeu ne réécrit pas automatiquement le présent à partir d’une ressemblance.</x:v>
      </x:c>
      <x:c r="L48" s="13" t="str">
        <x:v>Une vue absente reste absente ; le puzzle propose l’étude de l’objet seul.</x:v>
      </x:c>
      <x:c r="M48" s="13" t="str">
        <x:v>V5-TR-C06.etape03 validée seulement après son retour visible ; indices et choix conservés, une seule localisation de l’original. La présentation, l’authenticité et la reconnaissance de chasse restent distinctes.</x:v>
      </x:c>
      <x:c r="N48" s="13" t="str">
        <x:v>Poses de sprites 2D, commandes par crans, clics successifs, zoom de détail et assistance équivalente ; pas de maintien prolongé ni de 3D obligatoire.</x:v>
      </x:c>
      <x:c r="O48" s="13" t="str">
        <x:v>Extension V5</x:v>
      </x:c>
    </x:row>
    <x:row r="49" ht="87" customHeight="1">
      <x:c r="A49" s="14" t="str">
        <x:v>V5-TR-C06-S04</x:v>
      </x:c>
      <x:c r="B49" s="14" t="str">
        <x:v>Séparer les strates visibles</x:v>
      </x:c>
      <x:c r="C49" s="14" t="str">
        <x:v>C06 — La pierre des deux lumières</x:v>
      </x:c>
      <x:c r="D49" s="14" t="str">
        <x:v>Pierre autorisée rapportée par V5-CNS-M21 ou autre mission Warp compatible ; instance unique. Branche du passé ; observations du présent et de la branche séparées.</x:v>
      </x:c>
      <x:c r="E49" s="17" t="n">
        <x:v>4</x:v>
      </x:c>
      <x:c r="F49" s="14" t="str">
        <x:v>fenêtres de détail ; x=22 %, y=77 %, largeur=24 %, hauteur=14 % du cadrage dédié.</x:v>
      </x:c>
      <x:c r="G49" s="14" t="str">
        <x:v>Souris : Faire glisser la poignée le long du rail ; relâcher sur un cran. Manette : Stick ou croix déplace d’un cran ; A verrouille ; B recule.</x:v>
      </x:c>
      <x:c r="H49" s="14" t="str">
        <x:v>Étape précédente confirmée, original ou modèle autorisé présent ; reprise possible avant ce geste. Première étape : condition d’objet indiquée dans le contexte.</x:v>
      </x:c>
      <x:c r="I49" s="14" t="str">
        <x:v>Déplacer trois fenêtres sur les zones de texture préparées et les comparer à la lumière rasante. Nommer seulement les couches réellement distinguables sans leur attribuer une durée précise.</x:v>
      </x:c>
      <x:c r="J49" s="14" t="str">
        <x:v>Les textures forment un ordre relatif de dépôt et d’usure.</x:v>
      </x:c>
      <x:c r="K49" s="14" t="str">
        <x:v>La pierre a une histoire matérielle dont une partie reste hors de portée.</x:v>
      </x:c>
      <x:c r="L49" s="14" t="str">
        <x:v>Une texture ambiguë garde son statut inconnu ; aucune analyse scientifique omnisciente n’est créée.</x:v>
      </x:c>
      <x:c r="M49" s="14" t="str">
        <x:v>V5-TR-C06.etape04 validée seulement après son retour visible ; indices et choix conservés, une seule localisation de l’original. La présentation, l’authenticité et la reconnaissance de chasse restent distinctes.</x:v>
      </x:c>
      <x:c r="N49" s="14" t="str">
        <x:v>Poses de sprites 2D, commandes par crans, clics successifs, zoom de détail et assistance équivalente ; pas de maintien prolongé ni de 3D obligatoire.</x:v>
      </x:c>
      <x:c r="O49" s="14" t="str">
        <x:v>Extension V5</x:v>
      </x:c>
    </x:row>
    <x:row r="50" ht="87" customHeight="1">
      <x:c r="A50" s="13" t="str">
        <x:v>V5-TR-C06-S05</x:v>
      </x:c>
      <x:c r="B50" s="13" t="str">
        <x:v>Installer le cadre d’incertitude</x:v>
      </x:c>
      <x:c r="C50" s="13" t="str">
        <x:v>C06 — La pierre des deux lumières</x:v>
      </x:c>
      <x:c r="D50" s="13" t="str">
        <x:v>Pierre autorisée rapportée par V5-CNS-M21 ou autre mission Warp compatible ; instance unique. Branche du passé ; observations du présent et de la branche séparées.</x:v>
      </x:c>
      <x:c r="E50" s="16" t="n">
        <x:v>5</x:v>
      </x:c>
      <x:c r="F50" s="13" t="str">
        <x:v>repère ajouré de question ; x=51 %, y=77 %, largeur=24 %, hauteur=14 % du cadrage dédié.</x:v>
      </x:c>
      <x:c r="G50" s="13" t="str">
        <x:v>Souris : Prendre l’élément puis le déposer sur une zone compatible en aperçu. Manette : Stick choisit l’emplacement ; A prend puis pose ; B annule l’aperçu.</x:v>
      </x:c>
      <x:c r="H50" s="13" t="str">
        <x:v>Étape précédente confirmée, original ou modèle autorisé présent ; reprise possible avant ce geste. Première étape : condition d’objet indiquée dans le contexte.</x:v>
      </x:c>
      <x:c r="I50" s="13" t="str">
        <x:v>Poser le cadre autour de la zone divergente en laissant les repères certains à l’extérieur. Choisir un libellé qui distingue observation, hypothèse et question future.</x:v>
      </x:c>
      <x:c r="J50" s="13" t="str">
        <x:v>Le visiteur voit immédiatement quelle partie du récit reste ouverte.</x:v>
      </x:c>
      <x:c r="K50" s="13" t="str">
        <x:v>L’énigme produit une piste narrative honnête plutôt qu’une explication totale inventée.</x:v>
      </x:c>
      <x:c r="L50" s="13" t="str">
        <x:v>Un cadre couvrant une preuve certaine doit être ajusté pour ne pas masquer les limites réelles.</x:v>
      </x:c>
      <x:c r="M50" s="13" t="str">
        <x:v>V5-TR-C06.etape05 validée seulement après son retour visible ; indices et choix conservés, une seule localisation de l’original. La présentation, l’authenticité et la reconnaissance de chasse restent distinctes.</x:v>
      </x:c>
      <x:c r="N50" s="13" t="str">
        <x:v>Poses de sprites 2D, commandes par crans, clics successifs, zoom de détail et assistance équivalente ; pas de maintien prolongé ni de 3D obligatoire.</x:v>
      </x:c>
      <x:c r="O50" s="13" t="str">
        <x:v>Extension V5</x:v>
      </x:c>
    </x:row>
    <x:row r="51" ht="87" customHeight="1">
      <x:c r="A51" s="14" t="str">
        <x:v>V5-TR-C06-S06</x:v>
      </x:c>
      <x:c r="B51" s="14" t="str">
        <x:v>Raccorder le trajet de retour</x:v>
      </x:c>
      <x:c r="C51" s="14" t="str">
        <x:v>C06 — La pierre des deux lumières</x:v>
      </x:c>
      <x:c r="D51" s="14" t="str">
        <x:v>Pierre autorisée rapportée par V5-CNS-M21 ou autre mission Warp compatible ; instance unique. Branche du passé ; observations du présent et de la branche séparées.</x:v>
      </x:c>
      <x:c r="E51" s="17" t="n">
        <x:v>6</x:v>
      </x:c>
      <x:c r="F51" s="14" t="str">
        <x:v>ruban de mission temporelle ; x=31 %, y=7 %, largeur=38 %, hauteur=15 % du cadrage dédié.</x:v>
      </x:c>
      <x:c r="G51" s="14" t="str">
        <x:v>Souris : Maintenir puis suivre les segments, ou cliquer leurs points successifs. Manette : Stick entre les points ; A valide chaque segment ; B retire le dernier.</x:v>
      </x:c>
      <x:c r="H51" s="14" t="str">
        <x:v>Étape précédente confirmée, original ou modèle autorisé présent ; reprise possible avant ce geste. Première étape : condition d’objet indiquée dans le contexte.</x:v>
      </x:c>
      <x:c r="I51" s="14" t="str">
        <x:v>Suivre sur le ruban les étapes confirmées : départ, branche, acquisition et retour. Marquer les objets laissés sur place séparément de ceux qui sont revenus dans le contenant.</x:v>
      </x:c>
      <x:c r="J51" s="14" t="str">
        <x:v>Le trajet montre que la pierre est revenue une seule fois avec cette instance.</x:v>
      </x:c>
      <x:c r="K51" s="14" t="str">
        <x:v>Le Warp ne devient pas un moyen de dupliquer les trophées ou d’effacer les pertes.</x:v>
      </x:c>
      <x:c r="L51" s="14" t="str">
        <x:v>Un second passage d’acquisition du même original est refusé par l’état de branche.</x:v>
      </x:c>
      <x:c r="M51" s="14" t="str">
        <x:v>V5-TR-C06.etape06 validée seulement après son retour visible ; indices et choix conservés, une seule localisation de l’original. La présentation, l’authenticité et la reconnaissance de chasse restent distinctes.</x:v>
      </x:c>
      <x:c r="N51" s="14" t="str">
        <x:v>Poses de sprites 2D, commandes par crans, clics successifs, zoom de détail et assistance équivalente ; pas de maintien prolongé ni de 3D obligatoire.</x:v>
      </x:c>
      <x:c r="O51" s="14" t="str">
        <x:v>Extension V5</x:v>
      </x:c>
    </x:row>
    <x:row r="52" ht="87" customHeight="1">
      <x:c r="A52" s="13" t="str">
        <x:v>V5-TR-C06-S07</x:v>
      </x:c>
      <x:c r="B52" s="13" t="str">
        <x:v>Préparer la double présentation</x:v>
      </x:c>
      <x:c r="C52" s="13" t="str">
        <x:v>C06 — La pierre des deux lumières</x:v>
      </x:c>
      <x:c r="D52" s="13" t="str">
        <x:v>Pierre autorisée rapportée par V5-CNS-M21 ou autre mission Warp compatible ; instance unique. Branche du passé ; observations du présent et de la branche séparées.</x:v>
      </x:c>
      <x:c r="E52" s="16" t="n">
        <x:v>7</x:v>
      </x:c>
      <x:c r="F52" s="13" t="str">
        <x:v>socle et relevé marqué ; x=28 %, y=28 %, largeur=44 %, hauteur=46 % du cadrage dédié.</x:v>
      </x:c>
      <x:c r="G52" s="13" t="str">
        <x:v>Souris : Prendre l’élément puis le déposer sur une zone compatible en aperçu. Manette : Stick choisit l’emplacement ; A prend puis pose ; B annule l’aperçu.</x:v>
      </x:c>
      <x:c r="H52" s="13" t="str">
        <x:v>Étape précédente confirmée, original ou modèle autorisé présent ; reprise possible avant ce geste. Première étape : condition d’objet indiquée dans le contexte.</x:v>
      </x:c>
      <x:c r="I52" s="13" t="str">
        <x:v>Installer la pierre sur un socle puis poser à côté le relevé de comparaison clairement identifié comme document. Ajuster les deux lumières pour montrer les vues sans créer une seconde pierre.</x:v>
      </x:c>
      <x:c r="J52" s="13" t="str">
        <x:v>L’original unique et ses deux lectures sont visibles dans un même espace.</x:v>
      </x:c>
      <x:c r="K52" s="13" t="str">
        <x:v>Deux observations d’un objet ne représentent pas deux récompenses de chasse.</x:v>
      </x:c>
      <x:c r="L52" s="13" t="str">
        <x:v>Un second socle vide peut porter une copie marquée seulement si elle a réellement été fabriquée.</x:v>
      </x:c>
      <x:c r="M52" s="13" t="str">
        <x:v>V5-TR-C06.etape07 validée seulement après son retour visible ; indices et choix conservés, une seule localisation de l’original. La présentation, l’authenticité et la reconnaissance de chasse restent distinctes.</x:v>
      </x:c>
      <x:c r="N52" s="13" t="str">
        <x:v>Poses de sprites 2D, commandes par crans, clics successifs, zoom de détail et assistance équivalente ; pas de maintien prolongé ni de 3D obligatoire.</x:v>
      </x:c>
      <x:c r="O52" s="13" t="str">
        <x:v>Extension V5</x:v>
      </x:c>
    </x:row>
    <x:row r="53" ht="87" customHeight="1">
      <x:c r="A53" s="14" t="str">
        <x:v>V5-TR-C06-S08</x:v>
      </x:c>
      <x:c r="B53" s="14" t="str">
        <x:v>Choisir la prochaine question</x:v>
      </x:c>
      <x:c r="C53" s="14" t="str">
        <x:v>C06 — La pierre des deux lumières</x:v>
      </x:c>
      <x:c r="D53" s="14" t="str">
        <x:v>Pierre autorisée rapportée par V5-CNS-M21 ou autre mission Warp compatible ; instance unique. Branche du passé ; observations du présent et de la branche séparées.</x:v>
      </x:c>
      <x:c r="E53" s="17" t="n">
        <x:v>8</x:v>
      </x:c>
      <x:c r="F53" s="14" t="str">
        <x:v>plaque de recherche et cabinet ; x=7 %, y=23 %, largeur=19 %, hauteur=48 % du cadrage dédié.</x:v>
      </x:c>
      <x:c r="G53" s="14" t="str">
        <x:v>Souris : Cliquer les choix lisibles puis confirmer le panneau récapitulatif. Manette : Croix directionnelle parcourt les choix ; A sélectionne ; Y ouvre le récapitulatif.</x:v>
      </x:c>
      <x:c r="H53" s="14" t="str">
        <x:v>Étape précédente confirmée, original ou modèle autorisé présent ; reprise possible avant ce geste. Première étape : condition d’objet indiquée dans le contexte.</x:v>
      </x:c>
      <x:c r="I53" s="14" t="str">
        <x:v>Sélectionner une question encore ouverte comme piste d’expédition future, puis fermer la présentation avec les faits acquis. Le départ suivant reste soumis à toutes les conditions Warp et à une mission autorisée.</x:v>
      </x:c>
      <x:c r="J53" s="14" t="str">
        <x:v>La galerie conserve une curiosité pour la suite sans déclencher un portail depuis le meuble.</x:v>
      </x:c>
      <x:c r="K53" s="14" t="str">
        <x:v>La chaîne relie exploration, mémoire et limites du voyage temporel sans imposer le Warp pour Elite.</x:v>
      </x:c>
      <x:c r="L53" s="14" t="str">
        <x:v>Si une condition de nouveau départ manque, la piste demeure consultable ; le retour du voyage achevé reste acquis.</x:v>
      </x:c>
      <x:c r="M53" s="14" t="str">
        <x:v>V5-TR-C06.etape08 validée seulement après son retour visible ; indices et choix conservés, une seule localisation de l’original. La présentation, l’authenticité et la reconnaissance de chasse restent distinctes.</x:v>
      </x:c>
      <x:c r="N53" s="14" t="str">
        <x:v>Poses de sprites 2D, commandes par crans, clics successifs, zoom de détail et assistance équivalente ; pas de maintien prolongé ni de 3D obligatoire.</x:v>
      </x:c>
      <x:c r="O53" s="14" t="str">
        <x:v>Extension V5</x:v>
      </x:c>
    </x:row>
  </x:sheetData>
  <x:pageMargins left="0.7" right="0.7" top="0.75" bottom="0.75" header="0.3" footer="0.3"/>
  <x:tableParts count="1">
    <x:tablePart xmlns:r="http://schemas.openxmlformats.org/officeDocument/2006/relationships" r:id="R711b4457b29d47f6"/>
  </x:tableParts>
</x:worksheet>
</file>

<file path=xl/worksheets/sheet9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45" hidden="0" customWidth="1"/>
  </x:cols>
  <x:sheetData>
    <x:row r="1">
      <x:c r="A1" s="2"/>
      <x:c r="B1" s="2"/>
      <x:c r="C1" s="2"/>
      <x:c r="D1" s="2"/>
    </x:row>
    <x:row r="2" ht="31" customHeight="1">
      <x:c r="A2" s="3" t="str">
        <x:v>Méthode de guerre</x:v>
      </x:c>
      <x:c r="B2" s="3"/>
      <x:c r="C2" s="3"/>
      <x:c r="D2" s="3"/>
    </x:row>
    <x:row r="3">
      <x:c r="A3" s="4"/>
      <x:c r="B3" s="4"/>
      <x:c r="C3" s="4"/>
      <x:c r="D3" s="4"/>
    </x:row>
    <x:row r="4">
      <x:c r="A4" s="2" t="str">
        <x:v>Guerre · 12 fiches · Lecture intégrale dans « Lire Guerre » ou le lecteur HTML.</x:v>
      </x:c>
      <x:c r="B4" s="2"/>
      <x:c r="C4" s="2"/>
      <x:c r="D4" s="2"/>
    </x:row>
    <x:row r="5" ht="48" customHeight="1">
      <x:c r="A5" s="51" t="str">
        <x:v>Identifiant</x:v>
      </x:c>
      <x:c r="B5" s="52" t="str">
        <x:v>Titre</x:v>
      </x:c>
      <x:c r="C5" s="52" t="str">
        <x:v>Règle</x:v>
      </x:c>
      <x:c r="D5" s="53" t="str">
        <x:v>Provenance</x:v>
      </x:c>
    </x:row>
    <x:row r="6" ht="87" customHeight="1">
      <x:c r="A6" s="13" t="str">
        <x:v>W3-METH01</x:v>
      </x:c>
      <x:c r="B6" s="13" t="str">
        <x:v>Périmètre reconstruit</x:v>
      </x:c>
      <x:c r="C6" s="13" t="str">
        <x:v>Les anciens fichiers V3 et V4 ne sont plus disponibles. Les catégories et volumes documentés sont rétablis avec une nouvelle rédaction. Aucune formule ancienne n’est présentée comme récupérée à l’identique.</x:v>
      </x:c>
      <x:c r="D6" s="13" t="str">
        <x:v>Reconstitution documentée V4 — nouvelle rédaction V5</x:v>
      </x:c>
    </x:row>
    <x:row r="7" ht="87" customHeight="1">
      <x:c r="A7" s="14" t="str">
        <x:v>W3-METH02</x:v>
      </x:c>
      <x:c r="B7" s="14" t="str">
        <x:v>Statut de conception</x:v>
      </x:c>
      <x:c r="C7" s="14" t="str">
        <x:v>Toutes les missions, valeurs, cartes et institutions de ces tables sont des propositions de conception, non implémentées. Elles ne décrivent pas un résultat de test dans le jeu.</x:v>
      </x:c>
      <x:c r="D7" s="14" t="str">
        <x:v>Reconstitution documentée V4 — nouvelle rédaction V5</x:v>
      </x:c>
    </x:row>
    <x:row r="8" ht="87" customHeight="1">
      <x:c r="A8" s="13" t="str">
        <x:v>W3-METH03</x:v>
      </x:c>
      <x:c r="B8" s="13" t="str">
        <x:v>Statut du lore</x:v>
      </x:c>
      <x:c r="C8" s="13" t="str">
        <x:v>Clans, planètes originales, titres de mission et systèmes de guerre sont des créations du projet. Les rivalités, chasses et duels donnent une identité yautja au gameplay sans inventer une loi universelle de la franchise.</x:v>
      </x:c>
      <x:c r="D8" s="13" t="str">
        <x:v>Reconstitution documentée V4 — nouvelle rédaction V5</x:v>
      </x:c>
    </x:row>
    <x:row r="9" ht="87" customHeight="1">
      <x:c r="A9" s="14" t="str">
        <x:v>W3-METH04</x:v>
      </x:c>
      <x:c r="B9" s="14" t="str">
        <x:v>Guerre facultative</x:v>
      </x:c>
      <x:c r="C9" s="14" t="str">
        <x:v>Aucun rang commun, rite Quatza-Rij ou accès Elite n’exige de terminer une guerre. Les jalons communs gardent leur propriétaire ; les guerres apportent relations, équipements latéraux et histoires.</x:v>
      </x:c>
      <x:c r="D9" s="14" t="str">
        <x:v>Reconstitution documentée V4 — nouvelle rédaction V5</x:v>
      </x:c>
    </x:row>
    <x:row r="10" ht="87" customHeight="1">
      <x:c r="A10" s="13" t="str">
        <x:v>W3-METH05</x:v>
      </x:c>
      <x:c r="B10" s="13" t="str">
        <x:v>Trois modes, un monde</x:v>
      </x:c>
      <x:c r="C10" s="13" t="str">
        <x:v>L’action héroïque 2D, le RTS et la carte utilisent les mêmes identifiants de personnes, équipes, territoires et objets. Chaque résultat est validé une seule fois par un identifiant de transaction.</x:v>
      </x:c>
      <x:c r="D10" s="13" t="str">
        <x:v>Reconstitution documentée V4 — nouvelle rédaction V5</x:v>
      </x:c>
    </x:row>
    <x:row r="11" ht="87" customHeight="1">
      <x:c r="A11" s="14" t="str">
        <x:v>W3-METH06</x:v>
      </x:c>
      <x:c r="B11" s="14" t="str">
        <x:v>Présence physique</x:v>
      </x:c>
      <x:c r="C11" s="14" t="str">
        <x:v>Un territoire est reconnu après une victoire ou un accord applicable et la présence réelle d’une équipe. Une flèche tracée sur la carte prépare l’ordre ; elle n’en accomplit pas le déplacement.</x:v>
      </x:c>
      <x:c r="D11" s="14" t="str">
        <x:v>Reconstitution documentée V4 — nouvelle rédaction V5</x:v>
      </x:c>
    </x:row>
    <x:row r="12" ht="72" customHeight="1">
      <x:c r="A12" s="13" t="str">
        <x:v>W3-METH07</x:v>
      </x:c>
      <x:c r="B12" s="13" t="str">
        <x:v>Communautés autonomes</x:v>
      </x:c>
      <x:c r="C12" s="13" t="str">
        <x:v>Un clan militaire ne représente pas automatiquement tous les habitants d’une région. Les accords de passage, logements et ateliers restent associés aux communautés concernées.</x:v>
      </x:c>
      <x:c r="D12" s="13" t="str">
        <x:v>Reconstitution documentée V4 — nouvelle rédaction V5</x:v>
      </x:c>
    </x:row>
    <x:row r="13" ht="87" customHeight="1">
      <x:c r="A13" s="14" t="str">
        <x:v>W3-METH08</x:v>
      </x:c>
      <x:c r="B13" s="14" t="str">
        <x:v>Équilibrage explicite</x:v>
      </x:c>
      <x:c r="C13" s="14" t="str">
        <x:v>Tous les nombres de puissance, délais, coûts, XP et logistique sont des valeurs initiales proposées pour prototype. Les résultats chiffrés servent à examiner la cohérence du système, pas à simuler la totalité du combat.</x:v>
      </x:c>
      <x:c r="D13" s="14" t="str">
        <x:v>Reconstitution documentée V4 — nouvelle rédaction V5</x:v>
      </x:c>
    </x:row>
    <x:row r="14" ht="87" customHeight="1">
      <x:c r="A14" s="13" t="str">
        <x:v>W3-METH09</x:v>
      </x:c>
      <x:c r="B14" s="13" t="str">
        <x:v>Lecture des missions</x:v>
      </x:c>
      <x:c r="C14" s="13" t="str">
        <x:v>Une mission possède un déclencheur, une mise en place spatiale, des gestes, un choix, une résolution et un effet persistant. Terminée, réussie, refusée et interrompue sont des états différents.</x:v>
      </x:c>
      <x:c r="D14" s="13" t="str">
        <x:v>Reconstitution documentée V4 — nouvelle rédaction V5</x:v>
      </x:c>
    </x:row>
    <x:row r="15" ht="87" customHeight="1">
      <x:c r="A15" s="14" t="str">
        <x:v>W3-METH10</x:v>
      </x:c>
      <x:c r="B15" s="14" t="str">
        <x:v>Équipes incarnées</x:v>
      </x:c>
      <x:c r="C15" s="14" t="str">
        <x:v>Un type d’unité décrit une formation possible. Chaque équipe recrutée reçoit des membres nommés ; blessures, morts, équipement et spécialisation ne disparaissent jamais lors du passage entre modes.</x:v>
      </x:c>
      <x:c r="D15" s="14" t="str">
        <x:v>Reconstitution documentée V4 — nouvelle rédaction V5</x:v>
      </x:c>
    </x:row>
    <x:row r="16" ht="87" customHeight="1">
      <x:c r="A16" s="13" t="str">
        <x:v>W3-METH11</x:v>
      </x:c>
      <x:c r="B16" s="13" t="str">
        <x:v>Échelle contenue</x:v>
      </x:c>
      <x:c r="C16" s="13" t="str">
        <x:v>Les affrontements utilisent de petites forces de chasseurs spécialisés. Les renforts nécessitent volontaires, couchage, transport et délai. Les structures servent à soutenir des personnes existantes.</x:v>
      </x:c>
      <x:c r="D16" s="13" t="str">
        <x:v>Reconstitution documentée V4 — nouvelle rédaction V5</x:v>
      </x:c>
    </x:row>
    <x:row r="17" ht="87" customHeight="1">
      <x:c r="A17" s="14" t="str">
        <x:v>W3-METH12</x:v>
      </x:c>
      <x:c r="B17" s="14" t="str">
        <x:v>Warp et origine</x:v>
      </x:c>
      <x:c r="C17" s="14" t="str">
        <x:v>Le Warp reste facultatif, n’efface aucune perte et n’importe aucune armée gratuite. Les six origines changent les rencontres sans distribuer six fois les mêmes récompenses ni remplacer leur dénouement Elite.</x:v>
      </x:c>
      <x:c r="D17" s="14" t="str">
        <x:v>Reconstitution documentée V4 — nouvelle rédaction V5</x:v>
      </x:c>
    </x:row>
  </x:sheetData>
  <x:pageMargins left="0.7" right="0.7" top="0.75" bottom="0.75" header="0.3" footer="0.3"/>
  <x:tableParts count="1">
    <x:tablePart xmlns:r="http://schemas.openxmlformats.org/officeDocument/2006/relationships" r:id="Rc9f3fbddd47f41a8"/>
  </x:tableParts>
</x:worksheet>
</file>

<file path=xl/worksheets/sheet9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50" hidden="0" customWidth="1"/>
    <x:col min="6" max="6" width="50" hidden="0" customWidth="1"/>
    <x:col min="7" max="7" width="45" hidden="0" customWidth="1"/>
  </x:cols>
  <x:sheetData>
    <x:row r="1">
      <x:c r="A1" s="2"/>
      <x:c r="B1" s="2"/>
      <x:c r="C1" s="2"/>
      <x:c r="D1" s="2"/>
      <x:c r="E1" s="2"/>
      <x:c r="F1" s="2"/>
    </x:row>
    <x:row r="2" ht="31" customHeight="1">
      <x:c r="A2" s="3" t="str">
        <x:v>Paramètres de guerre</x:v>
      </x:c>
      <x:c r="B2" s="3"/>
      <x:c r="C2" s="3"/>
      <x:c r="D2" s="3"/>
      <x:c r="E2" s="3"/>
      <x:c r="F2" s="3"/>
    </x:row>
    <x:row r="3">
      <x:c r="A3" s="4"/>
      <x:c r="B3" s="4"/>
      <x:c r="C3" s="4"/>
      <x:c r="D3" s="4"/>
      <x:c r="E3" s="4"/>
      <x:c r="F3" s="4"/>
    </x:row>
    <x:row r="4">
      <x:c r="A4" s="2" t="str">
        <x:v>Guerre · 31 fiches · Lecture intégrale dans « Lire Guerre » ou le lecteur HTML.</x:v>
      </x:c>
      <x:c r="B4" s="2"/>
      <x:c r="C4" s="2"/>
      <x:c r="D4" s="2"/>
      <x:c r="E4" s="2"/>
      <x:c r="F4" s="2"/>
    </x:row>
    <x:row r="5" ht="48" customHeight="1">
      <x:c r="A5" s="51" t="str">
        <x:v>Identifiant</x:v>
      </x:c>
      <x:c r="B5" s="52" t="str">
        <x:v>Titre</x:v>
      </x:c>
      <x:c r="C5" s="52" t="str">
        <x:v>Cle</x:v>
      </x:c>
      <x:c r="D5" s="52" t="str">
        <x:v>Valeur</x:v>
      </x:c>
      <x:c r="E5" s="52" t="str">
        <x:v>Unité</x:v>
      </x:c>
      <x:c r="F5" s="52" t="str">
        <x:v>Règle</x:v>
      </x:c>
      <x:c r="G5" s="53" t="str">
        <x:v>Provenance</x:v>
      </x:c>
    </x:row>
    <x:row r="6" ht="44" customHeight="1">
      <x:c r="A6" s="13" t="str">
        <x:v>W3-PAR01</x:v>
      </x:c>
      <x:c r="B6" s="13" t="str">
        <x:v>XP minimale</x:v>
      </x:c>
      <x:c r="C6" s="13" t="str">
        <x:v>xp_min</x:v>
      </x:c>
      <x:c r="D6" s="55" t="n">
        <x:v>0</x:v>
      </x:c>
      <x:c r="E6" s="13" t="str">
        <x:v>XP</x:v>
      </x:c>
      <x:c r="F6" s="13" t="str">
        <x:v>Borne de création d’une nouvelle équipe.</x:v>
      </x:c>
      <x:c r="G6" s="13" t="str">
        <x:v>Reconstitution documentée V4 — nouvelle rédaction V5</x:v>
      </x:c>
    </x:row>
    <x:row r="7" ht="57" customHeight="1">
      <x:c r="A7" s="14" t="str">
        <x:v>W3-PAR02</x:v>
      </x:c>
      <x:c r="B7" s="14" t="str">
        <x:v>XP maximale</x:v>
      </x:c>
      <x:c r="C7" s="14" t="str">
        <x:v>xp_max</x:v>
      </x:c>
      <x:c r="D7" s="56" t="n">
        <x:v>100</x:v>
      </x:c>
      <x:c r="E7" s="14" t="str">
        <x:v>XP</x:v>
      </x:c>
      <x:c r="F7" s="14" t="str">
        <x:v>Aucun dépassement ; les actions ultérieures donnent une histoire et non des niveaux infinis.</x:v>
      </x:c>
      <x:c r="G7" s="14" t="str">
        <x:v>Reconstitution documentée V4 — nouvelle rédaction V5</x:v>
      </x:c>
    </x:row>
    <x:row r="8" ht="44" customHeight="1">
      <x:c r="A8" s="13" t="str">
        <x:v>W3-PAR03</x:v>
      </x:c>
      <x:c r="B8" s="13" t="str">
        <x:v>Seuil novice</x:v>
      </x:c>
      <x:c r="C8" s="13" t="str">
        <x:v>xp_tier_1</x:v>
      </x:c>
      <x:c r="D8" s="55" t="n">
        <x:v>0</x:v>
      </x:c>
      <x:c r="E8" s="13" t="str">
        <x:v>XP</x:v>
      </x:c>
      <x:c r="F8" s="13" t="str">
        <x:v>Premier palier ; aucun choix de spécialisation.</x:v>
      </x:c>
      <x:c r="G8" s="13" t="str">
        <x:v>Reconstitution documentée V4 — nouvelle rédaction V5</x:v>
      </x:c>
    </x:row>
    <x:row r="9" ht="44" customHeight="1">
      <x:c r="A9" s="14" t="str">
        <x:v>W3-PAR04</x:v>
      </x:c>
      <x:c r="B9" s="14" t="str">
        <x:v>Seuil vétéran</x:v>
      </x:c>
      <x:c r="C9" s="14" t="str">
        <x:v>xp_tier_2</x:v>
      </x:c>
      <x:c r="D9" s="56" t="n">
        <x:v>40</x:v>
      </x:c>
      <x:c r="E9" s="14" t="str">
        <x:v>XP</x:v>
      </x:c>
      <x:c r="F9" s="14" t="str">
        <x:v>Débloque un choix A ou B irréversible pendant la campagne, avec confirmation lisible.</x:v>
      </x:c>
      <x:c r="G9" s="14" t="str">
        <x:v>Reconstitution documentée V4 — nouvelle rédaction V5</x:v>
      </x:c>
    </x:row>
    <x:row r="10" ht="44" customHeight="1">
      <x:c r="A10" s="13" t="str">
        <x:v>W3-PAR05</x:v>
      </x:c>
      <x:c r="B10" s="13" t="str">
        <x:v>Seuil maître</x:v>
      </x:c>
      <x:c r="C10" s="13" t="str">
        <x:v>xp_tier_3</x:v>
      </x:c>
      <x:c r="D10" s="55" t="n">
        <x:v>80</x:v>
      </x:c>
      <x:c r="E10" s="13" t="str">
        <x:v>XP</x:v>
      </x:c>
      <x:c r="F10" s="13" t="str">
        <x:v>Renforce le rôle choisi, sans supprimer ses contres.</x:v>
      </x:c>
      <x:c r="G10" s="13" t="str">
        <x:v>Reconstitution documentée V4 — nouvelle rédaction V5</x:v>
      </x:c>
    </x:row>
    <x:row r="11" ht="44" customHeight="1">
      <x:c r="A11" s="14" t="str">
        <x:v>W3-PAR06</x:v>
      </x:c>
      <x:c r="B11" s="14" t="str">
        <x:v>Puissance novice</x:v>
      </x:c>
      <x:c r="C11" s="14" t="str">
        <x:v>xp_mult_1</x:v>
      </x:c>
      <x:c r="D11" s="56" t="n">
        <x:v>1</x:v>
      </x:c>
      <x:c r="E11" s="14" t="str">
        <x:v>coefficient</x:v>
      </x:c>
      <x:c r="F11" s="14" t="str">
        <x:v>Multiplicateur appliqué à attaque et défense estimées.</x:v>
      </x:c>
      <x:c r="G11" s="14" t="str">
        <x:v>Reconstitution documentée V4 — nouvelle rédaction V5</x:v>
      </x:c>
    </x:row>
    <x:row r="12" ht="44" customHeight="1">
      <x:c r="A12" s="13" t="str">
        <x:v>W3-PAR07</x:v>
      </x:c>
      <x:c r="B12" s="13" t="str">
        <x:v>Puissance vétéran</x:v>
      </x:c>
      <x:c r="C12" s="13" t="str">
        <x:v>xp_mult_2</x:v>
      </x:c>
      <x:c r="D12" s="55" t="n">
        <x:v>1.15</x:v>
      </x:c>
      <x:c r="E12" s="13" t="str">
        <x:v>coefficient</x:v>
      </x:c>
      <x:c r="F12" s="13" t="str">
        <x:v>La spécialisation ajoute un comportement ; ce coefficient ne la remplace pas.</x:v>
      </x:c>
      <x:c r="G12" s="13" t="str">
        <x:v>Reconstitution documentée V4 — nouvelle rédaction V5</x:v>
      </x:c>
    </x:row>
    <x:row r="13" ht="44" customHeight="1">
      <x:c r="A13" s="14" t="str">
        <x:v>W3-PAR08</x:v>
      </x:c>
      <x:c r="B13" s="14" t="str">
        <x:v>Puissance maître</x:v>
      </x:c>
      <x:c r="C13" s="14" t="str">
        <x:v>xp_mult_3</x:v>
      </x:c>
      <x:c r="D13" s="56" t="n">
        <x:v>1.3</x:v>
      </x:c>
      <x:c r="E13" s="14" t="str">
        <x:v>coefficient</x:v>
      </x:c>
      <x:c r="F13" s="14" t="str">
        <x:v>Puissance bornée afin de garder les jeunes équipes utiles.</x:v>
      </x:c>
      <x:c r="G13" s="14" t="str">
        <x:v>Reconstitution documentée V4 — nouvelle rédaction V5</x:v>
      </x:c>
    </x:row>
    <x:row r="14" ht="44" customHeight="1">
      <x:c r="A14" s="13" t="str">
        <x:v>W3-PAR09</x:v>
      </x:c>
      <x:c r="B14" s="13" t="str">
        <x:v>Capacité initiale</x:v>
      </x:c>
      <x:c r="C14" s="13" t="str">
        <x:v>pc_cap_1</x:v>
      </x:c>
      <x:c r="D14" s="55" t="n">
        <x:v>12</x:v>
      </x:c>
      <x:c r="E14" s="13" t="str">
        <x:v>PC</x:v>
      </x:c>
      <x:c r="F14" s="13" t="str">
        <x:v>Budget de commandement déployé ; ne représente pas le nombre total d’habitants du clan.</x:v>
      </x:c>
      <x:c r="G14" s="13" t="str">
        <x:v>Reconstitution documentée V4 — nouvelle rédaction V5</x:v>
      </x:c>
    </x:row>
    <x:row r="15" ht="44" customHeight="1">
      <x:c r="A15" s="14" t="str">
        <x:v>W3-PAR10</x:v>
      </x:c>
      <x:c r="B15" s="14" t="str">
        <x:v>Capacité intermédiaire</x:v>
      </x:c>
      <x:c r="C15" s="14" t="str">
        <x:v>pc_cap_2</x:v>
      </x:c>
      <x:c r="D15" s="56" t="n">
        <x:v>18</x:v>
      </x:c>
      <x:c r="E15" s="14" t="str">
        <x:v>PC</x:v>
      </x:c>
      <x:c r="F15" s="14" t="str">
        <x:v>Après validation d’un mandat de commandement et disponibilité des transports.</x:v>
      </x:c>
      <x:c r="G15" s="14" t="str">
        <x:v>Reconstitution documentée V4 — nouvelle rédaction V5</x:v>
      </x:c>
    </x:row>
    <x:row r="16" ht="57" customHeight="1">
      <x:c r="A16" s="13" t="str">
        <x:v>W3-PAR11</x:v>
      </x:c>
      <x:c r="B16" s="13" t="str">
        <x:v>Capacité tardive</x:v>
      </x:c>
      <x:c r="C16" s="13" t="str">
        <x:v>pc_cap_3</x:v>
      </x:c>
      <x:c r="D16" s="55" t="n">
        <x:v>24</x:v>
      </x:c>
      <x:c r="E16" s="13" t="str">
        <x:v>PC</x:v>
      </x:c>
      <x:c r="F16" s="13" t="str">
        <x:v>Après entraînement collectif et infrastructures réelles ; jamais accordée par un trophée seul.</x:v>
      </x:c>
      <x:c r="G16" s="13" t="str">
        <x:v>Reconstitution documentée V4 — nouvelle rédaction V5</x:v>
      </x:c>
    </x:row>
    <x:row r="17" ht="57" customHeight="1">
      <x:c r="A17" s="14" t="str">
        <x:v>W3-PAR12</x:v>
      </x:c>
      <x:c r="B17" s="14" t="str">
        <x:v>Stock maximum</x:v>
      </x:c>
      <x:c r="C17" s="14" t="str">
        <x:v>rav_cap</x:v>
      </x:c>
      <x:c r="D17" s="56" t="n">
        <x:v>120</x:v>
      </x:c>
      <x:c r="E17" s="14" t="str">
        <x:v>RAV</x:v>
      </x:c>
      <x:c r="F17" s="14" t="str">
        <x:v>Plafond logistique d’un front local ; les cargaisons excédentaires restent à leur lieu réel.</x:v>
      </x:c>
      <x:c r="G17" s="14" t="str">
        <x:v>Reconstitution documentée V4 — nouvelle rédaction V5</x:v>
      </x:c>
    </x:row>
    <x:row r="18" ht="44" customHeight="1">
      <x:c r="A18" s="13" t="str">
        <x:v>W3-PAR13</x:v>
      </x:c>
      <x:c r="B18" s="13" t="str">
        <x:v>Facteur ravitaillé</x:v>
      </x:c>
      <x:c r="C18" s="13" t="str">
        <x:v>supply_factor_full</x:v>
      </x:c>
      <x:c r="D18" s="55" t="n">
        <x:v>1</x:v>
      </x:c>
      <x:c r="E18" s="13" t="str">
        <x:v>coefficient</x:v>
      </x:c>
      <x:c r="F18" s="13" t="str">
        <x:v>Si le stock disponible couvre le besoin du tour.</x:v>
      </x:c>
      <x:c r="G18" s="13" t="str">
        <x:v>Reconstitution documentée V4 — nouvelle rédaction V5</x:v>
      </x:c>
    </x:row>
    <x:row r="19" ht="44" customHeight="1">
      <x:c r="A19" s="14" t="str">
        <x:v>W3-PAR14</x:v>
      </x:c>
      <x:c r="B19" s="14" t="str">
        <x:v>Facteur rationné</x:v>
      </x:c>
      <x:c r="C19" s="14" t="str">
        <x:v>supply_factor_low</x:v>
      </x:c>
      <x:c r="D19" s="56" t="n">
        <x:v>0.7</x:v>
      </x:c>
      <x:c r="E19" s="14" t="str">
        <x:v>coefficient</x:v>
      </x:c>
      <x:c r="F19" s="14" t="str">
        <x:v>Si le besoin du tour n’est pas couvert ; ne tue pas arbitrairement un personnage.</x:v>
      </x:c>
      <x:c r="G19" s="14" t="str">
        <x:v>Reconstitution documentée V4 — nouvelle rédaction V5</x:v>
      </x:c>
    </x:row>
    <x:row r="20" ht="44" customHeight="1">
      <x:c r="A20" s="13" t="str">
        <x:v>W3-PAR15</x:v>
      </x:c>
      <x:c r="B20" s="13" t="str">
        <x:v>Fatigue maximale</x:v>
      </x:c>
      <x:c r="C20" s="13" t="str">
        <x:v>fatigue_max</x:v>
      </x:c>
      <x:c r="D20" s="55" t="n">
        <x:v>100</x:v>
      </x:c>
      <x:c r="E20" s="13" t="str">
        <x:v>points</x:v>
      </x:c>
      <x:c r="F20" s="13" t="str">
        <x:v>Valeur bornée après marche, effort et récupération.</x:v>
      </x:c>
      <x:c r="G20" s="13" t="str">
        <x:v>Reconstitution documentée V4 — nouvelle rédaction V5</x:v>
      </x:c>
    </x:row>
    <x:row r="21" ht="44" customHeight="1">
      <x:c r="A21" s="14" t="str">
        <x:v>W3-PAR16</x:v>
      </x:c>
      <x:c r="B21" s="14" t="str">
        <x:v>Diviseur de fatigue</x:v>
      </x:c>
      <x:c r="C21" s="14" t="str">
        <x:v>fatigue_divisor</x:v>
      </x:c>
      <x:c r="D21" s="56" t="n">
        <x:v>200</x:v>
      </x:c>
      <x:c r="E21" s="14" t="str">
        <x:v>points</x:v>
      </x:c>
      <x:c r="F21" s="14" t="str">
        <x:v>Facteur = MAX(0,50 ; 1-fatigue/200).</x:v>
      </x:c>
      <x:c r="G21" s="14" t="str">
        <x:v>Reconstitution documentée V4 — nouvelle rédaction V5</x:v>
      </x:c>
    </x:row>
    <x:row r="22" ht="44" customHeight="1">
      <x:c r="A22" s="13" t="str">
        <x:v>W3-PAR17</x:v>
      </x:c>
      <x:c r="B22" s="13" t="str">
        <x:v>Facteur fatigue plancher</x:v>
      </x:c>
      <x:c r="C22" s="13" t="str">
        <x:v>fatigue_floor</x:v>
      </x:c>
      <x:c r="D22" s="55" t="n">
        <x:v>0.5</x:v>
      </x:c>
      <x:c r="E22" s="13" t="str">
        <x:v>coefficient</x:v>
      </x:c>
      <x:c r="F22" s="13" t="str">
        <x:v>Une unité épuisée reste capable de repli, avec capacité réduite.</x:v>
      </x:c>
      <x:c r="G22" s="13" t="str">
        <x:v>Reconstitution documentée V4 — nouvelle rédaction V5</x:v>
      </x:c>
    </x:row>
    <x:row r="23" ht="44" customHeight="1">
      <x:c r="A23" s="14" t="str">
        <x:v>W3-PAR18</x:v>
      </x:c>
      <x:c r="B23" s="14" t="str">
        <x:v>Bonus terrain plafond</x:v>
      </x:c>
      <x:c r="C23" s="14" t="str">
        <x:v>terrain_bonus_cap</x:v>
      </x:c>
      <x:c r="D23" s="56" t="n">
        <x:v>30</x:v>
      </x:c>
      <x:c r="E23" s="14" t="str">
        <x:v>pourcent</x:v>
      </x:c>
      <x:c r="F23" s="14" t="str">
        <x:v>Défense estimée ; un bonus supérieur proposé par plusieurs sources est plafonné.</x:v>
      </x:c>
      <x:c r="G23" s="14" t="str">
        <x:v>Reconstitution documentée V4 — nouvelle rédaction V5</x:v>
      </x:c>
    </x:row>
    <x:row r="24" ht="44" customHeight="1">
      <x:c r="A24" s="13" t="str">
        <x:v>W3-PAR19</x:v>
      </x:c>
      <x:c r="B24" s="13" t="str">
        <x:v>XP reconnaissance</x:v>
      </x:c>
      <x:c r="C24" s="13" t="str">
        <x:v>xp_recon</x:v>
      </x:c>
      <x:c r="D24" s="55" t="n">
        <x:v>4</x:v>
      </x:c>
      <x:c r="E24" s="13" t="str">
        <x:v>XP</x:v>
      </x:c>
      <x:c r="F24" s="13" t="str">
        <x:v>Accordée une fois par nouvel objectif reconnu, jamais à chaque revisite.</x:v>
      </x:c>
      <x:c r="G24" s="13" t="str">
        <x:v>Reconstitution documentée V4 — nouvelle rédaction V5</x:v>
      </x:c>
    </x:row>
    <x:row r="25" ht="44" customHeight="1">
      <x:c r="A25" s="14" t="str">
        <x:v>W3-PAR20</x:v>
      </x:c>
      <x:c r="B25" s="14" t="str">
        <x:v>XP objectif héroïque</x:v>
      </x:c>
      <x:c r="C25" s="14" t="str">
        <x:v>xp_hero</x:v>
      </x:c>
      <x:c r="D25" s="56" t="n">
        <x:v>6</x:v>
      </x:c>
      <x:c r="E25" s="14" t="str">
        <x:v>XP</x:v>
      </x:c>
      <x:c r="F25" s="14" t="str">
        <x:v>Aux participants réellement engagés, pas à toutes les équipes du registre.</x:v>
      </x:c>
      <x:c r="G25" s="14" t="str">
        <x:v>Reconstitution documentée V4 — nouvelle rédaction V5</x:v>
      </x:c>
    </x:row>
    <x:row r="26" ht="44" customHeight="1">
      <x:c r="A26" s="13" t="str">
        <x:v>W3-PAR21</x:v>
      </x:c>
      <x:c r="B26" s="13" t="str">
        <x:v>XP objectif bataille</x:v>
      </x:c>
      <x:c r="C26" s="13" t="str">
        <x:v>xp_battle</x:v>
      </x:c>
      <x:c r="D26" s="55" t="n">
        <x:v>8</x:v>
      </x:c>
      <x:c r="E26" s="13" t="str">
        <x:v>XP</x:v>
      </x:c>
      <x:c r="F26" s="13" t="str">
        <x:v>Pour la résolution de l’objectif annoncé, distincte du nombre de victimes.</x:v>
      </x:c>
      <x:c r="G26" s="13" t="str">
        <x:v>Reconstitution documentée V4 — nouvelle rédaction V5</x:v>
      </x:c>
    </x:row>
    <x:row r="27" ht="44" customHeight="1">
      <x:c r="A27" s="14" t="str">
        <x:v>W3-PAR22</x:v>
      </x:c>
      <x:c r="B27" s="14" t="str">
        <x:v>XP repli propre</x:v>
      </x:c>
      <x:c r="C27" s="14" t="str">
        <x:v>xp_retreat</x:v>
      </x:c>
      <x:c r="D27" s="56" t="n">
        <x:v>6</x:v>
      </x:c>
      <x:c r="E27" s="14" t="str">
        <x:v>XP</x:v>
      </x:c>
      <x:c r="F27" s="14" t="str">
        <x:v>Pour une extraction organisée sous menace ; récompense bornée à l’objectif initial.</x:v>
      </x:c>
      <x:c r="G27" s="14" t="str">
        <x:v>Reconstitution documentée V4 — nouvelle rédaction V5</x:v>
      </x:c>
    </x:row>
    <x:row r="28" ht="44" customHeight="1">
      <x:c r="A28" s="13" t="str">
        <x:v>W3-PAR23</x:v>
      </x:c>
      <x:c r="B28" s="13" t="str">
        <x:v>XP finale de campagne</x:v>
      </x:c>
      <x:c r="C28" s="13" t="str">
        <x:v>xp_campaign</x:v>
      </x:c>
      <x:c r="D28" s="55" t="n">
        <x:v>12</x:v>
      </x:c>
      <x:c r="E28" s="13" t="str">
        <x:v>XP</x:v>
      </x:c>
      <x:c r="F28" s="13" t="str">
        <x:v>Remplace la récompense standard du dernier objectif, ne s’y ajoute pas.</x:v>
      </x:c>
      <x:c r="G28" s="13" t="str">
        <x:v>Reconstitution documentée V4 — nouvelle rédaction V5</x:v>
      </x:c>
    </x:row>
    <x:row r="29" ht="44" customHeight="1">
      <x:c r="A29" s="14" t="str">
        <x:v>W3-PAR24</x:v>
      </x:c>
      <x:c r="B29" s="14" t="str">
        <x:v>XP maximum par transaction</x:v>
      </x:c>
      <x:c r="C29" s="14" t="str">
        <x:v>xp_transaction_cap</x:v>
      </x:c>
      <x:c r="D29" s="56" t="n">
        <x:v>12</x:v>
      </x:c>
      <x:c r="E29" s="14" t="str">
        <x:v>XP</x:v>
      </x:c>
      <x:c r="F29" s="14" t="str">
        <x:v>Empêche le cumul héros + RTS + carte sur le même résultat.</x:v>
      </x:c>
      <x:c r="G29" s="14" t="str">
        <x:v>Reconstitution documentée V4 — nouvelle rédaction V5</x:v>
      </x:c>
    </x:row>
    <x:row r="30" ht="44" customHeight="1">
      <x:c r="A30" s="13" t="str">
        <x:v>W3-PAR25</x:v>
      </x:c>
      <x:c r="B30" s="13" t="str">
        <x:v>Garnison minimale</x:v>
      </x:c>
      <x:c r="C30" s="13" t="str">
        <x:v>garrison_min_pc</x:v>
      </x:c>
      <x:c r="D30" s="55" t="n">
        <x:v>1</x:v>
      </x:c>
      <x:c r="E30" s="13" t="str">
        <x:v>PC</x:v>
      </x:c>
      <x:c r="F30" s="13" t="str">
        <x:v>Présence de terrain requise pour contrôler un territoire stratégique non démilitarisé.</x:v>
      </x:c>
      <x:c r="G30" s="13" t="str">
        <x:v>Reconstitution documentée V4 — nouvelle rédaction V5</x:v>
      </x:c>
    </x:row>
    <x:row r="31" ht="44" customHeight="1">
      <x:c r="A31" s="14" t="str">
        <x:v>W3-PAR26</x:v>
      </x:c>
      <x:c r="B31" s="14" t="str">
        <x:v>Tour d’intégration standard</x:v>
      </x:c>
      <x:c r="C31" s="14" t="str">
        <x:v>recruit_delay_standard</x:v>
      </x:c>
      <x:c r="D31" s="56" t="n">
        <x:v>2</x:v>
      </x:c>
      <x:c r="E31" s="14" t="str">
        <x:v>tours</x:v>
      </x:c>
      <x:c r="F31" s="14" t="str">
        <x:v>Le personnel arrive après un trajet et deux étapes de préparation locales.</x:v>
      </x:c>
      <x:c r="G31" s="14" t="str">
        <x:v>Reconstitution documentée V4 — nouvelle rédaction V5</x:v>
      </x:c>
    </x:row>
    <x:row r="32" ht="44" customHeight="1">
      <x:c r="A32" s="13" t="str">
        <x:v>W3-PAR27</x:v>
      </x:c>
      <x:c r="B32" s="13" t="str">
        <x:v>Tour d’intégration spécialiste</x:v>
      </x:c>
      <x:c r="C32" s="13" t="str">
        <x:v>recruit_delay_expert</x:v>
      </x:c>
      <x:c r="D32" s="55" t="n">
        <x:v>3</x:v>
      </x:c>
      <x:c r="E32" s="13" t="str">
        <x:v>tours</x:v>
      </x:c>
      <x:c r="F32" s="13" t="str">
        <x:v>Pour les unités complexes ; pas de fabrication instantanée de chasseurs.</x:v>
      </x:c>
      <x:c r="G32" s="13" t="str">
        <x:v>Reconstitution documentée V4 — nouvelle rédaction V5</x:v>
      </x:c>
    </x:row>
    <x:row r="33" ht="44" customHeight="1">
      <x:c r="A33" s="14" t="str">
        <x:v>W3-PAR28</x:v>
      </x:c>
      <x:c r="B33" s="14" t="str">
        <x:v>Construction minimale</x:v>
      </x:c>
      <x:c r="C33" s="14" t="str">
        <x:v>build_delay_min</x:v>
      </x:c>
      <x:c r="D33" s="56" t="n">
        <x:v>2</x:v>
      </x:c>
      <x:c r="E33" s="14" t="str">
        <x:v>tours</x:v>
      </x:c>
      <x:c r="F33" s="14" t="str">
        <x:v>Une structure installée doit être acheminée puis mise en service.</x:v>
      </x:c>
      <x:c r="G33" s="14" t="str">
        <x:v>Reconstitution documentée V4 — nouvelle rédaction V5</x:v>
      </x:c>
    </x:row>
    <x:row r="34" ht="44" customHeight="1">
      <x:c r="A34" s="13" t="str">
        <x:v>W3-PAR29</x:v>
      </x:c>
      <x:c r="B34" s="13" t="str">
        <x:v>Retrait de fatigue au repos</x:v>
      </x:c>
      <x:c r="C34" s="13" t="str">
        <x:v>rest_fatigue_reduction</x:v>
      </x:c>
      <x:c r="D34" s="55" t="n">
        <x:v>20</x:v>
      </x:c>
      <x:c r="E34" s="13" t="str">
        <x:v>points</x:v>
      </x:c>
      <x:c r="F34" s="13" t="str">
        <x:v>Tour de repos complet dans un lieu équipé et ravitaillé.</x:v>
      </x:c>
      <x:c r="G34" s="13" t="str">
        <x:v>Reconstitution documentée V4 — nouvelle rédaction V5</x:v>
      </x:c>
    </x:row>
    <x:row r="35" ht="44" customHeight="1">
      <x:c r="A35" s="14" t="str">
        <x:v>W3-PAR30</x:v>
      </x:c>
      <x:c r="B35" s="14" t="str">
        <x:v>Fatigue de marche ordinaire</x:v>
      </x:c>
      <x:c r="C35" s="14" t="str">
        <x:v>march_fatigue</x:v>
      </x:c>
      <x:c r="D35" s="56" t="n">
        <x:v>10</x:v>
      </x:c>
      <x:c r="E35" s="14" t="str">
        <x:v>points</x:v>
      </x:c>
      <x:c r="F35" s="14" t="str">
        <x:v>Par mouvement stratégique normal ; le terrain peut augmenter ce coût annoncé.</x:v>
      </x:c>
      <x:c r="G35" s="14" t="str">
        <x:v>Reconstitution documentée V4 — nouvelle rédaction V5</x:v>
      </x:c>
    </x:row>
    <x:row r="36" ht="44" customHeight="1">
      <x:c r="A36" s="13" t="str">
        <x:v>W3-PAR31</x:v>
      </x:c>
      <x:c r="B36" s="13" t="str">
        <x:v>Fatigue de bataille</x:v>
      </x:c>
      <x:c r="C36" s="13" t="str">
        <x:v>battle_fatigue</x:v>
      </x:c>
      <x:c r="D36" s="55" t="n">
        <x:v>20</x:v>
      </x:c>
      <x:c r="E36" s="13" t="str">
        <x:v>points</x:v>
      </x:c>
      <x:c r="F36" s="13" t="str">
        <x:v>Ajout après le résultat du combat, identique quel que soit son mode de résolution.</x:v>
      </x:c>
      <x:c r="G36" s="13" t="str">
        <x:v>Reconstitution documentée V4 — nouvelle rédaction V5</x:v>
      </x:c>
    </x:row>
  </x:sheetData>
  <x:pageMargins left="0.7" right="0.7" top="0.75" bottom="0.75" header="0.3" footer="0.3"/>
  <x:tableParts count="1">
    <x:tablePart xmlns:r="http://schemas.openxmlformats.org/officeDocument/2006/relationships" r:id="R38728abf59f24e8b"/>
  </x:tableParts>
</x:worksheet>
</file>

<file path=xl/worksheets/sheet9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s>
  <x:sheetData>
    <x:row r="1">
      <x:c r="A1" s="2"/>
      <x:c r="B1" s="2"/>
      <x:c r="C1" s="2"/>
      <x:c r="D1" s="2"/>
      <x:c r="E1" s="2"/>
      <x:c r="F1" s="2"/>
    </x:row>
    <x:row r="2" ht="31" customHeight="1">
      <x:c r="A2" s="3" t="str">
        <x:v>Doctrines des clans</x:v>
      </x:c>
      <x:c r="B2" s="3"/>
      <x:c r="C2" s="3"/>
      <x:c r="D2" s="3"/>
      <x:c r="E2" s="3"/>
      <x:c r="F2" s="3"/>
    </x:row>
    <x:row r="3">
      <x:c r="A3" s="4"/>
      <x:c r="B3" s="4"/>
      <x:c r="C3" s="4"/>
      <x:c r="D3" s="4"/>
      <x:c r="E3" s="4"/>
      <x:c r="F3" s="4"/>
    </x:row>
    <x:row r="4">
      <x:c r="A4" s="2" t="str">
        <x:v>Guerre · 15 fiches · Lecture intégrale dans « Lire Guerre » ou le lecteur HTML.</x:v>
      </x:c>
      <x:c r="B4" s="2"/>
      <x:c r="C4" s="2"/>
      <x:c r="D4" s="2"/>
      <x:c r="E4" s="2"/>
      <x:c r="F4" s="2"/>
    </x:row>
    <x:row r="5" ht="48" customHeight="1">
      <x:c r="A5" s="51" t="str">
        <x:v>Identifiant</x:v>
      </x:c>
      <x:c r="B5" s="52" t="str">
        <x:v>Titre</x:v>
      </x:c>
      <x:c r="C5" s="52" t="str">
        <x:v>Clan id</x:v>
      </x:c>
      <x:c r="D5" s="52" t="str">
        <x:v>Doctrine</x:v>
      </x:c>
      <x:c r="E5" s="52" t="str">
        <x:v>Gestes</x:v>
      </x:c>
      <x:c r="F5" s="52" t="str">
        <x:v>Relation communautés</x:v>
      </x:c>
      <x:c r="G5" s="52" t="str">
        <x:v>Limite</x:v>
      </x:c>
      <x:c r="H5" s="52" t="str">
        <x:v>Offre</x:v>
      </x:c>
      <x:c r="I5" s="52" t="str">
        <x:v>Rupture</x:v>
      </x:c>
      <x:c r="J5" s="53" t="str">
        <x:v>Provenance</x:v>
      </x:c>
    </x:row>
    <x:row r="6" ht="57" customHeight="1">
      <x:c r="A6" s="13" t="str">
        <x:v>W3-CL01</x:v>
      </x:c>
      <x:c r="B6" s="13" t="str">
        <x:v>Maisons des Braises</x:v>
      </x:c>
      <x:c r="C6" s="13" t="str">
        <x:v>CL1</x:v>
      </x:c>
      <x:c r="D6" s="13" t="str">
        <x:v>Percées courtes et zones de chaleur</x:v>
      </x:c>
      <x:c r="E6" s="13" t="str">
        <x:v>Avancer de couvert basaltique en couvert basaltique pour atteindre un chef adverse.</x:v>
      </x:c>
      <x:c r="F6" s="13" t="str">
        <x:v>Respectent un duel annoncé ; se divisent si une réserve est incendiée sans nécessité.</x:v>
      </x:c>
      <x:c r="G6" s="13" t="str">
        <x:v>Forte sur un front court, vulnérable aux détours et aux longues chaînes de ravitaillement.</x:v>
      </x:c>
      <x:c r="H6" s="13" t="str">
        <x:v>Contrats limités et entraînements liés à percées courtes et zones de chaleur, après rencontre de ses représentants.</x:v>
      </x:c>
      <x:c r="I6" s="13" t="str">
        <x:v>Un acte constaté ouvre enquête ou riposte ; la rupture n’est pas copiée à toutes les communautés du même biome.</x:v>
      </x:c>
      <x:c r="J6" s="13" t="str">
        <x:v>Reconstitution documentée V4 — nouvelle rédaction V5</x:v>
      </x:c>
    </x:row>
    <x:row r="7" ht="57" customHeight="1">
      <x:c r="A7" s="14" t="str">
        <x:v>W3-CL02</x:v>
      </x:c>
      <x:c r="B7" s="14" t="str">
        <x:v>Peuple des Citernes</x:v>
      </x:c>
      <x:c r="C7" s="14" t="str">
        <x:v>CL2</x:v>
      </x:c>
      <x:c r="D7" s="14" t="str">
        <x:v>Gestion des points d’eau</x:v>
      </x:c>
      <x:c r="E7" s="14" t="str">
        <x:v>Protéger les filtres, déplacer les conduites et priver les éclaireurs adverses de prises faciles.</x:v>
      </x:c>
      <x:c r="F7" s="14" t="str">
        <x:v>Distinguent le contrôle d’un poste et le droit des communautés à l’eau.</x:v>
      </x:c>
      <x:c r="G7" s="14" t="str">
        <x:v>Les lignes souterraines contournées rendent les tours de guet insuffisantes.</x:v>
      </x:c>
      <x:c r="H7" s="14" t="str">
        <x:v>Contrats limités et entraînements liés à gestion des points d’eau, après rencontre de ses représentants.</x:v>
      </x:c>
      <x:c r="I7" s="14" t="str">
        <x:v>Un acte constaté ouvre enquête ou riposte ; la rupture n’est pas copiée à toutes les communautés du même biome.</x:v>
      </x:c>
      <x:c r="J7" s="14" t="str">
        <x:v>Reconstitution documentée V4 — nouvelle rédaction V5</x:v>
      </x:c>
    </x:row>
    <x:row r="8" ht="57" customHeight="1">
      <x:c r="A8" s="13" t="str">
        <x:v>W3-CL03</x:v>
      </x:c>
      <x:c r="B8" s="13" t="str">
        <x:v>Gardiens des Hautes Branches</x:v>
      </x:c>
      <x:c r="C8" s="13" t="str">
        <x:v>CL3</x:v>
      </x:c>
      <x:c r="D8" s="13" t="str">
        <x:v>Verticalité et reconnaissance</x:v>
      </x:c>
      <x:c r="E8" s="13" t="str">
        <x:v>Passer entre plateformes, repérer un mouvement puis déplacer le groupe avant la riposte.</x:v>
      </x:c>
      <x:c r="F8" s="13" t="str">
        <x:v>Refusent une victoire qui détruit durablement les couloirs arboricoles de leur habitat.</x:v>
      </x:c>
      <x:c r="G8" s="13" t="str">
        <x:v>Très lisible une fois les ancrages découverts ; mauvaise tenue de terrain ouvert.</x:v>
      </x:c>
      <x:c r="H8" s="13" t="str">
        <x:v>Contrats limités et entraînements liés à verticalité et reconnaissance, après rencontre de ses représentants.</x:v>
      </x:c>
      <x:c r="I8" s="13" t="str">
        <x:v>Un acte constaté ouvre enquête ou riposte ; la rupture n’est pas copiée à toutes les communautés du même biome.</x:v>
      </x:c>
      <x:c r="J8" s="13" t="str">
        <x:v>Reconstitution documentée V4 — nouvelle rédaction V5</x:v>
      </x:c>
    </x:row>
    <x:row r="9" ht="57" customHeight="1">
      <x:c r="A9" s="14" t="str">
        <x:v>W3-CL04</x:v>
      </x:c>
      <x:c r="B9" s="14" t="str">
        <x:v>Veilleurs des Eaux Calmes</x:v>
      </x:c>
      <x:c r="C9" s="14" t="str">
        <x:v>CL4</x:v>
      </x:c>
      <x:c r="D9" s="14" t="str">
        <x:v>Embuscade de rive et passages</x:v>
      </x:c>
      <x:c r="E9" s="14" t="str">
        <x:v>Guider de petites équipes sur des pilotis démontables et attirer l’ennemi sur un passage connu.</x:v>
      </x:c>
      <x:c r="F9" s="14" t="str">
        <x:v>Accords locaux nécessaires aux chenaux ; une autorité de clan ne possède pas tous les pontons.</x:v>
      </x:c>
      <x:c r="G9" s="14" t="str">
        <x:v>L’assèchement et les hauteurs réduisent leurs chemins discrets.</x:v>
      </x:c>
      <x:c r="H9" s="14" t="str">
        <x:v>Contrats limités et entraînements liés à embuscade de rive et passages, après rencontre de ses représentants.</x:v>
      </x:c>
      <x:c r="I9" s="14" t="str">
        <x:v>Un acte constaté ouvre enquête ou riposte ; la rupture n’est pas copiée à toutes les communautés du même biome.</x:v>
      </x:c>
      <x:c r="J9" s="14" t="str">
        <x:v>Reconstitution documentée V4 — nouvelle rédaction V5</x:v>
      </x:c>
    </x:row>
    <x:row r="10" ht="57" customHeight="1">
      <x:c r="A10" s="13" t="str">
        <x:v>W3-CL05</x:v>
      </x:c>
      <x:c r="B10" s="13" t="str">
        <x:v>Veilleurs des Crêtes</x:v>
      </x:c>
      <x:c r="C10" s="13" t="str">
        <x:v>CL5</x:v>
      </x:c>
      <x:c r="D10" s="13" t="str">
        <x:v>Observation et tirs préparés</x:v>
      </x:c>
      <x:c r="E10" s="13" t="str">
        <x:v>Établir un angle depuis une corniche, corriger la ligne de vue puis couvrir un franchissement.</x:v>
      </x:c>
      <x:c r="F10" s="13" t="str">
        <x:v>La parole donnée sur une voie de secours engage le guide et son groupe.</x:v>
      </x:c>
      <x:c r="G10" s="13" t="str">
        <x:v>Dépendance à quelques ascensions ; les brouillards peuvent rompre l’observation.</x:v>
      </x:c>
      <x:c r="H10" s="13" t="str">
        <x:v>Contrats limités et entraînements liés à observation et tirs préparés, après rencontre de ses représentants.</x:v>
      </x:c>
      <x:c r="I10" s="13" t="str">
        <x:v>Un acte constaté ouvre enquête ou riposte ; la rupture n’est pas copiée à toutes les communautés du même biome.</x:v>
      </x:c>
      <x:c r="J10" s="13" t="str">
        <x:v>Reconstitution documentée V4 — nouvelle rédaction V5</x:v>
      </x:c>
    </x:row>
    <x:row r="11" ht="57" customHeight="1">
      <x:c r="A11" s="14" t="str">
        <x:v>W3-CL06</x:v>
      </x:c>
      <x:c r="B11" s="14" t="str">
        <x:v>Maisons du Rivage</x:v>
      </x:c>
      <x:c r="C11" s="14" t="str">
        <x:v>CL6</x:v>
      </x:c>
      <x:c r="D11" s="14" t="str">
        <x:v>Débarquements et routes de marée</x:v>
      </x:c>
      <x:c r="E11" s="14" t="str">
        <x:v>Approcher depuis une coque basse, sécuriser un quai puis rembarquer avant la fermeture du chenal.</x:v>
      </x:c>
      <x:c r="F11" s="14" t="str">
        <x:v>Les équipages peuvent refuser une chasse qui coupe le retour d’autres navires.</x:v>
      </x:c>
      <x:c r="G11" s="14" t="str">
        <x:v>Loin des rivages, leurs transports deviennent de simples charges à protéger.</x:v>
      </x:c>
      <x:c r="H11" s="14" t="str">
        <x:v>Contrats limités et entraînements liés à débarquements et routes de marée, après rencontre de ses représentants.</x:v>
      </x:c>
      <x:c r="I11" s="14" t="str">
        <x:v>Un acte constaté ouvre enquête ou riposte ; la rupture n’est pas copiée à toutes les communautés du même biome.</x:v>
      </x:c>
      <x:c r="J11" s="14" t="str">
        <x:v>Reconstitution documentée V4 — nouvelle rédaction V5</x:v>
      </x:c>
    </x:row>
    <x:row r="12" ht="57" customHeight="1">
      <x:c r="A12" s="13" t="str">
        <x:v>W3-CL07</x:v>
      </x:c>
      <x:c r="B12" s="13" t="str">
        <x:v>Artisans de la Roche Chaude</x:v>
      </x:c>
      <x:c r="C12" s="13" t="str">
        <x:v>CL7</x:v>
      </x:c>
      <x:c r="D12" s="13" t="str">
        <x:v>Préparation d’outils et ouvrages</x:v>
      </x:c>
      <x:c r="E12" s="13" t="str">
        <x:v>Réparer une protection, déplacer un treuil et ouvrir une voie à portée des ateliers.</x:v>
      </x:c>
      <x:c r="F12" s="13" t="str">
        <x:v>La propriété d’un outil prêté reste visible ; les trophées ne paient pas automatiquement une dette matérielle.</x:v>
      </x:c>
      <x:c r="G12" s="13" t="str">
        <x:v>Les outils spécialisés consomment davantage de pièces et demandent une position sûre.</x:v>
      </x:c>
      <x:c r="H12" s="13" t="str">
        <x:v>Contrats limités et entraînements liés à préparation d’outils et ouvrages, après rencontre de ses représentants.</x:v>
      </x:c>
      <x:c r="I12" s="13" t="str">
        <x:v>Un acte constaté ouvre enquête ou riposte ; la rupture n’est pas copiée à toutes les communautés du même biome.</x:v>
      </x:c>
      <x:c r="J12" s="13" t="str">
        <x:v>Reconstitution documentée V4 — nouvelle rédaction V5</x:v>
      </x:c>
    </x:row>
    <x:row r="13" ht="57" customHeight="1">
      <x:c r="A13" s="14" t="str">
        <x:v>W3-CL08</x:v>
      </x:c>
      <x:c r="B13" s="14" t="str">
        <x:v>Maisons du Givre</x:v>
      </x:c>
      <x:c r="C13" s="14" t="str">
        <x:v>CL8</x:v>
      </x:c>
      <x:c r="D13" s="14" t="str">
        <x:v>Patience et endurance au froid</x:v>
      </x:c>
      <x:c r="E13" s="14" t="str">
        <x:v>Observer les fissures, choisir une traversée courte puis préserver la chaleur d’un poste isolé.</x:v>
      </x:c>
      <x:c r="F13" s="14" t="str">
        <x:v>Le retrait annoncé avant une tempête peut être reconnu comme une décision de survie honorable.</x:v>
      </x:c>
      <x:c r="G13" s="14" t="str">
        <x:v>Sensibilité aux changements rapides de terrain et aux expéditions chaudes prolongées.</x:v>
      </x:c>
      <x:c r="H13" s="14" t="str">
        <x:v>Contrats limités et entraînements liés à patience et endurance au froid, après rencontre de ses représentants.</x:v>
      </x:c>
      <x:c r="I13" s="14" t="str">
        <x:v>Un acte constaté ouvre enquête ou riposte ; la rupture n’est pas copiée à toutes les communautés du même biome.</x:v>
      </x:c>
      <x:c r="J13" s="14" t="str">
        <x:v>Reconstitution documentée V4 — nouvelle rédaction V5</x:v>
      </x:c>
    </x:row>
    <x:row r="14" ht="57" customHeight="1">
      <x:c r="A14" s="13" t="str">
        <x:v>W3-CL09</x:v>
      </x:c>
      <x:c r="B14" s="13" t="str">
        <x:v>Conservateurs des Anciennes Pierres</x:v>
      </x:c>
      <x:c r="C14" s="13" t="str">
        <x:v>CL9</x:v>
      </x:c>
      <x:c r="D14" s="13" t="str">
        <x:v>Repères anciens et feintes de parcours</x:v>
      </x:c>
      <x:c r="E14" s="13" t="str">
        <x:v>Employer portes, escaliers et vues croisées sans confondre un vestige avec une forteresse possédée.</x:v>
      </x:c>
      <x:c r="F14" s="13" t="str">
        <x:v>L’accès à une archive se négocie avec ses gardiens effectifs.</x:v>
      </x:c>
      <x:c r="G14" s="13" t="str">
        <x:v>Des adversaires mobiles peuvent éviter les couloirs préparés.</x:v>
      </x:c>
      <x:c r="H14" s="13" t="str">
        <x:v>Contrats limités et entraînements liés à repères anciens et feintes de parcours, après rencontre de ses représentants.</x:v>
      </x:c>
      <x:c r="I14" s="13" t="str">
        <x:v>Un acte constaté ouvre enquête ou riposte ; la rupture n’est pas copiée à toutes les communautés du même biome.</x:v>
      </x:c>
      <x:c r="J14" s="13" t="str">
        <x:v>Reconstitution documentée V4 — nouvelle rédaction V5</x:v>
      </x:c>
    </x:row>
    <x:row r="15" ht="57" customHeight="1">
      <x:c r="A15" s="14" t="str">
        <x:v>W3-CL10</x:v>
      </x:c>
      <x:c r="B15" s="14" t="str">
        <x:v>Gardiens du Confinement</x:v>
      </x:c>
      <x:c r="C15" s="14" t="str">
        <x:v>CL10</x:v>
      </x:c>
      <x:c r="D15" s="14" t="str">
        <x:v>Isolement des menaces incontrôlées</x:v>
      </x:c>
      <x:c r="E15" s="14" t="str">
        <x:v>Fermer un passage, guider une créature hors du couloir puis maintenir une voie d’extraction.</x:v>
      </x:c>
      <x:c r="F15" s="14" t="str">
        <x:v>La retenue d’un tir peut compter davantage qu’un trophée si elle préserve le retour des autres.</x:v>
      </x:c>
      <x:c r="G15" s="14" t="str">
        <x:v>Peu efficaces en poursuite longue ; vulnérables à des fronts simultanés.</x:v>
      </x:c>
      <x:c r="H15" s="14" t="str">
        <x:v>Contrats limités et entraînements liés à isolement des menaces incontrôlées, après rencontre de ses représentants.</x:v>
      </x:c>
      <x:c r="I15" s="14" t="str">
        <x:v>Un acte constaté ouvre enquête ou riposte ; la rupture n’est pas copiée à toutes les communautés du même biome.</x:v>
      </x:c>
      <x:c r="J15" s="14" t="str">
        <x:v>Reconstitution documentée V4 — nouvelle rédaction V5</x:v>
      </x:c>
    </x:row>
    <x:row r="16" ht="57" customHeight="1">
      <x:c r="A16" s="13" t="str">
        <x:v>W3-CL11</x:v>
      </x:c>
      <x:c r="B16" s="13" t="str">
        <x:v>Flotte des Haltes Lointaines</x:v>
      </x:c>
      <x:c r="C16" s="13" t="str">
        <x:v>CL11</x:v>
      </x:c>
      <x:c r="D16" s="13" t="str">
        <x:v>Projection et entretien des routes</x:v>
      </x:c>
      <x:c r="E16" s="13" t="str">
        <x:v>Rassembler des équipes dans un relais réellement atteint, puis organiser des débarquements limités.</x:v>
      </x:c>
      <x:c r="F16" s="13" t="str">
        <x:v>Un service de passage n’implique aucune fidélité politique de ses passagers.</x:v>
      </x:c>
      <x:c r="G16" s="13" t="str">
        <x:v>Les escales fermées et les pièces manquantes limitent rapidement la projection.</x:v>
      </x:c>
      <x:c r="H16" s="13" t="str">
        <x:v>Contrats limités et entraînements liés à projection et entretien des routes, après rencontre de ses représentants.</x:v>
      </x:c>
      <x:c r="I16" s="13" t="str">
        <x:v>Un acte constaté ouvre enquête ou riposte ; la rupture n’est pas copiée à toutes les communautés du même biome.</x:v>
      </x:c>
      <x:c r="J16" s="13" t="str">
        <x:v>Reconstitution documentée V4 — nouvelle rédaction V5</x:v>
      </x:c>
    </x:row>
    <x:row r="17" ht="57" customHeight="1">
      <x:c r="A17" s="14" t="str">
        <x:v>W3-CL12</x:v>
      </x:c>
      <x:c r="B17" s="14" t="str">
        <x:v>Pacte des Mandats Liés</x:v>
      </x:c>
      <x:c r="C17" s="14" t="str">
        <x:v>CL12</x:v>
      </x:c>
      <x:c r="D17" s="14" t="str">
        <x:v>Coalitions à objectif borné</x:v>
      </x:c>
      <x:c r="E17" s="14" t="str">
        <x:v>Associer des équipes aux compétences complémentaires pour un mandat précis.</x:v>
      </x:c>
      <x:c r="F17" s="14" t="str">
        <x:v>Un mandat achevé ne donne pas le droit de poursuivre une conquête au nom des alliés.</x:v>
      </x:c>
      <x:c r="G17" s="14" t="str">
        <x:v>La divergence des objectifs peut désassembler la coalition en plein front.</x:v>
      </x:c>
      <x:c r="H17" s="14" t="str">
        <x:v>Contrats limités et entraînements liés à coalitions à objectif borné, après rencontre de ses représentants.</x:v>
      </x:c>
      <x:c r="I17" s="14" t="str">
        <x:v>Un acte constaté ouvre enquête ou riposte ; la rupture n’est pas copiée à toutes les communautés du même biome.</x:v>
      </x:c>
      <x:c r="J17" s="14" t="str">
        <x:v>Reconstitution documentée V4 — nouvelle rédaction V5</x:v>
      </x:c>
    </x:row>
    <x:row r="18" ht="57" customHeight="1">
      <x:c r="A18" s="13" t="str">
        <x:v>W3-CL13</x:v>
      </x:c>
      <x:c r="B18" s="13" t="str">
        <x:v>Cercle des Noms Rapportés</x:v>
      </x:c>
      <x:c r="C18" s="13" t="str">
        <x:v>CL13</x:v>
      </x:c>
      <x:c r="D18" s="13" t="str">
        <x:v>Mémoire des chasses et expertise</x:v>
      </x:c>
      <x:c r="E18" s="13" t="str">
        <x:v>Comparer des traces, identifier les participants et empêcher qu’un faux récit relance une guerre.</x:v>
      </x:c>
      <x:c r="F18" s="13" t="str">
        <x:v>Une preuve incertaine reste incertaine ; l’archiviste n’invente pas un duel absent.</x:v>
      </x:c>
      <x:c r="G18" s="13" t="str">
        <x:v>Une enquête seule ne protège pas une équipe exposée sur le terrain.</x:v>
      </x:c>
      <x:c r="H18" s="13" t="str">
        <x:v>Contrats limités et entraînements liés à mémoire des chasses et expertise, après rencontre de ses représentants.</x:v>
      </x:c>
      <x:c r="I18" s="13" t="str">
        <x:v>Un acte constaté ouvre enquête ou riposte ; la rupture n’est pas copiée à toutes les communautés du même biome.</x:v>
      </x:c>
      <x:c r="J18" s="13" t="str">
        <x:v>Reconstitution documentée V4 — nouvelle rédaction V5</x:v>
      </x:c>
    </x:row>
    <x:row r="19" ht="57" customHeight="1">
      <x:c r="A19" s="14" t="str">
        <x:v>W3-CL14</x:v>
      </x:c>
      <x:c r="B19" s="14" t="str">
        <x:v>Foyer des Retours</x:v>
      </x:c>
      <x:c r="C19" s="14" t="str">
        <x:v>CL14</x:v>
      </x:c>
      <x:c r="D19" s="14" t="str">
        <x:v>Repli, soins et transmission</x:v>
      </x:c>
      <x:c r="E19" s="14" t="str">
        <x:v>Tenir le passage d’évacuation, ramener les blessés et préparer les remplaçants volontaires.</x:v>
      </x:c>
      <x:c r="F19" s="14" t="str">
        <x:v>L’accueil reste conditionné à l’espace et aux personnes disponibles, sans ressource infinie.</x:v>
      </x:c>
      <x:c r="G19" s="14" t="str">
        <x:v>Les sites de retour doivent être défendus et leurs réserves réellement ravitaillées.</x:v>
      </x:c>
      <x:c r="H19" s="14" t="str">
        <x:v>Contrats limités et entraînements liés à repli, soins et transmission, après rencontre de ses représentants.</x:v>
      </x:c>
      <x:c r="I19" s="14" t="str">
        <x:v>Un acte constaté ouvre enquête ou riposte ; la rupture n’est pas copiée à toutes les communautés du même biome.</x:v>
      </x:c>
      <x:c r="J19" s="14" t="str">
        <x:v>Reconstitution documentée V4 — nouvelle rédaction V5</x:v>
      </x:c>
    </x:row>
    <x:row r="20" ht="57" customHeight="1">
      <x:c r="A20" s="13" t="str">
        <x:v>W3-CL15</x:v>
      </x:c>
      <x:c r="B20" s="13" t="str">
        <x:v>Ligue des Forges Fermées</x:v>
      </x:c>
      <x:c r="C20" s="13" t="str">
        <x:v>CL15</x:v>
      </x:c>
      <x:c r="D20" s="13" t="str">
        <x:v>Équipement rare et places fortes</x:v>
      </x:c>
      <x:c r="E20" s="13" t="str">
        <x:v>Conserver des stocks identifiés, entretenir les armes et verrouiller les ateliers essentiels.</x:v>
      </x:c>
      <x:c r="F20" s="13" t="str">
        <x:v>Peut choisir le prêt conditionnel ou le refus ; toute forge n’adhère pas automatiquement à la Ligue.</x:v>
      </x:c>
      <x:c r="G20" s="13" t="str">
        <x:v>L’isolement prolongé vide les pièces d’entretien malgré la qualité des armes.</x:v>
      </x:c>
      <x:c r="H20" s="13" t="str">
        <x:v>Contrats limités et entraînements liés à équipement rare et places fortes, après rencontre de ses représentants.</x:v>
      </x:c>
      <x:c r="I20" s="13" t="str">
        <x:v>Un acte constaté ouvre enquête ou riposte ; la rupture n’est pas copiée à toutes les communautés du même biome.</x:v>
      </x:c>
      <x:c r="J20" s="13" t="str">
        <x:v>Reconstitution documentée V4 — nouvelle rédaction V5</x:v>
      </x:c>
    </x:row>
  </x:sheetData>
  <x:pageMargins left="0.7" right="0.7" top="0.75" bottom="0.75" header="0.3" footer="0.3"/>
  <x:tableParts count="1">
    <x:tablePart xmlns:r="http://schemas.openxmlformats.org/officeDocument/2006/relationships" r:id="R99472284321e4de7"/>
  </x:tableParts>
</x:worksheet>
</file>

<file path=xl/worksheets/sheet9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50" hidden="0" customWidth="1"/>
    <x:col min="14" max="14" width="50" hidden="0" customWidth="1"/>
    <x:col min="15" max="15" width="45" hidden="0" customWidth="1"/>
  </x:cols>
  <x:sheetData>
    <x:row r="1">
      <x:c r="A1" s="2"/>
      <x:c r="B1" s="2"/>
      <x:c r="C1" s="2"/>
      <x:c r="D1" s="2"/>
      <x:c r="E1" s="2"/>
      <x:c r="F1" s="2"/>
    </x:row>
    <x:row r="2" ht="31" customHeight="1">
      <x:c r="A2" s="3" t="str">
        <x:v>Unités de guerre</x:v>
      </x:c>
      <x:c r="B2" s="3"/>
      <x:c r="C2" s="3"/>
      <x:c r="D2" s="3"/>
      <x:c r="E2" s="3"/>
      <x:c r="F2" s="3"/>
    </x:row>
    <x:row r="3">
      <x:c r="A3" s="4"/>
      <x:c r="B3" s="4"/>
      <x:c r="C3" s="4"/>
      <x:c r="D3" s="4"/>
      <x:c r="E3" s="4"/>
      <x:c r="F3" s="4"/>
    </x:row>
    <x:row r="4">
      <x:c r="A4" s="2" t="str">
        <x:v>Guerre · 30 fiches · Lecture intégrale dans « Lire Guerre » ou le lecteur HTML.</x:v>
      </x:c>
      <x:c r="B4" s="2"/>
      <x:c r="C4" s="2"/>
      <x:c r="D4" s="2"/>
      <x:c r="E4" s="2"/>
      <x:c r="F4" s="2"/>
    </x:row>
    <x:row r="5" ht="48" customHeight="1">
      <x:c r="A5" s="51" t="str">
        <x:v>Identifiant</x:v>
      </x:c>
      <x:c r="B5" s="52" t="str">
        <x:v>Titre</x:v>
      </x:c>
      <x:c r="C5" s="52" t="str">
        <x:v>Rôle</x:v>
      </x:c>
      <x:c r="D5" s="52" t="str">
        <x:v>Membres au complet</x:v>
      </x:c>
      <x:c r="E5" s="52" t="str">
        <x:v>Points de commandement</x:v>
      </x:c>
      <x:c r="F5" s="52" t="str">
        <x:v>RAV de recrutement</x:v>
      </x:c>
      <x:c r="G5" s="52" t="str">
        <x:v>RAV par tour</x:v>
      </x:c>
      <x:c r="H5" s="52" t="str">
        <x:v>Délai (tours)</x:v>
      </x:c>
      <x:c r="I5" s="52" t="str">
        <x:v>Attaque de base</x:v>
      </x:c>
      <x:c r="J5" s="52" t="str">
        <x:v>Défense de base</x:v>
      </x:c>
      <x:c r="K5" s="52" t="str">
        <x:v>Portée (cases)</x:v>
      </x:c>
      <x:c r="L5" s="52" t="str">
        <x:v>Mobilité (cases)</x:v>
      </x:c>
      <x:c r="M5" s="52" t="str">
        <x:v>Contre</x:v>
      </x:c>
      <x:c r="N5" s="52" t="str">
        <x:v>Limite</x:v>
      </x:c>
      <x:c r="O5" s="53" t="str">
        <x:v>Provenance</x:v>
      </x:c>
    </x:row>
    <x:row r="6" ht="44" customHeight="1">
      <x:c r="A6" s="13" t="str">
        <x:v>W3-U01</x:v>
      </x:c>
      <x:c r="B6" s="13" t="str">
        <x:v>Pisteurs de lisière</x:v>
      </x:c>
      <x:c r="C6" s="13" t="str">
        <x:v>Reconnaissance</x:v>
      </x:c>
      <x:c r="D6" s="28" t="n">
        <x:v>2</x:v>
      </x:c>
      <x:c r="E6" s="28" t="n">
        <x:v>2</x:v>
      </x:c>
      <x:c r="F6" s="28" t="n">
        <x:v>8</x:v>
      </x:c>
      <x:c r="G6" s="28" t="n">
        <x:v>1</x:v>
      </x:c>
      <x:c r="H6" s="28" t="n">
        <x:v>2</x:v>
      </x:c>
      <x:c r="I6" s="28" t="n">
        <x:v>12</x:v>
      </x:c>
      <x:c r="J6" s="28" t="n">
        <x:v>8</x:v>
      </x:c>
      <x:c r="K6" s="28" t="n">
        <x:v>3</x:v>
      </x:c>
      <x:c r="L6" s="28" t="n">
        <x:v>5</x:v>
      </x:c>
      <x:c r="M6" s="13" t="str">
        <x:v>Équipes embusquées repérées par leurs déplacements</x:v>
      </x:c>
      <x:c r="N6" s="13" t="str">
        <x:v>Peu capables de tenir un seuil contre des spécialistes de mêlée.</x:v>
      </x:c>
      <x:c r="O6" s="13" t="str">
        <x:v>Reconstitution documentée V4 — nouvelle rédaction V5</x:v>
      </x:c>
    </x:row>
    <x:row r="7" ht="44" customHeight="1">
      <x:c r="A7" s="14" t="str">
        <x:v>W3-U02</x:v>
      </x:c>
      <x:c r="B7" s="14" t="str">
        <x:v>Éclaireur de crête</x:v>
      </x:c>
      <x:c r="C7" s="14" t="str">
        <x:v>Vision élevée</x:v>
      </x:c>
      <x:c r="D7" s="29" t="n">
        <x:v>1</x:v>
      </x:c>
      <x:c r="E7" s="29" t="n">
        <x:v>2</x:v>
      </x:c>
      <x:c r="F7" s="29" t="n">
        <x:v>9</x:v>
      </x:c>
      <x:c r="G7" s="29" t="n">
        <x:v>1</x:v>
      </x:c>
      <x:c r="H7" s="29" t="n">
        <x:v>2</x:v>
      </x:c>
      <x:c r="I7" s="29" t="n">
        <x:v>10</x:v>
      </x:c>
      <x:c r="J7" s="29" t="n">
        <x:v>7</x:v>
      </x:c>
      <x:c r="K7" s="29" t="n">
        <x:v>5</x:v>
      </x:c>
      <x:c r="L7" s="29" t="n">
        <x:v>4</x:v>
      </x:c>
      <x:c r="M7" s="14" t="str">
        <x:v>Lignes de tirs préparées révélées depuis un point haut</x:v>
      </x:c>
      <x:c r="N7" s="14" t="str">
        <x:v>Une corniche isolée sans voie de repli le piège.</x:v>
      </x:c>
      <x:c r="O7" s="14" t="str">
        <x:v>Reconstitution documentée V4 — nouvelle rédaction V5</x:v>
      </x:c>
    </x:row>
    <x:row r="8" ht="44" customHeight="1">
      <x:c r="A8" s="13" t="str">
        <x:v>W3-U03</x:v>
      </x:c>
      <x:c r="B8" s="13" t="str">
        <x:v>Veilleurs de marais</x:v>
      </x:c>
      <x:c r="C8" s="13" t="str">
        <x:v>Guet et traversée</x:v>
      </x:c>
      <x:c r="D8" s="28" t="n">
        <x:v>2</x:v>
      </x:c>
      <x:c r="E8" s="28" t="n">
        <x:v>2</x:v>
      </x:c>
      <x:c r="F8" s="28" t="n">
        <x:v>9</x:v>
      </x:c>
      <x:c r="G8" s="28" t="n">
        <x:v>1</x:v>
      </x:c>
      <x:c r="H8" s="28" t="n">
        <x:v>2</x:v>
      </x:c>
      <x:c r="I8" s="28" t="n">
        <x:v>11</x:v>
      </x:c>
      <x:c r="J8" s="28" t="n">
        <x:v>11</x:v>
      </x:c>
      <x:c r="K8" s="28" t="n">
        <x:v>3</x:v>
      </x:c>
      <x:c r="L8" s="28" t="n">
        <x:v>4</x:v>
      </x:c>
      <x:c r="M8" s="13" t="str">
        <x:v>Flancs proches des chenaux et silhouettes sur les pilotis</x:v>
      </x:c>
      <x:c r="N8" s="13" t="str">
        <x:v>Mobilité réduite dans les secteurs secs et ouverts.</x:v>
      </x:c>
      <x:c r="O8" s="13" t="str">
        <x:v>Reconstitution documentée V4 — nouvelle rédaction V5</x:v>
      </x:c>
    </x:row>
    <x:row r="9" ht="44" customHeight="1">
      <x:c r="A9" s="14" t="str">
        <x:v>W3-U04</x:v>
      </x:c>
      <x:c r="B9" s="14" t="str">
        <x:v>Traqueurs d’odeurs</x:v>
      </x:c>
      <x:c r="C9" s="14" t="str">
        <x:v>Suivi de piste</x:v>
      </x:c>
      <x:c r="D9" s="29" t="n">
        <x:v>2</x:v>
      </x:c>
      <x:c r="E9" s="29" t="n">
        <x:v>2</x:v>
      </x:c>
      <x:c r="F9" s="29" t="n">
        <x:v>10</x:v>
      </x:c>
      <x:c r="G9" s="29" t="n">
        <x:v>1</x:v>
      </x:c>
      <x:c r="H9" s="29" t="n">
        <x:v>2</x:v>
      </x:c>
      <x:c r="I9" s="29" t="n">
        <x:v>10</x:v>
      </x:c>
      <x:c r="J9" s="29" t="n">
        <x:v>10</x:v>
      </x:c>
      <x:c r="K9" s="29" t="n">
        <x:v>2</x:v>
      </x:c>
      <x:c r="L9" s="29" t="n">
        <x:v>5</x:v>
      </x:c>
      <x:c r="M9" s="14" t="str">
        <x:v>Fuites laissant une trace au sol malgré un camouflage visuel</x:v>
      </x:c>
      <x:c r="N9" s="14" t="str">
        <x:v>Les mélanges de pistes et courants interrompent la poursuite.</x:v>
      </x:c>
      <x:c r="O9" s="14" t="str">
        <x:v>Reconstitution documentée V4 — nouvelle rédaction V5</x:v>
      </x:c>
    </x:row>
    <x:row r="10" ht="44" customHeight="1">
      <x:c r="A10" s="13" t="str">
        <x:v>W3-U05</x:v>
      </x:c>
      <x:c r="B10" s="13" t="str">
        <x:v>Guetteur des ombres</x:v>
      </x:c>
      <x:c r="C10" s="13" t="str">
        <x:v>Observation discrète</x:v>
      </x:c>
      <x:c r="D10" s="28" t="n">
        <x:v>1</x:v>
      </x:c>
      <x:c r="E10" s="28" t="n">
        <x:v>2</x:v>
      </x:c>
      <x:c r="F10" s="28" t="n">
        <x:v>10</x:v>
      </x:c>
      <x:c r="G10" s="28" t="n">
        <x:v>1</x:v>
      </x:c>
      <x:c r="H10" s="28" t="n">
        <x:v>2</x:v>
      </x:c>
      <x:c r="I10" s="28" t="n">
        <x:v>9</x:v>
      </x:c>
      <x:c r="J10" s="28" t="n">
        <x:v>8</x:v>
      </x:c>
      <x:c r="K10" s="28" t="n">
        <x:v>4</x:v>
      </x:c>
      <x:c r="L10" s="28" t="n">
        <x:v>5</x:v>
      </x:c>
      <x:c r="M10" s="13" t="str">
        <x:v>Repositionnements répétés et caches de reconnaissance</x:v>
      </x:c>
      <x:c r="N10" s="13" t="str">
        <x:v>Seul, il évite la capture de poste frontal.</x:v>
      </x:c>
      <x:c r="O10" s="13" t="str">
        <x:v>Reconstitution documentée V4 — nouvelle rédaction V5</x:v>
      </x:c>
    </x:row>
    <x:row r="11" ht="44" customHeight="1">
      <x:c r="A11" s="14" t="str">
        <x:v>W3-U06</x:v>
      </x:c>
      <x:c r="B11" s="14" t="str">
        <x:v>Marqueurs de route</x:v>
      </x:c>
      <x:c r="C11" s="14" t="str">
        <x:v>Balisage d’équipe</x:v>
      </x:c>
      <x:c r="D11" s="29" t="n">
        <x:v>2</x:v>
      </x:c>
      <x:c r="E11" s="29" t="n">
        <x:v>2</x:v>
      </x:c>
      <x:c r="F11" s="29" t="n">
        <x:v>8</x:v>
      </x:c>
      <x:c r="G11" s="29" t="n">
        <x:v>1</x:v>
      </x:c>
      <x:c r="H11" s="29" t="n">
        <x:v>2</x:v>
      </x:c>
      <x:c r="I11" s="29" t="n">
        <x:v>9</x:v>
      </x:c>
      <x:c r="J11" s="29" t="n">
        <x:v>12</x:v>
      </x:c>
      <x:c r="K11" s="29" t="n">
        <x:v>2</x:v>
      </x:c>
      <x:c r="L11" s="29" t="n">
        <x:v>4</x:v>
      </x:c>
      <x:c r="M11" s="14" t="str">
        <x:v>Passages inconnus transformés en itinéraires de retour</x:v>
      </x:c>
      <x:c r="N11" s="14" t="str">
        <x:v>Leurs repères peuvent être vus et déplacés par l’ennemi.</x:v>
      </x:c>
      <x:c r="O11" s="14" t="str">
        <x:v>Reconstitution documentée V4 — nouvelle rédaction V5</x:v>
      </x:c>
    </x:row>
    <x:row r="12" ht="44" customHeight="1">
      <x:c r="A12" s="13" t="str">
        <x:v>W3-U07</x:v>
      </x:c>
      <x:c r="B12" s="13" t="str">
        <x:v>Lanciers de seuil</x:v>
      </x:c>
      <x:c r="C12" s="13" t="str">
        <x:v>Tenue de passage</x:v>
      </x:c>
      <x:c r="D12" s="28" t="n">
        <x:v>3</x:v>
      </x:c>
      <x:c r="E12" s="28" t="n">
        <x:v>3</x:v>
      </x:c>
      <x:c r="F12" s="28" t="n">
        <x:v>12</x:v>
      </x:c>
      <x:c r="G12" s="28" t="n">
        <x:v>2</x:v>
      </x:c>
      <x:c r="H12" s="28" t="n">
        <x:v>2</x:v>
      </x:c>
      <x:c r="I12" s="28" t="n">
        <x:v>16</x:v>
      </x:c>
      <x:c r="J12" s="28" t="n">
        <x:v>20</x:v>
      </x:c>
      <x:c r="K12" s="28" t="n">
        <x:v>2</x:v>
      </x:c>
      <x:c r="L12" s="28" t="n">
        <x:v>3</x:v>
      </x:c>
      <x:c r="M12" s="13" t="str">
        <x:v>Assauts directs dans un couloir et charges mal préparées</x:v>
      </x:c>
      <x:c r="N12" s="13" t="str">
        <x:v>Peu efficaces contre un tir plongeant ou une attaque arrière.</x:v>
      </x:c>
      <x:c r="O12" s="13" t="str">
        <x:v>Reconstitution documentée V4 — nouvelle rédaction V5</x:v>
      </x:c>
    </x:row>
    <x:row r="13" ht="44" customHeight="1">
      <x:c r="A13" s="14" t="str">
        <x:v>W3-U08</x:v>
      </x:c>
      <x:c r="B13" s="14" t="str">
        <x:v>Duelliste des braises</x:v>
      </x:c>
      <x:c r="C13" s="14" t="str">
        <x:v>Défi rapproché</x:v>
      </x:c>
      <x:c r="D13" s="29" t="n">
        <x:v>1</x:v>
      </x:c>
      <x:c r="E13" s="29" t="n">
        <x:v>3</x:v>
      </x:c>
      <x:c r="F13" s="29" t="n">
        <x:v>14</x:v>
      </x:c>
      <x:c r="G13" s="29" t="n">
        <x:v>2</x:v>
      </x:c>
      <x:c r="H13" s="29" t="n">
        <x:v>3</x:v>
      </x:c>
      <x:c r="I13" s="29" t="n">
        <x:v>24</x:v>
      </x:c>
      <x:c r="J13" s="29" t="n">
        <x:v>14</x:v>
      </x:c>
      <x:c r="K13" s="29" t="n">
        <x:v>1</x:v>
      </x:c>
      <x:c r="L13" s="29" t="n">
        <x:v>5</x:v>
      </x:c>
      <x:c r="M13" s="14" t="str">
        <x:v>Chef isolé acceptant ou subissant une confrontation rapprochée</x:v>
      </x:c>
      <x:c r="N13" s="14" t="str">
        <x:v>Ne détourne pas magiquement les tirs ni les autres unités.</x:v>
      </x:c>
      <x:c r="O13" s="14" t="str">
        <x:v>Reconstitution documentée V4 — nouvelle rédaction V5</x:v>
      </x:c>
    </x:row>
    <x:row r="14" ht="44" customHeight="1">
      <x:c r="A14" s="13" t="str">
        <x:v>W3-U09</x:v>
      </x:c>
      <x:c r="B14" s="13" t="str">
        <x:v>Gardiens à disque</x:v>
      </x:c>
      <x:c r="C14" s="13" t="str">
        <x:v>Interception</x:v>
      </x:c>
      <x:c r="D14" s="28" t="n">
        <x:v>2</x:v>
      </x:c>
      <x:c r="E14" s="28" t="n">
        <x:v>3</x:v>
      </x:c>
      <x:c r="F14" s="28" t="n">
        <x:v>13</x:v>
      </x:c>
      <x:c r="G14" s="28" t="n">
        <x:v>2</x:v>
      </x:c>
      <x:c r="H14" s="28" t="n">
        <x:v>3</x:v>
      </x:c>
      <x:c r="I14" s="28" t="n">
        <x:v>20</x:v>
      </x:c>
      <x:c r="J14" s="28" t="n">
        <x:v>16</x:v>
      </x:c>
      <x:c r="K14" s="28" t="n">
        <x:v>4</x:v>
      </x:c>
      <x:c r="L14" s="28" t="n">
        <x:v>4</x:v>
      </x:c>
      <x:c r="M14" s="13" t="str">
        <x:v>Traversées prévisibles et couverts étroits avec trajectoire dégagée</x:v>
      </x:c>
      <x:c r="N14" s="13" t="str">
        <x:v>Le retour du disque impose une fenêtre de prudence annoncée.</x:v>
      </x:c>
      <x:c r="O14" s="13" t="str">
        <x:v>Reconstitution documentée V4 — nouvelle rédaction V5</x:v>
      </x:c>
    </x:row>
    <x:row r="15" ht="44" customHeight="1">
      <x:c r="A15" s="14" t="str">
        <x:v>W3-U10</x:v>
      </x:c>
      <x:c r="B15" s="14" t="str">
        <x:v>Portes-boucliers de forge</x:v>
      </x:c>
      <x:c r="C15" s="14" t="str">
        <x:v>Protection mobile</x:v>
      </x:c>
      <x:c r="D15" s="29" t="n">
        <x:v>2</x:v>
      </x:c>
      <x:c r="E15" s="29" t="n">
        <x:v>3</x:v>
      </x:c>
      <x:c r="F15" s="29" t="n">
        <x:v>14</x:v>
      </x:c>
      <x:c r="G15" s="29" t="n">
        <x:v>2</x:v>
      </x:c>
      <x:c r="H15" s="29" t="n">
        <x:v>3</x:v>
      </x:c>
      <x:c r="I15" s="29" t="n">
        <x:v>12</x:v>
      </x:c>
      <x:c r="J15" s="29" t="n">
        <x:v>25</x:v>
      </x:c>
      <x:c r="K15" s="29" t="n">
        <x:v>1</x:v>
      </x:c>
      <x:c r="L15" s="29" t="n">
        <x:v>3</x:v>
      </x:c>
      <x:c r="M15" s="14" t="str">
        <x:v>Tirs frontaux identifiés et avance de porteurs</x:v>
      </x:c>
      <x:c r="N15" s="14" t="str">
        <x:v>Flancs, hauteur et contournement ; protection chargée et limitée.</x:v>
      </x:c>
      <x:c r="O15" s="14" t="str">
        <x:v>Reconstitution documentée V4 — nouvelle rédaction V5</x:v>
      </x:c>
    </x:row>
    <x:row r="16" ht="44" customHeight="1">
      <x:c r="A16" s="13" t="str">
        <x:v>W3-U11</x:v>
      </x:c>
      <x:c r="B16" s="13" t="str">
        <x:v>Chasseurs au combistick</x:v>
      </x:c>
      <x:c r="C16" s="13" t="str">
        <x:v>Mêlée polyvalente</x:v>
      </x:c>
      <x:c r="D16" s="28" t="n">
        <x:v>2</x:v>
      </x:c>
      <x:c r="E16" s="28" t="n">
        <x:v>3</x:v>
      </x:c>
      <x:c r="F16" s="28" t="n">
        <x:v>12</x:v>
      </x:c>
      <x:c r="G16" s="28" t="n">
        <x:v>2</x:v>
      </x:c>
      <x:c r="H16" s="28" t="n">
        <x:v>2</x:v>
      </x:c>
      <x:c r="I16" s="28" t="n">
        <x:v>20</x:v>
      </x:c>
      <x:c r="J16" s="28" t="n">
        <x:v>17</x:v>
      </x:c>
      <x:c r="K16" s="28" t="n">
        <x:v>2</x:v>
      </x:c>
      <x:c r="L16" s="28" t="n">
        <x:v>4</x:v>
      </x:c>
      <x:c r="M16" s="13" t="str">
        <x:v>Unités légères surprises hors de leur couvert</x:v>
      </x:c>
      <x:c r="N16" s="13" t="str">
        <x:v>Tenue moindre qu’un garde de seuil et portée moindre qu’un tireur.</x:v>
      </x:c>
      <x:c r="O16" s="13" t="str">
        <x:v>Reconstitution documentée V4 — nouvelle rédaction V5</x:v>
      </x:c>
    </x:row>
    <x:row r="17" ht="44" customHeight="1">
      <x:c r="A17" s="14" t="str">
        <x:v>W3-U12</x:v>
      </x:c>
      <x:c r="B17" s="14" t="str">
        <x:v>Grimpeurs de piliers</x:v>
      </x:c>
      <x:c r="C17" s="14" t="str">
        <x:v>Assaut vertical</x:v>
      </x:c>
      <x:c r="D17" s="29" t="n">
        <x:v>2</x:v>
      </x:c>
      <x:c r="E17" s="29" t="n">
        <x:v>3</x:v>
      </x:c>
      <x:c r="F17" s="29" t="n">
        <x:v>12</x:v>
      </x:c>
      <x:c r="G17" s="29" t="n">
        <x:v>2</x:v>
      </x:c>
      <x:c r="H17" s="29" t="n">
        <x:v>2</x:v>
      </x:c>
      <x:c r="I17" s="29" t="n">
        <x:v>18</x:v>
      </x:c>
      <x:c r="J17" s="29" t="n">
        <x:v>12</x:v>
      </x:c>
      <x:c r="K17" s="29" t="n">
        <x:v>2</x:v>
      </x:c>
      <x:c r="L17" s="29" t="n">
        <x:v>5</x:v>
      </x:c>
      <x:c r="M17" s="14" t="str">
        <x:v>Positions hautes reliées par des prises repérées</x:v>
      </x:c>
      <x:c r="N17" s="14" t="str">
        <x:v>Échouent si les ancrages sont coupés ou si la surface est lisse.</x:v>
      </x:c>
      <x:c r="O17" s="14" t="str">
        <x:v>Reconstitution documentée V4 — nouvelle rédaction V5</x:v>
      </x:c>
    </x:row>
    <x:row r="18" ht="44" customHeight="1">
      <x:c r="A18" s="13" t="str">
        <x:v>W3-U13</x:v>
      </x:c>
      <x:c r="B18" s="13" t="str">
        <x:v>Tireurs au speargun</x:v>
      </x:c>
      <x:c r="C18" s="13" t="str">
        <x:v>Précision cinétique</x:v>
      </x:c>
      <x:c r="D18" s="28" t="n">
        <x:v>2</x:v>
      </x:c>
      <x:c r="E18" s="28" t="n">
        <x:v>3</x:v>
      </x:c>
      <x:c r="F18" s="28" t="n">
        <x:v>13</x:v>
      </x:c>
      <x:c r="G18" s="28" t="n">
        <x:v>2</x:v>
      </x:c>
      <x:c r="H18" s="28" t="n">
        <x:v>2</x:v>
      </x:c>
      <x:c r="I18" s="28" t="n">
        <x:v>21</x:v>
      </x:c>
      <x:c r="J18" s="28" t="n">
        <x:v>11</x:v>
      </x:c>
      <x:c r="K18" s="28" t="n">
        <x:v>5</x:v>
      </x:c>
      <x:c r="L18" s="28" t="n">
        <x:v>3</x:v>
      </x:c>
      <x:c r="M18" s="13" t="str">
        <x:v>Cible identifiée qui reste dans un angle observé</x:v>
      </x:c>
      <x:c r="N18" s="13" t="str">
        <x:v>Temps de visée, munitions et protections opaques limitent les tirs.</x:v>
      </x:c>
      <x:c r="O18" s="13" t="str">
        <x:v>Reconstitution documentée V4 — nouvelle rédaction V5</x:v>
      </x:c>
    </x:row>
    <x:row r="19" ht="44" customHeight="1">
      <x:c r="A19" s="14" t="str">
        <x:v>W3-U14</x:v>
      </x:c>
      <x:c r="B19" s="14" t="str">
        <x:v>Tireur de plasma mesuré</x:v>
      </x:c>
      <x:c r="C19" s="14" t="str">
        <x:v>Appui énergétique</x:v>
      </x:c>
      <x:c r="D19" s="29" t="n">
        <x:v>1</x:v>
      </x:c>
      <x:c r="E19" s="29" t="n">
        <x:v>4</x:v>
      </x:c>
      <x:c r="F19" s="29" t="n">
        <x:v>18</x:v>
      </x:c>
      <x:c r="G19" s="29" t="n">
        <x:v>3</x:v>
      </x:c>
      <x:c r="H19" s="29" t="n">
        <x:v>3</x:v>
      </x:c>
      <x:c r="I19" s="29" t="n">
        <x:v>30</x:v>
      </x:c>
      <x:c r="J19" s="29" t="n">
        <x:v>12</x:v>
      </x:c>
      <x:c r="K19" s="29" t="n">
        <x:v>5</x:v>
      </x:c>
      <x:c r="L19" s="29" t="n">
        <x:v>3</x:v>
      </x:c>
      <x:c r="M19" s="14" t="str">
        <x:v>Protection lourde ou cible résistante clairement repérée</x:v>
      </x:c>
      <x:c r="N19" s="14" t="str">
        <x:v>Énergie, signature thermique et échauffement ; interdit dans les rites concernés.</x:v>
      </x:c>
      <x:c r="O19" s="14" t="str">
        <x:v>Reconstitution documentée V4 — nouvelle rédaction V5</x:v>
      </x:c>
    </x:row>
    <x:row r="20" ht="44" customHeight="1">
      <x:c r="A20" s="13" t="str">
        <x:v>W3-U15</x:v>
      </x:c>
      <x:c r="B20" s="13" t="str">
        <x:v>Poseurs de filets</x:v>
      </x:c>
      <x:c r="C20" s="13" t="str">
        <x:v>Immobilisation brève</x:v>
      </x:c>
      <x:c r="D20" s="28" t="n">
        <x:v>2</x:v>
      </x:c>
      <x:c r="E20" s="28" t="n">
        <x:v>3</x:v>
      </x:c>
      <x:c r="F20" s="28" t="n">
        <x:v>13</x:v>
      </x:c>
      <x:c r="G20" s="28" t="n">
        <x:v>2</x:v>
      </x:c>
      <x:c r="H20" s="28" t="n">
        <x:v>3</x:v>
      </x:c>
      <x:c r="I20" s="28" t="n">
        <x:v>14</x:v>
      </x:c>
      <x:c r="J20" s="28" t="n">
        <x:v>13</x:v>
      </x:c>
      <x:c r="K20" s="28" t="n">
        <x:v>3</x:v>
      </x:c>
      <x:c r="L20" s="28" t="n">
        <x:v>4</x:v>
      </x:c>
      <x:c r="M20" s="13" t="str">
        <x:v>Coureur ou bête moyenne sur trajectoire anticipée</x:v>
      </x:c>
      <x:c r="N20" s="13" t="str">
        <x:v>Les grandes proies déchirent le dispositif et les alliés doivent contourner la zone.</x:v>
      </x:c>
      <x:c r="O20" s="13" t="str">
        <x:v>Reconstitution documentée V4 — nouvelle rédaction V5</x:v>
      </x:c>
    </x:row>
    <x:row r="21" ht="44" customHeight="1">
      <x:c r="A21" s="14" t="str">
        <x:v>W3-U16</x:v>
      </x:c>
      <x:c r="B21" s="14" t="str">
        <x:v>Piégeurs de passage</x:v>
      </x:c>
      <x:c r="C21" s="14" t="str">
        <x:v>Contrôle préparé</x:v>
      </x:c>
      <x:c r="D21" s="29" t="n">
        <x:v>2</x:v>
      </x:c>
      <x:c r="E21" s="29" t="n">
        <x:v>3</x:v>
      </x:c>
      <x:c r="F21" s="29" t="n">
        <x:v>12</x:v>
      </x:c>
      <x:c r="G21" s="29" t="n">
        <x:v>2</x:v>
      </x:c>
      <x:c r="H21" s="29" t="n">
        <x:v>2</x:v>
      </x:c>
      <x:c r="I21" s="29" t="n">
        <x:v>18</x:v>
      </x:c>
      <x:c r="J21" s="29" t="n">
        <x:v>15</x:v>
      </x:c>
      <x:c r="K21" s="29" t="n">
        <x:v>2</x:v>
      </x:c>
      <x:c r="L21" s="29" t="n">
        <x:v>3</x:v>
      </x:c>
      <x:c r="M21" s="14" t="str">
        <x:v>Poursuite précipitée dans un passage reconnu</x:v>
      </x:c>
      <x:c r="N21" s="14" t="str">
        <x:v>Pièges visibles par observation, stock limité et pose interrompable.</x:v>
      </x:c>
      <x:c r="O21" s="14" t="str">
        <x:v>Reconstitution documentée V4 — nouvelle rédaction V5</x:v>
      </x:c>
    </x:row>
    <x:row r="22" ht="44" customHeight="1">
      <x:c r="A22" s="13" t="str">
        <x:v>W3-U17</x:v>
      </x:c>
      <x:c r="B22" s="13" t="str">
        <x:v>Équipe d’extraction</x:v>
      </x:c>
      <x:c r="C22" s="13" t="str">
        <x:v>Transport de blessés</x:v>
      </x:c>
      <x:c r="D22" s="28" t="n">
        <x:v>3</x:v>
      </x:c>
      <x:c r="E22" s="28" t="n">
        <x:v>3</x:v>
      </x:c>
      <x:c r="F22" s="28" t="n">
        <x:v>12</x:v>
      </x:c>
      <x:c r="G22" s="28" t="n">
        <x:v>2</x:v>
      </x:c>
      <x:c r="H22" s="28" t="n">
        <x:v>2</x:v>
      </x:c>
      <x:c r="I22" s="28" t="n">
        <x:v>8</x:v>
      </x:c>
      <x:c r="J22" s="28" t="n">
        <x:v>18</x:v>
      </x:c>
      <x:c r="K22" s="28" t="n">
        <x:v>1</x:v>
      </x:c>
      <x:c r="L22" s="28" t="n">
        <x:v>4</x:v>
      </x:c>
      <x:c r="M22" s="13" t="str">
        <x:v>Pertes aggravées par une évacuation tardive</x:v>
      </x:c>
      <x:c r="N22" s="13" t="str">
        <x:v>Porter réduit les mains disponibles et exige un itinéraire praticable.</x:v>
      </x:c>
      <x:c r="O22" s="13" t="str">
        <x:v>Reconstitution documentée V4 — nouvelle rédaction V5</x:v>
      </x:c>
    </x:row>
    <x:row r="23" ht="44" customHeight="1">
      <x:c r="A23" s="14" t="str">
        <x:v>W3-U18</x:v>
      </x:c>
      <x:c r="B23" s="14" t="str">
        <x:v>Soigneur de terrain</x:v>
      </x:c>
      <x:c r="C23" s="14" t="str">
        <x:v>Stabilisation</x:v>
      </x:c>
      <x:c r="D23" s="29" t="n">
        <x:v>1</x:v>
      </x:c>
      <x:c r="E23" s="29" t="n">
        <x:v>2</x:v>
      </x:c>
      <x:c r="F23" s="29" t="n">
        <x:v>10</x:v>
      </x:c>
      <x:c r="G23" s="29" t="n">
        <x:v>2</x:v>
      </x:c>
      <x:c r="H23" s="29" t="n">
        <x:v>3</x:v>
      </x:c>
      <x:c r="I23" s="29" t="n">
        <x:v>6</x:v>
      </x:c>
      <x:c r="J23" s="29" t="n">
        <x:v>10</x:v>
      </x:c>
      <x:c r="K23" s="29" t="n">
        <x:v>1</x:v>
      </x:c>
      <x:c r="L23" s="29" t="n">
        <x:v>4</x:v>
      </x:c>
      <x:c r="M23" s="14" t="str">
        <x:v>Aggravation des blessures dans une position couverte</x:v>
      </x:c>
      <x:c r="N23" s="14" t="str">
        <x:v>Ne ressuscite personne et n’efface pas une blessure majeure en combat.</x:v>
      </x:c>
      <x:c r="O23" s="14" t="str">
        <x:v>Reconstitution documentée V4 — nouvelle rédaction V5</x:v>
      </x:c>
    </x:row>
    <x:row r="24" ht="44" customHeight="1">
      <x:c r="A24" s="13" t="str">
        <x:v>W3-U19</x:v>
      </x:c>
      <x:c r="B24" s="13" t="str">
        <x:v>Récupérateurs de charges</x:v>
      </x:c>
      <x:c r="C24" s="13" t="str">
        <x:v>Logistique avancée</x:v>
      </x:c>
      <x:c r="D24" s="28" t="n">
        <x:v>3</x:v>
      </x:c>
      <x:c r="E24" s="28" t="n">
        <x:v>3</x:v>
      </x:c>
      <x:c r="F24" s="28" t="n">
        <x:v>10</x:v>
      </x:c>
      <x:c r="G24" s="28" t="n">
        <x:v>2</x:v>
      </x:c>
      <x:c r="H24" s="28" t="n">
        <x:v>2</x:v>
      </x:c>
      <x:c r="I24" s="28" t="n">
        <x:v>8</x:v>
      </x:c>
      <x:c r="J24" s="28" t="n">
        <x:v>16</x:v>
      </x:c>
      <x:c r="K24" s="28" t="n">
        <x:v>1</x:v>
      </x:c>
      <x:c r="L24" s="28" t="n">
        <x:v>3</x:v>
      </x:c>
      <x:c r="M24" s="13" t="str">
        <x:v>Pénurie de matériel dans un poste relié</x:v>
      </x:c>
      <x:c r="N24" s="13" t="str">
        <x:v>Vulnérables pendant un chargement, capacité de portage bornée.</x:v>
      </x:c>
      <x:c r="O24" s="13" t="str">
        <x:v>Reconstitution documentée V4 — nouvelle rédaction V5</x:v>
      </x:c>
    </x:row>
    <x:row r="25" ht="44" customHeight="1">
      <x:c r="A25" s="14" t="str">
        <x:v>W3-U20</x:v>
      </x:c>
      <x:c r="B25" s="14" t="str">
        <x:v>Artisans d’ancrage</x:v>
      </x:c>
      <x:c r="C25" s="14" t="str">
        <x:v>Installation</x:v>
      </x:c>
      <x:c r="D25" s="29" t="n">
        <x:v>2</x:v>
      </x:c>
      <x:c r="E25" s="29" t="n">
        <x:v>3</x:v>
      </x:c>
      <x:c r="F25" s="29" t="n">
        <x:v>13</x:v>
      </x:c>
      <x:c r="G25" s="29" t="n">
        <x:v>2</x:v>
      </x:c>
      <x:c r="H25" s="29" t="n">
        <x:v>3</x:v>
      </x:c>
      <x:c r="I25" s="29" t="n">
        <x:v>10</x:v>
      </x:c>
      <x:c r="J25" s="29" t="n">
        <x:v>17</x:v>
      </x:c>
      <x:c r="K25" s="29" t="n">
        <x:v>2</x:v>
      </x:c>
      <x:c r="L25" s="29" t="n">
        <x:v>3</x:v>
      </x:c>
      <x:c r="M25" s="14" t="str">
        <x:v>Obstacles mécaniques et postes endommagés</x:v>
      </x:c>
      <x:c r="N25" s="14" t="str">
        <x:v>Réparation exige pièces, interruption des tirs et temps sur place.</x:v>
      </x:c>
      <x:c r="O25" s="14" t="str">
        <x:v>Reconstitution documentée V4 — nouvelle rédaction V5</x:v>
      </x:c>
    </x:row>
    <x:row r="26" ht="44" customHeight="1">
      <x:c r="A26" s="13" t="str">
        <x:v>W3-U21</x:v>
      </x:c>
      <x:c r="B26" s="13" t="str">
        <x:v>Guides de monture</x:v>
      </x:c>
      <x:c r="C26" s="13" t="str">
        <x:v>Mobilité montée</x:v>
      </x:c>
      <x:c r="D26" s="28" t="n">
        <x:v>2</x:v>
      </x:c>
      <x:c r="E26" s="28" t="n">
        <x:v>4</x:v>
      </x:c>
      <x:c r="F26" s="28" t="n">
        <x:v>18</x:v>
      </x:c>
      <x:c r="G26" s="28" t="n">
        <x:v>3</x:v>
      </x:c>
      <x:c r="H26" s="28" t="n">
        <x:v>3</x:v>
      </x:c>
      <x:c r="I26" s="28" t="n">
        <x:v>19</x:v>
      </x:c>
      <x:c r="J26" s="28" t="n">
        <x:v>15</x:v>
      </x:c>
      <x:c r="K26" s="28" t="n">
        <x:v>2</x:v>
      </x:c>
      <x:c r="L26" s="28" t="n">
        <x:v>6</x:v>
      </x:c>
      <x:c r="M26" s="13" t="str">
        <x:v>Long détour terrestre et messagerie sous menace</x:v>
      </x:c>
      <x:c r="N26" s="13" t="str">
        <x:v>Montures vivantes avec fatigue ; falaises, sas et couloirs étroits bloquent le passage.</x:v>
      </x:c>
      <x:c r="O26" s="13" t="str">
        <x:v>Reconstitution documentée V4 — nouvelle rédaction V5</x:v>
      </x:c>
    </x:row>
    <x:row r="27" ht="44" customHeight="1">
      <x:c r="A27" s="14" t="str">
        <x:v>W3-U22</x:v>
      </x:c>
      <x:c r="B27" s="14" t="str">
        <x:v>Conduite de hound</x:v>
      </x:c>
      <x:c r="C27" s="14" t="str">
        <x:v>Traque accompagnée</x:v>
      </x:c>
      <x:c r="D27" s="29" t="n">
        <x:v>2</x:v>
      </x:c>
      <x:c r="E27" s="29" t="n">
        <x:v>4</x:v>
      </x:c>
      <x:c r="F27" s="29" t="n">
        <x:v>18</x:v>
      </x:c>
      <x:c r="G27" s="29" t="n">
        <x:v>3</x:v>
      </x:c>
      <x:c r="H27" s="29" t="n">
        <x:v>3</x:v>
      </x:c>
      <x:c r="I27" s="29" t="n">
        <x:v>22</x:v>
      </x:c>
      <x:c r="J27" s="29" t="n">
        <x:v>13</x:v>
      </x:c>
      <x:c r="K27" s="29" t="n">
        <x:v>2</x:v>
      </x:c>
      <x:c r="L27" s="29" t="n">
        <x:v>6</x:v>
      </x:c>
      <x:c r="M27" s="14" t="str">
        <x:v>Proie en fuite localisée par signes multiples</x:v>
      </x:c>
      <x:c r="N27" s="14" t="str">
        <x:v>Le lien et la fatigue de l’animal persistent ; rappel exige une voie de retour.</x:v>
      </x:c>
      <x:c r="O27" s="14" t="str">
        <x:v>Reconstitution documentée V4 — nouvelle rédaction V5</x:v>
      </x:c>
    </x:row>
    <x:row r="28" ht="44" customHeight="1">
      <x:c r="A28" s="13" t="str">
        <x:v>W3-U23</x:v>
      </x:c>
      <x:c r="B28" s="13" t="str">
        <x:v>Gardiens de réserve</x:v>
      </x:c>
      <x:c r="C28" s="13" t="str">
        <x:v>Faune et corridors</x:v>
      </x:c>
      <x:c r="D28" s="28" t="n">
        <x:v>2</x:v>
      </x:c>
      <x:c r="E28" s="28" t="n">
        <x:v>3</x:v>
      </x:c>
      <x:c r="F28" s="28" t="n">
        <x:v>12</x:v>
      </x:c>
      <x:c r="G28" s="28" t="n">
        <x:v>2</x:v>
      </x:c>
      <x:c r="H28" s="28" t="n">
        <x:v>3</x:v>
      </x:c>
      <x:c r="I28" s="28" t="n">
        <x:v>14</x:v>
      </x:c>
      <x:c r="J28" s="28" t="n">
        <x:v>19</x:v>
      </x:c>
      <x:c r="K28" s="28" t="n">
        <x:v>3</x:v>
      </x:c>
      <x:c r="L28" s="28" t="n">
        <x:v>4</x:v>
      </x:c>
      <x:c r="M28" s="13" t="str">
        <x:v>Déviation d’une bête vers un couloir dégagé</x:v>
      </x:c>
      <x:c r="N28" s="13" t="str">
        <x:v>Ne contrôlent pas toutes les créatures et doivent observer leurs réactions.</x:v>
      </x:c>
      <x:c r="O28" s="13" t="str">
        <x:v>Reconstitution documentée V4 — nouvelle rédaction V5</x:v>
      </x:c>
    </x:row>
    <x:row r="29" ht="44" customHeight="1">
      <x:c r="A29" s="14" t="str">
        <x:v>W3-U24</x:v>
      </x:c>
      <x:c r="B29" s="14" t="str">
        <x:v>Chasseurs du givre</x:v>
      </x:c>
      <x:c r="C29" s="14" t="str">
        <x:v>Endurance polaire</x:v>
      </x:c>
      <x:c r="D29" s="29" t="n">
        <x:v>2</x:v>
      </x:c>
      <x:c r="E29" s="29" t="n">
        <x:v>3</x:v>
      </x:c>
      <x:c r="F29" s="29" t="n">
        <x:v>13</x:v>
      </x:c>
      <x:c r="G29" s="29" t="n">
        <x:v>2</x:v>
      </x:c>
      <x:c r="H29" s="29" t="n">
        <x:v>2</x:v>
      </x:c>
      <x:c r="I29" s="29" t="n">
        <x:v>17</x:v>
      </x:c>
      <x:c r="J29" s="29" t="n">
        <x:v>19</x:v>
      </x:c>
      <x:c r="K29" s="29" t="n">
        <x:v>3</x:v>
      </x:c>
      <x:c r="L29" s="29" t="n">
        <x:v>4</x:v>
      </x:c>
      <x:c r="M29" s="14" t="str">
        <x:v>Escarmouche lente dans le froid avec repères de glace</x:v>
      </x:c>
      <x:c r="N29" s="14" t="str">
        <x:v>Équipement pesant hors de ce milieu et visibilité parfois trompeuse.</x:v>
      </x:c>
      <x:c r="O29" s="14" t="str">
        <x:v>Reconstitution documentée V4 — nouvelle rédaction V5</x:v>
      </x:c>
    </x:row>
    <x:row r="30" ht="44" customHeight="1">
      <x:c r="A30" s="13" t="str">
        <x:v>W3-U25</x:v>
      </x:c>
      <x:c r="B30" s="13" t="str">
        <x:v>Nageurs du rivage</x:v>
      </x:c>
      <x:c r="C30" s="13" t="str">
        <x:v>Approche aquatique</x:v>
      </x:c>
      <x:c r="D30" s="28" t="n">
        <x:v>2</x:v>
      </x:c>
      <x:c r="E30" s="28" t="n">
        <x:v>3</x:v>
      </x:c>
      <x:c r="F30" s="28" t="n">
        <x:v>13</x:v>
      </x:c>
      <x:c r="G30" s="28" t="n">
        <x:v>2</x:v>
      </x:c>
      <x:c r="H30" s="28" t="n">
        <x:v>3</x:v>
      </x:c>
      <x:c r="I30" s="28" t="n">
        <x:v>16</x:v>
      </x:c>
      <x:c r="J30" s="28" t="n">
        <x:v>14</x:v>
      </x:c>
      <x:c r="K30" s="28" t="n">
        <x:v>2</x:v>
      </x:c>
      <x:c r="L30" s="28" t="n">
        <x:v>5</x:v>
      </x:c>
      <x:c r="M30" s="13" t="str">
        <x:v>Quai surveillé uniquement depuis la terre</x:v>
      </x:c>
      <x:c r="N30" s="13" t="str">
        <x:v>Temps d’immersion, courant et matériel compatible limitent la profondeur.</x:v>
      </x:c>
      <x:c r="O30" s="13" t="str">
        <x:v>Reconstitution documentée V4 — nouvelle rédaction V5</x:v>
      </x:c>
    </x:row>
    <x:row r="31" ht="44" customHeight="1">
      <x:c r="A31" s="14" t="str">
        <x:v>W3-U26</x:v>
      </x:c>
      <x:c r="B31" s="14" t="str">
        <x:v>Briseurs de blocus</x:v>
      </x:c>
      <x:c r="C31" s="14" t="str">
        <x:v>Abordage limité</x:v>
      </x:c>
      <x:c r="D31" s="29" t="n">
        <x:v>3</x:v>
      </x:c>
      <x:c r="E31" s="29" t="n">
        <x:v>4</x:v>
      </x:c>
      <x:c r="F31" s="29" t="n">
        <x:v>18</x:v>
      </x:c>
      <x:c r="G31" s="29" t="n">
        <x:v>3</x:v>
      </x:c>
      <x:c r="H31" s="29" t="n">
        <x:v>3</x:v>
      </x:c>
      <x:c r="I31" s="29" t="n">
        <x:v>23</x:v>
      </x:c>
      <x:c r="J31" s="29" t="n">
        <x:v>20</x:v>
      </x:c>
      <x:c r="K31" s="29" t="n">
        <x:v>2</x:v>
      </x:c>
      <x:c r="L31" s="29" t="n">
        <x:v>3</x:v>
      </x:c>
      <x:c r="M31" s="14" t="str">
        <x:v>Sas et accès de coque après sécurisation des pressions</x:v>
      </x:c>
      <x:c r="N31" s="14" t="str">
        <x:v>Aucune téléportation ; doivent être transportés et gardent un sas de repli.</x:v>
      </x:c>
      <x:c r="O31" s="14" t="str">
        <x:v>Reconstitution documentée V4 — nouvelle rédaction V5</x:v>
      </x:c>
    </x:row>
    <x:row r="32" ht="44" customHeight="1">
      <x:c r="A32" s="13" t="str">
        <x:v>W3-U27</x:v>
      </x:c>
      <x:c r="B32" s="13" t="str">
        <x:v>Sentinelles de quarantaine</x:v>
      </x:c>
      <x:c r="C32" s="13" t="str">
        <x:v>Isolement de secteur</x:v>
      </x:c>
      <x:c r="D32" s="28" t="n">
        <x:v>2</x:v>
      </x:c>
      <x:c r="E32" s="28" t="n">
        <x:v>4</x:v>
      </x:c>
      <x:c r="F32" s="28" t="n">
        <x:v>17</x:v>
      </x:c>
      <x:c r="G32" s="28" t="n">
        <x:v>3</x:v>
      </x:c>
      <x:c r="H32" s="28" t="n">
        <x:v>3</x:v>
      </x:c>
      <x:c r="I32" s="28" t="n">
        <x:v>18</x:v>
      </x:c>
      <x:c r="J32" s="28" t="n">
        <x:v>24</x:v>
      </x:c>
      <x:c r="K32" s="28" t="n">
        <x:v>3</x:v>
      </x:c>
      <x:c r="L32" s="28" t="n">
        <x:v>3</x:v>
      </x:c>
      <x:c r="M32" s="13" t="str">
        <x:v>Propagation d’une menace par un couloir encore contrôlable</x:v>
      </x:c>
      <x:c r="N32" s="13" t="str">
        <x:v>Faible poursuite et équipements consommables après exposition.</x:v>
      </x:c>
      <x:c r="O32" s="13" t="str">
        <x:v>Reconstitution documentée V4 — nouvelle rédaction V5</x:v>
      </x:c>
    </x:row>
    <x:row r="33" ht="44" customHeight="1">
      <x:c r="A33" s="14" t="str">
        <x:v>W3-U28</x:v>
      </x:c>
      <x:c r="B33" s="14" t="str">
        <x:v>Messagers de coalition</x:v>
      </x:c>
      <x:c r="C33" s="14" t="str">
        <x:v>Liaison tactique</x:v>
      </x:c>
      <x:c r="D33" s="29" t="n">
        <x:v>2</x:v>
      </x:c>
      <x:c r="E33" s="29" t="n">
        <x:v>2</x:v>
      </x:c>
      <x:c r="F33" s="29" t="n">
        <x:v>10</x:v>
      </x:c>
      <x:c r="G33" s="29" t="n">
        <x:v>1</x:v>
      </x:c>
      <x:c r="H33" s="29" t="n">
        <x:v>2</x:v>
      </x:c>
      <x:c r="I33" s="29" t="n">
        <x:v>10</x:v>
      </x:c>
      <x:c r="J33" s="29" t="n">
        <x:v>12</x:v>
      </x:c>
      <x:c r="K33" s="29" t="n">
        <x:v>2</x:v>
      </x:c>
      <x:c r="L33" s="29" t="n">
        <x:v>5</x:v>
      </x:c>
      <x:c r="M33" s="14" t="str">
        <x:v>Désynchronisation des groupes séparés par un relais coupé</x:v>
      </x:c>
      <x:c r="N33" s="14" t="str">
        <x:v>Ne transmettent rien à travers une zone qu’ils n’ont pas réellement franchie.</x:v>
      </x:c>
      <x:c r="O33" s="14" t="str">
        <x:v>Reconstitution documentée V4 — nouvelle rédaction V5</x:v>
      </x:c>
    </x:row>
    <x:row r="34" ht="44" customHeight="1">
      <x:c r="A34" s="13" t="str">
        <x:v>W3-U29</x:v>
      </x:c>
      <x:c r="B34" s="13" t="str">
        <x:v>Gardiens de témoins</x:v>
      </x:c>
      <x:c r="C34" s="13" t="str">
        <x:v>Protection de personnes</x:v>
      </x:c>
      <x:c r="D34" s="28" t="n">
        <x:v>2</x:v>
      </x:c>
      <x:c r="E34" s="28" t="n">
        <x:v>3</x:v>
      </x:c>
      <x:c r="F34" s="28" t="n">
        <x:v>12</x:v>
      </x:c>
      <x:c r="G34" s="28" t="n">
        <x:v>2</x:v>
      </x:c>
      <x:c r="H34" s="28" t="n">
        <x:v>2</x:v>
      </x:c>
      <x:c r="I34" s="28" t="n">
        <x:v>12</x:v>
      </x:c>
      <x:c r="J34" s="28" t="n">
        <x:v>21</x:v>
      </x:c>
      <x:c r="K34" s="28" t="n">
        <x:v>2</x:v>
      </x:c>
      <x:c r="L34" s="28" t="n">
        <x:v>4</x:v>
      </x:c>
      <x:c r="M34" s="13" t="str">
        <x:v>Capture d’un guide ou d’un témoin en transit</x:v>
      </x:c>
      <x:c r="N34" s="13" t="str">
        <x:v>La personne accompagnée choisit son déplacement ; pas de téléportation forcée.</x:v>
      </x:c>
      <x:c r="O34" s="13" t="str">
        <x:v>Reconstitution documentée V4 — nouvelle rédaction V5</x:v>
      </x:c>
    </x:row>
    <x:row r="35" ht="57" customHeight="1">
      <x:c r="A35" s="14" t="str">
        <x:v>W3-U30</x:v>
      </x:c>
      <x:c r="B35" s="14" t="str">
        <x:v>Ancien coordinateur</x:v>
      </x:c>
      <x:c r="C35" s="14" t="str">
        <x:v>Commandement proche</x:v>
      </x:c>
      <x:c r="D35" s="29" t="n">
        <x:v>1</x:v>
      </x:c>
      <x:c r="E35" s="29" t="n">
        <x:v>5</x:v>
      </x:c>
      <x:c r="F35" s="29" t="n">
        <x:v>22</x:v>
      </x:c>
      <x:c r="G35" s="29" t="n">
        <x:v>3</x:v>
      </x:c>
      <x:c r="H35" s="29" t="n">
        <x:v>3</x:v>
      </x:c>
      <x:c r="I35" s="29" t="n">
        <x:v>20</x:v>
      </x:c>
      <x:c r="J35" s="29" t="n">
        <x:v>24</x:v>
      </x:c>
      <x:c r="K35" s="29" t="n">
        <x:v>3</x:v>
      </x:c>
      <x:c r="L35" s="29" t="n">
        <x:v>3</x:v>
      </x:c>
      <x:c r="M35" s="14" t="str">
        <x:v>Panique d’ordres et objectifs contradictoires dans son secteur</x:v>
      </x:c>
      <x:c r="N35" s="14" t="str">
        <x:v>Rare, volontaire et exposé ; sa perte affecte durablement l’équipe sans supprimer tous les contrôles.</x:v>
      </x:c>
      <x:c r="O35" s="14" t="str">
        <x:v>Reconstitution documentée V4 — nouvelle rédaction V5</x:v>
      </x:c>
    </x:row>
  </x:sheetData>
  <x:pageMargins left="0.7" right="0.7" top="0.75" bottom="0.75" header="0.3" footer="0.3"/>
  <x:tableParts count="1">
    <x:tablePart xmlns:r="http://schemas.openxmlformats.org/officeDocument/2006/relationships" r:id="R1f4d80a77d6442b9"/>
  </x:tableParts>
</x:worksheet>
</file>

<file path=xl/worksheets/sheet9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45" hidden="0" customWidth="1"/>
  </x:cols>
  <x:sheetData>
    <x:row r="1">
      <x:c r="A1" s="2"/>
      <x:c r="B1" s="2"/>
      <x:c r="C1" s="2"/>
      <x:c r="D1" s="2"/>
      <x:c r="E1" s="2"/>
      <x:c r="F1" s="2"/>
    </x:row>
    <x:row r="2" ht="31" customHeight="1">
      <x:c r="A2" s="3" t="str">
        <x:v>V5 Spécialisations des unités</x:v>
      </x:c>
      <x:c r="B2" s="3"/>
      <x:c r="C2" s="3"/>
      <x:c r="D2" s="3"/>
      <x:c r="E2" s="3"/>
      <x:c r="F2" s="3"/>
    </x:row>
    <x:row r="3">
      <x:c r="A3" s="4"/>
      <x:c r="B3" s="4"/>
      <x:c r="C3" s="4"/>
      <x:c r="D3" s="4"/>
      <x:c r="E3" s="4"/>
      <x:c r="F3" s="4"/>
    </x:row>
    <x:row r="4">
      <x:c r="A4" s="2" t="str">
        <x:v>Guerre · 30 fiches · Lecture intégrale dans « Lire Guerre » ou le lecteur HTML.</x:v>
      </x:c>
      <x:c r="B4" s="2"/>
      <x:c r="C4" s="2"/>
      <x:c r="D4" s="2"/>
      <x:c r="E4" s="2"/>
      <x:c r="F4" s="2"/>
    </x:row>
    <x:row r="5" ht="48" customHeight="1">
      <x:c r="A5" s="51" t="str">
        <x:v>Identifiant</x:v>
      </x:c>
      <x:c r="B5" s="52" t="str">
        <x:v>Titre</x:v>
      </x:c>
      <x:c r="C5" s="52" t="str">
        <x:v>Unité concernée</x:v>
      </x:c>
      <x:c r="D5" s="52" t="str">
        <x:v>Seuil XP</x:v>
      </x:c>
      <x:c r="E5" s="52" t="str">
        <x:v>Choix A</x:v>
      </x:c>
      <x:c r="F5" s="52" t="str">
        <x:v>Effet A</x:v>
      </x:c>
      <x:c r="G5" s="52" t="str">
        <x:v>Choix B</x:v>
      </x:c>
      <x:c r="H5" s="52" t="str">
        <x:v>Effet B</x:v>
      </x:c>
      <x:c r="I5" s="52" t="str">
        <x:v>Exclusivite</x:v>
      </x:c>
      <x:c r="J5" s="52" t="str">
        <x:v>Palier maitre</x:v>
      </x:c>
      <x:c r="K5" s="52" t="str">
        <x:v>Recrue</x:v>
      </x:c>
      <x:c r="L5" s="53" t="str">
        <x:v>Provenance</x:v>
      </x:c>
    </x:row>
    <x:row r="6" ht="72" customHeight="1">
      <x:c r="A6" s="13" t="str">
        <x:v>W5-SP01</x:v>
      </x:c>
      <x:c r="B6" s="13" t="str">
        <x:v>Pisteurs de lisière</x:v>
      </x:c>
      <x:c r="C6" s="13" t="str">
        <x:v>W3-U01</x:v>
      </x:c>
      <x:c r="D6" s="28" t="n">
        <x:v>40</x:v>
      </x:c>
      <x:c r="E6" s="13" t="str">
        <x:v>Lecture des empreintes</x:v>
      </x:c>
      <x:c r="F6" s="13" t="str">
        <x:v>Repère une piste supplémentaire après observation au sol ; exige arrêt et ligne de vue.</x:v>
      </x:c>
      <x:c r="G6" s="13" t="str">
        <x:v>Écoute périphérique</x:v>
      </x:c>
      <x:c r="H6" s="13" t="str">
        <x:v>Entend un déplacement proche derrière un écran végétal ; indique un secteur, jamais une silhouette exacte.</x:v>
      </x:c>
      <x:c r="I6" s="13" t="str">
        <x:v>A ou B, jamais les deux dans la même campagne. Le choix appartient à l’équipe persistante et survit au changement de mode.</x:v>
      </x:c>
      <x:c r="J6" s="13" t="str">
        <x:v>À 80 XP : coefficient de puissance 1,30 et exécution plus fiable de la spécialité choisie ; aucun pouvoir nouveau qui annule sa contrepartie.</x:v>
      </x:c>
      <x:c r="K6" s="13" t="str">
        <x:v>Un remplaçant formé arrive avec son propre dossier ; l’équipe ne récupère pas instantanément son effectif ni son expérience perdue.</x:v>
      </x:c>
      <x:c r="L6" s="13" t="str">
        <x:v>Extension V5</x:v>
      </x:c>
    </x:row>
    <x:row r="7" ht="72" customHeight="1">
      <x:c r="A7" s="14" t="str">
        <x:v>W5-SP02</x:v>
      </x:c>
      <x:c r="B7" s="14" t="str">
        <x:v>Éclaireur de crête</x:v>
      </x:c>
      <x:c r="C7" s="14" t="str">
        <x:v>W3-U02</x:v>
      </x:c>
      <x:c r="D7" s="29" t="n">
        <x:v>40</x:v>
      </x:c>
      <x:c r="E7" s="14" t="str">
        <x:v>Longue veille</x:v>
      </x:c>
      <x:c r="F7" s="14" t="str">
        <x:v>Garde une observation précise plus longtemps tant qu’il demeure immobile.</x:v>
      </x:c>
      <x:c r="G7" s="14" t="str">
        <x:v>Descente préparée</x:v>
      </x:c>
      <x:c r="H7" s="14" t="str">
        <x:v>Pose une corde personnelle de repli sur une corniche reconnue ; ne crée pas un accès universel.</x:v>
      </x:c>
      <x:c r="I7" s="14" t="str">
        <x:v>A ou B, jamais les deux dans la même campagne. Le choix appartient à l’équipe persistante et survit au changement de mode.</x:v>
      </x:c>
      <x:c r="J7" s="14" t="str">
        <x:v>À 80 XP : coefficient de puissance 1,30 et exécution plus fiable de la spécialité choisie ; aucun pouvoir nouveau qui annule sa contrepartie.</x:v>
      </x:c>
      <x:c r="K7" s="14" t="str">
        <x:v>Un remplaçant formé arrive avec son propre dossier ; l’équipe ne récupère pas instantanément son effectif ni son expérience perdue.</x:v>
      </x:c>
      <x:c r="L7" s="14" t="str">
        <x:v>Extension V5</x:v>
      </x:c>
    </x:row>
    <x:row r="8" ht="72" customHeight="1">
      <x:c r="A8" s="13" t="str">
        <x:v>W5-SP03</x:v>
      </x:c>
      <x:c r="B8" s="13" t="str">
        <x:v>Veilleurs de marais</x:v>
      </x:c>
      <x:c r="C8" s="13" t="str">
        <x:v>W3-U03</x:v>
      </x:c>
      <x:c r="D8" s="28" t="n">
        <x:v>40</x:v>
      </x:c>
      <x:c r="E8" s="13" t="str">
        <x:v>Passeur léger</x:v>
      </x:c>
      <x:c r="F8" s="13" t="str">
        <x:v>Traverse un pilotis étroit avec un éclaireur allié, après vérification du support.</x:v>
      </x:c>
      <x:c r="G8" s="13" t="str">
        <x:v>Sentinelle d’eau</x:v>
      </x:c>
      <x:c r="H8" s="13" t="str">
        <x:v>Détecte une vague anormale sur son chenal visible, avec faux positifs dus à la faune.</x:v>
      </x:c>
      <x:c r="I8" s="13" t="str">
        <x:v>A ou B, jamais les deux dans la même campagne. Le choix appartient à l’équipe persistante et survit au changement de mode.</x:v>
      </x:c>
      <x:c r="J8" s="13" t="str">
        <x:v>À 80 XP : coefficient de puissance 1,30 et exécution plus fiable de la spécialité choisie ; aucun pouvoir nouveau qui annule sa contrepartie.</x:v>
      </x:c>
      <x:c r="K8" s="13" t="str">
        <x:v>Un remplaçant formé arrive avec son propre dossier ; l’équipe ne récupère pas instantanément son effectif ni son expérience perdue.</x:v>
      </x:c>
      <x:c r="L8" s="13" t="str">
        <x:v>Extension V5</x:v>
      </x:c>
    </x:row>
    <x:row r="9" ht="72" customHeight="1">
      <x:c r="A9" s="14" t="str">
        <x:v>W5-SP04</x:v>
      </x:c>
      <x:c r="B9" s="14" t="str">
        <x:v>Traqueurs d’odeurs</x:v>
      </x:c>
      <x:c r="C9" s="14" t="str">
        <x:v>W3-U04</x:v>
      </x:c>
      <x:c r="D9" s="29" t="n">
        <x:v>40</x:v>
      </x:c>
      <x:c r="E9" s="14" t="str">
        <x:v>Piste froide</x:v>
      </x:c>
      <x:c r="F9" s="14" t="str">
        <x:v>Reconstruit un départ ancien depuis trois traces concordantes ; examen plus long.</x:v>
      </x:c>
      <x:c r="G9" s="14" t="str">
        <x:v>Piste vive</x:v>
      </x:c>
      <x:c r="H9" s="14" t="str">
        <x:v>Suit plus vite un passage récent, mais abandonne l’analyse détaillée du point de départ.</x:v>
      </x:c>
      <x:c r="I9" s="14" t="str">
        <x:v>A ou B, jamais les deux dans la même campagne. Le choix appartient à l’équipe persistante et survit au changement de mode.</x:v>
      </x:c>
      <x:c r="J9" s="14" t="str">
        <x:v>À 80 XP : coefficient de puissance 1,30 et exécution plus fiable de la spécialité choisie ; aucun pouvoir nouveau qui annule sa contrepartie.</x:v>
      </x:c>
      <x:c r="K9" s="14" t="str">
        <x:v>Un remplaçant formé arrive avec son propre dossier ; l’équipe ne récupère pas instantanément son effectif ni son expérience perdue.</x:v>
      </x:c>
      <x:c r="L9" s="14" t="str">
        <x:v>Extension V5</x:v>
      </x:c>
    </x:row>
    <x:row r="10" ht="72" customHeight="1">
      <x:c r="A10" s="13" t="str">
        <x:v>W5-SP05</x:v>
      </x:c>
      <x:c r="B10" s="13" t="str">
        <x:v>Guetteur des ombres</x:v>
      </x:c>
      <x:c r="C10" s="13" t="str">
        <x:v>W3-U05</x:v>
      </x:c>
      <x:c r="D10" s="28" t="n">
        <x:v>40</x:v>
      </x:c>
      <x:c r="E10" s="13" t="str">
        <x:v>Silence patient</x:v>
      </x:c>
      <x:c r="F10" s="13" t="str">
        <x:v>Réduit les indices de position pendant une observation fixe.</x:v>
      </x:c>
      <x:c r="G10" s="13" t="str">
        <x:v>Ombre mobile</x:v>
      </x:c>
      <x:c r="H10" s="13" t="str">
        <x:v>Change de couvert plus vite sur un chemin déjà reconnu, avec visibilité pendant la traversée.</x:v>
      </x:c>
      <x:c r="I10" s="13" t="str">
        <x:v>A ou B, jamais les deux dans la même campagne. Le choix appartient à l’équipe persistante et survit au changement de mode.</x:v>
      </x:c>
      <x:c r="J10" s="13" t="str">
        <x:v>À 80 XP : coefficient de puissance 1,30 et exécution plus fiable de la spécialité choisie ; aucun pouvoir nouveau qui annule sa contrepartie.</x:v>
      </x:c>
      <x:c r="K10" s="13" t="str">
        <x:v>Un remplaçant formé arrive avec son propre dossier ; l’équipe ne récupère pas instantanément son effectif ni son expérience perdue.</x:v>
      </x:c>
      <x:c r="L10" s="13" t="str">
        <x:v>Extension V5</x:v>
      </x:c>
    </x:row>
    <x:row r="11" ht="72" customHeight="1">
      <x:c r="A11" s="14" t="str">
        <x:v>W5-SP06</x:v>
      </x:c>
      <x:c r="B11" s="14" t="str">
        <x:v>Marqueurs de route</x:v>
      </x:c>
      <x:c r="C11" s="14" t="str">
        <x:v>W3-U06</x:v>
      </x:c>
      <x:c r="D11" s="29" t="n">
        <x:v>40</x:v>
      </x:c>
      <x:c r="E11" s="14" t="str">
        <x:v>Retour balisé</x:v>
      </x:c>
      <x:c r="F11" s="14" t="str">
        <x:v>Les alliés proches retrouvent l’extraction sans nouvel arrêt de navigation.</x:v>
      </x:c>
      <x:c r="G11" s="14" t="str">
        <x:v>Fausse bifurcation</x:v>
      </x:c>
      <x:c r="H11" s="14" t="str">
        <x:v>Pose un seul leurre lisible par l’adversaire attentif ; n’altère pas la vraie carte connue.</x:v>
      </x:c>
      <x:c r="I11" s="14" t="str">
        <x:v>A ou B, jamais les deux dans la même campagne. Le choix appartient à l’équipe persistante et survit au changement de mode.</x:v>
      </x:c>
      <x:c r="J11" s="14" t="str">
        <x:v>À 80 XP : coefficient de puissance 1,30 et exécution plus fiable de la spécialité choisie ; aucun pouvoir nouveau qui annule sa contrepartie.</x:v>
      </x:c>
      <x:c r="K11" s="14" t="str">
        <x:v>Un remplaçant formé arrive avec son propre dossier ; l’équipe ne récupère pas instantanément son effectif ni son expérience perdue.</x:v>
      </x:c>
      <x:c r="L11" s="14" t="str">
        <x:v>Extension V5</x:v>
      </x:c>
    </x:row>
    <x:row r="12" ht="72" customHeight="1">
      <x:c r="A12" s="13" t="str">
        <x:v>W5-SP07</x:v>
      </x:c>
      <x:c r="B12" s="13" t="str">
        <x:v>Lanciers de seuil</x:v>
      </x:c>
      <x:c r="C12" s="13" t="str">
        <x:v>W3-U07</x:v>
      </x:c>
      <x:c r="D12" s="28" t="n">
        <x:v>40</x:v>
      </x:c>
      <x:c r="E12" s="13" t="str">
        <x:v>Ancrage de seuil</x:v>
      </x:c>
      <x:c r="F12" s="13" t="str">
        <x:v>Meilleure résistance à une poussée frontale quand l’équipe est en place.</x:v>
      </x:c>
      <x:c r="G12" s="13" t="str">
        <x:v>Contre-avancée</x:v>
      </x:c>
      <x:c r="H12" s="13" t="str">
        <x:v>Avance d’un couvert après avoir repoussé une attaque, en quittant son bonus statique.</x:v>
      </x:c>
      <x:c r="I12" s="13" t="str">
        <x:v>A ou B, jamais les deux dans la même campagne. Le choix appartient à l’équipe persistante et survit au changement de mode.</x:v>
      </x:c>
      <x:c r="J12" s="13" t="str">
        <x:v>À 80 XP : coefficient de puissance 1,30 et exécution plus fiable de la spécialité choisie ; aucun pouvoir nouveau qui annule sa contrepartie.</x:v>
      </x:c>
      <x:c r="K12" s="13" t="str">
        <x:v>Un remplaçant formé arrive avec son propre dossier ; l’équipe ne récupère pas instantanément son effectif ni son expérience perdue.</x:v>
      </x:c>
      <x:c r="L12" s="13" t="str">
        <x:v>Extension V5</x:v>
      </x:c>
    </x:row>
    <x:row r="13" ht="72" customHeight="1">
      <x:c r="A13" s="14" t="str">
        <x:v>W5-SP08</x:v>
      </x:c>
      <x:c r="B13" s="14" t="str">
        <x:v>Duelliste des braises</x:v>
      </x:c>
      <x:c r="C13" s="14" t="str">
        <x:v>W3-U08</x:v>
      </x:c>
      <x:c r="D13" s="29" t="n">
        <x:v>40</x:v>
      </x:c>
      <x:c r="E13" s="14" t="str">
        <x:v>Maîtrise du défi</x:v>
      </x:c>
      <x:c r="F13" s="14" t="str">
        <x:v>Lit mieux les ouvertures du rival ciblé après un échange observé.</x:v>
      </x:c>
      <x:c r="G13" s="14" t="str">
        <x:v>Gardien du duel</x:v>
      </x:c>
      <x:c r="H13" s="14" t="str">
        <x:v>Protège un partenaire qui recule, avec moindre capacité de poursuite.</x:v>
      </x:c>
      <x:c r="I13" s="14" t="str">
        <x:v>A ou B, jamais les deux dans la même campagne. Le choix appartient à l’équipe persistante et survit au changement de mode.</x:v>
      </x:c>
      <x:c r="J13" s="14" t="str">
        <x:v>À 80 XP : coefficient de puissance 1,30 et exécution plus fiable de la spécialité choisie ; aucun pouvoir nouveau qui annule sa contrepartie.</x:v>
      </x:c>
      <x:c r="K13" s="14" t="str">
        <x:v>Un remplaçant formé arrive avec son propre dossier ; l’équipe ne récupère pas instantanément son effectif ni son expérience perdue.</x:v>
      </x:c>
      <x:c r="L13" s="14" t="str">
        <x:v>Extension V5</x:v>
      </x:c>
    </x:row>
    <x:row r="14" ht="72" customHeight="1">
      <x:c r="A14" s="13" t="str">
        <x:v>W5-SP09</x:v>
      </x:c>
      <x:c r="B14" s="13" t="str">
        <x:v>Gardiens à disque</x:v>
      </x:c>
      <x:c r="C14" s="13" t="str">
        <x:v>W3-U09</x:v>
      </x:c>
      <x:c r="D14" s="28" t="n">
        <x:v>40</x:v>
      </x:c>
      <x:c r="E14" s="13" t="str">
        <x:v>Trajectoire courte</x:v>
      </x:c>
      <x:c r="F14" s="13" t="str">
        <x:v>Récupération plus sûre du disque à distance réduite, avec angle limité.</x:v>
      </x:c>
      <x:c r="G14" s="13" t="str">
        <x:v>Interception haute</x:v>
      </x:c>
      <x:c r="H14" s="13" t="str">
        <x:v>Peut viser un franchissement vertical identifié, avec préparation plus longue.</x:v>
      </x:c>
      <x:c r="I14" s="13" t="str">
        <x:v>A ou B, jamais les deux dans la même campagne. Le choix appartient à l’équipe persistante et survit au changement de mode.</x:v>
      </x:c>
      <x:c r="J14" s="13" t="str">
        <x:v>À 80 XP : coefficient de puissance 1,30 et exécution plus fiable de la spécialité choisie ; aucun pouvoir nouveau qui annule sa contrepartie.</x:v>
      </x:c>
      <x:c r="K14" s="13" t="str">
        <x:v>Un remplaçant formé arrive avec son propre dossier ; l’équipe ne récupère pas instantanément son effectif ni son expérience perdue.</x:v>
      </x:c>
      <x:c r="L14" s="13" t="str">
        <x:v>Extension V5</x:v>
      </x:c>
    </x:row>
    <x:row r="15" ht="72" customHeight="1">
      <x:c r="A15" s="14" t="str">
        <x:v>W5-SP10</x:v>
      </x:c>
      <x:c r="B15" s="14" t="str">
        <x:v>Portes-boucliers de forge</x:v>
      </x:c>
      <x:c r="C15" s="14" t="str">
        <x:v>W3-U10</x:v>
      </x:c>
      <x:c r="D15" s="29" t="n">
        <x:v>40</x:v>
      </x:c>
      <x:c r="E15" s="14" t="str">
        <x:v>Couloir protégé</x:v>
      </x:c>
      <x:c r="F15" s="14" t="str">
        <x:v>Offre un couvert frontal stable à un porteur placé derrière la formation.</x:v>
      </x:c>
      <x:c r="G15" s="14" t="str">
        <x:v>Écran tournant</x:v>
      </x:c>
      <x:c r="H15" s="14" t="str">
        <x:v>Réoriente sa protection une fois pendant l’avance, au prix d’une pause de progression.</x:v>
      </x:c>
      <x:c r="I15" s="14" t="str">
        <x:v>A ou B, jamais les deux dans la même campagne. Le choix appartient à l’équipe persistante et survit au changement de mode.</x:v>
      </x:c>
      <x:c r="J15" s="14" t="str">
        <x:v>À 80 XP : coefficient de puissance 1,30 et exécution plus fiable de la spécialité choisie ; aucun pouvoir nouveau qui annule sa contrepartie.</x:v>
      </x:c>
      <x:c r="K15" s="14" t="str">
        <x:v>Un remplaçant formé arrive avec son propre dossier ; l’équipe ne récupère pas instantanément son effectif ni son expérience perdue.</x:v>
      </x:c>
      <x:c r="L15" s="14" t="str">
        <x:v>Extension V5</x:v>
      </x:c>
    </x:row>
    <x:row r="16" ht="72" customHeight="1">
      <x:c r="A16" s="13" t="str">
        <x:v>W5-SP11</x:v>
      </x:c>
      <x:c r="B16" s="13" t="str">
        <x:v>Chasseurs au combistick</x:v>
      </x:c>
      <x:c r="C16" s="13" t="str">
        <x:v>W3-U11</x:v>
      </x:c>
      <x:c r="D16" s="28" t="n">
        <x:v>40</x:v>
      </x:c>
      <x:c r="E16" s="13" t="str">
        <x:v>Hampe longue</x:v>
      </x:c>
      <x:c r="F16" s="13" t="str">
        <x:v>Contrôle mieux l’approche frontale, avec lenteur au changement de cible.</x:v>
      </x:c>
      <x:c r="G16" s="13" t="str">
        <x:v>Prise serrée</x:v>
      </x:c>
      <x:c r="H16" s="13" t="str">
        <x:v>Combat mieux dans une pièce étroite, avec portée utile réduite.</x:v>
      </x:c>
      <x:c r="I16" s="13" t="str">
        <x:v>A ou B, jamais les deux dans la même campagne. Le choix appartient à l’équipe persistante et survit au changement de mode.</x:v>
      </x:c>
      <x:c r="J16" s="13" t="str">
        <x:v>À 80 XP : coefficient de puissance 1,30 et exécution plus fiable de la spécialité choisie ; aucun pouvoir nouveau qui annule sa contrepartie.</x:v>
      </x:c>
      <x:c r="K16" s="13" t="str">
        <x:v>Un remplaçant formé arrive avec son propre dossier ; l’équipe ne récupère pas instantanément son effectif ni son expérience perdue.</x:v>
      </x:c>
      <x:c r="L16" s="13" t="str">
        <x:v>Extension V5</x:v>
      </x:c>
    </x:row>
    <x:row r="17" ht="72" customHeight="1">
      <x:c r="A17" s="14" t="str">
        <x:v>W5-SP12</x:v>
      </x:c>
      <x:c r="B17" s="14" t="str">
        <x:v>Grimpeurs de piliers</x:v>
      </x:c>
      <x:c r="C17" s="14" t="str">
        <x:v>W3-U12</x:v>
      </x:c>
      <x:c r="D17" s="29" t="n">
        <x:v>40</x:v>
      </x:c>
      <x:c r="E17" s="14" t="str">
        <x:v>Ancrage double</x:v>
      </x:c>
      <x:c r="F17" s="14" t="str">
        <x:v>Prépare un deuxième appui pour la retraite d’un allié.</x:v>
      </x:c>
      <x:c r="G17" s="14" t="str">
        <x:v>Bond engagé</x:v>
      </x:c>
      <x:c r="H17" s="14" t="str">
        <x:v>Franchit une seule rupture de plateforme validée ; la réception l’expose brièvement.</x:v>
      </x:c>
      <x:c r="I17" s="14" t="str">
        <x:v>A ou B, jamais les deux dans la même campagne. Le choix appartient à l’équipe persistante et survit au changement de mode.</x:v>
      </x:c>
      <x:c r="J17" s="14" t="str">
        <x:v>À 80 XP : coefficient de puissance 1,30 et exécution plus fiable de la spécialité choisie ; aucun pouvoir nouveau qui annule sa contrepartie.</x:v>
      </x:c>
      <x:c r="K17" s="14" t="str">
        <x:v>Un remplaçant formé arrive avec son propre dossier ; l’équipe ne récupère pas instantanément son effectif ni son expérience perdue.</x:v>
      </x:c>
      <x:c r="L17" s="14" t="str">
        <x:v>Extension V5</x:v>
      </x:c>
    </x:row>
    <x:row r="18" ht="72" customHeight="1">
      <x:c r="A18" s="13" t="str">
        <x:v>W5-SP13</x:v>
      </x:c>
      <x:c r="B18" s="13" t="str">
        <x:v>Tireurs au speargun</x:v>
      </x:c>
      <x:c r="C18" s="13" t="str">
        <x:v>W3-U13</x:v>
      </x:c>
      <x:c r="D18" s="28" t="n">
        <x:v>40</x:v>
      </x:c>
      <x:c r="E18" s="13" t="str">
        <x:v>Point faible suivi</x:v>
      </x:c>
      <x:c r="F18" s="13" t="str">
        <x:v>Conserve la lecture d’une faiblesse après une visée complète.</x:v>
      </x:c>
      <x:c r="G18" s="13" t="str">
        <x:v>Tir de couverture</x:v>
      </x:c>
      <x:c r="H18" s="13" t="str">
        <x:v>Interdit brièvement une traversée précise, avec consommation de munitions accrue.</x:v>
      </x:c>
      <x:c r="I18" s="13" t="str">
        <x:v>A ou B, jamais les deux dans la même campagne. Le choix appartient à l’équipe persistante et survit au changement de mode.</x:v>
      </x:c>
      <x:c r="J18" s="13" t="str">
        <x:v>À 80 XP : coefficient de puissance 1,30 et exécution plus fiable de la spécialité choisie ; aucun pouvoir nouveau qui annule sa contrepartie.</x:v>
      </x:c>
      <x:c r="K18" s="13" t="str">
        <x:v>Un remplaçant formé arrive avec son propre dossier ; l’équipe ne récupère pas instantanément son effectif ni son expérience perdue.</x:v>
      </x:c>
      <x:c r="L18" s="13" t="str">
        <x:v>Extension V5</x:v>
      </x:c>
    </x:row>
    <x:row r="19" ht="72" customHeight="1">
      <x:c r="A19" s="14" t="str">
        <x:v>W5-SP14</x:v>
      </x:c>
      <x:c r="B19" s="14" t="str">
        <x:v>Tireur de plasma mesuré</x:v>
      </x:c>
      <x:c r="C19" s="14" t="str">
        <x:v>W3-U14</x:v>
      </x:c>
      <x:c r="D19" s="29" t="n">
        <x:v>40</x:v>
      </x:c>
      <x:c r="E19" s="14" t="str">
        <x:v>Charge contenue</x:v>
      </x:c>
      <x:c r="F19" s="14" t="str">
        <x:v>Tir réduit qui limite la chauffe et la signature, avec puissance moindre.</x:v>
      </x:c>
      <x:c r="G19" s="14" t="str">
        <x:v>Charge lourde</x:v>
      </x:c>
      <x:c r="H19" s="14" t="str">
        <x:v>Tir puissant après longue préparation ; position révélée et refroidissement obligatoire.</x:v>
      </x:c>
      <x:c r="I19" s="14" t="str">
        <x:v>A ou B, jamais les deux dans la même campagne. Le choix appartient à l’équipe persistante et survit au changement de mode.</x:v>
      </x:c>
      <x:c r="J19" s="14" t="str">
        <x:v>À 80 XP : coefficient de puissance 1,30 et exécution plus fiable de la spécialité choisie ; aucun pouvoir nouveau qui annule sa contrepartie.</x:v>
      </x:c>
      <x:c r="K19" s="14" t="str">
        <x:v>Un remplaçant formé arrive avec son propre dossier ; l’équipe ne récupère pas instantanément son effectif ni son expérience perdue.</x:v>
      </x:c>
      <x:c r="L19" s="14" t="str">
        <x:v>Extension V5</x:v>
      </x:c>
    </x:row>
    <x:row r="20" ht="72" customHeight="1">
      <x:c r="A20" s="13" t="str">
        <x:v>W5-SP15</x:v>
      </x:c>
      <x:c r="B20" s="13" t="str">
        <x:v>Poseurs de filets</x:v>
      </x:c>
      <x:c r="C20" s="13" t="str">
        <x:v>W3-U15</x:v>
      </x:c>
      <x:c r="D20" s="28" t="n">
        <x:v>40</x:v>
      </x:c>
      <x:c r="E20" s="13" t="str">
        <x:v>Filet de course</x:v>
      </x:c>
      <x:c r="F20" s="13" t="str">
        <x:v>Déploie sur un coureur moyen dans un couloir dégagé.</x:v>
      </x:c>
      <x:c r="G20" s="13" t="str">
        <x:v>Filet d’arrêt</x:v>
      </x:c>
      <x:c r="H20" s="13" t="str">
        <x:v>Renforce un ancrage fixe contre une charge, sans efficacité sur les proies hors gabarit.</x:v>
      </x:c>
      <x:c r="I20" s="13" t="str">
        <x:v>A ou B, jamais les deux dans la même campagne. Le choix appartient à l’équipe persistante et survit au changement de mode.</x:v>
      </x:c>
      <x:c r="J20" s="13" t="str">
        <x:v>À 80 XP : coefficient de puissance 1,30 et exécution plus fiable de la spécialité choisie ; aucun pouvoir nouveau qui annule sa contrepartie.</x:v>
      </x:c>
      <x:c r="K20" s="13" t="str">
        <x:v>Un remplaçant formé arrive avec son propre dossier ; l’équipe ne récupère pas instantanément son effectif ni son expérience perdue.</x:v>
      </x:c>
      <x:c r="L20" s="13" t="str">
        <x:v>Extension V5</x:v>
      </x:c>
    </x:row>
    <x:row r="21" ht="72" customHeight="1">
      <x:c r="A21" s="14" t="str">
        <x:v>W5-SP16</x:v>
      </x:c>
      <x:c r="B21" s="14" t="str">
        <x:v>Piégeurs de passage</x:v>
      </x:c>
      <x:c r="C21" s="14" t="str">
        <x:v>W3-U16</x:v>
      </x:c>
      <x:c r="D21" s="29" t="n">
        <x:v>40</x:v>
      </x:c>
      <x:c r="E21" s="14" t="str">
        <x:v>Retrait propre</x:v>
      </x:c>
      <x:c r="F21" s="14" t="str">
        <x:v>Démonte et récupère une partie d’un piège inutilisé.</x:v>
      </x:c>
      <x:c r="G21" s="14" t="str">
        <x:v>Déclenchement observé</x:v>
      </x:c>
      <x:c r="H21" s="14" t="str">
        <x:v>Déclenche depuis une ligne de vue maintenue ; aucune activation omnisciente.</x:v>
      </x:c>
      <x:c r="I21" s="14" t="str">
        <x:v>A ou B, jamais les deux dans la même campagne. Le choix appartient à l’équipe persistante et survit au changement de mode.</x:v>
      </x:c>
      <x:c r="J21" s="14" t="str">
        <x:v>À 80 XP : coefficient de puissance 1,30 et exécution plus fiable de la spécialité choisie ; aucun pouvoir nouveau qui annule sa contrepartie.</x:v>
      </x:c>
      <x:c r="K21" s="14" t="str">
        <x:v>Un remplaçant formé arrive avec son propre dossier ; l’équipe ne récupère pas instantanément son effectif ni son expérience perdue.</x:v>
      </x:c>
      <x:c r="L21" s="14" t="str">
        <x:v>Extension V5</x:v>
      </x:c>
    </x:row>
    <x:row r="22" ht="72" customHeight="1">
      <x:c r="A22" s="13" t="str">
        <x:v>W5-SP17</x:v>
      </x:c>
      <x:c r="B22" s="13" t="str">
        <x:v>Équipe d’extraction</x:v>
      </x:c>
      <x:c r="C22" s="13" t="str">
        <x:v>W3-U17</x:v>
      </x:c>
      <x:c r="D22" s="28" t="n">
        <x:v>40</x:v>
      </x:c>
      <x:c r="E22" s="13" t="str">
        <x:v>Portage partagé</x:v>
      </x:c>
      <x:c r="F22" s="13" t="str">
        <x:v>Répartit une charge pour réduire la fatigue pendant un trajet connu.</x:v>
      </x:c>
      <x:c r="G22" s="13" t="str">
        <x:v>Relève sous couvert</x:v>
      </x:c>
      <x:c r="H22" s="13" t="str">
        <x:v>Change de porteur à un point sûr plus rapidement, sans supprimer la phase d’exposition.</x:v>
      </x:c>
      <x:c r="I22" s="13" t="str">
        <x:v>A ou B, jamais les deux dans la même campagne. Le choix appartient à l’équipe persistante et survit au changement de mode.</x:v>
      </x:c>
      <x:c r="J22" s="13" t="str">
        <x:v>À 80 XP : coefficient de puissance 1,30 et exécution plus fiable de la spécialité choisie ; aucun pouvoir nouveau qui annule sa contrepartie.</x:v>
      </x:c>
      <x:c r="K22" s="13" t="str">
        <x:v>Un remplaçant formé arrive avec son propre dossier ; l’équipe ne récupère pas instantanément son effectif ni son expérience perdue.</x:v>
      </x:c>
      <x:c r="L22" s="13" t="str">
        <x:v>Extension V5</x:v>
      </x:c>
    </x:row>
    <x:row r="23" ht="72" customHeight="1">
      <x:c r="A23" s="14" t="str">
        <x:v>W5-SP18</x:v>
      </x:c>
      <x:c r="B23" s="14" t="str">
        <x:v>Soigneur de terrain</x:v>
      </x:c>
      <x:c r="C23" s="14" t="str">
        <x:v>W3-U18</x:v>
      </x:c>
      <x:c r="D23" s="29" t="n">
        <x:v>40</x:v>
      </x:c>
      <x:c r="E23" s="14" t="str">
        <x:v>Stabilisation rapide</x:v>
      </x:c>
      <x:c r="F23" s="14" t="str">
        <x:v>Raccourcit une intervention sur blessure légère avec un consommable supplémentaire.</x:v>
      </x:c>
      <x:c r="G23" s="14" t="str">
        <x:v>Suivi prolongé</x:v>
      </x:c>
      <x:c r="H23" s="14" t="str">
        <x:v>Réduit le risque d’aggravation pendant l’évacuation, mais immobilise le soigneur auprès du patient.</x:v>
      </x:c>
      <x:c r="I23" s="14" t="str">
        <x:v>A ou B, jamais les deux dans la même campagne. Le choix appartient à l’équipe persistante et survit au changement de mode.</x:v>
      </x:c>
      <x:c r="J23" s="14" t="str">
        <x:v>À 80 XP : coefficient de puissance 1,30 et exécution plus fiable de la spécialité choisie ; aucun pouvoir nouveau qui annule sa contrepartie.</x:v>
      </x:c>
      <x:c r="K23" s="14" t="str">
        <x:v>Un remplaçant formé arrive avec son propre dossier ; l’équipe ne récupère pas instantanément son effectif ni son expérience perdue.</x:v>
      </x:c>
      <x:c r="L23" s="14" t="str">
        <x:v>Extension V5</x:v>
      </x:c>
    </x:row>
    <x:row r="24" ht="72" customHeight="1">
      <x:c r="A24" s="13" t="str">
        <x:v>W5-SP19</x:v>
      </x:c>
      <x:c r="B24" s="13" t="str">
        <x:v>Récupérateurs de charges</x:v>
      </x:c>
      <x:c r="C24" s="13" t="str">
        <x:v>W3-U19</x:v>
      </x:c>
      <x:c r="D24" s="28" t="n">
        <x:v>40</x:v>
      </x:c>
      <x:c r="E24" s="13" t="str">
        <x:v>Lots compacts</x:v>
      </x:c>
      <x:c r="F24" s="13" t="str">
        <x:v>Transporte davantage de pièces légères, avec vitesse moindre à pleine charge.</x:v>
      </x:c>
      <x:c r="G24" s="13" t="str">
        <x:v>Dépose rapide</x:v>
      </x:c>
      <x:c r="H24" s="13" t="str">
        <x:v>Crée deux petits dépôts identifiés, plus faciles à perdre qu’une réserve gardée.</x:v>
      </x:c>
      <x:c r="I24" s="13" t="str">
        <x:v>A ou B, jamais les deux dans la même campagne. Le choix appartient à l’équipe persistante et survit au changement de mode.</x:v>
      </x:c>
      <x:c r="J24" s="13" t="str">
        <x:v>À 80 XP : coefficient de puissance 1,30 et exécution plus fiable de la spécialité choisie ; aucun pouvoir nouveau qui annule sa contrepartie.</x:v>
      </x:c>
      <x:c r="K24" s="13" t="str">
        <x:v>Un remplaçant formé arrive avec son propre dossier ; l’équipe ne récupère pas instantanément son effectif ni son expérience perdue.</x:v>
      </x:c>
      <x:c r="L24" s="13" t="str">
        <x:v>Extension V5</x:v>
      </x:c>
    </x:row>
    <x:row r="25" ht="72" customHeight="1">
      <x:c r="A25" s="14" t="str">
        <x:v>W5-SP20</x:v>
      </x:c>
      <x:c r="B25" s="14" t="str">
        <x:v>Artisans d’ancrage</x:v>
      </x:c>
      <x:c r="C25" s="14" t="str">
        <x:v>W3-U20</x:v>
      </x:c>
      <x:c r="D25" s="29" t="n">
        <x:v>40</x:v>
      </x:c>
      <x:c r="E25" s="14" t="str">
        <x:v>Montage prudent</x:v>
      </x:c>
      <x:c r="F25" s="14" t="str">
        <x:v>Réduit les pannes après installation complète et contrôle des appuis.</x:v>
      </x:c>
      <x:c r="G25" s="14" t="str">
        <x:v>Réparation de fortune</x:v>
      </x:c>
      <x:c r="H25" s="14" t="str">
        <x:v>Rétablit temporairement un accès endommagé ; réparation durable obligatoire ensuite.</x:v>
      </x:c>
      <x:c r="I25" s="14" t="str">
        <x:v>A ou B, jamais les deux dans la même campagne. Le choix appartient à l’équipe persistante et survit au changement de mode.</x:v>
      </x:c>
      <x:c r="J25" s="14" t="str">
        <x:v>À 80 XP : coefficient de puissance 1,30 et exécution plus fiable de la spécialité choisie ; aucun pouvoir nouveau qui annule sa contrepartie.</x:v>
      </x:c>
      <x:c r="K25" s="14" t="str">
        <x:v>Un remplaçant formé arrive avec son propre dossier ; l’équipe ne récupère pas instantanément son effectif ni son expérience perdue.</x:v>
      </x:c>
      <x:c r="L25" s="14" t="str">
        <x:v>Extension V5</x:v>
      </x:c>
    </x:row>
    <x:row r="26" ht="72" customHeight="1">
      <x:c r="A26" s="13" t="str">
        <x:v>W5-SP21</x:v>
      </x:c>
      <x:c r="B26" s="13" t="str">
        <x:v>Guides de monture</x:v>
      </x:c>
      <x:c r="C26" s="13" t="str">
        <x:v>W3-U21</x:v>
      </x:c>
      <x:c r="D26" s="28" t="n">
        <x:v>40</x:v>
      </x:c>
      <x:c r="E26" s="13" t="str">
        <x:v>Allure de liaison</x:v>
      </x:c>
      <x:c r="F26" s="13" t="str">
        <x:v>Réduit la fatigue de la monture sur les routes déjà parcourues.</x:v>
      </x:c>
      <x:c r="G26" s="13" t="str">
        <x:v>Charge brève</x:v>
      </x:c>
      <x:c r="H26" s="13" t="str">
        <x:v>Accélère une approche sur terrain vérifié ; fatigue et récupération augmentent.</x:v>
      </x:c>
      <x:c r="I26" s="13" t="str">
        <x:v>A ou B, jamais les deux dans la même campagne. Le choix appartient à l’équipe persistante et survit au changement de mode.</x:v>
      </x:c>
      <x:c r="J26" s="13" t="str">
        <x:v>À 80 XP : coefficient de puissance 1,30 et exécution plus fiable de la spécialité choisie ; aucun pouvoir nouveau qui annule sa contrepartie.</x:v>
      </x:c>
      <x:c r="K26" s="13" t="str">
        <x:v>Un remplaçant formé arrive avec son propre dossier ; l’équipe ne récupère pas instantanément son effectif ni son expérience perdue.</x:v>
      </x:c>
      <x:c r="L26" s="13" t="str">
        <x:v>Extension V5</x:v>
      </x:c>
    </x:row>
    <x:row r="27" ht="72" customHeight="1">
      <x:c r="A27" s="14" t="str">
        <x:v>W5-SP22</x:v>
      </x:c>
      <x:c r="B27" s="14" t="str">
        <x:v>Conduite de hound</x:v>
      </x:c>
      <x:c r="C27" s="14" t="str">
        <x:v>W3-U22</x:v>
      </x:c>
      <x:c r="D27" s="29" t="n">
        <x:v>40</x:v>
      </x:c>
      <x:c r="E27" s="14" t="str">
        <x:v>Rappel sûr</x:v>
      </x:c>
      <x:c r="F27" s="14" t="str">
        <x:v>Le compagnon revient mieux d’une poursuite courte tant que le lien de voix existe.</x:v>
      </x:c>
      <x:c r="G27" s="14" t="str">
        <x:v>Marquage de piste</x:v>
      </x:c>
      <x:c r="H27" s="14" t="str">
        <x:v>Le compagnon conserve une piste plus longtemps ; ne peut simultanément protéger un porteur.</x:v>
      </x:c>
      <x:c r="I27" s="14" t="str">
        <x:v>A ou B, jamais les deux dans la même campagne. Le choix appartient à l’équipe persistante et survit au changement de mode.</x:v>
      </x:c>
      <x:c r="J27" s="14" t="str">
        <x:v>À 80 XP : coefficient de puissance 1,30 et exécution plus fiable de la spécialité choisie ; aucun pouvoir nouveau qui annule sa contrepartie.</x:v>
      </x:c>
      <x:c r="K27" s="14" t="str">
        <x:v>Un remplaçant formé arrive avec son propre dossier ; l’équipe ne récupère pas instantanément son effectif ni son expérience perdue.</x:v>
      </x:c>
      <x:c r="L27" s="14" t="str">
        <x:v>Extension V5</x:v>
      </x:c>
    </x:row>
    <x:row r="28" ht="72" customHeight="1">
      <x:c r="A28" s="13" t="str">
        <x:v>W5-SP23</x:v>
      </x:c>
      <x:c r="B28" s="13" t="str">
        <x:v>Gardiens de réserve</x:v>
      </x:c>
      <x:c r="C28" s="13" t="str">
        <x:v>W3-U23</x:v>
      </x:c>
      <x:c r="D28" s="28" t="n">
        <x:v>40</x:v>
      </x:c>
      <x:c r="E28" s="13" t="str">
        <x:v>Couloir apaisé</x:v>
      </x:c>
      <x:c r="F28" s="13" t="str">
        <x:v>Guide une bête observée vers une issue ouverte avec repères adaptés.</x:v>
      </x:c>
      <x:c r="G28" s="13" t="str">
        <x:v>Veille distante</x:v>
      </x:c>
      <x:c r="H28" s="13" t="str">
        <x:v>Anticipe un changement de trajet de la faune depuis un poste fixe.</x:v>
      </x:c>
      <x:c r="I28" s="13" t="str">
        <x:v>A ou B, jamais les deux dans la même campagne. Le choix appartient à l’équipe persistante et survit au changement de mode.</x:v>
      </x:c>
      <x:c r="J28" s="13" t="str">
        <x:v>À 80 XP : coefficient de puissance 1,30 et exécution plus fiable de la spécialité choisie ; aucun pouvoir nouveau qui annule sa contrepartie.</x:v>
      </x:c>
      <x:c r="K28" s="13" t="str">
        <x:v>Un remplaçant formé arrive avec son propre dossier ; l’équipe ne récupère pas instantanément son effectif ni son expérience perdue.</x:v>
      </x:c>
      <x:c r="L28" s="13" t="str">
        <x:v>Extension V5</x:v>
      </x:c>
    </x:row>
    <x:row r="29" ht="72" customHeight="1">
      <x:c r="A29" s="14" t="str">
        <x:v>W5-SP24</x:v>
      </x:c>
      <x:c r="B29" s="14" t="str">
        <x:v>Chasseurs du givre</x:v>
      </x:c>
      <x:c r="C29" s="14" t="str">
        <x:v>W3-U24</x:v>
      </x:c>
      <x:c r="D29" s="29" t="n">
        <x:v>40</x:v>
      </x:c>
      <x:c r="E29" s="14" t="str">
        <x:v>Veille de glace</x:v>
      </x:c>
      <x:c r="F29" s="14" t="str">
        <x:v>Réduit la fatigue d’une garde immobile dans le froid équipé.</x:v>
      </x:c>
      <x:c r="G29" s="14" t="str">
        <x:v>Marche de faille</x:v>
      </x:c>
      <x:c r="H29" s="14" t="str">
        <x:v>Traverse plus sûrement des plaques reconnues, avec recherche préalable obligatoire.</x:v>
      </x:c>
      <x:c r="I29" s="14" t="str">
        <x:v>A ou B, jamais les deux dans la même campagne. Le choix appartient à l’équipe persistante et survit au changement de mode.</x:v>
      </x:c>
      <x:c r="J29" s="14" t="str">
        <x:v>À 80 XP : coefficient de puissance 1,30 et exécution plus fiable de la spécialité choisie ; aucun pouvoir nouveau qui annule sa contrepartie.</x:v>
      </x:c>
      <x:c r="K29" s="14" t="str">
        <x:v>Un remplaçant formé arrive avec son propre dossier ; l’équipe ne récupère pas instantanément son effectif ni son expérience perdue.</x:v>
      </x:c>
      <x:c r="L29" s="14" t="str">
        <x:v>Extension V5</x:v>
      </x:c>
    </x:row>
    <x:row r="30" ht="72" customHeight="1">
      <x:c r="A30" s="13" t="str">
        <x:v>W5-SP25</x:v>
      </x:c>
      <x:c r="B30" s="13" t="str">
        <x:v>Nageurs du rivage</x:v>
      </x:c>
      <x:c r="C30" s="13" t="str">
        <x:v>W3-U25</x:v>
      </x:c>
      <x:c r="D30" s="28" t="n">
        <x:v>40</x:v>
      </x:c>
      <x:c r="E30" s="13" t="str">
        <x:v>Sous la ligne</x:v>
      </x:c>
      <x:c r="F30" s="13" t="str">
        <x:v>Approche sous un quai avec charge légère et point de remontée connu.</x:v>
      </x:c>
      <x:c r="G30" s="13" t="str">
        <x:v>Courant lu</x:v>
      </x:c>
      <x:c r="H30" s="13" t="str">
        <x:v>Transport aquatique plus sûr après observation d’un cycle local.</x:v>
      </x:c>
      <x:c r="I30" s="13" t="str">
        <x:v>A ou B, jamais les deux dans la même campagne. Le choix appartient à l’équipe persistante et survit au changement de mode.</x:v>
      </x:c>
      <x:c r="J30" s="13" t="str">
        <x:v>À 80 XP : coefficient de puissance 1,30 et exécution plus fiable de la spécialité choisie ; aucun pouvoir nouveau qui annule sa contrepartie.</x:v>
      </x:c>
      <x:c r="K30" s="13" t="str">
        <x:v>Un remplaçant formé arrive avec son propre dossier ; l’équipe ne récupère pas instantanément son effectif ni son expérience perdue.</x:v>
      </x:c>
      <x:c r="L30" s="13" t="str">
        <x:v>Extension V5</x:v>
      </x:c>
    </x:row>
    <x:row r="31" ht="72" customHeight="1">
      <x:c r="A31" s="14" t="str">
        <x:v>W5-SP26</x:v>
      </x:c>
      <x:c r="B31" s="14" t="str">
        <x:v>Briseurs de blocus</x:v>
      </x:c>
      <x:c r="C31" s="14" t="str">
        <x:v>W3-U26</x:v>
      </x:c>
      <x:c r="D31" s="29" t="n">
        <x:v>40</x:v>
      </x:c>
      <x:c r="E31" s="14" t="str">
        <x:v>Sas tenu</x:v>
      </x:c>
      <x:c r="F31" s="14" t="str">
        <x:v>Maintient une position de retour et couvre l’équipe qui embarque.</x:v>
      </x:c>
      <x:c r="G31" s="14" t="str">
        <x:v>Percée de cloison</x:v>
      </x:c>
      <x:c r="H31" s="14" t="str">
        <x:v>Ouvre un obstacle préparé avec matériel consommable et bruit important.</x:v>
      </x:c>
      <x:c r="I31" s="14" t="str">
        <x:v>A ou B, jamais les deux dans la même campagne. Le choix appartient à l’équipe persistante et survit au changement de mode.</x:v>
      </x:c>
      <x:c r="J31" s="14" t="str">
        <x:v>À 80 XP : coefficient de puissance 1,30 et exécution plus fiable de la spécialité choisie ; aucun pouvoir nouveau qui annule sa contrepartie.</x:v>
      </x:c>
      <x:c r="K31" s="14" t="str">
        <x:v>Un remplaçant formé arrive avec son propre dossier ; l’équipe ne récupère pas instantanément son effectif ni son expérience perdue.</x:v>
      </x:c>
      <x:c r="L31" s="14" t="str">
        <x:v>Extension V5</x:v>
      </x:c>
    </x:row>
    <x:row r="32" ht="72" customHeight="1">
      <x:c r="A32" s="13" t="str">
        <x:v>W5-SP27</x:v>
      </x:c>
      <x:c r="B32" s="13" t="str">
        <x:v>Sentinelles de quarantaine</x:v>
      </x:c>
      <x:c r="C32" s="13" t="str">
        <x:v>W3-U27</x:v>
      </x:c>
      <x:c r="D32" s="28" t="n">
        <x:v>40</x:v>
      </x:c>
      <x:c r="E32" s="13" t="str">
        <x:v>Cordon mobile</x:v>
      </x:c>
      <x:c r="F32" s="13" t="str">
        <x:v>Déplace une fermeture par étapes sans abandonner tous les contrôles.</x:v>
      </x:c>
      <x:c r="G32" s="13" t="str">
        <x:v>Poste étanche</x:v>
      </x:c>
      <x:c r="H32" s="13" t="str">
        <x:v>Renforce un compartiment fixe, avec retard au départ et pièces dédiées.</x:v>
      </x:c>
      <x:c r="I32" s="13" t="str">
        <x:v>A ou B, jamais les deux dans la même campagne. Le choix appartient à l’équipe persistante et survit au changement de mode.</x:v>
      </x:c>
      <x:c r="J32" s="13" t="str">
        <x:v>À 80 XP : coefficient de puissance 1,30 et exécution plus fiable de la spécialité choisie ; aucun pouvoir nouveau qui annule sa contrepartie.</x:v>
      </x:c>
      <x:c r="K32" s="13" t="str">
        <x:v>Un remplaçant formé arrive avec son propre dossier ; l’équipe ne récupère pas instantanément son effectif ni son expérience perdue.</x:v>
      </x:c>
      <x:c r="L32" s="13" t="str">
        <x:v>Extension V5</x:v>
      </x:c>
    </x:row>
    <x:row r="33" ht="72" customHeight="1">
      <x:c r="A33" s="14" t="str">
        <x:v>W5-SP28</x:v>
      </x:c>
      <x:c r="B33" s="14" t="str">
        <x:v>Messagers de coalition</x:v>
      </x:c>
      <x:c r="C33" s="14" t="str">
        <x:v>W3-U28</x:v>
      </x:c>
      <x:c r="D33" s="29" t="n">
        <x:v>40</x:v>
      </x:c>
      <x:c r="E33" s="14" t="str">
        <x:v>Code bref</x:v>
      </x:c>
      <x:c r="F33" s="14" t="str">
        <x:v>Relaye des ordres simples plus vite à un groupe rencontré.</x:v>
      </x:c>
      <x:c r="G33" s="14" t="str">
        <x:v>Mémoire du trajet</x:v>
      </x:c>
      <x:c r="H33" s="14" t="str">
        <x:v>Transporte un relevé plus riche entre deux postes, au prix d’un délai de lecture.</x:v>
      </x:c>
      <x:c r="I33" s="14" t="str">
        <x:v>A ou B, jamais les deux dans la même campagne. Le choix appartient à l’équipe persistante et survit au changement de mode.</x:v>
      </x:c>
      <x:c r="J33" s="14" t="str">
        <x:v>À 80 XP : coefficient de puissance 1,30 et exécution plus fiable de la spécialité choisie ; aucun pouvoir nouveau qui annule sa contrepartie.</x:v>
      </x:c>
      <x:c r="K33" s="14" t="str">
        <x:v>Un remplaçant formé arrive avec son propre dossier ; l’équipe ne récupère pas instantanément son effectif ni son expérience perdue.</x:v>
      </x:c>
      <x:c r="L33" s="14" t="str">
        <x:v>Extension V5</x:v>
      </x:c>
    </x:row>
    <x:row r="34" ht="72" customHeight="1">
      <x:c r="A34" s="13" t="str">
        <x:v>W5-SP29</x:v>
      </x:c>
      <x:c r="B34" s="13" t="str">
        <x:v>Gardiens de témoins</x:v>
      </x:c>
      <x:c r="C34" s="13" t="str">
        <x:v>W3-U29</x:v>
      </x:c>
      <x:c r="D34" s="28" t="n">
        <x:v>40</x:v>
      </x:c>
      <x:c r="E34" s="13" t="str">
        <x:v>Protection proche</x:v>
      </x:c>
      <x:c r="F34" s="13" t="str">
        <x:v>Reste auprès du témoin pendant un changement de couvert.</x:v>
      </x:c>
      <x:c r="G34" s="13" t="str">
        <x:v>Éclaireur du passage</x:v>
      </x:c>
      <x:c r="H34" s="13" t="str">
        <x:v>Reconnaît le prochain abri ; le second garde doit rester auprès de la personne.</x:v>
      </x:c>
      <x:c r="I34" s="13" t="str">
        <x:v>A ou B, jamais les deux dans la même campagne. Le choix appartient à l’équipe persistante et survit au changement de mode.</x:v>
      </x:c>
      <x:c r="J34" s="13" t="str">
        <x:v>À 80 XP : coefficient de puissance 1,30 et exécution plus fiable de la spécialité choisie ; aucun pouvoir nouveau qui annule sa contrepartie.</x:v>
      </x:c>
      <x:c r="K34" s="13" t="str">
        <x:v>Un remplaçant formé arrive avec son propre dossier ; l’équipe ne récupère pas instantanément son effectif ni son expérience perdue.</x:v>
      </x:c>
      <x:c r="L34" s="13" t="str">
        <x:v>Extension V5</x:v>
      </x:c>
    </x:row>
    <x:row r="35" ht="72" customHeight="1">
      <x:c r="A35" s="14" t="str">
        <x:v>W5-SP30</x:v>
      </x:c>
      <x:c r="B35" s="14" t="str">
        <x:v>Ancien coordinateur</x:v>
      </x:c>
      <x:c r="C35" s="14" t="str">
        <x:v>W3-U30</x:v>
      </x:c>
      <x:c r="D35" s="29" t="n">
        <x:v>40</x:v>
      </x:c>
      <x:c r="E35" s="14" t="str">
        <x:v>Voix de ralliement</x:v>
      </x:c>
      <x:c r="F35" s="14" t="str">
        <x:v>Rassemble une équipe dispersée présente dans son secteur.</x:v>
      </x:c>
      <x:c r="G35" s="14" t="str">
        <x:v>Lecture d’ensemble</x:v>
      </x:c>
      <x:c r="H35" s="14" t="str">
        <x:v>Prépare un ordre combiné depuis un poste relié, mais quitte temporairement le combat direct.</x:v>
      </x:c>
      <x:c r="I35" s="14" t="str">
        <x:v>A ou B, jamais les deux dans la même campagne. Le choix appartient à l’équipe persistante et survit au changement de mode.</x:v>
      </x:c>
      <x:c r="J35" s="14" t="str">
        <x:v>À 80 XP : coefficient de puissance 1,30 et exécution plus fiable de la spécialité choisie ; aucun pouvoir nouveau qui annule sa contrepartie.</x:v>
      </x:c>
      <x:c r="K35" s="14" t="str">
        <x:v>Un remplaçant formé arrive avec son propre dossier ; l’équipe ne récupère pas instantanément son effectif ni son expérience perdue.</x:v>
      </x:c>
      <x:c r="L35" s="14" t="str">
        <x:v>Extension V5</x:v>
      </x:c>
    </x:row>
  </x:sheetData>
  <x:pageMargins left="0.7" right="0.7" top="0.75" bottom="0.75" header="0.3" footer="0.3"/>
  <x:tableParts count="1">
    <x:tablePart xmlns:r="http://schemas.openxmlformats.org/officeDocument/2006/relationships" r:id="R08788bce9adf44d7"/>
  </x:tableParts>
</x:worksheet>
</file>

<file path=xl/worksheets/sheet9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18" hidden="0" customWidth="1"/>
    <x:col min="4" max="4" width="18" hidden="0" customWidth="1"/>
    <x:col min="5" max="5" width="18" hidden="0" customWidth="1"/>
    <x:col min="6" max="6" width="50" hidden="0" customWidth="1"/>
    <x:col min="7" max="7" width="50" hidden="0" customWidth="1"/>
    <x:col min="8" max="8" width="45" hidden="0" customWidth="1"/>
  </x:cols>
  <x:sheetData>
    <x:row r="1">
      <x:c r="A1" s="2"/>
      <x:c r="B1" s="2"/>
      <x:c r="C1" s="2"/>
      <x:c r="D1" s="2"/>
      <x:c r="E1" s="2"/>
      <x:c r="F1" s="2"/>
    </x:row>
    <x:row r="2" ht="31" customHeight="1">
      <x:c r="A2" s="3" t="str">
        <x:v>Progression militaire</x:v>
      </x:c>
      <x:c r="B2" s="3"/>
      <x:c r="C2" s="3"/>
      <x:c r="D2" s="3"/>
      <x:c r="E2" s="3"/>
      <x:c r="F2" s="3"/>
    </x:row>
    <x:row r="3">
      <x:c r="A3" s="4"/>
      <x:c r="B3" s="4"/>
      <x:c r="C3" s="4"/>
      <x:c r="D3" s="4"/>
      <x:c r="E3" s="4"/>
      <x:c r="F3" s="4"/>
    </x:row>
    <x:row r="4">
      <x:c r="A4" s="2" t="str">
        <x:v>Guerre · 9 fiches · Lecture intégrale dans « Lire Guerre » ou le lecteur HTML.</x:v>
      </x:c>
      <x:c r="B4" s="2"/>
      <x:c r="C4" s="2"/>
      <x:c r="D4" s="2"/>
      <x:c r="E4" s="2"/>
      <x:c r="F4" s="2"/>
    </x:row>
    <x:row r="5" ht="48" customHeight="1">
      <x:c r="A5" s="51" t="str">
        <x:v>Identifiant</x:v>
      </x:c>
      <x:c r="B5" s="52" t="str">
        <x:v>Titre</x:v>
      </x:c>
      <x:c r="C5" s="52" t="str">
        <x:v>Borne basse</x:v>
      </x:c>
      <x:c r="D5" s="52" t="str">
        <x:v>Borne haute</x:v>
      </x:c>
      <x:c r="E5" s="52" t="str">
        <x:v>Multiplicateur</x:v>
      </x:c>
      <x:c r="F5" s="52" t="str">
        <x:v>Usage</x:v>
      </x:c>
      <x:c r="G5" s="52" t="str">
        <x:v>Règle</x:v>
      </x:c>
      <x:c r="H5" s="53" t="str">
        <x:v>Provenance</x:v>
      </x:c>
    </x:row>
    <x:row r="6" ht="72" customHeight="1">
      <x:c r="A6" s="13" t="str">
        <x:v>W3-UP01</x:v>
      </x:c>
      <x:c r="B6" s="13" t="str">
        <x:v>Novice</x:v>
      </x:c>
      <x:c r="C6" s="28" t="n">
        <x:v>0</x:v>
      </x:c>
      <x:c r="D6" s="28" t="n">
        <x:v>39</x:v>
      </x:c>
      <x:c r="E6" s="55" t="n">
        <x:v>1</x:v>
      </x:c>
      <x:c r="F6" s="13" t="str">
        <x:v>Nouveau groupe</x:v>
      </x:c>
      <x:c r="G6" s="13" t="str">
        <x:v>Acquiert reconnaissance, discipline de retour et premières habitudes. Les équipements disponibles ne dépendent pas d’un broyage d’ennemis.</x:v>
      </x:c>
      <x:c r="H6" s="13" t="str">
        <x:v>Reconstitution documentée V4 — nouvelle rédaction V5</x:v>
      </x:c>
    </x:row>
    <x:row r="7" ht="57" customHeight="1">
      <x:c r="A7" s="14" t="str">
        <x:v>W3-UP02</x:v>
      </x:c>
      <x:c r="B7" s="14" t="str">
        <x:v>Vétéran</x:v>
      </x:c>
      <x:c r="C7" s="29" t="n">
        <x:v>40</x:v>
      </x:c>
      <x:c r="D7" s="29" t="n">
        <x:v>79</x:v>
      </x:c>
      <x:c r="E7" s="56" t="n">
        <x:v>1.15</x:v>
      </x:c>
      <x:c r="F7" s="14" t="str">
        <x:v>Choix A ou B</x:v>
      </x:c>
      <x:c r="G7" s="14" t="str">
        <x:v>Une spécialisation exclusive parmi les deux de son type. Le joueur voit son comportement, sa contrepartie et les membres concernés.</x:v>
      </x:c>
      <x:c r="H7" s="14" t="str">
        <x:v>Reconstitution documentée V4 — nouvelle rédaction V5</x:v>
      </x:c>
    </x:row>
    <x:row r="8" ht="57" customHeight="1">
      <x:c r="A8" s="13" t="str">
        <x:v>W3-UP03</x:v>
      </x:c>
      <x:c r="B8" s="13" t="str">
        <x:v>Maître</x:v>
      </x:c>
      <x:c r="C8" s="28" t="n">
        <x:v>80</x:v>
      </x:c>
      <x:c r="D8" s="28" t="n">
        <x:v>100</x:v>
      </x:c>
      <x:c r="E8" s="55" t="n">
        <x:v>1.3</x:v>
      </x:c>
      <x:c r="F8" s="13" t="str">
        <x:v>Affinement de la voie</x:v>
      </x:c>
      <x:c r="G8" s="13" t="str">
        <x:v>La formation maîtrise son choix existant ; elle reste sensible au terrain, aux blessures, aux munitions et à ses adversaires.</x:v>
      </x:c>
      <x:c r="H8" s="13" t="str">
        <x:v>Reconstitution documentée V4 — nouvelle rédaction V5</x:v>
      </x:c>
    </x:row>
    <x:row r="9" ht="57" customHeight="1">
      <x:c r="A9" s="14" t="str">
        <x:v>W3-UP04</x:v>
      </x:c>
      <x:c r="B9" s="14" t="str">
        <x:v>Objectif reconnu</x:v>
      </x:c>
      <x:c r="C9" s="29" t="n">
        <x:v>4</x:v>
      </x:c>
      <x:c r="D9" s="29" t="n">
        <x:v>4</x:v>
      </x:c>
      <x:c r="E9" s="56" t="n">
        <x:v>0</x:v>
      </x:c>
      <x:c r="F9" s="14" t="str">
        <x:v>Récompense ponctuelle</x:v>
      </x:c>
      <x:c r="G9" s="14" t="str">
        <x:v>Quatre XP pour un nouveau renseignement validé ; l’identifiant empêche toute répétition en entrant à nouveau dans la zone.</x:v>
      </x:c>
      <x:c r="H9" s="14" t="str">
        <x:v>Reconstitution documentée V4 — nouvelle rédaction V5</x:v>
      </x:c>
    </x:row>
    <x:row r="10" ht="57" customHeight="1">
      <x:c r="A10" s="13" t="str">
        <x:v>W3-UP05</x:v>
      </x:c>
      <x:c r="B10" s="13" t="str">
        <x:v>Action héroïque</x:v>
      </x:c>
      <x:c r="C10" s="28" t="n">
        <x:v>6</x:v>
      </x:c>
      <x:c r="D10" s="28" t="n">
        <x:v>6</x:v>
      </x:c>
      <x:c r="E10" s="55" t="n">
        <x:v>0</x:v>
      </x:c>
      <x:c r="F10" s="13" t="str">
        <x:v>Participants présents</x:v>
      </x:c>
      <x:c r="G10" s="13" t="str">
        <x:v>Six XP seulement aux membres présents dans l’action ou dans un soutien explicitement associé au résultat.</x:v>
      </x:c>
      <x:c r="H10" s="13" t="str">
        <x:v>Reconstitution documentée V4 — nouvelle rédaction V5</x:v>
      </x:c>
    </x:row>
    <x:row r="11" ht="44" customHeight="1">
      <x:c r="A11" s="14" t="str">
        <x:v>W3-UP06</x:v>
      </x:c>
      <x:c r="B11" s="14" t="str">
        <x:v>Bataille résolue</x:v>
      </x:c>
      <x:c r="C11" s="29" t="n">
        <x:v>8</x:v>
      </x:c>
      <x:c r="D11" s="29" t="n">
        <x:v>8</x:v>
      </x:c>
      <x:c r="E11" s="56" t="n">
        <x:v>0</x:v>
      </x:c>
      <x:c r="F11" s="14" t="str">
        <x:v>Objectif de bataille</x:v>
      </x:c>
      <x:c r="G11" s="14" t="str">
        <x:v>Huit XP pour l’objectif prévu ; le nombre de victimes ne produit aucun multiplicateur.</x:v>
      </x:c>
      <x:c r="H11" s="14" t="str">
        <x:v>Reconstitution documentée V4 — nouvelle rédaction V5</x:v>
      </x:c>
    </x:row>
    <x:row r="12" ht="57" customHeight="1">
      <x:c r="A12" s="13" t="str">
        <x:v>W3-UP07</x:v>
      </x:c>
      <x:c r="B12" s="13" t="str">
        <x:v>Repli organisé</x:v>
      </x:c>
      <x:c r="C12" s="28" t="n">
        <x:v>6</x:v>
      </x:c>
      <x:c r="D12" s="28" t="n">
        <x:v>6</x:v>
      </x:c>
      <x:c r="E12" s="55" t="n">
        <x:v>0</x:v>
      </x:c>
      <x:c r="F12" s="13" t="str">
        <x:v>Survie et retour</x:v>
      </x:c>
      <x:c r="G12" s="13" t="str">
        <x:v>Six XP pour accomplir un objectif d’extraction menacée ; pas de boucle consistant à créer puis fuir la même menace.</x:v>
      </x:c>
      <x:c r="H12" s="13" t="str">
        <x:v>Reconstitution documentée V4 — nouvelle rédaction V5</x:v>
      </x:c>
    </x:row>
    <x:row r="13" ht="57" customHeight="1">
      <x:c r="A13" s="14" t="str">
        <x:v>W3-UP08</x:v>
      </x:c>
      <x:c r="B13" s="14" t="str">
        <x:v>Finale de campagne</x:v>
      </x:c>
      <x:c r="C13" s="29" t="n">
        <x:v>12</x:v>
      </x:c>
      <x:c r="D13" s="29" t="n">
        <x:v>12</x:v>
      </x:c>
      <x:c r="E13" s="56" t="n">
        <x:v>0</x:v>
      </x:c>
      <x:c r="F13" s="14" t="str">
        <x:v>Récompense de remplacement</x:v>
      </x:c>
      <x:c r="G13" s="14" t="str">
        <x:v>Douze XP remplacent la récompense standard de ce résultat. Plafond de douze pour l’ensemble de sa transaction.</x:v>
      </x:c>
      <x:c r="H13" s="14" t="str">
        <x:v>Reconstitution documentée V4 — nouvelle rédaction V5</x:v>
      </x:c>
    </x:row>
    <x:row r="14" ht="72" customHeight="1">
      <x:c r="A14" s="13" t="str">
        <x:v>W3-UP09</x:v>
      </x:c>
      <x:c r="B14" s="13" t="str">
        <x:v>Pertes et remplacement</x:v>
      </x:c>
      <x:c r="C14" s="28" t="n">
        <x:v>0</x:v>
      </x:c>
      <x:c r="D14" s="28" t="n">
        <x:v>100</x:v>
      </x:c>
      <x:c r="E14" s="55" t="n">
        <x:v>0</x:v>
      </x:c>
      <x:c r="F14" s="13" t="str">
        <x:v>Historique des membres</x:v>
      </x:c>
      <x:c r="G14" s="13" t="str">
        <x:v>Une perte enlève le membre réel et sa contribution. Un remplaçant rejoint après délai ; l’XP du groupe est recalculée sur les membres vivants, sans copier l’XP du disparu.</x:v>
      </x:c>
      <x:c r="H14" s="13" t="str">
        <x:v>Reconstitution documentée V4 — nouvelle rédaction V5</x:v>
      </x:c>
    </x:row>
  </x:sheetData>
  <x:pageMargins left="0.7" right="0.7" top="0.75" bottom="0.75" header="0.3" footer="0.3"/>
  <x:tableParts count="1">
    <x:tablePart xmlns:r="http://schemas.openxmlformats.org/officeDocument/2006/relationships" r:id="R12b9faa33ba243b5"/>
  </x:tableParts>
</x:worksheet>
</file>

<file path=xl/worksheets/sheet9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18" hidden="0" customWidth="1"/>
    <x:col min="6" max="6" width="18" hidden="0" customWidth="1"/>
    <x:col min="7" max="7" width="50" hidden="0" customWidth="1"/>
    <x:col min="8" max="8" width="50" hidden="0" customWidth="1"/>
    <x:col min="9" max="9" width="50" hidden="0" customWidth="1"/>
    <x:col min="10" max="10" width="50" hidden="0" customWidth="1"/>
    <x:col min="11" max="11" width="45" hidden="0" customWidth="1"/>
  </x:cols>
  <x:sheetData>
    <x:row r="1">
      <x:c r="A1" s="2"/>
      <x:c r="B1" s="2"/>
      <x:c r="C1" s="2"/>
      <x:c r="D1" s="2"/>
      <x:c r="E1" s="2"/>
      <x:c r="F1" s="2"/>
    </x:row>
    <x:row r="2" ht="31" customHeight="1">
      <x:c r="A2" s="3" t="str">
        <x:v>Structures de guerre</x:v>
      </x:c>
      <x:c r="B2" s="3"/>
      <x:c r="C2" s="3"/>
      <x:c r="D2" s="3"/>
      <x:c r="E2" s="3"/>
      <x:c r="F2" s="3"/>
    </x:row>
    <x:row r="3">
      <x:c r="A3" s="4"/>
      <x:c r="B3" s="4"/>
      <x:c r="C3" s="4"/>
      <x:c r="D3" s="4"/>
      <x:c r="E3" s="4"/>
      <x:c r="F3" s="4"/>
    </x:row>
    <x:row r="4">
      <x:c r="A4" s="2" t="str">
        <x:v>Guerre · 18 fiches · Lecture intégrale dans « Lire Guerre » ou le lecteur HTML.</x:v>
      </x:c>
      <x:c r="B4" s="2"/>
      <x:c r="C4" s="2"/>
      <x:c r="D4" s="2"/>
      <x:c r="E4" s="2"/>
      <x:c r="F4" s="2"/>
    </x:row>
    <x:row r="5" ht="48" customHeight="1">
      <x:c r="A5" s="51" t="str">
        <x:v>Identifiant</x:v>
      </x:c>
      <x:c r="B5" s="52" t="str">
        <x:v>Titre</x:v>
      </x:c>
      <x:c r="C5" s="52" t="str">
        <x:v>Fonction</x:v>
      </x:c>
      <x:c r="D5" s="52" t="str">
        <x:v>Coût RAV</x:v>
      </x:c>
      <x:c r="E5" s="52" t="str">
        <x:v>Entretien RAV</x:v>
      </x:c>
      <x:c r="F5" s="52" t="str">
        <x:v>Délai (tours)</x:v>
      </x:c>
      <x:c r="G5" s="52" t="str">
        <x:v>Operateur ref</x:v>
      </x:c>
      <x:c r="H5" s="52" t="str">
        <x:v>Effet</x:v>
      </x:c>
      <x:c r="I5" s="52" t="str">
        <x:v>Limite</x:v>
      </x:c>
      <x:c r="J5" s="52" t="str">
        <x:v>Deploiement</x:v>
      </x:c>
      <x:c r="K5" s="53" t="str">
        <x:v>Provenance</x:v>
      </x:c>
    </x:row>
    <x:row r="6" ht="72" customHeight="1">
      <x:c r="A6" s="13" t="str">
        <x:v>W3-S01</x:v>
      </x:c>
      <x:c r="B6" s="13" t="str">
        <x:v>Poste de veille</x:v>
      </x:c>
      <x:c r="C6" s="13" t="str">
        <x:v>Observation</x:v>
      </x:c>
      <x:c r="D6" s="28" t="n">
        <x:v>6</x:v>
      </x:c>
      <x:c r="E6" s="28" t="n">
        <x:v>1</x:v>
      </x:c>
      <x:c r="F6" s="28" t="n">
        <x:v>2</x:v>
      </x:c>
      <x:c r="G6" s="13" t="str">
        <x:v>W3-U02</x:v>
      </x:c>
      <x:c r="H6" s="13" t="str">
        <x:v>Élargit une vue depuis une position haute occupée.</x:v>
      </x:c>
      <x:c r="I6" s="13" t="str">
        <x:v>Peut être contourné derrière un obstacle opaque ; aucune vision à travers la roche.</x:v>
      </x:c>
      <x:c r="J6" s="13" t="str">
        <x:v>Acheminer les pièces, poser les appuis sur le terrain puis terminer la mise en service ; l’ordre sur carte réserve les ressources sans créer l’ouvrage.</x:v>
      </x:c>
      <x:c r="K6" s="13" t="str">
        <x:v>Reconstitution documentée V4 — nouvelle rédaction V5</x:v>
      </x:c>
    </x:row>
    <x:row r="7" ht="72" customHeight="1">
      <x:c r="A7" s="14" t="str">
        <x:v>W3-S02</x:v>
      </x:c>
      <x:c r="B7" s="14" t="str">
        <x:v>Abri de relève</x:v>
      </x:c>
      <x:c r="C7" s="14" t="str">
        <x:v>Repos</x:v>
      </x:c>
      <x:c r="D7" s="29" t="n">
        <x:v>8</x:v>
      </x:c>
      <x:c r="E7" s="29" t="n">
        <x:v>1</x:v>
      </x:c>
      <x:c r="F7" s="29" t="n">
        <x:v>2</x:v>
      </x:c>
      <x:c r="G7" s="14" t="str">
        <x:v>W3-U17</x:v>
      </x:c>
      <x:c r="H7" s="14" t="str">
        <x:v>Réduit la fatigue après un tour complet de repos et fournit une place couverte.</x:v>
      </x:c>
      <x:c r="I7" s="14" t="str">
        <x:v>Nombre de places limité ; ne soigne pas une blessure majeure.</x:v>
      </x:c>
      <x:c r="J7" s="14" t="str">
        <x:v>Acheminer les pièces, poser les appuis sur le terrain puis terminer la mise en service ; l’ordre sur carte réserve les ressources sans créer l’ouvrage.</x:v>
      </x:c>
      <x:c r="K7" s="14" t="str">
        <x:v>Reconstitution documentée V4 — nouvelle rédaction V5</x:v>
      </x:c>
    </x:row>
    <x:row r="8" ht="72" customHeight="1">
      <x:c r="A8" s="13" t="str">
        <x:v>W3-S03</x:v>
      </x:c>
      <x:c r="B8" s="13" t="str">
        <x:v>Cache logistique</x:v>
      </x:c>
      <x:c r="C8" s="13" t="str">
        <x:v>Stock</x:v>
      </x:c>
      <x:c r="D8" s="28" t="n">
        <x:v>10</x:v>
      </x:c>
      <x:c r="E8" s="28" t="n">
        <x:v>1</x:v>
      </x:c>
      <x:c r="F8" s="28" t="n">
        <x:v>2</x:v>
      </x:c>
      <x:c r="G8" s="13" t="str">
        <x:v>W3-U19</x:v>
      </x:c>
      <x:c r="H8" s="13" t="str">
        <x:v>Conserve vingt RAV identifiées et fournit le point final d’une route.</x:v>
      </x:c>
      <x:c r="I8" s="13" t="str">
        <x:v>Si isolée, elle consomme son stock sans produire de ravitaillement.</x:v>
      </x:c>
      <x:c r="J8" s="13" t="str">
        <x:v>Acheminer les pièces, poser les appuis sur le terrain puis terminer la mise en service ; l’ordre sur carte réserve les ressources sans créer l’ouvrage.</x:v>
      </x:c>
      <x:c r="K8" s="13" t="str">
        <x:v>Reconstitution documentée V4 — nouvelle rédaction V5</x:v>
      </x:c>
    </x:row>
    <x:row r="9" ht="72" customHeight="1">
      <x:c r="A9" s="14" t="str">
        <x:v>W3-S04</x:v>
      </x:c>
      <x:c r="B9" s="14" t="str">
        <x:v>Atelier d’ancrage</x:v>
      </x:c>
      <x:c r="C9" s="14" t="str">
        <x:v>Réparation</x:v>
      </x:c>
      <x:c r="D9" s="29" t="n">
        <x:v>12</x:v>
      </x:c>
      <x:c r="E9" s="29" t="n">
        <x:v>2</x:v>
      </x:c>
      <x:c r="F9" s="29" t="n">
        <x:v>2</x:v>
      </x:c>
      <x:c r="G9" s="14" t="str">
        <x:v>W3-U20</x:v>
      </x:c>
      <x:c r="H9" s="14" t="str">
        <x:v>Répare passerelles, treuils et dispositifs après livraison de pièces.</x:v>
      </x:c>
      <x:c r="I9" s="14" t="str">
        <x:v>Équipe immobilisée pendant le travail et bruit observable.</x:v>
      </x:c>
      <x:c r="J9" s="14" t="str">
        <x:v>Acheminer les pièces, poser les appuis sur le terrain puis terminer la mise en service ; l’ordre sur carte réserve les ressources sans créer l’ouvrage.</x:v>
      </x:c>
      <x:c r="K9" s="14" t="str">
        <x:v>Reconstitution documentée V4 — nouvelle rédaction V5</x:v>
      </x:c>
    </x:row>
    <x:row r="10" ht="72" customHeight="1">
      <x:c r="A10" s="13" t="str">
        <x:v>W3-S05</x:v>
      </x:c>
      <x:c r="B10" s="13" t="str">
        <x:v>Balise de route</x:v>
      </x:c>
      <x:c r="C10" s="13" t="str">
        <x:v>Navigation</x:v>
      </x:c>
      <x:c r="D10" s="28" t="n">
        <x:v>4</x:v>
      </x:c>
      <x:c r="E10" s="28" t="n">
        <x:v>1</x:v>
      </x:c>
      <x:c r="F10" s="28" t="n">
        <x:v>2</x:v>
      </x:c>
      <x:c r="G10" s="13" t="str">
        <x:v>W3-U06</x:v>
      </x:c>
      <x:c r="H10" s="13" t="str">
        <x:v>Rend un trajet connu lisible aux unités qui reçoivent le relevé.</x:v>
      </x:c>
      <x:c r="I10" s="13" t="str">
        <x:v>L’ennemi peut la déplacer ; les traces doivent être vérifiées.</x:v>
      </x:c>
      <x:c r="J10" s="13" t="str">
        <x:v>Acheminer les pièces, poser les appuis sur le terrain puis terminer la mise en service ; l’ordre sur carte réserve les ressources sans créer l’ouvrage.</x:v>
      </x:c>
      <x:c r="K10" s="13" t="str">
        <x:v>Reconstitution documentée V4 — nouvelle rédaction V5</x:v>
      </x:c>
    </x:row>
    <x:row r="11" ht="72" customHeight="1">
      <x:c r="A11" s="14" t="str">
        <x:v>W3-S06</x:v>
      </x:c>
      <x:c r="B11" s="14" t="str">
        <x:v>Plateforme de tir</x:v>
      </x:c>
      <x:c r="C11" s="14" t="str">
        <x:v>Couvert</x:v>
      </x:c>
      <x:c r="D11" s="29" t="n">
        <x:v>10</x:v>
      </x:c>
      <x:c r="E11" s="29" t="n">
        <x:v>1</x:v>
      </x:c>
      <x:c r="F11" s="29" t="n">
        <x:v>2</x:v>
      </x:c>
      <x:c r="G11" s="14" t="str">
        <x:v>W3-U13</x:v>
      </x:c>
      <x:c r="H11" s="14" t="str">
        <x:v>Crée un angle de tir et un abri directionnel sur appuis validés.</x:v>
      </x:c>
      <x:c r="I11" s="14" t="str">
        <x:v>Angle mort sous la plateforme ; ne génère aucun tireur.</x:v>
      </x:c>
      <x:c r="J11" s="14" t="str">
        <x:v>Acheminer les pièces, poser les appuis sur le terrain puis terminer la mise en service ; l’ordre sur carte réserve les ressources sans créer l’ouvrage.</x:v>
      </x:c>
      <x:c r="K11" s="14" t="str">
        <x:v>Reconstitution documentée V4 — nouvelle rédaction V5</x:v>
      </x:c>
    </x:row>
    <x:row r="12" ht="72" customHeight="1">
      <x:c r="A12" s="13" t="str">
        <x:v>W3-S07</x:v>
      </x:c>
      <x:c r="B12" s="13" t="str">
        <x:v>Seuil renforcé</x:v>
      </x:c>
      <x:c r="C12" s="13" t="str">
        <x:v>Passage</x:v>
      </x:c>
      <x:c r="D12" s="28" t="n">
        <x:v>12</x:v>
      </x:c>
      <x:c r="E12" s="28" t="n">
        <x:v>1</x:v>
      </x:c>
      <x:c r="F12" s="28" t="n">
        <x:v>2</x:v>
      </x:c>
      <x:c r="G12" s="13" t="str">
        <x:v>W3-U07</x:v>
      </x:c>
      <x:c r="H12" s="13" t="str">
        <x:v>Ajoute quinze pour cent de défense estimée au passage occupé.</x:v>
      </x:c>
      <x:c r="I12" s="13" t="str">
        <x:v>Contournement et vue plongeante conservent leur efficacité.</x:v>
      </x:c>
      <x:c r="J12" s="13" t="str">
        <x:v>Acheminer les pièces, poser les appuis sur le terrain puis terminer la mise en service ; l’ordre sur carte réserve les ressources sans créer l’ouvrage.</x:v>
      </x:c>
      <x:c r="K12" s="13" t="str">
        <x:v>Reconstitution documentée V4 — nouvelle rédaction V5</x:v>
      </x:c>
    </x:row>
    <x:row r="13" ht="72" customHeight="1">
      <x:c r="A13" s="14" t="str">
        <x:v>W3-S08</x:v>
      </x:c>
      <x:c r="B13" s="14" t="str">
        <x:v>Pont de cordes</x:v>
      </x:c>
      <x:c r="C13" s="14" t="str">
        <x:v>Franchissement</x:v>
      </x:c>
      <x:c r="D13" s="29" t="n">
        <x:v>14</x:v>
      </x:c>
      <x:c r="E13" s="29" t="n">
        <x:v>2</x:v>
      </x:c>
      <x:c r="F13" s="29" t="n">
        <x:v>3</x:v>
      </x:c>
      <x:c r="G13" s="14" t="str">
        <x:v>W3-U12</x:v>
      </x:c>
      <x:c r="H13" s="14" t="str">
        <x:v>Relie deux rives repérées après pose physique de trois ancrages.</x:v>
      </x:c>
      <x:c r="I13" s="14" t="str">
        <x:v>Capacité de charge bornée ; un groupe entier ne passe pas en même temps.</x:v>
      </x:c>
      <x:c r="J13" s="14" t="str">
        <x:v>Acheminer les pièces, poser les appuis sur le terrain puis terminer la mise en service ; l’ordre sur carte réserve les ressources sans créer l’ouvrage.</x:v>
      </x:c>
      <x:c r="K13" s="14" t="str">
        <x:v>Reconstitution documentée V4 — nouvelle rédaction V5</x:v>
      </x:c>
    </x:row>
    <x:row r="14" ht="72" customHeight="1">
      <x:c r="A14" s="13" t="str">
        <x:v>W3-S09</x:v>
      </x:c>
      <x:c r="B14" s="13" t="str">
        <x:v>Quai léger</x:v>
      </x:c>
      <x:c r="C14" s="13" t="str">
        <x:v>Débarquement</x:v>
      </x:c>
      <x:c r="D14" s="28" t="n">
        <x:v>16</x:v>
      </x:c>
      <x:c r="E14" s="28" t="n">
        <x:v>2</x:v>
      </x:c>
      <x:c r="F14" s="28" t="n">
        <x:v>3</x:v>
      </x:c>
      <x:c r="G14" s="13" t="str">
        <x:v>W3-U25</x:v>
      </x:c>
      <x:c r="H14" s="13" t="str">
        <x:v>Permet une arrivée et une évacuation dans une fenêtre de courant.</x:v>
      </x:c>
      <x:c r="I14" s="13" t="str">
        <x:v>Nécessite un vrai moyen de transport compatible et un accès aquatique.</x:v>
      </x:c>
      <x:c r="J14" s="13" t="str">
        <x:v>Acheminer les pièces, poser les appuis sur le terrain puis terminer la mise en service ; l’ordre sur carte réserve les ressources sans créer l’ouvrage.</x:v>
      </x:c>
      <x:c r="K14" s="13" t="str">
        <x:v>Reconstitution documentée V4 — nouvelle rédaction V5</x:v>
      </x:c>
    </x:row>
    <x:row r="15" ht="72" customHeight="1">
      <x:c r="A15" s="14" t="str">
        <x:v>W3-S10</x:v>
      </x:c>
      <x:c r="B15" s="14" t="str">
        <x:v>Aire de montures</x:v>
      </x:c>
      <x:c r="C15" s="14" t="str">
        <x:v>Soins animaux</x:v>
      </x:c>
      <x:c r="D15" s="29" t="n">
        <x:v>12</x:v>
      </x:c>
      <x:c r="E15" s="29" t="n">
        <x:v>2</x:v>
      </x:c>
      <x:c r="F15" s="29" t="n">
        <x:v>3</x:v>
      </x:c>
      <x:c r="G15" s="14" t="str">
        <x:v>W3-U21</x:v>
      </x:c>
      <x:c r="H15" s="14" t="str">
        <x:v>Repos, eau et matériel pour des montures déjà présentes.</x:v>
      </x:c>
      <x:c r="I15" s="14" t="str">
        <x:v>Pas de création d’animaux ; gabarit et places limités.</x:v>
      </x:c>
      <x:c r="J15" s="14" t="str">
        <x:v>Acheminer les pièces, poser les appuis sur le terrain puis terminer la mise en service ; l’ordre sur carte réserve les ressources sans créer l’ouvrage.</x:v>
      </x:c>
      <x:c r="K15" s="14" t="str">
        <x:v>Reconstitution documentée V4 — nouvelle rédaction V5</x:v>
      </x:c>
    </x:row>
    <x:row r="16" ht="72" customHeight="1">
      <x:c r="A16" s="13" t="str">
        <x:v>W3-S11</x:v>
      </x:c>
      <x:c r="B16" s="13" t="str">
        <x:v>Poste de soin</x:v>
      </x:c>
      <x:c r="C16" s="13" t="str">
        <x:v>Stabilisation</x:v>
      </x:c>
      <x:c r="D16" s="28" t="n">
        <x:v>14</x:v>
      </x:c>
      <x:c r="E16" s="28" t="n">
        <x:v>2</x:v>
      </x:c>
      <x:c r="F16" s="28" t="n">
        <x:v>3</x:v>
      </x:c>
      <x:c r="G16" s="13" t="str">
        <x:v>W3-U18</x:v>
      </x:c>
      <x:c r="H16" s="13" t="str">
        <x:v>Offre un lieu protégé pour stabiliser puis organiser l’évacuation.</x:v>
      </x:c>
      <x:c r="I16" s="13" t="str">
        <x:v>Consommables nécessaires et indisponibilité des patients suivie.</x:v>
      </x:c>
      <x:c r="J16" s="13" t="str">
        <x:v>Acheminer les pièces, poser les appuis sur le terrain puis terminer la mise en service ; l’ordre sur carte réserve les ressources sans créer l’ouvrage.</x:v>
      </x:c>
      <x:c r="K16" s="13" t="str">
        <x:v>Reconstitution documentée V4 — nouvelle rédaction V5</x:v>
      </x:c>
    </x:row>
    <x:row r="17" ht="72" customHeight="1">
      <x:c r="A17" s="14" t="str">
        <x:v>W3-S12</x:v>
      </x:c>
      <x:c r="B17" s="14" t="str">
        <x:v>Relais de signaux</x:v>
      </x:c>
      <x:c r="C17" s="14" t="str">
        <x:v>Liaison</x:v>
      </x:c>
      <x:c r="D17" s="29" t="n">
        <x:v>12</x:v>
      </x:c>
      <x:c r="E17" s="29" t="n">
        <x:v>2</x:v>
      </x:c>
      <x:c r="F17" s="29" t="n">
        <x:v>2</x:v>
      </x:c>
      <x:c r="G17" s="14" t="str">
        <x:v>W3-U28</x:v>
      </x:c>
      <x:c r="H17" s="14" t="str">
        <x:v>Relie deux secteurs sans faire voyager instantanément les personnes.</x:v>
      </x:c>
      <x:c r="I17" s="14" t="str">
        <x:v>Relief et sabotage peuvent couper sa portée.</x:v>
      </x:c>
      <x:c r="J17" s="14" t="str">
        <x:v>Acheminer les pièces, poser les appuis sur le terrain puis terminer la mise en service ; l’ordre sur carte réserve les ressources sans créer l’ouvrage.</x:v>
      </x:c>
      <x:c r="K17" s="14" t="str">
        <x:v>Reconstitution documentée V4 — nouvelle rédaction V5</x:v>
      </x:c>
    </x:row>
    <x:row r="18" ht="72" customHeight="1">
      <x:c r="A18" s="13" t="str">
        <x:v>W3-S13</x:v>
      </x:c>
      <x:c r="B18" s="13" t="str">
        <x:v>Écran de confinement</x:v>
      </x:c>
      <x:c r="C18" s="13" t="str">
        <x:v>Isolement</x:v>
      </x:c>
      <x:c r="D18" s="28" t="n">
        <x:v>18</x:v>
      </x:c>
      <x:c r="E18" s="28" t="n">
        <x:v>3</x:v>
      </x:c>
      <x:c r="F18" s="28" t="n">
        <x:v>3</x:v>
      </x:c>
      <x:c r="G18" s="13" t="str">
        <x:v>W3-U27</x:v>
      </x:c>
      <x:c r="H18" s="13" t="str">
        <x:v>Ferme un couloir pour empêcher la traversée d’une menace donnée.</x:v>
      </x:c>
      <x:c r="I18" s="13" t="str">
        <x:v>Consomme de l’énergie et ne protège pas des passages adjacents.</x:v>
      </x:c>
      <x:c r="J18" s="13" t="str">
        <x:v>Acheminer les pièces, poser les appuis sur le terrain puis terminer la mise en service ; l’ordre sur carte réserve les ressources sans créer l’ouvrage.</x:v>
      </x:c>
      <x:c r="K18" s="13" t="str">
        <x:v>Reconstitution documentée V4 — nouvelle rédaction V5</x:v>
      </x:c>
    </x:row>
    <x:row r="19" ht="72" customHeight="1">
      <x:c r="A19" s="14" t="str">
        <x:v>W3-S14</x:v>
      </x:c>
      <x:c r="B19" s="14" t="str">
        <x:v>Emplacement de duel</x:v>
      </x:c>
      <x:c r="C19" s="14" t="str">
        <x:v>Défi</x:v>
      </x:c>
      <x:c r="D19" s="29" t="n">
        <x:v>8</x:v>
      </x:c>
      <x:c r="E19" s="29" t="n">
        <x:v>1</x:v>
      </x:c>
      <x:c r="F19" s="29" t="n">
        <x:v>2</x:v>
      </x:c>
      <x:c r="G19" s="14" t="str">
        <x:v>W3-U08</x:v>
      </x:c>
      <x:c r="H19" s="14" t="str">
        <x:v>Délimite un espace visible où un duel accepté peut régler un objectif précis.</x:v>
      </x:c>
      <x:c r="I19" s="14" t="str">
        <x:v>Seuls les signataires s’engagent ; une troisième force reste libre d’agir.</x:v>
      </x:c>
      <x:c r="J19" s="14" t="str">
        <x:v>Acheminer les pièces, poser les appuis sur le terrain puis terminer la mise en service ; l’ordre sur carte réserve les ressources sans créer l’ouvrage.</x:v>
      </x:c>
      <x:c r="K19" s="14" t="str">
        <x:v>Reconstitution documentée V4 — nouvelle rédaction V5</x:v>
      </x:c>
    </x:row>
    <x:row r="20" ht="72" customHeight="1">
      <x:c r="A20" s="13" t="str">
        <x:v>W3-S15</x:v>
      </x:c>
      <x:c r="B20" s="13" t="str">
        <x:v>Station d’écoute</x:v>
      </x:c>
      <x:c r="C20" s="13" t="str">
        <x:v>Reconnaissance</x:v>
      </x:c>
      <x:c r="D20" s="28" t="n">
        <x:v>10</x:v>
      </x:c>
      <x:c r="E20" s="28" t="n">
        <x:v>1</x:v>
      </x:c>
      <x:c r="F20" s="28" t="n">
        <x:v>2</x:v>
      </x:c>
      <x:c r="G20" s="13" t="str">
        <x:v>W3-U05</x:v>
      </x:c>
      <x:c r="H20" s="13" t="str">
        <x:v>Compare des sons enregistrés dans un secteur parcouru.</x:v>
      </x:c>
      <x:c r="I20" s="13" t="str">
        <x:v>Faune et météo produisent des incertitudes à montrer.</x:v>
      </x:c>
      <x:c r="J20" s="13" t="str">
        <x:v>Acheminer les pièces, poser les appuis sur le terrain puis terminer la mise en service ; l’ordre sur carte réserve les ressources sans créer l’ouvrage.</x:v>
      </x:c>
      <x:c r="K20" s="13" t="str">
        <x:v>Reconstitution documentée V4 — nouvelle rédaction V5</x:v>
      </x:c>
    </x:row>
    <x:row r="21" ht="72" customHeight="1">
      <x:c r="A21" s="14" t="str">
        <x:v>W3-S16</x:v>
      </x:c>
      <x:c r="B21" s="14" t="str">
        <x:v>Dépôt de retour</x:v>
      </x:c>
      <x:c r="C21" s="14" t="str">
        <x:v>Extraction</x:v>
      </x:c>
      <x:c r="D21" s="29" t="n">
        <x:v>14</x:v>
      </x:c>
      <x:c r="E21" s="29" t="n">
        <x:v>2</x:v>
      </x:c>
      <x:c r="F21" s="29" t="n">
        <x:v>3</x:v>
      </x:c>
      <x:c r="G21" s="14" t="str">
        <x:v>W3-U17</x:v>
      </x:c>
      <x:c r="H21" s="14" t="str">
        <x:v>Prépare contenants, couverture et départ depuis une route gardée.</x:v>
      </x:c>
      <x:c r="I21" s="14" t="str">
        <x:v>Aucune résurrection ; il faut transporter les blessés jusqu’au dépôt.</x:v>
      </x:c>
      <x:c r="J21" s="14" t="str">
        <x:v>Acheminer les pièces, poser les appuis sur le terrain puis terminer la mise en service ; l’ordre sur carte réserve les ressources sans créer l’ouvrage.</x:v>
      </x:c>
      <x:c r="K21" s="14" t="str">
        <x:v>Reconstitution documentée V4 — nouvelle rédaction V5</x:v>
      </x:c>
    </x:row>
    <x:row r="22" ht="72" customHeight="1">
      <x:c r="A22" s="13" t="str">
        <x:v>W3-S17</x:v>
      </x:c>
      <x:c r="B22" s="13" t="str">
        <x:v>Anneau de treuils</x:v>
      </x:c>
      <x:c r="C22" s="13" t="str">
        <x:v>Levage</x:v>
      </x:c>
      <x:c r="D22" s="28" t="n">
        <x:v>16</x:v>
      </x:c>
      <x:c r="E22" s="28" t="n">
        <x:v>2</x:v>
      </x:c>
      <x:c r="F22" s="28" t="n">
        <x:v>3</x:v>
      </x:c>
      <x:c r="G22" s="13" t="str">
        <x:v>W3-U20</x:v>
      </x:c>
      <x:c r="H22" s="13" t="str">
        <x:v>Déplace une charge lourde entre deux plans de la carte 2D.</x:v>
      </x:c>
      <x:c r="I22" s="13" t="str">
        <x:v>Deux opérateurs présents et voie dégagée pendant le mouvement.</x:v>
      </x:c>
      <x:c r="J22" s="13" t="str">
        <x:v>Acheminer les pièces, poser les appuis sur le terrain puis terminer la mise en service ; l’ordre sur carte réserve les ressources sans créer l’ouvrage.</x:v>
      </x:c>
      <x:c r="K22" s="13" t="str">
        <x:v>Reconstitution documentée V4 — nouvelle rédaction V5</x:v>
      </x:c>
    </x:row>
    <x:row r="23" ht="72" customHeight="1">
      <x:c r="A23" s="14" t="str">
        <x:v>W3-S18</x:v>
      </x:c>
      <x:c r="B23" s="14" t="str">
        <x:v>Plateforme d’escale</x:v>
      </x:c>
      <x:c r="C23" s="14" t="str">
        <x:v>Transport orbital</x:v>
      </x:c>
      <x:c r="D23" s="29" t="n">
        <x:v>22</x:v>
      </x:c>
      <x:c r="E23" s="29" t="n">
        <x:v>3</x:v>
      </x:c>
      <x:c r="F23" s="29" t="n">
        <x:v>3</x:v>
      </x:c>
      <x:c r="G23" s="14" t="str">
        <x:v>W3-U26</x:v>
      </x:c>
      <x:c r="H23" s="14" t="str">
        <x:v>Accueille un transport autorisé après reconnaissance et sécurisation locale.</x:v>
      </x:c>
      <x:c r="I23" s="14" t="str">
        <x:v>Ce n’est ni une usine ni une base indépendante ; dépend d’un navire réel et d’une route.</x:v>
      </x:c>
      <x:c r="J23" s="14" t="str">
        <x:v>Acheminer les pièces, poser les appuis sur le terrain puis terminer la mise en service ; l’ordre sur carte réserve les ressources sans créer l’ouvrage.</x:v>
      </x:c>
      <x:c r="K23" s="14" t="str">
        <x:v>Reconstitution documentée V4 — nouvelle rédaction V5</x:v>
      </x:c>
    </x:row>
  </x:sheetData>
  <x:pageMargins left="0.7" right="0.7" top="0.75" bottom="0.75" header="0.3" footer="0.3"/>
  <x:tableParts count="1">
    <x:tablePart xmlns:r="http://schemas.openxmlformats.org/officeDocument/2006/relationships" r:id="Rbb158251939e4b9e"/>
  </x:tableParts>
</x:worksheet>
</file>

<file path=xl/worksheets/sheet9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18" hidden="0" customWidth="1"/>
    <x:col min="9" max="9" width="18"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Mondes en guerre</x:v>
      </x:c>
      <x:c r="B2" s="3"/>
      <x:c r="C2" s="3"/>
      <x:c r="D2" s="3"/>
      <x:c r="E2" s="3"/>
      <x:c r="F2" s="3"/>
    </x:row>
    <x:row r="3">
      <x:c r="A3" s="4"/>
      <x:c r="B3" s="4"/>
      <x:c r="C3" s="4"/>
      <x:c r="D3" s="4"/>
      <x:c r="E3" s="4"/>
      <x:c r="F3" s="4"/>
    </x:row>
    <x:row r="4">
      <x:c r="A4" s="2" t="str">
        <x:v>Guerre · 6 fiches · Lecture intégrale dans « Lire Guerre » ou le lecteur HTML.</x:v>
      </x:c>
      <x:c r="B4" s="2"/>
      <x:c r="C4" s="2"/>
      <x:c r="D4" s="2"/>
      <x:c r="E4" s="2"/>
      <x:c r="F4" s="2"/>
    </x:row>
    <x:row r="5" ht="48" customHeight="1">
      <x:c r="A5" s="51" t="str">
        <x:v>Identifiant</x:v>
      </x:c>
      <x:c r="B5" s="52" t="str">
        <x:v>Titre</x:v>
      </x:c>
      <x:c r="C5" s="52" t="str">
        <x:v>Monde concerné</x:v>
      </x:c>
      <x:c r="D5" s="52" t="str">
        <x:v>Biomes</x:v>
      </x:c>
      <x:c r="E5" s="52" t="str">
        <x:v>Topologie</x:v>
      </x:c>
      <x:c r="F5" s="52" t="str">
        <x:v>Objectif strategique</x:v>
      </x:c>
      <x:c r="G5" s="52" t="str">
        <x:v>Limite</x:v>
      </x:c>
      <x:c r="H5" s="52" t="str">
        <x:v>Nombre zones cible</x:v>
      </x:c>
      <x:c r="I5" s="52" t="str">
        <x:v>Nombre regions cible</x:v>
      </x:c>
      <x:c r="J5" s="52" t="str">
        <x:v>Niveau détail</x:v>
      </x:c>
      <x:c r="K5" s="52" t="str">
        <x:v>Accès</x:v>
      </x:c>
      <x:c r="L5" s="52" t="str">
        <x:v>Identité</x:v>
      </x:c>
      <x:c r="M5" s="53" t="str">
        <x:v>Provenance</x:v>
      </x:c>
    </x:row>
    <x:row r="6" ht="57" customHeight="1">
      <x:c r="A6" s="13" t="str">
        <x:v>W3-P01</x:v>
      </x:c>
      <x:c r="B6" s="13" t="str">
        <x:v>Korthas</x:v>
      </x:c>
      <x:c r="C6" s="13" t="str">
        <x:v>PLAN19</x:v>
      </x:c>
      <x:c r="D6" s="13" t="str">
        <x:v>Fronts de roche, marais et vestiges</x:v>
      </x:c>
      <x:c r="E6" s="13" t="str">
        <x:v>Six régions de six zones ; trente-six territoires reliés par soixante-dix passages.</x:v>
      </x:c>
      <x:c r="F6" s="13" t="str">
        <x:v>Ouvrir une boucle de ravitaillement, affronter les forces qui contrôlent les seuils et déterminer une issue avec chaque front.</x:v>
      </x:c>
      <x:c r="G6" s="13" t="str">
        <x:v>La maîtrise militaire d’un passage ne donne aucune maison ni obéissance des habitants.</x:v>
      </x:c>
      <x:c r="H6" s="28" t="n">
        <x:v>36</x:v>
      </x:c>
      <x:c r="I6" s="28" t="n">
        <x:v>6</x:v>
      </x:c>
      <x:c r="J6" s="13" t="str">
        <x:v>36 zones, 70 liaisons et 12 tours détaillés</x:v>
      </x:c>
      <x:c r="K6" s="13" t="str">
        <x:v>Blooded + vaisseau réellement acquis + trajet joué. Le statut de guerre est chargé seulement après arrivée dans ce même monde.</x:v>
      </x:c>
      <x:c r="L6" s="13" t="str">
        <x:v>Profil militaire de la planète référencée ; même monde, mêmes personnages, mêmes stocks, aucun inventaire dupliqué.</x:v>
      </x:c>
      <x:c r="M6" s="13" t="str">
        <x:v>Reconstitution documentée V4 — nouvelle rédaction V5</x:v>
      </x:c>
    </x:row>
    <x:row r="7" ht="57" customHeight="1">
      <x:c r="A7" s="14" t="str">
        <x:v>W3-P02</x:v>
      </x:c>
      <x:c r="B7" s="14" t="str">
        <x:v>Vesh-Kar</x:v>
      </x:c>
      <x:c r="C7" s="14" t="str">
        <x:v>PLAN20</x:v>
      </x:c>
      <x:c r="D7" s="14" t="str">
        <x:v>Plaines de cendres et cratères</x:v>
      </x:c>
      <x:c r="E7" s="14" t="str">
        <x:v>Vingt-quatre zones proposées autour de trois cratères et deux routes de vent.</x:v>
      </x:c>
      <x:c r="F7" s="14" t="str">
        <x:v>Conquérir des points d’approche avant chaque tempête, puis défendre les transports réellement arrivés.</x:v>
      </x:c>
      <x:c r="G7" s="14" t="str">
        <x:v>Un secteur enfumé reste incertain même si une unité le contrôle.</x:v>
      </x:c>
      <x:c r="H7" s="29" t="n">
        <x:v>24</x:v>
      </x:c>
      <x:c r="I7" s="29" t="n">
        <x:v>4</x:v>
      </x:c>
      <x:c r="J7" s="14" t="str">
        <x:v>Profil de campagne et deux cartes RTS ; les territoires restants sont un périmètre proposé, non une carte déjà dessinée.</x:v>
      </x:c>
      <x:c r="K7" s="14" t="str">
        <x:v>Blooded + vaisseau réellement acquis + trajet joué. Le statut de guerre est chargé seulement après arrivée dans ce même monde.</x:v>
      </x:c>
      <x:c r="L7" s="14" t="str">
        <x:v>Profil militaire de la planète référencée ; même monde, mêmes personnages, mêmes stocks, aucun inventaire dupliqué.</x:v>
      </x:c>
      <x:c r="M7" s="14" t="str">
        <x:v>Reconstitution documentée V4 — nouvelle rédaction V5</x:v>
      </x:c>
    </x:row>
    <x:row r="8" ht="57" customHeight="1">
      <x:c r="A8" s="13" t="str">
        <x:v>W3-P03</x:v>
      </x:c>
      <x:c r="B8" s="13" t="str">
        <x:v>Namarra</x:v>
      </x:c>
      <x:c r="C8" s="13" t="str">
        <x:v>PLAN13</x:v>
      </x:c>
      <x:c r="D8" s="13" t="str">
        <x:v>Canopée profonde et cours d’eau</x:v>
      </x:c>
      <x:c r="E8" s="13" t="str">
        <x:v>Vingt-huit zones proposées réparties entre bassins forestiers, postes isolés et couloirs de chasse.</x:v>
      </x:c>
      <x:c r="F8" s="13" t="str">
        <x:v>Distinguer les routes humaines, la faune et les groupes yautja rivaux ; ne pas convertir un contact humain en ressource militaire.</x:v>
      </x:c>
      <x:c r="G8" s="13" t="str">
        <x:v>La rencontre d’O5 et le départ EXP10 restent autonomes ; les guerres ne retiennent pas ce personnage.</x:v>
      </x:c>
      <x:c r="H8" s="28" t="n">
        <x:v>28</x:v>
      </x:c>
      <x:c r="I8" s="28" t="n">
        <x:v>4</x:v>
      </x:c>
      <x:c r="J8" s="13" t="str">
        <x:v>Profil de campagne et deux cartes RTS ; les territoires restants sont un périmètre proposé, non une carte déjà dessinée.</x:v>
      </x:c>
      <x:c r="K8" s="13" t="str">
        <x:v>Blooded + vaisseau réellement acquis + trajet joué. Le statut de guerre est chargé seulement après arrivée dans ce même monde.</x:v>
      </x:c>
      <x:c r="L8" s="13" t="str">
        <x:v>Profil militaire de la planète référencée ; même monde, mêmes personnages, mêmes stocks, aucun inventaire dupliqué.</x:v>
      </x:c>
      <x:c r="M8" s="13" t="str">
        <x:v>Reconstitution documentée V4 — nouvelle rédaction V5</x:v>
      </x:c>
    </x:row>
    <x:row r="9" ht="57" customHeight="1">
      <x:c r="A9" s="14" t="str">
        <x:v>W3-P04</x:v>
      </x:c>
      <x:c r="B9" s="14" t="str">
        <x:v>Oruun</x:v>
      </x:c>
      <x:c r="C9" s="14" t="str">
        <x:v>PLAN21</x:v>
      </x:c>
      <x:c r="D9" s="14" t="str">
        <x:v>Archipels et falaises battues</x:v>
      </x:c>
      <x:c r="E9" s="14" t="str">
        <x:v>Trente zones proposées autour de six îles et de leurs chenaux.</x:v>
      </x:c>
      <x:c r="F9" s="14" t="str">
        <x:v>Saisir quais et hauteurs, puis synchroniser de petites traversées avec les transports disponibles.</x:v>
      </x:c>
      <x:c r="G9" s="14" t="str">
        <x:v>Le contrôle d’une île ne supprime ni les marées ni l’évacuation des personnes présentes.</x:v>
      </x:c>
      <x:c r="H9" s="29" t="n">
        <x:v>30</x:v>
      </x:c>
      <x:c r="I9" s="29" t="n">
        <x:v>6</x:v>
      </x:c>
      <x:c r="J9" s="14" t="str">
        <x:v>Profil de campagne et deux cartes RTS ; les territoires restants sont un périmètre proposé, non une carte déjà dessinée.</x:v>
      </x:c>
      <x:c r="K9" s="14" t="str">
        <x:v>Blooded + vaisseau réellement acquis + trajet joué. Le statut de guerre est chargé seulement après arrivée dans ce même monde.</x:v>
      </x:c>
      <x:c r="L9" s="14" t="str">
        <x:v>Profil militaire de la planète référencée ; même monde, mêmes personnages, mêmes stocks, aucun inventaire dupliqué.</x:v>
      </x:c>
      <x:c r="M9" s="14" t="str">
        <x:v>Reconstitution documentée V4 — nouvelle rédaction V5</x:v>
      </x:c>
    </x:row>
    <x:row r="10" ht="57" customHeight="1">
      <x:c r="A10" s="13" t="str">
        <x:v>W3-P05</x:v>
      </x:c>
      <x:c r="B10" s="13" t="str">
        <x:v>Sahr-Keth</x:v>
      </x:c>
      <x:c r="C10" s="13" t="str">
        <x:v>PLAN22</x:v>
      </x:c>
      <x:c r="D10" s="13" t="str">
        <x:v>Glaciers fendus et galeries chaudes</x:v>
      </x:c>
      <x:c r="E10" s="13" t="str">
        <x:v>Vingt-quatre zones proposées sur trois anneaux d’altitude reliés par des passages rares.</x:v>
      </x:c>
      <x:c r="F10" s="13" t="str">
        <x:v>Reconnaître la glace, tenir les refuges et décider quand interrompre une poursuite.</x:v>
      </x:c>
      <x:c r="G10" s="13" t="str">
        <x:v>Une route devenue dangereuse se ferme matériellement ; aucune ligne sur carte ne permet de la traverser.</x:v>
      </x:c>
      <x:c r="H10" s="28" t="n">
        <x:v>24</x:v>
      </x:c>
      <x:c r="I10" s="28" t="n">
        <x:v>3</x:v>
      </x:c>
      <x:c r="J10" s="13" t="str">
        <x:v>Profil de campagne et deux cartes RTS ; les territoires restants sont un périmètre proposé, non une carte déjà dessinée.</x:v>
      </x:c>
      <x:c r="K10" s="13" t="str">
        <x:v>Blooded + vaisseau réellement acquis + trajet joué. Le statut de guerre est chargé seulement après arrivée dans ce même monde.</x:v>
      </x:c>
      <x:c r="L10" s="13" t="str">
        <x:v>Profil militaire de la planète référencée ; même monde, mêmes personnages, mêmes stocks, aucun inventaire dupliqué.</x:v>
      </x:c>
      <x:c r="M10" s="13" t="str">
        <x:v>Reconstitution documentée V4 — nouvelle rédaction V5</x:v>
      </x:c>
    </x:row>
    <x:row r="11" ht="57" customHeight="1">
      <x:c r="A11" s="14" t="str">
        <x:v>W3-P06</x:v>
      </x:c>
      <x:c r="B11" s="14" t="str">
        <x:v>Ilyss</x:v>
      </x:c>
      <x:c r="C11" s="14" t="str">
        <x:v>PLAN23</x:v>
      </x:c>
      <x:c r="D11" s="14" t="str">
        <x:v>Ruines à plusieurs niveaux et anneaux orbitaux</x:v>
      </x:c>
      <x:c r="E11" s="14" t="str">
        <x:v>Trente-deux zones proposées, moitié surfaces et hauteurs, moitié ports et liaisons identifiées.</x:v>
      </x:c>
      <x:c r="F11" s="14" t="str">
        <x:v>Relier une tête de pont à un port sans laisser les équipes coincées sous des passages rompus.</x:v>
      </x:c>
      <x:c r="G11" s="14" t="str">
        <x:v>Les positions orbitales sont des lieux distincts, accessibles par un trajet réellement joué.</x:v>
      </x:c>
      <x:c r="H11" s="29" t="n">
        <x:v>32</x:v>
      </x:c>
      <x:c r="I11" s="29" t="n">
        <x:v>4</x:v>
      </x:c>
      <x:c r="J11" s="14" t="str">
        <x:v>Profil de campagne et deux cartes RTS ; les territoires restants sont un périmètre proposé, non une carte déjà dessinée.</x:v>
      </x:c>
      <x:c r="K11" s="14" t="str">
        <x:v>Blooded + vaisseau réellement acquis + trajet joué. Le statut de guerre est chargé seulement après arrivée dans ce même monde.</x:v>
      </x:c>
      <x:c r="L11" s="14" t="str">
        <x:v>Profil militaire de la planète référencée ; même monde, mêmes personnages, mêmes stocks, aucun inventaire dupliqué.</x:v>
      </x:c>
      <x:c r="M11" s="14" t="str">
        <x:v>Reconstitution documentée V4 — nouvelle rédaction V5</x:v>
      </x:c>
    </x:row>
  </x:sheetData>
  <x:pageMargins left="0.7" right="0.7" top="0.75" bottom="0.75" header="0.3" footer="0.3"/>
  <x:tableParts count="1">
    <x:tablePart xmlns:r="http://schemas.openxmlformats.org/officeDocument/2006/relationships" r:id="R169b4a1157f84a3a"/>
  </x:tableParts>
</x:worksheet>
</file>

<file path=xl/worksheets/sheet9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18" hidden="0" customWidth="1"/>
    <x:col min="7" max="7" width="50" hidden="0" customWidth="1"/>
    <x:col min="8" max="8" width="50" hidden="0" customWidth="1"/>
    <x:col min="9" max="9" width="50" hidden="0" customWidth="1"/>
    <x:col min="10" max="10" width="45" hidden="0" customWidth="1"/>
  </x:cols>
  <x:sheetData>
    <x:row r="1">
      <x:c r="A1" s="2"/>
      <x:c r="B1" s="2"/>
      <x:c r="C1" s="2"/>
      <x:c r="D1" s="2"/>
      <x:c r="E1" s="2"/>
      <x:c r="F1" s="2"/>
    </x:row>
    <x:row r="2" ht="31" customHeight="1">
      <x:c r="A2" s="3" t="str">
        <x:v>Régions de Korthas</x:v>
      </x:c>
      <x:c r="B2" s="3"/>
      <x:c r="C2" s="3"/>
      <x:c r="D2" s="3"/>
      <x:c r="E2" s="3"/>
      <x:c r="F2" s="3"/>
    </x:row>
    <x:row r="3">
      <x:c r="A3" s="4"/>
      <x:c r="B3" s="4"/>
      <x:c r="C3" s="4"/>
      <x:c r="D3" s="4"/>
      <x:c r="E3" s="4"/>
      <x:c r="F3" s="4"/>
    </x:row>
    <x:row r="4">
      <x:c r="A4" s="2" t="str">
        <x:v>Guerre · 6 fiches · Lecture intégrale dans « Lire Guerre » ou le lecteur HTML.</x:v>
      </x:c>
      <x:c r="B4" s="2"/>
      <x:c r="C4" s="2"/>
      <x:c r="D4" s="2"/>
      <x:c r="E4" s="2"/>
      <x:c r="F4" s="2"/>
    </x:row>
    <x:row r="5" ht="48" customHeight="1">
      <x:c r="A5" s="51" t="str">
        <x:v>Identifiant</x:v>
      </x:c>
      <x:c r="B5" s="52" t="str">
        <x:v>Titre</x:v>
      </x:c>
      <x:c r="C5" s="52" t="str">
        <x:v>Monde concerné</x:v>
      </x:c>
      <x:c r="D5" s="52" t="str">
        <x:v>Terrain</x:v>
      </x:c>
      <x:c r="E5" s="52" t="str">
        <x:v>Clan present</x:v>
      </x:c>
      <x:c r="F5" s="52" t="str">
        <x:v>Bonus de défense (%)</x:v>
      </x:c>
      <x:c r="G5" s="52" t="str">
        <x:v>Lecture</x:v>
      </x:c>
      <x:c r="H5" s="52" t="str">
        <x:v>Condition coalition</x:v>
      </x:c>
      <x:c r="I5" s="52" t="str">
        <x:v>Contrepartie</x:v>
      </x:c>
      <x:c r="J5" s="53" t="str">
        <x:v>Provenance</x:v>
      </x:c>
    </x:row>
    <x:row r="6" ht="87" customHeight="1">
      <x:c r="A6" s="13" t="str">
        <x:v>W3-KR01</x:v>
      </x:c>
      <x:c r="B6" s="13" t="str">
        <x:v>Crêtes des Deux Échos</x:v>
      </x:c>
      <x:c r="C6" s="13" t="str">
        <x:v>W3-P01</x:v>
      </x:c>
      <x:c r="D6" s="13" t="str">
        <x:v>Basalte élevé</x:v>
      </x:c>
      <x:c r="E6" s="13" t="str">
        <x:v>CL5</x:v>
      </x:c>
      <x:c r="F6" s="28" t="n">
        <x:v>15</x:v>
      </x:c>
      <x:c r="G6" s="13" t="str">
        <x:v>Deux corniches opposées renvoient les appels ; le guet croisé précède les tirs.</x:v>
      </x:c>
      <x:c r="H6" s="13" t="str">
        <x:v>Contrôler ou obtenir un passage applicable dans quatre des six zones, avec une route de ravitaillement et une présence réelle. Le bonus régional est logistique, sans annexer automatiquement les communautés.</x:v>
      </x:c>
      <x:c r="I6" s="13" t="str">
        <x:v>Une équipe isolée conserve sa position tant qu’elle y reste, mais perd le service régional si les conditions ne sont plus remplies.</x:v>
      </x:c>
      <x:c r="J6" s="13" t="str">
        <x:v>Reconstitution documentée V4 — nouvelle rédaction V5</x:v>
      </x:c>
    </x:row>
    <x:row r="7" ht="87" customHeight="1">
      <x:c r="A7" s="14" t="str">
        <x:v>W3-KR02</x:v>
      </x:c>
      <x:c r="B7" s="14" t="str">
        <x:v>Bassins de Verre Noir</x:v>
      </x:c>
      <x:c r="C7" s="14" t="str">
        <x:v>W3-P01</x:v>
      </x:c>
      <x:c r="D7" s="14" t="str">
        <x:v>Dépression et eau chaude</x:v>
      </x:c>
      <x:c r="E7" s="14" t="str">
        <x:v>CL2</x:v>
      </x:c>
      <x:c r="F7" s="29" t="n">
        <x:v>5</x:v>
      </x:c>
      <x:c r="G7" s="14" t="str">
        <x:v>Des conduites relient les points d’eau ; des écrans de vapeur coupent certaines visées.</x:v>
      </x:c>
      <x:c r="H7" s="14" t="str">
        <x:v>Contrôler ou obtenir un passage applicable dans quatre des six zones, avec une route de ravitaillement et une présence réelle. Le bonus régional est logistique, sans annexer automatiquement les communautés.</x:v>
      </x:c>
      <x:c r="I7" s="14" t="str">
        <x:v>Une équipe isolée conserve sa position tant qu’elle y reste, mais perd le service régional si les conditions ne sont plus remplies.</x:v>
      </x:c>
      <x:c r="J7" s="14" t="str">
        <x:v>Reconstitution documentée V4 — nouvelle rédaction V5</x:v>
      </x:c>
    </x:row>
    <x:row r="8" ht="87" customHeight="1">
      <x:c r="A8" s="13" t="str">
        <x:v>W3-KR03</x:v>
      </x:c>
      <x:c r="B8" s="13" t="str">
        <x:v>Canopée des Piliers Brisés</x:v>
      </x:c>
      <x:c r="C8" s="13" t="str">
        <x:v>W3-P01</x:v>
      </x:c>
      <x:c r="D8" s="13" t="str">
        <x:v>Jungle verticale</x:v>
      </x:c>
      <x:c r="E8" s="13" t="str">
        <x:v>CL3</x:v>
      </x:c>
      <x:c r="F8" s="28" t="n">
        <x:v>10</x:v>
      </x:c>
      <x:c r="G8" s="13" t="str">
        <x:v>Trois hauteurs de marche et des plateformes fragiles imposent de vérifier les prises.</x:v>
      </x:c>
      <x:c r="H8" s="13" t="str">
        <x:v>Contrôler ou obtenir un passage applicable dans quatre des six zones, avec une route de ravitaillement et une présence réelle. Le bonus régional est logistique, sans annexer automatiquement les communautés.</x:v>
      </x:c>
      <x:c r="I8" s="13" t="str">
        <x:v>Une équipe isolée conserve sa position tant qu’elle y reste, mais perd le service régional si les conditions ne sont plus remplies.</x:v>
      </x:c>
      <x:c r="J8" s="13" t="str">
        <x:v>Reconstitution documentée V4 — nouvelle rédaction V5</x:v>
      </x:c>
    </x:row>
    <x:row r="9" ht="87" customHeight="1">
      <x:c r="A9" s="14" t="str">
        <x:v>W3-KR04</x:v>
      </x:c>
      <x:c r="B9" s="14" t="str">
        <x:v>Marais des Noms Perdus</x:v>
      </x:c>
      <x:c r="C9" s="14" t="str">
        <x:v>W3-P01</x:v>
      </x:c>
      <x:c r="D9" s="14" t="str">
        <x:v>Rives et chenaux</x:v>
      </x:c>
      <x:c r="E9" s="14" t="str">
        <x:v>CL4</x:v>
      </x:c>
      <x:c r="F9" s="29" t="n">
        <x:v>10</x:v>
      </x:c>
      <x:c r="G9" s="14" t="str">
        <x:v>Pilotis, îlots et canaux se croisent ; les courants modifient la lisibilité des pistes.</x:v>
      </x:c>
      <x:c r="H9" s="14" t="str">
        <x:v>Contrôler ou obtenir un passage applicable dans quatre des six zones, avec une route de ravitaillement et une présence réelle. Le bonus régional est logistique, sans annexer automatiquement les communautés.</x:v>
      </x:c>
      <x:c r="I9" s="14" t="str">
        <x:v>Une équipe isolée conserve sa position tant qu’elle y reste, mais perd le service régional si les conditions ne sont plus remplies.</x:v>
      </x:c>
      <x:c r="J9" s="14" t="str">
        <x:v>Reconstitution documentée V4 — nouvelle rédaction V5</x:v>
      </x:c>
    </x:row>
    <x:row r="10" ht="87" customHeight="1">
      <x:c r="A10" s="13" t="str">
        <x:v>W3-KR05</x:v>
      </x:c>
      <x:c r="B10" s="13" t="str">
        <x:v>Couronne des Forges Froides</x:v>
      </x:c>
      <x:c r="C10" s="13" t="str">
        <x:v>W3-P01</x:v>
      </x:c>
      <x:c r="D10" s="13" t="str">
        <x:v>Vestiges industriels</x:v>
      </x:c>
      <x:c r="E10" s="13" t="str">
        <x:v>CL15</x:v>
      </x:c>
      <x:c r="F10" s="28" t="n">
        <x:v>20</x:v>
      </x:c>
      <x:c r="G10" s="13" t="str">
        <x:v>Portes lourdes, stocks et ateliers liés par rails ; le détour existe mais expose les porteurs.</x:v>
      </x:c>
      <x:c r="H10" s="13" t="str">
        <x:v>Contrôler ou obtenir un passage applicable dans quatre des six zones, avec une route de ravitaillement et une présence réelle. Le bonus régional est logistique, sans annexer automatiquement les communautés.</x:v>
      </x:c>
      <x:c r="I10" s="13" t="str">
        <x:v>Une équipe isolée conserve sa position tant qu’elle y reste, mais perd le service régional si les conditions ne sont plus remplies.</x:v>
      </x:c>
      <x:c r="J10" s="13" t="str">
        <x:v>Reconstitution documentée V4 — nouvelle rédaction V5</x:v>
      </x:c>
    </x:row>
    <x:row r="11" ht="87" customHeight="1">
      <x:c r="A11" s="14" t="str">
        <x:v>W3-KR06</x:v>
      </x:c>
      <x:c r="B11" s="14" t="str">
        <x:v>Plaines du Dernier Seuil</x:v>
      </x:c>
      <x:c r="C11" s="14" t="str">
        <x:v>W3-P01</x:v>
      </x:c>
      <x:c r="D11" s="14" t="str">
        <x:v>Terrain ouvert et anciennes portes</x:v>
      </x:c>
      <x:c r="E11" s="14" t="str">
        <x:v>CL12</x:v>
      </x:c>
      <x:c r="F11" s="29" t="n">
        <x:v>0</x:v>
      </x:c>
      <x:c r="G11" s="14" t="str">
        <x:v>Des positions très visibles obligent à préparer la traversée et la route de retour.</x:v>
      </x:c>
      <x:c r="H11" s="14" t="str">
        <x:v>Contrôler ou obtenir un passage applicable dans quatre des six zones, avec une route de ravitaillement et une présence réelle. Le bonus régional est logistique, sans annexer automatiquement les communautés.</x:v>
      </x:c>
      <x:c r="I11" s="14" t="str">
        <x:v>Une équipe isolée conserve sa position tant qu’elle y reste, mais perd le service régional si les conditions ne sont plus remplies.</x:v>
      </x:c>
      <x:c r="J11" s="14" t="str">
        <x:v>Reconstitution documentée V4 — nouvelle rédaction V5</x:v>
      </x:c>
    </x:row>
  </x:sheetData>
  <x:pageMargins left="0.7" right="0.7" top="0.75" bottom="0.75" header="0.3" footer="0.3"/>
  <x:tableParts count="1">
    <x:tablePart xmlns:r="http://schemas.openxmlformats.org/officeDocument/2006/relationships" r:id="R652766002c3d4766"/>
  </x:tableParts>
</x:worksheet>
</file>

<file path=xl/worksheets/sheet10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18" hidden="0" customWidth="1"/>
    <x:col min="6" max="6" width="50" hidden="0" customWidth="1"/>
    <x:col min="7" max="7" width="18" hidden="0" customWidth="1"/>
    <x:col min="8" max="8" width="18" hidden="0" customWidth="1"/>
    <x:col min="9" max="9" width="18" hidden="0" customWidth="1"/>
    <x:col min="10" max="10" width="50" hidden="0" customWidth="1"/>
    <x:col min="11" max="11" width="50" hidden="0" customWidth="1"/>
    <x:col min="12" max="12" width="50" hidden="0" customWidth="1"/>
    <x:col min="13" max="13" width="50" hidden="0" customWidth="1"/>
    <x:col min="14" max="14" width="50" hidden="0" customWidth="1"/>
    <x:col min="15" max="15" width="45" hidden="0" customWidth="1"/>
  </x:cols>
  <x:sheetData>
    <x:row r="1">
      <x:c r="A1" s="2"/>
      <x:c r="B1" s="2"/>
      <x:c r="C1" s="2"/>
      <x:c r="D1" s="2"/>
      <x:c r="E1" s="2"/>
      <x:c r="F1" s="2"/>
    </x:row>
    <x:row r="2" ht="31" customHeight="1">
      <x:c r="A2" s="3" t="str">
        <x:v>Territoires de Korthas</x:v>
      </x:c>
      <x:c r="B2" s="3"/>
      <x:c r="C2" s="3"/>
      <x:c r="D2" s="3"/>
      <x:c r="E2" s="3"/>
      <x:c r="F2" s="3"/>
    </x:row>
    <x:row r="3">
      <x:c r="A3" s="4"/>
      <x:c r="B3" s="4"/>
      <x:c r="C3" s="4"/>
      <x:c r="D3" s="4"/>
      <x:c r="E3" s="4"/>
      <x:c r="F3" s="4"/>
    </x:row>
    <x:row r="4">
      <x:c r="A4" s="2" t="str">
        <x:v>Guerre · 36 fiches · Lecture intégrale dans « Lire Guerre » ou le lecteur HTML.</x:v>
      </x:c>
      <x:c r="B4" s="2"/>
      <x:c r="C4" s="2"/>
      <x:c r="D4" s="2"/>
      <x:c r="E4" s="2"/>
      <x:c r="F4" s="2"/>
    </x:row>
    <x:row r="5" ht="48" customHeight="1">
      <x:c r="A5" s="51" t="str">
        <x:v>Identifiant</x:v>
      </x:c>
      <x:c r="B5" s="52" t="str">
        <x:v>Titre</x:v>
      </x:c>
      <x:c r="C5" s="52" t="str">
        <x:v>Région ref</x:v>
      </x:c>
      <x:c r="D5" s="52" t="str">
        <x:v>Colonne</x:v>
      </x:c>
      <x:c r="E5" s="52" t="str">
        <x:v>Ligne</x:v>
      </x:c>
      <x:c r="F5" s="52" t="str">
        <x:v>Contrôle initial</x:v>
      </x:c>
      <x:c r="G5" s="52" t="str">
        <x:v>Rav produit</x:v>
      </x:c>
      <x:c r="H5" s="52" t="str">
        <x:v>Garnison minimale (PC)</x:v>
      </x:c>
      <x:c r="I5" s="52" t="str">
        <x:v>Bonus de défense (%)</x:v>
      </x:c>
      <x:c r="J5" s="52" t="str">
        <x:v>Objectif terrain</x:v>
      </x:c>
      <x:c r="K5" s="52" t="str">
        <x:v>Condition reconnaissance</x:v>
      </x:c>
      <x:c r="L5" s="52" t="str">
        <x:v>Condition contrôle</x:v>
      </x:c>
      <x:c r="M5" s="52" t="str">
        <x:v>Vie locale</x:v>
      </x:c>
      <x:c r="N5" s="52" t="str">
        <x:v>Repli</x:v>
      </x:c>
      <x:c r="O5" s="53" t="str">
        <x:v>Provenance</x:v>
      </x:c>
    </x:row>
    <x:row r="6" ht="102" customHeight="1">
      <x:c r="A6" s="13" t="str">
        <x:v>W3-K01</x:v>
      </x:c>
      <x:c r="B6" s="13" t="str">
        <x:v>Débarcadère du Premier Écho</x:v>
      </x:c>
      <x:c r="C6" s="13" t="str">
        <x:v>W3-KR01</x:v>
      </x:c>
      <x:c r="D6" s="16" t="n">
        <x:v>1</x:v>
      </x:c>
      <x:c r="E6" s="16" t="n">
        <x:v>1</x:v>
      </x:c>
      <x:c r="F6" s="13" t="str">
        <x:v>Joueur après débarquement</x:v>
      </x:c>
      <x:c r="G6" s="28" t="n">
        <x:v>6</x:v>
      </x:c>
      <x:c r="H6" s="28" t="n">
        <x:v>1</x:v>
      </x:c>
      <x:c r="I6" s="28" t="n">
        <x:v>15</x:v>
      </x:c>
      <x:c r="J6" s="13" t="str">
        <x:v>Reconnaître les approches avant de placer une équipe de guet.</x:v>
      </x:c>
      <x:c r="K6" s="13" t="str">
        <x:v>Observation sur place ou relevé remis par une équipe qui a réellement traversé ; le brouillard garde les changements non observés.</x:v>
      </x:c>
      <x:c r="L6" s="13" t="str">
        <x:v>Résultat militaire ou accord applicable validé, équipe présente et garnison d’au moins 1 PC ; entretien déjà porté par ces unités, jamais facturé une seconde fois par zone. Ce contrôle n’attribue pas les maisons ni les personnes.</x:v>
      </x:c>
      <x:c r="M6" s="13" t="str">
        <x:v>Les habitants gardent leurs déplacements et leurs relations locales. Le service d’un atelier ou d’un quai dépend de son état et d’un accord propre.</x:v>
      </x:c>
      <x:c r="N6" s="13" t="str">
        <x:v>Une zone perdue conserve les traces de passage et les objets laissés ; la retraite change les positions du registre sans restaurer les victimes.</x:v>
      </x:c>
      <x:c r="O6" s="13" t="str">
        <x:v>Reconstitution documentée V4 — nouvelle rédaction V5</x:v>
      </x:c>
    </x:row>
    <x:row r="7" ht="102" customHeight="1">
      <x:c r="A7" s="14" t="str">
        <x:v>W3-K02</x:v>
      </x:c>
      <x:c r="B7" s="14" t="str">
        <x:v>Escalier des Lames</x:v>
      </x:c>
      <x:c r="C7" s="14" t="str">
        <x:v>W3-KR01</x:v>
      </x:c>
      <x:c r="D7" s="17" t="n">
        <x:v>2</x:v>
      </x:c>
      <x:c r="E7" s="17" t="n">
        <x:v>1</x:v>
      </x:c>
      <x:c r="F7" s="14" t="str">
        <x:v>CL5</x:v>
      </x:c>
      <x:c r="G7" s="29" t="n">
        <x:v>1</x:v>
      </x:c>
      <x:c r="H7" s="29" t="n">
        <x:v>1</x:v>
      </x:c>
      <x:c r="I7" s="29" t="n">
        <x:v>15</x:v>
      </x:c>
      <x:c r="J7" s="14" t="str">
        <x:v>Franchir le passage, en protéger les deux extrémités et vérifier le retour.</x:v>
      </x:c>
      <x:c r="K7" s="14" t="str">
        <x:v>Observation sur place ou relevé remis par une équipe qui a réellement traversé ; le brouillard garde les changements non observés.</x:v>
      </x:c>
      <x:c r="L7" s="14" t="str">
        <x:v>Résultat militaire ou accord applicable validé, équipe présente et garnison d’au moins 1 PC ; entretien déjà porté par ces unités, jamais facturé une seconde fois par zone. Ce contrôle n’attribue pas les maisons ni les personnes.</x:v>
      </x:c>
      <x:c r="M7" s="14" t="str">
        <x:v>Les habitants gardent leurs déplacements et leurs relations locales. Le service d’un atelier ou d’un quai dépend de son état et d’un accord propre.</x:v>
      </x:c>
      <x:c r="N7" s="14" t="str">
        <x:v>Une zone perdue conserve les traces de passage et les objets laissés ; la retraite change les positions du registre sans restaurer les victimes.</x:v>
      </x:c>
      <x:c r="O7" s="14" t="str">
        <x:v>Reconstitution documentée V4 — nouvelle rédaction V5</x:v>
      </x:c>
    </x:row>
    <x:row r="8" ht="102" customHeight="1">
      <x:c r="A8" s="13" t="str">
        <x:v>W3-K03</x:v>
      </x:c>
      <x:c r="B8" s="13" t="str">
        <x:v>Corniche à Deux Vents</x:v>
      </x:c>
      <x:c r="C8" s="13" t="str">
        <x:v>W3-KR01</x:v>
      </x:c>
      <x:c r="D8" s="16" t="n">
        <x:v>3</x:v>
      </x:c>
      <x:c r="E8" s="16" t="n">
        <x:v>1</x:v>
      </x:c>
      <x:c r="F8" s="13" t="str">
        <x:v>CL5</x:v>
      </x:c>
      <x:c r="G8" s="28" t="n">
        <x:v>1</x:v>
      </x:c>
      <x:c r="H8" s="28" t="n">
        <x:v>1</x:v>
      </x:c>
      <x:c r="I8" s="28" t="n">
        <x:v>15</x:v>
      </x:c>
      <x:c r="J8" s="13" t="str">
        <x:v>Atteindre la hauteur ou le nœud central, puis déloger l’équipe qui en contrôle l’angle.</x:v>
      </x:c>
      <x:c r="K8" s="13" t="str">
        <x:v>Observation sur place ou relevé remis par une équipe qui a réellement traversé ; le brouillard garde les changements non observés.</x:v>
      </x:c>
      <x:c r="L8" s="13" t="str">
        <x:v>Résultat militaire ou accord applicable validé, équipe présente et garnison d’au moins 1 PC ; entretien déjà porté par ces unités, jamais facturé une seconde fois par zone. Ce contrôle n’attribue pas les maisons ni les personnes.</x:v>
      </x:c>
      <x:c r="M8" s="13" t="str">
        <x:v>Les habitants gardent leurs déplacements et leurs relations locales. Le service d’un atelier ou d’un quai dépend de son état et d’un accord propre.</x:v>
      </x:c>
      <x:c r="N8" s="13" t="str">
        <x:v>Une zone perdue conserve les traces de passage et les objets laissés ; la retraite change les positions du registre sans restaurer les victimes.</x:v>
      </x:c>
      <x:c r="O8" s="13" t="str">
        <x:v>Reconstitution documentée V4 — nouvelle rédaction V5</x:v>
      </x:c>
    </x:row>
    <x:row r="9" ht="102" customHeight="1">
      <x:c r="A9" s="14" t="str">
        <x:v>W3-K04</x:v>
      </x:c>
      <x:c r="B9" s="14" t="str">
        <x:v>Sommet de l’Œil Fendu</x:v>
      </x:c>
      <x:c r="C9" s="14" t="str">
        <x:v>W3-KR01</x:v>
      </x:c>
      <x:c r="D9" s="17" t="n">
        <x:v>4</x:v>
      </x:c>
      <x:c r="E9" s="17" t="n">
        <x:v>1</x:v>
      </x:c>
      <x:c r="F9" s="14" t="str">
        <x:v>CL5</x:v>
      </x:c>
      <x:c r="G9" s="29" t="n">
        <x:v>1</x:v>
      </x:c>
      <x:c r="H9" s="29" t="n">
        <x:v>1</x:v>
      </x:c>
      <x:c r="I9" s="29" t="n">
        <x:v>15</x:v>
      </x:c>
      <x:c r="J9" s="14" t="str">
        <x:v>Faire passer une charge identifiée et tenir le point de dépose.</x:v>
      </x:c>
      <x:c r="K9" s="14" t="str">
        <x:v>Observation sur place ou relevé remis par une équipe qui a réellement traversé ; le brouillard garde les changements non observés.</x:v>
      </x:c>
      <x:c r="L9" s="14" t="str">
        <x:v>Résultat militaire ou accord applicable validé, équipe présente et garnison d’au moins 1 PC ; entretien déjà porté par ces unités, jamais facturé une seconde fois par zone. Ce contrôle n’attribue pas les maisons ni les personnes.</x:v>
      </x:c>
      <x:c r="M9" s="14" t="str">
        <x:v>Les habitants gardent leurs déplacements et leurs relations locales. Le service d’un atelier ou d’un quai dépend de son état et d’un accord propre.</x:v>
      </x:c>
      <x:c r="N9" s="14" t="str">
        <x:v>Une zone perdue conserve les traces de passage et les objets laissés ; la retraite change les positions du registre sans restaurer les victimes.</x:v>
      </x:c>
      <x:c r="O9" s="14" t="str">
        <x:v>Reconstitution documentée V4 — nouvelle rédaction V5</x:v>
      </x:c>
    </x:row>
    <x:row r="10" ht="102" customHeight="1">
      <x:c r="A10" s="13" t="str">
        <x:v>W3-K05</x:v>
      </x:c>
      <x:c r="B10" s="13" t="str">
        <x:v>Faille du Guide</x:v>
      </x:c>
      <x:c r="C10" s="13" t="str">
        <x:v>W3-KR01</x:v>
      </x:c>
      <x:c r="D10" s="16" t="n">
        <x:v>5</x:v>
      </x:c>
      <x:c r="E10" s="16" t="n">
        <x:v>1</x:v>
      </x:c>
      <x:c r="F10" s="13" t="str">
        <x:v>CL5</x:v>
      </x:c>
      <x:c r="G10" s="28" t="n">
        <x:v>3</x:v>
      </x:c>
      <x:c r="H10" s="28" t="n">
        <x:v>1</x:v>
      </x:c>
      <x:c r="I10" s="28" t="n">
        <x:v>15</x:v>
      </x:c>
      <x:c r="J10" s="13" t="str">
        <x:v>Sécuriser l’accès militaire en laissant les habitants décider de leurs services.</x:v>
      </x:c>
      <x:c r="K10" s="13" t="str">
        <x:v>Observation sur place ou relevé remis par une équipe qui a réellement traversé ; le brouillard garde les changements non observés.</x:v>
      </x:c>
      <x:c r="L10" s="13" t="str">
        <x:v>Résultat militaire ou accord applicable validé, équipe présente et garnison d’au moins 1 PC ; entretien déjà porté par ces unités, jamais facturé une seconde fois par zone. Ce contrôle n’attribue pas les maisons ni les personnes.</x:v>
      </x:c>
      <x:c r="M10" s="13" t="str">
        <x:v>Les habitants gardent leurs déplacements et leurs relations locales. Le service d’un atelier ou d’un quai dépend de son état et d’un accord propre.</x:v>
      </x:c>
      <x:c r="N10" s="13" t="str">
        <x:v>Une zone perdue conserve les traces de passage et les objets laissés ; la retraite change les positions du registre sans restaurer les victimes.</x:v>
      </x:c>
      <x:c r="O10" s="13" t="str">
        <x:v>Reconstitution documentée V4 — nouvelle rédaction V5</x:v>
      </x:c>
    </x:row>
    <x:row r="11" ht="102" customHeight="1">
      <x:c r="A11" s="14" t="str">
        <x:v>W3-K06</x:v>
      </x:c>
      <x:c r="B11" s="14" t="str">
        <x:v>Passage du Hurlement</x:v>
      </x:c>
      <x:c r="C11" s="14" t="str">
        <x:v>W3-KR01</x:v>
      </x:c>
      <x:c r="D11" s="17" t="n">
        <x:v>6</x:v>
      </x:c>
      <x:c r="E11" s="17" t="n">
        <x:v>1</x:v>
      </x:c>
      <x:c r="F11" s="14" t="str">
        <x:v>CL5</x:v>
      </x:c>
      <x:c r="G11" s="29" t="n">
        <x:v>1</x:v>
      </x:c>
      <x:c r="H11" s="29" t="n">
        <x:v>1</x:v>
      </x:c>
      <x:c r="I11" s="29" t="n">
        <x:v>15</x:v>
      </x:c>
      <x:c r="J11" s="14" t="str">
        <x:v>Résoudre le défi local ou le combat de seuil, puis maintenir une présence.</x:v>
      </x:c>
      <x:c r="K11" s="14" t="str">
        <x:v>Observation sur place ou relevé remis par une équipe qui a réellement traversé ; le brouillard garde les changements non observés.</x:v>
      </x:c>
      <x:c r="L11" s="14" t="str">
        <x:v>Résultat militaire ou accord applicable validé, équipe présente et garnison d’au moins 1 PC ; entretien déjà porté par ces unités, jamais facturé une seconde fois par zone. Ce contrôle n’attribue pas les maisons ni les personnes.</x:v>
      </x:c>
      <x:c r="M11" s="14" t="str">
        <x:v>Les habitants gardent leurs déplacements et leurs relations locales. Le service d’un atelier ou d’un quai dépend de son état et d’un accord propre.</x:v>
      </x:c>
      <x:c r="N11" s="14" t="str">
        <x:v>Une zone perdue conserve les traces de passage et les objets laissés ; la retraite change les positions du registre sans restaurer les victimes.</x:v>
      </x:c>
      <x:c r="O11" s="14" t="str">
        <x:v>Reconstitution documentée V4 — nouvelle rédaction V5</x:v>
      </x:c>
    </x:row>
    <x:row r="12" ht="102" customHeight="1">
      <x:c r="A12" s="13" t="str">
        <x:v>W3-K07</x:v>
      </x:c>
      <x:c r="B12" s="13" t="str">
        <x:v>Citerne des Trois Reflets</x:v>
      </x:c>
      <x:c r="C12" s="13" t="str">
        <x:v>W3-KR02</x:v>
      </x:c>
      <x:c r="D12" s="16" t="n">
        <x:v>1</x:v>
      </x:c>
      <x:c r="E12" s="16" t="n">
        <x:v>2</x:v>
      </x:c>
      <x:c r="F12" s="13" t="str">
        <x:v>CL2</x:v>
      </x:c>
      <x:c r="G12" s="28" t="n">
        <x:v>3</x:v>
      </x:c>
      <x:c r="H12" s="28" t="n">
        <x:v>1</x:v>
      </x:c>
      <x:c r="I12" s="28" t="n">
        <x:v>5</x:v>
      </x:c>
      <x:c r="J12" s="13" t="str">
        <x:v>Reconnaître les approches avant de placer une équipe de guet.</x:v>
      </x:c>
      <x:c r="K12" s="13" t="str">
        <x:v>Observation sur place ou relevé remis par une équipe qui a réellement traversé ; le brouillard garde les changements non observés.</x:v>
      </x:c>
      <x:c r="L12" s="13" t="str">
        <x:v>Résultat militaire ou accord applicable validé, équipe présente et garnison d’au moins 1 PC ; entretien déjà porté par ces unités, jamais facturé une seconde fois par zone. Ce contrôle n’attribue pas les maisons ni les personnes.</x:v>
      </x:c>
      <x:c r="M12" s="13" t="str">
        <x:v>Les habitants gardent leurs déplacements et leurs relations locales. Le service d’un atelier ou d’un quai dépend de son état et d’un accord propre.</x:v>
      </x:c>
      <x:c r="N12" s="13" t="str">
        <x:v>Une zone perdue conserve les traces de passage et les objets laissés ; la retraite change les positions du registre sans restaurer les victimes.</x:v>
      </x:c>
      <x:c r="O12" s="13" t="str">
        <x:v>Reconstitution documentée V4 — nouvelle rédaction V5</x:v>
      </x:c>
    </x:row>
    <x:row r="13" ht="102" customHeight="1">
      <x:c r="A13" s="14" t="str">
        <x:v>W3-K08</x:v>
      </x:c>
      <x:c r="B13" s="14" t="str">
        <x:v>Conduite Dormante</x:v>
      </x:c>
      <x:c r="C13" s="14" t="str">
        <x:v>W3-KR02</x:v>
      </x:c>
      <x:c r="D13" s="17" t="n">
        <x:v>2</x:v>
      </x:c>
      <x:c r="E13" s="17" t="n">
        <x:v>2</x:v>
      </x:c>
      <x:c r="F13" s="14" t="str">
        <x:v>CL2</x:v>
      </x:c>
      <x:c r="G13" s="29" t="n">
        <x:v>1</x:v>
      </x:c>
      <x:c r="H13" s="29" t="n">
        <x:v>1</x:v>
      </x:c>
      <x:c r="I13" s="29" t="n">
        <x:v>5</x:v>
      </x:c>
      <x:c r="J13" s="14" t="str">
        <x:v>Franchir le passage, en protéger les deux extrémités et vérifier le retour.</x:v>
      </x:c>
      <x:c r="K13" s="14" t="str">
        <x:v>Observation sur place ou relevé remis par une équipe qui a réellement traversé ; le brouillard garde les changements non observés.</x:v>
      </x:c>
      <x:c r="L13" s="14" t="str">
        <x:v>Résultat militaire ou accord applicable validé, équipe présente et garnison d’au moins 1 PC ; entretien déjà porté par ces unités, jamais facturé une seconde fois par zone. Ce contrôle n’attribue pas les maisons ni les personnes.</x:v>
      </x:c>
      <x:c r="M13" s="14" t="str">
        <x:v>Les habitants gardent leurs déplacements et leurs relations locales. Le service d’un atelier ou d’un quai dépend de son état et d’un accord propre.</x:v>
      </x:c>
      <x:c r="N13" s="14" t="str">
        <x:v>Une zone perdue conserve les traces de passage et les objets laissés ; la retraite change les positions du registre sans restaurer les victimes.</x:v>
      </x:c>
      <x:c r="O13" s="14" t="str">
        <x:v>Reconstitution documentée V4 — nouvelle rédaction V5</x:v>
      </x:c>
    </x:row>
    <x:row r="14" ht="102" customHeight="1">
      <x:c r="A14" s="13" t="str">
        <x:v>W3-K09</x:v>
      </x:c>
      <x:c r="B14" s="13" t="str">
        <x:v>Bassin Fendu</x:v>
      </x:c>
      <x:c r="C14" s="13" t="str">
        <x:v>W3-KR02</x:v>
      </x:c>
      <x:c r="D14" s="16" t="n">
        <x:v>3</x:v>
      </x:c>
      <x:c r="E14" s="16" t="n">
        <x:v>2</x:v>
      </x:c>
      <x:c r="F14" s="13" t="str">
        <x:v>CL2</x:v>
      </x:c>
      <x:c r="G14" s="28" t="n">
        <x:v>1</x:v>
      </x:c>
      <x:c r="H14" s="28" t="n">
        <x:v>1</x:v>
      </x:c>
      <x:c r="I14" s="28" t="n">
        <x:v>5</x:v>
      </x:c>
      <x:c r="J14" s="13" t="str">
        <x:v>Atteindre la hauteur ou le nœud central, puis déloger l’équipe qui en contrôle l’angle.</x:v>
      </x:c>
      <x:c r="K14" s="13" t="str">
        <x:v>Observation sur place ou relevé remis par une équipe qui a réellement traversé ; le brouillard garde les changements non observés.</x:v>
      </x:c>
      <x:c r="L14" s="13" t="str">
        <x:v>Résultat militaire ou accord applicable validé, équipe présente et garnison d’au moins 1 PC ; entretien déjà porté par ces unités, jamais facturé une seconde fois par zone. Ce contrôle n’attribue pas les maisons ni les personnes.</x:v>
      </x:c>
      <x:c r="M14" s="13" t="str">
        <x:v>Les habitants gardent leurs déplacements et leurs relations locales. Le service d’un atelier ou d’un quai dépend de son état et d’un accord propre.</x:v>
      </x:c>
      <x:c r="N14" s="13" t="str">
        <x:v>Une zone perdue conserve les traces de passage et les objets laissés ; la retraite change les positions du registre sans restaurer les victimes.</x:v>
      </x:c>
      <x:c r="O14" s="13" t="str">
        <x:v>Reconstitution documentée V4 — nouvelle rédaction V5</x:v>
      </x:c>
    </x:row>
    <x:row r="15" ht="102" customHeight="1">
      <x:c r="A15" s="14" t="str">
        <x:v>W3-K10</x:v>
      </x:c>
      <x:c r="B15" s="14" t="str">
        <x:v>Tour de Vapeur</x:v>
      </x:c>
      <x:c r="C15" s="14" t="str">
        <x:v>W3-KR02</x:v>
      </x:c>
      <x:c r="D15" s="17" t="n">
        <x:v>4</x:v>
      </x:c>
      <x:c r="E15" s="17" t="n">
        <x:v>2</x:v>
      </x:c>
      <x:c r="F15" s="14" t="str">
        <x:v>CL2</x:v>
      </x:c>
      <x:c r="G15" s="29" t="n">
        <x:v>1</x:v>
      </x:c>
      <x:c r="H15" s="29" t="n">
        <x:v>1</x:v>
      </x:c>
      <x:c r="I15" s="29" t="n">
        <x:v>5</x:v>
      </x:c>
      <x:c r="J15" s="14" t="str">
        <x:v>Faire passer une charge identifiée et tenir le point de dépose.</x:v>
      </x:c>
      <x:c r="K15" s="14" t="str">
        <x:v>Observation sur place ou relevé remis par une équipe qui a réellement traversé ; le brouillard garde les changements non observés.</x:v>
      </x:c>
      <x:c r="L15" s="14" t="str">
        <x:v>Résultat militaire ou accord applicable validé, équipe présente et garnison d’au moins 1 PC ; entretien déjà porté par ces unités, jamais facturé une seconde fois par zone. Ce contrôle n’attribue pas les maisons ni les personnes.</x:v>
      </x:c>
      <x:c r="M15" s="14" t="str">
        <x:v>Les habitants gardent leurs déplacements et leurs relations locales. Le service d’un atelier ou d’un quai dépend de son état et d’un accord propre.</x:v>
      </x:c>
      <x:c r="N15" s="14" t="str">
        <x:v>Une zone perdue conserve les traces de passage et les objets laissés ; la retraite change les positions du registre sans restaurer les victimes.</x:v>
      </x:c>
      <x:c r="O15" s="14" t="str">
        <x:v>Reconstitution documentée V4 — nouvelle rédaction V5</x:v>
      </x:c>
    </x:row>
    <x:row r="16" ht="102" customHeight="1">
      <x:c r="A16" s="13" t="str">
        <x:v>W3-K11</x:v>
      </x:c>
      <x:c r="B16" s="13" t="str">
        <x:v>Pont des Filtres</x:v>
      </x:c>
      <x:c r="C16" s="13" t="str">
        <x:v>W3-KR02</x:v>
      </x:c>
      <x:c r="D16" s="16" t="n">
        <x:v>5</x:v>
      </x:c>
      <x:c r="E16" s="16" t="n">
        <x:v>2</x:v>
      </x:c>
      <x:c r="F16" s="13" t="str">
        <x:v>CL2</x:v>
      </x:c>
      <x:c r="G16" s="28" t="n">
        <x:v>3</x:v>
      </x:c>
      <x:c r="H16" s="28" t="n">
        <x:v>1</x:v>
      </x:c>
      <x:c r="I16" s="28" t="n">
        <x:v>5</x:v>
      </x:c>
      <x:c r="J16" s="13" t="str">
        <x:v>Sécuriser l’accès militaire en laissant les habitants décider de leurs services.</x:v>
      </x:c>
      <x:c r="K16" s="13" t="str">
        <x:v>Observation sur place ou relevé remis par une équipe qui a réellement traversé ; le brouillard garde les changements non observés.</x:v>
      </x:c>
      <x:c r="L16" s="13" t="str">
        <x:v>Résultat militaire ou accord applicable validé, équipe présente et garnison d’au moins 1 PC ; entretien déjà porté par ces unités, jamais facturé une seconde fois par zone. Ce contrôle n’attribue pas les maisons ni les personnes.</x:v>
      </x:c>
      <x:c r="M16" s="13" t="str">
        <x:v>Les habitants gardent leurs déplacements et leurs relations locales. Le service d’un atelier ou d’un quai dépend de son état et d’un accord propre.</x:v>
      </x:c>
      <x:c r="N16" s="13" t="str">
        <x:v>Une zone perdue conserve les traces de passage et les objets laissés ; la retraite change les positions du registre sans restaurer les victimes.</x:v>
      </x:c>
      <x:c r="O16" s="13" t="str">
        <x:v>Reconstitution documentée V4 — nouvelle rédaction V5</x:v>
      </x:c>
    </x:row>
    <x:row r="17" ht="102" customHeight="1">
      <x:c r="A17" s="14" t="str">
        <x:v>W3-K12</x:v>
      </x:c>
      <x:c r="B17" s="14" t="str">
        <x:v>Source sous la Roche</x:v>
      </x:c>
      <x:c r="C17" s="14" t="str">
        <x:v>W3-KR02</x:v>
      </x:c>
      <x:c r="D17" s="17" t="n">
        <x:v>6</x:v>
      </x:c>
      <x:c r="E17" s="17" t="n">
        <x:v>2</x:v>
      </x:c>
      <x:c r="F17" s="14" t="str">
        <x:v>CL2</x:v>
      </x:c>
      <x:c r="G17" s="29" t="n">
        <x:v>1</x:v>
      </x:c>
      <x:c r="H17" s="29" t="n">
        <x:v>1</x:v>
      </x:c>
      <x:c r="I17" s="29" t="n">
        <x:v>5</x:v>
      </x:c>
      <x:c r="J17" s="14" t="str">
        <x:v>Résoudre le défi local ou le combat de seuil, puis maintenir une présence.</x:v>
      </x:c>
      <x:c r="K17" s="14" t="str">
        <x:v>Observation sur place ou relevé remis par une équipe qui a réellement traversé ; le brouillard garde les changements non observés.</x:v>
      </x:c>
      <x:c r="L17" s="14" t="str">
        <x:v>Résultat militaire ou accord applicable validé, équipe présente et garnison d’au moins 1 PC ; entretien déjà porté par ces unités, jamais facturé une seconde fois par zone. Ce contrôle n’attribue pas les maisons ni les personnes.</x:v>
      </x:c>
      <x:c r="M17" s="14" t="str">
        <x:v>Les habitants gardent leurs déplacements et leurs relations locales. Le service d’un atelier ou d’un quai dépend de son état et d’un accord propre.</x:v>
      </x:c>
      <x:c r="N17" s="14" t="str">
        <x:v>Une zone perdue conserve les traces de passage et les objets laissés ; la retraite change les positions du registre sans restaurer les victimes.</x:v>
      </x:c>
      <x:c r="O17" s="14" t="str">
        <x:v>Reconstitution documentée V4 — nouvelle rédaction V5</x:v>
      </x:c>
    </x:row>
    <x:row r="18" ht="102" customHeight="1">
      <x:c r="A18" s="13" t="str">
        <x:v>W3-K13</x:v>
      </x:c>
      <x:c r="B18" s="13" t="str">
        <x:v>Pied des Piliers</x:v>
      </x:c>
      <x:c r="C18" s="13" t="str">
        <x:v>W3-KR03</x:v>
      </x:c>
      <x:c r="D18" s="16" t="n">
        <x:v>1</x:v>
      </x:c>
      <x:c r="E18" s="16" t="n">
        <x:v>3</x:v>
      </x:c>
      <x:c r="F18" s="13" t="str">
        <x:v>CL3</x:v>
      </x:c>
      <x:c r="G18" s="28" t="n">
        <x:v>3</x:v>
      </x:c>
      <x:c r="H18" s="28" t="n">
        <x:v>1</x:v>
      </x:c>
      <x:c r="I18" s="28" t="n">
        <x:v>10</x:v>
      </x:c>
      <x:c r="J18" s="13" t="str">
        <x:v>Reconnaître les approches avant de placer une équipe de guet.</x:v>
      </x:c>
      <x:c r="K18" s="13" t="str">
        <x:v>Observation sur place ou relevé remis par une équipe qui a réellement traversé ; le brouillard garde les changements non observés.</x:v>
      </x:c>
      <x:c r="L18" s="13" t="str">
        <x:v>Résultat militaire ou accord applicable validé, équipe présente et garnison d’au moins 1 PC ; entretien déjà porté par ces unités, jamais facturé une seconde fois par zone. Ce contrôle n’attribue pas les maisons ni les personnes.</x:v>
      </x:c>
      <x:c r="M18" s="13" t="str">
        <x:v>Les habitants gardent leurs déplacements et leurs relations locales. Le service d’un atelier ou d’un quai dépend de son état et d’un accord propre.</x:v>
      </x:c>
      <x:c r="N18" s="13" t="str">
        <x:v>Une zone perdue conserve les traces de passage et les objets laissés ; la retraite change les positions du registre sans restaurer les victimes.</x:v>
      </x:c>
      <x:c r="O18" s="13" t="str">
        <x:v>Reconstitution documentée V4 — nouvelle rédaction V5</x:v>
      </x:c>
    </x:row>
    <x:row r="19" ht="102" customHeight="1">
      <x:c r="A19" s="14" t="str">
        <x:v>W3-K14</x:v>
      </x:c>
      <x:c r="B19" s="14" t="str">
        <x:v>Passerelle Cassée</x:v>
      </x:c>
      <x:c r="C19" s="14" t="str">
        <x:v>W3-KR03</x:v>
      </x:c>
      <x:c r="D19" s="17" t="n">
        <x:v>2</x:v>
      </x:c>
      <x:c r="E19" s="17" t="n">
        <x:v>3</x:v>
      </x:c>
      <x:c r="F19" s="14" t="str">
        <x:v>CL3</x:v>
      </x:c>
      <x:c r="G19" s="29" t="n">
        <x:v>1</x:v>
      </x:c>
      <x:c r="H19" s="29" t="n">
        <x:v>1</x:v>
      </x:c>
      <x:c r="I19" s="29" t="n">
        <x:v>10</x:v>
      </x:c>
      <x:c r="J19" s="14" t="str">
        <x:v>Franchir le passage, en protéger les deux extrémités et vérifier le retour.</x:v>
      </x:c>
      <x:c r="K19" s="14" t="str">
        <x:v>Observation sur place ou relevé remis par une équipe qui a réellement traversé ; le brouillard garde les changements non observés.</x:v>
      </x:c>
      <x:c r="L19" s="14" t="str">
        <x:v>Résultat militaire ou accord applicable validé, équipe présente et garnison d’au moins 1 PC ; entretien déjà porté par ces unités, jamais facturé une seconde fois par zone. Ce contrôle n’attribue pas les maisons ni les personnes.</x:v>
      </x:c>
      <x:c r="M19" s="14" t="str">
        <x:v>Les habitants gardent leurs déplacements et leurs relations locales. Le service d’un atelier ou d’un quai dépend de son état et d’un accord propre.</x:v>
      </x:c>
      <x:c r="N19" s="14" t="str">
        <x:v>Une zone perdue conserve les traces de passage et les objets laissés ; la retraite change les positions du registre sans restaurer les victimes.</x:v>
      </x:c>
      <x:c r="O19" s="14" t="str">
        <x:v>Reconstitution documentée V4 — nouvelle rédaction V5</x:v>
      </x:c>
    </x:row>
    <x:row r="20" ht="102" customHeight="1">
      <x:c r="A20" s="13" t="str">
        <x:v>W3-K15</x:v>
      </x:c>
      <x:c r="B20" s="13" t="str">
        <x:v>Nid de Guet</x:v>
      </x:c>
      <x:c r="C20" s="13" t="str">
        <x:v>W3-KR03</x:v>
      </x:c>
      <x:c r="D20" s="16" t="n">
        <x:v>3</x:v>
      </x:c>
      <x:c r="E20" s="16" t="n">
        <x:v>3</x:v>
      </x:c>
      <x:c r="F20" s="13" t="str">
        <x:v>CL3</x:v>
      </x:c>
      <x:c r="G20" s="28" t="n">
        <x:v>1</x:v>
      </x:c>
      <x:c r="H20" s="28" t="n">
        <x:v>1</x:v>
      </x:c>
      <x:c r="I20" s="28" t="n">
        <x:v>10</x:v>
      </x:c>
      <x:c r="J20" s="13" t="str">
        <x:v>Atteindre la hauteur ou le nœud central, puis déloger l’équipe qui en contrôle l’angle.</x:v>
      </x:c>
      <x:c r="K20" s="13" t="str">
        <x:v>Observation sur place ou relevé remis par une équipe qui a réellement traversé ; le brouillard garde les changements non observés.</x:v>
      </x:c>
      <x:c r="L20" s="13" t="str">
        <x:v>Résultat militaire ou accord applicable validé, équipe présente et garnison d’au moins 1 PC ; entretien déjà porté par ces unités, jamais facturé une seconde fois par zone. Ce contrôle n’attribue pas les maisons ni les personnes.</x:v>
      </x:c>
      <x:c r="M20" s="13" t="str">
        <x:v>Les habitants gardent leurs déplacements et leurs relations locales. Le service d’un atelier ou d’un quai dépend de son état et d’un accord propre.</x:v>
      </x:c>
      <x:c r="N20" s="13" t="str">
        <x:v>Une zone perdue conserve les traces de passage et les objets laissés ; la retraite change les positions du registre sans restaurer les victimes.</x:v>
      </x:c>
      <x:c r="O20" s="13" t="str">
        <x:v>Reconstitution documentée V4 — nouvelle rédaction V5</x:v>
      </x:c>
    </x:row>
    <x:row r="21" ht="102" customHeight="1">
      <x:c r="A21" s="14" t="str">
        <x:v>W3-K16</x:v>
      </x:c>
      <x:c r="B21" s="14" t="str">
        <x:v>Racines Étranglées</x:v>
      </x:c>
      <x:c r="C21" s="14" t="str">
        <x:v>W3-KR03</x:v>
      </x:c>
      <x:c r="D21" s="17" t="n">
        <x:v>4</x:v>
      </x:c>
      <x:c r="E21" s="17" t="n">
        <x:v>3</x:v>
      </x:c>
      <x:c r="F21" s="14" t="str">
        <x:v>CL3</x:v>
      </x:c>
      <x:c r="G21" s="29" t="n">
        <x:v>1</x:v>
      </x:c>
      <x:c r="H21" s="29" t="n">
        <x:v>1</x:v>
      </x:c>
      <x:c r="I21" s="29" t="n">
        <x:v>10</x:v>
      </x:c>
      <x:c r="J21" s="14" t="str">
        <x:v>Faire passer une charge identifiée et tenir le point de dépose.</x:v>
      </x:c>
      <x:c r="K21" s="14" t="str">
        <x:v>Observation sur place ou relevé remis par une équipe qui a réellement traversé ; le brouillard garde les changements non observés.</x:v>
      </x:c>
      <x:c r="L21" s="14" t="str">
        <x:v>Résultat militaire ou accord applicable validé, équipe présente et garnison d’au moins 1 PC ; entretien déjà porté par ces unités, jamais facturé une seconde fois par zone. Ce contrôle n’attribue pas les maisons ni les personnes.</x:v>
      </x:c>
      <x:c r="M21" s="14" t="str">
        <x:v>Les habitants gardent leurs déplacements et leurs relations locales. Le service d’un atelier ou d’un quai dépend de son état et d’un accord propre.</x:v>
      </x:c>
      <x:c r="N21" s="14" t="str">
        <x:v>Une zone perdue conserve les traces de passage et les objets laissés ; la retraite change les positions du registre sans restaurer les victimes.</x:v>
      </x:c>
      <x:c r="O21" s="14" t="str">
        <x:v>Reconstitution documentée V4 — nouvelle rédaction V5</x:v>
      </x:c>
    </x:row>
    <x:row r="22" ht="102" customHeight="1">
      <x:c r="A22" s="13" t="str">
        <x:v>W3-K17</x:v>
      </x:c>
      <x:c r="B22" s="13" t="str">
        <x:v>Cime des Signaux</x:v>
      </x:c>
      <x:c r="C22" s="13" t="str">
        <x:v>W3-KR03</x:v>
      </x:c>
      <x:c r="D22" s="16" t="n">
        <x:v>5</x:v>
      </x:c>
      <x:c r="E22" s="16" t="n">
        <x:v>3</x:v>
      </x:c>
      <x:c r="F22" s="13" t="str">
        <x:v>CL3</x:v>
      </x:c>
      <x:c r="G22" s="28" t="n">
        <x:v>3</x:v>
      </x:c>
      <x:c r="H22" s="28" t="n">
        <x:v>1</x:v>
      </x:c>
      <x:c r="I22" s="28" t="n">
        <x:v>10</x:v>
      </x:c>
      <x:c r="J22" s="13" t="str">
        <x:v>Sécuriser l’accès militaire en laissant les habitants décider de leurs services.</x:v>
      </x:c>
      <x:c r="K22" s="13" t="str">
        <x:v>Observation sur place ou relevé remis par une équipe qui a réellement traversé ; le brouillard garde les changements non observés.</x:v>
      </x:c>
      <x:c r="L22" s="13" t="str">
        <x:v>Résultat militaire ou accord applicable validé, équipe présente et garnison d’au moins 1 PC ; entretien déjà porté par ces unités, jamais facturé une seconde fois par zone. Ce contrôle n’attribue pas les maisons ni les personnes.</x:v>
      </x:c>
      <x:c r="M22" s="13" t="str">
        <x:v>Les habitants gardent leurs déplacements et leurs relations locales. Le service d’un atelier ou d’un quai dépend de son état et d’un accord propre.</x:v>
      </x:c>
      <x:c r="N22" s="13" t="str">
        <x:v>Une zone perdue conserve les traces de passage et les objets laissés ; la retraite change les positions du registre sans restaurer les victimes.</x:v>
      </x:c>
      <x:c r="O22" s="13" t="str">
        <x:v>Reconstitution documentée V4 — nouvelle rédaction V5</x:v>
      </x:c>
    </x:row>
    <x:row r="23" ht="102" customHeight="1">
      <x:c r="A23" s="14" t="str">
        <x:v>W3-K18</x:v>
      </x:c>
      <x:c r="B23" s="14" t="str">
        <x:v>Chute des Cordages</x:v>
      </x:c>
      <x:c r="C23" s="14" t="str">
        <x:v>W3-KR03</x:v>
      </x:c>
      <x:c r="D23" s="17" t="n">
        <x:v>6</x:v>
      </x:c>
      <x:c r="E23" s="17" t="n">
        <x:v>3</x:v>
      </x:c>
      <x:c r="F23" s="14" t="str">
        <x:v>CL3</x:v>
      </x:c>
      <x:c r="G23" s="29" t="n">
        <x:v>1</x:v>
      </x:c>
      <x:c r="H23" s="29" t="n">
        <x:v>1</x:v>
      </x:c>
      <x:c r="I23" s="29" t="n">
        <x:v>10</x:v>
      </x:c>
      <x:c r="J23" s="14" t="str">
        <x:v>Résoudre le défi local ou le combat de seuil, puis maintenir une présence.</x:v>
      </x:c>
      <x:c r="K23" s="14" t="str">
        <x:v>Observation sur place ou relevé remis par une équipe qui a réellement traversé ; le brouillard garde les changements non observés.</x:v>
      </x:c>
      <x:c r="L23" s="14" t="str">
        <x:v>Résultat militaire ou accord applicable validé, équipe présente et garnison d’au moins 1 PC ; entretien déjà porté par ces unités, jamais facturé une seconde fois par zone. Ce contrôle n’attribue pas les maisons ni les personnes.</x:v>
      </x:c>
      <x:c r="M23" s="14" t="str">
        <x:v>Les habitants gardent leurs déplacements et leurs relations locales. Le service d’un atelier ou d’un quai dépend de son état et d’un accord propre.</x:v>
      </x:c>
      <x:c r="N23" s="14" t="str">
        <x:v>Une zone perdue conserve les traces de passage et les objets laissés ; la retraite change les positions du registre sans restaurer les victimes.</x:v>
      </x:c>
      <x:c r="O23" s="14" t="str">
        <x:v>Reconstitution documentée V4 — nouvelle rédaction V5</x:v>
      </x:c>
    </x:row>
    <x:row r="24" ht="102" customHeight="1">
      <x:c r="A24" s="13" t="str">
        <x:v>W3-K19</x:v>
      </x:c>
      <x:c r="B24" s="13" t="str">
        <x:v>Ponton des Retours</x:v>
      </x:c>
      <x:c r="C24" s="13" t="str">
        <x:v>W3-KR04</x:v>
      </x:c>
      <x:c r="D24" s="16" t="n">
        <x:v>1</x:v>
      </x:c>
      <x:c r="E24" s="16" t="n">
        <x:v>4</x:v>
      </x:c>
      <x:c r="F24" s="13" t="str">
        <x:v>CL4</x:v>
      </x:c>
      <x:c r="G24" s="28" t="n">
        <x:v>3</x:v>
      </x:c>
      <x:c r="H24" s="28" t="n">
        <x:v>1</x:v>
      </x:c>
      <x:c r="I24" s="28" t="n">
        <x:v>10</x:v>
      </x:c>
      <x:c r="J24" s="13" t="str">
        <x:v>Reconnaître les approches avant de placer une équipe de guet.</x:v>
      </x:c>
      <x:c r="K24" s="13" t="str">
        <x:v>Observation sur place ou relevé remis par une équipe qui a réellement traversé ; le brouillard garde les changements non observés.</x:v>
      </x:c>
      <x:c r="L24" s="13" t="str">
        <x:v>Résultat militaire ou accord applicable validé, équipe présente et garnison d’au moins 1 PC ; entretien déjà porté par ces unités, jamais facturé une seconde fois par zone. Ce contrôle n’attribue pas les maisons ni les personnes.</x:v>
      </x:c>
      <x:c r="M24" s="13" t="str">
        <x:v>Les habitants gardent leurs déplacements et leurs relations locales. Le service d’un atelier ou d’un quai dépend de son état et d’un accord propre.</x:v>
      </x:c>
      <x:c r="N24" s="13" t="str">
        <x:v>Une zone perdue conserve les traces de passage et les objets laissés ; la retraite change les positions du registre sans restaurer les victimes.</x:v>
      </x:c>
      <x:c r="O24" s="13" t="str">
        <x:v>Reconstitution documentée V4 — nouvelle rédaction V5</x:v>
      </x:c>
    </x:row>
    <x:row r="25" ht="102" customHeight="1">
      <x:c r="A25" s="14" t="str">
        <x:v>W3-K20</x:v>
      </x:c>
      <x:c r="B25" s="14" t="str">
        <x:v>Îlot des Lanternes</x:v>
      </x:c>
      <x:c r="C25" s="14" t="str">
        <x:v>W3-KR04</x:v>
      </x:c>
      <x:c r="D25" s="17" t="n">
        <x:v>2</x:v>
      </x:c>
      <x:c r="E25" s="17" t="n">
        <x:v>4</x:v>
      </x:c>
      <x:c r="F25" s="14" t="str">
        <x:v>CL4</x:v>
      </x:c>
      <x:c r="G25" s="29" t="n">
        <x:v>1</x:v>
      </x:c>
      <x:c r="H25" s="29" t="n">
        <x:v>1</x:v>
      </x:c>
      <x:c r="I25" s="29" t="n">
        <x:v>10</x:v>
      </x:c>
      <x:c r="J25" s="14" t="str">
        <x:v>Franchir le passage, en protéger les deux extrémités et vérifier le retour.</x:v>
      </x:c>
      <x:c r="K25" s="14" t="str">
        <x:v>Observation sur place ou relevé remis par une équipe qui a réellement traversé ; le brouillard garde les changements non observés.</x:v>
      </x:c>
      <x:c r="L25" s="14" t="str">
        <x:v>Résultat militaire ou accord applicable validé, équipe présente et garnison d’au moins 1 PC ; entretien déjà porté par ces unités, jamais facturé une seconde fois par zone. Ce contrôle n’attribue pas les maisons ni les personnes.</x:v>
      </x:c>
      <x:c r="M25" s="14" t="str">
        <x:v>Les habitants gardent leurs déplacements et leurs relations locales. Le service d’un atelier ou d’un quai dépend de son état et d’un accord propre.</x:v>
      </x:c>
      <x:c r="N25" s="14" t="str">
        <x:v>Une zone perdue conserve les traces de passage et les objets laissés ; la retraite change les positions du registre sans restaurer les victimes.</x:v>
      </x:c>
      <x:c r="O25" s="14" t="str">
        <x:v>Reconstitution documentée V4 — nouvelle rédaction V5</x:v>
      </x:c>
    </x:row>
    <x:row r="26" ht="102" customHeight="1">
      <x:c r="A26" s="13" t="str">
        <x:v>W3-K21</x:v>
      </x:c>
      <x:c r="B26" s="13" t="str">
        <x:v>Chenal du Silencieux</x:v>
      </x:c>
      <x:c r="C26" s="13" t="str">
        <x:v>W3-KR04</x:v>
      </x:c>
      <x:c r="D26" s="16" t="n">
        <x:v>3</x:v>
      </x:c>
      <x:c r="E26" s="16" t="n">
        <x:v>4</x:v>
      </x:c>
      <x:c r="F26" s="13" t="str">
        <x:v>CL4</x:v>
      </x:c>
      <x:c r="G26" s="28" t="n">
        <x:v>1</x:v>
      </x:c>
      <x:c r="H26" s="28" t="n">
        <x:v>1</x:v>
      </x:c>
      <x:c r="I26" s="28" t="n">
        <x:v>10</x:v>
      </x:c>
      <x:c r="J26" s="13" t="str">
        <x:v>Atteindre la hauteur ou le nœud central, puis déloger l’équipe qui en contrôle l’angle.</x:v>
      </x:c>
      <x:c r="K26" s="13" t="str">
        <x:v>Observation sur place ou relevé remis par une équipe qui a réellement traversé ; le brouillard garde les changements non observés.</x:v>
      </x:c>
      <x:c r="L26" s="13" t="str">
        <x:v>Résultat militaire ou accord applicable validé, équipe présente et garnison d’au moins 1 PC ; entretien déjà porté par ces unités, jamais facturé une seconde fois par zone. Ce contrôle n’attribue pas les maisons ni les personnes.</x:v>
      </x:c>
      <x:c r="M26" s="13" t="str">
        <x:v>Les habitants gardent leurs déplacements et leurs relations locales. Le service d’un atelier ou d’un quai dépend de son état et d’un accord propre.</x:v>
      </x:c>
      <x:c r="N26" s="13" t="str">
        <x:v>Une zone perdue conserve les traces de passage et les objets laissés ; la retraite change les positions du registre sans restaurer les victimes.</x:v>
      </x:c>
      <x:c r="O26" s="13" t="str">
        <x:v>Reconstitution documentée V4 — nouvelle rédaction V5</x:v>
      </x:c>
    </x:row>
    <x:row r="27" ht="102" customHeight="1">
      <x:c r="A27" s="14" t="str">
        <x:v>W3-K22</x:v>
      </x:c>
      <x:c r="B27" s="14" t="str">
        <x:v>Digue aux Marques</x:v>
      </x:c>
      <x:c r="C27" s="14" t="str">
        <x:v>W3-KR04</x:v>
      </x:c>
      <x:c r="D27" s="17" t="n">
        <x:v>4</x:v>
      </x:c>
      <x:c r="E27" s="17" t="n">
        <x:v>4</x:v>
      </x:c>
      <x:c r="F27" s="14" t="str">
        <x:v>CL4</x:v>
      </x:c>
      <x:c r="G27" s="29" t="n">
        <x:v>1</x:v>
      </x:c>
      <x:c r="H27" s="29" t="n">
        <x:v>1</x:v>
      </x:c>
      <x:c r="I27" s="29" t="n">
        <x:v>10</x:v>
      </x:c>
      <x:c r="J27" s="14" t="str">
        <x:v>Faire passer une charge identifiée et tenir le point de dépose.</x:v>
      </x:c>
      <x:c r="K27" s="14" t="str">
        <x:v>Observation sur place ou relevé remis par une équipe qui a réellement traversé ; le brouillard garde les changements non observés.</x:v>
      </x:c>
      <x:c r="L27" s="14" t="str">
        <x:v>Résultat militaire ou accord applicable validé, équipe présente et garnison d’au moins 1 PC ; entretien déjà porté par ces unités, jamais facturé une seconde fois par zone. Ce contrôle n’attribue pas les maisons ni les personnes.</x:v>
      </x:c>
      <x:c r="M27" s="14" t="str">
        <x:v>Les habitants gardent leurs déplacements et leurs relations locales. Le service d’un atelier ou d’un quai dépend de son état et d’un accord propre.</x:v>
      </x:c>
      <x:c r="N27" s="14" t="str">
        <x:v>Une zone perdue conserve les traces de passage et les objets laissés ; la retraite change les positions du registre sans restaurer les victimes.</x:v>
      </x:c>
      <x:c r="O27" s="14" t="str">
        <x:v>Reconstitution documentée V4 — nouvelle rédaction V5</x:v>
      </x:c>
    </x:row>
    <x:row r="28" ht="102" customHeight="1">
      <x:c r="A28" s="13" t="str">
        <x:v>W3-K23</x:v>
      </x:c>
      <x:c r="B28" s="13" t="str">
        <x:v>Maison des Pêcheurs</x:v>
      </x:c>
      <x:c r="C28" s="13" t="str">
        <x:v>W3-KR04</x:v>
      </x:c>
      <x:c r="D28" s="16" t="n">
        <x:v>5</x:v>
      </x:c>
      <x:c r="E28" s="16" t="n">
        <x:v>4</x:v>
      </x:c>
      <x:c r="F28" s="13" t="str">
        <x:v>CL4</x:v>
      </x:c>
      <x:c r="G28" s="28" t="n">
        <x:v>3</x:v>
      </x:c>
      <x:c r="H28" s="28" t="n">
        <x:v>1</x:v>
      </x:c>
      <x:c r="I28" s="28" t="n">
        <x:v>10</x:v>
      </x:c>
      <x:c r="J28" s="13" t="str">
        <x:v>Sécuriser l’accès militaire en laissant les habitants décider de leurs services.</x:v>
      </x:c>
      <x:c r="K28" s="13" t="str">
        <x:v>Observation sur place ou relevé remis par une équipe qui a réellement traversé ; le brouillard garde les changements non observés.</x:v>
      </x:c>
      <x:c r="L28" s="13" t="str">
        <x:v>Résultat militaire ou accord applicable validé, équipe présente et garnison d’au moins 1 PC ; entretien déjà porté par ces unités, jamais facturé une seconde fois par zone. Ce contrôle n’attribue pas les maisons ni les personnes.</x:v>
      </x:c>
      <x:c r="M28" s="13" t="str">
        <x:v>Les habitants gardent leurs déplacements et leurs relations locales. Le service d’un atelier ou d’un quai dépend de son état et d’un accord propre.</x:v>
      </x:c>
      <x:c r="N28" s="13" t="str">
        <x:v>Une zone perdue conserve les traces de passage et les objets laissés ; la retraite change les positions du registre sans restaurer les victimes.</x:v>
      </x:c>
      <x:c r="O28" s="13" t="str">
        <x:v>Reconstitution documentée V4 — nouvelle rédaction V5</x:v>
      </x:c>
    </x:row>
    <x:row r="29" ht="102" customHeight="1">
      <x:c r="A29" s="14" t="str">
        <x:v>W3-K24</x:v>
      </x:c>
      <x:c r="B29" s="14" t="str">
        <x:v>Seuil des Eaux Rouges</x:v>
      </x:c>
      <x:c r="C29" s="14" t="str">
        <x:v>W3-KR04</x:v>
      </x:c>
      <x:c r="D29" s="17" t="n">
        <x:v>6</x:v>
      </x:c>
      <x:c r="E29" s="17" t="n">
        <x:v>4</x:v>
      </x:c>
      <x:c r="F29" s="14" t="str">
        <x:v>CL4</x:v>
      </x:c>
      <x:c r="G29" s="29" t="n">
        <x:v>1</x:v>
      </x:c>
      <x:c r="H29" s="29" t="n">
        <x:v>1</x:v>
      </x:c>
      <x:c r="I29" s="29" t="n">
        <x:v>10</x:v>
      </x:c>
      <x:c r="J29" s="14" t="str">
        <x:v>Résoudre le défi local ou le combat de seuil, puis maintenir une présence.</x:v>
      </x:c>
      <x:c r="K29" s="14" t="str">
        <x:v>Observation sur place ou relevé remis par une équipe qui a réellement traversé ; le brouillard garde les changements non observés.</x:v>
      </x:c>
      <x:c r="L29" s="14" t="str">
        <x:v>Résultat militaire ou accord applicable validé, équipe présente et garnison d’au moins 1 PC ; entretien déjà porté par ces unités, jamais facturé une seconde fois par zone. Ce contrôle n’attribue pas les maisons ni les personnes.</x:v>
      </x:c>
      <x:c r="M29" s="14" t="str">
        <x:v>Les habitants gardent leurs déplacements et leurs relations locales. Le service d’un atelier ou d’un quai dépend de son état et d’un accord propre.</x:v>
      </x:c>
      <x:c r="N29" s="14" t="str">
        <x:v>Une zone perdue conserve les traces de passage et les objets laissés ; la retraite change les positions du registre sans restaurer les victimes.</x:v>
      </x:c>
      <x:c r="O29" s="14" t="str">
        <x:v>Reconstitution documentée V4 — nouvelle rédaction V5</x:v>
      </x:c>
    </x:row>
    <x:row r="30" ht="102" customHeight="1">
      <x:c r="A30" s="13" t="str">
        <x:v>W3-K25</x:v>
      </x:c>
      <x:c r="B30" s="13" t="str">
        <x:v>Cour des Pièces</x:v>
      </x:c>
      <x:c r="C30" s="13" t="str">
        <x:v>W3-KR05</x:v>
      </x:c>
      <x:c r="D30" s="16" t="n">
        <x:v>1</x:v>
      </x:c>
      <x:c r="E30" s="16" t="n">
        <x:v>5</x:v>
      </x:c>
      <x:c r="F30" s="13" t="str">
        <x:v>CL15</x:v>
      </x:c>
      <x:c r="G30" s="28" t="n">
        <x:v>3</x:v>
      </x:c>
      <x:c r="H30" s="28" t="n">
        <x:v>1</x:v>
      </x:c>
      <x:c r="I30" s="28" t="n">
        <x:v>20</x:v>
      </x:c>
      <x:c r="J30" s="13" t="str">
        <x:v>Reconnaître les approches avant de placer une équipe de guet.</x:v>
      </x:c>
      <x:c r="K30" s="13" t="str">
        <x:v>Observation sur place ou relevé remis par une équipe qui a réellement traversé ; le brouillard garde les changements non observés.</x:v>
      </x:c>
      <x:c r="L30" s="13" t="str">
        <x:v>Résultat militaire ou accord applicable validé, équipe présente et garnison d’au moins 1 PC ; entretien déjà porté par ces unités, jamais facturé une seconde fois par zone. Ce contrôle n’attribue pas les maisons ni les personnes.</x:v>
      </x:c>
      <x:c r="M30" s="13" t="str">
        <x:v>Les habitants gardent leurs déplacements et leurs relations locales. Le service d’un atelier ou d’un quai dépend de son état et d’un accord propre.</x:v>
      </x:c>
      <x:c r="N30" s="13" t="str">
        <x:v>Une zone perdue conserve les traces de passage et les objets laissés ; la retraite change les positions du registre sans restaurer les victimes.</x:v>
      </x:c>
      <x:c r="O30" s="13" t="str">
        <x:v>Reconstitution documentée V4 — nouvelle rédaction V5</x:v>
      </x:c>
    </x:row>
    <x:row r="31" ht="102" customHeight="1">
      <x:c r="A31" s="14" t="str">
        <x:v>W3-K26</x:v>
      </x:c>
      <x:c r="B31" s="14" t="str">
        <x:v>Forge Éteinte</x:v>
      </x:c>
      <x:c r="C31" s="14" t="str">
        <x:v>W3-KR05</x:v>
      </x:c>
      <x:c r="D31" s="17" t="n">
        <x:v>2</x:v>
      </x:c>
      <x:c r="E31" s="17" t="n">
        <x:v>5</x:v>
      </x:c>
      <x:c r="F31" s="14" t="str">
        <x:v>CL15</x:v>
      </x:c>
      <x:c r="G31" s="29" t="n">
        <x:v>1</x:v>
      </x:c>
      <x:c r="H31" s="29" t="n">
        <x:v>1</x:v>
      </x:c>
      <x:c r="I31" s="29" t="n">
        <x:v>20</x:v>
      </x:c>
      <x:c r="J31" s="14" t="str">
        <x:v>Franchir le passage, en protéger les deux extrémités et vérifier le retour.</x:v>
      </x:c>
      <x:c r="K31" s="14" t="str">
        <x:v>Observation sur place ou relevé remis par une équipe qui a réellement traversé ; le brouillard garde les changements non observés.</x:v>
      </x:c>
      <x:c r="L31" s="14" t="str">
        <x:v>Résultat militaire ou accord applicable validé, équipe présente et garnison d’au moins 1 PC ; entretien déjà porté par ces unités, jamais facturé une seconde fois par zone. Ce contrôle n’attribue pas les maisons ni les personnes.</x:v>
      </x:c>
      <x:c r="M31" s="14" t="str">
        <x:v>Les habitants gardent leurs déplacements et leurs relations locales. Le service d’un atelier ou d’un quai dépend de son état et d’un accord propre.</x:v>
      </x:c>
      <x:c r="N31" s="14" t="str">
        <x:v>Une zone perdue conserve les traces de passage et les objets laissés ; la retraite change les positions du registre sans restaurer les victimes.</x:v>
      </x:c>
      <x:c r="O31" s="14" t="str">
        <x:v>Reconstitution documentée V4 — nouvelle rédaction V5</x:v>
      </x:c>
    </x:row>
    <x:row r="32" ht="102" customHeight="1">
      <x:c r="A32" s="13" t="str">
        <x:v>W3-K27</x:v>
      </x:c>
      <x:c r="B32" s="13" t="str">
        <x:v>Rails de la Charge</x:v>
      </x:c>
      <x:c r="C32" s="13" t="str">
        <x:v>W3-KR05</x:v>
      </x:c>
      <x:c r="D32" s="16" t="n">
        <x:v>3</x:v>
      </x:c>
      <x:c r="E32" s="16" t="n">
        <x:v>5</x:v>
      </x:c>
      <x:c r="F32" s="13" t="str">
        <x:v>CL15</x:v>
      </x:c>
      <x:c r="G32" s="28" t="n">
        <x:v>1</x:v>
      </x:c>
      <x:c r="H32" s="28" t="n">
        <x:v>1</x:v>
      </x:c>
      <x:c r="I32" s="28" t="n">
        <x:v>20</x:v>
      </x:c>
      <x:c r="J32" s="13" t="str">
        <x:v>Atteindre la hauteur ou le nœud central, puis déloger l’équipe qui en contrôle l’angle.</x:v>
      </x:c>
      <x:c r="K32" s="13" t="str">
        <x:v>Observation sur place ou relevé remis par une équipe qui a réellement traversé ; le brouillard garde les changements non observés.</x:v>
      </x:c>
      <x:c r="L32" s="13" t="str">
        <x:v>Résultat militaire ou accord applicable validé, équipe présente et garnison d’au moins 1 PC ; entretien déjà porté par ces unités, jamais facturé une seconde fois par zone. Ce contrôle n’attribue pas les maisons ni les personnes.</x:v>
      </x:c>
      <x:c r="M32" s="13" t="str">
        <x:v>Les habitants gardent leurs déplacements et leurs relations locales. Le service d’un atelier ou d’un quai dépend de son état et d’un accord propre.</x:v>
      </x:c>
      <x:c r="N32" s="13" t="str">
        <x:v>Une zone perdue conserve les traces de passage et les objets laissés ; la retraite change les positions du registre sans restaurer les victimes.</x:v>
      </x:c>
      <x:c r="O32" s="13" t="str">
        <x:v>Reconstitution documentée V4 — nouvelle rédaction V5</x:v>
      </x:c>
    </x:row>
    <x:row r="33" ht="102" customHeight="1">
      <x:c r="A33" s="14" t="str">
        <x:v>W3-K28</x:v>
      </x:c>
      <x:c r="B33" s="14" t="str">
        <x:v>Porte des Chaînes</x:v>
      </x:c>
      <x:c r="C33" s="14" t="str">
        <x:v>W3-KR05</x:v>
      </x:c>
      <x:c r="D33" s="17" t="n">
        <x:v>4</x:v>
      </x:c>
      <x:c r="E33" s="17" t="n">
        <x:v>5</x:v>
      </x:c>
      <x:c r="F33" s="14" t="str">
        <x:v>CL15</x:v>
      </x:c>
      <x:c r="G33" s="29" t="n">
        <x:v>1</x:v>
      </x:c>
      <x:c r="H33" s="29" t="n">
        <x:v>1</x:v>
      </x:c>
      <x:c r="I33" s="29" t="n">
        <x:v>20</x:v>
      </x:c>
      <x:c r="J33" s="14" t="str">
        <x:v>Faire passer une charge identifiée et tenir le point de dépose.</x:v>
      </x:c>
      <x:c r="K33" s="14" t="str">
        <x:v>Observation sur place ou relevé remis par une équipe qui a réellement traversé ; le brouillard garde les changements non observés.</x:v>
      </x:c>
      <x:c r="L33" s="14" t="str">
        <x:v>Résultat militaire ou accord applicable validé, équipe présente et garnison d’au moins 1 PC ; entretien déjà porté par ces unités, jamais facturé une seconde fois par zone. Ce contrôle n’attribue pas les maisons ni les personnes.</x:v>
      </x:c>
      <x:c r="M33" s="14" t="str">
        <x:v>Les habitants gardent leurs déplacements et leurs relations locales. Le service d’un atelier ou d’un quai dépend de son état et d’un accord propre.</x:v>
      </x:c>
      <x:c r="N33" s="14" t="str">
        <x:v>Une zone perdue conserve les traces de passage et les objets laissés ; la retraite change les positions du registre sans restaurer les victimes.</x:v>
      </x:c>
      <x:c r="O33" s="14" t="str">
        <x:v>Reconstitution documentée V4 — nouvelle rédaction V5</x:v>
      </x:c>
    </x:row>
    <x:row r="34" ht="102" customHeight="1">
      <x:c r="A34" s="13" t="str">
        <x:v>W3-K29</x:v>
      </x:c>
      <x:c r="B34" s="13" t="str">
        <x:v>Atelier des Masques</x:v>
      </x:c>
      <x:c r="C34" s="13" t="str">
        <x:v>W3-KR05</x:v>
      </x:c>
      <x:c r="D34" s="16" t="n">
        <x:v>5</x:v>
      </x:c>
      <x:c r="E34" s="16" t="n">
        <x:v>5</x:v>
      </x:c>
      <x:c r="F34" s="13" t="str">
        <x:v>CL15</x:v>
      </x:c>
      <x:c r="G34" s="28" t="n">
        <x:v>3</x:v>
      </x:c>
      <x:c r="H34" s="28" t="n">
        <x:v>1</x:v>
      </x:c>
      <x:c r="I34" s="28" t="n">
        <x:v>20</x:v>
      </x:c>
      <x:c r="J34" s="13" t="str">
        <x:v>Sécuriser l’accès militaire en laissant les habitants décider de leurs services.</x:v>
      </x:c>
      <x:c r="K34" s="13" t="str">
        <x:v>Observation sur place ou relevé remis par une équipe qui a réellement traversé ; le brouillard garde les changements non observés.</x:v>
      </x:c>
      <x:c r="L34" s="13" t="str">
        <x:v>Résultat militaire ou accord applicable validé, équipe présente et garnison d’au moins 1 PC ; entretien déjà porté par ces unités, jamais facturé une seconde fois par zone. Ce contrôle n’attribue pas les maisons ni les personnes.</x:v>
      </x:c>
      <x:c r="M34" s="13" t="str">
        <x:v>Les habitants gardent leurs déplacements et leurs relations locales. Le service d’un atelier ou d’un quai dépend de son état et d’un accord propre.</x:v>
      </x:c>
      <x:c r="N34" s="13" t="str">
        <x:v>Une zone perdue conserve les traces de passage et les objets laissés ; la retraite change les positions du registre sans restaurer les victimes.</x:v>
      </x:c>
      <x:c r="O34" s="13" t="str">
        <x:v>Reconstitution documentée V4 — nouvelle rédaction V5</x:v>
      </x:c>
    </x:row>
    <x:row r="35" ht="102" customHeight="1">
      <x:c r="A35" s="14" t="str">
        <x:v>W3-K30</x:v>
      </x:c>
      <x:c r="B35" s="14" t="str">
        <x:v>Réserve Scellée</x:v>
      </x:c>
      <x:c r="C35" s="14" t="str">
        <x:v>W3-KR05</x:v>
      </x:c>
      <x:c r="D35" s="17" t="n">
        <x:v>6</x:v>
      </x:c>
      <x:c r="E35" s="17" t="n">
        <x:v>5</x:v>
      </x:c>
      <x:c r="F35" s="14" t="str">
        <x:v>CL15</x:v>
      </x:c>
      <x:c r="G35" s="29" t="n">
        <x:v>1</x:v>
      </x:c>
      <x:c r="H35" s="29" t="n">
        <x:v>1</x:v>
      </x:c>
      <x:c r="I35" s="29" t="n">
        <x:v>20</x:v>
      </x:c>
      <x:c r="J35" s="14" t="str">
        <x:v>Résoudre le défi local ou le combat de seuil, puis maintenir une présence.</x:v>
      </x:c>
      <x:c r="K35" s="14" t="str">
        <x:v>Observation sur place ou relevé remis par une équipe qui a réellement traversé ; le brouillard garde les changements non observés.</x:v>
      </x:c>
      <x:c r="L35" s="14" t="str">
        <x:v>Résultat militaire ou accord applicable validé, équipe présente et garnison d’au moins 1 PC ; entretien déjà porté par ces unités, jamais facturé une seconde fois par zone. Ce contrôle n’attribue pas les maisons ni les personnes.</x:v>
      </x:c>
      <x:c r="M35" s="14" t="str">
        <x:v>Les habitants gardent leurs déplacements et leurs relations locales. Le service d’un atelier ou d’un quai dépend de son état et d’un accord propre.</x:v>
      </x:c>
      <x:c r="N35" s="14" t="str">
        <x:v>Une zone perdue conserve les traces de passage et les objets laissés ; la retraite change les positions du registre sans restaurer les victimes.</x:v>
      </x:c>
      <x:c r="O35" s="14" t="str">
        <x:v>Reconstitution documentée V4 — nouvelle rédaction V5</x:v>
      </x:c>
    </x:row>
    <x:row r="36" ht="102" customHeight="1">
      <x:c r="A36" s="13" t="str">
        <x:v>W3-K31</x:v>
      </x:c>
      <x:c r="B36" s="13" t="str">
        <x:v>Plaine des Trois Ombres</x:v>
      </x:c>
      <x:c r="C36" s="13" t="str">
        <x:v>W3-KR06</x:v>
      </x:c>
      <x:c r="D36" s="16" t="n">
        <x:v>1</x:v>
      </x:c>
      <x:c r="E36" s="16" t="n">
        <x:v>6</x:v>
      </x:c>
      <x:c r="F36" s="13" t="str">
        <x:v>CL12</x:v>
      </x:c>
      <x:c r="G36" s="28" t="n">
        <x:v>3</x:v>
      </x:c>
      <x:c r="H36" s="28" t="n">
        <x:v>1</x:v>
      </x:c>
      <x:c r="I36" s="28" t="n">
        <x:v>0</x:v>
      </x:c>
      <x:c r="J36" s="13" t="str">
        <x:v>Reconnaître les approches avant de placer une équipe de guet.</x:v>
      </x:c>
      <x:c r="K36" s="13" t="str">
        <x:v>Observation sur place ou relevé remis par une équipe qui a réellement traversé ; le brouillard garde les changements non observés.</x:v>
      </x:c>
      <x:c r="L36" s="13" t="str">
        <x:v>Résultat militaire ou accord applicable validé, équipe présente et garnison d’au moins 1 PC ; entretien déjà porté par ces unités, jamais facturé une seconde fois par zone. Ce contrôle n’attribue pas les maisons ni les personnes.</x:v>
      </x:c>
      <x:c r="M36" s="13" t="str">
        <x:v>Les habitants gardent leurs déplacements et leurs relations locales. Le service d’un atelier ou d’un quai dépend de son état et d’un accord propre.</x:v>
      </x:c>
      <x:c r="N36" s="13" t="str">
        <x:v>Une zone perdue conserve les traces de passage et les objets laissés ; la retraite change les positions du registre sans restaurer les victimes.</x:v>
      </x:c>
      <x:c r="O36" s="13" t="str">
        <x:v>Reconstitution documentée V4 — nouvelle rédaction V5</x:v>
      </x:c>
    </x:row>
    <x:row r="37" ht="102" customHeight="1">
      <x:c r="A37" s="14" t="str">
        <x:v>W3-K32</x:v>
      </x:c>
      <x:c r="B37" s="14" t="str">
        <x:v>Colonnes Couchées</x:v>
      </x:c>
      <x:c r="C37" s="14" t="str">
        <x:v>W3-KR06</x:v>
      </x:c>
      <x:c r="D37" s="17" t="n">
        <x:v>2</x:v>
      </x:c>
      <x:c r="E37" s="17" t="n">
        <x:v>6</x:v>
      </x:c>
      <x:c r="F37" s="14" t="str">
        <x:v>CL12</x:v>
      </x:c>
      <x:c r="G37" s="29" t="n">
        <x:v>1</x:v>
      </x:c>
      <x:c r="H37" s="29" t="n">
        <x:v>1</x:v>
      </x:c>
      <x:c r="I37" s="29" t="n">
        <x:v>0</x:v>
      </x:c>
      <x:c r="J37" s="14" t="str">
        <x:v>Franchir le passage, en protéger les deux extrémités et vérifier le retour.</x:v>
      </x:c>
      <x:c r="K37" s="14" t="str">
        <x:v>Observation sur place ou relevé remis par une équipe qui a réellement traversé ; le brouillard garde les changements non observés.</x:v>
      </x:c>
      <x:c r="L37" s="14" t="str">
        <x:v>Résultat militaire ou accord applicable validé, équipe présente et garnison d’au moins 1 PC ; entretien déjà porté par ces unités, jamais facturé une seconde fois par zone. Ce contrôle n’attribue pas les maisons ni les personnes.</x:v>
      </x:c>
      <x:c r="M37" s="14" t="str">
        <x:v>Les habitants gardent leurs déplacements et leurs relations locales. Le service d’un atelier ou d’un quai dépend de son état et d’un accord propre.</x:v>
      </x:c>
      <x:c r="N37" s="14" t="str">
        <x:v>Une zone perdue conserve les traces de passage et les objets laissés ; la retraite change les positions du registre sans restaurer les victimes.</x:v>
      </x:c>
      <x:c r="O37" s="14" t="str">
        <x:v>Reconstitution documentée V4 — nouvelle rédaction V5</x:v>
      </x:c>
    </x:row>
    <x:row r="38" ht="102" customHeight="1">
      <x:c r="A38" s="13" t="str">
        <x:v>W3-K33</x:v>
      </x:c>
      <x:c r="B38" s="13" t="str">
        <x:v>Couloir du Défi</x:v>
      </x:c>
      <x:c r="C38" s="13" t="str">
        <x:v>W3-KR06</x:v>
      </x:c>
      <x:c r="D38" s="16" t="n">
        <x:v>3</x:v>
      </x:c>
      <x:c r="E38" s="16" t="n">
        <x:v>6</x:v>
      </x:c>
      <x:c r="F38" s="13" t="str">
        <x:v>CL12</x:v>
      </x:c>
      <x:c r="G38" s="28" t="n">
        <x:v>1</x:v>
      </x:c>
      <x:c r="H38" s="28" t="n">
        <x:v>1</x:v>
      </x:c>
      <x:c r="I38" s="28" t="n">
        <x:v>0</x:v>
      </x:c>
      <x:c r="J38" s="13" t="str">
        <x:v>Atteindre la hauteur ou le nœud central, puis déloger l’équipe qui en contrôle l’angle.</x:v>
      </x:c>
      <x:c r="K38" s="13" t="str">
        <x:v>Observation sur place ou relevé remis par une équipe qui a réellement traversé ; le brouillard garde les changements non observés.</x:v>
      </x:c>
      <x:c r="L38" s="13" t="str">
        <x:v>Résultat militaire ou accord applicable validé, équipe présente et garnison d’au moins 1 PC ; entretien déjà porté par ces unités, jamais facturé une seconde fois par zone. Ce contrôle n’attribue pas les maisons ni les personnes.</x:v>
      </x:c>
      <x:c r="M38" s="13" t="str">
        <x:v>Les habitants gardent leurs déplacements et leurs relations locales. Le service d’un atelier ou d’un quai dépend de son état et d’un accord propre.</x:v>
      </x:c>
      <x:c r="N38" s="13" t="str">
        <x:v>Une zone perdue conserve les traces de passage et les objets laissés ; la retraite change les positions du registre sans restaurer les victimes.</x:v>
      </x:c>
      <x:c r="O38" s="13" t="str">
        <x:v>Reconstitution documentée V4 — nouvelle rédaction V5</x:v>
      </x:c>
    </x:row>
    <x:row r="39" ht="102" customHeight="1">
      <x:c r="A39" s="14" t="str">
        <x:v>W3-K34</x:v>
      </x:c>
      <x:c r="B39" s="14" t="str">
        <x:v>Poste des Porteurs</x:v>
      </x:c>
      <x:c r="C39" s="14" t="str">
        <x:v>W3-KR06</x:v>
      </x:c>
      <x:c r="D39" s="17" t="n">
        <x:v>4</x:v>
      </x:c>
      <x:c r="E39" s="17" t="n">
        <x:v>6</x:v>
      </x:c>
      <x:c r="F39" s="14" t="str">
        <x:v>CL12</x:v>
      </x:c>
      <x:c r="G39" s="29" t="n">
        <x:v>1</x:v>
      </x:c>
      <x:c r="H39" s="29" t="n">
        <x:v>1</x:v>
      </x:c>
      <x:c r="I39" s="29" t="n">
        <x:v>0</x:v>
      </x:c>
      <x:c r="J39" s="14" t="str">
        <x:v>Faire passer une charge identifiée et tenir le point de dépose.</x:v>
      </x:c>
      <x:c r="K39" s="14" t="str">
        <x:v>Observation sur place ou relevé remis par une équipe qui a réellement traversé ; le brouillard garde les changements non observés.</x:v>
      </x:c>
      <x:c r="L39" s="14" t="str">
        <x:v>Résultat militaire ou accord applicable validé, équipe présente et garnison d’au moins 1 PC ; entretien déjà porté par ces unités, jamais facturé une seconde fois par zone. Ce contrôle n’attribue pas les maisons ni les personnes.</x:v>
      </x:c>
      <x:c r="M39" s="14" t="str">
        <x:v>Les habitants gardent leurs déplacements et leurs relations locales. Le service d’un atelier ou d’un quai dépend de son état et d’un accord propre.</x:v>
      </x:c>
      <x:c r="N39" s="14" t="str">
        <x:v>Une zone perdue conserve les traces de passage et les objets laissés ; la retraite change les positions du registre sans restaurer les victimes.</x:v>
      </x:c>
      <x:c r="O39" s="14" t="str">
        <x:v>Reconstitution documentée V4 — nouvelle rédaction V5</x:v>
      </x:c>
    </x:row>
    <x:row r="40" ht="102" customHeight="1">
      <x:c r="A40" s="13" t="str">
        <x:v>W3-K35</x:v>
      </x:c>
      <x:c r="B40" s="13" t="str">
        <x:v>Portail de la Coalition</x:v>
      </x:c>
      <x:c r="C40" s="13" t="str">
        <x:v>W3-KR06</x:v>
      </x:c>
      <x:c r="D40" s="16" t="n">
        <x:v>5</x:v>
      </x:c>
      <x:c r="E40" s="16" t="n">
        <x:v>6</x:v>
      </x:c>
      <x:c r="F40" s="13" t="str">
        <x:v>CL12</x:v>
      </x:c>
      <x:c r="G40" s="28" t="n">
        <x:v>3</x:v>
      </x:c>
      <x:c r="H40" s="28" t="n">
        <x:v>1</x:v>
      </x:c>
      <x:c r="I40" s="28" t="n">
        <x:v>0</x:v>
      </x:c>
      <x:c r="J40" s="13" t="str">
        <x:v>Sécuriser l’accès militaire en laissant les habitants décider de leurs services.</x:v>
      </x:c>
      <x:c r="K40" s="13" t="str">
        <x:v>Observation sur place ou relevé remis par une équipe qui a réellement traversé ; le brouillard garde les changements non observés.</x:v>
      </x:c>
      <x:c r="L40" s="13" t="str">
        <x:v>Résultat militaire ou accord applicable validé, équipe présente et garnison d’au moins 1 PC ; entretien déjà porté par ces unités, jamais facturé une seconde fois par zone. Ce contrôle n’attribue pas les maisons ni les personnes.</x:v>
      </x:c>
      <x:c r="M40" s="13" t="str">
        <x:v>Les habitants gardent leurs déplacements et leurs relations locales. Le service d’un atelier ou d’un quai dépend de son état et d’un accord propre.</x:v>
      </x:c>
      <x:c r="N40" s="13" t="str">
        <x:v>Une zone perdue conserve les traces de passage et les objets laissés ; la retraite change les positions du registre sans restaurer les victimes.</x:v>
      </x:c>
      <x:c r="O40" s="13" t="str">
        <x:v>Reconstitution documentée V4 — nouvelle rédaction V5</x:v>
      </x:c>
    </x:row>
    <x:row r="41" ht="102" customHeight="1">
      <x:c r="A41" s="14" t="str">
        <x:v>W3-K36</x:v>
      </x:c>
      <x:c r="B41" s="14" t="str">
        <x:v>Champ du Dernier Appel</x:v>
      </x:c>
      <x:c r="C41" s="14" t="str">
        <x:v>W3-KR06</x:v>
      </x:c>
      <x:c r="D41" s="17" t="n">
        <x:v>6</x:v>
      </x:c>
      <x:c r="E41" s="17" t="n">
        <x:v>6</x:v>
      </x:c>
      <x:c r="F41" s="14" t="str">
        <x:v>CL12</x:v>
      </x:c>
      <x:c r="G41" s="29" t="n">
        <x:v>1</x:v>
      </x:c>
      <x:c r="H41" s="29" t="n">
        <x:v>1</x:v>
      </x:c>
      <x:c r="I41" s="29" t="n">
        <x:v>0</x:v>
      </x:c>
      <x:c r="J41" s="14" t="str">
        <x:v>Résoudre le défi local ou le combat de seuil, puis maintenir une présence.</x:v>
      </x:c>
      <x:c r="K41" s="14" t="str">
        <x:v>Observation sur place ou relevé remis par une équipe qui a réellement traversé ; le brouillard garde les changements non observés.</x:v>
      </x:c>
      <x:c r="L41" s="14" t="str">
        <x:v>Résultat militaire ou accord applicable validé, équipe présente et garnison d’au moins 1 PC ; entretien déjà porté par ces unités, jamais facturé une seconde fois par zone. Ce contrôle n’attribue pas les maisons ni les personnes.</x:v>
      </x:c>
      <x:c r="M41" s="14" t="str">
        <x:v>Les habitants gardent leurs déplacements et leurs relations locales. Le service d’un atelier ou d’un quai dépend de son état et d’un accord propre.</x:v>
      </x:c>
      <x:c r="N41" s="14" t="str">
        <x:v>Une zone perdue conserve les traces de passage et les objets laissés ; la retraite change les positions du registre sans restaurer les victimes.</x:v>
      </x:c>
      <x:c r="O41" s="14" t="str">
        <x:v>Reconstitution documentée V4 — nouvelle rédaction V5</x:v>
      </x:c>
    </x:row>
  </x:sheetData>
  <x:pageMargins left="0.7" right="0.7" top="0.75" bottom="0.75" header="0.3" footer="0.3"/>
  <x:tableParts count="1">
    <x:tablePart xmlns:r="http://schemas.openxmlformats.org/officeDocument/2006/relationships" r:id="Ra5cd3aa27ba541e2"/>
  </x:tableParts>
</x:worksheet>
</file>

<file path=xl/worksheets/sheet10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18" hidden="0" customWidth="1"/>
    <x:col min="7" max="7" width="50" hidden="0" customWidth="1"/>
    <x:col min="8" max="8" width="18" hidden="0" customWidth="1"/>
    <x:col min="9" max="9" width="50" hidden="0" customWidth="1"/>
    <x:col min="10" max="10" width="50" hidden="0" customWidth="1"/>
    <x:col min="11" max="11" width="50" hidden="0" customWidth="1"/>
    <x:col min="12" max="12" width="45" hidden="0" customWidth="1"/>
  </x:cols>
  <x:sheetData>
    <x:row r="1">
      <x:c r="A1" s="2"/>
      <x:c r="B1" s="2"/>
      <x:c r="C1" s="2"/>
      <x:c r="D1" s="2"/>
      <x:c r="E1" s="2"/>
      <x:c r="F1" s="2"/>
    </x:row>
    <x:row r="2" ht="31" customHeight="1">
      <x:c r="A2" s="3" t="str">
        <x:v>Passages de Korthas</x:v>
      </x:c>
      <x:c r="B2" s="3"/>
      <x:c r="C2" s="3"/>
      <x:c r="D2" s="3"/>
      <x:c r="E2" s="3"/>
      <x:c r="F2" s="3"/>
    </x:row>
    <x:row r="3">
      <x:c r="A3" s="4"/>
      <x:c r="B3" s="4"/>
      <x:c r="C3" s="4"/>
      <x:c r="D3" s="4"/>
      <x:c r="E3" s="4"/>
      <x:c r="F3" s="4"/>
    </x:row>
    <x:row r="4">
      <x:c r="A4" s="2" t="str">
        <x:v>Guerre · 70 fiches · Lecture intégrale dans « Lire Guerre » ou le lecteur HTML.</x:v>
      </x:c>
      <x:c r="B4" s="2"/>
      <x:c r="C4" s="2"/>
      <x:c r="D4" s="2"/>
      <x:c r="E4" s="2"/>
      <x:c r="F4" s="2"/>
    </x:row>
    <x:row r="5" ht="48" customHeight="1">
      <x:c r="A5" s="51" t="str">
        <x:v>Identifiant</x:v>
      </x:c>
      <x:c r="B5" s="52" t="str">
        <x:v>Titre</x:v>
      </x:c>
      <x:c r="C5" s="52" t="str">
        <x:v>Zone A</x:v>
      </x:c>
      <x:c r="D5" s="52" t="str">
        <x:v>Zone B</x:v>
      </x:c>
      <x:c r="E5" s="52" t="str">
        <x:v>Type passage</x:v>
      </x:c>
      <x:c r="F5" s="52" t="str">
        <x:v>Coût mouvement</x:v>
      </x:c>
      <x:c r="G5" s="52" t="str">
        <x:v>Bidirectionnel</x:v>
      </x:c>
      <x:c r="H5" s="52" t="str">
        <x:v>Capacité PC</x:v>
      </x:c>
      <x:c r="I5" s="52" t="str">
        <x:v>Condition</x:v>
      </x:c>
      <x:c r="J5" s="52" t="str">
        <x:v>Rav autorise</x:v>
      </x:c>
      <x:c r="K5" s="52" t="str">
        <x:v>Incident</x:v>
      </x:c>
      <x:c r="L5" s="53" t="str">
        <x:v>Provenance</x:v>
      </x:c>
    </x:row>
    <x:row r="6" ht="72" customHeight="1">
      <x:c r="A6" s="13" t="str">
        <x:v>W3-L01</x:v>
      </x:c>
      <x:c r="B6" s="13" t="str">
        <x:v>Débarcadère du Premier Écho ↔ Escalier des Lames</x:v>
      </x:c>
      <x:c r="C6" s="13" t="str">
        <x:v>W3-K01</x:v>
      </x:c>
      <x:c r="D6" s="13" t="str">
        <x:v>W3-K02</x:v>
      </x:c>
      <x:c r="E6" s="13" t="str">
        <x:v>Passage latéral</x:v>
      </x:c>
      <x:c r="F6" s="28" t="n">
        <x:v>1</x:v>
      </x:c>
      <x:c r="G6" s="58" t="b">
        <x:v>1</x:v>
      </x:c>
      <x:c r="H6" s="28" t="n">
        <x:v>12</x:v>
      </x:c>
      <x:c r="I6" s="13" t="str">
        <x:v>Passage repéré et physiquement praticable ; les deux directions partagent le même ouvrage.</x:v>
      </x:c>
      <x:c r="J6" s="58" t="b">
        <x:v>1</x:v>
      </x:c>
      <x:c r="K6" s="13" t="str">
        <x:v>Un effondrement ou une destruction rend le lien fermé jusqu’à réparation réelle ; les unités déjà engagées reçoivent un point de sortie sûr selon leur position.</x:v>
      </x:c>
      <x:c r="L6" s="13" t="str">
        <x:v>Reconstitution documentée V4 — nouvelle rédaction V5</x:v>
      </x:c>
    </x:row>
    <x:row r="7" ht="72" customHeight="1">
      <x:c r="A7" s="14" t="str">
        <x:v>W3-L02</x:v>
      </x:c>
      <x:c r="B7" s="14" t="str">
        <x:v>Escalier des Lames ↔ Corniche à Deux Vents</x:v>
      </x:c>
      <x:c r="C7" s="14" t="str">
        <x:v>W3-K02</x:v>
      </x:c>
      <x:c r="D7" s="14" t="str">
        <x:v>W3-K03</x:v>
      </x:c>
      <x:c r="E7" s="14" t="str">
        <x:v>Passage latéral</x:v>
      </x:c>
      <x:c r="F7" s="29" t="n">
        <x:v>1</x:v>
      </x:c>
      <x:c r="G7" s="59" t="b">
        <x:v>1</x:v>
      </x:c>
      <x:c r="H7" s="29" t="n">
        <x:v>12</x:v>
      </x:c>
      <x:c r="I7" s="14" t="str">
        <x:v>Passage repéré et physiquement praticable ; les deux directions partagent le même ouvrage.</x:v>
      </x:c>
      <x:c r="J7" s="59" t="b">
        <x:v>1</x:v>
      </x:c>
      <x:c r="K7" s="14" t="str">
        <x:v>Un effondrement ou une destruction rend le lien fermé jusqu’à réparation réelle ; les unités déjà engagées reçoivent un point de sortie sûr selon leur position.</x:v>
      </x:c>
      <x:c r="L7" s="14" t="str">
        <x:v>Reconstitution documentée V4 — nouvelle rédaction V5</x:v>
      </x:c>
    </x:row>
    <x:row r="8" ht="72" customHeight="1">
      <x:c r="A8" s="13" t="str">
        <x:v>W3-L03</x:v>
      </x:c>
      <x:c r="B8" s="13" t="str">
        <x:v>Corniche à Deux Vents ↔ Sommet de l’Œil Fendu</x:v>
      </x:c>
      <x:c r="C8" s="13" t="str">
        <x:v>W3-K03</x:v>
      </x:c>
      <x:c r="D8" s="13" t="str">
        <x:v>W3-K04</x:v>
      </x:c>
      <x:c r="E8" s="13" t="str">
        <x:v>Passage latéral</x:v>
      </x:c>
      <x:c r="F8" s="28" t="n">
        <x:v>1</x:v>
      </x:c>
      <x:c r="G8" s="58" t="b">
        <x:v>1</x:v>
      </x:c>
      <x:c r="H8" s="28" t="n">
        <x:v>12</x:v>
      </x:c>
      <x:c r="I8" s="13" t="str">
        <x:v>Passage repéré et physiquement praticable ; les deux directions partagent le même ouvrage.</x:v>
      </x:c>
      <x:c r="J8" s="58" t="b">
        <x:v>1</x:v>
      </x:c>
      <x:c r="K8" s="13" t="str">
        <x:v>Un effondrement ou une destruction rend le lien fermé jusqu’à réparation réelle ; les unités déjà engagées reçoivent un point de sortie sûr selon leur position.</x:v>
      </x:c>
      <x:c r="L8" s="13" t="str">
        <x:v>Reconstitution documentée V4 — nouvelle rédaction V5</x:v>
      </x:c>
    </x:row>
    <x:row r="9" ht="72" customHeight="1">
      <x:c r="A9" s="14" t="str">
        <x:v>W3-L04</x:v>
      </x:c>
      <x:c r="B9" s="14" t="str">
        <x:v>Sommet de l’Œil Fendu ↔ Faille du Guide</x:v>
      </x:c>
      <x:c r="C9" s="14" t="str">
        <x:v>W3-K04</x:v>
      </x:c>
      <x:c r="D9" s="14" t="str">
        <x:v>W3-K05</x:v>
      </x:c>
      <x:c r="E9" s="14" t="str">
        <x:v>Passage latéral</x:v>
      </x:c>
      <x:c r="F9" s="29" t="n">
        <x:v>1</x:v>
      </x:c>
      <x:c r="G9" s="59" t="b">
        <x:v>1</x:v>
      </x:c>
      <x:c r="H9" s="29" t="n">
        <x:v>12</x:v>
      </x:c>
      <x:c r="I9" s="14" t="str">
        <x:v>Passage repéré et physiquement praticable ; les deux directions partagent le même ouvrage.</x:v>
      </x:c>
      <x:c r="J9" s="59" t="b">
        <x:v>1</x:v>
      </x:c>
      <x:c r="K9" s="14" t="str">
        <x:v>Un effondrement ou une destruction rend le lien fermé jusqu’à réparation réelle ; les unités déjà engagées reçoivent un point de sortie sûr selon leur position.</x:v>
      </x:c>
      <x:c r="L9" s="14" t="str">
        <x:v>Reconstitution documentée V4 — nouvelle rédaction V5</x:v>
      </x:c>
    </x:row>
    <x:row r="10" ht="72" customHeight="1">
      <x:c r="A10" s="13" t="str">
        <x:v>W3-L05</x:v>
      </x:c>
      <x:c r="B10" s="13" t="str">
        <x:v>Faille du Guide ↔ Passage du Hurlement</x:v>
      </x:c>
      <x:c r="C10" s="13" t="str">
        <x:v>W3-K05</x:v>
      </x:c>
      <x:c r="D10" s="13" t="str">
        <x:v>W3-K06</x:v>
      </x:c>
      <x:c r="E10" s="13" t="str">
        <x:v>Passage latéral</x:v>
      </x:c>
      <x:c r="F10" s="28" t="n">
        <x:v>1</x:v>
      </x:c>
      <x:c r="G10" s="58" t="b">
        <x:v>1</x:v>
      </x:c>
      <x:c r="H10" s="28" t="n">
        <x:v>12</x:v>
      </x:c>
      <x:c r="I10" s="13" t="str">
        <x:v>Passage repéré et physiquement praticable ; les deux directions partagent le même ouvrage.</x:v>
      </x:c>
      <x:c r="J10" s="58" t="b">
        <x:v>1</x:v>
      </x:c>
      <x:c r="K10" s="13" t="str">
        <x:v>Un effondrement ou une destruction rend le lien fermé jusqu’à réparation réelle ; les unités déjà engagées reçoivent un point de sortie sûr selon leur position.</x:v>
      </x:c>
      <x:c r="L10" s="13" t="str">
        <x:v>Reconstitution documentée V4 — nouvelle rédaction V5</x:v>
      </x:c>
    </x:row>
    <x:row r="11" ht="72" customHeight="1">
      <x:c r="A11" s="14" t="str">
        <x:v>W3-L06</x:v>
      </x:c>
      <x:c r="B11" s="14" t="str">
        <x:v>Citerne des Trois Reflets ↔ Conduite Dormante</x:v>
      </x:c>
      <x:c r="C11" s="14" t="str">
        <x:v>W3-K07</x:v>
      </x:c>
      <x:c r="D11" s="14" t="str">
        <x:v>W3-K08</x:v>
      </x:c>
      <x:c r="E11" s="14" t="str">
        <x:v>Passage latéral</x:v>
      </x:c>
      <x:c r="F11" s="29" t="n">
        <x:v>1</x:v>
      </x:c>
      <x:c r="G11" s="59" t="b">
        <x:v>1</x:v>
      </x:c>
      <x:c r="H11" s="29" t="n">
        <x:v>12</x:v>
      </x:c>
      <x:c r="I11" s="14" t="str">
        <x:v>Passage repéré et physiquement praticable ; les deux directions partagent le même ouvrage.</x:v>
      </x:c>
      <x:c r="J11" s="59" t="b">
        <x:v>1</x:v>
      </x:c>
      <x:c r="K11" s="14" t="str">
        <x:v>Un effondrement ou une destruction rend le lien fermé jusqu’à réparation réelle ; les unités déjà engagées reçoivent un point de sortie sûr selon leur position.</x:v>
      </x:c>
      <x:c r="L11" s="14" t="str">
        <x:v>Reconstitution documentée V4 — nouvelle rédaction V5</x:v>
      </x:c>
    </x:row>
    <x:row r="12" ht="72" customHeight="1">
      <x:c r="A12" s="13" t="str">
        <x:v>W3-L07</x:v>
      </x:c>
      <x:c r="B12" s="13" t="str">
        <x:v>Conduite Dormante ↔ Bassin Fendu</x:v>
      </x:c>
      <x:c r="C12" s="13" t="str">
        <x:v>W3-K08</x:v>
      </x:c>
      <x:c r="D12" s="13" t="str">
        <x:v>W3-K09</x:v>
      </x:c>
      <x:c r="E12" s="13" t="str">
        <x:v>Passage latéral</x:v>
      </x:c>
      <x:c r="F12" s="28" t="n">
        <x:v>1</x:v>
      </x:c>
      <x:c r="G12" s="58" t="b">
        <x:v>1</x:v>
      </x:c>
      <x:c r="H12" s="28" t="n">
        <x:v>12</x:v>
      </x:c>
      <x:c r="I12" s="13" t="str">
        <x:v>Passage repéré et physiquement praticable ; les deux directions partagent le même ouvrage.</x:v>
      </x:c>
      <x:c r="J12" s="58" t="b">
        <x:v>1</x:v>
      </x:c>
      <x:c r="K12" s="13" t="str">
        <x:v>Un effondrement ou une destruction rend le lien fermé jusqu’à réparation réelle ; les unités déjà engagées reçoivent un point de sortie sûr selon leur position.</x:v>
      </x:c>
      <x:c r="L12" s="13" t="str">
        <x:v>Reconstitution documentée V4 — nouvelle rédaction V5</x:v>
      </x:c>
    </x:row>
    <x:row r="13" ht="72" customHeight="1">
      <x:c r="A13" s="14" t="str">
        <x:v>W3-L08</x:v>
      </x:c>
      <x:c r="B13" s="14" t="str">
        <x:v>Bassin Fendu ↔ Tour de Vapeur</x:v>
      </x:c>
      <x:c r="C13" s="14" t="str">
        <x:v>W3-K09</x:v>
      </x:c>
      <x:c r="D13" s="14" t="str">
        <x:v>W3-K10</x:v>
      </x:c>
      <x:c r="E13" s="14" t="str">
        <x:v>Passage latéral</x:v>
      </x:c>
      <x:c r="F13" s="29" t="n">
        <x:v>1</x:v>
      </x:c>
      <x:c r="G13" s="59" t="b">
        <x:v>1</x:v>
      </x:c>
      <x:c r="H13" s="29" t="n">
        <x:v>12</x:v>
      </x:c>
      <x:c r="I13" s="14" t="str">
        <x:v>Passage repéré et physiquement praticable ; les deux directions partagent le même ouvrage.</x:v>
      </x:c>
      <x:c r="J13" s="59" t="b">
        <x:v>1</x:v>
      </x:c>
      <x:c r="K13" s="14" t="str">
        <x:v>Un effondrement ou une destruction rend le lien fermé jusqu’à réparation réelle ; les unités déjà engagées reçoivent un point de sortie sûr selon leur position.</x:v>
      </x:c>
      <x:c r="L13" s="14" t="str">
        <x:v>Reconstitution documentée V4 — nouvelle rédaction V5</x:v>
      </x:c>
    </x:row>
    <x:row r="14" ht="72" customHeight="1">
      <x:c r="A14" s="13" t="str">
        <x:v>W3-L09</x:v>
      </x:c>
      <x:c r="B14" s="13" t="str">
        <x:v>Tour de Vapeur ↔ Pont des Filtres</x:v>
      </x:c>
      <x:c r="C14" s="13" t="str">
        <x:v>W3-K10</x:v>
      </x:c>
      <x:c r="D14" s="13" t="str">
        <x:v>W3-K11</x:v>
      </x:c>
      <x:c r="E14" s="13" t="str">
        <x:v>Passage latéral</x:v>
      </x:c>
      <x:c r="F14" s="28" t="n">
        <x:v>1</x:v>
      </x:c>
      <x:c r="G14" s="58" t="b">
        <x:v>1</x:v>
      </x:c>
      <x:c r="H14" s="28" t="n">
        <x:v>12</x:v>
      </x:c>
      <x:c r="I14" s="13" t="str">
        <x:v>Passage repéré et physiquement praticable ; les deux directions partagent le même ouvrage.</x:v>
      </x:c>
      <x:c r="J14" s="58" t="b">
        <x:v>1</x:v>
      </x:c>
      <x:c r="K14" s="13" t="str">
        <x:v>Un effondrement ou une destruction rend le lien fermé jusqu’à réparation réelle ; les unités déjà engagées reçoivent un point de sortie sûr selon leur position.</x:v>
      </x:c>
      <x:c r="L14" s="13" t="str">
        <x:v>Reconstitution documentée V4 — nouvelle rédaction V5</x:v>
      </x:c>
    </x:row>
    <x:row r="15" ht="72" customHeight="1">
      <x:c r="A15" s="14" t="str">
        <x:v>W3-L10</x:v>
      </x:c>
      <x:c r="B15" s="14" t="str">
        <x:v>Pont des Filtres ↔ Source sous la Roche</x:v>
      </x:c>
      <x:c r="C15" s="14" t="str">
        <x:v>W3-K11</x:v>
      </x:c>
      <x:c r="D15" s="14" t="str">
        <x:v>W3-K12</x:v>
      </x:c>
      <x:c r="E15" s="14" t="str">
        <x:v>Passage latéral</x:v>
      </x:c>
      <x:c r="F15" s="29" t="n">
        <x:v>1</x:v>
      </x:c>
      <x:c r="G15" s="59" t="b">
        <x:v>1</x:v>
      </x:c>
      <x:c r="H15" s="29" t="n">
        <x:v>12</x:v>
      </x:c>
      <x:c r="I15" s="14" t="str">
        <x:v>Passage repéré et physiquement praticable ; les deux directions partagent le même ouvrage.</x:v>
      </x:c>
      <x:c r="J15" s="59" t="b">
        <x:v>1</x:v>
      </x:c>
      <x:c r="K15" s="14" t="str">
        <x:v>Un effondrement ou une destruction rend le lien fermé jusqu’à réparation réelle ; les unités déjà engagées reçoivent un point de sortie sûr selon leur position.</x:v>
      </x:c>
      <x:c r="L15" s="14" t="str">
        <x:v>Reconstitution documentée V4 — nouvelle rédaction V5</x:v>
      </x:c>
    </x:row>
    <x:row r="16" ht="72" customHeight="1">
      <x:c r="A16" s="13" t="str">
        <x:v>W3-L11</x:v>
      </x:c>
      <x:c r="B16" s="13" t="str">
        <x:v>Pied des Piliers ↔ Passerelle Cassée</x:v>
      </x:c>
      <x:c r="C16" s="13" t="str">
        <x:v>W3-K13</x:v>
      </x:c>
      <x:c r="D16" s="13" t="str">
        <x:v>W3-K14</x:v>
      </x:c>
      <x:c r="E16" s="13" t="str">
        <x:v>Passage latéral</x:v>
      </x:c>
      <x:c r="F16" s="28" t="n">
        <x:v>1</x:v>
      </x:c>
      <x:c r="G16" s="58" t="b">
        <x:v>1</x:v>
      </x:c>
      <x:c r="H16" s="28" t="n">
        <x:v>12</x:v>
      </x:c>
      <x:c r="I16" s="13" t="str">
        <x:v>Passage repéré et physiquement praticable ; les deux directions partagent le même ouvrage.</x:v>
      </x:c>
      <x:c r="J16" s="58" t="b">
        <x:v>1</x:v>
      </x:c>
      <x:c r="K16" s="13" t="str">
        <x:v>Un effondrement ou une destruction rend le lien fermé jusqu’à réparation réelle ; les unités déjà engagées reçoivent un point de sortie sûr selon leur position.</x:v>
      </x:c>
      <x:c r="L16" s="13" t="str">
        <x:v>Reconstitution documentée V4 — nouvelle rédaction V5</x:v>
      </x:c>
    </x:row>
    <x:row r="17" ht="72" customHeight="1">
      <x:c r="A17" s="14" t="str">
        <x:v>W3-L12</x:v>
      </x:c>
      <x:c r="B17" s="14" t="str">
        <x:v>Passerelle Cassée ↔ Nid de Guet</x:v>
      </x:c>
      <x:c r="C17" s="14" t="str">
        <x:v>W3-K14</x:v>
      </x:c>
      <x:c r="D17" s="14" t="str">
        <x:v>W3-K15</x:v>
      </x:c>
      <x:c r="E17" s="14" t="str">
        <x:v>Passage latéral</x:v>
      </x:c>
      <x:c r="F17" s="29" t="n">
        <x:v>1</x:v>
      </x:c>
      <x:c r="G17" s="59" t="b">
        <x:v>1</x:v>
      </x:c>
      <x:c r="H17" s="29" t="n">
        <x:v>12</x:v>
      </x:c>
      <x:c r="I17" s="14" t="str">
        <x:v>Passage repéré et physiquement praticable ; les deux directions partagent le même ouvrage.</x:v>
      </x:c>
      <x:c r="J17" s="59" t="b">
        <x:v>1</x:v>
      </x:c>
      <x:c r="K17" s="14" t="str">
        <x:v>Un effondrement ou une destruction rend le lien fermé jusqu’à réparation réelle ; les unités déjà engagées reçoivent un point de sortie sûr selon leur position.</x:v>
      </x:c>
      <x:c r="L17" s="14" t="str">
        <x:v>Reconstitution documentée V4 — nouvelle rédaction V5</x:v>
      </x:c>
    </x:row>
    <x:row r="18" ht="72" customHeight="1">
      <x:c r="A18" s="13" t="str">
        <x:v>W3-L13</x:v>
      </x:c>
      <x:c r="B18" s="13" t="str">
        <x:v>Nid de Guet ↔ Racines Étranglées</x:v>
      </x:c>
      <x:c r="C18" s="13" t="str">
        <x:v>W3-K15</x:v>
      </x:c>
      <x:c r="D18" s="13" t="str">
        <x:v>W3-K16</x:v>
      </x:c>
      <x:c r="E18" s="13" t="str">
        <x:v>Passage latéral</x:v>
      </x:c>
      <x:c r="F18" s="28" t="n">
        <x:v>1</x:v>
      </x:c>
      <x:c r="G18" s="58" t="b">
        <x:v>1</x:v>
      </x:c>
      <x:c r="H18" s="28" t="n">
        <x:v>12</x:v>
      </x:c>
      <x:c r="I18" s="13" t="str">
        <x:v>Passage repéré et physiquement praticable ; les deux directions partagent le même ouvrage.</x:v>
      </x:c>
      <x:c r="J18" s="58" t="b">
        <x:v>1</x:v>
      </x:c>
      <x:c r="K18" s="13" t="str">
        <x:v>Un effondrement ou une destruction rend le lien fermé jusqu’à réparation réelle ; les unités déjà engagées reçoivent un point de sortie sûr selon leur position.</x:v>
      </x:c>
      <x:c r="L18" s="13" t="str">
        <x:v>Reconstitution documentée V4 — nouvelle rédaction V5</x:v>
      </x:c>
    </x:row>
    <x:row r="19" ht="72" customHeight="1">
      <x:c r="A19" s="14" t="str">
        <x:v>W3-L14</x:v>
      </x:c>
      <x:c r="B19" s="14" t="str">
        <x:v>Racines Étranglées ↔ Cime des Signaux</x:v>
      </x:c>
      <x:c r="C19" s="14" t="str">
        <x:v>W3-K16</x:v>
      </x:c>
      <x:c r="D19" s="14" t="str">
        <x:v>W3-K17</x:v>
      </x:c>
      <x:c r="E19" s="14" t="str">
        <x:v>Passage latéral</x:v>
      </x:c>
      <x:c r="F19" s="29" t="n">
        <x:v>1</x:v>
      </x:c>
      <x:c r="G19" s="59" t="b">
        <x:v>1</x:v>
      </x:c>
      <x:c r="H19" s="29" t="n">
        <x:v>12</x:v>
      </x:c>
      <x:c r="I19" s="14" t="str">
        <x:v>Passage repéré et physiquement praticable ; les deux directions partagent le même ouvrage.</x:v>
      </x:c>
      <x:c r="J19" s="59" t="b">
        <x:v>1</x:v>
      </x:c>
      <x:c r="K19" s="14" t="str">
        <x:v>Un effondrement ou une destruction rend le lien fermé jusqu’à réparation réelle ; les unités déjà engagées reçoivent un point de sortie sûr selon leur position.</x:v>
      </x:c>
      <x:c r="L19" s="14" t="str">
        <x:v>Reconstitution documentée V4 — nouvelle rédaction V5</x:v>
      </x:c>
    </x:row>
    <x:row r="20" ht="72" customHeight="1">
      <x:c r="A20" s="13" t="str">
        <x:v>W3-L15</x:v>
      </x:c>
      <x:c r="B20" s="13" t="str">
        <x:v>Cime des Signaux ↔ Chute des Cordages</x:v>
      </x:c>
      <x:c r="C20" s="13" t="str">
        <x:v>W3-K17</x:v>
      </x:c>
      <x:c r="D20" s="13" t="str">
        <x:v>W3-K18</x:v>
      </x:c>
      <x:c r="E20" s="13" t="str">
        <x:v>Passage latéral</x:v>
      </x:c>
      <x:c r="F20" s="28" t="n">
        <x:v>1</x:v>
      </x:c>
      <x:c r="G20" s="58" t="b">
        <x:v>1</x:v>
      </x:c>
      <x:c r="H20" s="28" t="n">
        <x:v>12</x:v>
      </x:c>
      <x:c r="I20" s="13" t="str">
        <x:v>Passage repéré et physiquement praticable ; les deux directions partagent le même ouvrage.</x:v>
      </x:c>
      <x:c r="J20" s="58" t="b">
        <x:v>1</x:v>
      </x:c>
      <x:c r="K20" s="13" t="str">
        <x:v>Un effondrement ou une destruction rend le lien fermé jusqu’à réparation réelle ; les unités déjà engagées reçoivent un point de sortie sûr selon leur position.</x:v>
      </x:c>
      <x:c r="L20" s="13" t="str">
        <x:v>Reconstitution documentée V4 — nouvelle rédaction V5</x:v>
      </x:c>
    </x:row>
    <x:row r="21" ht="72" customHeight="1">
      <x:c r="A21" s="14" t="str">
        <x:v>W3-L16</x:v>
      </x:c>
      <x:c r="B21" s="14" t="str">
        <x:v>Ponton des Retours ↔ Îlot des Lanternes</x:v>
      </x:c>
      <x:c r="C21" s="14" t="str">
        <x:v>W3-K19</x:v>
      </x:c>
      <x:c r="D21" s="14" t="str">
        <x:v>W3-K20</x:v>
      </x:c>
      <x:c r="E21" s="14" t="str">
        <x:v>Passage latéral</x:v>
      </x:c>
      <x:c r="F21" s="29" t="n">
        <x:v>1</x:v>
      </x:c>
      <x:c r="G21" s="59" t="b">
        <x:v>1</x:v>
      </x:c>
      <x:c r="H21" s="29" t="n">
        <x:v>12</x:v>
      </x:c>
      <x:c r="I21" s="14" t="str">
        <x:v>Passage repéré et physiquement praticable ; les deux directions partagent le même ouvrage.</x:v>
      </x:c>
      <x:c r="J21" s="59" t="b">
        <x:v>1</x:v>
      </x:c>
      <x:c r="K21" s="14" t="str">
        <x:v>Un effondrement ou une destruction rend le lien fermé jusqu’à réparation réelle ; les unités déjà engagées reçoivent un point de sortie sûr selon leur position.</x:v>
      </x:c>
      <x:c r="L21" s="14" t="str">
        <x:v>Reconstitution documentée V4 — nouvelle rédaction V5</x:v>
      </x:c>
    </x:row>
    <x:row r="22" ht="72" customHeight="1">
      <x:c r="A22" s="13" t="str">
        <x:v>W3-L17</x:v>
      </x:c>
      <x:c r="B22" s="13" t="str">
        <x:v>Îlot des Lanternes ↔ Chenal du Silencieux</x:v>
      </x:c>
      <x:c r="C22" s="13" t="str">
        <x:v>W3-K20</x:v>
      </x:c>
      <x:c r="D22" s="13" t="str">
        <x:v>W3-K21</x:v>
      </x:c>
      <x:c r="E22" s="13" t="str">
        <x:v>Passage latéral</x:v>
      </x:c>
      <x:c r="F22" s="28" t="n">
        <x:v>1</x:v>
      </x:c>
      <x:c r="G22" s="58" t="b">
        <x:v>1</x:v>
      </x:c>
      <x:c r="H22" s="28" t="n">
        <x:v>12</x:v>
      </x:c>
      <x:c r="I22" s="13" t="str">
        <x:v>Passage repéré et physiquement praticable ; les deux directions partagent le même ouvrage.</x:v>
      </x:c>
      <x:c r="J22" s="58" t="b">
        <x:v>1</x:v>
      </x:c>
      <x:c r="K22" s="13" t="str">
        <x:v>Un effondrement ou une destruction rend le lien fermé jusqu’à réparation réelle ; les unités déjà engagées reçoivent un point de sortie sûr selon leur position.</x:v>
      </x:c>
      <x:c r="L22" s="13" t="str">
        <x:v>Reconstitution documentée V4 — nouvelle rédaction V5</x:v>
      </x:c>
    </x:row>
    <x:row r="23" ht="72" customHeight="1">
      <x:c r="A23" s="14" t="str">
        <x:v>W3-L18</x:v>
      </x:c>
      <x:c r="B23" s="14" t="str">
        <x:v>Chenal du Silencieux ↔ Digue aux Marques</x:v>
      </x:c>
      <x:c r="C23" s="14" t="str">
        <x:v>W3-K21</x:v>
      </x:c>
      <x:c r="D23" s="14" t="str">
        <x:v>W3-K22</x:v>
      </x:c>
      <x:c r="E23" s="14" t="str">
        <x:v>Passage latéral</x:v>
      </x:c>
      <x:c r="F23" s="29" t="n">
        <x:v>1</x:v>
      </x:c>
      <x:c r="G23" s="59" t="b">
        <x:v>1</x:v>
      </x:c>
      <x:c r="H23" s="29" t="n">
        <x:v>12</x:v>
      </x:c>
      <x:c r="I23" s="14" t="str">
        <x:v>Passage repéré et physiquement praticable ; les deux directions partagent le même ouvrage.</x:v>
      </x:c>
      <x:c r="J23" s="59" t="b">
        <x:v>1</x:v>
      </x:c>
      <x:c r="K23" s="14" t="str">
        <x:v>Un effondrement ou une destruction rend le lien fermé jusqu’à réparation réelle ; les unités déjà engagées reçoivent un point de sortie sûr selon leur position.</x:v>
      </x:c>
      <x:c r="L23" s="14" t="str">
        <x:v>Reconstitution documentée V4 — nouvelle rédaction V5</x:v>
      </x:c>
    </x:row>
    <x:row r="24" ht="72" customHeight="1">
      <x:c r="A24" s="13" t="str">
        <x:v>W3-L19</x:v>
      </x:c>
      <x:c r="B24" s="13" t="str">
        <x:v>Digue aux Marques ↔ Maison des Pêcheurs</x:v>
      </x:c>
      <x:c r="C24" s="13" t="str">
        <x:v>W3-K22</x:v>
      </x:c>
      <x:c r="D24" s="13" t="str">
        <x:v>W3-K23</x:v>
      </x:c>
      <x:c r="E24" s="13" t="str">
        <x:v>Passage latéral</x:v>
      </x:c>
      <x:c r="F24" s="28" t="n">
        <x:v>1</x:v>
      </x:c>
      <x:c r="G24" s="58" t="b">
        <x:v>1</x:v>
      </x:c>
      <x:c r="H24" s="28" t="n">
        <x:v>12</x:v>
      </x:c>
      <x:c r="I24" s="13" t="str">
        <x:v>Passage repéré et physiquement praticable ; les deux directions partagent le même ouvrage.</x:v>
      </x:c>
      <x:c r="J24" s="58" t="b">
        <x:v>1</x:v>
      </x:c>
      <x:c r="K24" s="13" t="str">
        <x:v>Un effondrement ou une destruction rend le lien fermé jusqu’à réparation réelle ; les unités déjà engagées reçoivent un point de sortie sûr selon leur position.</x:v>
      </x:c>
      <x:c r="L24" s="13" t="str">
        <x:v>Reconstitution documentée V4 — nouvelle rédaction V5</x:v>
      </x:c>
    </x:row>
    <x:row r="25" ht="72" customHeight="1">
      <x:c r="A25" s="14" t="str">
        <x:v>W3-L20</x:v>
      </x:c>
      <x:c r="B25" s="14" t="str">
        <x:v>Maison des Pêcheurs ↔ Seuil des Eaux Rouges</x:v>
      </x:c>
      <x:c r="C25" s="14" t="str">
        <x:v>W3-K23</x:v>
      </x:c>
      <x:c r="D25" s="14" t="str">
        <x:v>W3-K24</x:v>
      </x:c>
      <x:c r="E25" s="14" t="str">
        <x:v>Passage latéral</x:v>
      </x:c>
      <x:c r="F25" s="29" t="n">
        <x:v>1</x:v>
      </x:c>
      <x:c r="G25" s="59" t="b">
        <x:v>1</x:v>
      </x:c>
      <x:c r="H25" s="29" t="n">
        <x:v>12</x:v>
      </x:c>
      <x:c r="I25" s="14" t="str">
        <x:v>Passage repéré et physiquement praticable ; les deux directions partagent le même ouvrage.</x:v>
      </x:c>
      <x:c r="J25" s="59" t="b">
        <x:v>1</x:v>
      </x:c>
      <x:c r="K25" s="14" t="str">
        <x:v>Un effondrement ou une destruction rend le lien fermé jusqu’à réparation réelle ; les unités déjà engagées reçoivent un point de sortie sûr selon leur position.</x:v>
      </x:c>
      <x:c r="L25" s="14" t="str">
        <x:v>Reconstitution documentée V4 — nouvelle rédaction V5</x:v>
      </x:c>
    </x:row>
    <x:row r="26" ht="72" customHeight="1">
      <x:c r="A26" s="13" t="str">
        <x:v>W3-L21</x:v>
      </x:c>
      <x:c r="B26" s="13" t="str">
        <x:v>Cour des Pièces ↔ Forge Éteinte</x:v>
      </x:c>
      <x:c r="C26" s="13" t="str">
        <x:v>W3-K25</x:v>
      </x:c>
      <x:c r="D26" s="13" t="str">
        <x:v>W3-K26</x:v>
      </x:c>
      <x:c r="E26" s="13" t="str">
        <x:v>Passage latéral</x:v>
      </x:c>
      <x:c r="F26" s="28" t="n">
        <x:v>1</x:v>
      </x:c>
      <x:c r="G26" s="58" t="b">
        <x:v>1</x:v>
      </x:c>
      <x:c r="H26" s="28" t="n">
        <x:v>12</x:v>
      </x:c>
      <x:c r="I26" s="13" t="str">
        <x:v>Passage repéré et physiquement praticable ; les deux directions partagent le même ouvrage.</x:v>
      </x:c>
      <x:c r="J26" s="58" t="b">
        <x:v>1</x:v>
      </x:c>
      <x:c r="K26" s="13" t="str">
        <x:v>Un effondrement ou une destruction rend le lien fermé jusqu’à réparation réelle ; les unités déjà engagées reçoivent un point de sortie sûr selon leur position.</x:v>
      </x:c>
      <x:c r="L26" s="13" t="str">
        <x:v>Reconstitution documentée V4 — nouvelle rédaction V5</x:v>
      </x:c>
    </x:row>
    <x:row r="27" ht="72" customHeight="1">
      <x:c r="A27" s="14" t="str">
        <x:v>W3-L22</x:v>
      </x:c>
      <x:c r="B27" s="14" t="str">
        <x:v>Forge Éteinte ↔ Rails de la Charge</x:v>
      </x:c>
      <x:c r="C27" s="14" t="str">
        <x:v>W3-K26</x:v>
      </x:c>
      <x:c r="D27" s="14" t="str">
        <x:v>W3-K27</x:v>
      </x:c>
      <x:c r="E27" s="14" t="str">
        <x:v>Passage latéral</x:v>
      </x:c>
      <x:c r="F27" s="29" t="n">
        <x:v>1</x:v>
      </x:c>
      <x:c r="G27" s="59" t="b">
        <x:v>1</x:v>
      </x:c>
      <x:c r="H27" s="29" t="n">
        <x:v>12</x:v>
      </x:c>
      <x:c r="I27" s="14" t="str">
        <x:v>Passage repéré et physiquement praticable ; les deux directions partagent le même ouvrage.</x:v>
      </x:c>
      <x:c r="J27" s="59" t="b">
        <x:v>1</x:v>
      </x:c>
      <x:c r="K27" s="14" t="str">
        <x:v>Un effondrement ou une destruction rend le lien fermé jusqu’à réparation réelle ; les unités déjà engagées reçoivent un point de sortie sûr selon leur position.</x:v>
      </x:c>
      <x:c r="L27" s="14" t="str">
        <x:v>Reconstitution documentée V4 — nouvelle rédaction V5</x:v>
      </x:c>
    </x:row>
    <x:row r="28" ht="72" customHeight="1">
      <x:c r="A28" s="13" t="str">
        <x:v>W3-L23</x:v>
      </x:c>
      <x:c r="B28" s="13" t="str">
        <x:v>Rails de la Charge ↔ Porte des Chaînes</x:v>
      </x:c>
      <x:c r="C28" s="13" t="str">
        <x:v>W3-K27</x:v>
      </x:c>
      <x:c r="D28" s="13" t="str">
        <x:v>W3-K28</x:v>
      </x:c>
      <x:c r="E28" s="13" t="str">
        <x:v>Passage latéral</x:v>
      </x:c>
      <x:c r="F28" s="28" t="n">
        <x:v>1</x:v>
      </x:c>
      <x:c r="G28" s="58" t="b">
        <x:v>1</x:v>
      </x:c>
      <x:c r="H28" s="28" t="n">
        <x:v>12</x:v>
      </x:c>
      <x:c r="I28" s="13" t="str">
        <x:v>Passage repéré et physiquement praticable ; les deux directions partagent le même ouvrage.</x:v>
      </x:c>
      <x:c r="J28" s="58" t="b">
        <x:v>1</x:v>
      </x:c>
      <x:c r="K28" s="13" t="str">
        <x:v>Un effondrement ou une destruction rend le lien fermé jusqu’à réparation réelle ; les unités déjà engagées reçoivent un point de sortie sûr selon leur position.</x:v>
      </x:c>
      <x:c r="L28" s="13" t="str">
        <x:v>Reconstitution documentée V4 — nouvelle rédaction V5</x:v>
      </x:c>
    </x:row>
    <x:row r="29" ht="72" customHeight="1">
      <x:c r="A29" s="14" t="str">
        <x:v>W3-L24</x:v>
      </x:c>
      <x:c r="B29" s="14" t="str">
        <x:v>Porte des Chaînes ↔ Atelier des Masques</x:v>
      </x:c>
      <x:c r="C29" s="14" t="str">
        <x:v>W3-K28</x:v>
      </x:c>
      <x:c r="D29" s="14" t="str">
        <x:v>W3-K29</x:v>
      </x:c>
      <x:c r="E29" s="14" t="str">
        <x:v>Passage latéral</x:v>
      </x:c>
      <x:c r="F29" s="29" t="n">
        <x:v>1</x:v>
      </x:c>
      <x:c r="G29" s="59" t="b">
        <x:v>1</x:v>
      </x:c>
      <x:c r="H29" s="29" t="n">
        <x:v>12</x:v>
      </x:c>
      <x:c r="I29" s="14" t="str">
        <x:v>Passage repéré et physiquement praticable ; les deux directions partagent le même ouvrage.</x:v>
      </x:c>
      <x:c r="J29" s="59" t="b">
        <x:v>1</x:v>
      </x:c>
      <x:c r="K29" s="14" t="str">
        <x:v>Un effondrement ou une destruction rend le lien fermé jusqu’à réparation réelle ; les unités déjà engagées reçoivent un point de sortie sûr selon leur position.</x:v>
      </x:c>
      <x:c r="L29" s="14" t="str">
        <x:v>Reconstitution documentée V4 — nouvelle rédaction V5</x:v>
      </x:c>
    </x:row>
    <x:row r="30" ht="72" customHeight="1">
      <x:c r="A30" s="13" t="str">
        <x:v>W3-L25</x:v>
      </x:c>
      <x:c r="B30" s="13" t="str">
        <x:v>Atelier des Masques ↔ Réserve Scellée</x:v>
      </x:c>
      <x:c r="C30" s="13" t="str">
        <x:v>W3-K29</x:v>
      </x:c>
      <x:c r="D30" s="13" t="str">
        <x:v>W3-K30</x:v>
      </x:c>
      <x:c r="E30" s="13" t="str">
        <x:v>Passage latéral</x:v>
      </x:c>
      <x:c r="F30" s="28" t="n">
        <x:v>1</x:v>
      </x:c>
      <x:c r="G30" s="58" t="b">
        <x:v>1</x:v>
      </x:c>
      <x:c r="H30" s="28" t="n">
        <x:v>12</x:v>
      </x:c>
      <x:c r="I30" s="13" t="str">
        <x:v>Passage repéré et physiquement praticable ; les deux directions partagent le même ouvrage.</x:v>
      </x:c>
      <x:c r="J30" s="58" t="b">
        <x:v>1</x:v>
      </x:c>
      <x:c r="K30" s="13" t="str">
        <x:v>Un effondrement ou une destruction rend le lien fermé jusqu’à réparation réelle ; les unités déjà engagées reçoivent un point de sortie sûr selon leur position.</x:v>
      </x:c>
      <x:c r="L30" s="13" t="str">
        <x:v>Reconstitution documentée V4 — nouvelle rédaction V5</x:v>
      </x:c>
    </x:row>
    <x:row r="31" ht="72" customHeight="1">
      <x:c r="A31" s="14" t="str">
        <x:v>W3-L26</x:v>
      </x:c>
      <x:c r="B31" s="14" t="str">
        <x:v>Plaine des Trois Ombres ↔ Colonnes Couchées</x:v>
      </x:c>
      <x:c r="C31" s="14" t="str">
        <x:v>W3-K31</x:v>
      </x:c>
      <x:c r="D31" s="14" t="str">
        <x:v>W3-K32</x:v>
      </x:c>
      <x:c r="E31" s="14" t="str">
        <x:v>Passage latéral</x:v>
      </x:c>
      <x:c r="F31" s="29" t="n">
        <x:v>1</x:v>
      </x:c>
      <x:c r="G31" s="59" t="b">
        <x:v>1</x:v>
      </x:c>
      <x:c r="H31" s="29" t="n">
        <x:v>12</x:v>
      </x:c>
      <x:c r="I31" s="14" t="str">
        <x:v>Passage repéré et physiquement praticable ; les deux directions partagent le même ouvrage.</x:v>
      </x:c>
      <x:c r="J31" s="59" t="b">
        <x:v>1</x:v>
      </x:c>
      <x:c r="K31" s="14" t="str">
        <x:v>Un effondrement ou une destruction rend le lien fermé jusqu’à réparation réelle ; les unités déjà engagées reçoivent un point de sortie sûr selon leur position.</x:v>
      </x:c>
      <x:c r="L31" s="14" t="str">
        <x:v>Reconstitution documentée V4 — nouvelle rédaction V5</x:v>
      </x:c>
    </x:row>
    <x:row r="32" ht="72" customHeight="1">
      <x:c r="A32" s="13" t="str">
        <x:v>W3-L27</x:v>
      </x:c>
      <x:c r="B32" s="13" t="str">
        <x:v>Colonnes Couchées ↔ Couloir du Défi</x:v>
      </x:c>
      <x:c r="C32" s="13" t="str">
        <x:v>W3-K32</x:v>
      </x:c>
      <x:c r="D32" s="13" t="str">
        <x:v>W3-K33</x:v>
      </x:c>
      <x:c r="E32" s="13" t="str">
        <x:v>Passage latéral</x:v>
      </x:c>
      <x:c r="F32" s="28" t="n">
        <x:v>1</x:v>
      </x:c>
      <x:c r="G32" s="58" t="b">
        <x:v>1</x:v>
      </x:c>
      <x:c r="H32" s="28" t="n">
        <x:v>12</x:v>
      </x:c>
      <x:c r="I32" s="13" t="str">
        <x:v>Passage repéré et physiquement praticable ; les deux directions partagent le même ouvrage.</x:v>
      </x:c>
      <x:c r="J32" s="58" t="b">
        <x:v>1</x:v>
      </x:c>
      <x:c r="K32" s="13" t="str">
        <x:v>Un effondrement ou une destruction rend le lien fermé jusqu’à réparation réelle ; les unités déjà engagées reçoivent un point de sortie sûr selon leur position.</x:v>
      </x:c>
      <x:c r="L32" s="13" t="str">
        <x:v>Reconstitution documentée V4 — nouvelle rédaction V5</x:v>
      </x:c>
    </x:row>
    <x:row r="33" ht="72" customHeight="1">
      <x:c r="A33" s="14" t="str">
        <x:v>W3-L28</x:v>
      </x:c>
      <x:c r="B33" s="14" t="str">
        <x:v>Couloir du Défi ↔ Poste des Porteurs</x:v>
      </x:c>
      <x:c r="C33" s="14" t="str">
        <x:v>W3-K33</x:v>
      </x:c>
      <x:c r="D33" s="14" t="str">
        <x:v>W3-K34</x:v>
      </x:c>
      <x:c r="E33" s="14" t="str">
        <x:v>Passage latéral</x:v>
      </x:c>
      <x:c r="F33" s="29" t="n">
        <x:v>1</x:v>
      </x:c>
      <x:c r="G33" s="59" t="b">
        <x:v>1</x:v>
      </x:c>
      <x:c r="H33" s="29" t="n">
        <x:v>12</x:v>
      </x:c>
      <x:c r="I33" s="14" t="str">
        <x:v>Passage repéré et physiquement praticable ; les deux directions partagent le même ouvrage.</x:v>
      </x:c>
      <x:c r="J33" s="59" t="b">
        <x:v>1</x:v>
      </x:c>
      <x:c r="K33" s="14" t="str">
        <x:v>Un effondrement ou une destruction rend le lien fermé jusqu’à réparation réelle ; les unités déjà engagées reçoivent un point de sortie sûr selon leur position.</x:v>
      </x:c>
      <x:c r="L33" s="14" t="str">
        <x:v>Reconstitution documentée V4 — nouvelle rédaction V5</x:v>
      </x:c>
    </x:row>
    <x:row r="34" ht="72" customHeight="1">
      <x:c r="A34" s="13" t="str">
        <x:v>W3-L29</x:v>
      </x:c>
      <x:c r="B34" s="13" t="str">
        <x:v>Poste des Porteurs ↔ Portail de la Coalition</x:v>
      </x:c>
      <x:c r="C34" s="13" t="str">
        <x:v>W3-K34</x:v>
      </x:c>
      <x:c r="D34" s="13" t="str">
        <x:v>W3-K35</x:v>
      </x:c>
      <x:c r="E34" s="13" t="str">
        <x:v>Passage latéral</x:v>
      </x:c>
      <x:c r="F34" s="28" t="n">
        <x:v>1</x:v>
      </x:c>
      <x:c r="G34" s="58" t="b">
        <x:v>1</x:v>
      </x:c>
      <x:c r="H34" s="28" t="n">
        <x:v>12</x:v>
      </x:c>
      <x:c r="I34" s="13" t="str">
        <x:v>Passage repéré et physiquement praticable ; les deux directions partagent le même ouvrage.</x:v>
      </x:c>
      <x:c r="J34" s="58" t="b">
        <x:v>1</x:v>
      </x:c>
      <x:c r="K34" s="13" t="str">
        <x:v>Un effondrement ou une destruction rend le lien fermé jusqu’à réparation réelle ; les unités déjà engagées reçoivent un point de sortie sûr selon leur position.</x:v>
      </x:c>
      <x:c r="L34" s="13" t="str">
        <x:v>Reconstitution documentée V4 — nouvelle rédaction V5</x:v>
      </x:c>
    </x:row>
    <x:row r="35" ht="72" customHeight="1">
      <x:c r="A35" s="14" t="str">
        <x:v>W3-L30</x:v>
      </x:c>
      <x:c r="B35" s="14" t="str">
        <x:v>Portail de la Coalition ↔ Champ du Dernier Appel</x:v>
      </x:c>
      <x:c r="C35" s="14" t="str">
        <x:v>W3-K35</x:v>
      </x:c>
      <x:c r="D35" s="14" t="str">
        <x:v>W3-K36</x:v>
      </x:c>
      <x:c r="E35" s="14" t="str">
        <x:v>Passage latéral</x:v>
      </x:c>
      <x:c r="F35" s="29" t="n">
        <x:v>1</x:v>
      </x:c>
      <x:c r="G35" s="59" t="b">
        <x:v>1</x:v>
      </x:c>
      <x:c r="H35" s="29" t="n">
        <x:v>12</x:v>
      </x:c>
      <x:c r="I35" s="14" t="str">
        <x:v>Passage repéré et physiquement praticable ; les deux directions partagent le même ouvrage.</x:v>
      </x:c>
      <x:c r="J35" s="59" t="b">
        <x:v>1</x:v>
      </x:c>
      <x:c r="K35" s="14" t="str">
        <x:v>Un effondrement ou une destruction rend le lien fermé jusqu’à réparation réelle ; les unités déjà engagées reçoivent un point de sortie sûr selon leur position.</x:v>
      </x:c>
      <x:c r="L35" s="14" t="str">
        <x:v>Reconstitution documentée V4 — nouvelle rédaction V5</x:v>
      </x:c>
    </x:row>
    <x:row r="36" ht="72" customHeight="1">
      <x:c r="A36" s="13" t="str">
        <x:v>W3-L31</x:v>
      </x:c>
      <x:c r="B36" s="13" t="str">
        <x:v>Débarcadère du Premier Écho ↔ Citerne des Trois Reflets</x:v>
      </x:c>
      <x:c r="C36" s="13" t="str">
        <x:v>W3-K01</x:v>
      </x:c>
      <x:c r="D36" s="13" t="str">
        <x:v>W3-K07</x:v>
      </x:c>
      <x:c r="E36" s="13" t="str">
        <x:v>Liaison de relief</x:v>
      </x:c>
      <x:c r="F36" s="28" t="n">
        <x:v>2</x:v>
      </x:c>
      <x:c r="G36" s="58" t="b">
        <x:v>1</x:v>
      </x:c>
      <x:c r="H36" s="28" t="n">
        <x:v>12</x:v>
      </x:c>
      <x:c r="I36" s="13" t="str">
        <x:v>Passage repéré et physiquement praticable ; les deux directions partagent le même ouvrage.</x:v>
      </x:c>
      <x:c r="J36" s="58" t="b">
        <x:v>1</x:v>
      </x:c>
      <x:c r="K36" s="13" t="str">
        <x:v>Un effondrement ou une destruction rend le lien fermé jusqu’à réparation réelle ; les unités déjà engagées reçoivent un point de sortie sûr selon leur position.</x:v>
      </x:c>
      <x:c r="L36" s="13" t="str">
        <x:v>Reconstitution documentée V4 — nouvelle rédaction V5</x:v>
      </x:c>
    </x:row>
    <x:row r="37" ht="72" customHeight="1">
      <x:c r="A37" s="14" t="str">
        <x:v>W3-L32</x:v>
      </x:c>
      <x:c r="B37" s="14" t="str">
        <x:v>Escalier des Lames ↔ Conduite Dormante</x:v>
      </x:c>
      <x:c r="C37" s="14" t="str">
        <x:v>W3-K02</x:v>
      </x:c>
      <x:c r="D37" s="14" t="str">
        <x:v>W3-K08</x:v>
      </x:c>
      <x:c r="E37" s="14" t="str">
        <x:v>Liaison de relief</x:v>
      </x:c>
      <x:c r="F37" s="29" t="n">
        <x:v>2</x:v>
      </x:c>
      <x:c r="G37" s="59" t="b">
        <x:v>1</x:v>
      </x:c>
      <x:c r="H37" s="29" t="n">
        <x:v>12</x:v>
      </x:c>
      <x:c r="I37" s="14" t="str">
        <x:v>Passage repéré et physiquement praticable ; les deux directions partagent le même ouvrage.</x:v>
      </x:c>
      <x:c r="J37" s="59" t="b">
        <x:v>1</x:v>
      </x:c>
      <x:c r="K37" s="14" t="str">
        <x:v>Un effondrement ou une destruction rend le lien fermé jusqu’à réparation réelle ; les unités déjà engagées reçoivent un point de sortie sûr selon leur position.</x:v>
      </x:c>
      <x:c r="L37" s="14" t="str">
        <x:v>Reconstitution documentée V4 — nouvelle rédaction V5</x:v>
      </x:c>
    </x:row>
    <x:row r="38" ht="72" customHeight="1">
      <x:c r="A38" s="13" t="str">
        <x:v>W3-L33</x:v>
      </x:c>
      <x:c r="B38" s="13" t="str">
        <x:v>Corniche à Deux Vents ↔ Bassin Fendu</x:v>
      </x:c>
      <x:c r="C38" s="13" t="str">
        <x:v>W3-K03</x:v>
      </x:c>
      <x:c r="D38" s="13" t="str">
        <x:v>W3-K09</x:v>
      </x:c>
      <x:c r="E38" s="13" t="str">
        <x:v>Liaison de relief</x:v>
      </x:c>
      <x:c r="F38" s="28" t="n">
        <x:v>2</x:v>
      </x:c>
      <x:c r="G38" s="58" t="b">
        <x:v>1</x:v>
      </x:c>
      <x:c r="H38" s="28" t="n">
        <x:v>12</x:v>
      </x:c>
      <x:c r="I38" s="13" t="str">
        <x:v>Passage repéré et physiquement praticable ; les deux directions partagent le même ouvrage.</x:v>
      </x:c>
      <x:c r="J38" s="58" t="b">
        <x:v>1</x:v>
      </x:c>
      <x:c r="K38" s="13" t="str">
        <x:v>Un effondrement ou une destruction rend le lien fermé jusqu’à réparation réelle ; les unités déjà engagées reçoivent un point de sortie sûr selon leur position.</x:v>
      </x:c>
      <x:c r="L38" s="13" t="str">
        <x:v>Reconstitution documentée V4 — nouvelle rédaction V5</x:v>
      </x:c>
    </x:row>
    <x:row r="39" ht="72" customHeight="1">
      <x:c r="A39" s="14" t="str">
        <x:v>W3-L34</x:v>
      </x:c>
      <x:c r="B39" s="14" t="str">
        <x:v>Sommet de l’Œil Fendu ↔ Tour de Vapeur</x:v>
      </x:c>
      <x:c r="C39" s="14" t="str">
        <x:v>W3-K04</x:v>
      </x:c>
      <x:c r="D39" s="14" t="str">
        <x:v>W3-K10</x:v>
      </x:c>
      <x:c r="E39" s="14" t="str">
        <x:v>Liaison de relief</x:v>
      </x:c>
      <x:c r="F39" s="29" t="n">
        <x:v>2</x:v>
      </x:c>
      <x:c r="G39" s="59" t="b">
        <x:v>1</x:v>
      </x:c>
      <x:c r="H39" s="29" t="n">
        <x:v>12</x:v>
      </x:c>
      <x:c r="I39" s="14" t="str">
        <x:v>Passage repéré et physiquement praticable ; les deux directions partagent le même ouvrage.</x:v>
      </x:c>
      <x:c r="J39" s="59" t="b">
        <x:v>1</x:v>
      </x:c>
      <x:c r="K39" s="14" t="str">
        <x:v>Un effondrement ou une destruction rend le lien fermé jusqu’à réparation réelle ; les unités déjà engagées reçoivent un point de sortie sûr selon leur position.</x:v>
      </x:c>
      <x:c r="L39" s="14" t="str">
        <x:v>Reconstitution documentée V4 — nouvelle rédaction V5</x:v>
      </x:c>
    </x:row>
    <x:row r="40" ht="72" customHeight="1">
      <x:c r="A40" s="13" t="str">
        <x:v>W3-L35</x:v>
      </x:c>
      <x:c r="B40" s="13" t="str">
        <x:v>Faille du Guide ↔ Pont des Filtres</x:v>
      </x:c>
      <x:c r="C40" s="13" t="str">
        <x:v>W3-K05</x:v>
      </x:c>
      <x:c r="D40" s="13" t="str">
        <x:v>W3-K11</x:v>
      </x:c>
      <x:c r="E40" s="13" t="str">
        <x:v>Liaison de relief</x:v>
      </x:c>
      <x:c r="F40" s="28" t="n">
        <x:v>2</x:v>
      </x:c>
      <x:c r="G40" s="58" t="b">
        <x:v>1</x:v>
      </x:c>
      <x:c r="H40" s="28" t="n">
        <x:v>12</x:v>
      </x:c>
      <x:c r="I40" s="13" t="str">
        <x:v>Passage repéré et physiquement praticable ; les deux directions partagent le même ouvrage.</x:v>
      </x:c>
      <x:c r="J40" s="58" t="b">
        <x:v>1</x:v>
      </x:c>
      <x:c r="K40" s="13" t="str">
        <x:v>Un effondrement ou une destruction rend le lien fermé jusqu’à réparation réelle ; les unités déjà engagées reçoivent un point de sortie sûr selon leur position.</x:v>
      </x:c>
      <x:c r="L40" s="13" t="str">
        <x:v>Reconstitution documentée V4 — nouvelle rédaction V5</x:v>
      </x:c>
    </x:row>
    <x:row r="41" ht="72" customHeight="1">
      <x:c r="A41" s="14" t="str">
        <x:v>W3-L36</x:v>
      </x:c>
      <x:c r="B41" s="14" t="str">
        <x:v>Passage du Hurlement ↔ Source sous la Roche</x:v>
      </x:c>
      <x:c r="C41" s="14" t="str">
        <x:v>W3-K06</x:v>
      </x:c>
      <x:c r="D41" s="14" t="str">
        <x:v>W3-K12</x:v>
      </x:c>
      <x:c r="E41" s="14" t="str">
        <x:v>Liaison de relief</x:v>
      </x:c>
      <x:c r="F41" s="29" t="n">
        <x:v>2</x:v>
      </x:c>
      <x:c r="G41" s="59" t="b">
        <x:v>1</x:v>
      </x:c>
      <x:c r="H41" s="29" t="n">
        <x:v>12</x:v>
      </x:c>
      <x:c r="I41" s="14" t="str">
        <x:v>Passage repéré et physiquement praticable ; les deux directions partagent le même ouvrage.</x:v>
      </x:c>
      <x:c r="J41" s="59" t="b">
        <x:v>1</x:v>
      </x:c>
      <x:c r="K41" s="14" t="str">
        <x:v>Un effondrement ou une destruction rend le lien fermé jusqu’à réparation réelle ; les unités déjà engagées reçoivent un point de sortie sûr selon leur position.</x:v>
      </x:c>
      <x:c r="L41" s="14" t="str">
        <x:v>Reconstitution documentée V4 — nouvelle rédaction V5</x:v>
      </x:c>
    </x:row>
    <x:row r="42" ht="72" customHeight="1">
      <x:c r="A42" s="13" t="str">
        <x:v>W3-L37</x:v>
      </x:c>
      <x:c r="B42" s="13" t="str">
        <x:v>Citerne des Trois Reflets ↔ Pied des Piliers</x:v>
      </x:c>
      <x:c r="C42" s="13" t="str">
        <x:v>W3-K07</x:v>
      </x:c>
      <x:c r="D42" s="13" t="str">
        <x:v>W3-K13</x:v>
      </x:c>
      <x:c r="E42" s="13" t="str">
        <x:v>Liaison de relief</x:v>
      </x:c>
      <x:c r="F42" s="28" t="n">
        <x:v>2</x:v>
      </x:c>
      <x:c r="G42" s="58" t="b">
        <x:v>1</x:v>
      </x:c>
      <x:c r="H42" s="28" t="n">
        <x:v>12</x:v>
      </x:c>
      <x:c r="I42" s="13" t="str">
        <x:v>Passage repéré et physiquement praticable ; les deux directions partagent le même ouvrage.</x:v>
      </x:c>
      <x:c r="J42" s="58" t="b">
        <x:v>1</x:v>
      </x:c>
      <x:c r="K42" s="13" t="str">
        <x:v>Un effondrement ou une destruction rend le lien fermé jusqu’à réparation réelle ; les unités déjà engagées reçoivent un point de sortie sûr selon leur position.</x:v>
      </x:c>
      <x:c r="L42" s="13" t="str">
        <x:v>Reconstitution documentée V4 — nouvelle rédaction V5</x:v>
      </x:c>
    </x:row>
    <x:row r="43" ht="72" customHeight="1">
      <x:c r="A43" s="14" t="str">
        <x:v>W3-L38</x:v>
      </x:c>
      <x:c r="B43" s="14" t="str">
        <x:v>Conduite Dormante ↔ Passerelle Cassée</x:v>
      </x:c>
      <x:c r="C43" s="14" t="str">
        <x:v>W3-K08</x:v>
      </x:c>
      <x:c r="D43" s="14" t="str">
        <x:v>W3-K14</x:v>
      </x:c>
      <x:c r="E43" s="14" t="str">
        <x:v>Liaison de relief</x:v>
      </x:c>
      <x:c r="F43" s="29" t="n">
        <x:v>2</x:v>
      </x:c>
      <x:c r="G43" s="59" t="b">
        <x:v>1</x:v>
      </x:c>
      <x:c r="H43" s="29" t="n">
        <x:v>12</x:v>
      </x:c>
      <x:c r="I43" s="14" t="str">
        <x:v>Passage repéré et physiquement praticable ; les deux directions partagent le même ouvrage.</x:v>
      </x:c>
      <x:c r="J43" s="59" t="b">
        <x:v>1</x:v>
      </x:c>
      <x:c r="K43" s="14" t="str">
        <x:v>Un effondrement ou une destruction rend le lien fermé jusqu’à réparation réelle ; les unités déjà engagées reçoivent un point de sortie sûr selon leur position.</x:v>
      </x:c>
      <x:c r="L43" s="14" t="str">
        <x:v>Reconstitution documentée V4 — nouvelle rédaction V5</x:v>
      </x:c>
    </x:row>
    <x:row r="44" ht="72" customHeight="1">
      <x:c r="A44" s="13" t="str">
        <x:v>W3-L39</x:v>
      </x:c>
      <x:c r="B44" s="13" t="str">
        <x:v>Bassin Fendu ↔ Nid de Guet</x:v>
      </x:c>
      <x:c r="C44" s="13" t="str">
        <x:v>W3-K09</x:v>
      </x:c>
      <x:c r="D44" s="13" t="str">
        <x:v>W3-K15</x:v>
      </x:c>
      <x:c r="E44" s="13" t="str">
        <x:v>Liaison de relief</x:v>
      </x:c>
      <x:c r="F44" s="28" t="n">
        <x:v>2</x:v>
      </x:c>
      <x:c r="G44" s="58" t="b">
        <x:v>1</x:v>
      </x:c>
      <x:c r="H44" s="28" t="n">
        <x:v>12</x:v>
      </x:c>
      <x:c r="I44" s="13" t="str">
        <x:v>Passage repéré et physiquement praticable ; les deux directions partagent le même ouvrage.</x:v>
      </x:c>
      <x:c r="J44" s="58" t="b">
        <x:v>1</x:v>
      </x:c>
      <x:c r="K44" s="13" t="str">
        <x:v>Un effondrement ou une destruction rend le lien fermé jusqu’à réparation réelle ; les unités déjà engagées reçoivent un point de sortie sûr selon leur position.</x:v>
      </x:c>
      <x:c r="L44" s="13" t="str">
        <x:v>Reconstitution documentée V4 — nouvelle rédaction V5</x:v>
      </x:c>
    </x:row>
    <x:row r="45" ht="72" customHeight="1">
      <x:c r="A45" s="14" t="str">
        <x:v>W3-L40</x:v>
      </x:c>
      <x:c r="B45" s="14" t="str">
        <x:v>Tour de Vapeur ↔ Racines Étranglées</x:v>
      </x:c>
      <x:c r="C45" s="14" t="str">
        <x:v>W3-K10</x:v>
      </x:c>
      <x:c r="D45" s="14" t="str">
        <x:v>W3-K16</x:v>
      </x:c>
      <x:c r="E45" s="14" t="str">
        <x:v>Liaison de relief</x:v>
      </x:c>
      <x:c r="F45" s="29" t="n">
        <x:v>2</x:v>
      </x:c>
      <x:c r="G45" s="59" t="b">
        <x:v>1</x:v>
      </x:c>
      <x:c r="H45" s="29" t="n">
        <x:v>12</x:v>
      </x:c>
      <x:c r="I45" s="14" t="str">
        <x:v>Passage repéré et physiquement praticable ; les deux directions partagent le même ouvrage.</x:v>
      </x:c>
      <x:c r="J45" s="59" t="b">
        <x:v>1</x:v>
      </x:c>
      <x:c r="K45" s="14" t="str">
        <x:v>Un effondrement ou une destruction rend le lien fermé jusqu’à réparation réelle ; les unités déjà engagées reçoivent un point de sortie sûr selon leur position.</x:v>
      </x:c>
      <x:c r="L45" s="14" t="str">
        <x:v>Reconstitution documentée V4 — nouvelle rédaction V5</x:v>
      </x:c>
    </x:row>
    <x:row r="46" ht="72" customHeight="1">
      <x:c r="A46" s="13" t="str">
        <x:v>W3-L41</x:v>
      </x:c>
      <x:c r="B46" s="13" t="str">
        <x:v>Pont des Filtres ↔ Cime des Signaux</x:v>
      </x:c>
      <x:c r="C46" s="13" t="str">
        <x:v>W3-K11</x:v>
      </x:c>
      <x:c r="D46" s="13" t="str">
        <x:v>W3-K17</x:v>
      </x:c>
      <x:c r="E46" s="13" t="str">
        <x:v>Liaison de relief</x:v>
      </x:c>
      <x:c r="F46" s="28" t="n">
        <x:v>2</x:v>
      </x:c>
      <x:c r="G46" s="58" t="b">
        <x:v>1</x:v>
      </x:c>
      <x:c r="H46" s="28" t="n">
        <x:v>12</x:v>
      </x:c>
      <x:c r="I46" s="13" t="str">
        <x:v>Passage repéré et physiquement praticable ; les deux directions partagent le même ouvrage.</x:v>
      </x:c>
      <x:c r="J46" s="58" t="b">
        <x:v>1</x:v>
      </x:c>
      <x:c r="K46" s="13" t="str">
        <x:v>Un effondrement ou une destruction rend le lien fermé jusqu’à réparation réelle ; les unités déjà engagées reçoivent un point de sortie sûr selon leur position.</x:v>
      </x:c>
      <x:c r="L46" s="13" t="str">
        <x:v>Reconstitution documentée V4 — nouvelle rédaction V5</x:v>
      </x:c>
    </x:row>
    <x:row r="47" ht="72" customHeight="1">
      <x:c r="A47" s="14" t="str">
        <x:v>W3-L42</x:v>
      </x:c>
      <x:c r="B47" s="14" t="str">
        <x:v>Source sous la Roche ↔ Chute des Cordages</x:v>
      </x:c>
      <x:c r="C47" s="14" t="str">
        <x:v>W3-K12</x:v>
      </x:c>
      <x:c r="D47" s="14" t="str">
        <x:v>W3-K18</x:v>
      </x:c>
      <x:c r="E47" s="14" t="str">
        <x:v>Liaison de relief</x:v>
      </x:c>
      <x:c r="F47" s="29" t="n">
        <x:v>2</x:v>
      </x:c>
      <x:c r="G47" s="59" t="b">
        <x:v>1</x:v>
      </x:c>
      <x:c r="H47" s="29" t="n">
        <x:v>12</x:v>
      </x:c>
      <x:c r="I47" s="14" t="str">
        <x:v>Passage repéré et physiquement praticable ; les deux directions partagent le même ouvrage.</x:v>
      </x:c>
      <x:c r="J47" s="59" t="b">
        <x:v>1</x:v>
      </x:c>
      <x:c r="K47" s="14" t="str">
        <x:v>Un effondrement ou une destruction rend le lien fermé jusqu’à réparation réelle ; les unités déjà engagées reçoivent un point de sortie sûr selon leur position.</x:v>
      </x:c>
      <x:c r="L47" s="14" t="str">
        <x:v>Reconstitution documentée V4 — nouvelle rédaction V5</x:v>
      </x:c>
    </x:row>
    <x:row r="48" ht="72" customHeight="1">
      <x:c r="A48" s="13" t="str">
        <x:v>W3-L43</x:v>
      </x:c>
      <x:c r="B48" s="13" t="str">
        <x:v>Pied des Piliers ↔ Ponton des Retours</x:v>
      </x:c>
      <x:c r="C48" s="13" t="str">
        <x:v>W3-K13</x:v>
      </x:c>
      <x:c r="D48" s="13" t="str">
        <x:v>W3-K19</x:v>
      </x:c>
      <x:c r="E48" s="13" t="str">
        <x:v>Liaison de relief</x:v>
      </x:c>
      <x:c r="F48" s="28" t="n">
        <x:v>2</x:v>
      </x:c>
      <x:c r="G48" s="58" t="b">
        <x:v>1</x:v>
      </x:c>
      <x:c r="H48" s="28" t="n">
        <x:v>12</x:v>
      </x:c>
      <x:c r="I48" s="13" t="str">
        <x:v>Passage repéré et physiquement praticable ; les deux directions partagent le même ouvrage.</x:v>
      </x:c>
      <x:c r="J48" s="58" t="b">
        <x:v>1</x:v>
      </x:c>
      <x:c r="K48" s="13" t="str">
        <x:v>Un effondrement ou une destruction rend le lien fermé jusqu’à réparation réelle ; les unités déjà engagées reçoivent un point de sortie sûr selon leur position.</x:v>
      </x:c>
      <x:c r="L48" s="13" t="str">
        <x:v>Reconstitution documentée V4 — nouvelle rédaction V5</x:v>
      </x:c>
    </x:row>
    <x:row r="49" ht="72" customHeight="1">
      <x:c r="A49" s="14" t="str">
        <x:v>W3-L44</x:v>
      </x:c>
      <x:c r="B49" s="14" t="str">
        <x:v>Passerelle Cassée ↔ Îlot des Lanternes</x:v>
      </x:c>
      <x:c r="C49" s="14" t="str">
        <x:v>W3-K14</x:v>
      </x:c>
      <x:c r="D49" s="14" t="str">
        <x:v>W3-K20</x:v>
      </x:c>
      <x:c r="E49" s="14" t="str">
        <x:v>Liaison de relief</x:v>
      </x:c>
      <x:c r="F49" s="29" t="n">
        <x:v>2</x:v>
      </x:c>
      <x:c r="G49" s="59" t="b">
        <x:v>1</x:v>
      </x:c>
      <x:c r="H49" s="29" t="n">
        <x:v>12</x:v>
      </x:c>
      <x:c r="I49" s="14" t="str">
        <x:v>Passage repéré et physiquement praticable ; les deux directions partagent le même ouvrage.</x:v>
      </x:c>
      <x:c r="J49" s="59" t="b">
        <x:v>1</x:v>
      </x:c>
      <x:c r="K49" s="14" t="str">
        <x:v>Un effondrement ou une destruction rend le lien fermé jusqu’à réparation réelle ; les unités déjà engagées reçoivent un point de sortie sûr selon leur position.</x:v>
      </x:c>
      <x:c r="L49" s="14" t="str">
        <x:v>Reconstitution documentée V4 — nouvelle rédaction V5</x:v>
      </x:c>
    </x:row>
    <x:row r="50" ht="72" customHeight="1">
      <x:c r="A50" s="13" t="str">
        <x:v>W3-L45</x:v>
      </x:c>
      <x:c r="B50" s="13" t="str">
        <x:v>Nid de Guet ↔ Chenal du Silencieux</x:v>
      </x:c>
      <x:c r="C50" s="13" t="str">
        <x:v>W3-K15</x:v>
      </x:c>
      <x:c r="D50" s="13" t="str">
        <x:v>W3-K21</x:v>
      </x:c>
      <x:c r="E50" s="13" t="str">
        <x:v>Liaison de relief</x:v>
      </x:c>
      <x:c r="F50" s="28" t="n">
        <x:v>2</x:v>
      </x:c>
      <x:c r="G50" s="58" t="b">
        <x:v>1</x:v>
      </x:c>
      <x:c r="H50" s="28" t="n">
        <x:v>12</x:v>
      </x:c>
      <x:c r="I50" s="13" t="str">
        <x:v>Passage repéré et physiquement praticable ; les deux directions partagent le même ouvrage.</x:v>
      </x:c>
      <x:c r="J50" s="58" t="b">
        <x:v>1</x:v>
      </x:c>
      <x:c r="K50" s="13" t="str">
        <x:v>Un effondrement ou une destruction rend le lien fermé jusqu’à réparation réelle ; les unités déjà engagées reçoivent un point de sortie sûr selon leur position.</x:v>
      </x:c>
      <x:c r="L50" s="13" t="str">
        <x:v>Reconstitution documentée V4 — nouvelle rédaction V5</x:v>
      </x:c>
    </x:row>
    <x:row r="51" ht="72" customHeight="1">
      <x:c r="A51" s="14" t="str">
        <x:v>W3-L46</x:v>
      </x:c>
      <x:c r="B51" s="14" t="str">
        <x:v>Racines Étranglées ↔ Digue aux Marques</x:v>
      </x:c>
      <x:c r="C51" s="14" t="str">
        <x:v>W3-K16</x:v>
      </x:c>
      <x:c r="D51" s="14" t="str">
        <x:v>W3-K22</x:v>
      </x:c>
      <x:c r="E51" s="14" t="str">
        <x:v>Liaison de relief</x:v>
      </x:c>
      <x:c r="F51" s="29" t="n">
        <x:v>2</x:v>
      </x:c>
      <x:c r="G51" s="59" t="b">
        <x:v>1</x:v>
      </x:c>
      <x:c r="H51" s="29" t="n">
        <x:v>12</x:v>
      </x:c>
      <x:c r="I51" s="14" t="str">
        <x:v>Passage repéré et physiquement praticable ; les deux directions partagent le même ouvrage.</x:v>
      </x:c>
      <x:c r="J51" s="59" t="b">
        <x:v>1</x:v>
      </x:c>
      <x:c r="K51" s="14" t="str">
        <x:v>Un effondrement ou une destruction rend le lien fermé jusqu’à réparation réelle ; les unités déjà engagées reçoivent un point de sortie sûr selon leur position.</x:v>
      </x:c>
      <x:c r="L51" s="14" t="str">
        <x:v>Reconstitution documentée V4 — nouvelle rédaction V5</x:v>
      </x:c>
    </x:row>
    <x:row r="52" ht="72" customHeight="1">
      <x:c r="A52" s="13" t="str">
        <x:v>W3-L47</x:v>
      </x:c>
      <x:c r="B52" s="13" t="str">
        <x:v>Cime des Signaux ↔ Maison des Pêcheurs</x:v>
      </x:c>
      <x:c r="C52" s="13" t="str">
        <x:v>W3-K17</x:v>
      </x:c>
      <x:c r="D52" s="13" t="str">
        <x:v>W3-K23</x:v>
      </x:c>
      <x:c r="E52" s="13" t="str">
        <x:v>Liaison de relief</x:v>
      </x:c>
      <x:c r="F52" s="28" t="n">
        <x:v>2</x:v>
      </x:c>
      <x:c r="G52" s="58" t="b">
        <x:v>1</x:v>
      </x:c>
      <x:c r="H52" s="28" t="n">
        <x:v>12</x:v>
      </x:c>
      <x:c r="I52" s="13" t="str">
        <x:v>Passage repéré et physiquement praticable ; les deux directions partagent le même ouvrage.</x:v>
      </x:c>
      <x:c r="J52" s="58" t="b">
        <x:v>1</x:v>
      </x:c>
      <x:c r="K52" s="13" t="str">
        <x:v>Un effondrement ou une destruction rend le lien fermé jusqu’à réparation réelle ; les unités déjà engagées reçoivent un point de sortie sûr selon leur position.</x:v>
      </x:c>
      <x:c r="L52" s="13" t="str">
        <x:v>Reconstitution documentée V4 — nouvelle rédaction V5</x:v>
      </x:c>
    </x:row>
    <x:row r="53" ht="72" customHeight="1">
      <x:c r="A53" s="14" t="str">
        <x:v>W3-L48</x:v>
      </x:c>
      <x:c r="B53" s="14" t="str">
        <x:v>Chute des Cordages ↔ Seuil des Eaux Rouges</x:v>
      </x:c>
      <x:c r="C53" s="14" t="str">
        <x:v>W3-K18</x:v>
      </x:c>
      <x:c r="D53" s="14" t="str">
        <x:v>W3-K24</x:v>
      </x:c>
      <x:c r="E53" s="14" t="str">
        <x:v>Liaison de relief</x:v>
      </x:c>
      <x:c r="F53" s="29" t="n">
        <x:v>2</x:v>
      </x:c>
      <x:c r="G53" s="59" t="b">
        <x:v>1</x:v>
      </x:c>
      <x:c r="H53" s="29" t="n">
        <x:v>12</x:v>
      </x:c>
      <x:c r="I53" s="14" t="str">
        <x:v>Passage repéré et physiquement praticable ; les deux directions partagent le même ouvrage.</x:v>
      </x:c>
      <x:c r="J53" s="59" t="b">
        <x:v>1</x:v>
      </x:c>
      <x:c r="K53" s="14" t="str">
        <x:v>Un effondrement ou une destruction rend le lien fermé jusqu’à réparation réelle ; les unités déjà engagées reçoivent un point de sortie sûr selon leur position.</x:v>
      </x:c>
      <x:c r="L53" s="14" t="str">
        <x:v>Reconstitution documentée V4 — nouvelle rédaction V5</x:v>
      </x:c>
    </x:row>
    <x:row r="54" ht="72" customHeight="1">
      <x:c r="A54" s="13" t="str">
        <x:v>W3-L49</x:v>
      </x:c>
      <x:c r="B54" s="13" t="str">
        <x:v>Ponton des Retours ↔ Cour des Pièces</x:v>
      </x:c>
      <x:c r="C54" s="13" t="str">
        <x:v>W3-K19</x:v>
      </x:c>
      <x:c r="D54" s="13" t="str">
        <x:v>W3-K25</x:v>
      </x:c>
      <x:c r="E54" s="13" t="str">
        <x:v>Liaison de relief</x:v>
      </x:c>
      <x:c r="F54" s="28" t="n">
        <x:v>2</x:v>
      </x:c>
      <x:c r="G54" s="58" t="b">
        <x:v>1</x:v>
      </x:c>
      <x:c r="H54" s="28" t="n">
        <x:v>12</x:v>
      </x:c>
      <x:c r="I54" s="13" t="str">
        <x:v>Passage repéré et physiquement praticable ; les deux directions partagent le même ouvrage.</x:v>
      </x:c>
      <x:c r="J54" s="58" t="b">
        <x:v>1</x:v>
      </x:c>
      <x:c r="K54" s="13" t="str">
        <x:v>Un effondrement ou une destruction rend le lien fermé jusqu’à réparation réelle ; les unités déjà engagées reçoivent un point de sortie sûr selon leur position.</x:v>
      </x:c>
      <x:c r="L54" s="13" t="str">
        <x:v>Reconstitution documentée V4 — nouvelle rédaction V5</x:v>
      </x:c>
    </x:row>
    <x:row r="55" ht="72" customHeight="1">
      <x:c r="A55" s="14" t="str">
        <x:v>W3-L50</x:v>
      </x:c>
      <x:c r="B55" s="14" t="str">
        <x:v>Îlot des Lanternes ↔ Forge Éteinte</x:v>
      </x:c>
      <x:c r="C55" s="14" t="str">
        <x:v>W3-K20</x:v>
      </x:c>
      <x:c r="D55" s="14" t="str">
        <x:v>W3-K26</x:v>
      </x:c>
      <x:c r="E55" s="14" t="str">
        <x:v>Liaison de relief</x:v>
      </x:c>
      <x:c r="F55" s="29" t="n">
        <x:v>2</x:v>
      </x:c>
      <x:c r="G55" s="59" t="b">
        <x:v>1</x:v>
      </x:c>
      <x:c r="H55" s="29" t="n">
        <x:v>12</x:v>
      </x:c>
      <x:c r="I55" s="14" t="str">
        <x:v>Passage repéré et physiquement praticable ; les deux directions partagent le même ouvrage.</x:v>
      </x:c>
      <x:c r="J55" s="59" t="b">
        <x:v>1</x:v>
      </x:c>
      <x:c r="K55" s="14" t="str">
        <x:v>Un effondrement ou une destruction rend le lien fermé jusqu’à réparation réelle ; les unités déjà engagées reçoivent un point de sortie sûr selon leur position.</x:v>
      </x:c>
      <x:c r="L55" s="14" t="str">
        <x:v>Reconstitution documentée V4 — nouvelle rédaction V5</x:v>
      </x:c>
    </x:row>
    <x:row r="56" ht="72" customHeight="1">
      <x:c r="A56" s="13" t="str">
        <x:v>W3-L51</x:v>
      </x:c>
      <x:c r="B56" s="13" t="str">
        <x:v>Chenal du Silencieux ↔ Rails de la Charge</x:v>
      </x:c>
      <x:c r="C56" s="13" t="str">
        <x:v>W3-K21</x:v>
      </x:c>
      <x:c r="D56" s="13" t="str">
        <x:v>W3-K27</x:v>
      </x:c>
      <x:c r="E56" s="13" t="str">
        <x:v>Liaison de relief</x:v>
      </x:c>
      <x:c r="F56" s="28" t="n">
        <x:v>2</x:v>
      </x:c>
      <x:c r="G56" s="58" t="b">
        <x:v>1</x:v>
      </x:c>
      <x:c r="H56" s="28" t="n">
        <x:v>12</x:v>
      </x:c>
      <x:c r="I56" s="13" t="str">
        <x:v>Passage repéré et physiquement praticable ; les deux directions partagent le même ouvrage.</x:v>
      </x:c>
      <x:c r="J56" s="58" t="b">
        <x:v>1</x:v>
      </x:c>
      <x:c r="K56" s="13" t="str">
        <x:v>Un effondrement ou une destruction rend le lien fermé jusqu’à réparation réelle ; les unités déjà engagées reçoivent un point de sortie sûr selon leur position.</x:v>
      </x:c>
      <x:c r="L56" s="13" t="str">
        <x:v>Reconstitution documentée V4 — nouvelle rédaction V5</x:v>
      </x:c>
    </x:row>
    <x:row r="57" ht="72" customHeight="1">
      <x:c r="A57" s="14" t="str">
        <x:v>W3-L52</x:v>
      </x:c>
      <x:c r="B57" s="14" t="str">
        <x:v>Digue aux Marques ↔ Porte des Chaînes</x:v>
      </x:c>
      <x:c r="C57" s="14" t="str">
        <x:v>W3-K22</x:v>
      </x:c>
      <x:c r="D57" s="14" t="str">
        <x:v>W3-K28</x:v>
      </x:c>
      <x:c r="E57" s="14" t="str">
        <x:v>Liaison de relief</x:v>
      </x:c>
      <x:c r="F57" s="29" t="n">
        <x:v>2</x:v>
      </x:c>
      <x:c r="G57" s="59" t="b">
        <x:v>1</x:v>
      </x:c>
      <x:c r="H57" s="29" t="n">
        <x:v>12</x:v>
      </x:c>
      <x:c r="I57" s="14" t="str">
        <x:v>Passage repéré et physiquement praticable ; les deux directions partagent le même ouvrage.</x:v>
      </x:c>
      <x:c r="J57" s="59" t="b">
        <x:v>1</x:v>
      </x:c>
      <x:c r="K57" s="14" t="str">
        <x:v>Un effondrement ou une destruction rend le lien fermé jusqu’à réparation réelle ; les unités déjà engagées reçoivent un point de sortie sûr selon leur position.</x:v>
      </x:c>
      <x:c r="L57" s="14" t="str">
        <x:v>Reconstitution documentée V4 — nouvelle rédaction V5</x:v>
      </x:c>
    </x:row>
    <x:row r="58" ht="72" customHeight="1">
      <x:c r="A58" s="13" t="str">
        <x:v>W3-L53</x:v>
      </x:c>
      <x:c r="B58" s="13" t="str">
        <x:v>Maison des Pêcheurs ↔ Atelier des Masques</x:v>
      </x:c>
      <x:c r="C58" s="13" t="str">
        <x:v>W3-K23</x:v>
      </x:c>
      <x:c r="D58" s="13" t="str">
        <x:v>W3-K29</x:v>
      </x:c>
      <x:c r="E58" s="13" t="str">
        <x:v>Liaison de relief</x:v>
      </x:c>
      <x:c r="F58" s="28" t="n">
        <x:v>2</x:v>
      </x:c>
      <x:c r="G58" s="58" t="b">
        <x:v>1</x:v>
      </x:c>
      <x:c r="H58" s="28" t="n">
        <x:v>12</x:v>
      </x:c>
      <x:c r="I58" s="13" t="str">
        <x:v>Passage repéré et physiquement praticable ; les deux directions partagent le même ouvrage.</x:v>
      </x:c>
      <x:c r="J58" s="58" t="b">
        <x:v>1</x:v>
      </x:c>
      <x:c r="K58" s="13" t="str">
        <x:v>Un effondrement ou une destruction rend le lien fermé jusqu’à réparation réelle ; les unités déjà engagées reçoivent un point de sortie sûr selon leur position.</x:v>
      </x:c>
      <x:c r="L58" s="13" t="str">
        <x:v>Reconstitution documentée V4 — nouvelle rédaction V5</x:v>
      </x:c>
    </x:row>
    <x:row r="59" ht="72" customHeight="1">
      <x:c r="A59" s="14" t="str">
        <x:v>W3-L54</x:v>
      </x:c>
      <x:c r="B59" s="14" t="str">
        <x:v>Seuil des Eaux Rouges ↔ Réserve Scellée</x:v>
      </x:c>
      <x:c r="C59" s="14" t="str">
        <x:v>W3-K24</x:v>
      </x:c>
      <x:c r="D59" s="14" t="str">
        <x:v>W3-K30</x:v>
      </x:c>
      <x:c r="E59" s="14" t="str">
        <x:v>Liaison de relief</x:v>
      </x:c>
      <x:c r="F59" s="29" t="n">
        <x:v>2</x:v>
      </x:c>
      <x:c r="G59" s="59" t="b">
        <x:v>1</x:v>
      </x:c>
      <x:c r="H59" s="29" t="n">
        <x:v>12</x:v>
      </x:c>
      <x:c r="I59" s="14" t="str">
        <x:v>Passage repéré et physiquement praticable ; les deux directions partagent le même ouvrage.</x:v>
      </x:c>
      <x:c r="J59" s="59" t="b">
        <x:v>1</x:v>
      </x:c>
      <x:c r="K59" s="14" t="str">
        <x:v>Un effondrement ou une destruction rend le lien fermé jusqu’à réparation réelle ; les unités déjà engagées reçoivent un point de sortie sûr selon leur position.</x:v>
      </x:c>
      <x:c r="L59" s="14" t="str">
        <x:v>Reconstitution documentée V4 — nouvelle rédaction V5</x:v>
      </x:c>
    </x:row>
    <x:row r="60" ht="72" customHeight="1">
      <x:c r="A60" s="13" t="str">
        <x:v>W3-L55</x:v>
      </x:c>
      <x:c r="B60" s="13" t="str">
        <x:v>Cour des Pièces ↔ Plaine des Trois Ombres</x:v>
      </x:c>
      <x:c r="C60" s="13" t="str">
        <x:v>W3-K25</x:v>
      </x:c>
      <x:c r="D60" s="13" t="str">
        <x:v>W3-K31</x:v>
      </x:c>
      <x:c r="E60" s="13" t="str">
        <x:v>Liaison de relief</x:v>
      </x:c>
      <x:c r="F60" s="28" t="n">
        <x:v>2</x:v>
      </x:c>
      <x:c r="G60" s="58" t="b">
        <x:v>1</x:v>
      </x:c>
      <x:c r="H60" s="28" t="n">
        <x:v>12</x:v>
      </x:c>
      <x:c r="I60" s="13" t="str">
        <x:v>Passage repéré et physiquement praticable ; les deux directions partagent le même ouvrage.</x:v>
      </x:c>
      <x:c r="J60" s="58" t="b">
        <x:v>1</x:v>
      </x:c>
      <x:c r="K60" s="13" t="str">
        <x:v>Un effondrement ou une destruction rend le lien fermé jusqu’à réparation réelle ; les unités déjà engagées reçoivent un point de sortie sûr selon leur position.</x:v>
      </x:c>
      <x:c r="L60" s="13" t="str">
        <x:v>Reconstitution documentée V4 — nouvelle rédaction V5</x:v>
      </x:c>
    </x:row>
    <x:row r="61" ht="72" customHeight="1">
      <x:c r="A61" s="14" t="str">
        <x:v>W3-L56</x:v>
      </x:c>
      <x:c r="B61" s="14" t="str">
        <x:v>Forge Éteinte ↔ Colonnes Couchées</x:v>
      </x:c>
      <x:c r="C61" s="14" t="str">
        <x:v>W3-K26</x:v>
      </x:c>
      <x:c r="D61" s="14" t="str">
        <x:v>W3-K32</x:v>
      </x:c>
      <x:c r="E61" s="14" t="str">
        <x:v>Liaison de relief</x:v>
      </x:c>
      <x:c r="F61" s="29" t="n">
        <x:v>2</x:v>
      </x:c>
      <x:c r="G61" s="59" t="b">
        <x:v>1</x:v>
      </x:c>
      <x:c r="H61" s="29" t="n">
        <x:v>12</x:v>
      </x:c>
      <x:c r="I61" s="14" t="str">
        <x:v>Passage repéré et physiquement praticable ; les deux directions partagent le même ouvrage.</x:v>
      </x:c>
      <x:c r="J61" s="59" t="b">
        <x:v>1</x:v>
      </x:c>
      <x:c r="K61" s="14" t="str">
        <x:v>Un effondrement ou une destruction rend le lien fermé jusqu’à réparation réelle ; les unités déjà engagées reçoivent un point de sortie sûr selon leur position.</x:v>
      </x:c>
      <x:c r="L61" s="14" t="str">
        <x:v>Reconstitution documentée V4 — nouvelle rédaction V5</x:v>
      </x:c>
    </x:row>
    <x:row r="62" ht="72" customHeight="1">
      <x:c r="A62" s="13" t="str">
        <x:v>W3-L57</x:v>
      </x:c>
      <x:c r="B62" s="13" t="str">
        <x:v>Rails de la Charge ↔ Couloir du Défi</x:v>
      </x:c>
      <x:c r="C62" s="13" t="str">
        <x:v>W3-K27</x:v>
      </x:c>
      <x:c r="D62" s="13" t="str">
        <x:v>W3-K33</x:v>
      </x:c>
      <x:c r="E62" s="13" t="str">
        <x:v>Liaison de relief</x:v>
      </x:c>
      <x:c r="F62" s="28" t="n">
        <x:v>2</x:v>
      </x:c>
      <x:c r="G62" s="58" t="b">
        <x:v>1</x:v>
      </x:c>
      <x:c r="H62" s="28" t="n">
        <x:v>12</x:v>
      </x:c>
      <x:c r="I62" s="13" t="str">
        <x:v>Passage repéré et physiquement praticable ; les deux directions partagent le même ouvrage.</x:v>
      </x:c>
      <x:c r="J62" s="58" t="b">
        <x:v>1</x:v>
      </x:c>
      <x:c r="K62" s="13" t="str">
        <x:v>Un effondrement ou une destruction rend le lien fermé jusqu’à réparation réelle ; les unités déjà engagées reçoivent un point de sortie sûr selon leur position.</x:v>
      </x:c>
      <x:c r="L62" s="13" t="str">
        <x:v>Reconstitution documentée V4 — nouvelle rédaction V5</x:v>
      </x:c>
    </x:row>
    <x:row r="63" ht="72" customHeight="1">
      <x:c r="A63" s="14" t="str">
        <x:v>W3-L58</x:v>
      </x:c>
      <x:c r="B63" s="14" t="str">
        <x:v>Porte des Chaînes ↔ Poste des Porteurs</x:v>
      </x:c>
      <x:c r="C63" s="14" t="str">
        <x:v>W3-K28</x:v>
      </x:c>
      <x:c r="D63" s="14" t="str">
        <x:v>W3-K34</x:v>
      </x:c>
      <x:c r="E63" s="14" t="str">
        <x:v>Liaison de relief</x:v>
      </x:c>
      <x:c r="F63" s="29" t="n">
        <x:v>2</x:v>
      </x:c>
      <x:c r="G63" s="59" t="b">
        <x:v>1</x:v>
      </x:c>
      <x:c r="H63" s="29" t="n">
        <x:v>12</x:v>
      </x:c>
      <x:c r="I63" s="14" t="str">
        <x:v>Passage repéré et physiquement praticable ; les deux directions partagent le même ouvrage.</x:v>
      </x:c>
      <x:c r="J63" s="59" t="b">
        <x:v>1</x:v>
      </x:c>
      <x:c r="K63" s="14" t="str">
        <x:v>Un effondrement ou une destruction rend le lien fermé jusqu’à réparation réelle ; les unités déjà engagées reçoivent un point de sortie sûr selon leur position.</x:v>
      </x:c>
      <x:c r="L63" s="14" t="str">
        <x:v>Reconstitution documentée V4 — nouvelle rédaction V5</x:v>
      </x:c>
    </x:row>
    <x:row r="64" ht="72" customHeight="1">
      <x:c r="A64" s="13" t="str">
        <x:v>W3-L59</x:v>
      </x:c>
      <x:c r="B64" s="13" t="str">
        <x:v>Atelier des Masques ↔ Portail de la Coalition</x:v>
      </x:c>
      <x:c r="C64" s="13" t="str">
        <x:v>W3-K29</x:v>
      </x:c>
      <x:c r="D64" s="13" t="str">
        <x:v>W3-K35</x:v>
      </x:c>
      <x:c r="E64" s="13" t="str">
        <x:v>Liaison de relief</x:v>
      </x:c>
      <x:c r="F64" s="28" t="n">
        <x:v>2</x:v>
      </x:c>
      <x:c r="G64" s="58" t="b">
        <x:v>1</x:v>
      </x:c>
      <x:c r="H64" s="28" t="n">
        <x:v>12</x:v>
      </x:c>
      <x:c r="I64" s="13" t="str">
        <x:v>Passage repéré et physiquement praticable ; les deux directions partagent le même ouvrage.</x:v>
      </x:c>
      <x:c r="J64" s="58" t="b">
        <x:v>1</x:v>
      </x:c>
      <x:c r="K64" s="13" t="str">
        <x:v>Un effondrement ou une destruction rend le lien fermé jusqu’à réparation réelle ; les unités déjà engagées reçoivent un point de sortie sûr selon leur position.</x:v>
      </x:c>
      <x:c r="L64" s="13" t="str">
        <x:v>Reconstitution documentée V4 — nouvelle rédaction V5</x:v>
      </x:c>
    </x:row>
    <x:row r="65" ht="72" customHeight="1">
      <x:c r="A65" s="14" t="str">
        <x:v>W3-L60</x:v>
      </x:c>
      <x:c r="B65" s="14" t="str">
        <x:v>Réserve Scellée ↔ Champ du Dernier Appel</x:v>
      </x:c>
      <x:c r="C65" s="14" t="str">
        <x:v>W3-K30</x:v>
      </x:c>
      <x:c r="D65" s="14" t="str">
        <x:v>W3-K36</x:v>
      </x:c>
      <x:c r="E65" s="14" t="str">
        <x:v>Liaison de relief</x:v>
      </x:c>
      <x:c r="F65" s="29" t="n">
        <x:v>2</x:v>
      </x:c>
      <x:c r="G65" s="59" t="b">
        <x:v>1</x:v>
      </x:c>
      <x:c r="H65" s="29" t="n">
        <x:v>12</x:v>
      </x:c>
      <x:c r="I65" s="14" t="str">
        <x:v>Passage repéré et physiquement praticable ; les deux directions partagent le même ouvrage.</x:v>
      </x:c>
      <x:c r="J65" s="59" t="b">
        <x:v>1</x:v>
      </x:c>
      <x:c r="K65" s="14" t="str">
        <x:v>Un effondrement ou une destruction rend le lien fermé jusqu’à réparation réelle ; les unités déjà engagées reçoivent un point de sortie sûr selon leur position.</x:v>
      </x:c>
      <x:c r="L65" s="14" t="str">
        <x:v>Reconstitution documentée V4 — nouvelle rédaction V5</x:v>
      </x:c>
    </x:row>
    <x:row r="66" ht="72" customHeight="1">
      <x:c r="A66" s="13" t="str">
        <x:v>W3-L61</x:v>
      </x:c>
      <x:c r="B66" s="13" t="str">
        <x:v>Débarcadère du Premier Écho ↔ Conduite Dormante</x:v>
      </x:c>
      <x:c r="C66" s="13" t="str">
        <x:v>W3-K01</x:v>
      </x:c>
      <x:c r="D66" s="13" t="str">
        <x:v>W3-K08</x:v>
      </x:c>
      <x:c r="E66" s="13" t="str">
        <x:v>Traverse préparée</x:v>
      </x:c>
      <x:c r="F66" s="28" t="n">
        <x:v>3</x:v>
      </x:c>
      <x:c r="G66" s="58" t="b">
        <x:v>1</x:v>
      </x:c>
      <x:c r="H66" s="28" t="n">
        <x:v>8</x:v>
      </x:c>
      <x:c r="I66" s="13" t="str">
        <x:v>Deux ancrages inspectés puis pose d’une ligne ou d’un pont adapté par une équipe présente.</x:v>
      </x:c>
      <x:c r="J66" s="58" t="b">
        <x:v>0</x:v>
      </x:c>
      <x:c r="K66" s="13" t="str">
        <x:v>Un effondrement ou une destruction rend le lien fermé jusqu’à réparation réelle ; les unités déjà engagées reçoivent un point de sortie sûr selon leur position.</x:v>
      </x:c>
      <x:c r="L66" s="13" t="str">
        <x:v>Reconstitution documentée V4 — nouvelle rédaction V5</x:v>
      </x:c>
    </x:row>
    <x:row r="67" ht="72" customHeight="1">
      <x:c r="A67" s="14" t="str">
        <x:v>W3-L62</x:v>
      </x:c>
      <x:c r="B67" s="14" t="str">
        <x:v>Faille du Guide ↔ Source sous la Roche</x:v>
      </x:c>
      <x:c r="C67" s="14" t="str">
        <x:v>W3-K05</x:v>
      </x:c>
      <x:c r="D67" s="14" t="str">
        <x:v>W3-K12</x:v>
      </x:c>
      <x:c r="E67" s="14" t="str">
        <x:v>Traverse préparée</x:v>
      </x:c>
      <x:c r="F67" s="29" t="n">
        <x:v>3</x:v>
      </x:c>
      <x:c r="G67" s="59" t="b">
        <x:v>1</x:v>
      </x:c>
      <x:c r="H67" s="29" t="n">
        <x:v>8</x:v>
      </x:c>
      <x:c r="I67" s="14" t="str">
        <x:v>Deux ancrages inspectés puis pose d’une ligne ou d’un pont adapté par une équipe présente.</x:v>
      </x:c>
      <x:c r="J67" s="59" t="b">
        <x:v>0</x:v>
      </x:c>
      <x:c r="K67" s="14" t="str">
        <x:v>Un effondrement ou une destruction rend le lien fermé jusqu’à réparation réelle ; les unités déjà engagées reçoivent un point de sortie sûr selon leur position.</x:v>
      </x:c>
      <x:c r="L67" s="14" t="str">
        <x:v>Reconstitution documentée V4 — nouvelle rédaction V5</x:v>
      </x:c>
    </x:row>
    <x:row r="68" ht="72" customHeight="1">
      <x:c r="A68" s="13" t="str">
        <x:v>W3-L63</x:v>
      </x:c>
      <x:c r="B68" s="13" t="str">
        <x:v>Citerne des Trois Reflets ↔ Passerelle Cassée</x:v>
      </x:c>
      <x:c r="C68" s="13" t="str">
        <x:v>W3-K07</x:v>
      </x:c>
      <x:c r="D68" s="13" t="str">
        <x:v>W3-K14</x:v>
      </x:c>
      <x:c r="E68" s="13" t="str">
        <x:v>Traverse préparée</x:v>
      </x:c>
      <x:c r="F68" s="28" t="n">
        <x:v>3</x:v>
      </x:c>
      <x:c r="G68" s="58" t="b">
        <x:v>1</x:v>
      </x:c>
      <x:c r="H68" s="28" t="n">
        <x:v>8</x:v>
      </x:c>
      <x:c r="I68" s="13" t="str">
        <x:v>Deux ancrages inspectés puis pose d’une ligne ou d’un pont adapté par une équipe présente.</x:v>
      </x:c>
      <x:c r="J68" s="58" t="b">
        <x:v>0</x:v>
      </x:c>
      <x:c r="K68" s="13" t="str">
        <x:v>Un effondrement ou une destruction rend le lien fermé jusqu’à réparation réelle ; les unités déjà engagées reçoivent un point de sortie sûr selon leur position.</x:v>
      </x:c>
      <x:c r="L68" s="13" t="str">
        <x:v>Reconstitution documentée V4 — nouvelle rédaction V5</x:v>
      </x:c>
    </x:row>
    <x:row r="69" ht="72" customHeight="1">
      <x:c r="A69" s="14" t="str">
        <x:v>W3-L64</x:v>
      </x:c>
      <x:c r="B69" s="14" t="str">
        <x:v>Pont des Filtres ↔ Chute des Cordages</x:v>
      </x:c>
      <x:c r="C69" s="14" t="str">
        <x:v>W3-K11</x:v>
      </x:c>
      <x:c r="D69" s="14" t="str">
        <x:v>W3-K18</x:v>
      </x:c>
      <x:c r="E69" s="14" t="str">
        <x:v>Traverse préparée</x:v>
      </x:c>
      <x:c r="F69" s="29" t="n">
        <x:v>3</x:v>
      </x:c>
      <x:c r="G69" s="59" t="b">
        <x:v>1</x:v>
      </x:c>
      <x:c r="H69" s="29" t="n">
        <x:v>8</x:v>
      </x:c>
      <x:c r="I69" s="14" t="str">
        <x:v>Deux ancrages inspectés puis pose d’une ligne ou d’un pont adapté par une équipe présente.</x:v>
      </x:c>
      <x:c r="J69" s="59" t="b">
        <x:v>0</x:v>
      </x:c>
      <x:c r="K69" s="14" t="str">
        <x:v>Un effondrement ou une destruction rend le lien fermé jusqu’à réparation réelle ; les unités déjà engagées reçoivent un point de sortie sûr selon leur position.</x:v>
      </x:c>
      <x:c r="L69" s="14" t="str">
        <x:v>Reconstitution documentée V4 — nouvelle rédaction V5</x:v>
      </x:c>
    </x:row>
    <x:row r="70" ht="72" customHeight="1">
      <x:c r="A70" s="13" t="str">
        <x:v>W3-L65</x:v>
      </x:c>
      <x:c r="B70" s="13" t="str">
        <x:v>Pied des Piliers ↔ Îlot des Lanternes</x:v>
      </x:c>
      <x:c r="C70" s="13" t="str">
        <x:v>W3-K13</x:v>
      </x:c>
      <x:c r="D70" s="13" t="str">
        <x:v>W3-K20</x:v>
      </x:c>
      <x:c r="E70" s="13" t="str">
        <x:v>Traverse préparée</x:v>
      </x:c>
      <x:c r="F70" s="28" t="n">
        <x:v>3</x:v>
      </x:c>
      <x:c r="G70" s="58" t="b">
        <x:v>1</x:v>
      </x:c>
      <x:c r="H70" s="28" t="n">
        <x:v>8</x:v>
      </x:c>
      <x:c r="I70" s="13" t="str">
        <x:v>Deux ancrages inspectés puis pose d’une ligne ou d’un pont adapté par une équipe présente.</x:v>
      </x:c>
      <x:c r="J70" s="58" t="b">
        <x:v>0</x:v>
      </x:c>
      <x:c r="K70" s="13" t="str">
        <x:v>Un effondrement ou une destruction rend le lien fermé jusqu’à réparation réelle ; les unités déjà engagées reçoivent un point de sortie sûr selon leur position.</x:v>
      </x:c>
      <x:c r="L70" s="13" t="str">
        <x:v>Reconstitution documentée V4 — nouvelle rédaction V5</x:v>
      </x:c>
    </x:row>
    <x:row r="71" ht="72" customHeight="1">
      <x:c r="A71" s="14" t="str">
        <x:v>W3-L66</x:v>
      </x:c>
      <x:c r="B71" s="14" t="str">
        <x:v>Cime des Signaux ↔ Seuil des Eaux Rouges</x:v>
      </x:c>
      <x:c r="C71" s="14" t="str">
        <x:v>W3-K17</x:v>
      </x:c>
      <x:c r="D71" s="14" t="str">
        <x:v>W3-K24</x:v>
      </x:c>
      <x:c r="E71" s="14" t="str">
        <x:v>Traverse préparée</x:v>
      </x:c>
      <x:c r="F71" s="29" t="n">
        <x:v>3</x:v>
      </x:c>
      <x:c r="G71" s="59" t="b">
        <x:v>1</x:v>
      </x:c>
      <x:c r="H71" s="29" t="n">
        <x:v>8</x:v>
      </x:c>
      <x:c r="I71" s="14" t="str">
        <x:v>Deux ancrages inspectés puis pose d’une ligne ou d’un pont adapté par une équipe présente.</x:v>
      </x:c>
      <x:c r="J71" s="59" t="b">
        <x:v>0</x:v>
      </x:c>
      <x:c r="K71" s="14" t="str">
        <x:v>Un effondrement ou une destruction rend le lien fermé jusqu’à réparation réelle ; les unités déjà engagées reçoivent un point de sortie sûr selon leur position.</x:v>
      </x:c>
      <x:c r="L71" s="14" t="str">
        <x:v>Reconstitution documentée V4 — nouvelle rédaction V5</x:v>
      </x:c>
    </x:row>
    <x:row r="72" ht="72" customHeight="1">
      <x:c r="A72" s="13" t="str">
        <x:v>W3-L67</x:v>
      </x:c>
      <x:c r="B72" s="13" t="str">
        <x:v>Ponton des Retours ↔ Forge Éteinte</x:v>
      </x:c>
      <x:c r="C72" s="13" t="str">
        <x:v>W3-K19</x:v>
      </x:c>
      <x:c r="D72" s="13" t="str">
        <x:v>W3-K26</x:v>
      </x:c>
      <x:c r="E72" s="13" t="str">
        <x:v>Traverse préparée</x:v>
      </x:c>
      <x:c r="F72" s="28" t="n">
        <x:v>3</x:v>
      </x:c>
      <x:c r="G72" s="58" t="b">
        <x:v>1</x:v>
      </x:c>
      <x:c r="H72" s="28" t="n">
        <x:v>8</x:v>
      </x:c>
      <x:c r="I72" s="13" t="str">
        <x:v>Deux ancrages inspectés puis pose d’une ligne ou d’un pont adapté par une équipe présente.</x:v>
      </x:c>
      <x:c r="J72" s="58" t="b">
        <x:v>0</x:v>
      </x:c>
      <x:c r="K72" s="13" t="str">
        <x:v>Un effondrement ou une destruction rend le lien fermé jusqu’à réparation réelle ; les unités déjà engagées reçoivent un point de sortie sûr selon leur position.</x:v>
      </x:c>
      <x:c r="L72" s="13" t="str">
        <x:v>Reconstitution documentée V4 — nouvelle rédaction V5</x:v>
      </x:c>
    </x:row>
    <x:row r="73" ht="72" customHeight="1">
      <x:c r="A73" s="14" t="str">
        <x:v>W3-L68</x:v>
      </x:c>
      <x:c r="B73" s="14" t="str">
        <x:v>Maison des Pêcheurs ↔ Réserve Scellée</x:v>
      </x:c>
      <x:c r="C73" s="14" t="str">
        <x:v>W3-K23</x:v>
      </x:c>
      <x:c r="D73" s="14" t="str">
        <x:v>W3-K30</x:v>
      </x:c>
      <x:c r="E73" s="14" t="str">
        <x:v>Traverse préparée</x:v>
      </x:c>
      <x:c r="F73" s="29" t="n">
        <x:v>3</x:v>
      </x:c>
      <x:c r="G73" s="59" t="b">
        <x:v>1</x:v>
      </x:c>
      <x:c r="H73" s="29" t="n">
        <x:v>8</x:v>
      </x:c>
      <x:c r="I73" s="14" t="str">
        <x:v>Deux ancrages inspectés puis pose d’une ligne ou d’un pont adapté par une équipe présente.</x:v>
      </x:c>
      <x:c r="J73" s="59" t="b">
        <x:v>0</x:v>
      </x:c>
      <x:c r="K73" s="14" t="str">
        <x:v>Un effondrement ou une destruction rend le lien fermé jusqu’à réparation réelle ; les unités déjà engagées reçoivent un point de sortie sûr selon leur position.</x:v>
      </x:c>
      <x:c r="L73" s="14" t="str">
        <x:v>Reconstitution documentée V4 — nouvelle rédaction V5</x:v>
      </x:c>
    </x:row>
    <x:row r="74" ht="72" customHeight="1">
      <x:c r="A74" s="13" t="str">
        <x:v>W3-L69</x:v>
      </x:c>
      <x:c r="B74" s="13" t="str">
        <x:v>Cour des Pièces ↔ Colonnes Couchées</x:v>
      </x:c>
      <x:c r="C74" s="13" t="str">
        <x:v>W3-K25</x:v>
      </x:c>
      <x:c r="D74" s="13" t="str">
        <x:v>W3-K32</x:v>
      </x:c>
      <x:c r="E74" s="13" t="str">
        <x:v>Traverse préparée</x:v>
      </x:c>
      <x:c r="F74" s="28" t="n">
        <x:v>3</x:v>
      </x:c>
      <x:c r="G74" s="58" t="b">
        <x:v>1</x:v>
      </x:c>
      <x:c r="H74" s="28" t="n">
        <x:v>8</x:v>
      </x:c>
      <x:c r="I74" s="13" t="str">
        <x:v>Deux ancrages inspectés puis pose d’une ligne ou d’un pont adapté par une équipe présente.</x:v>
      </x:c>
      <x:c r="J74" s="58" t="b">
        <x:v>0</x:v>
      </x:c>
      <x:c r="K74" s="13" t="str">
        <x:v>Un effondrement ou une destruction rend le lien fermé jusqu’à réparation réelle ; les unités déjà engagées reçoivent un point de sortie sûr selon leur position.</x:v>
      </x:c>
      <x:c r="L74" s="13" t="str">
        <x:v>Reconstitution documentée V4 — nouvelle rédaction V5</x:v>
      </x:c>
    </x:row>
    <x:row r="75" ht="72" customHeight="1">
      <x:c r="A75" s="14" t="str">
        <x:v>W3-L70</x:v>
      </x:c>
      <x:c r="B75" s="14" t="str">
        <x:v>Atelier des Masques ↔ Champ du Dernier Appel</x:v>
      </x:c>
      <x:c r="C75" s="14" t="str">
        <x:v>W3-K29</x:v>
      </x:c>
      <x:c r="D75" s="14" t="str">
        <x:v>W3-K36</x:v>
      </x:c>
      <x:c r="E75" s="14" t="str">
        <x:v>Traverse préparée</x:v>
      </x:c>
      <x:c r="F75" s="29" t="n">
        <x:v>3</x:v>
      </x:c>
      <x:c r="G75" s="59" t="b">
        <x:v>1</x:v>
      </x:c>
      <x:c r="H75" s="29" t="n">
        <x:v>8</x:v>
      </x:c>
      <x:c r="I75" s="14" t="str">
        <x:v>Deux ancrages inspectés puis pose d’une ligne ou d’un pont adapté par une équipe présente.</x:v>
      </x:c>
      <x:c r="J75" s="59" t="b">
        <x:v>0</x:v>
      </x:c>
      <x:c r="K75" s="14" t="str">
        <x:v>Un effondrement ou une destruction rend le lien fermé jusqu’à réparation réelle ; les unités déjà engagées reçoivent un point de sortie sûr selon leur position.</x:v>
      </x:c>
      <x:c r="L75" s="14" t="str">
        <x:v>Reconstitution documentée V4 — nouvelle rédaction V5</x:v>
      </x:c>
    </x:row>
  </x:sheetData>
  <x:pageMargins left="0.7" right="0.7" top="0.75" bottom="0.75" header="0.3" footer="0.3"/>
  <x:tableParts count="1">
    <x:tablePart xmlns:r="http://schemas.openxmlformats.org/officeDocument/2006/relationships" r:id="R945aaddd3120473b"/>
  </x:tableParts>
</x:worksheet>
</file>

<file path=xl/worksheets/sheet10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18"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Cartes des escarmouches</x:v>
      </x:c>
      <x:c r="B2" s="3"/>
      <x:c r="C2" s="3"/>
      <x:c r="D2" s="3"/>
      <x:c r="E2" s="3"/>
      <x:c r="F2" s="3"/>
    </x:row>
    <x:row r="3">
      <x:c r="A3" s="4"/>
      <x:c r="B3" s="4"/>
      <x:c r="C3" s="4"/>
      <x:c r="D3" s="4"/>
      <x:c r="E3" s="4"/>
      <x:c r="F3" s="4"/>
    </x:row>
    <x:row r="4">
      <x:c r="A4" s="2" t="str">
        <x:v>Guerre · 12 fiches · Lecture intégrale dans « Lire Guerre » ou le lecteur HTML.</x:v>
      </x:c>
      <x:c r="B4" s="2"/>
      <x:c r="C4" s="2"/>
      <x:c r="D4" s="2"/>
      <x:c r="E4" s="2"/>
      <x:c r="F4" s="2"/>
    </x:row>
    <x:row r="5" ht="48" customHeight="1">
      <x:c r="A5" s="51" t="str">
        <x:v>Identifiant</x:v>
      </x:c>
      <x:c r="B5" s="52" t="str">
        <x:v>Titre</x:v>
      </x:c>
      <x:c r="C5" s="52" t="str">
        <x:v>Monde concerné</x:v>
      </x:c>
      <x:c r="D5" s="52" t="str">
        <x:v>Largeur cases</x:v>
      </x:c>
      <x:c r="E5" s="52" t="str">
        <x:v>Hauteur cases</x:v>
      </x:c>
      <x:c r="F5" s="52" t="str">
        <x:v>Deploiements</x:v>
      </x:c>
      <x:c r="G5" s="52" t="str">
        <x:v>Chemins</x:v>
      </x:c>
      <x:c r="H5" s="52" t="str">
        <x:v>Couvert et visibilité</x:v>
      </x:c>
      <x:c r="I5" s="52" t="str">
        <x:v>Danger</x:v>
      </x:c>
      <x:c r="J5" s="52" t="str">
        <x:v>Objectifs</x:v>
      </x:c>
      <x:c r="K5" s="52" t="str">
        <x:v>Lecture 2D</x:v>
      </x:c>
      <x:c r="L5" s="52" t="str">
        <x:v>Retour</x:v>
      </x:c>
      <x:c r="M5" s="53" t="str">
        <x:v>Provenance</x:v>
      </x:c>
    </x:row>
    <x:row r="6" ht="72" customHeight="1">
      <x:c r="A6" s="13" t="str">
        <x:v>W3-MAP01</x:v>
      </x:c>
      <x:c r="B6" s="13" t="str">
        <x:v>Les Corniches opposées</x:v>
      </x:c>
      <x:c r="C6" s="13" t="str">
        <x:v>W3-P01</x:v>
      </x:c>
      <x:c r="D6" s="28" t="n">
        <x:v>32</x:v>
      </x:c>
      <x:c r="E6" s="28" t="n">
        <x:v>24</x:v>
      </x:c>
      <x:c r="F6" s="13" t="str">
        <x:v>Ouest bas : débarcadère ; est haut : nid adverse.</x:v>
      </x:c>
      <x:c r="G6" s="13" t="str">
        <x:v>Passerelle centrale courte ; tunnel inférieur long ; prises hautes pour grimpeurs.</x:v>
      </x:c>
      <x:c r="H6" s="13" t="str">
        <x:v>Roche opaque au centre, deux refuges latéraux et vue dégagée sur le pont.</x:v>
      </x:c>
      <x:c r="I6" s="13" t="str">
        <x:v>Une chute de pierres annoncée ferme alternativement deux cases du chemin haut.</x:v>
      </x:c>
      <x:c r="J6" s="13" t="str">
        <x:v>Couper l’observation, traverser avec la charge puis tenir le seuil de sortie.</x:v>
      </x:c>
      <x:c r="K6" s="13" t="str">
        <x:v>Chaque hauteur a son plan de marche, des occlusions cohérentes et des connexions visibles. Les pièces, portes et ascenseurs restent des objets physiques.</x:v>
      </x:c>
      <x:c r="L6" s="13" t="str">
        <x:v>Au moins un chemin d’extraction reste identifiable ; il peut être disputé mais n’est pas remplacé par une téléportation de fin de mission.</x:v>
      </x:c>
      <x:c r="M6" s="13" t="str">
        <x:v>Reconstitution documentée V4 — nouvelle rédaction V5</x:v>
      </x:c>
    </x:row>
    <x:row r="7" ht="72" customHeight="1">
      <x:c r="A7" s="14" t="str">
        <x:v>W3-MAP02</x:v>
      </x:c>
      <x:c r="B7" s="14" t="str">
        <x:v>Les Conduites de Verre Noir</x:v>
      </x:c>
      <x:c r="C7" s="14" t="str">
        <x:v>W3-P01</x:v>
      </x:c>
      <x:c r="D7" s="29" t="n">
        <x:v>30</x:v>
      </x:c>
      <x:c r="E7" s="29" t="n">
        <x:v>26</x:v>
      </x:c>
      <x:c r="F7" s="14" t="str">
        <x:v>Sud : bassin de départ ; nord : filtre principal.</x:v>
      </x:c>
      <x:c r="G7" s="14" t="str">
        <x:v>Digue sèche lente ; conduites couvertes ; pont étroit commandé depuis deux leviers.</x:v>
      </x:c>
      <x:c r="H7" s="14" t="str">
        <x:v>Vapeur intermittente, filtres servant de couverts bas, galerie latérale opaque.</x:v>
      </x:c>
      <x:c r="I7" s="14" t="str">
        <x:v>La pression monte avant chaque jet visible ; les unités doivent attendre ou contourner.</x:v>
      </x:c>
      <x:c r="J7" s="14" t="str">
        <x:v>Remettre une conduite en service puis empêcher la reprise du filtre par un groupe rival.</x:v>
      </x:c>
      <x:c r="K7" s="14" t="str">
        <x:v>Chaque hauteur a son plan de marche, des occlusions cohérentes et des connexions visibles. Les pièces, portes et ascenseurs restent des objets physiques.</x:v>
      </x:c>
      <x:c r="L7" s="14" t="str">
        <x:v>Au moins un chemin d’extraction reste identifiable ; il peut être disputé mais n’est pas remplacé par une téléportation de fin de mission.</x:v>
      </x:c>
      <x:c r="M7" s="14" t="str">
        <x:v>Reconstitution documentée V4 — nouvelle rédaction V5</x:v>
      </x:c>
    </x:row>
    <x:row r="8" ht="72" customHeight="1">
      <x:c r="A8" s="13" t="str">
        <x:v>W3-MAP03</x:v>
      </x:c>
      <x:c r="B8" s="13" t="str">
        <x:v>Les Trois Cratères</x:v>
      </x:c>
      <x:c r="C8" s="13" t="str">
        <x:v>W3-P02</x:v>
      </x:c>
      <x:c r="D8" s="28" t="n">
        <x:v>36</x:v>
      </x:c>
      <x:c r="E8" s="28" t="n">
        <x:v>28</x:v>
      </x:c>
      <x:c r="F8" s="13" t="str">
        <x:v>Sud-ouest : coque ; nord-est : falaise de la proie.</x:v>
      </x:c>
      <x:c r="G8" s="13" t="str">
        <x:v>Fond de cratère protégé ; arête rapide ; tranchée circulaire pour détour.</x:v>
      </x:c>
      <x:c r="H8" s="13" t="str">
        <x:v>Blocs volcaniques, pans de lave infranchissables et deux crêtes de guet.</x:v>
      </x:c>
      <x:c r="I8" s="13" t="str">
        <x:v>Le vent transporte les cendres et révèle un déplacement par sa silhouette.</x:v>
      </x:c>
      <x:c r="J8" s="13" t="str">
        <x:v>Traquer le porteur d’une balise puis ramener un membre isolé avant le changement de vent.</x:v>
      </x:c>
      <x:c r="K8" s="13" t="str">
        <x:v>Chaque hauteur a son plan de marche, des occlusions cohérentes et des connexions visibles. Les pièces, portes et ascenseurs restent des objets physiques.</x:v>
      </x:c>
      <x:c r="L8" s="13" t="str">
        <x:v>Au moins un chemin d’extraction reste identifiable ; il peut être disputé mais n’est pas remplacé par une téléportation de fin de mission.</x:v>
      </x:c>
      <x:c r="M8" s="13" t="str">
        <x:v>Reconstitution documentée V4 — nouvelle rédaction V5</x:v>
      </x:c>
    </x:row>
    <x:row r="9" ht="72" customHeight="1">
      <x:c r="A9" s="14" t="str">
        <x:v>W3-MAP04</x:v>
      </x:c>
      <x:c r="B9" s="14" t="str">
        <x:v>Le Relais sous les Cendres</x:v>
      </x:c>
      <x:c r="C9" s="14" t="str">
        <x:v>W3-P02</x:v>
      </x:c>
      <x:c r="D9" s="29" t="n">
        <x:v>28</x:v>
      </x:c>
      <x:c r="E9" s="29" t="n">
        <x:v>28</x:v>
      </x:c>
      <x:c r="F9" s="14" t="str">
        <x:v>Ouest : tunnel de service ; est : ancien relais.</x:v>
      </x:c>
      <x:c r="G9" s="14" t="str">
        <x:v>Cour ouverte ; conduits d’entretien à gabarit limité ; détour par le toit bas.</x:v>
      </x:c>
      <x:c r="H9" s="14" t="str">
        <x:v>Panneaux destructibles, piliers fixes et écrans de poussière sans protection physique.</x:v>
      </x:c>
      <x:c r="I9" s="14" t="str">
        <x:v>Un effondrement annoncé change un accès ; aucun objectif unique ne reste derrière une voie définitivement fermée.</x:v>
      </x:c>
      <x:c r="J9" s="14" t="str">
        <x:v>Arrêter une émission hostile puis évacuer le relais avec les éléments déjà recueillis.</x:v>
      </x:c>
      <x:c r="K9" s="14" t="str">
        <x:v>Chaque hauteur a son plan de marche, des occlusions cohérentes et des connexions visibles. Les pièces, portes et ascenseurs restent des objets physiques.</x:v>
      </x:c>
      <x:c r="L9" s="14" t="str">
        <x:v>Au moins un chemin d’extraction reste identifiable ; il peut être disputé mais n’est pas remplacé par une téléportation de fin de mission.</x:v>
      </x:c>
      <x:c r="M9" s="14" t="str">
        <x:v>Reconstitution documentée V4 — nouvelle rédaction V5</x:v>
      </x:c>
    </x:row>
    <x:row r="10" ht="72" customHeight="1">
      <x:c r="A10" s="13" t="str">
        <x:v>W3-MAP05</x:v>
      </x:c>
      <x:c r="B10" s="13" t="str">
        <x:v>La Canopée coupée</x:v>
      </x:c>
      <x:c r="C10" s="13" t="str">
        <x:v>W3-P03</x:v>
      </x:c>
      <x:c r="D10" s="28" t="n">
        <x:v>34</x:v>
      </x:c>
      <x:c r="E10" s="28" t="n">
        <x:v>30</x:v>
      </x:c>
      <x:c r="F10" s="13" t="str">
        <x:v>Sud bas : ruisseau ; nord haut : plateformes rivales.</x:v>
      </x:c>
      <x:c r="G10" s="13" t="str">
        <x:v>Sol humide ; passerelles moyennes ; branches hautes reliées par deux ancrages.</x:v>
      </x:c>
      <x:c r="H10" s="13" t="str">
        <x:v>Troncs opaques, feuillages qui masquent seulement la vue et refuges sous les racines.</x:v>
      </x:c>
      <x:c r="I10" s="13" t="str">
        <x:v>Une proie traverse le sol lorsqu’un combat prolongé produit trop de bruit.</x:v>
      </x:c>
      <x:c r="J10" s="13" t="str">
        <x:v>Retrouver un groupe séparé puis rejoindre la clairière sans déclencher une poursuite générale.</x:v>
      </x:c>
      <x:c r="K10" s="13" t="str">
        <x:v>Chaque hauteur a son plan de marche, des occlusions cohérentes et des connexions visibles. Les pièces, portes et ascenseurs restent des objets physiques.</x:v>
      </x:c>
      <x:c r="L10" s="13" t="str">
        <x:v>Au moins un chemin d’extraction reste identifiable ; il peut être disputé mais n’est pas remplacé par une téléportation de fin de mission.</x:v>
      </x:c>
      <x:c r="M10" s="13" t="str">
        <x:v>Reconstitution documentée V4 — nouvelle rédaction V5</x:v>
      </x:c>
    </x:row>
    <x:row r="11" ht="72" customHeight="1">
      <x:c r="A11" s="14" t="str">
        <x:v>W3-MAP06</x:v>
      </x:c>
      <x:c r="B11" s="14" t="str">
        <x:v>Le Gué des Deux Pistes</x:v>
      </x:c>
      <x:c r="C11" s="14" t="str">
        <x:v>W3-P03</x:v>
      </x:c>
      <x:c r="D11" s="29" t="n">
        <x:v>32</x:v>
      </x:c>
      <x:c r="E11" s="29" t="n">
        <x:v>24</x:v>
      </x:c>
      <x:c r="F11" s="14" t="str">
        <x:v>Ouest : forêt ; est : berge rocheuse.</x:v>
      </x:c>
      <x:c r="G11" s="14" t="str">
        <x:v>Gué large visible ; pont de racines étroit ; détour sud plus profond.</x:v>
      </x:c>
      <x:c r="H11" s="14" t="str">
        <x:v>Herbes mouvantes, dalles sèches et un observatoire sur la berge.</x:v>
      </x:c>
      <x:c r="I11" s="14" t="str">
        <x:v>Le courant déplace des repères ; une piste humaine et une piste de proie doivent rester distinguables.</x:v>
      </x:c>
      <x:c r="J11" s="14" t="str">
        <x:v>Démêler les passages avant une embuscade de clans et protéger une traversée choisie.</x:v>
      </x:c>
      <x:c r="K11" s="14" t="str">
        <x:v>Chaque hauteur a son plan de marche, des occlusions cohérentes et des connexions visibles. Les pièces, portes et ascenseurs restent des objets physiques.</x:v>
      </x:c>
      <x:c r="L11" s="14" t="str">
        <x:v>Au moins un chemin d’extraction reste identifiable ; il peut être disputé mais n’est pas remplacé par une téléportation de fin de mission.</x:v>
      </x:c>
      <x:c r="M11" s="14" t="str">
        <x:v>Reconstitution documentée V4 — nouvelle rédaction V5</x:v>
      </x:c>
    </x:row>
    <x:row r="12" ht="72" customHeight="1">
      <x:c r="A12" s="13" t="str">
        <x:v>W3-MAP07</x:v>
      </x:c>
      <x:c r="B12" s="13" t="str">
        <x:v>Les Quais de la Marée Haute</x:v>
      </x:c>
      <x:c r="C12" s="13" t="str">
        <x:v>W3-P04</x:v>
      </x:c>
      <x:c r="D12" s="28" t="n">
        <x:v>36</x:v>
      </x:c>
      <x:c r="E12" s="28" t="n">
        <x:v>24</x:v>
      </x:c>
      <x:c r="F12" s="13" t="str">
        <x:v>Sud : arrivée de barque ; nord : stockage sur falaise.</x:v>
      </x:c>
      <x:c r="G12" s="13" t="str">
        <x:v>Quai direct ; escalier haut ; cavité littorale accessible pendant une fenêtre.</x:v>
      </x:c>
      <x:c r="H12" s="13" t="str">
        <x:v>Coques immobilisées, piles du quai et deux murs opaques.</x:v>
      </x:c>
      <x:c r="I12" s="13" t="str">
        <x:v>Une montée d’eau télégraphiée referme la cavité mais laisse l’escalier ouvert.</x:v>
      </x:c>
      <x:c r="J12" s="13" t="str">
        <x:v>Prendre le levier de quai puis extraire une charge sous menace d’un abordage rival.</x:v>
      </x:c>
      <x:c r="K12" s="13" t="str">
        <x:v>Chaque hauteur a son plan de marche, des occlusions cohérentes et des connexions visibles. Les pièces, portes et ascenseurs restent des objets physiques.</x:v>
      </x:c>
      <x:c r="L12" s="13" t="str">
        <x:v>Au moins un chemin d’extraction reste identifiable ; il peut être disputé mais n’est pas remplacé par une téléportation de fin de mission.</x:v>
      </x:c>
      <x:c r="M12" s="13" t="str">
        <x:v>Reconstitution documentée V4 — nouvelle rédaction V5</x:v>
      </x:c>
    </x:row>
    <x:row r="13" ht="72" customHeight="1">
      <x:c r="A13" s="14" t="str">
        <x:v>W3-MAP08</x:v>
      </x:c>
      <x:c r="B13" s="14" t="str">
        <x:v>L’Île aux Deux Feux</x:v>
      </x:c>
      <x:c r="C13" s="14" t="str">
        <x:v>W3-P04</x:v>
      </x:c>
      <x:c r="D13" s="29" t="n">
        <x:v>30</x:v>
      </x:c>
      <x:c r="E13" s="29" t="n">
        <x:v>30</x:v>
      </x:c>
      <x:c r="F13" s="14" t="str">
        <x:v>Ouest : plage basse ; est : phare occupé.</x:v>
      </x:c>
      <x:c r="G13" s="14" t="str">
        <x:v>Couronne de plage ; gorge centrale ; passerelle entre deux pitons.</x:v>
      </x:c>
      <x:c r="H13" s="14" t="str">
        <x:v>Roche côtière, ruines d’abris et quelques lignes de vue très longues.</x:v>
      </x:c>
      <x:c r="I13" s="14" t="str">
        <x:v>Les rafales empêchent une visée longue à intervalles visibles.</x:v>
      </x:c>
      <x:c r="J13" s="14" t="str">
        <x:v>Éteindre un faux signal puis rallumer un repère de retour avec une équipe présente.</x:v>
      </x:c>
      <x:c r="K13" s="14" t="str">
        <x:v>Chaque hauteur a son plan de marche, des occlusions cohérentes et des connexions visibles. Les pièces, portes et ascenseurs restent des objets physiques.</x:v>
      </x:c>
      <x:c r="L13" s="14" t="str">
        <x:v>Au moins un chemin d’extraction reste identifiable ; il peut être disputé mais n’est pas remplacé par une téléportation de fin de mission.</x:v>
      </x:c>
      <x:c r="M13" s="14" t="str">
        <x:v>Reconstitution documentée V4 — nouvelle rédaction V5</x:v>
      </x:c>
    </x:row>
    <x:row r="14" ht="72" customHeight="1">
      <x:c r="A14" s="13" t="str">
        <x:v>W3-MAP09</x:v>
      </x:c>
      <x:c r="B14" s="13" t="str">
        <x:v>La Faille aux Reflets</x:v>
      </x:c>
      <x:c r="C14" s="13" t="str">
        <x:v>W3-P05</x:v>
      </x:c>
      <x:c r="D14" s="28" t="n">
        <x:v>32</x:v>
      </x:c>
      <x:c r="E14" s="28" t="n">
        <x:v>28</x:v>
      </x:c>
      <x:c r="F14" s="13" t="str">
        <x:v>Sud : refuge ; nord : convoi bloqué.</x:v>
      </x:c>
      <x:c r="G14" s="13" t="str">
        <x:v>Glace centrale rapide ; moraine lente ; corniche supérieure à charge limitée.</x:v>
      </x:c>
      <x:c r="H14" s="13" t="str">
        <x:v>Aiguilles de glace opaques et crevasses matérialisées.</x:v>
      </x:c>
      <x:c r="I14" s="13" t="str">
        <x:v>Des fissures sonores annoncent le changement d’état de plaques précises.</x:v>
      </x:c>
      <x:c r="J14" s="13" t="str">
        <x:v>Dégager des membres bloqués puis organiser une retraite avec les blessés réels.</x:v>
      </x:c>
      <x:c r="K14" s="13" t="str">
        <x:v>Chaque hauteur a son plan de marche, des occlusions cohérentes et des connexions visibles. Les pièces, portes et ascenseurs restent des objets physiques.</x:v>
      </x:c>
      <x:c r="L14" s="13" t="str">
        <x:v>Au moins un chemin d’extraction reste identifiable ; il peut être disputé mais n’est pas remplacé par une téléportation de fin de mission.</x:v>
      </x:c>
      <x:c r="M14" s="13" t="str">
        <x:v>Reconstitution documentée V4 — nouvelle rédaction V5</x:v>
      </x:c>
    </x:row>
    <x:row r="15" ht="72" customHeight="1">
      <x:c r="A15" s="14" t="str">
        <x:v>W3-MAP10</x:v>
      </x:c>
      <x:c r="B15" s="14" t="str">
        <x:v>Les Galeries de Chaleur</x:v>
      </x:c>
      <x:c r="C15" s="14" t="str">
        <x:v>W3-P05</x:v>
      </x:c>
      <x:c r="D15" s="29" t="n">
        <x:v>28</x:v>
      </x:c>
      <x:c r="E15" s="29" t="n">
        <x:v>26</x:v>
      </x:c>
      <x:c r="F15" s="14" t="str">
        <x:v>Ouest froid : vestibule ; est chaud : salle de contrôle.</x:v>
      </x:c>
      <x:c r="G15" s="14" t="str">
        <x:v>Galerie haute étroite ; coursive médiane ; niveau inférieur exposé aux jets.</x:v>
      </x:c>
      <x:c r="H15" s="14" t="str">
        <x:v>Machines arrêtées, portes et parois opaques qui ne se traversent pas.</x:v>
      </x:c>
      <x:c r="I15" s="14" t="str">
        <x:v>Les conduites alternent pression et refroidissement ; l’état est lisible par son et couleur.</x:v>
      </x:c>
      <x:c r="J15" s="14" t="str">
        <x:v>Ouvrir une route chauffée puis empêcher qu’elle devienne une embuscade de confinement.</x:v>
      </x:c>
      <x:c r="K15" s="14" t="str">
        <x:v>Chaque hauteur a son plan de marche, des occlusions cohérentes et des connexions visibles. Les pièces, portes et ascenseurs restent des objets physiques.</x:v>
      </x:c>
      <x:c r="L15" s="14" t="str">
        <x:v>Au moins un chemin d’extraction reste identifiable ; il peut être disputé mais n’est pas remplacé par une téléportation de fin de mission.</x:v>
      </x:c>
      <x:c r="M15" s="14" t="str">
        <x:v>Reconstitution documentée V4 — nouvelle rédaction V5</x:v>
      </x:c>
    </x:row>
    <x:row r="16" ht="72" customHeight="1">
      <x:c r="A16" s="13" t="str">
        <x:v>W3-MAP11</x:v>
      </x:c>
      <x:c r="B16" s="13" t="str">
        <x:v>Les Portes superposées</x:v>
      </x:c>
      <x:c r="C16" s="13" t="str">
        <x:v>W3-P06</x:v>
      </x:c>
      <x:c r="D16" s="28" t="n">
        <x:v>34</x:v>
      </x:c>
      <x:c r="E16" s="28" t="n">
        <x:v>32</x:v>
      </x:c>
      <x:c r="F16" s="13" t="str">
        <x:v>Bas ouest : aire de retour ; haut est : port ancien.</x:v>
      </x:c>
      <x:c r="G16" s="13" t="str">
        <x:v>Escaliers extérieurs ; ascenseur de charge ; galerie interne plus longue.</x:v>
      </x:c>
      <x:c r="H16" s="13" t="str">
        <x:v>Portes opaques, balcon de tir et niches réellement assez larges pour une unité.</x:v>
      </x:c>
      <x:c r="I16" s="13" t="str">
        <x:v>L’ascenseur n’accueille qu’un lot ; son opérateur doit rester à un poste exposé.</x:v>
      </x:c>
      <x:c r="J16" s="13" t="str">
        <x:v>Acheminer un dispositif de liaison et empêcher la coupure du retour.</x:v>
      </x:c>
      <x:c r="K16" s="13" t="str">
        <x:v>Chaque hauteur a son plan de marche, des occlusions cohérentes et des connexions visibles. Les pièces, portes et ascenseurs restent des objets physiques.</x:v>
      </x:c>
      <x:c r="L16" s="13" t="str">
        <x:v>Au moins un chemin d’extraction reste identifiable ; il peut être disputé mais n’est pas remplacé par une téléportation de fin de mission.</x:v>
      </x:c>
      <x:c r="M16" s="13" t="str">
        <x:v>Reconstitution documentée V4 — nouvelle rédaction V5</x:v>
      </x:c>
    </x:row>
    <x:row r="17" ht="72" customHeight="1">
      <x:c r="A17" s="14" t="str">
        <x:v>W3-MAP12</x:v>
      </x:c>
      <x:c r="B17" s="14" t="str">
        <x:v>L’Anneau des Coques</x:v>
      </x:c>
      <x:c r="C17" s="14" t="str">
        <x:v>W3-P06</x:v>
      </x:c>
      <x:c r="D17" s="29" t="n">
        <x:v>38</x:v>
      </x:c>
      <x:c r="E17" s="29" t="n">
        <x:v>22</x:v>
      </x:c>
      <x:c r="F17" s="14" t="str">
        <x:v>Gauche : sas d’amarrage ; droite : baie de propulsion hors service.</x:v>
      </x:c>
      <x:c r="G17" s="14" t="str">
        <x:v>Coursive principale ; gaines praticables par petits groupes ; extérieur de coque avec équipement.</x:v>
      </x:c>
      <x:c r="H17" s="14" t="str">
        <x:v>Cloisons, hublots donnant une vue sans passage et caisses arrimées.</x:v>
      </x:c>
      <x:c r="I17" s="14" t="str">
        <x:v>La pression d’un sas doit être stabilisée avant ouverture ; aucune unité ne traverse une porte close.</x:v>
      </x:c>
      <x:c r="J17" s="14" t="str">
        <x:v>Aborder une coque disputée, identifier les groupes présents et maintenir une extraction réelle.</x:v>
      </x:c>
      <x:c r="K17" s="14" t="str">
        <x:v>Chaque hauteur a son plan de marche, des occlusions cohérentes et des connexions visibles. Les pièces, portes et ascenseurs restent des objets physiques.</x:v>
      </x:c>
      <x:c r="L17" s="14" t="str">
        <x:v>Au moins un chemin d’extraction reste identifiable ; il peut être disputé mais n’est pas remplacé par une téléportation de fin de mission.</x:v>
      </x:c>
      <x:c r="M17" s="14" t="str">
        <x:v>Reconstitution documentée V4 — nouvelle rédaction V5</x:v>
      </x:c>
    </x:row>
  </x:sheetData>
  <x:pageMargins left="0.7" right="0.7" top="0.75" bottom="0.75" header="0.3" footer="0.3"/>
  <x:tableParts count="1">
    <x:tablePart xmlns:r="http://schemas.openxmlformats.org/officeDocument/2006/relationships" r:id="R98d88347224d48f4"/>
  </x:tableParts>
</x:worksheet>
</file>

<file path=xl/worksheets/sheet10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36"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s>
  <x:sheetData>
    <x:row r="1">
      <x:c r="A1" s="2"/>
      <x:c r="B1" s="2"/>
      <x:c r="C1" s="2"/>
      <x:c r="D1" s="2"/>
      <x:c r="E1" s="2"/>
      <x:c r="F1" s="2"/>
    </x:row>
    <x:row r="2" ht="31" customHeight="1">
      <x:c r="A2" s="3" t="str">
        <x:v>Arcs de guerre narrative</x:v>
      </x:c>
      <x:c r="B2" s="3"/>
      <x:c r="C2" s="3"/>
      <x:c r="D2" s="3"/>
      <x:c r="E2" s="3"/>
      <x:c r="F2" s="3"/>
    </x:row>
    <x:row r="3">
      <x:c r="A3" s="4"/>
      <x:c r="B3" s="4"/>
      <x:c r="C3" s="4"/>
      <x:c r="D3" s="4"/>
      <x:c r="E3" s="4"/>
      <x:c r="F3" s="4"/>
    </x:row>
    <x:row r="4">
      <x:c r="A4" s="2" t="str">
        <x:v>Guerre · 12 fiches · Lecture intégrale dans « Lire Guerre » ou le lecteur HTML.</x:v>
      </x:c>
      <x:c r="B4" s="2"/>
      <x:c r="C4" s="2"/>
      <x:c r="D4" s="2"/>
      <x:c r="E4" s="2"/>
      <x:c r="F4" s="2"/>
    </x:row>
    <x:row r="5" ht="48" customHeight="1">
      <x:c r="A5" s="51" t="str">
        <x:v>Identifiant</x:v>
      </x:c>
      <x:c r="B5" s="52" t="str">
        <x:v>Titre</x:v>
      </x:c>
      <x:c r="C5" s="52" t="str">
        <x:v>Lieu</x:v>
      </x:c>
      <x:c r="D5" s="52" t="str">
        <x:v>Rang minimal</x:v>
      </x:c>
      <x:c r="E5" s="52" t="str">
        <x:v>Clans</x:v>
      </x:c>
      <x:c r="F5" s="52" t="str">
        <x:v>Conflit</x:v>
      </x:c>
      <x:c r="G5" s="52" t="str">
        <x:v>Borne narrative</x:v>
      </x:c>
      <x:c r="H5" s="52" t="str">
        <x:v>Structure</x:v>
      </x:c>
      <x:c r="I5" s="52" t="str">
        <x:v>Accès</x:v>
      </x:c>
      <x:c r="J5" s="52" t="str">
        <x:v>Conclusion</x:v>
      </x:c>
      <x:c r="K5" s="53" t="str">
        <x:v>Provenance</x:v>
      </x:c>
    </x:row>
    <x:row r="6" ht="87" customHeight="1">
      <x:c r="A6" s="13" t="str">
        <x:v>W3-A01</x:v>
      </x:c>
      <x:c r="B6" s="13" t="str">
        <x:v>Une trace pour deux clans</x:v>
      </x:c>
      <x:c r="C6" s="13" t="str">
        <x:v>Homeworld — Marches de Cendre</x:v>
      </x:c>
      <x:c r="D6" s="13" t="str">
        <x:v>Young Blood</x:v>
      </x:c>
      <x:c r="E6" s="13" t="str">
        <x:v>CL1 / CL3</x:v>
      </x:c>
      <x:c r="F6" s="13" t="str">
        <x:v>Deux équipes revendiquent une chasse dont les traces se croisent près des habitations. Le joueur doit retrouver le vrai parcours tout en affrontant ceux qui veulent imposer leur récit.</x:v>
      </x:c>
      <x:c r="G6" s="13" t="str">
        <x:v>Les témoins restent libres de leurs propos ; la reconnaissance concerne cette chasse et ne remplace aucun rite commun.</x:v>
      </x:c>
      <x:c r="H6" s="13" t="str">
        <x:v>Quatre missions : découverte, intervention, confrontation puis conséquences jouées. L’ordre peut conserver un échec qui modifie la suite.</x:v>
      </x:c>
      <x:c r="I6" s="13" t="str">
        <x:v>Contrat annexe accepté et accès physique au lieu ; aucun jalon commun n’est accordé par cet arc.</x:v>
      </x:c>
      <x:c r="J6" s="13" t="str">
        <x:v>Résolution enregistrée comme réussite, succès partiel, repli, refus ou échec selon les faits. La suite ne considère jamais « terminé » comme synonyme de victoire.</x:v>
      </x:c>
      <x:c r="K6" s="13" t="str">
        <x:v>Reconstitution documentée V4 — nouvelle rédaction V5</x:v>
      </x:c>
    </x:row>
    <x:row r="7" ht="72" customHeight="1">
      <x:c r="A7" s="14" t="str">
        <x:v>W3-A02</x:v>
      </x:c>
      <x:c r="B7" s="14" t="str">
        <x:v>La nuit des citernes</x:v>
      </x:c>
      <x:c r="C7" s="14" t="str">
        <x:v>Homeworld — Désert de Verre</x:v>
      </x:c>
      <x:c r="D7" s="14" t="str">
        <x:v>Young Blood</x:v>
      </x:c>
      <x:c r="E7" s="14" t="str">
        <x:v>CL2 / CL7</x:v>
      </x:c>
      <x:c r="F7" s="14" t="str">
        <x:v>Des raids nocturnes coupent les conduites entre deux quartiers. Il faut découvrir le chemin des assaillants, défendre une réparation et atteindre leur poste.</x:v>
      </x:c>
      <x:c r="G7" s="14" t="str">
        <x:v>L’eau des habitants n’est pas une récompense de guerre ; l’opération porte sur les groupes armés et les ouvrages attaqués.</x:v>
      </x:c>
      <x:c r="H7" s="14" t="str">
        <x:v>Quatre missions : découverte, intervention, confrontation puis conséquences jouées. L’ordre peut conserver un échec qui modifie la suite.</x:v>
      </x:c>
      <x:c r="I7" s="14" t="str">
        <x:v>Contrat annexe accepté et accès physique au lieu ; aucun jalon commun n’est accordé par cet arc.</x:v>
      </x:c>
      <x:c r="J7" s="14" t="str">
        <x:v>Résolution enregistrée comme réussite, succès partiel, repli, refus ou échec selon les faits. La suite ne considère jamais « terminé » comme synonyme de victoire.</x:v>
      </x:c>
      <x:c r="K7" s="14" t="str">
        <x:v>Reconstitution documentée V4 — nouvelle rédaction V5</x:v>
      </x:c>
    </x:row>
    <x:row r="8" ht="72" customHeight="1">
      <x:c r="A8" s="13" t="str">
        <x:v>W3-A03</x:v>
      </x:c>
      <x:c r="B8" s="13" t="str">
        <x:v>Les yeux de Korthas</x:v>
      </x:c>
      <x:c r="C8" s="13" t="str">
        <x:v>Korthas — Crêtes des Deux Échos</x:v>
      </x:c>
      <x:c r="D8" s="13" t="str">
        <x:v>Blooded</x:v>
      </x:c>
      <x:c r="E8" s="13" t="str">
        <x:v>CL5 / CL12</x:v>
      </x:c>
      <x:c r="F8" s="13" t="str">
        <x:v>Une force rivale observe tous les passages d’arrivée. Le joueur brise son avantage avant qu’une petite coalition puisse débarquer.</x:v>
      </x:c>
      <x:c r="G8" s="13" t="str">
        <x:v>La présence dans la zone vient après le voyage joué ; la carte garde les secteurs non observés sous brouillard.</x:v>
      </x:c>
      <x:c r="H8" s="13" t="str">
        <x:v>Quatre missions : découverte, intervention, confrontation puis conséquences jouées. L’ordre peut conserver un échec qui modifie la suite.</x:v>
      </x:c>
      <x:c r="I8" s="13" t="str">
        <x:v>Contrat annexe accepté et accès physique au lieu ; aucun jalon commun n’est accordé par cet arc.</x:v>
      </x:c>
      <x:c r="J8" s="13" t="str">
        <x:v>Résolution enregistrée comme réussite, succès partiel, repli, refus ou échec selon les faits. La suite ne considère jamais « terminé » comme synonyme de victoire.</x:v>
      </x:c>
      <x:c r="K8" s="13" t="str">
        <x:v>Reconstitution documentée V4 — nouvelle rédaction V5</x:v>
      </x:c>
    </x:row>
    <x:row r="9" ht="72" customHeight="1">
      <x:c r="A9" s="14" t="str">
        <x:v>W3-A04</x:v>
      </x:c>
      <x:c r="B9" s="14" t="str">
        <x:v>La forge sous les chaînes</x:v>
      </x:c>
      <x:c r="C9" s="14" t="str">
        <x:v>Korthas — Couronne des Forges Froides</x:v>
      </x:c>
      <x:c r="D9" s="14" t="str">
        <x:v>Blooded</x:v>
      </x:c>
      <x:c r="E9" s="14" t="str">
        <x:v>CL15 / CL7</x:v>
      </x:c>
      <x:c r="F9" s="14" t="str">
        <x:v>Une forge tenue par une faction bloque le retour des porteurs. L’opération cherche les chaînes de commande puis engage la garnison.</x:v>
      </x:c>
      <x:c r="G9" s="14" t="str">
        <x:v>Les ateliers du secteur conservent leurs propriétaires ; gagner une bataille n’attribue pas leurs stocks personnels.</x:v>
      </x:c>
      <x:c r="H9" s="14" t="str">
        <x:v>Quatre missions : découverte, intervention, confrontation puis conséquences jouées. L’ordre peut conserver un échec qui modifie la suite.</x:v>
      </x:c>
      <x:c r="I9" s="14" t="str">
        <x:v>Contrat annexe accepté et accès physique au lieu ; aucun jalon commun n’est accordé par cet arc.</x:v>
      </x:c>
      <x:c r="J9" s="14" t="str">
        <x:v>Résolution enregistrée comme réussite, succès partiel, repli, refus ou échec selon les faits. La suite ne considère jamais « terminé » comme synonyme de victoire.</x:v>
      </x:c>
      <x:c r="K9" s="14" t="str">
        <x:v>Reconstitution documentée V4 — nouvelle rédaction V5</x:v>
      </x:c>
    </x:row>
    <x:row r="10" ht="72" customHeight="1">
      <x:c r="A10" s="13" t="str">
        <x:v>W3-A05</x:v>
      </x:c>
      <x:c r="B10" s="13" t="str">
        <x:v>Le signal dans la tempête</x:v>
      </x:c>
      <x:c r="C10" s="13" t="str">
        <x:v>Vesh-Kar — Cratères de Cendre</x:v>
      </x:c>
      <x:c r="D10" s="13" t="str">
        <x:v>Blooded</x:v>
      </x:c>
      <x:c r="E10" s="13" t="str">
        <x:v>CL11 / CL1</x:v>
      </x:c>
      <x:c r="F10" s="13" t="str">
        <x:v>Une balise volée attire des navires vers une approche dangereuse. Les chasseurs qui l’utilisent préparent une embuscade contre les arrivants.</x:v>
      </x:c>
      <x:c r="G10" s="13" t="str">
        <x:v>L’objectif met fin au piège local ; il ne débloque pas un réseau de voyage universel.</x:v>
      </x:c>
      <x:c r="H10" s="13" t="str">
        <x:v>Quatre missions : découverte, intervention, confrontation puis conséquences jouées. L’ordre peut conserver un échec qui modifie la suite.</x:v>
      </x:c>
      <x:c r="I10" s="13" t="str">
        <x:v>Contrat annexe accepté et accès physique au lieu ; aucun jalon commun n’est accordé par cet arc.</x:v>
      </x:c>
      <x:c r="J10" s="13" t="str">
        <x:v>Résolution enregistrée comme réussite, succès partiel, repli, refus ou échec selon les faits. La suite ne considère jamais « terminé » comme synonyme de victoire.</x:v>
      </x:c>
      <x:c r="K10" s="13" t="str">
        <x:v>Reconstitution documentée V4 — nouvelle rédaction V5</x:v>
      </x:c>
    </x:row>
    <x:row r="11" ht="72" customHeight="1">
      <x:c r="A11" s="14" t="str">
        <x:v>W3-A06</x:v>
      </x:c>
      <x:c r="B11" s="14" t="str">
        <x:v>Sous les branches ennemies</x:v>
      </x:c>
      <x:c r="C11" s="14" t="str">
        <x:v>Namarra — Bassins forestiers</x:v>
      </x:c>
      <x:c r="D11" s="14" t="str">
        <x:v>Blooded</x:v>
      </x:c>
      <x:c r="E11" s="14" t="str">
        <x:v>CL3 / CL10</x:v>
      </x:c>
      <x:c r="F11" s="14" t="str">
        <x:v>Deux groupes rivaux traquent une même bête et leurs pièges menacent les couloirs d’une communauté. Le joueur traverse leurs lignes pour retrouver la proie et ouvrir un passage.</x:v>
      </x:c>
      <x:c r="G11" s="14" t="str">
        <x:v>Les humains rencontrés restent autonomes ; aucun lien de guerre ne remplace la première rencontre ou le départ prévus pour O5.</x:v>
      </x:c>
      <x:c r="H11" s="14" t="str">
        <x:v>Quatre missions : découverte, intervention, confrontation puis conséquences jouées. L’ordre peut conserver un échec qui modifie la suite.</x:v>
      </x:c>
      <x:c r="I11" s="14" t="str">
        <x:v>Contrat annexe accepté et accès physique au lieu ; aucun jalon commun n’est accordé par cet arc.</x:v>
      </x:c>
      <x:c r="J11" s="14" t="str">
        <x:v>Résolution enregistrée comme réussite, succès partiel, repli, refus ou échec selon les faits. La suite ne considère jamais « terminé » comme synonyme de victoire.</x:v>
      </x:c>
      <x:c r="K11" s="14" t="str">
        <x:v>Reconstitution documentée V4 — nouvelle rédaction V5</x:v>
      </x:c>
    </x:row>
    <x:row r="12" ht="72" customHeight="1">
      <x:c r="A12" s="13" t="str">
        <x:v>W3-A07</x:v>
      </x:c>
      <x:c r="B12" s="13" t="str">
        <x:v>Les chasseurs du ressac</x:v>
      </x:c>
      <x:c r="C12" s="13" t="str">
        <x:v>Oruun — Archipel des Deux Feux</x:v>
      </x:c>
      <x:c r="D12" s="13" t="str">
        <x:v>Blooded</x:v>
      </x:c>
      <x:c r="E12" s="13" t="str">
        <x:v>CL6 / CL4</x:v>
      </x:c>
      <x:c r="F12" s="13" t="str">
        <x:v>Une rivalité de quais empêche deux équipages de revenir. La bataille se joue autant dans les chenaux que sur les pontons.</x:v>
      </x:c>
      <x:c r="G12" s="13" t="str">
        <x:v>Un quai saisi ne fournit aucun bateau gratuit ; les traversées exigent une coque et un pilote présents.</x:v>
      </x:c>
      <x:c r="H12" s="13" t="str">
        <x:v>Quatre missions : découverte, intervention, confrontation puis conséquences jouées. L’ordre peut conserver un échec qui modifie la suite.</x:v>
      </x:c>
      <x:c r="I12" s="13" t="str">
        <x:v>Contrat annexe accepté et accès physique au lieu ; aucun jalon commun n’est accordé par cet arc.</x:v>
      </x:c>
      <x:c r="J12" s="13" t="str">
        <x:v>Résolution enregistrée comme réussite, succès partiel, repli, refus ou échec selon les faits. La suite ne considère jamais « terminé » comme synonyme de victoire.</x:v>
      </x:c>
      <x:c r="K12" s="13" t="str">
        <x:v>Reconstitution documentée V4 — nouvelle rédaction V5</x:v>
      </x:c>
    </x:row>
    <x:row r="13" ht="72" customHeight="1">
      <x:c r="A13" s="14" t="str">
        <x:v>W3-A08</x:v>
      </x:c>
      <x:c r="B13" s="14" t="str">
        <x:v>La poursuite du givre</x:v>
      </x:c>
      <x:c r="C13" s="14" t="str">
        <x:v>Sahr-Keth — Anneaux de glace</x:v>
      </x:c>
      <x:c r="D13" s="14" t="str">
        <x:v>Blooded</x:v>
      </x:c>
      <x:c r="E13" s="14" t="str">
        <x:v>CL8 / CL5</x:v>
      </x:c>
      <x:c r="F13" s="14" t="str">
        <x:v>Un rival mène les équipes vers une proie à travers des plaques fragiles. Les guides doivent décider où continuer la chasse et où protéger le retour.</x:v>
      </x:c>
      <x:c r="G13" s="14" t="str">
        <x:v>Une retraite reste une issue narrative valable ; les conditions physiques de la glace priment sur les ordres de carte.</x:v>
      </x:c>
      <x:c r="H13" s="14" t="str">
        <x:v>Quatre missions : découverte, intervention, confrontation puis conséquences jouées. L’ordre peut conserver un échec qui modifie la suite.</x:v>
      </x:c>
      <x:c r="I13" s="14" t="str">
        <x:v>Contrat annexe accepté et accès physique au lieu ; aucun jalon commun n’est accordé par cet arc.</x:v>
      </x:c>
      <x:c r="J13" s="14" t="str">
        <x:v>Résolution enregistrée comme réussite, succès partiel, repli, refus ou échec selon les faits. La suite ne considère jamais « terminé » comme synonyme de victoire.</x:v>
      </x:c>
      <x:c r="K13" s="14" t="str">
        <x:v>Reconstitution documentée V4 — nouvelle rédaction V5</x:v>
      </x:c>
    </x:row>
    <x:row r="14" ht="72" customHeight="1">
      <x:c r="A14" s="13" t="str">
        <x:v>W3-A09</x:v>
      </x:c>
      <x:c r="B14" s="13" t="str">
        <x:v>Le mandat brisé</x:v>
      </x:c>
      <x:c r="C14" s="13" t="str">
        <x:v>Ilyss — Portes superposées</x:v>
      </x:c>
      <x:c r="D14" s="13" t="str">
        <x:v>Elite</x:v>
      </x:c>
      <x:c r="E14" s="13" t="str">
        <x:v>CL12 / CL15</x:v>
      </x:c>
      <x:c r="F14" s="13" t="str">
        <x:v>Une coalition devait tenir un passage, mais un groupe poursuit une conquête plus large. Le joueur doit préserver sa route et affronter la force qui l’a coupée.</x:v>
      </x:c>
      <x:c r="G14" s="13" t="str">
        <x:v>Un mandat limité n’engage pas tous les clans dans une guerre totale ; chaque équipe possède son propre accord.</x:v>
      </x:c>
      <x:c r="H14" s="13" t="str">
        <x:v>Quatre missions : découverte, intervention, confrontation puis conséquences jouées. L’ordre peut conserver un échec qui modifie la suite.</x:v>
      </x:c>
      <x:c r="I14" s="13" t="str">
        <x:v>Contrat annexe accepté et accès physique au lieu ; aucun jalon commun n’est accordé par cet arc.</x:v>
      </x:c>
      <x:c r="J14" s="13" t="str">
        <x:v>Résolution enregistrée comme réussite, succès partiel, repli, refus ou échec selon les faits. La suite ne considère jamais « terminé » comme synonyme de victoire.</x:v>
      </x:c>
      <x:c r="K14" s="13" t="str">
        <x:v>Reconstitution documentée V4 — nouvelle rédaction V5</x:v>
      </x:c>
    </x:row>
    <x:row r="15" ht="72" customHeight="1">
      <x:c r="A15" s="14" t="str">
        <x:v>W3-A10</x:v>
      </x:c>
      <x:c r="B15" s="14" t="str">
        <x:v>La chasse des chasseurs</x:v>
      </x:c>
      <x:c r="C15" s="14" t="str">
        <x:v>Ilyss — Anneau des Coques</x:v>
      </x:c>
      <x:c r="D15" s="14" t="str">
        <x:v>Elite</x:v>
      </x:c>
      <x:c r="E15" s="14" t="str">
        <x:v>CL10 / CL13</x:v>
      </x:c>
      <x:c r="F15" s="14" t="str">
        <x:v>Une bande identifiée attaque d’autres chasseurs et récupère leurs équipements. La traque se joue entre les coques et les passages techniques.</x:v>
      </x:c>
      <x:c r="G15" s="14" t="str">
        <x:v>L’étiquette de renégat vient des actes observés de cette bande ; elle n’est pas attribuée à une morphologie ou à un clan entier.</x:v>
      </x:c>
      <x:c r="H15" s="14" t="str">
        <x:v>Quatre missions : découverte, intervention, confrontation puis conséquences jouées. L’ordre peut conserver un échec qui modifie la suite.</x:v>
      </x:c>
      <x:c r="I15" s="14" t="str">
        <x:v>Contrat annexe accepté et accès physique au lieu ; aucun jalon commun n’est accordé par cet arc.</x:v>
      </x:c>
      <x:c r="J15" s="14" t="str">
        <x:v>Résolution enregistrée comme réussite, succès partiel, repli, refus ou échec selon les faits. La suite ne considère jamais « terminé » comme synonyme de victoire.</x:v>
      </x:c>
      <x:c r="K15" s="14" t="str">
        <x:v>Reconstitution documentée V4 — nouvelle rédaction V5</x:v>
      </x:c>
    </x:row>
    <x:row r="16" ht="72" customHeight="1">
      <x:c r="A16" s="13" t="str">
        <x:v>W3-A11</x:v>
      </x:c>
      <x:c r="B16" s="13" t="str">
        <x:v>La route des blessés</x:v>
      </x:c>
      <x:c r="C16" s="13" t="str">
        <x:v>Korthas — Marais et débarcadère</x:v>
      </x:c>
      <x:c r="D16" s="13" t="str">
        <x:v>Elite</x:v>
      </x:c>
      <x:c r="E16" s="13" t="str">
        <x:v>CL14 / CL11</x:v>
      </x:c>
      <x:c r="F16" s="13" t="str">
        <x:v>Une campagne a laissé plusieurs équipes séparées. L’opération relie les points de retour sous la pression d’un rival qui chasse les derniers groupes.</x:v>
      </x:c>
      <x:c r="G16" s="13" t="str">
        <x:v>Les personnes blessées gardent leur histoire et leur indisponibilité ; changer de mode ne les soigne pas.</x:v>
      </x:c>
      <x:c r="H16" s="13" t="str">
        <x:v>Quatre missions : découverte, intervention, confrontation puis conséquences jouées. L’ordre peut conserver un échec qui modifie la suite.</x:v>
      </x:c>
      <x:c r="I16" s="13" t="str">
        <x:v>Contrat annexe accepté et accès physique au lieu ; aucun jalon commun n’est accordé par cet arc.</x:v>
      </x:c>
      <x:c r="J16" s="13" t="str">
        <x:v>Résolution enregistrée comme réussite, succès partiel, repli, refus ou échec selon les faits. La suite ne considère jamais « terminé » comme synonyme de victoire.</x:v>
      </x:c>
      <x:c r="K16" s="13" t="str">
        <x:v>Reconstitution documentée V4 — nouvelle rédaction V5</x:v>
      </x:c>
    </x:row>
    <x:row r="17" ht="72" customHeight="1">
      <x:c r="A17" s="14" t="str">
        <x:v>W3-A12</x:v>
      </x:c>
      <x:c r="B17" s="14" t="str">
        <x:v>Le dernier front choisi</x:v>
      </x:c>
      <x:c r="C17" s="14" t="str">
        <x:v>Korthas — Plaines du Dernier Seuil</x:v>
      </x:c>
      <x:c r="D17" s="14" t="str">
        <x:v>Elite</x:v>
      </x:c>
      <x:c r="E17" s="14" t="str">
        <x:v>CL1 / CL12 / CL15</x:v>
      </x:c>
      <x:c r="F17" s="14" t="str">
        <x:v>Les forces encore engagées se rencontrent sur un dernier seuil. Le joueur choisit une conclusion militaire compatible avec les liens et les pertes de sa campagne.</x:v>
      </x:c>
      <x:c r="G17" s="14" t="str">
        <x:v>Cette finale clôt la guerre suivie, reste facultative pour le rang et ne remplace aucun dénouement exclusif d’origine.</x:v>
      </x:c>
      <x:c r="H17" s="14" t="str">
        <x:v>Quatre missions : découverte, intervention, confrontation puis conséquences jouées. L’ordre peut conserver un échec qui modifie la suite.</x:v>
      </x:c>
      <x:c r="I17" s="14" t="str">
        <x:v>Contrat annexe accepté et accès physique au lieu ; aucun jalon commun n’est accordé par cet arc.</x:v>
      </x:c>
      <x:c r="J17" s="14" t="str">
        <x:v>Résolution enregistrée comme réussite, succès partiel, repli, refus ou échec selon les faits. La suite ne considère jamais « terminé » comme synonyme de victoire.</x:v>
      </x:c>
      <x:c r="K17" s="14" t="str">
        <x:v>Reconstitution documentée V4 — nouvelle rédaction V5</x:v>
      </x:c>
    </x:row>
  </x:sheetData>
  <x:pageMargins left="0.7" right="0.7" top="0.75" bottom="0.75" header="0.3" footer="0.3"/>
  <x:tableParts count="1">
    <x:tablePart xmlns:r="http://schemas.openxmlformats.org/officeDocument/2006/relationships" r:id="R5e9118e63f554108"/>
  </x:tableParts>
</x:worksheet>
</file>

<file path=xl/worksheets/sheet10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36"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50" hidden="0" customWidth="1"/>
    <x:col min="14" max="14" width="50" hidden="0" customWidth="1"/>
    <x:col min="15" max="15" width="45" hidden="0" customWidth="1"/>
    <x:col min="16" max="16" width="45" hidden="0" customWidth="1"/>
  </x:cols>
  <x:sheetData>
    <x:row r="1">
      <x:c r="A1" s="2"/>
      <x:c r="B1" s="2"/>
      <x:c r="C1" s="2"/>
      <x:c r="D1" s="2"/>
      <x:c r="E1" s="2"/>
      <x:c r="F1" s="2"/>
    </x:row>
    <x:row r="2" ht="31" customHeight="1">
      <x:c r="A2" s="3" t="str">
        <x:v>Missions de guerre narrative</x:v>
      </x:c>
      <x:c r="B2" s="3"/>
      <x:c r="C2" s="3"/>
      <x:c r="D2" s="3"/>
      <x:c r="E2" s="3"/>
      <x:c r="F2" s="3"/>
    </x:row>
    <x:row r="3">
      <x:c r="A3" s="4"/>
      <x:c r="B3" s="4"/>
      <x:c r="C3" s="4"/>
      <x:c r="D3" s="4"/>
      <x:c r="E3" s="4"/>
      <x:c r="F3" s="4"/>
    </x:row>
    <x:row r="4">
      <x:c r="A4" s="2" t="str">
        <x:v>Guerre · 48 fiches · Lecture intégrale dans « Lire Guerre » ou le lecteur HTML.</x:v>
      </x:c>
      <x:c r="B4" s="2"/>
      <x:c r="C4" s="2"/>
      <x:c r="D4" s="2"/>
      <x:c r="E4" s="2"/>
      <x:c r="F4" s="2"/>
    </x:row>
    <x:row r="5" ht="48" customHeight="1">
      <x:c r="A5" s="51" t="str">
        <x:v>Identifiant</x:v>
      </x:c>
      <x:c r="B5" s="52" t="str">
        <x:v>Titre</x:v>
      </x:c>
      <x:c r="C5" s="52" t="str">
        <x:v>Arc ref</x:v>
      </x:c>
      <x:c r="D5" s="52" t="str">
        <x:v>Ordre</x:v>
      </x:c>
      <x:c r="E5" s="52" t="str">
        <x:v>Rang minimal</x:v>
      </x:c>
      <x:c r="F5" s="52" t="str">
        <x:v>Lieu</x:v>
      </x:c>
      <x:c r="G5" s="52" t="str">
        <x:v>Déclencheur</x:v>
      </x:c>
      <x:c r="H5" s="52" t="str">
        <x:v>Mise en place</x:v>
      </x:c>
      <x:c r="I5" s="52" t="str">
        <x:v>Actions en 2D</x:v>
      </x:c>
      <x:c r="J5" s="52" t="str">
        <x:v>Choix</x:v>
      </x:c>
      <x:c r="K5" s="52" t="str">
        <x:v>Résultat</x:v>
      </x:c>
      <x:c r="L5" s="52" t="str">
        <x:v>Échec reprise</x:v>
      </x:c>
      <x:c r="M5" s="52" t="str">
        <x:v>Recompense</x:v>
      </x:c>
      <x:c r="N5" s="52" t="str">
        <x:v>Lien modes</x:v>
      </x:c>
      <x:c r="O5" s="52" t="str">
        <x:v>Limite lore</x:v>
      </x:c>
      <x:c r="P5" s="53" t="str">
        <x:v>Provenance</x:v>
      </x:c>
    </x:row>
    <x:row r="6" ht="132" customHeight="1">
      <x:c r="A6" s="13" t="str">
        <x:v>W3-N01</x:v>
      </x:c>
      <x:c r="B6" s="13" t="str">
        <x:v>Sous la cendre fraîche</x:v>
      </x:c>
      <x:c r="C6" s="13" t="str">
        <x:v>W3-A01</x:v>
      </x:c>
      <x:c r="D6" s="16" t="n">
        <x:v>1</x:v>
      </x:c>
      <x:c r="E6" s="13" t="str">
        <x:v>Young Blood</x:v>
      </x:c>
      <x:c r="F6" s="13" t="str">
        <x:v>Homeworld — Marches de Cendre</x:v>
      </x:c>
      <x:c r="G6" s="13" t="str">
        <x:v>Deux équipes revendiquent une chasse dont les traces se croisent près des habitations. Le joueur doit retrouver le vrai parcours tout en affrontant ceux qui veulent imposer leur récit.</x:v>
      </x:c>
      <x:c r="H6" s="13" t="str">
        <x:v>Le joueur rejoint le point d’entrée à pied ou par le transport déjà acquis. Le décor expose un chemin principal, un contournement praticable et une sortie que les personnages utilisent réellement.</x:v>
      </x:c>
      <x:c r="I6" s="13" t="str">
        <x:v>Longer un chenal noirci, comparer trois empreintes et suivre la plus profonde sous une arche. Un guetteur rival traverse la silhouette du joueur avant de disparaître derrière des plaques de basalte. Le poursuivre révèle un second chemin ; observer d’abord permet de repérer la corde qui déclencherait une chute de pierres.</x:v>
      </x:c>
      <x:c r="J6" s="13" t="str">
        <x:v>Suivre immédiatement le guetteur ou examiner l’arche pour préparer un passage sûr.</x:v>
      </x:c>
      <x:c r="K6" s="13" t="str">
        <x:v>Le chemin réellement parcouru rejoint la carte locale ; le rival mémorise une poursuite ou une approche patiente.</x:v>
      </x:c>
      <x:c r="L6" s="13" t="str">
        <x:v>Une interruption conserve les dégâts, morts, blessures et positions validées. Les objectifs encore ouverts sont repris depuis un lieu atteignable ; un refus clôt seulement cette proposition et ne compte pas comme réussite.</x:v>
      </x:c>
      <x:c r="M6" s="13" t="str">
        <x:v>Objectif standard : 6 XP. Aux participants réellement engagés, par récompense unique. Les finales des campagnes liées V5 ont leur propre objectif à 12 XP, sans cumul sur une même résolution. Les objets sont acquis après récupération physique.</x:v>
      </x:c>
      <x:c r="N6" s="13" t="str">
        <x:v>Les observations et états de passage alimentent carte et RTS. Si cette action résout déjà un objectif, les autres modes montrent ses conséquences et ne le font pas rejouer.</x:v>
      </x:c>
      <x:c r="O6" s="13" t="str">
        <x:v>Les témoins restent libres de leurs propos ; la reconnaissance concerne cette chasse et ne remplace aucun rite commun.</x:v>
      </x:c>
      <x:c r="P6" s="13" t="str">
        <x:v>Reconstitution documentée V4 — nouvelle rédaction V5</x:v>
      </x:c>
    </x:row>
    <x:row r="7" ht="132" customHeight="1">
      <x:c r="A7" s="14" t="str">
        <x:v>W3-N02</x:v>
      </x:c>
      <x:c r="B7" s="14" t="str">
        <x:v>Le trait dans la pierre</x:v>
      </x:c>
      <x:c r="C7" s="14" t="str">
        <x:v>W3-A01</x:v>
      </x:c>
      <x:c r="D7" s="17" t="n">
        <x:v>2</x:v>
      </x:c>
      <x:c r="E7" s="14" t="str">
        <x:v>Young Blood</x:v>
      </x:c>
      <x:c r="F7" s="14" t="str">
        <x:v>Homeworld — Marches de Cendre</x:v>
      </x:c>
      <x:c r="G7" s="14" t="str">
        <x:v>L’étape précédente de « Une trace pour deux clans » est résolue. Ses passages ouverts, adversaires survivants et objets déplacés déterminent les conditions de cette scène.</x:v>
      </x:c>
      <x:c r="H7" s="14" t="str">
        <x:v>Le joueur rejoint le point d’entrée à pied ou par le transport déjà acquis. Le décor expose un chemin principal, un contournement praticable et une sortie que les personnages utilisent réellement.</x:v>
      </x:c>
      <x:c r="I7" s="14" t="str">
        <x:v>Grimper au-dessus du chenal, contourner un nid occupé et atteindre la paroi où une arme a laissé un trait. Orienter la lumière sur la pierre, aligner le fragment retrouvé puis défendre le point contre deux chasseurs arrivés par les prises basses. Une sortie derrière la paroi permet de rompre le combat avec la preuve.</x:v>
      </x:c>
      <x:c r="J7" s="14" t="str">
        <x:v>Tenir la paroi pour faire venir les témoins ou emporter le relevé par le passage caché.</x:v>
      </x:c>
      <x:c r="K7" s="14" t="str">
        <x:v>La trace reste attribuée à son lieu ; le résultat indique quels participants ont pu la voir.</x:v>
      </x:c>
      <x:c r="L7" s="14" t="str">
        <x:v>Une interruption conserve les dégâts, morts, blessures et positions validées. Les objectifs encore ouverts sont repris depuis un lieu atteignable ; un refus clôt seulement cette proposition et ne compte pas comme réussite.</x:v>
      </x:c>
      <x:c r="M7" s="14" t="str">
        <x:v>Objectif standard : 6 XP. Aux participants réellement engagés, par récompense unique. Les finales des campagnes liées V5 ont leur propre objectif à 12 XP, sans cumul sur une même résolution. Les objets sont acquis après récupération physique.</x:v>
      </x:c>
      <x:c r="N7" s="14" t="str">
        <x:v>Les observations et états de passage alimentent carte et RTS. Si cette action résout déjà un objectif, les autres modes montrent ses conséquences et ne le font pas rejouer.</x:v>
      </x:c>
      <x:c r="O7" s="14" t="str">
        <x:v>Les témoins restent libres de leurs propos ; la reconnaissance concerne cette chasse et ne remplace aucun rite commun.</x:v>
      </x:c>
      <x:c r="P7" s="14" t="str">
        <x:v>Reconstitution documentée V4 — nouvelle rédaction V5</x:v>
      </x:c>
    </x:row>
    <x:row r="8" ht="132" customHeight="1">
      <x:c r="A8" s="13" t="str">
        <x:v>W3-N03</x:v>
      </x:c>
      <x:c r="B8" s="13" t="str">
        <x:v>Le duel de l’arche basse</x:v>
      </x:c>
      <x:c r="C8" s="13" t="str">
        <x:v>W3-A01</x:v>
      </x:c>
      <x:c r="D8" s="16" t="n">
        <x:v>3</x:v>
      </x:c>
      <x:c r="E8" s="13" t="str">
        <x:v>Young Blood</x:v>
      </x:c>
      <x:c r="F8" s="13" t="str">
        <x:v>Homeworld — Marches de Cendre</x:v>
      </x:c>
      <x:c r="G8" s="13" t="str">
        <x:v>L’étape précédente de « Une trace pour deux clans » est résolue. Ses passages ouverts, adversaires survivants et objets déplacés déterminent les conditions de cette scène.</x:v>
      </x:c>
      <x:c r="H8" s="13" t="str">
        <x:v>Le joueur rejoint le point d’entrée à pied ou par le transport déjà acquis. Le décor expose un chemin principal, un contournement praticable et une sortie que les personnages utilisent réellement.</x:v>
      </x:c>
      <x:c r="I8" s="13" t="str">
        <x:v>Retrouver le rival dans un espace circulaire séparé des maisons. Parcourir ses bords, vérifier les deux sorties puis entrer dans l’aire convenue. Pendant le duel, lire les appuis du rival et utiliser les piliers pour casser sa poursuite. Un compagnon impatient peut approcher ; intervenir conserve le duel mais expose le joueur.</x:v>
      </x:c>
      <x:c r="J8" s="13" t="str">
        <x:v>Accepter le défi limité à cette chasse ou demander une confrontation d’équipes sur le passage.</x:v>
      </x:c>
      <x:c r="K8" s="13" t="str">
        <x:v>Le résultat du duel ou du combat est unique ; il décide du droit d’examiner la pièce commune, pas du rang du joueur.</x:v>
      </x:c>
      <x:c r="L8" s="13" t="str">
        <x:v>Une interruption conserve les dégâts, morts, blessures et positions validées. Les objectifs encore ouverts sont repris depuis un lieu atteignable ; un refus clôt seulement cette proposition et ne compte pas comme réussite.</x:v>
      </x:c>
      <x:c r="M8" s="13" t="str">
        <x:v>Objectif standard : 6 XP. Aux participants réellement engagés, par récompense unique. Les finales des campagnes liées V5 ont leur propre objectif à 12 XP, sans cumul sur une même résolution. Les objets sont acquis après récupération physique.</x:v>
      </x:c>
      <x:c r="N8" s="13" t="str">
        <x:v>Les observations et états de passage alimentent carte et RTS. Si cette action résout déjà un objectif, les autres modes montrent ses conséquences et ne le font pas rejouer.</x:v>
      </x:c>
      <x:c r="O8" s="13" t="str">
        <x:v>Les témoins restent libres de leurs propos ; la reconnaissance concerne cette chasse et ne remplace aucun rite commun.</x:v>
      </x:c>
      <x:c r="P8" s="13" t="str">
        <x:v>Reconstitution documentée V4 — nouvelle rédaction V5</x:v>
      </x:c>
    </x:row>
    <x:row r="9" ht="132" customHeight="1">
      <x:c r="A9" s="14" t="str">
        <x:v>W3-N04</x:v>
      </x:c>
      <x:c r="B9" s="14" t="str">
        <x:v>Deux ombres sur un trophée</x:v>
      </x:c>
      <x:c r="C9" s="14" t="str">
        <x:v>W3-A01</x:v>
      </x:c>
      <x:c r="D9" s="17" t="n">
        <x:v>4</x:v>
      </x:c>
      <x:c r="E9" s="14" t="str">
        <x:v>Young Blood</x:v>
      </x:c>
      <x:c r="F9" s="14" t="str">
        <x:v>Homeworld — Marches de Cendre</x:v>
      </x:c>
      <x:c r="G9" s="14" t="str">
        <x:v>L’étape précédente de « Une trace pour deux clans » est résolue. Ses passages ouverts, adversaires survivants et objets déplacés déterminent les conditions de cette scène.</x:v>
      </x:c>
      <x:c r="H9" s="14" t="str">
        <x:v>Le joueur rejoint le point d’entrée à pied ou par le transport déjà acquis. Le décor expose un chemin principal, un contournement praticable et une sortie que les personnages utilisent réellement.</x:v>
      </x:c>
      <x:c r="I9" s="14" t="str">
        <x:v>Transporter la pièce jusqu’à l’atelier local, replacer les deux traces observées sur un support d’essai puis inviter les chasseurs réellement rencontrés. Un dernier poursuivant tente de reprendre l’objet dans la ruelle extérieure ; le contenir ouvre la scène de présentation. Le joueur choisit l’angle d’exposition qui rend les contributions visibles.</x:v>
      </x:c>
      <x:c r="J9" s="14" t="str">
        <x:v>Présenter un trophée partagé avec un propriétaire explicite ou conserver une pièce individuelle contextualisée.</x:v>
      </x:c>
      <x:c r="K9" s="14" t="str">
        <x:v>Le récit public et les visites à la maison changent ; l’original conserve un seul identifiant et une seule position.</x:v>
      </x:c>
      <x:c r="L9" s="14" t="str">
        <x:v>Une interruption conserve les dégâts, morts, blessures et positions validées. Les objectifs encore ouverts sont repris depuis un lieu atteignable ; un refus clôt seulement cette proposition et ne compte pas comme réussite.</x:v>
      </x:c>
      <x:c r="M9" s="14" t="str">
        <x:v>Conclusion de cet arc annexe : 8 XP. Aux participants réellement engagés, par récompense unique. Les finales des campagnes liées V5 ont leur propre objectif à 12 XP, sans cumul sur une même résolution. Les objets sont acquis après récupération physique.</x:v>
      </x:c>
      <x:c r="N9" s="14" t="str">
        <x:v>Les observations et états de passage alimentent carte et RTS. Si cette action résout déjà un objectif, les autres modes montrent ses conséquences et ne le font pas rejouer.</x:v>
      </x:c>
      <x:c r="O9" s="14" t="str">
        <x:v>Les témoins restent libres de leurs propos ; la reconnaissance concerne cette chasse et ne remplace aucun rite commun.</x:v>
      </x:c>
      <x:c r="P9" s="14" t="str">
        <x:v>Reconstitution documentée V4 — nouvelle rédaction V5</x:v>
      </x:c>
    </x:row>
    <x:row r="10" ht="132" customHeight="1">
      <x:c r="A10" s="13" t="str">
        <x:v>W3-N05</x:v>
      </x:c>
      <x:c r="B10" s="13" t="str">
        <x:v>La conduite qui sonne creux</x:v>
      </x:c>
      <x:c r="C10" s="13" t="str">
        <x:v>W3-A02</x:v>
      </x:c>
      <x:c r="D10" s="16" t="n">
        <x:v>1</x:v>
      </x:c>
      <x:c r="E10" s="13" t="str">
        <x:v>Young Blood</x:v>
      </x:c>
      <x:c r="F10" s="13" t="str">
        <x:v>Homeworld — Désert de Verre</x:v>
      </x:c>
      <x:c r="G10" s="13" t="str">
        <x:v>Des raids nocturnes coupent les conduites entre deux quartiers. Il faut découvrir le chemin des assaillants, défendre une réparation et atteindre leur poste.</x:v>
      </x:c>
      <x:c r="H10" s="13" t="str">
        <x:v>Le joueur rejoint le point d’entrée à pied ou par le transport déjà acquis. Le décor expose un chemin principal, un contournement praticable et une sortie que les personnages utilisent réellement.</x:v>
      </x:c>
      <x:c r="I10" s="13" t="str">
        <x:v>Descendre dans la citerne par l’échelle de service, toucher les repères qui vibrent et suivre l’écho jusqu’à une section déplacée. Un éclaireur surgit au-dessus du bassin et coupe la lampe fixe. En vision adaptée, le joueur lit les reflets restants puis choisit un escalier pour rejoindre l’intrus sans traverser une grille fermée.</x:v>
      </x:c>
      <x:c r="J10" s="13" t="str">
        <x:v>Poursuivre l’éclaireur vers le toit ou sécuriser d’abord le levier qui maintient le passage.</x:v>
      </x:c>
      <x:c r="K10" s="13" t="str">
        <x:v>Un accès de raid est découvert ; la disponibilité du levier détermine la route de la prochaine mission.</x:v>
      </x:c>
      <x:c r="L10" s="13" t="str">
        <x:v>Une interruption conserve les dégâts, morts, blessures et positions validées. Les objectifs encore ouverts sont repris depuis un lieu atteignable ; un refus clôt seulement cette proposition et ne compte pas comme réussite.</x:v>
      </x:c>
      <x:c r="M10" s="13" t="str">
        <x:v>Objectif standard : 6 XP. Aux participants réellement engagés, par récompense unique. Les finales des campagnes liées V5 ont leur propre objectif à 12 XP, sans cumul sur une même résolution. Les objets sont acquis après récupération physique.</x:v>
      </x:c>
      <x:c r="N10" s="13" t="str">
        <x:v>Les observations et états de passage alimentent carte et RTS. Si cette action résout déjà un objectif, les autres modes montrent ses conséquences et ne le font pas rejouer.</x:v>
      </x:c>
      <x:c r="O10" s="13" t="str">
        <x:v>L’eau des habitants n’est pas une récompense de guerre ; l’opération porte sur les groupes armés et les ouvrages attaqués.</x:v>
      </x:c>
      <x:c r="P10" s="13" t="str">
        <x:v>Reconstitution documentée V4 — nouvelle rédaction V5</x:v>
      </x:c>
    </x:row>
    <x:row r="11" ht="132" customHeight="1">
      <x:c r="A11" s="14" t="str">
        <x:v>W3-N06</x:v>
      </x:c>
      <x:c r="B11" s="14" t="str">
        <x:v>Les mains sur le treuil</x:v>
      </x:c>
      <x:c r="C11" s="14" t="str">
        <x:v>W3-A02</x:v>
      </x:c>
      <x:c r="D11" s="17" t="n">
        <x:v>2</x:v>
      </x:c>
      <x:c r="E11" s="14" t="str">
        <x:v>Young Blood</x:v>
      </x:c>
      <x:c r="F11" s="14" t="str">
        <x:v>Homeworld — Désert de Verre</x:v>
      </x:c>
      <x:c r="G11" s="14" t="str">
        <x:v>L’étape précédente de « La nuit des citernes » est résolue. Ses passages ouverts, adversaires survivants et objets déplacés déterminent les conditions de cette scène.</x:v>
      </x:c>
      <x:c r="H11" s="14" t="str">
        <x:v>Le joueur rejoint le point d’entrée à pied ou par le transport déjà acquis. Le décor expose un chemin principal, un contournement praticable et une sortie que les personnages utilisent réellement.</x:v>
      </x:c>
      <x:c r="I11" s="14" t="str">
        <x:v>Accompagner deux artisans portant une section de conduite. Ouvrir une grille, fixer un palan puis défendre les ouvriers pendant qu’ils alignent la pièce. Les assaillants alternent tirs depuis le toit et traversée par le bassin. Déplacer les couverts et choisir la prochaine prise du palan modifie l’endroit où le joueur doit combattre.</x:v>
      </x:c>
      <x:c r="J11" s="14" t="str">
        <x:v>Achever la réparation courte sous pression ou poser un détour plus long mais mieux protégé.</x:v>
      </x:c>
      <x:c r="K11" s="14" t="str">
        <x:v>La conduite réparée devient visible et sa route reste praticable ; les pièces consommées quittent le stock réel.</x:v>
      </x:c>
      <x:c r="L11" s="14" t="str">
        <x:v>Une interruption conserve les dégâts, morts, blessures et positions validées. Les objectifs encore ouverts sont repris depuis un lieu atteignable ; un refus clôt seulement cette proposition et ne compte pas comme réussite.</x:v>
      </x:c>
      <x:c r="M11" s="14" t="str">
        <x:v>Objectif standard : 6 XP. Aux participants réellement engagés, par récompense unique. Les finales des campagnes liées V5 ont leur propre objectif à 12 XP, sans cumul sur une même résolution. Les objets sont acquis après récupération physique.</x:v>
      </x:c>
      <x:c r="N11" s="14" t="str">
        <x:v>Les observations et états de passage alimentent carte et RTS. Si cette action résout déjà un objectif, les autres modes montrent ses conséquences et ne le font pas rejouer.</x:v>
      </x:c>
      <x:c r="O11" s="14" t="str">
        <x:v>L’eau des habitants n’est pas une récompense de guerre ; l’opération porte sur les groupes armés et les ouvrages attaqués.</x:v>
      </x:c>
      <x:c r="P11" s="14" t="str">
        <x:v>Reconstitution documentée V4 — nouvelle rédaction V5</x:v>
      </x:c>
    </x:row>
    <x:row r="12" ht="132" customHeight="1">
      <x:c r="A12" s="13" t="str">
        <x:v>W3-N07</x:v>
      </x:c>
      <x:c r="B12" s="13" t="str">
        <x:v>Le puits des assaillants</x:v>
      </x:c>
      <x:c r="C12" s="13" t="str">
        <x:v>W3-A02</x:v>
      </x:c>
      <x:c r="D12" s="16" t="n">
        <x:v>3</x:v>
      </x:c>
      <x:c r="E12" s="13" t="str">
        <x:v>Young Blood</x:v>
      </x:c>
      <x:c r="F12" s="13" t="str">
        <x:v>Homeworld — Désert de Verre</x:v>
      </x:c>
      <x:c r="G12" s="13" t="str">
        <x:v>L’étape précédente de « La nuit des citernes » est résolue. Ses passages ouverts, adversaires survivants et objets déplacés déterminent les conditions de cette scène.</x:v>
      </x:c>
      <x:c r="H12" s="13" t="str">
        <x:v>Le joueur rejoint le point d’entrée à pied ou par le transport déjà acquis. Le décor expose un chemin principal, un contournement praticable et une sortie que les personnages utilisent réellement.</x:v>
      </x:c>
      <x:c r="I12" s="13" t="str">
        <x:v>Rejoindre une bouche de service à l’aube, observer le tour d’un garde et entrer dans la galerie derrière lui. Désamorcer un piège identifié puis remonter par deux chambres de pression. Le chef du raid garde la sortie haute avec un lanceur ; approcher par les poutres ou lui faire quitter sa position change la confrontation.</x:v>
      </x:c>
      <x:c r="J12" s="13" t="str">
        <x:v>Couper le mécanisme de fermeture avant le combat ou utiliser son mouvement pour diviser les adversaires.</x:v>
      </x:c>
      <x:c r="K12" s="13" t="str">
        <x:v>Le poste est pris si une équipe le rejoint réellement ; les fuyards non rattrapés persistent comme groupe identifié.</x:v>
      </x:c>
      <x:c r="L12" s="13" t="str">
        <x:v>Une interruption conserve les dégâts, morts, blessures et positions validées. Les objectifs encore ouverts sont repris depuis un lieu atteignable ; un refus clôt seulement cette proposition et ne compte pas comme réussite.</x:v>
      </x:c>
      <x:c r="M12" s="13" t="str">
        <x:v>Objectif standard : 6 XP. Aux participants réellement engagés, par récompense unique. Les finales des campagnes liées V5 ont leur propre objectif à 12 XP, sans cumul sur une même résolution. Les objets sont acquis après récupération physique.</x:v>
      </x:c>
      <x:c r="N12" s="13" t="str">
        <x:v>Les observations et états de passage alimentent carte et RTS. Si cette action résout déjà un objectif, les autres modes montrent ses conséquences et ne le font pas rejouer.</x:v>
      </x:c>
      <x:c r="O12" s="13" t="str">
        <x:v>L’eau des habitants n’est pas une récompense de guerre ; l’opération porte sur les groupes armés et les ouvrages attaqués.</x:v>
      </x:c>
      <x:c r="P12" s="13" t="str">
        <x:v>Reconstitution documentée V4 — nouvelle rédaction V5</x:v>
      </x:c>
    </x:row>
    <x:row r="13" ht="132" customHeight="1">
      <x:c r="A13" s="14" t="str">
        <x:v>W3-N08</x:v>
      </x:c>
      <x:c r="B13" s="14" t="str">
        <x:v>Le retour du courant</x:v>
      </x:c>
      <x:c r="C13" s="14" t="str">
        <x:v>W3-A02</x:v>
      </x:c>
      <x:c r="D13" s="17" t="n">
        <x:v>4</x:v>
      </x:c>
      <x:c r="E13" s="14" t="str">
        <x:v>Young Blood</x:v>
      </x:c>
      <x:c r="F13" s="14" t="str">
        <x:v>Homeworld — Désert de Verre</x:v>
      </x:c>
      <x:c r="G13" s="14" t="str">
        <x:v>L’étape précédente de « La nuit des citernes » est résolue. Ses passages ouverts, adversaires survivants et objets déplacés déterminent les conditions de cette scène.</x:v>
      </x:c>
      <x:c r="H13" s="14" t="str">
        <x:v>Le joueur rejoint le point d’entrée à pied ou par le transport déjà acquis. Le décor expose un chemin principal, un contournement praticable et une sortie que les personnages utilisent réellement.</x:v>
      </x:c>
      <x:c r="I13" s="14" t="str">
        <x:v>Porter le régulateur récupéré jusqu’au nœud des conduites, ouvrir les vannes dans l’ordre indiqué par la pression puis parcourir le quartier pour vérifier les jets. Un dernier assaillant cherche son équipement oublié ; suivre ses traces peut conduire à un combat court ou à son retrait. Les artisans jugent la réparation sur son résultat visible.</x:v>
      </x:c>
      <x:c r="J13" s="14" t="str">
        <x:v>Tenir le régulateur principal ou laisser un artisan le garder pendant la poursuite finale.</x:v>
      </x:c>
      <x:c r="K13" s="14" t="str">
        <x:v>La distribution locale retrouve son fonctionnement ; la relation avec les artisans reflète l’aide réelle et les dommages constatés.</x:v>
      </x:c>
      <x:c r="L13" s="14" t="str">
        <x:v>Une interruption conserve les dégâts, morts, blessures et positions validées. Les objectifs encore ouverts sont repris depuis un lieu atteignable ; un refus clôt seulement cette proposition et ne compte pas comme réussite.</x:v>
      </x:c>
      <x:c r="M13" s="14" t="str">
        <x:v>Conclusion de cet arc annexe : 8 XP. Aux participants réellement engagés, par récompense unique. Les finales des campagnes liées V5 ont leur propre objectif à 12 XP, sans cumul sur une même résolution. Les objets sont acquis après récupération physique.</x:v>
      </x:c>
      <x:c r="N13" s="14" t="str">
        <x:v>Les observations et états de passage alimentent carte et RTS. Si cette action résout déjà un objectif, les autres modes montrent ses conséquences et ne le font pas rejouer.</x:v>
      </x:c>
      <x:c r="O13" s="14" t="str">
        <x:v>L’eau des habitants n’est pas une récompense de guerre ; l’opération porte sur les groupes armés et les ouvrages attaqués.</x:v>
      </x:c>
      <x:c r="P13" s="14" t="str">
        <x:v>Reconstitution documentée V4 — nouvelle rédaction V5</x:v>
      </x:c>
    </x:row>
    <x:row r="14" ht="132" customHeight="1">
      <x:c r="A14" s="13" t="str">
        <x:v>W3-N09</x:v>
      </x:c>
      <x:c r="B14" s="13" t="str">
        <x:v>L’ombre du sommet</x:v>
      </x:c>
      <x:c r="C14" s="13" t="str">
        <x:v>W3-A03</x:v>
      </x:c>
      <x:c r="D14" s="16" t="n">
        <x:v>1</x:v>
      </x:c>
      <x:c r="E14" s="13" t="str">
        <x:v>Blooded</x:v>
      </x:c>
      <x:c r="F14" s="13" t="str">
        <x:v>Korthas — Crêtes des Deux Échos</x:v>
      </x:c>
      <x:c r="G14" s="13" t="str">
        <x:v>Une force rivale observe tous les passages d’arrivée. Le joueur brise son avantage avant qu’une petite coalition puisse débarquer.</x:v>
      </x:c>
      <x:c r="H14" s="13" t="str">
        <x:v>Le joueur rejoint le point d’entrée à pied ou par le transport déjà acquis. Le décor expose un chemin principal, un contournement praticable et une sortie que les personnages utilisent réellement.</x:v>
      </x:c>
      <x:c r="I14" s="13" t="str">
        <x:v>Sortir du débarcadère en longeant le côté opaque de la falaise. Repérer le reflet d’un viseur, écouter le changement de guet et atteindre une cavité sous le sommet. Une prise brisée impose un détour par deux corniches ; les tirs visibles depuis l’autre versant renseignent l’angle de l’observateur sans dévoiler toute son équipe.</x:v>
      </x:c>
      <x:c r="J14" s="13" t="str">
        <x:v>Neutraliser le guet le plus proche ou laisser sa relève conduire au poste principal.</x:v>
      </x:c>
      <x:c r="K14" s="13" t="str">
        <x:v>Un angle de surveillance est identifié ; l’approche choisie change les déploiements possibles de l’escarmouche.</x:v>
      </x:c>
      <x:c r="L14" s="13" t="str">
        <x:v>Une interruption conserve les dégâts, morts, blessures et positions validées. Les objectifs encore ouverts sont repris depuis un lieu atteignable ; un refus clôt seulement cette proposition et ne compte pas comme réussite.</x:v>
      </x:c>
      <x:c r="M14" s="13" t="str">
        <x:v>Objectif standard : 6 XP. Aux participants réellement engagés, par récompense unique. Les finales des campagnes liées V5 ont leur propre objectif à 12 XP, sans cumul sur une même résolution. Les objets sont acquis après récupération physique.</x:v>
      </x:c>
      <x:c r="N14" s="13" t="str">
        <x:v>Les observations et états de passage alimentent carte et RTS. Si cette action résout déjà un objectif, les autres modes montrent ses conséquences et ne le font pas rejouer.</x:v>
      </x:c>
      <x:c r="O14" s="13" t="str">
        <x:v>La présence dans la zone vient après le voyage joué ; la carte garde les secteurs non observés sous brouillard.</x:v>
      </x:c>
      <x:c r="P14" s="13" t="str">
        <x:v>Reconstitution documentée V4 — nouvelle rédaction V5</x:v>
      </x:c>
    </x:row>
    <x:row r="15" ht="132" customHeight="1">
      <x:c r="A15" s="14" t="str">
        <x:v>W3-N10</x:v>
      </x:c>
      <x:c r="B15" s="14" t="str">
        <x:v>Le signal renvoyé</x:v>
      </x:c>
      <x:c r="C15" s="14" t="str">
        <x:v>W3-A03</x:v>
      </x:c>
      <x:c r="D15" s="17" t="n">
        <x:v>2</x:v>
      </x:c>
      <x:c r="E15" s="14" t="str">
        <x:v>Blooded</x:v>
      </x:c>
      <x:c r="F15" s="14" t="str">
        <x:v>Korthas — Crêtes des Deux Échos</x:v>
      </x:c>
      <x:c r="G15" s="14" t="str">
        <x:v>L’étape précédente de « Les yeux de Korthas » est résolue. Ses passages ouverts, adversaires survivants et objets déplacés déterminent les conditions de cette scène.</x:v>
      </x:c>
      <x:c r="H15" s="14" t="str">
        <x:v>Le joueur rejoint le point d’entrée à pied ou par le transport déjà acquis. Le décor expose un chemin principal, un contournement praticable et une sortie que les personnages utilisent réellement.</x:v>
      </x:c>
      <x:c r="I15" s="14" t="str">
        <x:v>Atteindre un réflecteur fixé au bord d’une corniche. Maintenir sa plaque pendant une rafale, orienter le faisceau vers une paroi puis surprendre les poursuivants attirés par le faux reflet. Un second groupe grimpe depuis le bas ; le joueur doit déplacer son combat pour garder une sortie sans faire tomber la plaque utile.</x:v>
      </x:c>
      <x:c r="J15" s="14" t="str">
        <x:v>Démonter le réflecteur pour supprimer son usage ou le retourner pour couvrir un débarquement unique.</x:v>
      </x:c>
      <x:c r="K15" s="14" t="str">
        <x:v>Le poste perd sa vision ou fournit un leurre limité ; le même objet ne peut être récompense et dispositif encore présent.</x:v>
      </x:c>
      <x:c r="L15" s="14" t="str">
        <x:v>Une interruption conserve les dégâts, morts, blessures et positions validées. Les objectifs encore ouverts sont repris depuis un lieu atteignable ; un refus clôt seulement cette proposition et ne compte pas comme réussite.</x:v>
      </x:c>
      <x:c r="M15" s="14" t="str">
        <x:v>Objectif standard : 6 XP. Aux participants réellement engagés, par récompense unique. Les finales des campagnes liées V5 ont leur propre objectif à 12 XP, sans cumul sur une même résolution. Les objets sont acquis après récupération physique.</x:v>
      </x:c>
      <x:c r="N15" s="14" t="str">
        <x:v>Les observations et états de passage alimentent carte et RTS. Si cette action résout déjà un objectif, les autres modes montrent ses conséquences et ne le font pas rejouer.</x:v>
      </x:c>
      <x:c r="O15" s="14" t="str">
        <x:v>La présence dans la zone vient après le voyage joué ; la carte garde les secteurs non observés sous brouillard.</x:v>
      </x:c>
      <x:c r="P15" s="14" t="str">
        <x:v>Reconstitution documentée V4 — nouvelle rédaction V5</x:v>
      </x:c>
    </x:row>
    <x:row r="16" ht="117" customHeight="1">
      <x:c r="A16" s="13" t="str">
        <x:v>W3-N11</x:v>
      </x:c>
      <x:c r="B16" s="13" t="str">
        <x:v>La traversée à découvert</x:v>
      </x:c>
      <x:c r="C16" s="13" t="str">
        <x:v>W3-A03</x:v>
      </x:c>
      <x:c r="D16" s="16" t="n">
        <x:v>3</x:v>
      </x:c>
      <x:c r="E16" s="13" t="str">
        <x:v>Blooded</x:v>
      </x:c>
      <x:c r="F16" s="13" t="str">
        <x:v>Korthas — Crêtes des Deux Échos</x:v>
      </x:c>
      <x:c r="G16" s="13" t="str">
        <x:v>L’étape précédente de « Les yeux de Korthas » est résolue. Ses passages ouverts, adversaires survivants et objets déplacés déterminent les conditions de cette scène.</x:v>
      </x:c>
      <x:c r="H16" s="13" t="str">
        <x:v>Le joueur rejoint le point d’entrée à pied ou par le transport déjà acquis. Le décor expose un chemin principal, un contournement praticable et une sortie que les personnages utilisent réellement.</x:v>
      </x:c>
      <x:c r="I16" s="13" t="str">
        <x:v>Rejoindre les porteurs au pied de l’arche, choisir leur ordre de passage et avancer sur un pont interrompu par des couverts bas. Le joueur peut grimper pour engager le tireur ou rester auprès du porteur le plus lent. Les attaques reprennent depuis un angle connu si le réflecteur n’a pas été traité.</x:v>
      </x:c>
      <x:c r="J16" s="13" t="str">
        <x:v>Accompagner la charge jusqu’au seuil ou mener une diversion sur la corniche adverse.</x:v>
      </x:c>
      <x:c r="K16" s="13" t="str">
        <x:v>Les personnes et la charge arrivées sont enregistrées ; une équipe restée en arrière n’apparaît pas automatiquement au point final.</x:v>
      </x:c>
      <x:c r="L16" s="13" t="str">
        <x:v>Une interruption conserve les dégâts, morts, blessures et positions validées. Les objectifs encore ouverts sont repris depuis un lieu atteignable ; un refus clôt seulement cette proposition et ne compte pas comme réussite.</x:v>
      </x:c>
      <x:c r="M16" s="13" t="str">
        <x:v>Objectif standard : 6 XP. Aux participants réellement engagés, par récompense unique. Les finales des campagnes liées V5 ont leur propre objectif à 12 XP, sans cumul sur une même résolution. Les objets sont acquis après récupération physique.</x:v>
      </x:c>
      <x:c r="N16" s="13" t="str">
        <x:v>Les observations et états de passage alimentent carte et RTS. Si cette action résout déjà un objectif, les autres modes montrent ses conséquences et ne le font pas rejouer.</x:v>
      </x:c>
      <x:c r="O16" s="13" t="str">
        <x:v>La présence dans la zone vient après le voyage joué ; la carte garde les secteurs non observés sous brouillard.</x:v>
      </x:c>
      <x:c r="P16" s="13" t="str">
        <x:v>Reconstitution documentée V4 — nouvelle rédaction V5</x:v>
      </x:c>
    </x:row>
    <x:row r="17" ht="147" customHeight="1">
      <x:c r="A17" s="14" t="str">
        <x:v>W3-N12</x:v>
      </x:c>
      <x:c r="B17" s="14" t="str">
        <x:v>Le défi du deuxième écho</x:v>
      </x:c>
      <x:c r="C17" s="14" t="str">
        <x:v>W3-A03</x:v>
      </x:c>
      <x:c r="D17" s="17" t="n">
        <x:v>4</x:v>
      </x:c>
      <x:c r="E17" s="14" t="str">
        <x:v>Blooded</x:v>
      </x:c>
      <x:c r="F17" s="14" t="str">
        <x:v>Korthas — Crêtes des Deux Échos</x:v>
      </x:c>
      <x:c r="G17" s="14" t="str">
        <x:v>L’étape précédente de « Les yeux de Korthas » est résolue. Ses passages ouverts, adversaires survivants et objets déplacés déterminent les conditions de cette scène.</x:v>
      </x:c>
      <x:c r="H17" s="14" t="str">
        <x:v>Le joueur rejoint le point d’entrée à pied ou par le transport déjà acquis. Le décor expose un chemin principal, un contournement praticable et une sortie que les personnages utilisent réellement.</x:v>
      </x:c>
      <x:c r="I17" s="14" t="str">
        <x:v>Monter vers le poste supérieur avec les combattants disponibles. Le capitaine rival lance un défi pendant que ses équipes gardent les accès. Examiner les limites de l’aire, affronter ses changements de distance puis surveiller les flancs permet de distinguer duel accepté et bataille interrompue. Après résolution, un membre doit réellement occuper le guet.</x:v>
      </x:c>
      <x:c r="J17" s="14" t="str">
        <x:v>Régler le seuil par le duel du capitaine ou attaquer le poste avec la coalition disponible.</x:v>
      </x:c>
      <x:c r="K17" s="14" t="str">
        <x:v>La position militaire change selon le résultat ; l’accord du capitaine s’applique seulement à ses propres forces.</x:v>
      </x:c>
      <x:c r="L17" s="14" t="str">
        <x:v>Une interruption conserve les dégâts, morts, blessures et positions validées. Les objectifs encore ouverts sont repris depuis un lieu atteignable ; un refus clôt seulement cette proposition et ne compte pas comme réussite.</x:v>
      </x:c>
      <x:c r="M17" s="14" t="str">
        <x:v>Conclusion de cet arc annexe : 8 XP. Aux participants réellement engagés, par récompense unique. Les finales des campagnes liées V5 ont leur propre objectif à 12 XP, sans cumul sur une même résolution. Les objets sont acquis après récupération physique.</x:v>
      </x:c>
      <x:c r="N17" s="14" t="str">
        <x:v>Les observations et états de passage alimentent carte et RTS. Si cette action résout déjà un objectif, les autres modes montrent ses conséquences et ne le font pas rejouer.</x:v>
      </x:c>
      <x:c r="O17" s="14" t="str">
        <x:v>La présence dans la zone vient après le voyage joué ; la carte garde les secteurs non observés sous brouillard.</x:v>
      </x:c>
      <x:c r="P17" s="14" t="str">
        <x:v>Reconstitution documentée V4 — nouvelle rédaction V5</x:v>
      </x:c>
    </x:row>
    <x:row r="18" ht="132" customHeight="1">
      <x:c r="A18" s="13" t="str">
        <x:v>W3-N13</x:v>
      </x:c>
      <x:c r="B18" s="13" t="str">
        <x:v>Les rails sans charge</x:v>
      </x:c>
      <x:c r="C18" s="13" t="str">
        <x:v>W3-A04</x:v>
      </x:c>
      <x:c r="D18" s="16" t="n">
        <x:v>1</x:v>
      </x:c>
      <x:c r="E18" s="13" t="str">
        <x:v>Blooded</x:v>
      </x:c>
      <x:c r="F18" s="13" t="str">
        <x:v>Korthas — Couronne des Forges Froides</x:v>
      </x:c>
      <x:c r="G18" s="13" t="str">
        <x:v>Une forge tenue par une faction bloque le retour des porteurs. L’opération cherche les chaînes de commande puis engage la garnison.</x:v>
      </x:c>
      <x:c r="H18" s="13" t="str">
        <x:v>Le joueur rejoint le point d’entrée à pied ou par le transport déjà acquis. Le décor expose un chemin principal, un contournement praticable et une sortie que les personnages utilisent réellement.</x:v>
      </x:c>
      <x:c r="I18" s="13" t="str">
        <x:v>Suivre des rails jusqu’à une cour où les traces de traîneau s’arrêtent. Tirer une poignée de maintenance ouvre un plan inférieur ; ramper sous une passerelle révèle une charge suspendue et ses gardes. Le joueur compare les points d’arrimage, repère les pièces mobiles puis rejoint l’opérateur sans passer au travers de la structure.</x:v>
      </x:c>
      <x:c r="J18" s="13" t="str">
        <x:v>Contourner la cour pour trouver le treuil ou provoquer une relève qui libère la passerelle.</x:v>
      </x:c>
      <x:c r="K18" s="13" t="str">
        <x:v>Le trajet du futur convoi est reconnu ; les arrimages endommagés restent endommagés après la mission.</x:v>
      </x:c>
      <x:c r="L18" s="13" t="str">
        <x:v>Une interruption conserve les dégâts, morts, blessures et positions validées. Les objectifs encore ouverts sont repris depuis un lieu atteignable ; un refus clôt seulement cette proposition et ne compte pas comme réussite.</x:v>
      </x:c>
      <x:c r="M18" s="13" t="str">
        <x:v>Objectif standard : 6 XP. Aux participants réellement engagés, par récompense unique. Les finales des campagnes liées V5 ont leur propre objectif à 12 XP, sans cumul sur une même résolution. Les objets sont acquis après récupération physique.</x:v>
      </x:c>
      <x:c r="N18" s="13" t="str">
        <x:v>Les observations et états de passage alimentent carte et RTS. Si cette action résout déjà un objectif, les autres modes montrent ses conséquences et ne le font pas rejouer.</x:v>
      </x:c>
      <x:c r="O18" s="13" t="str">
        <x:v>Les ateliers du secteur conservent leurs propriétaires ; gagner une bataille n’attribue pas leurs stocks personnels.</x:v>
      </x:c>
      <x:c r="P18" s="13" t="str">
        <x:v>Reconstitution documentée V4 — nouvelle rédaction V5</x:v>
      </x:c>
    </x:row>
    <x:row r="19" ht="132" customHeight="1">
      <x:c r="A19" s="14" t="str">
        <x:v>W3-N14</x:v>
      </x:c>
      <x:c r="B19" s="14" t="str">
        <x:v>La porte à contrepoids</x:v>
      </x:c>
      <x:c r="C19" s="14" t="str">
        <x:v>W3-A04</x:v>
      </x:c>
      <x:c r="D19" s="17" t="n">
        <x:v>2</x:v>
      </x:c>
      <x:c r="E19" s="14" t="str">
        <x:v>Blooded</x:v>
      </x:c>
      <x:c r="F19" s="14" t="str">
        <x:v>Korthas — Couronne des Forges Froides</x:v>
      </x:c>
      <x:c r="G19" s="14" t="str">
        <x:v>L’étape précédente de « La forge sous les chaînes » est résolue. Ses passages ouverts, adversaires survivants et objets déplacés déterminent les conditions de cette scène.</x:v>
      </x:c>
      <x:c r="H19" s="14" t="str">
        <x:v>Le joueur rejoint le point d’entrée à pied ou par le transport déjà acquis. Le décor expose un chemin principal, un contournement praticable et une sortie que les personnages utilisent réellement.</x:v>
      </x:c>
      <x:c r="I19" s="14" t="str">
        <x:v>Se placer dans la chambre des chaînes, bloquer un contrepoids avec une cale puis ouvrir progressivement le vantail. Des défenseurs descendent sur les deux plans de marche. Alterner entre le mécanisme et le combat garde la porte assez ouverte pour les alliés ; lâcher la tension peut les séparer sans les tuer automatiquement.</x:v>
      </x:c>
      <x:c r="J19" s="14" t="str">
        <x:v>Immobiliser durablement la porte avec des pièces ou l’ouvrir le temps d’un passage en gardant le mécanisme intact.</x:v>
      </x:c>
      <x:c r="K19" s="14" t="str">
        <x:v>L’état exact du vantail est conservé pour le RTS ; les renforts utilisent seulement l’ouverture réellement disponible.</x:v>
      </x:c>
      <x:c r="L19" s="14" t="str">
        <x:v>Une interruption conserve les dégâts, morts, blessures et positions validées. Les objectifs encore ouverts sont repris depuis un lieu atteignable ; un refus clôt seulement cette proposition et ne compte pas comme réussite.</x:v>
      </x:c>
      <x:c r="M19" s="14" t="str">
        <x:v>Objectif standard : 6 XP. Aux participants réellement engagés, par récompense unique. Les finales des campagnes liées V5 ont leur propre objectif à 12 XP, sans cumul sur une même résolution. Les objets sont acquis après récupération physique.</x:v>
      </x:c>
      <x:c r="N19" s="14" t="str">
        <x:v>Les observations et états de passage alimentent carte et RTS. Si cette action résout déjà un objectif, les autres modes montrent ses conséquences et ne le font pas rejouer.</x:v>
      </x:c>
      <x:c r="O19" s="14" t="str">
        <x:v>Les ateliers du secteur conservent leurs propriétaires ; gagner une bataille n’attribue pas leurs stocks personnels.</x:v>
      </x:c>
      <x:c r="P19" s="14" t="str">
        <x:v>Reconstitution documentée V4 — nouvelle rédaction V5</x:v>
      </x:c>
    </x:row>
    <x:row r="20" ht="132" customHeight="1">
      <x:c r="A20" s="13" t="str">
        <x:v>W3-N15</x:v>
      </x:c>
      <x:c r="B20" s="13" t="str">
        <x:v>Chaleur dans l’atelier mort</x:v>
      </x:c>
      <x:c r="C20" s="13" t="str">
        <x:v>W3-A04</x:v>
      </x:c>
      <x:c r="D20" s="16" t="n">
        <x:v>3</x:v>
      </x:c>
      <x:c r="E20" s="13" t="str">
        <x:v>Blooded</x:v>
      </x:c>
      <x:c r="F20" s="13" t="str">
        <x:v>Korthas — Couronne des Forges Froides</x:v>
      </x:c>
      <x:c r="G20" s="13" t="str">
        <x:v>L’étape précédente de « La forge sous les chaînes » est résolue. Ses passages ouverts, adversaires survivants et objets déplacés déterminent les conditions de cette scène.</x:v>
      </x:c>
      <x:c r="H20" s="13" t="str">
        <x:v>Le joueur rejoint le point d’entrée à pied ou par le transport déjà acquis. Le décor expose un chemin principal, un contournement praticable et une sortie que les personnages utilisent réellement.</x:v>
      </x:c>
      <x:c r="I20" s="13" t="str">
        <x:v>Traverser la forge refroidie en utilisant les enclumes comme couverts. Le maître de garnison remet deux fours en marche pour limiter les approches. Observer les conduits indique quel sol chauffe ensuite ; atteindre une vanne crée une fenêtre de mêlée. Une passerelle au fond conduit aux porteurs détenus derrière une grille.</x:v>
      </x:c>
      <x:c r="J20" s="13" t="str">
        <x:v>Engager le maître pendant son ouverture ou libérer les porteurs et préparer une extraction groupée.</x:v>
      </x:c>
      <x:c r="K20" s="13" t="str">
        <x:v>Le chef capturé, vaincu ou échappé possède un état distinct ; les porteurs libérés restent des personnes à escorter.</x:v>
      </x:c>
      <x:c r="L20" s="13" t="str">
        <x:v>Une interruption conserve les dégâts, morts, blessures et positions validées. Les objectifs encore ouverts sont repris depuis un lieu atteignable ; un refus clôt seulement cette proposition et ne compte pas comme réussite.</x:v>
      </x:c>
      <x:c r="M20" s="13" t="str">
        <x:v>Objectif standard : 6 XP. Aux participants réellement engagés, par récompense unique. Les finales des campagnes liées V5 ont leur propre objectif à 12 XP, sans cumul sur une même résolution. Les objets sont acquis après récupération physique.</x:v>
      </x:c>
      <x:c r="N20" s="13" t="str">
        <x:v>Les observations et états de passage alimentent carte et RTS. Si cette action résout déjà un objectif, les autres modes montrent ses conséquences et ne le font pas rejouer.</x:v>
      </x:c>
      <x:c r="O20" s="13" t="str">
        <x:v>Les ateliers du secteur conservent leurs propriétaires ; gagner une bataille n’attribue pas leurs stocks personnels.</x:v>
      </x:c>
      <x:c r="P20" s="13" t="str">
        <x:v>Reconstitution documentée V4 — nouvelle rédaction V5</x:v>
      </x:c>
    </x:row>
    <x:row r="21" ht="132" customHeight="1">
      <x:c r="A21" s="14" t="str">
        <x:v>W3-N16</x:v>
      </x:c>
      <x:c r="B21" s="14" t="str">
        <x:v>Le poids du retour</x:v>
      </x:c>
      <x:c r="C21" s="14" t="str">
        <x:v>W3-A04</x:v>
      </x:c>
      <x:c r="D21" s="17" t="n">
        <x:v>4</x:v>
      </x:c>
      <x:c r="E21" s="14" t="str">
        <x:v>Blooded</x:v>
      </x:c>
      <x:c r="F21" s="14" t="str">
        <x:v>Korthas — Couronne des Forges Froides</x:v>
      </x:c>
      <x:c r="G21" s="14" t="str">
        <x:v>L’étape précédente de « La forge sous les chaînes » est résolue. Ses passages ouverts, adversaires survivants et objets déplacés déterminent les conditions de cette scène.</x:v>
      </x:c>
      <x:c r="H21" s="14" t="str">
        <x:v>Le joueur rejoint le point d’entrée à pied ou par le transport déjà acquis. Le décor expose un chemin principal, un contournement praticable et une sortie que les personnages utilisent réellement.</x:v>
      </x:c>
      <x:c r="I21" s="14" t="str">
        <x:v>Répartir les charges récupérables entre les porteurs présents puis traverser la cour avec le treuil réellement réparé. Une équipe de poursuite tente d’isoler la dernière caisse. Le joueur choisit un couvert mobile, protège un arrêt de repos et rejoint le seuil d’extraction. Une charge laissée sur place reste marquée pour une expédition ultérieure.</x:v>
      </x:c>
      <x:c r="J21" s="14" t="str">
        <x:v>Ramener la pièce lourde avec une escorte complète ou privilégier les personnes et revenir chercher le matériel.</x:v>
      </x:c>
      <x:c r="K21" s="14" t="str">
        <x:v>Le navire reçoit seulement les personnes et objets transportés ; la forge garde les effets matériels de la confrontation.</x:v>
      </x:c>
      <x:c r="L21" s="14" t="str">
        <x:v>Une interruption conserve les dégâts, morts, blessures et positions validées. Les objectifs encore ouverts sont repris depuis un lieu atteignable ; un refus clôt seulement cette proposition et ne compte pas comme réussite.</x:v>
      </x:c>
      <x:c r="M21" s="14" t="str">
        <x:v>Conclusion de cet arc annexe : 8 XP. Aux participants réellement engagés, par récompense unique. Les finales des campagnes liées V5 ont leur propre objectif à 12 XP, sans cumul sur une même résolution. Les objets sont acquis après récupération physique.</x:v>
      </x:c>
      <x:c r="N21" s="14" t="str">
        <x:v>Les observations et états de passage alimentent carte et RTS. Si cette action résout déjà un objectif, les autres modes montrent ses conséquences et ne le font pas rejouer.</x:v>
      </x:c>
      <x:c r="O21" s="14" t="str">
        <x:v>Les ateliers du secteur conservent leurs propriétaires ; gagner une bataille n’attribue pas leurs stocks personnels.</x:v>
      </x:c>
      <x:c r="P21" s="14" t="str">
        <x:v>Reconstitution documentée V4 — nouvelle rédaction V5</x:v>
      </x:c>
    </x:row>
    <x:row r="22" ht="117" customHeight="1">
      <x:c r="A22" s="13" t="str">
        <x:v>W3-N17</x:v>
      </x:c>
      <x:c r="B22" s="13" t="str">
        <x:v>Le reflet dans la poussière</x:v>
      </x:c>
      <x:c r="C22" s="13" t="str">
        <x:v>W3-A05</x:v>
      </x:c>
      <x:c r="D22" s="16" t="n">
        <x:v>1</x:v>
      </x:c>
      <x:c r="E22" s="13" t="str">
        <x:v>Blooded</x:v>
      </x:c>
      <x:c r="F22" s="13" t="str">
        <x:v>Vesh-Kar — Cratères de Cendre</x:v>
      </x:c>
      <x:c r="G22" s="13" t="str">
        <x:v>Une balise volée attire des navires vers une approche dangereuse. Les chasseurs qui l’utilisent préparent une embuscade contre les arrivants.</x:v>
      </x:c>
      <x:c r="H22" s="13" t="str">
        <x:v>Le joueur rejoint le point d’entrée à pied ou par le transport déjà acquis. Le décor expose un chemin principal, un contournement praticable et une sortie que les personnages utilisent réellement.</x:v>
      </x:c>
      <x:c r="I22" s="13" t="str">
        <x:v>Avancer entre trois blocs en attendant les creux du vent. Comparer les éclats du signal aux repères de la coque, suivre un câble demi-enterré puis atteindre un poste de guet. Une rafale révèle brièvement la silhouette d’un porteur au bord du cratère ; le rejoindre demande de choisir une arête praticable.</x:v>
      </x:c>
      <x:c r="J22" s="13" t="str">
        <x:v>Suivre le câble au risque d’être attendu ou utiliser la silhouette pour couper la route du porteur.</x:v>
      </x:c>
      <x:c r="K22" s="13" t="str">
        <x:v>La source d’émission est localisée dans un secteur précis ; les autres cratères restent inconnus.</x:v>
      </x:c>
      <x:c r="L22" s="13" t="str">
        <x:v>Une interruption conserve les dégâts, morts, blessures et positions validées. Les objectifs encore ouverts sont repris depuis un lieu atteignable ; un refus clôt seulement cette proposition et ne compte pas comme réussite.</x:v>
      </x:c>
      <x:c r="M22" s="13" t="str">
        <x:v>Objectif standard : 6 XP. Aux participants réellement engagés, par récompense unique. Les finales des campagnes liées V5 ont leur propre objectif à 12 XP, sans cumul sur une même résolution. Les objets sont acquis après récupération physique.</x:v>
      </x:c>
      <x:c r="N22" s="13" t="str">
        <x:v>Les observations et états de passage alimentent carte et RTS. Si cette action résout déjà un objectif, les autres modes montrent ses conséquences et ne le font pas rejouer.</x:v>
      </x:c>
      <x:c r="O22" s="13" t="str">
        <x:v>L’objectif met fin au piège local ; il ne débloque pas un réseau de voyage universel.</x:v>
      </x:c>
      <x:c r="P22" s="13" t="str">
        <x:v>Reconstitution documentée V4 — nouvelle rédaction V5</x:v>
      </x:c>
    </x:row>
    <x:row r="23" ht="132" customHeight="1">
      <x:c r="A23" s="14" t="str">
        <x:v>W3-N18</x:v>
      </x:c>
      <x:c r="B23" s="14" t="str">
        <x:v>L’émetteur porté à la main</x:v>
      </x:c>
      <x:c r="C23" s="14" t="str">
        <x:v>W3-A05</x:v>
      </x:c>
      <x:c r="D23" s="17" t="n">
        <x:v>2</x:v>
      </x:c>
      <x:c r="E23" s="14" t="str">
        <x:v>Blooded</x:v>
      </x:c>
      <x:c r="F23" s="14" t="str">
        <x:v>Vesh-Kar — Cratères de Cendre</x:v>
      </x:c>
      <x:c r="G23" s="14" t="str">
        <x:v>L’étape précédente de « Le signal dans la tempête » est résolue. Ses passages ouverts, adversaires survivants et objets déplacés déterminent les conditions de cette scène.</x:v>
      </x:c>
      <x:c r="H23" s="14" t="str">
        <x:v>Le joueur rejoint le point d’entrée à pied ou par le transport déjà acquis. Le décor expose un chemin principal, un contournement praticable et une sortie que les personnages utilisent réellement.</x:v>
      </x:c>
      <x:c r="I23" s="14" t="str">
        <x:v>Poursuivre le porteur sur un chemin circulaire, franchir deux ruptures de terrain et éviter les charges posées sur les arrêtes. Le rival abandonne un faux boîtier avant un passage étroit ; examiner son poids distingue le leurre. Dans la dernière dépression, ses compagnons couvrent la vraie balise depuis des blocs volcaniques.</x:v>
      </x:c>
      <x:c r="J23" s="14" t="str">
        <x:v>Fermer la sortie de la dépression ou prendre de la hauteur pour frapper le groupe qui protège le boîtier.</x:v>
      </x:c>
      <x:c r="K23" s="14" t="str">
        <x:v>La balise originale peut être récupérée ou endommagée ; son état technique détermine la mission suivante.</x:v>
      </x:c>
      <x:c r="L23" s="14" t="str">
        <x:v>Une interruption conserve les dégâts, morts, blessures et positions validées. Les objectifs encore ouverts sont repris depuis un lieu atteignable ; un refus clôt seulement cette proposition et ne compte pas comme réussite.</x:v>
      </x:c>
      <x:c r="M23" s="14" t="str">
        <x:v>Objectif standard : 6 XP. Aux participants réellement engagés, par récompense unique. Les finales des campagnes liées V5 ont leur propre objectif à 12 XP, sans cumul sur une même résolution. Les objets sont acquis après récupération physique.</x:v>
      </x:c>
      <x:c r="N23" s="14" t="str">
        <x:v>Les observations et états de passage alimentent carte et RTS. Si cette action résout déjà un objectif, les autres modes montrent ses conséquences et ne le font pas rejouer.</x:v>
      </x:c>
      <x:c r="O23" s="14" t="str">
        <x:v>L’objectif met fin au piège local ; il ne débloque pas un réseau de voyage universel.</x:v>
      </x:c>
      <x:c r="P23" s="14" t="str">
        <x:v>Reconstitution documentée V4 — nouvelle rédaction V5</x:v>
      </x:c>
    </x:row>
    <x:row r="24" ht="132" customHeight="1">
      <x:c r="A24" s="13" t="str">
        <x:v>W3-N19</x:v>
      </x:c>
      <x:c r="B24" s="13" t="str">
        <x:v>Trois points avant le vent</x:v>
      </x:c>
      <x:c r="C24" s="13" t="str">
        <x:v>W3-A05</x:v>
      </x:c>
      <x:c r="D24" s="16" t="n">
        <x:v>3</x:v>
      </x:c>
      <x:c r="E24" s="13" t="str">
        <x:v>Blooded</x:v>
      </x:c>
      <x:c r="F24" s="13" t="str">
        <x:v>Vesh-Kar — Cratères de Cendre</x:v>
      </x:c>
      <x:c r="G24" s="13" t="str">
        <x:v>L’étape précédente de « Le signal dans la tempête » est résolue. Ses passages ouverts, adversaires survivants et objets déplacés déterminent les conditions de cette scène.</x:v>
      </x:c>
      <x:c r="H24" s="13" t="str">
        <x:v>Le joueur rejoint le point d’entrée à pied ou par le transport déjà acquis. Le décor expose un chemin principal, un contournement praticable et une sortie que les personnages utilisent réellement.</x:v>
      </x:c>
      <x:c r="I24" s="13" t="str">
        <x:v>Transporter la balise vers un relais abrité, brancher son support puis inspecter trois points d’orientation au sol. Les assaillants cherchent à reprendre le boîtier pendant l’alignement. Les rafales rendent chaque ligne de tir intermittente ; déplacer un écran de poussière protège la manipulation mais masque aussi les ennemis proches.</x:v>
      </x:c>
      <x:c r="J24" s="13" t="str">
        <x:v>Remettre un signal de retour complet ou installer un repère temporaire pour une seule arrivée.</x:v>
      </x:c>
      <x:c r="K24" s="13" t="str">
        <x:v>Une route limitée devient utilisable après vérification physique ; l’énergie et les pièces dépensées sont soustraites.</x:v>
      </x:c>
      <x:c r="L24" s="13" t="str">
        <x:v>Une interruption conserve les dégâts, morts, blessures et positions validées. Les objectifs encore ouverts sont repris depuis un lieu atteignable ; un refus clôt seulement cette proposition et ne compte pas comme réussite.</x:v>
      </x:c>
      <x:c r="M24" s="13" t="str">
        <x:v>Objectif standard : 6 XP. Aux participants réellement engagés, par récompense unique. Les finales des campagnes liées V5 ont leur propre objectif à 12 XP, sans cumul sur une même résolution. Les objets sont acquis après récupération physique.</x:v>
      </x:c>
      <x:c r="N24" s="13" t="str">
        <x:v>Les observations et états de passage alimentent carte et RTS. Si cette action résout déjà un objectif, les autres modes montrent ses conséquences et ne le font pas rejouer.</x:v>
      </x:c>
      <x:c r="O24" s="13" t="str">
        <x:v>L’objectif met fin au piège local ; il ne débloque pas un réseau de voyage universel.</x:v>
      </x:c>
      <x:c r="P24" s="13" t="str">
        <x:v>Reconstitution documentée V4 — nouvelle rédaction V5</x:v>
      </x:c>
    </x:row>
    <x:row r="25" ht="117" customHeight="1">
      <x:c r="A25" s="14" t="str">
        <x:v>W3-N20</x:v>
      </x:c>
      <x:c r="B25" s="14" t="str">
        <x:v>La chasse du dernier départ</x:v>
      </x:c>
      <x:c r="C25" s="14" t="str">
        <x:v>W3-A05</x:v>
      </x:c>
      <x:c r="D25" s="17" t="n">
        <x:v>4</x:v>
      </x:c>
      <x:c r="E25" s="14" t="str">
        <x:v>Blooded</x:v>
      </x:c>
      <x:c r="F25" s="14" t="str">
        <x:v>Vesh-Kar — Cratères de Cendre</x:v>
      </x:c>
      <x:c r="G25" s="14" t="str">
        <x:v>L’étape précédente de « Le signal dans la tempête » est résolue. Ses passages ouverts, adversaires survivants et objets déplacés déterminent les conditions de cette scène.</x:v>
      </x:c>
      <x:c r="H25" s="14" t="str">
        <x:v>Le joueur rejoint le point d’entrée à pied ou par le transport déjà acquis. Le décor expose un chemin principal, un contournement praticable et une sortie que les personnages utilisent réellement.</x:v>
      </x:c>
      <x:c r="I25" s="14" t="str">
        <x:v>Suivre le chef embusqué jusqu’à une rampe de coque hors service. Ses traces changent de niveau et traversent une soute ouverte. Couper un treuil ralentit son départ ; garder le treuil peut servir à l’extraction du joueur. Le duel final se déroule entre les appuis de la rampe pendant le retour du vent.</x:v>
      </x:c>
      <x:c r="J25" s="14" t="str">
        <x:v>Empêcher le départ du chef ou préserver le moyen de retour de l’équipe.</x:v>
      </x:c>
      <x:c r="K25" s="14" t="str">
        <x:v>Le résultat clôt l’embuscade ou laisse un rival en fuite identifié ; les pertes et le trajet de retour restent concrets.</x:v>
      </x:c>
      <x:c r="L25" s="14" t="str">
        <x:v>Une interruption conserve les dégâts, morts, blessures et positions validées. Les objectifs encore ouverts sont repris depuis un lieu atteignable ; un refus clôt seulement cette proposition et ne compte pas comme réussite.</x:v>
      </x:c>
      <x:c r="M25" s="14" t="str">
        <x:v>Conclusion de cet arc annexe : 8 XP. Aux participants réellement engagés, par récompense unique. Les finales des campagnes liées V5 ont leur propre objectif à 12 XP, sans cumul sur une même résolution. Les objets sont acquis après récupération physique.</x:v>
      </x:c>
      <x:c r="N25" s="14" t="str">
        <x:v>Les observations et états de passage alimentent carte et RTS. Si cette action résout déjà un objectif, les autres modes montrent ses conséquences et ne le font pas rejouer.</x:v>
      </x:c>
      <x:c r="O25" s="14" t="str">
        <x:v>L’objectif met fin au piège local ; il ne débloque pas un réseau de voyage universel.</x:v>
      </x:c>
      <x:c r="P25" s="14" t="str">
        <x:v>Reconstitution documentée V4 — nouvelle rédaction V5</x:v>
      </x:c>
    </x:row>
    <x:row r="26" ht="132" customHeight="1">
      <x:c r="A26" s="13" t="str">
        <x:v>W3-N21</x:v>
      </x:c>
      <x:c r="B26" s="13" t="str">
        <x:v>Les trois pistes du gué</x:v>
      </x:c>
      <x:c r="C26" s="13" t="str">
        <x:v>W3-A06</x:v>
      </x:c>
      <x:c r="D26" s="16" t="n">
        <x:v>1</x:v>
      </x:c>
      <x:c r="E26" s="13" t="str">
        <x:v>Blooded</x:v>
      </x:c>
      <x:c r="F26" s="13" t="str">
        <x:v>Namarra — Bassins forestiers</x:v>
      </x:c>
      <x:c r="G26" s="13" t="str">
        <x:v>Deux groupes rivaux traquent une même bête et leurs pièges menacent les couloirs d’une communauté. Le joueur traverse leurs lignes pour retrouver la proie et ouvrir un passage.</x:v>
      </x:c>
      <x:c r="H26" s="13" t="str">
        <x:v>Le joueur rejoint le point d’entrée à pied ou par le transport déjà acquis. Le décor expose un chemin principal, un contournement praticable et une sortie que les personnages utilisent réellement.</x:v>
      </x:c>
      <x:c r="I26" s="13" t="str">
        <x:v>Examiner une empreinte profonde, une marque de botte et une trace de hampe sur trois rives différentes. Traverser le gué en amont conserve les marques, tandis qu’une traversée directe brouille certaines observations. Un guetteur yautja surveille le pont de racines ; le contourner mène vers les pièges, l’affronter attire sa relève.</x:v>
      </x:c>
      <x:c r="J26" s="13" t="str">
        <x:v>Prioriser la piste de la bête ou vérifier d’abord le passage des voyageurs.</x:v>
      </x:c>
      <x:c r="K26" s="13" t="str">
        <x:v>Les pistes restent distinctes dans le carnet ; le joueur n’attribue aucune action humaine à un clan sans indice.</x:v>
      </x:c>
      <x:c r="L26" s="13" t="str">
        <x:v>Une interruption conserve les dégâts, morts, blessures et positions validées. Les objectifs encore ouverts sont repris depuis un lieu atteignable ; un refus clôt seulement cette proposition et ne compte pas comme réussite.</x:v>
      </x:c>
      <x:c r="M26" s="13" t="str">
        <x:v>Objectif standard : 6 XP. Aux participants réellement engagés, par récompense unique. Les finales des campagnes liées V5 ont leur propre objectif à 12 XP, sans cumul sur une même résolution. Les objets sont acquis après récupération physique.</x:v>
      </x:c>
      <x:c r="N26" s="13" t="str">
        <x:v>Les observations et états de passage alimentent carte et RTS. Si cette action résout déjà un objectif, les autres modes montrent ses conséquences et ne le font pas rejouer.</x:v>
      </x:c>
      <x:c r="O26" s="13" t="str">
        <x:v>Les humains rencontrés restent autonomes ; aucun lien de guerre ne remplace la première rencontre ou le départ prévus pour O5.</x:v>
      </x:c>
      <x:c r="P26" s="13" t="str">
        <x:v>Reconstitution documentée V4 — nouvelle rédaction V5</x:v>
      </x:c>
    </x:row>
    <x:row r="27" ht="132" customHeight="1">
      <x:c r="A27" s="14" t="str">
        <x:v>W3-N22</x:v>
      </x:c>
      <x:c r="B27" s="14" t="str">
        <x:v>Le piège qui ferme la forêt</x:v>
      </x:c>
      <x:c r="C27" s="14" t="str">
        <x:v>W3-A06</x:v>
      </x:c>
      <x:c r="D27" s="17" t="n">
        <x:v>2</x:v>
      </x:c>
      <x:c r="E27" s="14" t="str">
        <x:v>Blooded</x:v>
      </x:c>
      <x:c r="F27" s="14" t="str">
        <x:v>Namarra — Bassins forestiers</x:v>
      </x:c>
      <x:c r="G27" s="14" t="str">
        <x:v>L’étape précédente de « Sous les branches ennemies » est résolue. Ses passages ouverts, adversaires survivants et objets déplacés déterminent les conditions de cette scène.</x:v>
      </x:c>
      <x:c r="H27" s="14" t="str">
        <x:v>Le joueur rejoint le point d’entrée à pied ou par le transport déjà acquis. Le décor expose un chemin principal, un contournement praticable et une sortie que les personnages utilisent réellement.</x:v>
      </x:c>
      <x:c r="I27" s="14" t="str">
        <x:v>Suivre une ligne de tension jusqu’à deux ancrages cachés sous les branches. Libérer l’un d’eux ouvre un passage mais révèle la position du joueur. Des chasseurs rivaux arrivent sur le plan supérieur ; grimper vers leur angle ou combattre entre les racines donne deux rythmes différents. La bête reste audible derrière la végétation.</x:v>
      </x:c>
      <x:c r="J27" s="14" t="str">
        <x:v>Démonter le piège entier pour préserver le corridor ou détourner son ouverture vers une clairière dégagée.</x:v>
      </x:c>
      <x:c r="K27" s="14" t="str">
        <x:v>L’ancrage et le chemin conservent leur état ; une bête libérée suit son propre comportement et n’obéit pas au joueur.</x:v>
      </x:c>
      <x:c r="L27" s="14" t="str">
        <x:v>Une interruption conserve les dégâts, morts, blessures et positions validées. Les objectifs encore ouverts sont repris depuis un lieu atteignable ; un refus clôt seulement cette proposition et ne compte pas comme réussite.</x:v>
      </x:c>
      <x:c r="M27" s="14" t="str">
        <x:v>Objectif standard : 6 XP. Aux participants réellement engagés, par récompense unique. Les finales des campagnes liées V5 ont leur propre objectif à 12 XP, sans cumul sur une même résolution. Les objets sont acquis après récupération physique.</x:v>
      </x:c>
      <x:c r="N27" s="14" t="str">
        <x:v>Les observations et états de passage alimentent carte et RTS. Si cette action résout déjà un objectif, les autres modes montrent ses conséquences et ne le font pas rejouer.</x:v>
      </x:c>
      <x:c r="O27" s="14" t="str">
        <x:v>Les humains rencontrés restent autonomes ; aucun lien de guerre ne remplace la première rencontre ou le départ prévus pour O5.</x:v>
      </x:c>
      <x:c r="P27" s="14" t="str">
        <x:v>Reconstitution documentée V4 — nouvelle rédaction V5</x:v>
      </x:c>
    </x:row>
    <x:row r="28" ht="132" customHeight="1">
      <x:c r="A28" s="13" t="str">
        <x:v>W3-N23</x:v>
      </x:c>
      <x:c r="B28" s="13" t="str">
        <x:v>La clairière des quatre lances</x:v>
      </x:c>
      <x:c r="C28" s="13" t="str">
        <x:v>W3-A06</x:v>
      </x:c>
      <x:c r="D28" s="16" t="n">
        <x:v>3</x:v>
      </x:c>
      <x:c r="E28" s="13" t="str">
        <x:v>Blooded</x:v>
      </x:c>
      <x:c r="F28" s="13" t="str">
        <x:v>Namarra — Bassins forestiers</x:v>
      </x:c>
      <x:c r="G28" s="13" t="str">
        <x:v>L’étape précédente de « Sous les branches ennemies » est résolue. Ses passages ouverts, adversaires survivants et objets déplacés déterminent les conditions de cette scène.</x:v>
      </x:c>
      <x:c r="H28" s="13" t="str">
        <x:v>Le joueur rejoint le point d’entrée à pied ou par le transport déjà acquis. Le décor expose un chemin principal, un contournement praticable et une sortie que les personnages utilisent réellement.</x:v>
      </x:c>
      <x:c r="I28" s="13" t="str">
        <x:v>Entrer dans une clairière où les deux équipes se font face tandis que la proie tourne en bordure. Utiliser les troncs pour séparer les lignes de tir, lire les signaux de charge et protéger le passage choisi. Le joueur peut défier le meneur qui bloque la sortie ou neutraliser son appui depuis une plateforme basse.</x:v>
      </x:c>
      <x:c r="J28" s="13" t="str">
        <x:v>Chercher un affrontement bref avec le meneur ou escorter d’abord les personnes coincées vers la rive sûre.</x:v>
      </x:c>
      <x:c r="K28" s="13" t="str">
        <x:v>La proie, les rivaux et les voyageurs reçoivent chacun un résultat distinct ; aucune disparition collective ne suit une cinématique.</x:v>
      </x:c>
      <x:c r="L28" s="13" t="str">
        <x:v>Une interruption conserve les dégâts, morts, blessures et positions validées. Les objectifs encore ouverts sont repris depuis un lieu atteignable ; un refus clôt seulement cette proposition et ne compte pas comme réussite.</x:v>
      </x:c>
      <x:c r="M28" s="13" t="str">
        <x:v>Objectif standard : 6 XP. Aux participants réellement engagés, par récompense unique. Les finales des campagnes liées V5 ont leur propre objectif à 12 XP, sans cumul sur une même résolution. Les objets sont acquis après récupération physique.</x:v>
      </x:c>
      <x:c r="N28" s="13" t="str">
        <x:v>Les observations et états de passage alimentent carte et RTS. Si cette action résout déjà un objectif, les autres modes montrent ses conséquences et ne le font pas rejouer.</x:v>
      </x:c>
      <x:c r="O28" s="13" t="str">
        <x:v>Les humains rencontrés restent autonomes ; aucun lien de guerre ne remplace la première rencontre ou le départ prévus pour O5.</x:v>
      </x:c>
      <x:c r="P28" s="13" t="str">
        <x:v>Reconstitution documentée V4 — nouvelle rédaction V5</x:v>
      </x:c>
    </x:row>
    <x:row r="29" ht="132" customHeight="1">
      <x:c r="A29" s="14" t="str">
        <x:v>W3-N24</x:v>
      </x:c>
      <x:c r="B29" s="14" t="str">
        <x:v>Ce qui revient de la canopée</x:v>
      </x:c>
      <x:c r="C29" s="14" t="str">
        <x:v>W3-A06</x:v>
      </x:c>
      <x:c r="D29" s="17" t="n">
        <x:v>4</x:v>
      </x:c>
      <x:c r="E29" s="14" t="str">
        <x:v>Blooded</x:v>
      </x:c>
      <x:c r="F29" s="14" t="str">
        <x:v>Namarra — Bassins forestiers</x:v>
      </x:c>
      <x:c r="G29" s="14" t="str">
        <x:v>L’étape précédente de « Sous les branches ennemies » est résolue. Ses passages ouverts, adversaires survivants et objets déplacés déterminent les conditions de cette scène.</x:v>
      </x:c>
      <x:c r="H29" s="14" t="str">
        <x:v>Le joueur rejoint le point d’entrée à pied ou par le transport déjà acquis. Le décor expose un chemin principal, un contournement praticable et une sortie que les personnages utilisent réellement.</x:v>
      </x:c>
      <x:c r="I29" s="14" t="str">
        <x:v>Reparcourir le corridor rouvert avec un guide volontaire. Retirer une boucle de piège oubliée, inspecter une plateforme abîmée puis choisir un endroit où présenter les traces de la confrontation. Une bête secondaire occupe le dernier passage ; observer sa sortie ou employer une diversion permet de rentrer sans transformer tout retour en duel.</x:v>
      </x:c>
      <x:c r="J29" s="14" t="str">
        <x:v>Conserver la trace majeure au navire ou confier une présentation contextualisée à l’atelier local.</x:v>
      </x:c>
      <x:c r="K29" s="14" t="str">
        <x:v>Le trophée original n’est déplacé qu’après transport ; la communauté réagit à l’état du corridor réellement laissé.</x:v>
      </x:c>
      <x:c r="L29" s="14" t="str">
        <x:v>Une interruption conserve les dégâts, morts, blessures et positions validées. Les objectifs encore ouverts sont repris depuis un lieu atteignable ; un refus clôt seulement cette proposition et ne compte pas comme réussite.</x:v>
      </x:c>
      <x:c r="M29" s="14" t="str">
        <x:v>Conclusion de cet arc annexe : 8 XP. Aux participants réellement engagés, par récompense unique. Les finales des campagnes liées V5 ont leur propre objectif à 12 XP, sans cumul sur une même résolution. Les objets sont acquis après récupération physique.</x:v>
      </x:c>
      <x:c r="N29" s="14" t="str">
        <x:v>Les observations et états de passage alimentent carte et RTS. Si cette action résout déjà un objectif, les autres modes montrent ses conséquences et ne le font pas rejouer.</x:v>
      </x:c>
      <x:c r="O29" s="14" t="str">
        <x:v>Les humains rencontrés restent autonomes ; aucun lien de guerre ne remplace la première rencontre ou le départ prévus pour O5.</x:v>
      </x:c>
      <x:c r="P29" s="14" t="str">
        <x:v>Reconstitution documentée V4 — nouvelle rédaction V5</x:v>
      </x:c>
    </x:row>
    <x:row r="30" ht="132" customHeight="1">
      <x:c r="A30" s="13" t="str">
        <x:v>W3-N25</x:v>
      </x:c>
      <x:c r="B30" s="13" t="str">
        <x:v>Sous le quai des lances</x:v>
      </x:c>
      <x:c r="C30" s="13" t="str">
        <x:v>W3-A07</x:v>
      </x:c>
      <x:c r="D30" s="16" t="n">
        <x:v>1</x:v>
      </x:c>
      <x:c r="E30" s="13" t="str">
        <x:v>Blooded</x:v>
      </x:c>
      <x:c r="F30" s="13" t="str">
        <x:v>Oruun — Archipel des Deux Feux</x:v>
      </x:c>
      <x:c r="G30" s="13" t="str">
        <x:v>Une rivalité de quais empêche deux équipages de revenir. La bataille se joue autant dans les chenaux que sur les pontons.</x:v>
      </x:c>
      <x:c r="H30" s="13" t="str">
        <x:v>Le joueur rejoint le point d’entrée à pied ou par le transport déjà acquis. Le décor expose un chemin principal, un contournement praticable et une sortie que les personnages utilisent réellement.</x:v>
      </x:c>
      <x:c r="I30" s="13" t="str">
        <x:v>Approcher le quai par une cavité côtière pendant la fenêtre de marée. Observer les silhouettes entre les planches, repérer une chaîne descendante puis rejoindre un escalier de service. Les gardes examinent les amarres à intervalles visibles ; le joueur peut changer de pilier pour éviter leur angle ou affronter leur patrouille sur la passerelle.</x:v>
      </x:c>
      <x:c r="J30" s="13" t="str">
        <x:v>Atteindre le levier par dessous ou attirer la patrouille vers une coque immobilisée.</x:v>
      </x:c>
      <x:c r="K30" s="13" t="str">
        <x:v>Une entrée de quai est reconnue ; sa disponibilité dépend encore de la marée et du groupe de gardes restant.</x:v>
      </x:c>
      <x:c r="L30" s="13" t="str">
        <x:v>Une interruption conserve les dégâts, morts, blessures et positions validées. Les objectifs encore ouverts sont repris depuis un lieu atteignable ; un refus clôt seulement cette proposition et ne compte pas comme réussite.</x:v>
      </x:c>
      <x:c r="M30" s="13" t="str">
        <x:v>Objectif standard : 6 XP. Aux participants réellement engagés, par récompense unique. Les finales des campagnes liées V5 ont leur propre objectif à 12 XP, sans cumul sur une même résolution. Les objets sont acquis après récupération physique.</x:v>
      </x:c>
      <x:c r="N30" s="13" t="str">
        <x:v>Les observations et états de passage alimentent carte et RTS. Si cette action résout déjà un objectif, les autres modes montrent ses conséquences et ne le font pas rejouer.</x:v>
      </x:c>
      <x:c r="O30" s="13" t="str">
        <x:v>Un quai saisi ne fournit aucun bateau gratuit ; les traversées exigent une coque et un pilote présents.</x:v>
      </x:c>
      <x:c r="P30" s="13" t="str">
        <x:v>Reconstitution documentée V4 — nouvelle rédaction V5</x:v>
      </x:c>
    </x:row>
    <x:row r="31" ht="117" customHeight="1">
      <x:c r="A31" s="14" t="str">
        <x:v>W3-N26</x:v>
      </x:c>
      <x:c r="B31" s="14" t="str">
        <x:v>La chaîne du chenal</x:v>
      </x:c>
      <x:c r="C31" s="14" t="str">
        <x:v>W3-A07</x:v>
      </x:c>
      <x:c r="D31" s="17" t="n">
        <x:v>2</x:v>
      </x:c>
      <x:c r="E31" s="14" t="str">
        <x:v>Blooded</x:v>
      </x:c>
      <x:c r="F31" s="14" t="str">
        <x:v>Oruun — Archipel des Deux Feux</x:v>
      </x:c>
      <x:c r="G31" s="14" t="str">
        <x:v>L’étape précédente de « Les chasseurs du ressac » est résolue. Ses passages ouverts, adversaires survivants et objets déplacés déterminent les conditions de cette scène.</x:v>
      </x:c>
      <x:c r="H31" s="14" t="str">
        <x:v>Le joueur rejoint le point d’entrée à pied ou par le transport déjà acquis. Le décor expose un chemin principal, un contournement praticable et une sortie que les personnages utilisent réellement.</x:v>
      </x:c>
      <x:c r="I31" s="14" t="str">
        <x:v>Monter sur le mécanisme qui tend une chaîne entre deux tours. Fixer un crochet, déplacer le contrepoids puis contenir les défenseurs pendant l’ouverture. Un partenaire doit rejoindre la seconde tour par un bateau réel ou un long détour terrestre. Les deux postes ne s’activent pas depuis le même écran.</x:v>
      </x:c>
      <x:c r="J31" s="14" t="str">
        <x:v>Ouvrir un passage bref pour le retour immédiat ou sécuriser les deux tours pour garder le chenal disponible.</x:v>
      </x:c>
      <x:c r="K31" s="14" t="str">
        <x:v>La chaîne conserve son état et les équipes leur position ; la carte affiche la fenêtre de passage effectivement gagnée.</x:v>
      </x:c>
      <x:c r="L31" s="14" t="str">
        <x:v>Une interruption conserve les dégâts, morts, blessures et positions validées. Les objectifs encore ouverts sont repris depuis un lieu atteignable ; un refus clôt seulement cette proposition et ne compte pas comme réussite.</x:v>
      </x:c>
      <x:c r="M31" s="14" t="str">
        <x:v>Objectif standard : 6 XP. Aux participants réellement engagés, par récompense unique. Les finales des campagnes liées V5 ont leur propre objectif à 12 XP, sans cumul sur une même résolution. Les objets sont acquis après récupération physique.</x:v>
      </x:c>
      <x:c r="N31" s="14" t="str">
        <x:v>Les observations et états de passage alimentent carte et RTS. Si cette action résout déjà un objectif, les autres modes montrent ses conséquences et ne le font pas rejouer.</x:v>
      </x:c>
      <x:c r="O31" s="14" t="str">
        <x:v>Un quai saisi ne fournit aucun bateau gratuit ; les traversées exigent une coque et un pilote présents.</x:v>
      </x:c>
      <x:c r="P31" s="14" t="str">
        <x:v>Reconstitution documentée V4 — nouvelle rédaction V5</x:v>
      </x:c>
    </x:row>
    <x:row r="32" ht="117" customHeight="1">
      <x:c r="A32" s="13" t="str">
        <x:v>W3-N27</x:v>
      </x:c>
      <x:c r="B32" s="13" t="str">
        <x:v>Le duel des deux proue</x:v>
      </x:c>
      <x:c r="C32" s="13" t="str">
        <x:v>W3-A07</x:v>
      </x:c>
      <x:c r="D32" s="16" t="n">
        <x:v>3</x:v>
      </x:c>
      <x:c r="E32" s="13" t="str">
        <x:v>Blooded</x:v>
      </x:c>
      <x:c r="F32" s="13" t="str">
        <x:v>Oruun — Archipel des Deux Feux</x:v>
      </x:c>
      <x:c r="G32" s="13" t="str">
        <x:v>L’étape précédente de « Les chasseurs du ressac » est résolue. Ses passages ouverts, adversaires survivants et objets déplacés déterminent les conditions de cette scène.</x:v>
      </x:c>
      <x:c r="H32" s="13" t="str">
        <x:v>Le joueur rejoint le point d’entrée à pied ou par le transport déjà acquis. Le décor expose un chemin principal, un contournement praticable et une sortie que les personnages utilisent réellement.</x:v>
      </x:c>
      <x:c r="I32" s="13" t="str">
        <x:v>Rejoindre deux coques échouées reliées par une poutre. Le chef rival change de plateforme pour exploiter le ressac et les angles de ses compagnons. Lire le mouvement des amarres indique quand la poutre devient instable. Le joueur garde le choix d’une mêlée rapprochée ou d’un détour par l’escalier du quai.</x:v>
      </x:c>
      <x:c r="J32" s="13" t="str">
        <x:v>Défier le chef entre les proues ou conduire un assaut coordonné depuis les deux accès ouverts.</x:v>
      </x:c>
      <x:c r="K32" s="13" t="str">
        <x:v>La victoire militaire porte sur ce quai ; les équipages extérieurs décident ensuite s’ils utilisent la route.</x:v>
      </x:c>
      <x:c r="L32" s="13" t="str">
        <x:v>Une interruption conserve les dégâts, morts, blessures et positions validées. Les objectifs encore ouverts sont repris depuis un lieu atteignable ; un refus clôt seulement cette proposition et ne compte pas comme réussite.</x:v>
      </x:c>
      <x:c r="M32" s="13" t="str">
        <x:v>Objectif standard : 6 XP. Aux participants réellement engagés, par récompense unique. Les finales des campagnes liées V5 ont leur propre objectif à 12 XP, sans cumul sur une même résolution. Les objets sont acquis après récupération physique.</x:v>
      </x:c>
      <x:c r="N32" s="13" t="str">
        <x:v>Les observations et états de passage alimentent carte et RTS. Si cette action résout déjà un objectif, les autres modes montrent ses conséquences et ne le font pas rejouer.</x:v>
      </x:c>
      <x:c r="O32" s="13" t="str">
        <x:v>Un quai saisi ne fournit aucun bateau gratuit ; les traversées exigent une coque et un pilote présents.</x:v>
      </x:c>
      <x:c r="P32" s="13" t="str">
        <x:v>Reconstitution documentée V4 — nouvelle rédaction V5</x:v>
      </x:c>
    </x:row>
    <x:row r="33" ht="132" customHeight="1">
      <x:c r="A33" s="14" t="str">
        <x:v>W3-N28</x:v>
      </x:c>
      <x:c r="B33" s="14" t="str">
        <x:v>Le feu du retour</x:v>
      </x:c>
      <x:c r="C33" s="14" t="str">
        <x:v>W3-A07</x:v>
      </x:c>
      <x:c r="D33" s="17" t="n">
        <x:v>4</x:v>
      </x:c>
      <x:c r="E33" s="14" t="str">
        <x:v>Blooded</x:v>
      </x:c>
      <x:c r="F33" s="14" t="str">
        <x:v>Oruun — Archipel des Deux Feux</x:v>
      </x:c>
      <x:c r="G33" s="14" t="str">
        <x:v>L’étape précédente de « Les chasseurs du ressac » est résolue. Ses passages ouverts, adversaires survivants et objets déplacés déterminent les conditions de cette scène.</x:v>
      </x:c>
      <x:c r="H33" s="14" t="str">
        <x:v>Le joueur rejoint le point d’entrée à pied ou par le transport déjà acquis. Le décor expose un chemin principal, un contournement praticable et une sortie que les personnages utilisent réellement.</x:v>
      </x:c>
      <x:c r="I33" s="14" t="str">
        <x:v>Transporter une lentille de repère au sommet de l’île, traverser une cour disputée et aligner le faisceau avec trois marques côtières. Un groupe en fuite tente d’emporter les réserves de la tour. Les poursuivre allonge le retour ; rester auprès de la lentille permet de guider un navire qui approche réellement.</x:v>
      </x:c>
      <x:c r="J33" s="14" t="str">
        <x:v>Achever le signal pour l’équipage attendu ou confier le poste à un volontaire pendant la poursuite.</x:v>
      </x:c>
      <x:c r="K33" s="14" t="str">
        <x:v>Le navire arrive uniquement si le signal et le passage sont disponibles ; la réputation découle des personnes effectivement rentrées.</x:v>
      </x:c>
      <x:c r="L33" s="14" t="str">
        <x:v>Une interruption conserve les dégâts, morts, blessures et positions validées. Les objectifs encore ouverts sont repris depuis un lieu atteignable ; un refus clôt seulement cette proposition et ne compte pas comme réussite.</x:v>
      </x:c>
      <x:c r="M33" s="14" t="str">
        <x:v>Conclusion de cet arc annexe : 8 XP. Aux participants réellement engagés, par récompense unique. Les finales des campagnes liées V5 ont leur propre objectif à 12 XP, sans cumul sur une même résolution. Les objets sont acquis après récupération physique.</x:v>
      </x:c>
      <x:c r="N33" s="14" t="str">
        <x:v>Les observations et états de passage alimentent carte et RTS. Si cette action résout déjà un objectif, les autres modes montrent ses conséquences et ne le font pas rejouer.</x:v>
      </x:c>
      <x:c r="O33" s="14" t="str">
        <x:v>Un quai saisi ne fournit aucun bateau gratuit ; les traversées exigent une coque et un pilote présents.</x:v>
      </x:c>
      <x:c r="P33" s="14" t="str">
        <x:v>Reconstitution documentée V4 — nouvelle rédaction V5</x:v>
      </x:c>
    </x:row>
    <x:row r="34" ht="117" customHeight="1">
      <x:c r="A34" s="13" t="str">
        <x:v>W3-N29</x:v>
      </x:c>
      <x:c r="B34" s="13" t="str">
        <x:v>Le pas qui manque</x:v>
      </x:c>
      <x:c r="C34" s="13" t="str">
        <x:v>W3-A08</x:v>
      </x:c>
      <x:c r="D34" s="16" t="n">
        <x:v>1</x:v>
      </x:c>
      <x:c r="E34" s="13" t="str">
        <x:v>Blooded</x:v>
      </x:c>
      <x:c r="F34" s="13" t="str">
        <x:v>Sahr-Keth — Anneaux de glace</x:v>
      </x:c>
      <x:c r="G34" s="13" t="str">
        <x:v>Un rival mène les équipes vers une proie à travers des plaques fragiles. Les guides doivent décider où continuer la chasse et où protéger le retour.</x:v>
      </x:c>
      <x:c r="H34" s="13" t="str">
        <x:v>Le joueur rejoint le point d’entrée à pied ou par le transport déjà acquis. Le décor expose un chemin principal, un contournement praticable et une sortie que les personnages utilisent réellement.</x:v>
      </x:c>
      <x:c r="I34" s="13" t="str">
        <x:v>Suivre des traces qui s’arrêtent au bord d’une plaque blanche. Frapper légèrement trois zones repérées, écouter leur réponse puis contourner la cavité révélée. Un éclaireur adverse observe depuis une aiguille de glace ; l’atteindre exige une marche sur moraine qui conserve un abri en cas de tir.</x:v>
      </x:c>
      <x:c r="J34" s="13" t="str">
        <x:v>Suivre la trace la plus directe ou rejoindre d’abord le poste du guide pour vérifier l’itinéraire.</x:v>
      </x:c>
      <x:c r="K34" s="13" t="str">
        <x:v>Les plaques examinées deviennent connues ; leur solidité peut encore changer après un événement annoncé.</x:v>
      </x:c>
      <x:c r="L34" s="13" t="str">
        <x:v>Une interruption conserve les dégâts, morts, blessures et positions validées. Les objectifs encore ouverts sont repris depuis un lieu atteignable ; un refus clôt seulement cette proposition et ne compte pas comme réussite.</x:v>
      </x:c>
      <x:c r="M34" s="13" t="str">
        <x:v>Objectif standard : 6 XP. Aux participants réellement engagés, par récompense unique. Les finales des campagnes liées V5 ont leur propre objectif à 12 XP, sans cumul sur une même résolution. Les objets sont acquis après récupération physique.</x:v>
      </x:c>
      <x:c r="N34" s="13" t="str">
        <x:v>Les observations et états de passage alimentent carte et RTS. Si cette action résout déjà un objectif, les autres modes montrent ses conséquences et ne le font pas rejouer.</x:v>
      </x:c>
      <x:c r="O34" s="13" t="str">
        <x:v>Une retraite reste une issue narrative valable ; les conditions physiques de la glace priment sur les ordres de carte.</x:v>
      </x:c>
      <x:c r="P34" s="13" t="str">
        <x:v>Reconstitution documentée V4 — nouvelle rédaction V5</x:v>
      </x:c>
    </x:row>
    <x:row r="35" ht="117" customHeight="1">
      <x:c r="A35" s="14" t="str">
        <x:v>W3-N30</x:v>
      </x:c>
      <x:c r="B35" s="14" t="str">
        <x:v>La corde sous la glace</x:v>
      </x:c>
      <x:c r="C35" s="14" t="str">
        <x:v>W3-A08</x:v>
      </x:c>
      <x:c r="D35" s="17" t="n">
        <x:v>2</x:v>
      </x:c>
      <x:c r="E35" s="14" t="str">
        <x:v>Blooded</x:v>
      </x:c>
      <x:c r="F35" s="14" t="str">
        <x:v>Sahr-Keth — Anneaux de glace</x:v>
      </x:c>
      <x:c r="G35" s="14" t="str">
        <x:v>L’étape précédente de « La poursuite du givre » est résolue. Ses passages ouverts, adversaires survivants et objets déplacés déterminent les conditions de cette scène.</x:v>
      </x:c>
      <x:c r="H35" s="14" t="str">
        <x:v>Le joueur rejoint le point d’entrée à pied ou par le transport déjà acquis. Le décor expose un chemin principal, un contournement praticable et une sortie que les personnages utilisent réellement.</x:v>
      </x:c>
      <x:c r="I35" s="14" t="str">
        <x:v>Descendre vers un équipier coincé sur une corniche basse. Placer un ancrage, passer une corde par une encoche puis protéger le porteur qui actionne le palan. Des rivaux approchent par le bord supérieur ; couper leur ligne de vue ou occuper un étranglement leur interdit une attaque directe sur le blessé.</x:v>
      </x:c>
      <x:c r="J35" s="14" t="str">
        <x:v>Utiliser le matériel lourd pour une extraction lente ou préparer un second ancrage pour répartir l’effort.</x:v>
      </x:c>
      <x:c r="K35" s="14" t="str">
        <x:v>Le blessé est déplacé vers un lieu réel et garde ses blessures ; le matériel laissé demeure récupérable sur place.</x:v>
      </x:c>
      <x:c r="L35" s="14" t="str">
        <x:v>Une interruption conserve les dégâts, morts, blessures et positions validées. Les objectifs encore ouverts sont repris depuis un lieu atteignable ; un refus clôt seulement cette proposition et ne compte pas comme réussite.</x:v>
      </x:c>
      <x:c r="M35" s="14" t="str">
        <x:v>Objectif standard : 6 XP. Aux participants réellement engagés, par récompense unique. Les finales des campagnes liées V5 ont leur propre objectif à 12 XP, sans cumul sur une même résolution. Les objets sont acquis après récupération physique.</x:v>
      </x:c>
      <x:c r="N35" s="14" t="str">
        <x:v>Les observations et états de passage alimentent carte et RTS. Si cette action résout déjà un objectif, les autres modes montrent ses conséquences et ne le font pas rejouer.</x:v>
      </x:c>
      <x:c r="O35" s="14" t="str">
        <x:v>Une retraite reste une issue narrative valable ; les conditions physiques de la glace priment sur les ordres de carte.</x:v>
      </x:c>
      <x:c r="P35" s="14" t="str">
        <x:v>Reconstitution documentée V4 — nouvelle rédaction V5</x:v>
      </x:c>
    </x:row>
    <x:row r="36" ht="132" customHeight="1">
      <x:c r="A36" s="13" t="str">
        <x:v>W3-N31</x:v>
      </x:c>
      <x:c r="B36" s="13" t="str">
        <x:v>La bête derrière le souffle</x:v>
      </x:c>
      <x:c r="C36" s="13" t="str">
        <x:v>W3-A08</x:v>
      </x:c>
      <x:c r="D36" s="16" t="n">
        <x:v>3</x:v>
      </x:c>
      <x:c r="E36" s="13" t="str">
        <x:v>Blooded</x:v>
      </x:c>
      <x:c r="F36" s="13" t="str">
        <x:v>Sahr-Keth — Anneaux de glace</x:v>
      </x:c>
      <x:c r="G36" s="13" t="str">
        <x:v>L’étape précédente de « La poursuite du givre » est résolue. Ses passages ouverts, adversaires survivants et objets déplacés déterminent les conditions de cette scène.</x:v>
      </x:c>
      <x:c r="H36" s="13" t="str">
        <x:v>Le joueur rejoint le point d’entrée à pied ou par le transport déjà acquis. Le décor expose un chemin principal, un contournement praticable et une sortie que les personnages utilisent réellement.</x:v>
      </x:c>
      <x:c r="I36" s="13" t="str">
        <x:v>Traverser une gorge pendant un répit du vent et observer la proie qui revient à son abri. Le rival a posé deux obstacles pour lui imposer une trajectoire. Déplacer l’un d’eux change le combat, mais l’autre route longe des plaques fragiles. Les équipes doivent garder leur distance tout en protégeant leur voie de sortie.</x:v>
      </x:c>
      <x:c r="J36" s="13" t="str">
        <x:v>Engager la proie dans le passage reconnu ou rompre la chasse pour faire revenir l’équipe isolée.</x:v>
      </x:c>
      <x:c r="K36" s="13" t="str">
        <x:v>La proie conserve son état et les survivants leur trajet ; renoncer à la prise ne remet pas la rencontre à zéro.</x:v>
      </x:c>
      <x:c r="L36" s="13" t="str">
        <x:v>Une interruption conserve les dégâts, morts, blessures et positions validées. Les objectifs encore ouverts sont repris depuis un lieu atteignable ; un refus clôt seulement cette proposition et ne compte pas comme réussite.</x:v>
      </x:c>
      <x:c r="M36" s="13" t="str">
        <x:v>Objectif standard : 6 XP. Aux participants réellement engagés, par récompense unique. Les finales des campagnes liées V5 ont leur propre objectif à 12 XP, sans cumul sur une même résolution. Les objets sont acquis après récupération physique.</x:v>
      </x:c>
      <x:c r="N36" s="13" t="str">
        <x:v>Les observations et états de passage alimentent carte et RTS. Si cette action résout déjà un objectif, les autres modes montrent ses conséquences et ne le font pas rejouer.</x:v>
      </x:c>
      <x:c r="O36" s="13" t="str">
        <x:v>Une retraite reste une issue narrative valable ; les conditions physiques de la glace priment sur les ordres de carte.</x:v>
      </x:c>
      <x:c r="P36" s="13" t="str">
        <x:v>Reconstitution documentée V4 — nouvelle rédaction V5</x:v>
      </x:c>
    </x:row>
    <x:row r="37" ht="132" customHeight="1">
      <x:c r="A37" s="14" t="str">
        <x:v>W3-N32</x:v>
      </x:c>
      <x:c r="B37" s="14" t="str">
        <x:v>Les noms revenus du froid</x:v>
      </x:c>
      <x:c r="C37" s="14" t="str">
        <x:v>W3-A08</x:v>
      </x:c>
      <x:c r="D37" s="17" t="n">
        <x:v>4</x:v>
      </x:c>
      <x:c r="E37" s="14" t="str">
        <x:v>Blooded</x:v>
      </x:c>
      <x:c r="F37" s="14" t="str">
        <x:v>Sahr-Keth — Anneaux de glace</x:v>
      </x:c>
      <x:c r="G37" s="14" t="str">
        <x:v>L’étape précédente de « La poursuite du givre » est résolue. Ses passages ouverts, adversaires survivants et objets déplacés déterminent les conditions de cette scène.</x:v>
      </x:c>
      <x:c r="H37" s="14" t="str">
        <x:v>Le joueur rejoint le point d’entrée à pied ou par le transport déjà acquis. Le décor expose un chemin principal, un contournement praticable et une sortie que les personnages utilisent réellement.</x:v>
      </x:c>
      <x:c r="I37" s="14" t="str">
        <x:v>Rejoindre le refuge avec les membres présents, allumer les repères de chaleur puis porter les blessés vers la salle appropriée. Le joueur repart brièvement jusqu’à une cache visible pour récupérer les derniers outils. Un rival y attend son compagnon ; une confrontation, un partage de route ou un départ séparé conclut leur relation.</x:v>
      </x:c>
      <x:c r="J37" s="14" t="str">
        <x:v>Ouvrir le refuge à l’équipe rivale si des places existent ou garder deux haltes séparées sur la même route.</x:v>
      </x:c>
      <x:c r="K37" s="14" t="str">
        <x:v>Les invités comptent dans la capacité réelle ; la reconnaissance du retour n’annule aucune perte de la poursuite.</x:v>
      </x:c>
      <x:c r="L37" s="14" t="str">
        <x:v>Une interruption conserve les dégâts, morts, blessures et positions validées. Les objectifs encore ouverts sont repris depuis un lieu atteignable ; un refus clôt seulement cette proposition et ne compte pas comme réussite.</x:v>
      </x:c>
      <x:c r="M37" s="14" t="str">
        <x:v>Conclusion de cet arc annexe : 8 XP. Aux participants réellement engagés, par récompense unique. Les finales des campagnes liées V5 ont leur propre objectif à 12 XP, sans cumul sur une même résolution. Les objets sont acquis après récupération physique.</x:v>
      </x:c>
      <x:c r="N37" s="14" t="str">
        <x:v>Les observations et états de passage alimentent carte et RTS. Si cette action résout déjà un objectif, les autres modes montrent ses conséquences et ne le font pas rejouer.</x:v>
      </x:c>
      <x:c r="O37" s="14" t="str">
        <x:v>Une retraite reste une issue narrative valable ; les conditions physiques de la glace priment sur les ordres de carte.</x:v>
      </x:c>
      <x:c r="P37" s="14" t="str">
        <x:v>Reconstitution documentée V4 — nouvelle rédaction V5</x:v>
      </x:c>
    </x:row>
    <x:row r="38" ht="132" customHeight="1">
      <x:c r="A38" s="13" t="str">
        <x:v>W3-N33</x:v>
      </x:c>
      <x:c r="B38" s="13" t="str">
        <x:v>Le relais sans réponse</x:v>
      </x:c>
      <x:c r="C38" s="13" t="str">
        <x:v>W3-A09</x:v>
      </x:c>
      <x:c r="D38" s="16" t="n">
        <x:v>1</x:v>
      </x:c>
      <x:c r="E38" s="13" t="str">
        <x:v>Elite</x:v>
      </x:c>
      <x:c r="F38" s="13" t="str">
        <x:v>Ilyss — Portes superposées</x:v>
      </x:c>
      <x:c r="G38" s="13" t="str">
        <x:v>Une coalition devait tenir un passage, mais un groupe poursuit une conquête plus large. Le joueur doit préserver sa route et affronter la force qui l’a coupée.</x:v>
      </x:c>
      <x:c r="H38" s="13" t="str">
        <x:v>Le joueur rejoint le point d’entrée à pied ou par le transport déjà acquis. Le décor expose un chemin principal, un contournement praticable et une sortie que les personnages utilisent réellement.</x:v>
      </x:c>
      <x:c r="I38" s="13" t="str">
        <x:v>Entrer dans un relais silencieux par l’escalier extérieur. Suivre les traces de charges déplacées, remettre une porte sur son rail puis examiner le balcon d’observation. Un tireur a changé de camp et couvre l’ascenseur ; le joueur doit fermer son angle pour atteindre le poste d’appel situé sur un autre plan.</x:v>
      </x:c>
      <x:c r="J38" s="13" t="str">
        <x:v>Rétablir un signal bref sous protection ou trouver un passage interne pour approcher le tireur.</x:v>
      </x:c>
      <x:c r="K38" s="13" t="str">
        <x:v>Les équipes réellement reliées reçoivent l’information ; les autres restent dans l’incertitude jusqu’à contact.</x:v>
      </x:c>
      <x:c r="L38" s="13" t="str">
        <x:v>Une interruption conserve les dégâts, morts, blessures et positions validées. Les objectifs encore ouverts sont repris depuis un lieu atteignable ; un refus clôt seulement cette proposition et ne compte pas comme réussite.</x:v>
      </x:c>
      <x:c r="M38" s="13" t="str">
        <x:v>Objectif standard : 6 XP. Aux participants réellement engagés, par récompense unique. Les finales des campagnes liées V5 ont leur propre objectif à 12 XP, sans cumul sur une même résolution. Les objets sont acquis après récupération physique.</x:v>
      </x:c>
      <x:c r="N38" s="13" t="str">
        <x:v>Les observations et états de passage alimentent carte et RTS. Si cette action résout déjà un objectif, les autres modes montrent ses conséquences et ne le font pas rejouer.</x:v>
      </x:c>
      <x:c r="O38" s="13" t="str">
        <x:v>Un mandat limité n’engage pas tous les clans dans une guerre totale ; chaque équipe possède son propre accord.</x:v>
      </x:c>
      <x:c r="P38" s="13" t="str">
        <x:v>Reconstitution documentée V4 — nouvelle rédaction V5</x:v>
      </x:c>
    </x:row>
    <x:row r="39" ht="132" customHeight="1">
      <x:c r="A39" s="14" t="str">
        <x:v>W3-N34</x:v>
      </x:c>
      <x:c r="B39" s="14" t="str">
        <x:v>L’ascenseur sous les tirs</x:v>
      </x:c>
      <x:c r="C39" s="14" t="str">
        <x:v>W3-A09</x:v>
      </x:c>
      <x:c r="D39" s="17" t="n">
        <x:v>2</x:v>
      </x:c>
      <x:c r="E39" s="14" t="str">
        <x:v>Elite</x:v>
      </x:c>
      <x:c r="F39" s="14" t="str">
        <x:v>Ilyss — Portes superposées</x:v>
      </x:c>
      <x:c r="G39" s="14" t="str">
        <x:v>L’étape précédente de « Le mandat brisé » est résolue. Ses passages ouverts, adversaires survivants et objets déplacés déterminent les conditions de cette scène.</x:v>
      </x:c>
      <x:c r="H39" s="14" t="str">
        <x:v>Le joueur rejoint le point d’entrée à pied ou par le transport déjà acquis. Le décor expose un chemin principal, un contournement praticable et une sortie que les personnages utilisent réellement.</x:v>
      </x:c>
      <x:c r="I39" s="14" t="str">
        <x:v>Faire entrer le dispositif de liaison dans une plateforme de charge puis choisir qui l’accompagne. Activer le treuil depuis une console séparée oblige le joueur à confier l’un des postes à un allié. Les assaillants tirent depuis deux portes ; condamner une ouverture ou changer de niveau rend la montée possible.</x:v>
      </x:c>
      <x:c r="J39" s="14" t="str">
        <x:v>Monter le dispositif en premier ou évacuer d’abord les personnes coincées sur le balcon.</x:v>
      </x:c>
      <x:c r="K39" s="14" t="str">
        <x:v>La plateforme, la charge et les passagers gardent leur position exacte ; un trajet interrompu reprend au dernier palier sûr.</x:v>
      </x:c>
      <x:c r="L39" s="14" t="str">
        <x:v>Une interruption conserve les dégâts, morts, blessures et positions validées. Les objectifs encore ouverts sont repris depuis un lieu atteignable ; un refus clôt seulement cette proposition et ne compte pas comme réussite.</x:v>
      </x:c>
      <x:c r="M39" s="14" t="str">
        <x:v>Objectif standard : 6 XP. Aux participants réellement engagés, par récompense unique. Les finales des campagnes liées V5 ont leur propre objectif à 12 XP, sans cumul sur une même résolution. Les objets sont acquis après récupération physique.</x:v>
      </x:c>
      <x:c r="N39" s="14" t="str">
        <x:v>Les observations et états de passage alimentent carte et RTS. Si cette action résout déjà un objectif, les autres modes montrent ses conséquences et ne le font pas rejouer.</x:v>
      </x:c>
      <x:c r="O39" s="14" t="str">
        <x:v>Un mandat limité n’engage pas tous les clans dans une guerre totale ; chaque équipe possède son propre accord.</x:v>
      </x:c>
      <x:c r="P39" s="14" t="str">
        <x:v>Reconstitution documentée V4 — nouvelle rédaction V5</x:v>
      </x:c>
    </x:row>
    <x:row r="40" ht="132" customHeight="1">
      <x:c r="A40" s="13" t="str">
        <x:v>W3-N35</x:v>
      </x:c>
      <x:c r="B40" s="13" t="str">
        <x:v>Les lances du faux passage</x:v>
      </x:c>
      <x:c r="C40" s="13" t="str">
        <x:v>W3-A09</x:v>
      </x:c>
      <x:c r="D40" s="16" t="n">
        <x:v>3</x:v>
      </x:c>
      <x:c r="E40" s="13" t="str">
        <x:v>Elite</x:v>
      </x:c>
      <x:c r="F40" s="13" t="str">
        <x:v>Ilyss — Portes superposées</x:v>
      </x:c>
      <x:c r="G40" s="13" t="str">
        <x:v>L’étape précédente de « Le mandat brisé » est résolue. Ses passages ouverts, adversaires survivants et objets déplacés déterminent les conditions de cette scène.</x:v>
      </x:c>
      <x:c r="H40" s="13" t="str">
        <x:v>Le joueur rejoint le point d’entrée à pied ou par le transport déjà acquis. Le décor expose un chemin principal, un contournement praticable et une sortie que les personnages utilisent réellement.</x:v>
      </x:c>
      <x:c r="I40" s="13" t="str">
        <x:v>Rejoindre la porte où le groupe renégat attend les anciens alliés. Observer leurs positions, passer par une galerie basse puis ouvrir une seconde entrée. Le combat alterne couloir étroit et cour ouverte ; le chef adverse tente un repli vers le port. Le joueur peut le poursuivre ou tenir la route de la coalition.</x:v>
      </x:c>
      <x:c r="J40" s="13" t="str">
        <x:v>Briser la force qui bloque le retour ou conserver le seuil pendant que les alliés se retirent.</x:v>
      </x:c>
      <x:c r="K40" s="13" t="str">
        <x:v>L’opération produit une victoire locale, un repli ou un échec identifié ; aucune option n’attribue automatiquement la ville.</x:v>
      </x:c>
      <x:c r="L40" s="13" t="str">
        <x:v>Une interruption conserve les dégâts, morts, blessures et positions validées. Les objectifs encore ouverts sont repris depuis un lieu atteignable ; un refus clôt seulement cette proposition et ne compte pas comme réussite.</x:v>
      </x:c>
      <x:c r="M40" s="13" t="str">
        <x:v>Objectif standard : 6 XP. Aux participants réellement engagés, par récompense unique. Les finales des campagnes liées V5 ont leur propre objectif à 12 XP, sans cumul sur une même résolution. Les objets sont acquis après récupération physique.</x:v>
      </x:c>
      <x:c r="N40" s="13" t="str">
        <x:v>Les observations et états de passage alimentent carte et RTS. Si cette action résout déjà un objectif, les autres modes montrent ses conséquences et ne le font pas rejouer.</x:v>
      </x:c>
      <x:c r="O40" s="13" t="str">
        <x:v>Un mandat limité n’engage pas tous les clans dans une guerre totale ; chaque équipe possède son propre accord.</x:v>
      </x:c>
      <x:c r="P40" s="13" t="str">
        <x:v>Reconstitution documentée V4 — nouvelle rédaction V5</x:v>
      </x:c>
    </x:row>
    <x:row r="41" ht="132" customHeight="1">
      <x:c r="A41" s="14" t="str">
        <x:v>W3-N36</x:v>
      </x:c>
      <x:c r="B41" s="14" t="str">
        <x:v>La limite gravée au sol</x:v>
      </x:c>
      <x:c r="C41" s="14" t="str">
        <x:v>W3-A09</x:v>
      </x:c>
      <x:c r="D41" s="17" t="n">
        <x:v>4</x:v>
      </x:c>
      <x:c r="E41" s="14" t="str">
        <x:v>Elite</x:v>
      </x:c>
      <x:c r="F41" s="14" t="str">
        <x:v>Ilyss — Portes superposées</x:v>
      </x:c>
      <x:c r="G41" s="14" t="str">
        <x:v>L’étape précédente de « Le mandat brisé » est résolue. Ses passages ouverts, adversaires survivants et objets déplacés déterminent les conditions de cette scène.</x:v>
      </x:c>
      <x:c r="H41" s="14" t="str">
        <x:v>Le joueur rejoint le point d’entrée à pied ou par le transport déjà acquis. Le décor expose un chemin principal, un contournement praticable et une sortie que les personnages utilisent réellement.</x:v>
      </x:c>
      <x:c r="I41" s="14" t="str">
        <x:v>Revenir au carrefour avec les groupes qui acceptent encore le mandat. Poser les repères de passage dans le décor, démonter un barrage inutile puis accompagner la première traversée. Un dernier groupe refuse la limite et approche armé ; le joueur garde une possibilité de duel ou de défense sans rouvrir toute la coalition.</x:v>
      </x:c>
      <x:c r="J41" s="14" t="str">
        <x:v>Maintenir une garnison bornée au passage ou rendre le poste après avoir sécurisé le retour.</x:v>
      </x:c>
      <x:c r="K41" s="14" t="str">
        <x:v>Le mandat final conserve son périmètre ; les communautés choisissent séparément leurs relations avec les équipes présentes.</x:v>
      </x:c>
      <x:c r="L41" s="14" t="str">
        <x:v>Une interruption conserve les dégâts, morts, blessures et positions validées. Les objectifs encore ouverts sont repris depuis un lieu atteignable ; un refus clôt seulement cette proposition et ne compte pas comme réussite.</x:v>
      </x:c>
      <x:c r="M41" s="14" t="str">
        <x:v>Conclusion de cet arc annexe : 8 XP. Aux participants réellement engagés, par récompense unique. Les finales des campagnes liées V5 ont leur propre objectif à 12 XP, sans cumul sur une même résolution. Les objets sont acquis après récupération physique.</x:v>
      </x:c>
      <x:c r="N41" s="14" t="str">
        <x:v>Les observations et états de passage alimentent carte et RTS. Si cette action résout déjà un objectif, les autres modes montrent ses conséquences et ne le font pas rejouer.</x:v>
      </x:c>
      <x:c r="O41" s="14" t="str">
        <x:v>Un mandat limité n’engage pas tous les clans dans une guerre totale ; chaque équipe possède son propre accord.</x:v>
      </x:c>
      <x:c r="P41" s="14" t="str">
        <x:v>Reconstitution documentée V4 — nouvelle rédaction V5</x:v>
      </x:c>
    </x:row>
    <x:row r="42" ht="117" customHeight="1">
      <x:c r="A42" s="13" t="str">
        <x:v>W3-N37</x:v>
      </x:c>
      <x:c r="B42" s="13" t="str">
        <x:v>Le masque sans porteur</x:v>
      </x:c>
      <x:c r="C42" s="13" t="str">
        <x:v>W3-A10</x:v>
      </x:c>
      <x:c r="D42" s="16" t="n">
        <x:v>1</x:v>
      </x:c>
      <x:c r="E42" s="13" t="str">
        <x:v>Elite</x:v>
      </x:c>
      <x:c r="F42" s="13" t="str">
        <x:v>Ilyss — Anneau des Coques</x:v>
      </x:c>
      <x:c r="G42" s="13" t="str">
        <x:v>Une bande identifiée attaque d’autres chasseurs et récupère leurs équipements. La traque se joue entre les coques et les passages techniques.</x:v>
      </x:c>
      <x:c r="H42" s="13" t="str">
        <x:v>Le joueur rejoint le point d’entrée à pied ou par le transport déjà acquis. Le décor expose un chemin principal, un contournement praticable et une sortie que les personnages utilisent réellement.</x:v>
      </x:c>
      <x:c r="I42" s="13" t="str">
        <x:v>Explorer une baie où un masque est resté fixé à une paroi. Observer les impacts, repérer la trajectoire de la lutte puis rejoindre une coursive par une porte fonctionnelle. Une sentinelle de la bande utilise le masque comme appât ; le joueur voit sa ligne d’approche s’il examine le reflet du hublot.</x:v>
      </x:c>
      <x:c r="J42" s="13" t="str">
        <x:v>Contourner l’appât pour suivre la sentinelle ou sécuriser le masque avant de poursuivre.</x:v>
      </x:c>
      <x:c r="K42" s="13" t="str">
        <x:v>L’objet rejoint un contenant identifié seulement s’il est transporté ; les propriétaires encore inconnus restent indiqués comme tels.</x:v>
      </x:c>
      <x:c r="L42" s="13" t="str">
        <x:v>Une interruption conserve les dégâts, morts, blessures et positions validées. Les objectifs encore ouverts sont repris depuis un lieu atteignable ; un refus clôt seulement cette proposition et ne compte pas comme réussite.</x:v>
      </x:c>
      <x:c r="M42" s="13" t="str">
        <x:v>Objectif standard : 6 XP. Aux participants réellement engagés, par récompense unique. Les finales des campagnes liées V5 ont leur propre objectif à 12 XP, sans cumul sur une même résolution. Les objets sont acquis après récupération physique.</x:v>
      </x:c>
      <x:c r="N42" s="13" t="str">
        <x:v>Les observations et états de passage alimentent carte et RTS. Si cette action résout déjà un objectif, les autres modes montrent ses conséquences et ne le font pas rejouer.</x:v>
      </x:c>
      <x:c r="O42" s="13" t="str">
        <x:v>L’étiquette de renégat vient des actes observés de cette bande ; elle n’est pas attribuée à une morphologie ou à un clan entier.</x:v>
      </x:c>
      <x:c r="P42" s="13" t="str">
        <x:v>Reconstitution documentée V4 — nouvelle rédaction V5</x:v>
      </x:c>
    </x:row>
    <x:row r="43" ht="132" customHeight="1">
      <x:c r="A43" s="14" t="str">
        <x:v>W3-N38</x:v>
      </x:c>
      <x:c r="B43" s="14" t="str">
        <x:v>Les pas dans la coque</x:v>
      </x:c>
      <x:c r="C43" s="14" t="str">
        <x:v>W3-A10</x:v>
      </x:c>
      <x:c r="D43" s="17" t="n">
        <x:v>2</x:v>
      </x:c>
      <x:c r="E43" s="14" t="str">
        <x:v>Elite</x:v>
      </x:c>
      <x:c r="F43" s="14" t="str">
        <x:v>Ilyss — Anneau des Coques</x:v>
      </x:c>
      <x:c r="G43" s="14" t="str">
        <x:v>L’étape précédente de « La chasse des chasseurs » est résolue. Ses passages ouverts, adversaires survivants et objets déplacés déterminent les conditions de cette scène.</x:v>
      </x:c>
      <x:c r="H43" s="14" t="str">
        <x:v>Le joueur rejoint le point d’entrée à pied ou par le transport déjà acquis. Le décor expose un chemin principal, un contournement praticable et une sortie que les personnages utilisent réellement.</x:v>
      </x:c>
      <x:c r="I43" s="14" t="str">
        <x:v>Suivre une vibration à travers deux compartiments et une section extérieure équipée. Le joueur fixe sa progression aux prises disponibles, attend la fermeture d’un sas puis entre derrière un récupérateur. Une caisse volée bloque la retraite ; la déplacer ouvre un trajet mais fait du bruit que les gardes entendent réellement.</x:v>
      </x:c>
      <x:c r="J43" s="14" t="str">
        <x:v>Déplacer la caisse pour préparer le retour ou laisser l’issue étroite et progresser plus discrètement.</x:v>
      </x:c>
      <x:c r="K43" s="14" t="str">
        <x:v>La route d’abordage suivante reflète l’état des compartiments ; aucun personnage ne franchit une porte sans passage.</x:v>
      </x:c>
      <x:c r="L43" s="14" t="str">
        <x:v>Une interruption conserve les dégâts, morts, blessures et positions validées. Les objectifs encore ouverts sont repris depuis un lieu atteignable ; un refus clôt seulement cette proposition et ne compte pas comme réussite.</x:v>
      </x:c>
      <x:c r="M43" s="14" t="str">
        <x:v>Objectif standard : 6 XP. Aux participants réellement engagés, par récompense unique. Les finales des campagnes liées V5 ont leur propre objectif à 12 XP, sans cumul sur une même résolution. Les objets sont acquis après récupération physique.</x:v>
      </x:c>
      <x:c r="N43" s="14" t="str">
        <x:v>Les observations et états de passage alimentent carte et RTS. Si cette action résout déjà un objectif, les autres modes montrent ses conséquences et ne le font pas rejouer.</x:v>
      </x:c>
      <x:c r="O43" s="14" t="str">
        <x:v>L’étiquette de renégat vient des actes observés de cette bande ; elle n’est pas attribuée à une morphologie ou à un clan entier.</x:v>
      </x:c>
      <x:c r="P43" s="14" t="str">
        <x:v>Reconstitution documentée V4 — nouvelle rédaction V5</x:v>
      </x:c>
    </x:row>
    <x:row r="44" ht="117" customHeight="1">
      <x:c r="A44" s="13" t="str">
        <x:v>W3-N39</x:v>
      </x:c>
      <x:c r="B44" s="13" t="str">
        <x:v>Le cercle des prises volées</x:v>
      </x:c>
      <x:c r="C44" s="13" t="str">
        <x:v>W3-A10</x:v>
      </x:c>
      <x:c r="D44" s="16" t="n">
        <x:v>3</x:v>
      </x:c>
      <x:c r="E44" s="13" t="str">
        <x:v>Elite</x:v>
      </x:c>
      <x:c r="F44" s="13" t="str">
        <x:v>Ilyss — Anneau des Coques</x:v>
      </x:c>
      <x:c r="G44" s="13" t="str">
        <x:v>L’étape précédente de « La chasse des chasseurs » est résolue. Ses passages ouverts, adversaires survivants et objets déplacés déterminent les conditions de cette scène.</x:v>
      </x:c>
      <x:c r="H44" s="13" t="str">
        <x:v>Le joueur rejoint le point d’entrée à pied ou par le transport déjà acquis. Le décor expose un chemin principal, un contournement praticable et une sortie que les personnages utilisent réellement.</x:v>
      </x:c>
      <x:c r="I44" s="13" t="str">
        <x:v>Entrer dans une soute où la bande a disposé les équipements des victimes. Utiliser les supports comme couverts sans transformer les trophées en consommables. Le meneur alterne attaques au sol et repli sur une coursive ; couper son treuil réduit sa mobilité mais ferme aussi un accès à l’atelier voisin.</x:v>
      </x:c>
      <x:c r="J44" s="13" t="str">
        <x:v>Isoler le meneur pour un affrontement bref ou libérer les captifs avant de reprendre la traque.</x:v>
      </x:c>
      <x:c r="K44" s="13" t="str">
        <x:v>Les captifs deviennent des personnes à extraire ; le meneur peut être vaincu, capturé ou laissé en fuite selon l’action jouée.</x:v>
      </x:c>
      <x:c r="L44" s="13" t="str">
        <x:v>Une interruption conserve les dégâts, morts, blessures et positions validées. Les objectifs encore ouverts sont repris depuis un lieu atteignable ; un refus clôt seulement cette proposition et ne compte pas comme réussite.</x:v>
      </x:c>
      <x:c r="M44" s="13" t="str">
        <x:v>Objectif standard : 6 XP. Aux participants réellement engagés, par récompense unique. Les finales des campagnes liées V5 ont leur propre objectif à 12 XP, sans cumul sur une même résolution. Les objets sont acquis après récupération physique.</x:v>
      </x:c>
      <x:c r="N44" s="13" t="str">
        <x:v>Les observations et états de passage alimentent carte et RTS. Si cette action résout déjà un objectif, les autres modes montrent ses conséquences et ne le font pas rejouer.</x:v>
      </x:c>
      <x:c r="O44" s="13" t="str">
        <x:v>L’étiquette de renégat vient des actes observés de cette bande ; elle n’est pas attribuée à une morphologie ou à un clan entier.</x:v>
      </x:c>
      <x:c r="P44" s="13" t="str">
        <x:v>Reconstitution documentée V4 — nouvelle rédaction V5</x:v>
      </x:c>
    </x:row>
    <x:row r="45" ht="132" customHeight="1">
      <x:c r="A45" s="14" t="str">
        <x:v>W3-N40</x:v>
      </x:c>
      <x:c r="B45" s="14" t="str">
        <x:v>Ceux qui réclament leur masque</x:v>
      </x:c>
      <x:c r="C45" s="14" t="str">
        <x:v>W3-A10</x:v>
      </x:c>
      <x:c r="D45" s="17" t="n">
        <x:v>4</x:v>
      </x:c>
      <x:c r="E45" s="14" t="str">
        <x:v>Elite</x:v>
      </x:c>
      <x:c r="F45" s="14" t="str">
        <x:v>Ilyss — Anneau des Coques</x:v>
      </x:c>
      <x:c r="G45" s="14" t="str">
        <x:v>L’étape précédente de « La chasse des chasseurs » est résolue. Ses passages ouverts, adversaires survivants et objets déplacés déterminent les conditions de cette scène.</x:v>
      </x:c>
      <x:c r="H45" s="14" t="str">
        <x:v>Le joueur rejoint le point d’entrée à pied ou par le transport déjà acquis. Le décor expose un chemin principal, un contournement praticable et une sortie que les personnages utilisent réellement.</x:v>
      </x:c>
      <x:c r="I45" s="14" t="str">
        <x:v>Transporter les objets récupérés jusqu’au sas de retour, comparer les marques de propriétaire et présenter les pièces aux survivants réellement rencontrés. Une attaque de la bande restante menace le chargement. Le joueur peut tenir le sas ou escorter une première vague pendant qu’une autre équipe couvre le départ.</x:v>
      </x:c>
      <x:c r="J45" s="14" t="str">
        <x:v>Faire plusieurs retours sûrs ou défendre un chargement commun avec les effectifs disponibles.</x:v>
      </x:c>
      <x:c r="K45" s="14" t="str">
        <x:v>Les restitutions sont enregistrées objet par objet ; une vitrine du clan ne reçoit que les dépôts réellement confiés.</x:v>
      </x:c>
      <x:c r="L45" s="14" t="str">
        <x:v>Une interruption conserve les dégâts, morts, blessures et positions validées. Les objectifs encore ouverts sont repris depuis un lieu atteignable ; un refus clôt seulement cette proposition et ne compte pas comme réussite.</x:v>
      </x:c>
      <x:c r="M45" s="14" t="str">
        <x:v>Conclusion de cet arc annexe : 8 XP. Aux participants réellement engagés, par récompense unique. Les finales des campagnes liées V5 ont leur propre objectif à 12 XP, sans cumul sur une même résolution. Les objets sont acquis après récupération physique.</x:v>
      </x:c>
      <x:c r="N45" s="14" t="str">
        <x:v>Les observations et états de passage alimentent carte et RTS. Si cette action résout déjà un objectif, les autres modes montrent ses conséquences et ne le font pas rejouer.</x:v>
      </x:c>
      <x:c r="O45" s="14" t="str">
        <x:v>L’étiquette de renégat vient des actes observés de cette bande ; elle n’est pas attribuée à une morphologie ou à un clan entier.</x:v>
      </x:c>
      <x:c r="P45" s="14" t="str">
        <x:v>Reconstitution documentée V4 — nouvelle rédaction V5</x:v>
      </x:c>
    </x:row>
    <x:row r="46" ht="117" customHeight="1">
      <x:c r="A46" s="13" t="str">
        <x:v>W3-N41</x:v>
      </x:c>
      <x:c r="B46" s="13" t="str">
        <x:v>La lanterne restée allumée</x:v>
      </x:c>
      <x:c r="C46" s="13" t="str">
        <x:v>W3-A11</x:v>
      </x:c>
      <x:c r="D46" s="16" t="n">
        <x:v>1</x:v>
      </x:c>
      <x:c r="E46" s="13" t="str">
        <x:v>Elite</x:v>
      </x:c>
      <x:c r="F46" s="13" t="str">
        <x:v>Korthas — Marais et débarcadère</x:v>
      </x:c>
      <x:c r="G46" s="13" t="str">
        <x:v>Une campagne a laissé plusieurs équipes séparées. L’opération relie les points de retour sous la pression d’un rival qui chasse les derniers groupes.</x:v>
      </x:c>
      <x:c r="H46" s="13" t="str">
        <x:v>Le joueur rejoint le point d’entrée à pied ou par le transport déjà acquis. Le décor expose un chemin principal, un contournement praticable et une sortie que les personnages utilisent réellement.</x:v>
      </x:c>
      <x:c r="I46" s="13" t="str">
        <x:v>Approcher un îlot par une passerelle partiellement effondrée. Repérer le mouvement d’une lanterne, trouver une prise latérale et rejoindre deux blessés derrière un mur bas. Une patrouille adverse balaie le chenal ; le joueur doit déplacer un écran et choisir le moment où les porteurs quittent l’abri.</x:v>
      </x:c>
      <x:c r="J46" s="13" t="str">
        <x:v>Préparer un détour sur pilotis ou attendre une fenêtre pour traverser le chenal direct.</x:v>
      </x:c>
      <x:c r="K46" s="13" t="str">
        <x:v>Les blessés passent d’un lieu réel à l’autre ; le trajet préparé devient disponible pour une équipe d’extraction.</x:v>
      </x:c>
      <x:c r="L46" s="13" t="str">
        <x:v>Une interruption conserve les dégâts, morts, blessures et positions validées. Les objectifs encore ouverts sont repris depuis un lieu atteignable ; un refus clôt seulement cette proposition et ne compte pas comme réussite.</x:v>
      </x:c>
      <x:c r="M46" s="13" t="str">
        <x:v>Objectif standard : 6 XP. Aux participants réellement engagés, par récompense unique. Les finales des campagnes liées V5 ont leur propre objectif à 12 XP, sans cumul sur une même résolution. Les objets sont acquis après récupération physique.</x:v>
      </x:c>
      <x:c r="N46" s="13" t="str">
        <x:v>Les observations et états de passage alimentent carte et RTS. Si cette action résout déjà un objectif, les autres modes montrent ses conséquences et ne le font pas rejouer.</x:v>
      </x:c>
      <x:c r="O46" s="13" t="str">
        <x:v>Les personnes blessées gardent leur histoire et leur indisponibilité ; changer de mode ne les soigne pas.</x:v>
      </x:c>
      <x:c r="P46" s="13" t="str">
        <x:v>Reconstitution documentée V4 — nouvelle rédaction V5</x:v>
      </x:c>
    </x:row>
    <x:row r="47" ht="132" customHeight="1">
      <x:c r="A47" s="14" t="str">
        <x:v>W3-N42</x:v>
      </x:c>
      <x:c r="B47" s="14" t="str">
        <x:v>Le passage des trois charges</x:v>
      </x:c>
      <x:c r="C47" s="14" t="str">
        <x:v>W3-A11</x:v>
      </x:c>
      <x:c r="D47" s="17" t="n">
        <x:v>2</x:v>
      </x:c>
      <x:c r="E47" s="14" t="str">
        <x:v>Elite</x:v>
      </x:c>
      <x:c r="F47" s="14" t="str">
        <x:v>Korthas — Marais et débarcadère</x:v>
      </x:c>
      <x:c r="G47" s="14" t="str">
        <x:v>L’étape précédente de « La route des blessés » est résolue. Ses passages ouverts, adversaires survivants et objets déplacés déterminent les conditions de cette scène.</x:v>
      </x:c>
      <x:c r="H47" s="14" t="str">
        <x:v>Le joueur rejoint le point d’entrée à pied ou par le transport déjà acquis. Le décor expose un chemin principal, un contournement praticable et une sortie que les personnages utilisent réellement.</x:v>
      </x:c>
      <x:c r="I47" s="14" t="str">
        <x:v>Répartir le matériel médical, une caisse personnelle et le poids du blessé entre les membres présents. Franchir trois sections dont une étroite impose le passage un par un. Les tirs adverses proviennent d’une digue ; grimper la neutralise mais éloigne le joueur de la dernière charge. Une halte intermédiaire permet de reprendre le portage.</x:v>
      </x:c>
      <x:c r="J47" s="14" t="str">
        <x:v>Abandonner temporairement la caisse personnelle marquée ou prolonger la défense pour tout transporter.</x:v>
      </x:c>
      <x:c r="K47" s="14" t="str">
        <x:v>Les biens laissés gardent leur emplacement ; la survie et la fatigue des porteurs suivent les actions effectivement réalisées.</x:v>
      </x:c>
      <x:c r="L47" s="14" t="str">
        <x:v>Une interruption conserve les dégâts, morts, blessures et positions validées. Les objectifs encore ouverts sont repris depuis un lieu atteignable ; un refus clôt seulement cette proposition et ne compte pas comme réussite.</x:v>
      </x:c>
      <x:c r="M47" s="14" t="str">
        <x:v>Objectif standard : 6 XP. Aux participants réellement engagés, par récompense unique. Les finales des campagnes liées V5 ont leur propre objectif à 12 XP, sans cumul sur une même résolution. Les objets sont acquis après récupération physique.</x:v>
      </x:c>
      <x:c r="N47" s="14" t="str">
        <x:v>Les observations et états de passage alimentent carte et RTS. Si cette action résout déjà un objectif, les autres modes montrent ses conséquences et ne le font pas rejouer.</x:v>
      </x:c>
      <x:c r="O47" s="14" t="str">
        <x:v>Les personnes blessées gardent leur histoire et leur indisponibilité ; changer de mode ne les soigne pas.</x:v>
      </x:c>
      <x:c r="P47" s="14" t="str">
        <x:v>Reconstitution documentée V4 — nouvelle rédaction V5</x:v>
      </x:c>
    </x:row>
    <x:row r="48" ht="132" customHeight="1">
      <x:c r="A48" s="13" t="str">
        <x:v>W3-N43</x:v>
      </x:c>
      <x:c r="B48" s="13" t="str">
        <x:v>Le chasseur du dernier pont</x:v>
      </x:c>
      <x:c r="C48" s="13" t="str">
        <x:v>W3-A11</x:v>
      </x:c>
      <x:c r="D48" s="16" t="n">
        <x:v>3</x:v>
      </x:c>
      <x:c r="E48" s="13" t="str">
        <x:v>Elite</x:v>
      </x:c>
      <x:c r="F48" s="13" t="str">
        <x:v>Korthas — Marais et débarcadère</x:v>
      </x:c>
      <x:c r="G48" s="13" t="str">
        <x:v>L’étape précédente de « La route des blessés » est résolue. Ses passages ouverts, adversaires survivants et objets déplacés déterminent les conditions de cette scène.</x:v>
      </x:c>
      <x:c r="H48" s="13" t="str">
        <x:v>Le joueur rejoint le point d’entrée à pied ou par le transport déjà acquis. Le décor expose un chemin principal, un contournement praticable et une sortie que les personnages utilisent réellement.</x:v>
      </x:c>
      <x:c r="I48" s="13" t="str">
        <x:v>Atteindre le ponton où un rival a posé une ligne de pièges. Examiner un ancrage visible, ouvrir une brèche puis avancer sous sa poursuite. Le rival cherche surtout à isoler le dernier porteur ; se retourner pour le combattre ou changer l’ordre du convoi peut l’empêcher. Le quai de retour reste physiquement accessible.</x:v>
      </x:c>
      <x:c r="J48" s="13" t="str">
        <x:v>Tenir un duel de retardement ou regrouper les équipes pour une traversée protégée.</x:v>
      </x:c>
      <x:c r="K48" s="13" t="str">
        <x:v>Le résultat récompense l’extraction menée ; le rival survivant conserve ce qu’il a observé de la tactique du joueur.</x:v>
      </x:c>
      <x:c r="L48" s="13" t="str">
        <x:v>Une interruption conserve les dégâts, morts, blessures et positions validées. Les objectifs encore ouverts sont repris depuis un lieu atteignable ; un refus clôt seulement cette proposition et ne compte pas comme réussite.</x:v>
      </x:c>
      <x:c r="M48" s="13" t="str">
        <x:v>Objectif standard : 6 XP. Aux participants réellement engagés, par récompense unique. Les finales des campagnes liées V5 ont leur propre objectif à 12 XP, sans cumul sur une même résolution. Les objets sont acquis après récupération physique.</x:v>
      </x:c>
      <x:c r="N48" s="13" t="str">
        <x:v>Les observations et états de passage alimentent carte et RTS. Si cette action résout déjà un objectif, les autres modes montrent ses conséquences et ne le font pas rejouer.</x:v>
      </x:c>
      <x:c r="O48" s="13" t="str">
        <x:v>Les personnes blessées gardent leur histoire et leur indisponibilité ; changer de mode ne les soigne pas.</x:v>
      </x:c>
      <x:c r="P48" s="13" t="str">
        <x:v>Reconstitution documentée V4 — nouvelle rédaction V5</x:v>
      </x:c>
    </x:row>
    <x:row r="49" ht="132" customHeight="1">
      <x:c r="A49" s="14" t="str">
        <x:v>W3-N44</x:v>
      </x:c>
      <x:c r="B49" s="14" t="str">
        <x:v>Les places du navire</x:v>
      </x:c>
      <x:c r="C49" s="14" t="str">
        <x:v>W3-A11</x:v>
      </x:c>
      <x:c r="D49" s="17" t="n">
        <x:v>4</x:v>
      </x:c>
      <x:c r="E49" s="14" t="str">
        <x:v>Elite</x:v>
      </x:c>
      <x:c r="F49" s="14" t="str">
        <x:v>Korthas — Marais et débarcadère</x:v>
      </x:c>
      <x:c r="G49" s="14" t="str">
        <x:v>L’étape précédente de « La route des blessés » est résolue. Ses passages ouverts, adversaires survivants et objets déplacés déterminent les conditions de cette scène.</x:v>
      </x:c>
      <x:c r="H49" s="14" t="str">
        <x:v>Le joueur rejoint le point d’entrée à pied ou par le transport déjà acquis. Le décor expose un chemin principal, un contournement praticable et une sortie que les personnages utilisent réellement.</x:v>
      </x:c>
      <x:c r="I49" s="14" t="str">
        <x:v>Guider les arrivants du sas vers les places disponibles, déplacer les charges pour libérer la coursive puis rejoindre l’équipe restée au quai. Si la capacité du navire est atteinte, préparer une seconde rotation avec une halte gardée. Une réparation sur la rampe doit être achevée avant le départ de cette dernière vague.</x:v>
      </x:c>
      <x:c r="J49" s="14" t="str">
        <x:v>Accueillir une première vague en sécurité ou tenir plus longtemps le quai pour réunir les équipes.</x:v>
      </x:c>
      <x:c r="K49" s="14" t="str">
        <x:v>Les occupants respectent la capacité réelle du navire ; aucune personne n’est effacée ou entassée hors des règles de places.</x:v>
      </x:c>
      <x:c r="L49" s="14" t="str">
        <x:v>Une interruption conserve les dégâts, morts, blessures et positions validées. Les objectifs encore ouverts sont repris depuis un lieu atteignable ; un refus clôt seulement cette proposition et ne compte pas comme réussite.</x:v>
      </x:c>
      <x:c r="M49" s="14" t="str">
        <x:v>Conclusion de cet arc annexe : 8 XP. Aux participants réellement engagés, par récompense unique. Les finales des campagnes liées V5 ont leur propre objectif à 12 XP, sans cumul sur une même résolution. Les objets sont acquis après récupération physique.</x:v>
      </x:c>
      <x:c r="N49" s="14" t="str">
        <x:v>Les observations et états de passage alimentent carte et RTS. Si cette action résout déjà un objectif, les autres modes montrent ses conséquences et ne le font pas rejouer.</x:v>
      </x:c>
      <x:c r="O49" s="14" t="str">
        <x:v>Les personnes blessées gardent leur histoire et leur indisponibilité ; changer de mode ne les soigne pas.</x:v>
      </x:c>
      <x:c r="P49" s="14" t="str">
        <x:v>Reconstitution documentée V4 — nouvelle rédaction V5</x:v>
      </x:c>
    </x:row>
    <x:row r="50" ht="132" customHeight="1">
      <x:c r="A50" s="13" t="str">
        <x:v>W3-N45</x:v>
      </x:c>
      <x:c r="B50" s="13" t="str">
        <x:v>Ce que les éclaireurs voient</x:v>
      </x:c>
      <x:c r="C50" s="13" t="str">
        <x:v>W3-A12</x:v>
      </x:c>
      <x:c r="D50" s="16" t="n">
        <x:v>1</x:v>
      </x:c>
      <x:c r="E50" s="13" t="str">
        <x:v>Elite</x:v>
      </x:c>
      <x:c r="F50" s="13" t="str">
        <x:v>Korthas — Plaines du Dernier Seuil</x:v>
      </x:c>
      <x:c r="G50" s="13" t="str">
        <x:v>Les forces encore engagées se rencontrent sur un dernier seuil. Le joueur choisit une conclusion militaire compatible avec les liens et les pertes de sa campagne.</x:v>
      </x:c>
      <x:c r="H50" s="13" t="str">
        <x:v>Le joueur rejoint le point d’entrée à pied ou par le transport déjà acquis. Le décor expose un chemin principal, un contournement praticable et une sortie que les personnages utilisent réellement.</x:v>
      </x:c>
      <x:c r="I50" s="13" t="str">
        <x:v>Traverser la plaine avec une petite équipe disponible, observer les bannières et comparer les feux aux positions connues. Un ancien chemin est désormais barré par des lances ; un détour passe sous des colonnes couchées. Le joueur atteint trois points de vue pour distinguer le groupe principal, les réserves et la voie d’extraction.</x:v>
      </x:c>
      <x:c r="J50" s="13" t="str">
        <x:v>Chercher une ouverture sur le flanc ou identifier en priorité le retour des équipes fatiguées.</x:v>
      </x:c>
      <x:c r="K50" s="13" t="str">
        <x:v>Le déploiement final utilise les renseignements réellement obtenus ; les forces non vues restent estimées avec incertitude.</x:v>
      </x:c>
      <x:c r="L50" s="13" t="str">
        <x:v>Une interruption conserve les dégâts, morts, blessures et positions validées. Les objectifs encore ouverts sont repris depuis un lieu atteignable ; un refus clôt seulement cette proposition et ne compte pas comme réussite.</x:v>
      </x:c>
      <x:c r="M50" s="13" t="str">
        <x:v>Objectif standard : 6 XP. Aux participants réellement engagés, par récompense unique. Les finales des campagnes liées V5 ont leur propre objectif à 12 XP, sans cumul sur une même résolution. Les objets sont acquis après récupération physique.</x:v>
      </x:c>
      <x:c r="N50" s="13" t="str">
        <x:v>Les observations et états de passage alimentent carte et RTS. Si cette action résout déjà un objectif, les autres modes montrent ses conséquences et ne le font pas rejouer.</x:v>
      </x:c>
      <x:c r="O50" s="13" t="str">
        <x:v>Cette finale clôt la guerre suivie, reste facultative pour le rang et ne remplace aucun dénouement exclusif d’origine.</x:v>
      </x:c>
      <x:c r="P50" s="13" t="str">
        <x:v>Reconstitution documentée V4 — nouvelle rédaction V5</x:v>
      </x:c>
    </x:row>
    <x:row r="51" ht="132" customHeight="1">
      <x:c r="A51" s="14" t="str">
        <x:v>W3-N46</x:v>
      </x:c>
      <x:c r="B51" s="14" t="str">
        <x:v>Les porteurs avant les lances</x:v>
      </x:c>
      <x:c r="C51" s="14" t="str">
        <x:v>W3-A12</x:v>
      </x:c>
      <x:c r="D51" s="17" t="n">
        <x:v>2</x:v>
      </x:c>
      <x:c r="E51" s="14" t="str">
        <x:v>Elite</x:v>
      </x:c>
      <x:c r="F51" s="14" t="str">
        <x:v>Korthas — Plaines du Dernier Seuil</x:v>
      </x:c>
      <x:c r="G51" s="14" t="str">
        <x:v>L’étape précédente de « Le dernier front choisi » est résolue. Ses passages ouverts, adversaires survivants et objets déplacés déterminent les conditions de cette scène.</x:v>
      </x:c>
      <x:c r="H51" s="14" t="str">
        <x:v>Le joueur rejoint le point d’entrée à pied ou par le transport déjà acquis. Le décor expose un chemin principal, un contournement praticable et une sortie que les personnages utilisent réellement.</x:v>
      </x:c>
      <x:c r="I51" s="14" t="str">
        <x:v>Acheminer les derniers consommables jusqu’à un poste avancé. Poser une caisse derrière un couvert, ouvrir la voie suivante puis repousser une tentative d’interception. Le joueur rencontre un vétéran dont la spécialité change son aide : couverture statique ou déplacement rapide. Accepter cette aide conserve sa fatigue et son exposition au combat.</x:v>
      </x:c>
      <x:c r="J51" s="14" t="str">
        <x:v>Répartir les réserves entre deux positions ou concentrer le stock pour une percée courte.</x:v>
      </x:c>
      <x:c r="K51" s="14" t="str">
        <x:v>Les stocks et les équipes sont placés selon le choix ; aucune réserve nouvelle n’apparaît au lancement du RTS.</x:v>
      </x:c>
      <x:c r="L51" s="14" t="str">
        <x:v>Une interruption conserve les dégâts, morts, blessures et positions validées. Les objectifs encore ouverts sont repris depuis un lieu atteignable ; un refus clôt seulement cette proposition et ne compte pas comme réussite.</x:v>
      </x:c>
      <x:c r="M51" s="14" t="str">
        <x:v>Objectif standard : 6 XP. Aux participants réellement engagés, par récompense unique. Les finales des campagnes liées V5 ont leur propre objectif à 12 XP, sans cumul sur une même résolution. Les objets sont acquis après récupération physique.</x:v>
      </x:c>
      <x:c r="N51" s="14" t="str">
        <x:v>Les observations et états de passage alimentent carte et RTS. Si cette action résout déjà un objectif, les autres modes montrent ses conséquences et ne le font pas rejouer.</x:v>
      </x:c>
      <x:c r="O51" s="14" t="str">
        <x:v>Cette finale clôt la guerre suivie, reste facultative pour le rang et ne remplace aucun dénouement exclusif d’origine.</x:v>
      </x:c>
      <x:c r="P51" s="14" t="str">
        <x:v>Reconstitution documentée V4 — nouvelle rédaction V5</x:v>
      </x:c>
    </x:row>
    <x:row r="52" ht="147" customHeight="1">
      <x:c r="A52" s="13" t="str">
        <x:v>W3-N47</x:v>
      </x:c>
      <x:c r="B52" s="13" t="str">
        <x:v>Le champ du dernier appel</x:v>
      </x:c>
      <x:c r="C52" s="13" t="str">
        <x:v>W3-A12</x:v>
      </x:c>
      <x:c r="D52" s="16" t="n">
        <x:v>3</x:v>
      </x:c>
      <x:c r="E52" s="13" t="str">
        <x:v>Elite</x:v>
      </x:c>
      <x:c r="F52" s="13" t="str">
        <x:v>Korthas — Plaines du Dernier Seuil</x:v>
      </x:c>
      <x:c r="G52" s="13" t="str">
        <x:v>L’étape précédente de « Le dernier front choisi » est résolue. Ses passages ouverts, adversaires survivants et objets déplacés déterminent les conditions de cette scène.</x:v>
      </x:c>
      <x:c r="H52" s="13" t="str">
        <x:v>Le joueur rejoint le point d’entrée à pied ou par le transport déjà acquis. Le décor expose un chemin principal, un contournement praticable et une sortie que les personnages utilisent réellement.</x:v>
      </x:c>
      <x:c r="I52" s="13" t="str">
        <x:v>Entrer dans la bataille au point où l’objectif est encore disputé. Le joueur peut atteindre le chef rival, ouvrir une porte pour ses alliés ou couvrir un retrait. Chaque geste modifie le même combat que les équipes présentes poursuivent. L’issue dépend de l’objectif choisi et des survivants, avec une transition qui ne rejoue pas une bataille déjà résolue.</x:v>
      </x:c>
      <x:c r="J52" s="13" t="str">
        <x:v>Poursuivre la prise du seuil, proposer le duel accepté par le chef ou extraire la coalition avant l’épuisement.</x:v>
      </x:c>
      <x:c r="K52" s="13" t="str">
        <x:v>La transaction unique écrit contrôle, pertes, XP et objets ; les trois modes relisent ensuite cet état sans récompense supplémentaire.</x:v>
      </x:c>
      <x:c r="L52" s="13" t="str">
        <x:v>Une interruption conserve les dégâts, morts, blessures et positions validées. Les objectifs encore ouverts sont repris depuis un lieu atteignable ; un refus clôt seulement cette proposition et ne compte pas comme réussite.</x:v>
      </x:c>
      <x:c r="M52" s="13" t="str">
        <x:v>Objectif standard : 6 XP. Aux participants réellement engagés, par récompense unique. Les finales des campagnes liées V5 ont leur propre objectif à 12 XP, sans cumul sur une même résolution. Les objets sont acquis après récupération physique.</x:v>
      </x:c>
      <x:c r="N52" s="13" t="str">
        <x:v>Les observations et états de passage alimentent carte et RTS. Si cette action résout déjà un objectif, les autres modes montrent ses conséquences et ne le font pas rejouer.</x:v>
      </x:c>
      <x:c r="O52" s="13" t="str">
        <x:v>Cette finale clôt la guerre suivie, reste facultative pour le rang et ne remplace aucun dénouement exclusif d’origine.</x:v>
      </x:c>
      <x:c r="P52" s="13" t="str">
        <x:v>Reconstitution documentée V4 — nouvelle rédaction V5</x:v>
      </x:c>
    </x:row>
    <x:row r="53" ht="162" customHeight="1">
      <x:c r="A53" s="14" t="str">
        <x:v>W3-N48</x:v>
      </x:c>
      <x:c r="B53" s="14" t="str">
        <x:v>Les feux qui restent</x:v>
      </x:c>
      <x:c r="C53" s="14" t="str">
        <x:v>W3-A12</x:v>
      </x:c>
      <x:c r="D53" s="17" t="n">
        <x:v>4</x:v>
      </x:c>
      <x:c r="E53" s="14" t="str">
        <x:v>Elite</x:v>
      </x:c>
      <x:c r="F53" s="14" t="str">
        <x:v>Korthas — Plaines du Dernier Seuil</x:v>
      </x:c>
      <x:c r="G53" s="14" t="str">
        <x:v>L’étape précédente de « Le dernier front choisi » est résolue. Ses passages ouverts, adversaires survivants et objets déplacés déterminent les conditions de cette scène.</x:v>
      </x:c>
      <x:c r="H53" s="14" t="str">
        <x:v>Le joueur rejoint le point d’entrée à pied ou par le transport déjà acquis. Le décor expose un chemin principal, un contournement praticable et une sortie que les personnages utilisent réellement.</x:v>
      </x:c>
      <x:c r="I53" s="14" t="str">
        <x:v>Revenir sur le terrain conclu, rencontrer les équipes survivantes et choisir les postes qui restent occupés. Démonter un ouvrage devenu inutile, rapporter les objets personnels puis rejoindre physiquement le navire. Une visite à la résidence attend ensuite le vrai trajet interstellaire vers le Homeworld. Les habitants réagissent à la présence maintenue et aux routes accessibles plutôt qu’à un écran de victoire abstrait.</x:v>
      </x:c>
      <x:c r="J53" s="14" t="str">
        <x:v>Conserver une présence limitée, transmettre le poste à un allié rencontré ou organiser le départ de ses propres forces.</x:v>
      </x:c>
      <x:c r="K53" s="14" t="str">
        <x:v>La guerre garde ses pertes et son issue ; l’après-campagne ouvre visites, trophées contextualisés et prolongements Elder sans remplacer la fin d’origine.</x:v>
      </x:c>
      <x:c r="L53" s="14" t="str">
        <x:v>Une interruption conserve les dégâts, morts, blessures et positions validées. Les objectifs encore ouverts sont repris depuis un lieu atteignable ; un refus clôt seulement cette proposition et ne compte pas comme réussite.</x:v>
      </x:c>
      <x:c r="M53" s="14" t="str">
        <x:v>Conclusion de cet arc annexe : 8 XP. Aux participants réellement engagés, par récompense unique. Les finales des campagnes liées V5 ont leur propre objectif à 12 XP, sans cumul sur une même résolution. Les objets sont acquis après récupération physique.</x:v>
      </x:c>
      <x:c r="N53" s="14" t="str">
        <x:v>Les observations et états de passage alimentent carte et RTS. Si cette action résout déjà un objectif, les autres modes montrent ses conséquences et ne le font pas rejouer.</x:v>
      </x:c>
      <x:c r="O53" s="14" t="str">
        <x:v>Cette finale clôt la guerre suivie, reste facultative pour le rang et ne remplace aucun dénouement exclusif d’origine.</x:v>
      </x:c>
      <x:c r="P53" s="14" t="str">
        <x:v>Reconstitution documentée V4 — nouvelle rédaction V5</x:v>
      </x:c>
    </x:row>
  </x:sheetData>
  <x:pageMargins left="0.7" right="0.7" top="0.75" bottom="0.75" header="0.3" footer="0.3"/>
  <x:tableParts count="1">
    <x:tablePart xmlns:r="http://schemas.openxmlformats.org/officeDocument/2006/relationships" r:id="Rc645e268bdab42c1"/>
  </x:tableParts>
</x:worksheet>
</file>

<file path=xl/worksheets/sheet10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36" hidden="0" customWidth="1"/>
    <x:col min="5" max="5" width="50" hidden="0" customWidth="1"/>
    <x:col min="6" max="6" width="50" hidden="0" customWidth="1"/>
    <x:col min="7" max="7" width="18" hidden="0" customWidth="1"/>
    <x:col min="8" max="8" width="18" hidden="0" customWidth="1"/>
    <x:col min="9" max="9" width="50" hidden="0" customWidth="1"/>
    <x:col min="10" max="10" width="50" hidden="0" customWidth="1"/>
    <x:col min="11" max="11" width="50" hidden="0" customWidth="1"/>
    <x:col min="12" max="12" width="50" hidden="0" customWidth="1"/>
    <x:col min="13" max="13" width="50" hidden="0" customWidth="1"/>
    <x:col min="14" max="14" width="50" hidden="0" customWidth="1"/>
    <x:col min="15" max="15" width="18" hidden="0" customWidth="1"/>
    <x:col min="16" max="16" width="45" hidden="0" customWidth="1"/>
  </x:cols>
  <x:sheetData>
    <x:row r="1">
      <x:c r="A1" s="2"/>
      <x:c r="B1" s="2"/>
      <x:c r="C1" s="2"/>
      <x:c r="D1" s="2"/>
      <x:c r="E1" s="2"/>
      <x:c r="F1" s="2"/>
    </x:row>
    <x:row r="2" ht="31" customHeight="1">
      <x:c r="A2" s="3" t="str">
        <x:v>Scénarios RTS</x:v>
      </x:c>
      <x:c r="B2" s="3"/>
      <x:c r="C2" s="3"/>
      <x:c r="D2" s="3"/>
      <x:c r="E2" s="3"/>
      <x:c r="F2" s="3"/>
    </x:row>
    <x:row r="3">
      <x:c r="A3" s="4"/>
      <x:c r="B3" s="4"/>
      <x:c r="C3" s="4"/>
      <x:c r="D3" s="4"/>
      <x:c r="E3" s="4"/>
      <x:c r="F3" s="4"/>
    </x:row>
    <x:row r="4">
      <x:c r="A4" s="2" t="str">
        <x:v>Guerre · 24 fiches · Lecture intégrale dans « Lire Guerre » ou le lecteur HTML.</x:v>
      </x:c>
      <x:c r="B4" s="2"/>
      <x:c r="C4" s="2"/>
      <x:c r="D4" s="2"/>
      <x:c r="E4" s="2"/>
      <x:c r="F4" s="2"/>
    </x:row>
    <x:row r="5" ht="48" customHeight="1">
      <x:c r="A5" s="51" t="str">
        <x:v>Identifiant</x:v>
      </x:c>
      <x:c r="B5" s="52" t="str">
        <x:v>Titre</x:v>
      </x:c>
      <x:c r="C5" s="52" t="str">
        <x:v>Carte ref</x:v>
      </x:c>
      <x:c r="D5" s="52" t="str">
        <x:v>Rang minimal</x:v>
      </x:c>
      <x:c r="E5" s="52" t="str">
        <x:v>Objectif</x:v>
      </x:c>
      <x:c r="F5" s="52" t="str">
        <x:v>Deploiement</x:v>
      </x:c>
      <x:c r="G5" s="52" t="str">
        <x:v>Pc max</x:v>
      </x:c>
      <x:c r="H5" s="52" t="str">
        <x:v>Rav depart</x:v>
      </x:c>
      <x:c r="I5" s="52" t="str">
        <x:v>Actions</x:v>
      </x:c>
      <x:c r="J5" s="52" t="str">
        <x:v>Plan adverse</x:v>
      </x:c>
      <x:c r="K5" s="52" t="str">
        <x:v>Choix</x:v>
      </x:c>
      <x:c r="L5" s="52" t="str">
        <x:v>Réussite</x:v>
      </x:c>
      <x:c r="M5" s="52" t="str">
        <x:v>Échec reprise</x:v>
      </x:c>
      <x:c r="N5" s="52" t="str">
        <x:v>Lien campagne</x:v>
      </x:c>
      <x:c r="O5" s="52" t="str">
        <x:v>Recompense XP</x:v>
      </x:c>
      <x:c r="P5" s="53" t="str">
        <x:v>Provenance</x:v>
      </x:c>
    </x:row>
    <x:row r="6" ht="132" customHeight="1">
      <x:c r="A6" s="13" t="str">
        <x:v>W3-RTS01</x:v>
      </x:c>
      <x:c r="B6" s="13" t="str">
        <x:v>L’angle avant le pont</x:v>
      </x:c>
      <x:c r="C6" s="13" t="str">
        <x:v>W3-MAP01</x:v>
      </x:c>
      <x:c r="D6" s="13" t="str">
        <x:v>Blooded</x:v>
      </x:c>
      <x:c r="E6" s="13" t="str">
        <x:v>Repérer le guet principal et faire traverser une équipe de porteurs.</x:v>
      </x:c>
      <x:c r="F6" s="13" t="str">
        <x:v>Passerelle centrale courte ; tunnel inférieur long ; prises hautes pour grimpeurs. Roche opaque au centre, deux refuges latéraux et vue dégagée sur le pont.</x:v>
      </x:c>
      <x:c r="G6" s="28" t="n">
        <x:v>12</x:v>
      </x:c>
      <x:c r="H6" s="28" t="n">
        <x:v>48</x:v>
      </x:c>
      <x:c r="I6" s="13" t="str">
        <x:v>Envoyer un éclaireur sur le chemin haut, arrêter les porteurs au dernier couvert et déplacer les lanciers vers le tunnel. Le joueur choisit quand révéler sa diversion ; le tireur adverse conserve son angle tant que personne ne l’a réellement déplacé. Une fois le pont atteint, un garde reste auprès de chaque extrémité.</x:v>
      </x:c>
      <x:c r="J6" s="13" t="str">
        <x:v>Le guet vise les porteurs exposés ; son escorte contourne par le tunnel si elle voit une diversion trop statique.</x:v>
      </x:c>
      <x:c r="K6" s="13" t="str">
        <x:v>Récupérer le réflecteur ou tenir le point haut pour couvrir l’extraction.</x:v>
      </x:c>
      <x:c r="L6" s="13" t="str">
        <x:v>Une charge désignée et son porteur atteignent la sortie ; aucun quota de victimes n’est requis.</x:v>
      </x:c>
      <x:c r="M6" s="13" t="str">
        <x:v>Un repli rend les équipes survivantes disponibles à leur vraie sortie. Les blessés, morts, pièges consommés et charges abandonnées persistent. Une revanche est une nouvelle opération depuis cet état, jamais la répétition gratuite du combat initial.</x:v>
      </x:c>
      <x:c r="N6" s="13" t="str">
        <x:v>Résultat validé une fois avec objectif, survivants, pertes, XP, stocks et positions. La carte distingue prise militaire, présence et accord local ; le héros lit les mêmes données.</x:v>
      </x:c>
      <x:c r="O6" s="28" t="n">
        <x:v>8</x:v>
      </x:c>
      <x:c r="P6" s="13" t="str">
        <x:v>Reconstitution documentée V4 — nouvelle rédaction V5</x:v>
      </x:c>
    </x:row>
    <x:row r="7" ht="117" customHeight="1">
      <x:c r="A7" s="14" t="str">
        <x:v>W3-RTS02</x:v>
      </x:c>
      <x:c r="B7" s="14" t="str">
        <x:v>Le sommet change de mains</x:v>
      </x:c>
      <x:c r="C7" s="14" t="str">
        <x:v>W3-MAP01</x:v>
      </x:c>
      <x:c r="D7" s="14" t="str">
        <x:v>Blooded</x:v>
      </x:c>
      <x:c r="E7" s="14" t="str">
        <x:v>Tenir un poste de guet pendant l’arrivée d’une relève.</x:v>
      </x:c>
      <x:c r="F7" s="14" t="str">
        <x:v>Passerelle centrale courte ; tunnel inférieur long ; prises hautes pour grimpeurs. Roche opaque au centre, deux refuges latéraux et vue dégagée sur le pont.</x:v>
      </x:c>
      <x:c r="G7" s="29" t="n">
        <x:v>12</x:v>
      </x:c>
      <x:c r="H7" s="29" t="n">
        <x:v>48</x:v>
      </x:c>
      <x:c r="I7" s="14" t="str">
        <x:v>Placer une sentinelle derrière la roche centrale, installer un marqueur de retour et garder une équipe mobile sous le sommet. L’adversaire alterne une poussée sur le pont et une montée par les prises. Déplacer trop tôt toute la défense laisse le poste vide ; rester partout immobilise les chasseurs épuisés.</x:v>
      </x:c>
      <x:c r="J7" s="14" t="str">
        <x:v>Les grimpeurs adverses recherchent le côté privé d’observation, puis appellent une deuxième vague déjà présente sur la carte.</x:v>
      </x:c>
      <x:c r="K7" s="14" t="str">
        <x:v>Conserver le sommet ou céder le premier seuil en protégeant les éclaireurs et leur relevé.</x:v>
      </x:c>
      <x:c r="L7" s="14" t="str">
        <x:v>Le poste reste occupé jusqu’à la relève physique ou le relevé rejoint le débarcadère lors du repli prévu.</x:v>
      </x:c>
      <x:c r="M7" s="14" t="str">
        <x:v>Un repli rend les équipes survivantes disponibles à leur vraie sortie. Les blessés, morts, pièges consommés et charges abandonnées persistent. Une revanche est une nouvelle opération depuis cet état, jamais la répétition gratuite du combat initial.</x:v>
      </x:c>
      <x:c r="N7" s="14" t="str">
        <x:v>Résultat validé une fois avec objectif, survivants, pertes, XP, stocks et positions. La carte distingue prise militaire, présence et accord local ; le héros lit les mêmes données.</x:v>
      </x:c>
      <x:c r="O7" s="29" t="n">
        <x:v>8</x:v>
      </x:c>
      <x:c r="P7" s="14" t="str">
        <x:v>Reconstitution documentée V4 — nouvelle rédaction V5</x:v>
      </x:c>
    </x:row>
    <x:row r="8" ht="132" customHeight="1">
      <x:c r="A8" s="13" t="str">
        <x:v>W3-RTS03</x:v>
      </x:c>
      <x:c r="B8" s="13" t="str">
        <x:v>La conduite sous les lances</x:v>
      </x:c>
      <x:c r="C8" s="13" t="str">
        <x:v>W3-MAP02</x:v>
      </x:c>
      <x:c r="D8" s="13" t="str">
        <x:v>Blooded</x:v>
      </x:c>
      <x:c r="E8" s="13" t="str">
        <x:v>Livrer un régulateur et remettre un filtre en service.</x:v>
      </x:c>
      <x:c r="F8" s="13" t="str">
        <x:v>Digue sèche lente ; conduites couvertes ; pont étroit commandé depuis deux leviers. Vapeur intermittente, filtres servant de couverts bas, galerie latérale opaque.</x:v>
      </x:c>
      <x:c r="G8" s="28" t="n">
        <x:v>12</x:v>
      </x:c>
      <x:c r="H8" s="28" t="n">
        <x:v>48</x:v>
      </x:c>
      <x:c r="I8" s="13" t="str">
        <x:v>Faire avancer les artisans derrière une protection mobile. Le tir de couverture ne fonctionne que sur une traversée visible ; une équipe doit donc gagner le balcon avant le passage de la charge. Maintenir deux opérateurs aux vannes ouvre une fenêtre de travail, pendant laquelle les réserves de pièces restent vulnérables.</x:v>
      </x:c>
      <x:c r="J8" s="13" t="str">
        <x:v>Les défenseurs abandonnent leur première digue pour frapper le stock des réparateurs depuis la galerie latérale.</x:v>
      </x:c>
      <x:c r="K8" s="13" t="str">
        <x:v>Terminer un circuit court rapidement ou réparer le second filtre pour une route plus durable.</x:v>
      </x:c>
      <x:c r="L8" s="13" t="str">
        <x:v>Le circuit choisi est réellement monté, vérifié et relié à une source ; les artisans survivants peuvent rentrer.</x:v>
      </x:c>
      <x:c r="M8" s="13" t="str">
        <x:v>Un repli rend les équipes survivantes disponibles à leur vraie sortie. Les blessés, morts, pièges consommés et charges abandonnées persistent. Une revanche est une nouvelle opération depuis cet état, jamais la répétition gratuite du combat initial.</x:v>
      </x:c>
      <x:c r="N8" s="13" t="str">
        <x:v>Résultat validé une fois avec objectif, survivants, pertes, XP, stocks et positions. La carte distingue prise militaire, présence et accord local ; le héros lit les mêmes données.</x:v>
      </x:c>
      <x:c r="O8" s="28" t="n">
        <x:v>8</x:v>
      </x:c>
      <x:c r="P8" s="13" t="str">
        <x:v>Reconstitution documentée V4 — nouvelle rédaction V5</x:v>
      </x:c>
    </x:row>
    <x:row r="9" ht="132" customHeight="1">
      <x:c r="A9" s="14" t="str">
        <x:v>W3-RTS04</x:v>
      </x:c>
      <x:c r="B9" s="14" t="str">
        <x:v>Le bassin retourne le piège</x:v>
      </x:c>
      <x:c r="C9" s="14" t="str">
        <x:v>W3-MAP02</x:v>
      </x:c>
      <x:c r="D9" s="14" t="str">
        <x:v>Blooded</x:v>
      </x:c>
      <x:c r="E9" s="14" t="str">
        <x:v>Défendre un circuit ouvert contre une attaque à plusieurs niveaux.</x:v>
      </x:c>
      <x:c r="F9" s="14" t="str">
        <x:v>Digue sèche lente ; conduites couvertes ; pont étroit commandé depuis deux leviers. Vapeur intermittente, filtres servant de couverts bas, galerie latérale opaque.</x:v>
      </x:c>
      <x:c r="G9" s="29" t="n">
        <x:v>12</x:v>
      </x:c>
      <x:c r="H9" s="29" t="n">
        <x:v>48</x:v>
      </x:c>
      <x:c r="I9" s="14" t="str">
        <x:v>Observer les signaux de vapeur, déplacer les sentinelles après chaque cycle et protéger le levier du pont. Les pièges préparés ralentissent une approche connue mais doivent laisser le chemin des porteurs. Un groupe léger peut attaquer la conduite de ravitaillement ennemie ; ce détour réduit la défense disponible autour du filtre.</x:v>
      </x:c>
      <x:c r="J9" s="14" t="str">
        <x:v>Les rivaux cherchent le levier plutôt que l’anéantissement ; ils se replient si leur équipe de prise est isolée.</x:v>
      </x:c>
      <x:c r="K9" s="14" t="str">
        <x:v>Garder tous les chasseurs au filtre ou mener une contre-attaque sur leur réserve réelle.</x:v>
      </x:c>
      <x:c r="L9" s="14" t="str">
        <x:v>L’eau circule encore à la fin de l’assaut et une équipe tient le levier ou a organisé son remplacement.</x:v>
      </x:c>
      <x:c r="M9" s="14" t="str">
        <x:v>Un repli rend les équipes survivantes disponibles à leur vraie sortie. Les blessés, morts, pièges consommés et charges abandonnées persistent. Une revanche est une nouvelle opération depuis cet état, jamais la répétition gratuite du combat initial.</x:v>
      </x:c>
      <x:c r="N9" s="14" t="str">
        <x:v>Résultat validé une fois avec objectif, survivants, pertes, XP, stocks et positions. La carte distingue prise militaire, présence et accord local ; le héros lit les mêmes données.</x:v>
      </x:c>
      <x:c r="O9" s="29" t="n">
        <x:v>8</x:v>
      </x:c>
      <x:c r="P9" s="14" t="str">
        <x:v>Reconstitution documentée V4 — nouvelle rédaction V5</x:v>
      </x:c>
    </x:row>
    <x:row r="10" ht="132" customHeight="1">
      <x:c r="A10" s="13" t="str">
        <x:v>W3-RTS05</x:v>
      </x:c>
      <x:c r="B10" s="13" t="str">
        <x:v>Le porteur entre trois cratères</x:v>
      </x:c>
      <x:c r="C10" s="13" t="str">
        <x:v>W3-MAP03</x:v>
      </x:c>
      <x:c r="D10" s="13" t="str">
        <x:v>Blooded</x:v>
      </x:c>
      <x:c r="E10" s="13" t="str">
        <x:v>Intercepter une balise portée et préserver la route de retour.</x:v>
      </x:c>
      <x:c r="F10" s="13" t="str">
        <x:v>Fond de cratère protégé ; arête rapide ; tranchée circulaire pour détour. Blocs volcaniques, pans de lave infranchissables et deux crêtes de guet.</x:v>
      </x:c>
      <x:c r="G10" s="28" t="n">
        <x:v>12</x:v>
      </x:c>
      <x:c r="H10" s="28" t="n">
        <x:v>48</x:v>
      </x:c>
      <x:c r="I10" s="13" t="str">
        <x:v>Répartir les pisteurs sur deux arêtes, laisser les unités lentes au couvert et reconnaître le fond du troisième cratère. Une poussière levée révèle le passage du porteur sans donner sa position permanente. Fermer deux sorties peut suffire, mais l’adversaire abandonne un leurre si les poursuivants s’approchent sans observer.</x:v>
      </x:c>
      <x:c r="J10" s="13" t="str">
        <x:v>Le porteur choisit la sortie la moins gardée, utilise un leurre puis rejoint une escorte qui existe déjà sur la carte.</x:v>
      </x:c>
      <x:c r="K10" s="13" t="str">
        <x:v>Former un cercle de chasse ou engager une poursuite courte avec un groupe mobile.</x:v>
      </x:c>
      <x:c r="L10" s="13" t="str">
        <x:v>La vraie balise est identifiée, récupérée et ramenée ; l’ennemi peut survivre sans annuler la réussite.</x:v>
      </x:c>
      <x:c r="M10" s="13" t="str">
        <x:v>Un repli rend les équipes survivantes disponibles à leur vraie sortie. Les blessés, morts, pièges consommés et charges abandonnées persistent. Une revanche est une nouvelle opération depuis cet état, jamais la répétition gratuite du combat initial.</x:v>
      </x:c>
      <x:c r="N10" s="13" t="str">
        <x:v>Résultat validé une fois avec objectif, survivants, pertes, XP, stocks et positions. La carte distingue prise militaire, présence et accord local ; le héros lit les mêmes données.</x:v>
      </x:c>
      <x:c r="O10" s="28" t="n">
        <x:v>8</x:v>
      </x:c>
      <x:c r="P10" s="13" t="str">
        <x:v>Reconstitution documentée V4 — nouvelle rédaction V5</x:v>
      </x:c>
    </x:row>
    <x:row r="11" ht="117" customHeight="1">
      <x:c r="A11" s="14" t="str">
        <x:v>W3-RTS06</x:v>
      </x:c>
      <x:c r="B11" s="14" t="str">
        <x:v>Les chasseurs derrière le vent</x:v>
      </x:c>
      <x:c r="C11" s="14" t="str">
        <x:v>W3-MAP03</x:v>
      </x:c>
      <x:c r="D11" s="14" t="str">
        <x:v>Blooded</x:v>
      </x:c>
      <x:c r="E11" s="14" t="str">
        <x:v>Extraire un groupe isolé sous des angles de tir variables.</x:v>
      </x:c>
      <x:c r="F11" s="14" t="str">
        <x:v>Fond de cratère protégé ; arête rapide ; tranchée circulaire pour détour. Blocs volcaniques, pans de lave infranchissables et deux crêtes de guet.</x:v>
      </x:c>
      <x:c r="G11" s="29" t="n">
        <x:v>12</x:v>
      </x:c>
      <x:c r="H11" s="29" t="n">
        <x:v>48</x:v>
      </x:c>
      <x:c r="I11" s="14" t="str">
        <x:v>Mettre les porteurs à l’abri dans le fond du cratère et envoyer les guides vérifier l’arête de retour. Pendant les rafales, les lignes de vue raccourcissent mais les chemins restent physiques. Les tireurs couvrent un franchissement précis, puis reculent avant d’être fixés par la relève adverse.</x:v>
      </x:c>
      <x:c r="J11" s="14" t="str">
        <x:v>L’ennemi tente d’isoler la dernière équipe ; il ne connaît pas un détour qui n’a jamais été révélé.</x:v>
      </x:c>
      <x:c r="K11" s="14" t="str">
        <x:v>Laisser une caisse marquée pour gagner du temps ou tenir un second point afin de la récupérer.</x:v>
      </x:c>
      <x:c r="L11" s="14" t="str">
        <x:v>Tous les survivants choisis pour l’extraction atteignent la coque ; les charges laissées restent dans le monde.</x:v>
      </x:c>
      <x:c r="M11" s="14" t="str">
        <x:v>Un repli rend les équipes survivantes disponibles à leur vraie sortie. Les blessés, morts, pièges consommés et charges abandonnées persistent. Une revanche est une nouvelle opération depuis cet état, jamais la répétition gratuite du combat initial.</x:v>
      </x:c>
      <x:c r="N11" s="14" t="str">
        <x:v>Résultat validé une fois avec objectif, survivants, pertes, XP, stocks et positions. La carte distingue prise militaire, présence et accord local ; le héros lit les mêmes données.</x:v>
      </x:c>
      <x:c r="O11" s="29" t="n">
        <x:v>8</x:v>
      </x:c>
      <x:c r="P11" s="14" t="str">
        <x:v>Reconstitution documentée V4 — nouvelle rédaction V5</x:v>
      </x:c>
    </x:row>
    <x:row r="12" ht="132" customHeight="1">
      <x:c r="A12" s="13" t="str">
        <x:v>W3-RTS07</x:v>
      </x:c>
      <x:c r="B12" s="13" t="str">
        <x:v>Le relais attire sa relève</x:v>
      </x:c>
      <x:c r="C12" s="13" t="str">
        <x:v>W3-MAP04</x:v>
      </x:c>
      <x:c r="D12" s="13" t="str">
        <x:v>Blooded</x:v>
      </x:c>
      <x:c r="E12" s="13" t="str">
        <x:v>Couper une émission et capturer son opérateur ou son boîtier.</x:v>
      </x:c>
      <x:c r="F12" s="13" t="str">
        <x:v>Cour ouverte ; conduits d’entretien à gabarit limité ; détour par le toit bas. Panneaux destructibles, piliers fixes et écrans de poussière sans protection physique.</x:v>
      </x:c>
      <x:c r="G12" s="28" t="n">
        <x:v>12</x:v>
      </x:c>
      <x:c r="H12" s="28" t="n">
        <x:v>48</x:v>
      </x:c>
      <x:c r="I12" s="13" t="str">
        <x:v>Approcher depuis les conduits, ouvrir la première porte puis établir un feu croisé limité à la cour visible. L’opérateur se retire vers le toit lorsque le poste est menacé. Une équipe doit choisir entre le suivre et protéger l’artisan qui désactive le relais ; la destruction brute du boîtier ne remplace pas sa récupération.</x:v>
      </x:c>
      <x:c r="J12" s="13" t="str">
        <x:v>Les gardes utilisent les panneaux pour retarder l’approche et tentent d’évacuer l’opérateur par le toit.</x:v>
      </x:c>
      <x:c r="K12" s="13" t="str">
        <x:v>Détruire l’antenne pour stopper vite le piège ou récupérer intact le boîtier au prix d’une défense plus longue.</x:v>
      </x:c>
      <x:c r="L12" s="13" t="str">
        <x:v>L’émission dangereuse cesse ; l’état matériel obtenu détermine les informations et le retour disponibles.</x:v>
      </x:c>
      <x:c r="M12" s="13" t="str">
        <x:v>Un repli rend les équipes survivantes disponibles à leur vraie sortie. Les blessés, morts, pièges consommés et charges abandonnées persistent. Une revanche est une nouvelle opération depuis cet état, jamais la répétition gratuite du combat initial.</x:v>
      </x:c>
      <x:c r="N12" s="13" t="str">
        <x:v>Résultat validé une fois avec objectif, survivants, pertes, XP, stocks et positions. La carte distingue prise militaire, présence et accord local ; le héros lit les mêmes données.</x:v>
      </x:c>
      <x:c r="O12" s="28" t="n">
        <x:v>8</x:v>
      </x:c>
      <x:c r="P12" s="13" t="str">
        <x:v>Reconstitution documentée V4 — nouvelle rédaction V5</x:v>
      </x:c>
    </x:row>
    <x:row r="13" ht="117" customHeight="1">
      <x:c r="A13" s="14" t="str">
        <x:v>W3-RTS08</x:v>
      </x:c>
      <x:c r="B13" s="14" t="str">
        <x:v>La cour avant l’effondrement</x:v>
      </x:c>
      <x:c r="C13" s="14" t="str">
        <x:v>W3-MAP04</x:v>
      </x:c>
      <x:c r="D13" s="14" t="str">
        <x:v>Blooded</x:v>
      </x:c>
      <x:c r="E13" s="14" t="str">
        <x:v>Récupérer les équipes et les pièces avant qu’une portion du relais se ferme.</x:v>
      </x:c>
      <x:c r="F13" s="14" t="str">
        <x:v>Cour ouverte ; conduits d’entretien à gabarit limité ; détour par le toit bas. Panneaux destructibles, piliers fixes et écrans de poussière sans protection physique.</x:v>
      </x:c>
      <x:c r="G13" s="29" t="n">
        <x:v>12</x:v>
      </x:c>
      <x:c r="H13" s="29" t="n">
        <x:v>48</x:v>
      </x:c>
      <x:c r="I13" s="14" t="str">
        <x:v>Positionner des marqueurs sur deux sorties, transporter les pièces légères puis déplacer le stock lourd vers le tunnel. Une alerte montre la toiture qui va céder ; la carte ne ferme pas tous les accès en même temps. Les assaillants profitent de chaque chargement pour attaquer une unité devenue lente.</x:v>
      </x:c>
      <x:c r="J13" s="14" t="str">
        <x:v>Le groupe rival priorise les porteurs isolés et évite les débris qui commencent à tomber.</x:v>
      </x:c>
      <x:c r="K13" s="14" t="str">
        <x:v>Sauver davantage de matériel avec une garde arrière ou retirer tôt les équipes fatiguées.</x:v>
      </x:c>
      <x:c r="L13" s="14" t="str">
        <x:v>Les personnes extraites et chaque lot transporté sont comptés ; les dégâts de la cour restent présents au retour.</x:v>
      </x:c>
      <x:c r="M13" s="14" t="str">
        <x:v>Un repli rend les équipes survivantes disponibles à leur vraie sortie. Les blessés, morts, pièges consommés et charges abandonnées persistent. Une revanche est une nouvelle opération depuis cet état, jamais la répétition gratuite du combat initial.</x:v>
      </x:c>
      <x:c r="N13" s="14" t="str">
        <x:v>Résultat validé une fois avec objectif, survivants, pertes, XP, stocks et positions. La carte distingue prise militaire, présence et accord local ; le héros lit les mêmes données.</x:v>
      </x:c>
      <x:c r="O13" s="29" t="n">
        <x:v>8</x:v>
      </x:c>
      <x:c r="P13" s="14" t="str">
        <x:v>Reconstitution documentée V4 — nouvelle rédaction V5</x:v>
      </x:c>
    </x:row>
    <x:row r="14" ht="132" customHeight="1">
      <x:c r="A14" s="13" t="str">
        <x:v>W3-RTS09</x:v>
      </x:c>
      <x:c r="B14" s="13" t="str">
        <x:v>Les trois hauteurs de la chasse</x:v>
      </x:c>
      <x:c r="C14" s="13" t="str">
        <x:v>W3-MAP05</x:v>
      </x:c>
      <x:c r="D14" s="13" t="str">
        <x:v>Blooded</x:v>
      </x:c>
      <x:c r="E14" s="13" t="str">
        <x:v>Rejoindre une équipe séparée à l’intérieur d’une canopée disputée.</x:v>
      </x:c>
      <x:c r="F14" s="13" t="str">
        <x:v>Sol humide ; passerelles moyennes ; branches hautes reliées par deux ancrages. Troncs opaques, feuillages qui masquent seulement la vue et refuges sous les racines.</x:v>
      </x:c>
      <x:c r="G14" s="28" t="n">
        <x:v>18</x:v>
      </x:c>
      <x:c r="H14" s="28" t="n">
        <x:v>60</x:v>
      </x:c>
      <x:c r="I14" s="13" t="str">
        <x:v>Envoyer les grimpeurs vérifier un ancrage, placer les tireurs au niveau moyen puis guider les porteurs sur le sol humide. Un bruit prolongé attire une proie sur ce dernier chemin. Le joueur doit changer l’ordre de passage ou ouvrir une plateforme sans supposer que toutes les unités peuvent emprunter les branches.</x:v>
      </x:c>
      <x:c r="J14" s="13" t="str">
        <x:v>Les rivaux se déplacent entre les hauteurs et cherchent à couper un ancrage avant un affrontement direct.</x:v>
      </x:c>
      <x:c r="K14" s="13" t="str">
        <x:v>Sécuriser le sol contre la proie ou investir le niveau moyen pour contourner sa trajectoire.</x:v>
      </x:c>
      <x:c r="L14" s="13" t="str">
        <x:v>L’équipe séparée rejoint un point de retour réel avec ses blessés et son équipement conservés.</x:v>
      </x:c>
      <x:c r="M14" s="13" t="str">
        <x:v>Un repli rend les équipes survivantes disponibles à leur vraie sortie. Les blessés, morts, pièges consommés et charges abandonnées persistent. Une revanche est une nouvelle opération depuis cet état, jamais la répétition gratuite du combat initial.</x:v>
      </x:c>
      <x:c r="N14" s="13" t="str">
        <x:v>Résultat validé une fois avec objectif, survivants, pertes, XP, stocks et positions. La carte distingue prise militaire, présence et accord local ; le héros lit les mêmes données.</x:v>
      </x:c>
      <x:c r="O14" s="28" t="n">
        <x:v>8</x:v>
      </x:c>
      <x:c r="P14" s="13" t="str">
        <x:v>Reconstitution documentée V4 — nouvelle rédaction V5</x:v>
      </x:c>
    </x:row>
    <x:row r="15" ht="132" customHeight="1">
      <x:c r="A15" s="14" t="str">
        <x:v>W3-RTS10</x:v>
      </x:c>
      <x:c r="B15" s="14" t="str">
        <x:v>Le cercle de la clairière</x:v>
      </x:c>
      <x:c r="C15" s="14" t="str">
        <x:v>W3-MAP05</x:v>
      </x:c>
      <x:c r="D15" s="14" t="str">
        <x:v>Blooded</x:v>
      </x:c>
      <x:c r="E15" s="14" t="str">
        <x:v>Mettre fin à une confrontation de chasse sans perdre son propre passage.</x:v>
      </x:c>
      <x:c r="F15" s="14" t="str">
        <x:v>Sol humide ; passerelles moyennes ; branches hautes reliées par deux ancrages. Troncs opaques, feuillages qui masquent seulement la vue et refuges sous les racines.</x:v>
      </x:c>
      <x:c r="G15" s="29" t="n">
        <x:v>18</x:v>
      </x:c>
      <x:c r="H15" s="29" t="n">
        <x:v>60</x:v>
      </x:c>
      <x:c r="I15" s="14" t="str">
        <x:v>Observer la proie depuis deux postes, retirer un piège qui ferme l’issue puis choisir une ligne défensive. Les équipes adverses peuvent s’attaquer entre elles si le joueur reste hors de leurs vues. Engager leur chef ouvre une confrontation courte ; attaquer un groupe entier transforme la clairière en bataille mobile.</x:v>
      </x:c>
      <x:c r="J15" s="14" t="str">
        <x:v>Chaque rival défend sa route de proie et réagit aux menaces observées, sans alliance automatique contre le joueur.</x:v>
      </x:c>
      <x:c r="K15" s="14" t="str">
        <x:v>Tenter le défi du meneur ou couvrir le passage choisi pendant le retrait des autres.</x:v>
      </x:c>
      <x:c r="L15" s="14" t="str">
        <x:v>L’objectif annoncé — défi, corridor ou extraction — est validé séparément de l’état de la bête.</x:v>
      </x:c>
      <x:c r="M15" s="14" t="str">
        <x:v>Un repli rend les équipes survivantes disponibles à leur vraie sortie. Les blessés, morts, pièges consommés et charges abandonnées persistent. Une revanche est une nouvelle opération depuis cet état, jamais la répétition gratuite du combat initial.</x:v>
      </x:c>
      <x:c r="N15" s="14" t="str">
        <x:v>Résultat validé une fois avec objectif, survivants, pertes, XP, stocks et positions. La carte distingue prise militaire, présence et accord local ; le héros lit les mêmes données.</x:v>
      </x:c>
      <x:c r="O15" s="29" t="n">
        <x:v>8</x:v>
      </x:c>
      <x:c r="P15" s="14" t="str">
        <x:v>Reconstitution documentée V4 — nouvelle rédaction V5</x:v>
      </x:c>
    </x:row>
    <x:row r="16" ht="132" customHeight="1">
      <x:c r="A16" s="13" t="str">
        <x:v>W3-RTS11</x:v>
      </x:c>
      <x:c r="B16" s="13" t="str">
        <x:v>La piste n’est pas la cible</x:v>
      </x:c>
      <x:c r="C16" s="13" t="str">
        <x:v>W3-MAP06</x:v>
      </x:c>
      <x:c r="D16" s="13" t="str">
        <x:v>Blooded</x:v>
      </x:c>
      <x:c r="E16" s="13" t="str">
        <x:v>Identifier un passage humain avant de placer une embuscade contre les rivaux.</x:v>
      </x:c>
      <x:c r="F16" s="13" t="str">
        <x:v>Gué large visible ; pont de racines étroit ; détour sud plus profond. Herbes mouvantes, dalles sèches et un observatoire sur la berge.</x:v>
      </x:c>
      <x:c r="G16" s="28" t="n">
        <x:v>18</x:v>
      </x:c>
      <x:c r="H16" s="28" t="n">
        <x:v>60</x:v>
      </x:c>
      <x:c r="I16" s="13" t="str">
        <x:v>Faire observer les traces par les pisteurs, garder les pièges hors du chemin des voyageurs puis occuper le poste de berge. L’ennemi cherche un passage de flanc près du pont de racines. Une équipe rapide peut le suivre, mais seule une observation actuelle permet de savoir si des personnes traversent encore le gué.</x:v>
      </x:c>
      <x:c r="J16" s="13" t="str">
        <x:v>Les rivaux déplacent leur approche quand une sentinelle est visible ; les voyageurs continuent selon leur propre trajet.</x:v>
      </x:c>
      <x:c r="K16" s="13" t="str">
        <x:v>Tenir une ligne courte près de la berge ou conduire l’affrontement vers une zone rocheuse éloignée du gué.</x:v>
      </x:c>
      <x:c r="L16" s="13" t="str">
        <x:v>La force rivale est repoussée ou isolée et la traversée choisie reste physiquement praticable.</x:v>
      </x:c>
      <x:c r="M16" s="13" t="str">
        <x:v>Un repli rend les équipes survivantes disponibles à leur vraie sortie. Les blessés, morts, pièges consommés et charges abandonnées persistent. Une revanche est une nouvelle opération depuis cet état, jamais la répétition gratuite du combat initial.</x:v>
      </x:c>
      <x:c r="N16" s="13" t="str">
        <x:v>Résultat validé une fois avec objectif, survivants, pertes, XP, stocks et positions. La carte distingue prise militaire, présence et accord local ; le héros lit les mêmes données.</x:v>
      </x:c>
      <x:c r="O16" s="28" t="n">
        <x:v>8</x:v>
      </x:c>
      <x:c r="P16" s="13" t="str">
        <x:v>Reconstitution documentée V4 — nouvelle rédaction V5</x:v>
      </x:c>
    </x:row>
    <x:row r="17" ht="117" customHeight="1">
      <x:c r="A17" s="14" t="str">
        <x:v>W3-RTS12</x:v>
      </x:c>
      <x:c r="B17" s="14" t="str">
        <x:v>Le retour par l’autre rive</x:v>
      </x:c>
      <x:c r="C17" s="14" t="str">
        <x:v>W3-MAP06</x:v>
      </x:c>
      <x:c r="D17" s="14" t="str">
        <x:v>Blooded</x:v>
      </x:c>
      <x:c r="E17" s="14" t="str">
        <x:v>Faire passer deux équipes sur des itinéraires de gabarit différent.</x:v>
      </x:c>
      <x:c r="F17" s="14" t="str">
        <x:v>Gué large visible ; pont de racines étroit ; détour sud plus profond. Herbes mouvantes, dalles sèches et un observatoire sur la berge.</x:v>
      </x:c>
      <x:c r="G17" s="29" t="n">
        <x:v>18</x:v>
      </x:c>
      <x:c r="H17" s="29" t="n">
        <x:v>60</x:v>
      </x:c>
      <x:c r="I17" s="14" t="str">
        <x:v>Envoyer les unités légères au pont de racines et les porteurs au gué large. Une équipe de couverture doit changer de rive au bon moment pour ne pas laisser un groupe sans appui. Les traces peuvent être brouillées par l’eau ; les marqueurs servent à guider, sans annuler la présence des patrouilles ennemies.</x:v>
      </x:c>
      <x:c r="J17" s="14" t="str">
        <x:v>L’adversaire concentre ses attaques sur la traversée la plus lente et se repositionne depuis un couvert observé.</x:v>
      </x:c>
      <x:c r="K17" s="14" t="str">
        <x:v>Réunir les équipes au gué pour un passage puissant ou garder deux routes pour disperser la pression.</x:v>
      </x:c>
      <x:c r="L17" s="14" t="str">
        <x:v>Les deux groupes rejoignent leur sortie, ou un repli partiel documente précisément qui reste de chaque côté.</x:v>
      </x:c>
      <x:c r="M17" s="14" t="str">
        <x:v>Un repli rend les équipes survivantes disponibles à leur vraie sortie. Les blessés, morts, pièges consommés et charges abandonnées persistent. Une revanche est une nouvelle opération depuis cet état, jamais la répétition gratuite du combat initial.</x:v>
      </x:c>
      <x:c r="N17" s="14" t="str">
        <x:v>Résultat validé une fois avec objectif, survivants, pertes, XP, stocks et positions. La carte distingue prise militaire, présence et accord local ; le héros lit les mêmes données.</x:v>
      </x:c>
      <x:c r="O17" s="29" t="n">
        <x:v>8</x:v>
      </x:c>
      <x:c r="P17" s="14" t="str">
        <x:v>Reconstitution documentée V4 — nouvelle rédaction V5</x:v>
      </x:c>
    </x:row>
    <x:row r="18" ht="132" customHeight="1">
      <x:c r="A18" s="13" t="str">
        <x:v>W3-RTS13</x:v>
      </x:c>
      <x:c r="B18" s="13" t="str">
        <x:v>Le quai avant le flot</x:v>
      </x:c>
      <x:c r="C18" s="13" t="str">
        <x:v>W3-MAP07</x:v>
      </x:c>
      <x:c r="D18" s="13" t="str">
        <x:v>Blooded</x:v>
      </x:c>
      <x:c r="E18" s="13" t="str">
        <x:v>Saisir un mécanisme de quai et ouvrir une fenêtre de débarquement.</x:v>
      </x:c>
      <x:c r="F18" s="13" t="str">
        <x:v>Quai direct ; escalier haut ; cavité littorale accessible pendant une fenêtre. Coques immobilisées, piles du quai et deux murs opaques.</x:v>
      </x:c>
      <x:c r="G18" s="28" t="n">
        <x:v>18</x:v>
      </x:c>
      <x:c r="H18" s="28" t="n">
        <x:v>60</x:v>
      </x:c>
      <x:c r="I18" s="13" t="str">
        <x:v>Déposer une petite équipe par le transport disponible, prendre le bas de l’escalier puis atteindre le levier. Les nageurs peuvent contourner les piles pendant la fenêtre d’eau ; les unités lourdes attendent un quai réellement sécurisé. Après le premier passage, une garde doit rester au mécanisme pour éviter sa reprise.</x:v>
      </x:c>
      <x:c r="J18" s="13" t="str">
        <x:v>Les défenseurs cherchent d’abord à repousser l’équipe du levier, puis attaquent le bateau si celui-ci reste exposé.</x:v>
      </x:c>
      <x:c r="K18" s="13" t="str">
        <x:v>Conserver le transport mobile pour l’extraction ou l’amarrer derrière la coque afin de débarquer une charge.</x:v>
      </x:c>
      <x:c r="L18" s="13" t="str">
        <x:v>Le groupe prévu débarque et un chemin de retour reste ouvert ; aucun renfort n’apparaît sans place dans le transport.</x:v>
      </x:c>
      <x:c r="M18" s="13" t="str">
        <x:v>Un repli rend les équipes survivantes disponibles à leur vraie sortie. Les blessés, morts, pièges consommés et charges abandonnées persistent. Une revanche est une nouvelle opération depuis cet état, jamais la répétition gratuite du combat initial.</x:v>
      </x:c>
      <x:c r="N18" s="13" t="str">
        <x:v>Résultat validé une fois avec objectif, survivants, pertes, XP, stocks et positions. La carte distingue prise militaire, présence et accord local ; le héros lit les mêmes données.</x:v>
      </x:c>
      <x:c r="O18" s="28" t="n">
        <x:v>8</x:v>
      </x:c>
      <x:c r="P18" s="13" t="str">
        <x:v>Reconstitution documentée V4 — nouvelle rédaction V5</x:v>
      </x:c>
    </x:row>
    <x:row r="19" ht="117" customHeight="1">
      <x:c r="A19" s="14" t="str">
        <x:v>W3-RTS14</x:v>
      </x:c>
      <x:c r="B19" s="14" t="str">
        <x:v>La dernière caisse du ponton</x:v>
      </x:c>
      <x:c r="C19" s="14" t="str">
        <x:v>W3-MAP07</x:v>
      </x:c>
      <x:c r="D19" s="14" t="str">
        <x:v>Blooded</x:v>
      </x:c>
      <x:c r="E19" s="14" t="str">
        <x:v>Évacuer une charge lourde pendant un assaut de quai.</x:v>
      </x:c>
      <x:c r="F19" s="14" t="str">
        <x:v>Quai direct ; escalier haut ; cavité littorale accessible pendant une fenêtre. Coques immobilisées, piles du quai et deux murs opaques.</x:v>
      </x:c>
      <x:c r="G19" s="29" t="n">
        <x:v>18</x:v>
      </x:c>
      <x:c r="H19" s="29" t="n">
        <x:v>60</x:v>
      </x:c>
      <x:c r="I19" s="14" t="str">
        <x:v>Installer un treuil, aligner le contenant et garder une équipe sur le chemin haut. Chaque lot tiré occupe les opérateurs et réduit leur capacité de combat. L’ennemi tente un abordage latéral pendant la montée d’eau. Le joueur doit décider quand cesser le chargement et faire monter les derniers membres.</x:v>
      </x:c>
      <x:c r="J19" s="14" t="str">
        <x:v>L’assaut rival vient du quai secondaire, avec un bateau visible dont les occupants sont comptés.</x:v>
      </x:c>
      <x:c r="K19" s="14" t="str">
        <x:v>Terminer la caisse lourde ou couper la manœuvre pour retirer l’ensemble des personnes.</x:v>
      </x:c>
      <x:c r="L19" s="14" t="str">
        <x:v>Le contenu chargé correspond aux lots déplacés ; ceux restés sur le quai ne sont pas ajoutés à l’inventaire du navire.</x:v>
      </x:c>
      <x:c r="M19" s="14" t="str">
        <x:v>Un repli rend les équipes survivantes disponibles à leur vraie sortie. Les blessés, morts, pièges consommés et charges abandonnées persistent. Une revanche est une nouvelle opération depuis cet état, jamais la répétition gratuite du combat initial.</x:v>
      </x:c>
      <x:c r="N19" s="14" t="str">
        <x:v>Résultat validé une fois avec objectif, survivants, pertes, XP, stocks et positions. La carte distingue prise militaire, présence et accord local ; le héros lit les mêmes données.</x:v>
      </x:c>
      <x:c r="O19" s="29" t="n">
        <x:v>8</x:v>
      </x:c>
      <x:c r="P19" s="14" t="str">
        <x:v>Reconstitution documentée V4 — nouvelle rédaction V5</x:v>
      </x:c>
    </x:row>
    <x:row r="20" ht="132" customHeight="1">
      <x:c r="A20" s="13" t="str">
        <x:v>W3-RTS15</x:v>
      </x:c>
      <x:c r="B20" s="13" t="str">
        <x:v>Le faux feu de l’île</x:v>
      </x:c>
      <x:c r="C20" s="13" t="str">
        <x:v>W3-MAP08</x:v>
      </x:c>
      <x:c r="D20" s="13" t="str">
        <x:v>Blooded</x:v>
      </x:c>
      <x:c r="E20" s="13" t="str">
        <x:v>Atteindre une tour et supprimer un signal trompeur.</x:v>
      </x:c>
      <x:c r="F20" s="13" t="str">
        <x:v>Couronne de plage ; gorge centrale ; passerelle entre deux pitons. Roche côtière, ruines d’abris et quelques lignes de vue très longues.</x:v>
      </x:c>
      <x:c r="G20" s="28" t="n">
        <x:v>18</x:v>
      </x:c>
      <x:c r="H20" s="28" t="n">
        <x:v>60</x:v>
      </x:c>
      <x:c r="I20" s="13" t="str">
        <x:v>Partager l’approche entre plage et gorge, envoyer un observateur sur le piton puis faire monter l’équipe d’intervention. Les rafales interrompent certaines visées longues. Le poste adverse possède une réserve de munitions réelle ; la contourner force les gardes à choisir entre la lentille et leur voie de retraite.</x:v>
      </x:c>
      <x:c r="J20" s="13" t="str">
        <x:v>Les gardes conservent le phare tant qu’un chemin de sortie existe, puis tentent un repli avec la lentille.</x:v>
      </x:c>
      <x:c r="K20" s="13" t="str">
        <x:v>Prendre la tour intacte ou neutraliser l’optique depuis une position sûre.</x:v>
      </x:c>
      <x:c r="L20" s="13" t="str">
        <x:v>Le faux signal cesse et la tour reçoit un état précis : disponible, endommagée, disputée ou abandonnée.</x:v>
      </x:c>
      <x:c r="M20" s="13" t="str">
        <x:v>Un repli rend les équipes survivantes disponibles à leur vraie sortie. Les blessés, morts, pièges consommés et charges abandonnées persistent. Une revanche est une nouvelle opération depuis cet état, jamais la répétition gratuite du combat initial.</x:v>
      </x:c>
      <x:c r="N20" s="13" t="str">
        <x:v>Résultat validé une fois avec objectif, survivants, pertes, XP, stocks et positions. La carte distingue prise militaire, présence et accord local ; le héros lit les mêmes données.</x:v>
      </x:c>
      <x:c r="O20" s="28" t="n">
        <x:v>8</x:v>
      </x:c>
      <x:c r="P20" s="13" t="str">
        <x:v>Reconstitution documentée V4 — nouvelle rédaction V5</x:v>
      </x:c>
    </x:row>
    <x:row r="21" ht="132" customHeight="1">
      <x:c r="A21" s="14" t="str">
        <x:v>W3-RTS16</x:v>
      </x:c>
      <x:c r="B21" s="14" t="str">
        <x:v>Les deux feux du retour</x:v>
      </x:c>
      <x:c r="C21" s="14" t="str">
        <x:v>W3-MAP08</x:v>
      </x:c>
      <x:c r="D21" s="14" t="str">
        <x:v>Blooded</x:v>
      </x:c>
      <x:c r="E21" s="14" t="str">
        <x:v>Maintenir deux repères pendant l’arrivée de transports déjà en route.</x:v>
      </x:c>
      <x:c r="F21" s="14" t="str">
        <x:v>Couronne de plage ; gorge centrale ; passerelle entre deux pitons. Roche côtière, ruines d’abris et quelques lignes de vue très longues.</x:v>
      </x:c>
      <x:c r="G21" s="29" t="n">
        <x:v>18</x:v>
      </x:c>
      <x:c r="H21" s="29" t="n">
        <x:v>60</x:v>
      </x:c>
      <x:c r="I21" s="14" t="str">
        <x:v>Répartir les groupes entre les pitons, installer les pièces disponibles puis garder une équipe mobile sur la passerelle. Un assaut fixe attaque la première tour tandis qu’une petite force contourne vers la seconde. Le joueur peut abandonner du matériel pour redéployer plus vite, mais aucun déplacement ne saute la traversée.</x:v>
      </x:c>
      <x:c r="J21" s="14" t="str">
        <x:v>L’adversaire recherche une extinction temporaire plutôt qu’une occupation générale de l’île.</x:v>
      </x:c>
      <x:c r="K21" s="14" t="str">
        <x:v>Fortifier une tour et préparer un signal de secours ou défendre les deux postes avec une réserve commune.</x:v>
      </x:c>
      <x:c r="L21" s="14" t="str">
        <x:v>Les transports atteignent leurs fenêtres d’approche ou sont redirigés vers une halte réellement disponible.</x:v>
      </x:c>
      <x:c r="M21" s="14" t="str">
        <x:v>Un repli rend les équipes survivantes disponibles à leur vraie sortie. Les blessés, morts, pièges consommés et charges abandonnées persistent. Une revanche est une nouvelle opération depuis cet état, jamais la répétition gratuite du combat initial.</x:v>
      </x:c>
      <x:c r="N21" s="14" t="str">
        <x:v>Résultat validé une fois avec objectif, survivants, pertes, XP, stocks et positions. La carte distingue prise militaire, présence et accord local ; le héros lit les mêmes données.</x:v>
      </x:c>
      <x:c r="O21" s="29" t="n">
        <x:v>8</x:v>
      </x:c>
      <x:c r="P21" s="14" t="str">
        <x:v>Reconstitution documentée V4 — nouvelle rédaction V5</x:v>
      </x:c>
    </x:row>
    <x:row r="22" ht="132" customHeight="1">
      <x:c r="A22" s="13" t="str">
        <x:v>W3-RTS17</x:v>
      </x:c>
      <x:c r="B22" s="13" t="str">
        <x:v>Le convoi sur la fissure</x:v>
      </x:c>
      <x:c r="C22" s="13" t="str">
        <x:v>W3-MAP09</x:v>
      </x:c>
      <x:c r="D22" s="13" t="str">
        <x:v>Blooded</x:v>
      </x:c>
      <x:c r="E22" s="13" t="str">
        <x:v>Dégager un convoi immobilisé sans surcharger la glace.</x:v>
      </x:c>
      <x:c r="F22" s="13" t="str">
        <x:v>Glace centrale rapide ; moraine lente ; corniche supérieure à charge limitée. Aiguilles de glace opaques et crevasses matérialisées.</x:v>
      </x:c>
      <x:c r="G22" s="28" t="n">
        <x:v>18</x:v>
      </x:c>
      <x:c r="H22" s="28" t="n">
        <x:v>60</x:v>
      </x:c>
      <x:c r="I22" s="13" t="str">
        <x:v>Faire tester les plaques par un guide, répartir les porteurs sur les appuis sains puis tirer une charge à la fois. Les unités lourdes contournent par la moraine. Une équipe adverse approche du nord et tente de séparer les opérateurs ; une garde mobile protège le travail sans immobiliser toute la force au même point.</x:v>
      </x:c>
      <x:c r="J22" s="13" t="str">
        <x:v>Les rivaux évitent les plaques déjà rompues et utilisent la corniche à charge limitée pour un petit groupe.</x:v>
      </x:c>
      <x:c r="K22" s="13" t="str">
        <x:v>Sauver d’abord les personnes ou stabiliser un support afin de ramener aussi la charge principale.</x:v>
      </x:c>
      <x:c r="L22" s="13" t="str">
        <x:v>Chaque personne déplacée atteint le refuge ; les charges encore coincées restent localisées et ne se réinitialisent pas.</x:v>
      </x:c>
      <x:c r="M22" s="13" t="str">
        <x:v>Un repli rend les équipes survivantes disponibles à leur vraie sortie. Les blessés, morts, pièges consommés et charges abandonnées persistent. Une revanche est une nouvelle opération depuis cet état, jamais la répétition gratuite du combat initial.</x:v>
      </x:c>
      <x:c r="N22" s="13" t="str">
        <x:v>Résultat validé une fois avec objectif, survivants, pertes, XP, stocks et positions. La carte distingue prise militaire, présence et accord local ; le héros lit les mêmes données.</x:v>
      </x:c>
      <x:c r="O22" s="28" t="n">
        <x:v>8</x:v>
      </x:c>
      <x:c r="P22" s="13" t="str">
        <x:v>Reconstitution documentée V4 — nouvelle rédaction V5</x:v>
      </x:c>
    </x:row>
    <x:row r="23" ht="132" customHeight="1">
      <x:c r="A23" s="14" t="str">
        <x:v>W3-RTS18</x:v>
      </x:c>
      <x:c r="B23" s="14" t="str">
        <x:v>Le refuge dans le souffle</x:v>
      </x:c>
      <x:c r="C23" s="14" t="str">
        <x:v>W3-MAP09</x:v>
      </x:c>
      <x:c r="D23" s="14" t="str">
        <x:v>Blooded</x:v>
      </x:c>
      <x:c r="E23" s="14" t="str">
        <x:v>Tenir une halte le temps d’un retour puis organiser son évacuation.</x:v>
      </x:c>
      <x:c r="F23" s="14" t="str">
        <x:v>Glace centrale rapide ; moraine lente ; corniche supérieure à charge limitée. Aiguilles de glace opaques et crevasses matérialisées.</x:v>
      </x:c>
      <x:c r="G23" s="29" t="n">
        <x:v>18</x:v>
      </x:c>
      <x:c r="H23" s="29" t="n">
        <x:v>60</x:v>
      </x:c>
      <x:c r="I23" s="14" t="str">
        <x:v>Placer la protection sur l’entrée visible, garder les blessés derrière la seconde cloison et envoyer un messager vérifier la route de sortie. Lorsque le vent change, une approche secondaire devient praticable pour les deux camps. Le joueur peut quitter le refuge avec l’objectif rempli ou prolonger la garde pour accueillir un dernier groupe annoncé.</x:v>
      </x:c>
      <x:c r="J23" s="14" t="str">
        <x:v>L’ennemi teste l’entrée puis contourne selon les signes de faiblesse ; il conserve ses pertes d’un assaut à l’autre.</x:v>
      </x:c>
      <x:c r="K23" s="14" t="str">
        <x:v>Partir à la première fenêtre sûre ou accepter une défense supplémentaire pour une équipe réellement en route.</x:v>
      </x:c>
      <x:c r="L23" s="14" t="str">
        <x:v>La vague choisie atteint l’extraction et le registre conserve l’état de la halte abandonnée.</x:v>
      </x:c>
      <x:c r="M23" s="14" t="str">
        <x:v>Un repli rend les équipes survivantes disponibles à leur vraie sortie. Les blessés, morts, pièges consommés et charges abandonnées persistent. Une revanche est une nouvelle opération depuis cet état, jamais la répétition gratuite du combat initial.</x:v>
      </x:c>
      <x:c r="N23" s="14" t="str">
        <x:v>Résultat validé une fois avec objectif, survivants, pertes, XP, stocks et positions. La carte distingue prise militaire, présence et accord local ; le héros lit les mêmes données.</x:v>
      </x:c>
      <x:c r="O23" s="29" t="n">
        <x:v>8</x:v>
      </x:c>
      <x:c r="P23" s="14" t="str">
        <x:v>Reconstitution documentée V4 — nouvelle rédaction V5</x:v>
      </x:c>
    </x:row>
    <x:row r="24" ht="117" customHeight="1">
      <x:c r="A24" s="13" t="str">
        <x:v>W3-RTS19</x:v>
      </x:c>
      <x:c r="B24" s="13" t="str">
        <x:v>La galerie qui respire</x:v>
      </x:c>
      <x:c r="C24" s="13" t="str">
        <x:v>W3-MAP10</x:v>
      </x:c>
      <x:c r="D24" s="13" t="str">
        <x:v>Blooded</x:v>
      </x:c>
      <x:c r="E24" s="13" t="str">
        <x:v>Ouvrir un circuit de chaleur et libérer un passage bloqué.</x:v>
      </x:c>
      <x:c r="F24" s="13" t="str">
        <x:v>Galerie haute étroite ; coursive médiane ; niveau inférieur exposé aux jets. Machines arrêtées, portes et parois opaques qui ne se traversent pas.</x:v>
      </x:c>
      <x:c r="G24" s="28" t="n">
        <x:v>18</x:v>
      </x:c>
      <x:c r="H24" s="28" t="n">
        <x:v>60</x:v>
      </x:c>
      <x:c r="I24" s="13" t="str">
        <x:v>Observer les conduites, fermer une vanne de service puis déplacer les artisans entre deux jets annoncés. Les tireurs protègent le carrefour pendant que les porteurs apportent une pièce. Les ennemis peuvent emprunter le même circuit refroidi ; ouvrir trop de portes étend les angles qu’il faut surveiller.</x:v>
      </x:c>
      <x:c r="J24" s="13" t="str">
        <x:v>Les défenseurs cherchent à isoler les opérateurs entre deux portes, sans connaissance des groupes hors de leur vue.</x:v>
      </x:c>
      <x:c r="K24" s="13" t="str">
        <x:v>Créer une route courte vulnérable ou ouvrir le long détour pour les blessés et les charges.</x:v>
      </x:c>
      <x:c r="L24" s="13" t="str">
        <x:v>Le circuit choisi fonctionne et les unités peuvent physiquement emprunter le passage résultant.</x:v>
      </x:c>
      <x:c r="M24" s="13" t="str">
        <x:v>Un repli rend les équipes survivantes disponibles à leur vraie sortie. Les blessés, morts, pièges consommés et charges abandonnées persistent. Une revanche est une nouvelle opération depuis cet état, jamais la répétition gratuite du combat initial.</x:v>
      </x:c>
      <x:c r="N24" s="13" t="str">
        <x:v>Résultat validé une fois avec objectif, survivants, pertes, XP, stocks et positions. La carte distingue prise militaire, présence et accord local ; le héros lit les mêmes données.</x:v>
      </x:c>
      <x:c r="O24" s="28" t="n">
        <x:v>8</x:v>
      </x:c>
      <x:c r="P24" s="13" t="str">
        <x:v>Reconstitution documentée V4 — nouvelle rédaction V5</x:v>
      </x:c>
    </x:row>
    <x:row r="25" ht="132" customHeight="1">
      <x:c r="A25" s="14" t="str">
        <x:v>W3-RTS20</x:v>
      </x:c>
      <x:c r="B25" s="14" t="str">
        <x:v>Le cordon dans la chaleur</x:v>
      </x:c>
      <x:c r="C25" s="14" t="str">
        <x:v>W3-MAP10</x:v>
      </x:c>
      <x:c r="D25" s="14" t="str">
        <x:v>Blooded</x:v>
      </x:c>
      <x:c r="E25" s="14" t="str">
        <x:v>Retirer une équipe de confinement sans laisser une menace envahir sa route.</x:v>
      </x:c>
      <x:c r="F25" s="14" t="str">
        <x:v>Galerie haute étroite ; coursive médiane ; niveau inférieur exposé aux jets. Machines arrêtées, portes et parois opaques qui ne se traversent pas.</x:v>
      </x:c>
      <x:c r="G25" s="29" t="n">
        <x:v>18</x:v>
      </x:c>
      <x:c r="H25" s="29" t="n">
        <x:v>60</x:v>
      </x:c>
      <x:c r="I25" s="14" t="str">
        <x:v>Déplacer les écrans par étapes, garder un opérateur à chaque fermeture active et envoyer l’équipe d’extraction vers le point chaud. Une créature frappe les zones déjà fragilisées ; les rivaux profitent de ses déplacements sans pouvoir la commander. Abandonner une réserve peut libérer les porteurs pour le dernier passage.</x:v>
      </x:c>
      <x:c r="J25" s="14" t="str">
        <x:v>La faune suit le bruit et les ouvertures ; les rivaux recherchent les équipes retardées dans les couloirs.</x:v>
      </x:c>
      <x:c r="K25" s="14" t="str">
        <x:v>Maintenir le cordon jusqu’au dernier contenant ou retirer tôt les personnes en scellant la réserve sur place.</x:v>
      </x:c>
      <x:c r="L25" s="14" t="str">
        <x:v>Les fermetures et occupants sont enregistrés ; un secteur dangereux reste signalé comme tel après la sortie.</x:v>
      </x:c>
      <x:c r="M25" s="14" t="str">
        <x:v>Un repli rend les équipes survivantes disponibles à leur vraie sortie. Les blessés, morts, pièges consommés et charges abandonnées persistent. Une revanche est une nouvelle opération depuis cet état, jamais la répétition gratuite du combat initial.</x:v>
      </x:c>
      <x:c r="N25" s="14" t="str">
        <x:v>Résultat validé une fois avec objectif, survivants, pertes, XP, stocks et positions. La carte distingue prise militaire, présence et accord local ; le héros lit les mêmes données.</x:v>
      </x:c>
      <x:c r="O25" s="29" t="n">
        <x:v>8</x:v>
      </x:c>
      <x:c r="P25" s="14" t="str">
        <x:v>Reconstitution documentée V4 — nouvelle rédaction V5</x:v>
      </x:c>
    </x:row>
    <x:row r="26" ht="132" customHeight="1">
      <x:c r="A26" s="13" t="str">
        <x:v>W3-RTS21</x:v>
      </x:c>
      <x:c r="B26" s="13" t="str">
        <x:v>La charge entre les étages</x:v>
      </x:c>
      <x:c r="C26" s="13" t="str">
        <x:v>W3-MAP11</x:v>
      </x:c>
      <x:c r="D26" s="13" t="str">
        <x:v>Elite</x:v>
      </x:c>
      <x:c r="E26" s="13" t="str">
        <x:v>Acheminer un relais vers le port et tenir les paliers de l’ascenseur.</x:v>
      </x:c>
      <x:c r="F26" s="13" t="str">
        <x:v>Escaliers extérieurs ; ascenseur de charge ; galerie interne plus longue. Portes opaques, balcon de tir et niches réellement assez larges pour une unité.</x:v>
      </x:c>
      <x:c r="G26" s="28" t="n">
        <x:v>24</x:v>
      </x:c>
      <x:c r="H26" s="28" t="n">
        <x:v>72</x:v>
      </x:c>
      <x:c r="I26" s="13" t="str">
        <x:v>Occuper le balcon inférieur, placer les opérateurs du treuil puis monter un lot compatible avec la plateforme. Les grimpeurs atteignent l’escalier extérieur et ferment un angle adverse. La charge ne voyage pas avec une équipe dépassant sa capacité ; il faut plusieurs rotations et une protection du poste de commande.</x:v>
      </x:c>
      <x:c r="J26" s="13" t="str">
        <x:v>Les défenseurs cherchent à couper le courant de l’ascenseur puis à prendre le palier isolé.</x:v>
      </x:c>
      <x:c r="K26" s="13" t="str">
        <x:v>Utiliser l’ascenseur rapide et exposé ou le détour long qui mobilise davantage de porteurs.</x:v>
      </x:c>
      <x:c r="L26" s="13" t="str">
        <x:v>Le relais arrive, est installé et reçoit une liaison testée ; une charge à mi-parcours reste au dernier palier sûr.</x:v>
      </x:c>
      <x:c r="M26" s="13" t="str">
        <x:v>Un repli rend les équipes survivantes disponibles à leur vraie sortie. Les blessés, morts, pièges consommés et charges abandonnées persistent. Une revanche est une nouvelle opération depuis cet état, jamais la répétition gratuite du combat initial.</x:v>
      </x:c>
      <x:c r="N26" s="13" t="str">
        <x:v>Résultat validé une fois avec objectif, survivants, pertes, XP, stocks et positions. La carte distingue prise militaire, présence et accord local ; le héros lit les mêmes données.</x:v>
      </x:c>
      <x:c r="O26" s="28" t="n">
        <x:v>8</x:v>
      </x:c>
      <x:c r="P26" s="13" t="str">
        <x:v>Reconstitution documentée V4 — nouvelle rédaction V5</x:v>
      </x:c>
    </x:row>
    <x:row r="27" ht="132" customHeight="1">
      <x:c r="A27" s="14" t="str">
        <x:v>W3-RTS22</x:v>
      </x:c>
      <x:c r="B27" s="14" t="str">
        <x:v>Le mandat au dernier palier</x:v>
      </x:c>
      <x:c r="C27" s="14" t="str">
        <x:v>W3-MAP11</x:v>
      </x:c>
      <x:c r="D27" s="14" t="str">
        <x:v>Elite</x:v>
      </x:c>
      <x:c r="E27" s="14" t="str">
        <x:v>Tenir un passage limité pendant le retrait d’une coalition.</x:v>
      </x:c>
      <x:c r="F27" s="14" t="str">
        <x:v>Escaliers extérieurs ; ascenseur de charge ; galerie interne plus longue. Portes opaques, balcon de tir et niches réellement assez larges pour une unité.</x:v>
      </x:c>
      <x:c r="G27" s="29" t="n">
        <x:v>24</x:v>
      </x:c>
      <x:c r="H27" s="29" t="n">
        <x:v>72</x:v>
      </x:c>
      <x:c r="I27" s="14" t="str">
        <x:v>Marquer la frontière de l’objectif, placer une garde sur chaque porte ouverte et conserver une réserve près du treuil. Une force rivale tente d’attirer la défense dans une poursuite vers le port. Le joueur peut répondre localement ou lancer un duel au chef, tout en gardant le passage des équipes alliées annoncé.</x:v>
      </x:c>
      <x:c r="J27" s="14" t="str">
        <x:v>Le rival cherche à faire sortir la garde du mandat ; il recule volontairement devant une force trop nombreuse.</x:v>
      </x:c>
      <x:c r="K27" s="14" t="str">
        <x:v>Refuser la poursuite et tenir le retour ou envoyer une petite équipe de duel sans dégarnir le seuil.</x:v>
      </x:c>
      <x:c r="L27" s="14" t="str">
        <x:v>Les alliés prévus traversent ; le joueur n’obtient aucun territoire au-delà de la limite réellement occupée.</x:v>
      </x:c>
      <x:c r="M27" s="14" t="str">
        <x:v>Un repli rend les équipes survivantes disponibles à leur vraie sortie. Les blessés, morts, pièges consommés et charges abandonnées persistent. Une revanche est une nouvelle opération depuis cet état, jamais la répétition gratuite du combat initial.</x:v>
      </x:c>
      <x:c r="N27" s="14" t="str">
        <x:v>Résultat validé une fois avec objectif, survivants, pertes, XP, stocks et positions. La carte distingue prise militaire, présence et accord local ; le héros lit les mêmes données.</x:v>
      </x:c>
      <x:c r="O27" s="29" t="n">
        <x:v>8</x:v>
      </x:c>
      <x:c r="P27" s="14" t="str">
        <x:v>Reconstitution documentée V4 — nouvelle rédaction V5</x:v>
      </x:c>
    </x:row>
    <x:row r="28" ht="147" customHeight="1">
      <x:c r="A28" s="13" t="str">
        <x:v>W3-RTS23</x:v>
      </x:c>
      <x:c r="B28" s="13" t="str">
        <x:v>L’abordage de la coque muette</x:v>
      </x:c>
      <x:c r="C28" s="13" t="str">
        <x:v>W3-MAP12</x:v>
      </x:c>
      <x:c r="D28" s="13" t="str">
        <x:v>Elite</x:v>
      </x:c>
      <x:c r="E28" s="13" t="str">
        <x:v>Entrer dans un vaisseau disputé et sécuriser un retour par sas.</x:v>
      </x:c>
      <x:c r="F28" s="13" t="str">
        <x:v>Coursive principale ; gaines praticables par petits groupes ; extérieur de coque avec équipement. Cloisons, hublots donnant une vue sans passage et caisses arrimées.</x:v>
      </x:c>
      <x:c r="G28" s="28" t="n">
        <x:v>24</x:v>
      </x:c>
      <x:c r="H28" s="28" t="n">
        <x:v>72</x:v>
      </x:c>
      <x:c r="I28" s="13" t="str">
        <x:v>Stabiliser la pression, ouvrir la première cloison puis reconnaître la coursive avec un groupe léger. Les unités lourdes attendent le passage confirmé. Une équipe extérieure équipée peut rejoindre une prise de coque, tandis que les porteurs déplacent les blessés vers le sas. Le héros intervient depuis un groupe déjà présent s’il prend le contrôle direct.</x:v>
      </x:c>
      <x:c r="J28" s="13" t="str">
        <x:v>Les défenseurs utilisent portes et contre-attaques courtes ; ils tentent de couper le sas plutôt que de poursuivre dans le vide.</x:v>
      </x:c>
      <x:c r="K28" s="13" t="str">
        <x:v>Pousser jusqu’au meneur ou créer d’abord une deuxième zone de repli à l’intérieur.</x:v>
      </x:c>
      <x:c r="L28" s="13" t="str">
        <x:v>Le sas et l’objectif choisi sont tenus ; les pertes, pressions et positions sont partagées avec l’action héroïque.</x:v>
      </x:c>
      <x:c r="M28" s="13" t="str">
        <x:v>Un repli rend les équipes survivantes disponibles à leur vraie sortie. Les blessés, morts, pièges consommés et charges abandonnées persistent. Une revanche est une nouvelle opération depuis cet état, jamais la répétition gratuite du combat initial.</x:v>
      </x:c>
      <x:c r="N28" s="13" t="str">
        <x:v>Résultat validé une fois avec objectif, survivants, pertes, XP, stocks et positions. La carte distingue prise militaire, présence et accord local ; le héros lit les mêmes données.</x:v>
      </x:c>
      <x:c r="O28" s="28" t="n">
        <x:v>8</x:v>
      </x:c>
      <x:c r="P28" s="13" t="str">
        <x:v>Reconstitution documentée V4 — nouvelle rédaction V5</x:v>
      </x:c>
    </x:row>
    <x:row r="29" ht="132" customHeight="1">
      <x:c r="A29" s="14" t="str">
        <x:v>W3-RTS24</x:v>
      </x:c>
      <x:c r="B29" s="14" t="str">
        <x:v>La soute des noms repris</x:v>
      </x:c>
      <x:c r="C29" s="14" t="str">
        <x:v>W3-MAP12</x:v>
      </x:c>
      <x:c r="D29" s="14" t="str">
        <x:v>Elite</x:v>
      </x:c>
      <x:c r="E29" s="14" t="str">
        <x:v>Récupérer des personnes et des objets identifiés pendant un retrait de coque.</x:v>
      </x:c>
      <x:c r="F29" s="14" t="str">
        <x:v>Coursive principale ; gaines praticables par petits groupes ; extérieur de coque avec équipement. Cloisons, hublots donnant une vue sans passage et caisses arrimées.</x:v>
      </x:c>
      <x:c r="G29" s="29" t="n">
        <x:v>24</x:v>
      </x:c>
      <x:c r="H29" s="29" t="n">
        <x:v>72</x:v>
      </x:c>
      <x:c r="I29" s="14" t="str">
        <x:v>Répartir les porteurs selon le poids des contenants, faire identifier les pièces sans les déplacer instantanément puis organiser deux vagues. Les briseurs gardent le seuil pendant que les sentinelles observent la gaine latérale. Une contre-attaque peut forcer l’abandon d’un lot ; son emplacement est alors conservé pour une opération ultérieure.</x:v>
      </x:c>
      <x:c r="J29" s="14" t="str">
        <x:v>La bande restante vise les cargaisons et recherche un otage ; les propriétaires libérés n’agissent pas comme unités possédées.</x:v>
      </x:c>
      <x:c r="K29" s="14" t="str">
        <x:v>Ramener tous les témoins d’abord ou tenter un chargement plus large avec la réserve disponible.</x:v>
      </x:c>
      <x:c r="L29" s="14" t="str">
        <x:v>Les personnes extraites et objets transportés déterminent le résultat ; la galerie reçoit uniquement les dépôts réellement accordés.</x:v>
      </x:c>
      <x:c r="M29" s="14" t="str">
        <x:v>Un repli rend les équipes survivantes disponibles à leur vraie sortie. Les blessés, morts, pièges consommés et charges abandonnées persistent. Une revanche est une nouvelle opération depuis cet état, jamais la répétition gratuite du combat initial.</x:v>
      </x:c>
      <x:c r="N29" s="14" t="str">
        <x:v>Résultat validé une fois avec objectif, survivants, pertes, XP, stocks et positions. La carte distingue prise militaire, présence et accord local ; le héros lit les mêmes données.</x:v>
      </x:c>
      <x:c r="O29" s="29" t="n">
        <x:v>8</x:v>
      </x:c>
      <x:c r="P29" s="14" t="str">
        <x:v>Reconstitution documentée V4 — nouvelle rédaction V5</x:v>
      </x:c>
    </x:row>
  </x:sheetData>
  <x:pageMargins left="0.7" right="0.7" top="0.75" bottom="0.75" header="0.3" footer="0.3"/>
  <x:tableParts count="1">
    <x:tablePart xmlns:r="http://schemas.openxmlformats.org/officeDocument/2006/relationships" r:id="R4bf6c70279ed4e2c"/>
  </x:tableParts>
</x:worksheet>
</file>

<file path=xl/worksheets/sheet10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45" hidden="0" customWidth="1"/>
  </x:cols>
  <x:sheetData>
    <x:row r="1">
      <x:c r="A1" s="2"/>
      <x:c r="B1" s="2"/>
      <x:c r="C1" s="2"/>
      <x:c r="D1" s="2"/>
      <x:c r="E1" s="2"/>
    </x:row>
    <x:row r="2" ht="31" customHeight="1">
      <x:c r="A2" s="3" t="str">
        <x:v>Règles de guerre</x:v>
      </x:c>
      <x:c r="B2" s="3"/>
      <x:c r="C2" s="3"/>
      <x:c r="D2" s="3"/>
      <x:c r="E2" s="3"/>
    </x:row>
    <x:row r="3">
      <x:c r="A3" s="4"/>
      <x:c r="B3" s="4"/>
      <x:c r="C3" s="4"/>
      <x:c r="D3" s="4"/>
      <x:c r="E3" s="4"/>
    </x:row>
    <x:row r="4">
      <x:c r="A4" s="2" t="str">
        <x:v>Guerre · 32 fiches · Lecture intégrale dans « Lire Guerre » ou le lecteur HTML.</x:v>
      </x:c>
      <x:c r="B4" s="2"/>
      <x:c r="C4" s="2"/>
      <x:c r="D4" s="2"/>
      <x:c r="E4" s="2"/>
    </x:row>
    <x:row r="5" ht="48" customHeight="1">
      <x:c r="A5" s="51" t="str">
        <x:v>Identifiant</x:v>
      </x:c>
      <x:c r="B5" s="52" t="str">
        <x:v>Titre</x:v>
      </x:c>
      <x:c r="C5" s="52" t="str">
        <x:v>Règle</x:v>
      </x:c>
      <x:c r="D5" s="52" t="str">
        <x:v>Effet visible</x:v>
      </x:c>
      <x:c r="E5" s="53" t="str">
        <x:v>Provenance</x:v>
      </x:c>
    </x:row>
    <x:row r="6" ht="87" customHeight="1">
      <x:c r="A6" s="13" t="str">
        <x:v>W3-R01</x:v>
      </x:c>
      <x:c r="B6" s="13" t="str">
        <x:v>Identité d’équipe</x:v>
      </x:c>
      <x:c r="C6" s="13" t="str">
        <x:v>Chaque équipe déployée possède un teamId et une liste de memberId. Son type décrit des capacités ; ses membres définissent l’effectif vivant, les blessures, l’équipement, l’XP et l’histoire.</x:v>
      </x:c>
      <x:c r="D6" s="13" t="str">
        <x:v>Le même teamId apparaît en RTS, dans le navire et sur la carte ; aucune copie n’est créée au changement de mode.</x:v>
      </x:c>
      <x:c r="E6" s="13" t="str">
        <x:v>Reconstitution documentée V4 — nouvelle rédaction V5</x:v>
      </x:c>
    </x:row>
    <x:row r="7" ht="87" customHeight="1">
      <x:c r="A7" s="14" t="str">
        <x:v>W3-R02</x:v>
      </x:c>
      <x:c r="B7" s="14" t="str">
        <x:v>Registre de résolution</x:v>
      </x:c>
      <x:c r="C7" s="14" t="str">
        <x:v>Chaque objectif possède un objectiveId et chaque résolution un transactionId. La première validation écrit tous ses effets ; relire le même transactionId renvoie son résultat sans écrire une deuxième fois.</x:v>
      </x:c>
      <x:c r="D7" s="14" t="str">
        <x:v>L’écran de bilan affiche la source du résultat et son état déjà validé.</x:v>
      </x:c>
      <x:c r="E7" s="14" t="str">
        <x:v>Reconstitution documentée V4 — nouvelle rédaction V5</x:v>
      </x:c>
    </x:row>
    <x:row r="8" ht="72" customHeight="1">
      <x:c r="A8" s="13" t="str">
        <x:v>W3-R03</x:v>
      </x:c>
      <x:c r="B8" s="13" t="str">
        <x:v>Prise militaire</x:v>
      </x:c>
      <x:c r="C8" s="13" t="str">
        <x:v>Une victoire de terrain peut neutraliser un poste ou repousser une force. Cet état est distinct du contrôle durable et de l’accord des habitants.</x:v>
      </x:c>
      <x:c r="D8" s="13" t="str">
        <x:v>Le marqueur militaire change à la résolution ; la zone garde ensuite sa condition de présence et ses services propres.</x:v>
      </x:c>
      <x:c r="E8" s="13" t="str">
        <x:v>Reconstitution documentée V4 — nouvelle rédaction V5</x:v>
      </x:c>
    </x:row>
    <x:row r="9" ht="72" customHeight="1">
      <x:c r="A9" s="14" t="str">
        <x:v>W3-R04</x:v>
      </x:c>
      <x:c r="B9" s="14" t="str">
        <x:v>Occupation réelle</x:v>
      </x:c>
      <x:c r="C9" s="14" t="str">
        <x:v>Un territoire stratégique contrôlé requiert au moins une équipe présente représentant 1 PC de garnison. Un ordre de mouvement est une intention jusqu’à l’arrivée.</x:v>
      </x:c>
      <x:c r="D9" s="14" t="str">
        <x:v>L’unité suit les liens praticables ; le contrôle ne se téléporte jamais devant elle.</x:v>
      </x:c>
      <x:c r="E9" s="14" t="str">
        <x:v>Reconstitution documentée V4 — nouvelle rédaction V5</x:v>
      </x:c>
    </x:row>
    <x:row r="10" ht="72" customHeight="1">
      <x:c r="A10" s="13" t="str">
        <x:v>W3-R05</x:v>
      </x:c>
      <x:c r="B10" s="13" t="str">
        <x:v>Reconnaissance distincte</x:v>
      </x:c>
      <x:c r="C10" s="13" t="str">
        <x:v>États possibles : inconnu, indices à distance, traversé, observé récemment. Un territoire connu peut cacher une nouvelle force après le départ des observateurs.</x:v>
      </x:c>
      <x:c r="D10" s="13" t="str">
        <x:v>L’estimation adverse affiche une plage incertaine tant qu’aucune observation actuelle ne la précise.</x:v>
      </x:c>
      <x:c r="E10" s="13" t="str">
        <x:v>Reconstitution documentée V4 — nouvelle rédaction V5</x:v>
      </x:c>
    </x:row>
    <x:row r="11" ht="72" customHeight="1">
      <x:c r="A11" s="14" t="str">
        <x:v>W3-R06</x:v>
      </x:c>
      <x:c r="B11" s="14" t="str">
        <x:v>Brouillard de guerre</x:v>
      </x:c>
      <x:c r="C11" s="14" t="str">
        <x:v>La vue dépend des unités, du relief, des obstacles et des relais effectivement installés. Les données partagées gardent leur heure ou leur tour d’observation.</x:v>
      </x:c>
      <x:c r="D11" s="14" t="str">
        <x:v>Aucune révélation permanente des ennemis parce que leur planète figure dans le codex.</x:v>
      </x:c>
      <x:c r="E11" s="14" t="str">
        <x:v>Reconstitution documentée V4 — nouvelle rédaction V5</x:v>
      </x:c>
    </x:row>
    <x:row r="12" ht="87" customHeight="1">
      <x:c r="A12" s="13" t="str">
        <x:v>W3-R07</x:v>
      </x:c>
      <x:c r="B12" s="13" t="str">
        <x:v>Commandement limité</x:v>
      </x:c>
      <x:c r="C12" s="13" t="str">
        <x:v>La somme des coûts PC des équipes engagées ne dépasse pas le plafond 12, 18 ou 24 acquis. Les résidents et les équipages civils ne sont pas automatiquement des unités de combat.</x:v>
      </x:c>
      <x:c r="D12" s="13" t="str">
        <x:v>L’ordre trop coûteux reste en préparation et montre les groupes qu’il faut laisser en réserve.</x:v>
      </x:c>
      <x:c r="E12" s="13" t="str">
        <x:v>Reconstitution documentée V4 — nouvelle rédaction V5</x:v>
      </x:c>
    </x:row>
    <x:row r="13" ht="72" customHeight="1">
      <x:c r="A13" s="14" t="str">
        <x:v>W3-R08</x:v>
      </x:c>
      <x:c r="B13" s="14" t="str">
        <x:v>Stock de front</x:v>
      </x:c>
      <x:c r="C13" s="14" t="str">
        <x:v>Un front détient un stock RAV réel plafonné à 120. Le plafond n’efface pas une cargaison excédentaire : elle demeure dans sa soute ou son dépôt.</x:v>
      </x:c>
      <x:c r="D13" s="14" t="str">
        <x:v>Les réserves s’affichent par lieu et les transferts possèdent un transport identifié.</x:v>
      </x:c>
      <x:c r="E13" s="14" t="str">
        <x:v>Reconstitution documentée V4 — nouvelle rédaction V5</x:v>
      </x:c>
    </x:row>
    <x:row r="14" ht="87" customHeight="1">
      <x:c r="A14" s="13" t="str">
        <x:v>W3-R09</x:v>
      </x:c>
      <x:c r="B14" s="13" t="str">
        <x:v>Chaîne logistique</x:v>
      </x:c>
      <x:c r="C14" s="13" t="str">
        <x:v>Une source doit être reliée à la destination par des liaisons ouvertes et un droit de passage applicable. Une traverse d’assaut marquée sans ravitaillement ne porte pas un convoi lourd.</x:v>
      </x:c>
      <x:c r="D14" s="13" t="str">
        <x:v>Le calcul de route distingue passage d’éclaireurs et capacité de cargaison.</x:v>
      </x:c>
      <x:c r="E14" s="13" t="str">
        <x:v>Reconstitution documentée V4 — nouvelle rédaction V5</x:v>
      </x:c>
    </x:row>
    <x:row r="15" ht="72" customHeight="1">
      <x:c r="A15" s="14" t="str">
        <x:v>W3-R10</x:v>
      </x:c>
      <x:c r="B15" s="14" t="str">
        <x:v>Rationnement</x:v>
      </x:c>
      <x:c r="C15" s="14" t="str">
        <x:v>Si les besoins du tour ne sont pas couverts, le facteur logistique passe à 0,70 pour l’estimation des unités touchées. Le joueur voit quelles équipes manquent de quoi.</x:v>
      </x:c>
      <x:c r="D15" s="14" t="str">
        <x:v>La pénurie augmente la difficulté du combat et motive le retour ; elle n’invente pas des morts automatiques sans événement joué.</x:v>
      </x:c>
      <x:c r="E15" s="14" t="str">
        <x:v>Reconstitution documentée V4 — nouvelle rédaction V5</x:v>
      </x:c>
    </x:row>
    <x:row r="16" ht="72" customHeight="1">
      <x:c r="A16" s="13" t="str">
        <x:v>W3-R11</x:v>
      </x:c>
      <x:c r="B16" s="13" t="str">
        <x:v>Fatigue</x:v>
      </x:c>
      <x:c r="C16" s="13" t="str">
        <x:v>Marche ordinaire : +10 ; bataille : +20 ; repos complet équipé : −20. Le facteur estimé vaut MAX(0,50 ; 1-fatigue/200). Les valeurs restent entre 0 et 100.</x:v>
      </x:c>
      <x:c r="D16" s="13" t="str">
        <x:v>Le déplacement de longues unités et le repos d’un vétéran ont un coût temporel visible.</x:v>
      </x:c>
      <x:c r="E16" s="13" t="str">
        <x:v>Reconstitution documentée V4 — nouvelle rédaction V5</x:v>
      </x:c>
    </x:row>
    <x:row r="17" ht="87" customHeight="1">
      <x:c r="A17" s="14" t="str">
        <x:v>W3-R12</x:v>
      </x:c>
      <x:c r="B17" s="14" t="str">
        <x:v>Puissance estimée</x:v>
      </x:c>
      <x:c r="C17" s="14" t="str">
        <x:v>Attaque=ENT(base × effectif_vivant/effectif_max × coefficient_XP × facteur_ravitaillement × facteur_fatigue). Défense=ENT(base_défense × mêmes_facteurs × (1+MIN(30;bonus_terrain)/100)).</x:v>
      </x:c>
      <x:c r="D17" s="14" t="str">
        <x:v>L’estimation sert à préparer l’opération ; angles, objectifs, gestes et décisions du joueur décident du combat réel.</x:v>
      </x:c>
      <x:c r="E17" s="14" t="str">
        <x:v>Reconstitution documentée V4 — nouvelle rédaction V5</x:v>
      </x:c>
    </x:row>
    <x:row r="18" ht="72" customHeight="1">
      <x:c r="A18" s="13" t="str">
        <x:v>W3-R13</x:v>
      </x:c>
      <x:c r="B18" s="13" t="str">
        <x:v>XP sur objectifs</x:v>
      </x:c>
      <x:c r="C18" s="13" t="str">
        <x:v>Reconnaissance 4, action héroïque 6, bataille 8, finale 12. Plafond de 12 par transaction. Les victimes ne donnent aucun multiplicateur farmable.</x:v>
      </x:c>
      <x:c r="D18" s="13" t="str">
        <x:v>Une finale remplace sa récompense standard ; elle ne s’ajoute pas une deuxième fois à la même action.</x:v>
      </x:c>
      <x:c r="E18" s="13" t="str">
        <x:v>Reconstitution documentée V4 — nouvelle rédaction V5</x:v>
      </x:c>
    </x:row>
    <x:row r="19" ht="72" customHeight="1">
      <x:c r="A19" s="14" t="str">
        <x:v>W3-R14</x:v>
      </x:c>
      <x:c r="B19" s="14" t="str">
        <x:v>Spécialité exclusive</x:v>
      </x:c>
      <x:c r="C19" s="14" t="str">
        <x:v>À 40 XP, une équipe choisit A ou B parmi ses deux spécialités. À 80 XP, elle maîtrise cette voie ; ses faiblesses et besoins demeurent.</x:v>
      </x:c>
      <x:c r="D19" s="14" t="str">
        <x:v>La confirmation montre le choix conservé dans tous les modes ; aucune bascule gratuite entre les deux branches.</x:v>
      </x:c>
      <x:c r="E19" s="14" t="str">
        <x:v>Reconstitution documentée V4 — nouvelle rédaction V5</x:v>
      </x:c>
    </x:row>
    <x:row r="20" ht="72" customHeight="1">
      <x:c r="A20" s="13" t="str">
        <x:v>W3-R15</x:v>
      </x:c>
      <x:c r="B20" s="13" t="str">
        <x:v>Effectif blessé</x:v>
      </x:c>
      <x:c r="C20" s="13" t="str">
        <x:v>Un membre vivant mais indisponible quitte l’effectif combattant jusqu’au soin et à la récupération nécessaires. Son inventaire reste sur lui ou dans un contenant marqué.</x:v>
      </x:c>
      <x:c r="D20" s="13" t="str">
        <x:v>L’équipe peut partir incomplète avec une puissance adaptée, ou attendre une relève volontaire.</x:v>
      </x:c>
      <x:c r="E20" s="13" t="str">
        <x:v>Reconstitution documentée V4 — nouvelle rédaction V5</x:v>
      </x:c>
    </x:row>
    <x:row r="21" ht="72" customHeight="1">
      <x:c r="A21" s="14" t="str">
        <x:v>W3-R16</x:v>
      </x:c>
      <x:c r="B21" s="14" t="str">
        <x:v>Perte définitive</x:v>
      </x:c>
      <x:c r="C21" s="14" t="str">
        <x:v>Un membre mort conserve un dossier de mémoire ; il ne revient pas en quittant la bataille. Les objets laissés restent dans la scène ou auprès de leur récupérateur réel.</x:v>
      </x:c>
      <x:c r="D21" s="14" t="str">
        <x:v>Le navire et les visites domestiques reflètent l’absence du personnage.</x:v>
      </x:c>
      <x:c r="E21" s="14" t="str">
        <x:v>Reconstitution documentée V4 — nouvelle rédaction V5</x:v>
      </x:c>
    </x:row>
    <x:row r="22" ht="117" customHeight="1">
      <x:c r="A22" s="13" t="str">
        <x:v>W3-R17</x:v>
      </x:c>
      <x:c r="B22" s="13" t="str">
        <x:v>Remplacement</x:v>
      </x:c>
      <x:c r="C22" s="13" t="str">
        <x:v>Une recrue volontaire suit le délai, le logement et le transport requis. L’XP d’équipe est recalculée à partir des membres vivants présents. Le choix A/B reste verrouillé ; les effets collectifs nécessitant 40 XP sont suspendus si la nouvelle moyenne passe sous ce seuil.</x:v>
      </x:c>
      <x:c r="D22" s="13" t="str">
        <x:v>Exemple : un vétéran à 60 XP et une recrue à 0 donnent une moyenne de 30 XP. Le novice ne reçoit pas une copie de la maîtrise du disparu.</x:v>
      </x:c>
      <x:c r="E22" s="13" t="str">
        <x:v>Reconstitution documentée V4 — nouvelle rédaction V5</x:v>
      </x:c>
    </x:row>
    <x:row r="23" ht="87" customHeight="1">
      <x:c r="A23" s="14" t="str">
        <x:v>W3-R18</x:v>
      </x:c>
      <x:c r="B23" s="14" t="str">
        <x:v>Recrutement</x:v>
      </x:c>
      <x:c r="C23" s="14" t="str">
        <x:v>La dépense RAV réserve matériel et formation ; elle n’achète pas une personne. Les profils standard demandent deux tours, les spécialistes trois, avec une arrivée réellement représentée.</x:v>
      </x:c>
      <x:c r="D23" s="14" t="str">
        <x:v>Un recrutement interrompu rend le matériel non consommé selon son lieu ; le volontaire peut différer son départ.</x:v>
      </x:c>
      <x:c r="E23" s="14" t="str">
        <x:v>Reconstitution documentée V4 — nouvelle rédaction V5</x:v>
      </x:c>
    </x:row>
    <x:row r="24" ht="72" customHeight="1">
      <x:c r="A24" s="13" t="str">
        <x:v>W3-R19</x:v>
      </x:c>
      <x:c r="B24" s="13" t="str">
        <x:v>Constructions</x:v>
      </x:c>
      <x:c r="C24" s="13" t="str">
        <x:v>Acheminer un kit, poser ses supports, attendre la mise en service puis y affecter les personnes nécessaires. La construction minimale demande deux tours.</x:v>
      </x:c>
      <x:c r="D24" s="13" t="str">
        <x:v>Une tour vide n’observe rien ; un atelier sans opérateur ni pièces ne répare pas.</x:v>
      </x:c>
      <x:c r="E24" s="13" t="str">
        <x:v>Reconstitution documentée V4 — nouvelle rédaction V5</x:v>
      </x:c>
    </x:row>
    <x:row r="25" ht="72" customHeight="1">
      <x:c r="A25" s="14" t="str">
        <x:v>W3-R20</x:v>
      </x:c>
      <x:c r="B25" s="14" t="str">
        <x:v>Repli</x:v>
      </x:c>
      <x:c r="C25" s="14" t="str">
        <x:v>Le joueur désigne une sortie puis ordonne les traversées. Les porteurs, blessés et gardes quittent leur position selon vitesse et couverture.</x:v>
      </x:c>
      <x:c r="D25" s="14" t="str">
        <x:v>Une extraction validée ne ramène que les personnes réellement arrivées à son point sûr.</x:v>
      </x:c>
      <x:c r="E25" s="14" t="str">
        <x:v>Reconstitution documentée V4 — nouvelle rédaction V5</x:v>
      </x:c>
    </x:row>
    <x:row r="26" ht="87" customHeight="1">
      <x:c r="A26" s="13" t="str">
        <x:v>W3-R21</x:v>
      </x:c>
      <x:c r="B26" s="13" t="str">
        <x:v>Réserves adverses</x:v>
      </x:c>
      <x:c r="C26" s="13" t="str">
        <x:v>Les forces adverses viennent d’une réserve déclarée ou d’une route de renfort visible après reconnaissance. Les vagues ne sont pas infinies sauf mode de défi séparé explicitement choisi.</x:v>
      </x:c>
      <x:c r="D26" s="13" t="str">
        <x:v>Défaire une vague diminue les effectifs présents ou annoncés du front.</x:v>
      </x:c>
      <x:c r="E26" s="13" t="str">
        <x:v>Reconstitution documentée V4 — nouvelle rédaction V5</x:v>
      </x:c>
    </x:row>
    <x:row r="27" ht="72" customHeight="1">
      <x:c r="A27" s="14" t="str">
        <x:v>W3-R22</x:v>
      </x:c>
      <x:c r="B27" s="14" t="str">
        <x:v>Héros et caméra</x:v>
      </x:c>
      <x:c r="C27" s="14" t="str">
        <x:v>Prendre le contrôle direct choisit une entrée physique atteignable. Le héros ne devient pas une seconde unité alors que son avatar RTS reste actif.</x:v>
      </x:c>
      <x:c r="D27" s="14" t="str">
        <x:v>Le RTS suspend ou délègue les ordres proches selon le mode choisi ; les identifiants d’entités restent les mêmes.</x:v>
      </x:c>
      <x:c r="E27" s="14" t="str">
        <x:v>Reconstitution documentée V4 — nouvelle rédaction V5</x:v>
      </x:c>
    </x:row>
    <x:row r="28" ht="72" customHeight="1">
      <x:c r="A28" s="13" t="str">
        <x:v>W3-R23</x:v>
      </x:c>
      <x:c r="B28" s="13" t="str">
        <x:v>Objectif déjà accompli</x:v>
      </x:c>
      <x:c r="C28" s="13" t="str">
        <x:v>Si le héros ouvre une porte, le RTS la trouve ouverte. Si le RTS conclut la bataille, l’arrivée du héros ouvre une scène de conséquences.</x:v>
      </x:c>
      <x:c r="D28" s="13" t="str">
        <x:v>Aucune nouvelle garnison ni récompense n’apparaît pour rejouer la même victoire.</x:v>
      </x:c>
      <x:c r="E28" s="13" t="str">
        <x:v>Reconstitution documentée V4 — nouvelle rédaction V5</x:v>
      </x:c>
    </x:row>
    <x:row r="29" ht="72" customHeight="1">
      <x:c r="A29" s="14" t="str">
        <x:v>W3-R24</x:v>
      </x:c>
      <x:c r="B29" s="14" t="str">
        <x:v>Diplomatie locale</x:v>
      </x:c>
      <x:c r="C29" s="14" t="str">
        <x:v>Alliance, passage, duel accepté, trêve et neutralité sont des accords différents. Chaque accord précise ses acteurs, son lieu, sa durée et son déclencheur de fin.</x:v>
      </x:c>
      <x:c r="D29" s="14" t="str">
        <x:v>Un service de communauté reste distinct d’un accord militaire de clan.</x:v>
      </x:c>
      <x:c r="E29" s="14" t="str">
        <x:v>Reconstitution documentée V4 — nouvelle rédaction V5</x:v>
      </x:c>
    </x:row>
    <x:row r="30" ht="72" customHeight="1">
      <x:c r="A30" s="13" t="str">
        <x:v>W3-R25</x:v>
      </x:c>
      <x:c r="B30" s="13" t="str">
        <x:v>Guerre limitée</x:v>
      </x:c>
      <x:c r="C30" s="13" t="str">
        <x:v>La plupart des fronts commencent par une réserve, une route, une chasse disputée ou un chef rival. L’ampleur dépend de décisions identifiées.</x:v>
      </x:c>
      <x:c r="D30" s="13" t="str">
        <x:v>Le joueur peut terminer l’objectif du contrat et quitter le front sans terminer toutes les planètes.</x:v>
      </x:c>
      <x:c r="E30" s="13" t="str">
        <x:v>Reconstitution documentée V4 — nouvelle rédaction V5</x:v>
      </x:c>
    </x:row>
    <x:row r="31" ht="72" customHeight="1">
      <x:c r="A31" s="14" t="str">
        <x:v>W3-R26</x:v>
      </x:c>
      <x:c r="B31" s="14" t="str">
        <x:v>Trophées de guerre</x:v>
      </x:c>
      <x:c r="C31" s="14" t="str">
        <x:v>Un trophée possède une provenance et un propriétaire ; une récompense de mission peut être une trace, un prêt ou une exposition partagée.</x:v>
      </x:c>
      <x:c r="D31" s="14" t="str">
        <x:v>La reconnaissance de guerre ne double pas le prestige d’une réplique ou d’un objet déjà enregistré.</x:v>
      </x:c>
      <x:c r="E31" s="14" t="str">
        <x:v>Reconstitution documentée V4 — nouvelle rédaction V5</x:v>
      </x:c>
    </x:row>
    <x:row r="32" ht="72" customHeight="1">
      <x:c r="A32" s="13" t="str">
        <x:v>W3-R27</x:v>
      </x:c>
      <x:c r="B32" s="13" t="str">
        <x:v>Maison et conflit</x:v>
      </x:c>
      <x:c r="C32" s="13" t="str">
        <x:v>La maison active permet visites, préparation et mémoire ; elle ne produit pas de soldats ni des RAV infinis. Les maisons inactives ne cumulent pas de bonus.</x:v>
      </x:c>
      <x:c r="D32" s="13" t="str">
        <x:v>Une visite peut ouvrir une mission, mais la résidence n’est pas automatiquement attaquée hors ligne.</x:v>
      </x:c>
      <x:c r="E32" s="13" t="str">
        <x:v>Reconstitution documentée V4 — nouvelle rédaction V5</x:v>
      </x:c>
    </x:row>
    <x:row r="33" ht="72" customHeight="1">
      <x:c r="A33" s="14" t="str">
        <x:v>W3-R28</x:v>
      </x:c>
      <x:c r="B33" s="14" t="str">
        <x:v>Navire et front</x:v>
      </x:c>
      <x:c r="C33" s="14" t="str">
        <x:v>Le vaisseau de clan transporte les occupants et cargaisons comptés dans ses capacités. Il peut soutenir une opération dans sa zone de portée après un trajet réel.</x:v>
      </x:c>
      <x:c r="D33" s="14" t="str">
        <x:v>Son déplacement peut fermer un service orbital ailleurs ; il n’est pas simultanément sur tous les fronts.</x:v>
      </x:c>
      <x:c r="E33" s="14" t="str">
        <x:v>Reconstitution documentée V4 — nouvelle rédaction V5</x:v>
      </x:c>
    </x:row>
    <x:row r="34" ht="72" customHeight="1">
      <x:c r="A34" s="13" t="str">
        <x:v>W3-R29</x:v>
      </x:c>
      <x:c r="B34" s="13" t="str">
        <x:v>Sauvegarde de campagne</x:v>
      </x:c>
      <x:c r="C34" s="13" t="str">
        <x:v>Les ordres préparés, mouvements engagés, résultats validés et scènes de retour sont des états séparés. Une reprise vérifie les transactions déjà appliquées.</x:v>
      </x:c>
      <x:c r="D34" s="13" t="str">
        <x:v>Une coupure au milieu d’un bilan ne répète ni pertes ni récompenses.</x:v>
      </x:c>
      <x:c r="E34" s="13" t="str">
        <x:v>Reconstitution documentée V4 — nouvelle rédaction V5</x:v>
      </x:c>
    </x:row>
    <x:row r="35" ht="72" customHeight="1">
      <x:c r="A35" s="14" t="str">
        <x:v>W3-R30</x:v>
      </x:c>
      <x:c r="B35" s="14" t="str">
        <x:v>Multijoueur futur</x:v>
      </x:c>
      <x:c r="C35" s="14" t="str">
        <x:v>L’hôte de campagne et les contributeurs sont identifiés ; une contribution n’autorise pas à prendre les objets personnels. Les joueurs occupent de vraies places à bord.</x:v>
      </x:c>
      <x:c r="D35" s="14" t="str">
        <x:v>Une déconnexion termine l’action engagée de manière définie, sans guerre imposée pendant l’absence.</x:v>
      </x:c>
      <x:c r="E35" s="14" t="str">
        <x:v>Reconstitution documentée V4 — nouvelle rédaction V5</x:v>
      </x:c>
    </x:row>
    <x:row r="36" ht="72" customHeight="1">
      <x:c r="A36" s="13" t="str">
        <x:v>W3-R31</x:v>
      </x:c>
      <x:c r="B36" s="13" t="str">
        <x:v>Warp sans effacement</x:v>
      </x:c>
      <x:c r="C36" s="13" t="str">
        <x:v>L’expédition historique part avec les membres et objets autorisés, conserve leurs identifiants et son droit de retour. Une branche visitée n’efface pas un front du présent.</x:v>
      </x:c>
      <x:c r="D36" s="13" t="str">
        <x:v>Aucun clonage de vétérans ni retour de morts grâce à un changement d’époque.</x:v>
      </x:c>
      <x:c r="E36" s="13" t="str">
        <x:v>Reconstitution documentée V4 — nouvelle rédaction V5</x:v>
      </x:c>
    </x:row>
    <x:row r="37" ht="72" customHeight="1">
      <x:c r="A37" s="14" t="str">
        <x:v>W3-R32</x:v>
      </x:c>
      <x:c r="B37" s="14" t="str">
        <x:v>Conclusions persistantes</x:v>
      </x:c>
      <x:c r="C37" s="14" t="str">
        <x:v>La paix locale, la victoire partielle, le repli ou la domination militaire sont conservés dans le journal du front. Les rangs et fins d’origine suivent leurs propres jalons.</x:v>
      </x:c>
      <x:c r="D37" s="14" t="str">
        <x:v>Elder et Ancient prolongent les conséquences choisies sans remplacer le dénouement Elite de l’origine.</x:v>
      </x:c>
      <x:c r="E37" s="14" t="str">
        <x:v>Reconstitution documentée V4 — nouvelle rédaction V5</x:v>
      </x:c>
    </x:row>
  </x:sheetData>
  <x:pageMargins left="0.7" right="0.7" top="0.75" bottom="0.75" header="0.3" footer="0.3"/>
  <x:tableParts count="1">
    <x:tablePart xmlns:r="http://schemas.openxmlformats.org/officeDocument/2006/relationships" r:id="R8a2e30f7d44d422d"/>
  </x:tableParts>
</x:worksheet>
</file>

<file path=xl/worksheets/sheet10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45" hidden="0" customWidth="1"/>
  </x:cols>
  <x:sheetData>
    <x:row r="1">
      <x:c r="A1" s="2"/>
      <x:c r="B1" s="2"/>
      <x:c r="C1" s="2"/>
      <x:c r="D1" s="2"/>
      <x:c r="E1" s="2"/>
      <x:c r="F1" s="2"/>
    </x:row>
    <x:row r="2" ht="31" customHeight="1">
      <x:c r="A2" s="3" t="str">
        <x:v>Objectifs militaires</x:v>
      </x:c>
      <x:c r="B2" s="3"/>
      <x:c r="C2" s="3"/>
      <x:c r="D2" s="3"/>
      <x:c r="E2" s="3"/>
      <x:c r="F2" s="3"/>
    </x:row>
    <x:row r="3">
      <x:c r="A3" s="4"/>
      <x:c r="B3" s="4"/>
      <x:c r="C3" s="4"/>
      <x:c r="D3" s="4"/>
      <x:c r="E3" s="4"/>
      <x:c r="F3" s="4"/>
    </x:row>
    <x:row r="4">
      <x:c r="A4" s="2" t="str">
        <x:v>Guerre · 18 fiches · Lecture intégrale dans « Lire Guerre » ou le lecteur HTML.</x:v>
      </x:c>
      <x:c r="B4" s="2"/>
      <x:c r="C4" s="2"/>
      <x:c r="D4" s="2"/>
      <x:c r="E4" s="2"/>
      <x:c r="F4" s="2"/>
    </x:row>
    <x:row r="5" ht="48" customHeight="1">
      <x:c r="A5" s="51" t="str">
        <x:v>Identifiant</x:v>
      </x:c>
      <x:c r="B5" s="52" t="str">
        <x:v>Titre</x:v>
      </x:c>
      <x:c r="C5" s="52" t="str">
        <x:v>Objectif</x:v>
      </x:c>
      <x:c r="D5" s="52" t="str">
        <x:v>Validation</x:v>
      </x:c>
      <x:c r="E5" s="52" t="str">
        <x:v>Limite</x:v>
      </x:c>
      <x:c r="F5" s="53" t="str">
        <x:v>Provenance</x:v>
      </x:c>
    </x:row>
    <x:row r="6" ht="44" customHeight="1">
      <x:c r="A6" s="13" t="str">
        <x:v>W3-OBJ01</x:v>
      </x:c>
      <x:c r="B6" s="13" t="str">
        <x:v>Chasse ciblée</x:v>
      </x:c>
      <x:c r="C6" s="13" t="str">
        <x:v>Atteindre et suivre une proie identifiée</x:v>
      </x:c>
      <x:c r="D6" s="13" t="str">
        <x:v>La proie porte un identifiant et conserve blessures, fuite et territoire.</x:v>
      </x:c>
      <x:c r="E6" s="13" t="str">
        <x:v>Une observation ou une perte de piste n’est pas une mise à mort.</x:v>
      </x:c>
      <x:c r="F6" s="13" t="str">
        <x:v>Reconstitution documentée V4 — nouvelle rédaction V5</x:v>
      </x:c>
    </x:row>
    <x:row r="7" ht="44" customHeight="1">
      <x:c r="A7" s="14" t="str">
        <x:v>W3-OBJ02</x:v>
      </x:c>
      <x:c r="B7" s="14" t="str">
        <x:v>Duel de seuil</x:v>
      </x:c>
      <x:c r="C7" s="14" t="str">
        <x:v>Résoudre le défi d’un adversaire présent</x:v>
      </x:c>
      <x:c r="D7" s="14" t="str">
        <x:v>Acceptation et limites de l’affrontement enregistrées avant combat.</x:v>
      </x:c>
      <x:c r="E7" s="14" t="str">
        <x:v>Le duel n’engage que ses signataires et l’objectif convenu.</x:v>
      </x:c>
      <x:c r="F7" s="14" t="str">
        <x:v>Reconstitution documentée V4 — nouvelle rédaction V5</x:v>
      </x:c>
    </x:row>
    <x:row r="8" ht="44" customHeight="1">
      <x:c r="A8" s="13" t="str">
        <x:v>W3-OBJ03</x:v>
      </x:c>
      <x:c r="B8" s="13" t="str">
        <x:v>Capture de poste</x:v>
      </x:c>
      <x:c r="C8" s="13" t="str">
        <x:v>Repousser la force qui tient un nœud</x:v>
      </x:c>
      <x:c r="D8" s="13" t="str">
        <x:v>Victoire militaire puis arrivée d’une garnison réelle.</x:v>
      </x:c>
      <x:c r="E8" s="13" t="str">
        <x:v>Le contrôle militaire ne donne pas les logements locaux.</x:v>
      </x:c>
      <x:c r="F8" s="13" t="str">
        <x:v>Reconstitution documentée V4 — nouvelle rédaction V5</x:v>
      </x:c>
    </x:row>
    <x:row r="9" ht="57" customHeight="1">
      <x:c r="A9" s="14" t="str">
        <x:v>W3-OBJ04</x:v>
      </x:c>
      <x:c r="B9" s="14" t="str">
        <x:v>Extraction de personnes</x:v>
      </x:c>
      <x:c r="C9" s="14" t="str">
        <x:v>Amener les personnes au point de retour</x:v>
      </x:c>
      <x:c r="D9" s="14" t="str">
        <x:v>Chaque memberId ou personId atteint la sortie appropriée.</x:v>
      </x:c>
      <x:c r="E9" s="14" t="str">
        <x:v>Les retardataires restent localisés ; ils ne suivent pas automatiquement une cinématique.</x:v>
      </x:c>
      <x:c r="F9" s="14" t="str">
        <x:v>Reconstitution documentée V4 — nouvelle rédaction V5</x:v>
      </x:c>
    </x:row>
    <x:row r="10" ht="44" customHeight="1">
      <x:c r="A10" s="13" t="str">
        <x:v>W3-OBJ05</x:v>
      </x:c>
      <x:c r="B10" s="13" t="str">
        <x:v>Convoi de charge</x:v>
      </x:c>
      <x:c r="C10" s="13" t="str">
        <x:v>Transporter un lot de son lieu à sa destination</x:v>
      </x:c>
      <x:c r="D10" s="13" t="str">
        <x:v>Poids, transport, étapes et emplacement final enregistrés.</x:v>
      </x:c>
      <x:c r="E10" s="13" t="str">
        <x:v>Une caisse laissée ne compte pas comme livraison.</x:v>
      </x:c>
      <x:c r="F10" s="13" t="str">
        <x:v>Reconstitution documentée V4 — nouvelle rédaction V5</x:v>
      </x:c>
    </x:row>
    <x:row r="11" ht="44" customHeight="1">
      <x:c r="A11" s="14" t="str">
        <x:v>W3-OBJ06</x:v>
      </x:c>
      <x:c r="B11" s="14" t="str">
        <x:v>Reconnaissance de route</x:v>
      </x:c>
      <x:c r="C11" s="14" t="str">
        <x:v>Observer un passage réellement parcouru</x:v>
      </x:c>
      <x:c r="D11" s="14" t="str">
        <x:v>Au moins une équipe voit les appuis, obstacles et sortie.</x:v>
      </x:c>
      <x:c r="E11" s="14" t="str">
        <x:v>Les ennemis futurs restent soumis au brouillard de guerre.</x:v>
      </x:c>
      <x:c r="F11" s="14" t="str">
        <x:v>Reconstitution documentée V4 — nouvelle rédaction V5</x:v>
      </x:c>
    </x:row>
    <x:row r="12" ht="44" customHeight="1">
      <x:c r="A12" s="13" t="str">
        <x:v>W3-OBJ07</x:v>
      </x:c>
      <x:c r="B12" s="13" t="str">
        <x:v>Défense de travaux</x:v>
      </x:c>
      <x:c r="C12" s="13" t="str">
        <x:v>Garder des opérateurs jusqu’à mise en service</x:v>
      </x:c>
      <x:c r="D12" s="13" t="str">
        <x:v>Pièces livrées et temps de travail réellement accompli.</x:v>
      </x:c>
      <x:c r="E12" s="13" t="str">
        <x:v>Repousser les ennemis sans finir les travaux est un succès militaire partiel.</x:v>
      </x:c>
      <x:c r="F12" s="13" t="str">
        <x:v>Reconstitution documentée V4 — nouvelle rédaction V5</x:v>
      </x:c>
    </x:row>
    <x:row r="13" ht="44" customHeight="1">
      <x:c r="A13" s="14" t="str">
        <x:v>W3-OBJ08</x:v>
      </x:c>
      <x:c r="B13" s="14" t="str">
        <x:v>Interception</x:v>
      </x:c>
      <x:c r="C13" s="14" t="str">
        <x:v>Arrêter un porteur ou sa charge identifiée</x:v>
      </x:c>
      <x:c r="D13" s="14" t="str">
        <x:v>Le bon objet doit être distingué d’un leurre et récupéré.</x:v>
      </x:c>
      <x:c r="E13" s="14" t="str">
        <x:v>Tuer un gardien sans atteindre la charge ne résout pas l’objectif.</x:v>
      </x:c>
      <x:c r="F13" s="14" t="str">
        <x:v>Reconstitution documentée V4 — nouvelle rédaction V5</x:v>
      </x:c>
    </x:row>
    <x:row r="14" ht="44" customHeight="1">
      <x:c r="A14" s="13" t="str">
        <x:v>W3-OBJ09</x:v>
      </x:c>
      <x:c r="B14" s="13" t="str">
        <x:v>Sabotage limité</x:v>
      </x:c>
      <x:c r="C14" s="13" t="str">
        <x:v>Rendre indisponible un dispositif précis</x:v>
      </x:c>
      <x:c r="D14" s="13" t="str">
        <x:v>État matériel modifié et observé après intervention.</x:v>
      </x:c>
      <x:c r="E14" s="13" t="str">
        <x:v>Le reste de la base ne change pas de propriétaire.</x:v>
      </x:c>
      <x:c r="F14" s="13" t="str">
        <x:v>Reconstitution documentée V4 — nouvelle rédaction V5</x:v>
      </x:c>
    </x:row>
    <x:row r="15" ht="44" customHeight="1">
      <x:c r="A15" s="14" t="str">
        <x:v>W3-OBJ10</x:v>
      </x:c>
      <x:c r="B15" s="14" t="str">
        <x:v>Abordage</x:v>
      </x:c>
      <x:c r="C15" s="14" t="str">
        <x:v>Entrer dans une coque et maintenir un sas</x:v>
      </x:c>
      <x:c r="D15" s="14" t="str">
        <x:v>Transport arrivé, pression cohérente et groupe compté.</x:v>
      </x:c>
      <x:c r="E15" s="14" t="str">
        <x:v>Aucune téléportation entre bâtiments spatiaux.</x:v>
      </x:c>
      <x:c r="F15" s="14" t="str">
        <x:v>Reconstitution documentée V4 — nouvelle rédaction V5</x:v>
      </x:c>
    </x:row>
    <x:row r="16" ht="44" customHeight="1">
      <x:c r="A16" s="13" t="str">
        <x:v>W3-OBJ11</x:v>
      </x:c>
      <x:c r="B16" s="13" t="str">
        <x:v>Retardement</x:v>
      </x:c>
      <x:c r="C16" s="13" t="str">
        <x:v>Maintenir un passage pendant un mouvement allié</x:v>
      </x:c>
      <x:c r="D16" s="13" t="str">
        <x:v>Durée liée au trajet réel de l’équipe concernée.</x:v>
      </x:c>
      <x:c r="E16" s="13" t="str">
        <x:v>L’objectif peut être rempli puis suivi d’un repli reconnu.</x:v>
      </x:c>
      <x:c r="F16" s="13" t="str">
        <x:v>Reconstitution documentée V4 — nouvelle rédaction V5</x:v>
      </x:c>
    </x:row>
    <x:row r="17" ht="44" customHeight="1">
      <x:c r="A17" s="14" t="str">
        <x:v>W3-OBJ12</x:v>
      </x:c>
      <x:c r="B17" s="14" t="str">
        <x:v>Repli de garnison</x:v>
      </x:c>
      <x:c r="C17" s="14" t="str">
        <x:v>Quitter un poste en préservant la force</x:v>
      </x:c>
      <x:c r="D17" s="14" t="str">
        <x:v>Ordre des retraits, route et survivants enregistrés.</x:v>
      </x:c>
      <x:c r="E17" s="14" t="str">
        <x:v>Le poste abandonné cesse d’être contrôlé malgré une bataille antérieure gagnée.</x:v>
      </x:c>
      <x:c r="F17" s="14" t="str">
        <x:v>Reconstitution documentée V4 — nouvelle rédaction V5</x:v>
      </x:c>
    </x:row>
    <x:row r="18" ht="44" customHeight="1">
      <x:c r="A18" s="13" t="str">
        <x:v>W3-OBJ13</x:v>
      </x:c>
      <x:c r="B18" s="13" t="str">
        <x:v>Contournement</x:v>
      </x:c>
      <x:c r="C18" s="13" t="str">
        <x:v>Atteindre une sortie en évitant un front</x:v>
      </x:c>
      <x:c r="D18" s="13" t="str">
        <x:v>Trajet alternatif praticable et équipe physiquement présente.</x:v>
      </x:c>
      <x:c r="E18" s="13" t="str">
        <x:v>L’ennemi laissé derrière conserve son territoire et son effectif.</x:v>
      </x:c>
      <x:c r="F18" s="13" t="str">
        <x:v>Reconstitution documentée V4 — nouvelle rédaction V5</x:v>
      </x:c>
    </x:row>
    <x:row r="19" ht="44" customHeight="1">
      <x:c r="A19" s="14" t="str">
        <x:v>W3-OBJ14</x:v>
      </x:c>
      <x:c r="B19" s="14" t="str">
        <x:v>Liaison de coalition</x:v>
      </x:c>
      <x:c r="C19" s="14" t="str">
        <x:v>Relier deux groupes par contact ou relais</x:v>
      </x:c>
      <x:c r="D19" s="14" t="str">
        <x:v>Message reçu par les bonnes équipes et route ou signal vérifié.</x:v>
      </x:c>
      <x:c r="E19" s="14" t="str">
        <x:v>Une transmission ne déplace ni renforts ni cargaisons.</x:v>
      </x:c>
      <x:c r="F19" s="14" t="str">
        <x:v>Reconstitution documentée V4 — nouvelle rédaction V5</x:v>
      </x:c>
    </x:row>
    <x:row r="20" ht="44" customHeight="1">
      <x:c r="A20" s="13" t="str">
        <x:v>W3-OBJ15</x:v>
      </x:c>
      <x:c r="B20" s="13" t="str">
        <x:v>Protection de témoin</x:v>
      </x:c>
      <x:c r="C20" s="13" t="str">
        <x:v>Accompagner une personne qui accepte le trajet</x:v>
      </x:c>
      <x:c r="D20" s="13" t="str">
        <x:v>Choix du témoin, positions et état physique conservés.</x:v>
      </x:c>
      <x:c r="E20" s="13" t="str">
        <x:v>L’escorte ne transforme pas la personne en propriété du clan.</x:v>
      </x:c>
      <x:c r="F20" s="13" t="str">
        <x:v>Reconstitution documentée V4 — nouvelle rédaction V5</x:v>
      </x:c>
    </x:row>
    <x:row r="21" ht="44" customHeight="1">
      <x:c r="A21" s="14" t="str">
        <x:v>W3-OBJ16</x:v>
      </x:c>
      <x:c r="B21" s="14" t="str">
        <x:v>Récupération d’équipement</x:v>
      </x:c>
      <x:c r="C21" s="14" t="str">
        <x:v>Identifier puis transporter des pièces</x:v>
      </x:c>
      <x:c r="D21" s="14" t="str">
        <x:v>Propriété, état et lieu final explicités par objet.</x:v>
      </x:c>
      <x:c r="E21" s="14" t="str">
        <x:v>Une pièce non attribuée reste en dépôt identifié.</x:v>
      </x:c>
      <x:c r="F21" s="14" t="str">
        <x:v>Reconstitution documentée V4 — nouvelle rédaction V5</x:v>
      </x:c>
    </x:row>
    <x:row r="22" ht="44" customHeight="1">
      <x:c r="A22" s="13" t="str">
        <x:v>W3-OBJ17</x:v>
      </x:c>
      <x:c r="B22" s="13" t="str">
        <x:v>Ouverture de corridor</x:v>
      </x:c>
      <x:c r="C22" s="13" t="str">
        <x:v>Faire fonctionner un passage pour un gabarit défini</x:v>
      </x:c>
      <x:c r="D22" s="13" t="str">
        <x:v>Appuis et capacité testés avec la charge réellement prévue.</x:v>
      </x:c>
      <x:c r="E22" s="13" t="str">
        <x:v>Un chemin d’éclaireur n’est pas automatiquement une route pour montures.</x:v>
      </x:c>
      <x:c r="F22" s="13" t="str">
        <x:v>Reconstitution documentée V4 — nouvelle rédaction V5</x:v>
      </x:c>
    </x:row>
    <x:row r="23" ht="44" customHeight="1">
      <x:c r="A23" s="14" t="str">
        <x:v>W3-OBJ18</x:v>
      </x:c>
      <x:c r="B23" s="14" t="str">
        <x:v>Conclusion de front</x:v>
      </x:c>
      <x:c r="C23" s="14" t="str">
        <x:v>Choisir et réaliser la présence après conflit</x:v>
      </x:c>
      <x:c r="D23" s="14" t="str">
        <x:v>Garnison, transmission ou départ joué sur le terrain.</x:v>
      </x:c>
      <x:c r="E23" s="14" t="str">
        <x:v>La carte garde les pertes et la conclusion, sans nouvelle promotion commune.</x:v>
      </x:c>
      <x:c r="F23" s="14" t="str">
        <x:v>Reconstitution documentée V4 — nouvelle rédaction V5</x:v>
      </x:c>
    </x:row>
  </x:sheetData>
  <x:pageMargins left="0.7" right="0.7" top="0.75" bottom="0.75" header="0.3" footer="0.3"/>
  <x:tableParts count="1">
    <x:tablePart xmlns:r="http://schemas.openxmlformats.org/officeDocument/2006/relationships" r:id="Raf42592019914003"/>
  </x:tableParts>
</x:worksheet>
</file>

<file path=xl/worksheets/sheet10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45" hidden="0" customWidth="1"/>
  </x:cols>
  <x:sheetData>
    <x:row r="1">
      <x:c r="A1" s="2"/>
      <x:c r="B1" s="2"/>
      <x:c r="C1" s="2"/>
      <x:c r="D1" s="2"/>
      <x:c r="E1" s="2"/>
      <x:c r="F1" s="2"/>
    </x:row>
    <x:row r="2" ht="31" customHeight="1">
      <x:c r="A2" s="3" t="str">
        <x:v>Diplomatie des clans</x:v>
      </x:c>
      <x:c r="B2" s="3"/>
      <x:c r="C2" s="3"/>
      <x:c r="D2" s="3"/>
      <x:c r="E2" s="3"/>
      <x:c r="F2" s="3"/>
    </x:row>
    <x:row r="3">
      <x:c r="A3" s="4"/>
      <x:c r="B3" s="4"/>
      <x:c r="C3" s="4"/>
      <x:c r="D3" s="4"/>
      <x:c r="E3" s="4"/>
      <x:c r="F3" s="4"/>
    </x:row>
    <x:row r="4">
      <x:c r="A4" s="2" t="str">
        <x:v>Guerre · 18 fiches · Lecture intégrale dans « Lire Guerre » ou le lecteur HTML.</x:v>
      </x:c>
      <x:c r="B4" s="2"/>
      <x:c r="C4" s="2"/>
      <x:c r="D4" s="2"/>
      <x:c r="E4" s="2"/>
      <x:c r="F4" s="2"/>
    </x:row>
    <x:row r="5" ht="48" customHeight="1">
      <x:c r="A5" s="51" t="str">
        <x:v>Identifiant</x:v>
      </x:c>
      <x:c r="B5" s="52" t="str">
        <x:v>Titre</x:v>
      </x:c>
      <x:c r="C5" s="52" t="str">
        <x:v>Clan A</x:v>
      </x:c>
      <x:c r="D5" s="52" t="str">
        <x:v>Clan B</x:v>
      </x:c>
      <x:c r="E5" s="52" t="str">
        <x:v>Accord</x:v>
      </x:c>
      <x:c r="F5" s="52" t="str">
        <x:v>Limite</x:v>
      </x:c>
      <x:c r="G5" s="52" t="str">
        <x:v>Conséquence 2D</x:v>
      </x:c>
      <x:c r="H5" s="53" t="str">
        <x:v>Provenance</x:v>
      </x:c>
    </x:row>
    <x:row r="6" ht="57" customHeight="1">
      <x:c r="A6" s="13" t="str">
        <x:v>W3-DIP01</x:v>
      </x:c>
      <x:c r="B6" s="13" t="str">
        <x:v>Passage de crête</x:v>
      </x:c>
      <x:c r="C6" s="13" t="str">
        <x:v>CL5</x:v>
      </x:c>
      <x:c r="D6" s="13" t="str">
        <x:v>CL12</x:v>
      </x:c>
      <x:c r="E6" s="13" t="str">
        <x:v>Une équipe de liaison escorte un groupe au-delà de la corniche pendant une opération annoncée.</x:v>
      </x:c>
      <x:c r="F6" s="13" t="str">
        <x:v>Le droit cesse après le dernier passage ; laisser une garnison supplémentaire nécessite un nouvel accord.</x:v>
      </x:c>
      <x:c r="G6" s="13" t="str">
        <x:v>Le guide ferme ou maintient matériellement le repère de route.</x:v>
      </x:c>
      <x:c r="H6" s="13" t="str">
        <x:v>Reconstitution documentée V4 — nouvelle rédaction V5</x:v>
      </x:c>
    </x:row>
    <x:row r="7" ht="57" customHeight="1">
      <x:c r="A7" s="14" t="str">
        <x:v>W3-DIP02</x:v>
      </x:c>
      <x:c r="B7" s="14" t="str">
        <x:v>Eau pendant l’assaut</x:v>
      </x:c>
      <x:c r="C7" s="14" t="str">
        <x:v>CL2</x:v>
      </x:c>
      <x:c r="D7" s="14" t="str">
        <x:v>CL7</x:v>
      </x:c>
      <x:c r="E7" s="14" t="str">
        <x:v>Les artisans gardent l’accès des habitants à une conduite pendant qu’une autre sert au front.</x:v>
      </x:c>
      <x:c r="F7" s="14" t="str">
        <x:v>Une coupure provoquée doit être réparée ; elle n’entraîne pas automatiquement la guerre de toutes les citernes.</x:v>
      </x:c>
      <x:c r="G7" s="14" t="str">
        <x:v>Les vannes et les visites locales reflètent l’état réel.</x:v>
      </x:c>
      <x:c r="H7" s="14" t="str">
        <x:v>Reconstitution documentée V4 — nouvelle rédaction V5</x:v>
      </x:c>
    </x:row>
    <x:row r="8" ht="44" customHeight="1">
      <x:c r="A8" s="13" t="str">
        <x:v>W3-DIP03</x:v>
      </x:c>
      <x:c r="B8" s="13" t="str">
        <x:v>Chasse sous la canopée</x:v>
      </x:c>
      <x:c r="C8" s="13" t="str">
        <x:v>CL3</x:v>
      </x:c>
      <x:c r="D8" s="13" t="str">
        <x:v>CL10</x:v>
      </x:c>
      <x:c r="E8" s="13" t="str">
        <x:v>Deux équipes conviennent d’un corridor où la proie peut sortir de la zone habitée.</x:v>
      </x:c>
      <x:c r="F8" s="13" t="str">
        <x:v>Poser un nouveau piège dans ce corridor rompt cet accord précis.</x:v>
      </x:c>
      <x:c r="G8" s="13" t="str">
        <x:v>Les chasseurs retirent ou replacent leurs dispositifs visibles.</x:v>
      </x:c>
      <x:c r="H8" s="13" t="str">
        <x:v>Reconstitution documentée V4 — nouvelle rédaction V5</x:v>
      </x:c>
    </x:row>
    <x:row r="9" ht="44" customHeight="1">
      <x:c r="A9" s="14" t="str">
        <x:v>W3-DIP04</x:v>
      </x:c>
      <x:c r="B9" s="14" t="str">
        <x:v>Halte de marée</x:v>
      </x:c>
      <x:c r="C9" s="14" t="str">
        <x:v>CL4</x:v>
      </x:c>
      <x:c r="D9" s="14" t="str">
        <x:v>CL6</x:v>
      </x:c>
      <x:c r="E9" s="14" t="str">
        <x:v>Un équipage emprunte un ponton pour une fenêtre de retour identifiée.</x:v>
      </x:c>
      <x:c r="F9" s="14" t="str">
        <x:v>Aucune prise de stock ni installation permanente sans accord du ponton.</x:v>
      </x:c>
      <x:c r="G9" s="14" t="str">
        <x:v>Les occupants du quai laissent un emplacement réellement libre.</x:v>
      </x:c>
      <x:c r="H9" s="14" t="str">
        <x:v>Reconstitution documentée V4 — nouvelle rédaction V5</x:v>
      </x:c>
    </x:row>
    <x:row r="10" ht="44" customHeight="1">
      <x:c r="A10" s="13" t="str">
        <x:v>W3-DIP05</x:v>
      </x:c>
      <x:c r="B10" s="13" t="str">
        <x:v>Pièces pour un repli</x:v>
      </x:c>
      <x:c r="C10" s="13" t="str">
        <x:v>CL7</x:v>
      </x:c>
      <x:c r="D10" s="13" t="str">
        <x:v>CL14</x:v>
      </x:c>
      <x:c r="E10" s="13" t="str">
        <x:v>Un atelier fournit des pièces et reçoit une promesse de retour de matériel prêté.</x:v>
      </x:c>
      <x:c r="F10" s="13" t="str">
        <x:v>La dette concerne les objets convenus, pas la fidélité totale des bénéficiaires.</x:v>
      </x:c>
      <x:c r="G10" s="13" t="str">
        <x:v>Les lots prêtés gardent propriétaire et emplacement.</x:v>
      </x:c>
      <x:c r="H10" s="13" t="str">
        <x:v>Reconstitution documentée V4 — nouvelle rédaction V5</x:v>
      </x:c>
    </x:row>
    <x:row r="11" ht="57" customHeight="1">
      <x:c r="A11" s="14" t="str">
        <x:v>W3-DIP06</x:v>
      </x:c>
      <x:c r="B11" s="14" t="str">
        <x:v>Refuge avant le blizzard</x:v>
      </x:c>
      <x:c r="C11" s="14" t="str">
        <x:v>CL8</x:v>
      </x:c>
      <x:c r="D11" s="14" t="str">
        <x:v>CL5</x:v>
      </x:c>
      <x:c r="E11" s="14" t="str">
        <x:v>Les guides réunissent temporairement deux groupes rivaux dans des places disponibles.</x:v>
      </x:c>
      <x:c r="F11" s="14" t="str">
        <x:v>Le duel est reporté dans l’enceinte ; la rivalité reprend seulement après la sortie convenue.</x:v>
      </x:c>
      <x:c r="G11" s="14" t="str">
        <x:v>Les personnes occupent des lits et suivent le circuit de retour.</x:v>
      </x:c>
      <x:c r="H11" s="14" t="str">
        <x:v>Reconstitution documentée V4 — nouvelle rédaction V5</x:v>
      </x:c>
    </x:row>
    <x:row r="12" ht="57" customHeight="1">
      <x:c r="A12" s="13" t="str">
        <x:v>W3-DIP07</x:v>
      </x:c>
      <x:c r="B12" s="13" t="str">
        <x:v>Archive sous protection</x:v>
      </x:c>
      <x:c r="C12" s="13" t="str">
        <x:v>CL9</x:v>
      </x:c>
      <x:c r="D12" s="13" t="str">
        <x:v>CL13</x:v>
      </x:c>
      <x:c r="E12" s="13" t="str">
        <x:v>Des gardes protègent une salle pendant la comparaison de traces de bataille.</x:v>
      </x:c>
      <x:c r="F12" s="13" t="str">
        <x:v>Les archivistes peuvent conserver une incertitude ; ils n’écrivent pas la victoire demandée par le chef.</x:v>
      </x:c>
      <x:c r="G12" s="13" t="str">
        <x:v>Les pièces examinées restent visibles sur leurs supports.</x:v>
      </x:c>
      <x:c r="H12" s="13" t="str">
        <x:v>Reconstitution documentée V4 — nouvelle rédaction V5</x:v>
      </x:c>
    </x:row>
    <x:row r="13" ht="57" customHeight="1">
      <x:c r="A13" s="14" t="str">
        <x:v>W3-DIP08</x:v>
      </x:c>
      <x:c r="B13" s="14" t="str">
        <x:v>Passage de quarantaine</x:v>
      </x:c>
      <x:c r="C13" s="14" t="str">
        <x:v>CL10</x:v>
      </x:c>
      <x:c r="D13" s="14" t="str">
        <x:v>CL11</x:v>
      </x:c>
      <x:c r="E13" s="14" t="str">
        <x:v>Un transport prépare un compartiment adapté à des personnes ou objets exposés.</x:v>
      </x:c>
      <x:c r="F13" s="14" t="str">
        <x:v>Le voyage dépend du gabarit, des places et du poste prêt ; aucun simple drapeau d’alliance ne remplace ces conditions.</x:v>
      </x:c>
      <x:c r="G13" s="14" t="str">
        <x:v>Le sas utilisé et le compartiment occupé changent dans le navire.</x:v>
      </x:c>
      <x:c r="H13" s="14" t="str">
        <x:v>Reconstitution documentée V4 — nouvelle rédaction V5</x:v>
      </x:c>
    </x:row>
    <x:row r="14" ht="44" customHeight="1">
      <x:c r="A14" s="13" t="str">
        <x:v>W3-DIP09</x:v>
      </x:c>
      <x:c r="B14" s="13" t="str">
        <x:v>Retour de coalition</x:v>
      </x:c>
      <x:c r="C14" s="13" t="str">
        <x:v>CL11</x:v>
      </x:c>
      <x:c r="D14" s="13" t="str">
        <x:v>CL12</x:v>
      </x:c>
      <x:c r="E14" s="13" t="str">
        <x:v>Une flotte retire les équipes inscrites dans un mandat limité.</x:v>
      </x:c>
      <x:c r="F14" s="13" t="str">
        <x:v>Une poursuite nouvelle ne peut pas détourner la coque sans accord de ses responsables.</x:v>
      </x:c>
      <x:c r="G14" s="13" t="str">
        <x:v>Le tableau de départ suit des passagers et cargos réellement présents.</x:v>
      </x:c>
      <x:c r="H14" s="13" t="str">
        <x:v>Reconstitution documentée V4 — nouvelle rédaction V5</x:v>
      </x:c>
    </x:row>
    <x:row r="15" ht="57" customHeight="1">
      <x:c r="A15" s="14" t="str">
        <x:v>W3-DIP10</x:v>
      </x:c>
      <x:c r="B15" s="14" t="str">
        <x:v>Trophée à plusieurs voix</x:v>
      </x:c>
      <x:c r="C15" s="14" t="str">
        <x:v>CL13</x:v>
      </x:c>
      <x:c r="D15" s="14" t="str">
        <x:v>CL1</x:v>
      </x:c>
      <x:c r="E15" s="14" t="str">
        <x:v>Les participants exposent les traces d’une chasse partagée après confrontation.</x:v>
      </x:c>
      <x:c r="F15" s="14" t="str">
        <x:v>La contribution de chacun est décrite sans annuler un exploit réel ni créer plusieurs originaux.</x:v>
      </x:c>
      <x:c r="G15" s="14" t="str">
        <x:v>La plaque et l’angle d’exposition changent dans l’atelier.</x:v>
      </x:c>
      <x:c r="H15" s="14" t="str">
        <x:v>Reconstitution documentée V4 — nouvelle rédaction V5</x:v>
      </x:c>
    </x:row>
    <x:row r="16" ht="44" customHeight="1">
      <x:c r="A16" s="13" t="str">
        <x:v>W3-DIP11</x:v>
      </x:c>
      <x:c r="B16" s="13" t="str">
        <x:v>Défense de forge</x:v>
      </x:c>
      <x:c r="C16" s="13" t="str">
        <x:v>CL15</x:v>
      </x:c>
      <x:c r="D16" s="13" t="str">
        <x:v>CL7</x:v>
      </x:c>
      <x:c r="E16" s="13" t="str">
        <x:v>Deux ateliers coordonnent la protection d’un stock identifié contre une force précise.</x:v>
      </x:c>
      <x:c r="F16" s="13" t="str">
        <x:v>La fin du siège rend à chaque atelier ses lots et sa décision de participer.</x:v>
      </x:c>
      <x:c r="G16" s="13" t="str">
        <x:v>Les défenses communes sont démontées ou transmises physiquement.</x:v>
      </x:c>
      <x:c r="H16" s="13" t="str">
        <x:v>Reconstitution documentée V4 — nouvelle rédaction V5</x:v>
      </x:c>
    </x:row>
    <x:row r="17" ht="44" customHeight="1">
      <x:c r="A17" s="14" t="str">
        <x:v>W3-DIP12</x:v>
      </x:c>
      <x:c r="B17" s="14" t="str">
        <x:v>Duel de commandants</x:v>
      </x:c>
      <x:c r="C17" s="14" t="str">
        <x:v>CL1</x:v>
      </x:c>
      <x:c r="D17" s="14" t="str">
        <x:v>CL5</x:v>
      </x:c>
      <x:c r="E17" s="14" t="str">
        <x:v>Deux chefs acceptent de régler l’accès à un seuil par un défi personnel.</x:v>
      </x:c>
      <x:c r="F17" s="14" t="str">
        <x:v>Les troupes non signataires ne sont pas soumises par magie au résultat.</x:v>
      </x:c>
      <x:c r="G17" s="14" t="str">
        <x:v>Les deux camps déplacent leurs gardes selon l’accord effectivement tenu.</x:v>
      </x:c>
      <x:c r="H17" s="14" t="str">
        <x:v>Reconstitution documentée V4 — nouvelle rédaction V5</x:v>
      </x:c>
    </x:row>
    <x:row r="18" ht="44" customHeight="1">
      <x:c r="A18" s="13" t="str">
        <x:v>W3-DIP13</x:v>
      </x:c>
      <x:c r="B18" s="13" t="str">
        <x:v>Neutralité d’un atelier</x:v>
      </x:c>
      <x:c r="C18" s="13" t="str">
        <x:v>CL9</x:v>
      </x:c>
      <x:c r="D18" s="13" t="str">
        <x:v>CL15</x:v>
      </x:c>
      <x:c r="E18" s="13" t="str">
        <x:v>Un atelier accepte de réparer des pièces sans héberger de force combattante permanente.</x:v>
      </x:c>
      <x:c r="F18" s="13" t="str">
        <x:v>L’accès au service ne constitue pas une alliance offensive.</x:v>
      </x:c>
      <x:c r="G18" s="13" t="str">
        <x:v>Le joueur y porte son équipement et repart avec ce qui a réellement été réparé.</x:v>
      </x:c>
      <x:c r="H18" s="13" t="str">
        <x:v>Reconstitution documentée V4 — nouvelle rédaction V5</x:v>
      </x:c>
    </x:row>
    <x:row r="19" ht="57" customHeight="1">
      <x:c r="A19" s="14" t="str">
        <x:v>W3-DIP14</x:v>
      </x:c>
      <x:c r="B19" s="14" t="str">
        <x:v>Trêve de récupération</x:v>
      </x:c>
      <x:c r="C19" s="14" t="str">
        <x:v>CL14</x:v>
      </x:c>
      <x:c r="D19" s="14" t="str">
        <x:v>CL4</x:v>
      </x:c>
      <x:c r="E19" s="14" t="str">
        <x:v>Des groupes retrouvent les blessés et les objets personnels sur une portion de champ de bataille.</x:v>
      </x:c>
      <x:c r="F19" s="14" t="str">
        <x:v>La trêve cesse au lieu et au signal convenus ; les équipes gardent une sortie de secours.</x:v>
      </x:c>
      <x:c r="G19" s="14" t="str">
        <x:v>Les brancards et contenants quittent le terrain au lieu de disparaître.</x:v>
      </x:c>
      <x:c r="H19" s="14" t="str">
        <x:v>Reconstitution documentée V4 — nouvelle rédaction V5</x:v>
      </x:c>
    </x:row>
    <x:row r="20" ht="44" customHeight="1">
      <x:c r="A20" s="13" t="str">
        <x:v>W3-DIP15</x:v>
      </x:c>
      <x:c r="B20" s="13" t="str">
        <x:v>Renseignement à vérifier</x:v>
      </x:c>
      <x:c r="C20" s="13" t="str">
        <x:v>CL13</x:v>
      </x:c>
      <x:c r="D20" s="13" t="str">
        <x:v>CL11</x:v>
      </x:c>
      <x:c r="E20" s="13" t="str">
        <x:v>Un observateur livre un relevé ancien avec sa date et sa zone de confiance.</x:v>
      </x:c>
      <x:c r="F20" s="13" t="str">
        <x:v>Le destinataire doit encore vérifier les changements avant d’engager une force.</x:v>
      </x:c>
      <x:c r="G20" s="13" t="str">
        <x:v>La carte montre l’âge de l’information et les points non confirmés.</x:v>
      </x:c>
      <x:c r="H20" s="13" t="str">
        <x:v>Reconstitution documentée V4 — nouvelle rédaction V5</x:v>
      </x:c>
    </x:row>
    <x:row r="21" ht="44" customHeight="1">
      <x:c r="A21" s="14" t="str">
        <x:v>W3-DIP16</x:v>
      </x:c>
      <x:c r="B21" s="14" t="str">
        <x:v>Coalition sans annexion</x:v>
      </x:c>
      <x:c r="C21" s="14" t="str">
        <x:v>CL12</x:v>
      </x:c>
      <x:c r="D21" s="14" t="str">
        <x:v>CL2</x:v>
      </x:c>
      <x:c r="E21" s="14" t="str">
        <x:v>Une force commune repousse un raid puis rend le passage aux acteurs locaux.</x:v>
      </x:c>
      <x:c r="F21" s="14" t="str">
        <x:v>La victoire n’accorde aucune maison ni droit sur la population.</x:v>
      </x:c>
      <x:c r="G21" s="14" t="str">
        <x:v>Les gardes de coalition quittent le quartier après le passage de relais joué.</x:v>
      </x:c>
      <x:c r="H21" s="14" t="str">
        <x:v>Reconstitution documentée V4 — nouvelle rédaction V5</x:v>
      </x:c>
    </x:row>
    <x:row r="22" ht="57" customHeight="1">
      <x:c r="A22" s="13" t="str">
        <x:v>W3-DIP17</x:v>
      </x:c>
      <x:c r="B22" s="13" t="str">
        <x:v>Réserve disputée</x:v>
      </x:c>
      <x:c r="C22" s="13" t="str">
        <x:v>CL10</x:v>
      </x:c>
      <x:c r="D22" s="13" t="str">
        <x:v>CL3</x:v>
      </x:c>
      <x:c r="E22" s="13" t="str">
        <x:v>Deux groupes décident quelles chasses sont suspendues pendant le déplacement d’une menace.</x:v>
      </x:c>
      <x:c r="F22" s="13" t="str">
        <x:v>La limite porte sur cette réserve et cette période, pas sur toutes les pratiques de leurs clans.</x:v>
      </x:c>
      <x:c r="G22" s="13" t="str">
        <x:v>Les pistes fermées et ouvertes sont matérialisées par guides et obstacles.</x:v>
      </x:c>
      <x:c r="H22" s="13" t="str">
        <x:v>Reconstitution documentée V4 — nouvelle rédaction V5</x:v>
      </x:c>
    </x:row>
    <x:row r="23" ht="57" customHeight="1">
      <x:c r="A23" s="14" t="str">
        <x:v>W3-DIP18</x:v>
      </x:c>
      <x:c r="B23" s="14" t="str">
        <x:v>Départ d’un allié</x:v>
      </x:c>
      <x:c r="C23" s="14" t="str">
        <x:v>CL11</x:v>
      </x:c>
      <x:c r="D23" s="14" t="str">
        <x:v>CL14</x:v>
      </x:c>
      <x:c r="E23" s="14" t="str">
        <x:v>Un membre ou une équipe quitte volontairement le front après avoir rendu les biens prêtés.</x:v>
      </x:c>
      <x:c r="F23" s="14" t="str">
        <x:v>Son départ ne supprime pas les récompenses déjà acquises ni son autonomie future.</x:v>
      </x:c>
      <x:c r="G23" s="14" t="str">
        <x:v>Une rencontre au quai clôt son emplacement d’équipage et garde ses coordonnées de contact.</x:v>
      </x:c>
      <x:c r="H23" s="14" t="str">
        <x:v>Reconstitution documentée V4 — nouvelle rédaction V5</x:v>
      </x:c>
    </x:row>
  </x:sheetData>
  <x:pageMargins left="0.7" right="0.7" top="0.75" bottom="0.75" header="0.3" footer="0.3"/>
  <x:tableParts count="1">
    <x:tablePart xmlns:r="http://schemas.openxmlformats.org/officeDocument/2006/relationships" r:id="R0dd1186ff5b4456b"/>
  </x:tableParts>
</x:worksheet>
</file>

<file path=xl/worksheets/sheet10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18" hidden="0" customWidth="1"/>
    <x:col min="8" max="8" width="50" hidden="0" customWidth="1"/>
    <x:col min="9" max="9" width="50" hidden="0" customWidth="1"/>
    <x:col min="10" max="10" width="18" hidden="0" customWidth="1"/>
    <x:col min="11" max="11" width="50" hidden="0" customWidth="1"/>
    <x:col min="12" max="12" width="50" hidden="0" customWidth="1"/>
    <x:col min="13" max="13" width="50" hidden="0" customWidth="1"/>
    <x:col min="14" max="14" width="45" hidden="0" customWidth="1"/>
  </x:cols>
  <x:sheetData>
    <x:row r="1">
      <x:c r="A1" s="2"/>
      <x:c r="B1" s="2"/>
      <x:c r="C1" s="2"/>
      <x:c r="D1" s="2"/>
      <x:c r="E1" s="2"/>
      <x:c r="F1" s="2"/>
    </x:row>
    <x:row r="2" ht="31" customHeight="1">
      <x:c r="A2" s="3" t="str">
        <x:v>V5 Événements territoriaux</x:v>
      </x:c>
      <x:c r="B2" s="3"/>
      <x:c r="C2" s="3"/>
      <x:c r="D2" s="3"/>
      <x:c r="E2" s="3"/>
      <x:c r="F2" s="3"/>
    </x:row>
    <x:row r="3">
      <x:c r="A3" s="4"/>
      <x:c r="B3" s="4"/>
      <x:c r="C3" s="4"/>
      <x:c r="D3" s="4"/>
      <x:c r="E3" s="4"/>
      <x:c r="F3" s="4"/>
    </x:row>
    <x:row r="4">
      <x:c r="A4" s="2" t="str">
        <x:v>Guerre · 36 fiches · Lecture intégrale dans « Lire Guerre » ou le lecteur HTML.</x:v>
      </x:c>
      <x:c r="B4" s="2"/>
      <x:c r="C4" s="2"/>
      <x:c r="D4" s="2"/>
      <x:c r="E4" s="2"/>
      <x:c r="F4" s="2"/>
    </x:row>
    <x:row r="5" ht="48" customHeight="1">
      <x:c r="A5" s="51" t="str">
        <x:v>Identifiant</x:v>
      </x:c>
      <x:c r="B5" s="52" t="str">
        <x:v>Titre</x:v>
      </x:c>
      <x:c r="C5" s="52" t="str">
        <x:v>Région ref</x:v>
      </x:c>
      <x:c r="D5" s="52" t="str">
        <x:v>Déclencheur</x:v>
      </x:c>
      <x:c r="E5" s="52" t="str">
        <x:v>Scène en 2D</x:v>
      </x:c>
      <x:c r="F5" s="52" t="str">
        <x:v>Choix A</x:v>
      </x:c>
      <x:c r="G5" s="52" t="str">
        <x:v>Coût RAV A</x:v>
      </x:c>
      <x:c r="H5" s="52" t="str">
        <x:v>Résultat A</x:v>
      </x:c>
      <x:c r="I5" s="52" t="str">
        <x:v>Choix B</x:v>
      </x:c>
      <x:c r="J5" s="52" t="str">
        <x:v>Coût RAV B</x:v>
      </x:c>
      <x:c r="K5" s="52" t="str">
        <x:v>Résultat B</x:v>
      </x:c>
      <x:c r="L5" s="52" t="str">
        <x:v>Condition commune</x:v>
      </x:c>
      <x:c r="M5" s="52" t="str">
        <x:v>Persistance</x:v>
      </x:c>
      <x:c r="N5" s="53" t="str">
        <x:v>Provenance</x:v>
      </x:c>
    </x:row>
    <x:row r="6" ht="87" customHeight="1">
      <x:c r="A6" s="13" t="str">
        <x:v>W5-EV01</x:v>
      </x:c>
      <x:c r="B6" s="13" t="str">
        <x:v>La prise arrachée</x:v>
      </x:c>
      <x:c r="C6" s="13" t="str">
        <x:v>W3-KR01</x:v>
      </x:c>
      <x:c r="D6" s="13" t="str">
        <x:v>Une équipe a traversé la corniche pendant deux tours de vent.</x:v>
      </x:c>
      <x:c r="E6" s="13" t="str">
        <x:v>Une prise tombe devant le premier marcheur ; le morceau reste visible sur le plan inférieur.</x:v>
      </x:c>
      <x:c r="F6" s="13" t="str">
        <x:v>Réparer deux ancrages avec des artisans présents.</x:v>
      </x:c>
      <x:c r="G6" s="28" t="n">
        <x:v>6</x:v>
      </x:c>
      <x:c r="H6" s="13" t="str">
        <x:v>La liaison redevient praticable après le chantier.</x:v>
      </x:c>
      <x:c r="I6" s="13" t="str">
        <x:v>Passer par la moraine avec une charge réduite.</x:v>
      </x:c>
      <x:c r="J6" s="28" t="n">
        <x:v>2</x:v>
      </x:c>
      <x:c r="K6" s="13" t="str">
        <x:v>Détour plus fatigant ; la liaison directe reste fermée.</x:v>
      </x:c>
      <x:c r="L6" s="13" t="str">
        <x:v>Les coûts réservent des moyens ; l’effet n’est validé qu’après le geste, déplacement ou combat indiqué. Si les moyens manquent, la proposition reste ouverte ou le joueur choisit l’autre route.</x:v>
      </x:c>
      <x:c r="M6" s="13" t="str">
        <x:v>Un identifiant d’événement empêche une deuxième récompense. L’état des ouvrages, personnes et liens reste conservé après changement de mode.</x:v>
      </x:c>
      <x:c r="N6" s="13" t="str">
        <x:v>Extension V5</x:v>
      </x:c>
    </x:row>
    <x:row r="7" ht="87" customHeight="1">
      <x:c r="A7" s="14" t="str">
        <x:v>W5-EV02</x:v>
      </x:c>
      <x:c r="B7" s="14" t="str">
        <x:v>L’observateur trop visible</x:v>
      </x:c>
      <x:c r="C7" s="14" t="str">
        <x:v>W3-KR01</x:v>
      </x:c>
      <x:c r="D7" s="14" t="str">
        <x:v>Le même guet a servi trois opérations sans déplacement.</x:v>
      </x:c>
      <x:c r="E7" s="14" t="str">
        <x:v>Un reflet révèle le poste à une patrouille qui change sa trajectoire.</x:v>
      </x:c>
      <x:c r="F7" s="14" t="str">
        <x:v>Replier le guet et installer un abri sur un autre appui.</x:v>
      </x:c>
      <x:c r="G7" s="29" t="n">
        <x:v>4</x:v>
      </x:c>
      <x:c r="H7" s="14" t="str">
        <x:v>Observation interrompue un tour, puis poste moins prévisible.</x:v>
      </x:c>
      <x:c r="I7" s="14" t="str">
        <x:v>Tenir le guet et préparer une défense de passage.</x:v>
      </x:c>
      <x:c r="J7" s="29" t="n">
        <x:v>3</x:v>
      </x:c>
      <x:c r="K7" s="14" t="str">
        <x:v>Le poste reste actif mais sa position est connue des rivaux.</x:v>
      </x:c>
      <x:c r="L7" s="14" t="str">
        <x:v>Les coûts réservent des moyens ; l’effet n’est validé qu’après le geste, déplacement ou combat indiqué. Si les moyens manquent, la proposition reste ouverte ou le joueur choisit l’autre route.</x:v>
      </x:c>
      <x:c r="M7" s="14" t="str">
        <x:v>Un identifiant d’événement empêche une deuxième récompense. L’état des ouvrages, personnes et liens reste conservé après changement de mode.</x:v>
      </x:c>
      <x:c r="N7" s="14" t="str">
        <x:v>Extension V5</x:v>
      </x:c>
    </x:row>
    <x:row r="8" ht="87" customHeight="1">
      <x:c r="A8" s="13" t="str">
        <x:v>W5-EV03</x:v>
      </x:c>
      <x:c r="B8" s="13" t="str">
        <x:v>Le défi de la gorge</x:v>
      </x:c>
      <x:c r="C8" s="13" t="str">
        <x:v>W3-KR01</x:v>
      </x:c>
      <x:c r="D8" s="13" t="str">
        <x:v>Deux équipes rivales contrôlent les entrées du même passage.</x:v>
      </x:c>
      <x:c r="E8" s="13" t="str">
        <x:v>Un champion apparaît au centre et pose sa lance dans un emplacement visible.</x:v>
      </x:c>
      <x:c r="F8" s="13" t="str">
        <x:v>Accepter le duel pour cette seule traversée.</x:v>
      </x:c>
      <x:c r="G8" s="28" t="n">
        <x:v>0</x:v>
      </x:c>
      <x:c r="H8" s="13" t="str">
        <x:v>Résultat du duel règle la fenêtre de passage convenue.</x:v>
      </x:c>
      <x:c r="I8" s="13" t="str">
        <x:v>Contourner par une liaison reconnue.</x:v>
      </x:c>
      <x:c r="J8" s="28" t="n">
        <x:v>3</x:v>
      </x:c>
      <x:c r="K8" s="13" t="str">
        <x:v>La rivalité persiste ; aucun déshonneur universel n’est inventé.</x:v>
      </x:c>
      <x:c r="L8" s="13" t="str">
        <x:v>Les coûts réservent des moyens ; l’effet n’est validé qu’après le geste, déplacement ou combat indiqué. Si les moyens manquent, la proposition reste ouverte ou le joueur choisit l’autre route.</x:v>
      </x:c>
      <x:c r="M8" s="13" t="str">
        <x:v>Un identifiant d’événement empêche une deuxième récompense. L’état des ouvrages, personnes et liens reste conservé après changement de mode.</x:v>
      </x:c>
      <x:c r="N8" s="13" t="str">
        <x:v>Extension V5</x:v>
      </x:c>
    </x:row>
    <x:row r="9" ht="87" customHeight="1">
      <x:c r="A9" s="14" t="str">
        <x:v>W5-EV04</x:v>
      </x:c>
      <x:c r="B9" s="14" t="str">
        <x:v>Le messager à bout de souffle</x:v>
      </x:c>
      <x:c r="C9" s="14" t="str">
        <x:v>W3-KR01</x:v>
      </x:c>
      <x:c r="D9" s="14" t="str">
        <x:v>Une liaison de signaux a été coupée alors qu’un groupe revient.</x:v>
      </x:c>
      <x:c r="E9" s="14" t="str">
        <x:v>Un messager rejoint le guet, montre une direction puis doit s’asseoir.</x:v>
      </x:c>
      <x:c r="F9" s="14" t="str">
        <x:v>Lui donner une relève et escorter le groupe annoncé.</x:v>
      </x:c>
      <x:c r="G9" s="29" t="n">
        <x:v>4</x:v>
      </x:c>
      <x:c r="H9" s="14" t="str">
        <x:v>Le relevé est confirmé après rencontre réelle.</x:v>
      </x:c>
      <x:c r="I9" s="14" t="str">
        <x:v>Garder le guet et envoyer un éclaireur vérifier seul.</x:v>
      </x:c>
      <x:c r="J9" s="29" t="n">
        <x:v>1</x:v>
      </x:c>
      <x:c r="K9" s="14" t="str">
        <x:v>Moins de coût mais information encore partielle pendant son trajet.</x:v>
      </x:c>
      <x:c r="L9" s="14" t="str">
        <x:v>Les coûts réservent des moyens ; l’effet n’est validé qu’après le geste, déplacement ou combat indiqué. Si les moyens manquent, la proposition reste ouverte ou le joueur choisit l’autre route.</x:v>
      </x:c>
      <x:c r="M9" s="14" t="str">
        <x:v>Un identifiant d’événement empêche une deuxième récompense. L’état des ouvrages, personnes et liens reste conservé après changement de mode.</x:v>
      </x:c>
      <x:c r="N9" s="14" t="str">
        <x:v>Extension V5</x:v>
      </x:c>
    </x:row>
    <x:row r="10" ht="87" customHeight="1">
      <x:c r="A10" s="13" t="str">
        <x:v>W5-EV05</x:v>
      </x:c>
      <x:c r="B10" s="13" t="str">
        <x:v>Le nid sous le poste</x:v>
      </x:c>
      <x:c r="C10" s="13" t="str">
        <x:v>W3-KR01</x:v>
      </x:c>
      <x:c r="D10" s="13" t="str">
        <x:v>Une veille prolongée dérange une bête de falaise.</x:v>
      </x:c>
      <x:c r="E10" s="13" t="str">
        <x:v>La créature surgit d’une fissure sous la plateforme et change les chemins de vol.</x:v>
      </x:c>
      <x:c r="F10" s="13" t="str">
        <x:v>Déplacer le poste vers l’appui déjà inspecté.</x:v>
      </x:c>
      <x:c r="G10" s="28" t="n">
        <x:v>5</x:v>
      </x:c>
      <x:c r="H10" s="13" t="str">
        <x:v>Le guet change d’angle ; le nid reste actif.</x:v>
      </x:c>
      <x:c r="I10" s="13" t="str">
        <x:v>Maintenir un passage éloigné du nid pour les relèves.</x:v>
      </x:c>
      <x:c r="J10" s="28" t="n">
        <x:v>2</x:v>
      </x:c>
      <x:c r="K10" s="13" t="str">
        <x:v>Distance de marche accrue, observation conservée depuis le vieux poste.</x:v>
      </x:c>
      <x:c r="L10" s="13" t="str">
        <x:v>Les coûts réservent des moyens ; l’effet n’est validé qu’après le geste, déplacement ou combat indiqué. Si les moyens manquent, la proposition reste ouverte ou le joueur choisit l’autre route.</x:v>
      </x:c>
      <x:c r="M10" s="13" t="str">
        <x:v>Un identifiant d’événement empêche une deuxième récompense. L’état des ouvrages, personnes et liens reste conservé après changement de mode.</x:v>
      </x:c>
      <x:c r="N10" s="13" t="str">
        <x:v>Extension V5</x:v>
      </x:c>
    </x:row>
    <x:row r="11" ht="87" customHeight="1">
      <x:c r="A11" s="14" t="str">
        <x:v>W5-EV06</x:v>
      </x:c>
      <x:c r="B11" s="14" t="str">
        <x:v>Le signal du rival</x:v>
      </x:c>
      <x:c r="C11" s="14" t="str">
        <x:v>W3-KR01</x:v>
      </x:c>
      <x:c r="D11" s="14" t="str">
        <x:v>Un groupe adverse survivant réclame ses blessés après un affrontement.</x:v>
      </x:c>
      <x:c r="E11" s="14" t="str">
        <x:v>Deux silhouettes attendent hors de portée et allument un repère convenu.</x:v>
      </x:c>
      <x:c r="F11" s="14" t="str">
        <x:v>Ouvrir une récupération limitée sous surveillance.</x:v>
      </x:c>
      <x:c r="G11" s="29" t="n">
        <x:v>2</x:v>
      </x:c>
      <x:c r="H11" s="14" t="str">
        <x:v>Personnes et objets déplacés sont enregistrés sans alliance générale.</x:v>
      </x:c>
      <x:c r="I11" s="14" t="str">
        <x:v>Maintenir la ligne et proposer un autre point accessible.</x:v>
      </x:c>
      <x:c r="J11" s="29" t="n">
        <x:v>1</x:v>
      </x:c>
      <x:c r="K11" s="14" t="str">
        <x:v>La récupération est retardée, la rivalité se poursuit au point indiqué.</x:v>
      </x:c>
      <x:c r="L11" s="14" t="str">
        <x:v>Les coûts réservent des moyens ; l’effet n’est validé qu’après le geste, déplacement ou combat indiqué. Si les moyens manquent, la proposition reste ouverte ou le joueur choisit l’autre route.</x:v>
      </x:c>
      <x:c r="M11" s="14" t="str">
        <x:v>Un identifiant d’événement empêche une deuxième récompense. L’état des ouvrages, personnes et liens reste conservé après changement de mode.</x:v>
      </x:c>
      <x:c r="N11" s="14" t="str">
        <x:v>Extension V5</x:v>
      </x:c>
    </x:row>
    <x:row r="12" ht="87" customHeight="1">
      <x:c r="A12" s="13" t="str">
        <x:v>W5-EV07</x:v>
      </x:c>
      <x:c r="B12" s="13" t="str">
        <x:v>Vapeur sur les filtres</x:v>
      </x:c>
      <x:c r="C12" s="13" t="str">
        <x:v>W3-KR02</x:v>
      </x:c>
      <x:c r="D12" s="13" t="str">
        <x:v>Un filtre alimenté n’a pas été inspecté après un combat.</x:v>
      </x:c>
      <x:c r="E12" s="13" t="str">
        <x:v>La vapeur masque le levier et un joint siffle avant de céder.</x:v>
      </x:c>
      <x:c r="F12" s="13" t="str">
        <x:v>Arrêter le circuit et remplacer le joint.</x:v>
      </x:c>
      <x:c r="G12" s="28" t="n">
        <x:v>5</x:v>
      </x:c>
      <x:c r="H12" s="13" t="str">
        <x:v>Production suspendue un tour puis restaurée.</x:v>
      </x:c>
      <x:c r="I12" s="13" t="str">
        <x:v>Dériver la pression vers le circuit secondaire.</x:v>
      </x:c>
      <x:c r="J12" s="28" t="n">
        <x:v>3</x:v>
      </x:c>
      <x:c r="K12" s="13" t="str">
        <x:v>Production réduite jusqu’à réparation complète.</x:v>
      </x:c>
      <x:c r="L12" s="13" t="str">
        <x:v>Les coûts réservent des moyens ; l’effet n’est validé qu’après le geste, déplacement ou combat indiqué. Si les moyens manquent, la proposition reste ouverte ou le joueur choisit l’autre route.</x:v>
      </x:c>
      <x:c r="M12" s="13" t="str">
        <x:v>Un identifiant d’événement empêche une deuxième récompense. L’état des ouvrages, personnes et liens reste conservé après changement de mode.</x:v>
      </x:c>
      <x:c r="N12" s="13" t="str">
        <x:v>Extension V5</x:v>
      </x:c>
    </x:row>
    <x:row r="13" ht="87" customHeight="1">
      <x:c r="A13" s="14" t="str">
        <x:v>W5-EV08</x:v>
      </x:c>
      <x:c r="B13" s="14" t="str">
        <x:v>Une caisse qui flotte</x:v>
      </x:c>
      <x:c r="C13" s="14" t="str">
        <x:v>W3-KR02</x:v>
      </x:c>
      <x:c r="D13" s="14" t="str">
        <x:v>Un convoi a perdu un lot dans le bassin.</x:v>
      </x:c>
      <x:c r="E13" s="14" t="str">
        <x:v>La caisse heurte lentement une grille ; son numéro reste lisible.</x:v>
      </x:c>
      <x:c r="F13" s="14" t="str">
        <x:v>Envoyer des nageurs équipés et un treuil.</x:v>
      </x:c>
      <x:c r="G13" s="29" t="n">
        <x:v>4</x:v>
      </x:c>
      <x:c r="H13" s="14" t="str">
        <x:v>Le lot revient au stock de sa vraie destination après transport.</x:v>
      </x:c>
      <x:c r="I13" s="14" t="str">
        <x:v>Bloquer la grille et attendre une équipe disponible.</x:v>
      </x:c>
      <x:c r="J13" s="29" t="n">
        <x:v>1</x:v>
      </x:c>
      <x:c r="K13" s="14" t="str">
        <x:v>Le lot reste localisé, indisponible pour le prochain calcul de besoins.</x:v>
      </x:c>
      <x:c r="L13" s="14" t="str">
        <x:v>Les coûts réservent des moyens ; l’effet n’est validé qu’après le geste, déplacement ou combat indiqué. Si les moyens manquent, la proposition reste ouverte ou le joueur choisit l’autre route.</x:v>
      </x:c>
      <x:c r="M13" s="14" t="str">
        <x:v>Un identifiant d’événement empêche une deuxième récompense. L’état des ouvrages, personnes et liens reste conservé après changement de mode.</x:v>
      </x:c>
      <x:c r="N13" s="14" t="str">
        <x:v>Extension V5</x:v>
      </x:c>
    </x:row>
    <x:row r="14" ht="87" customHeight="1">
      <x:c r="A14" s="13" t="str">
        <x:v>W5-EV09</x:v>
      </x:c>
      <x:c r="B14" s="13" t="str">
        <x:v>Les porteurs sous le pont</x:v>
      </x:c>
      <x:c r="C14" s="13" t="str">
        <x:v>W3-KR02</x:v>
      </x:c>
      <x:c r="D14" s="13" t="str">
        <x:v>Une patrouille ennemie suit la route logistique principale.</x:v>
      </x:c>
      <x:c r="E14" s="13" t="str">
        <x:v>Des silhouettes attendent sous la digue au moment d’un chargement.</x:v>
      </x:c>
      <x:c r="F14" s="13" t="str">
        <x:v>Mener une escarmouche de dégagement.</x:v>
      </x:c>
      <x:c r="G14" s="28" t="n">
        <x:v>6</x:v>
      </x:c>
      <x:c r="H14" s="13" t="str">
        <x:v>La victoire peut rouvrir la route ; les pertes restent possibles.</x:v>
      </x:c>
      <x:c r="I14" s="13" t="str">
        <x:v>Diviser les charges sur deux passages de capacité suffisante.</x:v>
      </x:c>
      <x:c r="J14" s="28" t="n">
        <x:v>3</x:v>
      </x:c>
      <x:c r="K14" s="13" t="str">
        <x:v>Retard d’un tour, risque déplacé et cargaisons suivies séparément.</x:v>
      </x:c>
      <x:c r="L14" s="13" t="str">
        <x:v>Les coûts réservent des moyens ; l’effet n’est validé qu’après le geste, déplacement ou combat indiqué. Si les moyens manquent, la proposition reste ouverte ou le joueur choisit l’autre route.</x:v>
      </x:c>
      <x:c r="M14" s="13" t="str">
        <x:v>Un identifiant d’événement empêche une deuxième récompense. L’état des ouvrages, personnes et liens reste conservé après changement de mode.</x:v>
      </x:c>
      <x:c r="N14" s="13" t="str">
        <x:v>Extension V5</x:v>
      </x:c>
    </x:row>
    <x:row r="15" ht="87" customHeight="1">
      <x:c r="A15" s="14" t="str">
        <x:v>W5-EV10</x:v>
      </x:c>
      <x:c r="B15" s="14" t="str">
        <x:v>Le bassin partagé</x:v>
      </x:c>
      <x:c r="C15" s="14" t="str">
        <x:v>W3-KR02</x:v>
      </x:c>
      <x:c r="D15" s="14" t="str">
        <x:v>Le contrôle militaire change près d’un point d’eau habité.</x:v>
      </x:c>
      <x:c r="E15" s="14" t="str">
        <x:v>Des habitants continuent d’arriver avec leurs contenants pendant l’installation de la garde.</x:v>
      </x:c>
      <x:c r="F15" s="14" t="str">
        <x:v>Installer un accès distinct pour la garnison.</x:v>
      </x:c>
      <x:c r="G15" s="29" t="n">
        <x:v>4</x:v>
      </x:c>
      <x:c r="H15" s="14" t="str">
        <x:v>Service local et présence militaire coexistent matériellement.</x:v>
      </x:c>
      <x:c r="I15" s="14" t="str">
        <x:v>Déplacer la garnison vers le poste voisin relié.</x:v>
      </x:c>
      <x:c r="J15" s="29" t="n">
        <x:v>2</x:v>
      </x:c>
      <x:c r="K15" s="14" t="str">
        <x:v>Le bassin reste sans poste direct ; contrôle régional recalculé.</x:v>
      </x:c>
      <x:c r="L15" s="14" t="str">
        <x:v>Les coûts réservent des moyens ; l’effet n’est validé qu’après le geste, déplacement ou combat indiqué. Si les moyens manquent, la proposition reste ouverte ou le joueur choisit l’autre route.</x:v>
      </x:c>
      <x:c r="M15" s="14" t="str">
        <x:v>Un identifiant d’événement empêche une deuxième récompense. L’état des ouvrages, personnes et liens reste conservé après changement de mode.</x:v>
      </x:c>
      <x:c r="N15" s="14" t="str">
        <x:v>Extension V5</x:v>
      </x:c>
    </x:row>
    <x:row r="16" ht="87" customHeight="1">
      <x:c r="A16" s="13" t="str">
        <x:v>W5-EV11</x:v>
      </x:c>
      <x:c r="B16" s="13" t="str">
        <x:v>La nuit des reflets</x:v>
      </x:c>
      <x:c r="C16" s="13" t="str">
        <x:v>W3-KR02</x:v>
      </x:c>
      <x:c r="D16" s="13" t="str">
        <x:v>Une météo calme multiplie les silhouettes trompeuses sur l’eau.</x:v>
      </x:c>
      <x:c r="E16" s="13" t="str">
        <x:v>Les guetteurs voient deux mouvements là où un seul groupe se déplace.</x:v>
      </x:c>
      <x:c r="F16" s="13" t="str">
        <x:v>Envoyer une reconnaissance croisée depuis la rive opposée.</x:v>
      </x:c>
      <x:c r="G16" s="28" t="n">
        <x:v>2</x:v>
      </x:c>
      <x:c r="H16" s="13" t="str">
        <x:v>Les positions sont confirmées après observation.</x:v>
      </x:c>
      <x:c r="I16" s="13" t="str">
        <x:v>Rester couvert et attendre le passage à découvert.</x:v>
      </x:c>
      <x:c r="J16" s="28" t="n">
        <x:v>0</x:v>
      </x:c>
      <x:c r="K16" s="13" t="str">
        <x:v>Information plus tardive et initiative laissée au rival.</x:v>
      </x:c>
      <x:c r="L16" s="13" t="str">
        <x:v>Les coûts réservent des moyens ; l’effet n’est validé qu’après le geste, déplacement ou combat indiqué. Si les moyens manquent, la proposition reste ouverte ou le joueur choisit l’autre route.</x:v>
      </x:c>
      <x:c r="M16" s="13" t="str">
        <x:v>Un identifiant d’événement empêche une deuxième récompense. L’état des ouvrages, personnes et liens reste conservé après changement de mode.</x:v>
      </x:c>
      <x:c r="N16" s="13" t="str">
        <x:v>Extension V5</x:v>
      </x:c>
    </x:row>
    <x:row r="17" ht="87" customHeight="1">
      <x:c r="A17" s="14" t="str">
        <x:v>W5-EV12</x:v>
      </x:c>
      <x:c r="B17" s="14" t="str">
        <x:v>Les pièces du filtre rival</x:v>
      </x:c>
      <x:c r="C17" s="14" t="str">
        <x:v>W3-KR02</x:v>
      </x:c>
      <x:c r="D17" s="14" t="str">
        <x:v>Une équipe vaincue laisse un régulateur compatible.</x:v>
      </x:c>
      <x:c r="E17" s="14" t="str">
        <x:v>Les artisans montrent la pièce près d’un contenant portant une marque de propriété.</x:v>
      </x:c>
      <x:c r="F17" s="14" t="str">
        <x:v>Emprunter la pièce avec accord d’un représentant rencontré.</x:v>
      </x:c>
      <x:c r="G17" s="29" t="n">
        <x:v>3</x:v>
      </x:c>
      <x:c r="H17" s="14" t="str">
        <x:v>Le prêt est suivi et le filtre peut fonctionner.</x:v>
      </x:c>
      <x:c r="I17" s="14" t="str">
        <x:v>Fabriquer une adaptation avec son propre stock.</x:v>
      </x:c>
      <x:c r="J17" s="29" t="n">
        <x:v>7</x:v>
      </x:c>
      <x:c r="K17" s="14" t="str">
        <x:v>Aucune dette d’objet ; installation plus longue.</x:v>
      </x:c>
      <x:c r="L17" s="14" t="str">
        <x:v>Les coûts réservent des moyens ; l’effet n’est validé qu’après le geste, déplacement ou combat indiqué. Si les moyens manquent, la proposition reste ouverte ou le joueur choisit l’autre route.</x:v>
      </x:c>
      <x:c r="M17" s="14" t="str">
        <x:v>Un identifiant d’événement empêche une deuxième récompense. L’état des ouvrages, personnes et liens reste conservé après changement de mode.</x:v>
      </x:c>
      <x:c r="N17" s="14" t="str">
        <x:v>Extension V5</x:v>
      </x:c>
    </x:row>
    <x:row r="18" ht="87" customHeight="1">
      <x:c r="A18" s="13" t="str">
        <x:v>W5-EV13</x:v>
      </x:c>
      <x:c r="B18" s="13" t="str">
        <x:v>La passerelle fatiguée</x:v>
      </x:c>
      <x:c r="C18" s="13" t="str">
        <x:v>W3-KR03</x:v>
      </x:c>
      <x:c r="D18" s="13" t="str">
        <x:v>Des charges lourdes ont emprunté un chemin prévu pour éclaireurs.</x:v>
      </x:c>
      <x:c r="E18" s="13" t="str">
        <x:v>Les attaches se tendent, un montant penche et le chemin devient dangereux.</x:v>
      </x:c>
      <x:c r="F18" s="13" t="str">
        <x:v>Renforcer les supports avant tout nouveau passage.</x:v>
      </x:c>
      <x:c r="G18" s="28" t="n">
        <x:v>8</x:v>
      </x:c>
      <x:c r="H18" s="13" t="str">
        <x:v>Capacité déclarée du lien augmentée après vérification.</x:v>
      </x:c>
      <x:c r="I18" s="13" t="str">
        <x:v>Interdire les charges et utiliser le niveau du sol.</x:v>
      </x:c>
      <x:c r="J18" s="28" t="n">
        <x:v>1</x:v>
      </x:c>
      <x:c r="K18" s="13" t="str">
        <x:v>Les éclaireurs gardent une route légère ; les porteurs prennent un détour.</x:v>
      </x:c>
      <x:c r="L18" s="13" t="str">
        <x:v>Les coûts réservent des moyens ; l’effet n’est validé qu’après le geste, déplacement ou combat indiqué. Si les moyens manquent, la proposition reste ouverte ou le joueur choisit l’autre route.</x:v>
      </x:c>
      <x:c r="M18" s="13" t="str">
        <x:v>Un identifiant d’événement empêche une deuxième récompense. L’état des ouvrages, personnes et liens reste conservé après changement de mode.</x:v>
      </x:c>
      <x:c r="N18" s="13" t="str">
        <x:v>Extension V5</x:v>
      </x:c>
    </x:row>
    <x:row r="19" ht="87" customHeight="1">
      <x:c r="A19" s="14" t="str">
        <x:v>W5-EV14</x:v>
      </x:c>
      <x:c r="B19" s="14" t="str">
        <x:v>La proie quitte la cime</x:v>
      </x:c>
      <x:c r="C19" s="14" t="str">
        <x:v>W3-KR03</x:v>
      </x:c>
      <x:c r="D19" s="14" t="str">
        <x:v>Une bataille bruyante se prolonge dans la canopée.</x:v>
      </x:c>
      <x:c r="E19" s="14" t="str">
        <x:v>Une grande silhouette descend vers le corridor inférieur et fait fuir la faune.</x:v>
      </x:c>
      <x:c r="F19" s="14" t="str">
        <x:v>Observer puis ouvrir un couloir libre vers la clairière.</x:v>
      </x:c>
      <x:c r="G19" s="29" t="n">
        <x:v>3</x:v>
      </x:c>
      <x:c r="H19" s="14" t="str">
        <x:v>Trajet de la bête connu et passage humain séparé.</x:v>
      </x:c>
      <x:c r="I19" s="14" t="str">
        <x:v>Retirer temporairement les équipes du niveau inférieur.</x:v>
      </x:c>
      <x:c r="J19" s="29" t="n">
        <x:v>1</x:v>
      </x:c>
      <x:c r="K19" s="14" t="str">
        <x:v>Mobilité réduite jusqu’au départ constaté de la proie.</x:v>
      </x:c>
      <x:c r="L19" s="14" t="str">
        <x:v>Les coûts réservent des moyens ; l’effet n’est validé qu’après le geste, déplacement ou combat indiqué. Si les moyens manquent, la proposition reste ouverte ou le joueur choisit l’autre route.</x:v>
      </x:c>
      <x:c r="M19" s="14" t="str">
        <x:v>Un identifiant d’événement empêche une deuxième récompense. L’état des ouvrages, personnes et liens reste conservé après changement de mode.</x:v>
      </x:c>
      <x:c r="N19" s="14" t="str">
        <x:v>Extension V5</x:v>
      </x:c>
    </x:row>
    <x:row r="20" ht="87" customHeight="1">
      <x:c r="A20" s="13" t="str">
        <x:v>W5-EV15</x:v>
      </x:c>
      <x:c r="B20" s="13" t="str">
        <x:v>Le piège d’un allié</x:v>
      </x:c>
      <x:c r="C20" s="13" t="str">
        <x:v>W3-KR03</x:v>
      </x:c>
      <x:c r="D20" s="13" t="str">
        <x:v>Un allié a posé un dispositif avant réception du dernier ordre.</x:v>
      </x:c>
      <x:c r="E20" s="13" t="str">
        <x:v>Une boucle tendue barre la route des porteurs du joueur.</x:v>
      </x:c>
      <x:c r="F20" s="13" t="str">
        <x:v>Faire venir le poseur pour démontage et récupération.</x:v>
      </x:c>
      <x:c r="G20" s="28" t="n">
        <x:v>2</x:v>
      </x:c>
      <x:c r="H20" s="13" t="str">
        <x:v>Piège rendu à son équipe et route ouverte.</x:v>
      </x:c>
      <x:c r="I20" s="13" t="str">
        <x:v>Ouvrir un passage adjacent sans toucher au dispositif.</x:v>
      </x:c>
      <x:c r="J20" s="28" t="n">
        <x:v>4</x:v>
      </x:c>
      <x:c r="K20" s="13" t="str">
        <x:v>Piège conservé ; nouveau chemin doit rester balisé.</x:v>
      </x:c>
      <x:c r="L20" s="13" t="str">
        <x:v>Les coûts réservent des moyens ; l’effet n’est validé qu’après le geste, déplacement ou combat indiqué. Si les moyens manquent, la proposition reste ouverte ou le joueur choisit l’autre route.</x:v>
      </x:c>
      <x:c r="M20" s="13" t="str">
        <x:v>Un identifiant d’événement empêche une deuxième récompense. L’état des ouvrages, personnes et liens reste conservé après changement de mode.</x:v>
      </x:c>
      <x:c r="N20" s="13" t="str">
        <x:v>Extension V5</x:v>
      </x:c>
    </x:row>
    <x:row r="21" ht="87" customHeight="1">
      <x:c r="A21" s="14" t="str">
        <x:v>W5-EV16</x:v>
      </x:c>
      <x:c r="B21" s="14" t="str">
        <x:v>La branche du guetteur</x:v>
      </x:c>
      <x:c r="C21" s="14" t="str">
        <x:v>W3-KR03</x:v>
      </x:c>
      <x:c r="D21" s="14" t="str">
        <x:v>Un poste haut reçoit des tirs répétés.</x:v>
      </x:c>
      <x:c r="E21" s="14" t="str">
        <x:v>Des éclats tombent et révèlent que l’appui va rompre.</x:v>
      </x:c>
      <x:c r="F21" s="14" t="str">
        <x:v>Évacuer le guetteur par la corde préparée.</x:v>
      </x:c>
      <x:c r="G21" s="29" t="n">
        <x:v>1</x:v>
      </x:c>
      <x:c r="H21" s="14" t="str">
        <x:v>L’observateur conserve son relevé ; poste abandonné.</x:v>
      </x:c>
      <x:c r="I21" s="14" t="str">
        <x:v>Couvrir des grimpeurs qui posent un second ancrage.</x:v>
      </x:c>
      <x:c r="J21" s="29" t="n">
        <x:v>5</x:v>
      </x:c>
      <x:c r="K21" s="14" t="str">
        <x:v>Poste maintenu si le chantier réussit, avec exposition réelle.</x:v>
      </x:c>
      <x:c r="L21" s="14" t="str">
        <x:v>Les coûts réservent des moyens ; l’effet n’est validé qu’après le geste, déplacement ou combat indiqué. Si les moyens manquent, la proposition reste ouverte ou le joueur choisit l’autre route.</x:v>
      </x:c>
      <x:c r="M21" s="14" t="str">
        <x:v>Un identifiant d’événement empêche une deuxième récompense. L’état des ouvrages, personnes et liens reste conservé après changement de mode.</x:v>
      </x:c>
      <x:c r="N21" s="14" t="str">
        <x:v>Extension V5</x:v>
      </x:c>
    </x:row>
    <x:row r="22" ht="87" customHeight="1">
      <x:c r="A22" s="13" t="str">
        <x:v>W5-EV17</x:v>
      </x:c>
      <x:c r="B22" s="13" t="str">
        <x:v>Le signal imité</x:v>
      </x:c>
      <x:c r="C22" s="13" t="str">
        <x:v>W3-KR03</x:v>
      </x:c>
      <x:c r="D22" s="13" t="str">
        <x:v>L’ennemi a observé une routine de liaison.</x:v>
      </x:c>
      <x:c r="E22" s="13" t="str">
        <x:v>Un appel attendu vient de la mauvaise hauteur ; une patrouille hésite.</x:v>
      </x:c>
      <x:c r="F22" s="13" t="str">
        <x:v>Vérifier par deux repères visuels indépendants.</x:v>
      </x:c>
      <x:c r="G22" s="28" t="n">
        <x:v>2</x:v>
      </x:c>
      <x:c r="H22" s="13" t="str">
        <x:v>Le leurre est localisé sans révéler automatiquement son auteur.</x:v>
      </x:c>
      <x:c r="I22" s="13" t="str">
        <x:v>Changer de point de rendez-vous et envoyer un messager.</x:v>
      </x:c>
      <x:c r="J22" s="28" t="n">
        <x:v>3</x:v>
      </x:c>
      <x:c r="K22" s="13" t="str">
        <x:v>Coordination retardée mais rendez-vous déplacé matériellement.</x:v>
      </x:c>
      <x:c r="L22" s="13" t="str">
        <x:v>Les coûts réservent des moyens ; l’effet n’est validé qu’après le geste, déplacement ou combat indiqué. Si les moyens manquent, la proposition reste ouverte ou le joueur choisit l’autre route.</x:v>
      </x:c>
      <x:c r="M22" s="13" t="str">
        <x:v>Un identifiant d’événement empêche une deuxième récompense. L’état des ouvrages, personnes et liens reste conservé après changement de mode.</x:v>
      </x:c>
      <x:c r="N22" s="13" t="str">
        <x:v>Extension V5</x:v>
      </x:c>
    </x:row>
    <x:row r="23" ht="87" customHeight="1">
      <x:c r="A23" s="14" t="str">
        <x:v>W5-EV18</x:v>
      </x:c>
      <x:c r="B23" s="14" t="str">
        <x:v>Les racines après la pluie</x:v>
      </x:c>
      <x:c r="C23" s="14" t="str">
        <x:v>W3-KR03</x:v>
      </x:c>
      <x:c r="D23" s="14" t="str">
        <x:v>Une pluie intense suit une marche stratégique.</x:v>
      </x:c>
      <x:c r="E23" s="14" t="str">
        <x:v>Des racines mouillées bloquent les montures et les plaques de boue cachent des prises.</x:v>
      </x:c>
      <x:c r="F23" s="14" t="str">
        <x:v>Préparer une rampe avec des artisans et matériaux locaux autorisés.</x:v>
      </x:c>
      <x:c r="G23" s="29" t="n">
        <x:v>6</x:v>
      </x:c>
      <x:c r="H23" s="14" t="str">
        <x:v>Passage rouvert aux gabarits testés.</x:v>
      </x:c>
      <x:c r="I23" s="14" t="str">
        <x:v>Séparer les montures et emprunter deux routes connues.</x:v>
      </x:c>
      <x:c r="J23" s="29" t="n">
        <x:v>2</x:v>
      </x:c>
      <x:c r="K23" s="14" t="str">
        <x:v>Deux groupes à suivre ; aucune monture ne traverse un couloir trop étroit.</x:v>
      </x:c>
      <x:c r="L23" s="14" t="str">
        <x:v>Les coûts réservent des moyens ; l’effet n’est validé qu’après le geste, déplacement ou combat indiqué. Si les moyens manquent, la proposition reste ouverte ou le joueur choisit l’autre route.</x:v>
      </x:c>
      <x:c r="M23" s="14" t="str">
        <x:v>Un identifiant d’événement empêche une deuxième récompense. L’état des ouvrages, personnes et liens reste conservé après changement de mode.</x:v>
      </x:c>
      <x:c r="N23" s="14" t="str">
        <x:v>Extension V5</x:v>
      </x:c>
    </x:row>
    <x:row r="24" ht="87" customHeight="1">
      <x:c r="A24" s="13" t="str">
        <x:v>W5-EV19</x:v>
      </x:c>
      <x:c r="B24" s="13" t="str">
        <x:v>Le courant retourne</x:v>
      </x:c>
      <x:c r="C24" s="13" t="str">
        <x:v>W3-KR04</x:v>
      </x:c>
      <x:c r="D24" s="13" t="str">
        <x:v>Un cycle de marée ferme une fenêtre aquatique.</x:v>
      </x:c>
      <x:c r="E24" s="13" t="str">
        <x:v>Les cordages changent de tension et le passeur retire le repère du chenal.</x:v>
      </x:c>
      <x:c r="F24" s="13" t="str">
        <x:v>Attendre à une halte gardée avec ravitaillement.</x:v>
      </x:c>
      <x:c r="G24" s="28" t="n">
        <x:v>4</x:v>
      </x:c>
      <x:c r="H24" s="13" t="str">
        <x:v>Retour au prochain cycle ; fatigue réduite si le lieu le permet.</x:v>
      </x:c>
      <x:c r="I24" s="13" t="str">
        <x:v>Passer par les pilotis reconnus.</x:v>
      </x:c>
      <x:c r="J24" s="28" t="n">
        <x:v>2</x:v>
      </x:c>
      <x:c r="K24" s="13" t="str">
        <x:v>Route plus longue avec capacité de charge limitée.</x:v>
      </x:c>
      <x:c r="L24" s="13" t="str">
        <x:v>Les coûts réservent des moyens ; l’effet n’est validé qu’après le geste, déplacement ou combat indiqué. Si les moyens manquent, la proposition reste ouverte ou le joueur choisit l’autre route.</x:v>
      </x:c>
      <x:c r="M24" s="13" t="str">
        <x:v>Un identifiant d’événement empêche une deuxième récompense. L’état des ouvrages, personnes et liens reste conservé après changement de mode.</x:v>
      </x:c>
      <x:c r="N24" s="13" t="str">
        <x:v>Extension V5</x:v>
      </x:c>
    </x:row>
    <x:row r="25" ht="87" customHeight="1">
      <x:c r="A25" s="14" t="str">
        <x:v>W5-EV20</x:v>
      </x:c>
      <x:c r="B25" s="14" t="str">
        <x:v>Une lanterne sans réponse</x:v>
      </x:c>
      <x:c r="C25" s="14" t="str">
        <x:v>W3-KR04</x:v>
      </x:c>
      <x:c r="D25" s="14" t="str">
        <x:v>Un poste de retour manque son signal.</x:v>
      </x:c>
      <x:c r="E25" s="14" t="str">
        <x:v>La lanterne oscille sur un îlot mais personne n’approche du ponton.</x:v>
      </x:c>
      <x:c r="F25" s="14" t="str">
        <x:v>Envoyer une petite équipe d’extraction couverte.</x:v>
      </x:c>
      <x:c r="G25" s="29" t="n">
        <x:v>3</x:v>
      </x:c>
      <x:c r="H25" s="14" t="str">
        <x:v>Scène de recherche avec personnes et risques réellement présents.</x:v>
      </x:c>
      <x:c r="I25" s="14" t="str">
        <x:v>Observer depuis la digue avant de s’engager.</x:v>
      </x:c>
      <x:c r="J25" s="29" t="n">
        <x:v>1</x:v>
      </x:c>
      <x:c r="K25" s="14" t="str">
        <x:v>Retard possible ; révélation d’une patrouille ou d’un obstacle visible.</x:v>
      </x:c>
      <x:c r="L25" s="14" t="str">
        <x:v>Les coûts réservent des moyens ; l’effet n’est validé qu’après le geste, déplacement ou combat indiqué. Si les moyens manquent, la proposition reste ouverte ou le joueur choisit l’autre route.</x:v>
      </x:c>
      <x:c r="M25" s="14" t="str">
        <x:v>Un identifiant d’événement empêche une deuxième récompense. L’état des ouvrages, personnes et liens reste conservé après changement de mode.</x:v>
      </x:c>
      <x:c r="N25" s="14" t="str">
        <x:v>Extension V5</x:v>
      </x:c>
    </x:row>
    <x:row r="26" ht="87" customHeight="1">
      <x:c r="A26" s="13" t="str">
        <x:v>W5-EV21</x:v>
      </x:c>
      <x:c r="B26" s="13" t="str">
        <x:v>Le ponton déplacé</x:v>
      </x:c>
      <x:c r="C26" s="13" t="str">
        <x:v>W3-KR04</x:v>
      </x:c>
      <x:c r="D26" s="13" t="str">
        <x:v>Un groupe rival retire un accès modulaire.</x:v>
      </x:c>
      <x:c r="E26" s="13" t="str">
        <x:v>Une travée flotte attachée à l’autre rive, hors du trajet attendu.</x:v>
      </x:c>
      <x:c r="F26" s="13" t="str">
        <x:v>Récupérer la travée sous couverture.</x:v>
      </x:c>
      <x:c r="G26" s="28" t="n">
        <x:v>5</x:v>
      </x:c>
      <x:c r="H26" s="13" t="str">
        <x:v>Le ponton est remis en place après transport.</x:v>
      </x:c>
      <x:c r="I26" s="13" t="str">
        <x:v>Installer une passerelle légère pour les seuls éclaireurs.</x:v>
      </x:c>
      <x:c r="J26" s="28" t="n">
        <x:v>3</x:v>
      </x:c>
      <x:c r="K26" s="13" t="str">
        <x:v>Aucun passage de charge lourde tant que l’ouvrage principal manque.</x:v>
      </x:c>
      <x:c r="L26" s="13" t="str">
        <x:v>Les coûts réservent des moyens ; l’effet n’est validé qu’après le geste, déplacement ou combat indiqué. Si les moyens manquent, la proposition reste ouverte ou le joueur choisit l’autre route.</x:v>
      </x:c>
      <x:c r="M26" s="13" t="str">
        <x:v>Un identifiant d’événement empêche une deuxième récompense. L’état des ouvrages, personnes et liens reste conservé après changement de mode.</x:v>
      </x:c>
      <x:c r="N26" s="13" t="str">
        <x:v>Extension V5</x:v>
      </x:c>
    </x:row>
    <x:row r="27" ht="87" customHeight="1">
      <x:c r="A27" s="14" t="str">
        <x:v>W5-EV22</x:v>
      </x:c>
      <x:c r="B27" s="14" t="str">
        <x:v>Les marques dans la vase</x:v>
      </x:c>
      <x:c r="C27" s="14" t="str">
        <x:v>W3-KR04</x:v>
      </x:c>
      <x:c r="D27" s="14" t="str">
        <x:v>Une force hostile traverse sans être observée directement.</x:v>
      </x:c>
      <x:c r="E27" s="14" t="str">
        <x:v>Trois empreintes et une traînée apparaissent au retrait de l’eau.</x:v>
      </x:c>
      <x:c r="F27" s="14" t="str">
        <x:v>Suivre la piste avec un groupe adapté.</x:v>
      </x:c>
      <x:c r="G27" s="29" t="n">
        <x:v>2</x:v>
      </x:c>
      <x:c r="H27" s="14" t="str">
        <x:v>Nouvelle direction renseignée après une vraie reconnaissance.</x:v>
      </x:c>
      <x:c r="I27" s="14" t="str">
        <x:v>Renforcer le guet du prochain seuil.</x:v>
      </x:c>
      <x:c r="J27" s="29" t="n">
        <x:v>3</x:v>
      </x:c>
      <x:c r="K27" s="14" t="str">
        <x:v>Défense préparée mais destination ennemie encore incertaine.</x:v>
      </x:c>
      <x:c r="L27" s="14" t="str">
        <x:v>Les coûts réservent des moyens ; l’effet n’est validé qu’après le geste, déplacement ou combat indiqué. Si les moyens manquent, la proposition reste ouverte ou le joueur choisit l’autre route.</x:v>
      </x:c>
      <x:c r="M27" s="14" t="str">
        <x:v>Un identifiant d’événement empêche une deuxième récompense. L’état des ouvrages, personnes et liens reste conservé après changement de mode.</x:v>
      </x:c>
      <x:c r="N27" s="14" t="str">
        <x:v>Extension V5</x:v>
      </x:c>
    </x:row>
    <x:row r="28" ht="87" customHeight="1">
      <x:c r="A28" s="13" t="str">
        <x:v>W5-EV23</x:v>
      </x:c>
      <x:c r="B28" s="13" t="str">
        <x:v>Le quai des habitants</x:v>
      </x:c>
      <x:c r="C28" s="13" t="str">
        <x:v>W3-KR04</x:v>
      </x:c>
      <x:c r="D28" s="13" t="str">
        <x:v>La garnison occupe trop longtemps la zone de travail du ponton.</x:v>
      </x:c>
      <x:c r="E28" s="13" t="str">
        <x:v>Les habitants déplacent leurs paniers et cessent de charger les transports du clan.</x:v>
      </x:c>
      <x:c r="F28" s="13" t="str">
        <x:v>Réorganiser l’espace en déplaçant une caisse et un abri.</x:v>
      </x:c>
      <x:c r="G28" s="28" t="n">
        <x:v>4</x:v>
      </x:c>
      <x:c r="H28" s="13" t="str">
        <x:v>Service local reprend après libération physique du passage.</x:v>
      </x:c>
      <x:c r="I28" s="13" t="str">
        <x:v>Transférer le chargement militaire vers une halte voisine.</x:v>
      </x:c>
      <x:c r="J28" s="28" t="n">
        <x:v>2</x:v>
      </x:c>
      <x:c r="K28" s="13" t="str">
        <x:v>Trajet logistique prolongé ; pas de punition générale de toute la communauté.</x:v>
      </x:c>
      <x:c r="L28" s="13" t="str">
        <x:v>Les coûts réservent des moyens ; l’effet n’est validé qu’après le geste, déplacement ou combat indiqué. Si les moyens manquent, la proposition reste ouverte ou le joueur choisit l’autre route.</x:v>
      </x:c>
      <x:c r="M28" s="13" t="str">
        <x:v>Un identifiant d’événement empêche une deuxième récompense. L’état des ouvrages, personnes et liens reste conservé après changement de mode.</x:v>
      </x:c>
      <x:c r="N28" s="13" t="str">
        <x:v>Extension V5</x:v>
      </x:c>
    </x:row>
    <x:row r="29" ht="87" customHeight="1">
      <x:c r="A29" s="14" t="str">
        <x:v>W5-EV24</x:v>
      </x:c>
      <x:c r="B29" s="14" t="str">
        <x:v>La bête sous les pilotis</x:v>
      </x:c>
      <x:c r="C29" s="14" t="str">
        <x:v>W3-KR04</x:v>
      </x:c>
      <x:c r="D29" s="14" t="str">
        <x:v>Des charges lourdes perturbent une zone de repos de faune.</x:v>
      </x:c>
      <x:c r="E29" s="14" t="str">
        <x:v>Les pilotis tremblent et une silhouette remonte dans le chenal.</x:v>
      </x:c>
      <x:c r="F29" s="14" t="str">
        <x:v>Suspendre les passages puis guider la circulation vers une autre rive.</x:v>
      </x:c>
      <x:c r="G29" s="29" t="n">
        <x:v>2</x:v>
      </x:c>
      <x:c r="H29" s="14" t="str">
        <x:v>La bête suit sa propre sortie et les routes reprennent après observation.</x:v>
      </x:c>
      <x:c r="I29" s="14" t="str">
        <x:v>Préparer une chasse limitée si la menace persiste.</x:v>
      </x:c>
      <x:c r="J29" s="29" t="n">
        <x:v>6</x:v>
      </x:c>
      <x:c r="K29" s="14" t="str">
        <x:v>Déclenche une mission physique, pas un coût qui tue automatiquement la créature.</x:v>
      </x:c>
      <x:c r="L29" s="14" t="str">
        <x:v>Les coûts réservent des moyens ; l’effet n’est validé qu’après le geste, déplacement ou combat indiqué. Si les moyens manquent, la proposition reste ouverte ou le joueur choisit l’autre route.</x:v>
      </x:c>
      <x:c r="M29" s="14" t="str">
        <x:v>Un identifiant d’événement empêche une deuxième récompense. L’état des ouvrages, personnes et liens reste conservé après changement de mode.</x:v>
      </x:c>
      <x:c r="N29" s="14" t="str">
        <x:v>Extension V5</x:v>
      </x:c>
    </x:row>
    <x:row r="30" ht="87" customHeight="1">
      <x:c r="A30" s="13" t="str">
        <x:v>W5-EV25</x:v>
      </x:c>
      <x:c r="B30" s="13" t="str">
        <x:v>La chaîne fissurée</x:v>
      </x:c>
      <x:c r="C30" s="13" t="str">
        <x:v>W3-KR05</x:v>
      </x:c>
      <x:c r="D30" s="13" t="str">
        <x:v>Un treuil a levé plusieurs charges sans entretien.</x:v>
      </x:c>
      <x:c r="E30" s="13" t="str">
        <x:v>Une maille s’ouvre et le contrepoids descend d’un cran.</x:v>
      </x:c>
      <x:c r="F30" s="13" t="str">
        <x:v>Remplacer la section avec une pièce identifiée.</x:v>
      </x:c>
      <x:c r="G30" s="28" t="n">
        <x:v>6</x:v>
      </x:c>
      <x:c r="H30" s="13" t="str">
        <x:v>Treuil indisponible durant le chantier puis sûr à son gabarit.</x:v>
      </x:c>
      <x:c r="I30" s="13" t="str">
        <x:v>Abaisser la charge et emprunter les rails au sol.</x:v>
      </x:c>
      <x:c r="J30" s="28" t="n">
        <x:v>2</x:v>
      </x:c>
      <x:c r="K30" s="13" t="str">
        <x:v>Le lot avance plus lentement ; le treuil reste hors service.</x:v>
      </x:c>
      <x:c r="L30" s="13" t="str">
        <x:v>Les coûts réservent des moyens ; l’effet n’est validé qu’après le geste, déplacement ou combat indiqué. Si les moyens manquent, la proposition reste ouverte ou le joueur choisit l’autre route.</x:v>
      </x:c>
      <x:c r="M30" s="13" t="str">
        <x:v>Un identifiant d’événement empêche une deuxième récompense. L’état des ouvrages, personnes et liens reste conservé après changement de mode.</x:v>
      </x:c>
      <x:c r="N30" s="13" t="str">
        <x:v>Extension V5</x:v>
      </x:c>
    </x:row>
    <x:row r="31" ht="87" customHeight="1">
      <x:c r="A31" s="14" t="str">
        <x:v>W5-EV26</x:v>
      </x:c>
      <x:c r="B31" s="14" t="str">
        <x:v>Les apprentis de la forge</x:v>
      </x:c>
      <x:c r="C31" s="14" t="str">
        <x:v>W3-KR05</x:v>
      </x:c>
      <x:c r="D31" s="14" t="str">
        <x:v>Une équipe souhaite rejoindre le front après une défense réussie.</x:v>
      </x:c>
      <x:c r="E31" s="14" t="str">
        <x:v>Deux volontaires arrivent avec leurs outils et attendent la présentation du poste.</x:v>
      </x:c>
      <x:c r="F31" s="14" t="str">
        <x:v>Lancer leur intégration selon le catalogue et les places disponibles.</x:v>
      </x:c>
      <x:c r="G31" s="29" t="n">
        <x:v>8</x:v>
      </x:c>
      <x:c r="H31" s="14" t="str">
        <x:v>Recrutement standard avec délai, sans arrivée instantanée au front.</x:v>
      </x:c>
      <x:c r="I31" s="14" t="str">
        <x:v>Leur proposer un travail local de réparation accepté.</x:v>
      </x:c>
      <x:c r="J31" s="29" t="n">
        <x:v>4</x:v>
      </x:c>
      <x:c r="K31" s="14" t="str">
        <x:v>Ils restent PNJ locaux et ne consomment pas des places de combat.</x:v>
      </x:c>
      <x:c r="L31" s="14" t="str">
        <x:v>Les coûts réservent des moyens ; l’effet n’est validé qu’après le geste, déplacement ou combat indiqué. Si les moyens manquent, la proposition reste ouverte ou le joueur choisit l’autre route.</x:v>
      </x:c>
      <x:c r="M31" s="14" t="str">
        <x:v>Un identifiant d’événement empêche une deuxième récompense. L’état des ouvrages, personnes et liens reste conservé après changement de mode.</x:v>
      </x:c>
      <x:c r="N31" s="14" t="str">
        <x:v>Extension V5</x:v>
      </x:c>
    </x:row>
    <x:row r="32" ht="87" customHeight="1">
      <x:c r="A32" s="13" t="str">
        <x:v>W5-EV27</x:v>
      </x:c>
      <x:c r="B32" s="13" t="str">
        <x:v>Le stock sous scellé</x:v>
      </x:c>
      <x:c r="C32" s="13" t="str">
        <x:v>W3-KR05</x:v>
      </x:c>
      <x:c r="D32" s="13" t="str">
        <x:v>La prise militaire inclut un dépôt appartenant à un atelier.</x:v>
      </x:c>
      <x:c r="E32" s="13" t="str">
        <x:v>Les caisses possèdent des marques distinctes de celles de la garnison vaincue.</x:v>
      </x:c>
      <x:c r="F32" s="13" t="str">
        <x:v>Négocier un lot prêté pour la réparation urgente.</x:v>
      </x:c>
      <x:c r="G32" s="28" t="n">
        <x:v>3</x:v>
      </x:c>
      <x:c r="H32" s="13" t="str">
        <x:v>Seul le lot convenu change de lieu et garde son propriétaire.</x:v>
      </x:c>
      <x:c r="I32" s="13" t="str">
        <x:v>Ramener ses propres pièces depuis la base.</x:v>
      </x:c>
      <x:c r="J32" s="28" t="n">
        <x:v>6</x:v>
      </x:c>
      <x:c r="K32" s="13" t="str">
        <x:v>Convoi supplémentaire sans appropriation du dépôt local.</x:v>
      </x:c>
      <x:c r="L32" s="13" t="str">
        <x:v>Les coûts réservent des moyens ; l’effet n’est validé qu’après le geste, déplacement ou combat indiqué. Si les moyens manquent, la proposition reste ouverte ou le joueur choisit l’autre route.</x:v>
      </x:c>
      <x:c r="M32" s="13" t="str">
        <x:v>Un identifiant d’événement empêche une deuxième récompense. L’état des ouvrages, personnes et liens reste conservé après changement de mode.</x:v>
      </x:c>
      <x:c r="N32" s="13" t="str">
        <x:v>Extension V5</x:v>
      </x:c>
    </x:row>
    <x:row r="33" ht="87" customHeight="1">
      <x:c r="A33" s="14" t="str">
        <x:v>W5-EV28</x:v>
      </x:c>
      <x:c r="B33" s="14" t="str">
        <x:v>Le bruit d’un ancien rail</x:v>
      </x:c>
      <x:c r="C33" s="14" t="str">
        <x:v>W3-KR05</x:v>
      </x:c>
      <x:c r="D33" s="14" t="str">
        <x:v>Une patrouille entend un mécanisme dans un secteur vide.</x:v>
      </x:c>
      <x:c r="E33" s="14" t="str">
        <x:v>Un chariot bouge sous une passerelle, poussé par un groupe caché.</x:v>
      </x:c>
      <x:c r="F33" s="14" t="str">
        <x:v>Envoyer des éclaireurs sur les deux niveaux.</x:v>
      </x:c>
      <x:c r="G33" s="29" t="n">
        <x:v>2</x:v>
      </x:c>
      <x:c r="H33" s="14" t="str">
        <x:v>L’embuscade est observée avant le convoi.</x:v>
      </x:c>
      <x:c r="I33" s="14" t="str">
        <x:v>Bloquer le rail en attendant le passage du groupe.</x:v>
      </x:c>
      <x:c r="J33" s="29" t="n">
        <x:v>4</x:v>
      </x:c>
      <x:c r="K33" s="14" t="str">
        <x:v>Route fermée pour les deux camps jusqu’au retrait du barrage.</x:v>
      </x:c>
      <x:c r="L33" s="14" t="str">
        <x:v>Les coûts réservent des moyens ; l’effet n’est validé qu’après le geste, déplacement ou combat indiqué. Si les moyens manquent, la proposition reste ouverte ou le joueur choisit l’autre route.</x:v>
      </x:c>
      <x:c r="M33" s="14" t="str">
        <x:v>Un identifiant d’événement empêche une deuxième récompense. L’état des ouvrages, personnes et liens reste conservé après changement de mode.</x:v>
      </x:c>
      <x:c r="N33" s="14" t="str">
        <x:v>Extension V5</x:v>
      </x:c>
    </x:row>
    <x:row r="34" ht="87" customHeight="1">
      <x:c r="A34" s="13" t="str">
        <x:v>W5-EV29</x:v>
      </x:c>
      <x:c r="B34" s="13" t="str">
        <x:v>La porte qui ne ferme plus</x:v>
      </x:c>
      <x:c r="C34" s="13" t="str">
        <x:v>W3-KR05</x:v>
      </x:c>
      <x:c r="D34" s="13" t="str">
        <x:v>Un combat a endommagé le seuil renforcé.</x:v>
      </x:c>
      <x:c r="E34" s="13" t="str">
        <x:v>Le vantail repose en biais et laisse une ouverture basse.</x:v>
      </x:c>
      <x:c r="F34" s="13" t="str">
        <x:v>Réparer le rail avec couverture d’une équipe.</x:v>
      </x:c>
      <x:c r="G34" s="28" t="n">
        <x:v>7</x:v>
      </x:c>
      <x:c r="H34" s="13" t="str">
        <x:v>Bonus de défense restauré après mise en service.</x:v>
      </x:c>
      <x:c r="I34" s="13" t="str">
        <x:v>Transformer l’ouverture en passage observé et repositionner la garde.</x:v>
      </x:c>
      <x:c r="J34" s="28" t="n">
        <x:v>2</x:v>
      </x:c>
      <x:c r="K34" s="13" t="str">
        <x:v>Bonus inférieur mais tactique d’interception disponible.</x:v>
      </x:c>
      <x:c r="L34" s="13" t="str">
        <x:v>Les coûts réservent des moyens ; l’effet n’est validé qu’après le geste, déplacement ou combat indiqué. Si les moyens manquent, la proposition reste ouverte ou le joueur choisit l’autre route.</x:v>
      </x:c>
      <x:c r="M34" s="13" t="str">
        <x:v>Un identifiant d’événement empêche une deuxième récompense. L’état des ouvrages, personnes et liens reste conservé après changement de mode.</x:v>
      </x:c>
      <x:c r="N34" s="13" t="str">
        <x:v>Extension V5</x:v>
      </x:c>
    </x:row>
    <x:row r="35" ht="87" customHeight="1">
      <x:c r="A35" s="14" t="str">
        <x:v>W5-EV30</x:v>
      </x:c>
      <x:c r="B35" s="14" t="str">
        <x:v>Un masque reconnu</x:v>
      </x:c>
      <x:c r="C35" s="14" t="str">
        <x:v>W3-KR05</x:v>
      </x:c>
      <x:c r="D35" s="14" t="str">
        <x:v>Un objet récupéré est présenté à un artisan local.</x:v>
      </x:c>
      <x:c r="E35" s="14" t="str">
        <x:v>L’artisan reconnaît une réparation ancienne et désigne une marque intérieure.</x:v>
      </x:c>
      <x:c r="F35" s="14" t="str">
        <x:v>Examiner la marque puis contacter le propriétaire possible.</x:v>
      </x:c>
      <x:c r="G35" s="29" t="n">
        <x:v>2</x:v>
      </x:c>
      <x:c r="H35" s="14" t="str">
        <x:v>Nouveau récit d’objet, attribution encore conditionnelle à la rencontre.</x:v>
      </x:c>
      <x:c r="I35" s="14" t="str">
        <x:v>Conserver l’objet en dépôt identifié pendant le déplacement du front.</x:v>
      </x:c>
      <x:c r="J35" s="29" t="n">
        <x:v>1</x:v>
      </x:c>
      <x:c r="K35" s="14" t="str">
        <x:v>Aucun prestige supplémentaire ; enquête ouverte pour plus tard.</x:v>
      </x:c>
      <x:c r="L35" s="14" t="str">
        <x:v>Les coûts réservent des moyens ; l’effet n’est validé qu’après le geste, déplacement ou combat indiqué. Si les moyens manquent, la proposition reste ouverte ou le joueur choisit l’autre route.</x:v>
      </x:c>
      <x:c r="M35" s="14" t="str">
        <x:v>Un identifiant d’événement empêche une deuxième récompense. L’état des ouvrages, personnes et liens reste conservé après changement de mode.</x:v>
      </x:c>
      <x:c r="N35" s="14" t="str">
        <x:v>Extension V5</x:v>
      </x:c>
    </x:row>
    <x:row r="36" ht="87" customHeight="1">
      <x:c r="A36" s="13" t="str">
        <x:v>W5-EV31</x:v>
      </x:c>
      <x:c r="B36" s="13" t="str">
        <x:v>La relève manque au seuil</x:v>
      </x:c>
      <x:c r="C36" s="13" t="str">
        <x:v>W3-KR06</x:v>
      </x:c>
      <x:c r="D36" s="13" t="str">
        <x:v>Une équipe de garnison arrive à fatigue élevée.</x:v>
      </x:c>
      <x:c r="E36" s="13" t="str">
        <x:v>Le chef pose sa lance contre le mur et deux membres ralentissent leurs gestes.</x:v>
      </x:c>
      <x:c r="F36" s="13" t="str">
        <x:v>Envoyer une relève par une route praticable.</x:v>
      </x:c>
      <x:c r="G36" s="28" t="n">
        <x:v>4</x:v>
      </x:c>
      <x:c r="H36" s="13" t="str">
        <x:v>Contrôle maintenu après rencontre des deux équipes.</x:v>
      </x:c>
      <x:c r="I36" s="13" t="str">
        <x:v>Retirer la garnison et garder une observation distante.</x:v>
      </x:c>
      <x:c r="J36" s="28" t="n">
        <x:v>1</x:v>
      </x:c>
      <x:c r="K36" s="13" t="str">
        <x:v>Occupation perdue mais renseignement partiel conservé.</x:v>
      </x:c>
      <x:c r="L36" s="13" t="str">
        <x:v>Les coûts réservent des moyens ; l’effet n’est validé qu’après le geste, déplacement ou combat indiqué. Si les moyens manquent, la proposition reste ouverte ou le joueur choisit l’autre route.</x:v>
      </x:c>
      <x:c r="M36" s="13" t="str">
        <x:v>Un identifiant d’événement empêche une deuxième récompense. L’état des ouvrages, personnes et liens reste conservé après changement de mode.</x:v>
      </x:c>
      <x:c r="N36" s="13" t="str">
        <x:v>Extension V5</x:v>
      </x:c>
    </x:row>
    <x:row r="37" ht="87" customHeight="1">
      <x:c r="A37" s="14" t="str">
        <x:v>W5-EV32</x:v>
      </x:c>
      <x:c r="B37" s="14" t="str">
        <x:v>Le défi après la bataille</x:v>
      </x:c>
      <x:c r="C37" s="14" t="str">
        <x:v>W3-KR06</x:v>
      </x:c>
      <x:c r="D37" s="14" t="str">
        <x:v>Un capitaine rival a survécu à la finale locale.</x:v>
      </x:c>
      <x:c r="E37" s="14" t="str">
        <x:v>Il attend près d’une colonne avec un seul témoin et une issue libre.</x:v>
      </x:c>
      <x:c r="F37" s="14" t="str">
        <x:v>Accepter une confrontation limitée au grief restant.</x:v>
      </x:c>
      <x:c r="G37" s="29" t="n">
        <x:v>0</x:v>
      </x:c>
      <x:c r="H37" s="14" t="str">
        <x:v>Nouvelle scène avec son propre objectif, sans rejouer la bataille conclue.</x:v>
      </x:c>
      <x:c r="I37" s="14" t="str">
        <x:v>Reconnaître le message et partir par le passage gardé.</x:v>
      </x:c>
      <x:c r="J37" s="29" t="n">
        <x:v>1</x:v>
      </x:c>
      <x:c r="K37" s="14" t="str">
        <x:v>Le rival persiste pour une rencontre ultérieure volontaire.</x:v>
      </x:c>
      <x:c r="L37" s="14" t="str">
        <x:v>Les coûts réservent des moyens ; l’effet n’est validé qu’après le geste, déplacement ou combat indiqué. Si les moyens manquent, la proposition reste ouverte ou le joueur choisit l’autre route.</x:v>
      </x:c>
      <x:c r="M37" s="14" t="str">
        <x:v>Un identifiant d’événement empêche une deuxième récompense. L’état des ouvrages, personnes et liens reste conservé après changement de mode.</x:v>
      </x:c>
      <x:c r="N37" s="14" t="str">
        <x:v>Extension V5</x:v>
      </x:c>
    </x:row>
    <x:row r="38" ht="87" customHeight="1">
      <x:c r="A38" s="13" t="str">
        <x:v>W5-EV33</x:v>
      </x:c>
      <x:c r="B38" s="13" t="str">
        <x:v>Le convoi de la coalition</x:v>
      </x:c>
      <x:c r="C38" s="13" t="str">
        <x:v>W3-KR06</x:v>
      </x:c>
      <x:c r="D38" s="13" t="str">
        <x:v>Trois groupes différents partagent une route de retour.</x:v>
      </x:c>
      <x:c r="E38" s="13" t="str">
        <x:v>Leurs charges se bloquent à un étranglement et les ordres se contredisent.</x:v>
      </x:c>
      <x:c r="F38" s="13" t="str">
        <x:v>Organiser un ordre de passage par gabarit.</x:v>
      </x:c>
      <x:c r="G38" s="28" t="n">
        <x:v>3</x:v>
      </x:c>
      <x:c r="H38" s="13" t="str">
        <x:v>Retard borné et présence de chaque groupe enregistrée.</x:v>
      </x:c>
      <x:c r="I38" s="13" t="str">
        <x:v>Ouvrir un détour léger pour les éclaireurs et messagers.</x:v>
      </x:c>
      <x:c r="J38" s="28" t="n">
        <x:v>5</x:v>
      </x:c>
      <x:c r="K38" s="13" t="str">
        <x:v>Deux flux, avec obligation de garder deux points de rendez-vous.</x:v>
      </x:c>
      <x:c r="L38" s="13" t="str">
        <x:v>Les coûts réservent des moyens ; l’effet n’est validé qu’après le geste, déplacement ou combat indiqué. Si les moyens manquent, la proposition reste ouverte ou le joueur choisit l’autre route.</x:v>
      </x:c>
      <x:c r="M38" s="13" t="str">
        <x:v>Un identifiant d’événement empêche une deuxième récompense. L’état des ouvrages, personnes et liens reste conservé après changement de mode.</x:v>
      </x:c>
      <x:c r="N38" s="13" t="str">
        <x:v>Extension V5</x:v>
      </x:c>
    </x:row>
    <x:row r="39" ht="87" customHeight="1">
      <x:c r="A39" s="14" t="str">
        <x:v>W5-EV34</x:v>
      </x:c>
      <x:c r="B39" s="14" t="str">
        <x:v>Les anciennes colonnes tombent</x:v>
      </x:c>
      <x:c r="C39" s="14" t="str">
        <x:v>W3-KR06</x:v>
      </x:c>
      <x:c r="D39" s="14" t="str">
        <x:v>Des impacts répétés ont fragilisé un couvert majeur.</x:v>
      </x:c>
      <x:c r="E39" s="14" t="str">
        <x:v>Des fissures apparaissent avant la chute d’une colonne précise.</x:v>
      </x:c>
      <x:c r="F39" s="14" t="str">
        <x:v>Dégager les unités et choisir un nouveau couvert.</x:v>
      </x:c>
      <x:c r="G39" s="29" t="n">
        <x:v>1</x:v>
      </x:c>
      <x:c r="H39" s="14" t="str">
        <x:v>Ancien angle disparu ; pas de dégâts sans annonce et possibilité de mouvement.</x:v>
      </x:c>
      <x:c r="I39" s="14" t="str">
        <x:v>Renforcer temporairement le socle pour un passage de convoi.</x:v>
      </x:c>
      <x:c r="J39" s="29" t="n">
        <x:v>6</x:v>
      </x:c>
      <x:c r="K39" s="14" t="str">
        <x:v>Fenêtre limitée puis démontage ou réparation durable requis.</x:v>
      </x:c>
      <x:c r="L39" s="14" t="str">
        <x:v>Les coûts réservent des moyens ; l’effet n’est validé qu’après le geste, déplacement ou combat indiqué. Si les moyens manquent, la proposition reste ouverte ou le joueur choisit l’autre route.</x:v>
      </x:c>
      <x:c r="M39" s="14" t="str">
        <x:v>Un identifiant d’événement empêche une deuxième récompense. L’état des ouvrages, personnes et liens reste conservé après changement de mode.</x:v>
      </x:c>
      <x:c r="N39" s="14" t="str">
        <x:v>Extension V5</x:v>
      </x:c>
    </x:row>
    <x:row r="40" ht="87" customHeight="1">
      <x:c r="A40" s="13" t="str">
        <x:v>W5-EV35</x:v>
      </x:c>
      <x:c r="B40" s="13" t="str">
        <x:v>Le front veut continuer</x:v>
      </x:c>
      <x:c r="C40" s="13" t="str">
        <x:v>W3-KR06</x:v>
      </x:c>
      <x:c r="D40" s="13" t="str">
        <x:v>Une victoire donne à certains alliés envie d’attaquer au-delà du mandat.</x:v>
      </x:c>
      <x:c r="E40" s="13" t="str">
        <x:v>Un chef pointe un autre portail et rassemble les volontaires devant le joueur.</x:v>
      </x:c>
      <x:c r="F40" s="13" t="str">
        <x:v>Participer à une nouvelle opération distincte après préparation.</x:v>
      </x:c>
      <x:c r="G40" s="28" t="n">
        <x:v>8</x:v>
      </x:c>
      <x:c r="H40" s="13" t="str">
        <x:v>Nouveau mandat et nouveau résultat, aucune conquête automatique.</x:v>
      </x:c>
      <x:c r="I40" s="13" t="str">
        <x:v>Clore sa participation et organiser le retour de ses équipes.</x:v>
      </x:c>
      <x:c r="J40" s="28" t="n">
        <x:v>2</x:v>
      </x:c>
      <x:c r="K40" s="13" t="str">
        <x:v>Les alliés qui partent gardent leur autonomie et leurs propres forces.</x:v>
      </x:c>
      <x:c r="L40" s="13" t="str">
        <x:v>Les coûts réservent des moyens ; l’effet n’est validé qu’après le geste, déplacement ou combat indiqué. Si les moyens manquent, la proposition reste ouverte ou le joueur choisit l’autre route.</x:v>
      </x:c>
      <x:c r="M40" s="13" t="str">
        <x:v>Un identifiant d’événement empêche une deuxième récompense. L’état des ouvrages, personnes et liens reste conservé après changement de mode.</x:v>
      </x:c>
      <x:c r="N40" s="13" t="str">
        <x:v>Extension V5</x:v>
      </x:c>
    </x:row>
    <x:row r="41" ht="87" customHeight="1">
      <x:c r="A41" s="14" t="str">
        <x:v>W5-EV36</x:v>
      </x:c>
      <x:c r="B41" s="14" t="str">
        <x:v>Les feux d’après-guerre</x:v>
      </x:c>
      <x:c r="C41" s="14" t="str">
        <x:v>W3-KR06</x:v>
      </x:c>
      <x:c r="D41" s="14" t="str">
        <x:v>La campagne choisie est conclue et une équipe revient sur place.</x:v>
      </x:c>
      <x:c r="E41" s="14" t="str">
        <x:v>Des feux occupent les anciennes positions ; les habitants réutilisent un passage.</x:v>
      </x:c>
      <x:c r="F41" s="14" t="str">
        <x:v>Tenir une rencontre et transmettre un poste fonctionnel.</x:v>
      </x:c>
      <x:c r="G41" s="29" t="n">
        <x:v>4</x:v>
      </x:c>
      <x:c r="H41" s="14" t="str">
        <x:v>Le nouveau responsable arrive et la garnison du joueur repart.</x:v>
      </x:c>
      <x:c r="I41" s="14" t="str">
        <x:v>Démonter ses ouvrages transportables et quitter le front.</x:v>
      </x:c>
      <x:c r="J41" s="29" t="n">
        <x:v>3</x:v>
      </x:c>
      <x:c r="K41" s="14" t="str">
        <x:v>Les objets récupérés rentrent avec leurs porteurs ; la zone garde ses traces.</x:v>
      </x:c>
      <x:c r="L41" s="14" t="str">
        <x:v>Les coûts réservent des moyens ; l’effet n’est validé qu’après le geste, déplacement ou combat indiqué. Si les moyens manquent, la proposition reste ouverte ou le joueur choisit l’autre route.</x:v>
      </x:c>
      <x:c r="M41" s="14" t="str">
        <x:v>Un identifiant d’événement empêche une deuxième récompense. L’état des ouvrages, personnes et liens reste conservé après changement de mode.</x:v>
      </x:c>
      <x:c r="N41" s="14" t="str">
        <x:v>Extension V5</x:v>
      </x:c>
    </x:row>
  </x:sheetData>
  <x:pageMargins left="0.7" right="0.7" top="0.75" bottom="0.75" header="0.3" footer="0.3"/>
  <x:tableParts count="1">
    <x:tablePart xmlns:r="http://schemas.openxmlformats.org/officeDocument/2006/relationships" r:id="Re43394d3781847bd"/>
  </x:tableParts>
</x:worksheet>
</file>

<file path=xl/worksheets/sheet11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V5 Campagnes des trois modes</x:v>
      </x:c>
      <x:c r="B2" s="3"/>
      <x:c r="C2" s="3"/>
      <x:c r="D2" s="3"/>
      <x:c r="E2" s="3"/>
      <x:c r="F2" s="3"/>
    </x:row>
    <x:row r="3">
      <x:c r="A3" s="4"/>
      <x:c r="B3" s="4"/>
      <x:c r="C3" s="4"/>
      <x:c r="D3" s="4"/>
      <x:c r="E3" s="4"/>
      <x:c r="F3" s="4"/>
    </x:row>
    <x:row r="4">
      <x:c r="A4" s="2" t="str">
        <x:v>Guerre · 12 fiches · Lecture intégrale dans « Lire Guerre » ou le lecteur HTML.</x:v>
      </x:c>
      <x:c r="B4" s="2"/>
      <x:c r="C4" s="2"/>
      <x:c r="D4" s="2"/>
      <x:c r="E4" s="2"/>
      <x:c r="F4" s="2"/>
    </x:row>
    <x:row r="5" ht="48" customHeight="1">
      <x:c r="A5" s="51" t="str">
        <x:v>Identifiant</x:v>
      </x:c>
      <x:c r="B5" s="52" t="str">
        <x:v>Titre</x:v>
      </x:c>
      <x:c r="C5" s="52" t="str">
        <x:v>Carte ref</x:v>
      </x:c>
      <x:c r="D5" s="52" t="str">
        <x:v>Monde concerné</x:v>
      </x:c>
      <x:c r="E5" s="52" t="str">
        <x:v>Equipes suggerees</x:v>
      </x:c>
      <x:c r="F5" s="52" t="str">
        <x:v>Conflit</x:v>
      </x:c>
      <x:c r="G5" s="52" t="str">
        <x:v>Mission hero</x:v>
      </x:c>
      <x:c r="H5" s="52" t="str">
        <x:v>Mission rts</x:v>
      </x:c>
      <x:c r="I5" s="52" t="str">
        <x:v>Mission carte</x:v>
      </x:c>
      <x:c r="J5" s="52" t="str">
        <x:v>Conclusion</x:v>
      </x:c>
      <x:c r="K5" s="52" t="str">
        <x:v>Accès</x:v>
      </x:c>
      <x:c r="L5" s="52" t="str">
        <x:v>Trois objectifs</x:v>
      </x:c>
      <x:c r="M5" s="53" t="str">
        <x:v>Provenance</x:v>
      </x:c>
    </x:row>
    <x:row r="6" ht="87" customHeight="1">
      <x:c r="A6" s="13" t="str">
        <x:v>W5-C01</x:v>
      </x:c>
      <x:c r="B6" s="13" t="str">
        <x:v>L’éclaireur que le rival attend</x:v>
      </x:c>
      <x:c r="C6" s="13" t="str">
        <x:v>W3-MAP01</x:v>
      </x:c>
      <x:c r="D6" s="13" t="str">
        <x:v>W3-P01</x:v>
      </x:c>
      <x:c r="E6" s="13" t="str">
        <x:v>W3-U02 / W3-U07 / W3-U17</x:v>
      </x:c>
      <x:c r="F6" s="13" t="str">
        <x:v>Un éclaireur adverse est coincé sous un poste que son propre groupe doit bientôt reprendre. La coalition veut son relevé ; le joueur doit décider comment mener son retour.</x:v>
      </x:c>
      <x:c r="G6" s="13" t="str">
        <x:v>W5-LM01</x:v>
      </x:c>
      <x:c r="H6" s="13" t="str">
        <x:v>W5-LM02</x:v>
      </x:c>
      <x:c r="I6" s="13" t="str">
        <x:v>W5-LM03</x:v>
      </x:c>
      <x:c r="J6" s="13" t="str">
        <x:v>Garder une route de reconnaissance ou quitter le sommet avec les survivants, sans exiger l’allégeance de l’éclaireur.</x:v>
      </x:c>
      <x:c r="K6" s="13" t="str">
        <x:v>Annexe volontaire ; lieu atteint, équipes présentes et conditions communes de voyage remplies.</x:v>
      </x:c>
      <x:c r="L6" s="13" t="str">
        <x:v>Les trois missions résolvent trois objectifs complémentaires. Rejouer le même objectif dans un autre mode ne crée aucune récompense ; une résolution anticipée transforme sa mission suivante en scène de conséquences.</x:v>
      </x:c>
      <x:c r="M6" s="13" t="str">
        <x:v>Extension V5</x:v>
      </x:c>
    </x:row>
    <x:row r="7" ht="87" customHeight="1">
      <x:c r="A7" s="14" t="str">
        <x:v>W5-C02</x:v>
      </x:c>
      <x:c r="B7" s="14" t="str">
        <x:v>La pression qui condamne le bassin</x:v>
      </x:c>
      <x:c r="C7" s="14" t="str">
        <x:v>W3-MAP02</x:v>
      </x:c>
      <x:c r="D7" s="14" t="str">
        <x:v>W3-P01</x:v>
      </x:c>
      <x:c r="E7" s="14" t="str">
        <x:v>W3-U06 / W3-U19 / W3-U20</x:v>
      </x:c>
      <x:c r="F7" s="14" t="str">
        <x:v>Un défenseur a préparé une rupture de conduite pour couvrir son repli. Le bassin pourrait couper à la fois la route militaire et un quartier de travail.</x:v>
      </x:c>
      <x:c r="G7" s="14" t="str">
        <x:v>W5-LM04</x:v>
      </x:c>
      <x:c r="H7" s="14" t="str">
        <x:v>W5-LM05</x:v>
      </x:c>
      <x:c r="I7" s="14" t="str">
        <x:v>W5-LM06</x:v>
      </x:c>
      <x:c r="J7" s="14" t="str">
        <x:v>Achever un circuit durable ou abandonner le poste militaire en préservant une route de retour sûre.</x:v>
      </x:c>
      <x:c r="K7" s="14" t="str">
        <x:v>Annexe volontaire ; lieu atteint, équipes présentes et conditions communes de voyage remplies.</x:v>
      </x:c>
      <x:c r="L7" s="14" t="str">
        <x:v>Les trois missions résolvent trois objectifs complémentaires. Rejouer le même objectif dans un autre mode ne crée aucune récompense ; une résolution anticipée transforme sa mission suivante en scène de conséquences.</x:v>
      </x:c>
      <x:c r="M7" s="14" t="str">
        <x:v>Extension V5</x:v>
      </x:c>
    </x:row>
    <x:row r="8" ht="87" customHeight="1">
      <x:c r="A8" s="13" t="str">
        <x:v>W5-C03</x:v>
      </x:c>
      <x:c r="B8" s="13" t="str">
        <x:v>La cuirasse du cratère</x:v>
      </x:c>
      <x:c r="C8" s="13" t="str">
        <x:v>W3-MAP03</x:v>
      </x:c>
      <x:c r="D8" s="13" t="str">
        <x:v>W3-P02</x:v>
      </x:c>
      <x:c r="E8" s="13" t="str">
        <x:v>W3-U01 / W3-U13 / W3-U21</x:v>
      </x:c>
      <x:c r="F8" s="13" t="str">
        <x:v>Une grande proie à cuirasse traverse une route disputée. Deux équipes veulent l’acculer pour obtenir le premier tir et bloquent les transports de retour.</x:v>
      </x:c>
      <x:c r="G8" s="13" t="str">
        <x:v>W5-LM07</x:v>
      </x:c>
      <x:c r="H8" s="13" t="str">
        <x:v>W5-LM08</x:v>
      </x:c>
      <x:c r="I8" s="13" t="str">
        <x:v>W5-LM09</x:v>
      </x:c>
      <x:c r="J8" s="13" t="str">
        <x:v>Reconnaître une chasse menée avec les participants réels ou rouvrir le corridor après avoir laissé partir la proie.</x:v>
      </x:c>
      <x:c r="K8" s="13" t="str">
        <x:v>Annexe volontaire ; lieu atteint, équipes présentes et conditions communes de voyage remplies.</x:v>
      </x:c>
      <x:c r="L8" s="13" t="str">
        <x:v>Les trois missions résolvent trois objectifs complémentaires. Rejouer le même objectif dans un autre mode ne crée aucune récompense ; une résolution anticipée transforme sa mission suivante en scène de conséquences.</x:v>
      </x:c>
      <x:c r="M8" s="13" t="str">
        <x:v>Extension V5</x:v>
      </x:c>
    </x:row>
    <x:row r="9" ht="87" customHeight="1">
      <x:c r="A9" s="14" t="str">
        <x:v>W5-C04</x:v>
      </x:c>
      <x:c r="B9" s="14" t="str">
        <x:v>Un départ sous faux signal</x:v>
      </x:c>
      <x:c r="C9" s="14" t="str">
        <x:v>W3-MAP04</x:v>
      </x:c>
      <x:c r="D9" s="14" t="str">
        <x:v>W3-P02</x:v>
      </x:c>
      <x:c r="E9" s="14" t="str">
        <x:v>W3-U05 / W3-U20 / W3-U28</x:v>
      </x:c>
      <x:c r="F9" s="14" t="str">
        <x:v>Une petite coque suit encore un faux signal malgré la coupure d’un relais. Il faut atteindre un répétiteur caché et garder assez de moyens pour corriger son approche.</x:v>
      </x:c>
      <x:c r="G9" s="14" t="str">
        <x:v>W5-LM10</x:v>
      </x:c>
      <x:c r="H9" s="14" t="str">
        <x:v>W5-LM11</x:v>
      </x:c>
      <x:c r="I9" s="14" t="str">
        <x:v>W5-LM12</x:v>
      </x:c>
      <x:c r="J9" s="14" t="str">
        <x:v>Faire arriver la coque à une halte disponible ou la guider vers une autre route connue sans s’approprier son équipage.</x:v>
      </x:c>
      <x:c r="K9" s="14" t="str">
        <x:v>Annexe volontaire ; lieu atteint, équipes présentes et conditions communes de voyage remplies.</x:v>
      </x:c>
      <x:c r="L9" s="14" t="str">
        <x:v>Les trois missions résolvent trois objectifs complémentaires. Rejouer le même objectif dans un autre mode ne crée aucune récompense ; une résolution anticipée transforme sa mission suivante en scène de conséquences.</x:v>
      </x:c>
      <x:c r="M9" s="14" t="str">
        <x:v>Extension V5</x:v>
      </x:c>
    </x:row>
    <x:row r="10" ht="87" customHeight="1">
      <x:c r="A10" s="13" t="str">
        <x:v>W5-C05</x:v>
      </x:c>
      <x:c r="B10" s="13" t="str">
        <x:v>Le corridor des petits</x:v>
      </x:c>
      <x:c r="C10" s="13" t="str">
        <x:v>W3-MAP05</x:v>
      </x:c>
      <x:c r="D10" s="13" t="str">
        <x:v>W3-P03</x:v>
      </x:c>
      <x:c r="E10" s="13" t="str">
        <x:v>W3-U03 / W3-U12 / W3-U23</x:v>
      </x:c>
      <x:c r="F10" s="13" t="str">
        <x:v>Une chasse rivale a séparé une proie adulte de petits qui traversent un ancien corridor. Le bruit de guerre rend leurs déplacements dangereux pour les deux groupes.</x:v>
      </x:c>
      <x:c r="G10" s="13" t="str">
        <x:v>W5-LM13</x:v>
      </x:c>
      <x:c r="H10" s="13" t="str">
        <x:v>W5-LM14</x:v>
      </x:c>
      <x:c r="I10" s="13" t="str">
        <x:v>W5-LM15</x:v>
      </x:c>
      <x:c r="J10" s="13" t="str">
        <x:v>Rétablir le corridor ou déplacer les forces vers un autre front après une chasse aux conditions explicitement choisies.</x:v>
      </x:c>
      <x:c r="K10" s="13" t="str">
        <x:v>Annexe volontaire ; lieu atteint, équipes présentes et conditions communes de voyage remplies.</x:v>
      </x:c>
      <x:c r="L10" s="13" t="str">
        <x:v>Les trois missions résolvent trois objectifs complémentaires. Rejouer le même objectif dans un autre mode ne crée aucune récompense ; une résolution anticipée transforme sa mission suivante en scène de conséquences.</x:v>
      </x:c>
      <x:c r="M10" s="13" t="str">
        <x:v>Extension V5</x:v>
      </x:c>
    </x:row>
    <x:row r="11" ht="87" customHeight="1">
      <x:c r="A11" s="14" t="str">
        <x:v>W5-C06</x:v>
      </x:c>
      <x:c r="B11" s="14" t="str">
        <x:v>L’empreinte d’un tiers</x:v>
      </x:c>
      <x:c r="C11" s="14" t="str">
        <x:v>W3-MAP06</x:v>
      </x:c>
      <x:c r="D11" s="14" t="str">
        <x:v>W3-P03</x:v>
      </x:c>
      <x:c r="E11" s="14" t="str">
        <x:v>W3-U01 / W3-U16 / W3-U29</x:v>
      </x:c>
      <x:c r="F11" s="14" t="str">
        <x:v>Une embuscade yautja est placée sur un gué aussi emprunté par des voyageurs humains. Une équipe de guerre doit identifier les passages sans confondre alliés, adversaires et proies.</x:v>
      </x:c>
      <x:c r="G11" s="14" t="str">
        <x:v>W5-LM16</x:v>
      </x:c>
      <x:c r="H11" s="14" t="str">
        <x:v>W5-LM17</x:v>
      </x:c>
      <x:c r="I11" s="14" t="str">
        <x:v>W5-LM18</x:v>
      </x:c>
      <x:c r="J11" s="14" t="str">
        <x:v>Déplacer l’affrontement vers la berge choisie et conserver l’autonomie des humains rencontrés ; O5 garde ses jalons propres.</x:v>
      </x:c>
      <x:c r="K11" s="14" t="str">
        <x:v>Annexe volontaire ; lieu atteint, équipes présentes et conditions communes de voyage remplies.</x:v>
      </x:c>
      <x:c r="L11" s="14" t="str">
        <x:v>Les trois missions résolvent trois objectifs complémentaires. Rejouer le même objectif dans un autre mode ne crée aucune récompense ; une résolution anticipée transforme sa mission suivante en scène de conséquences.</x:v>
      </x:c>
      <x:c r="M11" s="14" t="str">
        <x:v>Extension V5</x:v>
      </x:c>
    </x:row>
    <x:row r="12" ht="87" customHeight="1">
      <x:c r="A12" s="13" t="str">
        <x:v>W5-C07</x:v>
      </x:c>
      <x:c r="B12" s="13" t="str">
        <x:v>La coque qui revient sans quai</x:v>
      </x:c>
      <x:c r="C12" s="13" t="str">
        <x:v>W3-MAP07</x:v>
      </x:c>
      <x:c r="D12" s="13" t="str">
        <x:v>W3-P04</x:v>
      </x:c>
      <x:c r="E12" s="13" t="str">
        <x:v>W3-U17 / W3-U20 / W3-U25</x:v>
      </x:c>
      <x:c r="F12" s="13" t="str">
        <x:v>Un transport endommagé revient vers un quai occupé par des rivaux. Ses passagers sont comptés et ne peuvent pas attendre indéfiniment dans un accès bloqué.</x:v>
      </x:c>
      <x:c r="G12" s="13" t="str">
        <x:v>W5-LM19</x:v>
      </x:c>
      <x:c r="H12" s="13" t="str">
        <x:v>W5-LM20</x:v>
      </x:c>
      <x:c r="I12" s="13" t="str">
        <x:v>W5-LM21</x:v>
      </x:c>
      <x:c r="J12" s="13" t="str">
        <x:v>Accueillir puis réparer la coque ou organiser deux retours plus modestes depuis un point voisin.</x:v>
      </x:c>
      <x:c r="K12" s="13" t="str">
        <x:v>Annexe volontaire ; lieu atteint, équipes présentes et conditions communes de voyage remplies.</x:v>
      </x:c>
      <x:c r="L12" s="13" t="str">
        <x:v>Les trois missions résolvent trois objectifs complémentaires. Rejouer le même objectif dans un autre mode ne crée aucune récompense ; une résolution anticipée transforme sa mission suivante en scène de conséquences.</x:v>
      </x:c>
      <x:c r="M12" s="13" t="str">
        <x:v>Extension V5</x:v>
      </x:c>
    </x:row>
    <x:row r="13" ht="87" customHeight="1">
      <x:c r="A13" s="14" t="str">
        <x:v>W5-C08</x:v>
      </x:c>
      <x:c r="B13" s="14" t="str">
        <x:v>Les feux d’un défi commun</x:v>
      </x:c>
      <x:c r="C13" s="14" t="str">
        <x:v>W3-MAP08</x:v>
      </x:c>
      <x:c r="D13" s="14" t="str">
        <x:v>W3-P04</x:v>
      </x:c>
      <x:c r="E13" s="14" t="str">
        <x:v>W3-U08 / W3-U13 / W3-U28</x:v>
      </x:c>
      <x:c r="F13" s="14" t="str">
        <x:v>Deux chefs revendiquent un phare et acceptent de tester leurs équipes avant un duel. Leurs partisans restent tendus et une troisième patrouille approche sans avoir signé l’accord.</x:v>
      </x:c>
      <x:c r="G13" s="14" t="str">
        <x:v>W5-LM22</x:v>
      </x:c>
      <x:c r="H13" s="14" t="str">
        <x:v>W5-LM23</x:v>
      </x:c>
      <x:c r="I13" s="14" t="str">
        <x:v>W5-LM24</x:v>
      </x:c>
      <x:c r="J13" s="14" t="str">
        <x:v>Conserver un phare partagé selon l’accord tenu ou reprendre une rivalité bornée au seuil après le retrait des voyageurs.</x:v>
      </x:c>
      <x:c r="K13" s="14" t="str">
        <x:v>Annexe volontaire ; lieu atteint, équipes présentes et conditions communes de voyage remplies.</x:v>
      </x:c>
      <x:c r="L13" s="14" t="str">
        <x:v>Les trois missions résolvent trois objectifs complémentaires. Rejouer le même objectif dans un autre mode ne crée aucune récompense ; une résolution anticipée transforme sa mission suivante en scène de conséquences.</x:v>
      </x:c>
      <x:c r="M13" s="14" t="str">
        <x:v>Extension V5</x:v>
      </x:c>
    </x:row>
    <x:row r="14" ht="87" customHeight="1">
      <x:c r="A14" s="13" t="str">
        <x:v>W5-C09</x:v>
      </x:c>
      <x:c r="B14" s="13" t="str">
        <x:v>Deux maîtres dans la faille</x:v>
      </x:c>
      <x:c r="C14" s="13" t="str">
        <x:v>W3-MAP09</x:v>
      </x:c>
      <x:c r="D14" s="13" t="str">
        <x:v>W3-P05</x:v>
      </x:c>
      <x:c r="E14" s="13" t="str">
        <x:v>W3-U18 / W3-U21 / W3-U24</x:v>
      </x:c>
      <x:c r="F14" s="13" t="str">
        <x:v>Deux vétérans de traditions rivales se retrouvent près d’un convoi bloqué. Leurs spécialisations offrent des solutions incompatibles à une extraction dans la glace.</x:v>
      </x:c>
      <x:c r="G14" s="13" t="str">
        <x:v>W5-LM25</x:v>
      </x:c>
      <x:c r="H14" s="13" t="str">
        <x:v>W5-LM26</x:v>
      </x:c>
      <x:c r="I14" s="13" t="str">
        <x:v>W5-LM27</x:v>
      </x:c>
      <x:c r="J14" s="13" t="str">
        <x:v>Ramener les personnes et préserver le choix de spécialité de chaque équipe, même si la route ou la réputation en paie le prix.</x:v>
      </x:c>
      <x:c r="K14" s="13" t="str">
        <x:v>Annexe volontaire ; lieu atteint, équipes présentes et conditions communes de voyage remplies.</x:v>
      </x:c>
      <x:c r="L14" s="13" t="str">
        <x:v>Les trois missions résolvent trois objectifs complémentaires. Rejouer le même objectif dans un autre mode ne crée aucune récompense ; une résolution anticipée transforme sa mission suivante en scène de conséquences.</x:v>
      </x:c>
      <x:c r="M14" s="13" t="str">
        <x:v>Extension V5</x:v>
      </x:c>
    </x:row>
    <x:row r="15" ht="87" customHeight="1">
      <x:c r="A15" s="14" t="str">
        <x:v>W5-C10</x:v>
      </x:c>
      <x:c r="B15" s="14" t="str">
        <x:v>Le seuil et la bête</x:v>
      </x:c>
      <x:c r="C15" s="14" t="str">
        <x:v>W3-MAP10</x:v>
      </x:c>
      <x:c r="D15" s="14" t="str">
        <x:v>W3-P05</x:v>
      </x:c>
      <x:c r="E15" s="14" t="str">
        <x:v>W3-U17 / W3-U23 / W3-U27</x:v>
      </x:c>
      <x:c r="F15" s="14" t="str">
        <x:v>Une créature s’est déplacée dans une galerie disputée. Deux groupes yautja veulent utiliser sa présence pour piéger leur rival, au risque de fermer leur propre retour.</x:v>
      </x:c>
      <x:c r="G15" s="14" t="str">
        <x:v>W5-LM28</x:v>
      </x:c>
      <x:c r="H15" s="14" t="str">
        <x:v>W5-LM29</x:v>
      </x:c>
      <x:c r="I15" s="14" t="str">
        <x:v>W5-LM30</x:v>
      </x:c>
      <x:c r="J15" s="14" t="str">
        <x:v>Conserver un corridor sûr, ou quitter le secteur en laissant la menace localisée et les accès scellés réellement.</x:v>
      </x:c>
      <x:c r="K15" s="14" t="str">
        <x:v>Annexe volontaire ; lieu atteint, équipes présentes et conditions communes de voyage remplies.</x:v>
      </x:c>
      <x:c r="L15" s="14" t="str">
        <x:v>Les trois missions résolvent trois objectifs complémentaires. Rejouer le même objectif dans un autre mode ne crée aucune récompense ; une résolution anticipée transforme sa mission suivante en scène de conséquences.</x:v>
      </x:c>
      <x:c r="M15" s="14" t="str">
        <x:v>Extension V5</x:v>
      </x:c>
    </x:row>
    <x:row r="16" ht="87" customHeight="1">
      <x:c r="A16" s="13" t="str">
        <x:v>W5-C11</x:v>
      </x:c>
      <x:c r="B16" s="13" t="str">
        <x:v>Le port des trois engagements</x:v>
      </x:c>
      <x:c r="C16" s="13" t="str">
        <x:v>W3-MAP11</x:v>
      </x:c>
      <x:c r="D16" s="13" t="str">
        <x:v>W3-P06</x:v>
      </x:c>
      <x:c r="E16" s="13" t="str">
        <x:v>W3-U20 / W3-U28 / W3-U30</x:v>
      </x:c>
      <x:c r="F16" s="13" t="str">
        <x:v>Trois équipes liées par des mandats différents doivent acheminer un relais au même port. Un chef veut profiter de l’opération pour ouvrir un nouveau front non prévu.</x:v>
      </x:c>
      <x:c r="G16" s="13" t="str">
        <x:v>W5-LM31</x:v>
      </x:c>
      <x:c r="H16" s="13" t="str">
        <x:v>W5-LM32</x:v>
      </x:c>
      <x:c r="I16" s="13" t="str">
        <x:v>W5-LM33</x:v>
      </x:c>
      <x:c r="J16" s="13" t="str">
        <x:v>Ouvrir le port dans le mandat accepté ou laisser les équipes qui le souhaitent poursuivre une autre opération avec leurs propres moyens.</x:v>
      </x:c>
      <x:c r="K16" s="13" t="str">
        <x:v>Annexe volontaire ; lieu atteint, équipes présentes et conditions communes de voyage remplies.</x:v>
      </x:c>
      <x:c r="L16" s="13" t="str">
        <x:v>Les trois missions résolvent trois objectifs complémentaires. Rejouer le même objectif dans un autre mode ne crée aucune récompense ; une résolution anticipée transforme sa mission suivante en scène de conséquences.</x:v>
      </x:c>
      <x:c r="M16" s="13" t="str">
        <x:v>Extension V5</x:v>
      </x:c>
    </x:row>
    <x:row r="17" ht="87" customHeight="1">
      <x:c r="A17" s="14" t="str">
        <x:v>W5-C12</x:v>
      </x:c>
      <x:c r="B17" s="14" t="str">
        <x:v>La Veille encerclée</x:v>
      </x:c>
      <x:c r="C17" s="14" t="str">
        <x:v>W3-MAP12</x:v>
      </x:c>
      <x:c r="D17" s="14" t="str">
        <x:v>W3-P06</x:v>
      </x:c>
      <x:c r="E17" s="14" t="str">
        <x:v>W3-U17 / W3-U20 / W3-U26</x:v>
      </x:c>
      <x:c r="F17" s="14" t="str">
        <x:v>Le navire de clan La Veille Partagée se trouve à une escale disputée. Une force rivale bloque un sas extérieur tandis que l’équipage prépare des passagers pour le retour.</x:v>
      </x:c>
      <x:c r="G17" s="14" t="str">
        <x:v>W5-LM34</x:v>
      </x:c>
      <x:c r="H17" s="14" t="str">
        <x:v>W5-LM35</x:v>
      </x:c>
      <x:c r="I17" s="14" t="str">
        <x:v>W5-LM36</x:v>
      </x:c>
      <x:c r="J17" s="14" t="str">
        <x:v>Quitter l’escale avec les occupants et objets réellement embarqués ou conserver une tête de pont limitée après avoir sécurisé le navire.</x:v>
      </x:c>
      <x:c r="K17" s="14" t="str">
        <x:v>Annexe volontaire ; lieu atteint, équipes présentes et conditions communes de voyage remplies. Navire de clan acquis tardivement à Elite et présent à l’escale.</x:v>
      </x:c>
      <x:c r="L17" s="14" t="str">
        <x:v>Les trois missions résolvent trois objectifs complémentaires. Rejouer le même objectif dans un autre mode ne crée aucune récompense ; une résolution anticipée transforme sa mission suivante en scène de conséquences.</x:v>
      </x:c>
      <x:c r="M17" s="14" t="str">
        <x:v>Extension V5</x:v>
      </x:c>
    </x:row>
  </x:sheetData>
  <x:pageMargins left="0.7" right="0.7" top="0.75" bottom="0.75" header="0.3" footer="0.3"/>
  <x:tableParts count="1">
    <x:tablePart xmlns:r="http://schemas.openxmlformats.org/officeDocument/2006/relationships" r:id="Rc433cb71478f44bd"/>
  </x:tableParts>
</x:worksheet>
</file>

<file path=xl/worksheets/sheet11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36"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18" hidden="0" customWidth="1"/>
    <x:col min="13" max="13" width="50" hidden="0" customWidth="1"/>
    <x:col min="14" max="14" width="50" hidden="0" customWidth="1"/>
    <x:col min="15" max="15" width="45" hidden="0" customWidth="1"/>
  </x:cols>
  <x:sheetData>
    <x:row r="1">
      <x:c r="A1" s="2"/>
      <x:c r="B1" s="2"/>
      <x:c r="C1" s="2"/>
      <x:c r="D1" s="2"/>
      <x:c r="E1" s="2"/>
      <x:c r="F1" s="2"/>
    </x:row>
    <x:row r="2" ht="31" customHeight="1">
      <x:c r="A2" s="3" t="str">
        <x:v>V5 Missions des trois modes</x:v>
      </x:c>
      <x:c r="B2" s="3"/>
      <x:c r="C2" s="3"/>
      <x:c r="D2" s="3"/>
      <x:c r="E2" s="3"/>
      <x:c r="F2" s="3"/>
    </x:row>
    <x:row r="3">
      <x:c r="A3" s="4"/>
      <x:c r="B3" s="4"/>
      <x:c r="C3" s="4"/>
      <x:c r="D3" s="4"/>
      <x:c r="E3" s="4"/>
      <x:c r="F3" s="4"/>
    </x:row>
    <x:row r="4">
      <x:c r="A4" s="2" t="str">
        <x:v>Guerre · 36 fiches · Lecture intégrale dans « Lire Guerre » ou le lecteur HTML.</x:v>
      </x:c>
      <x:c r="B4" s="2"/>
      <x:c r="C4" s="2"/>
      <x:c r="D4" s="2"/>
      <x:c r="E4" s="2"/>
      <x:c r="F4" s="2"/>
    </x:row>
    <x:row r="5" ht="48" customHeight="1">
      <x:c r="A5" s="51" t="str">
        <x:v>Identifiant</x:v>
      </x:c>
      <x:c r="B5" s="52" t="str">
        <x:v>Titre</x:v>
      </x:c>
      <x:c r="C5" s="52" t="str">
        <x:v>Campagne ref</x:v>
      </x:c>
      <x:c r="D5" s="52" t="str">
        <x:v>Ordre</x:v>
      </x:c>
      <x:c r="E5" s="52" t="str">
        <x:v>Mode</x:v>
      </x:c>
      <x:c r="F5" s="52" t="str">
        <x:v>Carte ref</x:v>
      </x:c>
      <x:c r="G5" s="52" t="str">
        <x:v>Déclencheur</x:v>
      </x:c>
      <x:c r="H5" s="52" t="str">
        <x:v>Actions</x:v>
      </x:c>
      <x:c r="I5" s="52" t="str">
        <x:v>Choix</x:v>
      </x:c>
      <x:c r="J5" s="52" t="str">
        <x:v>Résultat</x:v>
      </x:c>
      <x:c r="K5" s="52" t="str">
        <x:v>Transaction ref</x:v>
      </x:c>
      <x:c r="L5" s="52" t="str">
        <x:v>Recompense XP</x:v>
      </x:c>
      <x:c r="M5" s="52" t="str">
        <x:v>Échec reprise</x:v>
      </x:c>
      <x:c r="N5" s="52" t="str">
        <x:v>État transmis</x:v>
      </x:c>
      <x:c r="O5" s="53" t="str">
        <x:v>Provenance</x:v>
      </x:c>
    </x:row>
    <x:row r="6" ht="132" customHeight="1">
      <x:c r="A6" s="13" t="str">
        <x:v>W5-LM01</x:v>
      </x:c>
      <x:c r="B6" s="13" t="str">
        <x:v>Une voix sous la corniche</x:v>
      </x:c>
      <x:c r="C6" s="13" t="str">
        <x:v>W5-C01</x:v>
      </x:c>
      <x:c r="D6" s="16" t="n">
        <x:v>1</x:v>
      </x:c>
      <x:c r="E6" s="13" t="str">
        <x:v>Héros 2D</x:v>
      </x:c>
      <x:c r="F6" s="13" t="str">
        <x:v>W3-MAP01</x:v>
      </x:c>
      <x:c r="G6" s="13" t="str">
        <x:v>Un éclaireur adverse est coincé sous un poste que son propre groupe doit bientôt reprendre. La coalition veut son relevé ; le joueur doit décider comment mener son retour.</x:v>
      </x:c>
      <x:c r="H6" s="13" t="str">
        <x:v>Descendre par les prises déjà reconnues, trouver la corde sectionnée puis rejoindre l’éclaireur derrière une plaque rocheuse. Il indique une vue sur la relève adverse mais refuse de livrer les noms de ses compagnons. Le joueur fixe un berceau de transport, ouvre un passage latéral et affronte deux chasseurs qui approchent par le haut.</x:v>
      </x:c>
      <x:c r="I6" s="13" t="str">
        <x:v>Récupérer le blessé avec son accord ou lui laisser une route et transmettre seulement ce qui a été observé.</x:v>
      </x:c>
      <x:c r="J6" s="13" t="str">
        <x:v>Éclaireur extrait ou autonome ; relevé partiel authentifié ; un seul passage préparé.</x:v>
      </x:c>
      <x:c r="K6" s="13" t="str">
        <x:v>W5-TX01-1</x:v>
      </x:c>
      <x:c r="L6" s="28" t="n">
        <x:v>6</x:v>
      </x:c>
      <x:c r="M6" s="13" t="str">
        <x:v>Le repli, le refus et l’échec conservent les pertes et l’état du terrain. La mission suivante se prépare depuis ce résultat ; aucune ressource manquante n’est créée pour forcer la variante de réussite.</x:v>
      </x:c>
      <x:c r="N6" s="13" t="str">
        <x:v>Positions physiques, effectifs vivants, blessures, fatigue, objets uniques, passages ouverts et accords applicables. Les trois vues relisent les mêmes entités.</x:v>
      </x:c>
      <x:c r="O6" s="13" t="str">
        <x:v>Extension V5</x:v>
      </x:c>
    </x:row>
    <x:row r="7" ht="147" customHeight="1">
      <x:c r="A7" s="14" t="str">
        <x:v>W5-LM02</x:v>
      </x:c>
      <x:c r="B7" s="14" t="str">
        <x:v>La relève aux deux visages</x:v>
      </x:c>
      <x:c r="C7" s="14" t="str">
        <x:v>W5-C01</x:v>
      </x:c>
      <x:c r="D7" s="17" t="n">
        <x:v>2</x:v>
      </x:c>
      <x:c r="E7" s="14" t="str">
        <x:v>RTS</x:v>
      </x:c>
      <x:c r="F7" s="14" t="str">
        <x:v>W3-MAP01</x:v>
      </x:c>
      <x:c r="G7" s="14" t="str">
        <x:v>L’objectif précédent de « L’éclaireur que le rival attend » est résolu ; ses survivants, passages, ressources et choix déterminent les éléments disponibles. Une résolution anticipée ouvre une scène de conséquences au lieu d’un objectif rejoué.</x:v>
      </x:c>
      <x:c r="H7" s="14" t="str">
        <x:v>Déployer les porteurs sur le passage préparé, garder les lanciers à l’étranglement et placer l’observateur sur un appui qui ne domine pas tout le pont. La relève rivale reconnaît le blessé si elle le voit ; elle modifie alors sa priorité et tente de séparer l’escorte du joueur de sa sortie. Une extraction rapide exige de tourner la couverture au bon moment.</x:v>
      </x:c>
      <x:c r="I7" s="14" t="str">
        <x:v>Tenir le sommet le temps du départ ou relâcher le poste pour accompagner la personne jusqu’à la sortie.</x:v>
      </x:c>
      <x:c r="J7" s="14" t="str">
        <x:v>Résultat d’extraction et état militaire du sommet écrits ensemble ; la personne ne devient pas recrue.</x:v>
      </x:c>
      <x:c r="K7" s="14" t="str">
        <x:v>W5-TX01-2</x:v>
      </x:c>
      <x:c r="L7" s="29" t="n">
        <x:v>8</x:v>
      </x:c>
      <x:c r="M7" s="14" t="str">
        <x:v>Le repli, le refus et l’échec conservent les pertes et l’état du terrain. La mission suivante se prépare depuis ce résultat ; aucune ressource manquante n’est créée pour forcer la variante de réussite.</x:v>
      </x:c>
      <x:c r="N7" s="14" t="str">
        <x:v>Positions physiques, effectifs vivants, blessures, fatigue, objets uniques, passages ouverts et accords applicables. Les trois vues relisent les mêmes entités.</x:v>
      </x:c>
      <x:c r="O7" s="14" t="str">
        <x:v>Extension V5</x:v>
      </x:c>
    </x:row>
    <x:row r="8" ht="147" customHeight="1">
      <x:c r="A8" s="13" t="str">
        <x:v>W5-LM03</x:v>
      </x:c>
      <x:c r="B8" s="13" t="str">
        <x:v>Le poste après le passage</x:v>
      </x:c>
      <x:c r="C8" s="13" t="str">
        <x:v>W5-C01</x:v>
      </x:c>
      <x:c r="D8" s="16" t="n">
        <x:v>3</x:v>
      </x:c>
      <x:c r="E8" s="13" t="str">
        <x:v>Carte et scène 2D</x:v>
      </x:c>
      <x:c r="F8" s="13" t="str">
        <x:v>W3-MAP01</x:v>
      </x:c>
      <x:c r="G8" s="13" t="str">
        <x:v>L’objectif précédent de « L’éclaireur que le rival attend » est résolu ; ses survivants, passages, ressources et choix déterminent les éléments disponibles. Une résolution anticipée ouvre une scène de conséquences au lieu d’un objectif rejoué.</x:v>
      </x:c>
      <x:c r="H8" s="13" t="str">
        <x:v>Sur la carte, tracer une route de relève utilisant uniquement les corniches praticables. Choisir une équipe disponible puis suivre son arrivée au sommet. Le joueur inspecte le repère de guet, retire le matériel d’extraction et rencontre le guide qui reste sur place. Si aucune garnison ne peut venir, organiser le départ des derniers membres en gardant le relevé déjà acquis.</x:v>
      </x:c>
      <x:c r="I8" s="13" t="str">
        <x:v>Occuper le guet avec une route viable ou conserver seulement la connaissance du passage.</x:v>
      </x:c>
      <x:c r="J8" s="13" t="str">
        <x:v>Contrôle présent ou poste abandonné ; renseignement conservé avec son âge, jamais contrôle gratuit.</x:v>
      </x:c>
      <x:c r="K8" s="13" t="str">
        <x:v>W5-TX01-3</x:v>
      </x:c>
      <x:c r="L8" s="28" t="n">
        <x:v>12</x:v>
      </x:c>
      <x:c r="M8" s="13" t="str">
        <x:v>Le repli, le refus et l’échec conservent les pertes et l’état du terrain. La mission suivante se prépare depuis ce résultat ; aucune ressource manquante n’est créée pour forcer la variante de réussite.</x:v>
      </x:c>
      <x:c r="N8" s="13" t="str">
        <x:v>Positions physiques, effectifs vivants, blessures, fatigue, objets uniques, passages ouverts et accords applicables. Les trois vues relisent les mêmes entités.</x:v>
      </x:c>
      <x:c r="O8" s="13" t="str">
        <x:v>Extension V5</x:v>
      </x:c>
    </x:row>
    <x:row r="9" ht="147" customHeight="1">
      <x:c r="A9" s="14" t="str">
        <x:v>W5-LM04</x:v>
      </x:c>
      <x:c r="B9" s="14" t="str">
        <x:v>Le joint au fond du bruit</x:v>
      </x:c>
      <x:c r="C9" s="14" t="str">
        <x:v>W5-C02</x:v>
      </x:c>
      <x:c r="D9" s="17" t="n">
        <x:v>1</x:v>
      </x:c>
      <x:c r="E9" s="14" t="str">
        <x:v>Héros 2D</x:v>
      </x:c>
      <x:c r="F9" s="14" t="str">
        <x:v>W3-MAP02</x:v>
      </x:c>
      <x:c r="G9" s="14" t="str">
        <x:v>Un défenseur a préparé une rupture de conduite pour couvrir son repli. Le bassin pourrait couper à la fois la route militaire et un quartier de travail.</x:v>
      </x:c>
      <x:c r="H9" s="14" t="str">
        <x:v>Entrer par la galerie humide, écouter la vibration de trois joints et descendre jusqu’à celui qui a été volontairement déplacé. Une patrouille remonte le passage au même moment. Le joueur doit bloquer brièvement un volant, combattre sur un palier étroit puis déplacer un indicateur mécanique pour montrer la pression réelle aux artisans qui viendront ensuite.</x:v>
      </x:c>
      <x:c r="I9" s="14" t="str">
        <x:v>Stabiliser le joint le plus menacé ou ouvrir un dérivateur qui réduit le danger mais ferme le raccourci.</x:v>
      </x:c>
      <x:c r="J9" s="14" t="str">
        <x:v>État de pression transmis au RTS ; circuit direct ou détour disponibles, sans travaux achevés fictivement.</x:v>
      </x:c>
      <x:c r="K9" s="14" t="str">
        <x:v>W5-TX02-1</x:v>
      </x:c>
      <x:c r="L9" s="29" t="n">
        <x:v>6</x:v>
      </x:c>
      <x:c r="M9" s="14" t="str">
        <x:v>Le repli, le refus et l’échec conservent les pertes et l’état du terrain. La mission suivante se prépare depuis ce résultat ; aucune ressource manquante n’est créée pour forcer la variante de réussite.</x:v>
      </x:c>
      <x:c r="N9" s="14" t="str">
        <x:v>Positions physiques, effectifs vivants, blessures, fatigue, objets uniques, passages ouverts et accords applicables. Les trois vues relisent les mêmes entités.</x:v>
      </x:c>
      <x:c r="O9" s="14" t="str">
        <x:v>Extension V5</x:v>
      </x:c>
    </x:row>
    <x:row r="10" ht="147" customHeight="1">
      <x:c r="A10" s="13" t="str">
        <x:v>W5-LM05</x:v>
      </x:c>
      <x:c r="B10" s="13" t="str">
        <x:v>Les porteurs entre deux jets</x:v>
      </x:c>
      <x:c r="C10" s="13" t="str">
        <x:v>W5-C02</x:v>
      </x:c>
      <x:c r="D10" s="16" t="n">
        <x:v>2</x:v>
      </x:c>
      <x:c r="E10" s="13" t="str">
        <x:v>RTS</x:v>
      </x:c>
      <x:c r="F10" s="13" t="str">
        <x:v>W3-MAP02</x:v>
      </x:c>
      <x:c r="G10" s="13" t="str">
        <x:v>L’objectif précédent de « La pression qui condamne le bassin » est résolu ; ses survivants, passages, ressources et choix déterminent les éléments disponibles. Une résolution anticipée ouvre une scène de conséquences au lieu d’un objectif rejoué.</x:v>
      </x:c>
      <x:c r="H10" s="13" t="str">
        <x:v>Répartir les pièces dans deux petites charges, placer les guides aux sorties et faire travailler les artisans sur le circuit choisi. Les jets annoncent leur pression avant de couper un couloir. Les défenseurs tentent d’emporter le régulateur principal ; une équipe mobile peut l’intercepter, tandis que les autres protègent le chantier contre une attaque de flanc.</x:v>
      </x:c>
      <x:c r="I10" s="13" t="str">
        <x:v>Poursuivre le régulateur pour le circuit complet ou finir l’ouvrage limité avec les moyens présents.</x:v>
      </x:c>
      <x:c r="J10" s="13" t="str">
        <x:v>Ouvrage réellement construit, régulateur à son emplacement final et effectifs survivants enregistrés.</x:v>
      </x:c>
      <x:c r="K10" s="13" t="str">
        <x:v>W5-TX02-2</x:v>
      </x:c>
      <x:c r="L10" s="28" t="n">
        <x:v>8</x:v>
      </x:c>
      <x:c r="M10" s="13" t="str">
        <x:v>Le repli, le refus et l’échec conservent les pertes et l’état du terrain. La mission suivante se prépare depuis ce résultat ; aucune ressource manquante n’est créée pour forcer la variante de réussite.</x:v>
      </x:c>
      <x:c r="N10" s="13" t="str">
        <x:v>Positions physiques, effectifs vivants, blessures, fatigue, objets uniques, passages ouverts et accords applicables. Les trois vues relisent les mêmes entités.</x:v>
      </x:c>
      <x:c r="O10" s="13" t="str">
        <x:v>Extension V5</x:v>
      </x:c>
    </x:row>
    <x:row r="11" ht="147" customHeight="1">
      <x:c r="A11" s="14" t="str">
        <x:v>W5-LM06</x:v>
      </x:c>
      <x:c r="B11" s="14" t="str">
        <x:v>La route qui reste humide</x:v>
      </x:c>
      <x:c r="C11" s="14" t="str">
        <x:v>W5-C02</x:v>
      </x:c>
      <x:c r="D11" s="17" t="n">
        <x:v>3</x:v>
      </x:c>
      <x:c r="E11" s="14" t="str">
        <x:v>Carte et scène 2D</x:v>
      </x:c>
      <x:c r="F11" s="14" t="str">
        <x:v>W3-MAP02</x:v>
      </x:c>
      <x:c r="G11" s="14" t="str">
        <x:v>L’objectif précédent de « La pression qui condamne le bassin » est résolu ; ses survivants, passages, ressources et choix déterminent les éléments disponibles. Une résolution anticipée ouvre une scène de conséquences au lieu d’un objectif rejoué.</x:v>
      </x:c>
      <x:c r="H11" s="14" t="str">
        <x:v>Comparer les deux routes logistiques avec leurs capacités de charge et leur coût de marche. Affecter un groupe qui a encore du ravitaillement, lui faire traverser le circuit construit puis vérifier une vanne sur place avec un artisan local. La scène montre les habitants reprenant ou non leur passage. Une simple prise militaire antérieure ne remplace aucune de ces arrivées.</x:v>
      </x:c>
      <x:c r="I11" s="14" t="str">
        <x:v>Entretenir le circuit long avec moins de risque ou garder un poste court qui demande des inspections régulières.</x:v>
      </x:c>
      <x:c r="J11" s="14" t="str">
        <x:v>Production et coûts du front correspondent au circuit actif ; le service local garde son propre état.</x:v>
      </x:c>
      <x:c r="K11" s="14" t="str">
        <x:v>W5-TX02-3</x:v>
      </x:c>
      <x:c r="L11" s="29" t="n">
        <x:v>12</x:v>
      </x:c>
      <x:c r="M11" s="14" t="str">
        <x:v>Le repli, le refus et l’échec conservent les pertes et l’état du terrain. La mission suivante se prépare depuis ce résultat ; aucune ressource manquante n’est créée pour forcer la variante de réussite.</x:v>
      </x:c>
      <x:c r="N11" s="14" t="str">
        <x:v>Positions physiques, effectifs vivants, blessures, fatigue, objets uniques, passages ouverts et accords applicables. Les trois vues relisent les mêmes entités.</x:v>
      </x:c>
      <x:c r="O11" s="14" t="str">
        <x:v>Extension V5</x:v>
      </x:c>
    </x:row>
    <x:row r="12" ht="147" customHeight="1">
      <x:c r="A12" s="13" t="str">
        <x:v>W5-LM07</x:v>
      </x:c>
      <x:c r="B12" s="13" t="str">
        <x:v>Trois éclats sur la pierre</x:v>
      </x:c>
      <x:c r="C12" s="13" t="str">
        <x:v>W5-C03</x:v>
      </x:c>
      <x:c r="D12" s="16" t="n">
        <x:v>1</x:v>
      </x:c>
      <x:c r="E12" s="13" t="str">
        <x:v>Héros 2D</x:v>
      </x:c>
      <x:c r="F12" s="13" t="str">
        <x:v>W3-MAP03</x:v>
      </x:c>
      <x:c r="G12" s="13" t="str">
        <x:v>Une grande proie à cuirasse traverse une route disputée. Deux équipes veulent l’acculer pour obtenir le premier tir et bloquent les transports de retour.</x:v>
      </x:c>
      <x:c r="H12" s="13" t="str">
        <x:v>Suivre les éclats de cuirasse autour du premier cratère, comparer leur usure et découvrir où la proie frotte son flanc. Le joueur atteint un point d’observation par une rampe brisée, repère les signes d’une charge puis se retire avant son passage. Un rival essaie de planter sa marque sur le chemin ; le repousser ou le devancer ouvre une route différente.</x:v>
      </x:c>
      <x:c r="I12" s="13" t="str">
        <x:v>Marquer un terrain de confrontation sûr ou préparer une issue pour éloigner la proie des transports.</x:v>
      </x:c>
      <x:c r="J12" s="13" t="str">
        <x:v>Trajet et réaction de charge renseignés ; la bête garde son identité et son état entre les modes.</x:v>
      </x:c>
      <x:c r="K12" s="13" t="str">
        <x:v>W5-TX03-1</x:v>
      </x:c>
      <x:c r="L12" s="28" t="n">
        <x:v>6</x:v>
      </x:c>
      <x:c r="M12" s="13" t="str">
        <x:v>Le repli, le refus et l’échec conservent les pertes et l’état du terrain. La mission suivante se prépare depuis ce résultat ; aucune ressource manquante n’est créée pour forcer la variante de réussite.</x:v>
      </x:c>
      <x:c r="N12" s="13" t="str">
        <x:v>Positions physiques, effectifs vivants, blessures, fatigue, objets uniques, passages ouverts et accords applicables. Les trois vues relisent les mêmes entités.</x:v>
      </x:c>
      <x:c r="O12" s="13" t="str">
        <x:v>Extension V5</x:v>
      </x:c>
    </x:row>
    <x:row r="13" ht="147" customHeight="1">
      <x:c r="A13" s="14" t="str">
        <x:v>W5-LM08</x:v>
      </x:c>
      <x:c r="B13" s="14" t="str">
        <x:v>Le cercle qui doit s’ouvrir</x:v>
      </x:c>
      <x:c r="C13" s="14" t="str">
        <x:v>W5-C03</x:v>
      </x:c>
      <x:c r="D13" s="17" t="n">
        <x:v>2</x:v>
      </x:c>
      <x:c r="E13" s="14" t="str">
        <x:v>RTS</x:v>
      </x:c>
      <x:c r="F13" s="14" t="str">
        <x:v>W3-MAP03</x:v>
      </x:c>
      <x:c r="G13" s="14" t="str">
        <x:v>L’objectif précédent de « La cuirasse du cratère » est résolu ; ses survivants, passages, ressources et choix déterminent les éléments disponibles. Une résolution anticipée ouvre une scène de conséquences au lieu d’un objectif rejoué.</x:v>
      </x:c>
      <x:c r="H13" s="14" t="str">
        <x:v>Placer les pisteurs sur deux sorties, garder les montures hors de la zone de charge et attendre que la proie montre le flanc observé. Les chasseurs adverses tirent depuis une arête pour la détourner vers le joueur. Les équipes peuvent modifier les obstacles légers, mais un passage doit rester disponible pour ne pas être toutes enfermées dans le même cratère.</x:v>
      </x:c>
      <x:c r="I13" s="14" t="str">
        <x:v>Accomplir la chasse annoncée avec une fenêtre de tir ou conduire la bête vers l’issue reconnue.</x:v>
      </x:c>
      <x:c r="J13" s="14" t="str">
        <x:v>État final de la proie, contributions et ouverture du corridor enregistrés une seule fois.</x:v>
      </x:c>
      <x:c r="K13" s="14" t="str">
        <x:v>W5-TX03-2</x:v>
      </x:c>
      <x:c r="L13" s="29" t="n">
        <x:v>8</x:v>
      </x:c>
      <x:c r="M13" s="14" t="str">
        <x:v>Le repli, le refus et l’échec conservent les pertes et l’état du terrain. La mission suivante se prépare depuis ce résultat ; aucune ressource manquante n’est créée pour forcer la variante de réussite.</x:v>
      </x:c>
      <x:c r="N13" s="14" t="str">
        <x:v>Positions physiques, effectifs vivants, blessures, fatigue, objets uniques, passages ouverts et accords applicables. Les trois vues relisent les mêmes entités.</x:v>
      </x:c>
      <x:c r="O13" s="14" t="str">
        <x:v>Extension V5</x:v>
      </x:c>
    </x:row>
    <x:row r="14" ht="147" customHeight="1">
      <x:c r="A14" s="13" t="str">
        <x:v>W5-LM09</x:v>
      </x:c>
      <x:c r="B14" s="13" t="str">
        <x:v>La marque du passage libre</x:v>
      </x:c>
      <x:c r="C14" s="13" t="str">
        <x:v>W5-C03</x:v>
      </x:c>
      <x:c r="D14" s="16" t="n">
        <x:v>3</x:v>
      </x:c>
      <x:c r="E14" s="13" t="str">
        <x:v>Carte et scène 2D</x:v>
      </x:c>
      <x:c r="F14" s="13" t="str">
        <x:v>W3-MAP03</x:v>
      </x:c>
      <x:c r="G14" s="13" t="str">
        <x:v>L’objectif précédent de « La cuirasse du cratère » est résolu ; ses survivants, passages, ressources et choix déterminent les éléments disponibles. Une résolution anticipée ouvre une scène de conséquences au lieu d’un objectif rejoué.</x:v>
      </x:c>
      <x:c r="H14" s="13" t="str">
        <x:v>Planifier le passage d’un transport dont la route traverse le cratère, vérifier la présence ou l’absence de la bête puis accompagner la première charge jusqu’à l’autre bord. Installer un repère de circulation hors de son ancien appui. Si un trophée a réellement été récupéré, le mettre dans un contenant compatible avant de l’inscrire au trajet vers le navire.</x:v>
      </x:c>
      <x:c r="I14" s="13" t="str">
        <x:v>Maintenir un guet pour observer les retours de faune ou utiliser un détour plus long et libérer les équipes.</x:v>
      </x:c>
      <x:c r="J14" s="13" t="str">
        <x:v>La route logistique correspond au choix ; le trophée éventuel possède un unique trajet et propriétaire.</x:v>
      </x:c>
      <x:c r="K14" s="13" t="str">
        <x:v>W5-TX03-3</x:v>
      </x:c>
      <x:c r="L14" s="28" t="n">
        <x:v>12</x:v>
      </x:c>
      <x:c r="M14" s="13" t="str">
        <x:v>Le repli, le refus et l’échec conservent les pertes et l’état du terrain. La mission suivante se prépare depuis ce résultat ; aucune ressource manquante n’est créée pour forcer la variante de réussite.</x:v>
      </x:c>
      <x:c r="N14" s="13" t="str">
        <x:v>Positions physiques, effectifs vivants, blessures, fatigue, objets uniques, passages ouverts et accords applicables. Les trois vues relisent les mêmes entités.</x:v>
      </x:c>
      <x:c r="O14" s="13" t="str">
        <x:v>Extension V5</x:v>
      </x:c>
    </x:row>
    <x:row r="15" ht="132" customHeight="1">
      <x:c r="A15" s="14" t="str">
        <x:v>W5-LM10</x:v>
      </x:c>
      <x:c r="B15" s="14" t="str">
        <x:v>Le battement sous le toit</x:v>
      </x:c>
      <x:c r="C15" s="14" t="str">
        <x:v>W5-C04</x:v>
      </x:c>
      <x:c r="D15" s="17" t="n">
        <x:v>1</x:v>
      </x:c>
      <x:c r="E15" s="14" t="str">
        <x:v>Héros 2D</x:v>
      </x:c>
      <x:c r="F15" s="14" t="str">
        <x:v>W3-MAP04</x:v>
      </x:c>
      <x:c r="G15" s="14" t="str">
        <x:v>Une petite coque suit encore un faux signal malgré la coupure d’un relais. Il faut atteindre un répétiteur caché et garder assez de moyens pour corriger son approche.</x:v>
      </x:c>
      <x:c r="H15" s="14" t="str">
        <x:v>Revenir dans le relais endommagé et suivre une pulsation faible entre les cloisons. Monter sur le toit par un escalier intact, déplacer une plaque puis découvrir un répétiteur alimenté séparément. Un garde resté sur place tente de l’emporter dans les gaines. Le joueur doit le suivre par les accès de son gabarit ou fermer la sortie depuis le balcon.</x:v>
      </x:c>
      <x:c r="I15" s="14" t="str">
        <x:v>Récupérer le répétiteur intact pour connaître son signal ou le neutraliser et préparer une correction visuelle.</x:v>
      </x:c>
      <x:c r="J15" s="14" t="str">
        <x:v>Dispositif récupéré ou hors service ; type de correction disponible fixé pour l’escarmouche.</x:v>
      </x:c>
      <x:c r="K15" s="14" t="str">
        <x:v>W5-TX04-1</x:v>
      </x:c>
      <x:c r="L15" s="29" t="n">
        <x:v>6</x:v>
      </x:c>
      <x:c r="M15" s="14" t="str">
        <x:v>Le repli, le refus et l’échec conservent les pertes et l’état du terrain. La mission suivante se prépare depuis ce résultat ; aucune ressource manquante n’est créée pour forcer la variante de réussite.</x:v>
      </x:c>
      <x:c r="N15" s="14" t="str">
        <x:v>Positions physiques, effectifs vivants, blessures, fatigue, objets uniques, passages ouverts et accords applicables. Les trois vues relisent les mêmes entités.</x:v>
      </x:c>
      <x:c r="O15" s="14" t="str">
        <x:v>Extension V5</x:v>
      </x:c>
    </x:row>
    <x:row r="16" ht="147" customHeight="1">
      <x:c r="A16" s="13" t="str">
        <x:v>W5-LM11</x:v>
      </x:c>
      <x:c r="B16" s="13" t="str">
        <x:v>La cour des deux arrivées</x:v>
      </x:c>
      <x:c r="C16" s="13" t="str">
        <x:v>W5-C04</x:v>
      </x:c>
      <x:c r="D16" s="16" t="n">
        <x:v>2</x:v>
      </x:c>
      <x:c r="E16" s="13" t="str">
        <x:v>RTS</x:v>
      </x:c>
      <x:c r="F16" s="13" t="str">
        <x:v>W3-MAP04</x:v>
      </x:c>
      <x:c r="G16" s="13" t="str">
        <x:v>L’objectif précédent de « Un départ sous faux signal » est résolu ; ses survivants, passages, ressources et choix déterminent les éléments disponibles. Une résolution anticipée ouvre une scène de conséquences au lieu d’un objectif rejoué.</x:v>
      </x:c>
      <x:c r="H16" s="13" t="str">
        <x:v>Installer le dispositif disponible sur un appui vérifié, placer un observateur au toit et garder une réserve près du tunnel. La coque approche à un rythme annoncé ; l’équipe hostile restante essaie d’éteindre la correction au dernier moment. Les porteurs doivent aussi dégager l’aire d’arrivée, car une place obstruée empêche le véritable amarrage même si le signal fonctionne.</x:v>
      </x:c>
      <x:c r="I16" s="13" t="str">
        <x:v>Tenir l’aire d’arrivée principale ou préparer une halte secondaire plus éloignée des tirs.</x:v>
      </x:c>
      <x:c r="J16" s="13" t="str">
        <x:v>Approche guidée vers un lieu disponible ; le transport conserve son propriétaire et ses occupants.</x:v>
      </x:c>
      <x:c r="K16" s="13" t="str">
        <x:v>W5-TX04-2</x:v>
      </x:c>
      <x:c r="L16" s="28" t="n">
        <x:v>8</x:v>
      </x:c>
      <x:c r="M16" s="13" t="str">
        <x:v>Le repli, le refus et l’échec conservent les pertes et l’état du terrain. La mission suivante se prépare depuis ce résultat ; aucune ressource manquante n’est créée pour forcer la variante de réussite.</x:v>
      </x:c>
      <x:c r="N16" s="13" t="str">
        <x:v>Positions physiques, effectifs vivants, blessures, fatigue, objets uniques, passages ouverts et accords applicables. Les trois vues relisent les mêmes entités.</x:v>
      </x:c>
      <x:c r="O16" s="13" t="str">
        <x:v>Extension V5</x:v>
      </x:c>
    </x:row>
    <x:row r="17" ht="147" customHeight="1">
      <x:c r="A17" s="14" t="str">
        <x:v>W5-LM12</x:v>
      </x:c>
      <x:c r="B17" s="14" t="str">
        <x:v>Le quai que l’on prête</x:v>
      </x:c>
      <x:c r="C17" s="14" t="str">
        <x:v>W5-C04</x:v>
      </x:c>
      <x:c r="D17" s="17" t="n">
        <x:v>3</x:v>
      </x:c>
      <x:c r="E17" s="14" t="str">
        <x:v>Carte et scène 2D</x:v>
      </x:c>
      <x:c r="F17" s="14" t="str">
        <x:v>W3-MAP04</x:v>
      </x:c>
      <x:c r="G17" s="14" t="str">
        <x:v>L’objectif précédent de « Un départ sous faux signal » est résolu ; ses survivants, passages, ressources et choix déterminent les éléments disponibles. Une résolution anticipée ouvre une scène de conséquences au lieu d’un objectif rejoué.</x:v>
      </x:c>
      <x:c r="H17" s="14" t="str">
        <x:v>Sélectionner la halte où la coque est réellement arrivée, acheminer un lot de réparation et rencontrer son équipage au seuil. Le joueur inspecte la voie de sortie avec le pilote, retire les obstacles laissés par la bataille puis choisit le moment du départ. Une présence militaire peut rester au relais, mais elle ne transforme pas les voyageurs secourus en force permanente.</x:v>
      </x:c>
      <x:c r="I17" s="14" t="str">
        <x:v>Accorder une halte courte puis rendre le quai ou proposer un contrat limité que l’équipage peut accepter.</x:v>
      </x:c>
      <x:c r="J17" s="14" t="str">
        <x:v>Occupation du quai et disponibilité du relais suivent les décisions et départs joués.</x:v>
      </x:c>
      <x:c r="K17" s="14" t="str">
        <x:v>W5-TX04-3</x:v>
      </x:c>
      <x:c r="L17" s="29" t="n">
        <x:v>12</x:v>
      </x:c>
      <x:c r="M17" s="14" t="str">
        <x:v>Le repli, le refus et l’échec conservent les pertes et l’état du terrain. La mission suivante se prépare depuis ce résultat ; aucune ressource manquante n’est créée pour forcer la variante de réussite.</x:v>
      </x:c>
      <x:c r="N17" s="14" t="str">
        <x:v>Positions physiques, effectifs vivants, blessures, fatigue, objets uniques, passages ouverts et accords applicables. Les trois vues relisent les mêmes entités.</x:v>
      </x:c>
      <x:c r="O17" s="14" t="str">
        <x:v>Extension V5</x:v>
      </x:c>
    </x:row>
    <x:row r="18" ht="147" customHeight="1">
      <x:c r="A18" s="13" t="str">
        <x:v>W5-LM13</x:v>
      </x:c>
      <x:c r="B18" s="13" t="str">
        <x:v>Sous les feuilles couchées</x:v>
      </x:c>
      <x:c r="C18" s="13" t="str">
        <x:v>W5-C05</x:v>
      </x:c>
      <x:c r="D18" s="16" t="n">
        <x:v>1</x:v>
      </x:c>
      <x:c r="E18" s="13" t="str">
        <x:v>Héros 2D</x:v>
      </x:c>
      <x:c r="F18" s="13" t="str">
        <x:v>W3-MAP05</x:v>
      </x:c>
      <x:c r="G18" s="13" t="str">
        <x:v>Une chasse rivale a séparé une proie adulte de petits qui traversent un ancien corridor. Le bruit de guerre rend leurs déplacements dangereux pour les deux groupes.</x:v>
      </x:c>
      <x:c r="H18" s="13" t="str">
        <x:v>Suivre une végétation fraîchement écrasée au niveau inférieur, observer trois cachettes puis remonter vers un appui où l’adulte revient régulièrement. Un piège de chasse barre la sortie des petits. Le joueur peut atteindre son mécanisme depuis une racine ou affronter les poseurs sur une plateforme. Chaque bruit rapproche l’adulte selon son comportement propre.</x:v>
      </x:c>
      <x:c r="I18" s="13" t="str">
        <x:v>Retirer le piège en restant hors de la trajectoire ou distraire l’adulte le temps d’ouvrir le passage.</x:v>
      </x:c>
      <x:c r="J18" s="13" t="str">
        <x:v>Piège et corridor possèdent un état réel ; les animaux restent autonomes et ne deviennent pas des unités.</x:v>
      </x:c>
      <x:c r="K18" s="13" t="str">
        <x:v>W5-TX05-1</x:v>
      </x:c>
      <x:c r="L18" s="28" t="n">
        <x:v>6</x:v>
      </x:c>
      <x:c r="M18" s="13" t="str">
        <x:v>Le repli, le refus et l’échec conservent les pertes et l’état du terrain. La mission suivante se prépare depuis ce résultat ; aucune ressource manquante n’est créée pour forcer la variante de réussite.</x:v>
      </x:c>
      <x:c r="N18" s="13" t="str">
        <x:v>Positions physiques, effectifs vivants, blessures, fatigue, objets uniques, passages ouverts et accords applicables. Les trois vues relisent les mêmes entités.</x:v>
      </x:c>
      <x:c r="O18" s="13" t="str">
        <x:v>Extension V5</x:v>
      </x:c>
    </x:row>
    <x:row r="19" ht="147" customHeight="1">
      <x:c r="A19" s="14" t="str">
        <x:v>W5-LM14</x:v>
      </x:c>
      <x:c r="B19" s="14" t="str">
        <x:v>La canopée ne tient pas tout le monde</x:v>
      </x:c>
      <x:c r="C19" s="14" t="str">
        <x:v>W5-C05</x:v>
      </x:c>
      <x:c r="D19" s="17" t="n">
        <x:v>2</x:v>
      </x:c>
      <x:c r="E19" s="14" t="str">
        <x:v>RTS</x:v>
      </x:c>
      <x:c r="F19" s="14" t="str">
        <x:v>W3-MAP05</x:v>
      </x:c>
      <x:c r="G19" s="14" t="str">
        <x:v>L’objectif précédent de « Le corridor des petits » est résolu ; ses survivants, passages, ressources et choix déterminent les éléments disponibles. Une résolution anticipée ouvre une scène de conséquences au lieu d’un objectif rejoué.</x:v>
      </x:c>
      <x:c r="H19" s="14" t="str">
        <x:v>Déployer les gardiens sur des postes d’observation, faire passer les grimpeurs au-dessus du corridor puis contenir les chasseurs rivaux à la lisière. L’adulte protège les approches des petits et charge les groupes trop proches. Une victoire demande de contrôler la distance, de déplacer les unités bruyantes et de conserver une sortie ; les tirs indiscriminés changent les risques du scénario.</x:v>
      </x:c>
      <x:c r="I19" s="14" t="str">
        <x:v>Contenir les rivaux pendant la traversée ou déplacer le combat vers une clairière dégagée.</x:v>
      </x:c>
      <x:c r="J19" s="14" t="str">
        <x:v>Trajet des animaux et issue militaire distincts ; aucun objectif de domination animale n’est attribué.</x:v>
      </x:c>
      <x:c r="K19" s="14" t="str">
        <x:v>W5-TX05-2</x:v>
      </x:c>
      <x:c r="L19" s="29" t="n">
        <x:v>8</x:v>
      </x:c>
      <x:c r="M19" s="14" t="str">
        <x:v>Le repli, le refus et l’échec conservent les pertes et l’état du terrain. La mission suivante se prépare depuis ce résultat ; aucune ressource manquante n’est créée pour forcer la variante de réussite.</x:v>
      </x:c>
      <x:c r="N19" s="14" t="str">
        <x:v>Positions physiques, effectifs vivants, blessures, fatigue, objets uniques, passages ouverts et accords applicables. Les trois vues relisent les mêmes entités.</x:v>
      </x:c>
      <x:c r="O19" s="14" t="str">
        <x:v>Extension V5</x:v>
      </x:c>
    </x:row>
    <x:row r="20" ht="147" customHeight="1">
      <x:c r="A20" s="13" t="str">
        <x:v>W5-LM15</x:v>
      </x:c>
      <x:c r="B20" s="13" t="str">
        <x:v>Une route hors du nid</x:v>
      </x:c>
      <x:c r="C20" s="13" t="str">
        <x:v>W5-C05</x:v>
      </x:c>
      <x:c r="D20" s="16" t="n">
        <x:v>3</x:v>
      </x:c>
      <x:c r="E20" s="13" t="str">
        <x:v>Carte et scène 2D</x:v>
      </x:c>
      <x:c r="F20" s="13" t="str">
        <x:v>W3-MAP05</x:v>
      </x:c>
      <x:c r="G20" s="13" t="str">
        <x:v>L’objectif précédent de « Le corridor des petits » est résolu ; ses survivants, passages, ressources et choix déterminent les éléments disponibles. Une résolution anticipée ouvre une scène de conséquences au lieu d’un objectif rejoué.</x:v>
      </x:c>
      <x:c r="H20" s="13" t="str">
        <x:v>Examiner le corridor désormais connu, choisir un itinéraire militaire qui ne coupe pas son point de repos puis faire venir les marqueurs de route. Le joueur place les repères sur des appuis existants, rencontre les guides locaux et accompagne une première patrouille. Si la route coûte davantage de marche, le calcul logistique l’affiche avant le départ des porteurs.</x:v>
      </x:c>
      <x:c r="I20" s="13" t="str">
        <x:v>Payer le détour stable ou maintenir une observation régulière sur le passage court.</x:v>
      </x:c>
      <x:c r="J20" s="13" t="str">
        <x:v>Capacité de route et coût de fatigue enregistrés ; la carte ne supprime pas la faune pour simplifier le front.</x:v>
      </x:c>
      <x:c r="K20" s="13" t="str">
        <x:v>W5-TX05-3</x:v>
      </x:c>
      <x:c r="L20" s="28" t="n">
        <x:v>12</x:v>
      </x:c>
      <x:c r="M20" s="13" t="str">
        <x:v>Le repli, le refus et l’échec conservent les pertes et l’état du terrain. La mission suivante se prépare depuis ce résultat ; aucune ressource manquante n’est créée pour forcer la variante de réussite.</x:v>
      </x:c>
      <x:c r="N20" s="13" t="str">
        <x:v>Positions physiques, effectifs vivants, blessures, fatigue, objets uniques, passages ouverts et accords applicables. Les trois vues relisent les mêmes entités.</x:v>
      </x:c>
      <x:c r="O20" s="13" t="str">
        <x:v>Extension V5</x:v>
      </x:c>
    </x:row>
    <x:row r="21" ht="147" customHeight="1">
      <x:c r="A21" s="14" t="str">
        <x:v>W5-LM16</x:v>
      </x:c>
      <x:c r="B21" s="14" t="str">
        <x:v>Le pas qui ne porte pas de hampe</x:v>
      </x:c>
      <x:c r="C21" s="14" t="str">
        <x:v>W5-C06</x:v>
      </x:c>
      <x:c r="D21" s="17" t="n">
        <x:v>1</x:v>
      </x:c>
      <x:c r="E21" s="14" t="str">
        <x:v>Héros 2D</x:v>
      </x:c>
      <x:c r="F21" s="14" t="str">
        <x:v>W3-MAP06</x:v>
      </x:c>
      <x:c r="G21" s="14" t="str">
        <x:v>Une embuscade yautja est placée sur un gué aussi emprunté par des voyageurs humains. Une équipe de guerre doit identifier les passages sans confondre alliés, adversaires et proies.</x:v>
      </x:c>
      <x:c r="H21" s="14" t="str">
        <x:v>Suivre une empreinte humaine distincte des impacts de lances, retrouver un sac laissé sur une dalle puis observer un passage depuis l’autre rive. Une sentinelle rivale surveille la même piste et croit le joueur sur sa chasse. Le contourner ou le confronter permet d’atteindre la zone des voyageurs, qui peuvent décider de poursuivre sans l’aide proposée.</x:v>
      </x:c>
      <x:c r="I21" s="14" t="str">
        <x:v>Prévenir les voyageurs qui acceptent le contact ou déplacer discrètement les signes de l’embuscade hors de leur route.</x:v>
      </x:c>
      <x:c r="J21" s="14" t="str">
        <x:v>Les personnes conservent choix et parcours ; cet événement ne crée ni rencontre O5 anticipée ni recrutement automatique.</x:v>
      </x:c>
      <x:c r="K21" s="14" t="str">
        <x:v>W5-TX06-1</x:v>
      </x:c>
      <x:c r="L21" s="29" t="n">
        <x:v>6</x:v>
      </x:c>
      <x:c r="M21" s="14" t="str">
        <x:v>Le repli, le refus et l’échec conservent les pertes et l’état du terrain. La mission suivante se prépare depuis ce résultat ; aucune ressource manquante n’est créée pour forcer la variante de réussite.</x:v>
      </x:c>
      <x:c r="N21" s="14" t="str">
        <x:v>Positions physiques, effectifs vivants, blessures, fatigue, objets uniques, passages ouverts et accords applicables. Les trois vues relisent les mêmes entités.</x:v>
      </x:c>
      <x:c r="O21" s="14" t="str">
        <x:v>Extension V5</x:v>
      </x:c>
    </x:row>
    <x:row r="22" ht="147" customHeight="1">
      <x:c r="A22" s="13" t="str">
        <x:v>W5-LM17</x:v>
      </x:c>
      <x:c r="B22" s="13" t="str">
        <x:v>L’embuscade déplacée</x:v>
      </x:c>
      <x:c r="C22" s="13" t="str">
        <x:v>W5-C06</x:v>
      </x:c>
      <x:c r="D22" s="16" t="n">
        <x:v>2</x:v>
      </x:c>
      <x:c r="E22" s="13" t="str">
        <x:v>RTS</x:v>
      </x:c>
      <x:c r="F22" s="13" t="str">
        <x:v>W3-MAP06</x:v>
      </x:c>
      <x:c r="G22" s="13" t="str">
        <x:v>L’objectif précédent de « L’empreinte d’un tiers » est résolu ; ses survivants, passages, ressources et choix déterminent les éléments disponibles. Une résolution anticipée ouvre une scène de conséquences au lieu d’un objectif rejoué.</x:v>
      </x:c>
      <x:c r="H22" s="13" t="str">
        <x:v>Démonter les pièges posés sur le gué, installer les gardes au couvert rocheux et attirer l’équipe rivale par un passage militaire observé. Les voyageurs empruntent la route qu’ils ont choisie ; ils ne sont pas des pions commandables. Le joueur surveille leur proximité pour garder ses lignes de tir et peut interrompre une poursuite afin de ne pas ramener le combat vers eux.</x:v>
      </x:c>
      <x:c r="I22" s="13" t="str">
        <x:v>Repousser la force adverse depuis la berge ou retenir ses poursuivants pendant la traversée.</x:v>
      </x:c>
      <x:c r="J22" s="13" t="str">
        <x:v>Objectif militaire et sécurité des personnes évalués séparément, selon leurs positions réelles.</x:v>
      </x:c>
      <x:c r="K22" s="13" t="str">
        <x:v>W5-TX06-2</x:v>
      </x:c>
      <x:c r="L22" s="28" t="n">
        <x:v>8</x:v>
      </x:c>
      <x:c r="M22" s="13" t="str">
        <x:v>Le repli, le refus et l’échec conservent les pertes et l’état du terrain. La mission suivante se prépare depuis ce résultat ; aucune ressource manquante n’est créée pour forcer la variante de réussite.</x:v>
      </x:c>
      <x:c r="N22" s="13" t="str">
        <x:v>Positions physiques, effectifs vivants, blessures, fatigue, objets uniques, passages ouverts et accords applicables. Les trois vues relisent les mêmes entités.</x:v>
      </x:c>
      <x:c r="O22" s="13" t="str">
        <x:v>Extension V5</x:v>
      </x:c>
    </x:row>
    <x:row r="23" ht="147" customHeight="1">
      <x:c r="A23" s="14" t="str">
        <x:v>W5-LM18</x:v>
      </x:c>
      <x:c r="B23" s="14" t="str">
        <x:v>La rive que l’on connaît</x:v>
      </x:c>
      <x:c r="C23" s="14" t="str">
        <x:v>W5-C06</x:v>
      </x:c>
      <x:c r="D23" s="17" t="n">
        <x:v>3</x:v>
      </x:c>
      <x:c r="E23" s="14" t="str">
        <x:v>Carte et scène 2D</x:v>
      </x:c>
      <x:c r="F23" s="14" t="str">
        <x:v>W3-MAP06</x:v>
      </x:c>
      <x:c r="G23" s="14" t="str">
        <x:v>L’objectif précédent de « L’empreinte d’un tiers » est résolu ; ses survivants, passages, ressources et choix déterminent les éléments disponibles. Une résolution anticipée ouvre une scène de conséquences au lieu d’un objectif rejoué.</x:v>
      </x:c>
      <x:c r="H23" s="14" t="str">
        <x:v>Tracer deux usages du gué sur la carte : route militaire reconnue et passage de voyageurs observé. Envoyer une équipe vérifier l’état des pièges après le combat puis accompagner le premier convoi du clan. Une rencontre ultérieure peut transmettre des nouvelles humaines volontaires ; elle ne retient pas un personnage qui a déjà quitté la campagne de son origine.</x:v>
      </x:c>
      <x:c r="I23" s="14" t="str">
        <x:v>Maintenir un guet discret du clan ou choisir un détour militaire permanent.</x:v>
      </x:c>
      <x:c r="J23" s="14" t="str">
        <x:v>Le front obtient une route, pas la propriété des voyageurs ; les relevés gardent leur date et leur portée.</x:v>
      </x:c>
      <x:c r="K23" s="14" t="str">
        <x:v>W5-TX06-3</x:v>
      </x:c>
      <x:c r="L23" s="29" t="n">
        <x:v>12</x:v>
      </x:c>
      <x:c r="M23" s="14" t="str">
        <x:v>Le repli, le refus et l’échec conservent les pertes et l’état du terrain. La mission suivante se prépare depuis ce résultat ; aucune ressource manquante n’est créée pour forcer la variante de réussite.</x:v>
      </x:c>
      <x:c r="N23" s="14" t="str">
        <x:v>Positions physiques, effectifs vivants, blessures, fatigue, objets uniques, passages ouverts et accords applicables. Les trois vues relisent les mêmes entités.</x:v>
      </x:c>
      <x:c r="O23" s="14" t="str">
        <x:v>Extension V5</x:v>
      </x:c>
    </x:row>
    <x:row r="24" ht="132" customHeight="1">
      <x:c r="A24" s="13" t="str">
        <x:v>W5-LM19</x:v>
      </x:c>
      <x:c r="B24" s="13" t="str">
        <x:v>La chaîne que l’eau cache</x:v>
      </x:c>
      <x:c r="C24" s="13" t="str">
        <x:v>W5-C07</x:v>
      </x:c>
      <x:c r="D24" s="16" t="n">
        <x:v>1</x:v>
      </x:c>
      <x:c r="E24" s="13" t="str">
        <x:v>Héros 2D</x:v>
      </x:c>
      <x:c r="F24" s="13" t="str">
        <x:v>W3-MAP07</x:v>
      </x:c>
      <x:c r="G24" s="13" t="str">
        <x:v>Un transport endommagé revient vers un quai occupé par des rivaux. Ses passagers sont comptés et ne peuvent pas attendre indéfiniment dans un accès bloqué.</x:v>
      </x:c>
      <x:c r="H24" s="13" t="str">
        <x:v>Entrer sous le quai pendant la marée utile, suivre une chaîne immergée et atteindre son verrou sur une pile. Un garde descend vérifier un bruit tandis qu’un autre observe depuis les planches. Le joueur doit desserrer deux fixations et dégager une amarre avant de remonter vers le poste qui donnera le signal au pilote réellement en approche.</x:v>
      </x:c>
      <x:c r="I24" s="13" t="str">
        <x:v>Ouvrir l’amarrage principal sous surveillance ou préparer une prise secondaire plus petite.</x:v>
      </x:c>
      <x:c r="J24" s="13" t="str">
        <x:v>Type d’amarrage prêt et capacité de coque admise renseignés ; les autres accès restent fermés.</x:v>
      </x:c>
      <x:c r="K24" s="13" t="str">
        <x:v>W5-TX07-1</x:v>
      </x:c>
      <x:c r="L24" s="28" t="n">
        <x:v>6</x:v>
      </x:c>
      <x:c r="M24" s="13" t="str">
        <x:v>Le repli, le refus et l’échec conservent les pertes et l’état du terrain. La mission suivante se prépare depuis ce résultat ; aucune ressource manquante n’est créée pour forcer la variante de réussite.</x:v>
      </x:c>
      <x:c r="N24" s="13" t="str">
        <x:v>Positions physiques, effectifs vivants, blessures, fatigue, objets uniques, passages ouverts et accords applicables. Les trois vues relisent les mêmes entités.</x:v>
      </x:c>
      <x:c r="O24" s="13" t="str">
        <x:v>Extension V5</x:v>
      </x:c>
    </x:row>
    <x:row r="25" ht="147" customHeight="1">
      <x:c r="A25" s="14" t="str">
        <x:v>W5-LM20</x:v>
      </x:c>
      <x:c r="B25" s="14" t="str">
        <x:v>Le ponton des retardataires</x:v>
      </x:c>
      <x:c r="C25" s="14" t="str">
        <x:v>W5-C07</x:v>
      </x:c>
      <x:c r="D25" s="17" t="n">
        <x:v>2</x:v>
      </x:c>
      <x:c r="E25" s="14" t="str">
        <x:v>RTS</x:v>
      </x:c>
      <x:c r="F25" s="14" t="str">
        <x:v>W3-MAP07</x:v>
      </x:c>
      <x:c r="G25" s="14" t="str">
        <x:v>L’objectif précédent de « La coque qui revient sans quai » est résolu ; ses survivants, passages, ressources et choix déterminent les éléments disponibles. Une résolution anticipée ouvre une scène de conséquences au lieu d’un objectif rejoué.</x:v>
      </x:c>
      <x:c r="H25" s="14" t="str">
        <x:v>Déployer les nageurs sur les piles, placer les porteurs près du point de descente puis couvrir les artisans qui installent un appui endommagé. Le transport n’entre que lorsque son gabarit dispose d’une place. Les rivaux attaquent l’escalier pour isoler les derniers passagers ; une garde arrière doit tenir pendant une évacuation dont le temps dépend du nombre réel de personnes.</x:v>
      </x:c>
      <x:c r="I25" s="14" t="str">
        <x:v>Décharger tous les passagers avant le matériel ou répartir la garde pour sauver aussi une caisse lourde.</x:v>
      </x:c>
      <x:c r="J25" s="14" t="str">
        <x:v>Arrivées, blessés, lots et état du quai écrits dans le même résultat ; aucune personne supplémentaire n’apparaît.</x:v>
      </x:c>
      <x:c r="K25" s="14" t="str">
        <x:v>W5-TX07-2</x:v>
      </x:c>
      <x:c r="L25" s="29" t="n">
        <x:v>8</x:v>
      </x:c>
      <x:c r="M25" s="14" t="str">
        <x:v>Le repli, le refus et l’échec conservent les pertes et l’état du terrain. La mission suivante se prépare depuis ce résultat ; aucune ressource manquante n’est créée pour forcer la variante de réussite.</x:v>
      </x:c>
      <x:c r="N25" s="14" t="str">
        <x:v>Positions physiques, effectifs vivants, blessures, fatigue, objets uniques, passages ouverts et accords applicables. Les trois vues relisent les mêmes entités.</x:v>
      </x:c>
      <x:c r="O25" s="14" t="str">
        <x:v>Extension V5</x:v>
      </x:c>
    </x:row>
    <x:row r="26" ht="147" customHeight="1">
      <x:c r="A26" s="13" t="str">
        <x:v>W5-LM21</x:v>
      </x:c>
      <x:c r="B26" s="13" t="str">
        <x:v>Le tour de la coque blessée</x:v>
      </x:c>
      <x:c r="C26" s="13" t="str">
        <x:v>W5-C07</x:v>
      </x:c>
      <x:c r="D26" s="16" t="n">
        <x:v>3</x:v>
      </x:c>
      <x:c r="E26" s="13" t="str">
        <x:v>Carte et scène 2D</x:v>
      </x:c>
      <x:c r="F26" s="13" t="str">
        <x:v>W3-MAP07</x:v>
      </x:c>
      <x:c r="G26" s="13" t="str">
        <x:v>L’objectif précédent de « La coque qui revient sans quai » est résolu ; ses survivants, passages, ressources et choix déterminent les éléments disponibles. Une résolution anticipée ouvre une scène de conséquences au lieu d’un objectif rejoué.</x:v>
      </x:c>
      <x:c r="H26" s="13" t="str">
        <x:v>Réserver des pièces dans une base accessible, choisir un transport capable de les porter et suivre leur livraison jusqu’au quai. Le joueur inspecte la coque avec le pilote puis désigne les places temporaires des passagers. Si le navire de clan est utilisé, sa capacité réelle est contrôlée ; les personnes en attente disposent d’une halte distincte et visible.</x:v>
      </x:c>
      <x:c r="I26" s="13" t="str">
        <x:v>Réparer ici en gardant une défense du quai ou répartir les retours vers deux haltes reconnues.</x:v>
      </x:c>
      <x:c r="J26" s="13" t="str">
        <x:v>Trajets, places et durée d’immobilisation deviennent des contraintes de campagne réelles.</x:v>
      </x:c>
      <x:c r="K26" s="13" t="str">
        <x:v>W5-TX07-3</x:v>
      </x:c>
      <x:c r="L26" s="28" t="n">
        <x:v>12</x:v>
      </x:c>
      <x:c r="M26" s="13" t="str">
        <x:v>Le repli, le refus et l’échec conservent les pertes et l’état du terrain. La mission suivante se prépare depuis ce résultat ; aucune ressource manquante n’est créée pour forcer la variante de réussite.</x:v>
      </x:c>
      <x:c r="N26" s="13" t="str">
        <x:v>Positions physiques, effectifs vivants, blessures, fatigue, objets uniques, passages ouverts et accords applicables. Les trois vues relisent les mêmes entités.</x:v>
      </x:c>
      <x:c r="O26" s="13" t="str">
        <x:v>Extension V5</x:v>
      </x:c>
    </x:row>
    <x:row r="27" ht="147" customHeight="1">
      <x:c r="A27" s="14" t="str">
        <x:v>W5-LM22</x:v>
      </x:c>
      <x:c r="B27" s="14" t="str">
        <x:v>La lance au milieu du faisceau</x:v>
      </x:c>
      <x:c r="C27" s="14" t="str">
        <x:v>W5-C08</x:v>
      </x:c>
      <x:c r="D27" s="17" t="n">
        <x:v>1</x:v>
      </x:c>
      <x:c r="E27" s="14" t="str">
        <x:v>Héros 2D</x:v>
      </x:c>
      <x:c r="F27" s="14" t="str">
        <x:v>W3-MAP08</x:v>
      </x:c>
      <x:c r="G27" s="14" t="str">
        <x:v>Deux chefs revendiquent un phare et acceptent de tester leurs équipes avant un duel. Leurs partisans restent tendus et une troisième patrouille approche sans avoir signé l’accord.</x:v>
      </x:c>
      <x:c r="H27" s="14" t="str">
        <x:v>Monter au phare avec un témoin, parcourir le bord du plateau et vérifier les deux sorties du futur défi. Placer les lances de limite exige de rejoindre les points physiques que chaque chef accepte. Une sentinelle inconnue apparaît sur le piton voisin ; l’observer révèle une troisième force, dont le joueur doit montrer l’approche sans prétendre commander ses décisions.</x:v>
      </x:c>
      <x:c r="I27" s="14" t="str">
        <x:v>Prévenir les deux chefs de la patrouille ou préparer une sortie protégée avant le duel.</x:v>
      </x:c>
      <x:c r="J27" s="14" t="str">
        <x:v>Limites acceptées et troisième force identifiée partiellement ; le duel reste un engagement local.</x:v>
      </x:c>
      <x:c r="K27" s="14" t="str">
        <x:v>W5-TX08-1</x:v>
      </x:c>
      <x:c r="L27" s="29" t="n">
        <x:v>6</x:v>
      </x:c>
      <x:c r="M27" s="14" t="str">
        <x:v>Le repli, le refus et l’échec conservent les pertes et l’état du terrain. La mission suivante se prépare depuis ce résultat ; aucune ressource manquante n’est créée pour forcer la variante de réussite.</x:v>
      </x:c>
      <x:c r="N27" s="14" t="str">
        <x:v>Positions physiques, effectifs vivants, blessures, fatigue, objets uniques, passages ouverts et accords applicables. Les trois vues relisent les mêmes entités.</x:v>
      </x:c>
      <x:c r="O27" s="14" t="str">
        <x:v>Extension V5</x:v>
      </x:c>
    </x:row>
    <x:row r="28" ht="147" customHeight="1">
      <x:c r="A28" s="13" t="str">
        <x:v>W5-LM23</x:v>
      </x:c>
      <x:c r="B28" s="13" t="str">
        <x:v>Le phare et la troisième ombre</x:v>
      </x:c>
      <x:c r="C28" s="13" t="str">
        <x:v>W5-C08</x:v>
      </x:c>
      <x:c r="D28" s="16" t="n">
        <x:v>2</x:v>
      </x:c>
      <x:c r="E28" s="13" t="str">
        <x:v>RTS</x:v>
      </x:c>
      <x:c r="F28" s="13" t="str">
        <x:v>W3-MAP08</x:v>
      </x:c>
      <x:c r="G28" s="13" t="str">
        <x:v>L’objectif précédent de « Les feux d’un défi commun » est résolu ; ses survivants, passages, ressources et choix déterminent les éléments disponibles. Une résolution anticipée ouvre une scène de conséquences au lieu d’un objectif rejoué.</x:v>
      </x:c>
      <x:c r="H28" s="13" t="str">
        <x:v>Répartir les gardes autour du plateau pendant que le duel ou la confrontation convenue se prépare. La patrouille extérieure tente de saisir la réserve près du second feu. Garder le contrat initial demande de détacher une équipe suffisante sans entrer dans l’espace du défi. Une rupture observée par un camp modifie sa réaction ; elle ne transforme pas toutes les forces en ennemis automatiques.</x:v>
      </x:c>
      <x:c r="I28" s="13" t="str">
        <x:v>Protéger le défi avec une réserve mobile ou suspendre l’épreuve pour repousser ensemble la patrouille.</x:v>
      </x:c>
      <x:c r="J28" s="13" t="str">
        <x:v>Résultat de défense et état du défi conservés séparément ; un duel interrompu reste interrompu.</x:v>
      </x:c>
      <x:c r="K28" s="13" t="str">
        <x:v>W5-TX08-2</x:v>
      </x:c>
      <x:c r="L28" s="28" t="n">
        <x:v>8</x:v>
      </x:c>
      <x:c r="M28" s="13" t="str">
        <x:v>Le repli, le refus et l’échec conservent les pertes et l’état du terrain. La mission suivante se prépare depuis ce résultat ; aucune ressource manquante n’est créée pour forcer la variante de réussite.</x:v>
      </x:c>
      <x:c r="N28" s="13" t="str">
        <x:v>Positions physiques, effectifs vivants, blessures, fatigue, objets uniques, passages ouverts et accords applicables. Les trois vues relisent les mêmes entités.</x:v>
      </x:c>
      <x:c r="O28" s="13" t="str">
        <x:v>Extension V5</x:v>
      </x:c>
    </x:row>
    <x:row r="29" ht="147" customHeight="1">
      <x:c r="A29" s="14" t="str">
        <x:v>W5-LM24</x:v>
      </x:c>
      <x:c r="B29" s="14" t="str">
        <x:v>Deux gardes au même repère</x:v>
      </x:c>
      <x:c r="C29" s="14" t="str">
        <x:v>W5-C08</x:v>
      </x:c>
      <x:c r="D29" s="17" t="n">
        <x:v>3</x:v>
      </x:c>
      <x:c r="E29" s="14" t="str">
        <x:v>Carte et scène 2D</x:v>
      </x:c>
      <x:c r="F29" s="14" t="str">
        <x:v>W3-MAP08</x:v>
      </x:c>
      <x:c r="G29" s="14" t="str">
        <x:v>L’objectif précédent de « Les feux d’un défi commun » est résolu ; ses survivants, passages, ressources et choix déterminent les éléments disponibles. Une résolution anticipée ouvre une scène de conséquences au lieu d’un objectif rejoué.</x:v>
      </x:c>
      <x:c r="H29" s="14" t="str">
        <x:v>Choisir la présence qui assurera le phare après le conflit, inscrire ses périodes de relève puis faire venir les groupes concernés par leurs propres routes. Le joueur inspecte les deux signaux avec les représentants présents et retire les barrières devenues inutiles. Si aucun accord partagé n’a tenu, le contrôle repose seulement sur l’équipe qui occupe réellement le point.</x:v>
      </x:c>
      <x:c r="I29" s="14" t="str">
        <x:v>Maintenir une rotation convenue ou garder un seul poste tout en laissant l’autre feu aux voyageurs.</x:v>
      </x:c>
      <x:c r="J29" s="14" t="str">
        <x:v>Les accords et la garnison reflètent la scène jouée ; un résultat de duel ne contrôle pas toute l’île.</x:v>
      </x:c>
      <x:c r="K29" s="14" t="str">
        <x:v>W5-TX08-3</x:v>
      </x:c>
      <x:c r="L29" s="29" t="n">
        <x:v>12</x:v>
      </x:c>
      <x:c r="M29" s="14" t="str">
        <x:v>Le repli, le refus et l’échec conservent les pertes et l’état du terrain. La mission suivante se prépare depuis ce résultat ; aucune ressource manquante n’est créée pour forcer la variante de réussite.</x:v>
      </x:c>
      <x:c r="N29" s="14" t="str">
        <x:v>Positions physiques, effectifs vivants, blessures, fatigue, objets uniques, passages ouverts et accords applicables. Les trois vues relisent les mêmes entités.</x:v>
      </x:c>
      <x:c r="O29" s="14" t="str">
        <x:v>Extension V5</x:v>
      </x:c>
    </x:row>
    <x:row r="30" ht="147" customHeight="1">
      <x:c r="A30" s="13" t="str">
        <x:v>W5-LM25</x:v>
      </x:c>
      <x:c r="B30" s="13" t="str">
        <x:v>Le vétéran qui ne descend plus</x:v>
      </x:c>
      <x:c r="C30" s="13" t="str">
        <x:v>W5-C09</x:v>
      </x:c>
      <x:c r="D30" s="16" t="n">
        <x:v>1</x:v>
      </x:c>
      <x:c r="E30" s="13" t="str">
        <x:v>Héros 2D</x:v>
      </x:c>
      <x:c r="F30" s="13" t="str">
        <x:v>W3-MAP09</x:v>
      </x:c>
      <x:c r="G30" s="13" t="str">
        <x:v>Deux vétérans de traditions rivales se retrouvent près d’un convoi bloqué. Leurs spécialisations offrent des solutions incompatibles à une extraction dans la glace.</x:v>
      </x:c>
      <x:c r="H30" s="13" t="str">
        <x:v>Rejoindre un ancien sur une plateforme basse, observer sa blessure puis chercher une encoche capable de porter le palan. Il indique un trajet qu’il connaissait avant la rupture de la glace. Un rival propose un autre chemin depuis la moraine ; le joueur doit tester trois appuis et choisir une méthode sans supposer que l’expérience rend l’un des guides infaillible.</x:v>
      </x:c>
      <x:c r="I30" s="13" t="str">
        <x:v>Préparer le palan lent conseillé par l’ancien ou vérifier le détour plus long proposé par le rival.</x:v>
      </x:c>
      <x:c r="J30" s="13" t="str">
        <x:v>Méthode d’extraction fixée ; blessure et spécialité des vétérans persistent sans réinitialisation.</x:v>
      </x:c>
      <x:c r="K30" s="13" t="str">
        <x:v>W5-TX09-1</x:v>
      </x:c>
      <x:c r="L30" s="28" t="n">
        <x:v>6</x:v>
      </x:c>
      <x:c r="M30" s="13" t="str">
        <x:v>Le repli, le refus et l’échec conservent les pertes et l’état du terrain. La mission suivante se prépare depuis ce résultat ; aucune ressource manquante n’est créée pour forcer la variante de réussite.</x:v>
      </x:c>
      <x:c r="N30" s="13" t="str">
        <x:v>Positions physiques, effectifs vivants, blessures, fatigue, objets uniques, passages ouverts et accords applicables. Les trois vues relisent les mêmes entités.</x:v>
      </x:c>
      <x:c r="O30" s="13" t="str">
        <x:v>Extension V5</x:v>
      </x:c>
    </x:row>
    <x:row r="31" ht="147" customHeight="1">
      <x:c r="A31" s="14" t="str">
        <x:v>W5-LM26</x:v>
      </x:c>
      <x:c r="B31" s="14" t="str">
        <x:v>La marche des deux méthodes</x:v>
      </x:c>
      <x:c r="C31" s="14" t="str">
        <x:v>W5-C09</x:v>
      </x:c>
      <x:c r="D31" s="17" t="n">
        <x:v>2</x:v>
      </x:c>
      <x:c r="E31" s="14" t="str">
        <x:v>RTS</x:v>
      </x:c>
      <x:c r="F31" s="14" t="str">
        <x:v>W3-MAP09</x:v>
      </x:c>
      <x:c r="G31" s="14" t="str">
        <x:v>L’objectif précédent de « Deux maîtres dans la faille » est résolu ; ses survivants, passages, ressources et choix déterminent les éléments disponibles. Une résolution anticipée ouvre une scène de conséquences au lieu d’un objectif rejoué.</x:v>
      </x:c>
      <x:c r="H31" s="14" t="str">
        <x:v>Affecter les soigneurs au patient, garder les montures sur les surfaces compatibles puis couvrir le mouvement des porteurs. La voie choisie détermine où les rivaux peuvent attaquer : en hauteur près du palan ou depuis les blocs le long du détour. Les vétérans fournissent les comportements de leur spécialisation A ou B ; aucun changement gratuit n’est autorisé pour faciliter cette bataille.</x:v>
      </x:c>
      <x:c r="I31" s="14" t="str">
        <x:v>Dépenser des consommables pour un retour plus rapide ou allonger le trajet avec davantage de pauses couvertes.</x:v>
      </x:c>
      <x:c r="J31" s="14" t="str">
        <x:v>Survivants, blessures, XP et consommables suivent la méthode réellement jouée.</x:v>
      </x:c>
      <x:c r="K31" s="14" t="str">
        <x:v>W5-TX09-2</x:v>
      </x:c>
      <x:c r="L31" s="29" t="n">
        <x:v>8</x:v>
      </x:c>
      <x:c r="M31" s="14" t="str">
        <x:v>Le repli, le refus et l’échec conservent les pertes et l’état du terrain. La mission suivante se prépare depuis ce résultat ; aucune ressource manquante n’est créée pour forcer la variante de réussite.</x:v>
      </x:c>
      <x:c r="N31" s="14" t="str">
        <x:v>Positions physiques, effectifs vivants, blessures, fatigue, objets uniques, passages ouverts et accords applicables. Les trois vues relisent les mêmes entités.</x:v>
      </x:c>
      <x:c r="O31" s="14" t="str">
        <x:v>Extension V5</x:v>
      </x:c>
    </x:row>
    <x:row r="32" ht="132" customHeight="1">
      <x:c r="A32" s="13" t="str">
        <x:v>W5-LM27</x:v>
      </x:c>
      <x:c r="B32" s="13" t="str">
        <x:v>L’expérience qui ne se prête pas</x:v>
      </x:c>
      <x:c r="C32" s="13" t="str">
        <x:v>W5-C09</x:v>
      </x:c>
      <x:c r="D32" s="16" t="n">
        <x:v>3</x:v>
      </x:c>
      <x:c r="E32" s="13" t="str">
        <x:v>Carte et scène 2D</x:v>
      </x:c>
      <x:c r="F32" s="13" t="str">
        <x:v>W3-MAP09</x:v>
      </x:c>
      <x:c r="G32" s="13" t="str">
        <x:v>L’objectif précédent de « Deux maîtres dans la faille » est résolu ; ses survivants, passages, ressources et choix déterminent les éléments disponibles. Une résolution anticipée ouvre une scène de conséquences au lieu d’un objectif rejoué.</x:v>
      </x:c>
      <x:c r="H32" s="13" t="str">
        <x:v>Arriver au refuge avec les membres extraits, choisir qui prend du repos et vérifier les places avant de déplacer une autre équipe. Le joueur suit une scène où le vétéran transmet un exercice à une recrue volontaire. Cet exercice ouvre une formation ultérieure avec délai ; il ne copie ni les 80 XP ni la spécialisation du maître dans un groupe neuf.</x:v>
      </x:c>
      <x:c r="I32" s="13" t="str">
        <x:v>Retarder le prochain front pour laisser les anciens récupérer ou engager une équipe moins expérimentée déjà disponible.</x:v>
      </x:c>
      <x:c r="J32" s="13" t="str">
        <x:v>La force future change selon les membres réellement aptes ; la guerre continue avec ses pertes et ses remplacements.</x:v>
      </x:c>
      <x:c r="K32" s="13" t="str">
        <x:v>W5-TX09-3</x:v>
      </x:c>
      <x:c r="L32" s="28" t="n">
        <x:v>12</x:v>
      </x:c>
      <x:c r="M32" s="13" t="str">
        <x:v>Le repli, le refus et l’échec conservent les pertes et l’état du terrain. La mission suivante se prépare depuis ce résultat ; aucune ressource manquante n’est créée pour forcer la variante de réussite.</x:v>
      </x:c>
      <x:c r="N32" s="13" t="str">
        <x:v>Positions physiques, effectifs vivants, blessures, fatigue, objets uniques, passages ouverts et accords applicables. Les trois vues relisent les mêmes entités.</x:v>
      </x:c>
      <x:c r="O32" s="13" t="str">
        <x:v>Extension V5</x:v>
      </x:c>
    </x:row>
    <x:row r="33" ht="147" customHeight="1">
      <x:c r="A33" s="14" t="str">
        <x:v>W5-LM28</x:v>
      </x:c>
      <x:c r="B33" s="14" t="str">
        <x:v>Le souffle derrière la porte</x:v>
      </x:c>
      <x:c r="C33" s="14" t="str">
        <x:v>W5-C10</x:v>
      </x:c>
      <x:c r="D33" s="17" t="n">
        <x:v>1</x:v>
      </x:c>
      <x:c r="E33" s="14" t="str">
        <x:v>Héros 2D</x:v>
      </x:c>
      <x:c r="F33" s="14" t="str">
        <x:v>W3-MAP10</x:v>
      </x:c>
      <x:c r="G33" s="14" t="str">
        <x:v>Une créature s’est déplacée dans une galerie disputée. Deux groupes yautja veulent utiliser sa présence pour piéger leur rival, au risque de fermer leur propre retour.</x:v>
      </x:c>
      <x:c r="H33" s="14" t="str">
        <x:v>Explorer une galerie refroidie, comparer les impacts sur deux cloisons puis atteindre un hublot sans ouvrir la porte. La créature frappe un panneau fragilisé lorsque des tirs retentissent au loin. Le joueur règle une fermeture secondaire et ouvre un passage de maintenance pour le personnel ; les commandes ont des états visibles et ne contrôlent pas la volonté de la bête.</x:v>
      </x:c>
      <x:c r="I33" s="14" t="str">
        <x:v>Préparer une issue qui éloigne la créature ou renforcer le compartiment pour une extraction bornée.</x:v>
      </x:c>
      <x:c r="J33" s="14" t="str">
        <x:v>Ouvertures et secteur de la menace transmis à la bataille ; rien n’est considéré neutralisé sans scène correspondante.</x:v>
      </x:c>
      <x:c r="K33" s="14" t="str">
        <x:v>W5-TX10-1</x:v>
      </x:c>
      <x:c r="L33" s="29" t="n">
        <x:v>6</x:v>
      </x:c>
      <x:c r="M33" s="14" t="str">
        <x:v>Le repli, le refus et l’échec conservent les pertes et l’état du terrain. La mission suivante se prépare depuis ce résultat ; aucune ressource manquante n’est créée pour forcer la variante de réussite.</x:v>
      </x:c>
      <x:c r="N33" s="14" t="str">
        <x:v>Positions physiques, effectifs vivants, blessures, fatigue, objets uniques, passages ouverts et accords applicables. Les trois vues relisent les mêmes entités.</x:v>
      </x:c>
      <x:c r="O33" s="14" t="str">
        <x:v>Extension V5</x:v>
      </x:c>
    </x:row>
    <x:row r="34" ht="162" customHeight="1">
      <x:c r="A34" s="13" t="str">
        <x:v>W5-LM29</x:v>
      </x:c>
      <x:c r="B34" s="13" t="str">
        <x:v>Le cordon entre deux clans</x:v>
      </x:c>
      <x:c r="C34" s="13" t="str">
        <x:v>W5-C10</x:v>
      </x:c>
      <x:c r="D34" s="16" t="n">
        <x:v>2</x:v>
      </x:c>
      <x:c r="E34" s="13" t="str">
        <x:v>RTS</x:v>
      </x:c>
      <x:c r="F34" s="13" t="str">
        <x:v>W3-MAP10</x:v>
      </x:c>
      <x:c r="G34" s="13" t="str">
        <x:v>L’objectif précédent de « Le seuil et la bête » est résolu ; ses survivants, passages, ressources et choix déterminent les éléments disponibles. Une résolution anticipée ouvre une scène de conséquences au lieu d’un objectif rejoué.</x:v>
      </x:c>
      <x:c r="H34" s="13" t="str">
        <x:v>Déployer les sentinelles sur les fermetures disponibles, guider les porteurs vers la sortie et maintenir des observateurs hors de la portée de la créature. Une force rivale tente d’ouvrir un passage pour détourner la menace vers l’équipe du joueur. Répondre demande de combattre le groupe adverse réellement présent tout en gardant un opérateur auprès du mécanisme, avec des consommables de confinement limités.</x:v>
      </x:c>
      <x:c r="I34" s="13" t="str">
        <x:v>Tenir le cordon jusqu’au dernier porteur ou sceller la réserve pour retirer les personnes plus tôt.</x:v>
      </x:c>
      <x:c r="J34" s="13" t="str">
        <x:v>Secteurs ouverts, fermés et exposés enregistrés ; la créature conserve position et état dans le monde.</x:v>
      </x:c>
      <x:c r="K34" s="13" t="str">
        <x:v>W5-TX10-2</x:v>
      </x:c>
      <x:c r="L34" s="28" t="n">
        <x:v>8</x:v>
      </x:c>
      <x:c r="M34" s="13" t="str">
        <x:v>Le repli, le refus et l’échec conservent les pertes et l’état du terrain. La mission suivante se prépare depuis ce résultat ; aucune ressource manquante n’est créée pour forcer la variante de réussite.</x:v>
      </x:c>
      <x:c r="N34" s="13" t="str">
        <x:v>Positions physiques, effectifs vivants, blessures, fatigue, objets uniques, passages ouverts et accords applicables. Les trois vues relisent les mêmes entités.</x:v>
      </x:c>
      <x:c r="O34" s="13" t="str">
        <x:v>Extension V5</x:v>
      </x:c>
    </x:row>
    <x:row r="35" ht="147" customHeight="1">
      <x:c r="A35" s="14" t="str">
        <x:v>W5-LM30</x:v>
      </x:c>
      <x:c r="B35" s="14" t="str">
        <x:v>La marque du secteur fermé</x:v>
      </x:c>
      <x:c r="C35" s="14" t="str">
        <x:v>W5-C10</x:v>
      </x:c>
      <x:c r="D35" s="17" t="n">
        <x:v>3</x:v>
      </x:c>
      <x:c r="E35" s="14" t="str">
        <x:v>Carte et scène 2D</x:v>
      </x:c>
      <x:c r="F35" s="14" t="str">
        <x:v>W3-MAP10</x:v>
      </x:c>
      <x:c r="G35" s="14" t="str">
        <x:v>L’objectif précédent de « Le seuil et la bête » est résolu ; ses survivants, passages, ressources et choix déterminent les éléments disponibles. Une résolution anticipée ouvre une scène de conséquences au lieu d’un objectif rejoué.</x:v>
      </x:c>
      <x:c r="H35" s="14" t="str">
        <x:v>Choisir la route logistique qui évite les compartiments exposés, acheminer des repères matériels puis inspecter chaque porte avec une équipe de garde. Le joueur suit le retrait du dernier groupe depuis la galerie avant de déclarer une zone fermée. Si une opération de chasse ultérieure est proposée, elle commence avec la créature et les ouvrages dans leurs états conservés.</x:v>
      </x:c>
      <x:c r="I35" s="14" t="str">
        <x:v>Maintenir une veille payée au seuil ou retirer la garnison après avoir fermé les accès disponibles.</x:v>
      </x:c>
      <x:c r="J35" s="14" t="str">
        <x:v>Le coût de garde ou la fermeture durable modifie le front ; aucun nettoyage automatique par bouton de carte.</x:v>
      </x:c>
      <x:c r="K35" s="14" t="str">
        <x:v>W5-TX10-3</x:v>
      </x:c>
      <x:c r="L35" s="29" t="n">
        <x:v>12</x:v>
      </x:c>
      <x:c r="M35" s="14" t="str">
        <x:v>Le repli, le refus et l’échec conservent les pertes et l’état du terrain. La mission suivante se prépare depuis ce résultat ; aucune ressource manquante n’est créée pour forcer la variante de réussite.</x:v>
      </x:c>
      <x:c r="N35" s="14" t="str">
        <x:v>Positions physiques, effectifs vivants, blessures, fatigue, objets uniques, passages ouverts et accords applicables. Les trois vues relisent les mêmes entités.</x:v>
      </x:c>
      <x:c r="O35" s="14" t="str">
        <x:v>Extension V5</x:v>
      </x:c>
    </x:row>
    <x:row r="36" ht="147" customHeight="1">
      <x:c r="A36" s="13" t="str">
        <x:v>W5-LM31</x:v>
      </x:c>
      <x:c r="B36" s="13" t="str">
        <x:v>Les marques sur trois portes</x:v>
      </x:c>
      <x:c r="C36" s="13" t="str">
        <x:v>W5-C11</x:v>
      </x:c>
      <x:c r="D36" s="16" t="n">
        <x:v>1</x:v>
      </x:c>
      <x:c r="E36" s="13" t="str">
        <x:v>Héros 2D</x:v>
      </x:c>
      <x:c r="F36" s="13" t="str">
        <x:v>W3-MAP11</x:v>
      </x:c>
      <x:c r="G36" s="13" t="str">
        <x:v>Trois équipes liées par des mandats différents doivent acheminer un relais au même port. Un chef veut profiter de l’opération pour ouvrir un nouveau front non prévu.</x:v>
      </x:c>
      <x:c r="H36" s="13" t="str">
        <x:v>Parcourir les trois accès du port, vérifier où chaque équipe doit arriver et constater qu’une porte a été barrée récemment. Déplacer une charge tombée révèle une inscription de trajet ; rejoindre le balcon permet de voir les hommes du chef qui prépare une percée supplémentaire. Le joueur peut ouvrir le passage initial ou atteindre le mécanisme de la nouvelle porte pour comprendre son plan.</x:v>
      </x:c>
      <x:c r="I36" s="13" t="str">
        <x:v>Garantir d’abord la route convenue ou préparer un accès de secours sans promettre la nouvelle conquête.</x:v>
      </x:c>
      <x:c r="J36" s="13" t="str">
        <x:v>Accès disponibles et information sur le chef enregistrés ; aucun mandat n’est étendu par simple découverte.</x:v>
      </x:c>
      <x:c r="K36" s="13" t="str">
        <x:v>W5-TX11-1</x:v>
      </x:c>
      <x:c r="L36" s="28" t="n">
        <x:v>6</x:v>
      </x:c>
      <x:c r="M36" s="13" t="str">
        <x:v>Le repli, le refus et l’échec conservent les pertes et l’état du terrain. La mission suivante se prépare depuis ce résultat ; aucune ressource manquante n’est créée pour forcer la variante de réussite.</x:v>
      </x:c>
      <x:c r="N36" s="13" t="str">
        <x:v>Positions physiques, effectifs vivants, blessures, fatigue, objets uniques, passages ouverts et accords applicables. Les trois vues relisent les mêmes entités.</x:v>
      </x:c>
      <x:c r="O36" s="13" t="str">
        <x:v>Extension V5</x:v>
      </x:c>
    </x:row>
    <x:row r="37" ht="162" customHeight="1">
      <x:c r="A37" s="14" t="str">
        <x:v>W5-LM32</x:v>
      </x:c>
      <x:c r="B37" s="14" t="str">
        <x:v>La charge et les trois voix</x:v>
      </x:c>
      <x:c r="C37" s="14" t="str">
        <x:v>W5-C11</x:v>
      </x:c>
      <x:c r="D37" s="17" t="n">
        <x:v>2</x:v>
      </x:c>
      <x:c r="E37" s="14" t="str">
        <x:v>RTS</x:v>
      </x:c>
      <x:c r="F37" s="14" t="str">
        <x:v>W3-MAP11</x:v>
      </x:c>
      <x:c r="G37" s="14" t="str">
        <x:v>L’objectif précédent de « Le port des trois engagements » est résolu ; ses survivants, passages, ressources et choix déterminent les éléments disponibles. Une résolution anticipée ouvre une scène de conséquences au lieu d’un objectif rejoué.</x:v>
      </x:c>
      <x:c r="H37" s="14" t="str">
        <x:v>Attribuer un rôle précis à chaque équipe présente : couverture du balcon, conduite du treuil et escorte de la charge. Les ordres contradictoires du chef ambitieux peuvent attirer une partie des volontaires vers le port supérieur. Le joueur maintient sa propre force dans son budget PC et choisit qui peut réellement accompagner le dispositif, sans commander les membres qui ne relèvent pas de son mandat.</x:v>
      </x:c>
      <x:c r="I37" s="14" t="str">
        <x:v>Achever le relais limité ou ouvrir une seconde opération avec les volontaires et ressources disponibles.</x:v>
      </x:c>
      <x:c r="J37" s="14" t="str">
        <x:v>Objectif initial et éventuel nouveau front reçoivent des identifiants distincts ; aucune récompense ni perte n’est doublée.</x:v>
      </x:c>
      <x:c r="K37" s="14" t="str">
        <x:v>W5-TX11-2</x:v>
      </x:c>
      <x:c r="L37" s="29" t="n">
        <x:v>8</x:v>
      </x:c>
      <x:c r="M37" s="14" t="str">
        <x:v>Le repli, le refus et l’échec conservent les pertes et l’état du terrain. La mission suivante se prépare depuis ce résultat ; aucune ressource manquante n’est créée pour forcer la variante de réussite.</x:v>
      </x:c>
      <x:c r="N37" s="14" t="str">
        <x:v>Positions physiques, effectifs vivants, blessures, fatigue, objets uniques, passages ouverts et accords applicables. Les trois vues relisent les mêmes entités.</x:v>
      </x:c>
      <x:c r="O37" s="14" t="str">
        <x:v>Extension V5</x:v>
      </x:c>
    </x:row>
    <x:row r="38" ht="147" customHeight="1">
      <x:c r="A38" s="13" t="str">
        <x:v>W5-LM33</x:v>
      </x:c>
      <x:c r="B38" s="13" t="str">
        <x:v>Le port que l’on ne possède pas seul</x:v>
      </x:c>
      <x:c r="C38" s="13" t="str">
        <x:v>W5-C11</x:v>
      </x:c>
      <x:c r="D38" s="16" t="n">
        <x:v>3</x:v>
      </x:c>
      <x:c r="E38" s="13" t="str">
        <x:v>Carte et scène 2D</x:v>
      </x:c>
      <x:c r="F38" s="13" t="str">
        <x:v>W3-MAP11</x:v>
      </x:c>
      <x:c r="G38" s="13" t="str">
        <x:v>L’objectif précédent de « Le port des trois engagements » est résolu ; ses survivants, passages, ressources et choix déterminent les éléments disponibles. Une résolution anticipée ouvre une scène de conséquences au lieu d’un objectif rejoué.</x:v>
      </x:c>
      <x:c r="H38" s="13" t="str">
        <x:v>Sur la carte, affecter les relèves uniquement aux postes convenus puis suivre l’arrivée de leurs représentants dans le port. Le joueur inspecte le relais, récupère les biens prêtés et laisse partir les groupes ayant terminé leur engagement. Les emplacements libérés deviennent visibles ; une nouvelle garde nécessite de vrais membres et ne résulte pas d’une couleur étendue sur toutes les portes.</x:v>
      </x:c>
      <x:c r="I38" s="13" t="str">
        <x:v>Conserver un passage commun à durée fixée ou transmettre le relais à une équipe locale présente.</x:v>
      </x:c>
      <x:c r="J38" s="13" t="str">
        <x:v>Contrôle militaire, service de transport et autonomie des équipes sont sauvegardés séparément.</x:v>
      </x:c>
      <x:c r="K38" s="13" t="str">
        <x:v>W5-TX11-3</x:v>
      </x:c>
      <x:c r="L38" s="28" t="n">
        <x:v>12</x:v>
      </x:c>
      <x:c r="M38" s="13" t="str">
        <x:v>Le repli, le refus et l’échec conservent les pertes et l’état du terrain. La mission suivante se prépare depuis ce résultat ; aucune ressource manquante n’est créée pour forcer la variante de réussite.</x:v>
      </x:c>
      <x:c r="N38" s="13" t="str">
        <x:v>Positions physiques, effectifs vivants, blessures, fatigue, objets uniques, passages ouverts et accords applicables. Les trois vues relisent les mêmes entités.</x:v>
      </x:c>
      <x:c r="O38" s="13" t="str">
        <x:v>Extension V5</x:v>
      </x:c>
    </x:row>
    <x:row r="39" ht="147" customHeight="1">
      <x:c r="A39" s="14" t="str">
        <x:v>W5-LM34</x:v>
      </x:c>
      <x:c r="B39" s="14" t="str">
        <x:v>Une prise sur la coque familière</x:v>
      </x:c>
      <x:c r="C39" s="14" t="str">
        <x:v>W5-C12</x:v>
      </x:c>
      <x:c r="D39" s="17" t="n">
        <x:v>1</x:v>
      </x:c>
      <x:c r="E39" s="14" t="str">
        <x:v>Héros 2D</x:v>
      </x:c>
      <x:c r="F39" s="14" t="str">
        <x:v>W3-MAP12</x:v>
      </x:c>
      <x:c r="G39" s="14" t="str">
        <x:v>Le navire de clan La Veille Partagée se trouve à une escale disputée. Une force rivale bloque un sas extérieur tandis que l’équipage prépare des passagers pour le retour.</x:v>
      </x:c>
      <x:c r="H39" s="14" t="str">
        <x:v>Depuis une coursive déjà accessible de La Veille, rejoindre le sas de travail puis observer l’équipe qui bloque l’amarrage. Sortir par les prises équipées, atteindre une console de verrou et ouvrir un accès de maintenance réclame de conserver le retour sous pression correcte. Le joueur reconnaît les voix de son équipage ; déplacer un contenant libère physiquement la route des futurs porteurs.</x:v>
      </x:c>
      <x:c r="I39" s="14" t="str">
        <x:v>Ouvrir un second accès au navire ou réduire le verrou principal pour une sortie plus directe.</x:v>
      </x:c>
      <x:c r="J39" s="14" t="str">
        <x:v>Sas et passage prêts enregistrés ; le navire reste à cette escale et ne soutient pas simultanément un autre front.</x:v>
      </x:c>
      <x:c r="K39" s="14" t="str">
        <x:v>W5-TX12-1</x:v>
      </x:c>
      <x:c r="L39" s="29" t="n">
        <x:v>6</x:v>
      </x:c>
      <x:c r="M39" s="14" t="str">
        <x:v>Le repli, le refus et l’échec conservent les pertes et l’état du terrain. La mission suivante se prépare depuis ce résultat ; aucune ressource manquante n’est créée pour forcer la variante de réussite.</x:v>
      </x:c>
      <x:c r="N39" s="14" t="str">
        <x:v>Positions physiques, effectifs vivants, blessures, fatigue, objets uniques, passages ouverts et accords applicables. Les trois vues relisent les mêmes entités.</x:v>
      </x:c>
      <x:c r="O39" s="14" t="str">
        <x:v>Extension V5</x:v>
      </x:c>
    </x:row>
    <x:row r="40" ht="162" customHeight="1">
      <x:c r="A40" s="13" t="str">
        <x:v>W5-LM35</x:v>
      </x:c>
      <x:c r="B40" s="13" t="str">
        <x:v>Les membres derrière chaque porte</x:v>
      </x:c>
      <x:c r="C40" s="13" t="str">
        <x:v>W5-C12</x:v>
      </x:c>
      <x:c r="D40" s="16" t="n">
        <x:v>2</x:v>
      </x:c>
      <x:c r="E40" s="13" t="str">
        <x:v>RTS</x:v>
      </x:c>
      <x:c r="F40" s="13" t="str">
        <x:v>W3-MAP12</x:v>
      </x:c>
      <x:c r="G40" s="13" t="str">
        <x:v>L’objectif précédent de « La Veille encerclée » est résolu ; ses survivants, passages, ressources et choix déterminent les éléments disponibles. Une résolution anticipée ouvre une scène de conséquences au lieu d’un objectif rejoué.</x:v>
      </x:c>
      <x:c r="H40" s="13" t="str">
        <x:v>Déployer uniquement les équipes et spécialistes réellement présents à bord. Les civils et blessés suivent les circuits d’évacuation définis ; ils ne deviennent pas des soldats supplémentaires. Les briseurs tiennent le seuil pendant que les artisans réparent le verrou. Un groupe rival attaque la soute pour forcer un choix entre cargaison et personnes ; les renforts doivent venir d’une route et d’une coque identifiées.</x:v>
      </x:c>
      <x:c r="I40" s="13" t="str">
        <x:v>Évacuer la cargaison secondaire pour accélérer le départ ou tenir l’amarrage avec une garde supplémentaire disponible.</x:v>
      </x:c>
      <x:c r="J40" s="13" t="str">
        <x:v>Les occupants, pertes, charges et dégâts de coque sont écrits dans un seul résultat partagé avec la gestion du navire.</x:v>
      </x:c>
      <x:c r="K40" s="13" t="str">
        <x:v>W5-TX12-2</x:v>
      </x:c>
      <x:c r="L40" s="28" t="n">
        <x:v>8</x:v>
      </x:c>
      <x:c r="M40" s="13" t="str">
        <x:v>Le repli, le refus et l’échec conservent les pertes et l’état du terrain. La mission suivante se prépare depuis ce résultat ; aucune ressource manquante n’est créée pour forcer la variante de réussite.</x:v>
      </x:c>
      <x:c r="N40" s="13" t="str">
        <x:v>Positions physiques, effectifs vivants, blessures, fatigue, objets uniques, passages ouverts et accords applicables. Les trois vues relisent les mêmes entités.</x:v>
      </x:c>
      <x:c r="O40" s="13" t="str">
        <x:v>Extension V5</x:v>
      </x:c>
    </x:row>
    <x:row r="41" ht="162" customHeight="1">
      <x:c r="A41" s="14" t="str">
        <x:v>W5-LM36</x:v>
      </x:c>
      <x:c r="B41" s="14" t="str">
        <x:v>Le départ de La Veille</x:v>
      </x:c>
      <x:c r="C41" s="14" t="str">
        <x:v>W5-C12</x:v>
      </x:c>
      <x:c r="D41" s="17" t="n">
        <x:v>3</x:v>
      </x:c>
      <x:c r="E41" s="14" t="str">
        <x:v>Carte et scène 2D</x:v>
      </x:c>
      <x:c r="F41" s="14" t="str">
        <x:v>W3-MAP12</x:v>
      </x:c>
      <x:c r="G41" s="14" t="str">
        <x:v>L’objectif précédent de « La Veille encerclée » est résolu ; ses survivants, passages, ressources et choix déterminent les éléments disponibles. Une résolution anticipée ouvre une scène de conséquences au lieu d’un objectif rejoué.</x:v>
      </x:c>
      <x:c r="H41" s="14" t="str">
        <x:v>Ouvrir la carte depuis la passerelle, choisir une halte accessible et vérifier carburant, cargaisons, membres et droit de retour. Le joueur parcourt ensuite les ponts concernés pour confirmer les dernières arrivées, ferme les compartiments réellement libérés et rejoint le sas de départ. Les places totales respectent 7, 13 ou 19 personnes selon le palier ; les partenaires multijoueurs futurs y sont inclus.</x:v>
      </x:c>
      <x:c r="I41" s="14" t="str">
        <x:v>Partir avec les personnes présentes ou maintenir un poste de secours séparé avant une dernière rotation.</x:v>
      </x:c>
      <x:c r="J41" s="14" t="str">
        <x:v>Le navire change de lieu après le trajet joué ; aucun passager, trophée ou vétéran n’est dupliqué entre les deux escales.</x:v>
      </x:c>
      <x:c r="K41" s="14" t="str">
        <x:v>W5-TX12-3</x:v>
      </x:c>
      <x:c r="L41" s="29" t="n">
        <x:v>12</x:v>
      </x:c>
      <x:c r="M41" s="14" t="str">
        <x:v>Le repli, le refus et l’échec conservent les pertes et l’état du terrain. La mission suivante se prépare depuis ce résultat ; aucune ressource manquante n’est créée pour forcer la variante de réussite.</x:v>
      </x:c>
      <x:c r="N41" s="14" t="str">
        <x:v>Positions physiques, effectifs vivants, blessures, fatigue, objets uniques, passages ouverts et accords applicables. Les trois vues relisent les mêmes entités.</x:v>
      </x:c>
      <x:c r="O41" s="14" t="str">
        <x:v>Extension V5</x:v>
      </x:c>
    </x:row>
  </x:sheetData>
  <x:pageMargins left="0.7" right="0.7" top="0.75" bottom="0.75" header="0.3" footer="0.3"/>
  <x:tableParts count="1">
    <x:tablePart xmlns:r="http://schemas.openxmlformats.org/officeDocument/2006/relationships" r:id="R53ab8851c8fa4a68"/>
  </x:tableParts>
</x:worksheet>
</file>

<file path=xl/worksheets/sheet11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s>
  <x:sheetData>
    <x:row r="1">
      <x:c r="A1" s="2"/>
      <x:c r="B1" s="2"/>
      <x:c r="C1" s="2"/>
      <x:c r="D1" s="2"/>
      <x:c r="E1" s="2"/>
      <x:c r="F1" s="2"/>
    </x:row>
    <x:row r="2" ht="31" customHeight="1">
      <x:c r="A2" s="3" t="str">
        <x:v>Guerre et six origines</x:v>
      </x:c>
      <x:c r="B2" s="3"/>
      <x:c r="C2" s="3"/>
      <x:c r="D2" s="3"/>
      <x:c r="E2" s="3"/>
      <x:c r="F2" s="3"/>
    </x:row>
    <x:row r="3">
      <x:c r="A3" s="4"/>
      <x:c r="B3" s="4"/>
      <x:c r="C3" s="4"/>
      <x:c r="D3" s="4"/>
      <x:c r="E3" s="4"/>
      <x:c r="F3" s="4"/>
    </x:row>
    <x:row r="4">
      <x:c r="A4" s="2" t="str">
        <x:v>Guerre · 36 fiches · Lecture intégrale dans « Lire Guerre » ou le lecteur HTML.</x:v>
      </x:c>
      <x:c r="B4" s="2"/>
      <x:c r="C4" s="2"/>
      <x:c r="D4" s="2"/>
      <x:c r="E4" s="2"/>
      <x:c r="F4" s="2"/>
    </x:row>
    <x:row r="5" ht="48" customHeight="1">
      <x:c r="A5" s="51" t="str">
        <x:v>Identifiant</x:v>
      </x:c>
      <x:c r="B5" s="52" t="str">
        <x:v>Titre</x:v>
      </x:c>
      <x:c r="C5" s="52" t="str">
        <x:v>Origine ref</x:v>
      </x:c>
      <x:c r="D5" s="52" t="str">
        <x:v>Origine</x:v>
      </x:c>
      <x:c r="E5" s="52" t="str">
        <x:v>Moment</x:v>
      </x:c>
      <x:c r="F5" s="52" t="str">
        <x:v>Scène</x:v>
      </x:c>
      <x:c r="G5" s="52" t="str">
        <x:v>Conséquence</x:v>
      </x:c>
      <x:c r="H5" s="52" t="str">
        <x:v>Condition</x:v>
      </x:c>
      <x:c r="I5" s="52" t="str">
        <x:v>Recompense</x:v>
      </x:c>
      <x:c r="J5" s="53" t="str">
        <x:v>Provenance</x:v>
      </x:c>
    </x:row>
    <x:row r="6" ht="87" customHeight="1">
      <x:c r="A6" s="13" t="str">
        <x:v>W3-OH01</x:v>
      </x:c>
      <x:c r="B6" s="13" t="str">
        <x:v>Le poste qu’on lui refuse</x:v>
      </x:c>
      <x:c r="C6" s="13" t="str">
        <x:v>O1</x:v>
      </x:c>
      <x:c r="D6" s="13" t="str">
        <x:v>Rejeté du clan</x:v>
      </x:c>
      <x:c r="E6" s="13" t="str">
        <x:v>Préparation</x:v>
      </x:c>
      <x:c r="F6" s="13" t="str">
        <x:v>Un chef local hésite à confier le guet au joueur, en se fondant sur un récit ancien de sa faiblesse. Le joueur peut montrer un passage reconnu pendant la scène ou choisir une autre mission.</x:v>
      </x:c>
      <x:c r="G6" s="13" t="str">
        <x:v>La relation de ce chef change avec l’observation ; tous les clans ne partagent pas son préjugé.</x:v>
      </x:c>
      <x:c r="H6" s="13" t="str">
        <x:v>Scène chargée seulement après les jalons communs et personnels nécessaires ; elle ne promeut pas à elle seule le joueur.</x:v>
      </x:c>
      <x:c r="I6" s="13" t="str">
        <x:v>Réaction ou proposition propre à la voie ; tout objet et toute XP utilisent le registre unique de l’objectif concerné.</x:v>
      </x:c>
      <x:c r="J6" s="13" t="str">
        <x:v>Reconstitution documentée V4 — nouvelle rédaction V5</x:v>
      </x:c>
    </x:row>
    <x:row r="7" ht="87" customHeight="1">
      <x:c r="A7" s="14" t="str">
        <x:v>W3-OH02</x:v>
      </x:c>
      <x:c r="B7" s="14" t="str">
        <x:v>Le père n’est pas le front</x:v>
      </x:c>
      <x:c r="C7" s="14" t="str">
        <x:v>O1</x:v>
      </x:c>
      <x:c r="D7" s="14" t="str">
        <x:v>Rejeté du clan</x:v>
      </x:c>
      <x:c r="E7" s="14" t="str">
        <x:v>Duel</x:v>
      </x:c>
      <x:c r="F7" s="14" t="str">
        <x:v>Un rival lié à la famille provoque le joueur au bord du camp. Accepter un duel limité ou partir vers l’objectif maintient la guerre et le conflit familial comme deux affaires distinctes.</x:v>
      </x:c>
      <x:c r="G7" s="14" t="str">
        <x:v>La décision nourrit la voie O1 sans imposer un père hostile aux autres origines.</x:v>
      </x:c>
      <x:c r="H7" s="14" t="str">
        <x:v>Scène chargée seulement après les jalons communs et personnels nécessaires ; elle ne promeut pas à elle seule le joueur.</x:v>
      </x:c>
      <x:c r="I7" s="14" t="str">
        <x:v>Réaction ou proposition propre à la voie ; tout objet et toute XP utilisent le registre unique de l’objectif concerné.</x:v>
      </x:c>
      <x:c r="J7" s="14" t="str">
        <x:v>Reconstitution documentée V4 — nouvelle rédaction V5</x:v>
      </x:c>
    </x:row>
    <x:row r="8" ht="102" customHeight="1">
      <x:c r="A8" s="13" t="str">
        <x:v>W3-OH03</x:v>
      </x:c>
      <x:c r="B8" s="13" t="str">
        <x:v>Commander sans imiter</x:v>
      </x:c>
      <x:c r="C8" s="13" t="str">
        <x:v>O1</x:v>
      </x:c>
      <x:c r="D8" s="13" t="str">
        <x:v>Rejeté du clan</x:v>
      </x:c>
      <x:c r="E8" s="13" t="str">
        <x:v>RTS</x:v>
      </x:c>
      <x:c r="F8" s="13" t="str">
        <x:v>Après une erreur d’équipe, le joueur choisit de couvrir son repli ou de poursuivre avec les membres encore disponibles. La scène de retour permet d’exprimer sa colère sans transformer un ordre de combat en pouvoir de mort sur tous.</x:v>
      </x:c>
      <x:c r="G8" s="13" t="str">
        <x:v>Le moral relationnel et les volontaires futurs reflètent l’action réellement menée.</x:v>
      </x:c>
      <x:c r="H8" s="13" t="str">
        <x:v>Scène chargée seulement après les jalons communs et personnels nécessaires ; elle ne promeut pas à elle seule le joueur.</x:v>
      </x:c>
      <x:c r="I8" s="13" t="str">
        <x:v>Réaction ou proposition propre à la voie ; tout objet et toute XP utilisent le registre unique de l’objectif concerné.</x:v>
      </x:c>
      <x:c r="J8" s="13" t="str">
        <x:v>Reconstitution documentée V4 — nouvelle rédaction V5</x:v>
      </x:c>
    </x:row>
    <x:row r="9" ht="87" customHeight="1">
      <x:c r="A9" s="14" t="str">
        <x:v>W3-OH04</x:v>
      </x:c>
      <x:c r="B9" s="14" t="str">
        <x:v>Une place que l’on garde</x:v>
      </x:c>
      <x:c r="C9" s="14" t="str">
        <x:v>O1</x:v>
      </x:c>
      <x:c r="D9" s="14" t="str">
        <x:v>Rejeté du clan</x:v>
      </x:c>
      <x:c r="E9" s="14" t="str">
        <x:v>Maison</x:v>
      </x:c>
      <x:c r="F9" s="14" t="str">
        <x:v>Un compagnon de front rend visite à la maison active et reconnaît les objets du premier retour. Il peut proposer un entraînement dans le quartier si son état physique le permet.</x:v>
      </x:c>
      <x:c r="G9" s="14" t="str">
        <x:v>La visite soutient l’appartenance gagnée sans attribuer une seconde résidence.</x:v>
      </x:c>
      <x:c r="H9" s="14" t="str">
        <x:v>Scène chargée seulement après les jalons communs et personnels nécessaires ; elle ne promeut pas à elle seule le joueur.</x:v>
      </x:c>
      <x:c r="I9" s="14" t="str">
        <x:v>Réaction ou proposition propre à la voie ; tout objet et toute XP utilisent le registre unique de l’objectif concerné.</x:v>
      </x:c>
      <x:c r="J9" s="14" t="str">
        <x:v>Reconstitution documentée V4 — nouvelle rédaction V5</x:v>
      </x:c>
    </x:row>
    <x:row r="10" ht="87" customHeight="1">
      <x:c r="A10" s="13" t="str">
        <x:v>W3-OH05</x:v>
      </x:c>
      <x:c r="B10" s="13" t="str">
        <x:v>La preuve n’a pas besoin de lui</x:v>
      </x:c>
      <x:c r="C10" s="13" t="str">
        <x:v>O1</x:v>
      </x:c>
      <x:c r="D10" s="13" t="str">
        <x:v>Rejeté du clan</x:v>
      </x:c>
      <x:c r="E10" s="13" t="str">
        <x:v>Trophée</x:v>
      </x:c>
      <x:c r="F10" s="13" t="str">
        <x:v>En atelier, le joueur oriente un trophée de guerre pour montrer une trace de sa propre action. Une ancienne parole paternelle peut être évoquée puis conservée ou écartée de la plaque.</x:v>
      </x:c>
      <x:c r="G10" s="13" t="str">
        <x:v>Le récit ne prétend pas que tuer le père est la seule issue de cette origine.</x:v>
      </x:c>
      <x:c r="H10" s="13" t="str">
        <x:v>Scène chargée seulement après les jalons communs et personnels nécessaires ; elle ne promeut pas à elle seule le joueur.</x:v>
      </x:c>
      <x:c r="I10" s="13" t="str">
        <x:v>Réaction ou proposition propre à la voie ; tout objet et toute XP utilisent le registre unique de l’objectif concerné.</x:v>
      </x:c>
      <x:c r="J10" s="13" t="str">
        <x:v>Reconstitution documentée V4 — nouvelle rédaction V5</x:v>
      </x:c>
    </x:row>
    <x:row r="11" ht="87" customHeight="1">
      <x:c r="A11" s="14" t="str">
        <x:v>W3-OH06</x:v>
      </x:c>
      <x:c r="B11" s="14" t="str">
        <x:v>La force à transmettre</x:v>
      </x:c>
      <x:c r="C11" s="14" t="str">
        <x:v>O1</x:v>
      </x:c>
      <x:c r="D11" s="14" t="str">
        <x:v>Rejeté du clan</x:v>
      </x:c>
      <x:c r="E11" s="14" t="str">
        <x:v>Après Elite</x:v>
      </x:c>
      <x:c r="F11" s="14" t="str">
        <x:v>Les vétérans commentent l’issue O1 déjà choisie et proposent un entraînement de retour adapté. Le joueur peut accueillir un jeune rejeté comme visiteur volontaire dans les places disponibles.</x:v>
      </x:c>
      <x:c r="G11" s="14" t="str">
        <x:v>Le dénouement Elite reste exclusif et conservé ; l’après-guerre le prolonge.</x:v>
      </x:c>
      <x:c r="H11" s="14" t="str">
        <x:v>Scène chargée seulement après les jalons communs et personnels nécessaires ; elle ne promeut pas à elle seule le joueur.</x:v>
      </x:c>
      <x:c r="I11" s="14" t="str">
        <x:v>Réaction ou proposition propre à la voie ; tout objet et toute XP utilisent le registre unique de l’objectif concerné.</x:v>
      </x:c>
      <x:c r="J11" s="14" t="str">
        <x:v>Reconstitution documentée V4 — nouvelle rédaction V5</x:v>
      </x:c>
    </x:row>
    <x:row r="12" ht="72" customHeight="1">
      <x:c r="A12" s="13" t="str">
        <x:v>W3-OH07</x:v>
      </x:c>
      <x:c r="B12" s="13" t="str">
        <x:v>Le poste de l’ancêtre</x:v>
      </x:c>
      <x:c r="C12" s="13" t="str">
        <x:v>O2</x:v>
      </x:c>
      <x:c r="D12" s="13" t="str">
        <x:v>Héritier du masque</x:v>
      </x:c>
      <x:c r="E12" s="13" t="str">
        <x:v>Préparation</x:v>
      </x:c>
      <x:c r="F12" s="13" t="str">
        <x:v>Une carte de campagne montre un passage utilisé par l’ancêtre. Le joueur visite le lieu et constate que la route ne correspond plus tout à fait au récit transmis.</x:v>
      </x:c>
      <x:c r="G12" s="13" t="str">
        <x:v>La valeur de l’exploit ancien reste réelle ; le terrain actuel exige sa propre reconnaissance.</x:v>
      </x:c>
      <x:c r="H12" s="13" t="str">
        <x:v>Scène chargée seulement après les jalons communs et personnels nécessaires ; elle ne promeut pas à elle seule le joueur.</x:v>
      </x:c>
      <x:c r="I12" s="13" t="str">
        <x:v>Réaction ou proposition propre à la voie ; tout objet et toute XP utilisent le registre unique de l’objectif concerné.</x:v>
      </x:c>
      <x:c r="J12" s="13" t="str">
        <x:v>Reconstitution documentée V4 — nouvelle rédaction V5</x:v>
      </x:c>
    </x:row>
    <x:row r="13" ht="72" customHeight="1">
      <x:c r="A13" s="14" t="str">
        <x:v>W3-OH08</x:v>
      </x:c>
      <x:c r="B13" s="14" t="str">
        <x:v>Le témoin derrière le champion</x:v>
      </x:c>
      <x:c r="C13" s="14" t="str">
        <x:v>O2</x:v>
      </x:c>
      <x:c r="D13" s="14" t="str">
        <x:v>Héritier du masque</x:v>
      </x:c>
      <x:c r="E13" s="14" t="str">
        <x:v>Duel</x:v>
      </x:c>
      <x:c r="F13" s="14" t="str">
        <x:v>Avant un défi, un vétéran raconte comment un compagnon avait couvert l’ancêtre. Le joueur choisit qui observe son propre duel et quel soutien reste hors de l’aire.</x:v>
      </x:c>
      <x:c r="G13" s="14" t="str">
        <x:v>Les contributions du soutien peuvent être reconnues sans supprimer le mérite du duelliste.</x:v>
      </x:c>
      <x:c r="H13" s="14" t="str">
        <x:v>Scène chargée seulement après les jalons communs et personnels nécessaires ; elle ne promeut pas à elle seule le joueur.</x:v>
      </x:c>
      <x:c r="I13" s="14" t="str">
        <x:v>Réaction ou proposition propre à la voie ; tout objet et toute XP utilisent le registre unique de l’objectif concerné.</x:v>
      </x:c>
      <x:c r="J13" s="14" t="str">
        <x:v>Reconstitution documentée V4 — nouvelle rédaction V5</x:v>
      </x:c>
    </x:row>
    <x:row r="14" ht="87" customHeight="1">
      <x:c r="A14" s="13" t="str">
        <x:v>W3-OH09</x:v>
      </x:c>
      <x:c r="B14" s="13" t="str">
        <x:v>Les trois mains du retour</x:v>
      </x:c>
      <x:c r="C14" s="13" t="str">
        <x:v>O2</x:v>
      </x:c>
      <x:c r="D14" s="13" t="str">
        <x:v>Héritier du masque</x:v>
      </x:c>
      <x:c r="E14" s="13" t="str">
        <x:v>RTS</x:v>
      </x:c>
      <x:c r="F14" s="13" t="str">
        <x:v>Une équipe de porteurs, un guetteur et le héros contribuent à un même résultat. Le bilan permet de parcourir leurs positions effectives plutôt que d’attribuer automatiquement toute l’action à l’héritier.</x:v>
      </x:c>
      <x:c r="G14" s="13" t="str">
        <x:v>La récompense unique conserve la liste des participants et leurs gestes.</x:v>
      </x:c>
      <x:c r="H14" s="13" t="str">
        <x:v>Scène chargée seulement après les jalons communs et personnels nécessaires ; elle ne promeut pas à elle seule le joueur.</x:v>
      </x:c>
      <x:c r="I14" s="13" t="str">
        <x:v>Réaction ou proposition propre à la voie ; tout objet et toute XP utilisent le registre unique de l’objectif concerné.</x:v>
      </x:c>
      <x:c r="J14" s="13" t="str">
        <x:v>Reconstitution documentée V4 — nouvelle rédaction V5</x:v>
      </x:c>
    </x:row>
    <x:row r="15" ht="72" customHeight="1">
      <x:c r="A15" s="14" t="str">
        <x:v>W3-OH10</x:v>
      </x:c>
      <x:c r="B15" s="14" t="str">
        <x:v>Le masque et la chambre</x:v>
      </x:c>
      <x:c r="C15" s="14" t="str">
        <x:v>O2</x:v>
      </x:c>
      <x:c r="D15" s="14" t="str">
        <x:v>Héritier du masque</x:v>
      </x:c>
      <x:c r="E15" s="14" t="str">
        <x:v>Maison</x:v>
      </x:c>
      <x:c r="F15" s="14" t="str">
        <x:v>Un visiteur remarque le masque ancestral exposé dans la résidence. Le joueur peut placer près de lui une trace liée aux compagnons oubliés, après transport de cet objet réel.</x:v>
      </x:c>
      <x:c r="G15" s="14" t="str">
        <x:v>Le décor raconte un héritage élargi ; il ne présente pas l’ancêtre comme un imposteur.</x:v>
      </x:c>
      <x:c r="H15" s="14" t="str">
        <x:v>Scène chargée seulement après les jalons communs et personnels nécessaires ; elle ne promeut pas à elle seule le joueur.</x:v>
      </x:c>
      <x:c r="I15" s="14" t="str">
        <x:v>Réaction ou proposition propre à la voie ; tout objet et toute XP utilisent le registre unique de l’objectif concerné.</x:v>
      </x:c>
      <x:c r="J15" s="14" t="str">
        <x:v>Reconstitution documentée V4 — nouvelle rédaction V5</x:v>
      </x:c>
    </x:row>
    <x:row r="16" ht="87" customHeight="1">
      <x:c r="A16" s="13" t="str">
        <x:v>W3-OH11</x:v>
      </x:c>
      <x:c r="B16" s="13" t="str">
        <x:v>Le crâne à plusieurs angles</x:v>
      </x:c>
      <x:c r="C16" s="13" t="str">
        <x:v>O2</x:v>
      </x:c>
      <x:c r="D16" s="13" t="str">
        <x:v>Héritier du masque</x:v>
      </x:c>
      <x:c r="E16" s="13" t="str">
        <x:v>Trophée</x:v>
      </x:c>
      <x:c r="F16" s="13" t="str">
        <x:v>L’examen en lumière rasante révèle des marques issues de plusieurs positions de chasse. Le joueur rapproche ses relevés des paroles recueillies et choisit une plaque qui distingue exploit principal et aides identifiées.</x:v>
      </x:c>
      <x:c r="G16" s="13" t="str">
        <x:v>La provenance suit les preuves ; une incertitude ne devient pas contribution inventée.</x:v>
      </x:c>
      <x:c r="H16" s="13" t="str">
        <x:v>Scène chargée seulement après les jalons communs et personnels nécessaires ; elle ne promeut pas à elle seule le joueur.</x:v>
      </x:c>
      <x:c r="I16" s="13" t="str">
        <x:v>Réaction ou proposition propre à la voie ; tout objet et toute XP utilisent le registre unique de l’objectif concerné.</x:v>
      </x:c>
      <x:c r="J16" s="13" t="str">
        <x:v>Reconstitution documentée V4 — nouvelle rédaction V5</x:v>
      </x:c>
    </x:row>
    <x:row r="17" ht="72" customHeight="1">
      <x:c r="A17" s="14" t="str">
        <x:v>W3-OH12</x:v>
      </x:c>
      <x:c r="B17" s="14" t="str">
        <x:v>La lignée que l’on agrandit</x:v>
      </x:c>
      <x:c r="C17" s="14" t="str">
        <x:v>O2</x:v>
      </x:c>
      <x:c r="D17" s="14" t="str">
        <x:v>Héritier du masque</x:v>
      </x:c>
      <x:c r="E17" s="14" t="str">
        <x:v>Après Elite</x:v>
      </x:c>
      <x:c r="F17" s="14" t="str">
        <x:v>Le chef de front propose une cérémonie suivant le dénouement O2 déjà retenu. Les noms ajoutés à la mémoire familiale sont ceux que le joueur a effectivement reconnus.</x:v>
      </x:c>
      <x:c r="G17" s="14" t="str">
        <x:v>Les prolongements Elder ajoutent une transmission sans réécrire la conclusion Elite.</x:v>
      </x:c>
      <x:c r="H17" s="14" t="str">
        <x:v>Scène chargée seulement après les jalons communs et personnels nécessaires ; elle ne promeut pas à elle seule le joueur.</x:v>
      </x:c>
      <x:c r="I17" s="14" t="str">
        <x:v>Réaction ou proposition propre à la voie ; tout objet et toute XP utilisent le registre unique de l’objectif concerné.</x:v>
      </x:c>
      <x:c r="J17" s="14" t="str">
        <x:v>Reconstitution documentée V4 — nouvelle rédaction V5</x:v>
      </x:c>
    </x:row>
    <x:row r="18" ht="72" customHeight="1">
      <x:c r="A18" s="13" t="str">
        <x:v>W3-OH13</x:v>
      </x:c>
      <x:c r="B18" s="13" t="str">
        <x:v>Les routes d’un autre départ</x:v>
      </x:c>
      <x:c r="C18" s="13" t="str">
        <x:v>O3</x:v>
      </x:c>
      <x:c r="D18" s="13" t="str">
        <x:v>Porteur des derniers noms</x:v>
      </x:c>
      <x:c r="E18" s="13" t="str">
        <x:v>Préparation</x:v>
      </x:c>
      <x:c r="F18" s="13" t="str">
        <x:v>Un convoi de guerre rappelle les départs après la catastrophe naturelle. Le joueur vérifie les choix de destination de chaque survivant qui accepte son aide.</x:v>
      </x:c>
      <x:c r="G18" s="13" t="str">
        <x:v>La guerre n’est pas réécrite comme cause de la catastrophe originelle.</x:v>
      </x:c>
      <x:c r="H18" s="13" t="str">
        <x:v>Scène chargée seulement après les jalons communs et personnels nécessaires ; elle ne promeut pas à elle seule le joueur.</x:v>
      </x:c>
      <x:c r="I18" s="13" t="str">
        <x:v>Réaction ou proposition propre à la voie ; tout objet et toute XP utilisent le registre unique de l’objectif concerné.</x:v>
      </x:c>
      <x:c r="J18" s="13" t="str">
        <x:v>Reconstitution documentée V4 — nouvelle rédaction V5</x:v>
      </x:c>
    </x:row>
    <x:row r="19" ht="87" customHeight="1">
      <x:c r="A19" s="14" t="str">
        <x:v>W3-OH14</x:v>
      </x:c>
      <x:c r="B19" s="14" t="str">
        <x:v>Le défi près des souvenirs</x:v>
      </x:c>
      <x:c r="C19" s="14" t="str">
        <x:v>O3</x:v>
      </x:c>
      <x:c r="D19" s="14" t="str">
        <x:v>Porteur des derniers noms</x:v>
      </x:c>
      <x:c r="E19" s="14" t="str">
        <x:v>Duel</x:v>
      </x:c>
      <x:c r="F19" s="14" t="str">
        <x:v>Un rival utilise un ancien objet déplacé comme enjeu de duel. Le joueur peut contester cet enjeu puis choisir un affrontement portant sur le passage, sans traiter les souvenirs des survivants comme butin universel.</x:v>
      </x:c>
      <x:c r="G19" s="14" t="str">
        <x:v>L’objet conserve son propriétaire ; les personnes décident de sa restitution.</x:v>
      </x:c>
      <x:c r="H19" s="14" t="str">
        <x:v>Scène chargée seulement après les jalons communs et personnels nécessaires ; elle ne promeut pas à elle seule le joueur.</x:v>
      </x:c>
      <x:c r="I19" s="14" t="str">
        <x:v>Réaction ou proposition propre à la voie ; tout objet et toute XP utilisent le registre unique de l’objectif concerné.</x:v>
      </x:c>
      <x:c r="J19" s="14" t="str">
        <x:v>Reconstitution documentée V4 — nouvelle rédaction V5</x:v>
      </x:c>
    </x:row>
    <x:row r="20" ht="87" customHeight="1">
      <x:c r="A20" s="13" t="str">
        <x:v>W3-OH15</x:v>
      </x:c>
      <x:c r="B20" s="13" t="str">
        <x:v>Le retour n’est pas un ordre</x:v>
      </x:c>
      <x:c r="C20" s="13" t="str">
        <x:v>O3</x:v>
      </x:c>
      <x:c r="D20" s="13" t="str">
        <x:v>Porteur des derniers noms</x:v>
      </x:c>
      <x:c r="E20" s="13" t="str">
        <x:v>RTS</x:v>
      </x:c>
      <x:c r="F20" s="13" t="str">
        <x:v>Une équipe protège un lieu de départ tandis que des survivants choisissent entre deux haltes. Le joueur adapte son escorte aux choix exprimés, avec des capacités de transport finies.</x:v>
      </x:c>
      <x:c r="G20" s="13" t="str">
        <x:v>Aucun survivant n’est inscrit automatiquement à l’équipage parce qu’il a été secouru.</x:v>
      </x:c>
      <x:c r="H20" s="13" t="str">
        <x:v>Scène chargée seulement après les jalons communs et personnels nécessaires ; elle ne promeut pas à elle seule le joueur.</x:v>
      </x:c>
      <x:c r="I20" s="13" t="str">
        <x:v>Réaction ou proposition propre à la voie ; tout objet et toute XP utilisent le registre unique de l’objectif concerné.</x:v>
      </x:c>
      <x:c r="J20" s="13" t="str">
        <x:v>Reconstitution documentée V4 — nouvelle rédaction V5</x:v>
      </x:c>
    </x:row>
    <x:row r="21" ht="72" customHeight="1">
      <x:c r="A21" s="14" t="str">
        <x:v>W3-OH16</x:v>
      </x:c>
      <x:c r="B21" s="14" t="str">
        <x:v>Une chambre pour une visite</x:v>
      </x:c>
      <x:c r="C21" s="14" t="str">
        <x:v>O3</x:v>
      </x:c>
      <x:c r="D21" s="14" t="str">
        <x:v>Porteur des derniers noms</x:v>
      </x:c>
      <x:c r="E21" s="14" t="str">
        <x:v>Maison</x:v>
      </x:c>
      <x:c r="F21" s="14" t="str">
        <x:v>Un survivant vient temporairement voir les souvenirs exposés. Il peut repartir vers son propre foyer après la scène, même si le joueur aurait souhaité le garder près de lui.</x:v>
      </x:c>
      <x:c r="G21" s="14" t="str">
        <x:v>La visite respecte une seule résidence active et l’autonomie du visiteur.</x:v>
      </x:c>
      <x:c r="H21" s="14" t="str">
        <x:v>Scène chargée seulement après les jalons communs et personnels nécessaires ; elle ne promeut pas à elle seule le joueur.</x:v>
      </x:c>
      <x:c r="I21" s="14" t="str">
        <x:v>Réaction ou proposition propre à la voie ; tout objet et toute XP utilisent le registre unique de l’objectif concerné.</x:v>
      </x:c>
      <x:c r="J21" s="14" t="str">
        <x:v>Reconstitution documentée V4 — nouvelle rédaction V5</x:v>
      </x:c>
    </x:row>
    <x:row r="22" ht="87" customHeight="1">
      <x:c r="A22" s="13" t="str">
        <x:v>W3-OH17</x:v>
      </x:c>
      <x:c r="B22" s="13" t="str">
        <x:v>La trace de ce qui subsiste</x:v>
      </x:c>
      <x:c r="C22" s="13" t="str">
        <x:v>O3</x:v>
      </x:c>
      <x:c r="D22" s="13" t="str">
        <x:v>Porteur des derniers noms</x:v>
      </x:c>
      <x:c r="E22" s="13" t="str">
        <x:v>Trophée</x:v>
      </x:c>
      <x:c r="F22" s="13" t="str">
        <x:v>Un objet de campagne est présenté à côté d’une mémoire de la catastrophe. Le joueur choisit si le meuble raconte une continuité, une séparation ou un nouveau départ, en conservant leurs provenances distinctes.</x:v>
      </x:c>
      <x:c r="G22" s="13" t="str">
        <x:v>Une victoire militaire ne compense pas automatiquement le deuil ni les pertes passées.</x:v>
      </x:c>
      <x:c r="H22" s="13" t="str">
        <x:v>Scène chargée seulement après les jalons communs et personnels nécessaires ; elle ne promeut pas à elle seule le joueur.</x:v>
      </x:c>
      <x:c r="I22" s="13" t="str">
        <x:v>Réaction ou proposition propre à la voie ; tout objet et toute XP utilisent le registre unique de l’objectif concerné.</x:v>
      </x:c>
      <x:c r="J22" s="13" t="str">
        <x:v>Reconstitution documentée V4 — nouvelle rédaction V5</x:v>
      </x:c>
    </x:row>
    <x:row r="23" ht="72" customHeight="1">
      <x:c r="A23" s="14" t="str">
        <x:v>W3-OH18</x:v>
      </x:c>
      <x:c r="B23" s="14" t="str">
        <x:v>Les feux ne sont pas au même endroit</x:v>
      </x:c>
      <x:c r="C23" s="14" t="str">
        <x:v>O3</x:v>
      </x:c>
      <x:c r="D23" s="14" t="str">
        <x:v>Porteur des derniers noms</x:v>
      </x:c>
      <x:c r="E23" s="14" t="str">
        <x:v>Après Elite</x:v>
      </x:c>
      <x:c r="F23" s="14" t="str">
        <x:v>Des nouvelles arrivent de survivants installés dans des lieux différents. Le joueur peut suivre un trajet pour leur rendre visite selon le dénouement O3 choisi.</x:v>
      </x:c>
      <x:c r="G23" s="14" t="str">
        <x:v>Le jeu conserve plusieurs vies autonomes et la cause naturelle de leur dispersion.</x:v>
      </x:c>
      <x:c r="H23" s="14" t="str">
        <x:v>Scène chargée seulement après les jalons communs et personnels nécessaires ; elle ne promeut pas à elle seule le joueur.</x:v>
      </x:c>
      <x:c r="I23" s="14" t="str">
        <x:v>Réaction ou proposition propre à la voie ; tout objet et toute XP utilisent le registre unique de l’objectif concerné.</x:v>
      </x:c>
      <x:c r="J23" s="14" t="str">
        <x:v>Reconstitution documentée V4 — nouvelle rédaction V5</x:v>
      </x:c>
    </x:row>
    <x:row r="24" ht="87" customHeight="1">
      <x:c r="A24" s="13" t="str">
        <x:v>W3-OH19</x:v>
      </x:c>
      <x:c r="B24" s="13" t="str">
        <x:v>Le mandat vérifié</x:v>
      </x:c>
      <x:c r="C24" s="13" t="str">
        <x:v>O4</x:v>
      </x:c>
      <x:c r="D24" s="13" t="str">
        <x:v>Nom entaché</x:v>
      </x:c>
      <x:c r="E24" s="13" t="str">
        <x:v>Préparation</x:v>
      </x:c>
      <x:c r="F24" s="13" t="str">
        <x:v>Un chef exige une rencontre avant de confier une route au joueur. La scène permet de reconnaître la faute réelle de l’ancêtre tout en présentant les actes personnels du personnage.</x:v>
      </x:c>
      <x:c r="G24" s="13" t="str">
        <x:v>La réputation familiale et la confiance gagnée par le joueur sont deux variables distinctes.</x:v>
      </x:c>
      <x:c r="H24" s="13" t="str">
        <x:v>Scène chargée seulement après les jalons communs et personnels nécessaires ; elle ne promeut pas à elle seule le joueur.</x:v>
      </x:c>
      <x:c r="I24" s="13" t="str">
        <x:v>Réaction ou proposition propre à la voie ; tout objet et toute XP utilisent le registre unique de l’objectif concerné.</x:v>
      </x:c>
      <x:c r="J24" s="13" t="str">
        <x:v>Reconstitution documentée V4 — nouvelle rédaction V5</x:v>
      </x:c>
    </x:row>
    <x:row r="25" ht="87" customHeight="1">
      <x:c r="A25" s="14" t="str">
        <x:v>W3-OH20</x:v>
      </x:c>
      <x:c r="B25" s="14" t="str">
        <x:v>Le grief qui ne t’appartient pas</x:v>
      </x:c>
      <x:c r="C25" s="14" t="str">
        <x:v>O4</x:v>
      </x:c>
      <x:c r="D25" s="14" t="str">
        <x:v>Nom entaché</x:v>
      </x:c>
      <x:c r="E25" s="14" t="str">
        <x:v>Duel</x:v>
      </x:c>
      <x:c r="F25" s="14" t="str">
        <x:v>Un adversaire veut rejouer une faute ancestrale sous la forme d’un duel actuel. Le joueur peut accepter un défi borné ou refuser l’accusation personnelle, puis accomplir l’objectif du front par une autre voie.</x:v>
      </x:c>
      <x:c r="G25" s="14" t="str">
        <x:v>Le refus ne prouve aucune culpabilité personnelle automatique.</x:v>
      </x:c>
      <x:c r="H25" s="14" t="str">
        <x:v>Scène chargée seulement après les jalons communs et personnels nécessaires ; elle ne promeut pas à elle seule le joueur.</x:v>
      </x:c>
      <x:c r="I25" s="14" t="str">
        <x:v>Réaction ou proposition propre à la voie ; tout objet et toute XP utilisent le registre unique de l’objectif concerné.</x:v>
      </x:c>
      <x:c r="J25" s="14" t="str">
        <x:v>Reconstitution documentée V4 — nouvelle rédaction V5</x:v>
      </x:c>
    </x:row>
    <x:row r="26" ht="87" customHeight="1">
      <x:c r="A26" s="13" t="str">
        <x:v>W3-OH21</x:v>
      </x:c>
      <x:c r="B26" s="13" t="str">
        <x:v>L’ordre dont on répond</x:v>
      </x:c>
      <x:c r="C26" s="13" t="str">
        <x:v>O4</x:v>
      </x:c>
      <x:c r="D26" s="13" t="str">
        <x:v>Nom entaché</x:v>
      </x:c>
      <x:c r="E26" s="13" t="str">
        <x:v>RTS</x:v>
      </x:c>
      <x:c r="F26" s="13" t="str">
        <x:v>Une occasion de victoire rapide menace le retour d’une équipe. Le joueur choisit son ordre et en observe les conséquences au terrain ; le bilan conserve les faits sans les attribuer à une fatalité de lignée.</x:v>
      </x:c>
      <x:c r="G26" s="13" t="str">
        <x:v>Ses propres pertes, réussites et erreurs modifient sa responsabilité présente.</x:v>
      </x:c>
      <x:c r="H26" s="13" t="str">
        <x:v>Scène chargée seulement après les jalons communs et personnels nécessaires ; elle ne promeut pas à elle seule le joueur.</x:v>
      </x:c>
      <x:c r="I26" s="13" t="str">
        <x:v>Réaction ou proposition propre à la voie ; tout objet et toute XP utilisent le registre unique de l’objectif concerné.</x:v>
      </x:c>
      <x:c r="J26" s="13" t="str">
        <x:v>Reconstitution documentée V4 — nouvelle rédaction V5</x:v>
      </x:c>
    </x:row>
    <x:row r="27" ht="87" customHeight="1">
      <x:c r="A27" s="14" t="str">
        <x:v>W3-OH22</x:v>
      </x:c>
      <x:c r="B27" s="14" t="str">
        <x:v>Le seuil d’un nouveau nom</x:v>
      </x:c>
      <x:c r="C27" s="14" t="str">
        <x:v>O4</x:v>
      </x:c>
      <x:c r="D27" s="14" t="str">
        <x:v>Nom entaché</x:v>
      </x:c>
      <x:c r="E27" s="14" t="str">
        <x:v>Maison</x:v>
      </x:c>
      <x:c r="F27" s="14" t="str">
        <x:v>Un voisin discute de la plaque de résidence après une mission locale. Le joueur choisit une présentation de soi compatible avec les faits déjà connus et le respect réellement gagné.</x:v>
      </x:c>
      <x:c r="G27" s="14" t="str">
        <x:v>Le logement vient de ses droits locaux ; une guerre gagnée n’efface pas les conditions.</x:v>
      </x:c>
      <x:c r="H27" s="14" t="str">
        <x:v>Scène chargée seulement après les jalons communs et personnels nécessaires ; elle ne promeut pas à elle seule le joueur.</x:v>
      </x:c>
      <x:c r="I27" s="14" t="str">
        <x:v>Réaction ou proposition propre à la voie ; tout objet et toute XP utilisent le registre unique de l’objectif concerné.</x:v>
      </x:c>
      <x:c r="J27" s="14" t="str">
        <x:v>Reconstitution documentée V4 — nouvelle rédaction V5</x:v>
      </x:c>
    </x:row>
    <x:row r="28" ht="87" customHeight="1">
      <x:c r="A28" s="13" t="str">
        <x:v>W3-OH23</x:v>
      </x:c>
      <x:c r="B28" s="13" t="str">
        <x:v>La plaque qui ne répare pas tout</x:v>
      </x:c>
      <x:c r="C28" s="13" t="str">
        <x:v>O4</x:v>
      </x:c>
      <x:c r="D28" s="13" t="str">
        <x:v>Nom entaché</x:v>
      </x:c>
      <x:c r="E28" s="13" t="str">
        <x:v>Trophée</x:v>
      </x:c>
      <x:c r="F28" s="13" t="str">
        <x:v>Un trophée peut montrer une action personnelle honorable tout en gardant l’histoire familiale dans une autre archive. Le joueur ne remplace pas une preuve de faute par un récit flatteur.</x:v>
      </x:c>
      <x:c r="G28" s="13" t="str">
        <x:v>La qualité de l’exposition reste distincte du jugement sur l’ancêtre.</x:v>
      </x:c>
      <x:c r="H28" s="13" t="str">
        <x:v>Scène chargée seulement après les jalons communs et personnels nécessaires ; elle ne promeut pas à elle seule le joueur.</x:v>
      </x:c>
      <x:c r="I28" s="13" t="str">
        <x:v>Réaction ou proposition propre à la voie ; tout objet et toute XP utilisent le registre unique de l’objectif concerné.</x:v>
      </x:c>
      <x:c r="J28" s="13" t="str">
        <x:v>Reconstitution documentée V4 — nouvelle rédaction V5</x:v>
      </x:c>
    </x:row>
    <x:row r="29" ht="72" customHeight="1">
      <x:c r="A29" s="14" t="str">
        <x:v>W3-OH24</x:v>
      </x:c>
      <x:c r="B29" s="14" t="str">
        <x:v>Répondre de sa propre route</x:v>
      </x:c>
      <x:c r="C29" s="14" t="str">
        <x:v>O4</x:v>
      </x:c>
      <x:c r="D29" s="14" t="str">
        <x:v>Nom entaché</x:v>
      </x:c>
      <x:c r="E29" s="14" t="str">
        <x:v>Après Elite</x:v>
      </x:c>
      <x:c r="F29" s="14" t="str">
        <x:v>Un ancien rival commente le dénouement O4 conservé et demande une aide précise dans l’après-guerre. Le joueur décide selon ses engagements présents.</x:v>
      </x:c>
      <x:c r="G29" s="14" t="str">
        <x:v>L’extension ne blanchit pas rétroactivement l’ancêtre ni ne remplace la fin de voie.</x:v>
      </x:c>
      <x:c r="H29" s="14" t="str">
        <x:v>Scène chargée seulement après les jalons communs et personnels nécessaires ; elle ne promeut pas à elle seule le joueur.</x:v>
      </x:c>
      <x:c r="I29" s="14" t="str">
        <x:v>Réaction ou proposition propre à la voie ; tout objet et toute XP utilisent le registre unique de l’objectif concerné.</x:v>
      </x:c>
      <x:c r="J29" s="14" t="str">
        <x:v>Reconstitution documentée V4 — nouvelle rédaction V5</x:v>
      </x:c>
    </x:row>
    <x:row r="30" ht="87" customHeight="1">
      <x:c r="A30" s="13" t="str">
        <x:v>W3-OH25</x:v>
      </x:c>
      <x:c r="B30" s="13" t="str">
        <x:v>Deux lectures de la piste</x:v>
      </x:c>
      <x:c r="C30" s="13" t="str">
        <x:v>O5</x:v>
      </x:c>
      <x:c r="D30" s="13" t="str">
        <x:v>Dette envers l’Étranger</x:v>
      </x:c>
      <x:c r="E30" s="13" t="str">
        <x:v>Préparation</x:v>
      </x:c>
      <x:c r="F30" s="13" t="str">
        <x:v>Après O5-M19 sur Namarra et tant que la coopération est volontaire, l’humain peut comparer une trace depuis un point accessible. Son analyse révèle un angle différent sans donner une vision omnisciente.</x:v>
      </x:c>
      <x:c r="G30" s="13" t="str">
        <x:v>Avant la rencontre requise, un autre guide local assure la fonction ou cette scène n’apparaît pas.</x:v>
      </x:c>
      <x:c r="H30" s="13" t="str">
        <x:v>Scène chargée seulement après les jalons communs et personnels nécessaires ; elle ne promeut pas à elle seule le joueur.</x:v>
      </x:c>
      <x:c r="I30" s="13" t="str">
        <x:v>Réaction ou proposition propre à la voie ; tout objet et toute XP utilisent le registre unique de l’objectif concerné.</x:v>
      </x:c>
      <x:c r="J30" s="13" t="str">
        <x:v>Reconstitution documentée V4 — nouvelle rédaction V5</x:v>
      </x:c>
    </x:row>
    <x:row r="31" ht="72" customHeight="1">
      <x:c r="A31" s="14" t="str">
        <x:v>W3-OH26</x:v>
      </x:c>
      <x:c r="B31" s="14" t="str">
        <x:v>Le défi vu depuis la rive</x:v>
      </x:c>
      <x:c r="C31" s="14" t="str">
        <x:v>O5</x:v>
      </x:c>
      <x:c r="D31" s="14" t="str">
        <x:v>Dette envers l’Étranger</x:v>
      </x:c>
      <x:c r="E31" s="14" t="str">
        <x:v>Duel</x:v>
      </x:c>
      <x:c r="F31" s="14" t="str">
        <x:v>Si l’humain accepte d’être témoin, il observe depuis une issue sûre et peut commenter les risques du défi. Il ne signe pas au nom d’une espèce entière ni d’un clan yautja.</x:v>
      </x:c>
      <x:c r="G31" s="14" t="str">
        <x:v>Sa présence est optionnelle ; le duel reste jouable sans lui.</x:v>
      </x:c>
      <x:c r="H31" s="14" t="str">
        <x:v>Scène chargée seulement après les jalons communs et personnels nécessaires ; elle ne promeut pas à elle seule le joueur.</x:v>
      </x:c>
      <x:c r="I31" s="14" t="str">
        <x:v>Réaction ou proposition propre à la voie ; tout objet et toute XP utilisent le registre unique de l’objectif concerné.</x:v>
      </x:c>
      <x:c r="J31" s="14" t="str">
        <x:v>Reconstitution documentée V4 — nouvelle rédaction V5</x:v>
      </x:c>
    </x:row>
    <x:row r="32" ht="72" customHeight="1">
      <x:c r="A32" s="13" t="str">
        <x:v>W3-OH27</x:v>
      </x:c>
      <x:c r="B32" s="13" t="str">
        <x:v>L’escorte choisie</x:v>
      </x:c>
      <x:c r="C32" s="13" t="str">
        <x:v>O5</x:v>
      </x:c>
      <x:c r="D32" s="13" t="str">
        <x:v>Dette envers l’Étranger</x:v>
      </x:c>
      <x:c r="E32" s="13" t="str">
        <x:v>RTS</x:v>
      </x:c>
      <x:c r="F32" s="13" t="str">
        <x:v>L’humain choisit de traverser avec l’équipe ou d’emprunter une autre route connue. Le joueur protège le passage convenu sans disposer d’ordres de possession sur sa personne.</x:v>
      </x:c>
      <x:c r="G32" s="13" t="str">
        <x:v>Il garde son inventaire, ses décisions et ses conditions de départ.</x:v>
      </x:c>
      <x:c r="H32" s="13" t="str">
        <x:v>Scène chargée seulement après les jalons communs et personnels nécessaires ; elle ne promeut pas à elle seule le joueur.</x:v>
      </x:c>
      <x:c r="I32" s="13" t="str">
        <x:v>Réaction ou proposition propre à la voie ; tout objet et toute XP utilisent le registre unique de l’objectif concerné.</x:v>
      </x:c>
      <x:c r="J32" s="13" t="str">
        <x:v>Reconstitution documentée V4 — nouvelle rédaction V5</x:v>
      </x:c>
    </x:row>
    <x:row r="33" ht="87" customHeight="1">
      <x:c r="A33" s="14" t="str">
        <x:v>W3-OH28</x:v>
      </x:c>
      <x:c r="B33" s="14" t="str">
        <x:v>Une halte avant de repartir</x:v>
      </x:c>
      <x:c r="C33" s="14" t="str">
        <x:v>O5</x:v>
      </x:c>
      <x:c r="D33" s="14" t="str">
        <x:v>Dette envers l’Étranger</x:v>
      </x:c>
      <x:c r="E33" s="14" t="str">
        <x:v>Maison</x:v>
      </x:c>
      <x:c r="F33" s="14" t="str">
        <x:v>Une visite ou une halte convenue permet un échange autour des objets rapportés. Les places, le trajet et la durée sont explicites ; le personnage ne devient pas un meuble de la maison.</x:v>
      </x:c>
      <x:c r="G33" s="14" t="str">
        <x:v>La scène n’annule jamais son départ à EXP10/O5-M24.</x:v>
      </x:c>
      <x:c r="H33" s="14" t="str">
        <x:v>Scène chargée seulement après les jalons communs et personnels nécessaires ; elle ne promeut pas à elle seule le joueur.</x:v>
      </x:c>
      <x:c r="I33" s="14" t="str">
        <x:v>Réaction ou proposition propre à la voie ; tout objet et toute XP utilisent le registre unique de l’objectif concerné.</x:v>
      </x:c>
      <x:c r="J33" s="14" t="str">
        <x:v>Reconstitution documentée V4 — nouvelle rédaction V5</x:v>
      </x:c>
    </x:row>
    <x:row r="34" ht="87" customHeight="1">
      <x:c r="A34" s="13" t="str">
        <x:v>W3-OH29</x:v>
      </x:c>
      <x:c r="B34" s="13" t="str">
        <x:v>La voix absente de la galerie</x:v>
      </x:c>
      <x:c r="C34" s="13" t="str">
        <x:v>O5</x:v>
      </x:c>
      <x:c r="D34" s="13" t="str">
        <x:v>Dette envers l’Étranger</x:v>
      </x:c>
      <x:c r="E34" s="13" t="str">
        <x:v>Trophée</x:v>
      </x:c>
      <x:c r="F34" s="13" t="str">
        <x:v>Après le départ, un récit d’objet peut citer la contribution humaine effectivement observée. Un contact ultérieur dépend d’un échange volontaire, pas d’une invocation automatique depuis la galerie.</x:v>
      </x:c>
      <x:c r="G34" s="13" t="str">
        <x:v>L’objet original et les souvenirs ne dupliquent ni le personnage ni son équipement.</x:v>
      </x:c>
      <x:c r="H34" s="13" t="str">
        <x:v>Scène chargée seulement après les jalons communs et personnels nécessaires ; elle ne promeut pas à elle seule le joueur.</x:v>
      </x:c>
      <x:c r="I34" s="13" t="str">
        <x:v>Réaction ou proposition propre à la voie ; tout objet et toute XP utilisent le registre unique de l’objectif concerné.</x:v>
      </x:c>
      <x:c r="J34" s="13" t="str">
        <x:v>Reconstitution documentée V4 — nouvelle rédaction V5</x:v>
      </x:c>
    </x:row>
    <x:row r="35" ht="72" customHeight="1">
      <x:c r="A35" s="14" t="str">
        <x:v>W3-OH30</x:v>
      </x:c>
      <x:c r="B35" s="14" t="str">
        <x:v>Des routes qui se recroisent</x:v>
      </x:c>
      <x:c r="C35" s="14" t="str">
        <x:v>O5</x:v>
      </x:c>
      <x:c r="D35" s="14" t="str">
        <x:v>Dette envers l’Étranger</x:v>
      </x:c>
      <x:c r="E35" s="14" t="str">
        <x:v>Après Elite</x:v>
      </x:c>
      <x:c r="F35" s="14" t="str">
        <x:v>Selon le dénouement O5 choisi, le joueur peut recevoir des nouvelles et proposer une rencontre future. L’humain peut accepter, différer ou poursuivre sa vie ailleurs.</x:v>
      </x:c>
      <x:c r="G35" s="14" t="str">
        <x:v>La prolongation conserve son autonomie et le départ antérieur comme fait accompli.</x:v>
      </x:c>
      <x:c r="H35" s="14" t="str">
        <x:v>Scène chargée seulement après les jalons communs et personnels nécessaires ; elle ne promeut pas à elle seule le joueur.</x:v>
      </x:c>
      <x:c r="I35" s="14" t="str">
        <x:v>Réaction ou proposition propre à la voie ; tout objet et toute XP utilisent le registre unique de l’objectif concerné.</x:v>
      </x:c>
      <x:c r="J35" s="14" t="str">
        <x:v>Reconstitution documentée V4 — nouvelle rédaction V5</x:v>
      </x:c>
    </x:row>
    <x:row r="36" ht="87" customHeight="1">
      <x:c r="A36" s="13" t="str">
        <x:v>W3-OH31</x:v>
      </x:c>
      <x:c r="B36" s="13" t="str">
        <x:v>La cohorte devant le départ</x:v>
      </x:c>
      <x:c r="C36" s="13" t="str">
        <x:v>O6</x:v>
      </x:c>
      <x:c r="D36" s="13" t="str">
        <x:v>La Longue Chasse</x:v>
      </x:c>
      <x:c r="E36" s="13" t="str">
        <x:v>Préparation</x:v>
      </x:c>
      <x:c r="F36" s="13" t="str">
        <x:v>Un ancien compagnon d’enfance retrouve le joueur près du point de rassemblement. Ils comparent leurs spécialités et choisissent une répartition cohérente avec leurs expériences réelles.</x:v>
      </x:c>
      <x:c r="G36" s="13" t="str">
        <x:v>Cette rencontre prolonge l’histoire originale de l’utilisateur, sans ajout automatique de père hostile.</x:v>
      </x:c>
      <x:c r="H36" s="13" t="str">
        <x:v>Scène chargée seulement après les jalons communs et personnels nécessaires ; elle ne promeut pas à elle seule le joueur.</x:v>
      </x:c>
      <x:c r="I36" s="13" t="str">
        <x:v>Réaction ou proposition propre à la voie ; tout objet et toute XP utilisent le registre unique de l’objectif concerné.</x:v>
      </x:c>
      <x:c r="J36" s="13" t="str">
        <x:v>Reconstitution documentée V4 — nouvelle rédaction V5</x:v>
      </x:c>
    </x:row>
    <x:row r="37" ht="72" customHeight="1">
      <x:c r="A37" s="14" t="str">
        <x:v>W3-OH32</x:v>
      </x:c>
      <x:c r="B37" s="14" t="str">
        <x:v>Le rival qui a grandi</x:v>
      </x:c>
      <x:c r="C37" s="14" t="str">
        <x:v>O6</x:v>
      </x:c>
      <x:c r="D37" s="14" t="str">
        <x:v>La Longue Chasse</x:v>
      </x:c>
      <x:c r="E37" s="14" t="str">
        <x:v>Duel</x:v>
      </x:c>
      <x:c r="F37" s="14" t="str">
        <x:v>Le rival connu depuis la cohorte propose un défi lié à leur maîtrise actuelle. Les gestes observés pendant l’enfance réapparaissent avec des variantes apprises.</x:v>
      </x:c>
      <x:c r="G37" s="14" t="str">
        <x:v>Le duel ne rejoue ni la triade Quatza-Rij ni l’épreuve solitaire Elite.</x:v>
      </x:c>
      <x:c r="H37" s="14" t="str">
        <x:v>Scène chargée seulement après les jalons communs et personnels nécessaires ; elle ne promeut pas à elle seule le joueur.</x:v>
      </x:c>
      <x:c r="I37" s="14" t="str">
        <x:v>Réaction ou proposition propre à la voie ; tout objet et toute XP utilisent le registre unique de l’objectif concerné.</x:v>
      </x:c>
      <x:c r="J37" s="14" t="str">
        <x:v>Reconstitution documentée V4 — nouvelle rédaction V5</x:v>
      </x:c>
    </x:row>
    <x:row r="38" ht="87" customHeight="1">
      <x:c r="A38" s="13" t="str">
        <x:v>W3-OH33</x:v>
      </x:c>
      <x:c r="B38" s="13" t="str">
        <x:v>Les leçons sous le feu</x:v>
      </x:c>
      <x:c r="C38" s="13" t="str">
        <x:v>O6</x:v>
      </x:c>
      <x:c r="D38" s="13" t="str">
        <x:v>La Longue Chasse</x:v>
      </x:c>
      <x:c r="E38" s="13" t="str">
        <x:v>RTS</x:v>
      </x:c>
      <x:c r="F38" s="13" t="str">
        <x:v>Le joueur retrouve une formation enseignée autrefois et choisit comment l’adapter aux membres encore présents. Une équipe nouvelle demande davantage de préparation qu’une cohorte vétérane.</x:v>
      </x:c>
      <x:c r="G38" s="13" t="str">
        <x:v>Le jeu valorise les liens vécus et les pertes réellement subies au fil de la partie.</x:v>
      </x:c>
      <x:c r="H38" s="13" t="str">
        <x:v>Scène chargée seulement après les jalons communs et personnels nécessaires ; elle ne promeut pas à elle seule le joueur.</x:v>
      </x:c>
      <x:c r="I38" s="13" t="str">
        <x:v>Réaction ou proposition propre à la voie ; tout objet et toute XP utilisent le registre unique de l’objectif concerné.</x:v>
      </x:c>
      <x:c r="J38" s="13" t="str">
        <x:v>Reconstitution documentée V4 — nouvelle rédaction V5</x:v>
      </x:c>
    </x:row>
    <x:row r="39" ht="87" customHeight="1">
      <x:c r="A39" s="14" t="str">
        <x:v>W3-OH34</x:v>
      </x:c>
      <x:c r="B39" s="14" t="str">
        <x:v>Le foyer entre deux chasses</x:v>
      </x:c>
      <x:c r="C39" s="14" t="str">
        <x:v>O6</x:v>
      </x:c>
      <x:c r="D39" s="14" t="str">
        <x:v>La Longue Chasse</x:v>
      </x:c>
      <x:c r="E39" s="14" t="str">
        <x:v>Maison</x:v>
      </x:c>
      <x:c r="F39" s="14" t="str">
        <x:v>Le mentor ou un compagnon peut visiter la résidence active et commenter un changement visible de l’atelier. Le joueur prépare un exercice, montre un objet ou organise le prochain départ.</x:v>
      </x:c>
      <x:c r="G39" s="14" t="str">
        <x:v>Les scènes de foyer forment une continuité de la vie du personnage à travers la campagne.</x:v>
      </x:c>
      <x:c r="H39" s="14" t="str">
        <x:v>Scène chargée seulement après les jalons communs et personnels nécessaires ; elle ne promeut pas à elle seule le joueur.</x:v>
      </x:c>
      <x:c r="I39" s="14" t="str">
        <x:v>Réaction ou proposition propre à la voie ; tout objet et toute XP utilisent le registre unique de l’objectif concerné.</x:v>
      </x:c>
      <x:c r="J39" s="14" t="str">
        <x:v>Reconstitution documentée V4 — nouvelle rédaction V5</x:v>
      </x:c>
    </x:row>
    <x:row r="40" ht="72" customHeight="1">
      <x:c r="A40" s="13" t="str">
        <x:v>W3-OH35</x:v>
      </x:c>
      <x:c r="B40" s="13" t="str">
        <x:v>La galerie de toute une vie</x:v>
      </x:c>
      <x:c r="C40" s="13" t="str">
        <x:v>O6</x:v>
      </x:c>
      <x:c r="D40" s="13" t="str">
        <x:v>La Longue Chasse</x:v>
      </x:c>
      <x:c r="E40" s="13" t="str">
        <x:v>Trophée</x:v>
      </x:c>
      <x:c r="F40" s="13" t="str">
        <x:v>Le joueur rapproche une première trace de chasse, un objet de cohorte et une pièce de guerre. Chaque objet conserve sa date, ses participants et ses gestes d’exposition.</x:v>
      </x:c>
      <x:c r="G40" s="13" t="str">
        <x:v>La galerie raconte l’évolution personnelle, sans récompense triple pour un même fait.</x:v>
      </x:c>
      <x:c r="H40" s="13" t="str">
        <x:v>Scène chargée seulement après les jalons communs et personnels nécessaires ; elle ne promeut pas à elle seule le joueur.</x:v>
      </x:c>
      <x:c r="I40" s="13" t="str">
        <x:v>Réaction ou proposition propre à la voie ; tout objet et toute XP utilisent le registre unique de l’objectif concerné.</x:v>
      </x:c>
      <x:c r="J40" s="13" t="str">
        <x:v>Reconstitution documentée V4 — nouvelle rédaction V5</x:v>
      </x:c>
    </x:row>
    <x:row r="41" ht="72" customHeight="1">
      <x:c r="A41" s="14" t="str">
        <x:v>W3-OH36</x:v>
      </x:c>
      <x:c r="B41" s="14" t="str">
        <x:v>La chasse que l’on transmet</x:v>
      </x:c>
      <x:c r="C41" s="14" t="str">
        <x:v>O6</x:v>
      </x:c>
      <x:c r="D41" s="14" t="str">
        <x:v>La Longue Chasse</x:v>
      </x:c>
      <x:c r="E41" s="14" t="str">
        <x:v>Après Elite</x:v>
      </x:c>
      <x:c r="F41" s="14" t="str">
        <x:v>Le dénouement O6 choisi sert de base à la formation d’une nouvelle cohorte ou à un dernier voyage avec le rival. Les anciens deviennent témoins de la transmission.</x:v>
      </x:c>
      <x:c r="G41" s="14" t="str">
        <x:v>Elder et Ancient étendent la longue histoire sans remplacer sa conclusion principale.</x:v>
      </x:c>
      <x:c r="H41" s="14" t="str">
        <x:v>Scène chargée seulement après les jalons communs et personnels nécessaires ; elle ne promeut pas à elle seule le joueur.</x:v>
      </x:c>
      <x:c r="I41" s="14" t="str">
        <x:v>Réaction ou proposition propre à la voie ; tout objet et toute XP utilisent le registre unique de l’objectif concerné.</x:v>
      </x:c>
      <x:c r="J41" s="14" t="str">
        <x:v>Reconstitution documentée V4 — nouvelle rédaction V5</x:v>
      </x:c>
    </x:row>
  </x:sheetData>
  <x:pageMargins left="0.7" right="0.7" top="0.75" bottom="0.75" header="0.3" footer="0.3"/>
  <x:tableParts count="1">
    <x:tablePart xmlns:r="http://schemas.openxmlformats.org/officeDocument/2006/relationships" r:id="R81e798c2c21f4303"/>
  </x:tableParts>
</x:worksheet>
</file>

<file path=xl/worksheets/sheet11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45" hidden="0" customWidth="1"/>
  </x:cols>
  <x:sheetData>
    <x:row r="1">
      <x:c r="A1" s="2"/>
      <x:c r="B1" s="2"/>
      <x:c r="C1" s="2"/>
      <x:c r="D1" s="2"/>
      <x:c r="E1" s="2"/>
    </x:row>
    <x:row r="2" ht="31" customHeight="1">
      <x:c r="A2" s="3" t="str">
        <x:v>Guerre et Warp</x:v>
      </x:c>
      <x:c r="B2" s="3"/>
      <x:c r="C2" s="3"/>
      <x:c r="D2" s="3"/>
      <x:c r="E2" s="3"/>
    </x:row>
    <x:row r="3">
      <x:c r="A3" s="4"/>
      <x:c r="B3" s="4"/>
      <x:c r="C3" s="4"/>
      <x:c r="D3" s="4"/>
      <x:c r="E3" s="4"/>
    </x:row>
    <x:row r="4">
      <x:c r="A4" s="2" t="str">
        <x:v>Guerre · 12 fiches · Lecture intégrale dans « Lire Guerre » ou le lecteur HTML.</x:v>
      </x:c>
      <x:c r="B4" s="2"/>
      <x:c r="C4" s="2"/>
      <x:c r="D4" s="2"/>
      <x:c r="E4" s="2"/>
    </x:row>
    <x:row r="5" ht="48" customHeight="1">
      <x:c r="A5" s="51" t="str">
        <x:v>Identifiant</x:v>
      </x:c>
      <x:c r="B5" s="52" t="str">
        <x:v>Titre</x:v>
      </x:c>
      <x:c r="C5" s="52" t="str">
        <x:v>Règle</x:v>
      </x:c>
      <x:c r="D5" s="52" t="str">
        <x:v>Limite</x:v>
      </x:c>
      <x:c r="E5" s="53" t="str">
        <x:v>Provenance</x:v>
      </x:c>
    </x:row>
    <x:row r="6" ht="57" customHeight="1">
      <x:c r="A6" s="13" t="str">
        <x:v>W3-WARP01</x:v>
      </x:c>
      <x:c r="B6" s="13" t="str">
        <x:v>Départ autorisé</x:v>
      </x:c>
      <x:c r="C6" s="13" t="str">
        <x:v>Blooded, vaisseau personnel réellement acquis, fonction Adjutant du joueur, quête commune accomplie et module installé.</x:v>
      </x:c>
      <x:c r="D6" s="13" t="str">
        <x:v>Une guerre n’accorde aucun de ces cinq prérequis ; les missions du passé restent facultatives pour Elite.</x:v>
      </x:c>
      <x:c r="E6" s="13" t="str">
        <x:v>Reconstitution documentée V4 — nouvelle rédaction V5</x:v>
      </x:c>
    </x:row>
    <x:row r="7" ht="57" customHeight="1">
      <x:c r="A7" s="14" t="str">
        <x:v>W3-WARP02</x:v>
      </x:c>
      <x:c r="B7" s="14" t="str">
        <x:v>Droit de retour engagé</x:v>
      </x:c>
      <x:c r="C7" s="14" t="str">
        <x:v>Le trajet de retour est réservé au déclenchement de l’expédition.</x:v>
      </x:c>
      <x:c r="D7" s="14" t="str">
        <x:v>La perte ultérieure d’une condition de nouveau départ n’enferme pas le groupe déjà engagé.</x:v>
      </x:c>
      <x:c r="E7" s="14" t="str">
        <x:v>Reconstitution documentée V4 — nouvelle rédaction V5</x:v>
      </x:c>
    </x:row>
    <x:row r="8" ht="57" customHeight="1">
      <x:c r="A8" s="13" t="str">
        <x:v>W3-WARP03</x:v>
      </x:c>
      <x:c r="B8" s="13" t="str">
        <x:v>Équipe unique dans le passé</x:v>
      </x:c>
      <x:c r="C8" s="13" t="str">
        <x:v>Le voyage conserve teamId et memberId des personnes effectivement embarquées.</x:v>
      </x:c>
      <x:c r="D8" s="13" t="str">
        <x:v>Leurs places dans le présent sont indisponibles ; une armée n’existe pas simultanément dans les deux branches.</x:v>
      </x:c>
      <x:c r="E8" s="13" t="str">
        <x:v>Reconstitution documentée V4 — nouvelle rédaction V5</x:v>
      </x:c>
    </x:row>
    <x:row r="9" ht="44" customHeight="1">
      <x:c r="A9" s="14" t="str">
        <x:v>W3-WARP04</x:v>
      </x:c>
      <x:c r="B9" s="14" t="str">
        <x:v>Stock emporté</x:v>
      </x:c>
      <x:c r="C9" s="14" t="str">
        <x:v>Les cargaisons sont choisies dans la soute réellement accessible avant départ.</x:v>
      </x:c>
      <x:c r="D9" s="14" t="str">
        <x:v>Le stock restant demeure dans son lieu présent ; aucune copie historique n’est créée.</x:v>
      </x:c>
      <x:c r="E9" s="14" t="str">
        <x:v>Reconstitution documentée V4 — nouvelle rédaction V5</x:v>
      </x:c>
    </x:row>
    <x:row r="10" ht="44" customHeight="1">
      <x:c r="A10" s="13" t="str">
        <x:v>W3-WARP05</x:v>
      </x:c>
      <x:c r="B10" s="13" t="str">
        <x:v>Blessures conservées</x:v>
      </x:c>
      <x:c r="C10" s="13" t="str">
        <x:v>Un membre blessé part seulement si ses conditions de déplacement le permettent.</x:v>
      </x:c>
      <x:c r="D10" s="13" t="str">
        <x:v>Le changement d’époque ne guérit rien et ne remet pas fatigue ou consommables à zéro.</x:v>
      </x:c>
      <x:c r="E10" s="13" t="str">
        <x:v>Reconstitution documentée V4 — nouvelle rédaction V5</x:v>
      </x:c>
    </x:row>
    <x:row r="11" ht="57" customHeight="1">
      <x:c r="A11" s="14" t="str">
        <x:v>W3-WARP06</x:v>
      </x:c>
      <x:c r="B11" s="14" t="str">
        <x:v>Morts non réinitialisées</x:v>
      </x:c>
      <x:c r="C11" s="14" t="str">
        <x:v>Un membre mort reste mort dans le registre de campagne.</x:v>
      </x:c>
      <x:c r="D11" s="14" t="str">
        <x:v>Une visite avant sa mort ne crée pas un remplaçant vivant transférable dans l’équipe du joueur.</x:v>
      </x:c>
      <x:c r="E11" s="14" t="str">
        <x:v>Reconstitution documentée V4 — nouvelle rédaction V5</x:v>
      </x:c>
    </x:row>
    <x:row r="12" ht="44" customHeight="1">
      <x:c r="A12" s="13" t="str">
        <x:v>W3-WARP07</x:v>
      </x:c>
      <x:c r="B12" s="13" t="str">
        <x:v>Trophée d’une branche</x:v>
      </x:c>
      <x:c r="C12" s="13" t="str">
        <x:v>Un trophée récupéré reçoit époque, branche, propriétaire et contenant.</x:v>
      </x:c>
      <x:c r="D12" s="13" t="str">
        <x:v>Retourner au même lieu ne fournit pas un nouvel original de la même prise déjà prélevée.</x:v>
      </x:c>
      <x:c r="E12" s="13" t="str">
        <x:v>Reconstitution documentée V4 — nouvelle rédaction V5</x:v>
      </x:c>
    </x:row>
    <x:row r="13" ht="57" customHeight="1">
      <x:c r="A13" s="14" t="str">
        <x:v>W3-WARP08</x:v>
      </x:c>
      <x:c r="B13" s="14" t="str">
        <x:v>Armées locales autonomes</x:v>
      </x:c>
      <x:c r="C13" s="14" t="str">
        <x:v>Les personnes rencontrées dans le passé possèdent leurs propres objectifs et leurs moyens.</x:v>
      </x:c>
      <x:c r="D13" s="14" t="str">
        <x:v>Un accord local ne les transforme pas en recrutement gratuit exportable vers la guerre présente.</x:v>
      </x:c>
      <x:c r="E13" s="14" t="str">
        <x:v>Reconstitution documentée V4 — nouvelle rédaction V5</x:v>
      </x:c>
    </x:row>
    <x:row r="14" ht="44" customHeight="1">
      <x:c r="A14" s="13" t="str">
        <x:v>W3-WARP09</x:v>
      </x:c>
      <x:c r="B14" s="13" t="str">
        <x:v>Cinéma séparé</x:v>
      </x:c>
      <x:c r="C14" s="13" t="str">
        <x:v>Les chroniques cinéma utilisent leurs avatars et dénouements fidèles distincts.</x:v>
      </x:c>
      <x:c r="D14" s="13" t="str">
        <x:v>Le héros original ne réécrit pas un résultat de film présenté comme canon dans ce mode.</x:v>
      </x:c>
      <x:c r="E14" s="13" t="str">
        <x:v>Reconstitution documentée V4 — nouvelle rédaction V5</x:v>
      </x:c>
    </x:row>
    <x:row r="15" ht="57" customHeight="1">
      <x:c r="A15" s="14" t="str">
        <x:v>W3-WARP10</x:v>
      </x:c>
      <x:c r="B15" s="14" t="str">
        <x:v>Front présent distinct</x:v>
      </x:c>
      <x:c r="C15" s="14" t="str">
        <x:v>Le front du présent conserve son dernier état validé pendant la scène historique.</x:v>
      </x:c>
      <x:c r="D15" s="14" t="str">
        <x:v>Aucune guerre punitive hors ligne ne se déclenche ; les changements suivent les règles temporelles choisies dans la campagne.</x:v>
      </x:c>
      <x:c r="E15" s="14" t="str">
        <x:v>Reconstitution documentée V4 — nouvelle rédaction V5</x:v>
      </x:c>
    </x:row>
    <x:row r="16" ht="57" customHeight="1">
      <x:c r="A16" s="13" t="str">
        <x:v>W3-WARP11</x:v>
      </x:c>
      <x:c r="B16" s="13" t="str">
        <x:v>Revisite de terrain</x:v>
      </x:c>
      <x:c r="C16" s="13" t="str">
        <x:v>Une branche déjà parcourue conserve ses passages, objets prélevés et conséquences locales.</x:v>
      </x:c>
      <x:c r="D16" s="13" t="str">
        <x:v>Le joueur retrouve une scène évoluée ou fermée, jamais un distributeur d’XP de reconnaissance.</x:v>
      </x:c>
      <x:c r="E16" s="13" t="str">
        <x:v>Reconstitution documentée V4 — nouvelle rédaction V5</x:v>
      </x:c>
    </x:row>
    <x:row r="17" ht="57" customHeight="1">
      <x:c r="A17" s="14" t="str">
        <x:v>W3-WARP12</x:v>
      </x:c>
      <x:c r="B17" s="14" t="str">
        <x:v>Retour et réconciliation</x:v>
      </x:c>
      <x:c r="C17" s="14" t="str">
        <x:v>À l’arrivée, vérifier les mêmes personnes, objets, blessures et transactions.</x:v>
      </x:c>
      <x:c r="D17" s="14" t="str">
        <x:v>Le navire, la maison et les trois modes de guerre relisent ce retour unique ; aucun bilan ne double les effets.</x:v>
      </x:c>
      <x:c r="E17" s="14" t="str">
        <x:v>Reconstitution documentée V4 — nouvelle rédaction V5</x:v>
      </x:c>
    </x:row>
  </x:sheetData>
  <x:pageMargins left="0.7" right="0.7" top="0.75" bottom="0.75" header="0.3" footer="0.3"/>
  <x:tableParts count="1">
    <x:tablePart xmlns:r="http://schemas.openxmlformats.org/officeDocument/2006/relationships" r:id="Rad5e0465196e4f1d"/>
  </x:tableParts>
</x:worksheet>
</file>

<file path=xl/worksheets/sheet11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45" hidden="0" customWidth="1"/>
  </x:cols>
  <x:sheetData>
    <x:row r="1">
      <x:c r="A1" s="2"/>
      <x:c r="B1" s="2"/>
      <x:c r="C1" s="2"/>
      <x:c r="D1" s="2"/>
      <x:c r="E1" s="2"/>
      <x:c r="F1" s="2"/>
    </x:row>
    <x:row r="2" ht="31" customHeight="1">
      <x:c r="A2" s="3" t="str">
        <x:v>V5 Guerre et habitats</x:v>
      </x:c>
      <x:c r="B2" s="3"/>
      <x:c r="C2" s="3"/>
      <x:c r="D2" s="3"/>
      <x:c r="E2" s="3"/>
      <x:c r="F2" s="3"/>
    </x:row>
    <x:row r="3">
      <x:c r="A3" s="4"/>
      <x:c r="B3" s="4"/>
      <x:c r="C3" s="4"/>
      <x:c r="D3" s="4"/>
      <x:c r="E3" s="4"/>
      <x:c r="F3" s="4"/>
    </x:row>
    <x:row r="4">
      <x:c r="A4" s="2" t="str">
        <x:v>Guerre · 12 fiches · Lecture intégrale dans « Lire Guerre » ou le lecteur HTML.</x:v>
      </x:c>
      <x:c r="B4" s="2"/>
      <x:c r="C4" s="2"/>
      <x:c r="D4" s="2"/>
      <x:c r="E4" s="2"/>
      <x:c r="F4" s="2"/>
    </x:row>
    <x:row r="5" ht="48" customHeight="1">
      <x:c r="A5" s="51" t="str">
        <x:v>Identifiant</x:v>
      </x:c>
      <x:c r="B5" s="52" t="str">
        <x:v>Titre</x:v>
      </x:c>
      <x:c r="C5" s="52" t="str">
        <x:v>Lieu</x:v>
      </x:c>
      <x:c r="D5" s="52" t="str">
        <x:v>Fonction</x:v>
      </x:c>
      <x:c r="E5" s="52" t="str">
        <x:v>Actions</x:v>
      </x:c>
      <x:c r="F5" s="52" t="str">
        <x:v>Contrepartie</x:v>
      </x:c>
      <x:c r="G5" s="52" t="str">
        <x:v>Condition</x:v>
      </x:c>
      <x:c r="H5" s="53" t="str">
        <x:v>Provenance</x:v>
      </x:c>
    </x:row>
    <x:row r="6" ht="57" customHeight="1">
      <x:c r="A6" s="13" t="str">
        <x:v>W5-SYN01</x:v>
      </x:c>
      <x:c r="B6" s="13" t="str">
        <x:v>Le guide vient à la maison</x:v>
      </x:c>
      <x:c r="C6" s="13" t="str">
        <x:v>Maison active</x:v>
      </x:c>
      <x:c r="D6" s="13" t="str">
        <x:v>Un vétéran connu peut venir montrer un trajet sur une table locale.</x:v>
      </x:c>
      <x:c r="E6" s="13" t="str">
        <x:v>Le joueur déplie le relevé, rapproche un objet de terrain puis rejoint avec lui le vrai départ de reconnaissance.</x:v>
      </x:c>
      <x:c r="F6" s="13" t="str">
        <x:v>La visite ouvre une mission ; elle ne révèle pas tous les ennemis et ne produit pas de RAV.</x:v>
      </x:c>
      <x:c r="G6" s="13" t="str">
        <x:v>Respect local, domicile actif et vétéran volontaire disponible.</x:v>
      </x:c>
      <x:c r="H6" s="13" t="str">
        <x:v>Extension V5</x:v>
      </x:c>
    </x:row>
    <x:row r="7" ht="57" customHeight="1">
      <x:c r="A7" s="14" t="str">
        <x:v>W5-SYN02</x:v>
      </x:c>
      <x:c r="B7" s="14" t="str">
        <x:v>L’atelier avant la relève</x:v>
      </x:c>
      <x:c r="C7" s="14" t="str">
        <x:v>Maison active</x:v>
      </x:c>
      <x:c r="D7" s="14" t="str">
        <x:v>Préparer une pièce de réparation pour un équipement personnel.</x:v>
      </x:c>
      <x:c r="E7" s="14" t="str">
        <x:v>Choisir le composant possédé, réaliser le geste d’atelier puis porter la pièce à l’équipe au quai.</x:v>
      </x:c>
      <x:c r="F7" s="14" t="str">
        <x:v>Aucune production infinie ni bonus cumulé des maisons inactives.</x:v>
      </x:c>
      <x:c r="G7" s="14" t="str">
        <x:v>Atelier déverrouillé et matériaux réellement présents.</x:v>
      </x:c>
      <x:c r="H7" s="14" t="str">
        <x:v>Extension V5</x:v>
      </x:c>
    </x:row>
    <x:row r="8" ht="57" customHeight="1">
      <x:c r="A8" s="13" t="str">
        <x:v>W5-SYN03</x:v>
      </x:c>
      <x:c r="B8" s="13" t="str">
        <x:v>Les traces du retour</x:v>
      </x:c>
      <x:c r="C8" s="13" t="str">
        <x:v>Maison active</x:v>
      </x:c>
      <x:c r="D8" s="13" t="str">
        <x:v>Recevoir un compagnon après une campagne et montrer les objets ramenés.</x:v>
      </x:c>
      <x:c r="E8" s="13" t="str">
        <x:v>Installer un contenant, orienter la pièce puis laisser le visiteur identifier une marque qu’il a réellement vue.</x:v>
      </x:c>
      <x:c r="F8" s="13" t="str">
        <x:v>La reconnaissance s’ajoute au récit, pas à une deuxième récompense de guerre.</x:v>
      </x:c>
      <x:c r="G8" s="13" t="str">
        <x:v>Objet original transporté et compagnon vivant, présent et volontaire.</x:v>
      </x:c>
      <x:c r="H8" s="13" t="str">
        <x:v>Extension V5</x:v>
      </x:c>
    </x:row>
    <x:row r="9" ht="57" customHeight="1">
      <x:c r="A9" s="14" t="str">
        <x:v>W5-SYN04</x:v>
      </x:c>
      <x:c r="B9" s="14" t="str">
        <x:v>Le navire couvre la fenêtre</x:v>
      </x:c>
      <x:c r="C9" s="14" t="str">
        <x:v>Vaisseau de clan</x:v>
      </x:c>
      <x:c r="D9" s="14" t="str">
        <x:v>Mettre à disposition une observation ou une extraction limitée depuis son emplacement réel.</x:v>
      </x:c>
      <x:c r="E9" s="14" t="str">
        <x:v>Rejoindre la passerelle, affecter le spécialiste disponible puis conduire la navette jusqu’à la zone sécurisée.</x:v>
      </x:c>
      <x:c r="F9" s="14" t="str">
        <x:v>Le navire quitte ou immobilise son autre service ; soutien borné par portée, énergie et places.</x:v>
      </x:c>
      <x:c r="G9" s="14" t="str">
        <x:v>Navire acquis, trajet accompli et équipage disponible.</x:v>
      </x:c>
      <x:c r="H9" s="14" t="str">
        <x:v>Extension V5</x:v>
      </x:c>
    </x:row>
    <x:row r="10" ht="57" customHeight="1">
      <x:c r="A10" s="13" t="str">
        <x:v>W5-SYN05</x:v>
      </x:c>
      <x:c r="B10" s="13" t="str">
        <x:v>La soute avant le front</x:v>
      </x:c>
      <x:c r="C10" s="13" t="str">
        <x:v>Vaisseau de clan</x:v>
      </x:c>
      <x:c r="D10" s="13" t="str">
        <x:v>Répartir les cargaisons entre mission militaire et besoins de bord.</x:v>
      </x:c>
      <x:c r="E10" s="13" t="str">
        <x:v>Déplacer les lots dans leurs emplacements, conserver les passages des occupants puis lancer le chargement réel.</x:v>
      </x:c>
      <x:c r="F10" s="13" t="str">
        <x:v>Les caisses réservées aux habitants du navire ne deviennent pas automatiquement ravitaillement de guerre.</x:v>
      </x:c>
      <x:c r="G10" s="13" t="str">
        <x:v>Accord des responsables des stocks et capacités de charge.</x:v>
      </x:c>
      <x:c r="H10" s="13" t="str">
        <x:v>Extension V5</x:v>
      </x:c>
    </x:row>
    <x:row r="11" ht="57" customHeight="1">
      <x:c r="A11" s="14" t="str">
        <x:v>W5-SYN06</x:v>
      </x:c>
      <x:c r="B11" s="14" t="str">
        <x:v>La galerie des équipes</x:v>
      </x:c>
      <x:c r="C11" s="14" t="str">
        <x:v>Vaisseau de clan</x:v>
      </x:c>
      <x:c r="D11" s="14" t="str">
        <x:v>Exposer une trace d’opération avec les noms des participants réels.</x:v>
      </x:c>
      <x:c r="E11" s="14" t="str">
        <x:v>Passer par l’atelier de trophées, régler le support puis inviter les personnes dont les voix peuvent être entendues.</x:v>
      </x:c>
      <x:c r="F11" s="14" t="str">
        <x:v>Un dépôt reste propriété de son propriétaire ; les morts sont mémorisés sans résurrection narrative.</x:v>
      </x:c>
      <x:c r="G11" s="14" t="str">
        <x:v>Provenance vérifiée et autorisation d’exposition du dépôt.</x:v>
      </x:c>
      <x:c r="H11" s="14" t="str">
        <x:v>Extension V5</x:v>
      </x:c>
    </x:row>
    <x:row r="12" ht="57" customHeight="1">
      <x:c r="A12" s="13" t="str">
        <x:v>W5-SYN07</x:v>
      </x:c>
      <x:c r="B12" s="13" t="str">
        <x:v>Le chantier sous garde</x:v>
      </x:c>
      <x:c r="C12" s="13" t="str">
        <x:v>SPACE-BASE-03</x:v>
      </x:c>
      <x:c r="D12" s="13" t="str">
        <x:v>Réparer un accès du navire pendant une escarmouche de protection locale.</x:v>
      </x:c>
      <x:c r="E12" s="13" t="str">
        <x:v>Amarrer, acheminer les pièces, conduire les artisans puis tenir le poste qu’ils utilisent jusqu’au contrôle final.</x:v>
      </x:c>
      <x:c r="F12" s="13" t="str">
        <x:v>La réparation demande un vrai travail et ne termine pas toutes les pannes du vaisseau.</x:v>
      </x:c>
      <x:c r="G12" s="13" t="str">
        <x:v>Accès au chantier et contrat de réparation accepté.</x:v>
      </x:c>
      <x:c r="H12" s="13" t="str">
        <x:v>Extension V5</x:v>
      </x:c>
    </x:row>
    <x:row r="13" ht="57" customHeight="1">
      <x:c r="A13" s="14" t="str">
        <x:v>W5-SYN08</x:v>
      </x:c>
      <x:c r="B13" s="14" t="str">
        <x:v>La relève de la ceinture</x:v>
      </x:c>
      <x:c r="C13" s="14" t="str">
        <x:v>SPACE-BASE-04</x:v>
      </x:c>
      <x:c r="D13" s="14" t="str">
        <x:v>Préparer un groupe de reconnaissance pour une approche orbitale.</x:v>
      </x:c>
      <x:c r="E13" s="14" t="str">
        <x:v>Vérifier son équipement, parcourir la zone d’embarquement puis observer le transfert vers une coque disponible.</x:v>
      </x:c>
      <x:c r="F13" s="14" t="str">
        <x:v>Une base ne crée pas instantanément de vétérans ni des places de transport.</x:v>
      </x:c>
      <x:c r="G13" s="14" t="str">
        <x:v>Membres, couchages, matériel et trajectoire réellement disponibles.</x:v>
      </x:c>
      <x:c r="H13" s="14" t="str">
        <x:v>Extension V5</x:v>
      </x:c>
    </x:row>
    <x:row r="14" ht="57" customHeight="1">
      <x:c r="A14" s="13" t="str">
        <x:v>W5-SYN09</x:v>
      </x:c>
      <x:c r="B14" s="13" t="str">
        <x:v>Le mandat au relais</x:v>
      </x:c>
      <x:c r="C14" s="13" t="str">
        <x:v>SPACE-BASE-06</x:v>
      </x:c>
      <x:c r="D14" s="13" t="str">
        <x:v>Former une coalition pour un objectif spatial borné.</x:v>
      </x:c>
      <x:c r="E14" s="13" t="str">
        <x:v>Rencontrer les chefs présents, comparer les routes puis placer les groupes dans les sas correspondant à leur rôle.</x:v>
      </x:c>
      <x:c r="F14" s="13" t="str">
        <x:v>Un groupe peut refuser une extension de conquête ; aucun contrôle universel du clan n’en découle.</x:v>
      </x:c>
      <x:c r="G14" s="13" t="str">
        <x:v>Objectif commun accepté par les participants concernés.</x:v>
      </x:c>
      <x:c r="H14" s="13" t="str">
        <x:v>Extension V5</x:v>
      </x:c>
    </x:row>
    <x:row r="15" ht="57" customHeight="1">
      <x:c r="A15" s="14" t="str">
        <x:v>W5-SYN10</x:v>
      </x:c>
      <x:c r="B15" s="14" t="str">
        <x:v>L’annexe reçoit les retours</x:v>
      </x:c>
      <x:c r="C15" s="14" t="str">
        <x:v>SPACE-BASE-07</x:v>
      </x:c>
      <x:c r="D15" s="14" t="str">
        <x:v>Accueillir une équipe ou des objets nécessitant un circuit séparé.</x:v>
      </x:c>
      <x:c r="E15" s="14" t="str">
        <x:v>Acheminer le transport au bon sas, déplacer les contenants et conduire chaque personne à une place réelle.</x:v>
      </x:c>
      <x:c r="F15" s="14" t="str">
        <x:v>Capacité finie, consommables et conditions de sortie ; aucune disparition des personnes exposées.</x:v>
      </x:c>
      <x:c r="G15" s="14" t="str">
        <x:v>Place confirmée et protocole de jeu du lieu respecté.</x:v>
      </x:c>
      <x:c r="H15" s="14" t="str">
        <x:v>Extension V5</x:v>
      </x:c>
    </x:row>
    <x:row r="16" ht="57" customHeight="1">
      <x:c r="A16" s="13" t="str">
        <x:v>W5-SYN11</x:v>
      </x:c>
      <x:c r="B16" s="13" t="str">
        <x:v>Le vaisseau personnel éclaire</x:v>
      </x:c>
      <x:c r="C16" s="13" t="str">
        <x:v>Vaisseau personnel</x:v>
      </x:c>
      <x:c r="D16" s="13" t="str">
        <x:v>Déposer le héros pour une intervention avant une bataille plus large.</x:v>
      </x:c>
      <x:c r="E16" s="13" t="str">
        <x:v>Choisir un point atteint, jouer l’approche puis ouvrir un accès pour les équipes arrivant ensuite.</x:v>
      </x:c>
      <x:c r="F16" s="13" t="str">
        <x:v>Le héros et son vaisseau sont occupés ici ; ils ne fournissent pas simultanément une deuxième force ailleurs.</x:v>
      </x:c>
      <x:c r="G16" s="13" t="str">
        <x:v>Blooded, navire acquis et déplacement joué.</x:v>
      </x:c>
      <x:c r="H16" s="13" t="str">
        <x:v>Extension V5</x:v>
      </x:c>
    </x:row>
    <x:row r="17" ht="57" customHeight="1">
      <x:c r="A17" s="14" t="str">
        <x:v>W5-SYN12</x:v>
      </x:c>
      <x:c r="B17" s="14" t="str">
        <x:v>Un mausolée pour les absents</x:v>
      </x:c>
      <x:c r="C17" s="14" t="str">
        <x:v>Mausolée / prolongement Elder</x:v>
      </x:c>
      <x:c r="D17" s="14" t="str">
        <x:v>Conserver la mémoire de membres perdus au fil de la guerre.</x:v>
      </x:c>
      <x:c r="E17" s="14" t="str">
        <x:v>Transporter l’objet confié, placer le masque sur son support puis regarder le geste de pose avec les compagnons présents.</x:v>
      </x:c>
      <x:c r="F17" s="14" t="str">
        <x:v>Le rite de mémoire ne restitue ni unité, ni XP, ni trophée original encore ailleurs.</x:v>
      </x:c>
      <x:c r="G17" s="14" t="str">
        <x:v>Accès à ce prolongement et objet effectivement récupéré ou réplique explicitement marquée.</x:v>
      </x:c>
      <x:c r="H17" s="14" t="str">
        <x:v>Extension V5</x:v>
      </x:c>
    </x:row>
  </x:sheetData>
  <x:pageMargins left="0.7" right="0.7" top="0.75" bottom="0.75" header="0.3" footer="0.3"/>
  <x:tableParts count="1">
    <x:tablePart xmlns:r="http://schemas.openxmlformats.org/officeDocument/2006/relationships" r:id="Re48e6f513a17445f"/>
  </x:tableParts>
</x:worksheet>
</file>

<file path=xl/worksheets/sheet11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45" hidden="0" customWidth="1"/>
    <x:col min="9" max="9" width="45" hidden="0" customWidth="1"/>
  </x:cols>
  <x:sheetData>
    <x:row r="1">
      <x:c r="A1" s="2"/>
      <x:c r="B1" s="2"/>
      <x:c r="C1" s="2"/>
      <x:c r="D1" s="2"/>
      <x:c r="E1" s="2"/>
      <x:c r="F1" s="2"/>
    </x:row>
    <x:row r="2" ht="31" customHeight="1">
      <x:c r="A2" s="3" t="str">
        <x:v>V5 Recette de la guerre</x:v>
      </x:c>
      <x:c r="B2" s="3"/>
      <x:c r="C2" s="3"/>
      <x:c r="D2" s="3"/>
      <x:c r="E2" s="3"/>
      <x:c r="F2" s="3"/>
    </x:row>
    <x:row r="3">
      <x:c r="A3" s="4"/>
      <x:c r="B3" s="4"/>
      <x:c r="C3" s="4"/>
      <x:c r="D3" s="4"/>
      <x:c r="E3" s="4"/>
      <x:c r="F3" s="4"/>
    </x:row>
    <x:row r="4">
      <x:c r="A4" s="2" t="str">
        <x:v>Guerre · 18 fiches · Lecture intégrale dans « Lire Guerre » ou le lecteur HTML.</x:v>
      </x:c>
      <x:c r="B4" s="2"/>
      <x:c r="C4" s="2"/>
      <x:c r="D4" s="2"/>
      <x:c r="E4" s="2"/>
      <x:c r="F4" s="2"/>
    </x:row>
    <x:row r="5" ht="48" customHeight="1">
      <x:c r="A5" s="51" t="str">
        <x:v>Identifiant</x:v>
      </x:c>
      <x:c r="B5" s="52" t="str">
        <x:v>Titre</x:v>
      </x:c>
      <x:c r="C5" s="52" t="str">
        <x:v>État initial</x:v>
      </x:c>
      <x:c r="D5" s="52" t="str">
        <x:v>Actions</x:v>
      </x:c>
      <x:c r="E5" s="52" t="str">
        <x:v>Attendu</x:v>
      </x:c>
      <x:c r="F5" s="52" t="str">
        <x:v>Contrôle numerique</x:v>
      </x:c>
      <x:c r="G5" s="52" t="str">
        <x:v>Critère acceptation</x:v>
      </x:c>
      <x:c r="H5" s="52" t="str">
        <x:v>Statut</x:v>
      </x:c>
      <x:c r="I5" s="53" t="str">
        <x:v>Provenance</x:v>
      </x:c>
    </x:row>
    <x:row r="6" ht="57" customHeight="1">
      <x:c r="A6" s="13" t="str">
        <x:v>W5-QA01</x:v>
      </x:c>
      <x:c r="B6" s="13" t="str">
        <x:v>Une porte, une ouverture</x:v>
      </x:c>
      <x:c r="C6" s="13" t="str">
        <x:v>W5-LM01 déjà validée ; passage ouvert ; récompense6 XP inscrite.</x:v>
      </x:c>
      <x:c r="D6" s="13" t="str">
        <x:v>Lancer la vue RTS puis revenir au héros et relire le même transactionId.</x:v>
      </x:c>
      <x:c r="E6" s="13" t="str">
        <x:v>La porte reste ouverte, la scène devient une conséquence et l’XP n’augmente pas une deuxième fois.</x:v>
      </x:c>
      <x:c r="F6" s="13" t="str">
        <x:v>Gain total du résultat initial = 6 XP, pas12 ni 18.</x:v>
      </x:c>
      <x:c r="G6" s="13" t="str">
        <x:v>Aucun doublon de personne, objet, coût ou récompense dans le registre.</x:v>
      </x:c>
      <x:c r="H6" s="13" t="str">
        <x:v>Scénario de vérification à implémenter ; pas un test exécuté dans le jeu.</x:v>
      </x:c>
      <x:c r="I6" s="13" t="str">
        <x:v>Extension V5</x:v>
      </x:c>
    </x:row>
    <x:row r="7" ht="57" customHeight="1">
      <x:c r="A7" s="14" t="str">
        <x:v>W5-QA02</x:v>
      </x:c>
      <x:c r="B7" s="14" t="str">
        <x:v>Le héros n’a qu’un corps</x:v>
      </x:c>
      <x:c r="C7" s="14" t="str">
        <x:v>Le héros existe dans une équipe visible du RTS.</x:v>
      </x:c>
      <x:c r="D7" s="14" t="str">
        <x:v>Passer au contrôle direct puis revenir à la commande stratégique.</x:v>
      </x:c>
      <x:c r="E7" s="14" t="str">
        <x:v>La même entité change de contrôleur ; son ancien avatar RTS ne continue pas à combattre séparément.</x:v>
      </x:c>
      <x:c r="F7" s="14" t="str">
        <x:v>Nombre d’instances du playerId = 1.</x:v>
      </x:c>
      <x:c r="G7" s="14" t="str">
        <x:v>Position, santé et inventaire sont identiques dans les deux vues.</x:v>
      </x:c>
      <x:c r="H7" s="14" t="str">
        <x:v>Scénario de vérification à implémenter ; pas un test exécuté dans le jeu.</x:v>
      </x:c>
      <x:c r="I7" s="14" t="str">
        <x:v>Extension V5</x:v>
      </x:c>
    </x:row>
    <x:row r="8" ht="57" customHeight="1">
      <x:c r="A8" s="13" t="str">
        <x:v>W5-QA03</x:v>
      </x:c>
      <x:c r="B8" s="13" t="str">
        <x:v>La prise avant l’occupation</x:v>
      </x:c>
      <x:c r="C8" s="13" t="str">
        <x:v>Une bataille neutralise W3-K03 mais aucune équipe du joueur n’y reste.</x:v>
      </x:c>
      <x:c r="D8" s="13" t="str">
        <x:v>Ouvrir la carte, afficher la victoire puis tenter d’utiliser le revenu et le contrôle régional.</x:v>
      </x:c>
      <x:c r="E8" s="13" t="str">
        <x:v>Victoire militaire visible ; contrôle durable et revenu indisponibles faute de présence.</x:v>
      </x:c>
      <x:c r="F8" s="13" t="str">
        <x:v>Garnison0 PC &lt; minimum1 PC.</x:v>
      </x:c>
      <x:c r="G8" s="13" t="str">
        <x:v>Le calcul régional n’inclut pas la zone tant qu’une équipe n’est pas arrivée.</x:v>
      </x:c>
      <x:c r="H8" s="13" t="str">
        <x:v>Scénario de vérification à implémenter ; pas un test exécuté dans le jeu.</x:v>
      </x:c>
      <x:c r="I8" s="13" t="str">
        <x:v>Extension V5</x:v>
      </x:c>
    </x:row>
    <x:row r="9" ht="57" customHeight="1">
      <x:c r="A9" s="14" t="str">
        <x:v>W5-QA04</x:v>
      </x:c>
      <x:c r="B9" s="14" t="str">
        <x:v>Le village ne change pas de propriétaire</x:v>
      </x:c>
      <x:c r="C9" s="14" t="str">
        <x:v>Une force du joueur occupe un poste près d’une communauté neutre.</x:v>
      </x:c>
      <x:c r="D9" s="14" t="str">
        <x:v>Interagir avec sa maison, son atelier et ses habitants après le changement de couleur militaire.</x:v>
      </x:c>
      <x:c r="E9" s="14" t="str">
        <x:v>Les conditions locales de respect, mission et accord restent applicables.</x:v>
      </x:c>
      <x:c r="F9" s="14" t="str">
        <x:v>activeResidenceId inchangé ; nombre de maisons actives&lt;=1.</x:v>
      </x:c>
      <x:c r="G9" s="14" t="str">
        <x:v>Aucun service social n’est donné par le seul contrôle militaire.</x:v>
      </x:c>
      <x:c r="H9" s="14" t="str">
        <x:v>Scénario de vérification à implémenter ; pas un test exécuté dans le jeu.</x:v>
      </x:c>
      <x:c r="I9" s="14" t="str">
        <x:v>Extension V5</x:v>
      </x:c>
    </x:row>
    <x:row r="10" ht="57" customHeight="1">
      <x:c r="A10" s="13" t="str">
        <x:v>W5-QA05</x:v>
      </x:c>
      <x:c r="B10" s="13" t="str">
        <x:v>Le passage trop étroit</x:v>
      </x:c>
      <x:c r="C10" s="13" t="str">
        <x:v>Une unité montée prépare une route dont une liaison n’admet que des éclaireurs.</x:v>
      </x:c>
      <x:c r="D10" s="13" t="str">
        <x:v>Valider le mouvement puis afficher le parcours.</x:v>
      </x:c>
      <x:c r="E10" s="13" t="str">
        <x:v>L’ordre reste en préparation avec un détour compatible, sans apparition de la monture derrière l’obstacle.</x:v>
      </x:c>
      <x:c r="F10" s="13" t="str">
        <x:v>Gabarit et capacité du lien vérifiés avant départ.</x:v>
      </x:c>
      <x:c r="G10" s="13" t="str">
        <x:v>La charge et les animaux restent à leur dernier lieu valide.</x:v>
      </x:c>
      <x:c r="H10" s="13" t="str">
        <x:v>Scénario de vérification à implémenter ; pas un test exécuté dans le jeu.</x:v>
      </x:c>
      <x:c r="I10" s="13" t="str">
        <x:v>Extension V5</x:v>
      </x:c>
    </x:row>
    <x:row r="11" ht="57" customHeight="1">
      <x:c r="A11" s="14" t="str">
        <x:v>W5-QA06</x:v>
      </x:c>
      <x:c r="B11" s="14" t="str">
        <x:v>La réserve ne traverse pas le Warp</x:v>
      </x:c>
      <x:c r="C11" s="14" t="str">
        <x:v>Stock60 RAV au front ; cargaison10 RAV autorisée dans le vaisseau avant Warp.</x:v>
      </x:c>
      <x:c r="D11" s="14" t="str">
        <x:v>Partir, consommer4 RAV dans la branche puis revenir.</x:v>
      </x:c>
      <x:c r="E11" s="14" t="str">
        <x:v>Le front conserve50 RAV s’il a effectivement livré10 au vaisseau ; le retour rapporte6 RAV dans le contenant approprié.</x:v>
      </x:c>
      <x:c r="F11" s="14" t="str">
        <x:v>Total après consommation=56 RAV, hors autres coûts explicitement appliqués.</x:v>
      </x:c>
      <x:c r="G11" s="14" t="str">
        <x:v>Aucune copie des10 RAV au départ ou au retour.</x:v>
      </x:c>
      <x:c r="H11" s="14" t="str">
        <x:v>Scénario de vérification à implémenter ; pas un test exécuté dans le jeu.</x:v>
      </x:c>
      <x:c r="I11" s="14" t="str">
        <x:v>Extension V5</x:v>
      </x:c>
    </x:row>
    <x:row r="12" ht="57" customHeight="1">
      <x:c r="A12" s="13" t="str">
        <x:v>W5-QA07</x:v>
      </x:c>
      <x:c r="B12" s="13" t="str">
        <x:v>Le vétéran perdu</x:v>
      </x:c>
      <x:c r="C12" s="13" t="str">
        <x:v>Équipe de trois membres à80 XP ; un membre meurt en bataille.</x:v>
      </x:c>
      <x:c r="D12" s="13" t="str">
        <x:v>Revenir au navire, changer de mode puis préparer la revanche.</x:v>
      </x:c>
      <x:c r="E12" s="13" t="str">
        <x:v>Deux membres vivants, absence visible du troisième et force estimée proportionnelle à2/3.</x:v>
      </x:c>
      <x:c r="F12" s="13" t="str">
        <x:v>Ratioeffectif=2/3 ; aucune remise à3/3.</x:v>
      </x:c>
      <x:c r="G12" s="13" t="str">
        <x:v>La galerie peut garder une mémoire, jamais restaurer l’unité.</x:v>
      </x:c>
      <x:c r="H12" s="13" t="str">
        <x:v>Scénario de vérification à implémenter ; pas un test exécuté dans le jeu.</x:v>
      </x:c>
      <x:c r="I12" s="13" t="str">
        <x:v>Extension V5</x:v>
      </x:c>
    </x:row>
    <x:row r="13" ht="72" customHeight="1">
      <x:c r="A13" s="14" t="str">
        <x:v>W5-QA08</x:v>
      </x:c>
      <x:c r="B13" s="14" t="str">
        <x:v>Le remplaçant débutant</x:v>
      </x:c>
      <x:c r="C13" s="14" t="str">
        <x:v>Équipe de deux membres ; un vétéran60 XP reste et un volontaire0 XP est intégré après délai.</x:v>
      </x:c>
      <x:c r="D13" s="14" t="str">
        <x:v>Terminer le recrutement et recalculer l’XP collective proposée.</x:v>
      </x:c>
      <x:c r="E13" s="14" t="str">
        <x:v>Moyenne30 XP ; la spécialité déjà apprise par le vétéran reste dans son dossier, mais le nouveau groupe doit retrouver la maîtrise collective requise.</x:v>
      </x:c>
      <x:c r="F13" s="14" t="str">
        <x:v>ENT((60+0)/2)=30.</x:v>
      </x:c>
      <x:c r="G13" s="14" t="str">
        <x:v>Ni duplication de l’ancien membre ni copie de60 XP sur la recrue.</x:v>
      </x:c>
      <x:c r="H13" s="14" t="str">
        <x:v>Scénario de vérification à implémenter ; pas un test exécuté dans le jeu.</x:v>
      </x:c>
      <x:c r="I13" s="14" t="str">
        <x:v>Extension V5</x:v>
      </x:c>
    </x:row>
    <x:row r="14" ht="44" customHeight="1">
      <x:c r="A14" s="13" t="str">
        <x:v>W5-QA09</x:v>
      </x:c>
      <x:c r="B14" s="13" t="str">
        <x:v>La spécialité ne se cumule pas</x:v>
      </x:c>
      <x:c r="C14" s="13" t="str">
        <x:v>Équipe40 XP avec choixA confirmé.</x:v>
      </x:c>
      <x:c r="D14" s="13" t="str">
        <x:v>Tenter d’activer le choixB après passage héros/RTS/carte.</x:v>
      </x:c>
      <x:c r="E14" s="13" t="str">
        <x:v>Le choixA reste actif ; aucune seconde spécialité gratuite ni avantage caché du choixB.</x:v>
      </x:c>
      <x:c r="F14" s="13" t="str">
        <x:v>Nombre de choix collectifs actifs=1.</x:v>
      </x:c>
      <x:c r="G14" s="13" t="str">
        <x:v>Le champ de spécialité du teamId reste identique dans chaque vue.</x:v>
      </x:c>
      <x:c r="H14" s="13" t="str">
        <x:v>Scénario de vérification à implémenter ; pas un test exécuté dans le jeu.</x:v>
      </x:c>
      <x:c r="I14" s="13" t="str">
        <x:v>Extension V5</x:v>
      </x:c>
    </x:row>
    <x:row r="15" ht="57" customHeight="1">
      <x:c r="A15" s="14" t="str">
        <x:v>W5-QA10</x:v>
      </x:c>
      <x:c r="B15" s="14" t="str">
        <x:v>Le stock insuffisant</x:v>
      </x:c>
      <x:c r="C15" s="14" t="str">
        <x:v>Stock4 RAV, besoin7 RAV pour les équipes engagées.</x:v>
      </x:c>
      <x:c r="D15" s="14" t="str">
        <x:v>Confirmer une opération après avoir affiché la pénurie.</x:v>
      </x:c>
      <x:c r="E15" s="14" t="str">
        <x:v>Les équipes concernées utilisent le facteur0,70 ; le déficit et les conséquences annoncées restent visibles.</x:v>
      </x:c>
      <x:c r="F15" s="14" t="str">
        <x:v>4&lt;7 donc supply_factor=0,70.</x:v>
      </x:c>
      <x:c r="G15" s="14" t="str">
        <x:v>Aucun stock négatif créé par la formule ; aucun décès automatique inventé par ce calcul.</x:v>
      </x:c>
      <x:c r="H15" s="14" t="str">
        <x:v>Scénario de vérification à implémenter ; pas un test exécuté dans le jeu.</x:v>
      </x:c>
      <x:c r="I15" s="14" t="str">
        <x:v>Extension V5</x:v>
      </x:c>
    </x:row>
    <x:row r="16" ht="44" customHeight="1">
      <x:c r="A16" s="13" t="str">
        <x:v>W5-QA11</x:v>
      </x:c>
      <x:c r="B16" s="13" t="str">
        <x:v>L’unité épuisée</x:v>
      </x:c>
      <x:c r="C16" s="13" t="str">
        <x:v>Fatigue100, unité entière et ravitaillée, puissancebase20.</x:v>
      </x:c>
      <x:c r="D16" s="13" t="str">
        <x:v>Calculer puis ouvrir sa fiche tactique.</x:v>
      </x:c>
      <x:c r="E16" s="13" t="str">
        <x:v>Facteur0,50 et puissance10 avant XP ; le groupe conserve une possibilité de repli.</x:v>
      </x:c>
      <x:c r="F16" s="13" t="str">
        <x:v>MAX(0,50;1-100/200)=0,50.</x:v>
      </x:c>
      <x:c r="G16" s="13" t="str">
        <x:v>Aucun facteur négatif et aucun retour automatique à fatigue0.</x:v>
      </x:c>
      <x:c r="H16" s="13" t="str">
        <x:v>Scénario de vérification à implémenter ; pas un test exécuté dans le jeu.</x:v>
      </x:c>
      <x:c r="I16" s="13" t="str">
        <x:v>Extension V5</x:v>
      </x:c>
    </x:row>
    <x:row r="17" ht="44" customHeight="1">
      <x:c r="A17" s="14" t="str">
        <x:v>W5-QA12</x:v>
      </x:c>
      <x:c r="B17" s="14" t="str">
        <x:v>Le renfort est encore en route</x:v>
      </x:c>
      <x:c r="C17" s="14" t="str">
        <x:v>Recrutement standard payé au tour1, délai2 tours, transport prévu.</x:v>
      </x:c>
      <x:c r="D17" s="14" t="str">
        <x:v>Lancer une bataille au tour1 puis reprendre la carte au tour2.</x:v>
      </x:c>
      <x:c r="E17" s="14" t="str">
        <x:v>Le renfort ne participe pas avant son arrivée validée selon le calendrier choisi.</x:v>
      </x:c>
      <x:c r="F17" s="14" t="str">
        <x:v>Aucune augmentation desPCdéployés avant l’état arrivé.</x:v>
      </x:c>
      <x:c r="G17" s="14" t="str">
        <x:v>Le matériel réservé et le volontaire en transit gardent leur lieu réel.</x:v>
      </x:c>
      <x:c r="H17" s="14" t="str">
        <x:v>Scénario de vérification à implémenter ; pas un test exécuté dans le jeu.</x:v>
      </x:c>
      <x:c r="I17" s="14" t="str">
        <x:v>Extension V5</x:v>
      </x:c>
    </x:row>
    <x:row r="18" ht="57" customHeight="1">
      <x:c r="A18" s="13" t="str">
        <x:v>W5-QA13</x:v>
      </x:c>
      <x:c r="B18" s="13" t="str">
        <x:v>Le convoi interrompu</x:v>
      </x:c>
      <x:c r="C18" s="13" t="str">
        <x:v>Un lot12 RAV circule entre une base et un front.</x:v>
      </x:c>
      <x:c r="D18" s="13" t="str">
        <x:v>Interrompre le trajet avant le point d’arrivée puis consulter les deux stocks.</x:v>
      </x:c>
      <x:c r="E18" s="13" t="str">
        <x:v>Le lot appartient au transport ; le front n’a pas reçu les12 RAV et la base ne les conserve pas en double.</x:v>
      </x:c>
      <x:c r="F18" s="13" t="str">
        <x:v>Somme base+transport+front conservée hors consommation.</x:v>
      </x:c>
      <x:c r="G18" s="13" t="str">
        <x:v>Reprise depuis le dernier point de trajet validé.</x:v>
      </x:c>
      <x:c r="H18" s="13" t="str">
        <x:v>Scénario de vérification à implémenter ; pas un test exécuté dans le jeu.</x:v>
      </x:c>
      <x:c r="I18" s="13" t="str">
        <x:v>Extension V5</x:v>
      </x:c>
    </x:row>
    <x:row r="19" ht="44" customHeight="1">
      <x:c r="A19" s="14" t="str">
        <x:v>W5-QA14</x:v>
      </x:c>
      <x:c r="B19" s="14" t="str">
        <x:v>La déconnexion au bilan</x:v>
      </x:c>
      <x:c r="C19" s="14" t="str">
        <x:v>Transaction de bataille écrite, affichage de récompense interrompu.</x:v>
      </x:c>
      <x:c r="D19" s="14" t="str">
        <x:v>Recharger puis réafficher le résultat plusieurs fois.</x:v>
      </x:c>
      <x:c r="E19" s="14" t="str">
        <x:v>Le bilan est relu ; pertes et récompenses restent appliquées une fois.</x:v>
      </x:c>
      <x:c r="F19" s="14" t="str">
        <x:v>Compteur d’application de transaction=1.</x:v>
      </x:c>
      <x:c r="G19" s="14" t="str">
        <x:v>Les éléments de présentation peuvent rejouer, pas les écritures d’état.</x:v>
      </x:c>
      <x:c r="H19" s="14" t="str">
        <x:v>Scénario de vérification à implémenter ; pas un test exécuté dans le jeu.</x:v>
      </x:c>
      <x:c r="I19" s="14" t="str">
        <x:v>Extension V5</x:v>
      </x:c>
    </x:row>
    <x:row r="20" ht="44" customHeight="1">
      <x:c r="A20" s="13" t="str">
        <x:v>W5-QA15</x:v>
      </x:c>
      <x:c r="B20" s="13" t="str">
        <x:v>La fin d’origine conservée</x:v>
      </x:c>
      <x:c r="C20" s="13" t="str">
        <x:v>DénouementO6 àElite déjà choisi ; campagneW5-C12 achevée ensuite.</x:v>
      </x:c>
      <x:c r="D20" s="13" t="str">
        <x:v>Ouvrir le journal d’origine puis commencer un prolongementElder.</x:v>
      </x:c>
      <x:c r="E20" s="13" t="str">
        <x:v>La finO6 reste inchangée et la nouvelle scène utilise cette fin comme entrée.</x:v>
      </x:c>
      <x:c r="F20" s="13" t="str">
        <x:v>Nombre de dénouementsElite actifs pourO6=1.</x:v>
      </x:c>
      <x:c r="G20" s="13" t="str">
        <x:v>La victoire de clan ne remplace ni ne débloque automatiquement un autre dénouement.</x:v>
      </x:c>
      <x:c r="H20" s="13" t="str">
        <x:v>Scénario de vérification à implémenter ; pas un test exécuté dans le jeu.</x:v>
      </x:c>
      <x:c r="I20" s="13" t="str">
        <x:v>Extension V5</x:v>
      </x:c>
    </x:row>
    <x:row r="21" ht="57" customHeight="1">
      <x:c r="A21" s="14" t="str">
        <x:v>W5-QA16</x:v>
      </x:c>
      <x:c r="B21" s="14" t="str">
        <x:v>Le navire a dix-neuf places</x:v>
      </x:c>
      <x:c r="C21" s="14" t="str">
        <x:v>Navire au palier18 autres+joueur ; trois partenairesMPfuturs sont déjà parmi ses occupants.</x:v>
      </x:c>
      <x:c r="D21" s="14" t="str">
        <x:v>Tenter d’ajouter des PNJ comme si les partenaires ne comptaient pas.</x:v>
      </x:c>
      <x:c r="E21" s="14" t="str">
        <x:v>L’arrivée est reportée ou une autre place doit être libérée par un départ réel.</x:v>
      </x:c>
      <x:c r="F21" s="14" t="str">
        <x:v>Nombre total d’occupants&lt;=19, pas22.</x:v>
      </x:c>
      <x:c r="G21" s="14" t="str">
        <x:v>Le solo et le futurMP respectent le même registre de personnes et de places.</x:v>
      </x:c>
      <x:c r="H21" s="14" t="str">
        <x:v>Scénario de vérification à implémenter ; pas un test exécuté dans le jeu.</x:v>
      </x:c>
      <x:c r="I21" s="14" t="str">
        <x:v>Extension V5</x:v>
      </x:c>
    </x:row>
    <x:row r="22" ht="57" customHeight="1">
      <x:c r="A22" s="13" t="str">
        <x:v>W5-QA17</x:v>
      </x:c>
      <x:c r="B22" s="13" t="str">
        <x:v>Le départ de l’Étranger</x:v>
      </x:c>
      <x:c r="C22" s="13" t="str">
        <x:v>O5-M24/EXP10 a validé le départ volontaire de l’humain.</x:v>
      </x:c>
      <x:c r="D22" s="13" t="str">
        <x:v>Lancer une guerre sur Namarra et un retour à la maison.</x:v>
      </x:c>
      <x:c r="E22" s="13" t="str">
        <x:v>Les variantes sans sa présence sont utilisées ; un nouveau contact exige son accord et un trajet.</x:v>
      </x:c>
      <x:c r="F22" s="13" t="str">
        <x:v>Aucune apparition automatique du personId dans l’équipage.</x:v>
      </x:c>
      <x:c r="G22" s="13" t="str">
        <x:v>La guerre ne transforme pas la dette en possession permanente.</x:v>
      </x:c>
      <x:c r="H22" s="13" t="str">
        <x:v>Scénario de vérification à implémenter ; pas un test exécuté dans le jeu.</x:v>
      </x:c>
      <x:c r="I22" s="13" t="str">
        <x:v>Extension V5</x:v>
      </x:c>
    </x:row>
    <x:row r="23" ht="72" customHeight="1">
      <x:c r="A23" s="14" t="str">
        <x:v>W5-QA18</x:v>
      </x:c>
      <x:c r="B23" s="14" t="str">
        <x:v>Les soixante-dix routes</x:v>
      </x:c>
      <x:c r="C23" s="14" t="str">
        <x:v>CarteKorthas36 zones et70 liens bidirectionnels.</x:v>
      </x:c>
      <x:c r="D23" s="14" t="str">
        <x:v>Examiner les extrémités, parcourir le graphe et désactiver un lien endommagé.</x:v>
      </x:c>
      <x:c r="E23" s="14" t="str">
        <x:v>Tous les liens référencent des zones existantes et la carte initiale est connectée ; le lien fermé est retiré des routes utilisables.</x:v>
      </x:c>
      <x:c r="F23" s="14" t="str">
        <x:v>36 nœuds ;70 arêtes uniques ; aucune boucle vers soi.</x:v>
      </x:c>
      <x:c r="G23" s="14" t="str">
        <x:v>Les deux directions d’un même lien partagent son état et ne coûtent pas deux ouvrages.</x:v>
      </x:c>
      <x:c r="H23" s="14" t="str">
        <x:v>Scénario de vérification à implémenter ; pas un test exécuté dans le jeu.</x:v>
      </x:c>
      <x:c r="I23" s="14" t="str">
        <x:v>Extension V5</x:v>
      </x:c>
    </x:row>
  </x:sheetData>
  <x:pageMargins left="0.7" right="0.7" top="0.75" bottom="0.75" header="0.3" footer="0.3"/>
  <x:tableParts count="1">
    <x:tablePart xmlns:r="http://schemas.openxmlformats.org/officeDocument/2006/relationships" r:id="R738dd08daa184871"/>
  </x:tableParts>
</x:worksheet>
</file>

<file path=xl/worksheets/sheet11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50" hidden="0" customWidth="1"/>
    <x:col min="12" max="12" width="50" hidden="0" customWidth="1"/>
    <x:col min="13" max="13" width="45" hidden="0" customWidth="1"/>
    <x:col min="14" max="14" width="45" hidden="0" customWidth="1"/>
  </x:cols>
  <x:sheetData>
    <x:row r="1">
      <x:c r="A1" s="2"/>
      <x:c r="B1" s="2"/>
      <x:c r="C1" s="2"/>
      <x:c r="D1" s="2"/>
      <x:c r="E1" s="2"/>
      <x:c r="F1" s="2"/>
    </x:row>
    <x:row r="2" ht="31" customHeight="1">
      <x:c r="A2" s="3" t="str">
        <x:v>V5 Styles de campagne</x:v>
      </x:c>
      <x:c r="B2" s="3"/>
      <x:c r="C2" s="3"/>
      <x:c r="D2" s="3"/>
      <x:c r="E2" s="3"/>
      <x:c r="F2" s="3"/>
    </x:row>
    <x:row r="3">
      <x:c r="A3" s="4"/>
      <x:c r="B3" s="4"/>
      <x:c r="C3" s="4"/>
      <x:c r="D3" s="4"/>
      <x:c r="E3" s="4"/>
      <x:c r="F3" s="4"/>
    </x:row>
    <x:row r="4">
      <x:c r="A4" s="2" t="str">
        <x:v>Guerre · 6 fiches · Lecture intégrale dans « Lire Guerre » ou le lecteur HTML.</x:v>
      </x:c>
      <x:c r="B4" s="2"/>
      <x:c r="C4" s="2"/>
      <x:c r="D4" s="2"/>
      <x:c r="E4" s="2"/>
      <x:c r="F4" s="2"/>
    </x:row>
    <x:row r="5" ht="48" customHeight="1">
      <x:c r="A5" s="51" t="str">
        <x:v>Identifiant</x:v>
      </x:c>
      <x:c r="B5" s="52" t="str">
        <x:v>Titre</x:v>
      </x:c>
      <x:c r="C5" s="52" t="str">
        <x:v>Equipes</x:v>
      </x:c>
      <x:c r="D5" s="52" t="str">
        <x:v>Equipe suivie</x:v>
      </x:c>
      <x:c r="E5" s="52" t="str">
        <x:v>Pc total</x:v>
      </x:c>
      <x:c r="F5" s="52" t="str">
        <x:v>Rav initial</x:v>
      </x:c>
      <x:c r="G5" s="52" t="str">
        <x:v>Entretien par tour</x:v>
      </x:c>
      <x:c r="H5" s="52" t="str">
        <x:v>Xp initiale</x:v>
      </x:c>
      <x:c r="I5" s="52" t="str">
        <x:v>Effectif initial</x:v>
      </x:c>
      <x:c r="J5" s="52" t="str">
        <x:v>Fatigue initiale</x:v>
      </x:c>
      <x:c r="K5" s="52" t="str">
        <x:v>Hypotheses</x:v>
      </x:c>
      <x:c r="L5" s="52" t="str">
        <x:v>Mode calcul</x:v>
      </x:c>
      <x:c r="M5" s="52" t="str">
        <x:v>Statut</x:v>
      </x:c>
      <x:c r="N5" s="53" t="str">
        <x:v>Provenance</x:v>
      </x:c>
    </x:row>
    <x:row r="6" ht="87" customHeight="1">
      <x:c r="A6" s="13" t="str">
        <x:v>W5-SIM01</x:v>
      </x:c>
      <x:c r="B6" s="13" t="str">
        <x:v>Reconnaissance prudente</x:v>
      </x:c>
      <x:c r="C6" s="13" t="str">
        <x:v>W3-U01 / W3-U05 / W3-U06</x:v>
      </x:c>
      <x:c r="D6" s="13" t="str">
        <x:v>W3-U01</x:v>
      </x:c>
      <x:c r="E6" s="28" t="n">
        <x:v>6</x:v>
      </x:c>
      <x:c r="F6" s="28" t="n">
        <x:v>60</x:v>
      </x:c>
      <x:c r="G6" s="28" t="n">
        <x:v>3</x:v>
      </x:c>
      <x:c r="H6" s="28" t="n">
        <x:v>34</x:v>
      </x:c>
      <x:c r="I6" s="28" t="n">
        <x:v>2</x:v>
      </x:c>
      <x:c r="J6" s="28" t="n">
        <x:v>0</x:v>
      </x:c>
      <x:c r="K6" s="13" t="str">
        <x:v>Équipes déjà intégrées avant le premier tour ; coût de recrutement non prélevé de nouveau. Observer puis ouvrir une route avec peu de forces ; le troisième tour repose les équipes.</x:v>
      </x:c>
      <x:c r="L6" s="13" t="str">
        <x:v>RAVfin=MIN(120;RAVdébut+revenu+livraison−entretien−coût_opération). L’XP se borne à 0–100. Les pertes sont des hypothèses de scénario écrites, pas le résultat prétendu d’un moteur de combat.</x:v>
      </x:c>
      <x:c r="M6" s="13" t="str">
        <x:v>Simulation arithmétique de conception sur trois tours, pas test du jeu.</x:v>
      </x:c>
      <x:c r="N6" s="13" t="str">
        <x:v>Extension V5</x:v>
      </x:c>
    </x:row>
    <x:row r="7" ht="87" customHeight="1">
      <x:c r="A7" s="14" t="str">
        <x:v>W5-SIM02</x:v>
      </x:c>
      <x:c r="B7" s="14" t="str">
        <x:v>Priorité au ravitaillement</x:v>
      </x:c>
      <x:c r="C7" s="14" t="str">
        <x:v>W3-U06 / W3-U19 / W3-U20</x:v>
      </x:c>
      <x:c r="D7" s="14" t="str">
        <x:v>W3-U19</x:v>
      </x:c>
      <x:c r="E7" s="29" t="n">
        <x:v>8</x:v>
      </x:c>
      <x:c r="F7" s="29" t="n">
        <x:v>60</x:v>
      </x:c>
      <x:c r="G7" s="29" t="n">
        <x:v>5</x:v>
      </x:c>
      <x:c r="H7" s="29" t="n">
        <x:v>5</x:v>
      </x:c>
      <x:c r="I7" s="29" t="n">
        <x:v>3</x:v>
      </x:c>
      <x:c r="J7" s="29" t="n">
        <x:v>0</x:v>
      </x:c>
      <x:c r="K7" s="14" t="str">
        <x:v>Équipes déjà intégrées avant le premier tour ; coût de recrutement non prélevé de nouveau. Installer un dépôt avec des personnes déjà présentes ; une livraison12 RAV est jouée au tour2.</x:v>
      </x:c>
      <x:c r="L7" s="14" t="str">
        <x:v>RAVfin=MIN(120;RAVdébut+revenu+livraison−entretien−coût_opération). L’XP se borne à 0–100. Les pertes sont des hypothèses de scénario écrites, pas le résultat prétendu d’un moteur de combat.</x:v>
      </x:c>
      <x:c r="M7" s="14" t="str">
        <x:v>Simulation arithmétique de conception sur trois tours, pas test du jeu.</x:v>
      </x:c>
      <x:c r="N7" s="14" t="str">
        <x:v>Extension V5</x:v>
      </x:c>
    </x:row>
    <x:row r="8" ht="102" customHeight="1">
      <x:c r="A8" s="13" t="str">
        <x:v>W5-SIM03</x:v>
      </x:c>
      <x:c r="B8" s="13" t="str">
        <x:v>Percée de vétérans</x:v>
      </x:c>
      <x:c r="C8" s="13" t="str">
        <x:v>W3-U07 / W3-U10 / W3-U14</x:v>
      </x:c>
      <x:c r="D8" s="13" t="str">
        <x:v>W3-U07</x:v>
      </x:c>
      <x:c r="E8" s="28" t="n">
        <x:v>10</x:v>
      </x:c>
      <x:c r="F8" s="28" t="n">
        <x:v>60</x:v>
      </x:c>
      <x:c r="G8" s="28" t="n">
        <x:v>7</x:v>
      </x:c>
      <x:c r="H8" s="28" t="n">
        <x:v>72</x:v>
      </x:c>
      <x:c r="I8" s="28" t="n">
        <x:v>3</x:v>
      </x:c>
      <x:c r="J8" s="28" t="n">
        <x:v>0</x:v>
      </x:c>
      <x:c r="K8" s="13" t="str">
        <x:v>Équipes déjà intégrées avant le premier tour ; coût de recrutement non prélevé de nouveau. La bataille du tour2 perd un membre du groupe principal ; les deux survivants gardent80 XP. Le ravitaillement10 RAV du tour3 vient d’un transport déclaré.</x:v>
      </x:c>
      <x:c r="L8" s="13" t="str">
        <x:v>RAVfin=MIN(120;RAVdébut+revenu+livraison−entretien−coût_opération). L’XP se borne à 0–100. Les pertes sont des hypothèses de scénario écrites, pas le résultat prétendu d’un moteur de combat.</x:v>
      </x:c>
      <x:c r="M8" s="13" t="str">
        <x:v>Simulation arithmétique de conception sur trois tours, pas test du jeu.</x:v>
      </x:c>
      <x:c r="N8" s="13" t="str">
        <x:v>Extension V5</x:v>
      </x:c>
    </x:row>
    <x:row r="9" ht="102" customHeight="1">
      <x:c r="A9" s="14" t="str">
        <x:v>W5-SIM04</x:v>
      </x:c>
      <x:c r="B9" s="14" t="str">
        <x:v>Extraction avant conquête</x:v>
      </x:c>
      <x:c r="C9" s="14" t="str">
        <x:v>W3-U17 / W3-U18 / W3-U24</x:v>
      </x:c>
      <x:c r="D9" s="14" t="str">
        <x:v>W3-U17</x:v>
      </x:c>
      <x:c r="E9" s="29" t="n">
        <x:v>8</x:v>
      </x:c>
      <x:c r="F9" s="29" t="n">
        <x:v>60</x:v>
      </x:c>
      <x:c r="G9" s="29" t="n">
        <x:v>6</x:v>
      </x:c>
      <x:c r="H9" s="29" t="n">
        <x:v>35</x:v>
      </x:c>
      <x:c r="I9" s="29" t="n">
        <x:v>3</x:v>
      </x:c>
      <x:c r="J9" s="29" t="n">
        <x:v>0</x:v>
      </x:c>
      <x:c r="K9" s="14" t="str">
        <x:v>Équipes déjà intégrées avant le premier tour ; coût de recrutement non prélevé de nouveau. Les deux patients secourus sont des PNJ distincts déjà présents sur le terrain ; ils ne deviennent pas des membres du groupe principal.</x:v>
      </x:c>
      <x:c r="L9" s="14" t="str">
        <x:v>RAVfin=MIN(120;RAVdébut+revenu+livraison−entretien−coût_opération). L’XP se borne à 0–100. Les pertes sont des hypothèses de scénario écrites, pas le résultat prétendu d’un moteur de combat.</x:v>
      </x:c>
      <x:c r="M9" s="14" t="str">
        <x:v>Simulation arithmétique de conception sur trois tours, pas test du jeu.</x:v>
      </x:c>
      <x:c r="N9" s="14" t="str">
        <x:v>Extension V5</x:v>
      </x:c>
    </x:row>
    <x:row r="10" ht="102" customHeight="1">
      <x:c r="A10" s="13" t="str">
        <x:v>W5-SIM05</x:v>
      </x:c>
      <x:c r="B10" s="13" t="str">
        <x:v>Raid puis isolement</x:v>
      </x:c>
      <x:c r="C10" s="13" t="str">
        <x:v>W3-U05 / W3-U08 / W3-U13</x:v>
      </x:c>
      <x:c r="D10" s="13" t="str">
        <x:v>W3-U08</x:v>
      </x:c>
      <x:c r="E10" s="28" t="n">
        <x:v>8</x:v>
      </x:c>
      <x:c r="F10" s="28" t="n">
        <x:v>60</x:v>
      </x:c>
      <x:c r="G10" s="28" t="n">
        <x:v>5</x:v>
      </x:c>
      <x:c r="H10" s="28" t="n">
        <x:v>28</x:v>
      </x:c>
      <x:c r="I10" s="28" t="n">
        <x:v>1</x:v>
      </x:c>
      <x:c r="J10" s="28" t="n">
        <x:v>0</x:v>
      </x:c>
      <x:c r="K10" s="13" t="str">
        <x:v>Équipes déjà intégrées avant le premier tour ; coût de recrutement non prélevé de nouveau. Le lot8 RAV capturé au tour2 appartient au dépôt militaire identifié. Au tour3 la source est coupée ; elle ne verse plus de revenu.</x:v>
      </x:c>
      <x:c r="L10" s="13" t="str">
        <x:v>RAVfin=MIN(120;RAVdébut+revenu+livraison−entretien−coût_opération). L’XP se borne à 0–100. Les pertes sont des hypothèses de scénario écrites, pas le résultat prétendu d’un moteur de combat.</x:v>
      </x:c>
      <x:c r="M10" s="13" t="str">
        <x:v>Simulation arithmétique de conception sur trois tours, pas test du jeu.</x:v>
      </x:c>
      <x:c r="N10" s="13" t="str">
        <x:v>Extension V5</x:v>
      </x:c>
    </x:row>
    <x:row r="11" ht="102" customHeight="1">
      <x:c r="A11" s="14" t="str">
        <x:v>W5-SIM06</x:v>
      </x:c>
      <x:c r="B11" s="14" t="str">
        <x:v>Coalition à objectif borné</x:v>
      </x:c>
      <x:c r="C11" s="14" t="str">
        <x:v>W3-U06 / W3-U28 / W3-U30</x:v>
      </x:c>
      <x:c r="D11" s="14" t="str">
        <x:v>W3-U30</x:v>
      </x:c>
      <x:c r="E11" s="29" t="n">
        <x:v>9</x:v>
      </x:c>
      <x:c r="F11" s="29" t="n">
        <x:v>60</x:v>
      </x:c>
      <x:c r="G11" s="29" t="n">
        <x:v>5</x:v>
      </x:c>
      <x:c r="H11" s="29" t="n">
        <x:v>72</x:v>
      </x:c>
      <x:c r="I11" s="29" t="n">
        <x:v>1</x:v>
      </x:c>
      <x:c r="J11" s="29" t="n">
        <x:v>0</x:v>
      </x:c>
      <x:c r="K11" s="14" t="str">
        <x:v>Équipes déjà intégrées avant le premier tour ; coût de recrutement non prélevé de nouveau. Le coordinateur passe maître au tour2 ; le troisième objectif12 XP est distinct des deux premiers et remplace son propre gain standard.</x:v>
      </x:c>
      <x:c r="L11" s="14" t="str">
        <x:v>RAVfin=MIN(120;RAVdébut+revenu+livraison−entretien−coût_opération). L’XP se borne à 0–100. Les pertes sont des hypothèses de scénario écrites, pas le résultat prétendu d’un moteur de combat.</x:v>
      </x:c>
      <x:c r="M11" s="14" t="str">
        <x:v>Simulation arithmétique de conception sur trois tours, pas test du jeu.</x:v>
      </x:c>
      <x:c r="N11" s="14" t="str">
        <x:v>Extension V5</x:v>
      </x:c>
    </x:row>
  </x:sheetData>
  <x:pageMargins left="0.7" right="0.7" top="0.75" bottom="0.75" header="0.3" footer="0.3"/>
  <x:tableParts count="1">
    <x:tablePart xmlns:r="http://schemas.openxmlformats.org/officeDocument/2006/relationships" r:id="Rb6df7311de174af9"/>
  </x:tableParts>
</x:worksheet>
</file>

<file path=xl/worksheets/sheet11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45" hidden="0" customWidth="1"/>
  </x:cols>
  <x:sheetData>
    <x:row r="1">
      <x:c r="A1" s="2"/>
      <x:c r="B1" s="2"/>
      <x:c r="C1" s="2"/>
      <x:c r="D1" s="2"/>
      <x:c r="E1" s="2"/>
      <x:c r="F1" s="2"/>
    </x:row>
    <x:row r="2" ht="31" customHeight="1">
      <x:c r="A2" s="3" t="str">
        <x:v>V5 Simulations chiffrées</x:v>
      </x:c>
      <x:c r="B2" s="3"/>
      <x:c r="C2" s="3"/>
      <x:c r="D2" s="3"/>
      <x:c r="E2" s="3"/>
      <x:c r="F2" s="3"/>
    </x:row>
    <x:row r="3">
      <x:c r="A3" s="4"/>
      <x:c r="B3" s="4"/>
      <x:c r="C3" s="4"/>
      <x:c r="D3" s="4"/>
      <x:c r="E3" s="4"/>
      <x:c r="F3" s="4"/>
    </x:row>
    <x:row r="4">
      <x:c r="A4" s="2" t="str">
        <x:v>Guerre · 18 fiches · Lecture intégrale dans « Lire Guerre » ou le lecteur HTML.</x:v>
      </x:c>
      <x:c r="B4" s="2"/>
      <x:c r="C4" s="2"/>
      <x:c r="D4" s="2"/>
      <x:c r="E4" s="2"/>
      <x:c r="F4" s="2"/>
    </x:row>
    <x:row r="5" ht="48" customHeight="1">
      <x:c r="A5" s="51" t="str">
        <x:v>Identifiant</x:v>
      </x:c>
      <x:c r="B5" s="52" t="str">
        <x:v>Titre</x:v>
      </x:c>
      <x:c r="C5" s="52" t="str">
        <x:v>Simulation ref</x:v>
      </x:c>
      <x:c r="D5" s="52" t="str">
        <x:v>Tour</x:v>
      </x:c>
      <x:c r="E5" s="52" t="str">
        <x:v>RAV au début</x:v>
      </x:c>
      <x:c r="F5" s="52" t="str">
        <x:v>Revenu</x:v>
      </x:c>
      <x:c r="G5" s="52" t="str">
        <x:v>Livraison</x:v>
      </x:c>
      <x:c r="H5" s="52" t="str">
        <x:v>Entretien</x:v>
      </x:c>
      <x:c r="I5" s="52" t="str">
        <x:v>Coût de l’opération (RAV)</x:v>
      </x:c>
      <x:c r="J5" s="52" t="str">
        <x:v>RAV à la fin</x:v>
      </x:c>
      <x:c r="K5" s="52" t="str">
        <x:v>XP au début</x:v>
      </x:c>
      <x:c r="L5" s="52" t="str">
        <x:v>XP gagnée</x:v>
      </x:c>
      <x:c r="M5" s="52" t="str">
        <x:v>XP à la fin</x:v>
      </x:c>
      <x:c r="N5" s="52" t="str">
        <x:v>Fatigue fin</x:v>
      </x:c>
      <x:c r="O5" s="52" t="str">
        <x:v>Effectif fin</x:v>
      </x:c>
      <x:c r="P5" s="53" t="str">
        <x:v>Provenance</x:v>
      </x:c>
    </x:row>
    <x:row r="6" ht="44" customHeight="1">
      <x:c r="A6" s="13" t="str">
        <x:v>W5-SIM01-T1</x:v>
      </x:c>
      <x:c r="B6" s="13" t="str">
        <x:v>Reconnaître le passage et relever les pièges</x:v>
      </x:c>
      <x:c r="C6" s="13" t="str">
        <x:v>W5-SIM01</x:v>
      </x:c>
      <x:c r="D6" s="16" t="n">
        <x:v>1</x:v>
      </x:c>
      <x:c r="E6" s="28" t="n">
        <x:v>60</x:v>
      </x:c>
      <x:c r="F6" s="28" t="n">
        <x:v>6</x:v>
      </x:c>
      <x:c r="G6" s="28" t="n">
        <x:v>0</x:v>
      </x:c>
      <x:c r="H6" s="28" t="n">
        <x:v>3</x:v>
      </x:c>
      <x:c r="I6" s="28" t="n">
        <x:v>2</x:v>
      </x:c>
      <x:c r="J6" s="28" t="n">
        <x:v>61</x:v>
      </x:c>
      <x:c r="K6" s="28" t="n">
        <x:v>34</x:v>
      </x:c>
      <x:c r="L6" s="28" t="n">
        <x:v>4</x:v>
      </x:c>
      <x:c r="M6" s="28" t="n">
        <x:v>38</x:v>
      </x:c>
      <x:c r="N6" s="28" t="n">
        <x:v>10</x:v>
      </x:c>
      <x:c r="O6" s="28" t="n">
        <x:v>2</x:v>
      </x:c>
      <x:c r="P6" s="13" t="str">
        <x:v>Extension V5</x:v>
      </x:c>
    </x:row>
    <x:row r="7" ht="44" customHeight="1">
      <x:c r="A7" s="14" t="str">
        <x:v>W5-SIM01-T2</x:v>
      </x:c>
      <x:c r="B7" s="14" t="str">
        <x:v>Ouvrir une issue par une intervention courte</x:v>
      </x:c>
      <x:c r="C7" s="14" t="str">
        <x:v>W5-SIM01</x:v>
      </x:c>
      <x:c r="D7" s="17" t="n">
        <x:v>2</x:v>
      </x:c>
      <x:c r="E7" s="29" t="n">
        <x:v>61</x:v>
      </x:c>
      <x:c r="F7" s="29" t="n">
        <x:v>6</x:v>
      </x:c>
      <x:c r="G7" s="29" t="n">
        <x:v>0</x:v>
      </x:c>
      <x:c r="H7" s="29" t="n">
        <x:v>3</x:v>
      </x:c>
      <x:c r="I7" s="29" t="n">
        <x:v>3</x:v>
      </x:c>
      <x:c r="J7" s="29" t="n">
        <x:v>61</x:v>
      </x:c>
      <x:c r="K7" s="29" t="n">
        <x:v>38</x:v>
      </x:c>
      <x:c r="L7" s="29" t="n">
        <x:v>6</x:v>
      </x:c>
      <x:c r="M7" s="29" t="n">
        <x:v>44</x:v>
      </x:c>
      <x:c r="N7" s="29" t="n">
        <x:v>30</x:v>
      </x:c>
      <x:c r="O7" s="29" t="n">
        <x:v>2</x:v>
      </x:c>
      <x:c r="P7" s="14" t="str">
        <x:v>Extension V5</x:v>
      </x:c>
    </x:row>
    <x:row r="8" ht="44" customHeight="1">
      <x:c r="A8" s="13" t="str">
        <x:v>W5-SIM01-T3</x:v>
      </x:c>
      <x:c r="B8" s="13" t="str">
        <x:v>Garder l’observation puis prendre un repos complet</x:v>
      </x:c>
      <x:c r="C8" s="13" t="str">
        <x:v>W5-SIM01</x:v>
      </x:c>
      <x:c r="D8" s="16" t="n">
        <x:v>3</x:v>
      </x:c>
      <x:c r="E8" s="28" t="n">
        <x:v>61</x:v>
      </x:c>
      <x:c r="F8" s="28" t="n">
        <x:v>6</x:v>
      </x:c>
      <x:c r="G8" s="28" t="n">
        <x:v>0</x:v>
      </x:c>
      <x:c r="H8" s="28" t="n">
        <x:v>3</x:v>
      </x:c>
      <x:c r="I8" s="28" t="n">
        <x:v>0</x:v>
      </x:c>
      <x:c r="J8" s="28" t="n">
        <x:v>64</x:v>
      </x:c>
      <x:c r="K8" s="28" t="n">
        <x:v>44</x:v>
      </x:c>
      <x:c r="L8" s="28" t="n">
        <x:v>0</x:v>
      </x:c>
      <x:c r="M8" s="28" t="n">
        <x:v>44</x:v>
      </x:c>
      <x:c r="N8" s="28" t="n">
        <x:v>10</x:v>
      </x:c>
      <x:c r="O8" s="28" t="n">
        <x:v>2</x:v>
      </x:c>
      <x:c r="P8" s="13" t="str">
        <x:v>Extension V5</x:v>
      </x:c>
    </x:row>
    <x:row r="9" ht="44" customHeight="1">
      <x:c r="A9" s="14" t="str">
        <x:v>W5-SIM02-T1</x:v>
      </x:c>
      <x:c r="B9" s="14" t="str">
        <x:v>Installer les éléments d’une cache logistique</x:v>
      </x:c>
      <x:c r="C9" s="14" t="str">
        <x:v>W5-SIM02</x:v>
      </x:c>
      <x:c r="D9" s="17" t="n">
        <x:v>1</x:v>
      </x:c>
      <x:c r="E9" s="29" t="n">
        <x:v>60</x:v>
      </x:c>
      <x:c r="F9" s="29" t="n">
        <x:v>6</x:v>
      </x:c>
      <x:c r="G9" s="29" t="n">
        <x:v>0</x:v>
      </x:c>
      <x:c r="H9" s="29" t="n">
        <x:v>5</x:v>
      </x:c>
      <x:c r="I9" s="29" t="n">
        <x:v>10</x:v>
      </x:c>
      <x:c r="J9" s="29" t="n">
        <x:v>51</x:v>
      </x:c>
      <x:c r="K9" s="29" t="n">
        <x:v>5</x:v>
      </x:c>
      <x:c r="L9" s="29" t="n">
        <x:v>0</x:v>
      </x:c>
      <x:c r="M9" s="29" t="n">
        <x:v>5</x:v>
      </x:c>
      <x:c r="N9" s="29" t="n">
        <x:v>10</x:v>
      </x:c>
      <x:c r="O9" s="29" t="n">
        <x:v>3</x:v>
      </x:c>
      <x:c r="P9" s="14" t="str">
        <x:v>Extension V5</x:v>
      </x:c>
    </x:row>
    <x:row r="10" ht="44" customHeight="1">
      <x:c r="A10" s="13" t="str">
        <x:v>W5-SIM02-T2</x:v>
      </x:c>
      <x:c r="B10" s="13" t="str">
        <x:v>Escorter et recevoir un vrai lot de douze RAV</x:v>
      </x:c>
      <x:c r="C10" s="13" t="str">
        <x:v>W5-SIM02</x:v>
      </x:c>
      <x:c r="D10" s="16" t="n">
        <x:v>2</x:v>
      </x:c>
      <x:c r="E10" s="28" t="n">
        <x:v>51</x:v>
      </x:c>
      <x:c r="F10" s="28" t="n">
        <x:v>6</x:v>
      </x:c>
      <x:c r="G10" s="28" t="n">
        <x:v>12</x:v>
      </x:c>
      <x:c r="H10" s="28" t="n">
        <x:v>5</x:v>
      </x:c>
      <x:c r="I10" s="28" t="n">
        <x:v>4</x:v>
      </x:c>
      <x:c r="J10" s="28" t="n">
        <x:v>60</x:v>
      </x:c>
      <x:c r="K10" s="28" t="n">
        <x:v>5</x:v>
      </x:c>
      <x:c r="L10" s="28" t="n">
        <x:v>4</x:v>
      </x:c>
      <x:c r="M10" s="28" t="n">
        <x:v>9</x:v>
      </x:c>
      <x:c r="N10" s="28" t="n">
        <x:v>20</x:v>
      </x:c>
      <x:c r="O10" s="28" t="n">
        <x:v>3</x:v>
      </x:c>
      <x:c r="P10" s="13" t="str">
        <x:v>Extension V5</x:v>
      </x:c>
    </x:row>
    <x:row r="11" ht="44" customHeight="1">
      <x:c r="A11" s="14" t="str">
        <x:v>W5-SIM02-T3</x:v>
      </x:c>
      <x:c r="B11" s="14" t="str">
        <x:v>Faire fonctionner la nouvelle source reliée puis se reposer</x:v>
      </x:c>
      <x:c r="C11" s="14" t="str">
        <x:v>W5-SIM02</x:v>
      </x:c>
      <x:c r="D11" s="17" t="n">
        <x:v>3</x:v>
      </x:c>
      <x:c r="E11" s="29" t="n">
        <x:v>60</x:v>
      </x:c>
      <x:c r="F11" s="29" t="n">
        <x:v>9</x:v>
      </x:c>
      <x:c r="G11" s="29" t="n">
        <x:v>0</x:v>
      </x:c>
      <x:c r="H11" s="29" t="n">
        <x:v>5</x:v>
      </x:c>
      <x:c r="I11" s="29" t="n">
        <x:v>0</x:v>
      </x:c>
      <x:c r="J11" s="29" t="n">
        <x:v>64</x:v>
      </x:c>
      <x:c r="K11" s="29" t="n">
        <x:v>9</x:v>
      </x:c>
      <x:c r="L11" s="29" t="n">
        <x:v>8</x:v>
      </x:c>
      <x:c r="M11" s="29" t="n">
        <x:v>17</x:v>
      </x:c>
      <x:c r="N11" s="29" t="n">
        <x:v>0</x:v>
      </x:c>
      <x:c r="O11" s="29" t="n">
        <x:v>3</x:v>
      </x:c>
      <x:c r="P11" s="14" t="str">
        <x:v>Extension V5</x:v>
      </x:c>
    </x:row>
    <x:row r="12" ht="44" customHeight="1">
      <x:c r="A12" s="13" t="str">
        <x:v>W5-SIM03-T1</x:v>
      </x:c>
      <x:c r="B12" s="13" t="str">
        <x:v>Préparer une percée courte avec couverture lourde</x:v>
      </x:c>
      <x:c r="C12" s="13" t="str">
        <x:v>W5-SIM03</x:v>
      </x:c>
      <x:c r="D12" s="16" t="n">
        <x:v>1</x:v>
      </x:c>
      <x:c r="E12" s="28" t="n">
        <x:v>60</x:v>
      </x:c>
      <x:c r="F12" s="28" t="n">
        <x:v>6</x:v>
      </x:c>
      <x:c r="G12" s="28" t="n">
        <x:v>0</x:v>
      </x:c>
      <x:c r="H12" s="28" t="n">
        <x:v>7</x:v>
      </x:c>
      <x:c r="I12" s="28" t="n">
        <x:v>8</x:v>
      </x:c>
      <x:c r="J12" s="28" t="n">
        <x:v>51</x:v>
      </x:c>
      <x:c r="K12" s="28" t="n">
        <x:v>72</x:v>
      </x:c>
      <x:c r="L12" s="28" t="n">
        <x:v>0</x:v>
      </x:c>
      <x:c r="M12" s="28" t="n">
        <x:v>72</x:v>
      </x:c>
      <x:c r="N12" s="28" t="n">
        <x:v>10</x:v>
      </x:c>
      <x:c r="O12" s="28" t="n">
        <x:v>3</x:v>
      </x:c>
      <x:c r="P12" s="13" t="str">
        <x:v>Extension V5</x:v>
      </x:c>
    </x:row>
    <x:row r="13" ht="44" customHeight="1">
      <x:c r="A13" s="14" t="str">
        <x:v>W5-SIM03-T2</x:v>
      </x:c>
      <x:c r="B13" s="14" t="str">
        <x:v>Prendre le seuil ; un des trois lanciers meurt</x:v>
      </x:c>
      <x:c r="C13" s="14" t="str">
        <x:v>W5-SIM03</x:v>
      </x:c>
      <x:c r="D13" s="17" t="n">
        <x:v>2</x:v>
      </x:c>
      <x:c r="E13" s="29" t="n">
        <x:v>51</x:v>
      </x:c>
      <x:c r="F13" s="29" t="n">
        <x:v>6</x:v>
      </x:c>
      <x:c r="G13" s="29" t="n">
        <x:v>0</x:v>
      </x:c>
      <x:c r="H13" s="29" t="n">
        <x:v>7</x:v>
      </x:c>
      <x:c r="I13" s="29" t="n">
        <x:v>10</x:v>
      </x:c>
      <x:c r="J13" s="29" t="n">
        <x:v>40</x:v>
      </x:c>
      <x:c r="K13" s="29" t="n">
        <x:v>72</x:v>
      </x:c>
      <x:c r="L13" s="29" t="n">
        <x:v>8</x:v>
      </x:c>
      <x:c r="M13" s="29" t="n">
        <x:v>80</x:v>
      </x:c>
      <x:c r="N13" s="29" t="n">
        <x:v>30</x:v>
      </x:c>
      <x:c r="O13" s="29" t="n">
        <x:v>2</x:v>
      </x:c>
      <x:c r="P13" s="14" t="str">
        <x:v>Extension V5</x:v>
      </x:c>
    </x:row>
    <x:row r="14" ht="44" customHeight="1">
      <x:c r="A14" s="13" t="str">
        <x:v>W5-SIM03-T3</x:v>
      </x:c>
      <x:c r="B14" s="13" t="str">
        <x:v>Recevoir dix RAV et stabiliser le retour des survivants</x:v>
      </x:c>
      <x:c r="C14" s="13" t="str">
        <x:v>W5-SIM03</x:v>
      </x:c>
      <x:c r="D14" s="16" t="n">
        <x:v>3</x:v>
      </x:c>
      <x:c r="E14" s="28" t="n">
        <x:v>40</x:v>
      </x:c>
      <x:c r="F14" s="28" t="n">
        <x:v>6</x:v>
      </x:c>
      <x:c r="G14" s="28" t="n">
        <x:v>10</x:v>
      </x:c>
      <x:c r="H14" s="28" t="n">
        <x:v>7</x:v>
      </x:c>
      <x:c r="I14" s="28" t="n">
        <x:v>4</x:v>
      </x:c>
      <x:c r="J14" s="28" t="n">
        <x:v>45</x:v>
      </x:c>
      <x:c r="K14" s="28" t="n">
        <x:v>80</x:v>
      </x:c>
      <x:c r="L14" s="28" t="n">
        <x:v>0</x:v>
      </x:c>
      <x:c r="M14" s="28" t="n">
        <x:v>80</x:v>
      </x:c>
      <x:c r="N14" s="28" t="n">
        <x:v>10</x:v>
      </x:c>
      <x:c r="O14" s="28" t="n">
        <x:v>2</x:v>
      </x:c>
      <x:c r="P14" s="13" t="str">
        <x:v>Extension V5</x:v>
      </x:c>
    </x:row>
    <x:row r="15" ht="44" customHeight="1">
      <x:c r="A15" s="14" t="str">
        <x:v>W5-SIM04-T1</x:v>
      </x:c>
      <x:c r="B15" s="14" t="str">
        <x:v>Reconnaître le trajet des porteurs</x:v>
      </x:c>
      <x:c r="C15" s="14" t="str">
        <x:v>W5-SIM04</x:v>
      </x:c>
      <x:c r="D15" s="17" t="n">
        <x:v>1</x:v>
      </x:c>
      <x:c r="E15" s="29" t="n">
        <x:v>60</x:v>
      </x:c>
      <x:c r="F15" s="29" t="n">
        <x:v>6</x:v>
      </x:c>
      <x:c r="G15" s="29" t="n">
        <x:v>0</x:v>
      </x:c>
      <x:c r="H15" s="29" t="n">
        <x:v>6</x:v>
      </x:c>
      <x:c r="I15" s="29" t="n">
        <x:v>3</x:v>
      </x:c>
      <x:c r="J15" s="29" t="n">
        <x:v>57</x:v>
      </x:c>
      <x:c r="K15" s="29" t="n">
        <x:v>35</x:v>
      </x:c>
      <x:c r="L15" s="29" t="n">
        <x:v>4</x:v>
      </x:c>
      <x:c r="M15" s="29" t="n">
        <x:v>39</x:v>
      </x:c>
      <x:c r="N15" s="29" t="n">
        <x:v>10</x:v>
      </x:c>
      <x:c r="O15" s="29" t="n">
        <x:v>3</x:v>
      </x:c>
      <x:c r="P15" s="14" t="str">
        <x:v>Extension V5</x:v>
      </x:c>
    </x:row>
    <x:row r="16" ht="44" customHeight="1">
      <x:c r="A16" s="13" t="str">
        <x:v>W5-SIM04-T2</x:v>
      </x:c>
      <x:c r="B16" s="13" t="str">
        <x:v>Réussir le repli avec deux patients</x:v>
      </x:c>
      <x:c r="C16" s="13" t="str">
        <x:v>W5-SIM04</x:v>
      </x:c>
      <x:c r="D16" s="16" t="n">
        <x:v>2</x:v>
      </x:c>
      <x:c r="E16" s="28" t="n">
        <x:v>57</x:v>
      </x:c>
      <x:c r="F16" s="28" t="n">
        <x:v>6</x:v>
      </x:c>
      <x:c r="G16" s="28" t="n">
        <x:v>0</x:v>
      </x:c>
      <x:c r="H16" s="28" t="n">
        <x:v>6</x:v>
      </x:c>
      <x:c r="I16" s="28" t="n">
        <x:v>6</x:v>
      </x:c>
      <x:c r="J16" s="28" t="n">
        <x:v>51</x:v>
      </x:c>
      <x:c r="K16" s="28" t="n">
        <x:v>39</x:v>
      </x:c>
      <x:c r="L16" s="28" t="n">
        <x:v>6</x:v>
      </x:c>
      <x:c r="M16" s="28" t="n">
        <x:v>45</x:v>
      </x:c>
      <x:c r="N16" s="28" t="n">
        <x:v>30</x:v>
      </x:c>
      <x:c r="O16" s="28" t="n">
        <x:v>3</x:v>
      </x:c>
      <x:c r="P16" s="13" t="str">
        <x:v>Extension V5</x:v>
      </x:c>
    </x:row>
    <x:row r="17" ht="44" customHeight="1">
      <x:c r="A17" s="14" t="str">
        <x:v>W5-SIM04-T3</x:v>
      </x:c>
      <x:c r="B17" s="14" t="str">
        <x:v>Recevoir huit RAV et achever le soin de retour</x:v>
      </x:c>
      <x:c r="C17" s="14" t="str">
        <x:v>W5-SIM04</x:v>
      </x:c>
      <x:c r="D17" s="17" t="n">
        <x:v>3</x:v>
      </x:c>
      <x:c r="E17" s="29" t="n">
        <x:v>51</x:v>
      </x:c>
      <x:c r="F17" s="29" t="n">
        <x:v>6</x:v>
      </x:c>
      <x:c r="G17" s="29" t="n">
        <x:v>8</x:v>
      </x:c>
      <x:c r="H17" s="29" t="n">
        <x:v>6</x:v>
      </x:c>
      <x:c r="I17" s="29" t="n">
        <x:v>4</x:v>
      </x:c>
      <x:c r="J17" s="29" t="n">
        <x:v>55</x:v>
      </x:c>
      <x:c r="K17" s="29" t="n">
        <x:v>45</x:v>
      </x:c>
      <x:c r="L17" s="29" t="n">
        <x:v>0</x:v>
      </x:c>
      <x:c r="M17" s="29" t="n">
        <x:v>45</x:v>
      </x:c>
      <x:c r="N17" s="29" t="n">
        <x:v>10</x:v>
      </x:c>
      <x:c r="O17" s="29" t="n">
        <x:v>3</x:v>
      </x:c>
      <x:c r="P17" s="14" t="str">
        <x:v>Extension V5</x:v>
      </x:c>
    </x:row>
    <x:row r="18" ht="44" customHeight="1">
      <x:c r="A18" s="13" t="str">
        <x:v>W5-SIM05-T1</x:v>
      </x:c>
      <x:c r="B18" s="13" t="str">
        <x:v>Observer le dépôt rival depuis un couvert</x:v>
      </x:c>
      <x:c r="C18" s="13" t="str">
        <x:v>W5-SIM05</x:v>
      </x:c>
      <x:c r="D18" s="16" t="n">
        <x:v>1</x:v>
      </x:c>
      <x:c r="E18" s="28" t="n">
        <x:v>60</x:v>
      </x:c>
      <x:c r="F18" s="28" t="n">
        <x:v>6</x:v>
      </x:c>
      <x:c r="G18" s="28" t="n">
        <x:v>0</x:v>
      </x:c>
      <x:c r="H18" s="28" t="n">
        <x:v>5</x:v>
      </x:c>
      <x:c r="I18" s="28" t="n">
        <x:v>3</x:v>
      </x:c>
      <x:c r="J18" s="28" t="n">
        <x:v>58</x:v>
      </x:c>
      <x:c r="K18" s="28" t="n">
        <x:v>28</x:v>
      </x:c>
      <x:c r="L18" s="28" t="n">
        <x:v>4</x:v>
      </x:c>
      <x:c r="M18" s="28" t="n">
        <x:v>32</x:v>
      </x:c>
      <x:c r="N18" s="28" t="n">
        <x:v>10</x:v>
      </x:c>
      <x:c r="O18" s="28" t="n">
        <x:v>1</x:v>
      </x:c>
      <x:c r="P18" s="13" t="str">
        <x:v>Extension V5</x:v>
      </x:c>
    </x:row>
    <x:row r="19" ht="44" customHeight="1">
      <x:c r="A19" s="14" t="str">
        <x:v>W5-SIM05-T2</x:v>
      </x:c>
      <x:c r="B19" s="14" t="str">
        <x:v>Saisir puis transporter un lot militaire de huit RAV</x:v>
      </x:c>
      <x:c r="C19" s="14" t="str">
        <x:v>W5-SIM05</x:v>
      </x:c>
      <x:c r="D19" s="17" t="n">
        <x:v>2</x:v>
      </x:c>
      <x:c r="E19" s="29" t="n">
        <x:v>58</x:v>
      </x:c>
      <x:c r="F19" s="29" t="n">
        <x:v>6</x:v>
      </x:c>
      <x:c r="G19" s="29" t="n">
        <x:v>8</x:v>
      </x:c>
      <x:c r="H19" s="29" t="n">
        <x:v>5</x:v>
      </x:c>
      <x:c r="I19" s="29" t="n">
        <x:v>8</x:v>
      </x:c>
      <x:c r="J19" s="29" t="n">
        <x:v>59</x:v>
      </x:c>
      <x:c r="K19" s="29" t="n">
        <x:v>32</x:v>
      </x:c>
      <x:c r="L19" s="29" t="n">
        <x:v>8</x:v>
      </x:c>
      <x:c r="M19" s="29" t="n">
        <x:v>40</x:v>
      </x:c>
      <x:c r="N19" s="29" t="n">
        <x:v>30</x:v>
      </x:c>
      <x:c r="O19" s="29" t="n">
        <x:v>1</x:v>
      </x:c>
      <x:c r="P19" s="14" t="str">
        <x:v>Extension V5</x:v>
      </x:c>
    </x:row>
    <x:row r="20" ht="44" customHeight="1">
      <x:c r="A20" s="13" t="str">
        <x:v>W5-SIM05-T3</x:v>
      </x:c>
      <x:c r="B20" s="13" t="str">
        <x:v>Revenir après la coupure de la source logistique</x:v>
      </x:c>
      <x:c r="C20" s="13" t="str">
        <x:v>W5-SIM05</x:v>
      </x:c>
      <x:c r="D20" s="16" t="n">
        <x:v>3</x:v>
      </x:c>
      <x:c r="E20" s="28" t="n">
        <x:v>59</x:v>
      </x:c>
      <x:c r="F20" s="28" t="n">
        <x:v>0</x:v>
      </x:c>
      <x:c r="G20" s="28" t="n">
        <x:v>0</x:v>
      </x:c>
      <x:c r="H20" s="28" t="n">
        <x:v>5</x:v>
      </x:c>
      <x:c r="I20" s="28" t="n">
        <x:v>2</x:v>
      </x:c>
      <x:c r="J20" s="28" t="n">
        <x:v>52</x:v>
      </x:c>
      <x:c r="K20" s="28" t="n">
        <x:v>40</x:v>
      </x:c>
      <x:c r="L20" s="28" t="n">
        <x:v>0</x:v>
      </x:c>
      <x:c r="M20" s="28" t="n">
        <x:v>40</x:v>
      </x:c>
      <x:c r="N20" s="28" t="n">
        <x:v>40</x:v>
      </x:c>
      <x:c r="O20" s="28" t="n">
        <x:v>1</x:v>
      </x:c>
      <x:c r="P20" s="13" t="str">
        <x:v>Extension V5</x:v>
      </x:c>
    </x:row>
    <x:row r="21" ht="44" customHeight="1">
      <x:c r="A21" s="14" t="str">
        <x:v>W5-SIM06-T1</x:v>
      </x:c>
      <x:c r="B21" s="14" t="str">
        <x:v>Relier les groupes présents par une mission de liaison</x:v>
      </x:c>
      <x:c r="C21" s="14" t="str">
        <x:v>W5-SIM06</x:v>
      </x:c>
      <x:c r="D21" s="17" t="n">
        <x:v>1</x:v>
      </x:c>
      <x:c r="E21" s="29" t="n">
        <x:v>60</x:v>
      </x:c>
      <x:c r="F21" s="29" t="n">
        <x:v>6</x:v>
      </x:c>
      <x:c r="G21" s="29" t="n">
        <x:v>0</x:v>
      </x:c>
      <x:c r="H21" s="29" t="n">
        <x:v>5</x:v>
      </x:c>
      <x:c r="I21" s="29" t="n">
        <x:v>2</x:v>
      </x:c>
      <x:c r="J21" s="29" t="n">
        <x:v>59</x:v>
      </x:c>
      <x:c r="K21" s="29" t="n">
        <x:v>72</x:v>
      </x:c>
      <x:c r="L21" s="29" t="n">
        <x:v>6</x:v>
      </x:c>
      <x:c r="M21" s="29" t="n">
        <x:v>78</x:v>
      </x:c>
      <x:c r="N21" s="29" t="n">
        <x:v>10</x:v>
      </x:c>
      <x:c r="O21" s="29" t="n">
        <x:v>1</x:v>
      </x:c>
      <x:c r="P21" s="14" t="str">
        <x:v>Extension V5</x:v>
      </x:c>
    </x:row>
    <x:row r="22" ht="44" customHeight="1">
      <x:c r="A22" s="13" t="str">
        <x:v>W5-SIM06-T2</x:v>
      </x:c>
      <x:c r="B22" s="13" t="str">
        <x:v>Reconnaître le passage commun et conclure son accès</x:v>
      </x:c>
      <x:c r="C22" s="13" t="str">
        <x:v>W5-SIM06</x:v>
      </x:c>
      <x:c r="D22" s="16" t="n">
        <x:v>2</x:v>
      </x:c>
      <x:c r="E22" s="28" t="n">
        <x:v>59</x:v>
      </x:c>
      <x:c r="F22" s="28" t="n">
        <x:v>6</x:v>
      </x:c>
      <x:c r="G22" s="28" t="n">
        <x:v>0</x:v>
      </x:c>
      <x:c r="H22" s="28" t="n">
        <x:v>5</x:v>
      </x:c>
      <x:c r="I22" s="28" t="n">
        <x:v>4</x:v>
      </x:c>
      <x:c r="J22" s="28" t="n">
        <x:v>56</x:v>
      </x:c>
      <x:c r="K22" s="28" t="n">
        <x:v>78</x:v>
      </x:c>
      <x:c r="L22" s="28" t="n">
        <x:v>4</x:v>
      </x:c>
      <x:c r="M22" s="28" t="n">
        <x:v>82</x:v>
      </x:c>
      <x:c r="N22" s="28" t="n">
        <x:v>20</x:v>
      </x:c>
      <x:c r="O22" s="28" t="n">
        <x:v>1</x:v>
      </x:c>
      <x:c r="P22" s="13" t="str">
        <x:v>Extension V5</x:v>
      </x:c>
    </x:row>
    <x:row r="23" ht="44" customHeight="1">
      <x:c r="A23" s="14" t="str">
        <x:v>W5-SIM06-T3</x:v>
      </x:c>
      <x:c r="B23" s="14" t="str">
        <x:v>Transmettre le poste et terminer le mandat avec repos</x:v>
      </x:c>
      <x:c r="C23" s="14" t="str">
        <x:v>W5-SIM06</x:v>
      </x:c>
      <x:c r="D23" s="17" t="n">
        <x:v>3</x:v>
      </x:c>
      <x:c r="E23" s="29" t="n">
        <x:v>56</x:v>
      </x:c>
      <x:c r="F23" s="29" t="n">
        <x:v>9</x:v>
      </x:c>
      <x:c r="G23" s="29" t="n">
        <x:v>0</x:v>
      </x:c>
      <x:c r="H23" s="29" t="n">
        <x:v>5</x:v>
      </x:c>
      <x:c r="I23" s="29" t="n">
        <x:v>6</x:v>
      </x:c>
      <x:c r="J23" s="29" t="n">
        <x:v>54</x:v>
      </x:c>
      <x:c r="K23" s="29" t="n">
        <x:v>82</x:v>
      </x:c>
      <x:c r="L23" s="29" t="n">
        <x:v>12</x:v>
      </x:c>
      <x:c r="M23" s="29" t="n">
        <x:v>94</x:v>
      </x:c>
      <x:c r="N23" s="29" t="n">
        <x:v>0</x:v>
      </x:c>
      <x:c r="O23" s="29" t="n">
        <x:v>1</x:v>
      </x:c>
      <x:c r="P23" s="14" t="str">
        <x:v>Extension V5</x:v>
      </x:c>
    </x:row>
  </x:sheetData>
  <x:pageMargins left="0.7" right="0.7" top="0.75" bottom="0.75" header="0.3" footer="0.3"/>
  <x:tableParts count="1">
    <x:tablePart xmlns:r="http://schemas.openxmlformats.org/officeDocument/2006/relationships" r:id="Rf908383f24a74828"/>
  </x:tableParts>
</x:worksheet>
</file>

<file path=xl/worksheets/sheet11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18" hidden="0" customWidth="1"/>
    <x:col min="4" max="4" width="50" hidden="0" customWidth="1"/>
    <x:col min="5" max="5" width="50"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50" hidden="0" customWidth="1"/>
    <x:col min="15" max="15" width="50" hidden="0" customWidth="1"/>
    <x:col min="16" max="16" width="45" hidden="0" customWidth="1"/>
  </x:cols>
  <x:sheetData>
    <x:row r="1">
      <x:c r="A1" s="2"/>
      <x:c r="B1" s="2"/>
      <x:c r="C1" s="2"/>
      <x:c r="D1" s="2"/>
      <x:c r="E1" s="2"/>
      <x:c r="F1" s="2"/>
    </x:row>
    <x:row r="2" ht="31" customHeight="1">
      <x:c r="A2" s="3" t="str">
        <x:v>Données campagne 12 tours</x:v>
      </x:c>
      <x:c r="B2" s="3"/>
      <x:c r="C2" s="3"/>
      <x:c r="D2" s="3"/>
      <x:c r="E2" s="3"/>
      <x:c r="F2" s="3"/>
    </x:row>
    <x:row r="3">
      <x:c r="A3" s="4"/>
      <x:c r="B3" s="4"/>
      <x:c r="C3" s="4"/>
      <x:c r="D3" s="4"/>
      <x:c r="E3" s="4"/>
      <x:c r="F3" s="4"/>
    </x:row>
    <x:row r="4">
      <x:c r="A4" s="2" t="str">
        <x:v>Guerre · 12 fiches · Lecture intégrale dans « Lire Guerre » ou le lecteur HTML.</x:v>
      </x:c>
      <x:c r="B4" s="2"/>
      <x:c r="C4" s="2"/>
      <x:c r="D4" s="2"/>
      <x:c r="E4" s="2"/>
      <x:c r="F4" s="2"/>
    </x:row>
    <x:row r="5" ht="48" customHeight="1">
      <x:c r="A5" s="51" t="str">
        <x:v>Identifiant</x:v>
      </x:c>
      <x:c r="B5" s="52" t="str">
        <x:v>Titre</x:v>
      </x:c>
      <x:c r="C5" s="52" t="str">
        <x:v>Tour</x:v>
      </x:c>
      <x:c r="D5" s="52" t="str">
        <x:v>Action</x:v>
      </x:c>
      <x:c r="E5" s="52" t="str">
        <x:v>Territoires joueur</x:v>
      </x:c>
      <x:c r="F5" s="52" t="str">
        <x:v>Nombre territoires</x:v>
      </x:c>
      <x:c r="G5" s="52" t="str">
        <x:v>RAV au début</x:v>
      </x:c>
      <x:c r="H5" s="52" t="str">
        <x:v>Revenu</x:v>
      </x:c>
      <x:c r="I5" s="52" t="str">
        <x:v>Livraison</x:v>
      </x:c>
      <x:c r="J5" s="52" t="str">
        <x:v>Entretien</x:v>
      </x:c>
      <x:c r="K5" s="52" t="str">
        <x:v>Coût de l’opération (RAV)</x:v>
      </x:c>
      <x:c r="L5" s="52" t="str">
        <x:v>RAV à la fin</x:v>
      </x:c>
      <x:c r="M5" s="52" t="str">
        <x:v>Pc engages</x:v>
      </x:c>
      <x:c r="N5" s="52" t="str">
        <x:v>État persistant</x:v>
      </x:c>
      <x:c r="O5" s="52" t="str">
        <x:v>Lecture</x:v>
      </x:c>
      <x:c r="P5" s="53" t="str">
        <x:v>Provenance</x:v>
      </x:c>
    </x:row>
    <x:row r="6" ht="87" customHeight="1">
      <x:c r="A6" s="13" t="str">
        <x:v>W3-DEMO01</x:v>
      </x:c>
      <x:c r="B6" s="13" t="str">
        <x:v>Le premier regard</x:v>
      </x:c>
      <x:c r="C6" s="16" t="n">
        <x:v>1</x:v>
      </x:c>
      <x:c r="D6" s="13" t="str">
        <x:v>Observer K02 depuis K01 ; équipeU01 en déplacement, U07 etU19 gardent le débarcadère.</x:v>
      </x:c>
      <x:c r="E6" s="13" t="str">
        <x:v>W3-K01</x:v>
      </x:c>
      <x:c r="F6" s="28" t="n">
        <x:v>1</x:v>
      </x:c>
      <x:c r="G6" s="28" t="n">
        <x:v>80</x:v>
      </x:c>
      <x:c r="H6" s="28" t="n">
        <x:v>6</x:v>
      </x:c>
      <x:c r="I6" s="28" t="n">
        <x:v>0</x:v>
      </x:c>
      <x:c r="J6" s="28" t="n">
        <x:v>5</x:v>
      </x:c>
      <x:c r="K6" s="28" t="n">
        <x:v>2</x:v>
      </x:c>
      <x:c r="L6" s="28" t="n">
        <x:v>79</x:v>
      </x:c>
      <x:c r="M6" s="28" t="n">
        <x:v>8</x:v>
      </x:c>
      <x:c r="N6" s="13" t="str">
        <x:v>K01 connu ; K02 observé.</x:v>
      </x:c>
      <x:c r="O6" s="13" t="str">
        <x:v>Exemple arithmétique proposé : revenus versés selon les territoires tenus au début du tour et physiquement reliés ; les événements tactiques cités sont des hypothèses de cette démonstration.</x:v>
      </x:c>
      <x:c r="P6" s="13" t="str">
        <x:v>Reconstitution documentée V4 — nouvelle rédaction V5</x:v>
      </x:c>
    </x:row>
    <x:row r="7" ht="87" customHeight="1">
      <x:c r="A7" s="14" t="str">
        <x:v>W3-DEMO02</x:v>
      </x:c>
      <x:c r="B7" s="14" t="str">
        <x:v>Le seuil proche</x:v>
      </x:c>
      <x:c r="C7" s="17" t="n">
        <x:v>2</x:v>
      </x:c>
      <x:c r="D7" s="14" t="str">
        <x:v>U07 etU01 gagnent le combat de K02 ; U07 reste sur place, U01 revient vers K01.</x:v>
      </x:c>
      <x:c r="E7" s="14" t="str">
        <x:v>W3-K01 / W3-K02</x:v>
      </x:c>
      <x:c r="F7" s="29" t="n">
        <x:v>2</x:v>
      </x:c>
      <x:c r="G7" s="29" t="n">
        <x:v>79</x:v>
      </x:c>
      <x:c r="H7" s="29" t="n">
        <x:v>6</x:v>
      </x:c>
      <x:c r="I7" s="29" t="n">
        <x:v>0</x:v>
      </x:c>
      <x:c r="J7" s="29" t="n">
        <x:v>5</x:v>
      </x:c>
      <x:c r="K7" s="29" t="n">
        <x:v>8</x:v>
      </x:c>
      <x:c r="L7" s="29" t="n">
        <x:v>72</x:v>
      </x:c>
      <x:c r="M7" s="29" t="n">
        <x:v>8</x:v>
      </x:c>
      <x:c r="N7" s="14" t="str">
        <x:v>K01 etK02 occupés par des équipes identifiées.</x:v>
      </x:c>
      <x:c r="O7" s="14" t="str">
        <x:v>Exemple arithmétique proposé : revenus versés selon les territoires tenus au début du tour et physiquement reliés ; les événements tactiques cités sont des hypothèses de cette démonstration.</x:v>
      </x:c>
      <x:c r="P7" s="14" t="str">
        <x:v>Reconstitution documentée V4 — nouvelle rédaction V5</x:v>
      </x:c>
    </x:row>
    <x:row r="8" ht="87" customHeight="1">
      <x:c r="A8" s="13" t="str">
        <x:v>W3-DEMO03</x:v>
      </x:c>
      <x:c r="B8" s="13" t="str">
        <x:v>La cache qui existe</x:v>
      </x:c>
      <x:c r="C8" s="16" t="n">
        <x:v>3</x:v>
      </x:c>
      <x:c r="D8" s="13" t="str">
        <x:v>U19 termine une cache après acheminement des pièces ; l’objet et son stock restent au débarcadère.</x:v>
      </x:c>
      <x:c r="E8" s="13" t="str">
        <x:v>W3-K01 / W3-K02</x:v>
      </x:c>
      <x:c r="F8" s="28" t="n">
        <x:v>2</x:v>
      </x:c>
      <x:c r="G8" s="28" t="n">
        <x:v>72</x:v>
      </x:c>
      <x:c r="H8" s="28" t="n">
        <x:v>7</x:v>
      </x:c>
      <x:c r="I8" s="28" t="n">
        <x:v>0</x:v>
      </x:c>
      <x:c r="J8" s="28" t="n">
        <x:v>5</x:v>
      </x:c>
      <x:c r="K8" s="28" t="n">
        <x:v>10</x:v>
      </x:c>
      <x:c r="L8" s="28" t="n">
        <x:v>64</x:v>
      </x:c>
      <x:c r="M8" s="28" t="n">
        <x:v>8</x:v>
      </x:c>
      <x:c r="N8" s="13" t="str">
        <x:v>Troisième tour sans nouvelle prise ; chantier fini.</x:v>
      </x:c>
      <x:c r="O8" s="13" t="str">
        <x:v>Exemple arithmétique proposé : revenus versés selon les territoires tenus au début du tour et physiquement reliés ; les événements tactiques cités sont des hypothèses de cette démonstration.</x:v>
      </x:c>
      <x:c r="P8" s="13" t="str">
        <x:v>Reconstitution documentée V4 — nouvelle rédaction V5</x:v>
      </x:c>
    </x:row>
    <x:row r="9" ht="87" customHeight="1">
      <x:c r="A9" s="14" t="str">
        <x:v>W3-DEMO04</x:v>
      </x:c>
      <x:c r="B9" s="14" t="str">
        <x:v>La citerne reliée</x:v>
      </x:c>
      <x:c r="C9" s="17" t="n">
        <x:v>4</x:v>
      </x:c>
      <x:c r="D9" s="14" t="str">
        <x:v>U01 traverse le lien K01–K07, remplit l’objectif local puis reste présent à K07.</x:v>
      </x:c>
      <x:c r="E9" s="14" t="str">
        <x:v>W3-K01 / W3-K02 / W3-K07</x:v>
      </x:c>
      <x:c r="F9" s="29" t="n">
        <x:v>3</x:v>
      </x:c>
      <x:c r="G9" s="29" t="n">
        <x:v>64</x:v>
      </x:c>
      <x:c r="H9" s="29" t="n">
        <x:v>7</x:v>
      </x:c>
      <x:c r="I9" s="29" t="n">
        <x:v>0</x:v>
      </x:c>
      <x:c r="J9" s="29" t="n">
        <x:v>5</x:v>
      </x:c>
      <x:c r="K9" s="29" t="n">
        <x:v>8</x:v>
      </x:c>
      <x:c r="L9" s="29" t="n">
        <x:v>58</x:v>
      </x:c>
      <x:c r="M9" s="29" t="n">
        <x:v>8</x:v>
      </x:c>
      <x:c r="N9" s="14" t="str">
        <x:v>K07 possède une source de3 RAV ; son revenu commence au tour suivant.</x:v>
      </x:c>
      <x:c r="O9" s="14" t="str">
        <x:v>Exemple arithmétique proposé : revenus versés selon les territoires tenus au début du tour et physiquement reliés ; les événements tactiques cités sont des hypothèses de cette démonstration.</x:v>
      </x:c>
      <x:c r="P9" s="14" t="str">
        <x:v>Reconstitution documentée V4 — nouvelle rédaction V5</x:v>
      </x:c>
    </x:row>
    <x:row r="10" ht="87" customHeight="1">
      <x:c r="A10" s="13" t="str">
        <x:v>W3-DEMO05</x:v>
      </x:c>
      <x:c r="B10" s="13" t="str">
        <x:v>Le volontaire prépare son départ</x:v>
      </x:c>
      <x:c r="C10" s="16" t="n">
        <x:v>5</x:v>
      </x:c>
      <x:c r="D10" s="13" t="str">
        <x:v>Un convoi livre12 RAV. Le recrutementU06 est engagé pour8 RAV et une préparation de livraison coûte2 RAV.</x:v>
      </x:c>
      <x:c r="E10" s="13" t="str">
        <x:v>W3-K01 / W3-K02 / W3-K07</x:v>
      </x:c>
      <x:c r="F10" s="28" t="n">
        <x:v>3</x:v>
      </x:c>
      <x:c r="G10" s="28" t="n">
        <x:v>58</x:v>
      </x:c>
      <x:c r="H10" s="28" t="n">
        <x:v>10</x:v>
      </x:c>
      <x:c r="I10" s="28" t="n">
        <x:v>12</x:v>
      </x:c>
      <x:c r="J10" s="28" t="n">
        <x:v>5</x:v>
      </x:c>
      <x:c r="K10" s="28" t="n">
        <x:v>10</x:v>
      </x:c>
      <x:c r="L10" s="28" t="n">
        <x:v>65</x:v>
      </x:c>
      <x:c r="M10" s="28" t="n">
        <x:v>8</x:v>
      </x:c>
      <x:c r="N10" s="13" t="str">
        <x:v>U06 en préparation ; aucune présence supplémentaire sur la carte.</x:v>
      </x:c>
      <x:c r="O10" s="13" t="str">
        <x:v>Exemple arithmétique proposé : revenus versés selon les territoires tenus au début du tour et physiquement reliés ; les événements tactiques cités sont des hypothèses de cette démonstration.</x:v>
      </x:c>
      <x:c r="P10" s="13" t="str">
        <x:v>Reconstitution documentée V4 — nouvelle rédaction V5</x:v>
      </x:c>
    </x:row>
    <x:row r="11" ht="87" customHeight="1">
      <x:c r="A11" s="14" t="str">
        <x:v>W3-DEMO06</x:v>
      </x:c>
      <x:c r="B11" s="14" t="str">
        <x:v>Le retour de l’assaut</x:v>
      </x:c>
      <x:c r="C11" s="17" t="n">
        <x:v>6</x:v>
      </x:c>
      <x:c r="D11" s="14" t="str">
        <x:v>U01 repousse un assaut limité à K07 ; aucun quatrième territoire n’est pris.</x:v>
      </x:c>
      <x:c r="E11" s="14" t="str">
        <x:v>W3-K01 / W3-K02 / W3-K07</x:v>
      </x:c>
      <x:c r="F11" s="29" t="n">
        <x:v>3</x:v>
      </x:c>
      <x:c r="G11" s="29" t="n">
        <x:v>65</x:v>
      </x:c>
      <x:c r="H11" s="29" t="n">
        <x:v>10</x:v>
      </x:c>
      <x:c r="I11" s="29" t="n">
        <x:v>0</x:v>
      </x:c>
      <x:c r="J11" s="29" t="n">
        <x:v>5</x:v>
      </x:c>
      <x:c r="K11" s="29" t="n">
        <x:v>6</x:v>
      </x:c>
      <x:c r="L11" s="29" t="n">
        <x:v>64</x:v>
      </x:c>
      <x:c r="M11" s="29" t="n">
        <x:v>8</x:v>
      </x:c>
      <x:c r="N11" s="14" t="str">
        <x:v>Les pertes adverses sont conservées ; la source reste reliée.</x:v>
      </x:c>
      <x:c r="O11" s="14" t="str">
        <x:v>Exemple arithmétique proposé : revenus versés selon les territoires tenus au début du tour et physiquement reliés ; les événements tactiques cités sont des hypothèses de cette démonstration.</x:v>
      </x:c>
      <x:c r="P11" s="14" t="str">
        <x:v>Reconstitution documentée V4 — nouvelle rédaction V5</x:v>
      </x:c>
    </x:row>
    <x:row r="12" ht="87" customHeight="1">
      <x:c r="A12" s="13" t="str">
        <x:v>W3-DEMO07</x:v>
      </x:c>
      <x:c r="B12" s="13" t="str">
        <x:v>Le nouveau marqueur arrive</x:v>
      </x:c>
      <x:c r="C12" s="16" t="n">
        <x:v>7</x:v>
      </x:c>
      <x:c r="D12" s="13" t="str">
        <x:v>U06 arrive après deux tours de préparation et son trajet ; il reconnaît K08 depuis K07.</x:v>
      </x:c>
      <x:c r="E12" s="13" t="str">
        <x:v>W3-K01 / W3-K02 / W3-K07</x:v>
      </x:c>
      <x:c r="F12" s="28" t="n">
        <x:v>3</x:v>
      </x:c>
      <x:c r="G12" s="28" t="n">
        <x:v>64</x:v>
      </x:c>
      <x:c r="H12" s="28" t="n">
        <x:v>10</x:v>
      </x:c>
      <x:c r="I12" s="28" t="n">
        <x:v>0</x:v>
      </x:c>
      <x:c r="J12" s="28" t="n">
        <x:v>6</x:v>
      </x:c>
      <x:c r="K12" s="28" t="n">
        <x:v>2</x:v>
      </x:c>
      <x:c r="L12" s="28" t="n">
        <x:v>66</x:v>
      </x:c>
      <x:c r="M12" s="28" t="n">
        <x:v>10</x:v>
      </x:c>
      <x:c r="N12" s="13" t="str">
        <x:v>U06 rejoint la force réelle ; entretien passe de5 à 6 RAV.</x:v>
      </x:c>
      <x:c r="O12" s="13" t="str">
        <x:v>Exemple arithmétique proposé : revenus versés selon les territoires tenus au début du tour et physiquement reliés ; les événements tactiques cités sont des hypothèses de cette démonstration.</x:v>
      </x:c>
      <x:c r="P12" s="13" t="str">
        <x:v>Reconstitution documentée V4 — nouvelle rédaction V5</x:v>
      </x:c>
    </x:row>
    <x:row r="13" ht="87" customHeight="1">
      <x:c r="A13" s="14" t="str">
        <x:v>W3-DEMO08</x:v>
      </x:c>
      <x:c r="B13" s="14" t="str">
        <x:v>La conduite tenue</x:v>
      </x:c>
      <x:c r="C13" s="17" t="n">
        <x:v>8</x:v>
      </x:c>
      <x:c r="D13" s="14" t="str">
        <x:v>U06 et le héros gagnent l’objectif de K08 ; U06 y maintient la présence requise.</x:v>
      </x:c>
      <x:c r="E13" s="14" t="str">
        <x:v>W3-K01 / W3-K02 / W3-K07 / W3-K08</x:v>
      </x:c>
      <x:c r="F13" s="29" t="n">
        <x:v>4</x:v>
      </x:c>
      <x:c r="G13" s="29" t="n">
        <x:v>66</x:v>
      </x:c>
      <x:c r="H13" s="29" t="n">
        <x:v>10</x:v>
      </x:c>
      <x:c r="I13" s="29" t="n">
        <x:v>0</x:v>
      </x:c>
      <x:c r="J13" s="29" t="n">
        <x:v>6</x:v>
      </x:c>
      <x:c r="K13" s="29" t="n">
        <x:v>8</x:v>
      </x:c>
      <x:c r="L13" s="29" t="n">
        <x:v>62</x:v>
      </x:c>
      <x:c r="M13" s="29" t="n">
        <x:v>10</x:v>
      </x:c>
      <x:c r="N13" s="14" t="str">
        <x:v>Quatre équipes dans quatre postes ; pas de garnison inventée.</x:v>
      </x:c>
      <x:c r="O13" s="14" t="str">
        <x:v>Exemple arithmétique proposé : revenus versés selon les territoires tenus au début du tour et physiquement reliés ; les événements tactiques cités sont des hypothèses de cette démonstration.</x:v>
      </x:c>
      <x:c r="P13" s="14" t="str">
        <x:v>Reconstitution documentée V4 — nouvelle rédaction V5</x:v>
      </x:c>
    </x:row>
    <x:row r="14" ht="87" customHeight="1">
      <x:c r="A14" s="13" t="str">
        <x:v>W3-DEMO09</x:v>
      </x:c>
      <x:c r="B14" s="13" t="str">
        <x:v>Le tour des ouvrages</x:v>
      </x:c>
      <x:c r="C14" s="16" t="n">
        <x:v>9</x:v>
      </x:c>
      <x:c r="D14" s="13" t="str">
        <x:v>Le héros aide une réparation de passage pendant que chaque équipe garde sa position.</x:v>
      </x:c>
      <x:c r="E14" s="13" t="str">
        <x:v>W3-K01 / W3-K02 / W3-K07 / W3-K08</x:v>
      </x:c>
      <x:c r="F14" s="28" t="n">
        <x:v>4</x:v>
      </x:c>
      <x:c r="G14" s="28" t="n">
        <x:v>62</x:v>
      </x:c>
      <x:c r="H14" s="28" t="n">
        <x:v>11</x:v>
      </x:c>
      <x:c r="I14" s="28" t="n">
        <x:v>0</x:v>
      </x:c>
      <x:c r="J14" s="28" t="n">
        <x:v>6</x:v>
      </x:c>
      <x:c r="K14" s="28" t="n">
        <x:v>6</x:v>
      </x:c>
      <x:c r="L14" s="28" t="n">
        <x:v>61</x:v>
      </x:c>
      <x:c r="M14" s="28" t="n">
        <x:v>10</x:v>
      </x:c>
      <x:c r="N14" s="13" t="str">
        <x:v>Aucun gain de zone ; entretien et fatigue justifient une pause.</x:v>
      </x:c>
      <x:c r="O14" s="13" t="str">
        <x:v>Exemple arithmétique proposé : revenus versés selon les territoires tenus au début du tour et physiquement reliés ; les événements tactiques cités sont des hypothèses de cette démonstration.</x:v>
      </x:c>
      <x:c r="P14" s="13" t="str">
        <x:v>Reconstitution documentée V4 — nouvelle rédaction V5</x:v>
      </x:c>
    </x:row>
    <x:row r="15" ht="87" customHeight="1">
      <x:c r="A15" s="14" t="str">
        <x:v>W3-DEMO10</x:v>
      </x:c>
      <x:c r="B15" s="14" t="str">
        <x:v>La poussée arrêtée</x:v>
      </x:c>
      <x:c r="C15" s="17" t="n">
        <x:v>10</x:v>
      </x:c>
      <x:c r="D15" s="14" t="str">
        <x:v>Une contre-attaque force U06 à quitter K08 vers K07 ; les survivants restent inscrits au front.</x:v>
      </x:c>
      <x:c r="E15" s="14" t="str">
        <x:v>W3-K01 / W3-K02 / W3-K07</x:v>
      </x:c>
      <x:c r="F15" s="29" t="n">
        <x:v>3</x:v>
      </x:c>
      <x:c r="G15" s="29" t="n">
        <x:v>61</x:v>
      </x:c>
      <x:c r="H15" s="29" t="n">
        <x:v>11</x:v>
      </x:c>
      <x:c r="I15" s="29" t="n">
        <x:v>0</x:v>
      </x:c>
      <x:c r="J15" s="29" t="n">
        <x:v>6</x:v>
      </x:c>
      <x:c r="K15" s="29" t="n">
        <x:v>8</x:v>
      </x:c>
      <x:c r="L15" s="29" t="n">
        <x:v>58</x:v>
      </x:c>
      <x:c r="M15" s="29" t="n">
        <x:v>10</x:v>
      </x:c>
      <x:c r="N15" s="14" t="str">
        <x:v>K08 perd son occupation du joueur ; sa connaissance reste conservée.</x:v>
      </x:c>
      <x:c r="O15" s="14" t="str">
        <x:v>Exemple arithmétique proposé : revenus versés selon les territoires tenus au début du tour et physiquement reliés ; les événements tactiques cités sont des hypothèses de cette démonstration.</x:v>
      </x:c>
      <x:c r="P15" s="14" t="str">
        <x:v>Reconstitution documentée V4 — nouvelle rédaction V5</x:v>
      </x:c>
    </x:row>
    <x:row r="16" ht="87" customHeight="1">
      <x:c r="A16" s="13" t="str">
        <x:v>W3-DEMO11</x:v>
      </x:c>
      <x:c r="B16" s="13" t="str">
        <x:v>La relève et les soins</x:v>
      </x:c>
      <x:c r="C16" s="16" t="n">
        <x:v>11</x:v>
      </x:c>
      <x:c r="D16" s="13" t="str">
        <x:v>Un transport livre10 RAV ; les équipes réorganisent les postes et dépensent4 RAV au retour.</x:v>
      </x:c>
      <x:c r="E16" s="13" t="str">
        <x:v>W3-K01 / W3-K02 / W3-K07</x:v>
      </x:c>
      <x:c r="F16" s="28" t="n">
        <x:v>3</x:v>
      </x:c>
      <x:c r="G16" s="28" t="n">
        <x:v>58</x:v>
      </x:c>
      <x:c r="H16" s="28" t="n">
        <x:v>10</x:v>
      </x:c>
      <x:c r="I16" s="28" t="n">
        <x:v>10</x:v>
      </x:c>
      <x:c r="J16" s="28" t="n">
        <x:v>6</x:v>
      </x:c>
      <x:c r="K16" s="28" t="n">
        <x:v>4</x:v>
      </x:c>
      <x:c r="L16" s="28" t="n">
        <x:v>68</x:v>
      </x:c>
      <x:c r="M16" s="28" t="n">
        <x:v>10</x:v>
      </x:c>
      <x:c r="N16" s="13" t="str">
        <x:v>Trois zones encore occupées ; la perte du seuil ne réinitialise rien.</x:v>
      </x:c>
      <x:c r="O16" s="13" t="str">
        <x:v>Exemple arithmétique proposé : revenus versés selon les territoires tenus au début du tour et physiquement reliés ; les événements tactiques cités sont des hypothèses de cette démonstration.</x:v>
      </x:c>
      <x:c r="P16" s="13" t="str">
        <x:v>Reconstitution documentée V4 — nouvelle rédaction V5</x:v>
      </x:c>
    </x:row>
    <x:row r="17" ht="87" customHeight="1">
      <x:c r="A17" s="14" t="str">
        <x:v>W3-DEMO12</x:v>
      </x:c>
      <x:c r="B17" s="14" t="str">
        <x:v>La fin du mandat</x:v>
      </x:c>
      <x:c r="C17" s="17" t="n">
        <x:v>12</x:v>
      </x:c>
      <x:c r="D17" s="14" t="str">
        <x:v>Un groupe allié rencontré reprend K02 ; U07 rejoint le débarcadère. Le joueur garde K01 etK07.</x:v>
      </x:c>
      <x:c r="E17" s="14" t="str">
        <x:v>W3-K01 / W3-K07</x:v>
      </x:c>
      <x:c r="F17" s="29" t="n">
        <x:v>2</x:v>
      </x:c>
      <x:c r="G17" s="29" t="n">
        <x:v>68</x:v>
      </x:c>
      <x:c r="H17" s="29" t="n">
        <x:v>10</x:v>
      </x:c>
      <x:c r="I17" s="29" t="n">
        <x:v>0</x:v>
      </x:c>
      <x:c r="J17" s="29" t="n">
        <x:v>6</x:v>
      </x:c>
      <x:c r="K17" s="29" t="n">
        <x:v>4</x:v>
      </x:c>
      <x:c r="L17" s="29" t="n">
        <x:v>68</x:v>
      </x:c>
      <x:c r="M17" s="29" t="n">
        <x:v>10</x:v>
      </x:c>
      <x:c r="N17" s="14" t="str">
        <x:v>Transmission réelle, front limité et guerre facultative conclue.</x:v>
      </x:c>
      <x:c r="O17" s="14" t="str">
        <x:v>Exemple arithmétique proposé : revenus versés selon les territoires tenus au début du tour et physiquement reliés ; les événements tactiques cités sont des hypothèses de cette démonstration.</x:v>
      </x:c>
      <x:c r="P17" s="14" t="str">
        <x:v>Reconstitution documentée V4 — nouvelle rédaction V5</x:v>
      </x:c>
    </x:row>
  </x:sheetData>
  <x:pageMargins left="0.7" right="0.7" top="0.75" bottom="0.75" header="0.3" footer="0.3"/>
  <x:tableParts count="1">
    <x:tablePart xmlns:r="http://schemas.openxmlformats.org/officeDocument/2006/relationships" r:id="Ra0e0bc30644a4bc1"/>
  </x:tableParts>
</x:worksheet>
</file>

<file path=xl/worksheets/sheet11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18" hidden="0" customWidth="1"/>
    <x:col min="6" max="6" width="18" hidden="0" customWidth="1"/>
    <x:col min="7" max="7" width="18" hidden="0" customWidth="1"/>
    <x:col min="8" max="8" width="18" hidden="0" customWidth="1"/>
    <x:col min="9" max="9" width="18" hidden="0" customWidth="1"/>
    <x:col min="10" max="10" width="50" hidden="0" customWidth="1"/>
    <x:col min="11" max="11" width="45" hidden="0" customWidth="1"/>
    <x:col min="12" max="12" width="45" hidden="0" customWidth="1"/>
  </x:cols>
  <x:sheetData>
    <x:row r="1">
      <x:c r="A1" s="2"/>
      <x:c r="B1" s="2"/>
      <x:c r="C1" s="2"/>
      <x:c r="D1" s="2"/>
      <x:c r="E1" s="2"/>
      <x:c r="F1" s="2"/>
    </x:row>
    <x:row r="2" ht="31" customHeight="1">
      <x:c r="A2" s="3" t="str">
        <x:v>V5 Couverture des théâtres</x:v>
      </x:c>
      <x:c r="B2" s="3"/>
      <x:c r="C2" s="3"/>
      <x:c r="D2" s="3"/>
      <x:c r="E2" s="3"/>
      <x:c r="F2" s="3"/>
    </x:row>
    <x:row r="3">
      <x:c r="A3" s="4"/>
      <x:c r="B3" s="4"/>
      <x:c r="C3" s="4"/>
      <x:c r="D3" s="4"/>
      <x:c r="E3" s="4"/>
      <x:c r="F3" s="4"/>
    </x:row>
    <x:row r="4">
      <x:c r="A4" s="2" t="str">
        <x:v>Guerre · 5 fiches · Lecture intégrale dans « Lire Guerre » ou le lecteur HTML.</x:v>
      </x:c>
      <x:c r="B4" s="2"/>
      <x:c r="C4" s="2"/>
      <x:c r="D4" s="2"/>
      <x:c r="E4" s="2"/>
      <x:c r="F4" s="2"/>
    </x:row>
    <x:row r="5" ht="48" customHeight="1">
      <x:c r="A5" s="51" t="str">
        <x:v>Identifiant</x:v>
      </x:c>
      <x:c r="B5" s="52" t="str">
        <x:v>Titre</x:v>
      </x:c>
      <x:c r="C5" s="52" t="str">
        <x:v>Profil guerre</x:v>
      </x:c>
      <x:c r="D5" s="52" t="str">
        <x:v>Planète id</x:v>
      </x:c>
      <x:c r="E5" s="52" t="str">
        <x:v>Zones cible profil</x:v>
      </x:c>
      <x:c r="F5" s="52" t="str">
        <x:v>Zones detaillees</x:v>
      </x:c>
      <x:c r="G5" s="52" t="str">
        <x:v>Zones hors theatre</x:v>
      </x:c>
      <x:c r="H5" s="52" t="str">
        <x:v>Regions cible profil</x:v>
      </x:c>
      <x:c r="I5" s="52" t="str">
        <x:v>Regions detaillees</x:v>
      </x:c>
      <x:c r="J5" s="52" t="str">
        <x:v>Explication</x:v>
      </x:c>
      <x:c r="K5" s="52" t="str">
        <x:v>Statut</x:v>
      </x:c>
      <x:c r="L5" s="53" t="str">
        <x:v>Provenance</x:v>
      </x:c>
    </x:row>
    <x:row r="6" ht="72" customHeight="1">
      <x:c r="A6" s="13" t="str">
        <x:v>W5-P02-ALIGN</x:v>
      </x:c>
      <x:c r="B6" s="13" t="str">
        <x:v>Vesh-Kar — premier théâtre détaillé</x:v>
      </x:c>
      <x:c r="C6" s="13" t="str">
        <x:v>W3-P02</x:v>
      </x:c>
      <x:c r="D6" s="13" t="str">
        <x:v>PLAN20</x:v>
      </x:c>
      <x:c r="E6" s="28" t="n">
        <x:v>24</x:v>
      </x:c>
      <x:c r="F6" s="28" t="n">
        <x:v>24</x:v>
      </x:c>
      <x:c r="G6" s="28" t="n">
        <x:v>0</x:v>
      </x:c>
      <x:c r="H6" s="28" t="n">
        <x:v>4</x:v>
      </x:c>
      <x:c r="I6" s="28" t="n">
        <x:v>4</x:v>
      </x:c>
      <x:c r="J6" s="13" t="str">
        <x:v>Le théâtre complet proposé compte vingt-quatre zones. Trois régions couvrent les cratères ; la quatrième relie les approches, relais et retours de coque.</x:v>
      </x:c>
      <x:c r="K6" s="13" t="str">
        <x:v>Création originale du projet ; conception non implémentée. Le profil et ce théâtre sont le même monde, avec les mêmes inventaires et personnes.</x:v>
      </x:c>
      <x:c r="L6" s="13" t="str">
        <x:v>Extension V5</x:v>
      </x:c>
    </x:row>
    <x:row r="7" ht="117" customHeight="1">
      <x:c r="A7" s="14" t="str">
        <x:v>W5-P03-ALIGN</x:v>
      </x:c>
      <x:c r="B7" s="14" t="str">
        <x:v>Namarra — premier théâtre détaillé</x:v>
      </x:c>
      <x:c r="C7" s="14" t="str">
        <x:v>W3-P03</x:v>
      </x:c>
      <x:c r="D7" s="14" t="str">
        <x:v>PLAN13</x:v>
      </x:c>
      <x:c r="E7" s="29" t="n">
        <x:v>28</x:v>
      </x:c>
      <x:c r="F7" s="29" t="n">
        <x:v>24</x:v>
      </x:c>
      <x:c r="G7" s="29" t="n">
        <x:v>4</x:v>
      </x:c>
      <x:c r="H7" s="29" t="n">
        <x:v>4</x:v>
      </x:c>
      <x:c r="I7" s="29" t="n">
        <x:v>4</x:v>
      </x:c>
      <x:c r="J7" s="14" t="str">
        <x:v>Premier théâtre de vingt-quatre zones sur un objectif initial de vingt-huit. Quatre extensions de lisière restent hors de ce théâtre, une par bassin ; elles ne sont pas présentées comme déjà cartographiées. Les quatre régions conservent les familles de terrain prévues.</x:v>
      </x:c>
      <x:c r="K7" s="14" t="str">
        <x:v>Création originale du projet ; conception non implémentée. Le profil et ce théâtre sont le même monde, avec les mêmes inventaires et personnes.</x:v>
      </x:c>
      <x:c r="L7" s="14" t="str">
        <x:v>Extension V5</x:v>
      </x:c>
    </x:row>
    <x:row r="8" ht="102" customHeight="1">
      <x:c r="A8" s="13" t="str">
        <x:v>W5-P04-ALIGN</x:v>
      </x:c>
      <x:c r="B8" s="13" t="str">
        <x:v>Oruun — premier théâtre détaillé</x:v>
      </x:c>
      <x:c r="C8" s="13" t="str">
        <x:v>W3-P04</x:v>
      </x:c>
      <x:c r="D8" s="13" t="str">
        <x:v>PLAN21</x:v>
      </x:c>
      <x:c r="E8" s="28" t="n">
        <x:v>30</x:v>
      </x:c>
      <x:c r="F8" s="28" t="n">
        <x:v>24</x:v>
      </x:c>
      <x:c r="G8" s="28" t="n">
        <x:v>6</x:v>
      </x:c>
      <x:c r="H8" s="28" t="n">
        <x:v>6</x:v>
      </x:c>
      <x:c r="I8" s="28" t="n">
        <x:v>4</x:v>
      </x:c>
      <x:c r="J8" s="13" t="str">
        <x:v>Premier théâtre de vingt-quatre zones sur un objectif initial de trente. Quatre îles sont détaillées ici en quatre régions de six zones ; deux autres îles restent au périmètre futur, avec six zones encore à concevoir. Un passage entre îles exige un transport réel.</x:v>
      </x:c>
      <x:c r="K8" s="13" t="str">
        <x:v>Création originale du projet ; conception non implémentée. Le profil et ce théâtre sont le même monde, avec les mêmes inventaires et personnes.</x:v>
      </x:c>
      <x:c r="L8" s="13" t="str">
        <x:v>Extension V5</x:v>
      </x:c>
    </x:row>
    <x:row r="9" ht="117" customHeight="1">
      <x:c r="A9" s="14" t="str">
        <x:v>W5-P05-ALIGN</x:v>
      </x:c>
      <x:c r="B9" s="14" t="str">
        <x:v>Sahr-Keth — premier théâtre détaillé</x:v>
      </x:c>
      <x:c r="C9" s="14" t="str">
        <x:v>W3-P05</x:v>
      </x:c>
      <x:c r="D9" s="14" t="str">
        <x:v>PLAN22</x:v>
      </x:c>
      <x:c r="E9" s="29" t="n">
        <x:v>24</x:v>
      </x:c>
      <x:c r="F9" s="29" t="n">
        <x:v>24</x:v>
      </x:c>
      <x:c r="G9" s="29" t="n">
        <x:v>0</x:v>
      </x:c>
      <x:c r="H9" s="29" t="n">
        <x:v>3</x:v>
      </x:c>
      <x:c r="I9" s="29" t="n">
        <x:v>4</x:v>
      </x:c>
      <x:c r="J9" s="14" t="str">
        <x:v>Le total de vingt-quatre zones est conservé. Les trois anneaux d’altitude du profil sont organisés en quatre régions jouables : anneau bas, moitié ouest de l’anneau médian, moitié est de l’anneau médian et anneau haut. Cette subdivision ne crée pas un quatrième anneau physique.</x:v>
      </x:c>
      <x:c r="K9" s="14" t="str">
        <x:v>Création originale du projet ; conception non implémentée. Le profil et ce théâtre sont le même monde, avec les mêmes inventaires et personnes.</x:v>
      </x:c>
      <x:c r="L9" s="14" t="str">
        <x:v>Extension V5</x:v>
      </x:c>
    </x:row>
    <x:row r="10" ht="117" customHeight="1">
      <x:c r="A10" s="13" t="str">
        <x:v>W5-P06-ALIGN</x:v>
      </x:c>
      <x:c r="B10" s="13" t="str">
        <x:v>Ilyss — premier théâtre détaillé</x:v>
      </x:c>
      <x:c r="C10" s="13" t="str">
        <x:v>W3-P06</x:v>
      </x:c>
      <x:c r="D10" s="13" t="str">
        <x:v>PLAN23</x:v>
      </x:c>
      <x:c r="E10" s="28" t="n">
        <x:v>32</x:v>
      </x:c>
      <x:c r="F10" s="28" t="n">
        <x:v>24</x:v>
      </x:c>
      <x:c r="G10" s="28" t="n">
        <x:v>8</x:v>
      </x:c>
      <x:c r="H10" s="28" t="n">
        <x:v>4</x:v>
      </x:c>
      <x:c r="I10" s="28" t="n">
        <x:v>4</x:v>
      </x:c>
      <x:c r="J10" s="13" t="str">
        <x:v>Premier théâtre de vingt-quatre zones sur un objectif initial de trente-deux : douze zones de surface et douze zones orbitales. Les huit extensions restantes sont réparties à parts égales entre ces deux niveaux. Les quatre régions du profil demeurent ; chaque région commence ici avec six zones détaillées.</x:v>
      </x:c>
      <x:c r="K10" s="13" t="str">
        <x:v>Création originale du projet ; conception non implémentée. Le profil et ce théâtre sont le même monde, avec les mêmes inventaires et personnes.</x:v>
      </x:c>
      <x:c r="L10" s="13" t="str">
        <x:v>Extension V5</x:v>
      </x:c>
    </x:row>
  </x:sheetData>
  <x:pageMargins left="0.7" right="0.7" top="0.75" bottom="0.75" header="0.3" footer="0.3"/>
  <x:tableParts count="1">
    <x:tablePart xmlns:r="http://schemas.openxmlformats.org/officeDocument/2006/relationships" r:id="R19367b3a2e88405e"/>
  </x:tableParts>
</x:worksheet>
</file>

<file path=xl/worksheets/sheet12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18" hidden="0" customWidth="1"/>
    <x:col min="8" max="8" width="50" hidden="0" customWidth="1"/>
    <x:col min="9" max="9" width="50" hidden="0" customWidth="1"/>
    <x:col min="10" max="10" width="50" hidden="0" customWidth="1"/>
    <x:col min="11" max="11" width="50" hidden="0" customWidth="1"/>
    <x:col min="12" max="12" width="45" hidden="0" customWidth="1"/>
  </x:cols>
  <x:sheetData>
    <x:row r="1">
      <x:c r="A1" s="2"/>
      <x:c r="B1" s="2"/>
      <x:c r="C1" s="2"/>
      <x:c r="D1" s="2"/>
      <x:c r="E1" s="2"/>
      <x:c r="F1" s="2"/>
    </x:row>
    <x:row r="2" ht="31" customHeight="1">
      <x:c r="A2" s="3" t="str">
        <x:v>V5 Régions des cinq mondes</x:v>
      </x:c>
      <x:c r="B2" s="3"/>
      <x:c r="C2" s="3"/>
      <x:c r="D2" s="3"/>
      <x:c r="E2" s="3"/>
      <x:c r="F2" s="3"/>
    </x:row>
    <x:row r="3">
      <x:c r="A3" s="4"/>
      <x:c r="B3" s="4"/>
      <x:c r="C3" s="4"/>
      <x:c r="D3" s="4"/>
      <x:c r="E3" s="4"/>
      <x:c r="F3" s="4"/>
    </x:row>
    <x:row r="4">
      <x:c r="A4" s="2" t="str">
        <x:v>Guerre · 20 fiches · Lecture intégrale dans « Lire Guerre » ou le lecteur HTML.</x:v>
      </x:c>
      <x:c r="B4" s="2"/>
      <x:c r="C4" s="2"/>
      <x:c r="D4" s="2"/>
      <x:c r="E4" s="2"/>
      <x:c r="F4" s="2"/>
    </x:row>
    <x:row r="5" ht="48" customHeight="1">
      <x:c r="A5" s="51" t="str">
        <x:v>Identifiant</x:v>
      </x:c>
      <x:c r="B5" s="52" t="str">
        <x:v>Titre</x:v>
      </x:c>
      <x:c r="C5" s="52" t="str">
        <x:v>Profil guerre</x:v>
      </x:c>
      <x:c r="D5" s="52" t="str">
        <x:v>Planète id</x:v>
      </x:c>
      <x:c r="E5" s="52" t="str">
        <x:v>Terrain</x:v>
      </x:c>
      <x:c r="F5" s="52" t="str">
        <x:v>Clan present</x:v>
      </x:c>
      <x:c r="G5" s="52" t="str">
        <x:v>Bonus de défense (%)</x:v>
      </x:c>
      <x:c r="H5" s="52" t="str">
        <x:v>Chemins</x:v>
      </x:c>
      <x:c r="I5" s="52" t="str">
        <x:v>Renseignement</x:v>
      </x:c>
      <x:c r="J5" s="52" t="str">
        <x:v>Condition coalition</x:v>
      </x:c>
      <x:c r="K5" s="52" t="str">
        <x:v>Echelle</x:v>
      </x:c>
      <x:c r="L5" s="53" t="str">
        <x:v>Provenance</x:v>
      </x:c>
    </x:row>
    <x:row r="6" ht="72" customHeight="1">
      <x:c r="A6" s="13" t="str">
        <x:v>W5-P02-R01</x:v>
      </x:c>
      <x:c r="B6" s="13" t="str">
        <x:v>Cratère de la Première Cendre</x:v>
      </x:c>
      <x:c r="C6" s="13" t="str">
        <x:v>W3-P02</x:v>
      </x:c>
      <x:c r="D6" s="13" t="str">
        <x:v>PLAN20</x:v>
      </x:c>
      <x:c r="E6" s="13" t="str">
        <x:v>Cratère basaltique</x:v>
      </x:c>
      <x:c r="F6" s="13" t="str">
        <x:v>CL1</x:v>
      </x:c>
      <x:c r="G6" s="28" t="n">
        <x:v>10</x:v>
      </x:c>
      <x:c r="H6" s="13" t="str">
        <x:v>Une rampe de débarquement rejoint les blocs de lave froide puis l’arête du cratère.</x:v>
      </x:c>
      <x:c r="I6" s="13" t="str">
        <x:v>Les silhouettes se lisent pendant les accalmies ; une observation cesse d’être précise lorsque le vent tourne.</x:v>
      </x:c>
      <x:c r="J6" s="13" t="str">
        <x:v>Une présence et des routes réelles sont nécessaires. Une victoire militaire ne donne ni droit de résidence, ni propriété des ateliers, ni fidélité de tous les habitants.</x:v>
      </x:c>
      <x:c r="K6" s="13" t="str">
        <x:v>Six territoires numérotés dans cette région ; coût des garnisons porté uniquement par les équipes qui les occupent.</x:v>
      </x:c>
      <x:c r="L6" s="13" t="str">
        <x:v>Extension V5</x:v>
      </x:c>
    </x:row>
    <x:row r="7" ht="72" customHeight="1">
      <x:c r="A7" s="14" t="str">
        <x:v>W5-P02-R02</x:v>
      </x:c>
      <x:c r="B7" s="14" t="str">
        <x:v>Cratère des Échos Secs</x:v>
      </x:c>
      <x:c r="C7" s="14" t="str">
        <x:v>W3-P02</x:v>
      </x:c>
      <x:c r="D7" s="14" t="str">
        <x:v>PLAN20</x:v>
      </x:c>
      <x:c r="E7" s="14" t="str">
        <x:v>Pentes et tunnels volcaniques</x:v>
      </x:c>
      <x:c r="F7" s="14" t="str">
        <x:v>CL5</x:v>
      </x:c>
      <x:c r="G7" s="29" t="n">
        <x:v>15</x:v>
      </x:c>
      <x:c r="H7" s="14" t="str">
        <x:v>Deux pistes suivent le bord tandis qu’un tunnel coupe le fond du bassin.</x:v>
      </x:c>
      <x:c r="I7" s="14" t="str">
        <x:v>Les échos renseignent un secteur, sans position exacte derrière la roche.</x:v>
      </x:c>
      <x:c r="J7" s="14" t="str">
        <x:v>Une présence et des routes réelles sont nécessaires. Une victoire militaire ne donne ni droit de résidence, ni propriété des ateliers, ni fidélité de tous les habitants.</x:v>
      </x:c>
      <x:c r="K7" s="14" t="str">
        <x:v>Six territoires numérotés dans cette région ; coût des garnisons porté uniquement par les équipes qui les occupent.</x:v>
      </x:c>
      <x:c r="L7" s="14" t="str">
        <x:v>Extension V5</x:v>
      </x:c>
    </x:row>
    <x:row r="8" ht="72" customHeight="1">
      <x:c r="A8" s="13" t="str">
        <x:v>W5-P02-R03</x:v>
      </x:c>
      <x:c r="B8" s="13" t="str">
        <x:v>Cratère des Dents Courtes</x:v>
      </x:c>
      <x:c r="C8" s="13" t="str">
        <x:v>W3-P02</x:v>
      </x:c>
      <x:c r="D8" s="13" t="str">
        <x:v>PLAN20</x:v>
      </x:c>
      <x:c r="E8" s="13" t="str">
        <x:v>Blocs, faune cuirassée et dépressions</x:v>
      </x:c>
      <x:c r="F8" s="13" t="str">
        <x:v>CL10</x:v>
      </x:c>
      <x:c r="G8" s="28" t="n">
        <x:v>10</x:v>
      </x:c>
      <x:c r="H8" s="13" t="str">
        <x:v>Un chemin de porteurs longe les points où les proies viennent se frotter.</x:v>
      </x:c>
      <x:c r="I8" s="13" t="str">
        <x:v>Les traces fraîches doivent être séparées de celles produites par le passage périodique de la faune.</x:v>
      </x:c>
      <x:c r="J8" s="13" t="str">
        <x:v>Une présence et des routes réelles sont nécessaires. Une victoire militaire ne donne ni droit de résidence, ni propriété des ateliers, ni fidélité de tous les habitants.</x:v>
      </x:c>
      <x:c r="K8" s="13" t="str">
        <x:v>Six territoires numérotés dans cette région ; coût des garnisons porté uniquement par les équipes qui les occupent.</x:v>
      </x:c>
      <x:c r="L8" s="13" t="str">
        <x:v>Extension V5</x:v>
      </x:c>
    </x:row>
    <x:row r="9" ht="72" customHeight="1">
      <x:c r="A9" s="14" t="str">
        <x:v>W5-P02-R04</x:v>
      </x:c>
      <x:c r="B9" s="14" t="str">
        <x:v>Ceinture des Relais Ensevelis</x:v>
      </x:c>
      <x:c r="C9" s="14" t="str">
        <x:v>W3-P02</x:v>
      </x:c>
      <x:c r="D9" s="14" t="str">
        <x:v>PLAN20</x:v>
      </x:c>
      <x:c r="E9" s="14" t="str">
        <x:v>Périmètre de cendres et épaves</x:v>
      </x:c>
      <x:c r="F9" s="14" t="str">
        <x:v>CL11</x:v>
      </x:c>
      <x:c r="G9" s="29" t="n">
        <x:v>5</x:v>
      </x:c>
      <x:c r="H9" s="14" t="str">
        <x:v>Les coques et relais créent plusieurs petites haltes reliées par des pistes de vent.</x:v>
      </x:c>
      <x:c r="I9" s="14" t="str">
        <x:v>Un signal reçu peut être faux ou ancien ; le joueur doit vérifier l’émetteur et son orientation.</x:v>
      </x:c>
      <x:c r="J9" s="14" t="str">
        <x:v>Une présence et des routes réelles sont nécessaires. Une victoire militaire ne donne ni droit de résidence, ni propriété des ateliers, ni fidélité de tous les habitants.</x:v>
      </x:c>
      <x:c r="K9" s="14" t="str">
        <x:v>Six territoires numérotés dans cette région ; coût des garnisons porté uniquement par les équipes qui les occupent.</x:v>
      </x:c>
      <x:c r="L9" s="14" t="str">
        <x:v>Extension V5</x:v>
      </x:c>
    </x:row>
    <x:row r="10" ht="72" customHeight="1">
      <x:c r="A10" s="13" t="str">
        <x:v>W5-P03-R01</x:v>
      </x:c>
      <x:c r="B10" s="13" t="str">
        <x:v>Bassin des Hautes Racines</x:v>
      </x:c>
      <x:c r="C10" s="13" t="str">
        <x:v>W3-P03</x:v>
      </x:c>
      <x:c r="D10" s="13" t="str">
        <x:v>PLAN13</x:v>
      </x:c>
      <x:c r="E10" s="13" t="str">
        <x:v>Canopée à plusieurs niveaux</x:v>
      </x:c>
      <x:c r="F10" s="13" t="str">
        <x:v>CL3</x:v>
      </x:c>
      <x:c r="G10" s="28" t="n">
        <x:v>10</x:v>
      </x:c>
      <x:c r="H10" s="13" t="str">
        <x:v>Ruisseau bas, plateformes moyennes et branches hautes se croisent par des prises visibles.</x:v>
      </x:c>
      <x:c r="I10" s="13" t="str">
        <x:v>Les feuilles cachent des silhouettes mais n’arrêtent pas les projectiles ; les troncs opaques, eux, coupent les vues.</x:v>
      </x:c>
      <x:c r="J10" s="13" t="str">
        <x:v>Une présence et des routes réelles sont nécessaires. Une victoire militaire ne donne ni droit de résidence, ni propriété des ateliers, ni fidélité de tous les habitants.</x:v>
      </x:c>
      <x:c r="K10" s="13" t="str">
        <x:v>Six territoires numérotés dans cette région ; coût des garnisons porté uniquement par les équipes qui les occupent.</x:v>
      </x:c>
      <x:c r="L10" s="13" t="str">
        <x:v>Extension V5</x:v>
      </x:c>
    </x:row>
    <x:row r="11" ht="72" customHeight="1">
      <x:c r="A11" s="14" t="str">
        <x:v>W5-P03-R02</x:v>
      </x:c>
      <x:c r="B11" s="14" t="str">
        <x:v>Bassin des Deux Gués</x:v>
      </x:c>
      <x:c r="C11" s="14" t="str">
        <x:v>W3-P03</x:v>
      </x:c>
      <x:c r="D11" s="14" t="str">
        <x:v>PLAN13</x:v>
      </x:c>
      <x:c r="E11" s="14" t="str">
        <x:v>Rives, racines et roches humides</x:v>
      </x:c>
      <x:c r="F11" s="14" t="str">
        <x:v>CL4</x:v>
      </x:c>
      <x:c r="G11" s="29" t="n">
        <x:v>5</x:v>
      </x:c>
      <x:c r="H11" s="14" t="str">
        <x:v>Deux gués de gabarits différents rejoignent un pont de racines et une digue de guet.</x:v>
      </x:c>
      <x:c r="I11" s="14" t="str">
        <x:v>Une piste humaine, une empreinte de proie et le passage de chasseurs restent des catégories distinctes.</x:v>
      </x:c>
      <x:c r="J11" s="14" t="str">
        <x:v>Une présence et des routes réelles sont nécessaires. Une victoire militaire ne donne ni droit de résidence, ni propriété des ateliers, ni fidélité de tous les habitants.</x:v>
      </x:c>
      <x:c r="K11" s="14" t="str">
        <x:v>Six territoires numérotés dans cette région ; coût des garnisons porté uniquement par les équipes qui les occupent.</x:v>
      </x:c>
      <x:c r="L11" s="14" t="str">
        <x:v>Extension V5</x:v>
      </x:c>
    </x:row>
    <x:row r="12" ht="72" customHeight="1">
      <x:c r="A12" s="13" t="str">
        <x:v>W5-P03-R03</x:v>
      </x:c>
      <x:c r="B12" s="13" t="str">
        <x:v>Bassin des Clairières Lointaines</x:v>
      </x:c>
      <x:c r="C12" s="13" t="str">
        <x:v>W3-P03</x:v>
      </x:c>
      <x:c r="D12" s="13" t="str">
        <x:v>PLAN13</x:v>
      </x:c>
      <x:c r="E12" s="13" t="str">
        <x:v>Lisières et postes isolés</x:v>
      </x:c>
      <x:c r="F12" s="13" t="str">
        <x:v>CL13</x:v>
      </x:c>
      <x:c r="G12" s="28" t="n">
        <x:v>5</x:v>
      </x:c>
      <x:c r="H12" s="13" t="str">
        <x:v>Des camps temporaires et des lieux de passage ouvrent des rencontres sans constituer une ville possédée.</x:v>
      </x:c>
      <x:c r="I12" s="13" t="str">
        <x:v>Les habitants et voyageurs renseignent seulement ce qu’ils ont vu et peuvent refuser une coopération.</x:v>
      </x:c>
      <x:c r="J12" s="13" t="str">
        <x:v>Une présence et des routes réelles sont nécessaires. Une victoire militaire ne donne ni droit de résidence, ni propriété des ateliers, ni fidélité de tous les habitants.</x:v>
      </x:c>
      <x:c r="K12" s="13" t="str">
        <x:v>Six territoires numérotés dans cette région ; coût des garnisons porté uniquement par les équipes qui les occupent.</x:v>
      </x:c>
      <x:c r="L12" s="13" t="str">
        <x:v>Extension V5</x:v>
      </x:c>
    </x:row>
    <x:row r="13" ht="72" customHeight="1">
      <x:c r="A13" s="14" t="str">
        <x:v>W5-P03-R04</x:v>
      </x:c>
      <x:c r="B13" s="14" t="str">
        <x:v>Bassin des Mâchoires Vertes</x:v>
      </x:c>
      <x:c r="C13" s="14" t="str">
        <x:v>W3-P03</x:v>
      </x:c>
      <x:c r="D13" s="14" t="str">
        <x:v>PLAN13</x:v>
      </x:c>
      <x:c r="E13" s="14" t="str">
        <x:v>Forêt profonde et corridors de faune</x:v>
      </x:c>
      <x:c r="F13" s="14" t="str">
        <x:v>CL10</x:v>
      </x:c>
      <x:c r="G13" s="29" t="n">
        <x:v>15</x:v>
      </x:c>
      <x:c r="H13" s="14" t="str">
        <x:v>Une réserve disputée relie des corridors étroits à des clairières de confrontation.</x:v>
      </x:c>
      <x:c r="I13" s="14" t="str">
        <x:v>Le bruit et les obstacles déplacés influencent la faune ; le contrôle militaire ne la supprime pas.</x:v>
      </x:c>
      <x:c r="J13" s="14" t="str">
        <x:v>Une présence et des routes réelles sont nécessaires. Une victoire militaire ne donne ni droit de résidence, ni propriété des ateliers, ni fidélité de tous les habitants.</x:v>
      </x:c>
      <x:c r="K13" s="14" t="str">
        <x:v>Six territoires numérotés dans cette région ; coût des garnisons porté uniquement par les équipes qui les occupent.</x:v>
      </x:c>
      <x:c r="L13" s="14" t="str">
        <x:v>Extension V5</x:v>
      </x:c>
    </x:row>
    <x:row r="14" ht="72" customHeight="1">
      <x:c r="A14" s="13" t="str">
        <x:v>W5-P04-R01</x:v>
      </x:c>
      <x:c r="B14" s="13" t="str">
        <x:v>Île du Quai Renversé</x:v>
      </x:c>
      <x:c r="C14" s="13" t="str">
        <x:v>W3-P04</x:v>
      </x:c>
      <x:c r="D14" s="13" t="str">
        <x:v>PLAN21</x:v>
      </x:c>
      <x:c r="E14" s="13" t="str">
        <x:v>Quais et falaises basses</x:v>
      </x:c>
      <x:c r="F14" s="13" t="str">
        <x:v>CL6</x:v>
      </x:c>
      <x:c r="G14" s="28" t="n">
        <x:v>5</x:v>
      </x:c>
      <x:c r="H14" s="13" t="str">
        <x:v>La plage rejoint deux quais par un escalier et une cavité de marée.</x:v>
      </x:c>
      <x:c r="I14" s="13" t="str">
        <x:v>Les observations depuis la mer montrent les façades ; les cours intérieures exigent un débarquement.</x:v>
      </x:c>
      <x:c r="J14" s="13" t="str">
        <x:v>Une présence et des routes réelles sont nécessaires. Une victoire militaire ne donne ni droit de résidence, ni propriété des ateliers, ni fidélité de tous les habitants.</x:v>
      </x:c>
      <x:c r="K14" s="13" t="str">
        <x:v>Six territoires numérotés dans cette région ; coût des garnisons porté uniquement par les équipes qui les occupent.</x:v>
      </x:c>
      <x:c r="L14" s="13" t="str">
        <x:v>Extension V5</x:v>
      </x:c>
    </x:row>
    <x:row r="15" ht="72" customHeight="1">
      <x:c r="A15" s="14" t="str">
        <x:v>W5-P04-R02</x:v>
      </x:c>
      <x:c r="B15" s="14" t="str">
        <x:v>Île du Premier Feu</x:v>
      </x:c>
      <x:c r="C15" s="14" t="str">
        <x:v>W3-P04</x:v>
      </x:c>
      <x:c r="D15" s="14" t="str">
        <x:v>PLAN21</x:v>
      </x:c>
      <x:c r="E15" s="14" t="str">
        <x:v>Tour de signal et pitons</x:v>
      </x:c>
      <x:c r="F15" s="14" t="str">
        <x:v>CL5</x:v>
      </x:c>
      <x:c r="G15" s="29" t="n">
        <x:v>15</x:v>
      </x:c>
      <x:c r="H15" s="14" t="str">
        <x:v>La gorge centrale relie la tour à deux pitons séparés par une passerelle.</x:v>
      </x:c>
      <x:c r="I15" s="14" t="str">
        <x:v>Le faisceau du phare est visible loin mais ne révèle ni sa garnison ni l’état de la lentille.</x:v>
      </x:c>
      <x:c r="J15" s="14" t="str">
        <x:v>Une présence et des routes réelles sont nécessaires. Une victoire militaire ne donne ni droit de résidence, ni propriété des ateliers, ni fidélité de tous les habitants.</x:v>
      </x:c>
      <x:c r="K15" s="14" t="str">
        <x:v>Six territoires numérotés dans cette région ; coût des garnisons porté uniquement par les équipes qui les occupent.</x:v>
      </x:c>
      <x:c r="L15" s="14" t="str">
        <x:v>Extension V5</x:v>
      </x:c>
    </x:row>
    <x:row r="16" ht="72" customHeight="1">
      <x:c r="A16" s="13" t="str">
        <x:v>W5-P04-R03</x:v>
      </x:c>
      <x:c r="B16" s="13" t="str">
        <x:v>Île des Amarres Noires</x:v>
      </x:c>
      <x:c r="C16" s="13" t="str">
        <x:v>W3-P04</x:v>
      </x:c>
      <x:c r="D16" s="13" t="str">
        <x:v>PLAN21</x:v>
      </x:c>
      <x:c r="E16" s="13" t="str">
        <x:v>Chantier de rive et chenaux</x:v>
      </x:c>
      <x:c r="F16" s="13" t="str">
        <x:v>CL7</x:v>
      </x:c>
      <x:c r="G16" s="28" t="n">
        <x:v>10</x:v>
      </x:c>
      <x:c r="H16" s="13" t="str">
        <x:v>Des ateliers, rampes et bassins communiquent par des pontons démontables.</x:v>
      </x:c>
      <x:c r="I16" s="13" t="str">
        <x:v>Le mouvement des chaînes signale une activité ; il faut voir la charge pour identifier son propriétaire.</x:v>
      </x:c>
      <x:c r="J16" s="13" t="str">
        <x:v>Une présence et des routes réelles sont nécessaires. Une victoire militaire ne donne ni droit de résidence, ni propriété des ateliers, ni fidélité de tous les habitants.</x:v>
      </x:c>
      <x:c r="K16" s="13" t="str">
        <x:v>Six territoires numérotés dans cette région ; coût des garnisons porté uniquement par les équipes qui les occupent.</x:v>
      </x:c>
      <x:c r="L16" s="13" t="str">
        <x:v>Extension V5</x:v>
      </x:c>
    </x:row>
    <x:row r="17" ht="72" customHeight="1">
      <x:c r="A17" s="14" t="str">
        <x:v>W5-P04-R04</x:v>
      </x:c>
      <x:c r="B17" s="14" t="str">
        <x:v>Île de la Dernière Halte</x:v>
      </x:c>
      <x:c r="C17" s="14" t="str">
        <x:v>W3-P04</x:v>
      </x:c>
      <x:c r="D17" s="14" t="str">
        <x:v>PLAN21</x:v>
      </x:c>
      <x:c r="E17" s="14" t="str">
        <x:v>Criques, refuges et hauteurs</x:v>
      </x:c>
      <x:c r="F17" s="14" t="str">
        <x:v>CL14</x:v>
      </x:c>
      <x:c r="G17" s="29" t="n">
        <x:v>10</x:v>
      </x:c>
      <x:c r="H17" s="14" t="str">
        <x:v>Une crique de retour rejoint les salles de halte par une montée protégée.</x:v>
      </x:c>
      <x:c r="I17" s="14" t="str">
        <x:v>Les signaux de retour n’annoncent que les équipages déjà identifiés, jamais une liste omnisciente des forces.</x:v>
      </x:c>
      <x:c r="J17" s="14" t="str">
        <x:v>Une présence et des routes réelles sont nécessaires. Une victoire militaire ne donne ni droit de résidence, ni propriété des ateliers, ni fidélité de tous les habitants.</x:v>
      </x:c>
      <x:c r="K17" s="14" t="str">
        <x:v>Six territoires numérotés dans cette région ; coût des garnisons porté uniquement par les équipes qui les occupent.</x:v>
      </x:c>
      <x:c r="L17" s="14" t="str">
        <x:v>Extension V5</x:v>
      </x:c>
    </x:row>
    <x:row r="18" ht="72" customHeight="1">
      <x:c r="A18" s="13" t="str">
        <x:v>W5-P05-R01</x:v>
      </x:c>
      <x:c r="B18" s="13" t="str">
        <x:v>Anneau Bas des Moraines</x:v>
      </x:c>
      <x:c r="C18" s="13" t="str">
        <x:v>W3-P05</x:v>
      </x:c>
      <x:c r="D18" s="13" t="str">
        <x:v>PLAN22</x:v>
      </x:c>
      <x:c r="E18" s="13" t="str">
        <x:v>Roche froide et plaques de glace</x:v>
      </x:c>
      <x:c r="F18" s="13" t="str">
        <x:v>CL8</x:v>
      </x:c>
      <x:c r="G18" s="28" t="n">
        <x:v>10</x:v>
      </x:c>
      <x:c r="H18" s="13" t="str">
        <x:v>Le débarcadère et les caches suivent une moraine stable autour d’un bassin gelé.</x:v>
      </x:c>
      <x:c r="I18" s="13" t="str">
        <x:v>Une surface blanche ne prouve pas sa solidité ; les guides doivent écouter et voir les fractures.</x:v>
      </x:c>
      <x:c r="J18" s="13" t="str">
        <x:v>Une présence et des routes réelles sont nécessaires. Une victoire militaire ne donne ni droit de résidence, ni propriété des ateliers, ni fidélité de tous les habitants.</x:v>
      </x:c>
      <x:c r="K18" s="13" t="str">
        <x:v>Six territoires numérotés dans cette région ; coût des garnisons porté uniquement par les équipes qui les occupent.</x:v>
      </x:c>
      <x:c r="L18" s="13" t="str">
        <x:v>Extension V5</x:v>
      </x:c>
    </x:row>
    <x:row r="19" ht="72" customHeight="1">
      <x:c r="A19" s="14" t="str">
        <x:v>W5-P05-R02</x:v>
      </x:c>
      <x:c r="B19" s="14" t="str">
        <x:v>Anneau Médian Ouest</x:v>
      </x:c>
      <x:c r="C19" s="14" t="str">
        <x:v>W3-P05</x:v>
      </x:c>
      <x:c r="D19" s="14" t="str">
        <x:v>PLAN22</x:v>
      </x:c>
      <x:c r="E19" s="14" t="str">
        <x:v>Falaises, palans et refuges</x:v>
      </x:c>
      <x:c r="F19" s="14" t="str">
        <x:v>CL5</x:v>
      </x:c>
      <x:c r="G19" s="29" t="n">
        <x:v>15</x:v>
      </x:c>
      <x:c r="H19" s="14" t="str">
        <x:v>Des corniches reliées par cordes donnent accès à un refuge en retrait.</x:v>
      </x:c>
      <x:c r="I19" s="14" t="str">
        <x:v>Le brouillard ferme les angles lointains ; les balises proches et les contacts directs restent utiles.</x:v>
      </x:c>
      <x:c r="J19" s="14" t="str">
        <x:v>Une présence et des routes réelles sont nécessaires. Une victoire militaire ne donne ni droit de résidence, ni propriété des ateliers, ni fidélité de tous les habitants.</x:v>
      </x:c>
      <x:c r="K19" s="14" t="str">
        <x:v>Six territoires numérotés dans cette région ; coût des garnisons porté uniquement par les équipes qui les occupent.</x:v>
      </x:c>
      <x:c r="L19" s="14" t="str">
        <x:v>Extension V5</x:v>
      </x:c>
    </x:row>
    <x:row r="20" ht="72" customHeight="1">
      <x:c r="A20" s="13" t="str">
        <x:v>W5-P05-R03</x:v>
      </x:c>
      <x:c r="B20" s="13" t="str">
        <x:v>Anneau Médian Est</x:v>
      </x:c>
      <x:c r="C20" s="13" t="str">
        <x:v>W3-P05</x:v>
      </x:c>
      <x:c r="D20" s="13" t="str">
        <x:v>PLAN22</x:v>
      </x:c>
      <x:c r="E20" s="13" t="str">
        <x:v>Galeries chaudes et vestibules froids</x:v>
      </x:c>
      <x:c r="F20" s="13" t="str">
        <x:v>CL7</x:v>
      </x:c>
      <x:c r="G20" s="28" t="n">
        <x:v>15</x:v>
      </x:c>
      <x:c r="H20" s="13" t="str">
        <x:v>Les conduites et portes imposent de choisir entre froid extérieur et pression intérieure.</x:v>
      </x:c>
      <x:c r="I20" s="13" t="str">
        <x:v>Une trace thermique peut venir d’un conduit ; le mouvement et les impacts permettent de confirmer une présence.</x:v>
      </x:c>
      <x:c r="J20" s="13" t="str">
        <x:v>Une présence et des routes réelles sont nécessaires. Une victoire militaire ne donne ni droit de résidence, ni propriété des ateliers, ni fidélité de tous les habitants.</x:v>
      </x:c>
      <x:c r="K20" s="13" t="str">
        <x:v>Six territoires numérotés dans cette région ; coût des garnisons porté uniquement par les équipes qui les occupent.</x:v>
      </x:c>
      <x:c r="L20" s="13" t="str">
        <x:v>Extension V5</x:v>
      </x:c>
    </x:row>
    <x:row r="21" ht="72" customHeight="1">
      <x:c r="A21" s="14" t="str">
        <x:v>W5-P05-R04</x:v>
      </x:c>
      <x:c r="B21" s="14" t="str">
        <x:v>Anneau Haut du Dernier Souffle</x:v>
      </x:c>
      <x:c r="C21" s="14" t="str">
        <x:v>W3-P05</x:v>
      </x:c>
      <x:c r="D21" s="14" t="str">
        <x:v>PLAN22</x:v>
      </x:c>
      <x:c r="E21" s="14" t="str">
        <x:v>Crêtes exposées et failles</x:v>
      </x:c>
      <x:c r="F21" s="14" t="str">
        <x:v>CL8</x:v>
      </x:c>
      <x:c r="G21" s="29" t="n">
        <x:v>20</x:v>
      </x:c>
      <x:c r="H21" s="14" t="str">
        <x:v>Une chaîne de points d’arrêt mène à l’abri de la grande proie et à une sortie haute.</x:v>
      </x:c>
      <x:c r="I21" s="14" t="str">
        <x:v>Les nouvelles traces restent fragiles ; le vent peut les effacer après un tour annoncé.</x:v>
      </x:c>
      <x:c r="J21" s="14" t="str">
        <x:v>Une présence et des routes réelles sont nécessaires. Une victoire militaire ne donne ni droit de résidence, ni propriété des ateliers, ni fidélité de tous les habitants.</x:v>
      </x:c>
      <x:c r="K21" s="14" t="str">
        <x:v>Six territoires numérotés dans cette région ; coût des garnisons porté uniquement par les équipes qui les occupent.</x:v>
      </x:c>
      <x:c r="L21" s="14" t="str">
        <x:v>Extension V5</x:v>
      </x:c>
    </x:row>
    <x:row r="22" ht="72" customHeight="1">
      <x:c r="A22" s="13" t="str">
        <x:v>W5-P06-R01</x:v>
      </x:c>
      <x:c r="B22" s="13" t="str">
        <x:v>Surface des Portes Basses</x:v>
      </x:c>
      <x:c r="C22" s="13" t="str">
        <x:v>W3-P06</x:v>
      </x:c>
      <x:c r="D22" s="13" t="str">
        <x:v>PLAN23</x:v>
      </x:c>
      <x:c r="E22" s="13" t="str">
        <x:v>Ruines basses et port de surface</x:v>
      </x:c>
      <x:c r="F22" s="13" t="str">
        <x:v>CL12</x:v>
      </x:c>
      <x:c r="G22" s="28" t="n">
        <x:v>10</x:v>
      </x:c>
      <x:c r="H22" s="13" t="str">
        <x:v>Cours, rails et seuils rejoignent deux points où un transport peut réellement se poser.</x:v>
      </x:c>
      <x:c r="I22" s="13" t="str">
        <x:v>Un port visible depuis l’orbite ne renseigne pas les forces cachées derrière ses portes.</x:v>
      </x:c>
      <x:c r="J22" s="13" t="str">
        <x:v>Une présence et des routes réelles sont nécessaires. Une victoire militaire ne donne ni droit de résidence, ni propriété des ateliers, ni fidélité de tous les habitants.</x:v>
      </x:c>
      <x:c r="K22" s="13" t="str">
        <x:v>Six territoires numérotés dans cette région ; coût des garnisons porté uniquement par les équipes qui les occupent.</x:v>
      </x:c>
      <x:c r="L22" s="13" t="str">
        <x:v>Extension V5</x:v>
      </x:c>
    </x:row>
    <x:row r="23" ht="72" customHeight="1">
      <x:c r="A23" s="14" t="str">
        <x:v>W5-P06-R02</x:v>
      </x:c>
      <x:c r="B23" s="14" t="str">
        <x:v>Surface des Balcons Liés</x:v>
      </x:c>
      <x:c r="C23" s="14" t="str">
        <x:v>W3-P06</x:v>
      </x:c>
      <x:c r="D23" s="14" t="str">
        <x:v>PLAN23</x:v>
      </x:c>
      <x:c r="E23" s="14" t="str">
        <x:v>Ruines hautes et ascenseurs</x:v>
      </x:c>
      <x:c r="F23" s="14" t="str">
        <x:v>CL9</x:v>
      </x:c>
      <x:c r="G23" s="29" t="n">
        <x:v>15</x:v>
      </x:c>
      <x:c r="H23" s="14" t="str">
        <x:v>Escaliers extérieurs, ascenseurs de charge et galeries relient des hauteurs praticables.</x:v>
      </x:c>
      <x:c r="I23" s="14" t="str">
        <x:v>Les balconniers observent des lignes précises ; une cloison opaque garde son effet à tous les niveaux.</x:v>
      </x:c>
      <x:c r="J23" s="14" t="str">
        <x:v>Une présence et des routes réelles sont nécessaires. Une victoire militaire ne donne ni droit de résidence, ni propriété des ateliers, ni fidélité de tous les habitants.</x:v>
      </x:c>
      <x:c r="K23" s="14" t="str">
        <x:v>Six territoires numérotés dans cette région ; coût des garnisons porté uniquement par les équipes qui les occupent.</x:v>
      </x:c>
      <x:c r="L23" s="14" t="str">
        <x:v>Extension V5</x:v>
      </x:c>
    </x:row>
    <x:row r="24" ht="72" customHeight="1">
      <x:c r="A24" s="13" t="str">
        <x:v>W5-P06-R03</x:v>
      </x:c>
      <x:c r="B24" s="13" t="str">
        <x:v>Orbite de l’Anneau Silencieux</x:v>
      </x:c>
      <x:c r="C24" s="13" t="str">
        <x:v>W3-P06</x:v>
      </x:c>
      <x:c r="D24" s="13" t="str">
        <x:v>PLAN23</x:v>
      </x:c>
      <x:c r="E24" s="13" t="str">
        <x:v>Stations et coursives orbitales</x:v>
      </x:c>
      <x:c r="F24" s="13" t="str">
        <x:v>CL11</x:v>
      </x:c>
      <x:c r="G24" s="28" t="n">
        <x:v>15</x:v>
      </x:c>
      <x:c r="H24" s="13" t="str">
        <x:v>Deux sas d’arrivée desservent une galerie, des ateliers et une baie de départ.</x:v>
      </x:c>
      <x:c r="I24" s="13" t="str">
        <x:v>Les relais doivent être alimentés et reliés ; un hublot donne une vue sans fournir un passage.</x:v>
      </x:c>
      <x:c r="J24" s="13" t="str">
        <x:v>Une présence et des routes réelles sont nécessaires. Une victoire militaire ne donne ni droit de résidence, ni propriété des ateliers, ni fidélité de tous les habitants.</x:v>
      </x:c>
      <x:c r="K24" s="13" t="str">
        <x:v>Six territoires numérotés dans cette région ; coût des garnisons porté uniquement par les équipes qui les occupent.</x:v>
      </x:c>
      <x:c r="L24" s="13" t="str">
        <x:v>Extension V5</x:v>
      </x:c>
    </x:row>
    <x:row r="25" ht="72" customHeight="1">
      <x:c r="A25" s="14" t="str">
        <x:v>W5-P06-R04</x:v>
      </x:c>
      <x:c r="B25" s="14" t="str">
        <x:v>Orbite des Coques Retenues</x:v>
      </x:c>
      <x:c r="C25" s="14" t="str">
        <x:v>W3-P06</x:v>
      </x:c>
      <x:c r="D25" s="14" t="str">
        <x:v>PLAN23</x:v>
      </x:c>
      <x:c r="E25" s="14" t="str">
        <x:v>Coques disputées et amarrages</x:v>
      </x:c>
      <x:c r="F25" s="14" t="str">
        <x:v>CL15</x:v>
      </x:c>
      <x:c r="G25" s="29" t="n">
        <x:v>20</x:v>
      </x:c>
      <x:c r="H25" s="14" t="str">
        <x:v>Chaque coque possède ses compartiments, ses pressions et ses prises extérieures équipées.</x:v>
      </x:c>
      <x:c r="I25" s="14" t="str">
        <x:v>La connaissance d’un sas ne révèle pas toute la soute ; les groupes ne traversent pas les portes closes.</x:v>
      </x:c>
      <x:c r="J25" s="14" t="str">
        <x:v>Une présence et des routes réelles sont nécessaires. Une victoire militaire ne donne ni droit de résidence, ni propriété des ateliers, ni fidélité de tous les habitants.</x:v>
      </x:c>
      <x:c r="K25" s="14" t="str">
        <x:v>Six territoires numérotés dans cette région ; coût des garnisons porté uniquement par les équipes qui les occupent.</x:v>
      </x:c>
      <x:c r="L25" s="14" t="str">
        <x:v>Extension V5</x:v>
      </x:c>
    </x:row>
  </x:sheetData>
  <x:pageMargins left="0.7" right="0.7" top="0.75" bottom="0.75" header="0.3" footer="0.3"/>
  <x:tableParts count="1">
    <x:tablePart xmlns:r="http://schemas.openxmlformats.org/officeDocument/2006/relationships" r:id="R0e27b01feb564b99"/>
  </x:tableParts>
</x:worksheet>
</file>

<file path=xl/worksheets/sheet12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45" hidden="0" customWidth="1"/>
  </x:cols>
  <x:sheetData>
    <x:row r="1">
      <x:c r="A1" s="2"/>
      <x:c r="B1" s="2"/>
      <x:c r="C1" s="2"/>
      <x:c r="D1" s="2"/>
      <x:c r="E1" s="2"/>
      <x:c r="F1" s="2"/>
    </x:row>
    <x:row r="2" ht="31" customHeight="1">
      <x:c r="A2" s="3" t="str">
        <x:v>V5 Règles des cinq mondes</x:v>
      </x:c>
      <x:c r="B2" s="3"/>
      <x:c r="C2" s="3"/>
      <x:c r="D2" s="3"/>
      <x:c r="E2" s="3"/>
      <x:c r="F2" s="3"/>
    </x:row>
    <x:row r="3">
      <x:c r="A3" s="4"/>
      <x:c r="B3" s="4"/>
      <x:c r="C3" s="4"/>
      <x:c r="D3" s="4"/>
      <x:c r="E3" s="4"/>
      <x:c r="F3" s="4"/>
    </x:row>
    <x:row r="4">
      <x:c r="A4" s="2" t="str">
        <x:v>Guerre · 15 fiches · Lecture intégrale dans « Lire Guerre » ou le lecteur HTML.</x:v>
      </x:c>
      <x:c r="B4" s="2"/>
      <x:c r="C4" s="2"/>
      <x:c r="D4" s="2"/>
      <x:c r="E4" s="2"/>
      <x:c r="F4" s="2"/>
    </x:row>
    <x:row r="5" ht="48" customHeight="1">
      <x:c r="A5" s="51" t="str">
        <x:v>Identifiant</x:v>
      </x:c>
      <x:c r="B5" s="52" t="str">
        <x:v>Titre</x:v>
      </x:c>
      <x:c r="C5" s="52" t="str">
        <x:v>Profil guerre</x:v>
      </x:c>
      <x:c r="D5" s="52" t="str">
        <x:v>Règle</x:v>
      </x:c>
      <x:c r="E5" s="52" t="str">
        <x:v>Actions</x:v>
      </x:c>
      <x:c r="F5" s="52" t="str">
        <x:v>Limite</x:v>
      </x:c>
      <x:c r="G5" s="53" t="str">
        <x:v>Provenance</x:v>
      </x:c>
    </x:row>
    <x:row r="6" ht="87" customHeight="1">
      <x:c r="A6" s="13" t="str">
        <x:v>W5-P02-RULE01</x:v>
      </x:c>
      <x:c r="B6" s="13" t="str">
        <x:v>Cycle des cendres</x:v>
      </x:c>
      <x:c r="C6" s="13" t="str">
        <x:v>W3-P02</x:v>
      </x:c>
      <x:c r="D6" s="13" t="str">
        <x:v>Trois phases annoncées : accalmie, voile, rafale. Seuls les raccourcis d’arête marqués ferment pendant une rafale ; la route de fond reste utilisable si elle n’est pas disputée.</x:v>
      </x:c>
      <x:c r="E6" s="13" t="str">
        <x:v>Le joueur observe les fanions et le grondement avant de déplacer une équipe. Les unités engagées gagnent le prochain abri réel ; la météo ne les téléporte pas.</x:v>
      </x:c>
      <x:c r="F6" s="13" t="str">
        <x:v>Le cycle avance avec les tours de campagne joués, jamais pendant une absence hors ligne.</x:v>
      </x:c>
      <x:c r="G6" s="13" t="str">
        <x:v>Extension V5</x:v>
      </x:c>
    </x:row>
    <x:row r="7" ht="72" customHeight="1">
      <x:c r="A7" s="14" t="str">
        <x:v>W5-P02-RULE02</x:v>
      </x:c>
      <x:c r="B7" s="14" t="str">
        <x:v>Renseignement par silhouette</x:v>
      </x:c>
      <x:c r="C7" s="14" t="str">
        <x:v>W3-P02</x:v>
      </x:c>
      <x:c r="D7" s="14" t="str">
        <x:v>Le voile de cendre réduit la portée d’observation ; les empreintes et les reflets précisent une direction sans identifier automatiquement toute une équipe.</x:v>
      </x:c>
      <x:c r="E7" s="14" t="str">
        <x:v>Un éclaireur confirme sa vue depuis un deuxième couvert ou suit une piste jusqu’à un point sûr. Une position ancienne garde sa date.</x:v>
      </x:c>
      <x:c r="F7" s="14" t="str">
        <x:v>Le camouflage, la poussière et les couverts demeurent des conditions distinctes.</x:v>
      </x:c>
      <x:c r="G7" s="14" t="str">
        <x:v>Extension V5</x:v>
      </x:c>
    </x:row>
    <x:row r="8" ht="72" customHeight="1">
      <x:c r="A8" s="13" t="str">
        <x:v>W5-P02-RULE03</x:v>
      </x:c>
      <x:c r="B8" s="13" t="str">
        <x:v>Relais et filtration</x:v>
      </x:c>
      <x:c r="C8" s="13" t="str">
        <x:v>W3-P02</x:v>
      </x:c>
      <x:c r="D8" s="13" t="str">
        <x:v>Les dépôts fonctionnent tant que filtres, énergie et route d’approvisionnement sont disponibles. Le chiffre RAV indique un débit nominal depuis des lots existants.</x:v>
      </x:c>
      <x:c r="E8" s="13" t="str">
        <x:v>Acheminer un filtre et poser sa pièce dans le relais restaure le service ; posséder une zone ne fabrique pas des ressources.</x:v>
      </x:c>
      <x:c r="F8" s="13" t="str">
        <x:v>Entretien des équipes compté une fois ; aucun entretien forfaitaire supplémentaire de garnison par zone.</x:v>
      </x:c>
      <x:c r="G8" s="13" t="str">
        <x:v>Extension V5</x:v>
      </x:c>
    </x:row>
    <x:row r="9" ht="72" customHeight="1">
      <x:c r="A9" s="14" t="str">
        <x:v>W5-P03-RULE01</x:v>
      </x:c>
      <x:c r="B9" s="14" t="str">
        <x:v>Trois hauteurs praticables</x:v>
      </x:c>
      <x:c r="C9" s="14" t="str">
        <x:v>W3-P03</x:v>
      </x:c>
      <x:c r="D9" s="14" t="str">
        <x:v>Le sol, les plateformes et les branches utilisent des connexions physiques. Les raccourcis de canopée marqués n’admettent ni grandes montures ni charges lourdes.</x:v>
      </x:c>
      <x:c r="E9" s="14" t="str">
        <x:v>Le joueur inspecte un ancrage, pose une corde puis fait traverser un groupe compatible. Les porteurs restent sur les chemins de ravitaillement.</x:v>
      </x:c>
      <x:c r="F9" s="14" t="str">
        <x:v>Une unité garde sa vraie hauteur ; aucun tir ou déplacement ne traverse un tronc opaque.</x:v>
      </x:c>
      <x:c r="G9" s="14" t="str">
        <x:v>Extension V5</x:v>
      </x:c>
    </x:row>
    <x:row r="10" ht="72" customHeight="1">
      <x:c r="A10" s="13" t="str">
        <x:v>W5-P03-RULE02</x:v>
      </x:c>
      <x:c r="B10" s="13" t="str">
        <x:v>Pistes distinctes</x:v>
      </x:c>
      <x:c r="C10" s="13" t="str">
        <x:v>W3-P03</x:v>
      </x:c>
      <x:c r="D10" s="13" t="str">
        <x:v>La reconnaissance différencie humains, faune et chasseurs par des signes observés. La pluie altère les traces anciennes et peut rendre le relevé incomplet.</x:v>
      </x:c>
      <x:c r="E10" s="13" t="str">
        <x:v>Comparer empreinte, végétation déplacée et objet trouvé avant de désigner une cible. Une information inconnue reste inconnue.</x:v>
      </x:c>
      <x:c r="F10" s="13" t="str">
        <x:v>O5 rencontre personnellement l’humain seulement après O5-M19 ; son départ EXP10/O5-M24 reste conservé.</x:v>
      </x:c>
      <x:c r="G10" s="13" t="str">
        <x:v>Extension V5</x:v>
      </x:c>
    </x:row>
    <x:row r="11" ht="72" customHeight="1">
      <x:c r="A11" s="14" t="str">
        <x:v>W5-P03-RULE03</x:v>
      </x:c>
      <x:c r="B11" s="14" t="str">
        <x:v>Corridors vivants</x:v>
      </x:c>
      <x:c r="C11" s="14" t="str">
        <x:v>W3-P03</x:v>
      </x:c>
      <x:c r="D11" s="14" t="str">
        <x:v>Le bruit et les pièges influencent les routes de faune sans donner un contrôle de la bête. Les habitants gardent leurs propres usages du gué et de la lisière.</x:v>
      </x:c>
      <x:c r="E11" s="14" t="str">
        <x:v>Déplacer une ligne de pièges ou guider une patrouille vers une clairière change les passages visibles. Une escorte humaine demande son accord.</x:v>
      </x:c>
      <x:c r="F11" s="14" t="str">
        <x:v>Ravitaillement depuis des dépôts et transports réels ; les communautés ne sont pas des ressources produites par le contrôle militaire.</x:v>
      </x:c>
      <x:c r="G11" s="14" t="str">
        <x:v>Extension V5</x:v>
      </x:c>
    </x:row>
    <x:row r="12" ht="72" customHeight="1">
      <x:c r="A12" s="13" t="str">
        <x:v>W5-P04-RULE01</x:v>
      </x:c>
      <x:c r="B12" s="13" t="str">
        <x:v>Marée et retour</x:v>
      </x:c>
      <x:c r="C12" s="13" t="str">
        <x:v>W3-P04</x:v>
      </x:c>
      <x:c r="D12" s="13" t="str">
        <x:v>Cycle annoncé de trois états : basse, montante, haute. Les cavités de rive et certains chenaux changent de gabarit ; chaque route indique sa fenêtre.</x:v>
      </x:c>
      <x:c r="E12" s="13" t="str">
        <x:v>Le passeur retire ou place un repère, le joueur vérifie une amarre puis lance la traversée avec le pilote et la coque présents.</x:v>
      </x:c>
      <x:c r="F12" s="13" t="str">
        <x:v>Un départ engagé conserve une sortie atteignable : halte de rive ou retour au quai, sans saut de position.</x:v>
      </x:c>
      <x:c r="G12" s="13" t="str">
        <x:v>Extension V5</x:v>
      </x:c>
    </x:row>
    <x:row r="13" ht="72" customHeight="1">
      <x:c r="A13" s="14" t="str">
        <x:v>W5-P04-RULE02</x:v>
      </x:c>
      <x:c r="B13" s="14" t="str">
        <x:v>Îles séparées</x:v>
      </x:c>
      <x:c r="C13" s="14" t="str">
        <x:v>W3-P04</x:v>
      </x:c>
      <x:c r="D13" s="14" t="str">
        <x:v>Les liens maritimes exigent un transport réel et des places adaptées aux personnes, montures et charges. Le contrôle de deux quais n’ajoute pas un bateau.</x:v>
      </x:c>
      <x:c r="E13" s="14" t="str">
        <x:v>Embarquer au premier quai, jouer le trajet côtier puis débarquer au second avant de valider l’occupation.</x:v>
      </x:c>
      <x:c r="F13" s="14" t="str">
        <x:v>Les quatre îles de ce théâtre n’incluent pas automatiquement les deux îles du périmètre futur.</x:v>
      </x:c>
      <x:c r="G13" s="14" t="str">
        <x:v>Extension V5</x:v>
      </x:c>
    </x:row>
    <x:row r="14" ht="72" customHeight="1">
      <x:c r="A14" s="13" t="str">
        <x:v>W5-P04-RULE03</x:v>
      </x:c>
      <x:c r="B14" s="13" t="str">
        <x:v>Feux et convois</x:v>
      </x:c>
      <x:c r="C14" s="13" t="str">
        <x:v>W3-P04</x:v>
      </x:c>
      <x:c r="D14" s="13" t="str">
        <x:v>Un phare facilite une approche après vérification de sa lentille et de son orientation ; il ne révèle pas les forces dans les cours ou les coques voisines.</x:v>
      </x:c>
      <x:c r="E14" s="13" t="str">
        <x:v>Aligner le faisceau sur les repères côtiers, garder un opérateur puis attendre le vrai convoi. Le stock arrive avec sa cargaison.</x:v>
      </x:c>
      <x:c r="F14" s="13" t="str">
        <x:v>Un faux signal peut être identifié et neutralisé ; les RAV nominales ne sont versées que depuis une livraison ou réserve existante.</x:v>
      </x:c>
      <x:c r="G14" s="13" t="str">
        <x:v>Extension V5</x:v>
      </x:c>
    </x:row>
    <x:row r="15" ht="72" customHeight="1">
      <x:c r="A15" s="14" t="str">
        <x:v>W5-P05-RULE01</x:v>
      </x:c>
      <x:c r="B15" s="14" t="str">
        <x:v>Glace observée</x:v>
      </x:c>
      <x:c r="C15" s="14" t="str">
        <x:v>W3-P05</x:v>
      </x:c>
      <x:c r="D15" s="14" t="str">
        <x:v>Les chemins de moraine restent la référence ; les passages de glace affichent leur charge et leurs états stable, fissuré ou fermé après observation.</x:v>
      </x:c>
      <x:c r="E15" s="14" t="str">
        <x:v>Tester les repères sonores, voir les fractures puis répartir les charges. Une plaque qui se fissure donne une possibilité de rejoindre le dernier appui sûr.</x:v>
      </x:c>
      <x:c r="F15" s="14" t="str">
        <x:v>Fermer un raccourci ne supprime pas les anciens états du terrain et n’efface aucun équipement laissé.</x:v>
      </x:c>
      <x:c r="G15" s="14" t="str">
        <x:v>Extension V5</x:v>
      </x:c>
    </x:row>
    <x:row r="16" ht="72" customHeight="1">
      <x:c r="A16" s="13" t="str">
        <x:v>W5-P05-RULE02</x:v>
      </x:c>
      <x:c r="B16" s="13" t="str">
        <x:v>Chaleur et fatigue</x:v>
      </x:c>
      <x:c r="C16" s="13" t="str">
        <x:v>W3-P05</x:v>
      </x:c>
      <x:c r="D16" s="13" t="str">
        <x:v>Un refuge équipé permet la récupération commune ; une galerie chaude exige de gérer portes et pressions fictives. Le bonus de terrain reste plafonné à 30 %.</x:v>
      </x:c>
      <x:c r="E16" s="13" t="str">
        <x:v>Apporter un consommable, garder le sas puis laisser le groupe réellement se reposer. Les blessés ne guérissent pas en passant sur la carte.</x:v>
      </x:c>
      <x:c r="F16" s="13" t="str">
        <x:v>Les valeurs de fatigue restent celles de wars.json ; aucun bonus mondial ne permet de dépasser leurs bornes.</x:v>
      </x:c>
      <x:c r="G16" s="13" t="str">
        <x:v>Extension V5</x:v>
      </x:c>
    </x:row>
    <x:row r="17" ht="72" customHeight="1">
      <x:c r="A17" s="14" t="str">
        <x:v>W5-P05-RULE03</x:v>
      </x:c>
      <x:c r="B17" s="14" t="str">
        <x:v>Relevés sous le vent</x:v>
      </x:c>
      <x:c r="C17" s="14" t="str">
        <x:v>W3-P05</x:v>
      </x:c>
      <x:c r="D17" s="14" t="str">
        <x:v>Une observation lointaine perd sa précision dans le blizzard ; un guide proche peut confirmer le passage sans découvrir tous les adversaires.</x:v>
      </x:c>
      <x:c r="E17" s="14" t="str">
        <x:v>Rejoindre le guide, lire son repère puis mener une reconnaissance courte depuis un abri. Les équipes fatiguées peuvent différer une poursuite.</x:v>
      </x:c>
      <x:c r="F17" s="14" t="str">
        <x:v>Trois anneaux physiques, quatre régions de gameplay ; le partage de l’anneau médian ne crée aucun nouveau niveau.</x:v>
      </x:c>
      <x:c r="G17" s="14" t="str">
        <x:v>Extension V5</x:v>
      </x:c>
    </x:row>
    <x:row r="18" ht="72" customHeight="1">
      <x:c r="A18" s="13" t="str">
        <x:v>W5-P06-RULE01</x:v>
      </x:c>
      <x:c r="B18" s="13" t="str">
        <x:v>Surface et orbite</x:v>
      </x:c>
      <x:c r="C18" s="13" t="str">
        <x:v>W3-P06</x:v>
      </x:c>
      <x:c r="D18" s="13" t="str">
        <x:v>Un lien orbital est un trajet en transport équipé entre deux points d’amarrage, pas une adjacency terrestre. Navire, pilote, énergie et place doivent être disponibles.</x:v>
      </x:c>
      <x:c r="E18" s="13" t="str">
        <x:v>Rejoindre le sas, embarquer puis accomplir l’approche. L’arrivée libère le transport selon la scène et place les personnes au bon niveau.</x:v>
      </x:c>
      <x:c r="F18" s="13" t="str">
        <x:v>Le même navire ne reste pas simultanément dans une zone de surface et une coque orbitale.</x:v>
      </x:c>
      <x:c r="G18" s="13" t="str">
        <x:v>Extension V5</x:v>
      </x:c>
    </x:row>
    <x:row r="19" ht="72" customHeight="1">
      <x:c r="A19" s="14" t="str">
        <x:v>W5-P06-RULE02</x:v>
      </x:c>
      <x:c r="B19" s="14" t="str">
        <x:v>Pressions et portes</x:v>
      </x:c>
      <x:c r="C19" s="14" t="str">
        <x:v>W3-P06</x:v>
      </x:c>
      <x:c r="D19" s="14" t="str">
        <x:v>Chaque compartiment indique son accès, son état de pression et ses prises extérieures autorisées. Les routes entre coques ne traversent pas le vide sans équipement.</x:v>
      </x:c>
      <x:c r="E19" s="14" t="str">
        <x:v>Stabiliser le sas par son interface fictive, ouvrir une porte puis faire passer les équipes selon leur gabarit. Un hublot ne devient jamais une sortie.</x:v>
      </x:c>
      <x:c r="F19" s="14" t="str">
        <x:v>Une interruption reprend au dernier compartiment stable, avec les pertes et consommations conservées.</x:v>
      </x:c>
      <x:c r="G19" s="14" t="str">
        <x:v>Extension V5</x:v>
      </x:c>
    </x:row>
    <x:row r="20" ht="72" customHeight="1">
      <x:c r="A20" s="13" t="str">
        <x:v>W5-P06-RULE03</x:v>
      </x:c>
      <x:c r="B20" s="13" t="str">
        <x:v>Réseau de relais situé</x:v>
      </x:c>
      <x:c r="C20" s="13" t="str">
        <x:v>W3-P06</x:v>
      </x:c>
      <x:c r="D20" s="13" t="str">
        <x:v>La reconnaissance peut être relayée entre postes alimentés ; les images gardent leur lieu et leur âge. Un relais coupé ne connaît plus les déplacements cachés.</x:v>
      </x:c>
      <x:c r="E20" s="13" t="str">
        <x:v>Réparer un connecteur avec une équipe présente, vérifier la réception puis envoyer les données. Les stocks voyagent encore dans des cargaisons.</x:v>
      </x:c>
      <x:c r="F20" s="13" t="str">
        <x:v>Contrôle militaire d’un port, service de transport, habitants et propriétés des coques restent quatre états distincts.</x:v>
      </x:c>
      <x:c r="G20" s="13" t="str">
        <x:v>Extension V5</x:v>
      </x:c>
    </x:row>
  </x:sheetData>
  <x:pageMargins left="0.7" right="0.7" top="0.75" bottom="0.75" header="0.3" footer="0.3"/>
  <x:tableParts count="1">
    <x:tablePart xmlns:r="http://schemas.openxmlformats.org/officeDocument/2006/relationships" r:id="R60b4ad49a1494803"/>
  </x:tableParts>
</x:worksheet>
</file>

<file path=xl/worksheets/sheet12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18" hidden="0" customWidth="1"/>
    <x:col min="8" max="8" width="18" hidden="0" customWidth="1"/>
    <x:col min="9" max="9" width="18" hidden="0" customWidth="1"/>
    <x:col min="10" max="10" width="50" hidden="0" customWidth="1"/>
    <x:col min="11" max="11" width="50" hidden="0" customWidth="1"/>
    <x:col min="12" max="12" width="50" hidden="0" customWidth="1"/>
    <x:col min="13" max="13" width="50" hidden="0" customWidth="1"/>
    <x:col min="14" max="14" width="50" hidden="0" customWidth="1"/>
    <x:col min="15" max="15" width="50" hidden="0" customWidth="1"/>
    <x:col min="16" max="16" width="45" hidden="0" customWidth="1"/>
  </x:cols>
  <x:sheetData>
    <x:row r="1">
      <x:c r="A1" s="2"/>
      <x:c r="B1" s="2"/>
      <x:c r="C1" s="2"/>
      <x:c r="D1" s="2"/>
      <x:c r="E1" s="2"/>
      <x:c r="F1" s="2"/>
    </x:row>
    <x:row r="2" ht="31" customHeight="1">
      <x:c r="A2" s="3" t="str">
        <x:v>V5 Territoires des cinq mondes</x:v>
      </x:c>
      <x:c r="B2" s="3"/>
      <x:c r="C2" s="3"/>
      <x:c r="D2" s="3"/>
      <x:c r="E2" s="3"/>
      <x:c r="F2" s="3"/>
    </x:row>
    <x:row r="3">
      <x:c r="A3" s="4"/>
      <x:c r="B3" s="4"/>
      <x:c r="C3" s="4"/>
      <x:c r="D3" s="4"/>
      <x:c r="E3" s="4"/>
      <x:c r="F3" s="4"/>
    </x:row>
    <x:row r="4">
      <x:c r="A4" s="2" t="str">
        <x:v>Guerre · 120 fiches · Lecture intégrale dans « Lire Guerre » ou le lecteur HTML.</x:v>
      </x:c>
      <x:c r="B4" s="2"/>
      <x:c r="C4" s="2"/>
      <x:c r="D4" s="2"/>
      <x:c r="E4" s="2"/>
      <x:c r="F4" s="2"/>
    </x:row>
    <x:row r="5" ht="48" customHeight="1">
      <x:c r="A5" s="51" t="str">
        <x:v>Identifiant</x:v>
      </x:c>
      <x:c r="B5" s="52" t="str">
        <x:v>Titre</x:v>
      </x:c>
      <x:c r="C5" s="52" t="str">
        <x:v>Région ref</x:v>
      </x:c>
      <x:c r="D5" s="52" t="str">
        <x:v>Profil guerre</x:v>
      </x:c>
      <x:c r="E5" s="52" t="str">
        <x:v>Position</x:v>
      </x:c>
      <x:c r="F5" s="52" t="str">
        <x:v>Terrain</x:v>
      </x:c>
      <x:c r="G5" s="52" t="str">
        <x:v>Bonus de défense (%)</x:v>
      </x:c>
      <x:c r="H5" s="52" t="str">
        <x:v>Garnison minimale (PC)</x:v>
      </x:c>
      <x:c r="I5" s="52" t="str">
        <x:v>Rav produit</x:v>
      </x:c>
      <x:c r="J5" s="52" t="str">
        <x:v>Occupants</x:v>
      </x:c>
      <x:c r="K5" s="52" t="str">
        <x:v>Objectif 2D</x:v>
      </x:c>
      <x:c r="L5" s="52" t="str">
        <x:v>Prise militaire</x:v>
      </x:c>
      <x:c r="M5" s="52" t="str">
        <x:v>Condition presence</x:v>
      </x:c>
      <x:c r="N5" s="52" t="str">
        <x:v>Ravitaillement</x:v>
      </x:c>
      <x:c r="O5" s="52" t="str">
        <x:v>Repli</x:v>
      </x:c>
      <x:c r="P5" s="53" t="str">
        <x:v>Provenance</x:v>
      </x:c>
    </x:row>
    <x:row r="6" ht="87" customHeight="1">
      <x:c r="A6" s="13" t="str">
        <x:v>W5-P02-Z01</x:v>
      </x:c>
      <x:c r="B6" s="13" t="str">
        <x:v>Rampe de la Coque Basse</x:v>
      </x:c>
      <x:c r="C6" s="13" t="str">
        <x:v>W5-P02-R01</x:v>
      </x:c>
      <x:c r="D6" s="13" t="str">
        <x:v>W3-P02</x:v>
      </x:c>
      <x:c r="E6" s="13" t="str">
        <x:v>Région 1, position 1</x:v>
      </x:c>
      <x:c r="F6" s="13" t="str">
        <x:v>Cratère basaltique</x:v>
      </x:c>
      <x:c r="G6" s="28" t="n">
        <x:v>10</x:v>
      </x:c>
      <x:c r="H6" s="28" t="n">
        <x:v>1</x:v>
      </x:c>
      <x:c r="I6" s="28" t="n">
        <x:v>6</x:v>
      </x:c>
      <x:c r="J6" s="13" t="str">
        <x:v>Équipage de passage et garde CL11 ; les passagers gardent leurs biens et décisions.</x:v>
      </x:c>
      <x:c r="K6" s="13" t="str">
        <x:v>Arrimer la rampe, dégager les appuis avec le treuil puis couvrir le débarquement de la première équipe depuis deux blocs opposés.</x:v>
      </x:c>
      <x:c r="L6" s="13" t="str">
        <x:v>Objectif de terrain accompli ou accord local applicable effectivement tenu. Le résultat militaire est distinct de la présence durable et des droits des habitants.</x:v>
      </x:c>
      <x:c r="M6" s="13" t="str">
        <x:v>Une équipe réellement arrivée représentant au moins 1 PC garde le poste. Son entretien figure déjà dans celui des unités ; aucun second forfait de garnison.</x:v>
      </x:c>
      <x:c r="N6" s="13" t="str">
        <x:v>Débit nominal seulement si le poste est opérationnel et relié à des lots existants autorisés. Les personnes et charges suivent les liens compatibles ; une occupation ne crée aucune ressource.</x:v>
      </x:c>
      <x:c r="O6" s="13" t="str">
        <x:v>Revenir par la rampe vers la coque réellement amarrée.</x:v>
      </x:c>
      <x:c r="P6" s="13" t="str">
        <x:v>Extension V5</x:v>
      </x:c>
    </x:row>
    <x:row r="7" ht="87" customHeight="1">
      <x:c r="A7" s="14" t="str">
        <x:v>W5-P02-Z02</x:v>
      </x:c>
      <x:c r="B7" s="14" t="str">
        <x:v>Blocs des Trois Reflets</x:v>
      </x:c>
      <x:c r="C7" s="14" t="str">
        <x:v>W5-P02-R01</x:v>
      </x:c>
      <x:c r="D7" s="14" t="str">
        <x:v>W3-P02</x:v>
      </x:c>
      <x:c r="E7" s="14" t="str">
        <x:v>Région 1, position 2</x:v>
      </x:c>
      <x:c r="F7" s="14" t="str">
        <x:v>Cratère basaltique</x:v>
      </x:c>
      <x:c r="G7" s="29" t="n">
        <x:v>10</x:v>
      </x:c>
      <x:c r="H7" s="29" t="n">
        <x:v>1</x:v>
      </x:c>
      <x:c r="I7" s="29" t="n">
        <x:v>0</x:v>
      </x:c>
      <x:c r="J7" s="14" t="str">
        <x:v>Une petite équipe CL1 tient le couvert, sans représenter toute la région.</x:v>
      </x:c>
      <x:c r="K7" s="14" t="str">
        <x:v>Observer trois reflets de guet, contourner le bloc central puis atteindre le tireur avant qu’il ne rejoigne son appui haut.</x:v>
      </x:c>
      <x:c r="L7" s="14" t="str">
        <x:v>Objectif de terrain accompli ou accord local applicable effectivement tenu. Le résultat militaire est distinct de la présence durable et des droits des habitants.</x:v>
      </x:c>
      <x:c r="M7" s="14" t="str">
        <x:v>Une équipe réellement arrivée représentant au moins 1 PC garde le poste. Son entretien figure déjà dans celui des unités ; aucun second forfait de garnison.</x:v>
      </x:c>
      <x:c r="N7" s="14" t="str">
        <x:v>Débit nominal seulement si le poste est opérationnel et relié à des lots existants autorisés. Les personnes et charges suivent les liens compatibles ; une occupation ne crée aucune ressource.</x:v>
      </x:c>
      <x:c r="O7" s="14" t="str">
        <x:v>Rompre la vue derrière le basalte et rejoindre la rampe.</x:v>
      </x:c>
      <x:c r="P7" s="14" t="str">
        <x:v>Extension V5</x:v>
      </x:c>
    </x:row>
    <x:row r="8" ht="87" customHeight="1">
      <x:c r="A8" s="13" t="str">
        <x:v>W5-P02-Z03</x:v>
      </x:c>
      <x:c r="B8" s="13" t="str">
        <x:v>Arête de l’Éclat Court</x:v>
      </x:c>
      <x:c r="C8" s="13" t="str">
        <x:v>W5-P02-R01</x:v>
      </x:c>
      <x:c r="D8" s="13" t="str">
        <x:v>W3-P02</x:v>
      </x:c>
      <x:c r="E8" s="13" t="str">
        <x:v>Région 1, position 3</x:v>
      </x:c>
      <x:c r="F8" s="13" t="str">
        <x:v>Cratère basaltique</x:v>
      </x:c>
      <x:c r="G8" s="28" t="n">
        <x:v>10</x:v>
      </x:c>
      <x:c r="H8" s="28" t="n">
        <x:v>1</x:v>
      </x:c>
      <x:c r="I8" s="28" t="n">
        <x:v>0</x:v>
      </x:c>
      <x:c r="J8" s="13" t="str">
        <x:v>Deux guetteurs mobiles ; leurs relèves utilisent un chemin visible.</x:v>
      </x:c>
      <x:c r="K8" s="13" t="str">
        <x:v>Tester deux prises sur l’arête, monter à couvert puis décrocher une balise qui guide une patrouille rivale.</x:v>
      </x:c>
      <x:c r="L8" s="13" t="str">
        <x:v>Objectif de terrain accompli ou accord local applicable effectivement tenu. Le résultat militaire est distinct de la présence durable et des droits des habitants.</x:v>
      </x:c>
      <x:c r="M8" s="13" t="str">
        <x:v>Une équipe réellement arrivée représentant au moins 1 PC garde le poste. Son entretien figure déjà dans celui des unités ; aucun second forfait de garnison.</x:v>
      </x:c>
      <x:c r="N8" s="13" t="str">
        <x:v>Débit nominal seulement si le poste est opérationnel et relié à des lots existants autorisés. Les personnes et charges suivent les liens compatibles ; une occupation ne crée aucune ressource.</x:v>
      </x:c>
      <x:c r="O8" s="13" t="str">
        <x:v>Descendre par les prises vérifiées avant la prochaine rafale.</x:v>
      </x:c>
      <x:c r="P8" s="13" t="str">
        <x:v>Extension V5</x:v>
      </x:c>
    </x:row>
    <x:row r="9" ht="87" customHeight="1">
      <x:c r="A9" s="14" t="str">
        <x:v>W5-P02-Z04</x:v>
      </x:c>
      <x:c r="B9" s="14" t="str">
        <x:v>Abri du Filtre Pâle</x:v>
      </x:c>
      <x:c r="C9" s="14" t="str">
        <x:v>W5-P02-R01</x:v>
      </x:c>
      <x:c r="D9" s="14" t="str">
        <x:v>W3-P02</x:v>
      </x:c>
      <x:c r="E9" s="14" t="str">
        <x:v>Région 1, position 4</x:v>
      </x:c>
      <x:c r="F9" s="14" t="str">
        <x:v>Cratère basaltique</x:v>
      </x:c>
      <x:c r="G9" s="29" t="n">
        <x:v>10</x:v>
      </x:c>
      <x:c r="H9" s="29" t="n">
        <x:v>1</x:v>
      </x:c>
      <x:c r="I9" s="29" t="n">
        <x:v>3</x:v>
      </x:c>
      <x:c r="J9" s="14" t="str">
        <x:v>Artisans CL7 en halte ; service disponible seulement s’ils acceptent le travail.</x:v>
      </x:c>
      <x:c r="K9" s="14" t="str">
        <x:v>Porter une cartouche jusqu’au relais, fermer le panneau exposé au vent puis défendre l’artisan pendant l’alignement du filtre.</x:v>
      </x:c>
      <x:c r="L9" s="14" t="str">
        <x:v>Objectif de terrain accompli ou accord local applicable effectivement tenu. Le résultat militaire est distinct de la présence durable et des droits des habitants.</x:v>
      </x:c>
      <x:c r="M9" s="14" t="str">
        <x:v>Une équipe réellement arrivée représentant au moins 1 PC garde le poste. Son entretien figure déjà dans celui des unités ; aucun second forfait de garnison.</x:v>
      </x:c>
      <x:c r="N9" s="14" t="str">
        <x:v>Débit nominal seulement si le poste est opérationnel et relié à des lots existants autorisés. Les personnes et charges suivent les liens compatibles ; une occupation ne crée aucune ressource.</x:v>
      </x:c>
      <x:c r="O9" s="14" t="str">
        <x:v>Déposer la cartouche dans un contenant puis suivre le tunnel bas.</x:v>
      </x:c>
      <x:c r="P9" s="14" t="str">
        <x:v>Extension V5</x:v>
      </x:c>
    </x:row>
    <x:row r="10" ht="87" customHeight="1">
      <x:c r="A10" s="13" t="str">
        <x:v>W5-P02-Z05</x:v>
      </x:c>
      <x:c r="B10" s="13" t="str">
        <x:v>Dalle du Premier Défi</x:v>
      </x:c>
      <x:c r="C10" s="13" t="str">
        <x:v>W5-P02-R01</x:v>
      </x:c>
      <x:c r="D10" s="13" t="str">
        <x:v>W3-P02</x:v>
      </x:c>
      <x:c r="E10" s="13" t="str">
        <x:v>Région 1, position 5</x:v>
      </x:c>
      <x:c r="F10" s="13" t="str">
        <x:v>Cratère basaltique</x:v>
      </x:c>
      <x:c r="G10" s="28" t="n">
        <x:v>10</x:v>
      </x:c>
      <x:c r="H10" s="28" t="n">
        <x:v>1</x:v>
      </x:c>
      <x:c r="I10" s="28" t="n">
        <x:v>0</x:v>
      </x:c>
      <x:c r="J10" s="13" t="str">
        <x:v>Champion CL1 et témoins de son groupe ; l’accord reste limité à ce seuil.</x:v>
      </x:c>
      <x:c r="K10" s="13" t="str">
        <x:v>Parcourir les limites de la dalle, observer les positions des témoins puis affronter le chef qui en bloque l’accès.</x:v>
      </x:c>
      <x:c r="L10" s="13" t="str">
        <x:v>Objectif de terrain accompli ou accord local applicable effectivement tenu. Le résultat militaire est distinct de la présence durable et des droits des habitants.</x:v>
      </x:c>
      <x:c r="M10" s="13" t="str">
        <x:v>Une équipe réellement arrivée représentant au moins 1 PC garde le poste. Son entretien figure déjà dans celui des unités ; aucun second forfait de garnison.</x:v>
      </x:c>
      <x:c r="N10" s="13" t="str">
        <x:v>Débit nominal seulement si le poste est opérationnel et relié à des lots existants autorisés. Les personnes et charges suivent les liens compatibles ; une occupation ne crée aucune ressource.</x:v>
      </x:c>
      <x:c r="O10" s="13" t="str">
        <x:v>Quitter la dalle par le côté convenu ou une sortie tenue par l’escorte.</x:v>
      </x:c>
      <x:c r="P10" s="13" t="str">
        <x:v>Extension V5</x:v>
      </x:c>
    </x:row>
    <x:row r="11" ht="87" customHeight="1">
      <x:c r="A11" s="14" t="str">
        <x:v>W5-P02-Z06</x:v>
      </x:c>
      <x:c r="B11" s="14" t="str">
        <x:v>Passage des Cendres Froides</x:v>
      </x:c>
      <x:c r="C11" s="14" t="str">
        <x:v>W5-P02-R01</x:v>
      </x:c>
      <x:c r="D11" s="14" t="str">
        <x:v>W3-P02</x:v>
      </x:c>
      <x:c r="E11" s="14" t="str">
        <x:v>Région 1, position 6</x:v>
      </x:c>
      <x:c r="F11" s="14" t="str">
        <x:v>Cratère basaltique</x:v>
      </x:c>
      <x:c r="G11" s="29" t="n">
        <x:v>10</x:v>
      </x:c>
      <x:c r="H11" s="29" t="n">
        <x:v>1</x:v>
      </x:c>
      <x:c r="I11" s="29" t="n">
        <x:v>0</x:v>
      </x:c>
      <x:c r="J11" s="14" t="str">
        <x:v>Patrouille de chasse rivale et porteurs indépendants en attente.</x:v>
      </x:c>
      <x:c r="K11" s="14" t="str">
        <x:v>Ouvrir un couloir entre les plaques tombées, faire avancer les porteurs un par un puis garder la sortie pendant leur regroupement.</x:v>
      </x:c>
      <x:c r="L11" s="14" t="str">
        <x:v>Objectif de terrain accompli ou accord local applicable effectivement tenu. Le résultat militaire est distinct de la présence durable et des droits des habitants.</x:v>
      </x:c>
      <x:c r="M11" s="14" t="str">
        <x:v>Une équipe réellement arrivée représentant au moins 1 PC garde le poste. Son entretien figure déjà dans celui des unités ; aucun second forfait de garnison.</x:v>
      </x:c>
      <x:c r="N11" s="14" t="str">
        <x:v>Débit nominal seulement si le poste est opérationnel et relié à des lots existants autorisés. Les personnes et charges suivent les liens compatibles ; une occupation ne crée aucune ressource.</x:v>
      </x:c>
      <x:c r="O11" s="14" t="str">
        <x:v>Revenir vers l’abri du filtre avec les personnes arrivées.</x:v>
      </x:c>
      <x:c r="P11" s="14" t="str">
        <x:v>Extension V5</x:v>
      </x:c>
    </x:row>
    <x:row r="12" ht="87" customHeight="1">
      <x:c r="A12" s="13" t="str">
        <x:v>W5-P02-Z07</x:v>
      </x:c>
      <x:c r="B12" s="13" t="str">
        <x:v>Entrée du Bassin Sec</x:v>
      </x:c>
      <x:c r="C12" s="13" t="str">
        <x:v>W5-P02-R02</x:v>
      </x:c>
      <x:c r="D12" s="13" t="str">
        <x:v>W3-P02</x:v>
      </x:c>
      <x:c r="E12" s="13" t="str">
        <x:v>Région 2, position 1</x:v>
      </x:c>
      <x:c r="F12" s="13" t="str">
        <x:v>Pentes et tunnels volcaniques</x:v>
      </x:c>
      <x:c r="G12" s="28" t="n">
        <x:v>15</x:v>
      </x:c>
      <x:c r="H12" s="28" t="n">
        <x:v>1</x:v>
      </x:c>
      <x:c r="I12" s="28" t="n">
        <x:v>0</x:v>
      </x:c>
      <x:c r="J12" s="13" t="str">
        <x:v>Guides CL5 et équipe rivale qui observe le haut de la pente.</x:v>
      </x:c>
      <x:c r="K12" s="13" t="str">
        <x:v>Reconnaître le fond du cratère depuis une niche, faire descendre la corde puis placer un guide au dernier appui stable.</x:v>
      </x:c>
      <x:c r="L12" s="13" t="str">
        <x:v>Objectif de terrain accompli ou accord local applicable effectivement tenu. Le résultat militaire est distinct de la présence durable et des droits des habitants.</x:v>
      </x:c>
      <x:c r="M12" s="13" t="str">
        <x:v>Une équipe réellement arrivée représentant au moins 1 PC garde le poste. Son entretien figure déjà dans celui des unités ; aucun second forfait de garnison.</x:v>
      </x:c>
      <x:c r="N12" s="13" t="str">
        <x:v>Débit nominal seulement si le poste est opérationnel et relié à des lots existants autorisés. Les personnes et charges suivent les liens compatibles ; une occupation ne crée aucune ressource.</x:v>
      </x:c>
      <x:c r="O12" s="13" t="str">
        <x:v>Remonter par la corde préparée tant que son opérateur la garde.</x:v>
      </x:c>
      <x:c r="P12" s="13" t="str">
        <x:v>Extension V5</x:v>
      </x:c>
    </x:row>
    <x:row r="13" ht="87" customHeight="1">
      <x:c r="A13" s="14" t="str">
        <x:v>W5-P02-Z08</x:v>
      </x:c>
      <x:c r="B13" s="14" t="str">
        <x:v>Tunnel du Son Double</x:v>
      </x:c>
      <x:c r="C13" s="14" t="str">
        <x:v>W5-P02-R02</x:v>
      </x:c>
      <x:c r="D13" s="14" t="str">
        <x:v>W3-P02</x:v>
      </x:c>
      <x:c r="E13" s="14" t="str">
        <x:v>Région 2, position 2</x:v>
      </x:c>
      <x:c r="F13" s="14" t="str">
        <x:v>Pentes et tunnels volcaniques</x:v>
      </x:c>
      <x:c r="G13" s="29" t="n">
        <x:v>15</x:v>
      </x:c>
      <x:c r="H13" s="29" t="n">
        <x:v>1</x:v>
      </x:c>
      <x:c r="I13" s="29" t="n">
        <x:v>0</x:v>
      </x:c>
      <x:c r="J13" s="14" t="str">
        <x:v>Un duo rival exploite le son ; aucun ennemi n’est révélé à travers la roche.</x:v>
      </x:c>
      <x:c r="K13" s="14" t="str">
        <x:v>Suivre l’écho dans le tunnel, distinguer une vraie marche du bruit d’un panneau puis déloger l’embuscade derrière le second coude.</x:v>
      </x:c>
      <x:c r="L13" s="14" t="str">
        <x:v>Objectif de terrain accompli ou accord local applicable effectivement tenu. Le résultat militaire est distinct de la présence durable et des droits des habitants.</x:v>
      </x:c>
      <x:c r="M13" s="14" t="str">
        <x:v>Une équipe réellement arrivée représentant au moins 1 PC garde le poste. Son entretien figure déjà dans celui des unités ; aucun second forfait de garnison.</x:v>
      </x:c>
      <x:c r="N13" s="14" t="str">
        <x:v>Débit nominal seulement si le poste est opérationnel et relié à des lots existants autorisés. Les personnes et charges suivent les liens compatibles ; une occupation ne crée aucune ressource.</x:v>
      </x:c>
      <x:c r="O13" s="14" t="str">
        <x:v>Rejoindre le coude précédent et sortir par l’entrée reconnue.</x:v>
      </x:c>
      <x:c r="P13" s="14" t="str">
        <x:v>Extension V5</x:v>
      </x:c>
    </x:row>
    <x:row r="14" ht="87" customHeight="1">
      <x:c r="A14" s="13" t="str">
        <x:v>W5-P02-Z09</x:v>
      </x:c>
      <x:c r="B14" s="13" t="str">
        <x:v>Balcon du Guetteur Lent</x:v>
      </x:c>
      <x:c r="C14" s="13" t="str">
        <x:v>W5-P02-R02</x:v>
      </x:c>
      <x:c r="D14" s="13" t="str">
        <x:v>W3-P02</x:v>
      </x:c>
      <x:c r="E14" s="13" t="str">
        <x:v>Région 2, position 3</x:v>
      </x:c>
      <x:c r="F14" s="13" t="str">
        <x:v>Pentes et tunnels volcaniques</x:v>
      </x:c>
      <x:c r="G14" s="28" t="n">
        <x:v>15</x:v>
      </x:c>
      <x:c r="H14" s="28" t="n">
        <x:v>1</x:v>
      </x:c>
      <x:c r="I14" s="28" t="n">
        <x:v>0</x:v>
      </x:c>
      <x:c r="J14" s="13" t="str">
        <x:v>Guet CL5 avec un opérateur nommé ; la place ne fonctionne pas vide.</x:v>
      </x:c>
      <x:c r="K14" s="13" t="str">
        <x:v>Escalader les marches naturelles, déplacer un écran de visée puis tenir l’observatoire le temps d’un relevé du bassin.</x:v>
      </x:c>
      <x:c r="L14" s="13" t="str">
        <x:v>Objectif de terrain accompli ou accord local applicable effectivement tenu. Le résultat militaire est distinct de la présence durable et des droits des habitants.</x:v>
      </x:c>
      <x:c r="M14" s="13" t="str">
        <x:v>Une équipe réellement arrivée représentant au moins 1 PC garde le poste. Son entretien figure déjà dans celui des unités ; aucun second forfait de garnison.</x:v>
      </x:c>
      <x:c r="N14" s="13" t="str">
        <x:v>Débit nominal seulement si le poste est opérationnel et relié à des lots existants autorisés. Les personnes et charges suivent les liens compatibles ; une occupation ne crée aucune ressource.</x:v>
      </x:c>
      <x:c r="O14" s="13" t="str">
        <x:v>Descendre au tunnel par les deux prises arrière.</x:v>
      </x:c>
      <x:c r="P14" s="13" t="str">
        <x:v>Extension V5</x:v>
      </x:c>
    </x:row>
    <x:row r="15" ht="87" customHeight="1">
      <x:c r="A15" s="14" t="str">
        <x:v>W5-P02-Z10</x:v>
      </x:c>
      <x:c r="B15" s="14" t="str">
        <x:v>Puits des Charges Sèches</x:v>
      </x:c>
      <x:c r="C15" s="14" t="str">
        <x:v>W5-P02-R02</x:v>
      </x:c>
      <x:c r="D15" s="14" t="str">
        <x:v>W3-P02</x:v>
      </x:c>
      <x:c r="E15" s="14" t="str">
        <x:v>Région 2, position 4</x:v>
      </x:c>
      <x:c r="F15" s="14" t="str">
        <x:v>Pentes et tunnels volcaniques</x:v>
      </x:c>
      <x:c r="G15" s="29" t="n">
        <x:v>15</x:v>
      </x:c>
      <x:c r="H15" s="29" t="n">
        <x:v>1</x:v>
      </x:c>
      <x:c r="I15" s="29" t="n">
        <x:v>3</x:v>
      </x:c>
      <x:c r="J15" s="14" t="str">
        <x:v>Stock militaire CL11 en dépôt ; les objets personnels portent une autre marque.</x:v>
      </x:c>
      <x:c r="K15" s="14" t="str">
        <x:v>Actionner le treuil de puits, fixer une caisse identifiée puis la remonter pendant qu’une escorte ferme les angles de tir.</x:v>
      </x:c>
      <x:c r="L15" s="14" t="str">
        <x:v>Objectif de terrain accompli ou accord local applicable effectivement tenu. Le résultat militaire est distinct de la présence durable et des droits des habitants.</x:v>
      </x:c>
      <x:c r="M15" s="14" t="str">
        <x:v>Une équipe réellement arrivée représentant au moins 1 PC garde le poste. Son entretien figure déjà dans celui des unités ; aucun second forfait de garnison.</x:v>
      </x:c>
      <x:c r="N15" s="14" t="str">
        <x:v>Débit nominal seulement si le poste est opérationnel et relié à des lots existants autorisés. Les personnes et charges suivent les liens compatibles ; une occupation ne crée aucune ressource.</x:v>
      </x:c>
      <x:c r="O15" s="14" t="str">
        <x:v>Abaisser la charge au palier sûr avant de retirer les opérateurs.</x:v>
      </x:c>
      <x:c r="P15" s="14" t="str">
        <x:v>Extension V5</x:v>
      </x:c>
    </x:row>
    <x:row r="16" ht="87" customHeight="1">
      <x:c r="A16" s="13" t="str">
        <x:v>W5-P02-Z11</x:v>
      </x:c>
      <x:c r="B16" s="13" t="str">
        <x:v>Dent de la Lance Rouge</x:v>
      </x:c>
      <x:c r="C16" s="13" t="str">
        <x:v>W5-P02-R02</x:v>
      </x:c>
      <x:c r="D16" s="13" t="str">
        <x:v>W3-P02</x:v>
      </x:c>
      <x:c r="E16" s="13" t="str">
        <x:v>Région 2, position 5</x:v>
      </x:c>
      <x:c r="F16" s="13" t="str">
        <x:v>Pentes et tunnels volcaniques</x:v>
      </x:c>
      <x:c r="G16" s="28" t="n">
        <x:v>15</x:v>
      </x:c>
      <x:c r="H16" s="28" t="n">
        <x:v>1</x:v>
      </x:c>
      <x:c r="I16" s="28" t="n">
        <x:v>0</x:v>
      </x:c>
      <x:c r="J16" s="13" t="str">
        <x:v>Groupe CL1 gardant une sortie de cratère ; les fuyards restent identifiés.</x:v>
      </x:c>
      <x:c r="K16" s="13" t="str">
        <x:v>Approcher le capitaine derrière ses appuis, casser sa ligne de tir puis choisir duel limité ou assaut avec les équipes présentes.</x:v>
      </x:c>
      <x:c r="L16" s="13" t="str">
        <x:v>Objectif de terrain accompli ou accord local applicable effectivement tenu. Le résultat militaire est distinct de la présence durable et des droits des habitants.</x:v>
      </x:c>
      <x:c r="M16" s="13" t="str">
        <x:v>Une équipe réellement arrivée représentant au moins 1 PC garde le poste. Son entretien figure déjà dans celui des unités ; aucun second forfait de garnison.</x:v>
      </x:c>
      <x:c r="N16" s="13" t="str">
        <x:v>Débit nominal seulement si le poste est opérationnel et relié à des lots existants autorisés. Les personnes et charges suivent les liens compatibles ; une occupation ne crée aucune ressource.</x:v>
      </x:c>
      <x:c r="O16" s="13" t="str">
        <x:v>Utiliser le renfoncement de la dent pour retrouver le puits.</x:v>
      </x:c>
      <x:c r="P16" s="13" t="str">
        <x:v>Extension V5</x:v>
      </x:c>
    </x:row>
    <x:row r="17" ht="87" customHeight="1">
      <x:c r="A17" s="14" t="str">
        <x:v>W5-P02-Z12</x:v>
      </x:c>
      <x:c r="B17" s="14" t="str">
        <x:v>Coude de la Poursuite</x:v>
      </x:c>
      <x:c r="C17" s="14" t="str">
        <x:v>W5-P02-R02</x:v>
      </x:c>
      <x:c r="D17" s="14" t="str">
        <x:v>W3-P02</x:v>
      </x:c>
      <x:c r="E17" s="14" t="str">
        <x:v>Région 2, position 6</x:v>
      </x:c>
      <x:c r="F17" s="14" t="str">
        <x:v>Pentes et tunnels volcaniques</x:v>
      </x:c>
      <x:c r="G17" s="29" t="n">
        <x:v>15</x:v>
      </x:c>
      <x:c r="H17" s="29" t="n">
        <x:v>1</x:v>
      </x:c>
      <x:c r="I17" s="29" t="n">
        <x:v>0</x:v>
      </x:c>
      <x:c r="J17" s="14" t="str">
        <x:v>Porteur rival et son escorte ; leurs charges suivent leurs déplacements.</x:v>
      </x:c>
      <x:c r="K17" s="14" t="str">
        <x:v>Suivre un porteur de signal, examiner son faux boîtier puis fermer le vrai passage de fuite avec une équipe physique.</x:v>
      </x:c>
      <x:c r="L17" s="14" t="str">
        <x:v>Objectif de terrain accompli ou accord local applicable effectivement tenu. Le résultat militaire est distinct de la présence durable et des droits des habitants.</x:v>
      </x:c>
      <x:c r="M17" s="14" t="str">
        <x:v>Une équipe réellement arrivée représentant au moins 1 PC garde le poste. Son entretien figure déjà dans celui des unités ; aucun second forfait de garnison.</x:v>
      </x:c>
      <x:c r="N17" s="14" t="str">
        <x:v>Débit nominal seulement si le poste est opérationnel et relié à des lots existants autorisés. Les personnes et charges suivent les liens compatibles ; une occupation ne crée aucune ressource.</x:v>
      </x:c>
      <x:c r="O17" s="14" t="str">
        <x:v>Laisser une caisse marquée et rejoindre le tunnel couvert.</x:v>
      </x:c>
      <x:c r="P17" s="14" t="str">
        <x:v>Extension V5</x:v>
      </x:c>
    </x:row>
    <x:row r="18" ht="87" customHeight="1">
      <x:c r="A18" s="13" t="str">
        <x:v>W5-P02-Z13</x:v>
      </x:c>
      <x:c r="B18" s="13" t="str">
        <x:v>La Pierre de Cuirasse</x:v>
      </x:c>
      <x:c r="C18" s="13" t="str">
        <x:v>W5-P02-R03</x:v>
      </x:c>
      <x:c r="D18" s="13" t="str">
        <x:v>W3-P02</x:v>
      </x:c>
      <x:c r="E18" s="13" t="str">
        <x:v>Région 3, position 1</x:v>
      </x:c>
      <x:c r="F18" s="13" t="str">
        <x:v>Blocs, faune cuirassée et dépressions</x:v>
      </x:c>
      <x:c r="G18" s="28" t="n">
        <x:v>10</x:v>
      </x:c>
      <x:c r="H18" s="28" t="n">
        <x:v>1</x:v>
      </x:c>
      <x:c r="I18" s="28" t="n">
        <x:v>0</x:v>
      </x:c>
      <x:c r="J18" s="13" t="str">
        <x:v>Faune autonome et gardiens CL10 en observation.</x:v>
      </x:c>
      <x:c r="K18" s="13" t="str">
        <x:v>Examiner les marques de frottement d’une grande proie, comparer les éclats puis observer sa prochaine traversée depuis un abri haut.</x:v>
      </x:c>
      <x:c r="L18" s="13" t="str">
        <x:v>Objectif de terrain accompli ou accord local applicable effectivement tenu. Le résultat militaire est distinct de la présence durable et des droits des habitants.</x:v>
      </x:c>
      <x:c r="M18" s="13" t="str">
        <x:v>Une équipe réellement arrivée représentant au moins 1 PC garde le poste. Son entretien figure déjà dans celui des unités ; aucun second forfait de garnison.</x:v>
      </x:c>
      <x:c r="N18" s="13" t="str">
        <x:v>Débit nominal seulement si le poste est opérationnel et relié à des lots existants autorisés. Les personnes et charges suivent les liens compatibles ; une occupation ne crée aucune ressource.</x:v>
      </x:c>
      <x:c r="O18" s="13" t="str">
        <x:v>Attendre le passage de la bête puis reprendre le chemin latéral.</x:v>
      </x:c>
      <x:c r="P18" s="13" t="str">
        <x:v>Extension V5</x:v>
      </x:c>
    </x:row>
    <x:row r="19" ht="87" customHeight="1">
      <x:c r="A19" s="14" t="str">
        <x:v>W5-P02-Z14</x:v>
      </x:c>
      <x:c r="B19" s="14" t="str">
        <x:v>Fosse des Deux Issues</x:v>
      </x:c>
      <x:c r="C19" s="14" t="str">
        <x:v>W5-P02-R03</x:v>
      </x:c>
      <x:c r="D19" s="14" t="str">
        <x:v>W3-P02</x:v>
      </x:c>
      <x:c r="E19" s="14" t="str">
        <x:v>Région 3, position 2</x:v>
      </x:c>
      <x:c r="F19" s="14" t="str">
        <x:v>Blocs, faune cuirassée et dépressions</x:v>
      </x:c>
      <x:c r="G19" s="29" t="n">
        <x:v>10</x:v>
      </x:c>
      <x:c r="H19" s="29" t="n">
        <x:v>1</x:v>
      </x:c>
      <x:c r="I19" s="29" t="n">
        <x:v>0</x:v>
      </x:c>
      <x:c r="J19" s="14" t="str">
        <x:v>Chasseurs de deux groupes rivaux, liés seulement à cette chasse.</x:v>
      </x:c>
      <x:c r="K19" s="14" t="str">
        <x:v>Retirer un obstacle qui enferme la proie, repousser les poseurs de pièges puis garder une issue où les porteurs peuvent passer.</x:v>
      </x:c>
      <x:c r="L19" s="14" t="str">
        <x:v>Objectif de terrain accompli ou accord local applicable effectivement tenu. Le résultat militaire est distinct de la présence durable et des droits des habitants.</x:v>
      </x:c>
      <x:c r="M19" s="14" t="str">
        <x:v>Une équipe réellement arrivée représentant au moins 1 PC garde le poste. Son entretien figure déjà dans celui des unités ; aucun second forfait de garnison.</x:v>
      </x:c>
      <x:c r="N19" s="14" t="str">
        <x:v>Débit nominal seulement si le poste est opérationnel et relié à des lots existants autorisés. Les personnes et charges suivent les liens compatibles ; une occupation ne crée aucune ressource.</x:v>
      </x:c>
      <x:c r="O19" s="14" t="str">
        <x:v>Quitter la fosse par l’issue observée avant la charge suivante.</x:v>
      </x:c>
      <x:c r="P19" s="14" t="str">
        <x:v>Extension V5</x:v>
      </x:c>
    </x:row>
    <x:row r="20" ht="87" customHeight="1">
      <x:c r="A20" s="13" t="str">
        <x:v>W5-P02-Z15</x:v>
      </x:c>
      <x:c r="B20" s="13" t="str">
        <x:v>Appui de la Cuirasse Fendue</x:v>
      </x:c>
      <x:c r="C20" s="13" t="str">
        <x:v>W5-P02-R03</x:v>
      </x:c>
      <x:c r="D20" s="13" t="str">
        <x:v>W3-P02</x:v>
      </x:c>
      <x:c r="E20" s="13" t="str">
        <x:v>Région 3, position 3</x:v>
      </x:c>
      <x:c r="F20" s="13" t="str">
        <x:v>Blocs, faune cuirassée et dépressions</x:v>
      </x:c>
      <x:c r="G20" s="28" t="n">
        <x:v>10</x:v>
      </x:c>
      <x:c r="H20" s="28" t="n">
        <x:v>1</x:v>
      </x:c>
      <x:c r="I20" s="28" t="n">
        <x:v>0</x:v>
      </x:c>
      <x:c r="J20" s="13" t="str">
        <x:v>Une proie identifiée avec ses blessures conservées et deux équipes concurrentes.</x:v>
      </x:c>
      <x:c r="K20" s="13" t="str">
        <x:v>Attirer une charge sur un terrain reconnu, esquiver vers le couvert puis observer l’ouverture sans obliger tous les groupes à engager la bête.</x:v>
      </x:c>
      <x:c r="L20" s="13" t="str">
        <x:v>Objectif de terrain accompli ou accord local applicable effectivement tenu. Le résultat militaire est distinct de la présence durable et des droits des habitants.</x:v>
      </x:c>
      <x:c r="M20" s="13" t="str">
        <x:v>Une équipe réellement arrivée représentant au moins 1 PC garde le poste. Son entretien figure déjà dans celui des unités ; aucun second forfait de garnison.</x:v>
      </x:c>
      <x:c r="N20" s="13" t="str">
        <x:v>Débit nominal seulement si le poste est opérationnel et relié à des lots existants autorisés. Les personnes et charges suivent les liens compatibles ; une occupation ne crée aucune ressource.</x:v>
      </x:c>
      <x:c r="O20" s="13" t="str">
        <x:v>Rejoindre la dalle latérale en gardant une sortie libre à la proie.</x:v>
      </x:c>
      <x:c r="P20" s="13" t="str">
        <x:v>Extension V5</x:v>
      </x:c>
    </x:row>
    <x:row r="21" ht="87" customHeight="1">
      <x:c r="A21" s="14" t="str">
        <x:v>W5-P02-Z16</x:v>
      </x:c>
      <x:c r="B21" s="14" t="str">
        <x:v>Cache du Gardien Mobile</x:v>
      </x:c>
      <x:c r="C21" s="14" t="str">
        <x:v>W5-P02-R03</x:v>
      </x:c>
      <x:c r="D21" s="14" t="str">
        <x:v>W3-P02</x:v>
      </x:c>
      <x:c r="E21" s="14" t="str">
        <x:v>Région 3, position 4</x:v>
      </x:c>
      <x:c r="F21" s="14" t="str">
        <x:v>Blocs, faune cuirassée et dépressions</x:v>
      </x:c>
      <x:c r="G21" s="29" t="n">
        <x:v>10</x:v>
      </x:c>
      <x:c r="H21" s="29" t="n">
        <x:v>1</x:v>
      </x:c>
      <x:c r="I21" s="29" t="n">
        <x:v>3</x:v>
      </x:c>
      <x:c r="J21" s="14" t="str">
        <x:v>Gardien CL10 et matériel de corridor, sans propriété automatique de la faune.</x:v>
      </x:c>
      <x:c r="K21" s="14" t="str">
        <x:v>Identifier les lots de repérage, déplacer les caisses hors de la piste animale puis couvrir leur chargement sur une plateforme basse.</x:v>
      </x:c>
      <x:c r="L21" s="14" t="str">
        <x:v>Objectif de terrain accompli ou accord local applicable effectivement tenu. Le résultat militaire est distinct de la présence durable et des droits des habitants.</x:v>
      </x:c>
      <x:c r="M21" s="14" t="str">
        <x:v>Une équipe réellement arrivée représentant au moins 1 PC garde le poste. Son entretien figure déjà dans celui des unités ; aucun second forfait de garnison.</x:v>
      </x:c>
      <x:c r="N21" s="14" t="str">
        <x:v>Débit nominal seulement si le poste est opérationnel et relié à des lots existants autorisés. Les personnes et charges suivent les liens compatibles ; une occupation ne crée aucune ressource.</x:v>
      </x:c>
      <x:c r="O21" s="14" t="str">
        <x:v>Laisser les lots arrimés dans la cache et suivre son guide.</x:v>
      </x:c>
      <x:c r="P21" s="14" t="str">
        <x:v>Extension V5</x:v>
      </x:c>
    </x:row>
    <x:row r="22" ht="87" customHeight="1">
      <x:c r="A22" s="13" t="str">
        <x:v>W5-P02-Z17</x:v>
      </x:c>
      <x:c r="B22" s="13" t="str">
        <x:v>Couloir des Dents Courtes</x:v>
      </x:c>
      <x:c r="C22" s="13" t="str">
        <x:v>W5-P02-R03</x:v>
      </x:c>
      <x:c r="D22" s="13" t="str">
        <x:v>W3-P02</x:v>
      </x:c>
      <x:c r="E22" s="13" t="str">
        <x:v>Région 3, position 5</x:v>
      </x:c>
      <x:c r="F22" s="13" t="str">
        <x:v>Blocs, faune cuirassée et dépressions</x:v>
      </x:c>
      <x:c r="G22" s="28" t="n">
        <x:v>10</x:v>
      </x:c>
      <x:c r="H22" s="28" t="n">
        <x:v>1</x:v>
      </x:c>
      <x:c r="I22" s="28" t="n">
        <x:v>0</x:v>
      </x:c>
      <x:c r="J22" s="13" t="str">
        <x:v>Patrouille rivale et voyageurs bloqués qui choisissent leur escorte.</x:v>
      </x:c>
      <x:c r="K22" s="13" t="str">
        <x:v>Traverser entre les blocs pendant les pauses de la proie, couper un tir adverse depuis une niche puis escorter la dernière personne.</x:v>
      </x:c>
      <x:c r="L22" s="13" t="str">
        <x:v>Objectif de terrain accompli ou accord local applicable effectivement tenu. Le résultat militaire est distinct de la présence durable et des droits des habitants.</x:v>
      </x:c>
      <x:c r="M22" s="13" t="str">
        <x:v>Une équipe réellement arrivée représentant au moins 1 PC garde le poste. Son entretien figure déjà dans celui des unités ; aucun second forfait de garnison.</x:v>
      </x:c>
      <x:c r="N22" s="13" t="str">
        <x:v>Débit nominal seulement si le poste est opérationnel et relié à des lots existants autorisés. Les personnes et charges suivent les liens compatibles ; une occupation ne crée aucune ressource.</x:v>
      </x:c>
      <x:c r="O22" s="13" t="str">
        <x:v>Revenir vers la cache par le chemin de porteurs testé.</x:v>
      </x:c>
      <x:c r="P22" s="13" t="str">
        <x:v>Extension V5</x:v>
      </x:c>
    </x:row>
    <x:row r="23" ht="87" customHeight="1">
      <x:c r="A23" s="14" t="str">
        <x:v>W5-P02-Z18</x:v>
      </x:c>
      <x:c r="B23" s="14" t="str">
        <x:v>Dalle du Trophée Incertain</x:v>
      </x:c>
      <x:c r="C23" s="14" t="str">
        <x:v>W5-P02-R03</x:v>
      </x:c>
      <x:c r="D23" s="14" t="str">
        <x:v>W3-P02</x:v>
      </x:c>
      <x:c r="E23" s="14" t="str">
        <x:v>Région 3, position 6</x:v>
      </x:c>
      <x:c r="F23" s="14" t="str">
        <x:v>Blocs, faune cuirassée et dépressions</x:v>
      </x:c>
      <x:c r="G23" s="29" t="n">
        <x:v>10</x:v>
      </x:c>
      <x:c r="H23" s="29" t="n">
        <x:v>1</x:v>
      </x:c>
      <x:c r="I23" s="29" t="n">
        <x:v>0</x:v>
      </x:c>
      <x:c r="J23" s="14" t="str">
        <x:v>Témoins CL13 et survivants de la confrontation, chacun avec son récit.</x:v>
      </x:c>
      <x:c r="K23" s="14" t="str">
        <x:v>Récupérer un fragment après la chasse, l’orienter sous la lumière puis comparer les impacts aux gestes des participants réellement présents.</x:v>
      </x:c>
      <x:c r="L23" s="14" t="str">
        <x:v>Objectif de terrain accompli ou accord local applicable effectivement tenu. Le résultat militaire est distinct de la présence durable et des droits des habitants.</x:v>
      </x:c>
      <x:c r="M23" s="14" t="str">
        <x:v>Une équipe réellement arrivée représentant au moins 1 PC garde le poste. Son entretien figure déjà dans celui des unités ; aucun second forfait de garnison.</x:v>
      </x:c>
      <x:c r="N23" s="14" t="str">
        <x:v>Débit nominal seulement si le poste est opérationnel et relié à des lots existants autorisés. Les personnes et charges suivent les liens compatibles ; une occupation ne crée aucune ressource.</x:v>
      </x:c>
      <x:c r="O23" s="14" t="str">
        <x:v>Emballer l’original puis revenir sans le dupliquer dans la galerie.</x:v>
      </x:c>
      <x:c r="P23" s="14" t="str">
        <x:v>Extension V5</x:v>
      </x:c>
    </x:row>
    <x:row r="24" ht="87" customHeight="1">
      <x:c r="A24" s="13" t="str">
        <x:v>W5-P02-Z19</x:v>
      </x:c>
      <x:c r="B24" s="13" t="str">
        <x:v>Relais de la Première Coque</x:v>
      </x:c>
      <x:c r="C24" s="13" t="str">
        <x:v>W5-P02-R04</x:v>
      </x:c>
      <x:c r="D24" s="13" t="str">
        <x:v>W3-P02</x:v>
      </x:c>
      <x:c r="E24" s="13" t="str">
        <x:v>Région 4, position 1</x:v>
      </x:c>
      <x:c r="F24" s="13" t="str">
        <x:v>Périmètre de cendres et épaves</x:v>
      </x:c>
      <x:c r="G24" s="28" t="n">
        <x:v>5</x:v>
      </x:c>
      <x:c r="H24" s="28" t="n">
        <x:v>1</x:v>
      </x:c>
      <x:c r="I24" s="28" t="n">
        <x:v>0</x:v>
      </x:c>
      <x:c r="J24" s="13" t="str">
        <x:v>Opérateurs CL11 et passagers de la coque annoncée.</x:v>
      </x:c>
      <x:c r="K24" s="13" t="str">
        <x:v>Rejoindre le répétiteur, remettre sa plaque sur le bon axe puis confirmer un signal depuis le bord où arrive le transport attendu.</x:v>
      </x:c>
      <x:c r="L24" s="13" t="str">
        <x:v>Objectif de terrain accompli ou accord local applicable effectivement tenu. Le résultat militaire est distinct de la présence durable et des droits des habitants.</x:v>
      </x:c>
      <x:c r="M24" s="13" t="str">
        <x:v>Une équipe réellement arrivée représentant au moins 1 PC garde le poste. Son entretien figure déjà dans celui des unités ; aucun second forfait de garnison.</x:v>
      </x:c>
      <x:c r="N24" s="13" t="str">
        <x:v>Débit nominal seulement si le poste est opérationnel et relié à des lots existants autorisés. Les personnes et charges suivent les liens compatibles ; une occupation ne crée aucune ressource.</x:v>
      </x:c>
      <x:c r="O24" s="13" t="str">
        <x:v>Redescendre par le couloir de service vers l’aire d’arrivée.</x:v>
      </x:c>
      <x:c r="P24" s="13" t="str">
        <x:v>Extension V5</x:v>
      </x:c>
    </x:row>
    <x:row r="25" ht="87" customHeight="1">
      <x:c r="A25" s="14" t="str">
        <x:v>W5-P02-Z20</x:v>
      </x:c>
      <x:c r="B25" s="14" t="str">
        <x:v>Cour du Panneau Enseveli</x:v>
      </x:c>
      <x:c r="C25" s="14" t="str">
        <x:v>W5-P02-R04</x:v>
      </x:c>
      <x:c r="D25" s="14" t="str">
        <x:v>W3-P02</x:v>
      </x:c>
      <x:c r="E25" s="14" t="str">
        <x:v>Région 4, position 2</x:v>
      </x:c>
      <x:c r="F25" s="14" t="str">
        <x:v>Périmètre de cendres et épaves</x:v>
      </x:c>
      <x:c r="G25" s="29" t="n">
        <x:v>5</x:v>
      </x:c>
      <x:c r="H25" s="29" t="n">
        <x:v>1</x:v>
      </x:c>
      <x:c r="I25" s="29" t="n">
        <x:v>0</x:v>
      </x:c>
      <x:c r="J25" s="14" t="str">
        <x:v>Artisans et petite garnison CL15 qui tient le panneau.</x:v>
      </x:c>
      <x:c r="K25" s="14" t="str">
        <x:v>Déblayer une glissière, ouvrir le panneau de maintenance puis défendre la cour pendant que les charges passent par l’accès retrouvé.</x:v>
      </x:c>
      <x:c r="L25" s="14" t="str">
        <x:v>Objectif de terrain accompli ou accord local applicable effectivement tenu. Le résultat militaire est distinct de la présence durable et des droits des habitants.</x:v>
      </x:c>
      <x:c r="M25" s="14" t="str">
        <x:v>Une équipe réellement arrivée représentant au moins 1 PC garde le poste. Son entretien figure déjà dans celui des unités ; aucun second forfait de garnison.</x:v>
      </x:c>
      <x:c r="N25" s="14" t="str">
        <x:v>Débit nominal seulement si le poste est opérationnel et relié à des lots existants autorisés. Les personnes et charges suivent les liens compatibles ; une occupation ne crée aucune ressource.</x:v>
      </x:c>
      <x:c r="O25" s="14" t="str">
        <x:v>Fermer le panneau derrière la dernière personne et prendre le toit bas.</x:v>
      </x:c>
      <x:c r="P25" s="14" t="str">
        <x:v>Extension V5</x:v>
      </x:c>
    </x:row>
    <x:row r="26" ht="87" customHeight="1">
      <x:c r="A26" s="13" t="str">
        <x:v>W5-P02-Z21</x:v>
      </x:c>
      <x:c r="B26" s="13" t="str">
        <x:v>Toit de la Fausse Balise</x:v>
      </x:c>
      <x:c r="C26" s="13" t="str">
        <x:v>W5-P02-R04</x:v>
      </x:c>
      <x:c r="D26" s="13" t="str">
        <x:v>W3-P02</x:v>
      </x:c>
      <x:c r="E26" s="13" t="str">
        <x:v>Région 4, position 3</x:v>
      </x:c>
      <x:c r="F26" s="13" t="str">
        <x:v>Périmètre de cendres et épaves</x:v>
      </x:c>
      <x:c r="G26" s="28" t="n">
        <x:v>5</x:v>
      </x:c>
      <x:c r="H26" s="28" t="n">
        <x:v>1</x:v>
      </x:c>
      <x:c r="I26" s="28" t="n">
        <x:v>0</x:v>
      </x:c>
      <x:c r="J26" s="13" t="str">
        <x:v>Opérateur rival et gardes déjà présents, sans vagues infinies.</x:v>
      </x:c>
      <x:c r="K26" s="13" t="str">
        <x:v>Grimper sur la charpente intacte, repérer le câble autonome puis intercepter l’opérateur avant qu’il n’emporte le répétiteur.</x:v>
      </x:c>
      <x:c r="L26" s="13" t="str">
        <x:v>Objectif de terrain accompli ou accord local applicable effectivement tenu. Le résultat militaire est distinct de la présence durable et des droits des habitants.</x:v>
      </x:c>
      <x:c r="M26" s="13" t="str">
        <x:v>Une équipe réellement arrivée représentant au moins 1 PC garde le poste. Son entretien figure déjà dans celui des unités ; aucun second forfait de garnison.</x:v>
      </x:c>
      <x:c r="N26" s="13" t="str">
        <x:v>Débit nominal seulement si le poste est opérationnel et relié à des lots existants autorisés. Les personnes et charges suivent les liens compatibles ; une occupation ne crée aucune ressource.</x:v>
      </x:c>
      <x:c r="O26" s="13" t="str">
        <x:v>Descendre par l’échelle entretenue ou la coursive préparée.</x:v>
      </x:c>
      <x:c r="P26" s="13" t="str">
        <x:v>Extension V5</x:v>
      </x:c>
    </x:row>
    <x:row r="27" ht="87" customHeight="1">
      <x:c r="A27" s="14" t="str">
        <x:v>W5-P02-Z22</x:v>
      </x:c>
      <x:c r="B27" s="14" t="str">
        <x:v>Soute de la Halte Courte</x:v>
      </x:c>
      <x:c r="C27" s="14" t="str">
        <x:v>W5-P02-R04</x:v>
      </x:c>
      <x:c r="D27" s="14" t="str">
        <x:v>W3-P02</x:v>
      </x:c>
      <x:c r="E27" s="14" t="str">
        <x:v>Région 4, position 4</x:v>
      </x:c>
      <x:c r="F27" s="14" t="str">
        <x:v>Périmètre de cendres et épaves</x:v>
      </x:c>
      <x:c r="G27" s="29" t="n">
        <x:v>5</x:v>
      </x:c>
      <x:c r="H27" s="29" t="n">
        <x:v>1</x:v>
      </x:c>
      <x:c r="I27" s="29" t="n">
        <x:v>3</x:v>
      </x:c>
      <x:c r="J27" s="14" t="str">
        <x:v>Équipage CL11 ; la soute contient des cargaisons finies avec propriétaires connus.</x:v>
      </x:c>
      <x:c r="K27" s="14" t="str">
        <x:v>Arrimer les lots livrés, libérer la voie entre deux caisses puis affecter une équipe au comptage et à la protection du stock.</x:v>
      </x:c>
      <x:c r="L27" s="14" t="str">
        <x:v>Objectif de terrain accompli ou accord local applicable effectivement tenu. Le résultat militaire est distinct de la présence durable et des droits des habitants.</x:v>
      </x:c>
      <x:c r="M27" s="14" t="str">
        <x:v>Une équipe réellement arrivée représentant au moins 1 PC garde le poste. Son entretien figure déjà dans celui des unités ; aucun second forfait de garnison.</x:v>
      </x:c>
      <x:c r="N27" s="14" t="str">
        <x:v>Débit nominal seulement si le poste est opérationnel et relié à des lots existants autorisés. Les personnes et charges suivent les liens compatibles ; une occupation ne crée aucune ressource.</x:v>
      </x:c>
      <x:c r="O27" s="14" t="str">
        <x:v>Rejoindre la coque par la rampe si son pilote est prêt.</x:v>
      </x:c>
      <x:c r="P27" s="14" t="str">
        <x:v>Extension V5</x:v>
      </x:c>
    </x:row>
    <x:row r="28" ht="87" customHeight="1">
      <x:c r="A28" s="13" t="str">
        <x:v>W5-P02-Z23</x:v>
      </x:c>
      <x:c r="B28" s="13" t="str">
        <x:v>Rampe du Dernier Duel</x:v>
      </x:c>
      <x:c r="C28" s="13" t="str">
        <x:v>W5-P02-R04</x:v>
      </x:c>
      <x:c r="D28" s="13" t="str">
        <x:v>W3-P02</x:v>
      </x:c>
      <x:c r="E28" s="13" t="str">
        <x:v>Région 4, position 5</x:v>
      </x:c>
      <x:c r="F28" s="13" t="str">
        <x:v>Périmètre de cendres et épaves</x:v>
      </x:c>
      <x:c r="G28" s="28" t="n">
        <x:v>5</x:v>
      </x:c>
      <x:c r="H28" s="28" t="n">
        <x:v>1</x:v>
      </x:c>
      <x:c r="I28" s="28" t="n">
        <x:v>0</x:v>
      </x:c>
      <x:c r="J28" s="13" t="str">
        <x:v>Meneur survivant et témoins de son propre groupe.</x:v>
      </x:c>
      <x:c r="K28" s="13" t="str">
        <x:v>Observer les amarres d’une coque immobilisée, monter sur la rampe puis affronter le meneur qui veut reprendre le signal.</x:v>
      </x:c>
      <x:c r="L28" s="13" t="str">
        <x:v>Objectif de terrain accompli ou accord local applicable effectivement tenu. Le résultat militaire est distinct de la présence durable et des droits des habitants.</x:v>
      </x:c>
      <x:c r="M28" s="13" t="str">
        <x:v>Une équipe réellement arrivée représentant au moins 1 PC garde le poste. Son entretien figure déjà dans celui des unités ; aucun second forfait de garnison.</x:v>
      </x:c>
      <x:c r="N28" s="13" t="str">
        <x:v>Débit nominal seulement si le poste est opérationnel et relié à des lots existants autorisés. Les personnes et charges suivent les liens compatibles ; une occupation ne crée aucune ressource.</x:v>
      </x:c>
      <x:c r="O28" s="13" t="str">
        <x:v>Garder le treuil disponible pour descendre avec l’escorte.</x:v>
      </x:c>
      <x:c r="P28" s="13" t="str">
        <x:v>Extension V5</x:v>
      </x:c>
    </x:row>
    <x:row r="29" ht="87" customHeight="1">
      <x:c r="A29" s="14" t="str">
        <x:v>W5-P02-Z24</x:v>
      </x:c>
      <x:c r="B29" s="14" t="str">
        <x:v>Fenêtre du Retour Rouge</x:v>
      </x:c>
      <x:c r="C29" s="14" t="str">
        <x:v>W5-P02-R04</x:v>
      </x:c>
      <x:c r="D29" s="14" t="str">
        <x:v>W3-P02</x:v>
      </x:c>
      <x:c r="E29" s="14" t="str">
        <x:v>Région 4, position 6</x:v>
      </x:c>
      <x:c r="F29" s="14" t="str">
        <x:v>Périmètre de cendres et épaves</x:v>
      </x:c>
      <x:c r="G29" s="29" t="n">
        <x:v>5</x:v>
      </x:c>
      <x:c r="H29" s="29" t="n">
        <x:v>1</x:v>
      </x:c>
      <x:c r="I29" s="29" t="n">
        <x:v>0</x:v>
      </x:c>
      <x:c r="J29" s="14" t="str">
        <x:v>Passagers, porteurs et équipe de retour réelle ; aucun surnombre invisible.</x:v>
      </x:c>
      <x:c r="K29" s="14" t="str">
        <x:v>Aligner le repère de route, faire embarquer la dernière équipe puis tenir le bord de la zone jusqu’à la fermeture du sas.</x:v>
      </x:c>
      <x:c r="L29" s="14" t="str">
        <x:v>Objectif de terrain accompli ou accord local applicable effectivement tenu. Le résultat militaire est distinct de la présence durable et des droits des habitants.</x:v>
      </x:c>
      <x:c r="M29" s="14" t="str">
        <x:v>Une équipe réellement arrivée représentant au moins 1 PC garde le poste. Son entretien figure déjà dans celui des unités ; aucun second forfait de garnison.</x:v>
      </x:c>
      <x:c r="N29" s="14" t="str">
        <x:v>Débit nominal seulement si le poste est opérationnel et relié à des lots existants autorisés. Les personnes et charges suivent les liens compatibles ; une occupation ne crée aucune ressource.</x:v>
      </x:c>
      <x:c r="O29" s="14" t="str">
        <x:v>Partir dans le transport prévu ou rejoindre la halte gardée la plus proche.</x:v>
      </x:c>
      <x:c r="P29" s="14" t="str">
        <x:v>Extension V5</x:v>
      </x:c>
    </x:row>
    <x:row r="30" ht="87" customHeight="1">
      <x:c r="A30" s="13" t="str">
        <x:v>W5-P03-Z01</x:v>
      </x:c>
      <x:c r="B30" s="13" t="str">
        <x:v>Ruisseau des Premiers Pas</x:v>
      </x:c>
      <x:c r="C30" s="13" t="str">
        <x:v>W5-P03-R01</x:v>
      </x:c>
      <x:c r="D30" s="13" t="str">
        <x:v>W3-P03</x:v>
      </x:c>
      <x:c r="E30" s="13" t="str">
        <x:v>Région 1, position 1</x:v>
      </x:c>
      <x:c r="F30" s="13" t="str">
        <x:v>Canopée à plusieurs niveaux</x:v>
      </x:c>
      <x:c r="G30" s="28" t="n">
        <x:v>10</x:v>
      </x:c>
      <x:c r="H30" s="28" t="n">
        <x:v>1</x:v>
      </x:c>
      <x:c r="I30" s="28" t="n">
        <x:v>6</x:v>
      </x:c>
      <x:c r="J30" s="13" t="str">
        <x:v>Équipe de liaison CL11 et guides locaux volontaires.</x:v>
      </x:c>
      <x:c r="K30" s="13" t="str">
        <x:v>Rejoindre la rive à pied depuis le débarquement, placer les charges sur des dalles sèches puis repousser une patrouille qui observe le passage.</x:v>
      </x:c>
      <x:c r="L30" s="13" t="str">
        <x:v>Objectif de terrain accompli ou accord local applicable effectivement tenu. Le résultat militaire est distinct de la présence durable et des droits des habitants.</x:v>
      </x:c>
      <x:c r="M30" s="13" t="str">
        <x:v>Une équipe réellement arrivée représentant au moins 1 PC garde le poste. Son entretien figure déjà dans celui des unités ; aucun second forfait de garnison.</x:v>
      </x:c>
      <x:c r="N30" s="13" t="str">
        <x:v>Débit nominal seulement si le poste est opérationnel et relié à des lots existants autorisés. Les personnes et charges suivent les liens compatibles ; une occupation ne crée aucune ressource.</x:v>
      </x:c>
      <x:c r="O30" s="13" t="str">
        <x:v>Revenir à l’aire de débarquement en gardant les charges identifiées.</x:v>
      </x:c>
      <x:c r="P30" s="13" t="str">
        <x:v>Extension V5</x:v>
      </x:c>
    </x:row>
    <x:row r="31" ht="87" customHeight="1">
      <x:c r="A31" s="14" t="str">
        <x:v>W5-P03-Z02</x:v>
      </x:c>
      <x:c r="B31" s="14" t="str">
        <x:v>Racine en Étrier</x:v>
      </x:c>
      <x:c r="C31" s="14" t="str">
        <x:v>W5-P03-R01</x:v>
      </x:c>
      <x:c r="D31" s="14" t="str">
        <x:v>W3-P03</x:v>
      </x:c>
      <x:c r="E31" s="14" t="str">
        <x:v>Région 1, position 2</x:v>
      </x:c>
      <x:c r="F31" s="14" t="str">
        <x:v>Canopée à plusieurs niveaux</x:v>
      </x:c>
      <x:c r="G31" s="29" t="n">
        <x:v>10</x:v>
      </x:c>
      <x:c r="H31" s="29" t="n">
        <x:v>1</x:v>
      </x:c>
      <x:c r="I31" s="29" t="n">
        <x:v>0</x:v>
      </x:c>
      <x:c r="J31" s="14" t="str">
        <x:v>Guides CL3 et faune légère traversant librement.</x:v>
      </x:c>
      <x:c r="K31" s="14" t="str">
        <x:v>Inspecter les deux appuis d’une racine, fixer une corde puis faire traverser les éclaireurs pendant que les porteurs attendent au sol.</x:v>
      </x:c>
      <x:c r="L31" s="14" t="str">
        <x:v>Objectif de terrain accompli ou accord local applicable effectivement tenu. Le résultat militaire est distinct de la présence durable et des droits des habitants.</x:v>
      </x:c>
      <x:c r="M31" s="14" t="str">
        <x:v>Une équipe réellement arrivée représentant au moins 1 PC garde le poste. Son entretien figure déjà dans celui des unités ; aucun second forfait de garnison.</x:v>
      </x:c>
      <x:c r="N31" s="14" t="str">
        <x:v>Débit nominal seulement si le poste est opérationnel et relié à des lots existants autorisés. Les personnes et charges suivent les liens compatibles ; une occupation ne crée aucune ressource.</x:v>
      </x:c>
      <x:c r="O31" s="14" t="str">
        <x:v>Redescendre par la corde ; les montures restent sur le chemin bas.</x:v>
      </x:c>
      <x:c r="P31" s="14" t="str">
        <x:v>Extension V5</x:v>
      </x:c>
    </x:row>
    <x:row r="32" ht="87" customHeight="1">
      <x:c r="A32" s="13" t="str">
        <x:v>W5-P03-Z03</x:v>
      </x:c>
      <x:c r="B32" s="13" t="str">
        <x:v>Plateforme de l’Œil Vert</x:v>
      </x:c>
      <x:c r="C32" s="13" t="str">
        <x:v>W5-P03-R01</x:v>
      </x:c>
      <x:c r="D32" s="13" t="str">
        <x:v>W3-P03</x:v>
      </x:c>
      <x:c r="E32" s="13" t="str">
        <x:v>Région 1, position 3</x:v>
      </x:c>
      <x:c r="F32" s="13" t="str">
        <x:v>Canopée à plusieurs niveaux</x:v>
      </x:c>
      <x:c r="G32" s="28" t="n">
        <x:v>10</x:v>
      </x:c>
      <x:c r="H32" s="28" t="n">
        <x:v>1</x:v>
      </x:c>
      <x:c r="I32" s="28" t="n">
        <x:v>0</x:v>
      </x:c>
      <x:c r="J32" s="13" t="str">
        <x:v>Guetteur CL3 et relève issue du même groupe local.</x:v>
      </x:c>
      <x:c r="K32" s="13" t="str">
        <x:v>Approcher sous le feuillage, découvrir le guetteur par son mouvement puis atteindre sa plateforme par les prises latérales.</x:v>
      </x:c>
      <x:c r="L32" s="13" t="str">
        <x:v>Objectif de terrain accompli ou accord local applicable effectivement tenu. Le résultat militaire est distinct de la présence durable et des droits des habitants.</x:v>
      </x:c>
      <x:c r="M32" s="13" t="str">
        <x:v>Une équipe réellement arrivée représentant au moins 1 PC garde le poste. Son entretien figure déjà dans celui des unités ; aucun second forfait de garnison.</x:v>
      </x:c>
      <x:c r="N32" s="13" t="str">
        <x:v>Débit nominal seulement si le poste est opérationnel et relié à des lots existants autorisés. Les personnes et charges suivent les liens compatibles ; une occupation ne crée aucune ressource.</x:v>
      </x:c>
      <x:c r="O32" s="13" t="str">
        <x:v>Passer derrière le tronc opaque puis rejoindre la racine sûre.</x:v>
      </x:c>
      <x:c r="P32" s="13" t="str">
        <x:v>Extension V5</x:v>
      </x:c>
    </x:row>
    <x:row r="33" ht="87" customHeight="1">
      <x:c r="A33" s="14" t="str">
        <x:v>W5-P03-Z04</x:v>
      </x:c>
      <x:c r="B33" s="14" t="str">
        <x:v>Atelier sous les Trois Troncs</x:v>
      </x:c>
      <x:c r="C33" s="14" t="str">
        <x:v>W5-P03-R01</x:v>
      </x:c>
      <x:c r="D33" s="14" t="str">
        <x:v>W3-P03</x:v>
      </x:c>
      <x:c r="E33" s="14" t="str">
        <x:v>Région 1, position 4</x:v>
      </x:c>
      <x:c r="F33" s="14" t="str">
        <x:v>Canopée à plusieurs niveaux</x:v>
      </x:c>
      <x:c r="G33" s="29" t="n">
        <x:v>10</x:v>
      </x:c>
      <x:c r="H33" s="29" t="n">
        <x:v>1</x:v>
      </x:c>
      <x:c r="I33" s="29" t="n">
        <x:v>3</x:v>
      </x:c>
      <x:c r="J33" s="14" t="str">
        <x:v>Artisans de la communauté ; leurs outils restent leur propriété.</x:v>
      </x:c>
      <x:c r="K33" s="14" t="str">
        <x:v>Porter une pièce de passerelle, l’ajuster aux repères du menuisier puis tenir l’accès pendant la fixation des trois ancrages.</x:v>
      </x:c>
      <x:c r="L33" s="14" t="str">
        <x:v>Objectif de terrain accompli ou accord local applicable effectivement tenu. Le résultat militaire est distinct de la présence durable et des droits des habitants.</x:v>
      </x:c>
      <x:c r="M33" s="14" t="str">
        <x:v>Une équipe réellement arrivée représentant au moins 1 PC garde le poste. Son entretien figure déjà dans celui des unités ; aucun second forfait de garnison.</x:v>
      </x:c>
      <x:c r="N33" s="14" t="str">
        <x:v>Débit nominal seulement si le poste est opérationnel et relié à des lots existants autorisés. Les personnes et charges suivent les liens compatibles ; une occupation ne crée aucune ressource.</x:v>
      </x:c>
      <x:c r="O33" s="14" t="str">
        <x:v>Démonter le palan temporaire et suivre le chemin autorisé.</x:v>
      </x:c>
      <x:c r="P33" s="14" t="str">
        <x:v>Extension V5</x:v>
      </x:c>
    </x:row>
    <x:row r="34" ht="87" customHeight="1">
      <x:c r="A34" s="13" t="str">
        <x:v>W5-P03-Z05</x:v>
      </x:c>
      <x:c r="B34" s="13" t="str">
        <x:v>Cime du Défi Suspendu</x:v>
      </x:c>
      <x:c r="C34" s="13" t="str">
        <x:v>W5-P03-R01</x:v>
      </x:c>
      <x:c r="D34" s="13" t="str">
        <x:v>W3-P03</x:v>
      </x:c>
      <x:c r="E34" s="13" t="str">
        <x:v>Région 1, position 5</x:v>
      </x:c>
      <x:c r="F34" s="13" t="str">
        <x:v>Canopée à plusieurs niveaux</x:v>
      </x:c>
      <x:c r="G34" s="28" t="n">
        <x:v>10</x:v>
      </x:c>
      <x:c r="H34" s="28" t="n">
        <x:v>1</x:v>
      </x:c>
      <x:c r="I34" s="28" t="n">
        <x:v>0</x:v>
      </x:c>
      <x:c r="J34" s="13" t="str">
        <x:v>Duelliste CL3, son témoin et gardes hors de l’aire.</x:v>
      </x:c>
      <x:c r="K34" s="13" t="str">
        <x:v>Monter dans l’aire vérifiée, examiner les limites de charge puis affronter un rival en utilisant les appuis plutôt qu’un sol imaginaire.</x:v>
      </x:c>
      <x:c r="L34" s="13" t="str">
        <x:v>Objectif de terrain accompli ou accord local applicable effectivement tenu. Le résultat militaire est distinct de la présence durable et des droits des habitants.</x:v>
      </x:c>
      <x:c r="M34" s="13" t="str">
        <x:v>Une équipe réellement arrivée représentant au moins 1 PC garde le poste. Son entretien figure déjà dans celui des unités ; aucun second forfait de garnison.</x:v>
      </x:c>
      <x:c r="N34" s="13" t="str">
        <x:v>Débit nominal seulement si le poste est opérationnel et relié à des lots existants autorisés. Les personnes et charges suivent les liens compatibles ; une occupation ne crée aucune ressource.</x:v>
      </x:c>
      <x:c r="O34" s="13" t="str">
        <x:v>Rejoindre la plateforme basse par l’ancrage resté ouvert.</x:v>
      </x:c>
      <x:c r="P34" s="13" t="str">
        <x:v>Extension V5</x:v>
      </x:c>
    </x:row>
    <x:row r="35" ht="87" customHeight="1">
      <x:c r="A35" s="14" t="str">
        <x:v>W5-P03-Z06</x:v>
      </x:c>
      <x:c r="B35" s="14" t="str">
        <x:v>Descente des Feuilles Brisées</x:v>
      </x:c>
      <x:c r="C35" s="14" t="str">
        <x:v>W5-P03-R01</x:v>
      </x:c>
      <x:c r="D35" s="14" t="str">
        <x:v>W3-P03</x:v>
      </x:c>
      <x:c r="E35" s="14" t="str">
        <x:v>Région 1, position 6</x:v>
      </x:c>
      <x:c r="F35" s="14" t="str">
        <x:v>Canopée à plusieurs niveaux</x:v>
      </x:c>
      <x:c r="G35" s="29" t="n">
        <x:v>10</x:v>
      </x:c>
      <x:c r="H35" s="29" t="n">
        <x:v>1</x:v>
      </x:c>
      <x:c r="I35" s="29" t="n">
        <x:v>0</x:v>
      </x:c>
      <x:c r="J35" s="14" t="str">
        <x:v>Bête autonome et poseurs de pièges rivaux.</x:v>
      </x:c>
      <x:c r="K35" s="14" t="str">
        <x:v>Observer le déplacement d’une bête sous les feuilles, retirer un piège de passage puis accompagner le groupe jusqu’au ruisseau suivant.</x:v>
      </x:c>
      <x:c r="L35" s="14" t="str">
        <x:v>Objectif de terrain accompli ou accord local applicable effectivement tenu. Le résultat militaire est distinct de la présence durable et des droits des habitants.</x:v>
      </x:c>
      <x:c r="M35" s="14" t="str">
        <x:v>Une équipe réellement arrivée représentant au moins 1 PC garde le poste. Son entretien figure déjà dans celui des unités ; aucun second forfait de garnison.</x:v>
      </x:c>
      <x:c r="N35" s="14" t="str">
        <x:v>Débit nominal seulement si le poste est opérationnel et relié à des lots existants autorisés. Les personnes et charges suivent les liens compatibles ; une occupation ne crée aucune ressource.</x:v>
      </x:c>
      <x:c r="O35" s="14" t="str">
        <x:v>Reprendre la branche haute si le corridor inférieur est occupé.</x:v>
      </x:c>
      <x:c r="P35" s="14" t="str">
        <x:v>Extension V5</x:v>
      </x:c>
    </x:row>
    <x:row r="36" ht="87" customHeight="1">
      <x:c r="A36" s="13" t="str">
        <x:v>W5-P03-Z07</x:v>
      </x:c>
      <x:c r="B36" s="13" t="str">
        <x:v>Rive de la Trace Humaine</x:v>
      </x:c>
      <x:c r="C36" s="13" t="str">
        <x:v>W5-P03-R02</x:v>
      </x:c>
      <x:c r="D36" s="13" t="str">
        <x:v>W3-P03</x:v>
      </x:c>
      <x:c r="E36" s="13" t="str">
        <x:v>Région 2, position 1</x:v>
      </x:c>
      <x:c r="F36" s="13" t="str">
        <x:v>Rives, racines et roches humides</x:v>
      </x:c>
      <x:c r="G36" s="28" t="n">
        <x:v>5</x:v>
      </x:c>
      <x:c r="H36" s="28" t="n">
        <x:v>1</x:v>
      </x:c>
      <x:c r="I36" s="28" t="n">
        <x:v>0</x:v>
      </x:c>
      <x:c r="J36" s="13" t="str">
        <x:v>Voyageurs humains autonomes ; O5 et ses jalons ne sont pas remplacés.</x:v>
      </x:c>
      <x:c r="K36" s="13" t="str">
        <x:v>Comparer une empreinte de botte aux marques de lances, observer le gué depuis la roche puis prendre contact seulement si les voyageurs le souhaitent.</x:v>
      </x:c>
      <x:c r="L36" s="13" t="str">
        <x:v>Objectif de terrain accompli ou accord local applicable effectivement tenu. Le résultat militaire est distinct de la présence durable et des droits des habitants.</x:v>
      </x:c>
      <x:c r="M36" s="13" t="str">
        <x:v>Une équipe réellement arrivée représentant au moins 1 PC garde le poste. Son entretien figure déjà dans celui des unités ; aucun second forfait de garnison.</x:v>
      </x:c>
      <x:c r="N36" s="13" t="str">
        <x:v>Débit nominal seulement si le poste est opérationnel et relié à des lots existants autorisés. Les personnes et charges suivent les liens compatibles ; une occupation ne crée aucune ressource.</x:v>
      </x:c>
      <x:c r="O36" s="13" t="str">
        <x:v>Laisser la rive libre et revenir au pont par son propre chemin.</x:v>
      </x:c>
      <x:c r="P36" s="13" t="str">
        <x:v>Extension V5</x:v>
      </x:c>
    </x:row>
    <x:row r="37" ht="87" customHeight="1">
      <x:c r="A37" s="14" t="str">
        <x:v>W5-P03-Z08</x:v>
      </x:c>
      <x:c r="B37" s="14" t="str">
        <x:v>Gué des Dalles Larges</x:v>
      </x:c>
      <x:c r="C37" s="14" t="str">
        <x:v>W5-P03-R02</x:v>
      </x:c>
      <x:c r="D37" s="14" t="str">
        <x:v>W3-P03</x:v>
      </x:c>
      <x:c r="E37" s="14" t="str">
        <x:v>Région 2, position 2</x:v>
      </x:c>
      <x:c r="F37" s="14" t="str">
        <x:v>Rives, racines et roches humides</x:v>
      </x:c>
      <x:c r="G37" s="29" t="n">
        <x:v>5</x:v>
      </x:c>
      <x:c r="H37" s="29" t="n">
        <x:v>1</x:v>
      </x:c>
      <x:c r="I37" s="29" t="n">
        <x:v>0</x:v>
      </x:c>
      <x:c r="J37" s="14" t="str">
        <x:v>Porteurs de plusieurs équipes et chasseurs CL4.</x:v>
      </x:c>
      <x:c r="K37" s="14" t="str">
        <x:v>Tester les appuis, faire passer une charge à la fois puis tourner la couverture vers la berge où un groupe rival apparaît.</x:v>
      </x:c>
      <x:c r="L37" s="14" t="str">
        <x:v>Objectif de terrain accompli ou accord local applicable effectivement tenu. Le résultat militaire est distinct de la présence durable et des droits des habitants.</x:v>
      </x:c>
      <x:c r="M37" s="14" t="str">
        <x:v>Une équipe réellement arrivée représentant au moins 1 PC garde le poste. Son entretien figure déjà dans celui des unités ; aucun second forfait de garnison.</x:v>
      </x:c>
      <x:c r="N37" s="14" t="str">
        <x:v>Débit nominal seulement si le poste est opérationnel et relié à des lots existants autorisés. Les personnes et charges suivent les liens compatibles ; une occupation ne crée aucune ressource.</x:v>
      </x:c>
      <x:c r="O37" s="14" t="str">
        <x:v>Gagner la dalle sûre la plus proche puis revenir vers le guide.</x:v>
      </x:c>
      <x:c r="P37" s="14" t="str">
        <x:v>Extension V5</x:v>
      </x:c>
    </x:row>
    <x:row r="38" ht="87" customHeight="1">
      <x:c r="A38" s="13" t="str">
        <x:v>W5-P03-Z09</x:v>
      </x:c>
      <x:c r="B38" s="13" t="str">
        <x:v>Pont des Racines Liées</x:v>
      </x:c>
      <x:c r="C38" s="13" t="str">
        <x:v>W5-P03-R02</x:v>
      </x:c>
      <x:c r="D38" s="13" t="str">
        <x:v>W3-P03</x:v>
      </x:c>
      <x:c r="E38" s="13" t="str">
        <x:v>Région 2, position 3</x:v>
      </x:c>
      <x:c r="F38" s="13" t="str">
        <x:v>Rives, racines et roches humides</x:v>
      </x:c>
      <x:c r="G38" s="28" t="n">
        <x:v>5</x:v>
      </x:c>
      <x:c r="H38" s="28" t="n">
        <x:v>1</x:v>
      </x:c>
      <x:c r="I38" s="28" t="n">
        <x:v>0</x:v>
      </x:c>
      <x:c r="J38" s="13" t="str">
        <x:v>Guides CL3 et sentinelles CL4 avec un accord de passage limité.</x:v>
      </x:c>
      <x:c r="K38" s="13" t="str">
        <x:v>Examiner la tension du pont, défaire une boucle de piège puis laisser passer les unités de gabarit compatible sous observation.</x:v>
      </x:c>
      <x:c r="L38" s="13" t="str">
        <x:v>Objectif de terrain accompli ou accord local applicable effectivement tenu. Le résultat militaire est distinct de la présence durable et des droits des habitants.</x:v>
      </x:c>
      <x:c r="M38" s="13" t="str">
        <x:v>Une équipe réellement arrivée représentant au moins 1 PC garde le poste. Son entretien figure déjà dans celui des unités ; aucun second forfait de garnison.</x:v>
      </x:c>
      <x:c r="N38" s="13" t="str">
        <x:v>Débit nominal seulement si le poste est opérationnel et relié à des lots existants autorisés. Les personnes et charges suivent les liens compatibles ; une occupation ne crée aucune ressource.</x:v>
      </x:c>
      <x:c r="O38" s="13" t="str">
        <x:v>Reculer un par un vers l’appui gardé ; aucun groupe lourd ne force le pont.</x:v>
      </x:c>
      <x:c r="P38" s="13" t="str">
        <x:v>Extension V5</x:v>
      </x:c>
    </x:row>
    <x:row r="39" ht="87" customHeight="1">
      <x:c r="A39" s="14" t="str">
        <x:v>W5-P03-Z10</x:v>
      </x:c>
      <x:c r="B39" s="14" t="str">
        <x:v>Cache de la Berge Haute</x:v>
      </x:c>
      <x:c r="C39" s="14" t="str">
        <x:v>W5-P03-R02</x:v>
      </x:c>
      <x:c r="D39" s="14" t="str">
        <x:v>W3-P03</x:v>
      </x:c>
      <x:c r="E39" s="14" t="str">
        <x:v>Région 2, position 4</x:v>
      </x:c>
      <x:c r="F39" s="14" t="str">
        <x:v>Rives, racines et roches humides</x:v>
      </x:c>
      <x:c r="G39" s="29" t="n">
        <x:v>5</x:v>
      </x:c>
      <x:c r="H39" s="29" t="n">
        <x:v>1</x:v>
      </x:c>
      <x:c r="I39" s="29" t="n">
        <x:v>3</x:v>
      </x:c>
      <x:c r="J39" s="14" t="str">
        <x:v>Dépositaire CL11 et réserve livrée depuis la coque.</x:v>
      </x:c>
      <x:c r="K39" s="14" t="str">
        <x:v>Remonter un contenant par le treuil, identifier son lot puis installer la cache hors de la crue sous la garde d’une équipe présente.</x:v>
      </x:c>
      <x:c r="L39" s="14" t="str">
        <x:v>Objectif de terrain accompli ou accord local applicable effectivement tenu. Le résultat militaire est distinct de la présence durable et des droits des habitants.</x:v>
      </x:c>
      <x:c r="M39" s="14" t="str">
        <x:v>Une équipe réellement arrivée représentant au moins 1 PC garde le poste. Son entretien figure déjà dans celui des unités ; aucun second forfait de garnison.</x:v>
      </x:c>
      <x:c r="N39" s="14" t="str">
        <x:v>Débit nominal seulement si le poste est opérationnel et relié à des lots existants autorisés. Les personnes et charges suivent les liens compatibles ; une occupation ne crée aucune ressource.</x:v>
      </x:c>
      <x:c r="O39" s="14" t="str">
        <x:v>Arrimer les contenants restants et rejoindre le haut du gué.</x:v>
      </x:c>
      <x:c r="P39" s="14" t="str">
        <x:v>Extension V5</x:v>
      </x:c>
    </x:row>
    <x:row r="40" ht="87" customHeight="1">
      <x:c r="A40" s="13" t="str">
        <x:v>W5-P03-Z11</x:v>
      </x:c>
      <x:c r="B40" s="13" t="str">
        <x:v>Rocher des Deux Embuscades</x:v>
      </x:c>
      <x:c r="C40" s="13" t="str">
        <x:v>W5-P03-R02</x:v>
      </x:c>
      <x:c r="D40" s="13" t="str">
        <x:v>W3-P03</x:v>
      </x:c>
      <x:c r="E40" s="13" t="str">
        <x:v>Région 2, position 5</x:v>
      </x:c>
      <x:c r="F40" s="13" t="str">
        <x:v>Rives, racines et roches humides</x:v>
      </x:c>
      <x:c r="G40" s="28" t="n">
        <x:v>5</x:v>
      </x:c>
      <x:c r="H40" s="28" t="n">
        <x:v>1</x:v>
      </x:c>
      <x:c r="I40" s="28" t="n">
        <x:v>0</x:v>
      </x:c>
      <x:c r="J40" s="13" t="str">
        <x:v>Deux petits groupes rivaux, dont les alliances ne sont pas automatiques.</x:v>
      </x:c>
      <x:c r="K40" s="13" t="str">
        <x:v>Découvrir les deux angles ennemis depuis un couvert, attirer une équipe sur la dalle puis fermer son détour avec un groupe visible.</x:v>
      </x:c>
      <x:c r="L40" s="13" t="str">
        <x:v>Objectif de terrain accompli ou accord local applicable effectivement tenu. Le résultat militaire est distinct de la présence durable et des droits des habitants.</x:v>
      </x:c>
      <x:c r="M40" s="13" t="str">
        <x:v>Une équipe réellement arrivée représentant au moins 1 PC garde le poste. Son entretien figure déjà dans celui des unités ; aucun second forfait de garnison.</x:v>
      </x:c>
      <x:c r="N40" s="13" t="str">
        <x:v>Débit nominal seulement si le poste est opérationnel et relié à des lots existants autorisés. Les personnes et charges suivent les liens compatibles ; une occupation ne crée aucune ressource.</x:v>
      </x:c>
      <x:c r="O40" s="13" t="str">
        <x:v>Rompre la poursuite sur la berge avant de rejoindre les voyageurs.</x:v>
      </x:c>
      <x:c r="P40" s="13" t="str">
        <x:v>Extension V5</x:v>
      </x:c>
    </x:row>
    <x:row r="41" ht="87" customHeight="1">
      <x:c r="A41" s="14" t="str">
        <x:v>W5-P03-Z12</x:v>
      </x:c>
      <x:c r="B41" s="14" t="str">
        <x:v>Sortie de la Piste Effacée</x:v>
      </x:c>
      <x:c r="C41" s="14" t="str">
        <x:v>W5-P03-R02</x:v>
      </x:c>
      <x:c r="D41" s="14" t="str">
        <x:v>W3-P03</x:v>
      </x:c>
      <x:c r="E41" s="14" t="str">
        <x:v>Région 2, position 6</x:v>
      </x:c>
      <x:c r="F41" s="14" t="str">
        <x:v>Rives, racines et roches humides</x:v>
      </x:c>
      <x:c r="G41" s="29" t="n">
        <x:v>5</x:v>
      </x:c>
      <x:c r="H41" s="29" t="n">
        <x:v>1</x:v>
      </x:c>
      <x:c r="I41" s="29" t="n">
        <x:v>0</x:v>
      </x:c>
      <x:c r="J41" s="14" t="str">
        <x:v>Éclaireurs et voyageurs aux destinations distinctes.</x:v>
      </x:c>
      <x:c r="K41" s="14" t="str">
        <x:v>Chercher les dernières traces après la pluie, replacer un repère observé puis escorter le groupe sur un chemin dont les inconnues sont affichées.</x:v>
      </x:c>
      <x:c r="L41" s="14" t="str">
        <x:v>Objectif de terrain accompli ou accord local applicable effectivement tenu. Le résultat militaire est distinct de la présence durable et des droits des habitants.</x:v>
      </x:c>
      <x:c r="M41" s="14" t="str">
        <x:v>Une équipe réellement arrivée représentant au moins 1 PC garde le poste. Son entretien figure déjà dans celui des unités ; aucun second forfait de garnison.</x:v>
      </x:c>
      <x:c r="N41" s="14" t="str">
        <x:v>Débit nominal seulement si le poste est opérationnel et relié à des lots existants autorisés. Les personnes et charges suivent les liens compatibles ; une occupation ne crée aucune ressource.</x:v>
      </x:c>
      <x:c r="O41" s="14" t="str">
        <x:v>Garder le dernier point confirmé comme rendez-vous en cas de perte de piste.</x:v>
      </x:c>
      <x:c r="P41" s="14" t="str">
        <x:v>Extension V5</x:v>
      </x:c>
    </x:row>
    <x:row r="42" ht="87" customHeight="1">
      <x:c r="A42" s="13" t="str">
        <x:v>W5-P03-Z13</x:v>
      </x:c>
      <x:c r="B42" s="13" t="str">
        <x:v>Lisière des Feux Séparés</x:v>
      </x:c>
      <x:c r="C42" s="13" t="str">
        <x:v>W5-P03-R03</x:v>
      </x:c>
      <x:c r="D42" s="13" t="str">
        <x:v>W3-P03</x:v>
      </x:c>
      <x:c r="E42" s="13" t="str">
        <x:v>Région 3, position 1</x:v>
      </x:c>
      <x:c r="F42" s="13" t="str">
        <x:v>Lisières et postes isolés</x:v>
      </x:c>
      <x:c r="G42" s="28" t="n">
        <x:v>5</x:v>
      </x:c>
      <x:c r="H42" s="28" t="n">
        <x:v>1</x:v>
      </x:c>
      <x:c r="I42" s="28" t="n">
        <x:v>0</x:v>
      </x:c>
      <x:c r="J42" s="13" t="str">
        <x:v>Petits groupes humains et yautja indépendants ; aucun camp mixte imposé.</x:v>
      </x:c>
      <x:c r="K42" s="13" t="str">
        <x:v>Approcher les feux sans supposer leur appartenance, observer les équipements puis choisir le camp auquel proposer une rencontre ou un défi.</x:v>
      </x:c>
      <x:c r="L42" s="13" t="str">
        <x:v>Objectif de terrain accompli ou accord local applicable effectivement tenu. Le résultat militaire est distinct de la présence durable et des droits des habitants.</x:v>
      </x:c>
      <x:c r="M42" s="13" t="str">
        <x:v>Une équipe réellement arrivée représentant au moins 1 PC garde le poste. Son entretien figure déjà dans celui des unités ; aucun second forfait de garnison.</x:v>
      </x:c>
      <x:c r="N42" s="13" t="str">
        <x:v>Débit nominal seulement si le poste est opérationnel et relié à des lots existants autorisés. Les personnes et charges suivent les liens compatibles ; une occupation ne crée aucune ressource.</x:v>
      </x:c>
      <x:c r="O42" s="13" t="str">
        <x:v>Se retirer par l’entrée reconnue sans déplacer les occupants.</x:v>
      </x:c>
      <x:c r="P42" s="13" t="str">
        <x:v>Extension V5</x:v>
      </x:c>
    </x:row>
    <x:row r="43" ht="87" customHeight="1">
      <x:c r="A43" s="14" t="str">
        <x:v>W5-P03-Z14</x:v>
      </x:c>
      <x:c r="B43" s="14" t="str">
        <x:v>Dalle du Message Laissé</x:v>
      </x:c>
      <x:c r="C43" s="14" t="str">
        <x:v>W5-P03-R03</x:v>
      </x:c>
      <x:c r="D43" s="14" t="str">
        <x:v>W3-P03</x:v>
      </x:c>
      <x:c r="E43" s="14" t="str">
        <x:v>Région 3, position 2</x:v>
      </x:c>
      <x:c r="F43" s="14" t="str">
        <x:v>Lisières et postes isolés</x:v>
      </x:c>
      <x:c r="G43" s="29" t="n">
        <x:v>5</x:v>
      </x:c>
      <x:c r="H43" s="29" t="n">
        <x:v>1</x:v>
      </x:c>
      <x:c r="I43" s="29" t="n">
        <x:v>0</x:v>
      </x:c>
      <x:c r="J43" s="14" t="str">
        <x:v>Courriers de passage et patrouille CL13 venue vérifier le même indice.</x:v>
      </x:c>
      <x:c r="K43" s="14" t="str">
        <x:v>Lire les marques d’un contenant posé, examiner son trajet d’usure puis suivre le chemin qui mène à l’auteur possible sans inventer son identité.</x:v>
      </x:c>
      <x:c r="L43" s="14" t="str">
        <x:v>Objectif de terrain accompli ou accord local applicable effectivement tenu. Le résultat militaire est distinct de la présence durable et des droits des habitants.</x:v>
      </x:c>
      <x:c r="M43" s="14" t="str">
        <x:v>Une équipe réellement arrivée représentant au moins 1 PC garde le poste. Son entretien figure déjà dans celui des unités ; aucun second forfait de garnison.</x:v>
      </x:c>
      <x:c r="N43" s="14" t="str">
        <x:v>Débit nominal seulement si le poste est opérationnel et relié à des lots existants autorisés. Les personnes et charges suivent les liens compatibles ; une occupation ne crée aucune ressource.</x:v>
      </x:c>
      <x:c r="O43" s="14" t="str">
        <x:v>Revenir au point de dépôt avec l’objet si son transport est autorisé.</x:v>
      </x:c>
      <x:c r="P43" s="14" t="str">
        <x:v>Extension V5</x:v>
      </x:c>
    </x:row>
    <x:row r="44" ht="87" customHeight="1">
      <x:c r="A44" s="13" t="str">
        <x:v>W5-P03-Z15</x:v>
      </x:c>
      <x:c r="B44" s="13" t="str">
        <x:v>Poste du Témoin Patient</x:v>
      </x:c>
      <x:c r="C44" s="13" t="str">
        <x:v>W5-P03-R03</x:v>
      </x:c>
      <x:c r="D44" s="13" t="str">
        <x:v>W3-P03</x:v>
      </x:c>
      <x:c r="E44" s="13" t="str">
        <x:v>Région 3, position 3</x:v>
      </x:c>
      <x:c r="F44" s="13" t="str">
        <x:v>Lisières et postes isolés</x:v>
      </x:c>
      <x:c r="G44" s="28" t="n">
        <x:v>5</x:v>
      </x:c>
      <x:c r="H44" s="28" t="n">
        <x:v>1</x:v>
      </x:c>
      <x:c r="I44" s="28" t="n">
        <x:v>0</x:v>
      </x:c>
      <x:c r="J44" s="13" t="str">
        <x:v>Témoin volontaire CL13 ; ses inconnues restent dans son récit.</x:v>
      </x:c>
      <x:c r="K44" s="13" t="str">
        <x:v>Atteindre un observatoire bas, protéger son témoin pendant une attaque courte puis comparer ce qu’il a vu au relevé du joueur.</x:v>
      </x:c>
      <x:c r="L44" s="13" t="str">
        <x:v>Objectif de terrain accompli ou accord local applicable effectivement tenu. Le résultat militaire est distinct de la présence durable et des droits des habitants.</x:v>
      </x:c>
      <x:c r="M44" s="13" t="str">
        <x:v>Une équipe réellement arrivée représentant au moins 1 PC garde le poste. Son entretien figure déjà dans celui des unités ; aucun second forfait de garnison.</x:v>
      </x:c>
      <x:c r="N44" s="13" t="str">
        <x:v>Débit nominal seulement si le poste est opérationnel et relié à des lots existants autorisés. Les personnes et charges suivent les liens compatibles ; une occupation ne crée aucune ressource.</x:v>
      </x:c>
      <x:c r="O44" s="13" t="str">
        <x:v>Escorter le témoin vers la lisière s’il accepte ce trajet.</x:v>
      </x:c>
      <x:c r="P44" s="13" t="str">
        <x:v>Extension V5</x:v>
      </x:c>
    </x:row>
    <x:row r="45" ht="87" customHeight="1">
      <x:c r="A45" s="14" t="str">
        <x:v>W5-P03-Z16</x:v>
      </x:c>
      <x:c r="B45" s="14" t="str">
        <x:v>Réserve des Rations Scellées</x:v>
      </x:c>
      <x:c r="C45" s="14" t="str">
        <x:v>W5-P03-R03</x:v>
      </x:c>
      <x:c r="D45" s="14" t="str">
        <x:v>W3-P03</x:v>
      </x:c>
      <x:c r="E45" s="14" t="str">
        <x:v>Région 3, position 4</x:v>
      </x:c>
      <x:c r="F45" s="14" t="str">
        <x:v>Lisières et postes isolés</x:v>
      </x:c>
      <x:c r="G45" s="29" t="n">
        <x:v>5</x:v>
      </x:c>
      <x:c r="H45" s="29" t="n">
        <x:v>1</x:v>
      </x:c>
      <x:c r="I45" s="29" t="n">
        <x:v>3</x:v>
      </x:c>
      <x:c r="J45" s="14" t="str">
        <x:v>Dépositaire de coalition CL12 et propriétaires distincts des lots personnels.</x:v>
      </x:c>
      <x:c r="K45" s="14" t="str">
        <x:v>Vérifier les marques des lots militaires, ouvrir seulement les contenants destinés au front puis organiser leur transfert avec les porteurs présents.</x:v>
      </x:c>
      <x:c r="L45" s="14" t="str">
        <x:v>Objectif de terrain accompli ou accord local applicable effectivement tenu. Le résultat militaire est distinct de la présence durable et des droits des habitants.</x:v>
      </x:c>
      <x:c r="M45" s="14" t="str">
        <x:v>Une équipe réellement arrivée représentant au moins 1 PC garde le poste. Son entretien figure déjà dans celui des unités ; aucun second forfait de garnison.</x:v>
      </x:c>
      <x:c r="N45" s="14" t="str">
        <x:v>Débit nominal seulement si le poste est opérationnel et relié à des lots existants autorisés. Les personnes et charges suivent les liens compatibles ; une occupation ne crée aucune ressource.</x:v>
      </x:c>
      <x:c r="O45" s="14" t="str">
        <x:v>Laisser les autres caisses fermées puis reprendre le chemin de retour.</x:v>
      </x:c>
      <x:c r="P45" s="14" t="str">
        <x:v>Extension V5</x:v>
      </x:c>
    </x:row>
    <x:row r="46" ht="87" customHeight="1">
      <x:c r="A46" s="13" t="str">
        <x:v>W5-P03-Z17</x:v>
      </x:c>
      <x:c r="B46" s="13" t="str">
        <x:v>Cercle des Lances Basses</x:v>
      </x:c>
      <x:c r="C46" s="13" t="str">
        <x:v>W5-P03-R03</x:v>
      </x:c>
      <x:c r="D46" s="13" t="str">
        <x:v>W3-P03</x:v>
      </x:c>
      <x:c r="E46" s="13" t="str">
        <x:v>Région 3, position 5</x:v>
      </x:c>
      <x:c r="F46" s="13" t="str">
        <x:v>Lisières et postes isolés</x:v>
      </x:c>
      <x:c r="G46" s="28" t="n">
        <x:v>5</x:v>
      </x:c>
      <x:c r="H46" s="28" t="n">
        <x:v>1</x:v>
      </x:c>
      <x:c r="I46" s="28" t="n">
        <x:v>0</x:v>
      </x:c>
      <x:c r="J46" s="13" t="str">
        <x:v>Groupe rival au mandat limité ; les voyageurs hors du cercle restent autonomes.</x:v>
      </x:c>
      <x:c r="K46" s="13" t="str">
        <x:v>Parcourir les limites du cercle, reconnaître le meneur local puis résoudre le défi ou ouvrir un contournement sous couverture.</x:v>
      </x:c>
      <x:c r="L46" s="13" t="str">
        <x:v>Objectif de terrain accompli ou accord local applicable effectivement tenu. Le résultat militaire est distinct de la présence durable et des droits des habitants.</x:v>
      </x:c>
      <x:c r="M46" s="13" t="str">
        <x:v>Une équipe réellement arrivée représentant au moins 1 PC garde le poste. Son entretien figure déjà dans celui des unités ; aucun second forfait de garnison.</x:v>
      </x:c>
      <x:c r="N46" s="13" t="str">
        <x:v>Débit nominal seulement si le poste est opérationnel et relié à des lots existants autorisés. Les personnes et charges suivent les liens compatibles ; une occupation ne crée aucune ressource.</x:v>
      </x:c>
      <x:c r="O46" s="13" t="str">
        <x:v>Sortir par l’issue convenue ou protéger un repli d’équipe.</x:v>
      </x:c>
      <x:c r="P46" s="13" t="str">
        <x:v>Extension V5</x:v>
      </x:c>
    </x:row>
    <x:row r="47" ht="87" customHeight="1">
      <x:c r="A47" s="14" t="str">
        <x:v>W5-P03-Z18</x:v>
      </x:c>
      <x:c r="B47" s="14" t="str">
        <x:v>Clairière du Départ Choisi</x:v>
      </x:c>
      <x:c r="C47" s="14" t="str">
        <x:v>W5-P03-R03</x:v>
      </x:c>
      <x:c r="D47" s="14" t="str">
        <x:v>W3-P03</x:v>
      </x:c>
      <x:c r="E47" s="14" t="str">
        <x:v>Région 3, position 6</x:v>
      </x:c>
      <x:c r="F47" s="14" t="str">
        <x:v>Lisières et postes isolés</x:v>
      </x:c>
      <x:c r="G47" s="29" t="n">
        <x:v>5</x:v>
      </x:c>
      <x:c r="H47" s="29" t="n">
        <x:v>1</x:v>
      </x:c>
      <x:c r="I47" s="29" t="n">
        <x:v>0</x:v>
      </x:c>
      <x:c r="J47" s="14" t="str">
        <x:v>Voyageurs qui peuvent rester ou partir ; l’humain O5 suit sa continuité propre.</x:v>
      </x:c>
      <x:c r="K47" s="14" t="str">
        <x:v>Réunir les personnes qui veulent voyager, vérifier leurs places puis protéger le chemin vers le transport effectivement arrivé.</x:v>
      </x:c>
      <x:c r="L47" s="14" t="str">
        <x:v>Objectif de terrain accompli ou accord local applicable effectivement tenu. Le résultat militaire est distinct de la présence durable et des droits des habitants.</x:v>
      </x:c>
      <x:c r="M47" s="14" t="str">
        <x:v>Une équipe réellement arrivée représentant au moins 1 PC garde le poste. Son entretien figure déjà dans celui des unités ; aucun second forfait de garnison.</x:v>
      </x:c>
      <x:c r="N47" s="14" t="str">
        <x:v>Débit nominal seulement si le poste est opérationnel et relié à des lots existants autorisés. Les personnes et charges suivent les liens compatibles ; une occupation ne crée aucune ressource.</x:v>
      </x:c>
      <x:c r="O47" s="14" t="str">
        <x:v>Conserver une halte pour ceux qui attendent une rotation suivante.</x:v>
      </x:c>
      <x:c r="P47" s="14" t="str">
        <x:v>Extension V5</x:v>
      </x:c>
    </x:row>
    <x:row r="48" ht="87" customHeight="1">
      <x:c r="A48" s="13" t="str">
        <x:v>W5-P03-Z19</x:v>
      </x:c>
      <x:c r="B48" s="13" t="str">
        <x:v>Corridor de l’Adulte</x:v>
      </x:c>
      <x:c r="C48" s="13" t="str">
        <x:v>W5-P03-R04</x:v>
      </x:c>
      <x:c r="D48" s="13" t="str">
        <x:v>W3-P03</x:v>
      </x:c>
      <x:c r="E48" s="13" t="str">
        <x:v>Région 4, position 1</x:v>
      </x:c>
      <x:c r="F48" s="13" t="str">
        <x:v>Forêt profonde et corridors de faune</x:v>
      </x:c>
      <x:c r="G48" s="28" t="n">
        <x:v>15</x:v>
      </x:c>
      <x:c r="H48" s="28" t="n">
        <x:v>1</x:v>
      </x:c>
      <x:c r="I48" s="28" t="n">
        <x:v>0</x:v>
      </x:c>
      <x:c r="J48" s="13" t="str">
        <x:v>Faune adulte autonome et gardiens CL10 en observation.</x:v>
      </x:c>
      <x:c r="K48" s="13" t="str">
        <x:v>Observer une grande proie depuis deux couverts, dégager son issue puis placer les patrouilles en dehors de sa trajectoire de protection.</x:v>
      </x:c>
      <x:c r="L48" s="13" t="str">
        <x:v>Objectif de terrain accompli ou accord local applicable effectivement tenu. Le résultat militaire est distinct de la présence durable et des droits des habitants.</x:v>
      </x:c>
      <x:c r="M48" s="13" t="str">
        <x:v>Une équipe réellement arrivée représentant au moins 1 PC garde le poste. Son entretien figure déjà dans celui des unités ; aucun second forfait de garnison.</x:v>
      </x:c>
      <x:c r="N48" s="13" t="str">
        <x:v>Débit nominal seulement si le poste est opérationnel et relié à des lots existants autorisés. Les personnes et charges suivent les liens compatibles ; une occupation ne crée aucune ressource.</x:v>
      </x:c>
      <x:c r="O48" s="13" t="str">
        <x:v>Revenir derrière les troncs opaques en laissant l’issue de la bête ouverte.</x:v>
      </x:c>
      <x:c r="P48" s="13" t="str">
        <x:v>Extension V5</x:v>
      </x:c>
    </x:row>
    <x:row r="49" ht="87" customHeight="1">
      <x:c r="A49" s="14" t="str">
        <x:v>W5-P03-Z20</x:v>
      </x:c>
      <x:c r="B49" s="14" t="str">
        <x:v>Cachette des Petits</x:v>
      </x:c>
      <x:c r="C49" s="14" t="str">
        <x:v>W5-P03-R04</x:v>
      </x:c>
      <x:c r="D49" s="14" t="str">
        <x:v>W3-P03</x:v>
      </x:c>
      <x:c r="E49" s="14" t="str">
        <x:v>Région 4, position 2</x:v>
      </x:c>
      <x:c r="F49" s="14" t="str">
        <x:v>Forêt profonde et corridors de faune</x:v>
      </x:c>
      <x:c r="G49" s="29" t="n">
        <x:v>15</x:v>
      </x:c>
      <x:c r="H49" s="29" t="n">
        <x:v>1</x:v>
      </x:c>
      <x:c r="I49" s="29" t="n">
        <x:v>0</x:v>
      </x:c>
      <x:c r="J49" s="14" t="str">
        <x:v>Petits animaux non recrutables et deux équipes de chasse rivales.</x:v>
      </x:c>
      <x:c r="K49" s="14" t="str">
        <x:v>Repérer les petits par la végétation déplacée, enlever un obstacle de chasse puis contenir les poursuivants à l’écart de leur sortie.</x:v>
      </x:c>
      <x:c r="L49" s="14" t="str">
        <x:v>Objectif de terrain accompli ou accord local applicable effectivement tenu. Le résultat militaire est distinct de la présence durable et des droits des habitants.</x:v>
      </x:c>
      <x:c r="M49" s="14" t="str">
        <x:v>Une équipe réellement arrivée représentant au moins 1 PC garde le poste. Son entretien figure déjà dans celui des unités ; aucun second forfait de garnison.</x:v>
      </x:c>
      <x:c r="N49" s="14" t="str">
        <x:v>Débit nominal seulement si le poste est opérationnel et relié à des lots existants autorisés. Les personnes et charges suivent les liens compatibles ; une occupation ne crée aucune ressource.</x:v>
      </x:c>
      <x:c r="O49" s="14" t="str">
        <x:v>Retirer les équipes vers la clairière une fois la traversée observée.</x:v>
      </x:c>
      <x:c r="P49" s="14" t="str">
        <x:v>Extension V5</x:v>
      </x:c>
    </x:row>
    <x:row r="50" ht="87" customHeight="1">
      <x:c r="A50" s="13" t="str">
        <x:v>W5-P03-Z21</x:v>
      </x:c>
      <x:c r="B50" s="13" t="str">
        <x:v>Seuil des Filets Croisés</x:v>
      </x:c>
      <x:c r="C50" s="13" t="str">
        <x:v>W5-P03-R04</x:v>
      </x:c>
      <x:c r="D50" s="13" t="str">
        <x:v>W3-P03</x:v>
      </x:c>
      <x:c r="E50" s="13" t="str">
        <x:v>Région 4, position 3</x:v>
      </x:c>
      <x:c r="F50" s="13" t="str">
        <x:v>Forêt profonde et corridors de faune</x:v>
      </x:c>
      <x:c r="G50" s="28" t="n">
        <x:v>15</x:v>
      </x:c>
      <x:c r="H50" s="28" t="n">
        <x:v>1</x:v>
      </x:c>
      <x:c r="I50" s="28" t="n">
        <x:v>0</x:v>
      </x:c>
      <x:c r="J50" s="13" t="str">
        <x:v>Piégeurs de clans différents ; leurs stocks sont finis.</x:v>
      </x:c>
      <x:c r="K50" s="13" t="str">
        <x:v>Comparer deux systèmes de pièges, dégager un chemin sûr puis déloger les poseurs qui cherchent à fermer le corridor derrière le joueur.</x:v>
      </x:c>
      <x:c r="L50" s="13" t="str">
        <x:v>Objectif de terrain accompli ou accord local applicable effectivement tenu. Le résultat militaire est distinct de la présence durable et des droits des habitants.</x:v>
      </x:c>
      <x:c r="M50" s="13" t="str">
        <x:v>Une équipe réellement arrivée représentant au moins 1 PC garde le poste. Son entretien figure déjà dans celui des unités ; aucun second forfait de garnison.</x:v>
      </x:c>
      <x:c r="N50" s="13" t="str">
        <x:v>Débit nominal seulement si le poste est opérationnel et relié à des lots existants autorisés. Les personnes et charges suivent les liens compatibles ; une occupation ne crée aucune ressource.</x:v>
      </x:c>
      <x:c r="O50" s="13" t="str">
        <x:v>Démonter la dernière boucle accessible et reculer par le passage marqué.</x:v>
      </x:c>
      <x:c r="P50" s="13" t="str">
        <x:v>Extension V5</x:v>
      </x:c>
    </x:row>
    <x:row r="51" ht="87" customHeight="1">
      <x:c r="A51" s="14" t="str">
        <x:v>W5-P03-Z22</x:v>
      </x:c>
      <x:c r="B51" s="14" t="str">
        <x:v>Abri des Gardiens Verts</x:v>
      </x:c>
      <x:c r="C51" s="14" t="str">
        <x:v>W5-P03-R04</x:v>
      </x:c>
      <x:c r="D51" s="14" t="str">
        <x:v>W3-P03</x:v>
      </x:c>
      <x:c r="E51" s="14" t="str">
        <x:v>Région 4, position 4</x:v>
      </x:c>
      <x:c r="F51" s="14" t="str">
        <x:v>Forêt profonde et corridors de faune</x:v>
      </x:c>
      <x:c r="G51" s="29" t="n">
        <x:v>15</x:v>
      </x:c>
      <x:c r="H51" s="29" t="n">
        <x:v>1</x:v>
      </x:c>
      <x:c r="I51" s="29" t="n">
        <x:v>3</x:v>
      </x:c>
      <x:c r="J51" s="14" t="str">
        <x:v>Gardiens CL10 ; le poste soutient une route sans posséder la réserve entière.</x:v>
      </x:c>
      <x:c r="K51" s="14" t="str">
        <x:v>Acheminer un kit de maintien, réparer le support du signal puis garder le poste pendant que les guides vérifient le corridor.</x:v>
      </x:c>
      <x:c r="L51" s="14" t="str">
        <x:v>Objectif de terrain accompli ou accord local applicable effectivement tenu. Le résultat militaire est distinct de la présence durable et des droits des habitants.</x:v>
      </x:c>
      <x:c r="M51" s="14" t="str">
        <x:v>Une équipe réellement arrivée représentant au moins 1 PC garde le poste. Son entretien figure déjà dans celui des unités ; aucun second forfait de garnison.</x:v>
      </x:c>
      <x:c r="N51" s="14" t="str">
        <x:v>Débit nominal seulement si le poste est opérationnel et relié à des lots existants autorisés. Les personnes et charges suivent les liens compatibles ; une occupation ne crée aucune ressource.</x:v>
      </x:c>
      <x:c r="O51" s="14" t="str">
        <x:v>Fermer la petite réserve de pièces et rejoindre le gué.</x:v>
      </x:c>
      <x:c r="P51" s="14" t="str">
        <x:v>Extension V5</x:v>
      </x:c>
    </x:row>
    <x:row r="52" ht="87" customHeight="1">
      <x:c r="A52" s="13" t="str">
        <x:v>W5-P03-Z23</x:v>
      </x:c>
      <x:c r="B52" s="13" t="str">
        <x:v>Clairière du Dernier Rugissement</x:v>
      </x:c>
      <x:c r="C52" s="13" t="str">
        <x:v>W5-P03-R04</x:v>
      </x:c>
      <x:c r="D52" s="13" t="str">
        <x:v>W3-P03</x:v>
      </x:c>
      <x:c r="E52" s="13" t="str">
        <x:v>Région 4, position 5</x:v>
      </x:c>
      <x:c r="F52" s="13" t="str">
        <x:v>Forêt profonde et corridors de faune</x:v>
      </x:c>
      <x:c r="G52" s="28" t="n">
        <x:v>15</x:v>
      </x:c>
      <x:c r="H52" s="28" t="n">
        <x:v>1</x:v>
      </x:c>
      <x:c r="I52" s="28" t="n">
        <x:v>0</x:v>
      </x:c>
      <x:c r="J52" s="13" t="str">
        <x:v>Proie persistante, chasseurs rivaux et équipes de retour.</x:v>
      </x:c>
      <x:c r="K52" s="13" t="str">
        <x:v>Atteindre la proie identifiée sur le terrain reconnu, lire sa charge puis choisir chasse limitée ou ouverture d’une sortie pour les groupes coincés.</x:v>
      </x:c>
      <x:c r="L52" s="13" t="str">
        <x:v>Objectif de terrain accompli ou accord local applicable effectivement tenu. Le résultat militaire est distinct de la présence durable et des droits des habitants.</x:v>
      </x:c>
      <x:c r="M52" s="13" t="str">
        <x:v>Une équipe réellement arrivée représentant au moins 1 PC garde le poste. Son entretien figure déjà dans celui des unités ; aucun second forfait de garnison.</x:v>
      </x:c>
      <x:c r="N52" s="13" t="str">
        <x:v>Débit nominal seulement si le poste est opérationnel et relié à des lots existants autorisés. Les personnes et charges suivent les liens compatibles ; une occupation ne crée aucune ressource.</x:v>
      </x:c>
      <x:c r="O52" s="13" t="str">
        <x:v>Replier les blessés vers l’abri sans remettre la proie à son état initial.</x:v>
      </x:c>
      <x:c r="P52" s="13" t="str">
        <x:v>Extension V5</x:v>
      </x:c>
    </x:row>
    <x:row r="53" ht="87" customHeight="1">
      <x:c r="A53" s="14" t="str">
        <x:v>W5-P03-Z24</x:v>
      </x:c>
      <x:c r="B53" s="14" t="str">
        <x:v>Piste des Noms Revenus</x:v>
      </x:c>
      <x:c r="C53" s="14" t="str">
        <x:v>W5-P03-R04</x:v>
      </x:c>
      <x:c r="D53" s="14" t="str">
        <x:v>W3-P03</x:v>
      </x:c>
      <x:c r="E53" s="14" t="str">
        <x:v>Région 4, position 6</x:v>
      </x:c>
      <x:c r="F53" s="14" t="str">
        <x:v>Forêt profonde et corridors de faune</x:v>
      </x:c>
      <x:c r="G53" s="29" t="n">
        <x:v>15</x:v>
      </x:c>
      <x:c r="H53" s="29" t="n">
        <x:v>1</x:v>
      </x:c>
      <x:c r="I53" s="29" t="n">
        <x:v>0</x:v>
      </x:c>
      <x:c r="J53" s="14" t="str">
        <x:v>Survivants et proches venus librement ; les disparus restent absents.</x:v>
      </x:c>
      <x:c r="K53" s="14" t="str">
        <x:v>Reparcourir le corridor conclu, récupérer les objets autorisés puis ramener les témoins qui acceptent le retour vers la lisière.</x:v>
      </x:c>
      <x:c r="L53" s="14" t="str">
        <x:v>Objectif de terrain accompli ou accord local applicable effectivement tenu. Le résultat militaire est distinct de la présence durable et des droits des habitants.</x:v>
      </x:c>
      <x:c r="M53" s="14" t="str">
        <x:v>Une équipe réellement arrivée représentant au moins 1 PC garde le poste. Son entretien figure déjà dans celui des unités ; aucun second forfait de garnison.</x:v>
      </x:c>
      <x:c r="N53" s="14" t="str">
        <x:v>Débit nominal seulement si le poste est opérationnel et relié à des lots existants autorisés. Les personnes et charges suivent les liens compatibles ; une occupation ne crée aucune ressource.</x:v>
      </x:c>
      <x:c r="O53" s="14" t="str">
        <x:v>Rejoindre la coque après le trajet terrestre, avec les seuls objets transportés.</x:v>
      </x:c>
      <x:c r="P53" s="14" t="str">
        <x:v>Extension V5</x:v>
      </x:c>
    </x:row>
    <x:row r="54" ht="87" customHeight="1">
      <x:c r="A54" s="13" t="str">
        <x:v>W5-P04-Z01</x:v>
      </x:c>
      <x:c r="B54" s="13" t="str">
        <x:v>Plage de la Coque Ouverte</x:v>
      </x:c>
      <x:c r="C54" s="13" t="str">
        <x:v>W5-P04-R01</x:v>
      </x:c>
      <x:c r="D54" s="13" t="str">
        <x:v>W3-P04</x:v>
      </x:c>
      <x:c r="E54" s="13" t="str">
        <x:v>Région 1, position 1</x:v>
      </x:c>
      <x:c r="F54" s="13" t="str">
        <x:v>Quais et falaises basses</x:v>
      </x:c>
      <x:c r="G54" s="28" t="n">
        <x:v>5</x:v>
      </x:c>
      <x:c r="H54" s="28" t="n">
        <x:v>1</x:v>
      </x:c>
      <x:c r="I54" s="28" t="n">
        <x:v>6</x:v>
      </x:c>
      <x:c r="J54" s="13" t="str">
        <x:v>Pilote CL11 et passagers identifiés ; la coque garde ses places.</x:v>
      </x:c>
      <x:c r="K54" s="13" t="str">
        <x:v>Faire accoster la coque présente, dégager la rampe puis défendre le débarquement contre un groupe qui arrive par l’escalier du quai.</x:v>
      </x:c>
      <x:c r="L54" s="13" t="str">
        <x:v>Objectif de terrain accompli ou accord local applicable effectivement tenu. Le résultat militaire est distinct de la présence durable et des droits des habitants.</x:v>
      </x:c>
      <x:c r="M54" s="13" t="str">
        <x:v>Une équipe réellement arrivée représentant au moins 1 PC garde le poste. Son entretien figure déjà dans celui des unités ; aucun second forfait de garnison.</x:v>
      </x:c>
      <x:c r="N54" s="13" t="str">
        <x:v>Débit nominal seulement si le poste est opérationnel et relié à des lots existants autorisés. Les personnes et charges suivent les liens compatibles ; une occupation ne crée aucune ressource.</x:v>
      </x:c>
      <x:c r="O54" s="13" t="str">
        <x:v>Embarquer depuis la plage si la fenêtre permet encore le départ.</x:v>
      </x:c>
      <x:c r="P54" s="13" t="str">
        <x:v>Extension V5</x:v>
      </x:c>
    </x:row>
    <x:row r="55" ht="87" customHeight="1">
      <x:c r="A55" s="14" t="str">
        <x:v>W5-P04-Z02</x:v>
      </x:c>
      <x:c r="B55" s="14" t="str">
        <x:v>Cavité du Premier Ressac</x:v>
      </x:c>
      <x:c r="C55" s="14" t="str">
        <x:v>W5-P04-R01</x:v>
      </x:c>
      <x:c r="D55" s="14" t="str">
        <x:v>W3-P04</x:v>
      </x:c>
      <x:c r="E55" s="14" t="str">
        <x:v>Région 1, position 2</x:v>
      </x:c>
      <x:c r="F55" s="14" t="str">
        <x:v>Quais et falaises basses</x:v>
      </x:c>
      <x:c r="G55" s="29" t="n">
        <x:v>5</x:v>
      </x:c>
      <x:c r="H55" s="29" t="n">
        <x:v>1</x:v>
      </x:c>
      <x:c r="I55" s="29" t="n">
        <x:v>0</x:v>
      </x:c>
      <x:c r="J55" s="14" t="str">
        <x:v>Nageurs CL6 et guetteurs du quai supérieur.</x:v>
      </x:c>
      <x:c r="K55" s="14" t="str">
        <x:v>Entrer pendant la marée basse, suivre les marques sur les piles puis atteindre un levier sans rester bloqué par la montée annoncée.</x:v>
      </x:c>
      <x:c r="L55" s="14" t="str">
        <x:v>Objectif de terrain accompli ou accord local applicable effectivement tenu. Le résultat militaire est distinct de la présence durable et des droits des habitants.</x:v>
      </x:c>
      <x:c r="M55" s="14" t="str">
        <x:v>Une équipe réellement arrivée représentant au moins 1 PC garde le poste. Son entretien figure déjà dans celui des unités ; aucun second forfait de garnison.</x:v>
      </x:c>
      <x:c r="N55" s="14" t="str">
        <x:v>Débit nominal seulement si le poste est opérationnel et relié à des lots existants autorisés. Les personnes et charges suivent les liens compatibles ; une occupation ne crée aucune ressource.</x:v>
      </x:c>
      <x:c r="O55" s="14" t="str">
        <x:v>Rejoindre l’escalier de secours avant la fermeture de la cavité.</x:v>
      </x:c>
      <x:c r="P55" s="14" t="str">
        <x:v>Extension V5</x:v>
      </x:c>
    </x:row>
    <x:row r="56" ht="87" customHeight="1">
      <x:c r="A56" s="13" t="str">
        <x:v>W5-P04-Z03</x:v>
      </x:c>
      <x:c r="B56" s="13" t="str">
        <x:v>Escalier du Quai Penché</x:v>
      </x:c>
      <x:c r="C56" s="13" t="str">
        <x:v>W5-P04-R01</x:v>
      </x:c>
      <x:c r="D56" s="13" t="str">
        <x:v>W3-P04</x:v>
      </x:c>
      <x:c r="E56" s="13" t="str">
        <x:v>Région 1, position 3</x:v>
      </x:c>
      <x:c r="F56" s="13" t="str">
        <x:v>Quais et falaises basses</x:v>
      </x:c>
      <x:c r="G56" s="28" t="n">
        <x:v>5</x:v>
      </x:c>
      <x:c r="H56" s="28" t="n">
        <x:v>1</x:v>
      </x:c>
      <x:c r="I56" s="28" t="n">
        <x:v>0</x:v>
      </x:c>
      <x:c r="J56" s="13" t="str">
        <x:v>Petite garde CL6 et travailleurs locaux utilisant un autre passage.</x:v>
      </x:c>
      <x:c r="K56" s="13" t="str">
        <x:v>Dégager trois marches, protéger les porteurs puis déloger le tireur placé au palier qui domine l’amarrage.</x:v>
      </x:c>
      <x:c r="L56" s="13" t="str">
        <x:v>Objectif de terrain accompli ou accord local applicable effectivement tenu. Le résultat militaire est distinct de la présence durable et des droits des habitants.</x:v>
      </x:c>
      <x:c r="M56" s="13" t="str">
        <x:v>Une équipe réellement arrivée représentant au moins 1 PC garde le poste. Son entretien figure déjà dans celui des unités ; aucun second forfait de garnison.</x:v>
      </x:c>
      <x:c r="N56" s="13" t="str">
        <x:v>Débit nominal seulement si le poste est opérationnel et relié à des lots existants autorisés. Les personnes et charges suivent les liens compatibles ; une occupation ne crée aucune ressource.</x:v>
      </x:c>
      <x:c r="O56" s="13" t="str">
        <x:v>Redescendre vers la plage par les marches effectivement ouvertes.</x:v>
      </x:c>
      <x:c r="P56" s="13" t="str">
        <x:v>Extension V5</x:v>
      </x:c>
    </x:row>
    <x:row r="57" ht="87" customHeight="1">
      <x:c r="A57" s="14" t="str">
        <x:v>W5-P04-Z04</x:v>
      </x:c>
      <x:c r="B57" s="14" t="str">
        <x:v>Dépôt des Cordages Clairs</x:v>
      </x:c>
      <x:c r="C57" s="14" t="str">
        <x:v>W5-P04-R01</x:v>
      </x:c>
      <x:c r="D57" s="14" t="str">
        <x:v>W3-P04</x:v>
      </x:c>
      <x:c r="E57" s="14" t="str">
        <x:v>Région 1, position 4</x:v>
      </x:c>
      <x:c r="F57" s="14" t="str">
        <x:v>Quais et falaises basses</x:v>
      </x:c>
      <x:c r="G57" s="29" t="n">
        <x:v>5</x:v>
      </x:c>
      <x:c r="H57" s="29" t="n">
        <x:v>1</x:v>
      </x:c>
      <x:c r="I57" s="29" t="n">
        <x:v>3</x:v>
      </x:c>
      <x:c r="J57" s="14" t="str">
        <x:v>Charpentiers de rive et dépositaire CL7 ; les prêts sont suivis.</x:v>
      </x:c>
      <x:c r="K57" s="14" t="str">
        <x:v>Identifier les rouleaux prêtés, fixer un palan puis transférer les caisses de la coque vers le dépôt sous une garde physique.</x:v>
      </x:c>
      <x:c r="L57" s="14" t="str">
        <x:v>Objectif de terrain accompli ou accord local applicable effectivement tenu. Le résultat militaire est distinct de la présence durable et des droits des habitants.</x:v>
      </x:c>
      <x:c r="M57" s="14" t="str">
        <x:v>Une équipe réellement arrivée représentant au moins 1 PC garde le poste. Son entretien figure déjà dans celui des unités ; aucun second forfait de garnison.</x:v>
      </x:c>
      <x:c r="N57" s="14" t="str">
        <x:v>Débit nominal seulement si le poste est opérationnel et relié à des lots existants autorisés. Les personnes et charges suivent les liens compatibles ; une occupation ne crée aucune ressource.</x:v>
      </x:c>
      <x:c r="O57" s="14" t="str">
        <x:v>Replier les cordages inutilisés et regagner la rampe.</x:v>
      </x:c>
      <x:c r="P57" s="14" t="str">
        <x:v>Extension V5</x:v>
      </x:c>
    </x:row>
    <x:row r="58" ht="87" customHeight="1">
      <x:c r="A58" s="13" t="str">
        <x:v>W5-P04-Z05</x:v>
      </x:c>
      <x:c r="B58" s="13" t="str">
        <x:v>Les Deux Proues</x:v>
      </x:c>
      <x:c r="C58" s="13" t="str">
        <x:v>W5-P04-R01</x:v>
      </x:c>
      <x:c r="D58" s="13" t="str">
        <x:v>W3-P04</x:v>
      </x:c>
      <x:c r="E58" s="13" t="str">
        <x:v>Région 1, position 5</x:v>
      </x:c>
      <x:c r="F58" s="13" t="str">
        <x:v>Quais et falaises basses</x:v>
      </x:c>
      <x:c r="G58" s="28" t="n">
        <x:v>5</x:v>
      </x:c>
      <x:c r="H58" s="28" t="n">
        <x:v>1</x:v>
      </x:c>
      <x:c r="I58" s="28" t="n">
        <x:v>0</x:v>
      </x:c>
      <x:c r="J58" s="13" t="str">
        <x:v>Champion CL6 et son groupe ; les coques ne deviennent pas butin automatique.</x:v>
      </x:c>
      <x:c r="K58" s="13" t="str">
        <x:v>Examiner les amarres des coques échouées, franchir la poutre stable puis affronter le chef qui bloque le passage côtier.</x:v>
      </x:c>
      <x:c r="L58" s="13" t="str">
        <x:v>Objectif de terrain accompli ou accord local applicable effectivement tenu. Le résultat militaire est distinct de la présence durable et des droits des habitants.</x:v>
      </x:c>
      <x:c r="M58" s="13" t="str">
        <x:v>Une équipe réellement arrivée représentant au moins 1 PC garde le poste. Son entretien figure déjà dans celui des unités ; aucun second forfait de garnison.</x:v>
      </x:c>
      <x:c r="N58" s="13" t="str">
        <x:v>Débit nominal seulement si le poste est opérationnel et relié à des lots existants autorisés. Les personnes et charges suivent les liens compatibles ; une occupation ne crée aucune ressource.</x:v>
      </x:c>
      <x:c r="O58" s="13" t="str">
        <x:v>Conserver la poutre ou revenir par l’escalier de quai.</x:v>
      </x:c>
      <x:c r="P58" s="13" t="str">
        <x:v>Extension V5</x:v>
      </x:c>
    </x:row>
    <x:row r="59" ht="87" customHeight="1">
      <x:c r="A59" s="14" t="str">
        <x:v>W5-P04-Z06</x:v>
      </x:c>
      <x:c r="B59" s="14" t="str">
        <x:v>Quai du Premier Chenal</x:v>
      </x:c>
      <x:c r="C59" s="14" t="str">
        <x:v>W5-P04-R01</x:v>
      </x:c>
      <x:c r="D59" s="14" t="str">
        <x:v>W3-P04</x:v>
      </x:c>
      <x:c r="E59" s="14" t="str">
        <x:v>Région 1, position 6</x:v>
      </x:c>
      <x:c r="F59" s="14" t="str">
        <x:v>Quais et falaises basses</x:v>
      </x:c>
      <x:c r="G59" s="29" t="n">
        <x:v>5</x:v>
      </x:c>
      <x:c r="H59" s="29" t="n">
        <x:v>1</x:v>
      </x:c>
      <x:c r="I59" s="29" t="n">
        <x:v>0</x:v>
      </x:c>
      <x:c r="J59" s="14" t="str">
        <x:v>Passeur volontaire et poste CL6 ; transport distinct de la possession du quai.</x:v>
      </x:c>
      <x:c r="K59" s="14" t="str">
        <x:v>Abaisser la chaîne, vérifier la profondeur avec le passeur puis faire embarquer l’équipe avant de lancer le vrai trajet vers l’île suivante.</x:v>
      </x:c>
      <x:c r="L59" s="14" t="str">
        <x:v>Objectif de terrain accompli ou accord local applicable effectivement tenu. Le résultat militaire est distinct de la présence durable et des droits des habitants.</x:v>
      </x:c>
      <x:c r="M59" s="14" t="str">
        <x:v>Une équipe réellement arrivée représentant au moins 1 PC garde le poste. Son entretien figure déjà dans celui des unités ; aucun second forfait de garnison.</x:v>
      </x:c>
      <x:c r="N59" s="14" t="str">
        <x:v>Débit nominal seulement si le poste est opérationnel et relié à des lots existants autorisés. Les personnes et charges suivent les liens compatibles ; une occupation ne crée aucune ressource.</x:v>
      </x:c>
      <x:c r="O59" s="14" t="str">
        <x:v>Garder une halte à terre si le départ maritime doit être différé.</x:v>
      </x:c>
      <x:c r="P59" s="14" t="str">
        <x:v>Extension V5</x:v>
      </x:c>
    </x:row>
    <x:row r="60" ht="87" customHeight="1">
      <x:c r="A60" s="13" t="str">
        <x:v>W5-P04-Z07</x:v>
      </x:c>
      <x:c r="B60" s="13" t="str">
        <x:v>Crique de la Lentille</x:v>
      </x:c>
      <x:c r="C60" s="13" t="str">
        <x:v>W5-P04-R02</x:v>
      </x:c>
      <x:c r="D60" s="13" t="str">
        <x:v>W3-P04</x:v>
      </x:c>
      <x:c r="E60" s="13" t="str">
        <x:v>Région 2, position 1</x:v>
      </x:c>
      <x:c r="F60" s="13" t="str">
        <x:v>Tour de signal et pitons</x:v>
      </x:c>
      <x:c r="G60" s="28" t="n">
        <x:v>15</x:v>
      </x:c>
      <x:c r="H60" s="28" t="n">
        <x:v>1</x:v>
      </x:c>
      <x:c r="I60" s="28" t="n">
        <x:v>0</x:v>
      </x:c>
      <x:c r="J60" s="13" t="str">
        <x:v>Équipage de passage et guetteurs CL5 en rivalité locale.</x:v>
      </x:c>
      <x:c r="K60" s="13" t="str">
        <x:v>Accoster avec le pilote, arrimer les charges puis atteindre la sortie de crique avant que les guetteurs ne ferment la hauteur.</x:v>
      </x:c>
      <x:c r="L60" s="13" t="str">
        <x:v>Objectif de terrain accompli ou accord local applicable effectivement tenu. Le résultat militaire est distinct de la présence durable et des droits des habitants.</x:v>
      </x:c>
      <x:c r="M60" s="13" t="str">
        <x:v>Une équipe réellement arrivée représentant au moins 1 PC garde le poste. Son entretien figure déjà dans celui des unités ; aucun second forfait de garnison.</x:v>
      </x:c>
      <x:c r="N60" s="13" t="str">
        <x:v>Débit nominal seulement si le poste est opérationnel et relié à des lots existants autorisés. Les personnes et charges suivent les liens compatibles ; une occupation ne crée aucune ressource.</x:v>
      </x:c>
      <x:c r="O60" s="13" t="str">
        <x:v>Rejoindre le bateau resté accessible ou l’abri côtier prévu.</x:v>
      </x:c>
      <x:c r="P60" s="13" t="str">
        <x:v>Extension V5</x:v>
      </x:c>
    </x:row>
    <x:row r="61" ht="87" customHeight="1">
      <x:c r="A61" s="14" t="str">
        <x:v>W5-P04-Z08</x:v>
      </x:c>
      <x:c r="B61" s="14" t="str">
        <x:v>Gorge du Vent Traversant</x:v>
      </x:c>
      <x:c r="C61" s="14" t="str">
        <x:v>W5-P04-R02</x:v>
      </x:c>
      <x:c r="D61" s="14" t="str">
        <x:v>W3-P04</x:v>
      </x:c>
      <x:c r="E61" s="14" t="str">
        <x:v>Région 2, position 2</x:v>
      </x:c>
      <x:c r="F61" s="14" t="str">
        <x:v>Tour de signal et pitons</x:v>
      </x:c>
      <x:c r="G61" s="29" t="n">
        <x:v>15</x:v>
      </x:c>
      <x:c r="H61" s="29" t="n">
        <x:v>1</x:v>
      </x:c>
      <x:c r="I61" s="29" t="n">
        <x:v>0</x:v>
      </x:c>
      <x:c r="J61" s="14" t="str">
        <x:v>Deux sentinelles CL5 et guides locaux du vent.</x:v>
      </x:c>
      <x:c r="K61" s="14" t="str">
        <x:v>Observer les rafales, passer de niche en niche puis enlever un barrage qui obligeait les porteurs à rester à découvert.</x:v>
      </x:c>
      <x:c r="L61" s="14" t="str">
        <x:v>Objectif de terrain accompli ou accord local applicable effectivement tenu. Le résultat militaire est distinct de la présence durable et des droits des habitants.</x:v>
      </x:c>
      <x:c r="M61" s="14" t="str">
        <x:v>Une équipe réellement arrivée représentant au moins 1 PC garde le poste. Son entretien figure déjà dans celui des unités ; aucun second forfait de garnison.</x:v>
      </x:c>
      <x:c r="N61" s="14" t="str">
        <x:v>Débit nominal seulement si le poste est opérationnel et relié à des lots existants autorisés. Les personnes et charges suivent les liens compatibles ; une occupation ne crée aucune ressource.</x:v>
      </x:c>
      <x:c r="O61" s="14" t="str">
        <x:v>Revenir derrière le dernier angle opaque avant le prochain déplacement.</x:v>
      </x:c>
      <x:c r="P61" s="14" t="str">
        <x:v>Extension V5</x:v>
      </x:c>
    </x:row>
    <x:row r="62" ht="87" customHeight="1">
      <x:c r="A62" s="13" t="str">
        <x:v>W5-P04-Z09</x:v>
      </x:c>
      <x:c r="B62" s="13" t="str">
        <x:v>Piton de l’Œil Salé</x:v>
      </x:c>
      <x:c r="C62" s="13" t="str">
        <x:v>W5-P04-R02</x:v>
      </x:c>
      <x:c r="D62" s="13" t="str">
        <x:v>W3-P04</x:v>
      </x:c>
      <x:c r="E62" s="13" t="str">
        <x:v>Région 2, position 3</x:v>
      </x:c>
      <x:c r="F62" s="13" t="str">
        <x:v>Tour de signal et pitons</x:v>
      </x:c>
      <x:c r="G62" s="28" t="n">
        <x:v>15</x:v>
      </x:c>
      <x:c r="H62" s="28" t="n">
        <x:v>1</x:v>
      </x:c>
      <x:c r="I62" s="28" t="n">
        <x:v>0</x:v>
      </x:c>
      <x:c r="J62" s="13" t="str">
        <x:v>Guetteur et opérateur de lentille nommés.</x:v>
      </x:c>
      <x:c r="K62" s="13" t="str">
        <x:v>Monter sur le piton, déplacer un réflecteur puis vérifier la vraie orientation du feu sans confondre signal visible et contrôle du phare.</x:v>
      </x:c>
      <x:c r="L62" s="13" t="str">
        <x:v>Objectif de terrain accompli ou accord local applicable effectivement tenu. Le résultat militaire est distinct de la présence durable et des droits des habitants.</x:v>
      </x:c>
      <x:c r="M62" s="13" t="str">
        <x:v>Une équipe réellement arrivée représentant au moins 1 PC garde le poste. Son entretien figure déjà dans celui des unités ; aucun second forfait de garnison.</x:v>
      </x:c>
      <x:c r="N62" s="13" t="str">
        <x:v>Débit nominal seulement si le poste est opérationnel et relié à des lots existants autorisés. Les personnes et charges suivent les liens compatibles ; une occupation ne crée aucune ressource.</x:v>
      </x:c>
      <x:c r="O62" s="13" t="str">
        <x:v>Descendre par la corde testée vers la gorge.</x:v>
      </x:c>
      <x:c r="P62" s="13" t="str">
        <x:v>Extension V5</x:v>
      </x:c>
    </x:row>
    <x:row r="63" ht="87" customHeight="1">
      <x:c r="A63" s="14" t="str">
        <x:v>W5-P04-Z10</x:v>
      </x:c>
      <x:c r="B63" s="14" t="str">
        <x:v>Réserve du Feu Bas</x:v>
      </x:c>
      <x:c r="C63" s="14" t="str">
        <x:v>W5-P04-R02</x:v>
      </x:c>
      <x:c r="D63" s="14" t="str">
        <x:v>W3-P04</x:v>
      </x:c>
      <x:c r="E63" s="14" t="str">
        <x:v>Région 2, position 4</x:v>
      </x:c>
      <x:c r="F63" s="14" t="str">
        <x:v>Tour de signal et pitons</x:v>
      </x:c>
      <x:c r="G63" s="29" t="n">
        <x:v>15</x:v>
      </x:c>
      <x:c r="H63" s="29" t="n">
        <x:v>1</x:v>
      </x:c>
      <x:c r="I63" s="29" t="n">
        <x:v>3</x:v>
      </x:c>
      <x:c r="J63" s="14" t="str">
        <x:v>Dépositaire CL11 et équipe de maintenance CL7.</x:v>
      </x:c>
      <x:c r="K63" s="14" t="str">
        <x:v>Transporter les cellules livrées jusqu’au support, brancher le lot autorisé puis couvrir l’opérateur pendant l’essai de signal.</x:v>
      </x:c>
      <x:c r="L63" s="14" t="str">
        <x:v>Objectif de terrain accompli ou accord local applicable effectivement tenu. Le résultat militaire est distinct de la présence durable et des droits des habitants.</x:v>
      </x:c>
      <x:c r="M63" s="14" t="str">
        <x:v>Une équipe réellement arrivée représentant au moins 1 PC garde le poste. Son entretien figure déjà dans celui des unités ; aucun second forfait de garnison.</x:v>
      </x:c>
      <x:c r="N63" s="14" t="str">
        <x:v>Débit nominal seulement si le poste est opérationnel et relié à des lots existants autorisés. Les personnes et charges suivent les liens compatibles ; une occupation ne crée aucune ressource.</x:v>
      </x:c>
      <x:c r="O63" s="14" t="str">
        <x:v>Débrancher les lots en attente et rejoindre la crique gardée.</x:v>
      </x:c>
      <x:c r="P63" s="14" t="str">
        <x:v>Extension V5</x:v>
      </x:c>
    </x:row>
    <x:row r="64" ht="87" customHeight="1">
      <x:c r="A64" s="13" t="str">
        <x:v>W5-P04-Z11</x:v>
      </x:c>
      <x:c r="B64" s="13" t="str">
        <x:v>Plateau du Défi des Feux</x:v>
      </x:c>
      <x:c r="C64" s="13" t="str">
        <x:v>W5-P04-R02</x:v>
      </x:c>
      <x:c r="D64" s="13" t="str">
        <x:v>W3-P04</x:v>
      </x:c>
      <x:c r="E64" s="13" t="str">
        <x:v>Région 2, position 5</x:v>
      </x:c>
      <x:c r="F64" s="13" t="str">
        <x:v>Tour de signal et pitons</x:v>
      </x:c>
      <x:c r="G64" s="28" t="n">
        <x:v>15</x:v>
      </x:c>
      <x:c r="H64" s="28" t="n">
        <x:v>1</x:v>
      </x:c>
      <x:c r="I64" s="28" t="n">
        <x:v>0</x:v>
      </x:c>
      <x:c r="J64" s="13" t="str">
        <x:v>Deux chefs signataires et une patrouille extérieure autonome.</x:v>
      </x:c>
      <x:c r="K64" s="13" t="str">
        <x:v>Poser les limites convenues, observer les positions des témoins puis mener le duel pendant que les gardes surveillent la troisième patrouille.</x:v>
      </x:c>
      <x:c r="L64" s="13" t="str">
        <x:v>Objectif de terrain accompli ou accord local applicable effectivement tenu. Le résultat militaire est distinct de la présence durable et des droits des habitants.</x:v>
      </x:c>
      <x:c r="M64" s="13" t="str">
        <x:v>Une équipe réellement arrivée représentant au moins 1 PC garde le poste. Son entretien figure déjà dans celui des unités ; aucun second forfait de garnison.</x:v>
      </x:c>
      <x:c r="N64" s="13" t="str">
        <x:v>Débit nominal seulement si le poste est opérationnel et relié à des lots existants autorisés. Les personnes et charges suivent les liens compatibles ; une occupation ne crée aucune ressource.</x:v>
      </x:c>
      <x:c r="O64" s="13" t="str">
        <x:v>Suspendre le défi ou sortir par l’issue convenue si la patrouille intervient.</x:v>
      </x:c>
      <x:c r="P64" s="13" t="str">
        <x:v>Extension V5</x:v>
      </x:c>
    </x:row>
    <x:row r="65" ht="87" customHeight="1">
      <x:c r="A65" s="14" t="str">
        <x:v>W5-P04-Z12</x:v>
      </x:c>
      <x:c r="B65" s="14" t="str">
        <x:v>Phare du Retour Éprouvé</x:v>
      </x:c>
      <x:c r="C65" s="14" t="str">
        <x:v>W5-P04-R02</x:v>
      </x:c>
      <x:c r="D65" s="14" t="str">
        <x:v>W3-P04</x:v>
      </x:c>
      <x:c r="E65" s="14" t="str">
        <x:v>Région 2, position 6</x:v>
      </x:c>
      <x:c r="F65" s="14" t="str">
        <x:v>Tour de signal et pitons</x:v>
      </x:c>
      <x:c r="G65" s="29" t="n">
        <x:v>15</x:v>
      </x:c>
      <x:c r="H65" s="29" t="n">
        <x:v>1</x:v>
      </x:c>
      <x:c r="I65" s="29" t="n">
        <x:v>0</x:v>
      </x:c>
      <x:c r="J65" s="14" t="str">
        <x:v>Opérateur CL5 et équipages attendus individuellement.</x:v>
      </x:c>
      <x:c r="K65" s="14" t="str">
        <x:v>Aligner les deux repères côtiers, tenir l’accès puis guider une coque réellement en approche jusqu’au bon quai.</x:v>
      </x:c>
      <x:c r="L65" s="14" t="str">
        <x:v>Objectif de terrain accompli ou accord local applicable effectivement tenu. Le résultat militaire est distinct de la présence durable et des droits des habitants.</x:v>
      </x:c>
      <x:c r="M65" s="14" t="str">
        <x:v>Une équipe réellement arrivée représentant au moins 1 PC garde le poste. Son entretien figure déjà dans celui des unités ; aucun second forfait de garnison.</x:v>
      </x:c>
      <x:c r="N65" s="14" t="str">
        <x:v>Débit nominal seulement si le poste est opérationnel et relié à des lots existants autorisés. Les personnes et charges suivent les liens compatibles ; une occupation ne crée aucune ressource.</x:v>
      </x:c>
      <x:c r="O65" s="14" t="str">
        <x:v>Rediriger le transport vers une halte connue si le phare devient indisponible.</x:v>
      </x:c>
      <x:c r="P65" s="14" t="str">
        <x:v>Extension V5</x:v>
      </x:c>
    </x:row>
    <x:row r="66" ht="87" customHeight="1">
      <x:c r="A66" s="13" t="str">
        <x:v>W5-P04-Z13</x:v>
      </x:c>
      <x:c r="B66" s="13" t="str">
        <x:v>Passe des Coques Lentes</x:v>
      </x:c>
      <x:c r="C66" s="13" t="str">
        <x:v>W5-P04-R03</x:v>
      </x:c>
      <x:c r="D66" s="13" t="str">
        <x:v>W3-P04</x:v>
      </x:c>
      <x:c r="E66" s="13" t="str">
        <x:v>Région 3, position 1</x:v>
      </x:c>
      <x:c r="F66" s="13" t="str">
        <x:v>Chantier de rive et chenaux</x:v>
      </x:c>
      <x:c r="G66" s="28" t="n">
        <x:v>10</x:v>
      </x:c>
      <x:c r="H66" s="28" t="n">
        <x:v>1</x:v>
      </x:c>
      <x:c r="I66" s="28" t="n">
        <x:v>0</x:v>
      </x:c>
      <x:c r="J66" s="13" t="str">
        <x:v>Passeur CL6 et équipages CL11 ; leurs bateaux restent distincts.</x:v>
      </x:c>
      <x:c r="K66" s="13" t="str">
        <x:v>Franchir le chenal avec un pilote qui connaît sa fenêtre, débarquer une garde puis ouvrir la rampe adaptée au gabarit de la charge.</x:v>
      </x:c>
      <x:c r="L66" s="13" t="str">
        <x:v>Objectif de terrain accompli ou accord local applicable effectivement tenu. Le résultat militaire est distinct de la présence durable et des droits des habitants.</x:v>
      </x:c>
      <x:c r="M66" s="13" t="str">
        <x:v>Une équipe réellement arrivée représentant au moins 1 PC garde le poste. Son entretien figure déjà dans celui des unités ; aucun second forfait de garnison.</x:v>
      </x:c>
      <x:c r="N66" s="13" t="str">
        <x:v>Débit nominal seulement si le poste est opérationnel et relié à des lots existants autorisés. Les personnes et charges suivent les liens compatibles ; une occupation ne crée aucune ressource.</x:v>
      </x:c>
      <x:c r="O66" s="13" t="str">
        <x:v>Revenir à la dernière rive sûre selon la position du transport.</x:v>
      </x:c>
      <x:c r="P66" s="13" t="str">
        <x:v>Extension V5</x:v>
      </x:c>
    </x:row>
    <x:row r="67" ht="87" customHeight="1">
      <x:c r="A67" s="14" t="str">
        <x:v>W5-P04-Z14</x:v>
      </x:c>
      <x:c r="B67" s="14" t="str">
        <x:v>Ponton des Marteaux</x:v>
      </x:c>
      <x:c r="C67" s="14" t="str">
        <x:v>W5-P04-R03</x:v>
      </x:c>
      <x:c r="D67" s="14" t="str">
        <x:v>W3-P04</x:v>
      </x:c>
      <x:c r="E67" s="14" t="str">
        <x:v>Région 3, position 2</x:v>
      </x:c>
      <x:c r="F67" s="14" t="str">
        <x:v>Chantier de rive et chenaux</x:v>
      </x:c>
      <x:c r="G67" s="29" t="n">
        <x:v>10</x:v>
      </x:c>
      <x:c r="H67" s="29" t="n">
        <x:v>1</x:v>
      </x:c>
      <x:c r="I67" s="29" t="n">
        <x:v>0</x:v>
      </x:c>
      <x:c r="J67" s="14" t="str">
        <x:v>Artisans CL7 et gardes de leur atelier, non soldats produits par la forge.</x:v>
      </x:c>
      <x:c r="K67" s="14" t="str">
        <x:v>Répartir les porteurs sur les appuis, couvrir les artisans puis déplacer une travée démontée qui coupait le chantier en deux.</x:v>
      </x:c>
      <x:c r="L67" s="14" t="str">
        <x:v>Objectif de terrain accompli ou accord local applicable effectivement tenu. Le résultat militaire est distinct de la présence durable et des droits des habitants.</x:v>
      </x:c>
      <x:c r="M67" s="14" t="str">
        <x:v>Une équipe réellement arrivée représentant au moins 1 PC garde le poste. Son entretien figure déjà dans celui des unités ; aucun second forfait de garnison.</x:v>
      </x:c>
      <x:c r="N67" s="14" t="str">
        <x:v>Débit nominal seulement si le poste est opérationnel et relié à des lots existants autorisés. Les personnes et charges suivent les liens compatibles ; une occupation ne crée aucune ressource.</x:v>
      </x:c>
      <x:c r="O67" s="14" t="str">
        <x:v>Poser la travée au palier stable et évacuer les opérateurs.</x:v>
      </x:c>
      <x:c r="P67" s="14" t="str">
        <x:v>Extension V5</x:v>
      </x:c>
    </x:row>
    <x:row r="68" ht="87" customHeight="1">
      <x:c r="A68" s="13" t="str">
        <x:v>W5-P04-Z15</x:v>
      </x:c>
      <x:c r="B68" s="13" t="str">
        <x:v>Tour de la Chaîne Noire</x:v>
      </x:c>
      <x:c r="C68" s="13" t="str">
        <x:v>W5-P04-R03</x:v>
      </x:c>
      <x:c r="D68" s="13" t="str">
        <x:v>W3-P04</x:v>
      </x:c>
      <x:c r="E68" s="13" t="str">
        <x:v>Région 3, position 3</x:v>
      </x:c>
      <x:c r="F68" s="13" t="str">
        <x:v>Chantier de rive et chenaux</x:v>
      </x:c>
      <x:c r="G68" s="28" t="n">
        <x:v>10</x:v>
      </x:c>
      <x:c r="H68" s="28" t="n">
        <x:v>1</x:v>
      </x:c>
      <x:c r="I68" s="28" t="n">
        <x:v>0</x:v>
      </x:c>
      <x:c r="J68" s="13" t="str">
        <x:v>Garde CL15 attachée au contrôle de cette chaîne.</x:v>
      </x:c>
      <x:c r="K68" s="13" t="str">
        <x:v>Atteindre le contrepoids, immobiliser une maille puis contenir l’équipe rivale qui veut refermer le chenal pendant le passage.</x:v>
      </x:c>
      <x:c r="L68" s="13" t="str">
        <x:v>Objectif de terrain accompli ou accord local applicable effectivement tenu. Le résultat militaire est distinct de la présence durable et des droits des habitants.</x:v>
      </x:c>
      <x:c r="M68" s="13" t="str">
        <x:v>Une équipe réellement arrivée représentant au moins 1 PC garde le poste. Son entretien figure déjà dans celui des unités ; aucun second forfait de garnison.</x:v>
      </x:c>
      <x:c r="N68" s="13" t="str">
        <x:v>Débit nominal seulement si le poste est opérationnel et relié à des lots existants autorisés. Les personnes et charges suivent les liens compatibles ; une occupation ne crée aucune ressource.</x:v>
      </x:c>
      <x:c r="O68" s="13" t="str">
        <x:v>Redescendre par l’accès de maintenance en gardant la chaîne dans son état validé.</x:v>
      </x:c>
      <x:c r="P68" s="13" t="str">
        <x:v>Extension V5</x:v>
      </x:c>
    </x:row>
    <x:row r="69" ht="87" customHeight="1">
      <x:c r="A69" s="14" t="str">
        <x:v>W5-P04-Z16</x:v>
      </x:c>
      <x:c r="B69" s="14" t="str">
        <x:v>Atelier du Bois Minéral</x:v>
      </x:c>
      <x:c r="C69" s="14" t="str">
        <x:v>W5-P04-R03</x:v>
      </x:c>
      <x:c r="D69" s="14" t="str">
        <x:v>W3-P04</x:v>
      </x:c>
      <x:c r="E69" s="14" t="str">
        <x:v>Région 3, position 4</x:v>
      </x:c>
      <x:c r="F69" s="14" t="str">
        <x:v>Chantier de rive et chenaux</x:v>
      </x:c>
      <x:c r="G69" s="29" t="n">
        <x:v>10</x:v>
      </x:c>
      <x:c r="H69" s="29" t="n">
        <x:v>1</x:v>
      </x:c>
      <x:c r="I69" s="29" t="n">
        <x:v>3</x:v>
      </x:c>
      <x:c r="J69" s="14" t="str">
        <x:v>Propriétaire d’atelier CL7 et équipage de la coque réparée.</x:v>
      </x:c>
      <x:c r="K69" s="14" t="str">
        <x:v>Livrer un lot de pièces, ajuster les supports d’une coque puis défendre la réparation contre une tentative d’interception des outils.</x:v>
      </x:c>
      <x:c r="L69" s="14" t="str">
        <x:v>Objectif de terrain accompli ou accord local applicable effectivement tenu. Le résultat militaire est distinct de la présence durable et des droits des habitants.</x:v>
      </x:c>
      <x:c r="M69" s="14" t="str">
        <x:v>Une équipe réellement arrivée représentant au moins 1 PC garde le poste. Son entretien figure déjà dans celui des unités ; aucun second forfait de garnison.</x:v>
      </x:c>
      <x:c r="N69" s="14" t="str">
        <x:v>Débit nominal seulement si le poste est opérationnel et relié à des lots existants autorisés. Les personnes et charges suivent les liens compatibles ; une occupation ne crée aucune ressource.</x:v>
      </x:c>
      <x:c r="O69" s="14" t="str">
        <x:v>Transférer les passagers vers une halte et laisser les travaux inachevés localisés.</x:v>
      </x:c>
      <x:c r="P69" s="14" t="str">
        <x:v>Extension V5</x:v>
      </x:c>
    </x:row>
    <x:row r="70" ht="87" customHeight="1">
      <x:c r="A70" s="13" t="str">
        <x:v>W5-P04-Z17</x:v>
      </x:c>
      <x:c r="B70" s="13" t="str">
        <x:v>Bassin des Amarres Croisées</x:v>
      </x:c>
      <x:c r="C70" s="13" t="str">
        <x:v>W5-P04-R03</x:v>
      </x:c>
      <x:c r="D70" s="13" t="str">
        <x:v>W3-P04</x:v>
      </x:c>
      <x:c r="E70" s="13" t="str">
        <x:v>Région 3, position 5</x:v>
      </x:c>
      <x:c r="F70" s="13" t="str">
        <x:v>Chantier de rive et chenaux</x:v>
      </x:c>
      <x:c r="G70" s="28" t="n">
        <x:v>10</x:v>
      </x:c>
      <x:c r="H70" s="28" t="n">
        <x:v>1</x:v>
      </x:c>
      <x:c r="I70" s="28" t="n">
        <x:v>0</x:v>
      </x:c>
      <x:c r="J70" s="13" t="str">
        <x:v>Trois équipages avec des engagements différents.</x:v>
      </x:c>
      <x:c r="K70" s="13" t="str">
        <x:v>Distinguer les amarres des trois coques, déplacer celle qui condamne la sortie puis repousser les assaillants sans échanger les propriétaires des bateaux.</x:v>
      </x:c>
      <x:c r="L70" s="13" t="str">
        <x:v>Objectif de terrain accompli ou accord local applicable effectivement tenu. Le résultat militaire est distinct de la présence durable et des droits des habitants.</x:v>
      </x:c>
      <x:c r="M70" s="13" t="str">
        <x:v>Une équipe réellement arrivée représentant au moins 1 PC garde le poste. Son entretien figure déjà dans celui des unités ; aucun second forfait de garnison.</x:v>
      </x:c>
      <x:c r="N70" s="13" t="str">
        <x:v>Débit nominal seulement si le poste est opérationnel et relié à des lots existants autorisés. Les personnes et charges suivent les liens compatibles ; une occupation ne crée aucune ressource.</x:v>
      </x:c>
      <x:c r="O70" s="13" t="str">
        <x:v>Partir seulement dans une coque dont le pilote et la place sont confirmés.</x:v>
      </x:c>
      <x:c r="P70" s="13" t="str">
        <x:v>Extension V5</x:v>
      </x:c>
    </x:row>
    <x:row r="71" ht="87" customHeight="1">
      <x:c r="A71" s="14" t="str">
        <x:v>W5-P04-Z18</x:v>
      </x:c>
      <x:c r="B71" s="14" t="str">
        <x:v>Sortie des Petites Voiles</x:v>
      </x:c>
      <x:c r="C71" s="14" t="str">
        <x:v>W5-P04-R03</x:v>
      </x:c>
      <x:c r="D71" s="14" t="str">
        <x:v>W3-P04</x:v>
      </x:c>
      <x:c r="E71" s="14" t="str">
        <x:v>Région 3, position 6</x:v>
      </x:c>
      <x:c r="F71" s="14" t="str">
        <x:v>Chantier de rive et chenaux</x:v>
      </x:c>
      <x:c r="G71" s="29" t="n">
        <x:v>10</x:v>
      </x:c>
      <x:c r="H71" s="29" t="n">
        <x:v>1</x:v>
      </x:c>
      <x:c r="I71" s="29" t="n">
        <x:v>0</x:v>
      </x:c>
      <x:c r="J71" s="14" t="str">
        <x:v>Voyageurs volontaires et transporteurs CL11.</x:v>
      </x:c>
      <x:c r="K71" s="14" t="str">
        <x:v>Dégager l’aire d’embarquement, répartir les personnes et charges puis accompagner deux rotations vers une île réellement accessible.</x:v>
      </x:c>
      <x:c r="L71" s="14" t="str">
        <x:v>Objectif de terrain accompli ou accord local applicable effectivement tenu. Le résultat militaire est distinct de la présence durable et des droits des habitants.</x:v>
      </x:c>
      <x:c r="M71" s="14" t="str">
        <x:v>Une équipe réellement arrivée représentant au moins 1 PC garde le poste. Son entretien figure déjà dans celui des unités ; aucun second forfait de garnison.</x:v>
      </x:c>
      <x:c r="N71" s="14" t="str">
        <x:v>Débit nominal seulement si le poste est opérationnel et relié à des lots existants autorisés. Les personnes et charges suivent les liens compatibles ; une occupation ne crée aucune ressource.</x:v>
      </x:c>
      <x:c r="O71" s="14" t="str">
        <x:v>Garder une équipe à la halte pour les personnes de la seconde rotation.</x:v>
      </x:c>
      <x:c r="P71" s="14" t="str">
        <x:v>Extension V5</x:v>
      </x:c>
    </x:row>
    <x:row r="72" ht="87" customHeight="1">
      <x:c r="A72" s="13" t="str">
        <x:v>W5-P04-Z19</x:v>
      </x:c>
      <x:c r="B72" s="13" t="str">
        <x:v>Crique des Derniers Arrivants</x:v>
      </x:c>
      <x:c r="C72" s="13" t="str">
        <x:v>W5-P04-R04</x:v>
      </x:c>
      <x:c r="D72" s="13" t="str">
        <x:v>W3-P04</x:v>
      </x:c>
      <x:c r="E72" s="13" t="str">
        <x:v>Région 4, position 1</x:v>
      </x:c>
      <x:c r="F72" s="13" t="str">
        <x:v>Criques, refuges et hauteurs</x:v>
      </x:c>
      <x:c r="G72" s="28" t="n">
        <x:v>10</x:v>
      </x:c>
      <x:c r="H72" s="28" t="n">
        <x:v>1</x:v>
      </x:c>
      <x:c r="I72" s="28" t="n">
        <x:v>0</x:v>
      </x:c>
      <x:c r="J72" s="13" t="str">
        <x:v>Équipage blessé et hôtes CL14 aux places finies.</x:v>
      </x:c>
      <x:c r="K72" s="13" t="str">
        <x:v>Accueillir un transport endommagé, faire descendre les passagers puis défendre la crique jusqu’à leur regroupement derrière le couvert.</x:v>
      </x:c>
      <x:c r="L72" s="13" t="str">
        <x:v>Objectif de terrain accompli ou accord local applicable effectivement tenu. Le résultat militaire est distinct de la présence durable et des droits des habitants.</x:v>
      </x:c>
      <x:c r="M72" s="13" t="str">
        <x:v>Une équipe réellement arrivée représentant au moins 1 PC garde le poste. Son entretien figure déjà dans celui des unités ; aucun second forfait de garnison.</x:v>
      </x:c>
      <x:c r="N72" s="13" t="str">
        <x:v>Débit nominal seulement si le poste est opérationnel et relié à des lots existants autorisés. Les personnes et charges suivent les liens compatibles ; une occupation ne crée aucune ressource.</x:v>
      </x:c>
      <x:c r="O72" s="13" t="str">
        <x:v>Préparer un second point de retour si la coque ne peut repartir.</x:v>
      </x:c>
      <x:c r="P72" s="13" t="str">
        <x:v>Extension V5</x:v>
      </x:c>
    </x:row>
    <x:row r="73" ht="87" customHeight="1">
      <x:c r="A73" s="14" t="str">
        <x:v>W5-P04-Z20</x:v>
      </x:c>
      <x:c r="B73" s="14" t="str">
        <x:v>Montée des Brancards</x:v>
      </x:c>
      <x:c r="C73" s="14" t="str">
        <x:v>W5-P04-R04</x:v>
      </x:c>
      <x:c r="D73" s="14" t="str">
        <x:v>W3-P04</x:v>
      </x:c>
      <x:c r="E73" s="14" t="str">
        <x:v>Région 4, position 2</x:v>
      </x:c>
      <x:c r="F73" s="14" t="str">
        <x:v>Criques, refuges et hauteurs</x:v>
      </x:c>
      <x:c r="G73" s="29" t="n">
        <x:v>10</x:v>
      </x:c>
      <x:c r="H73" s="29" t="n">
        <x:v>1</x:v>
      </x:c>
      <x:c r="I73" s="29" t="n">
        <x:v>0</x:v>
      </x:c>
      <x:c r="J73" s="14" t="str">
        <x:v>Soigneurs CL14 et porteurs volontaires ; blessures conservées.</x:v>
      </x:c>
      <x:c r="K73" s="14" t="str">
        <x:v>Fixer le treuil bas, répartir le portage puis protéger le blessé aux deux paliers où l’équipe doit changer de prise.</x:v>
      </x:c>
      <x:c r="L73" s="14" t="str">
        <x:v>Objectif de terrain accompli ou accord local applicable effectivement tenu. Le résultat militaire est distinct de la présence durable et des droits des habitants.</x:v>
      </x:c>
      <x:c r="M73" s="14" t="str">
        <x:v>Une équipe réellement arrivée représentant au moins 1 PC garde le poste. Son entretien figure déjà dans celui des unités ; aucun second forfait de garnison.</x:v>
      </x:c>
      <x:c r="N73" s="14" t="str">
        <x:v>Débit nominal seulement si le poste est opérationnel et relié à des lots existants autorisés. Les personnes et charges suivent les liens compatibles ; une occupation ne crée aucune ressource.</x:v>
      </x:c>
      <x:c r="O73" s="14" t="str">
        <x:v>Revenir au dernier palier stable en gardant le patient identifié.</x:v>
      </x:c>
      <x:c r="P73" s="14" t="str">
        <x:v>Extension V5</x:v>
      </x:c>
    </x:row>
    <x:row r="74" ht="87" customHeight="1">
      <x:c r="A74" s="13" t="str">
        <x:v>W5-P04-Z21</x:v>
      </x:c>
      <x:c r="B74" s="13" t="str">
        <x:v>Belvédère du Feu Patient</x:v>
      </x:c>
      <x:c r="C74" s="13" t="str">
        <x:v>W5-P04-R04</x:v>
      </x:c>
      <x:c r="D74" s="13" t="str">
        <x:v>W3-P04</x:v>
      </x:c>
      <x:c r="E74" s="13" t="str">
        <x:v>Région 4, position 3</x:v>
      </x:c>
      <x:c r="F74" s="13" t="str">
        <x:v>Criques, refuges et hauteurs</x:v>
      </x:c>
      <x:c r="G74" s="28" t="n">
        <x:v>10</x:v>
      </x:c>
      <x:c r="H74" s="28" t="n">
        <x:v>1</x:v>
      </x:c>
      <x:c r="I74" s="28" t="n">
        <x:v>0</x:v>
      </x:c>
      <x:c r="J74" s="13" t="str">
        <x:v>Observateur CL5 et voyageurs de passage.</x:v>
      </x:c>
      <x:c r="K74" s="13" t="str">
        <x:v>Monter au guet, reconnaître la coque attendue puis garder son approche sous observation sans déclencher une attaque contre tous les navires.</x:v>
      </x:c>
      <x:c r="L74" s="13" t="str">
        <x:v>Objectif de terrain accompli ou accord local applicable effectivement tenu. Le résultat militaire est distinct de la présence durable et des droits des habitants.</x:v>
      </x:c>
      <x:c r="M74" s="13" t="str">
        <x:v>Une équipe réellement arrivée représentant au moins 1 PC garde le poste. Son entretien figure déjà dans celui des unités ; aucun second forfait de garnison.</x:v>
      </x:c>
      <x:c r="N74" s="13" t="str">
        <x:v>Débit nominal seulement si le poste est opérationnel et relié à des lots existants autorisés. Les personnes et charges suivent les liens compatibles ; une occupation ne crée aucune ressource.</x:v>
      </x:c>
      <x:c r="O74" s="13" t="str">
        <x:v>Rejoindre le refuge intérieur lorsque la vue est coupée.</x:v>
      </x:c>
      <x:c r="P74" s="13" t="str">
        <x:v>Extension V5</x:v>
      </x:c>
    </x:row>
    <x:row r="75" ht="87" customHeight="1">
      <x:c r="A75" s="14" t="str">
        <x:v>W5-P04-Z22</x:v>
      </x:c>
      <x:c r="B75" s="14" t="str">
        <x:v>Refuge des Rations Liées</x:v>
      </x:c>
      <x:c r="C75" s="14" t="str">
        <x:v>W5-P04-R04</x:v>
      </x:c>
      <x:c r="D75" s="14" t="str">
        <x:v>W3-P04</x:v>
      </x:c>
      <x:c r="E75" s="14" t="str">
        <x:v>Région 4, position 4</x:v>
      </x:c>
      <x:c r="F75" s="14" t="str">
        <x:v>Criques, refuges et hauteurs</x:v>
      </x:c>
      <x:c r="G75" s="29" t="n">
        <x:v>10</x:v>
      </x:c>
      <x:c r="H75" s="29" t="n">
        <x:v>1</x:v>
      </x:c>
      <x:c r="I75" s="29" t="n">
        <x:v>3</x:v>
      </x:c>
      <x:c r="J75" s="14" t="str">
        <x:v>Hôtes CL14 ; l’accueil n’implique pas recrutement ou propriété.</x:v>
      </x:c>
      <x:c r="K75" s="14" t="str">
        <x:v>Installer les personnes dans les places disponibles, déposer les lots livrés puis tenir l’entrée pendant une réparation de la voie de retour.</x:v>
      </x:c>
      <x:c r="L75" s="14" t="str">
        <x:v>Objectif de terrain accompli ou accord local applicable effectivement tenu. Le résultat militaire est distinct de la présence durable et des droits des habitants.</x:v>
      </x:c>
      <x:c r="M75" s="14" t="str">
        <x:v>Une équipe réellement arrivée représentant au moins 1 PC garde le poste. Son entretien figure déjà dans celui des unités ; aucun second forfait de garnison.</x:v>
      </x:c>
      <x:c r="N75" s="14" t="str">
        <x:v>Débit nominal seulement si le poste est opérationnel et relié à des lots existants autorisés. Les personnes et charges suivent les liens compatibles ; une occupation ne crée aucune ressource.</x:v>
      </x:c>
      <x:c r="O75" s="14" t="str">
        <x:v>Organiser des départs successifs vers les transports présents.</x:v>
      </x:c>
      <x:c r="P75" s="14" t="str">
        <x:v>Extension V5</x:v>
      </x:c>
    </x:row>
    <x:row r="76" ht="87" customHeight="1">
      <x:c r="A76" s="13" t="str">
        <x:v>W5-P04-Z23</x:v>
      </x:c>
      <x:c r="B76" s="13" t="str">
        <x:v>Seuil du Dernier Poursuivant</x:v>
      </x:c>
      <x:c r="C76" s="13" t="str">
        <x:v>W5-P04-R04</x:v>
      </x:c>
      <x:c r="D76" s="13" t="str">
        <x:v>W3-P04</x:v>
      </x:c>
      <x:c r="E76" s="13" t="str">
        <x:v>Région 4, position 5</x:v>
      </x:c>
      <x:c r="F76" s="13" t="str">
        <x:v>Criques, refuges et hauteurs</x:v>
      </x:c>
      <x:c r="G76" s="28" t="n">
        <x:v>10</x:v>
      </x:c>
      <x:c r="H76" s="28" t="n">
        <x:v>1</x:v>
      </x:c>
      <x:c r="I76" s="28" t="n">
        <x:v>0</x:v>
      </x:c>
      <x:c r="J76" s="13" t="str">
        <x:v>Rival identifié et ses survivants, avec leur propre retrait.</x:v>
      </x:c>
      <x:c r="K76" s="13" t="str">
        <x:v>Atteindre le rival qui chasse les derniers porteurs, engager un duel de retardement ou placer la garde au passage étroit.</x:v>
      </x:c>
      <x:c r="L76" s="13" t="str">
        <x:v>Objectif de terrain accompli ou accord local applicable effectivement tenu. Le résultat militaire est distinct de la présence durable et des droits des habitants.</x:v>
      </x:c>
      <x:c r="M76" s="13" t="str">
        <x:v>Une équipe réellement arrivée représentant au moins 1 PC garde le poste. Son entretien figure déjà dans celui des unités ; aucun second forfait de garnison.</x:v>
      </x:c>
      <x:c r="N76" s="13" t="str">
        <x:v>Débit nominal seulement si le poste est opérationnel et relié à des lots existants autorisés. Les personnes et charges suivent les liens compatibles ; une occupation ne crée aucune ressource.</x:v>
      </x:c>
      <x:c r="O76" s="13" t="str">
        <x:v>Retirer la garde après le passage réel des porteurs.</x:v>
      </x:c>
      <x:c r="P76" s="13" t="str">
        <x:v>Extension V5</x:v>
      </x:c>
    </x:row>
    <x:row r="77" ht="87" customHeight="1">
      <x:c r="A77" s="14" t="str">
        <x:v>W5-P04-Z24</x:v>
      </x:c>
      <x:c r="B77" s="14" t="str">
        <x:v>Quai des Routes Séparées</x:v>
      </x:c>
      <x:c r="C77" s="14" t="str">
        <x:v>W5-P04-R04</x:v>
      </x:c>
      <x:c r="D77" s="14" t="str">
        <x:v>W3-P04</x:v>
      </x:c>
      <x:c r="E77" s="14" t="str">
        <x:v>Région 4, position 6</x:v>
      </x:c>
      <x:c r="F77" s="14" t="str">
        <x:v>Criques, refuges et hauteurs</x:v>
      </x:c>
      <x:c r="G77" s="29" t="n">
        <x:v>10</x:v>
      </x:c>
      <x:c r="H77" s="29" t="n">
        <x:v>1</x:v>
      </x:c>
      <x:c r="I77" s="29" t="n">
        <x:v>0</x:v>
      </x:c>
      <x:c r="J77" s="14" t="str">
        <x:v>Équipages qui choisissent de rester, repartir ou proposer un contrat.</x:v>
      </x:c>
      <x:c r="K77" s="14" t="str">
        <x:v>Rendre les objets prêtés, embarquer les groupes selon leur destination puis confirmer chaque départ depuis son amarrage physique.</x:v>
      </x:c>
      <x:c r="L77" s="14" t="str">
        <x:v>Objectif de terrain accompli ou accord local applicable effectivement tenu. Le résultat militaire est distinct de la présence durable et des droits des habitants.</x:v>
      </x:c>
      <x:c r="M77" s="14" t="str">
        <x:v>Une équipe réellement arrivée représentant au moins 1 PC garde le poste. Son entretien figure déjà dans celui des unités ; aucun second forfait de garnison.</x:v>
      </x:c>
      <x:c r="N77" s="14" t="str">
        <x:v>Débit nominal seulement si le poste est opérationnel et relié à des lots existants autorisés. Les personnes et charges suivent les liens compatibles ; une occupation ne crée aucune ressource.</x:v>
      </x:c>
      <x:c r="O77" s="14" t="str">
        <x:v>Conserver une halte et son stock réel pour une rotation retardée.</x:v>
      </x:c>
      <x:c r="P77" s="14" t="str">
        <x:v>Extension V5</x:v>
      </x:c>
    </x:row>
    <x:row r="78" ht="87" customHeight="1">
      <x:c r="A78" s="13" t="str">
        <x:v>W5-P05-Z01</x:v>
      </x:c>
      <x:c r="B78" s="13" t="str">
        <x:v>Débarcadère de la Moraine</x:v>
      </x:c>
      <x:c r="C78" s="13" t="str">
        <x:v>W5-P05-R01</x:v>
      </x:c>
      <x:c r="D78" s="13" t="str">
        <x:v>W3-P05</x:v>
      </x:c>
      <x:c r="E78" s="13" t="str">
        <x:v>Région 1, position 1</x:v>
      </x:c>
      <x:c r="F78" s="13" t="str">
        <x:v>Roche froide et plaques de glace</x:v>
      </x:c>
      <x:c r="G78" s="28" t="n">
        <x:v>10</x:v>
      </x:c>
      <x:c r="H78" s="28" t="n">
        <x:v>1</x:v>
      </x:c>
      <x:c r="I78" s="28" t="n">
        <x:v>6</x:v>
      </x:c>
      <x:c r="J78" s="13" t="str">
        <x:v>Équipage CL11 et guides CL8 volontaires.</x:v>
      </x:c>
      <x:c r="K78" s="13" t="str">
        <x:v>Arrimer les charges sur la roche stable, poser les repères de retour puis repousser une patrouille qui observe la première montée.</x:v>
      </x:c>
      <x:c r="L78" s="13" t="str">
        <x:v>Objectif de terrain accompli ou accord local applicable effectivement tenu. Le résultat militaire est distinct de la présence durable et des droits des habitants.</x:v>
      </x:c>
      <x:c r="M78" s="13" t="str">
        <x:v>Une équipe réellement arrivée représentant au moins 1 PC garde le poste. Son entretien figure déjà dans celui des unités ; aucun second forfait de garnison.</x:v>
      </x:c>
      <x:c r="N78" s="13" t="str">
        <x:v>Débit nominal seulement si le poste est opérationnel et relié à des lots existants autorisés. Les personnes et charges suivent les liens compatibles ; une occupation ne crée aucune ressource.</x:v>
      </x:c>
      <x:c r="O78" s="13" t="str">
        <x:v>Rejoindre la coque par la moraine sans passer sur la glace non testée.</x:v>
      </x:c>
      <x:c r="P78" s="13" t="str">
        <x:v>Extension V5</x:v>
      </x:c>
    </x:row>
    <x:row r="79" ht="87" customHeight="1">
      <x:c r="A79" s="14" t="str">
        <x:v>W5-P05-Z02</x:v>
      </x:c>
      <x:c r="B79" s="14" t="str">
        <x:v>Plaques du Son Grave</x:v>
      </x:c>
      <x:c r="C79" s="14" t="str">
        <x:v>W5-P05-R01</x:v>
      </x:c>
      <x:c r="D79" s="14" t="str">
        <x:v>W3-P05</x:v>
      </x:c>
      <x:c r="E79" s="14" t="str">
        <x:v>Région 1, position 2</x:v>
      </x:c>
      <x:c r="F79" s="14" t="str">
        <x:v>Roche froide et plaques de glace</x:v>
      </x:c>
      <x:c r="G79" s="29" t="n">
        <x:v>10</x:v>
      </x:c>
      <x:c r="H79" s="29" t="n">
        <x:v>1</x:v>
      </x:c>
      <x:c r="I79" s="29" t="n">
        <x:v>0</x:v>
      </x:c>
      <x:c r="J79" s="14" t="str">
        <x:v>Guides CL8 et faune mobile ; aucune carte omnisciente de solidité.</x:v>
      </x:c>
      <x:c r="K79" s="14" t="str">
        <x:v>Tester trois points repérés, écouter leur réponse puis guider une équipe légère entre les plaques encore stables.</x:v>
      </x:c>
      <x:c r="L79" s="14" t="str">
        <x:v>Objectif de terrain accompli ou accord local applicable effectivement tenu. Le résultat militaire est distinct de la présence durable et des droits des habitants.</x:v>
      </x:c>
      <x:c r="M79" s="14" t="str">
        <x:v>Une équipe réellement arrivée représentant au moins 1 PC garde le poste. Son entretien figure déjà dans celui des unités ; aucun second forfait de garnison.</x:v>
      </x:c>
      <x:c r="N79" s="14" t="str">
        <x:v>Débit nominal seulement si le poste est opérationnel et relié à des lots existants autorisés. Les personnes et charges suivent les liens compatibles ; une occupation ne crée aucune ressource.</x:v>
      </x:c>
      <x:c r="O79" s="14" t="str">
        <x:v>Revenir au dernier appui reconnu avant la rupture annoncée.</x:v>
      </x:c>
      <x:c r="P79" s="14" t="str">
        <x:v>Extension V5</x:v>
      </x:c>
    </x:row>
    <x:row r="80" ht="87" customHeight="1">
      <x:c r="A80" s="13" t="str">
        <x:v>W5-P05-Z03</x:v>
      </x:c>
      <x:c r="B80" s="13" t="str">
        <x:v>Borne du Vent Coupé</x:v>
      </x:c>
      <x:c r="C80" s="13" t="str">
        <x:v>W5-P05-R01</x:v>
      </x:c>
      <x:c r="D80" s="13" t="str">
        <x:v>W3-P05</x:v>
      </x:c>
      <x:c r="E80" s="13" t="str">
        <x:v>Région 1, position 3</x:v>
      </x:c>
      <x:c r="F80" s="13" t="str">
        <x:v>Roche froide et plaques de glace</x:v>
      </x:c>
      <x:c r="G80" s="28" t="n">
        <x:v>10</x:v>
      </x:c>
      <x:c r="H80" s="28" t="n">
        <x:v>1</x:v>
      </x:c>
      <x:c r="I80" s="28" t="n">
        <x:v>0</x:v>
      </x:c>
      <x:c r="J80" s="13" t="str">
        <x:v>Messager CL12 et petit groupe rival posté dans le brouillard.</x:v>
      </x:c>
      <x:c r="K80" s="13" t="str">
        <x:v>Atteindre un abri rocheux, redresser le repère puis garder la borne pendant que le messager confirme la route du convoi.</x:v>
      </x:c>
      <x:c r="L80" s="13" t="str">
        <x:v>Objectif de terrain accompli ou accord local applicable effectivement tenu. Le résultat militaire est distinct de la présence durable et des droits des habitants.</x:v>
      </x:c>
      <x:c r="M80" s="13" t="str">
        <x:v>Une équipe réellement arrivée représentant au moins 1 PC garde le poste. Son entretien figure déjà dans celui des unités ; aucun second forfait de garnison.</x:v>
      </x:c>
      <x:c r="N80" s="13" t="str">
        <x:v>Débit nominal seulement si le poste est opérationnel et relié à des lots existants autorisés. Les personnes et charges suivent les liens compatibles ; une occupation ne crée aucune ressource.</x:v>
      </x:c>
      <x:c r="O80" s="13" t="str">
        <x:v>Se retirer derrière la moraine en emportant le relevé.</x:v>
      </x:c>
      <x:c r="P80" s="13" t="str">
        <x:v>Extension V5</x:v>
      </x:c>
    </x:row>
    <x:row r="81" ht="87" customHeight="1">
      <x:c r="A81" s="14" t="str">
        <x:v>W5-P05-Z04</x:v>
      </x:c>
      <x:c r="B81" s="14" t="str">
        <x:v>Cache sous la Pierre Blanche</x:v>
      </x:c>
      <x:c r="C81" s="14" t="str">
        <x:v>W5-P05-R01</x:v>
      </x:c>
      <x:c r="D81" s="14" t="str">
        <x:v>W3-P05</x:v>
      </x:c>
      <x:c r="E81" s="14" t="str">
        <x:v>Région 1, position 4</x:v>
      </x:c>
      <x:c r="F81" s="14" t="str">
        <x:v>Roche froide et plaques de glace</x:v>
      </x:c>
      <x:c r="G81" s="29" t="n">
        <x:v>10</x:v>
      </x:c>
      <x:c r="H81" s="29" t="n">
        <x:v>1</x:v>
      </x:c>
      <x:c r="I81" s="29" t="n">
        <x:v>3</x:v>
      </x:c>
      <x:c r="J81" s="14" t="str">
        <x:v>Dépositaire CL8 et propriétaires identifiés des lots.</x:v>
      </x:c>
      <x:c r="K81" s="14" t="str">
        <x:v>Dégager le couvercle, vérifier les lots de chaleur livrés puis les répartir dans des contenants sans mélanger les stocks personnels.</x:v>
      </x:c>
      <x:c r="L81" s="14" t="str">
        <x:v>Objectif de terrain accompli ou accord local applicable effectivement tenu. Le résultat militaire est distinct de la présence durable et des droits des habitants.</x:v>
      </x:c>
      <x:c r="M81" s="14" t="str">
        <x:v>Une équipe réellement arrivée représentant au moins 1 PC garde le poste. Son entretien figure déjà dans celui des unités ; aucun second forfait de garnison.</x:v>
      </x:c>
      <x:c r="N81" s="14" t="str">
        <x:v>Débit nominal seulement si le poste est opérationnel et relié à des lots existants autorisés. Les personnes et charges suivent les liens compatibles ; une occupation ne crée aucune ressource.</x:v>
      </x:c>
      <x:c r="O81" s="14" t="str">
        <x:v>Refermer la cache et garder sa position si la marche est reportée.</x:v>
      </x:c>
      <x:c r="P81" s="14" t="str">
        <x:v>Extension V5</x:v>
      </x:c>
    </x:row>
    <x:row r="82" ht="87" customHeight="1">
      <x:c r="A82" s="13" t="str">
        <x:v>W5-P05-Z05</x:v>
      </x:c>
      <x:c r="B82" s="13" t="str">
        <x:v>Courbe du Guide Rival</x:v>
      </x:c>
      <x:c r="C82" s="13" t="str">
        <x:v>W5-P05-R01</x:v>
      </x:c>
      <x:c r="D82" s="13" t="str">
        <x:v>W3-P05</x:v>
      </x:c>
      <x:c r="E82" s="13" t="str">
        <x:v>Région 1, position 5</x:v>
      </x:c>
      <x:c r="F82" s="13" t="str">
        <x:v>Roche froide et plaques de glace</x:v>
      </x:c>
      <x:c r="G82" s="28" t="n">
        <x:v>10</x:v>
      </x:c>
      <x:c r="H82" s="28" t="n">
        <x:v>1</x:v>
      </x:c>
      <x:c r="I82" s="28" t="n">
        <x:v>0</x:v>
      </x:c>
      <x:c r="J82" s="13" t="str">
        <x:v>Guide CL5 et escorte CL8 ; désaccord local, pas vérité de clan universelle.</x:v>
      </x:c>
      <x:c r="K82" s="13" t="str">
        <x:v>Suivre les repères de deux guides, observer les appuis contradictoires puis affronter le rival qui tente de fermer le chemin stable.</x:v>
      </x:c>
      <x:c r="L82" s="13" t="str">
        <x:v>Objectif de terrain accompli ou accord local applicable effectivement tenu. Le résultat militaire est distinct de la présence durable et des droits des habitants.</x:v>
      </x:c>
      <x:c r="M82" s="13" t="str">
        <x:v>Une équipe réellement arrivée représentant au moins 1 PC garde le poste. Son entretien figure déjà dans celui des unités ; aucun second forfait de garnison.</x:v>
      </x:c>
      <x:c r="N82" s="13" t="str">
        <x:v>Débit nominal seulement si le poste est opérationnel et relié à des lots existants autorisés. Les personnes et charges suivent les liens compatibles ; une occupation ne crée aucune ressource.</x:v>
      </x:c>
      <x:c r="O82" s="13" t="str">
        <x:v>Reprendre la moraine connue avec les membres disponibles.</x:v>
      </x:c>
      <x:c r="P82" s="13" t="str">
        <x:v>Extension V5</x:v>
      </x:c>
    </x:row>
    <x:row r="83" ht="87" customHeight="1">
      <x:c r="A83" s="14" t="str">
        <x:v>W5-P05-Z06</x:v>
      </x:c>
      <x:c r="B83" s="14" t="str">
        <x:v>Pied du Premier Palan</x:v>
      </x:c>
      <x:c r="C83" s="14" t="str">
        <x:v>W5-P05-R01</x:v>
      </x:c>
      <x:c r="D83" s="14" t="str">
        <x:v>W3-P05</x:v>
      </x:c>
      <x:c r="E83" s="14" t="str">
        <x:v>Région 1, position 6</x:v>
      </x:c>
      <x:c r="F83" s="14" t="str">
        <x:v>Roche froide et plaques de glace</x:v>
      </x:c>
      <x:c r="G83" s="29" t="n">
        <x:v>10</x:v>
      </x:c>
      <x:c r="H83" s="29" t="n">
        <x:v>1</x:v>
      </x:c>
      <x:c r="I83" s="29" t="n">
        <x:v>0</x:v>
      </x:c>
      <x:c r="J83" s="14" t="str">
        <x:v>Porteurs CL14 et artisans CL7 de passage.</x:v>
      </x:c>
      <x:c r="K83" s="14" t="str">
        <x:v>Poser le crochet sur l’appui vérifié, faire monter une charge à la fois puis garder l’opérateur jusqu’au dernier passage.</x:v>
      </x:c>
      <x:c r="L83" s="14" t="str">
        <x:v>Objectif de terrain accompli ou accord local applicable effectivement tenu. Le résultat militaire est distinct de la présence durable et des droits des habitants.</x:v>
      </x:c>
      <x:c r="M83" s="14" t="str">
        <x:v>Une équipe réellement arrivée représentant au moins 1 PC garde le poste. Son entretien figure déjà dans celui des unités ; aucun second forfait de garnison.</x:v>
      </x:c>
      <x:c r="N83" s="14" t="str">
        <x:v>Débit nominal seulement si le poste est opérationnel et relié à des lots existants autorisés. Les personnes et charges suivent les liens compatibles ; une occupation ne crée aucune ressource.</x:v>
      </x:c>
      <x:c r="O83" s="14" t="str">
        <x:v>Abaisser la charge au palier stable avant de retirer le groupe.</x:v>
      </x:c>
      <x:c r="P83" s="14" t="str">
        <x:v>Extension V5</x:v>
      </x:c>
    </x:row>
    <x:row r="84" ht="87" customHeight="1">
      <x:c r="A84" s="13" t="str">
        <x:v>W5-P05-Z07</x:v>
      </x:c>
      <x:c r="B84" s="13" t="str">
        <x:v>Corniche de la Première Corde</x:v>
      </x:c>
      <x:c r="C84" s="13" t="str">
        <x:v>W5-P05-R02</x:v>
      </x:c>
      <x:c r="D84" s="13" t="str">
        <x:v>W3-P05</x:v>
      </x:c>
      <x:c r="E84" s="13" t="str">
        <x:v>Région 2, position 1</x:v>
      </x:c>
      <x:c r="F84" s="13" t="str">
        <x:v>Falaises, palans et refuges</x:v>
      </x:c>
      <x:c r="G84" s="28" t="n">
        <x:v>15</x:v>
      </x:c>
      <x:c r="H84" s="28" t="n">
        <x:v>1</x:v>
      </x:c>
      <x:c r="I84" s="28" t="n">
        <x:v>0</x:v>
      </x:c>
      <x:c r="J84" s="13" t="str">
        <x:v>Équipe de guide CL5 et sentinelle rivale.</x:v>
      </x:c>
      <x:c r="K84" s="13" t="str">
        <x:v>Vérifier la corde posée depuis l’anneau bas, reprendre son ancrage puis faire venir la relève par une vraie montée.</x:v>
      </x:c>
      <x:c r="L84" s="13" t="str">
        <x:v>Objectif de terrain accompli ou accord local applicable effectivement tenu. Le résultat militaire est distinct de la présence durable et des droits des habitants.</x:v>
      </x:c>
      <x:c r="M84" s="13" t="str">
        <x:v>Une équipe réellement arrivée représentant au moins 1 PC garde le poste. Son entretien figure déjà dans celui des unités ; aucun second forfait de garnison.</x:v>
      </x:c>
      <x:c r="N84" s="13" t="str">
        <x:v>Débit nominal seulement si le poste est opérationnel et relié à des lots existants autorisés. Les personnes et charges suivent les liens compatibles ; une occupation ne crée aucune ressource.</x:v>
      </x:c>
      <x:c r="O84" s="13" t="str">
        <x:v>Redescendre vers le palan tant que son gabarit reste compatible.</x:v>
      </x:c>
      <x:c r="P84" s="13" t="str">
        <x:v>Extension V5</x:v>
      </x:c>
    </x:row>
    <x:row r="85" ht="87" customHeight="1">
      <x:c r="A85" s="14" t="str">
        <x:v>W5-P05-Z08</x:v>
      </x:c>
      <x:c r="B85" s="14" t="str">
        <x:v>Niche du Guetteur Aveuglé</x:v>
      </x:c>
      <x:c r="C85" s="14" t="str">
        <x:v>W5-P05-R02</x:v>
      </x:c>
      <x:c r="D85" s="14" t="str">
        <x:v>W3-P05</x:v>
      </x:c>
      <x:c r="E85" s="14" t="str">
        <x:v>Région 2, position 2</x:v>
      </x:c>
      <x:c r="F85" s="14" t="str">
        <x:v>Falaises, palans et refuges</x:v>
      </x:c>
      <x:c r="G85" s="29" t="n">
        <x:v>15</x:v>
      </x:c>
      <x:c r="H85" s="29" t="n">
        <x:v>1</x:v>
      </x:c>
      <x:c r="I85" s="29" t="n">
        <x:v>0</x:v>
      </x:c>
      <x:c r="J85" s="14" t="str">
        <x:v>Guetteur CL5 et une relève finie.</x:v>
      </x:c>
      <x:c r="K85" s="14" t="str">
        <x:v>Contourner l’aiguille opaque, attendre une éclaircie puis déloger le tireur qui couvre la traverse sans connaître les passages cachés.</x:v>
      </x:c>
      <x:c r="L85" s="14" t="str">
        <x:v>Objectif de terrain accompli ou accord local applicable effectivement tenu. Le résultat militaire est distinct de la présence durable et des droits des habitants.</x:v>
      </x:c>
      <x:c r="M85" s="14" t="str">
        <x:v>Une équipe réellement arrivée représentant au moins 1 PC garde le poste. Son entretien figure déjà dans celui des unités ; aucun second forfait de garnison.</x:v>
      </x:c>
      <x:c r="N85" s="14" t="str">
        <x:v>Débit nominal seulement si le poste est opérationnel et relié à des lots existants autorisés. Les personnes et charges suivent les liens compatibles ; une occupation ne crée aucune ressource.</x:v>
      </x:c>
      <x:c r="O85" s="14" t="str">
        <x:v>Rejoindre la niche basse avant que le blizzard ne ferme la vue.</x:v>
      </x:c>
      <x:c r="P85" s="14" t="str">
        <x:v>Extension V5</x:v>
      </x:c>
    </x:row>
    <x:row r="86" ht="87" customHeight="1">
      <x:c r="A86" s="13" t="str">
        <x:v>W5-P05-Z09</x:v>
      </x:c>
      <x:c r="B86" s="13" t="str">
        <x:v>Balcon des Charges Suspendues</x:v>
      </x:c>
      <x:c r="C86" s="13" t="str">
        <x:v>W5-P05-R02</x:v>
      </x:c>
      <x:c r="D86" s="13" t="str">
        <x:v>W3-P05</x:v>
      </x:c>
      <x:c r="E86" s="13" t="str">
        <x:v>Région 2, position 3</x:v>
      </x:c>
      <x:c r="F86" s="13" t="str">
        <x:v>Falaises, palans et refuges</x:v>
      </x:c>
      <x:c r="G86" s="28" t="n">
        <x:v>15</x:v>
      </x:c>
      <x:c r="H86" s="28" t="n">
        <x:v>1</x:v>
      </x:c>
      <x:c r="I86" s="28" t="n">
        <x:v>0</x:v>
      </x:c>
      <x:c r="J86" s="13" t="str">
        <x:v>Artisans et porteurs issus de groupes distincts.</x:v>
      </x:c>
      <x:c r="K86" s="13" t="str">
        <x:v>Fixer deux points de portage, déplacer la charge sous couverture puis protéger les opérateurs exposés au milieu du trajet.</x:v>
      </x:c>
      <x:c r="L86" s="13" t="str">
        <x:v>Objectif de terrain accompli ou accord local applicable effectivement tenu. Le résultat militaire est distinct de la présence durable et des droits des habitants.</x:v>
      </x:c>
      <x:c r="M86" s="13" t="str">
        <x:v>Une équipe réellement arrivée représentant au moins 1 PC garde le poste. Son entretien figure déjà dans celui des unités ; aucun second forfait de garnison.</x:v>
      </x:c>
      <x:c r="N86" s="13" t="str">
        <x:v>Débit nominal seulement si le poste est opérationnel et relié à des lots existants autorisés. Les personnes et charges suivent les liens compatibles ; une occupation ne crée aucune ressource.</x:v>
      </x:c>
      <x:c r="O86" s="13" t="str">
        <x:v>Déposer le lot au balcon sûr ; il ne rejoint pas la soute à distance.</x:v>
      </x:c>
      <x:c r="P86" s="13" t="str">
        <x:v>Extension V5</x:v>
      </x:c>
    </x:row>
    <x:row r="87" ht="87" customHeight="1">
      <x:c r="A87" s="14" t="str">
        <x:v>W5-P05-Z10</x:v>
      </x:c>
      <x:c r="B87" s="14" t="str">
        <x:v>Refuge de l’Anneau Ouest</x:v>
      </x:c>
      <x:c r="C87" s="14" t="str">
        <x:v>W5-P05-R02</x:v>
      </x:c>
      <x:c r="D87" s="14" t="str">
        <x:v>W3-P05</x:v>
      </x:c>
      <x:c r="E87" s="14" t="str">
        <x:v>Région 2, position 4</x:v>
      </x:c>
      <x:c r="F87" s="14" t="str">
        <x:v>Falaises, palans et refuges</x:v>
      </x:c>
      <x:c r="G87" s="29" t="n">
        <x:v>15</x:v>
      </x:c>
      <x:c r="H87" s="29" t="n">
        <x:v>1</x:v>
      </x:c>
      <x:c r="I87" s="29" t="n">
        <x:v>3</x:v>
      </x:c>
      <x:c r="J87" s="14" t="str">
        <x:v>Hôtes CL14 aux places finies et guides CL8.</x:v>
      </x:c>
      <x:c r="K87" s="14" t="str">
        <x:v>Libérer les couchages, apporter le lot de chaleur puis tenir la porte pendant l’arrivée des blessés et de leur escorte.</x:v>
      </x:c>
      <x:c r="L87" s="14" t="str">
        <x:v>Objectif de terrain accompli ou accord local applicable effectivement tenu. Le résultat militaire est distinct de la présence durable et des droits des habitants.</x:v>
      </x:c>
      <x:c r="M87" s="14" t="str">
        <x:v>Une équipe réellement arrivée représentant au moins 1 PC garde le poste. Son entretien figure déjà dans celui des unités ; aucun second forfait de garnison.</x:v>
      </x:c>
      <x:c r="N87" s="14" t="str">
        <x:v>Débit nominal seulement si le poste est opérationnel et relié à des lots existants autorisés. Les personnes et charges suivent les liens compatibles ; une occupation ne crée aucune ressource.</x:v>
      </x:c>
      <x:c r="O87" s="14" t="str">
        <x:v>Organiser un départ vers le palan ou la galerie selon l’état de chacun.</x:v>
      </x:c>
      <x:c r="P87" s="14" t="str">
        <x:v>Extension V5</x:v>
      </x:c>
    </x:row>
    <x:row r="88" ht="87" customHeight="1">
      <x:c r="A88" s="13" t="str">
        <x:v>W5-P05-Z11</x:v>
      </x:c>
      <x:c r="B88" s="13" t="str">
        <x:v>Arête du Défi Voilé</x:v>
      </x:c>
      <x:c r="C88" s="13" t="str">
        <x:v>W5-P05-R02</x:v>
      </x:c>
      <x:c r="D88" s="13" t="str">
        <x:v>W3-P05</x:v>
      </x:c>
      <x:c r="E88" s="13" t="str">
        <x:v>Région 2, position 5</x:v>
      </x:c>
      <x:c r="F88" s="13" t="str">
        <x:v>Falaises, palans et refuges</x:v>
      </x:c>
      <x:c r="G88" s="28" t="n">
        <x:v>15</x:v>
      </x:c>
      <x:c r="H88" s="28" t="n">
        <x:v>1</x:v>
      </x:c>
      <x:c r="I88" s="28" t="n">
        <x:v>0</x:v>
      </x:c>
      <x:c r="J88" s="13" t="str">
        <x:v>Champion CL5 et membres de son groupe seulement.</x:v>
      </x:c>
      <x:c r="K88" s="13" t="str">
        <x:v>Examiner l’aire pendant l’éclaircie, placer les témoins hors du vide puis affronter le chef qui revendique la corniche.</x:v>
      </x:c>
      <x:c r="L88" s="13" t="str">
        <x:v>Objectif de terrain accompli ou accord local applicable effectivement tenu. Le résultat militaire est distinct de la présence durable et des droits des habitants.</x:v>
      </x:c>
      <x:c r="M88" s="13" t="str">
        <x:v>Une équipe réellement arrivée représentant au moins 1 PC garde le poste. Son entretien figure déjà dans celui des unités ; aucun second forfait de garnison.</x:v>
      </x:c>
      <x:c r="N88" s="13" t="str">
        <x:v>Débit nominal seulement si le poste est opérationnel et relié à des lots existants autorisés. Les personnes et charges suivent les liens compatibles ; une occupation ne crée aucune ressource.</x:v>
      </x:c>
      <x:c r="O88" s="13" t="str">
        <x:v>Quitter l’aire par le renfoncement reconnu ; un duel interrompu reste interrompu.</x:v>
      </x:c>
      <x:c r="P88" s="13" t="str">
        <x:v>Extension V5</x:v>
      </x:c>
    </x:row>
    <x:row r="89" ht="87" customHeight="1">
      <x:c r="A89" s="14" t="str">
        <x:v>W5-P05-Z12</x:v>
      </x:c>
      <x:c r="B89" s="14" t="str">
        <x:v>Traverse des Deux Anneaux</x:v>
      </x:c>
      <x:c r="C89" s="14" t="str">
        <x:v>W5-P05-R02</x:v>
      </x:c>
      <x:c r="D89" s="14" t="str">
        <x:v>W3-P05</x:v>
      </x:c>
      <x:c r="E89" s="14" t="str">
        <x:v>Région 2, position 6</x:v>
      </x:c>
      <x:c r="F89" s="14" t="str">
        <x:v>Falaises, palans et refuges</x:v>
      </x:c>
      <x:c r="G89" s="29" t="n">
        <x:v>15</x:v>
      </x:c>
      <x:c r="H89" s="29" t="n">
        <x:v>1</x:v>
      </x:c>
      <x:c r="I89" s="29" t="n">
        <x:v>0</x:v>
      </x:c>
      <x:c r="J89" s="14" t="str">
        <x:v>Guides des deux moitiés de l’anneau médian.</x:v>
      </x:c>
      <x:c r="K89" s="14" t="str">
        <x:v>Vérifier les trois ancrages, déplacer les marqueurs puis faire franchir le passage aux seules équipes de gabarit admis.</x:v>
      </x:c>
      <x:c r="L89" s="14" t="str">
        <x:v>Objectif de terrain accompli ou accord local applicable effectivement tenu. Le résultat militaire est distinct de la présence durable et des droits des habitants.</x:v>
      </x:c>
      <x:c r="M89" s="14" t="str">
        <x:v>Une équipe réellement arrivée représentant au moins 1 PC garde le poste. Son entretien figure déjà dans celui des unités ; aucun second forfait de garnison.</x:v>
      </x:c>
      <x:c r="N89" s="14" t="str">
        <x:v>Débit nominal seulement si le poste est opérationnel et relié à des lots existants autorisés. Les personnes et charges suivent les liens compatibles ; une occupation ne crée aucune ressource.</x:v>
      </x:c>
      <x:c r="O89" s="14" t="str">
        <x:v>Revenir à l’abri de départ si la traverse devient fermée.</x:v>
      </x:c>
      <x:c r="P89" s="14" t="str">
        <x:v>Extension V5</x:v>
      </x:c>
    </x:row>
    <x:row r="90" ht="87" customHeight="1">
      <x:c r="A90" s="13" t="str">
        <x:v>W5-P05-Z13</x:v>
      </x:c>
      <x:c r="B90" s="13" t="str">
        <x:v>Vestibule de la Vapeur Froide</x:v>
      </x:c>
      <x:c r="C90" s="13" t="str">
        <x:v>W5-P05-R03</x:v>
      </x:c>
      <x:c r="D90" s="13" t="str">
        <x:v>W3-P05</x:v>
      </x:c>
      <x:c r="E90" s="13" t="str">
        <x:v>Région 3, position 1</x:v>
      </x:c>
      <x:c r="F90" s="13" t="str">
        <x:v>Galeries chaudes et vestibules froids</x:v>
      </x:c>
      <x:c r="G90" s="28" t="n">
        <x:v>15</x:v>
      </x:c>
      <x:c r="H90" s="28" t="n">
        <x:v>1</x:v>
      </x:c>
      <x:c r="I90" s="28" t="n">
        <x:v>0</x:v>
      </x:c>
      <x:c r="J90" s="13" t="str">
        <x:v>Opérateurs CL7 et garde locale CL10.</x:v>
      </x:c>
      <x:c r="K90" s="13" t="str">
        <x:v>Lire les signaux de pression fictifs, fermer la porte extérieure puis ouvrir le passage intérieur avec une équipe réellement regroupée.</x:v>
      </x:c>
      <x:c r="L90" s="13" t="str">
        <x:v>Objectif de terrain accompli ou accord local applicable effectivement tenu. Le résultat militaire est distinct de la présence durable et des droits des habitants.</x:v>
      </x:c>
      <x:c r="M90" s="13" t="str">
        <x:v>Une équipe réellement arrivée représentant au moins 1 PC garde le poste. Son entretien figure déjà dans celui des unités ; aucun second forfait de garnison.</x:v>
      </x:c>
      <x:c r="N90" s="13" t="str">
        <x:v>Débit nominal seulement si le poste est opérationnel et relié à des lots existants autorisés. Les personnes et charges suivent les liens compatibles ; une occupation ne crée aucune ressource.</x:v>
      </x:c>
      <x:c r="O90" s="13" t="str">
        <x:v>Revenir au vestibule stable avec les mêmes personnes.</x:v>
      </x:c>
      <x:c r="P90" s="13" t="str">
        <x:v>Extension V5</x:v>
      </x:c>
    </x:row>
    <x:row r="91" ht="87" customHeight="1">
      <x:c r="A91" s="14" t="str">
        <x:v>W5-P05-Z14</x:v>
      </x:c>
      <x:c r="B91" s="14" t="str">
        <x:v>Galerie des Deux Jets</x:v>
      </x:c>
      <x:c r="C91" s="14" t="str">
        <x:v>W5-P05-R03</x:v>
      </x:c>
      <x:c r="D91" s="14" t="str">
        <x:v>W3-P05</x:v>
      </x:c>
      <x:c r="E91" s="14" t="str">
        <x:v>Région 3, position 2</x:v>
      </x:c>
      <x:c r="F91" s="14" t="str">
        <x:v>Galeries chaudes et vestibules froids</x:v>
      </x:c>
      <x:c r="G91" s="29" t="n">
        <x:v>15</x:v>
      </x:c>
      <x:c r="H91" s="29" t="n">
        <x:v>1</x:v>
      </x:c>
      <x:c r="I91" s="29" t="n">
        <x:v>0</x:v>
      </x:c>
      <x:c r="J91" s="14" t="str">
        <x:v>Petite garnison CL15 utilisant les portes existantes.</x:v>
      </x:c>
      <x:c r="K91" s="14" t="str">
        <x:v>Observer le cycle des conduites, avancer entre les jets annoncés puis neutraliser l’ennemi qui garde la vanne du prochain palier.</x:v>
      </x:c>
      <x:c r="L91" s="14" t="str">
        <x:v>Objectif de terrain accompli ou accord local applicable effectivement tenu. Le résultat militaire est distinct de la présence durable et des droits des habitants.</x:v>
      </x:c>
      <x:c r="M91" s="14" t="str">
        <x:v>Une équipe réellement arrivée représentant au moins 1 PC garde le poste. Son entretien figure déjà dans celui des unités ; aucun second forfait de garnison.</x:v>
      </x:c>
      <x:c r="N91" s="14" t="str">
        <x:v>Débit nominal seulement si le poste est opérationnel et relié à des lots existants autorisés. Les personnes et charges suivent les liens compatibles ; une occupation ne crée aucune ressource.</x:v>
      </x:c>
      <x:c r="O91" s="14" t="str">
        <x:v>Rejoindre le renfoncement refroidi et garder la vanne dans son état validé.</x:v>
      </x:c>
      <x:c r="P91" s="14" t="str">
        <x:v>Extension V5</x:v>
      </x:c>
    </x:row>
    <x:row r="92" ht="87" customHeight="1">
      <x:c r="A92" s="13" t="str">
        <x:v>W5-P05-Z15</x:v>
      </x:c>
      <x:c r="B92" s="13" t="str">
        <x:v>Palier du Faux Souffle</x:v>
      </x:c>
      <x:c r="C92" s="13" t="str">
        <x:v>W5-P05-R03</x:v>
      </x:c>
      <x:c r="D92" s="13" t="str">
        <x:v>W3-P05</x:v>
      </x:c>
      <x:c r="E92" s="13" t="str">
        <x:v>Région 3, position 3</x:v>
      </x:c>
      <x:c r="F92" s="13" t="str">
        <x:v>Galeries chaudes et vestibules froids</x:v>
      </x:c>
      <x:c r="G92" s="28" t="n">
        <x:v>15</x:v>
      </x:c>
      <x:c r="H92" s="28" t="n">
        <x:v>1</x:v>
      </x:c>
      <x:c r="I92" s="28" t="n">
        <x:v>0</x:v>
      </x:c>
      <x:c r="J92" s="13" t="str">
        <x:v>Éclaireurs rivaux et machines dont les émissions sont distinctes.</x:v>
      </x:c>
      <x:c r="K92" s="13" t="str">
        <x:v>Comparer chaleur d’un conduit et traces de déplacement, contourner la machine puis identifier l’embuscade sans tirer sur toute source thermique.</x:v>
      </x:c>
      <x:c r="L92" s="13" t="str">
        <x:v>Objectif de terrain accompli ou accord local applicable effectivement tenu. Le résultat militaire est distinct de la présence durable et des droits des habitants.</x:v>
      </x:c>
      <x:c r="M92" s="13" t="str">
        <x:v>Une équipe réellement arrivée représentant au moins 1 PC garde le poste. Son entretien figure déjà dans celui des unités ; aucun second forfait de garnison.</x:v>
      </x:c>
      <x:c r="N92" s="13" t="str">
        <x:v>Débit nominal seulement si le poste est opérationnel et relié à des lots existants autorisés. Les personnes et charges suivent les liens compatibles ; une occupation ne crée aucune ressource.</x:v>
      </x:c>
      <x:c r="O92" s="13" t="str">
        <x:v>Rompre la ligne de vue derrière la paroi puis rejoindre la porte sûre.</x:v>
      </x:c>
      <x:c r="P92" s="13" t="str">
        <x:v>Extension V5</x:v>
      </x:c>
    </x:row>
    <x:row r="93" ht="87" customHeight="1">
      <x:c r="A93" s="14" t="str">
        <x:v>W5-P05-Z16</x:v>
      </x:c>
      <x:c r="B93" s="14" t="str">
        <x:v>Atelier du Joint Rouge</x:v>
      </x:c>
      <x:c r="C93" s="14" t="str">
        <x:v>W5-P05-R03</x:v>
      </x:c>
      <x:c r="D93" s="14" t="str">
        <x:v>W3-P05</x:v>
      </x:c>
      <x:c r="E93" s="14" t="str">
        <x:v>Région 3, position 4</x:v>
      </x:c>
      <x:c r="F93" s="14" t="str">
        <x:v>Galeries chaudes et vestibules froids</x:v>
      </x:c>
      <x:c r="G93" s="29" t="n">
        <x:v>15</x:v>
      </x:c>
      <x:c r="H93" s="29" t="n">
        <x:v>1</x:v>
      </x:c>
      <x:c r="I93" s="29" t="n">
        <x:v>3</x:v>
      </x:c>
      <x:c r="J93" s="14" t="str">
        <x:v>Artisans CL7 et matériaux livrés depuis une cache réelle.</x:v>
      </x:c>
      <x:c r="K93" s="14" t="str">
        <x:v>Transporter une pièce jusqu’au support, fermer la dérivation puis protéger les artisans pendant le contrôle du circuit restauré.</x:v>
      </x:c>
      <x:c r="L93" s="14" t="str">
        <x:v>Objectif de terrain accompli ou accord local applicable effectivement tenu. Le résultat militaire est distinct de la présence durable et des droits des habitants.</x:v>
      </x:c>
      <x:c r="M93" s="14" t="str">
        <x:v>Une équipe réellement arrivée représentant au moins 1 PC garde le poste. Son entretien figure déjà dans celui des unités ; aucun second forfait de garnison.</x:v>
      </x:c>
      <x:c r="N93" s="14" t="str">
        <x:v>Débit nominal seulement si le poste est opérationnel et relié à des lots existants autorisés. Les personnes et charges suivent les liens compatibles ; une occupation ne crée aucune ressource.</x:v>
      </x:c>
      <x:c r="O93" s="14" t="str">
        <x:v>Laisser le circuit dans son état stable et évacuer par le vestibule.</x:v>
      </x:c>
      <x:c r="P93" s="14" t="str">
        <x:v>Extension V5</x:v>
      </x:c>
    </x:row>
    <x:row r="94" ht="87" customHeight="1">
      <x:c r="A94" s="13" t="str">
        <x:v>W5-P05-Z17</x:v>
      </x:c>
      <x:c r="B94" s="13" t="str">
        <x:v>Chambre du Cordon Mobile</x:v>
      </x:c>
      <x:c r="C94" s="13" t="str">
        <x:v>W5-P05-R03</x:v>
      </x:c>
      <x:c r="D94" s="13" t="str">
        <x:v>W3-P05</x:v>
      </x:c>
      <x:c r="E94" s="13" t="str">
        <x:v>Région 3, position 5</x:v>
      </x:c>
      <x:c r="F94" s="13" t="str">
        <x:v>Galeries chaudes et vestibules froids</x:v>
      </x:c>
      <x:c r="G94" s="28" t="n">
        <x:v>15</x:v>
      </x:c>
      <x:c r="H94" s="28" t="n">
        <x:v>1</x:v>
      </x:c>
      <x:c r="I94" s="28" t="n">
        <x:v>0</x:v>
      </x:c>
      <x:c r="J94" s="13" t="str">
        <x:v>Sentinelles CL10 et menace vivante non commandable.</x:v>
      </x:c>
      <x:c r="K94" s="13" t="str">
        <x:v>Déplacer les écrans de confinement par étapes, conserver un opérateur à chaque fermeture puis retirer la dernière équipe du couloir exposé.</x:v>
      </x:c>
      <x:c r="L94" s="13" t="str">
        <x:v>Objectif de terrain accompli ou accord local applicable effectivement tenu. Le résultat militaire est distinct de la présence durable et des droits des habitants.</x:v>
      </x:c>
      <x:c r="M94" s="13" t="str">
        <x:v>Une équipe réellement arrivée représentant au moins 1 PC garde le poste. Son entretien figure déjà dans celui des unités ; aucun second forfait de garnison.</x:v>
      </x:c>
      <x:c r="N94" s="13" t="str">
        <x:v>Débit nominal seulement si le poste est opérationnel et relié à des lots existants autorisés. Les personnes et charges suivent les liens compatibles ; une occupation ne crée aucune ressource.</x:v>
      </x:c>
      <x:c r="O94" s="13" t="str">
        <x:v>Sceller le compartiment prévu ou garder une route d’extraction occupée.</x:v>
      </x:c>
      <x:c r="P94" s="13" t="str">
        <x:v>Extension V5</x:v>
      </x:c>
    </x:row>
    <x:row r="95" ht="87" customHeight="1">
      <x:c r="A95" s="14" t="str">
        <x:v>W5-P05-Z18</x:v>
      </x:c>
      <x:c r="B95" s="14" t="str">
        <x:v>Porte du Souffle Haut</x:v>
      </x:c>
      <x:c r="C95" s="14" t="str">
        <x:v>W5-P05-R03</x:v>
      </x:c>
      <x:c r="D95" s="14" t="str">
        <x:v>W3-P05</x:v>
      </x:c>
      <x:c r="E95" s="14" t="str">
        <x:v>Région 3, position 6</x:v>
      </x:c>
      <x:c r="F95" s="14" t="str">
        <x:v>Galeries chaudes et vestibules froids</x:v>
      </x:c>
      <x:c r="G95" s="29" t="n">
        <x:v>15</x:v>
      </x:c>
      <x:c r="H95" s="29" t="n">
        <x:v>1</x:v>
      </x:c>
      <x:c r="I95" s="29" t="n">
        <x:v>0</x:v>
      </x:c>
      <x:c r="J95" s="14" t="str">
        <x:v>Garde CL8 et rival CL5 en attente de confrontation.</x:v>
      </x:c>
      <x:c r="K95" s="14" t="str">
        <x:v>Ouvrir un accès vers la montée finale, déloger la garde puis vérifier le premier appui extérieur avant de déplacer les charges.</x:v>
      </x:c>
      <x:c r="L95" s="14" t="str">
        <x:v>Objectif de terrain accompli ou accord local applicable effectivement tenu. Le résultat militaire est distinct de la présence durable et des droits des habitants.</x:v>
      </x:c>
      <x:c r="M95" s="14" t="str">
        <x:v>Une équipe réellement arrivée représentant au moins 1 PC garde le poste. Son entretien figure déjà dans celui des unités ; aucun second forfait de garnison.</x:v>
      </x:c>
      <x:c r="N95" s="14" t="str">
        <x:v>Débit nominal seulement si le poste est opérationnel et relié à des lots existants autorisés. Les personnes et charges suivent les liens compatibles ; une occupation ne crée aucune ressource.</x:v>
      </x:c>
      <x:c r="O95" s="14" t="str">
        <x:v>Revenir à la chambre chaude sans réinitialiser les états de portes.</x:v>
      </x:c>
      <x:c r="P95" s="14" t="str">
        <x:v>Extension V5</x:v>
      </x:c>
    </x:row>
    <x:row r="96" ht="87" customHeight="1">
      <x:c r="A96" s="13" t="str">
        <x:v>W5-P05-Z19</x:v>
      </x:c>
      <x:c r="B96" s="13" t="str">
        <x:v>Appui du Dernier Anneau</x:v>
      </x:c>
      <x:c r="C96" s="13" t="str">
        <x:v>W5-P05-R04</x:v>
      </x:c>
      <x:c r="D96" s="13" t="str">
        <x:v>W3-P05</x:v>
      </x:c>
      <x:c r="E96" s="13" t="str">
        <x:v>Région 4, position 1</x:v>
      </x:c>
      <x:c r="F96" s="13" t="str">
        <x:v>Crêtes exposées et failles</x:v>
      </x:c>
      <x:c r="G96" s="28" t="n">
        <x:v>20</x:v>
      </x:c>
      <x:c r="H96" s="28" t="n">
        <x:v>1</x:v>
      </x:c>
      <x:c r="I96" s="28" t="n">
        <x:v>0</x:v>
      </x:c>
      <x:c r="J96" s="13" t="str">
        <x:v>Guides CL8 et porteurs CL14 réellement arrivés.</x:v>
      </x:c>
      <x:c r="K96" s="13" t="str">
        <x:v>Inspecter la réception du palan, poser les repères sur la roche puis faire monter les membres avec leur fatigue actuelle.</x:v>
      </x:c>
      <x:c r="L96" s="13" t="str">
        <x:v>Objectif de terrain accompli ou accord local applicable effectivement tenu. Le résultat militaire est distinct de la présence durable et des droits des habitants.</x:v>
      </x:c>
      <x:c r="M96" s="13" t="str">
        <x:v>Une équipe réellement arrivée représentant au moins 1 PC garde le poste. Son entretien figure déjà dans celui des unités ; aucun second forfait de garnison.</x:v>
      </x:c>
      <x:c r="N96" s="13" t="str">
        <x:v>Débit nominal seulement si le poste est opérationnel et relié à des lots existants autorisés. Les personnes et charges suivent les liens compatibles ; une occupation ne crée aucune ressource.</x:v>
      </x:c>
      <x:c r="O96" s="13" t="str">
        <x:v>Redescendre dans la fenêtre prévue ou tenir l’abri du palier.</x:v>
      </x:c>
      <x:c r="P96" s="13" t="str">
        <x:v>Extension V5</x:v>
      </x:c>
    </x:row>
    <x:row r="97" ht="87" customHeight="1">
      <x:c r="A97" s="14" t="str">
        <x:v>W5-P05-Z20</x:v>
      </x:c>
      <x:c r="B97" s="14" t="str">
        <x:v>Faille du Vétéran</x:v>
      </x:c>
      <x:c r="C97" s="14" t="str">
        <x:v>W5-P05-R04</x:v>
      </x:c>
      <x:c r="D97" s="14" t="str">
        <x:v>W3-P05</x:v>
      </x:c>
      <x:c r="E97" s="14" t="str">
        <x:v>Région 4, position 2</x:v>
      </x:c>
      <x:c r="F97" s="14" t="str">
        <x:v>Crêtes exposées et failles</x:v>
      </x:c>
      <x:c r="G97" s="29" t="n">
        <x:v>20</x:v>
      </x:c>
      <x:c r="H97" s="29" t="n">
        <x:v>1</x:v>
      </x:c>
      <x:c r="I97" s="29" t="n">
        <x:v>0</x:v>
      </x:c>
      <x:c r="J97" s="14" t="str">
        <x:v>Vétéran autonome et rival proposant une aide limitée.</x:v>
      </x:c>
      <x:c r="K97" s="14" t="str">
        <x:v>Atteindre un ancien blessé, fixer le berceau puis comparer le détour de moraine à la levée directe avant de choisir l’extraction.</x:v>
      </x:c>
      <x:c r="L97" s="14" t="str">
        <x:v>Objectif de terrain accompli ou accord local applicable effectivement tenu. Le résultat militaire est distinct de la présence durable et des droits des habitants.</x:v>
      </x:c>
      <x:c r="M97" s="14" t="str">
        <x:v>Une équipe réellement arrivée représentant au moins 1 PC garde le poste. Son entretien figure déjà dans celui des unités ; aucun second forfait de garnison.</x:v>
      </x:c>
      <x:c r="N97" s="14" t="str">
        <x:v>Débit nominal seulement si le poste est opérationnel et relié à des lots existants autorisés. Les personnes et charges suivent les liens compatibles ; une occupation ne crée aucune ressource.</x:v>
      </x:c>
      <x:c r="O97" s="14" t="str">
        <x:v>Ramener le blessé au palier sûr ; son expérience et sa blessure persistent.</x:v>
      </x:c>
      <x:c r="P97" s="14" t="str">
        <x:v>Extension V5</x:v>
      </x:c>
    </x:row>
    <x:row r="98" ht="87" customHeight="1">
      <x:c r="A98" s="13" t="str">
        <x:v>W5-P05-Z21</x:v>
      </x:c>
      <x:c r="B98" s="13" t="str">
        <x:v>Aiguille des Trois Reflets</x:v>
      </x:c>
      <x:c r="C98" s="13" t="str">
        <x:v>W5-P05-R04</x:v>
      </x:c>
      <x:c r="D98" s="13" t="str">
        <x:v>W3-P05</x:v>
      </x:c>
      <x:c r="E98" s="13" t="str">
        <x:v>Région 4, position 3</x:v>
      </x:c>
      <x:c r="F98" s="13" t="str">
        <x:v>Crêtes exposées et failles</x:v>
      </x:c>
      <x:c r="G98" s="28" t="n">
        <x:v>20</x:v>
      </x:c>
      <x:c r="H98" s="28" t="n">
        <x:v>1</x:v>
      </x:c>
      <x:c r="I98" s="28" t="n">
        <x:v>0</x:v>
      </x:c>
      <x:c r="J98" s="13" t="str">
        <x:v>Guetteur CL5 et grande faune lointaine.</x:v>
      </x:c>
      <x:c r="K98" s="13" t="str">
        <x:v>Observer les reflets depuis deux niches, distinguer glace et équipement puis gagner le point d’où le passage adverse est réellement visible.</x:v>
      </x:c>
      <x:c r="L98" s="13" t="str">
        <x:v>Objectif de terrain accompli ou accord local applicable effectivement tenu. Le résultat militaire est distinct de la présence durable et des droits des habitants.</x:v>
      </x:c>
      <x:c r="M98" s="13" t="str">
        <x:v>Une équipe réellement arrivée représentant au moins 1 PC garde le poste. Son entretien figure déjà dans celui des unités ; aucun second forfait de garnison.</x:v>
      </x:c>
      <x:c r="N98" s="13" t="str">
        <x:v>Débit nominal seulement si le poste est opérationnel et relié à des lots existants autorisés. Les personnes et charges suivent les liens compatibles ; une occupation ne crée aucune ressource.</x:v>
      </x:c>
      <x:c r="O98" s="13" t="str">
        <x:v>Descendre derrière l’aiguille sans supposer que le relevé reste toujours actuel.</x:v>
      </x:c>
      <x:c r="P98" s="13" t="str">
        <x:v>Extension V5</x:v>
      </x:c>
    </x:row>
    <x:row r="99" ht="87" customHeight="1">
      <x:c r="A99" s="14" t="str">
        <x:v>W5-P05-Z22</x:v>
      </x:c>
      <x:c r="B99" s="14" t="str">
        <x:v>Abri du Feu Haut</x:v>
      </x:c>
      <x:c r="C99" s="14" t="str">
        <x:v>W5-P05-R04</x:v>
      </x:c>
      <x:c r="D99" s="14" t="str">
        <x:v>W3-P05</x:v>
      </x:c>
      <x:c r="E99" s="14" t="str">
        <x:v>Région 4, position 4</x:v>
      </x:c>
      <x:c r="F99" s="14" t="str">
        <x:v>Crêtes exposées et failles</x:v>
      </x:c>
      <x:c r="G99" s="29" t="n">
        <x:v>20</x:v>
      </x:c>
      <x:c r="H99" s="29" t="n">
        <x:v>1</x:v>
      </x:c>
      <x:c r="I99" s="29" t="n">
        <x:v>3</x:v>
      </x:c>
      <x:c r="J99" s="14" t="str">
        <x:v>Hôtes CL14 et chasseurs CL8 de plusieurs groupes.</x:v>
      </x:c>
      <x:c r="K99" s="14" t="str">
        <x:v>Installer le matériel de chaleur livré, garder l’entrée puis accueillir la vague de retour selon les places et provisions réellement disponibles.</x:v>
      </x:c>
      <x:c r="L99" s="14" t="str">
        <x:v>Objectif de terrain accompli ou accord local applicable effectivement tenu. Le résultat militaire est distinct de la présence durable et des droits des habitants.</x:v>
      </x:c>
      <x:c r="M99" s="14" t="str">
        <x:v>Une équipe réellement arrivée représentant au moins 1 PC garde le poste. Son entretien figure déjà dans celui des unités ; aucun second forfait de garnison.</x:v>
      </x:c>
      <x:c r="N99" s="14" t="str">
        <x:v>Débit nominal seulement si le poste est opérationnel et relié à des lots existants autorisés. Les personnes et charges suivent les liens compatibles ; une occupation ne crée aucune ressource.</x:v>
      </x:c>
      <x:c r="O99" s="14" t="str">
        <x:v>Répartir le retour vers les refuges inférieurs sans créer de places invisibles.</x:v>
      </x:c>
      <x:c r="P99" s="14" t="str">
        <x:v>Extension V5</x:v>
      </x:c>
    </x:row>
    <x:row r="100" ht="87" customHeight="1">
      <x:c r="A100" s="13" t="str">
        <x:v>W5-P05-Z23</x:v>
      </x:c>
      <x:c r="B100" s="13" t="str">
        <x:v>Gorge de la Proie Blanche</x:v>
      </x:c>
      <x:c r="C100" s="13" t="str">
        <x:v>W5-P05-R04</x:v>
      </x:c>
      <x:c r="D100" s="13" t="str">
        <x:v>W3-P05</x:v>
      </x:c>
      <x:c r="E100" s="13" t="str">
        <x:v>Région 4, position 5</x:v>
      </x:c>
      <x:c r="F100" s="13" t="str">
        <x:v>Crêtes exposées et failles</x:v>
      </x:c>
      <x:c r="G100" s="28" t="n">
        <x:v>20</x:v>
      </x:c>
      <x:c r="H100" s="28" t="n">
        <x:v>1</x:v>
      </x:c>
      <x:c r="I100" s="28" t="n">
        <x:v>0</x:v>
      </x:c>
      <x:c r="J100" s="13" t="str">
        <x:v>Grande proie autonome et deux équipes rivales.</x:v>
      </x:c>
      <x:c r="K100" s="13" t="str">
        <x:v>Observer la proie identifiée à son abri, éviter les plaques fragiles puis choisir chasse limitée ou repli sous couverture vers le palier.</x:v>
      </x:c>
      <x:c r="L100" s="13" t="str">
        <x:v>Objectif de terrain accompli ou accord local applicable effectivement tenu. Le résultat militaire est distinct de la présence durable et des droits des habitants.</x:v>
      </x:c>
      <x:c r="M100" s="13" t="str">
        <x:v>Une équipe réellement arrivée représentant au moins 1 PC garde le poste. Son entretien figure déjà dans celui des unités ; aucun second forfait de garnison.</x:v>
      </x:c>
      <x:c r="N100" s="13" t="str">
        <x:v>Débit nominal seulement si le poste est opérationnel et relié à des lots existants autorisés. Les personnes et charges suivent les liens compatibles ; une occupation ne crée aucune ressource.</x:v>
      </x:c>
      <x:c r="O100" s="13" t="str">
        <x:v>Conserver une issue ouverte ; la proie garde ses blessures si elle survit.</x:v>
      </x:c>
      <x:c r="P100" s="13" t="str">
        <x:v>Extension V5</x:v>
      </x:c>
    </x:row>
    <x:row r="101" ht="87" customHeight="1">
      <x:c r="A101" s="14" t="str">
        <x:v>W5-P05-Z24</x:v>
      </x:c>
      <x:c r="B101" s="14" t="str">
        <x:v>Le Dernier Repère du Vent</x:v>
      </x:c>
      <x:c r="C101" s="14" t="str">
        <x:v>W5-P05-R04</x:v>
      </x:c>
      <x:c r="D101" s="14" t="str">
        <x:v>W3-P05</x:v>
      </x:c>
      <x:c r="E101" s="14" t="str">
        <x:v>Région 4, position 6</x:v>
      </x:c>
      <x:c r="F101" s="14" t="str">
        <x:v>Crêtes exposées et failles</x:v>
      </x:c>
      <x:c r="G101" s="29" t="n">
        <x:v>20</x:v>
      </x:c>
      <x:c r="H101" s="29" t="n">
        <x:v>1</x:v>
      </x:c>
      <x:c r="I101" s="29" t="n">
        <x:v>0</x:v>
      </x:c>
      <x:c r="J101" s="14" t="str">
        <x:v>Survivants réels ; les morts restent dans la mémoire de campagne.</x:v>
      </x:c>
      <x:c r="K101" s="14" t="str">
        <x:v>Récupérer les membres encore au guet, retirer les objets transportables puis parcourir le chemin de retour avant que les traces ne s’effacent.</x:v>
      </x:c>
      <x:c r="L101" s="14" t="str">
        <x:v>Objectif de terrain accompli ou accord local applicable effectivement tenu. Le résultat militaire est distinct de la présence durable et des droits des habitants.</x:v>
      </x:c>
      <x:c r="M101" s="14" t="str">
        <x:v>Une équipe réellement arrivée représentant au moins 1 PC garde le poste. Son entretien figure déjà dans celui des unités ; aucun second forfait de garnison.</x:v>
      </x:c>
      <x:c r="N101" s="14" t="str">
        <x:v>Débit nominal seulement si le poste est opérationnel et relié à des lots existants autorisés. Les personnes et charges suivent les liens compatibles ; une occupation ne crée aucune ressource.</x:v>
      </x:c>
      <x:c r="O101" s="14" t="str">
        <x:v>Descendre par les refuges successifs jusqu’au navire du débarcadère.</x:v>
      </x:c>
      <x:c r="P101" s="14" t="str">
        <x:v>Extension V5</x:v>
      </x:c>
    </x:row>
    <x:row r="102" ht="87" customHeight="1">
      <x:c r="A102" s="13" t="str">
        <x:v>W5-P06-Z01</x:v>
      </x:c>
      <x:c r="B102" s="13" t="str">
        <x:v>Aire des Premières Charges</x:v>
      </x:c>
      <x:c r="C102" s="13" t="str">
        <x:v>W5-P06-R01</x:v>
      </x:c>
      <x:c r="D102" s="13" t="str">
        <x:v>W3-P06</x:v>
      </x:c>
      <x:c r="E102" s="13" t="str">
        <x:v>Région 1, position 1</x:v>
      </x:c>
      <x:c r="F102" s="13" t="str">
        <x:v>Ruines basses et port de surface</x:v>
      </x:c>
      <x:c r="G102" s="28" t="n">
        <x:v>10</x:v>
      </x:c>
      <x:c r="H102" s="28" t="n">
        <x:v>1</x:v>
      </x:c>
      <x:c r="I102" s="28" t="n">
        <x:v>6</x:v>
      </x:c>
      <x:c r="J102" s="13" t="str">
        <x:v>Équipage CL11 et porteurs de coalition CL12.</x:v>
      </x:c>
      <x:c r="K102" s="13" t="str">
        <x:v>Faire poser le transport, dégager les rails puis protéger le débarquement d’un lot entre deux portes basses.</x:v>
      </x:c>
      <x:c r="L102" s="13" t="str">
        <x:v>Objectif de terrain accompli ou accord local applicable effectivement tenu. Le résultat militaire est distinct de la présence durable et des droits des habitants.</x:v>
      </x:c>
      <x:c r="M102" s="13" t="str">
        <x:v>Une équipe réellement arrivée représentant au moins 1 PC garde le poste. Son entretien figure déjà dans celui des unités ; aucun second forfait de garnison.</x:v>
      </x:c>
      <x:c r="N102" s="13" t="str">
        <x:v>Débit nominal seulement si le poste est opérationnel et relié à des lots existants autorisés. Les personnes et charges suivent les liens compatibles ; une occupation ne crée aucune ressource.</x:v>
      </x:c>
      <x:c r="O102" s="13" t="str">
        <x:v>Rejoindre le transport avant son départ ou la halte terrestre prévue.</x:v>
      </x:c>
      <x:c r="P102" s="13" t="str">
        <x:v>Extension V5</x:v>
      </x:c>
    </x:row>
    <x:row r="103" ht="87" customHeight="1">
      <x:c r="A103" s="14" t="str">
        <x:v>W5-P06-Z02</x:v>
      </x:c>
      <x:c r="B103" s="14" t="str">
        <x:v>Cour des Trois Portes</x:v>
      </x:c>
      <x:c r="C103" s="14" t="str">
        <x:v>W5-P06-R01</x:v>
      </x:c>
      <x:c r="D103" s="14" t="str">
        <x:v>W3-P06</x:v>
      </x:c>
      <x:c r="E103" s="14" t="str">
        <x:v>Région 1, position 2</x:v>
      </x:c>
      <x:c r="F103" s="14" t="str">
        <x:v>Ruines basses et port de surface</x:v>
      </x:c>
      <x:c r="G103" s="29" t="n">
        <x:v>10</x:v>
      </x:c>
      <x:c r="H103" s="29" t="n">
        <x:v>1</x:v>
      </x:c>
      <x:c r="I103" s="29" t="n">
        <x:v>0</x:v>
      </x:c>
      <x:c r="J103" s="14" t="str">
        <x:v>Trois groupes locaux avec engagements distincts.</x:v>
      </x:c>
      <x:c r="K103" s="14" t="str">
        <x:v>Observer chaque ouverture, déloger le guet central puis garder le passage choisi sans déclarer les deux cours cachées conquises.</x:v>
      </x:c>
      <x:c r="L103" s="14" t="str">
        <x:v>Objectif de terrain accompli ou accord local applicable effectivement tenu. Le résultat militaire est distinct de la présence durable et des droits des habitants.</x:v>
      </x:c>
      <x:c r="M103" s="14" t="str">
        <x:v>Une équipe réellement arrivée représentant au moins 1 PC garde le poste. Son entretien figure déjà dans celui des unités ; aucun second forfait de garnison.</x:v>
      </x:c>
      <x:c r="N103" s="14" t="str">
        <x:v>Débit nominal seulement si le poste est opérationnel et relié à des lots existants autorisés. Les personnes et charges suivent les liens compatibles ; une occupation ne crée aucune ressource.</x:v>
      </x:c>
      <x:c r="O103" s="14" t="str">
        <x:v>Revenir par la porte effectivement ouverte derrière une garde réelle.</x:v>
      </x:c>
      <x:c r="P103" s="14" t="str">
        <x:v>Extension V5</x:v>
      </x:c>
    </x:row>
    <x:row r="104" ht="87" customHeight="1">
      <x:c r="A104" s="13" t="str">
        <x:v>W5-P06-Z03</x:v>
      </x:c>
      <x:c r="B104" s="13" t="str">
        <x:v>Rails de la Charge Fendue</x:v>
      </x:c>
      <x:c r="C104" s="13" t="str">
        <x:v>W5-P06-R01</x:v>
      </x:c>
      <x:c r="D104" s="13" t="str">
        <x:v>W3-P06</x:v>
      </x:c>
      <x:c r="E104" s="13" t="str">
        <x:v>Région 1, position 3</x:v>
      </x:c>
      <x:c r="F104" s="13" t="str">
        <x:v>Ruines basses et port de surface</x:v>
      </x:c>
      <x:c r="G104" s="28" t="n">
        <x:v>10</x:v>
      </x:c>
      <x:c r="H104" s="28" t="n">
        <x:v>1</x:v>
      </x:c>
      <x:c r="I104" s="28" t="n">
        <x:v>0</x:v>
      </x:c>
      <x:c r="J104" s="13" t="str">
        <x:v>Artisans CL7 et dépositaire CL15 en conflit local.</x:v>
      </x:c>
      <x:c r="K104" s="13" t="str">
        <x:v>Déplacer un chariot bloqué, vérifier la propriété des lots puis escorter la charge jusqu’au palier sans traverser les machines opaques.</x:v>
      </x:c>
      <x:c r="L104" s="13" t="str">
        <x:v>Objectif de terrain accompli ou accord local applicable effectivement tenu. Le résultat militaire est distinct de la présence durable et des droits des habitants.</x:v>
      </x:c>
      <x:c r="M104" s="13" t="str">
        <x:v>Une équipe réellement arrivée représentant au moins 1 PC garde le poste. Son entretien figure déjà dans celui des unités ; aucun second forfait de garnison.</x:v>
      </x:c>
      <x:c r="N104" s="13" t="str">
        <x:v>Débit nominal seulement si le poste est opérationnel et relié à des lots existants autorisés. Les personnes et charges suivent les liens compatibles ; une occupation ne crée aucune ressource.</x:v>
      </x:c>
      <x:c r="O104" s="13" t="str">
        <x:v>Laisser les lots non transportés sur le rail marqué et retirer les porteurs.</x:v>
      </x:c>
      <x:c r="P104" s="13" t="str">
        <x:v>Extension V5</x:v>
      </x:c>
    </x:row>
    <x:row r="105" ht="87" customHeight="1">
      <x:c r="A105" s="14" t="str">
        <x:v>W5-P06-Z04</x:v>
      </x:c>
      <x:c r="B105" s="14" t="str">
        <x:v>Dépôt du Mandat Court</x:v>
      </x:c>
      <x:c r="C105" s="14" t="str">
        <x:v>W5-P06-R01</x:v>
      </x:c>
      <x:c r="D105" s="14" t="str">
        <x:v>W3-P06</x:v>
      </x:c>
      <x:c r="E105" s="14" t="str">
        <x:v>Région 1, position 4</x:v>
      </x:c>
      <x:c r="F105" s="14" t="str">
        <x:v>Ruines basses et port de surface</x:v>
      </x:c>
      <x:c r="G105" s="29" t="n">
        <x:v>10</x:v>
      </x:c>
      <x:c r="H105" s="29" t="n">
        <x:v>1</x:v>
      </x:c>
      <x:c r="I105" s="29" t="n">
        <x:v>3</x:v>
      </x:c>
      <x:c r="J105" s="14" t="str">
        <x:v>Coalition CL12 ; la participation ne vaut pas propriété de tous les biens.</x:v>
      </x:c>
      <x:c r="K105" s="14" t="str">
        <x:v>Installer les caisses autorisées, rencontrer les responsables présents puis distribuer uniquement les lots engagés dans l’opération commune.</x:v>
      </x:c>
      <x:c r="L105" s="14" t="str">
        <x:v>Objectif de terrain accompli ou accord local applicable effectivement tenu. Le résultat militaire est distinct de la présence durable et des droits des habitants.</x:v>
      </x:c>
      <x:c r="M105" s="14" t="str">
        <x:v>Une équipe réellement arrivée représentant au moins 1 PC garde le poste. Son entretien figure déjà dans celui des unités ; aucun second forfait de garnison.</x:v>
      </x:c>
      <x:c r="N105" s="14" t="str">
        <x:v>Débit nominal seulement si le poste est opérationnel et relié à des lots existants autorisés. Les personnes et charges suivent les liens compatibles ; une occupation ne crée aucune ressource.</x:v>
      </x:c>
      <x:c r="O105" s="14" t="str">
        <x:v>Rendre les prêts et rejoindre l’aire de retour.</x:v>
      </x:c>
      <x:c r="P105" s="14" t="str">
        <x:v>Extension V5</x:v>
      </x:c>
    </x:row>
    <x:row r="106" ht="87" customHeight="1">
      <x:c r="A106" s="13" t="str">
        <x:v>W5-P06-Z05</x:v>
      </x:c>
      <x:c r="B106" s="13" t="str">
        <x:v>Seuil du Chef des Portes</x:v>
      </x:c>
      <x:c r="C106" s="13" t="str">
        <x:v>W5-P06-R01</x:v>
      </x:c>
      <x:c r="D106" s="13" t="str">
        <x:v>W3-P06</x:v>
      </x:c>
      <x:c r="E106" s="13" t="str">
        <x:v>Région 1, position 5</x:v>
      </x:c>
      <x:c r="F106" s="13" t="str">
        <x:v>Ruines basses et port de surface</x:v>
      </x:c>
      <x:c r="G106" s="28" t="n">
        <x:v>10</x:v>
      </x:c>
      <x:c r="H106" s="28" t="n">
        <x:v>1</x:v>
      </x:c>
      <x:c r="I106" s="28" t="n">
        <x:v>0</x:v>
      </x:c>
      <x:c r="J106" s="13" t="str">
        <x:v>Chef local CL15 et son groupe, sans souveraineté sur toute Ilyss.</x:v>
      </x:c>
      <x:c r="K106" s="13" t="str">
        <x:v>Approcher le capitaine sous le balcon, fermer son angle d’appui puis choisir duel borné ou assaut avec les équipes disponibles.</x:v>
      </x:c>
      <x:c r="L106" s="13" t="str">
        <x:v>Objectif de terrain accompli ou accord local applicable effectivement tenu. Le résultat militaire est distinct de la présence durable et des droits des habitants.</x:v>
      </x:c>
      <x:c r="M106" s="13" t="str">
        <x:v>Une équipe réellement arrivée représentant au moins 1 PC garde le poste. Son entretien figure déjà dans celui des unités ; aucun second forfait de garnison.</x:v>
      </x:c>
      <x:c r="N106" s="13" t="str">
        <x:v>Débit nominal seulement si le poste est opérationnel et relié à des lots existants autorisés. Les personnes et charges suivent les liens compatibles ; une occupation ne crée aucune ressource.</x:v>
      </x:c>
      <x:c r="O106" s="13" t="str">
        <x:v>Rompre le combat par la galerie basse vers la cour sûre.</x:v>
      </x:c>
      <x:c r="P106" s="13" t="str">
        <x:v>Extension V5</x:v>
      </x:c>
    </x:row>
    <x:row r="107" ht="87" customHeight="1">
      <x:c r="A107" s="14" t="str">
        <x:v>W5-P06-Z06</x:v>
      </x:c>
      <x:c r="B107" s="14" t="str">
        <x:v>Port de la Montée Réelle</x:v>
      </x:c>
      <x:c r="C107" s="14" t="str">
        <x:v>W5-P06-R01</x:v>
      </x:c>
      <x:c r="D107" s="14" t="str">
        <x:v>W3-P06</x:v>
      </x:c>
      <x:c r="E107" s="14" t="str">
        <x:v>Région 1, position 6</x:v>
      </x:c>
      <x:c r="F107" s="14" t="str">
        <x:v>Ruines basses et port de surface</x:v>
      </x:c>
      <x:c r="G107" s="29" t="n">
        <x:v>10</x:v>
      </x:c>
      <x:c r="H107" s="29" t="n">
        <x:v>1</x:v>
      </x:c>
      <x:c r="I107" s="29" t="n">
        <x:v>0</x:v>
      </x:c>
      <x:c r="J107" s="14" t="str">
        <x:v>Pilote équipé et passagers identifiés ; places et énergie disponibles.</x:v>
      </x:c>
      <x:c r="K107" s="14" t="str">
        <x:v>Sécuriser l’aire, vérifier le transport orbital puis faire embarquer personnes et charges avant le trajet vers l’anneau.</x:v>
      </x:c>
      <x:c r="L107" s="14" t="str">
        <x:v>Objectif de terrain accompli ou accord local applicable effectivement tenu. Le résultat militaire est distinct de la présence durable et des droits des habitants.</x:v>
      </x:c>
      <x:c r="M107" s="14" t="str">
        <x:v>Une équipe réellement arrivée représentant au moins 1 PC garde le poste. Son entretien figure déjà dans celui des unités ; aucun second forfait de garnison.</x:v>
      </x:c>
      <x:c r="N107" s="14" t="str">
        <x:v>Débit nominal seulement si le poste est opérationnel et relié à des lots existants autorisés. Les personnes et charges suivent les liens compatibles ; une occupation ne crée aucune ressource.</x:v>
      </x:c>
      <x:c r="O107" s="14" t="str">
        <x:v>Rester dans la halte de surface si le départ n’est pas possible.</x:v>
      </x:c>
      <x:c r="P107" s="14" t="str">
        <x:v>Extension V5</x:v>
      </x:c>
    </x:row>
    <x:row r="108" ht="87" customHeight="1">
      <x:c r="A108" s="13" t="str">
        <x:v>W5-P06-Z07</x:v>
      </x:c>
      <x:c r="B108" s="13" t="str">
        <x:v>Escaliers des Hautes Pierres</x:v>
      </x:c>
      <x:c r="C108" s="13" t="str">
        <x:v>W5-P06-R02</x:v>
      </x:c>
      <x:c r="D108" s="13" t="str">
        <x:v>W3-P06</x:v>
      </x:c>
      <x:c r="E108" s="13" t="str">
        <x:v>Région 2, position 1</x:v>
      </x:c>
      <x:c r="F108" s="13" t="str">
        <x:v>Ruines hautes et ascenseurs</x:v>
      </x:c>
      <x:c r="G108" s="28" t="n">
        <x:v>15</x:v>
      </x:c>
      <x:c r="H108" s="28" t="n">
        <x:v>1</x:v>
      </x:c>
      <x:c r="I108" s="28" t="n">
        <x:v>0</x:v>
      </x:c>
      <x:c r="J108" s="13" t="str">
        <x:v>Gardes CL9 et guides locaux de ces escaliers.</x:v>
      </x:c>
      <x:c r="K108" s="13" t="str">
        <x:v>Déblayer une marche, observer le balcon suivant puis conduire une montée où les porteurs restent sous la couverture des tireurs.</x:v>
      </x:c>
      <x:c r="L108" s="13" t="str">
        <x:v>Objectif de terrain accompli ou accord local applicable effectivement tenu. Le résultat militaire est distinct de la présence durable et des droits des habitants.</x:v>
      </x:c>
      <x:c r="M108" s="13" t="str">
        <x:v>Une équipe réellement arrivée représentant au moins 1 PC garde le poste. Son entretien figure déjà dans celui des unités ; aucun second forfait de garnison.</x:v>
      </x:c>
      <x:c r="N108" s="13" t="str">
        <x:v>Débit nominal seulement si le poste est opérationnel et relié à des lots existants autorisés. Les personnes et charges suivent les liens compatibles ; une occupation ne crée aucune ressource.</x:v>
      </x:c>
      <x:c r="O108" s="13" t="str">
        <x:v>Redescendre par les marches ouvertes vers le poste inférieur.</x:v>
      </x:c>
      <x:c r="P108" s="13" t="str">
        <x:v>Extension V5</x:v>
      </x:c>
    </x:row>
    <x:row r="109" ht="87" customHeight="1">
      <x:c r="A109" s="14" t="str">
        <x:v>W5-P06-Z08</x:v>
      </x:c>
      <x:c r="B109" s="14" t="str">
        <x:v>Balcon du Témoin Caché</x:v>
      </x:c>
      <x:c r="C109" s="14" t="str">
        <x:v>W5-P06-R02</x:v>
      </x:c>
      <x:c r="D109" s="14" t="str">
        <x:v>W3-P06</x:v>
      </x:c>
      <x:c r="E109" s="14" t="str">
        <x:v>Région 2, position 2</x:v>
      </x:c>
      <x:c r="F109" s="14" t="str">
        <x:v>Ruines hautes et ascenseurs</x:v>
      </x:c>
      <x:c r="G109" s="29" t="n">
        <x:v>15</x:v>
      </x:c>
      <x:c r="H109" s="29" t="n">
        <x:v>1</x:v>
      </x:c>
      <x:c r="I109" s="29" t="n">
        <x:v>0</x:v>
      </x:c>
      <x:c r="J109" s="14" t="str">
        <x:v>Témoin CL13 et patrouille rivale qui cherche la même personne.</x:v>
      </x:c>
      <x:c r="K109" s="14" t="str">
        <x:v>Contourner une cloison opaque, atteindre le témoin volontaire puis le protéger pendant qu’il montre un passage réellement observé.</x:v>
      </x:c>
      <x:c r="L109" s="14" t="str">
        <x:v>Objectif de terrain accompli ou accord local applicable effectivement tenu. Le résultat militaire est distinct de la présence durable et des droits des habitants.</x:v>
      </x:c>
      <x:c r="M109" s="14" t="str">
        <x:v>Une équipe réellement arrivée représentant au moins 1 PC garde le poste. Son entretien figure déjà dans celui des unités ; aucun second forfait de garnison.</x:v>
      </x:c>
      <x:c r="N109" s="14" t="str">
        <x:v>Débit nominal seulement si le poste est opérationnel et relié à des lots existants autorisés. Les personnes et charges suivent les liens compatibles ; une occupation ne crée aucune ressource.</x:v>
      </x:c>
      <x:c r="O109" s="14" t="str">
        <x:v>Escorter le témoin s’il accepte ou le laisser à son abri choisi.</x:v>
      </x:c>
      <x:c r="P109" s="14" t="str">
        <x:v>Extension V5</x:v>
      </x:c>
    </x:row>
    <x:row r="110" ht="87" customHeight="1">
      <x:c r="A110" s="13" t="str">
        <x:v>W5-P06-Z09</x:v>
      </x:c>
      <x:c r="B110" s="13" t="str">
        <x:v>Ascenseur aux Deux Commandes</x:v>
      </x:c>
      <x:c r="C110" s="13" t="str">
        <x:v>W5-P06-R02</x:v>
      </x:c>
      <x:c r="D110" s="13" t="str">
        <x:v>W3-P06</x:v>
      </x:c>
      <x:c r="E110" s="13" t="str">
        <x:v>Région 2, position 3</x:v>
      </x:c>
      <x:c r="F110" s="13" t="str">
        <x:v>Ruines hautes et ascenseurs</x:v>
      </x:c>
      <x:c r="G110" s="28" t="n">
        <x:v>15</x:v>
      </x:c>
      <x:c r="H110" s="28" t="n">
        <x:v>1</x:v>
      </x:c>
      <x:c r="I110" s="28" t="n">
        <x:v>0</x:v>
      </x:c>
      <x:c r="J110" s="13" t="str">
        <x:v>Artisans CL7 et gardes CL12 ; aucune commande à travers le vide.</x:v>
      </x:c>
      <x:c r="K110" s="13" t="str">
        <x:v>Placer la charge au bon gabarit, affecter un opérateur séparé puis défendre les deux paliers pendant la rotation de plateforme.</x:v>
      </x:c>
      <x:c r="L110" s="13" t="str">
        <x:v>Objectif de terrain accompli ou accord local applicable effectivement tenu. Le résultat militaire est distinct de la présence durable et des droits des habitants.</x:v>
      </x:c>
      <x:c r="M110" s="13" t="str">
        <x:v>Une équipe réellement arrivée représentant au moins 1 PC garde le poste. Son entretien figure déjà dans celui des unités ; aucun second forfait de garnison.</x:v>
      </x:c>
      <x:c r="N110" s="13" t="str">
        <x:v>Débit nominal seulement si le poste est opérationnel et relié à des lots existants autorisés. Les personnes et charges suivent les liens compatibles ; une occupation ne crée aucune ressource.</x:v>
      </x:c>
      <x:c r="O110" s="13" t="str">
        <x:v>Arrêter au palier sûr et retirer les opérateurs par les escaliers.</x:v>
      </x:c>
      <x:c r="P110" s="13" t="str">
        <x:v>Extension V5</x:v>
      </x:c>
    </x:row>
    <x:row r="111" ht="87" customHeight="1">
      <x:c r="A111" s="14" t="str">
        <x:v>W5-P06-Z10</x:v>
      </x:c>
      <x:c r="B111" s="14" t="str">
        <x:v>Archive du Relevé Partiel</x:v>
      </x:c>
      <x:c r="C111" s="14" t="str">
        <x:v>W5-P06-R02</x:v>
      </x:c>
      <x:c r="D111" s="14" t="str">
        <x:v>W3-P06</x:v>
      </x:c>
      <x:c r="E111" s="14" t="str">
        <x:v>Région 2, position 4</x:v>
      </x:c>
      <x:c r="F111" s="14" t="str">
        <x:v>Ruines hautes et ascenseurs</x:v>
      </x:c>
      <x:c r="G111" s="29" t="n">
        <x:v>15</x:v>
      </x:c>
      <x:c r="H111" s="29" t="n">
        <x:v>1</x:v>
      </x:c>
      <x:c r="I111" s="29" t="n">
        <x:v>3</x:v>
      </x:c>
      <x:c r="J111" s="14" t="str">
        <x:v>Conservateurs CL9 et enquêteurs CL13 ; les inconnues restent visibles.</x:v>
      </x:c>
      <x:c r="K111" s="14" t="str">
        <x:v>Porter les données jusqu’à l’archive, comparer les vues depuis une table puis réparer la liaison qui permettra une vérification sur le terrain.</x:v>
      </x:c>
      <x:c r="L111" s="14" t="str">
        <x:v>Objectif de terrain accompli ou accord local applicable effectivement tenu. Le résultat militaire est distinct de la présence durable et des droits des habitants.</x:v>
      </x:c>
      <x:c r="M111" s="14" t="str">
        <x:v>Une équipe réellement arrivée représentant au moins 1 PC garde le poste. Son entretien figure déjà dans celui des unités ; aucun second forfait de garnison.</x:v>
      </x:c>
      <x:c r="N111" s="14" t="str">
        <x:v>Débit nominal seulement si le poste est opérationnel et relié à des lots existants autorisés. Les personnes et charges suivent les liens compatibles ; une occupation ne crée aucune ressource.</x:v>
      </x:c>
      <x:c r="O111" s="14" t="str">
        <x:v>Emporter seulement les relevés confiés et reprendre la galerie.</x:v>
      </x:c>
      <x:c r="P111" s="14" t="str">
        <x:v>Extension V5</x:v>
      </x:c>
    </x:row>
    <x:row r="112" ht="87" customHeight="1">
      <x:c r="A112" s="13" t="str">
        <x:v>W5-P06-Z11</x:v>
      </x:c>
      <x:c r="B112" s="13" t="str">
        <x:v>Galerie de la Coalition Brisée</x:v>
      </x:c>
      <x:c r="C112" s="13" t="str">
        <x:v>W5-P06-R02</x:v>
      </x:c>
      <x:c r="D112" s="13" t="str">
        <x:v>W3-P06</x:v>
      </x:c>
      <x:c r="E112" s="13" t="str">
        <x:v>Région 2, position 5</x:v>
      </x:c>
      <x:c r="F112" s="13" t="str">
        <x:v>Ruines hautes et ascenseurs</x:v>
      </x:c>
      <x:c r="G112" s="28" t="n">
        <x:v>15</x:v>
      </x:c>
      <x:c r="H112" s="28" t="n">
        <x:v>1</x:v>
      </x:c>
      <x:c r="I112" s="28" t="n">
        <x:v>0</x:v>
      </x:c>
      <x:c r="J112" s="13" t="str">
        <x:v>Équipes CL12 autonomes et faction locale ambitieuse.</x:v>
      </x:c>
      <x:c r="K112" s="13" t="str">
        <x:v>Reconnaître les groupes présents, ouvrir le passage convenu puis repousser celui qui veut attirer les alliés au-delà du mandat.</x:v>
      </x:c>
      <x:c r="L112" s="13" t="str">
        <x:v>Objectif de terrain accompli ou accord local applicable effectivement tenu. Le résultat militaire est distinct de la présence durable et des droits des habitants.</x:v>
      </x:c>
      <x:c r="M112" s="13" t="str">
        <x:v>Une équipe réellement arrivée représentant au moins 1 PC garde le poste. Son entretien figure déjà dans celui des unités ; aucun second forfait de garnison.</x:v>
      </x:c>
      <x:c r="N112" s="13" t="str">
        <x:v>Débit nominal seulement si le poste est opérationnel et relié à des lots existants autorisés. Les personnes et charges suivent les liens compatibles ; une occupation ne crée aucune ressource.</x:v>
      </x:c>
      <x:c r="O112" s="13" t="str">
        <x:v>Tenir le retour initial puis laisser partir les volontaires d’une autre opération.</x:v>
      </x:c>
      <x:c r="P112" s="13" t="str">
        <x:v>Extension V5</x:v>
      </x:c>
    </x:row>
    <x:row r="113" ht="87" customHeight="1">
      <x:c r="A113" s="14" t="str">
        <x:v>W5-P06-Z12</x:v>
      </x:c>
      <x:c r="B113" s="14" t="str">
        <x:v>Port Haut des Navettes</x:v>
      </x:c>
      <x:c r="C113" s="14" t="str">
        <x:v>W5-P06-R02</x:v>
      </x:c>
      <x:c r="D113" s="14" t="str">
        <x:v>W3-P06</x:v>
      </x:c>
      <x:c r="E113" s="14" t="str">
        <x:v>Région 2, position 6</x:v>
      </x:c>
      <x:c r="F113" s="14" t="str">
        <x:v>Ruines hautes et ascenseurs</x:v>
      </x:c>
      <x:c r="G113" s="29" t="n">
        <x:v>15</x:v>
      </x:c>
      <x:c r="H113" s="29" t="n">
        <x:v>1</x:v>
      </x:c>
      <x:c r="I113" s="29" t="n">
        <x:v>0</x:v>
      </x:c>
      <x:c r="J113" s="14" t="str">
        <x:v>Pilote CL11, autorités locales du port et voyageurs distincts.</x:v>
      </x:c>
      <x:c r="K113" s="14" t="str">
        <x:v>Aligner les repères d’approche, garder la plateforme puis embarquer dans une navette réelle vers les coques orbitales.</x:v>
      </x:c>
      <x:c r="L113" s="14" t="str">
        <x:v>Objectif de terrain accompli ou accord local applicable effectivement tenu. Le résultat militaire est distinct de la présence durable et des droits des habitants.</x:v>
      </x:c>
      <x:c r="M113" s="14" t="str">
        <x:v>Une équipe réellement arrivée représentant au moins 1 PC garde le poste. Son entretien figure déjà dans celui des unités ; aucun second forfait de garnison.</x:v>
      </x:c>
      <x:c r="N113" s="14" t="str">
        <x:v>Débit nominal seulement si le poste est opérationnel et relié à des lots existants autorisés. Les personnes et charges suivent les liens compatibles ; une occupation ne crée aucune ressource.</x:v>
      </x:c>
      <x:c r="O113" s="14" t="str">
        <x:v>Rejoindre l’abri du port si l’approche est reportée.</x:v>
      </x:c>
      <x:c r="P113" s="14" t="str">
        <x:v>Extension V5</x:v>
      </x:c>
    </x:row>
    <x:row r="114" ht="87" customHeight="1">
      <x:c r="A114" s="13" t="str">
        <x:v>W5-P06-Z13</x:v>
      </x:c>
      <x:c r="B114" s="13" t="str">
        <x:v>Sas de l’Anneau Muet</x:v>
      </x:c>
      <x:c r="C114" s="13" t="str">
        <x:v>W5-P06-R03</x:v>
      </x:c>
      <x:c r="D114" s="13" t="str">
        <x:v>W3-P06</x:v>
      </x:c>
      <x:c r="E114" s="13" t="str">
        <x:v>Région 3, position 1</x:v>
      </x:c>
      <x:c r="F114" s="13" t="str">
        <x:v>Stations et coursives orbitales</x:v>
      </x:c>
      <x:c r="G114" s="28" t="n">
        <x:v>15</x:v>
      </x:c>
      <x:c r="H114" s="28" t="n">
        <x:v>1</x:v>
      </x:c>
      <x:c r="I114" s="28" t="n">
        <x:v>0</x:v>
      </x:c>
      <x:c r="J114" s="13" t="str">
        <x:v>Équipage CL11 et garde de l’anneau, avec pressions connues.</x:v>
      </x:c>
      <x:c r="K114" s="13" t="str">
        <x:v>Amarrer le transport, stabiliser le sas fictif puis faire entrer le groupe après vérification de la première coursive.</x:v>
      </x:c>
      <x:c r="L114" s="13" t="str">
        <x:v>Objectif de terrain accompli ou accord local applicable effectivement tenu. Le résultat militaire est distinct de la présence durable et des droits des habitants.</x:v>
      </x:c>
      <x:c r="M114" s="13" t="str">
        <x:v>Une équipe réellement arrivée représentant au moins 1 PC garde le poste. Son entretien figure déjà dans celui des unités ; aucun second forfait de garnison.</x:v>
      </x:c>
      <x:c r="N114" s="13" t="str">
        <x:v>Débit nominal seulement si le poste est opérationnel et relié à des lots existants autorisés. Les personnes et charges suivent les liens compatibles ; une occupation ne crée aucune ressource.</x:v>
      </x:c>
      <x:c r="O114" s="13" t="str">
        <x:v>Retourner dans le transport s’il reste amarré ou le compartiment stable.</x:v>
      </x:c>
      <x:c r="P114" s="13" t="str">
        <x:v>Extension V5</x:v>
      </x:c>
    </x:row>
    <x:row r="115" ht="87" customHeight="1">
      <x:c r="A115" s="14" t="str">
        <x:v>W5-P06-Z14</x:v>
      </x:c>
      <x:c r="B115" s="14" t="str">
        <x:v>Coursive des Hublots Noirs</x:v>
      </x:c>
      <x:c r="C115" s="14" t="str">
        <x:v>W5-P06-R03</x:v>
      </x:c>
      <x:c r="D115" s="14" t="str">
        <x:v>W3-P06</x:v>
      </x:c>
      <x:c r="E115" s="14" t="str">
        <x:v>Région 3, position 2</x:v>
      </x:c>
      <x:c r="F115" s="14" t="str">
        <x:v>Stations et coursives orbitales</x:v>
      </x:c>
      <x:c r="G115" s="29" t="n">
        <x:v>15</x:v>
      </x:c>
      <x:c r="H115" s="29" t="n">
        <x:v>1</x:v>
      </x:c>
      <x:c r="I115" s="29" t="n">
        <x:v>0</x:v>
      </x:c>
      <x:c r="J115" s="14" t="str">
        <x:v>Sentinelles CL15 et opérateurs du relais.</x:v>
      </x:c>
      <x:c r="K115" s="14" t="str">
        <x:v>Observer les silhouettes par un hublot, chercher la vraie porte puis déloger la sentinelle sans traverser la vitre comme une ouverture.</x:v>
      </x:c>
      <x:c r="L115" s="14" t="str">
        <x:v>Objectif de terrain accompli ou accord local applicable effectivement tenu. Le résultat militaire est distinct de la présence durable et des droits des habitants.</x:v>
      </x:c>
      <x:c r="M115" s="14" t="str">
        <x:v>Une équipe réellement arrivée représentant au moins 1 PC garde le poste. Son entretien figure déjà dans celui des unités ; aucun second forfait de garnison.</x:v>
      </x:c>
      <x:c r="N115" s="14" t="str">
        <x:v>Débit nominal seulement si le poste est opérationnel et relié à des lots existants autorisés. Les personnes et charges suivent les liens compatibles ; une occupation ne crée aucune ressource.</x:v>
      </x:c>
      <x:c r="O115" s="14" t="str">
        <x:v>Revenir derrière la cloison fermée au sas reconnu.</x:v>
      </x:c>
      <x:c r="P115" s="14" t="str">
        <x:v>Extension V5</x:v>
      </x:c>
    </x:row>
    <x:row r="116" ht="87" customHeight="1">
      <x:c r="A116" s="13" t="str">
        <x:v>W5-P06-Z15</x:v>
      </x:c>
      <x:c r="B116" s="13" t="str">
        <x:v>Relais des Images Retardées</x:v>
      </x:c>
      <x:c r="C116" s="13" t="str">
        <x:v>W5-P06-R03</x:v>
      </x:c>
      <x:c r="D116" s="13" t="str">
        <x:v>W3-P06</x:v>
      </x:c>
      <x:c r="E116" s="13" t="str">
        <x:v>Région 3, position 3</x:v>
      </x:c>
      <x:c r="F116" s="13" t="str">
        <x:v>Stations et coursives orbitales</x:v>
      </x:c>
      <x:c r="G116" s="28" t="n">
        <x:v>15</x:v>
      </x:c>
      <x:c r="H116" s="28" t="n">
        <x:v>1</x:v>
      </x:c>
      <x:c r="I116" s="28" t="n">
        <x:v>0</x:v>
      </x:c>
      <x:c r="J116" s="13" t="str">
        <x:v>Opérateurs CL11 ; leurs images gardent lieu, heure et incertitudes.</x:v>
      </x:c>
      <x:c r="K116" s="13" t="str">
        <x:v>Comparer l’heure des relevés, atteindre le connecteur puis réparer la liaison sous une garde réelle pour obtenir une nouvelle vue.</x:v>
      </x:c>
      <x:c r="L116" s="13" t="str">
        <x:v>Objectif de terrain accompli ou accord local applicable effectivement tenu. Le résultat militaire est distinct de la présence durable et des droits des habitants.</x:v>
      </x:c>
      <x:c r="M116" s="13" t="str">
        <x:v>Une équipe réellement arrivée représentant au moins 1 PC garde le poste. Son entretien figure déjà dans celui des unités ; aucun second forfait de garnison.</x:v>
      </x:c>
      <x:c r="N116" s="13" t="str">
        <x:v>Débit nominal seulement si le poste est opérationnel et relié à des lots existants autorisés. Les personnes et charges suivent les liens compatibles ; une occupation ne crée aucune ressource.</x:v>
      </x:c>
      <x:c r="O116" s="13" t="str">
        <x:v>Couper le travail au dernier état stable et retirer l’équipe.</x:v>
      </x:c>
      <x:c r="P116" s="13" t="str">
        <x:v>Extension V5</x:v>
      </x:c>
    </x:row>
    <x:row r="117" ht="87" customHeight="1">
      <x:c r="A117" s="14" t="str">
        <x:v>W5-P06-Z16</x:v>
      </x:c>
      <x:c r="B117" s="14" t="str">
        <x:v>Réserve de l’Énergie Comptée</x:v>
      </x:c>
      <x:c r="C117" s="14" t="str">
        <x:v>W5-P06-R03</x:v>
      </x:c>
      <x:c r="D117" s="14" t="str">
        <x:v>W3-P06</x:v>
      </x:c>
      <x:c r="E117" s="14" t="str">
        <x:v>Région 3, position 4</x:v>
      </x:c>
      <x:c r="F117" s="14" t="str">
        <x:v>Stations et coursives orbitales</x:v>
      </x:c>
      <x:c r="G117" s="29" t="n">
        <x:v>15</x:v>
      </x:c>
      <x:c r="H117" s="29" t="n">
        <x:v>1</x:v>
      </x:c>
      <x:c r="I117" s="29" t="n">
        <x:v>3</x:v>
      </x:c>
      <x:c r="J117" s="14" t="str">
        <x:v>Dépositaire de station et propriétaires distincts des cargaisons.</x:v>
      </x:c>
      <x:c r="K117" s="14" t="str">
        <x:v>Déplacer les cellules livrées, identifier les réservations puis alimenter seulement le service choisi par le mandat courant.</x:v>
      </x:c>
      <x:c r="L117" s="14" t="str">
        <x:v>Objectif de terrain accompli ou accord local applicable effectivement tenu. Le résultat militaire est distinct de la présence durable et des droits des habitants.</x:v>
      </x:c>
      <x:c r="M117" s="14" t="str">
        <x:v>Une équipe réellement arrivée représentant au moins 1 PC garde le poste. Son entretien figure déjà dans celui des unités ; aucun second forfait de garnison.</x:v>
      </x:c>
      <x:c r="N117" s="14" t="str">
        <x:v>Débit nominal seulement si le poste est opérationnel et relié à des lots existants autorisés. Les personnes et charges suivent les liens compatibles ; une occupation ne crée aucune ressource.</x:v>
      </x:c>
      <x:c r="O117" s="14" t="str">
        <x:v>Arrimer les cellules en attente et revenir par la coursive.</x:v>
      </x:c>
      <x:c r="P117" s="14" t="str">
        <x:v>Extension V5</x:v>
      </x:c>
    </x:row>
    <x:row r="118" ht="87" customHeight="1">
      <x:c r="A118" s="13" t="str">
        <x:v>W5-P06-Z17</x:v>
      </x:c>
      <x:c r="B118" s="13" t="str">
        <x:v>Carrefour des Trois Sas</x:v>
      </x:c>
      <x:c r="C118" s="13" t="str">
        <x:v>W5-P06-R03</x:v>
      </x:c>
      <x:c r="D118" s="13" t="str">
        <x:v>W3-P06</x:v>
      </x:c>
      <x:c r="E118" s="13" t="str">
        <x:v>Région 3, position 5</x:v>
      </x:c>
      <x:c r="F118" s="13" t="str">
        <x:v>Stations et coursives orbitales</x:v>
      </x:c>
      <x:c r="G118" s="28" t="n">
        <x:v>15</x:v>
      </x:c>
      <x:c r="H118" s="28" t="n">
        <x:v>1</x:v>
      </x:c>
      <x:c r="I118" s="28" t="n">
        <x:v>0</x:v>
      </x:c>
      <x:c r="J118" s="13" t="str">
        <x:v>Briseurs de blocus rivaux et personnel de station autonome.</x:v>
      </x:c>
      <x:c r="K118" s="13" t="str">
        <x:v>Inspecter les pressions, garder une sortie puis repousser le groupe qui essaie de séparer les équipes entre deux portes.</x:v>
      </x:c>
      <x:c r="L118" s="13" t="str">
        <x:v>Objectif de terrain accompli ou accord local applicable effectivement tenu. Le résultat militaire est distinct de la présence durable et des droits des habitants.</x:v>
      </x:c>
      <x:c r="M118" s="13" t="str">
        <x:v>Une équipe réellement arrivée représentant au moins 1 PC garde le poste. Son entretien figure déjà dans celui des unités ; aucun second forfait de garnison.</x:v>
      </x:c>
      <x:c r="N118" s="13" t="str">
        <x:v>Débit nominal seulement si le poste est opérationnel et relié à des lots existants autorisés. Les personnes et charges suivent les liens compatibles ; une occupation ne crée aucune ressource.</x:v>
      </x:c>
      <x:c r="O118" s="13" t="str">
        <x:v>Se rassembler dans le dernier compartiment stable sans téléportation.</x:v>
      </x:c>
      <x:c r="P118" s="13" t="str">
        <x:v>Extension V5</x:v>
      </x:c>
    </x:row>
    <x:row r="119" ht="87" customHeight="1">
      <x:c r="A119" s="14" t="str">
        <x:v>W5-P06-Z18</x:v>
      </x:c>
      <x:c r="B119" s="14" t="str">
        <x:v>Baie du Retour Orbital</x:v>
      </x:c>
      <x:c r="C119" s="14" t="str">
        <x:v>W5-P06-R03</x:v>
      </x:c>
      <x:c r="D119" s="14" t="str">
        <x:v>W3-P06</x:v>
      </x:c>
      <x:c r="E119" s="14" t="str">
        <x:v>Région 3, position 6</x:v>
      </x:c>
      <x:c r="F119" s="14" t="str">
        <x:v>Stations et coursives orbitales</x:v>
      </x:c>
      <x:c r="G119" s="29" t="n">
        <x:v>15</x:v>
      </x:c>
      <x:c r="H119" s="29" t="n">
        <x:v>1</x:v>
      </x:c>
      <x:c r="I119" s="29" t="n">
        <x:v>0</x:v>
      </x:c>
      <x:c r="J119" s="14" t="str">
        <x:v>Équipages de plusieurs groupes ; chaque départ reste individuel et réel.</x:v>
      </x:c>
      <x:c r="K119" s="14" t="str">
        <x:v>Dégager l’aire d’amarrage, vérifier la coque attendue puis faire embarquer les passagers selon leurs places et destinations.</x:v>
      </x:c>
      <x:c r="L119" s="14" t="str">
        <x:v>Objectif de terrain accompli ou accord local applicable effectivement tenu. Le résultat militaire est distinct de la présence durable et des droits des habitants.</x:v>
      </x:c>
      <x:c r="M119" s="14" t="str">
        <x:v>Une équipe réellement arrivée représentant au moins 1 PC garde le poste. Son entretien figure déjà dans celui des unités ; aucun second forfait de garnison.</x:v>
      </x:c>
      <x:c r="N119" s="14" t="str">
        <x:v>Débit nominal seulement si le poste est opérationnel et relié à des lots existants autorisés. Les personnes et charges suivent les liens compatibles ; une occupation ne crée aucune ressource.</x:v>
      </x:c>
      <x:c r="O119" s="14" t="str">
        <x:v>Tenir une halte orbitale pendant une rotation suivante.</x:v>
      </x:c>
      <x:c r="P119" s="14" t="str">
        <x:v>Extension V5</x:v>
      </x:c>
    </x:row>
    <x:row r="120" ht="87" customHeight="1">
      <x:c r="A120" s="13" t="str">
        <x:v>W5-P06-Z19</x:v>
      </x:c>
      <x:c r="B120" s="13" t="str">
        <x:v>Amarrage des Coques Retenues</x:v>
      </x:c>
      <x:c r="C120" s="13" t="str">
        <x:v>W5-P06-R04</x:v>
      </x:c>
      <x:c r="D120" s="13" t="str">
        <x:v>W3-P06</x:v>
      </x:c>
      <x:c r="E120" s="13" t="str">
        <x:v>Région 4, position 1</x:v>
      </x:c>
      <x:c r="F120" s="13" t="str">
        <x:v>Coques disputées et amarrages</x:v>
      </x:c>
      <x:c r="G120" s="28" t="n">
        <x:v>20</x:v>
      </x:c>
      <x:c r="H120" s="28" t="n">
        <x:v>1</x:v>
      </x:c>
      <x:c r="I120" s="28" t="n">
        <x:v>0</x:v>
      </x:c>
      <x:c r="J120" s="13" t="str">
        <x:v>Équipage propriétaire et force CL15 occupant un accès limité.</x:v>
      </x:c>
      <x:c r="K120" s="13" t="str">
        <x:v>Approcher dans un transport équipé, fixer l’amarrage puis reconnaître le premier sas avant de faire entrer les unités lourdes.</x:v>
      </x:c>
      <x:c r="L120" s="13" t="str">
        <x:v>Objectif de terrain accompli ou accord local applicable effectivement tenu. Le résultat militaire est distinct de la présence durable et des droits des habitants.</x:v>
      </x:c>
      <x:c r="M120" s="13" t="str">
        <x:v>Une équipe réellement arrivée représentant au moins 1 PC garde le poste. Son entretien figure déjà dans celui des unités ; aucun second forfait de garnison.</x:v>
      </x:c>
      <x:c r="N120" s="13" t="str">
        <x:v>Débit nominal seulement si le poste est opérationnel et relié à des lots existants autorisés. Les personnes et charges suivent les liens compatibles ; une occupation ne crée aucune ressource.</x:v>
      </x:c>
      <x:c r="O120" s="13" t="str">
        <x:v>Garder le transport de départ accessible ou un sas intérieur sécurisé.</x:v>
      </x:c>
      <x:c r="P120" s="13" t="str">
        <x:v>Extension V5</x:v>
      </x:c>
    </x:row>
    <x:row r="121" ht="87" customHeight="1">
      <x:c r="A121" s="14" t="str">
        <x:v>W5-P06-Z20</x:v>
      </x:c>
      <x:c r="B121" s="14" t="str">
        <x:v>Prises de la Coque Froide</x:v>
      </x:c>
      <x:c r="C121" s="14" t="str">
        <x:v>W5-P06-R04</x:v>
      </x:c>
      <x:c r="D121" s="14" t="str">
        <x:v>W3-P06</x:v>
      </x:c>
      <x:c r="E121" s="14" t="str">
        <x:v>Région 4, position 2</x:v>
      </x:c>
      <x:c r="F121" s="14" t="str">
        <x:v>Coques disputées et amarrages</x:v>
      </x:c>
      <x:c r="G121" s="29" t="n">
        <x:v>20</x:v>
      </x:c>
      <x:c r="H121" s="29" t="n">
        <x:v>1</x:v>
      </x:c>
      <x:c r="I121" s="29" t="n">
        <x:v>0</x:v>
      </x:c>
      <x:c r="J121" s="14" t="str">
        <x:v>Briseurs de blocus présents et techniciens du bâtiment.</x:v>
      </x:c>
      <x:c r="K121" s="14" t="str">
        <x:v>S’équiper au poste, suivre les prises autorisées puis atteindre une trappe de maintenance sans franchir un vide sans support.</x:v>
      </x:c>
      <x:c r="L121" s="14" t="str">
        <x:v>Objectif de terrain accompli ou accord local applicable effectivement tenu. Le résultat militaire est distinct de la présence durable et des droits des habitants.</x:v>
      </x:c>
      <x:c r="M121" s="14" t="str">
        <x:v>Une équipe réellement arrivée représentant au moins 1 PC garde le poste. Son entretien figure déjà dans celui des unités ; aucun second forfait de garnison.</x:v>
      </x:c>
      <x:c r="N121" s="14" t="str">
        <x:v>Débit nominal seulement si le poste est opérationnel et relié à des lots existants autorisés. Les personnes et charges suivent les liens compatibles ; une occupation ne crée aucune ressource.</x:v>
      </x:c>
      <x:c r="O121" s="14" t="str">
        <x:v>Revenir par les prises au dernier sas stable.</x:v>
      </x:c>
      <x:c r="P121" s="14" t="str">
        <x:v>Extension V5</x:v>
      </x:c>
    </x:row>
    <x:row r="122" ht="87" customHeight="1">
      <x:c r="A122" s="13" t="str">
        <x:v>W5-P06-Z21</x:v>
      </x:c>
      <x:c r="B122" s="13" t="str">
        <x:v>Soute des Marques Mélangées</x:v>
      </x:c>
      <x:c r="C122" s="13" t="str">
        <x:v>W5-P06-R04</x:v>
      </x:c>
      <x:c r="D122" s="13" t="str">
        <x:v>W3-P06</x:v>
      </x:c>
      <x:c r="E122" s="13" t="str">
        <x:v>Région 4, position 3</x:v>
      </x:c>
      <x:c r="F122" s="13" t="str">
        <x:v>Coques disputées et amarrages</x:v>
      </x:c>
      <x:c r="G122" s="28" t="n">
        <x:v>20</x:v>
      </x:c>
      <x:c r="H122" s="28" t="n">
        <x:v>1</x:v>
      </x:c>
      <x:c r="I122" s="28" t="n">
        <x:v>0</x:v>
      </x:c>
      <x:c r="J122" s="13" t="str">
        <x:v>Propriétaires autonomes, dépositaire et bande rivale identifiée par ses actes.</x:v>
      </x:c>
      <x:c r="K122" s="13" t="str">
        <x:v>Identifier les cargaisons militaires et personnelles, repousser les pillards puis organiser un transport qui ne confond pas récupération et appropriation.</x:v>
      </x:c>
      <x:c r="L122" s="13" t="str">
        <x:v>Objectif de terrain accompli ou accord local applicable effectivement tenu. Le résultat militaire est distinct de la présence durable et des droits des habitants.</x:v>
      </x:c>
      <x:c r="M122" s="13" t="str">
        <x:v>Une équipe réellement arrivée représentant au moins 1 PC garde le poste. Son entretien figure déjà dans celui des unités ; aucun second forfait de garnison.</x:v>
      </x:c>
      <x:c r="N122" s="13" t="str">
        <x:v>Débit nominal seulement si le poste est opérationnel et relié à des lots existants autorisés. Les personnes et charges suivent les liens compatibles ; une occupation ne crée aucune ressource.</x:v>
      </x:c>
      <x:c r="O122" s="13" t="str">
        <x:v>Laisser chaque lot dans un emplacement enregistré si le chargement est interrompu.</x:v>
      </x:c>
      <x:c r="P122" s="13" t="str">
        <x:v>Extension V5</x:v>
      </x:c>
    </x:row>
    <x:row r="123" ht="87" customHeight="1">
      <x:c r="A123" s="14" t="str">
        <x:v>W5-P06-Z22</x:v>
      </x:c>
      <x:c r="B123" s="14" t="str">
        <x:v>Atelier des Amarres Reprises</x:v>
      </x:c>
      <x:c r="C123" s="14" t="str">
        <x:v>W5-P06-R04</x:v>
      </x:c>
      <x:c r="D123" s="14" t="str">
        <x:v>W3-P06</x:v>
      </x:c>
      <x:c r="E123" s="14" t="str">
        <x:v>Région 4, position 4</x:v>
      </x:c>
      <x:c r="F123" s="14" t="str">
        <x:v>Coques disputées et amarrages</x:v>
      </x:c>
      <x:c r="G123" s="29" t="n">
        <x:v>20</x:v>
      </x:c>
      <x:c r="H123" s="29" t="n">
        <x:v>1</x:v>
      </x:c>
      <x:c r="I123" s="29" t="n">
        <x:v>3</x:v>
      </x:c>
      <x:c r="J123" s="14" t="str">
        <x:v>Artisans CL7 et équipage responsable de la coque.</x:v>
      </x:c>
      <x:c r="K123" s="14" t="str">
        <x:v>Acheminer les pièces, isoler le dispositif fictif puis réparer le verrou pendant que la garde tient deux portes d’approche.</x:v>
      </x:c>
      <x:c r="L123" s="14" t="str">
        <x:v>Objectif de terrain accompli ou accord local applicable effectivement tenu. Le résultat militaire est distinct de la présence durable et des droits des habitants.</x:v>
      </x:c>
      <x:c r="M123" s="14" t="str">
        <x:v>Une équipe réellement arrivée représentant au moins 1 PC garde le poste. Son entretien figure déjà dans celui des unités ; aucun second forfait de garnison.</x:v>
      </x:c>
      <x:c r="N123" s="14" t="str">
        <x:v>Débit nominal seulement si le poste est opérationnel et relié à des lots existants autorisés. Les personnes et charges suivent les liens compatibles ; une occupation ne crée aucune ressource.</x:v>
      </x:c>
      <x:c r="O123" s="14" t="str">
        <x:v>Maintenir le verrou au dernier état stable et retirer les opérateurs.</x:v>
      </x:c>
      <x:c r="P123" s="14" t="str">
        <x:v>Extension V5</x:v>
      </x:c>
    </x:row>
    <x:row r="124" ht="87" customHeight="1">
      <x:c r="A124" s="13" t="str">
        <x:v>W5-P06-Z23</x:v>
      </x:c>
      <x:c r="B124" s="13" t="str">
        <x:v>Plateforme du Défi de Coque</x:v>
      </x:c>
      <x:c r="C124" s="13" t="str">
        <x:v>W5-P06-R04</x:v>
      </x:c>
      <x:c r="D124" s="13" t="str">
        <x:v>W3-P06</x:v>
      </x:c>
      <x:c r="E124" s="13" t="str">
        <x:v>Région 4, position 5</x:v>
      </x:c>
      <x:c r="F124" s="13" t="str">
        <x:v>Coques disputées et amarrages</x:v>
      </x:c>
      <x:c r="G124" s="28" t="n">
        <x:v>20</x:v>
      </x:c>
      <x:c r="H124" s="28" t="n">
        <x:v>1</x:v>
      </x:c>
      <x:c r="I124" s="28" t="n">
        <x:v>0</x:v>
      </x:c>
      <x:c r="J124" s="13" t="str">
        <x:v>Meneur CL15 et témoins ; le duel concerne ce poste uniquement.</x:v>
      </x:c>
      <x:c r="K124" s="13" t="str">
        <x:v>Délimiter l’aire de combat, vérifier le sas de sortie puis affronter le meneur sans compromettre la pression des compartiments habités.</x:v>
      </x:c>
      <x:c r="L124" s="13" t="str">
        <x:v>Objectif de terrain accompli ou accord local applicable effectivement tenu. Le résultat militaire est distinct de la présence durable et des droits des habitants.</x:v>
      </x:c>
      <x:c r="M124" s="13" t="str">
        <x:v>Une équipe réellement arrivée représentant au moins 1 PC garde le poste. Son entretien figure déjà dans celui des unités ; aucun second forfait de garnison.</x:v>
      </x:c>
      <x:c r="N124" s="13" t="str">
        <x:v>Débit nominal seulement si le poste est opérationnel et relié à des lots existants autorisés. Les personnes et charges suivent les liens compatibles ; une occupation ne crée aucune ressource.</x:v>
      </x:c>
      <x:c r="O124" s="13" t="str">
        <x:v>Revenir par l’accès convenu ou mener une extraction si l’accord est rompu.</x:v>
      </x:c>
      <x:c r="P124" s="13" t="str">
        <x:v>Extension V5</x:v>
      </x:c>
    </x:row>
    <x:row r="125" ht="87" customHeight="1">
      <x:c r="A125" s="14" t="str">
        <x:v>W5-P06-Z24</x:v>
      </x:c>
      <x:c r="B125" s="14" t="str">
        <x:v>Le Dernier Sas de La Veille</x:v>
      </x:c>
      <x:c r="C125" s="14" t="str">
        <x:v>W5-P06-R04</x:v>
      </x:c>
      <x:c r="D125" s="14" t="str">
        <x:v>W3-P06</x:v>
      </x:c>
      <x:c r="E125" s="14" t="str">
        <x:v>Région 4, position 6</x:v>
      </x:c>
      <x:c r="F125" s="14" t="str">
        <x:v>Coques disputées et amarrages</x:v>
      </x:c>
      <x:c r="G125" s="29" t="n">
        <x:v>20</x:v>
      </x:c>
      <x:c r="H125" s="29" t="n">
        <x:v>1</x:v>
      </x:c>
      <x:c r="I125" s="29" t="n">
        <x:v>0</x:v>
      </x:c>
      <x:c r="J125" s="14" t="str">
        <x:v>Occupants réels ; capacité de La Veille : 7/13/19 totaux, partenaires MP inclus.</x:v>
      </x:c>
      <x:c r="K125" s="14" t="str">
        <x:v>Si La Veille Partagée est réellement présente, dégager son retour et guider ses occupants vers les ponts disponibles ; sinon protéger la coque locale identifiée.</x:v>
      </x:c>
      <x:c r="L125" s="14" t="str">
        <x:v>Objectif de terrain accompli ou accord local applicable effectivement tenu. Le résultat militaire est distinct de la présence durable et des droits des habitants.</x:v>
      </x:c>
      <x:c r="M125" s="14" t="str">
        <x:v>Une équipe réellement arrivée représentant au moins 1 PC garde le poste. Son entretien figure déjà dans celui des unités ; aucun second forfait de garnison.</x:v>
      </x:c>
      <x:c r="N125" s="14" t="str">
        <x:v>Débit nominal seulement si le poste est opérationnel et relié à des lots existants autorisés. Les personnes et charges suivent les liens compatibles ; une occupation ne crée aucune ressource.</x:v>
      </x:c>
      <x:c r="O125" s="14" t="str">
        <x:v>Quitter l’escale par le trajet joué avec les personnes et objets effectivement embarqués.</x:v>
      </x:c>
      <x:c r="P125" s="14" t="str">
        <x:v>Extension V5</x:v>
      </x:c>
    </x:row>
  </x:sheetData>
  <x:pageMargins left="0.7" right="0.7" top="0.75" bottom="0.75" header="0.3" footer="0.3"/>
  <x:tableParts count="1">
    <x:tablePart xmlns:r="http://schemas.openxmlformats.org/officeDocument/2006/relationships" r:id="R4f9003ccdaca4c76"/>
  </x:tableParts>
</x:worksheet>
</file>

<file path=xl/worksheets/sheet12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18" hidden="0" customWidth="1"/>
    <x:col min="8" max="8" width="18" hidden="0" customWidth="1"/>
    <x:col min="9" max="9" width="50" hidden="0" customWidth="1"/>
    <x:col min="10" max="10" width="50" hidden="0" customWidth="1"/>
    <x:col min="11" max="11" width="50" hidden="0" customWidth="1"/>
    <x:col min="12" max="12" width="50" hidden="0" customWidth="1"/>
    <x:col min="13" max="13" width="50" hidden="0" customWidth="1"/>
    <x:col min="14" max="14" width="45" hidden="0" customWidth="1"/>
  </x:cols>
  <x:sheetData>
    <x:row r="1">
      <x:c r="A1" s="2"/>
      <x:c r="B1" s="2"/>
      <x:c r="C1" s="2"/>
      <x:c r="D1" s="2"/>
      <x:c r="E1" s="2"/>
      <x:c r="F1" s="2"/>
    </x:row>
    <x:row r="2" ht="31" customHeight="1">
      <x:c r="A2" s="3" t="str">
        <x:v>V5 Passages des cinq mondes</x:v>
      </x:c>
      <x:c r="B2" s="3"/>
      <x:c r="C2" s="3"/>
      <x:c r="D2" s="3"/>
      <x:c r="E2" s="3"/>
      <x:c r="F2" s="3"/>
    </x:row>
    <x:row r="3">
      <x:c r="A3" s="4"/>
      <x:c r="B3" s="4"/>
      <x:c r="C3" s="4"/>
      <x:c r="D3" s="4"/>
      <x:c r="E3" s="4"/>
      <x:c r="F3" s="4"/>
    </x:row>
    <x:row r="4">
      <x:c r="A4" s="2" t="str">
        <x:v>Guerre · 190 fiches · Lecture intégrale dans « Lire Guerre » ou le lecteur HTML.</x:v>
      </x:c>
      <x:c r="B4" s="2"/>
      <x:c r="C4" s="2"/>
      <x:c r="D4" s="2"/>
      <x:c r="E4" s="2"/>
      <x:c r="F4" s="2"/>
    </x:row>
    <x:row r="5" ht="48" customHeight="1">
      <x:c r="A5" s="51" t="str">
        <x:v>Identifiant</x:v>
      </x:c>
      <x:c r="B5" s="52" t="str">
        <x:v>Titre</x:v>
      </x:c>
      <x:c r="C5" s="52" t="str">
        <x:v>Profil guerre</x:v>
      </x:c>
      <x:c r="D5" s="52" t="str">
        <x:v>Zone A</x:v>
      </x:c>
      <x:c r="E5" s="52" t="str">
        <x:v>Zone B</x:v>
      </x:c>
      <x:c r="F5" s="52" t="str">
        <x:v>Type passage</x:v>
      </x:c>
      <x:c r="G5" s="52" t="str">
        <x:v>Coût mouvement</x:v>
      </x:c>
      <x:c r="H5" s="52" t="str">
        <x:v>Capacité PC</x:v>
      </x:c>
      <x:c r="I5" s="52" t="str">
        <x:v>Rav autorise</x:v>
      </x:c>
      <x:c r="J5" s="52" t="str">
        <x:v>Bidirectionnel</x:v>
      </x:c>
      <x:c r="K5" s="52" t="str">
        <x:v>Condition</x:v>
      </x:c>
      <x:c r="L5" s="52" t="str">
        <x:v>Repli</x:v>
      </x:c>
      <x:c r="M5" s="52" t="str">
        <x:v>État initial</x:v>
      </x:c>
      <x:c r="N5" s="53" t="str">
        <x:v>Provenance</x:v>
      </x:c>
    </x:row>
    <x:row r="6" ht="72" customHeight="1">
      <x:c r="A6" s="13" t="str">
        <x:v>W5-P02-L01</x:v>
      </x:c>
      <x:c r="B6" s="13" t="str">
        <x:v>Rampe de la Coque Basse ↔ Blocs des Trois Reflets</x:v>
      </x:c>
      <x:c r="C6" s="13" t="str">
        <x:v>W3-P02</x:v>
      </x:c>
      <x:c r="D6" s="13" t="str">
        <x:v>W5-P02-Z01</x:v>
      </x:c>
      <x:c r="E6" s="13" t="str">
        <x:v>W5-P02-Z02</x:v>
      </x:c>
      <x:c r="F6" s="13" t="str">
        <x:v>Piste de fond</x:v>
      </x:c>
      <x:c r="G6" s="28" t="n">
        <x:v>1</x:v>
      </x:c>
      <x:c r="H6" s="28" t="n">
        <x:v>12</x:v>
      </x:c>
      <x:c r="I6" s="58" t="b">
        <x:v>1</x:v>
      </x:c>
      <x:c r="J6" s="58" t="b">
        <x:v>1</x:v>
      </x:c>
      <x:c r="K6" s="13" t="str">
        <x:v>Route observée, appuis praticables et absence de force bloquante ; elle reste le passage de charge pendant les rafales.</x:v>
      </x:c>
      <x:c r="L6" s="13" t="str">
        <x:v>Revenir au dernier couvert atteint ; la cargaison conserve sa position pendant l’attente.</x:v>
      </x:c>
      <x:c r="M6" s="13" t="str">
        <x:v>À reconnaître avant usage ; praticabilité initiale selon la scène. La vérification du graphe porte sur les liaisons proposées, pas une vision acquise par le joueur.</x:v>
      </x:c>
      <x:c r="N6" s="13" t="str">
        <x:v>Extension V5</x:v>
      </x:c>
    </x:row>
    <x:row r="7" ht="72" customHeight="1">
      <x:c r="A7" s="14" t="str">
        <x:v>W5-P02-L02</x:v>
      </x:c>
      <x:c r="B7" s="14" t="str">
        <x:v>Blocs des Trois Reflets ↔ Arête de l’Éclat Court</x:v>
      </x:c>
      <x:c r="C7" s="14" t="str">
        <x:v>W3-P02</x:v>
      </x:c>
      <x:c r="D7" s="14" t="str">
        <x:v>W5-P02-Z02</x:v>
      </x:c>
      <x:c r="E7" s="14" t="str">
        <x:v>W5-P02-Z03</x:v>
      </x:c>
      <x:c r="F7" s="14" t="str">
        <x:v>Piste de fond</x:v>
      </x:c>
      <x:c r="G7" s="29" t="n">
        <x:v>1</x:v>
      </x:c>
      <x:c r="H7" s="29" t="n">
        <x:v>12</x:v>
      </x:c>
      <x:c r="I7" s="59" t="b">
        <x:v>1</x:v>
      </x:c>
      <x:c r="J7" s="59" t="b">
        <x:v>1</x:v>
      </x:c>
      <x:c r="K7" s="14" t="str">
        <x:v>Route observée, appuis praticables et absence de force bloquante ; elle reste le passage de charge pendant les rafales.</x:v>
      </x:c>
      <x:c r="L7" s="14" t="str">
        <x:v>Revenir au dernier couvert atteint ; la cargaison conserve sa position pendant l’attente.</x:v>
      </x:c>
      <x:c r="M7" s="14" t="str">
        <x:v>À reconnaître avant usage ; praticabilité initiale selon la scène. La vérification du graphe porte sur les liaisons proposées, pas une vision acquise par le joueur.</x:v>
      </x:c>
      <x:c r="N7" s="14" t="str">
        <x:v>Extension V5</x:v>
      </x:c>
    </x:row>
    <x:row r="8" ht="72" customHeight="1">
      <x:c r="A8" s="13" t="str">
        <x:v>W5-P02-L03</x:v>
      </x:c>
      <x:c r="B8" s="13" t="str">
        <x:v>Arête de l’Éclat Court ↔ Abri du Filtre Pâle</x:v>
      </x:c>
      <x:c r="C8" s="13" t="str">
        <x:v>W3-P02</x:v>
      </x:c>
      <x:c r="D8" s="13" t="str">
        <x:v>W5-P02-Z03</x:v>
      </x:c>
      <x:c r="E8" s="13" t="str">
        <x:v>W5-P02-Z04</x:v>
      </x:c>
      <x:c r="F8" s="13" t="str">
        <x:v>Piste de fond</x:v>
      </x:c>
      <x:c r="G8" s="28" t="n">
        <x:v>1</x:v>
      </x:c>
      <x:c r="H8" s="28" t="n">
        <x:v>12</x:v>
      </x:c>
      <x:c r="I8" s="58" t="b">
        <x:v>1</x:v>
      </x:c>
      <x:c r="J8" s="58" t="b">
        <x:v>1</x:v>
      </x:c>
      <x:c r="K8" s="13" t="str">
        <x:v>Route observée, appuis praticables et absence de force bloquante ; elle reste le passage de charge pendant les rafales.</x:v>
      </x:c>
      <x:c r="L8" s="13" t="str">
        <x:v>Revenir au dernier couvert atteint ; la cargaison conserve sa position pendant l’attente.</x:v>
      </x:c>
      <x:c r="M8" s="13" t="str">
        <x:v>À reconnaître avant usage ; praticabilité initiale selon la scène. La vérification du graphe porte sur les liaisons proposées, pas une vision acquise par le joueur.</x:v>
      </x:c>
      <x:c r="N8" s="13" t="str">
        <x:v>Extension V5</x:v>
      </x:c>
    </x:row>
    <x:row r="9" ht="72" customHeight="1">
      <x:c r="A9" s="14" t="str">
        <x:v>W5-P02-L04</x:v>
      </x:c>
      <x:c r="B9" s="14" t="str">
        <x:v>Abri du Filtre Pâle ↔ Dalle du Premier Défi</x:v>
      </x:c>
      <x:c r="C9" s="14" t="str">
        <x:v>W3-P02</x:v>
      </x:c>
      <x:c r="D9" s="14" t="str">
        <x:v>W5-P02-Z04</x:v>
      </x:c>
      <x:c r="E9" s="14" t="str">
        <x:v>W5-P02-Z05</x:v>
      </x:c>
      <x:c r="F9" s="14" t="str">
        <x:v>Piste de fond</x:v>
      </x:c>
      <x:c r="G9" s="29" t="n">
        <x:v>1</x:v>
      </x:c>
      <x:c r="H9" s="29" t="n">
        <x:v>12</x:v>
      </x:c>
      <x:c r="I9" s="59" t="b">
        <x:v>1</x:v>
      </x:c>
      <x:c r="J9" s="59" t="b">
        <x:v>1</x:v>
      </x:c>
      <x:c r="K9" s="14" t="str">
        <x:v>Route observée, appuis praticables et absence de force bloquante ; elle reste le passage de charge pendant les rafales.</x:v>
      </x:c>
      <x:c r="L9" s="14" t="str">
        <x:v>Revenir au dernier couvert atteint ; la cargaison conserve sa position pendant l’attente.</x:v>
      </x:c>
      <x:c r="M9" s="14" t="str">
        <x:v>À reconnaître avant usage ; praticabilité initiale selon la scène. La vérification du graphe porte sur les liaisons proposées, pas une vision acquise par le joueur.</x:v>
      </x:c>
      <x:c r="N9" s="14" t="str">
        <x:v>Extension V5</x:v>
      </x:c>
    </x:row>
    <x:row r="10" ht="72" customHeight="1">
      <x:c r="A10" s="13" t="str">
        <x:v>W5-P02-L05</x:v>
      </x:c>
      <x:c r="B10" s="13" t="str">
        <x:v>Dalle du Premier Défi ↔ Passage des Cendres Froides</x:v>
      </x:c>
      <x:c r="C10" s="13" t="str">
        <x:v>W3-P02</x:v>
      </x:c>
      <x:c r="D10" s="13" t="str">
        <x:v>W5-P02-Z05</x:v>
      </x:c>
      <x:c r="E10" s="13" t="str">
        <x:v>W5-P02-Z06</x:v>
      </x:c>
      <x:c r="F10" s="13" t="str">
        <x:v>Piste de fond</x:v>
      </x:c>
      <x:c r="G10" s="28" t="n">
        <x:v>1</x:v>
      </x:c>
      <x:c r="H10" s="28" t="n">
        <x:v>12</x:v>
      </x:c>
      <x:c r="I10" s="58" t="b">
        <x:v>1</x:v>
      </x:c>
      <x:c r="J10" s="58" t="b">
        <x:v>1</x:v>
      </x:c>
      <x:c r="K10" s="13" t="str">
        <x:v>Route observée, appuis praticables et absence de force bloquante ; elle reste le passage de charge pendant les rafales.</x:v>
      </x:c>
      <x:c r="L10" s="13" t="str">
        <x:v>Revenir au dernier couvert atteint ; la cargaison conserve sa position pendant l’attente.</x:v>
      </x:c>
      <x:c r="M10" s="13" t="str">
        <x:v>À reconnaître avant usage ; praticabilité initiale selon la scène. La vérification du graphe porte sur les liaisons proposées, pas une vision acquise par le joueur.</x:v>
      </x:c>
      <x:c r="N10" s="13" t="str">
        <x:v>Extension V5</x:v>
      </x:c>
    </x:row>
    <x:row r="11" ht="72" customHeight="1">
      <x:c r="A11" s="14" t="str">
        <x:v>W5-P02-L06</x:v>
      </x:c>
      <x:c r="B11" s="14" t="str">
        <x:v>Entrée du Bassin Sec ↔ Tunnel du Son Double</x:v>
      </x:c>
      <x:c r="C11" s="14" t="str">
        <x:v>W3-P02</x:v>
      </x:c>
      <x:c r="D11" s="14" t="str">
        <x:v>W5-P02-Z07</x:v>
      </x:c>
      <x:c r="E11" s="14" t="str">
        <x:v>W5-P02-Z08</x:v>
      </x:c>
      <x:c r="F11" s="14" t="str">
        <x:v>Piste de fond</x:v>
      </x:c>
      <x:c r="G11" s="29" t="n">
        <x:v>1</x:v>
      </x:c>
      <x:c r="H11" s="29" t="n">
        <x:v>12</x:v>
      </x:c>
      <x:c r="I11" s="59" t="b">
        <x:v>1</x:v>
      </x:c>
      <x:c r="J11" s="59" t="b">
        <x:v>1</x:v>
      </x:c>
      <x:c r="K11" s="14" t="str">
        <x:v>Route observée, appuis praticables et absence de force bloquante ; elle reste le passage de charge pendant les rafales.</x:v>
      </x:c>
      <x:c r="L11" s="14" t="str">
        <x:v>Revenir au dernier couvert atteint ; la cargaison conserve sa position pendant l’attente.</x:v>
      </x:c>
      <x:c r="M11" s="14" t="str">
        <x:v>À reconnaître avant usage ; praticabilité initiale selon la scène. La vérification du graphe porte sur les liaisons proposées, pas une vision acquise par le joueur.</x:v>
      </x:c>
      <x:c r="N11" s="14" t="str">
        <x:v>Extension V5</x:v>
      </x:c>
    </x:row>
    <x:row r="12" ht="72" customHeight="1">
      <x:c r="A12" s="13" t="str">
        <x:v>W5-P02-L07</x:v>
      </x:c>
      <x:c r="B12" s="13" t="str">
        <x:v>Tunnel du Son Double ↔ Balcon du Guetteur Lent</x:v>
      </x:c>
      <x:c r="C12" s="13" t="str">
        <x:v>W3-P02</x:v>
      </x:c>
      <x:c r="D12" s="13" t="str">
        <x:v>W5-P02-Z08</x:v>
      </x:c>
      <x:c r="E12" s="13" t="str">
        <x:v>W5-P02-Z09</x:v>
      </x:c>
      <x:c r="F12" s="13" t="str">
        <x:v>Piste de fond</x:v>
      </x:c>
      <x:c r="G12" s="28" t="n">
        <x:v>1</x:v>
      </x:c>
      <x:c r="H12" s="28" t="n">
        <x:v>12</x:v>
      </x:c>
      <x:c r="I12" s="58" t="b">
        <x:v>1</x:v>
      </x:c>
      <x:c r="J12" s="58" t="b">
        <x:v>1</x:v>
      </x:c>
      <x:c r="K12" s="13" t="str">
        <x:v>Route observée, appuis praticables et absence de force bloquante ; elle reste le passage de charge pendant les rafales.</x:v>
      </x:c>
      <x:c r="L12" s="13" t="str">
        <x:v>Revenir au dernier couvert atteint ; la cargaison conserve sa position pendant l’attente.</x:v>
      </x:c>
      <x:c r="M12" s="13" t="str">
        <x:v>À reconnaître avant usage ; praticabilité initiale selon la scène. La vérification du graphe porte sur les liaisons proposées, pas une vision acquise par le joueur.</x:v>
      </x:c>
      <x:c r="N12" s="13" t="str">
        <x:v>Extension V5</x:v>
      </x:c>
    </x:row>
    <x:row r="13" ht="72" customHeight="1">
      <x:c r="A13" s="14" t="str">
        <x:v>W5-P02-L08</x:v>
      </x:c>
      <x:c r="B13" s="14" t="str">
        <x:v>Balcon du Guetteur Lent ↔ Puits des Charges Sèches</x:v>
      </x:c>
      <x:c r="C13" s="14" t="str">
        <x:v>W3-P02</x:v>
      </x:c>
      <x:c r="D13" s="14" t="str">
        <x:v>W5-P02-Z09</x:v>
      </x:c>
      <x:c r="E13" s="14" t="str">
        <x:v>W5-P02-Z10</x:v>
      </x:c>
      <x:c r="F13" s="14" t="str">
        <x:v>Piste de fond</x:v>
      </x:c>
      <x:c r="G13" s="29" t="n">
        <x:v>1</x:v>
      </x:c>
      <x:c r="H13" s="29" t="n">
        <x:v>12</x:v>
      </x:c>
      <x:c r="I13" s="59" t="b">
        <x:v>1</x:v>
      </x:c>
      <x:c r="J13" s="59" t="b">
        <x:v>1</x:v>
      </x:c>
      <x:c r="K13" s="14" t="str">
        <x:v>Route observée, appuis praticables et absence de force bloquante ; elle reste le passage de charge pendant les rafales.</x:v>
      </x:c>
      <x:c r="L13" s="14" t="str">
        <x:v>Revenir au dernier couvert atteint ; la cargaison conserve sa position pendant l’attente.</x:v>
      </x:c>
      <x:c r="M13" s="14" t="str">
        <x:v>À reconnaître avant usage ; praticabilité initiale selon la scène. La vérification du graphe porte sur les liaisons proposées, pas une vision acquise par le joueur.</x:v>
      </x:c>
      <x:c r="N13" s="14" t="str">
        <x:v>Extension V5</x:v>
      </x:c>
    </x:row>
    <x:row r="14" ht="72" customHeight="1">
      <x:c r="A14" s="13" t="str">
        <x:v>W5-P02-L09</x:v>
      </x:c>
      <x:c r="B14" s="13" t="str">
        <x:v>Puits des Charges Sèches ↔ Dent de la Lance Rouge</x:v>
      </x:c>
      <x:c r="C14" s="13" t="str">
        <x:v>W3-P02</x:v>
      </x:c>
      <x:c r="D14" s="13" t="str">
        <x:v>W5-P02-Z10</x:v>
      </x:c>
      <x:c r="E14" s="13" t="str">
        <x:v>W5-P02-Z11</x:v>
      </x:c>
      <x:c r="F14" s="13" t="str">
        <x:v>Piste de fond</x:v>
      </x:c>
      <x:c r="G14" s="28" t="n">
        <x:v>1</x:v>
      </x:c>
      <x:c r="H14" s="28" t="n">
        <x:v>12</x:v>
      </x:c>
      <x:c r="I14" s="58" t="b">
        <x:v>1</x:v>
      </x:c>
      <x:c r="J14" s="58" t="b">
        <x:v>1</x:v>
      </x:c>
      <x:c r="K14" s="13" t="str">
        <x:v>Route observée, appuis praticables et absence de force bloquante ; elle reste le passage de charge pendant les rafales.</x:v>
      </x:c>
      <x:c r="L14" s="13" t="str">
        <x:v>Revenir au dernier couvert atteint ; la cargaison conserve sa position pendant l’attente.</x:v>
      </x:c>
      <x:c r="M14" s="13" t="str">
        <x:v>À reconnaître avant usage ; praticabilité initiale selon la scène. La vérification du graphe porte sur les liaisons proposées, pas une vision acquise par le joueur.</x:v>
      </x:c>
      <x:c r="N14" s="13" t="str">
        <x:v>Extension V5</x:v>
      </x:c>
    </x:row>
    <x:row r="15" ht="72" customHeight="1">
      <x:c r="A15" s="14" t="str">
        <x:v>W5-P02-L10</x:v>
      </x:c>
      <x:c r="B15" s="14" t="str">
        <x:v>Dent de la Lance Rouge ↔ Coude de la Poursuite</x:v>
      </x:c>
      <x:c r="C15" s="14" t="str">
        <x:v>W3-P02</x:v>
      </x:c>
      <x:c r="D15" s="14" t="str">
        <x:v>W5-P02-Z11</x:v>
      </x:c>
      <x:c r="E15" s="14" t="str">
        <x:v>W5-P02-Z12</x:v>
      </x:c>
      <x:c r="F15" s="14" t="str">
        <x:v>Piste de fond</x:v>
      </x:c>
      <x:c r="G15" s="29" t="n">
        <x:v>1</x:v>
      </x:c>
      <x:c r="H15" s="29" t="n">
        <x:v>12</x:v>
      </x:c>
      <x:c r="I15" s="59" t="b">
        <x:v>1</x:v>
      </x:c>
      <x:c r="J15" s="59" t="b">
        <x:v>1</x:v>
      </x:c>
      <x:c r="K15" s="14" t="str">
        <x:v>Route observée, appuis praticables et absence de force bloquante ; elle reste le passage de charge pendant les rafales.</x:v>
      </x:c>
      <x:c r="L15" s="14" t="str">
        <x:v>Revenir au dernier couvert atteint ; la cargaison conserve sa position pendant l’attente.</x:v>
      </x:c>
      <x:c r="M15" s="14" t="str">
        <x:v>À reconnaître avant usage ; praticabilité initiale selon la scène. La vérification du graphe porte sur les liaisons proposées, pas une vision acquise par le joueur.</x:v>
      </x:c>
      <x:c r="N15" s="14" t="str">
        <x:v>Extension V5</x:v>
      </x:c>
    </x:row>
    <x:row r="16" ht="72" customHeight="1">
      <x:c r="A16" s="13" t="str">
        <x:v>W5-P02-L11</x:v>
      </x:c>
      <x:c r="B16" s="13" t="str">
        <x:v>La Pierre de Cuirasse ↔ Fosse des Deux Issues</x:v>
      </x:c>
      <x:c r="C16" s="13" t="str">
        <x:v>W3-P02</x:v>
      </x:c>
      <x:c r="D16" s="13" t="str">
        <x:v>W5-P02-Z13</x:v>
      </x:c>
      <x:c r="E16" s="13" t="str">
        <x:v>W5-P02-Z14</x:v>
      </x:c>
      <x:c r="F16" s="13" t="str">
        <x:v>Piste de fond</x:v>
      </x:c>
      <x:c r="G16" s="28" t="n">
        <x:v>1</x:v>
      </x:c>
      <x:c r="H16" s="28" t="n">
        <x:v>12</x:v>
      </x:c>
      <x:c r="I16" s="58" t="b">
        <x:v>1</x:v>
      </x:c>
      <x:c r="J16" s="58" t="b">
        <x:v>1</x:v>
      </x:c>
      <x:c r="K16" s="13" t="str">
        <x:v>Route observée, appuis praticables et absence de force bloquante ; elle reste le passage de charge pendant les rafales.</x:v>
      </x:c>
      <x:c r="L16" s="13" t="str">
        <x:v>Revenir au dernier couvert atteint ; la cargaison conserve sa position pendant l’attente.</x:v>
      </x:c>
      <x:c r="M16" s="13" t="str">
        <x:v>À reconnaître avant usage ; praticabilité initiale selon la scène. La vérification du graphe porte sur les liaisons proposées, pas une vision acquise par le joueur.</x:v>
      </x:c>
      <x:c r="N16" s="13" t="str">
        <x:v>Extension V5</x:v>
      </x:c>
    </x:row>
    <x:row r="17" ht="72" customHeight="1">
      <x:c r="A17" s="14" t="str">
        <x:v>W5-P02-L12</x:v>
      </x:c>
      <x:c r="B17" s="14" t="str">
        <x:v>Fosse des Deux Issues ↔ Appui de la Cuirasse Fendue</x:v>
      </x:c>
      <x:c r="C17" s="14" t="str">
        <x:v>W3-P02</x:v>
      </x:c>
      <x:c r="D17" s="14" t="str">
        <x:v>W5-P02-Z14</x:v>
      </x:c>
      <x:c r="E17" s="14" t="str">
        <x:v>W5-P02-Z15</x:v>
      </x:c>
      <x:c r="F17" s="14" t="str">
        <x:v>Piste de fond</x:v>
      </x:c>
      <x:c r="G17" s="29" t="n">
        <x:v>1</x:v>
      </x:c>
      <x:c r="H17" s="29" t="n">
        <x:v>12</x:v>
      </x:c>
      <x:c r="I17" s="59" t="b">
        <x:v>1</x:v>
      </x:c>
      <x:c r="J17" s="59" t="b">
        <x:v>1</x:v>
      </x:c>
      <x:c r="K17" s="14" t="str">
        <x:v>Route observée, appuis praticables et absence de force bloquante ; elle reste le passage de charge pendant les rafales.</x:v>
      </x:c>
      <x:c r="L17" s="14" t="str">
        <x:v>Revenir au dernier couvert atteint ; la cargaison conserve sa position pendant l’attente.</x:v>
      </x:c>
      <x:c r="M17" s="14" t="str">
        <x:v>À reconnaître avant usage ; praticabilité initiale selon la scène. La vérification du graphe porte sur les liaisons proposées, pas une vision acquise par le joueur.</x:v>
      </x:c>
      <x:c r="N17" s="14" t="str">
        <x:v>Extension V5</x:v>
      </x:c>
    </x:row>
    <x:row r="18" ht="72" customHeight="1">
      <x:c r="A18" s="13" t="str">
        <x:v>W5-P02-L13</x:v>
      </x:c>
      <x:c r="B18" s="13" t="str">
        <x:v>Appui de la Cuirasse Fendue ↔ Cache du Gardien Mobile</x:v>
      </x:c>
      <x:c r="C18" s="13" t="str">
        <x:v>W3-P02</x:v>
      </x:c>
      <x:c r="D18" s="13" t="str">
        <x:v>W5-P02-Z15</x:v>
      </x:c>
      <x:c r="E18" s="13" t="str">
        <x:v>W5-P02-Z16</x:v>
      </x:c>
      <x:c r="F18" s="13" t="str">
        <x:v>Piste de fond</x:v>
      </x:c>
      <x:c r="G18" s="28" t="n">
        <x:v>1</x:v>
      </x:c>
      <x:c r="H18" s="28" t="n">
        <x:v>12</x:v>
      </x:c>
      <x:c r="I18" s="58" t="b">
        <x:v>1</x:v>
      </x:c>
      <x:c r="J18" s="58" t="b">
        <x:v>1</x:v>
      </x:c>
      <x:c r="K18" s="13" t="str">
        <x:v>Route observée, appuis praticables et absence de force bloquante ; elle reste le passage de charge pendant les rafales.</x:v>
      </x:c>
      <x:c r="L18" s="13" t="str">
        <x:v>Revenir au dernier couvert atteint ; la cargaison conserve sa position pendant l’attente.</x:v>
      </x:c>
      <x:c r="M18" s="13" t="str">
        <x:v>À reconnaître avant usage ; praticabilité initiale selon la scène. La vérification du graphe porte sur les liaisons proposées, pas une vision acquise par le joueur.</x:v>
      </x:c>
      <x:c r="N18" s="13" t="str">
        <x:v>Extension V5</x:v>
      </x:c>
    </x:row>
    <x:row r="19" ht="72" customHeight="1">
      <x:c r="A19" s="14" t="str">
        <x:v>W5-P02-L14</x:v>
      </x:c>
      <x:c r="B19" s="14" t="str">
        <x:v>Cache du Gardien Mobile ↔ Couloir des Dents Courtes</x:v>
      </x:c>
      <x:c r="C19" s="14" t="str">
        <x:v>W3-P02</x:v>
      </x:c>
      <x:c r="D19" s="14" t="str">
        <x:v>W5-P02-Z16</x:v>
      </x:c>
      <x:c r="E19" s="14" t="str">
        <x:v>W5-P02-Z17</x:v>
      </x:c>
      <x:c r="F19" s="14" t="str">
        <x:v>Piste de fond</x:v>
      </x:c>
      <x:c r="G19" s="29" t="n">
        <x:v>1</x:v>
      </x:c>
      <x:c r="H19" s="29" t="n">
        <x:v>12</x:v>
      </x:c>
      <x:c r="I19" s="59" t="b">
        <x:v>1</x:v>
      </x:c>
      <x:c r="J19" s="59" t="b">
        <x:v>1</x:v>
      </x:c>
      <x:c r="K19" s="14" t="str">
        <x:v>Route observée, appuis praticables et absence de force bloquante ; elle reste le passage de charge pendant les rafales.</x:v>
      </x:c>
      <x:c r="L19" s="14" t="str">
        <x:v>Revenir au dernier couvert atteint ; la cargaison conserve sa position pendant l’attente.</x:v>
      </x:c>
      <x:c r="M19" s="14" t="str">
        <x:v>À reconnaître avant usage ; praticabilité initiale selon la scène. La vérification du graphe porte sur les liaisons proposées, pas une vision acquise par le joueur.</x:v>
      </x:c>
      <x:c r="N19" s="14" t="str">
        <x:v>Extension V5</x:v>
      </x:c>
    </x:row>
    <x:row r="20" ht="72" customHeight="1">
      <x:c r="A20" s="13" t="str">
        <x:v>W5-P02-L15</x:v>
      </x:c>
      <x:c r="B20" s="13" t="str">
        <x:v>Couloir des Dents Courtes ↔ Dalle du Trophée Incertain</x:v>
      </x:c>
      <x:c r="C20" s="13" t="str">
        <x:v>W3-P02</x:v>
      </x:c>
      <x:c r="D20" s="13" t="str">
        <x:v>W5-P02-Z17</x:v>
      </x:c>
      <x:c r="E20" s="13" t="str">
        <x:v>W5-P02-Z18</x:v>
      </x:c>
      <x:c r="F20" s="13" t="str">
        <x:v>Piste de fond</x:v>
      </x:c>
      <x:c r="G20" s="28" t="n">
        <x:v>1</x:v>
      </x:c>
      <x:c r="H20" s="28" t="n">
        <x:v>12</x:v>
      </x:c>
      <x:c r="I20" s="58" t="b">
        <x:v>1</x:v>
      </x:c>
      <x:c r="J20" s="58" t="b">
        <x:v>1</x:v>
      </x:c>
      <x:c r="K20" s="13" t="str">
        <x:v>Route observée, appuis praticables et absence de force bloquante ; elle reste le passage de charge pendant les rafales.</x:v>
      </x:c>
      <x:c r="L20" s="13" t="str">
        <x:v>Revenir au dernier couvert atteint ; la cargaison conserve sa position pendant l’attente.</x:v>
      </x:c>
      <x:c r="M20" s="13" t="str">
        <x:v>À reconnaître avant usage ; praticabilité initiale selon la scène. La vérification du graphe porte sur les liaisons proposées, pas une vision acquise par le joueur.</x:v>
      </x:c>
      <x:c r="N20" s="13" t="str">
        <x:v>Extension V5</x:v>
      </x:c>
    </x:row>
    <x:row r="21" ht="72" customHeight="1">
      <x:c r="A21" s="14" t="str">
        <x:v>W5-P02-L16</x:v>
      </x:c>
      <x:c r="B21" s="14" t="str">
        <x:v>Relais de la Première Coque ↔ Cour du Panneau Enseveli</x:v>
      </x:c>
      <x:c r="C21" s="14" t="str">
        <x:v>W3-P02</x:v>
      </x:c>
      <x:c r="D21" s="14" t="str">
        <x:v>W5-P02-Z19</x:v>
      </x:c>
      <x:c r="E21" s="14" t="str">
        <x:v>W5-P02-Z20</x:v>
      </x:c>
      <x:c r="F21" s="14" t="str">
        <x:v>Piste de fond</x:v>
      </x:c>
      <x:c r="G21" s="29" t="n">
        <x:v>1</x:v>
      </x:c>
      <x:c r="H21" s="29" t="n">
        <x:v>12</x:v>
      </x:c>
      <x:c r="I21" s="59" t="b">
        <x:v>1</x:v>
      </x:c>
      <x:c r="J21" s="59" t="b">
        <x:v>1</x:v>
      </x:c>
      <x:c r="K21" s="14" t="str">
        <x:v>Route observée, appuis praticables et absence de force bloquante ; elle reste le passage de charge pendant les rafales.</x:v>
      </x:c>
      <x:c r="L21" s="14" t="str">
        <x:v>Revenir au dernier couvert atteint ; la cargaison conserve sa position pendant l’attente.</x:v>
      </x:c>
      <x:c r="M21" s="14" t="str">
        <x:v>À reconnaître avant usage ; praticabilité initiale selon la scène. La vérification du graphe porte sur les liaisons proposées, pas une vision acquise par le joueur.</x:v>
      </x:c>
      <x:c r="N21" s="14" t="str">
        <x:v>Extension V5</x:v>
      </x:c>
    </x:row>
    <x:row r="22" ht="72" customHeight="1">
      <x:c r="A22" s="13" t="str">
        <x:v>W5-P02-L17</x:v>
      </x:c>
      <x:c r="B22" s="13" t="str">
        <x:v>Cour du Panneau Enseveli ↔ Toit de la Fausse Balise</x:v>
      </x:c>
      <x:c r="C22" s="13" t="str">
        <x:v>W3-P02</x:v>
      </x:c>
      <x:c r="D22" s="13" t="str">
        <x:v>W5-P02-Z20</x:v>
      </x:c>
      <x:c r="E22" s="13" t="str">
        <x:v>W5-P02-Z21</x:v>
      </x:c>
      <x:c r="F22" s="13" t="str">
        <x:v>Piste de fond</x:v>
      </x:c>
      <x:c r="G22" s="28" t="n">
        <x:v>1</x:v>
      </x:c>
      <x:c r="H22" s="28" t="n">
        <x:v>12</x:v>
      </x:c>
      <x:c r="I22" s="58" t="b">
        <x:v>1</x:v>
      </x:c>
      <x:c r="J22" s="58" t="b">
        <x:v>1</x:v>
      </x:c>
      <x:c r="K22" s="13" t="str">
        <x:v>Route observée, appuis praticables et absence de force bloquante ; elle reste le passage de charge pendant les rafales.</x:v>
      </x:c>
      <x:c r="L22" s="13" t="str">
        <x:v>Revenir au dernier couvert atteint ; la cargaison conserve sa position pendant l’attente.</x:v>
      </x:c>
      <x:c r="M22" s="13" t="str">
        <x:v>À reconnaître avant usage ; praticabilité initiale selon la scène. La vérification du graphe porte sur les liaisons proposées, pas une vision acquise par le joueur.</x:v>
      </x:c>
      <x:c r="N22" s="13" t="str">
        <x:v>Extension V5</x:v>
      </x:c>
    </x:row>
    <x:row r="23" ht="72" customHeight="1">
      <x:c r="A23" s="14" t="str">
        <x:v>W5-P02-L18</x:v>
      </x:c>
      <x:c r="B23" s="14" t="str">
        <x:v>Toit de la Fausse Balise ↔ Soute de la Halte Courte</x:v>
      </x:c>
      <x:c r="C23" s="14" t="str">
        <x:v>W3-P02</x:v>
      </x:c>
      <x:c r="D23" s="14" t="str">
        <x:v>W5-P02-Z21</x:v>
      </x:c>
      <x:c r="E23" s="14" t="str">
        <x:v>W5-P02-Z22</x:v>
      </x:c>
      <x:c r="F23" s="14" t="str">
        <x:v>Piste de fond</x:v>
      </x:c>
      <x:c r="G23" s="29" t="n">
        <x:v>1</x:v>
      </x:c>
      <x:c r="H23" s="29" t="n">
        <x:v>12</x:v>
      </x:c>
      <x:c r="I23" s="59" t="b">
        <x:v>1</x:v>
      </x:c>
      <x:c r="J23" s="59" t="b">
        <x:v>1</x:v>
      </x:c>
      <x:c r="K23" s="14" t="str">
        <x:v>Route observée, appuis praticables et absence de force bloquante ; elle reste le passage de charge pendant les rafales.</x:v>
      </x:c>
      <x:c r="L23" s="14" t="str">
        <x:v>Revenir au dernier couvert atteint ; la cargaison conserve sa position pendant l’attente.</x:v>
      </x:c>
      <x:c r="M23" s="14" t="str">
        <x:v>À reconnaître avant usage ; praticabilité initiale selon la scène. La vérification du graphe porte sur les liaisons proposées, pas une vision acquise par le joueur.</x:v>
      </x:c>
      <x:c r="N23" s="14" t="str">
        <x:v>Extension V5</x:v>
      </x:c>
    </x:row>
    <x:row r="24" ht="72" customHeight="1">
      <x:c r="A24" s="13" t="str">
        <x:v>W5-P02-L19</x:v>
      </x:c>
      <x:c r="B24" s="13" t="str">
        <x:v>Soute de la Halte Courte ↔ Rampe du Dernier Duel</x:v>
      </x:c>
      <x:c r="C24" s="13" t="str">
        <x:v>W3-P02</x:v>
      </x:c>
      <x:c r="D24" s="13" t="str">
        <x:v>W5-P02-Z22</x:v>
      </x:c>
      <x:c r="E24" s="13" t="str">
        <x:v>W5-P02-Z23</x:v>
      </x:c>
      <x:c r="F24" s="13" t="str">
        <x:v>Piste de fond</x:v>
      </x:c>
      <x:c r="G24" s="28" t="n">
        <x:v>1</x:v>
      </x:c>
      <x:c r="H24" s="28" t="n">
        <x:v>12</x:v>
      </x:c>
      <x:c r="I24" s="58" t="b">
        <x:v>1</x:v>
      </x:c>
      <x:c r="J24" s="58" t="b">
        <x:v>1</x:v>
      </x:c>
      <x:c r="K24" s="13" t="str">
        <x:v>Route observée, appuis praticables et absence de force bloquante ; elle reste le passage de charge pendant les rafales.</x:v>
      </x:c>
      <x:c r="L24" s="13" t="str">
        <x:v>Revenir au dernier couvert atteint ; la cargaison conserve sa position pendant l’attente.</x:v>
      </x:c>
      <x:c r="M24" s="13" t="str">
        <x:v>À reconnaître avant usage ; praticabilité initiale selon la scène. La vérification du graphe porte sur les liaisons proposées, pas une vision acquise par le joueur.</x:v>
      </x:c>
      <x:c r="N24" s="13" t="str">
        <x:v>Extension V5</x:v>
      </x:c>
    </x:row>
    <x:row r="25" ht="72" customHeight="1">
      <x:c r="A25" s="14" t="str">
        <x:v>W5-P02-L20</x:v>
      </x:c>
      <x:c r="B25" s="14" t="str">
        <x:v>Rampe du Dernier Duel ↔ Fenêtre du Retour Rouge</x:v>
      </x:c>
      <x:c r="C25" s="14" t="str">
        <x:v>W3-P02</x:v>
      </x:c>
      <x:c r="D25" s="14" t="str">
        <x:v>W5-P02-Z23</x:v>
      </x:c>
      <x:c r="E25" s="14" t="str">
        <x:v>W5-P02-Z24</x:v>
      </x:c>
      <x:c r="F25" s="14" t="str">
        <x:v>Piste de fond</x:v>
      </x:c>
      <x:c r="G25" s="29" t="n">
        <x:v>1</x:v>
      </x:c>
      <x:c r="H25" s="29" t="n">
        <x:v>12</x:v>
      </x:c>
      <x:c r="I25" s="59" t="b">
        <x:v>1</x:v>
      </x:c>
      <x:c r="J25" s="59" t="b">
        <x:v>1</x:v>
      </x:c>
      <x:c r="K25" s="14" t="str">
        <x:v>Route observée, appuis praticables et absence de force bloquante ; elle reste le passage de charge pendant les rafales.</x:v>
      </x:c>
      <x:c r="L25" s="14" t="str">
        <x:v>Revenir au dernier couvert atteint ; la cargaison conserve sa position pendant l’attente.</x:v>
      </x:c>
      <x:c r="M25" s="14" t="str">
        <x:v>À reconnaître avant usage ; praticabilité initiale selon la scène. La vérification du graphe porte sur les liaisons proposées, pas une vision acquise par le joueur.</x:v>
      </x:c>
      <x:c r="N25" s="14" t="str">
        <x:v>Extension V5</x:v>
      </x:c>
    </x:row>
    <x:row r="26" ht="72" customHeight="1">
      <x:c r="A26" s="13" t="str">
        <x:v>W5-P02-L21</x:v>
      </x:c>
      <x:c r="B26" s="13" t="str">
        <x:v>Rampe de la Coque Basse ↔ Entrée du Bassin Sec</x:v>
      </x:c>
      <x:c r="C26" s="13" t="str">
        <x:v>W3-P02</x:v>
      </x:c>
      <x:c r="D26" s="13" t="str">
        <x:v>W5-P02-Z01</x:v>
      </x:c>
      <x:c r="E26" s="13" t="str">
        <x:v>W5-P02-Z07</x:v>
      </x:c>
      <x:c r="F26" s="13" t="str">
        <x:v>Passage entre cratères</x:v>
      </x:c>
      <x:c r="G26" s="28" t="n">
        <x:v>2</x:v>
      </x:c>
      <x:c r="H26" s="28" t="n">
        <x:v>10</x:v>
      </x:c>
      <x:c r="I26" s="58" t="b">
        <x:v>1</x:v>
      </x:c>
      <x:c r="J26" s="58" t="b">
        <x:v>1</x:v>
      </x:c>
      <x:c r="K26" s="13" t="str">
        <x:v>Le col est reconnu et son état de vent affiché ; une équipe garde les appuis lors d’un convoi.</x:v>
      </x:c>
      <x:c r="L26" s="13" t="str">
        <x:v>Retrait vers le bassin déjà atteint si la sortie est disputée ; aucune disparition du groupe engagé.</x:v>
      </x:c>
      <x:c r="M26" s="13" t="str">
        <x:v>À reconnaître avant usage ; praticabilité initiale selon la scène. La vérification du graphe porte sur les liaisons proposées, pas une vision acquise par le joueur.</x:v>
      </x:c>
      <x:c r="N26" s="13" t="str">
        <x:v>Extension V5</x:v>
      </x:c>
    </x:row>
    <x:row r="27" ht="72" customHeight="1">
      <x:c r="A27" s="14" t="str">
        <x:v>W5-P02-L22</x:v>
      </x:c>
      <x:c r="B27" s="14" t="str">
        <x:v>Blocs des Trois Reflets ↔ Tunnel du Son Double</x:v>
      </x:c>
      <x:c r="C27" s="14" t="str">
        <x:v>W3-P02</x:v>
      </x:c>
      <x:c r="D27" s="14" t="str">
        <x:v>W5-P02-Z02</x:v>
      </x:c>
      <x:c r="E27" s="14" t="str">
        <x:v>W5-P02-Z08</x:v>
      </x:c>
      <x:c r="F27" s="14" t="str">
        <x:v>Passage entre cratères</x:v>
      </x:c>
      <x:c r="G27" s="29" t="n">
        <x:v>2</x:v>
      </x:c>
      <x:c r="H27" s="29" t="n">
        <x:v>10</x:v>
      </x:c>
      <x:c r="I27" s="59" t="b">
        <x:v>1</x:v>
      </x:c>
      <x:c r="J27" s="59" t="b">
        <x:v>1</x:v>
      </x:c>
      <x:c r="K27" s="14" t="str">
        <x:v>Le col est reconnu et son état de vent affiché ; une équipe garde les appuis lors d’un convoi.</x:v>
      </x:c>
      <x:c r="L27" s="14" t="str">
        <x:v>Retrait vers le bassin déjà atteint si la sortie est disputée ; aucune disparition du groupe engagé.</x:v>
      </x:c>
      <x:c r="M27" s="14" t="str">
        <x:v>À reconnaître avant usage ; praticabilité initiale selon la scène. La vérification du graphe porte sur les liaisons proposées, pas une vision acquise par le joueur.</x:v>
      </x:c>
      <x:c r="N27" s="14" t="str">
        <x:v>Extension V5</x:v>
      </x:c>
    </x:row>
    <x:row r="28" ht="72" customHeight="1">
      <x:c r="A28" s="13" t="str">
        <x:v>W5-P02-L23</x:v>
      </x:c>
      <x:c r="B28" s="13" t="str">
        <x:v>Arête de l’Éclat Court ↔ Balcon du Guetteur Lent</x:v>
      </x:c>
      <x:c r="C28" s="13" t="str">
        <x:v>W3-P02</x:v>
      </x:c>
      <x:c r="D28" s="13" t="str">
        <x:v>W5-P02-Z03</x:v>
      </x:c>
      <x:c r="E28" s="13" t="str">
        <x:v>W5-P02-Z09</x:v>
      </x:c>
      <x:c r="F28" s="13" t="str">
        <x:v>Passage entre cratères</x:v>
      </x:c>
      <x:c r="G28" s="28" t="n">
        <x:v>2</x:v>
      </x:c>
      <x:c r="H28" s="28" t="n">
        <x:v>10</x:v>
      </x:c>
      <x:c r="I28" s="58" t="b">
        <x:v>1</x:v>
      </x:c>
      <x:c r="J28" s="58" t="b">
        <x:v>1</x:v>
      </x:c>
      <x:c r="K28" s="13" t="str">
        <x:v>Le col est reconnu et son état de vent affiché ; une équipe garde les appuis lors d’un convoi.</x:v>
      </x:c>
      <x:c r="L28" s="13" t="str">
        <x:v>Retrait vers le bassin déjà atteint si la sortie est disputée ; aucune disparition du groupe engagé.</x:v>
      </x:c>
      <x:c r="M28" s="13" t="str">
        <x:v>À reconnaître avant usage ; praticabilité initiale selon la scène. La vérification du graphe porte sur les liaisons proposées, pas une vision acquise par le joueur.</x:v>
      </x:c>
      <x:c r="N28" s="13" t="str">
        <x:v>Extension V5</x:v>
      </x:c>
    </x:row>
    <x:row r="29" ht="72" customHeight="1">
      <x:c r="A29" s="14" t="str">
        <x:v>W5-P02-L24</x:v>
      </x:c>
      <x:c r="B29" s="14" t="str">
        <x:v>Abri du Filtre Pâle ↔ Puits des Charges Sèches</x:v>
      </x:c>
      <x:c r="C29" s="14" t="str">
        <x:v>W3-P02</x:v>
      </x:c>
      <x:c r="D29" s="14" t="str">
        <x:v>W5-P02-Z04</x:v>
      </x:c>
      <x:c r="E29" s="14" t="str">
        <x:v>W5-P02-Z10</x:v>
      </x:c>
      <x:c r="F29" s="14" t="str">
        <x:v>Passage entre cratères</x:v>
      </x:c>
      <x:c r="G29" s="29" t="n">
        <x:v>2</x:v>
      </x:c>
      <x:c r="H29" s="29" t="n">
        <x:v>10</x:v>
      </x:c>
      <x:c r="I29" s="59" t="b">
        <x:v>1</x:v>
      </x:c>
      <x:c r="J29" s="59" t="b">
        <x:v>1</x:v>
      </x:c>
      <x:c r="K29" s="14" t="str">
        <x:v>Le col est reconnu et son état de vent affiché ; une équipe garde les appuis lors d’un convoi.</x:v>
      </x:c>
      <x:c r="L29" s="14" t="str">
        <x:v>Retrait vers le bassin déjà atteint si la sortie est disputée ; aucune disparition du groupe engagé.</x:v>
      </x:c>
      <x:c r="M29" s="14" t="str">
        <x:v>À reconnaître avant usage ; praticabilité initiale selon la scène. La vérification du graphe porte sur les liaisons proposées, pas une vision acquise par le joueur.</x:v>
      </x:c>
      <x:c r="N29" s="14" t="str">
        <x:v>Extension V5</x:v>
      </x:c>
    </x:row>
    <x:row r="30" ht="72" customHeight="1">
      <x:c r="A30" s="13" t="str">
        <x:v>W5-P02-L25</x:v>
      </x:c>
      <x:c r="B30" s="13" t="str">
        <x:v>Dalle du Premier Défi ↔ Dent de la Lance Rouge</x:v>
      </x:c>
      <x:c r="C30" s="13" t="str">
        <x:v>W3-P02</x:v>
      </x:c>
      <x:c r="D30" s="13" t="str">
        <x:v>W5-P02-Z05</x:v>
      </x:c>
      <x:c r="E30" s="13" t="str">
        <x:v>W5-P02-Z11</x:v>
      </x:c>
      <x:c r="F30" s="13" t="str">
        <x:v>Passage entre cratères</x:v>
      </x:c>
      <x:c r="G30" s="28" t="n">
        <x:v>2</x:v>
      </x:c>
      <x:c r="H30" s="28" t="n">
        <x:v>10</x:v>
      </x:c>
      <x:c r="I30" s="58" t="b">
        <x:v>1</x:v>
      </x:c>
      <x:c r="J30" s="58" t="b">
        <x:v>1</x:v>
      </x:c>
      <x:c r="K30" s="13" t="str">
        <x:v>Le col est reconnu et son état de vent affiché ; une équipe garde les appuis lors d’un convoi.</x:v>
      </x:c>
      <x:c r="L30" s="13" t="str">
        <x:v>Retrait vers le bassin déjà atteint si la sortie est disputée ; aucune disparition du groupe engagé.</x:v>
      </x:c>
      <x:c r="M30" s="13" t="str">
        <x:v>À reconnaître avant usage ; praticabilité initiale selon la scène. La vérification du graphe porte sur les liaisons proposées, pas une vision acquise par le joueur.</x:v>
      </x:c>
      <x:c r="N30" s="13" t="str">
        <x:v>Extension V5</x:v>
      </x:c>
    </x:row>
    <x:row r="31" ht="72" customHeight="1">
      <x:c r="A31" s="14" t="str">
        <x:v>W5-P02-L26</x:v>
      </x:c>
      <x:c r="B31" s="14" t="str">
        <x:v>Passage des Cendres Froides ↔ Coude de la Poursuite</x:v>
      </x:c>
      <x:c r="C31" s="14" t="str">
        <x:v>W3-P02</x:v>
      </x:c>
      <x:c r="D31" s="14" t="str">
        <x:v>W5-P02-Z06</x:v>
      </x:c>
      <x:c r="E31" s="14" t="str">
        <x:v>W5-P02-Z12</x:v>
      </x:c>
      <x:c r="F31" s="14" t="str">
        <x:v>Passage entre cratères</x:v>
      </x:c>
      <x:c r="G31" s="29" t="n">
        <x:v>2</x:v>
      </x:c>
      <x:c r="H31" s="29" t="n">
        <x:v>10</x:v>
      </x:c>
      <x:c r="I31" s="59" t="b">
        <x:v>1</x:v>
      </x:c>
      <x:c r="J31" s="59" t="b">
        <x:v>1</x:v>
      </x:c>
      <x:c r="K31" s="14" t="str">
        <x:v>Le col est reconnu et son état de vent affiché ; une équipe garde les appuis lors d’un convoi.</x:v>
      </x:c>
      <x:c r="L31" s="14" t="str">
        <x:v>Retrait vers le bassin déjà atteint si la sortie est disputée ; aucune disparition du groupe engagé.</x:v>
      </x:c>
      <x:c r="M31" s="14" t="str">
        <x:v>À reconnaître avant usage ; praticabilité initiale selon la scène. La vérification du graphe porte sur les liaisons proposées, pas une vision acquise par le joueur.</x:v>
      </x:c>
      <x:c r="N31" s="14" t="str">
        <x:v>Extension V5</x:v>
      </x:c>
    </x:row>
    <x:row r="32" ht="72" customHeight="1">
      <x:c r="A32" s="13" t="str">
        <x:v>W5-P02-L27</x:v>
      </x:c>
      <x:c r="B32" s="13" t="str">
        <x:v>Entrée du Bassin Sec ↔ La Pierre de Cuirasse</x:v>
      </x:c>
      <x:c r="C32" s="13" t="str">
        <x:v>W3-P02</x:v>
      </x:c>
      <x:c r="D32" s="13" t="str">
        <x:v>W5-P02-Z07</x:v>
      </x:c>
      <x:c r="E32" s="13" t="str">
        <x:v>W5-P02-Z13</x:v>
      </x:c>
      <x:c r="F32" s="13" t="str">
        <x:v>Passage entre cratères</x:v>
      </x:c>
      <x:c r="G32" s="28" t="n">
        <x:v>2</x:v>
      </x:c>
      <x:c r="H32" s="28" t="n">
        <x:v>10</x:v>
      </x:c>
      <x:c r="I32" s="58" t="b">
        <x:v>1</x:v>
      </x:c>
      <x:c r="J32" s="58" t="b">
        <x:v>1</x:v>
      </x:c>
      <x:c r="K32" s="13" t="str">
        <x:v>Le col est reconnu et son état de vent affiché ; une équipe garde les appuis lors d’un convoi.</x:v>
      </x:c>
      <x:c r="L32" s="13" t="str">
        <x:v>Retrait vers le bassin déjà atteint si la sortie est disputée ; aucune disparition du groupe engagé.</x:v>
      </x:c>
      <x:c r="M32" s="13" t="str">
        <x:v>À reconnaître avant usage ; praticabilité initiale selon la scène. La vérification du graphe porte sur les liaisons proposées, pas une vision acquise par le joueur.</x:v>
      </x:c>
      <x:c r="N32" s="13" t="str">
        <x:v>Extension V5</x:v>
      </x:c>
    </x:row>
    <x:row r="33" ht="72" customHeight="1">
      <x:c r="A33" s="14" t="str">
        <x:v>W5-P02-L28</x:v>
      </x:c>
      <x:c r="B33" s="14" t="str">
        <x:v>Tunnel du Son Double ↔ Fosse des Deux Issues</x:v>
      </x:c>
      <x:c r="C33" s="14" t="str">
        <x:v>W3-P02</x:v>
      </x:c>
      <x:c r="D33" s="14" t="str">
        <x:v>W5-P02-Z08</x:v>
      </x:c>
      <x:c r="E33" s="14" t="str">
        <x:v>W5-P02-Z14</x:v>
      </x:c>
      <x:c r="F33" s="14" t="str">
        <x:v>Passage entre cratères</x:v>
      </x:c>
      <x:c r="G33" s="29" t="n">
        <x:v>2</x:v>
      </x:c>
      <x:c r="H33" s="29" t="n">
        <x:v>10</x:v>
      </x:c>
      <x:c r="I33" s="59" t="b">
        <x:v>1</x:v>
      </x:c>
      <x:c r="J33" s="59" t="b">
        <x:v>1</x:v>
      </x:c>
      <x:c r="K33" s="14" t="str">
        <x:v>Le col est reconnu et son état de vent affiché ; une équipe garde les appuis lors d’un convoi.</x:v>
      </x:c>
      <x:c r="L33" s="14" t="str">
        <x:v>Retrait vers le bassin déjà atteint si la sortie est disputée ; aucune disparition du groupe engagé.</x:v>
      </x:c>
      <x:c r="M33" s="14" t="str">
        <x:v>À reconnaître avant usage ; praticabilité initiale selon la scène. La vérification du graphe porte sur les liaisons proposées, pas une vision acquise par le joueur.</x:v>
      </x:c>
      <x:c r="N33" s="14" t="str">
        <x:v>Extension V5</x:v>
      </x:c>
    </x:row>
    <x:row r="34" ht="72" customHeight="1">
      <x:c r="A34" s="13" t="str">
        <x:v>W5-P02-L29</x:v>
      </x:c>
      <x:c r="B34" s="13" t="str">
        <x:v>Balcon du Guetteur Lent ↔ Appui de la Cuirasse Fendue</x:v>
      </x:c>
      <x:c r="C34" s="13" t="str">
        <x:v>W3-P02</x:v>
      </x:c>
      <x:c r="D34" s="13" t="str">
        <x:v>W5-P02-Z09</x:v>
      </x:c>
      <x:c r="E34" s="13" t="str">
        <x:v>W5-P02-Z15</x:v>
      </x:c>
      <x:c r="F34" s="13" t="str">
        <x:v>Passage entre cratères</x:v>
      </x:c>
      <x:c r="G34" s="28" t="n">
        <x:v>2</x:v>
      </x:c>
      <x:c r="H34" s="28" t="n">
        <x:v>10</x:v>
      </x:c>
      <x:c r="I34" s="58" t="b">
        <x:v>1</x:v>
      </x:c>
      <x:c r="J34" s="58" t="b">
        <x:v>1</x:v>
      </x:c>
      <x:c r="K34" s="13" t="str">
        <x:v>Le col est reconnu et son état de vent affiché ; une équipe garde les appuis lors d’un convoi.</x:v>
      </x:c>
      <x:c r="L34" s="13" t="str">
        <x:v>Retrait vers le bassin déjà atteint si la sortie est disputée ; aucune disparition du groupe engagé.</x:v>
      </x:c>
      <x:c r="M34" s="13" t="str">
        <x:v>À reconnaître avant usage ; praticabilité initiale selon la scène. La vérification du graphe porte sur les liaisons proposées, pas une vision acquise par le joueur.</x:v>
      </x:c>
      <x:c r="N34" s="13" t="str">
        <x:v>Extension V5</x:v>
      </x:c>
    </x:row>
    <x:row r="35" ht="72" customHeight="1">
      <x:c r="A35" s="14" t="str">
        <x:v>W5-P02-L30</x:v>
      </x:c>
      <x:c r="B35" s="14" t="str">
        <x:v>Puits des Charges Sèches ↔ Cache du Gardien Mobile</x:v>
      </x:c>
      <x:c r="C35" s="14" t="str">
        <x:v>W3-P02</x:v>
      </x:c>
      <x:c r="D35" s="14" t="str">
        <x:v>W5-P02-Z10</x:v>
      </x:c>
      <x:c r="E35" s="14" t="str">
        <x:v>W5-P02-Z16</x:v>
      </x:c>
      <x:c r="F35" s="14" t="str">
        <x:v>Passage entre cratères</x:v>
      </x:c>
      <x:c r="G35" s="29" t="n">
        <x:v>2</x:v>
      </x:c>
      <x:c r="H35" s="29" t="n">
        <x:v>10</x:v>
      </x:c>
      <x:c r="I35" s="59" t="b">
        <x:v>1</x:v>
      </x:c>
      <x:c r="J35" s="59" t="b">
        <x:v>1</x:v>
      </x:c>
      <x:c r="K35" s="14" t="str">
        <x:v>Le col est reconnu et son état de vent affiché ; une équipe garde les appuis lors d’un convoi.</x:v>
      </x:c>
      <x:c r="L35" s="14" t="str">
        <x:v>Retrait vers le bassin déjà atteint si la sortie est disputée ; aucune disparition du groupe engagé.</x:v>
      </x:c>
      <x:c r="M35" s="14" t="str">
        <x:v>À reconnaître avant usage ; praticabilité initiale selon la scène. La vérification du graphe porte sur les liaisons proposées, pas une vision acquise par le joueur.</x:v>
      </x:c>
      <x:c r="N35" s="14" t="str">
        <x:v>Extension V5</x:v>
      </x:c>
    </x:row>
    <x:row r="36" ht="72" customHeight="1">
      <x:c r="A36" s="13" t="str">
        <x:v>W5-P02-L31</x:v>
      </x:c>
      <x:c r="B36" s="13" t="str">
        <x:v>Dent de la Lance Rouge ↔ Couloir des Dents Courtes</x:v>
      </x:c>
      <x:c r="C36" s="13" t="str">
        <x:v>W3-P02</x:v>
      </x:c>
      <x:c r="D36" s="13" t="str">
        <x:v>W5-P02-Z11</x:v>
      </x:c>
      <x:c r="E36" s="13" t="str">
        <x:v>W5-P02-Z17</x:v>
      </x:c>
      <x:c r="F36" s="13" t="str">
        <x:v>Passage entre cratères</x:v>
      </x:c>
      <x:c r="G36" s="28" t="n">
        <x:v>2</x:v>
      </x:c>
      <x:c r="H36" s="28" t="n">
        <x:v>10</x:v>
      </x:c>
      <x:c r="I36" s="58" t="b">
        <x:v>1</x:v>
      </x:c>
      <x:c r="J36" s="58" t="b">
        <x:v>1</x:v>
      </x:c>
      <x:c r="K36" s="13" t="str">
        <x:v>Le col est reconnu et son état de vent affiché ; une équipe garde les appuis lors d’un convoi.</x:v>
      </x:c>
      <x:c r="L36" s="13" t="str">
        <x:v>Retrait vers le bassin déjà atteint si la sortie est disputée ; aucune disparition du groupe engagé.</x:v>
      </x:c>
      <x:c r="M36" s="13" t="str">
        <x:v>À reconnaître avant usage ; praticabilité initiale selon la scène. La vérification du graphe porte sur les liaisons proposées, pas une vision acquise par le joueur.</x:v>
      </x:c>
      <x:c r="N36" s="13" t="str">
        <x:v>Extension V5</x:v>
      </x:c>
    </x:row>
    <x:row r="37" ht="72" customHeight="1">
      <x:c r="A37" s="14" t="str">
        <x:v>W5-P02-L32</x:v>
      </x:c>
      <x:c r="B37" s="14" t="str">
        <x:v>Coude de la Poursuite ↔ Dalle du Trophée Incertain</x:v>
      </x:c>
      <x:c r="C37" s="14" t="str">
        <x:v>W3-P02</x:v>
      </x:c>
      <x:c r="D37" s="14" t="str">
        <x:v>W5-P02-Z12</x:v>
      </x:c>
      <x:c r="E37" s="14" t="str">
        <x:v>W5-P02-Z18</x:v>
      </x:c>
      <x:c r="F37" s="14" t="str">
        <x:v>Passage entre cratères</x:v>
      </x:c>
      <x:c r="G37" s="29" t="n">
        <x:v>2</x:v>
      </x:c>
      <x:c r="H37" s="29" t="n">
        <x:v>10</x:v>
      </x:c>
      <x:c r="I37" s="59" t="b">
        <x:v>1</x:v>
      </x:c>
      <x:c r="J37" s="59" t="b">
        <x:v>1</x:v>
      </x:c>
      <x:c r="K37" s="14" t="str">
        <x:v>Le col est reconnu et son état de vent affiché ; une équipe garde les appuis lors d’un convoi.</x:v>
      </x:c>
      <x:c r="L37" s="14" t="str">
        <x:v>Retrait vers le bassin déjà atteint si la sortie est disputée ; aucune disparition du groupe engagé.</x:v>
      </x:c>
      <x:c r="M37" s="14" t="str">
        <x:v>À reconnaître avant usage ; praticabilité initiale selon la scène. La vérification du graphe porte sur les liaisons proposées, pas une vision acquise par le joueur.</x:v>
      </x:c>
      <x:c r="N37" s="14" t="str">
        <x:v>Extension V5</x:v>
      </x:c>
    </x:row>
    <x:row r="38" ht="72" customHeight="1">
      <x:c r="A38" s="13" t="str">
        <x:v>W5-P02-L33</x:v>
      </x:c>
      <x:c r="B38" s="13" t="str">
        <x:v>La Pierre de Cuirasse ↔ Relais de la Première Coque</x:v>
      </x:c>
      <x:c r="C38" s="13" t="str">
        <x:v>W3-P02</x:v>
      </x:c>
      <x:c r="D38" s="13" t="str">
        <x:v>W5-P02-Z13</x:v>
      </x:c>
      <x:c r="E38" s="13" t="str">
        <x:v>W5-P02-Z19</x:v>
      </x:c>
      <x:c r="F38" s="13" t="str">
        <x:v>Passage entre cratères</x:v>
      </x:c>
      <x:c r="G38" s="28" t="n">
        <x:v>2</x:v>
      </x:c>
      <x:c r="H38" s="28" t="n">
        <x:v>10</x:v>
      </x:c>
      <x:c r="I38" s="58" t="b">
        <x:v>1</x:v>
      </x:c>
      <x:c r="J38" s="58" t="b">
        <x:v>1</x:v>
      </x:c>
      <x:c r="K38" s="13" t="str">
        <x:v>Le col est reconnu et son état de vent affiché ; une équipe garde les appuis lors d’un convoi.</x:v>
      </x:c>
      <x:c r="L38" s="13" t="str">
        <x:v>Retrait vers le bassin déjà atteint si la sortie est disputée ; aucune disparition du groupe engagé.</x:v>
      </x:c>
      <x:c r="M38" s="13" t="str">
        <x:v>À reconnaître avant usage ; praticabilité initiale selon la scène. La vérification du graphe porte sur les liaisons proposées, pas une vision acquise par le joueur.</x:v>
      </x:c>
      <x:c r="N38" s="13" t="str">
        <x:v>Extension V5</x:v>
      </x:c>
    </x:row>
    <x:row r="39" ht="72" customHeight="1">
      <x:c r="A39" s="14" t="str">
        <x:v>W5-P02-L34</x:v>
      </x:c>
      <x:c r="B39" s="14" t="str">
        <x:v>Fosse des Deux Issues ↔ Cour du Panneau Enseveli</x:v>
      </x:c>
      <x:c r="C39" s="14" t="str">
        <x:v>W3-P02</x:v>
      </x:c>
      <x:c r="D39" s="14" t="str">
        <x:v>W5-P02-Z14</x:v>
      </x:c>
      <x:c r="E39" s="14" t="str">
        <x:v>W5-P02-Z20</x:v>
      </x:c>
      <x:c r="F39" s="14" t="str">
        <x:v>Passage entre cratères</x:v>
      </x:c>
      <x:c r="G39" s="29" t="n">
        <x:v>2</x:v>
      </x:c>
      <x:c r="H39" s="29" t="n">
        <x:v>10</x:v>
      </x:c>
      <x:c r="I39" s="59" t="b">
        <x:v>1</x:v>
      </x:c>
      <x:c r="J39" s="59" t="b">
        <x:v>1</x:v>
      </x:c>
      <x:c r="K39" s="14" t="str">
        <x:v>Le col est reconnu et son état de vent affiché ; une équipe garde les appuis lors d’un convoi.</x:v>
      </x:c>
      <x:c r="L39" s="14" t="str">
        <x:v>Retrait vers le bassin déjà atteint si la sortie est disputée ; aucune disparition du groupe engagé.</x:v>
      </x:c>
      <x:c r="M39" s="14" t="str">
        <x:v>À reconnaître avant usage ; praticabilité initiale selon la scène. La vérification du graphe porte sur les liaisons proposées, pas une vision acquise par le joueur.</x:v>
      </x:c>
      <x:c r="N39" s="14" t="str">
        <x:v>Extension V5</x:v>
      </x:c>
    </x:row>
    <x:row r="40" ht="72" customHeight="1">
      <x:c r="A40" s="13" t="str">
        <x:v>W5-P02-L35</x:v>
      </x:c>
      <x:c r="B40" s="13" t="str">
        <x:v>Appui de la Cuirasse Fendue ↔ Toit de la Fausse Balise</x:v>
      </x:c>
      <x:c r="C40" s="13" t="str">
        <x:v>W3-P02</x:v>
      </x:c>
      <x:c r="D40" s="13" t="str">
        <x:v>W5-P02-Z15</x:v>
      </x:c>
      <x:c r="E40" s="13" t="str">
        <x:v>W5-P02-Z21</x:v>
      </x:c>
      <x:c r="F40" s="13" t="str">
        <x:v>Passage entre cratères</x:v>
      </x:c>
      <x:c r="G40" s="28" t="n">
        <x:v>2</x:v>
      </x:c>
      <x:c r="H40" s="28" t="n">
        <x:v>10</x:v>
      </x:c>
      <x:c r="I40" s="58" t="b">
        <x:v>1</x:v>
      </x:c>
      <x:c r="J40" s="58" t="b">
        <x:v>1</x:v>
      </x:c>
      <x:c r="K40" s="13" t="str">
        <x:v>Le col est reconnu et son état de vent affiché ; une équipe garde les appuis lors d’un convoi.</x:v>
      </x:c>
      <x:c r="L40" s="13" t="str">
        <x:v>Retrait vers le bassin déjà atteint si la sortie est disputée ; aucune disparition du groupe engagé.</x:v>
      </x:c>
      <x:c r="M40" s="13" t="str">
        <x:v>À reconnaître avant usage ; praticabilité initiale selon la scène. La vérification du graphe porte sur les liaisons proposées, pas une vision acquise par le joueur.</x:v>
      </x:c>
      <x:c r="N40" s="13" t="str">
        <x:v>Extension V5</x:v>
      </x:c>
    </x:row>
    <x:row r="41" ht="72" customHeight="1">
      <x:c r="A41" s="14" t="str">
        <x:v>W5-P02-L36</x:v>
      </x:c>
      <x:c r="B41" s="14" t="str">
        <x:v>Cache du Gardien Mobile ↔ Soute de la Halte Courte</x:v>
      </x:c>
      <x:c r="C41" s="14" t="str">
        <x:v>W3-P02</x:v>
      </x:c>
      <x:c r="D41" s="14" t="str">
        <x:v>W5-P02-Z16</x:v>
      </x:c>
      <x:c r="E41" s="14" t="str">
        <x:v>W5-P02-Z22</x:v>
      </x:c>
      <x:c r="F41" s="14" t="str">
        <x:v>Passage entre cratères</x:v>
      </x:c>
      <x:c r="G41" s="29" t="n">
        <x:v>2</x:v>
      </x:c>
      <x:c r="H41" s="29" t="n">
        <x:v>10</x:v>
      </x:c>
      <x:c r="I41" s="59" t="b">
        <x:v>1</x:v>
      </x:c>
      <x:c r="J41" s="59" t="b">
        <x:v>1</x:v>
      </x:c>
      <x:c r="K41" s="14" t="str">
        <x:v>Le col est reconnu et son état de vent affiché ; une équipe garde les appuis lors d’un convoi.</x:v>
      </x:c>
      <x:c r="L41" s="14" t="str">
        <x:v>Retrait vers le bassin déjà atteint si la sortie est disputée ; aucune disparition du groupe engagé.</x:v>
      </x:c>
      <x:c r="M41" s="14" t="str">
        <x:v>À reconnaître avant usage ; praticabilité initiale selon la scène. La vérification du graphe porte sur les liaisons proposées, pas une vision acquise par le joueur.</x:v>
      </x:c>
      <x:c r="N41" s="14" t="str">
        <x:v>Extension V5</x:v>
      </x:c>
    </x:row>
    <x:row r="42" ht="72" customHeight="1">
      <x:c r="A42" s="13" t="str">
        <x:v>W5-P02-L37</x:v>
      </x:c>
      <x:c r="B42" s="13" t="str">
        <x:v>Couloir des Dents Courtes ↔ Rampe du Dernier Duel</x:v>
      </x:c>
      <x:c r="C42" s="13" t="str">
        <x:v>W3-P02</x:v>
      </x:c>
      <x:c r="D42" s="13" t="str">
        <x:v>W5-P02-Z17</x:v>
      </x:c>
      <x:c r="E42" s="13" t="str">
        <x:v>W5-P02-Z23</x:v>
      </x:c>
      <x:c r="F42" s="13" t="str">
        <x:v>Passage entre cratères</x:v>
      </x:c>
      <x:c r="G42" s="28" t="n">
        <x:v>2</x:v>
      </x:c>
      <x:c r="H42" s="28" t="n">
        <x:v>10</x:v>
      </x:c>
      <x:c r="I42" s="58" t="b">
        <x:v>1</x:v>
      </x:c>
      <x:c r="J42" s="58" t="b">
        <x:v>1</x:v>
      </x:c>
      <x:c r="K42" s="13" t="str">
        <x:v>Le col est reconnu et son état de vent affiché ; une équipe garde les appuis lors d’un convoi.</x:v>
      </x:c>
      <x:c r="L42" s="13" t="str">
        <x:v>Retrait vers le bassin déjà atteint si la sortie est disputée ; aucune disparition du groupe engagé.</x:v>
      </x:c>
      <x:c r="M42" s="13" t="str">
        <x:v>À reconnaître avant usage ; praticabilité initiale selon la scène. La vérification du graphe porte sur les liaisons proposées, pas une vision acquise par le joueur.</x:v>
      </x:c>
      <x:c r="N42" s="13" t="str">
        <x:v>Extension V5</x:v>
      </x:c>
    </x:row>
    <x:row r="43" ht="72" customHeight="1">
      <x:c r="A43" s="14" t="str">
        <x:v>W5-P02-L38</x:v>
      </x:c>
      <x:c r="B43" s="14" t="str">
        <x:v>Dalle du Trophée Incertain ↔ Fenêtre du Retour Rouge</x:v>
      </x:c>
      <x:c r="C43" s="14" t="str">
        <x:v>W3-P02</x:v>
      </x:c>
      <x:c r="D43" s="14" t="str">
        <x:v>W5-P02-Z18</x:v>
      </x:c>
      <x:c r="E43" s="14" t="str">
        <x:v>W5-P02-Z24</x:v>
      </x:c>
      <x:c r="F43" s="14" t="str">
        <x:v>Passage entre cratères</x:v>
      </x:c>
      <x:c r="G43" s="29" t="n">
        <x:v>2</x:v>
      </x:c>
      <x:c r="H43" s="29" t="n">
        <x:v>10</x:v>
      </x:c>
      <x:c r="I43" s="59" t="b">
        <x:v>1</x:v>
      </x:c>
      <x:c r="J43" s="59" t="b">
        <x:v>1</x:v>
      </x:c>
      <x:c r="K43" s="14" t="str">
        <x:v>Le col est reconnu et son état de vent affiché ; une équipe garde les appuis lors d’un convoi.</x:v>
      </x:c>
      <x:c r="L43" s="14" t="str">
        <x:v>Retrait vers le bassin déjà atteint si la sortie est disputée ; aucune disparition du groupe engagé.</x:v>
      </x:c>
      <x:c r="M43" s="14" t="str">
        <x:v>À reconnaître avant usage ; praticabilité initiale selon la scène. La vérification du graphe porte sur les liaisons proposées, pas une vision acquise par le joueur.</x:v>
      </x:c>
      <x:c r="N43" s="14" t="str">
        <x:v>Extension V5</x:v>
      </x:c>
    </x:row>
    <x:row r="44" ht="72" customHeight="1">
      <x:c r="A44" s="13" t="str">
        <x:v>W5-P02-L39</x:v>
      </x:c>
      <x:c r="B44" s="13" t="str">
        <x:v>Rampe de la Coque Basse ↔ Tunnel du Son Double</x:v>
      </x:c>
      <x:c r="C44" s="13" t="str">
        <x:v>W3-P02</x:v>
      </x:c>
      <x:c r="D44" s="13" t="str">
        <x:v>W5-P02-Z01</x:v>
      </x:c>
      <x:c r="E44" s="13" t="str">
        <x:v>W5-P02-Z08</x:v>
      </x:c>
      <x:c r="F44" s="13" t="str">
        <x:v>Raccourci d’arête</x:v>
      </x:c>
      <x:c r="G44" s="28" t="n">
        <x:v>1</x:v>
      </x:c>
      <x:c r="H44" s="28" t="n">
        <x:v>6</x:v>
      </x:c>
      <x:c r="I44" s="58" t="b">
        <x:v>0</x:v>
      </x:c>
      <x:c r="J44" s="58" t="b">
        <x:v>1</x:v>
      </x:c>
      <x:c r="K44" s="13" t="str">
        <x:v>Disponible seulement hors phase de rafale, après vérification des prises ; charge légère.</x:v>
      </x:c>
      <x:c r="L44" s="13" t="str">
        <x:v>Rejoindre le dernier appui stable ou redescendre vers le chemin de charge indiqué.</x:v>
      </x:c>
      <x:c r="M44" s="13" t="str">
        <x:v>À reconnaître avant usage ; praticabilité initiale selon la scène. La vérification du graphe porte sur les liaisons proposées, pas une vision acquise par le joueur.</x:v>
      </x:c>
      <x:c r="N44" s="13" t="str">
        <x:v>Extension V5</x:v>
      </x:c>
    </x:row>
    <x:row r="45" ht="72" customHeight="1">
      <x:c r="A45" s="14" t="str">
        <x:v>W5-P02-L40</x:v>
      </x:c>
      <x:c r="B45" s="14" t="str">
        <x:v>Dalle du Premier Défi ↔ Coude de la Poursuite</x:v>
      </x:c>
      <x:c r="C45" s="14" t="str">
        <x:v>W3-P02</x:v>
      </x:c>
      <x:c r="D45" s="14" t="str">
        <x:v>W5-P02-Z05</x:v>
      </x:c>
      <x:c r="E45" s="14" t="str">
        <x:v>W5-P02-Z12</x:v>
      </x:c>
      <x:c r="F45" s="14" t="str">
        <x:v>Raccourci d’arête</x:v>
      </x:c>
      <x:c r="G45" s="29" t="n">
        <x:v>1</x:v>
      </x:c>
      <x:c r="H45" s="29" t="n">
        <x:v>6</x:v>
      </x:c>
      <x:c r="I45" s="59" t="b">
        <x:v>0</x:v>
      </x:c>
      <x:c r="J45" s="59" t="b">
        <x:v>1</x:v>
      </x:c>
      <x:c r="K45" s="14" t="str">
        <x:v>Disponible seulement hors phase de rafale, après vérification des prises ; charge légère.</x:v>
      </x:c>
      <x:c r="L45" s="14" t="str">
        <x:v>Rejoindre le dernier appui stable ou redescendre vers le chemin de charge indiqué.</x:v>
      </x:c>
      <x:c r="M45" s="14" t="str">
        <x:v>À reconnaître avant usage ; praticabilité initiale selon la scène. La vérification du graphe porte sur les liaisons proposées, pas une vision acquise par le joueur.</x:v>
      </x:c>
      <x:c r="N45" s="14" t="str">
        <x:v>Extension V5</x:v>
      </x:c>
    </x:row>
    <x:row r="46" ht="72" customHeight="1">
      <x:c r="A46" s="13" t="str">
        <x:v>W5-P02-L41</x:v>
      </x:c>
      <x:c r="B46" s="13" t="str">
        <x:v>Entrée du Bassin Sec ↔ Fosse des Deux Issues</x:v>
      </x:c>
      <x:c r="C46" s="13" t="str">
        <x:v>W3-P02</x:v>
      </x:c>
      <x:c r="D46" s="13" t="str">
        <x:v>W5-P02-Z07</x:v>
      </x:c>
      <x:c r="E46" s="13" t="str">
        <x:v>W5-P02-Z14</x:v>
      </x:c>
      <x:c r="F46" s="13" t="str">
        <x:v>Raccourci d’arête</x:v>
      </x:c>
      <x:c r="G46" s="28" t="n">
        <x:v>1</x:v>
      </x:c>
      <x:c r="H46" s="28" t="n">
        <x:v>6</x:v>
      </x:c>
      <x:c r="I46" s="58" t="b">
        <x:v>0</x:v>
      </x:c>
      <x:c r="J46" s="58" t="b">
        <x:v>1</x:v>
      </x:c>
      <x:c r="K46" s="13" t="str">
        <x:v>Disponible seulement hors phase de rafale, après vérification des prises ; charge légère.</x:v>
      </x:c>
      <x:c r="L46" s="13" t="str">
        <x:v>Rejoindre le dernier appui stable ou redescendre vers le chemin de charge indiqué.</x:v>
      </x:c>
      <x:c r="M46" s="13" t="str">
        <x:v>À reconnaître avant usage ; praticabilité initiale selon la scène. La vérification du graphe porte sur les liaisons proposées, pas une vision acquise par le joueur.</x:v>
      </x:c>
      <x:c r="N46" s="13" t="str">
        <x:v>Extension V5</x:v>
      </x:c>
    </x:row>
    <x:row r="47" ht="72" customHeight="1">
      <x:c r="A47" s="14" t="str">
        <x:v>W5-P02-L42</x:v>
      </x:c>
      <x:c r="B47" s="14" t="str">
        <x:v>Dent de la Lance Rouge ↔ Dalle du Trophée Incertain</x:v>
      </x:c>
      <x:c r="C47" s="14" t="str">
        <x:v>W3-P02</x:v>
      </x:c>
      <x:c r="D47" s="14" t="str">
        <x:v>W5-P02-Z11</x:v>
      </x:c>
      <x:c r="E47" s="14" t="str">
        <x:v>W5-P02-Z18</x:v>
      </x:c>
      <x:c r="F47" s="14" t="str">
        <x:v>Raccourci d’arête</x:v>
      </x:c>
      <x:c r="G47" s="29" t="n">
        <x:v>1</x:v>
      </x:c>
      <x:c r="H47" s="29" t="n">
        <x:v>6</x:v>
      </x:c>
      <x:c r="I47" s="59" t="b">
        <x:v>0</x:v>
      </x:c>
      <x:c r="J47" s="59" t="b">
        <x:v>1</x:v>
      </x:c>
      <x:c r="K47" s="14" t="str">
        <x:v>Disponible seulement hors phase de rafale, après vérification des prises ; charge légère.</x:v>
      </x:c>
      <x:c r="L47" s="14" t="str">
        <x:v>Rejoindre le dernier appui stable ou redescendre vers le chemin de charge indiqué.</x:v>
      </x:c>
      <x:c r="M47" s="14" t="str">
        <x:v>À reconnaître avant usage ; praticabilité initiale selon la scène. La vérification du graphe porte sur les liaisons proposées, pas une vision acquise par le joueur.</x:v>
      </x:c>
      <x:c r="N47" s="14" t="str">
        <x:v>Extension V5</x:v>
      </x:c>
    </x:row>
    <x:row r="48" ht="72" customHeight="1">
      <x:c r="A48" s="13" t="str">
        <x:v>W5-P02-L43</x:v>
      </x:c>
      <x:c r="B48" s="13" t="str">
        <x:v>La Pierre de Cuirasse ↔ Cour du Panneau Enseveli</x:v>
      </x:c>
      <x:c r="C48" s="13" t="str">
        <x:v>W3-P02</x:v>
      </x:c>
      <x:c r="D48" s="13" t="str">
        <x:v>W5-P02-Z13</x:v>
      </x:c>
      <x:c r="E48" s="13" t="str">
        <x:v>W5-P02-Z20</x:v>
      </x:c>
      <x:c r="F48" s="13" t="str">
        <x:v>Raccourci d’arête</x:v>
      </x:c>
      <x:c r="G48" s="28" t="n">
        <x:v>1</x:v>
      </x:c>
      <x:c r="H48" s="28" t="n">
        <x:v>6</x:v>
      </x:c>
      <x:c r="I48" s="58" t="b">
        <x:v>0</x:v>
      </x:c>
      <x:c r="J48" s="58" t="b">
        <x:v>1</x:v>
      </x:c>
      <x:c r="K48" s="13" t="str">
        <x:v>Disponible seulement hors phase de rafale, après vérification des prises ; charge légère.</x:v>
      </x:c>
      <x:c r="L48" s="13" t="str">
        <x:v>Rejoindre le dernier appui stable ou redescendre vers le chemin de charge indiqué.</x:v>
      </x:c>
      <x:c r="M48" s="13" t="str">
        <x:v>À reconnaître avant usage ; praticabilité initiale selon la scène. La vérification du graphe porte sur les liaisons proposées, pas une vision acquise par le joueur.</x:v>
      </x:c>
      <x:c r="N48" s="13" t="str">
        <x:v>Extension V5</x:v>
      </x:c>
    </x:row>
    <x:row r="49" ht="72" customHeight="1">
      <x:c r="A49" s="14" t="str">
        <x:v>W5-P02-L44</x:v>
      </x:c>
      <x:c r="B49" s="14" t="str">
        <x:v>Couloir des Dents Courtes ↔ Fenêtre du Retour Rouge</x:v>
      </x:c>
      <x:c r="C49" s="14" t="str">
        <x:v>W3-P02</x:v>
      </x:c>
      <x:c r="D49" s="14" t="str">
        <x:v>W5-P02-Z17</x:v>
      </x:c>
      <x:c r="E49" s="14" t="str">
        <x:v>W5-P02-Z24</x:v>
      </x:c>
      <x:c r="F49" s="14" t="str">
        <x:v>Raccourci d’arête</x:v>
      </x:c>
      <x:c r="G49" s="29" t="n">
        <x:v>1</x:v>
      </x:c>
      <x:c r="H49" s="29" t="n">
        <x:v>6</x:v>
      </x:c>
      <x:c r="I49" s="59" t="b">
        <x:v>0</x:v>
      </x:c>
      <x:c r="J49" s="59" t="b">
        <x:v>1</x:v>
      </x:c>
      <x:c r="K49" s="14" t="str">
        <x:v>Disponible seulement hors phase de rafale, après vérification des prises ; charge légère.</x:v>
      </x:c>
      <x:c r="L49" s="14" t="str">
        <x:v>Rejoindre le dernier appui stable ou redescendre vers le chemin de charge indiqué.</x:v>
      </x:c>
      <x:c r="M49" s="14" t="str">
        <x:v>À reconnaître avant usage ; praticabilité initiale selon la scène. La vérification du graphe porte sur les liaisons proposées, pas une vision acquise par le joueur.</x:v>
      </x:c>
      <x:c r="N49" s="14" t="str">
        <x:v>Extension V5</x:v>
      </x:c>
    </x:row>
    <x:row r="50" ht="72" customHeight="1">
      <x:c r="A50" s="13" t="str">
        <x:v>W5-P02-L45</x:v>
      </x:c>
      <x:c r="B50" s="13" t="str">
        <x:v>Arête de l’Éclat Court ↔ Puits des Charges Sèches</x:v>
      </x:c>
      <x:c r="C50" s="13" t="str">
        <x:v>W3-P02</x:v>
      </x:c>
      <x:c r="D50" s="13" t="str">
        <x:v>W5-P02-Z03</x:v>
      </x:c>
      <x:c r="E50" s="13" t="str">
        <x:v>W5-P02-Z10</x:v>
      </x:c>
      <x:c r="F50" s="13" t="str">
        <x:v>Raccourci d’arête</x:v>
      </x:c>
      <x:c r="G50" s="28" t="n">
        <x:v>1</x:v>
      </x:c>
      <x:c r="H50" s="28" t="n">
        <x:v>6</x:v>
      </x:c>
      <x:c r="I50" s="58" t="b">
        <x:v>0</x:v>
      </x:c>
      <x:c r="J50" s="58" t="b">
        <x:v>1</x:v>
      </x:c>
      <x:c r="K50" s="13" t="str">
        <x:v>Disponible seulement hors phase de rafale, après vérification des prises ; charge légère.</x:v>
      </x:c>
      <x:c r="L50" s="13" t="str">
        <x:v>Rejoindre le dernier appui stable ou redescendre vers le chemin de charge indiqué.</x:v>
      </x:c>
      <x:c r="M50" s="13" t="str">
        <x:v>À reconnaître avant usage ; praticabilité initiale selon la scène. La vérification du graphe porte sur les liaisons proposées, pas une vision acquise par le joueur.</x:v>
      </x:c>
      <x:c r="N50" s="13" t="str">
        <x:v>Extension V5</x:v>
      </x:c>
    </x:row>
    <x:row r="51" ht="72" customHeight="1">
      <x:c r="A51" s="14" t="str">
        <x:v>W5-P02-L46</x:v>
      </x:c>
      <x:c r="B51" s="14" t="str">
        <x:v>Appui de la Cuirasse Fendue ↔ Soute de la Halte Courte</x:v>
      </x:c>
      <x:c r="C51" s="14" t="str">
        <x:v>W3-P02</x:v>
      </x:c>
      <x:c r="D51" s="14" t="str">
        <x:v>W5-P02-Z15</x:v>
      </x:c>
      <x:c r="E51" s="14" t="str">
        <x:v>W5-P02-Z22</x:v>
      </x:c>
      <x:c r="F51" s="14" t="str">
        <x:v>Raccourci d’arête</x:v>
      </x:c>
      <x:c r="G51" s="29" t="n">
        <x:v>1</x:v>
      </x:c>
      <x:c r="H51" s="29" t="n">
        <x:v>6</x:v>
      </x:c>
      <x:c r="I51" s="59" t="b">
        <x:v>0</x:v>
      </x:c>
      <x:c r="J51" s="59" t="b">
        <x:v>1</x:v>
      </x:c>
      <x:c r="K51" s="14" t="str">
        <x:v>Disponible seulement hors phase de rafale, après vérification des prises ; charge légère.</x:v>
      </x:c>
      <x:c r="L51" s="14" t="str">
        <x:v>Rejoindre le dernier appui stable ou redescendre vers le chemin de charge indiqué.</x:v>
      </x:c>
      <x:c r="M51" s="14" t="str">
        <x:v>À reconnaître avant usage ; praticabilité initiale selon la scène. La vérification du graphe porte sur les liaisons proposées, pas une vision acquise par le joueur.</x:v>
      </x:c>
      <x:c r="N51" s="14" t="str">
        <x:v>Extension V5</x:v>
      </x:c>
    </x:row>
    <x:row r="52" ht="72" customHeight="1">
      <x:c r="A52" s="13" t="str">
        <x:v>W5-P03-L01</x:v>
      </x:c>
      <x:c r="B52" s="13" t="str">
        <x:v>Ruisseau des Premiers Pas ↔ Racine en Étrier</x:v>
      </x:c>
      <x:c r="C52" s="13" t="str">
        <x:v>W3-P03</x:v>
      </x:c>
      <x:c r="D52" s="13" t="str">
        <x:v>W5-P03-Z01</x:v>
      </x:c>
      <x:c r="E52" s="13" t="str">
        <x:v>W5-P03-Z02</x:v>
      </x:c>
      <x:c r="F52" s="13" t="str">
        <x:v>Chemin de rive et de sol</x:v>
      </x:c>
      <x:c r="G52" s="28" t="n">
        <x:v>1</x:v>
      </x:c>
      <x:c r="H52" s="28" t="n">
        <x:v>12</x:v>
      </x:c>
      <x:c r="I52" s="58" t="b">
        <x:v>1</x:v>
      </x:c>
      <x:c r="J52" s="58" t="b">
        <x:v>1</x:v>
      </x:c>
      <x:c r="K52" s="13" t="str">
        <x:v>Chemin inspecté et gabarit compatible ; les habitants et animaux conservent leur mouvement propre.</x:v>
      </x:c>
      <x:c r="L52" s="13" t="str">
        <x:v>Revenir au dernier couvert atteint ; la cargaison conserve sa position pendant l’attente.</x:v>
      </x:c>
      <x:c r="M52" s="13" t="str">
        <x:v>À reconnaître avant usage ; praticabilité initiale selon la scène. La vérification du graphe porte sur les liaisons proposées, pas une vision acquise par le joueur.</x:v>
      </x:c>
      <x:c r="N52" s="13" t="str">
        <x:v>Extension V5</x:v>
      </x:c>
    </x:row>
    <x:row r="53" ht="72" customHeight="1">
      <x:c r="A53" s="14" t="str">
        <x:v>W5-P03-L02</x:v>
      </x:c>
      <x:c r="B53" s="14" t="str">
        <x:v>Racine en Étrier ↔ Plateforme de l’Œil Vert</x:v>
      </x:c>
      <x:c r="C53" s="14" t="str">
        <x:v>W3-P03</x:v>
      </x:c>
      <x:c r="D53" s="14" t="str">
        <x:v>W5-P03-Z02</x:v>
      </x:c>
      <x:c r="E53" s="14" t="str">
        <x:v>W5-P03-Z03</x:v>
      </x:c>
      <x:c r="F53" s="14" t="str">
        <x:v>Chemin de rive et de sol</x:v>
      </x:c>
      <x:c r="G53" s="29" t="n">
        <x:v>1</x:v>
      </x:c>
      <x:c r="H53" s="29" t="n">
        <x:v>12</x:v>
      </x:c>
      <x:c r="I53" s="59" t="b">
        <x:v>1</x:v>
      </x:c>
      <x:c r="J53" s="59" t="b">
        <x:v>1</x:v>
      </x:c>
      <x:c r="K53" s="14" t="str">
        <x:v>Chemin inspecté et gabarit compatible ; les habitants et animaux conservent leur mouvement propre.</x:v>
      </x:c>
      <x:c r="L53" s="14" t="str">
        <x:v>Revenir au dernier couvert atteint ; la cargaison conserve sa position pendant l’attente.</x:v>
      </x:c>
      <x:c r="M53" s="14" t="str">
        <x:v>À reconnaître avant usage ; praticabilité initiale selon la scène. La vérification du graphe porte sur les liaisons proposées, pas une vision acquise par le joueur.</x:v>
      </x:c>
      <x:c r="N53" s="14" t="str">
        <x:v>Extension V5</x:v>
      </x:c>
    </x:row>
    <x:row r="54" ht="72" customHeight="1">
      <x:c r="A54" s="13" t="str">
        <x:v>W5-P03-L03</x:v>
      </x:c>
      <x:c r="B54" s="13" t="str">
        <x:v>Plateforme de l’Œil Vert ↔ Atelier sous les Trois Troncs</x:v>
      </x:c>
      <x:c r="C54" s="13" t="str">
        <x:v>W3-P03</x:v>
      </x:c>
      <x:c r="D54" s="13" t="str">
        <x:v>W5-P03-Z03</x:v>
      </x:c>
      <x:c r="E54" s="13" t="str">
        <x:v>W5-P03-Z04</x:v>
      </x:c>
      <x:c r="F54" s="13" t="str">
        <x:v>Chemin de rive et de sol</x:v>
      </x:c>
      <x:c r="G54" s="28" t="n">
        <x:v>1</x:v>
      </x:c>
      <x:c r="H54" s="28" t="n">
        <x:v>12</x:v>
      </x:c>
      <x:c r="I54" s="58" t="b">
        <x:v>1</x:v>
      </x:c>
      <x:c r="J54" s="58" t="b">
        <x:v>1</x:v>
      </x:c>
      <x:c r="K54" s="13" t="str">
        <x:v>Chemin inspecté et gabarit compatible ; les habitants et animaux conservent leur mouvement propre.</x:v>
      </x:c>
      <x:c r="L54" s="13" t="str">
        <x:v>Revenir au dernier couvert atteint ; la cargaison conserve sa position pendant l’attente.</x:v>
      </x:c>
      <x:c r="M54" s="13" t="str">
        <x:v>À reconnaître avant usage ; praticabilité initiale selon la scène. La vérification du graphe porte sur les liaisons proposées, pas une vision acquise par le joueur.</x:v>
      </x:c>
      <x:c r="N54" s="13" t="str">
        <x:v>Extension V5</x:v>
      </x:c>
    </x:row>
    <x:row r="55" ht="72" customHeight="1">
      <x:c r="A55" s="14" t="str">
        <x:v>W5-P03-L04</x:v>
      </x:c>
      <x:c r="B55" s="14" t="str">
        <x:v>Atelier sous les Trois Troncs ↔ Cime du Défi Suspendu</x:v>
      </x:c>
      <x:c r="C55" s="14" t="str">
        <x:v>W3-P03</x:v>
      </x:c>
      <x:c r="D55" s="14" t="str">
        <x:v>W5-P03-Z04</x:v>
      </x:c>
      <x:c r="E55" s="14" t="str">
        <x:v>W5-P03-Z05</x:v>
      </x:c>
      <x:c r="F55" s="14" t="str">
        <x:v>Chemin de rive et de sol</x:v>
      </x:c>
      <x:c r="G55" s="29" t="n">
        <x:v>1</x:v>
      </x:c>
      <x:c r="H55" s="29" t="n">
        <x:v>12</x:v>
      </x:c>
      <x:c r="I55" s="59" t="b">
        <x:v>1</x:v>
      </x:c>
      <x:c r="J55" s="59" t="b">
        <x:v>1</x:v>
      </x:c>
      <x:c r="K55" s="14" t="str">
        <x:v>Chemin inspecté et gabarit compatible ; les habitants et animaux conservent leur mouvement propre.</x:v>
      </x:c>
      <x:c r="L55" s="14" t="str">
        <x:v>Revenir au dernier couvert atteint ; la cargaison conserve sa position pendant l’attente.</x:v>
      </x:c>
      <x:c r="M55" s="14" t="str">
        <x:v>À reconnaître avant usage ; praticabilité initiale selon la scène. La vérification du graphe porte sur les liaisons proposées, pas une vision acquise par le joueur.</x:v>
      </x:c>
      <x:c r="N55" s="14" t="str">
        <x:v>Extension V5</x:v>
      </x:c>
    </x:row>
    <x:row r="56" ht="72" customHeight="1">
      <x:c r="A56" s="13" t="str">
        <x:v>W5-P03-L05</x:v>
      </x:c>
      <x:c r="B56" s="13" t="str">
        <x:v>Cime du Défi Suspendu ↔ Descente des Feuilles Brisées</x:v>
      </x:c>
      <x:c r="C56" s="13" t="str">
        <x:v>W3-P03</x:v>
      </x:c>
      <x:c r="D56" s="13" t="str">
        <x:v>W5-P03-Z05</x:v>
      </x:c>
      <x:c r="E56" s="13" t="str">
        <x:v>W5-P03-Z06</x:v>
      </x:c>
      <x:c r="F56" s="13" t="str">
        <x:v>Chemin de rive et de sol</x:v>
      </x:c>
      <x:c r="G56" s="28" t="n">
        <x:v>1</x:v>
      </x:c>
      <x:c r="H56" s="28" t="n">
        <x:v>12</x:v>
      </x:c>
      <x:c r="I56" s="58" t="b">
        <x:v>1</x:v>
      </x:c>
      <x:c r="J56" s="58" t="b">
        <x:v>1</x:v>
      </x:c>
      <x:c r="K56" s="13" t="str">
        <x:v>Chemin inspecté et gabarit compatible ; les habitants et animaux conservent leur mouvement propre.</x:v>
      </x:c>
      <x:c r="L56" s="13" t="str">
        <x:v>Revenir au dernier couvert atteint ; la cargaison conserve sa position pendant l’attente.</x:v>
      </x:c>
      <x:c r="M56" s="13" t="str">
        <x:v>À reconnaître avant usage ; praticabilité initiale selon la scène. La vérification du graphe porte sur les liaisons proposées, pas une vision acquise par le joueur.</x:v>
      </x:c>
      <x:c r="N56" s="13" t="str">
        <x:v>Extension V5</x:v>
      </x:c>
    </x:row>
    <x:row r="57" ht="72" customHeight="1">
      <x:c r="A57" s="14" t="str">
        <x:v>W5-P03-L06</x:v>
      </x:c>
      <x:c r="B57" s="14" t="str">
        <x:v>Rive de la Trace Humaine ↔ Gué des Dalles Larges</x:v>
      </x:c>
      <x:c r="C57" s="14" t="str">
        <x:v>W3-P03</x:v>
      </x:c>
      <x:c r="D57" s="14" t="str">
        <x:v>W5-P03-Z07</x:v>
      </x:c>
      <x:c r="E57" s="14" t="str">
        <x:v>W5-P03-Z08</x:v>
      </x:c>
      <x:c r="F57" s="14" t="str">
        <x:v>Chemin de rive et de sol</x:v>
      </x:c>
      <x:c r="G57" s="29" t="n">
        <x:v>1</x:v>
      </x:c>
      <x:c r="H57" s="29" t="n">
        <x:v>12</x:v>
      </x:c>
      <x:c r="I57" s="59" t="b">
        <x:v>1</x:v>
      </x:c>
      <x:c r="J57" s="59" t="b">
        <x:v>1</x:v>
      </x:c>
      <x:c r="K57" s="14" t="str">
        <x:v>Chemin inspecté et gabarit compatible ; les habitants et animaux conservent leur mouvement propre.</x:v>
      </x:c>
      <x:c r="L57" s="14" t="str">
        <x:v>Revenir au dernier couvert atteint ; la cargaison conserve sa position pendant l’attente.</x:v>
      </x:c>
      <x:c r="M57" s="14" t="str">
        <x:v>À reconnaître avant usage ; praticabilité initiale selon la scène. La vérification du graphe porte sur les liaisons proposées, pas une vision acquise par le joueur.</x:v>
      </x:c>
      <x:c r="N57" s="14" t="str">
        <x:v>Extension V5</x:v>
      </x:c>
    </x:row>
    <x:row r="58" ht="72" customHeight="1">
      <x:c r="A58" s="13" t="str">
        <x:v>W5-P03-L07</x:v>
      </x:c>
      <x:c r="B58" s="13" t="str">
        <x:v>Gué des Dalles Larges ↔ Pont des Racines Liées</x:v>
      </x:c>
      <x:c r="C58" s="13" t="str">
        <x:v>W3-P03</x:v>
      </x:c>
      <x:c r="D58" s="13" t="str">
        <x:v>W5-P03-Z08</x:v>
      </x:c>
      <x:c r="E58" s="13" t="str">
        <x:v>W5-P03-Z09</x:v>
      </x:c>
      <x:c r="F58" s="13" t="str">
        <x:v>Chemin de rive et de sol</x:v>
      </x:c>
      <x:c r="G58" s="28" t="n">
        <x:v>1</x:v>
      </x:c>
      <x:c r="H58" s="28" t="n">
        <x:v>12</x:v>
      </x:c>
      <x:c r="I58" s="58" t="b">
        <x:v>1</x:v>
      </x:c>
      <x:c r="J58" s="58" t="b">
        <x:v>1</x:v>
      </x:c>
      <x:c r="K58" s="13" t="str">
        <x:v>Chemin inspecté et gabarit compatible ; les habitants et animaux conservent leur mouvement propre.</x:v>
      </x:c>
      <x:c r="L58" s="13" t="str">
        <x:v>Revenir au dernier couvert atteint ; la cargaison conserve sa position pendant l’attente.</x:v>
      </x:c>
      <x:c r="M58" s="13" t="str">
        <x:v>À reconnaître avant usage ; praticabilité initiale selon la scène. La vérification du graphe porte sur les liaisons proposées, pas une vision acquise par le joueur.</x:v>
      </x:c>
      <x:c r="N58" s="13" t="str">
        <x:v>Extension V5</x:v>
      </x:c>
    </x:row>
    <x:row r="59" ht="72" customHeight="1">
      <x:c r="A59" s="14" t="str">
        <x:v>W5-P03-L08</x:v>
      </x:c>
      <x:c r="B59" s="14" t="str">
        <x:v>Pont des Racines Liées ↔ Cache de la Berge Haute</x:v>
      </x:c>
      <x:c r="C59" s="14" t="str">
        <x:v>W3-P03</x:v>
      </x:c>
      <x:c r="D59" s="14" t="str">
        <x:v>W5-P03-Z09</x:v>
      </x:c>
      <x:c r="E59" s="14" t="str">
        <x:v>W5-P03-Z10</x:v>
      </x:c>
      <x:c r="F59" s="14" t="str">
        <x:v>Chemin de rive et de sol</x:v>
      </x:c>
      <x:c r="G59" s="29" t="n">
        <x:v>1</x:v>
      </x:c>
      <x:c r="H59" s="29" t="n">
        <x:v>12</x:v>
      </x:c>
      <x:c r="I59" s="59" t="b">
        <x:v>1</x:v>
      </x:c>
      <x:c r="J59" s="59" t="b">
        <x:v>1</x:v>
      </x:c>
      <x:c r="K59" s="14" t="str">
        <x:v>Chemin inspecté et gabarit compatible ; les habitants et animaux conservent leur mouvement propre.</x:v>
      </x:c>
      <x:c r="L59" s="14" t="str">
        <x:v>Revenir au dernier couvert atteint ; la cargaison conserve sa position pendant l’attente.</x:v>
      </x:c>
      <x:c r="M59" s="14" t="str">
        <x:v>À reconnaître avant usage ; praticabilité initiale selon la scène. La vérification du graphe porte sur les liaisons proposées, pas une vision acquise par le joueur.</x:v>
      </x:c>
      <x:c r="N59" s="14" t="str">
        <x:v>Extension V5</x:v>
      </x:c>
    </x:row>
    <x:row r="60" ht="72" customHeight="1">
      <x:c r="A60" s="13" t="str">
        <x:v>W5-P03-L09</x:v>
      </x:c>
      <x:c r="B60" s="13" t="str">
        <x:v>Cache de la Berge Haute ↔ Rocher des Deux Embuscades</x:v>
      </x:c>
      <x:c r="C60" s="13" t="str">
        <x:v>W3-P03</x:v>
      </x:c>
      <x:c r="D60" s="13" t="str">
        <x:v>W5-P03-Z10</x:v>
      </x:c>
      <x:c r="E60" s="13" t="str">
        <x:v>W5-P03-Z11</x:v>
      </x:c>
      <x:c r="F60" s="13" t="str">
        <x:v>Chemin de rive et de sol</x:v>
      </x:c>
      <x:c r="G60" s="28" t="n">
        <x:v>1</x:v>
      </x:c>
      <x:c r="H60" s="28" t="n">
        <x:v>12</x:v>
      </x:c>
      <x:c r="I60" s="58" t="b">
        <x:v>1</x:v>
      </x:c>
      <x:c r="J60" s="58" t="b">
        <x:v>1</x:v>
      </x:c>
      <x:c r="K60" s="13" t="str">
        <x:v>Chemin inspecté et gabarit compatible ; les habitants et animaux conservent leur mouvement propre.</x:v>
      </x:c>
      <x:c r="L60" s="13" t="str">
        <x:v>Revenir au dernier couvert atteint ; la cargaison conserve sa position pendant l’attente.</x:v>
      </x:c>
      <x:c r="M60" s="13" t="str">
        <x:v>À reconnaître avant usage ; praticabilité initiale selon la scène. La vérification du graphe porte sur les liaisons proposées, pas une vision acquise par le joueur.</x:v>
      </x:c>
      <x:c r="N60" s="13" t="str">
        <x:v>Extension V5</x:v>
      </x:c>
    </x:row>
    <x:row r="61" ht="72" customHeight="1">
      <x:c r="A61" s="14" t="str">
        <x:v>W5-P03-L10</x:v>
      </x:c>
      <x:c r="B61" s="14" t="str">
        <x:v>Rocher des Deux Embuscades ↔ Sortie de la Piste Effacée</x:v>
      </x:c>
      <x:c r="C61" s="14" t="str">
        <x:v>W3-P03</x:v>
      </x:c>
      <x:c r="D61" s="14" t="str">
        <x:v>W5-P03-Z11</x:v>
      </x:c>
      <x:c r="E61" s="14" t="str">
        <x:v>W5-P03-Z12</x:v>
      </x:c>
      <x:c r="F61" s="14" t="str">
        <x:v>Chemin de rive et de sol</x:v>
      </x:c>
      <x:c r="G61" s="29" t="n">
        <x:v>1</x:v>
      </x:c>
      <x:c r="H61" s="29" t="n">
        <x:v>12</x:v>
      </x:c>
      <x:c r="I61" s="59" t="b">
        <x:v>1</x:v>
      </x:c>
      <x:c r="J61" s="59" t="b">
        <x:v>1</x:v>
      </x:c>
      <x:c r="K61" s="14" t="str">
        <x:v>Chemin inspecté et gabarit compatible ; les habitants et animaux conservent leur mouvement propre.</x:v>
      </x:c>
      <x:c r="L61" s="14" t="str">
        <x:v>Revenir au dernier couvert atteint ; la cargaison conserve sa position pendant l’attente.</x:v>
      </x:c>
      <x:c r="M61" s="14" t="str">
        <x:v>À reconnaître avant usage ; praticabilité initiale selon la scène. La vérification du graphe porte sur les liaisons proposées, pas une vision acquise par le joueur.</x:v>
      </x:c>
      <x:c r="N61" s="14" t="str">
        <x:v>Extension V5</x:v>
      </x:c>
    </x:row>
    <x:row r="62" ht="72" customHeight="1">
      <x:c r="A62" s="13" t="str">
        <x:v>W5-P03-L11</x:v>
      </x:c>
      <x:c r="B62" s="13" t="str">
        <x:v>Lisière des Feux Séparés ↔ Dalle du Message Laissé</x:v>
      </x:c>
      <x:c r="C62" s="13" t="str">
        <x:v>W3-P03</x:v>
      </x:c>
      <x:c r="D62" s="13" t="str">
        <x:v>W5-P03-Z13</x:v>
      </x:c>
      <x:c r="E62" s="13" t="str">
        <x:v>W5-P03-Z14</x:v>
      </x:c>
      <x:c r="F62" s="13" t="str">
        <x:v>Chemin de rive et de sol</x:v>
      </x:c>
      <x:c r="G62" s="28" t="n">
        <x:v>1</x:v>
      </x:c>
      <x:c r="H62" s="28" t="n">
        <x:v>12</x:v>
      </x:c>
      <x:c r="I62" s="58" t="b">
        <x:v>1</x:v>
      </x:c>
      <x:c r="J62" s="58" t="b">
        <x:v>1</x:v>
      </x:c>
      <x:c r="K62" s="13" t="str">
        <x:v>Chemin inspecté et gabarit compatible ; les habitants et animaux conservent leur mouvement propre.</x:v>
      </x:c>
      <x:c r="L62" s="13" t="str">
        <x:v>Revenir au dernier couvert atteint ; la cargaison conserve sa position pendant l’attente.</x:v>
      </x:c>
      <x:c r="M62" s="13" t="str">
        <x:v>À reconnaître avant usage ; praticabilité initiale selon la scène. La vérification du graphe porte sur les liaisons proposées, pas une vision acquise par le joueur.</x:v>
      </x:c>
      <x:c r="N62" s="13" t="str">
        <x:v>Extension V5</x:v>
      </x:c>
    </x:row>
    <x:row r="63" ht="72" customHeight="1">
      <x:c r="A63" s="14" t="str">
        <x:v>W5-P03-L12</x:v>
      </x:c>
      <x:c r="B63" s="14" t="str">
        <x:v>Dalle du Message Laissé ↔ Poste du Témoin Patient</x:v>
      </x:c>
      <x:c r="C63" s="14" t="str">
        <x:v>W3-P03</x:v>
      </x:c>
      <x:c r="D63" s="14" t="str">
        <x:v>W5-P03-Z14</x:v>
      </x:c>
      <x:c r="E63" s="14" t="str">
        <x:v>W5-P03-Z15</x:v>
      </x:c>
      <x:c r="F63" s="14" t="str">
        <x:v>Chemin de rive et de sol</x:v>
      </x:c>
      <x:c r="G63" s="29" t="n">
        <x:v>1</x:v>
      </x:c>
      <x:c r="H63" s="29" t="n">
        <x:v>12</x:v>
      </x:c>
      <x:c r="I63" s="59" t="b">
        <x:v>1</x:v>
      </x:c>
      <x:c r="J63" s="59" t="b">
        <x:v>1</x:v>
      </x:c>
      <x:c r="K63" s="14" t="str">
        <x:v>Chemin inspecté et gabarit compatible ; les habitants et animaux conservent leur mouvement propre.</x:v>
      </x:c>
      <x:c r="L63" s="14" t="str">
        <x:v>Revenir au dernier couvert atteint ; la cargaison conserve sa position pendant l’attente.</x:v>
      </x:c>
      <x:c r="M63" s="14" t="str">
        <x:v>À reconnaître avant usage ; praticabilité initiale selon la scène. La vérification du graphe porte sur les liaisons proposées, pas une vision acquise par le joueur.</x:v>
      </x:c>
      <x:c r="N63" s="14" t="str">
        <x:v>Extension V5</x:v>
      </x:c>
    </x:row>
    <x:row r="64" ht="72" customHeight="1">
      <x:c r="A64" s="13" t="str">
        <x:v>W5-P03-L13</x:v>
      </x:c>
      <x:c r="B64" s="13" t="str">
        <x:v>Poste du Témoin Patient ↔ Réserve des Rations Scellées</x:v>
      </x:c>
      <x:c r="C64" s="13" t="str">
        <x:v>W3-P03</x:v>
      </x:c>
      <x:c r="D64" s="13" t="str">
        <x:v>W5-P03-Z15</x:v>
      </x:c>
      <x:c r="E64" s="13" t="str">
        <x:v>W5-P03-Z16</x:v>
      </x:c>
      <x:c r="F64" s="13" t="str">
        <x:v>Chemin de rive et de sol</x:v>
      </x:c>
      <x:c r="G64" s="28" t="n">
        <x:v>1</x:v>
      </x:c>
      <x:c r="H64" s="28" t="n">
        <x:v>12</x:v>
      </x:c>
      <x:c r="I64" s="58" t="b">
        <x:v>1</x:v>
      </x:c>
      <x:c r="J64" s="58" t="b">
        <x:v>1</x:v>
      </x:c>
      <x:c r="K64" s="13" t="str">
        <x:v>Chemin inspecté et gabarit compatible ; les habitants et animaux conservent leur mouvement propre.</x:v>
      </x:c>
      <x:c r="L64" s="13" t="str">
        <x:v>Revenir au dernier couvert atteint ; la cargaison conserve sa position pendant l’attente.</x:v>
      </x:c>
      <x:c r="M64" s="13" t="str">
        <x:v>À reconnaître avant usage ; praticabilité initiale selon la scène. La vérification du graphe porte sur les liaisons proposées, pas une vision acquise par le joueur.</x:v>
      </x:c>
      <x:c r="N64" s="13" t="str">
        <x:v>Extension V5</x:v>
      </x:c>
    </x:row>
    <x:row r="65" ht="72" customHeight="1">
      <x:c r="A65" s="14" t="str">
        <x:v>W5-P03-L14</x:v>
      </x:c>
      <x:c r="B65" s="14" t="str">
        <x:v>Réserve des Rations Scellées ↔ Cercle des Lances Basses</x:v>
      </x:c>
      <x:c r="C65" s="14" t="str">
        <x:v>W3-P03</x:v>
      </x:c>
      <x:c r="D65" s="14" t="str">
        <x:v>W5-P03-Z16</x:v>
      </x:c>
      <x:c r="E65" s="14" t="str">
        <x:v>W5-P03-Z17</x:v>
      </x:c>
      <x:c r="F65" s="14" t="str">
        <x:v>Chemin de rive et de sol</x:v>
      </x:c>
      <x:c r="G65" s="29" t="n">
        <x:v>1</x:v>
      </x:c>
      <x:c r="H65" s="29" t="n">
        <x:v>12</x:v>
      </x:c>
      <x:c r="I65" s="59" t="b">
        <x:v>1</x:v>
      </x:c>
      <x:c r="J65" s="59" t="b">
        <x:v>1</x:v>
      </x:c>
      <x:c r="K65" s="14" t="str">
        <x:v>Chemin inspecté et gabarit compatible ; les habitants et animaux conservent leur mouvement propre.</x:v>
      </x:c>
      <x:c r="L65" s="14" t="str">
        <x:v>Revenir au dernier couvert atteint ; la cargaison conserve sa position pendant l’attente.</x:v>
      </x:c>
      <x:c r="M65" s="14" t="str">
        <x:v>À reconnaître avant usage ; praticabilité initiale selon la scène. La vérification du graphe porte sur les liaisons proposées, pas une vision acquise par le joueur.</x:v>
      </x:c>
      <x:c r="N65" s="14" t="str">
        <x:v>Extension V5</x:v>
      </x:c>
    </x:row>
    <x:row r="66" ht="72" customHeight="1">
      <x:c r="A66" s="13" t="str">
        <x:v>W5-P03-L15</x:v>
      </x:c>
      <x:c r="B66" s="13" t="str">
        <x:v>Cercle des Lances Basses ↔ Clairière du Départ Choisi</x:v>
      </x:c>
      <x:c r="C66" s="13" t="str">
        <x:v>W3-P03</x:v>
      </x:c>
      <x:c r="D66" s="13" t="str">
        <x:v>W5-P03-Z17</x:v>
      </x:c>
      <x:c r="E66" s="13" t="str">
        <x:v>W5-P03-Z18</x:v>
      </x:c>
      <x:c r="F66" s="13" t="str">
        <x:v>Chemin de rive et de sol</x:v>
      </x:c>
      <x:c r="G66" s="28" t="n">
        <x:v>1</x:v>
      </x:c>
      <x:c r="H66" s="28" t="n">
        <x:v>12</x:v>
      </x:c>
      <x:c r="I66" s="58" t="b">
        <x:v>1</x:v>
      </x:c>
      <x:c r="J66" s="58" t="b">
        <x:v>1</x:v>
      </x:c>
      <x:c r="K66" s="13" t="str">
        <x:v>Chemin inspecté et gabarit compatible ; les habitants et animaux conservent leur mouvement propre.</x:v>
      </x:c>
      <x:c r="L66" s="13" t="str">
        <x:v>Revenir au dernier couvert atteint ; la cargaison conserve sa position pendant l’attente.</x:v>
      </x:c>
      <x:c r="M66" s="13" t="str">
        <x:v>À reconnaître avant usage ; praticabilité initiale selon la scène. La vérification du graphe porte sur les liaisons proposées, pas une vision acquise par le joueur.</x:v>
      </x:c>
      <x:c r="N66" s="13" t="str">
        <x:v>Extension V5</x:v>
      </x:c>
    </x:row>
    <x:row r="67" ht="72" customHeight="1">
      <x:c r="A67" s="14" t="str">
        <x:v>W5-P03-L16</x:v>
      </x:c>
      <x:c r="B67" s="14" t="str">
        <x:v>Corridor de l’Adulte ↔ Cachette des Petits</x:v>
      </x:c>
      <x:c r="C67" s="14" t="str">
        <x:v>W3-P03</x:v>
      </x:c>
      <x:c r="D67" s="14" t="str">
        <x:v>W5-P03-Z19</x:v>
      </x:c>
      <x:c r="E67" s="14" t="str">
        <x:v>W5-P03-Z20</x:v>
      </x:c>
      <x:c r="F67" s="14" t="str">
        <x:v>Chemin de rive et de sol</x:v>
      </x:c>
      <x:c r="G67" s="29" t="n">
        <x:v>1</x:v>
      </x:c>
      <x:c r="H67" s="29" t="n">
        <x:v>12</x:v>
      </x:c>
      <x:c r="I67" s="59" t="b">
        <x:v>1</x:v>
      </x:c>
      <x:c r="J67" s="59" t="b">
        <x:v>1</x:v>
      </x:c>
      <x:c r="K67" s="14" t="str">
        <x:v>Chemin inspecté et gabarit compatible ; les habitants et animaux conservent leur mouvement propre.</x:v>
      </x:c>
      <x:c r="L67" s="14" t="str">
        <x:v>Revenir au dernier couvert atteint ; la cargaison conserve sa position pendant l’attente.</x:v>
      </x:c>
      <x:c r="M67" s="14" t="str">
        <x:v>À reconnaître avant usage ; praticabilité initiale selon la scène. La vérification du graphe porte sur les liaisons proposées, pas une vision acquise par le joueur.</x:v>
      </x:c>
      <x:c r="N67" s="14" t="str">
        <x:v>Extension V5</x:v>
      </x:c>
    </x:row>
    <x:row r="68" ht="72" customHeight="1">
      <x:c r="A68" s="13" t="str">
        <x:v>W5-P03-L17</x:v>
      </x:c>
      <x:c r="B68" s="13" t="str">
        <x:v>Cachette des Petits ↔ Seuil des Filets Croisés</x:v>
      </x:c>
      <x:c r="C68" s="13" t="str">
        <x:v>W3-P03</x:v>
      </x:c>
      <x:c r="D68" s="13" t="str">
        <x:v>W5-P03-Z20</x:v>
      </x:c>
      <x:c r="E68" s="13" t="str">
        <x:v>W5-P03-Z21</x:v>
      </x:c>
      <x:c r="F68" s="13" t="str">
        <x:v>Chemin de rive et de sol</x:v>
      </x:c>
      <x:c r="G68" s="28" t="n">
        <x:v>1</x:v>
      </x:c>
      <x:c r="H68" s="28" t="n">
        <x:v>12</x:v>
      </x:c>
      <x:c r="I68" s="58" t="b">
        <x:v>1</x:v>
      </x:c>
      <x:c r="J68" s="58" t="b">
        <x:v>1</x:v>
      </x:c>
      <x:c r="K68" s="13" t="str">
        <x:v>Chemin inspecté et gabarit compatible ; les habitants et animaux conservent leur mouvement propre.</x:v>
      </x:c>
      <x:c r="L68" s="13" t="str">
        <x:v>Revenir au dernier couvert atteint ; la cargaison conserve sa position pendant l’attente.</x:v>
      </x:c>
      <x:c r="M68" s="13" t="str">
        <x:v>À reconnaître avant usage ; praticabilité initiale selon la scène. La vérification du graphe porte sur les liaisons proposées, pas une vision acquise par le joueur.</x:v>
      </x:c>
      <x:c r="N68" s="13" t="str">
        <x:v>Extension V5</x:v>
      </x:c>
    </x:row>
    <x:row r="69" ht="72" customHeight="1">
      <x:c r="A69" s="14" t="str">
        <x:v>W5-P03-L18</x:v>
      </x:c>
      <x:c r="B69" s="14" t="str">
        <x:v>Seuil des Filets Croisés ↔ Abri des Gardiens Verts</x:v>
      </x:c>
      <x:c r="C69" s="14" t="str">
        <x:v>W3-P03</x:v>
      </x:c>
      <x:c r="D69" s="14" t="str">
        <x:v>W5-P03-Z21</x:v>
      </x:c>
      <x:c r="E69" s="14" t="str">
        <x:v>W5-P03-Z22</x:v>
      </x:c>
      <x:c r="F69" s="14" t="str">
        <x:v>Chemin de rive et de sol</x:v>
      </x:c>
      <x:c r="G69" s="29" t="n">
        <x:v>1</x:v>
      </x:c>
      <x:c r="H69" s="29" t="n">
        <x:v>12</x:v>
      </x:c>
      <x:c r="I69" s="59" t="b">
        <x:v>1</x:v>
      </x:c>
      <x:c r="J69" s="59" t="b">
        <x:v>1</x:v>
      </x:c>
      <x:c r="K69" s="14" t="str">
        <x:v>Chemin inspecté et gabarit compatible ; les habitants et animaux conservent leur mouvement propre.</x:v>
      </x:c>
      <x:c r="L69" s="14" t="str">
        <x:v>Revenir au dernier couvert atteint ; la cargaison conserve sa position pendant l’attente.</x:v>
      </x:c>
      <x:c r="M69" s="14" t="str">
        <x:v>À reconnaître avant usage ; praticabilité initiale selon la scène. La vérification du graphe porte sur les liaisons proposées, pas une vision acquise par le joueur.</x:v>
      </x:c>
      <x:c r="N69" s="14" t="str">
        <x:v>Extension V5</x:v>
      </x:c>
    </x:row>
    <x:row r="70" ht="72" customHeight="1">
      <x:c r="A70" s="13" t="str">
        <x:v>W5-P03-L19</x:v>
      </x:c>
      <x:c r="B70" s="13" t="str">
        <x:v>Abri des Gardiens Verts ↔ Clairière du Dernier Rugissement</x:v>
      </x:c>
      <x:c r="C70" s="13" t="str">
        <x:v>W3-P03</x:v>
      </x:c>
      <x:c r="D70" s="13" t="str">
        <x:v>W5-P03-Z22</x:v>
      </x:c>
      <x:c r="E70" s="13" t="str">
        <x:v>W5-P03-Z23</x:v>
      </x:c>
      <x:c r="F70" s="13" t="str">
        <x:v>Chemin de rive et de sol</x:v>
      </x:c>
      <x:c r="G70" s="28" t="n">
        <x:v>1</x:v>
      </x:c>
      <x:c r="H70" s="28" t="n">
        <x:v>12</x:v>
      </x:c>
      <x:c r="I70" s="58" t="b">
        <x:v>1</x:v>
      </x:c>
      <x:c r="J70" s="58" t="b">
        <x:v>1</x:v>
      </x:c>
      <x:c r="K70" s="13" t="str">
        <x:v>Chemin inspecté et gabarit compatible ; les habitants et animaux conservent leur mouvement propre.</x:v>
      </x:c>
      <x:c r="L70" s="13" t="str">
        <x:v>Revenir au dernier couvert atteint ; la cargaison conserve sa position pendant l’attente.</x:v>
      </x:c>
      <x:c r="M70" s="13" t="str">
        <x:v>À reconnaître avant usage ; praticabilité initiale selon la scène. La vérification du graphe porte sur les liaisons proposées, pas une vision acquise par le joueur.</x:v>
      </x:c>
      <x:c r="N70" s="13" t="str">
        <x:v>Extension V5</x:v>
      </x:c>
    </x:row>
    <x:row r="71" ht="72" customHeight="1">
      <x:c r="A71" s="14" t="str">
        <x:v>W5-P03-L20</x:v>
      </x:c>
      <x:c r="B71" s="14" t="str">
        <x:v>Clairière du Dernier Rugissement ↔ Piste des Noms Revenus</x:v>
      </x:c>
      <x:c r="C71" s="14" t="str">
        <x:v>W3-P03</x:v>
      </x:c>
      <x:c r="D71" s="14" t="str">
        <x:v>W5-P03-Z23</x:v>
      </x:c>
      <x:c r="E71" s="14" t="str">
        <x:v>W5-P03-Z24</x:v>
      </x:c>
      <x:c r="F71" s="14" t="str">
        <x:v>Chemin de rive et de sol</x:v>
      </x:c>
      <x:c r="G71" s="29" t="n">
        <x:v>1</x:v>
      </x:c>
      <x:c r="H71" s="29" t="n">
        <x:v>12</x:v>
      </x:c>
      <x:c r="I71" s="59" t="b">
        <x:v>1</x:v>
      </x:c>
      <x:c r="J71" s="59" t="b">
        <x:v>1</x:v>
      </x:c>
      <x:c r="K71" s="14" t="str">
        <x:v>Chemin inspecté et gabarit compatible ; les habitants et animaux conservent leur mouvement propre.</x:v>
      </x:c>
      <x:c r="L71" s="14" t="str">
        <x:v>Revenir au dernier couvert atteint ; la cargaison conserve sa position pendant l’attente.</x:v>
      </x:c>
      <x:c r="M71" s="14" t="str">
        <x:v>À reconnaître avant usage ; praticabilité initiale selon la scène. La vérification du graphe porte sur les liaisons proposées, pas une vision acquise par le joueur.</x:v>
      </x:c>
      <x:c r="N71" s="14" t="str">
        <x:v>Extension V5</x:v>
      </x:c>
    </x:row>
    <x:row r="72" ht="72" customHeight="1">
      <x:c r="A72" s="13" t="str">
        <x:v>W5-P03-L21</x:v>
      </x:c>
      <x:c r="B72" s="13" t="str">
        <x:v>Ruisseau des Premiers Pas ↔ Rive de la Trace Humaine</x:v>
      </x:c>
      <x:c r="C72" s="13" t="str">
        <x:v>W3-P03</x:v>
      </x:c>
      <x:c r="D72" s="13" t="str">
        <x:v>W5-P03-Z01</x:v>
      </x:c>
      <x:c r="E72" s="13" t="str">
        <x:v>W5-P03-Z07</x:v>
      </x:c>
      <x:c r="F72" s="13" t="str">
        <x:v>Passage entre bassins</x:v>
      </x:c>
      <x:c r="G72" s="28" t="n">
        <x:v>2</x:v>
      </x:c>
      <x:c r="H72" s="28" t="n">
        <x:v>10</x:v>
      </x:c>
      <x:c r="I72" s="58" t="b">
        <x:v>1</x:v>
      </x:c>
      <x:c r="J72" s="58" t="b">
        <x:v>1</x:v>
      </x:c>
      <x:c r="K72" s="13" t="str">
        <x:v>Gué, pont ou prise inspecté ; le lien reste un passage physique et non une transition de menu.</x:v>
      </x:c>
      <x:c r="L72" s="13" t="str">
        <x:v>Retrait vers le bassin déjà atteint si la sortie est disputée ; aucune disparition du groupe engagé.</x:v>
      </x:c>
      <x:c r="M72" s="13" t="str">
        <x:v>À reconnaître avant usage ; praticabilité initiale selon la scène. La vérification du graphe porte sur les liaisons proposées, pas une vision acquise par le joueur.</x:v>
      </x:c>
      <x:c r="N72" s="13" t="str">
        <x:v>Extension V5</x:v>
      </x:c>
    </x:row>
    <x:row r="73" ht="72" customHeight="1">
      <x:c r="A73" s="14" t="str">
        <x:v>W5-P03-L22</x:v>
      </x:c>
      <x:c r="B73" s="14" t="str">
        <x:v>Racine en Étrier ↔ Gué des Dalles Larges</x:v>
      </x:c>
      <x:c r="C73" s="14" t="str">
        <x:v>W3-P03</x:v>
      </x:c>
      <x:c r="D73" s="14" t="str">
        <x:v>W5-P03-Z02</x:v>
      </x:c>
      <x:c r="E73" s="14" t="str">
        <x:v>W5-P03-Z08</x:v>
      </x:c>
      <x:c r="F73" s="14" t="str">
        <x:v>Passage entre bassins</x:v>
      </x:c>
      <x:c r="G73" s="29" t="n">
        <x:v>2</x:v>
      </x:c>
      <x:c r="H73" s="29" t="n">
        <x:v>10</x:v>
      </x:c>
      <x:c r="I73" s="59" t="b">
        <x:v>1</x:v>
      </x:c>
      <x:c r="J73" s="59" t="b">
        <x:v>1</x:v>
      </x:c>
      <x:c r="K73" s="14" t="str">
        <x:v>Gué, pont ou prise inspecté ; le lien reste un passage physique et non une transition de menu.</x:v>
      </x:c>
      <x:c r="L73" s="14" t="str">
        <x:v>Retrait vers le bassin déjà atteint si la sortie est disputée ; aucune disparition du groupe engagé.</x:v>
      </x:c>
      <x:c r="M73" s="14" t="str">
        <x:v>À reconnaître avant usage ; praticabilité initiale selon la scène. La vérification du graphe porte sur les liaisons proposées, pas une vision acquise par le joueur.</x:v>
      </x:c>
      <x:c r="N73" s="14" t="str">
        <x:v>Extension V5</x:v>
      </x:c>
    </x:row>
    <x:row r="74" ht="72" customHeight="1">
      <x:c r="A74" s="13" t="str">
        <x:v>W5-P03-L23</x:v>
      </x:c>
      <x:c r="B74" s="13" t="str">
        <x:v>Plateforme de l’Œil Vert ↔ Pont des Racines Liées</x:v>
      </x:c>
      <x:c r="C74" s="13" t="str">
        <x:v>W3-P03</x:v>
      </x:c>
      <x:c r="D74" s="13" t="str">
        <x:v>W5-P03-Z03</x:v>
      </x:c>
      <x:c r="E74" s="13" t="str">
        <x:v>W5-P03-Z09</x:v>
      </x:c>
      <x:c r="F74" s="13" t="str">
        <x:v>Passage entre bassins</x:v>
      </x:c>
      <x:c r="G74" s="28" t="n">
        <x:v>2</x:v>
      </x:c>
      <x:c r="H74" s="28" t="n">
        <x:v>10</x:v>
      </x:c>
      <x:c r="I74" s="58" t="b">
        <x:v>1</x:v>
      </x:c>
      <x:c r="J74" s="58" t="b">
        <x:v>1</x:v>
      </x:c>
      <x:c r="K74" s="13" t="str">
        <x:v>Gué, pont ou prise inspecté ; le lien reste un passage physique et non une transition de menu.</x:v>
      </x:c>
      <x:c r="L74" s="13" t="str">
        <x:v>Retrait vers le bassin déjà atteint si la sortie est disputée ; aucune disparition du groupe engagé.</x:v>
      </x:c>
      <x:c r="M74" s="13" t="str">
        <x:v>À reconnaître avant usage ; praticabilité initiale selon la scène. La vérification du graphe porte sur les liaisons proposées, pas une vision acquise par le joueur.</x:v>
      </x:c>
      <x:c r="N74" s="13" t="str">
        <x:v>Extension V5</x:v>
      </x:c>
    </x:row>
    <x:row r="75" ht="72" customHeight="1">
      <x:c r="A75" s="14" t="str">
        <x:v>W5-P03-L24</x:v>
      </x:c>
      <x:c r="B75" s="14" t="str">
        <x:v>Atelier sous les Trois Troncs ↔ Cache de la Berge Haute</x:v>
      </x:c>
      <x:c r="C75" s="14" t="str">
        <x:v>W3-P03</x:v>
      </x:c>
      <x:c r="D75" s="14" t="str">
        <x:v>W5-P03-Z04</x:v>
      </x:c>
      <x:c r="E75" s="14" t="str">
        <x:v>W5-P03-Z10</x:v>
      </x:c>
      <x:c r="F75" s="14" t="str">
        <x:v>Passage entre bassins</x:v>
      </x:c>
      <x:c r="G75" s="29" t="n">
        <x:v>2</x:v>
      </x:c>
      <x:c r="H75" s="29" t="n">
        <x:v>10</x:v>
      </x:c>
      <x:c r="I75" s="59" t="b">
        <x:v>1</x:v>
      </x:c>
      <x:c r="J75" s="59" t="b">
        <x:v>1</x:v>
      </x:c>
      <x:c r="K75" s="14" t="str">
        <x:v>Gué, pont ou prise inspecté ; le lien reste un passage physique et non une transition de menu.</x:v>
      </x:c>
      <x:c r="L75" s="14" t="str">
        <x:v>Retrait vers le bassin déjà atteint si la sortie est disputée ; aucune disparition du groupe engagé.</x:v>
      </x:c>
      <x:c r="M75" s="14" t="str">
        <x:v>À reconnaître avant usage ; praticabilité initiale selon la scène. La vérification du graphe porte sur les liaisons proposées, pas une vision acquise par le joueur.</x:v>
      </x:c>
      <x:c r="N75" s="14" t="str">
        <x:v>Extension V5</x:v>
      </x:c>
    </x:row>
    <x:row r="76" ht="72" customHeight="1">
      <x:c r="A76" s="13" t="str">
        <x:v>W5-P03-L25</x:v>
      </x:c>
      <x:c r="B76" s="13" t="str">
        <x:v>Cime du Défi Suspendu ↔ Rocher des Deux Embuscades</x:v>
      </x:c>
      <x:c r="C76" s="13" t="str">
        <x:v>W3-P03</x:v>
      </x:c>
      <x:c r="D76" s="13" t="str">
        <x:v>W5-P03-Z05</x:v>
      </x:c>
      <x:c r="E76" s="13" t="str">
        <x:v>W5-P03-Z11</x:v>
      </x:c>
      <x:c r="F76" s="13" t="str">
        <x:v>Passage entre bassins</x:v>
      </x:c>
      <x:c r="G76" s="28" t="n">
        <x:v>2</x:v>
      </x:c>
      <x:c r="H76" s="28" t="n">
        <x:v>10</x:v>
      </x:c>
      <x:c r="I76" s="58" t="b">
        <x:v>1</x:v>
      </x:c>
      <x:c r="J76" s="58" t="b">
        <x:v>1</x:v>
      </x:c>
      <x:c r="K76" s="13" t="str">
        <x:v>Gué, pont ou prise inspecté ; le lien reste un passage physique et non une transition de menu.</x:v>
      </x:c>
      <x:c r="L76" s="13" t="str">
        <x:v>Retrait vers le bassin déjà atteint si la sortie est disputée ; aucune disparition du groupe engagé.</x:v>
      </x:c>
      <x:c r="M76" s="13" t="str">
        <x:v>À reconnaître avant usage ; praticabilité initiale selon la scène. La vérification du graphe porte sur les liaisons proposées, pas une vision acquise par le joueur.</x:v>
      </x:c>
      <x:c r="N76" s="13" t="str">
        <x:v>Extension V5</x:v>
      </x:c>
    </x:row>
    <x:row r="77" ht="72" customHeight="1">
      <x:c r="A77" s="14" t="str">
        <x:v>W5-P03-L26</x:v>
      </x:c>
      <x:c r="B77" s="14" t="str">
        <x:v>Descente des Feuilles Brisées ↔ Sortie de la Piste Effacée</x:v>
      </x:c>
      <x:c r="C77" s="14" t="str">
        <x:v>W3-P03</x:v>
      </x:c>
      <x:c r="D77" s="14" t="str">
        <x:v>W5-P03-Z06</x:v>
      </x:c>
      <x:c r="E77" s="14" t="str">
        <x:v>W5-P03-Z12</x:v>
      </x:c>
      <x:c r="F77" s="14" t="str">
        <x:v>Passage entre bassins</x:v>
      </x:c>
      <x:c r="G77" s="29" t="n">
        <x:v>2</x:v>
      </x:c>
      <x:c r="H77" s="29" t="n">
        <x:v>10</x:v>
      </x:c>
      <x:c r="I77" s="59" t="b">
        <x:v>1</x:v>
      </x:c>
      <x:c r="J77" s="59" t="b">
        <x:v>1</x:v>
      </x:c>
      <x:c r="K77" s="14" t="str">
        <x:v>Gué, pont ou prise inspecté ; le lien reste un passage physique et non une transition de menu.</x:v>
      </x:c>
      <x:c r="L77" s="14" t="str">
        <x:v>Retrait vers le bassin déjà atteint si la sortie est disputée ; aucune disparition du groupe engagé.</x:v>
      </x:c>
      <x:c r="M77" s="14" t="str">
        <x:v>À reconnaître avant usage ; praticabilité initiale selon la scène. La vérification du graphe porte sur les liaisons proposées, pas une vision acquise par le joueur.</x:v>
      </x:c>
      <x:c r="N77" s="14" t="str">
        <x:v>Extension V5</x:v>
      </x:c>
    </x:row>
    <x:row r="78" ht="72" customHeight="1">
      <x:c r="A78" s="13" t="str">
        <x:v>W5-P03-L27</x:v>
      </x:c>
      <x:c r="B78" s="13" t="str">
        <x:v>Rive de la Trace Humaine ↔ Lisière des Feux Séparés</x:v>
      </x:c>
      <x:c r="C78" s="13" t="str">
        <x:v>W3-P03</x:v>
      </x:c>
      <x:c r="D78" s="13" t="str">
        <x:v>W5-P03-Z07</x:v>
      </x:c>
      <x:c r="E78" s="13" t="str">
        <x:v>W5-P03-Z13</x:v>
      </x:c>
      <x:c r="F78" s="13" t="str">
        <x:v>Passage entre bassins</x:v>
      </x:c>
      <x:c r="G78" s="28" t="n">
        <x:v>2</x:v>
      </x:c>
      <x:c r="H78" s="28" t="n">
        <x:v>10</x:v>
      </x:c>
      <x:c r="I78" s="58" t="b">
        <x:v>1</x:v>
      </x:c>
      <x:c r="J78" s="58" t="b">
        <x:v>1</x:v>
      </x:c>
      <x:c r="K78" s="13" t="str">
        <x:v>Gué, pont ou prise inspecté ; le lien reste un passage physique et non une transition de menu.</x:v>
      </x:c>
      <x:c r="L78" s="13" t="str">
        <x:v>Retrait vers le bassin déjà atteint si la sortie est disputée ; aucune disparition du groupe engagé.</x:v>
      </x:c>
      <x:c r="M78" s="13" t="str">
        <x:v>À reconnaître avant usage ; praticabilité initiale selon la scène. La vérification du graphe porte sur les liaisons proposées, pas une vision acquise par le joueur.</x:v>
      </x:c>
      <x:c r="N78" s="13" t="str">
        <x:v>Extension V5</x:v>
      </x:c>
    </x:row>
    <x:row r="79" ht="72" customHeight="1">
      <x:c r="A79" s="14" t="str">
        <x:v>W5-P03-L28</x:v>
      </x:c>
      <x:c r="B79" s="14" t="str">
        <x:v>Gué des Dalles Larges ↔ Dalle du Message Laissé</x:v>
      </x:c>
      <x:c r="C79" s="14" t="str">
        <x:v>W3-P03</x:v>
      </x:c>
      <x:c r="D79" s="14" t="str">
        <x:v>W5-P03-Z08</x:v>
      </x:c>
      <x:c r="E79" s="14" t="str">
        <x:v>W5-P03-Z14</x:v>
      </x:c>
      <x:c r="F79" s="14" t="str">
        <x:v>Passage entre bassins</x:v>
      </x:c>
      <x:c r="G79" s="29" t="n">
        <x:v>2</x:v>
      </x:c>
      <x:c r="H79" s="29" t="n">
        <x:v>10</x:v>
      </x:c>
      <x:c r="I79" s="59" t="b">
        <x:v>1</x:v>
      </x:c>
      <x:c r="J79" s="59" t="b">
        <x:v>1</x:v>
      </x:c>
      <x:c r="K79" s="14" t="str">
        <x:v>Gué, pont ou prise inspecté ; le lien reste un passage physique et non une transition de menu.</x:v>
      </x:c>
      <x:c r="L79" s="14" t="str">
        <x:v>Retrait vers le bassin déjà atteint si la sortie est disputée ; aucune disparition du groupe engagé.</x:v>
      </x:c>
      <x:c r="M79" s="14" t="str">
        <x:v>À reconnaître avant usage ; praticabilité initiale selon la scène. La vérification du graphe porte sur les liaisons proposées, pas une vision acquise par le joueur.</x:v>
      </x:c>
      <x:c r="N79" s="14" t="str">
        <x:v>Extension V5</x:v>
      </x:c>
    </x:row>
    <x:row r="80" ht="72" customHeight="1">
      <x:c r="A80" s="13" t="str">
        <x:v>W5-P03-L29</x:v>
      </x:c>
      <x:c r="B80" s="13" t="str">
        <x:v>Pont des Racines Liées ↔ Poste du Témoin Patient</x:v>
      </x:c>
      <x:c r="C80" s="13" t="str">
        <x:v>W3-P03</x:v>
      </x:c>
      <x:c r="D80" s="13" t="str">
        <x:v>W5-P03-Z09</x:v>
      </x:c>
      <x:c r="E80" s="13" t="str">
        <x:v>W5-P03-Z15</x:v>
      </x:c>
      <x:c r="F80" s="13" t="str">
        <x:v>Passage entre bassins</x:v>
      </x:c>
      <x:c r="G80" s="28" t="n">
        <x:v>2</x:v>
      </x:c>
      <x:c r="H80" s="28" t="n">
        <x:v>10</x:v>
      </x:c>
      <x:c r="I80" s="58" t="b">
        <x:v>1</x:v>
      </x:c>
      <x:c r="J80" s="58" t="b">
        <x:v>1</x:v>
      </x:c>
      <x:c r="K80" s="13" t="str">
        <x:v>Gué, pont ou prise inspecté ; le lien reste un passage physique et non une transition de menu.</x:v>
      </x:c>
      <x:c r="L80" s="13" t="str">
        <x:v>Retrait vers le bassin déjà atteint si la sortie est disputée ; aucune disparition du groupe engagé.</x:v>
      </x:c>
      <x:c r="M80" s="13" t="str">
        <x:v>À reconnaître avant usage ; praticabilité initiale selon la scène. La vérification du graphe porte sur les liaisons proposées, pas une vision acquise par le joueur.</x:v>
      </x:c>
      <x:c r="N80" s="13" t="str">
        <x:v>Extension V5</x:v>
      </x:c>
    </x:row>
    <x:row r="81" ht="72" customHeight="1">
      <x:c r="A81" s="14" t="str">
        <x:v>W5-P03-L30</x:v>
      </x:c>
      <x:c r="B81" s="14" t="str">
        <x:v>Cache de la Berge Haute ↔ Réserve des Rations Scellées</x:v>
      </x:c>
      <x:c r="C81" s="14" t="str">
        <x:v>W3-P03</x:v>
      </x:c>
      <x:c r="D81" s="14" t="str">
        <x:v>W5-P03-Z10</x:v>
      </x:c>
      <x:c r="E81" s="14" t="str">
        <x:v>W5-P03-Z16</x:v>
      </x:c>
      <x:c r="F81" s="14" t="str">
        <x:v>Passage entre bassins</x:v>
      </x:c>
      <x:c r="G81" s="29" t="n">
        <x:v>2</x:v>
      </x:c>
      <x:c r="H81" s="29" t="n">
        <x:v>10</x:v>
      </x:c>
      <x:c r="I81" s="59" t="b">
        <x:v>1</x:v>
      </x:c>
      <x:c r="J81" s="59" t="b">
        <x:v>1</x:v>
      </x:c>
      <x:c r="K81" s="14" t="str">
        <x:v>Gué, pont ou prise inspecté ; le lien reste un passage physique et non une transition de menu.</x:v>
      </x:c>
      <x:c r="L81" s="14" t="str">
        <x:v>Retrait vers le bassin déjà atteint si la sortie est disputée ; aucune disparition du groupe engagé.</x:v>
      </x:c>
      <x:c r="M81" s="14" t="str">
        <x:v>À reconnaître avant usage ; praticabilité initiale selon la scène. La vérification du graphe porte sur les liaisons proposées, pas une vision acquise par le joueur.</x:v>
      </x:c>
      <x:c r="N81" s="14" t="str">
        <x:v>Extension V5</x:v>
      </x:c>
    </x:row>
    <x:row r="82" ht="72" customHeight="1">
      <x:c r="A82" s="13" t="str">
        <x:v>W5-P03-L31</x:v>
      </x:c>
      <x:c r="B82" s="13" t="str">
        <x:v>Rocher des Deux Embuscades ↔ Cercle des Lances Basses</x:v>
      </x:c>
      <x:c r="C82" s="13" t="str">
        <x:v>W3-P03</x:v>
      </x:c>
      <x:c r="D82" s="13" t="str">
        <x:v>W5-P03-Z11</x:v>
      </x:c>
      <x:c r="E82" s="13" t="str">
        <x:v>W5-P03-Z17</x:v>
      </x:c>
      <x:c r="F82" s="13" t="str">
        <x:v>Passage entre bassins</x:v>
      </x:c>
      <x:c r="G82" s="28" t="n">
        <x:v>2</x:v>
      </x:c>
      <x:c r="H82" s="28" t="n">
        <x:v>10</x:v>
      </x:c>
      <x:c r="I82" s="58" t="b">
        <x:v>1</x:v>
      </x:c>
      <x:c r="J82" s="58" t="b">
        <x:v>1</x:v>
      </x:c>
      <x:c r="K82" s="13" t="str">
        <x:v>Gué, pont ou prise inspecté ; le lien reste un passage physique et non une transition de menu.</x:v>
      </x:c>
      <x:c r="L82" s="13" t="str">
        <x:v>Retrait vers le bassin déjà atteint si la sortie est disputée ; aucune disparition du groupe engagé.</x:v>
      </x:c>
      <x:c r="M82" s="13" t="str">
        <x:v>À reconnaître avant usage ; praticabilité initiale selon la scène. La vérification du graphe porte sur les liaisons proposées, pas une vision acquise par le joueur.</x:v>
      </x:c>
      <x:c r="N82" s="13" t="str">
        <x:v>Extension V5</x:v>
      </x:c>
    </x:row>
    <x:row r="83" ht="72" customHeight="1">
      <x:c r="A83" s="14" t="str">
        <x:v>W5-P03-L32</x:v>
      </x:c>
      <x:c r="B83" s="14" t="str">
        <x:v>Sortie de la Piste Effacée ↔ Clairière du Départ Choisi</x:v>
      </x:c>
      <x:c r="C83" s="14" t="str">
        <x:v>W3-P03</x:v>
      </x:c>
      <x:c r="D83" s="14" t="str">
        <x:v>W5-P03-Z12</x:v>
      </x:c>
      <x:c r="E83" s="14" t="str">
        <x:v>W5-P03-Z18</x:v>
      </x:c>
      <x:c r="F83" s="14" t="str">
        <x:v>Passage entre bassins</x:v>
      </x:c>
      <x:c r="G83" s="29" t="n">
        <x:v>2</x:v>
      </x:c>
      <x:c r="H83" s="29" t="n">
        <x:v>10</x:v>
      </x:c>
      <x:c r="I83" s="59" t="b">
        <x:v>1</x:v>
      </x:c>
      <x:c r="J83" s="59" t="b">
        <x:v>1</x:v>
      </x:c>
      <x:c r="K83" s="14" t="str">
        <x:v>Gué, pont ou prise inspecté ; le lien reste un passage physique et non une transition de menu.</x:v>
      </x:c>
      <x:c r="L83" s="14" t="str">
        <x:v>Retrait vers le bassin déjà atteint si la sortie est disputée ; aucune disparition du groupe engagé.</x:v>
      </x:c>
      <x:c r="M83" s="14" t="str">
        <x:v>À reconnaître avant usage ; praticabilité initiale selon la scène. La vérification du graphe porte sur les liaisons proposées, pas une vision acquise par le joueur.</x:v>
      </x:c>
      <x:c r="N83" s="14" t="str">
        <x:v>Extension V5</x:v>
      </x:c>
    </x:row>
    <x:row r="84" ht="72" customHeight="1">
      <x:c r="A84" s="13" t="str">
        <x:v>W5-P03-L33</x:v>
      </x:c>
      <x:c r="B84" s="13" t="str">
        <x:v>Lisière des Feux Séparés ↔ Corridor de l’Adulte</x:v>
      </x:c>
      <x:c r="C84" s="13" t="str">
        <x:v>W3-P03</x:v>
      </x:c>
      <x:c r="D84" s="13" t="str">
        <x:v>W5-P03-Z13</x:v>
      </x:c>
      <x:c r="E84" s="13" t="str">
        <x:v>W5-P03-Z19</x:v>
      </x:c>
      <x:c r="F84" s="13" t="str">
        <x:v>Passage entre bassins</x:v>
      </x:c>
      <x:c r="G84" s="28" t="n">
        <x:v>2</x:v>
      </x:c>
      <x:c r="H84" s="28" t="n">
        <x:v>10</x:v>
      </x:c>
      <x:c r="I84" s="58" t="b">
        <x:v>1</x:v>
      </x:c>
      <x:c r="J84" s="58" t="b">
        <x:v>1</x:v>
      </x:c>
      <x:c r="K84" s="13" t="str">
        <x:v>Gué, pont ou prise inspecté ; le lien reste un passage physique et non une transition de menu.</x:v>
      </x:c>
      <x:c r="L84" s="13" t="str">
        <x:v>Retrait vers le bassin déjà atteint si la sortie est disputée ; aucune disparition du groupe engagé.</x:v>
      </x:c>
      <x:c r="M84" s="13" t="str">
        <x:v>À reconnaître avant usage ; praticabilité initiale selon la scène. La vérification du graphe porte sur les liaisons proposées, pas une vision acquise par le joueur.</x:v>
      </x:c>
      <x:c r="N84" s="13" t="str">
        <x:v>Extension V5</x:v>
      </x:c>
    </x:row>
    <x:row r="85" ht="72" customHeight="1">
      <x:c r="A85" s="14" t="str">
        <x:v>W5-P03-L34</x:v>
      </x:c>
      <x:c r="B85" s="14" t="str">
        <x:v>Dalle du Message Laissé ↔ Cachette des Petits</x:v>
      </x:c>
      <x:c r="C85" s="14" t="str">
        <x:v>W3-P03</x:v>
      </x:c>
      <x:c r="D85" s="14" t="str">
        <x:v>W5-P03-Z14</x:v>
      </x:c>
      <x:c r="E85" s="14" t="str">
        <x:v>W5-P03-Z20</x:v>
      </x:c>
      <x:c r="F85" s="14" t="str">
        <x:v>Passage entre bassins</x:v>
      </x:c>
      <x:c r="G85" s="29" t="n">
        <x:v>2</x:v>
      </x:c>
      <x:c r="H85" s="29" t="n">
        <x:v>10</x:v>
      </x:c>
      <x:c r="I85" s="59" t="b">
        <x:v>1</x:v>
      </x:c>
      <x:c r="J85" s="59" t="b">
        <x:v>1</x:v>
      </x:c>
      <x:c r="K85" s="14" t="str">
        <x:v>Gué, pont ou prise inspecté ; le lien reste un passage physique et non une transition de menu.</x:v>
      </x:c>
      <x:c r="L85" s="14" t="str">
        <x:v>Retrait vers le bassin déjà atteint si la sortie est disputée ; aucune disparition du groupe engagé.</x:v>
      </x:c>
      <x:c r="M85" s="14" t="str">
        <x:v>À reconnaître avant usage ; praticabilité initiale selon la scène. La vérification du graphe porte sur les liaisons proposées, pas une vision acquise par le joueur.</x:v>
      </x:c>
      <x:c r="N85" s="14" t="str">
        <x:v>Extension V5</x:v>
      </x:c>
    </x:row>
    <x:row r="86" ht="72" customHeight="1">
      <x:c r="A86" s="13" t="str">
        <x:v>W5-P03-L35</x:v>
      </x:c>
      <x:c r="B86" s="13" t="str">
        <x:v>Poste du Témoin Patient ↔ Seuil des Filets Croisés</x:v>
      </x:c>
      <x:c r="C86" s="13" t="str">
        <x:v>W3-P03</x:v>
      </x:c>
      <x:c r="D86" s="13" t="str">
        <x:v>W5-P03-Z15</x:v>
      </x:c>
      <x:c r="E86" s="13" t="str">
        <x:v>W5-P03-Z21</x:v>
      </x:c>
      <x:c r="F86" s="13" t="str">
        <x:v>Passage entre bassins</x:v>
      </x:c>
      <x:c r="G86" s="28" t="n">
        <x:v>2</x:v>
      </x:c>
      <x:c r="H86" s="28" t="n">
        <x:v>10</x:v>
      </x:c>
      <x:c r="I86" s="58" t="b">
        <x:v>1</x:v>
      </x:c>
      <x:c r="J86" s="58" t="b">
        <x:v>1</x:v>
      </x:c>
      <x:c r="K86" s="13" t="str">
        <x:v>Gué, pont ou prise inspecté ; le lien reste un passage physique et non une transition de menu.</x:v>
      </x:c>
      <x:c r="L86" s="13" t="str">
        <x:v>Retrait vers le bassin déjà atteint si la sortie est disputée ; aucune disparition du groupe engagé.</x:v>
      </x:c>
      <x:c r="M86" s="13" t="str">
        <x:v>À reconnaître avant usage ; praticabilité initiale selon la scène. La vérification du graphe porte sur les liaisons proposées, pas une vision acquise par le joueur.</x:v>
      </x:c>
      <x:c r="N86" s="13" t="str">
        <x:v>Extension V5</x:v>
      </x:c>
    </x:row>
    <x:row r="87" ht="72" customHeight="1">
      <x:c r="A87" s="14" t="str">
        <x:v>W5-P03-L36</x:v>
      </x:c>
      <x:c r="B87" s="14" t="str">
        <x:v>Réserve des Rations Scellées ↔ Abri des Gardiens Verts</x:v>
      </x:c>
      <x:c r="C87" s="14" t="str">
        <x:v>W3-P03</x:v>
      </x:c>
      <x:c r="D87" s="14" t="str">
        <x:v>W5-P03-Z16</x:v>
      </x:c>
      <x:c r="E87" s="14" t="str">
        <x:v>W5-P03-Z22</x:v>
      </x:c>
      <x:c r="F87" s="14" t="str">
        <x:v>Passage entre bassins</x:v>
      </x:c>
      <x:c r="G87" s="29" t="n">
        <x:v>2</x:v>
      </x:c>
      <x:c r="H87" s="29" t="n">
        <x:v>10</x:v>
      </x:c>
      <x:c r="I87" s="59" t="b">
        <x:v>1</x:v>
      </x:c>
      <x:c r="J87" s="59" t="b">
        <x:v>1</x:v>
      </x:c>
      <x:c r="K87" s="14" t="str">
        <x:v>Gué, pont ou prise inspecté ; le lien reste un passage physique et non une transition de menu.</x:v>
      </x:c>
      <x:c r="L87" s="14" t="str">
        <x:v>Retrait vers le bassin déjà atteint si la sortie est disputée ; aucune disparition du groupe engagé.</x:v>
      </x:c>
      <x:c r="M87" s="14" t="str">
        <x:v>À reconnaître avant usage ; praticabilité initiale selon la scène. La vérification du graphe porte sur les liaisons proposées, pas une vision acquise par le joueur.</x:v>
      </x:c>
      <x:c r="N87" s="14" t="str">
        <x:v>Extension V5</x:v>
      </x:c>
    </x:row>
    <x:row r="88" ht="72" customHeight="1">
      <x:c r="A88" s="13" t="str">
        <x:v>W5-P03-L37</x:v>
      </x:c>
      <x:c r="B88" s="13" t="str">
        <x:v>Cercle des Lances Basses ↔ Clairière du Dernier Rugissement</x:v>
      </x:c>
      <x:c r="C88" s="13" t="str">
        <x:v>W3-P03</x:v>
      </x:c>
      <x:c r="D88" s="13" t="str">
        <x:v>W5-P03-Z17</x:v>
      </x:c>
      <x:c r="E88" s="13" t="str">
        <x:v>W5-P03-Z23</x:v>
      </x:c>
      <x:c r="F88" s="13" t="str">
        <x:v>Passage entre bassins</x:v>
      </x:c>
      <x:c r="G88" s="28" t="n">
        <x:v>2</x:v>
      </x:c>
      <x:c r="H88" s="28" t="n">
        <x:v>10</x:v>
      </x:c>
      <x:c r="I88" s="58" t="b">
        <x:v>1</x:v>
      </x:c>
      <x:c r="J88" s="58" t="b">
        <x:v>1</x:v>
      </x:c>
      <x:c r="K88" s="13" t="str">
        <x:v>Gué, pont ou prise inspecté ; le lien reste un passage physique et non une transition de menu.</x:v>
      </x:c>
      <x:c r="L88" s="13" t="str">
        <x:v>Retrait vers le bassin déjà atteint si la sortie est disputée ; aucune disparition du groupe engagé.</x:v>
      </x:c>
      <x:c r="M88" s="13" t="str">
        <x:v>À reconnaître avant usage ; praticabilité initiale selon la scène. La vérification du graphe porte sur les liaisons proposées, pas une vision acquise par le joueur.</x:v>
      </x:c>
      <x:c r="N88" s="13" t="str">
        <x:v>Extension V5</x:v>
      </x:c>
    </x:row>
    <x:row r="89" ht="72" customHeight="1">
      <x:c r="A89" s="14" t="str">
        <x:v>W5-P03-L38</x:v>
      </x:c>
      <x:c r="B89" s="14" t="str">
        <x:v>Clairière du Départ Choisi ↔ Piste des Noms Revenus</x:v>
      </x:c>
      <x:c r="C89" s="14" t="str">
        <x:v>W3-P03</x:v>
      </x:c>
      <x:c r="D89" s="14" t="str">
        <x:v>W5-P03-Z18</x:v>
      </x:c>
      <x:c r="E89" s="14" t="str">
        <x:v>W5-P03-Z24</x:v>
      </x:c>
      <x:c r="F89" s="14" t="str">
        <x:v>Passage entre bassins</x:v>
      </x:c>
      <x:c r="G89" s="29" t="n">
        <x:v>2</x:v>
      </x:c>
      <x:c r="H89" s="29" t="n">
        <x:v>10</x:v>
      </x:c>
      <x:c r="I89" s="59" t="b">
        <x:v>1</x:v>
      </x:c>
      <x:c r="J89" s="59" t="b">
        <x:v>1</x:v>
      </x:c>
      <x:c r="K89" s="14" t="str">
        <x:v>Gué, pont ou prise inspecté ; le lien reste un passage physique et non une transition de menu.</x:v>
      </x:c>
      <x:c r="L89" s="14" t="str">
        <x:v>Retrait vers le bassin déjà atteint si la sortie est disputée ; aucune disparition du groupe engagé.</x:v>
      </x:c>
      <x:c r="M89" s="14" t="str">
        <x:v>À reconnaître avant usage ; praticabilité initiale selon la scène. La vérification du graphe porte sur les liaisons proposées, pas une vision acquise par le joueur.</x:v>
      </x:c>
      <x:c r="N89" s="14" t="str">
        <x:v>Extension V5</x:v>
      </x:c>
    </x:row>
    <x:row r="90" ht="72" customHeight="1">
      <x:c r="A90" s="13" t="str">
        <x:v>W5-P03-L39</x:v>
      </x:c>
      <x:c r="B90" s="13" t="str">
        <x:v>Ruisseau des Premiers Pas ↔ Gué des Dalles Larges</x:v>
      </x:c>
      <x:c r="C90" s="13" t="str">
        <x:v>W3-P03</x:v>
      </x:c>
      <x:c r="D90" s="13" t="str">
        <x:v>W5-P03-Z01</x:v>
      </x:c>
      <x:c r="E90" s="13" t="str">
        <x:v>W5-P03-Z08</x:v>
      </x:c>
      <x:c r="F90" s="13" t="str">
        <x:v>Raccourci de canopée</x:v>
      </x:c>
      <x:c r="G90" s="28" t="n">
        <x:v>1</x:v>
      </x:c>
      <x:c r="H90" s="28" t="n">
        <x:v>6</x:v>
      </x:c>
      <x:c r="I90" s="58" t="b">
        <x:v>0</x:v>
      </x:c>
      <x:c r="J90" s="58" t="b">
        <x:v>1</x:v>
      </x:c>
      <x:c r="K90" s="13" t="str">
        <x:v>Branches et deux ancrages inspectés ; unités légères seulement, ni grandes montures ni cargaison lourde.</x:v>
      </x:c>
      <x:c r="L90" s="13" t="str">
        <x:v>Rejoindre le dernier appui stable ou redescendre vers le chemin de charge indiqué.</x:v>
      </x:c>
      <x:c r="M90" s="13" t="str">
        <x:v>À reconnaître avant usage ; praticabilité initiale selon la scène. La vérification du graphe porte sur les liaisons proposées, pas une vision acquise par le joueur.</x:v>
      </x:c>
      <x:c r="N90" s="13" t="str">
        <x:v>Extension V5</x:v>
      </x:c>
    </x:row>
    <x:row r="91" ht="72" customHeight="1">
      <x:c r="A91" s="14" t="str">
        <x:v>W5-P03-L40</x:v>
      </x:c>
      <x:c r="B91" s="14" t="str">
        <x:v>Cime du Défi Suspendu ↔ Sortie de la Piste Effacée</x:v>
      </x:c>
      <x:c r="C91" s="14" t="str">
        <x:v>W3-P03</x:v>
      </x:c>
      <x:c r="D91" s="14" t="str">
        <x:v>W5-P03-Z05</x:v>
      </x:c>
      <x:c r="E91" s="14" t="str">
        <x:v>W5-P03-Z12</x:v>
      </x:c>
      <x:c r="F91" s="14" t="str">
        <x:v>Raccourci de canopée</x:v>
      </x:c>
      <x:c r="G91" s="29" t="n">
        <x:v>1</x:v>
      </x:c>
      <x:c r="H91" s="29" t="n">
        <x:v>6</x:v>
      </x:c>
      <x:c r="I91" s="59" t="b">
        <x:v>0</x:v>
      </x:c>
      <x:c r="J91" s="59" t="b">
        <x:v>1</x:v>
      </x:c>
      <x:c r="K91" s="14" t="str">
        <x:v>Branches et deux ancrages inspectés ; unités légères seulement, ni grandes montures ni cargaison lourde.</x:v>
      </x:c>
      <x:c r="L91" s="14" t="str">
        <x:v>Rejoindre le dernier appui stable ou redescendre vers le chemin de charge indiqué.</x:v>
      </x:c>
      <x:c r="M91" s="14" t="str">
        <x:v>À reconnaître avant usage ; praticabilité initiale selon la scène. La vérification du graphe porte sur les liaisons proposées, pas une vision acquise par le joueur.</x:v>
      </x:c>
      <x:c r="N91" s="14" t="str">
        <x:v>Extension V5</x:v>
      </x:c>
    </x:row>
    <x:row r="92" ht="72" customHeight="1">
      <x:c r="A92" s="13" t="str">
        <x:v>W5-P03-L41</x:v>
      </x:c>
      <x:c r="B92" s="13" t="str">
        <x:v>Rive de la Trace Humaine ↔ Dalle du Message Laissé</x:v>
      </x:c>
      <x:c r="C92" s="13" t="str">
        <x:v>W3-P03</x:v>
      </x:c>
      <x:c r="D92" s="13" t="str">
        <x:v>W5-P03-Z07</x:v>
      </x:c>
      <x:c r="E92" s="13" t="str">
        <x:v>W5-P03-Z14</x:v>
      </x:c>
      <x:c r="F92" s="13" t="str">
        <x:v>Raccourci de canopée</x:v>
      </x:c>
      <x:c r="G92" s="28" t="n">
        <x:v>1</x:v>
      </x:c>
      <x:c r="H92" s="28" t="n">
        <x:v>6</x:v>
      </x:c>
      <x:c r="I92" s="58" t="b">
        <x:v>0</x:v>
      </x:c>
      <x:c r="J92" s="58" t="b">
        <x:v>1</x:v>
      </x:c>
      <x:c r="K92" s="13" t="str">
        <x:v>Branches et deux ancrages inspectés ; unités légères seulement, ni grandes montures ni cargaison lourde.</x:v>
      </x:c>
      <x:c r="L92" s="13" t="str">
        <x:v>Rejoindre le dernier appui stable ou redescendre vers le chemin de charge indiqué.</x:v>
      </x:c>
      <x:c r="M92" s="13" t="str">
        <x:v>À reconnaître avant usage ; praticabilité initiale selon la scène. La vérification du graphe porte sur les liaisons proposées, pas une vision acquise par le joueur.</x:v>
      </x:c>
      <x:c r="N92" s="13" t="str">
        <x:v>Extension V5</x:v>
      </x:c>
    </x:row>
    <x:row r="93" ht="72" customHeight="1">
      <x:c r="A93" s="14" t="str">
        <x:v>W5-P03-L42</x:v>
      </x:c>
      <x:c r="B93" s="14" t="str">
        <x:v>Rocher des Deux Embuscades ↔ Clairière du Départ Choisi</x:v>
      </x:c>
      <x:c r="C93" s="14" t="str">
        <x:v>W3-P03</x:v>
      </x:c>
      <x:c r="D93" s="14" t="str">
        <x:v>W5-P03-Z11</x:v>
      </x:c>
      <x:c r="E93" s="14" t="str">
        <x:v>W5-P03-Z18</x:v>
      </x:c>
      <x:c r="F93" s="14" t="str">
        <x:v>Raccourci de canopée</x:v>
      </x:c>
      <x:c r="G93" s="29" t="n">
        <x:v>1</x:v>
      </x:c>
      <x:c r="H93" s="29" t="n">
        <x:v>6</x:v>
      </x:c>
      <x:c r="I93" s="59" t="b">
        <x:v>0</x:v>
      </x:c>
      <x:c r="J93" s="59" t="b">
        <x:v>1</x:v>
      </x:c>
      <x:c r="K93" s="14" t="str">
        <x:v>Branches et deux ancrages inspectés ; unités légères seulement, ni grandes montures ni cargaison lourde.</x:v>
      </x:c>
      <x:c r="L93" s="14" t="str">
        <x:v>Rejoindre le dernier appui stable ou redescendre vers le chemin de charge indiqué.</x:v>
      </x:c>
      <x:c r="M93" s="14" t="str">
        <x:v>À reconnaître avant usage ; praticabilité initiale selon la scène. La vérification du graphe porte sur les liaisons proposées, pas une vision acquise par le joueur.</x:v>
      </x:c>
      <x:c r="N93" s="14" t="str">
        <x:v>Extension V5</x:v>
      </x:c>
    </x:row>
    <x:row r="94" ht="72" customHeight="1">
      <x:c r="A94" s="13" t="str">
        <x:v>W5-P03-L43</x:v>
      </x:c>
      <x:c r="B94" s="13" t="str">
        <x:v>Lisière des Feux Séparés ↔ Cachette des Petits</x:v>
      </x:c>
      <x:c r="C94" s="13" t="str">
        <x:v>W3-P03</x:v>
      </x:c>
      <x:c r="D94" s="13" t="str">
        <x:v>W5-P03-Z13</x:v>
      </x:c>
      <x:c r="E94" s="13" t="str">
        <x:v>W5-P03-Z20</x:v>
      </x:c>
      <x:c r="F94" s="13" t="str">
        <x:v>Raccourci de canopée</x:v>
      </x:c>
      <x:c r="G94" s="28" t="n">
        <x:v>1</x:v>
      </x:c>
      <x:c r="H94" s="28" t="n">
        <x:v>6</x:v>
      </x:c>
      <x:c r="I94" s="58" t="b">
        <x:v>0</x:v>
      </x:c>
      <x:c r="J94" s="58" t="b">
        <x:v>1</x:v>
      </x:c>
      <x:c r="K94" s="13" t="str">
        <x:v>Branches et deux ancrages inspectés ; unités légères seulement, ni grandes montures ni cargaison lourde.</x:v>
      </x:c>
      <x:c r="L94" s="13" t="str">
        <x:v>Rejoindre le dernier appui stable ou redescendre vers le chemin de charge indiqué.</x:v>
      </x:c>
      <x:c r="M94" s="13" t="str">
        <x:v>À reconnaître avant usage ; praticabilité initiale selon la scène. La vérification du graphe porte sur les liaisons proposées, pas une vision acquise par le joueur.</x:v>
      </x:c>
      <x:c r="N94" s="13" t="str">
        <x:v>Extension V5</x:v>
      </x:c>
    </x:row>
    <x:row r="95" ht="72" customHeight="1">
      <x:c r="A95" s="14" t="str">
        <x:v>W5-P03-L44</x:v>
      </x:c>
      <x:c r="B95" s="14" t="str">
        <x:v>Cercle des Lances Basses ↔ Piste des Noms Revenus</x:v>
      </x:c>
      <x:c r="C95" s="14" t="str">
        <x:v>W3-P03</x:v>
      </x:c>
      <x:c r="D95" s="14" t="str">
        <x:v>W5-P03-Z17</x:v>
      </x:c>
      <x:c r="E95" s="14" t="str">
        <x:v>W5-P03-Z24</x:v>
      </x:c>
      <x:c r="F95" s="14" t="str">
        <x:v>Raccourci de canopée</x:v>
      </x:c>
      <x:c r="G95" s="29" t="n">
        <x:v>1</x:v>
      </x:c>
      <x:c r="H95" s="29" t="n">
        <x:v>6</x:v>
      </x:c>
      <x:c r="I95" s="59" t="b">
        <x:v>0</x:v>
      </x:c>
      <x:c r="J95" s="59" t="b">
        <x:v>1</x:v>
      </x:c>
      <x:c r="K95" s="14" t="str">
        <x:v>Branches et deux ancrages inspectés ; unités légères seulement, ni grandes montures ni cargaison lourde.</x:v>
      </x:c>
      <x:c r="L95" s="14" t="str">
        <x:v>Rejoindre le dernier appui stable ou redescendre vers le chemin de charge indiqué.</x:v>
      </x:c>
      <x:c r="M95" s="14" t="str">
        <x:v>À reconnaître avant usage ; praticabilité initiale selon la scène. La vérification du graphe porte sur les liaisons proposées, pas une vision acquise par le joueur.</x:v>
      </x:c>
      <x:c r="N95" s="14" t="str">
        <x:v>Extension V5</x:v>
      </x:c>
    </x:row>
    <x:row r="96" ht="72" customHeight="1">
      <x:c r="A96" s="13" t="str">
        <x:v>W5-P03-L45</x:v>
      </x:c>
      <x:c r="B96" s="13" t="str">
        <x:v>Plateforme de l’Œil Vert ↔ Cache de la Berge Haute</x:v>
      </x:c>
      <x:c r="C96" s="13" t="str">
        <x:v>W3-P03</x:v>
      </x:c>
      <x:c r="D96" s="13" t="str">
        <x:v>W5-P03-Z03</x:v>
      </x:c>
      <x:c r="E96" s="13" t="str">
        <x:v>W5-P03-Z10</x:v>
      </x:c>
      <x:c r="F96" s="13" t="str">
        <x:v>Raccourci de canopée</x:v>
      </x:c>
      <x:c r="G96" s="28" t="n">
        <x:v>1</x:v>
      </x:c>
      <x:c r="H96" s="28" t="n">
        <x:v>6</x:v>
      </x:c>
      <x:c r="I96" s="58" t="b">
        <x:v>0</x:v>
      </x:c>
      <x:c r="J96" s="58" t="b">
        <x:v>1</x:v>
      </x:c>
      <x:c r="K96" s="13" t="str">
        <x:v>Branches et deux ancrages inspectés ; unités légères seulement, ni grandes montures ni cargaison lourde.</x:v>
      </x:c>
      <x:c r="L96" s="13" t="str">
        <x:v>Rejoindre le dernier appui stable ou redescendre vers le chemin de charge indiqué.</x:v>
      </x:c>
      <x:c r="M96" s="13" t="str">
        <x:v>À reconnaître avant usage ; praticabilité initiale selon la scène. La vérification du graphe porte sur les liaisons proposées, pas une vision acquise par le joueur.</x:v>
      </x:c>
      <x:c r="N96" s="13" t="str">
        <x:v>Extension V5</x:v>
      </x:c>
    </x:row>
    <x:row r="97" ht="72" customHeight="1">
      <x:c r="A97" s="14" t="str">
        <x:v>W5-P03-L46</x:v>
      </x:c>
      <x:c r="B97" s="14" t="str">
        <x:v>Poste du Témoin Patient ↔ Abri des Gardiens Verts</x:v>
      </x:c>
      <x:c r="C97" s="14" t="str">
        <x:v>W3-P03</x:v>
      </x:c>
      <x:c r="D97" s="14" t="str">
        <x:v>W5-P03-Z15</x:v>
      </x:c>
      <x:c r="E97" s="14" t="str">
        <x:v>W5-P03-Z22</x:v>
      </x:c>
      <x:c r="F97" s="14" t="str">
        <x:v>Raccourci de canopée</x:v>
      </x:c>
      <x:c r="G97" s="29" t="n">
        <x:v>1</x:v>
      </x:c>
      <x:c r="H97" s="29" t="n">
        <x:v>6</x:v>
      </x:c>
      <x:c r="I97" s="59" t="b">
        <x:v>0</x:v>
      </x:c>
      <x:c r="J97" s="59" t="b">
        <x:v>1</x:v>
      </x:c>
      <x:c r="K97" s="14" t="str">
        <x:v>Branches et deux ancrages inspectés ; unités légères seulement, ni grandes montures ni cargaison lourde.</x:v>
      </x:c>
      <x:c r="L97" s="14" t="str">
        <x:v>Rejoindre le dernier appui stable ou redescendre vers le chemin de charge indiqué.</x:v>
      </x:c>
      <x:c r="M97" s="14" t="str">
        <x:v>À reconnaître avant usage ; praticabilité initiale selon la scène. La vérification du graphe porte sur les liaisons proposées, pas une vision acquise par le joueur.</x:v>
      </x:c>
      <x:c r="N97" s="14" t="str">
        <x:v>Extension V5</x:v>
      </x:c>
    </x:row>
    <x:row r="98" ht="72" customHeight="1">
      <x:c r="A98" s="13" t="str">
        <x:v>W5-P04-L01</x:v>
      </x:c>
      <x:c r="B98" s="13" t="str">
        <x:v>Plage de la Coque Ouverte ↔ Cavité du Premier Ressac</x:v>
      </x:c>
      <x:c r="C98" s="13" t="str">
        <x:v>W3-P04</x:v>
      </x:c>
      <x:c r="D98" s="13" t="str">
        <x:v>W5-P04-Z01</x:v>
      </x:c>
      <x:c r="E98" s="13" t="str">
        <x:v>W5-P04-Z02</x:v>
      </x:c>
      <x:c r="F98" s="13" t="str">
        <x:v>Chemin de la même île</x:v>
      </x:c>
      <x:c r="G98" s="28" t="n">
        <x:v>1</x:v>
      </x:c>
      <x:c r="H98" s="28" t="n">
        <x:v>12</x:v>
      </x:c>
      <x:c r="I98" s="58" t="b">
        <x:v>1</x:v>
      </x:c>
      <x:c r="J98" s="58" t="b">
        <x:v>1</x:v>
      </x:c>
      <x:c r="K98" s="13" t="str">
        <x:v>À pied sur un passage côtier reconnu ; les portions de cavité suivent leur fenêtre de marée.</x:v>
      </x:c>
      <x:c r="L98" s="13" t="str">
        <x:v>Revenir au dernier abri ou compartiment stable effectivement atteint.</x:v>
      </x:c>
      <x:c r="M98" s="13" t="str">
        <x:v>À reconnaître avant usage ; praticabilité initiale selon la scène. La vérification du graphe porte sur les liaisons proposées, pas une vision acquise par le joueur.</x:v>
      </x:c>
      <x:c r="N98" s="13" t="str">
        <x:v>Extension V5</x:v>
      </x:c>
    </x:row>
    <x:row r="99" ht="72" customHeight="1">
      <x:c r="A99" s="14" t="str">
        <x:v>W5-P04-L02</x:v>
      </x:c>
      <x:c r="B99" s="14" t="str">
        <x:v>Cavité du Premier Ressac ↔ Escalier du Quai Penché</x:v>
      </x:c>
      <x:c r="C99" s="14" t="str">
        <x:v>W3-P04</x:v>
      </x:c>
      <x:c r="D99" s="14" t="str">
        <x:v>W5-P04-Z02</x:v>
      </x:c>
      <x:c r="E99" s="14" t="str">
        <x:v>W5-P04-Z03</x:v>
      </x:c>
      <x:c r="F99" s="14" t="str">
        <x:v>Chemin de la même île</x:v>
      </x:c>
      <x:c r="G99" s="29" t="n">
        <x:v>1</x:v>
      </x:c>
      <x:c r="H99" s="29" t="n">
        <x:v>12</x:v>
      </x:c>
      <x:c r="I99" s="59" t="b">
        <x:v>1</x:v>
      </x:c>
      <x:c r="J99" s="59" t="b">
        <x:v>1</x:v>
      </x:c>
      <x:c r="K99" s="14" t="str">
        <x:v>À pied sur un passage côtier reconnu ; les portions de cavité suivent leur fenêtre de marée.</x:v>
      </x:c>
      <x:c r="L99" s="14" t="str">
        <x:v>Revenir au dernier abri ou compartiment stable effectivement atteint.</x:v>
      </x:c>
      <x:c r="M99" s="14" t="str">
        <x:v>À reconnaître avant usage ; praticabilité initiale selon la scène. La vérification du graphe porte sur les liaisons proposées, pas une vision acquise par le joueur.</x:v>
      </x:c>
      <x:c r="N99" s="14" t="str">
        <x:v>Extension V5</x:v>
      </x:c>
    </x:row>
    <x:row r="100" ht="72" customHeight="1">
      <x:c r="A100" s="13" t="str">
        <x:v>W5-P04-L03</x:v>
      </x:c>
      <x:c r="B100" s="13" t="str">
        <x:v>Escalier du Quai Penché ↔ Dépôt des Cordages Clairs</x:v>
      </x:c>
      <x:c r="C100" s="13" t="str">
        <x:v>W3-P04</x:v>
      </x:c>
      <x:c r="D100" s="13" t="str">
        <x:v>W5-P04-Z03</x:v>
      </x:c>
      <x:c r="E100" s="13" t="str">
        <x:v>W5-P04-Z04</x:v>
      </x:c>
      <x:c r="F100" s="13" t="str">
        <x:v>Chemin de la même île</x:v>
      </x:c>
      <x:c r="G100" s="28" t="n">
        <x:v>1</x:v>
      </x:c>
      <x:c r="H100" s="28" t="n">
        <x:v>12</x:v>
      </x:c>
      <x:c r="I100" s="58" t="b">
        <x:v>1</x:v>
      </x:c>
      <x:c r="J100" s="58" t="b">
        <x:v>1</x:v>
      </x:c>
      <x:c r="K100" s="13" t="str">
        <x:v>À pied sur un passage côtier reconnu ; les portions de cavité suivent leur fenêtre de marée.</x:v>
      </x:c>
      <x:c r="L100" s="13" t="str">
        <x:v>Revenir au dernier abri ou compartiment stable effectivement atteint.</x:v>
      </x:c>
      <x:c r="M100" s="13" t="str">
        <x:v>À reconnaître avant usage ; praticabilité initiale selon la scène. La vérification du graphe porte sur les liaisons proposées, pas une vision acquise par le joueur.</x:v>
      </x:c>
      <x:c r="N100" s="13" t="str">
        <x:v>Extension V5</x:v>
      </x:c>
    </x:row>
    <x:row r="101" ht="72" customHeight="1">
      <x:c r="A101" s="14" t="str">
        <x:v>W5-P04-L04</x:v>
      </x:c>
      <x:c r="B101" s="14" t="str">
        <x:v>Dépôt des Cordages Clairs ↔ Les Deux Proues</x:v>
      </x:c>
      <x:c r="C101" s="14" t="str">
        <x:v>W3-P04</x:v>
      </x:c>
      <x:c r="D101" s="14" t="str">
        <x:v>W5-P04-Z04</x:v>
      </x:c>
      <x:c r="E101" s="14" t="str">
        <x:v>W5-P04-Z05</x:v>
      </x:c>
      <x:c r="F101" s="14" t="str">
        <x:v>Chemin de la même île</x:v>
      </x:c>
      <x:c r="G101" s="29" t="n">
        <x:v>1</x:v>
      </x:c>
      <x:c r="H101" s="29" t="n">
        <x:v>12</x:v>
      </x:c>
      <x:c r="I101" s="59" t="b">
        <x:v>1</x:v>
      </x:c>
      <x:c r="J101" s="59" t="b">
        <x:v>1</x:v>
      </x:c>
      <x:c r="K101" s="14" t="str">
        <x:v>À pied sur un passage côtier reconnu ; les portions de cavité suivent leur fenêtre de marée.</x:v>
      </x:c>
      <x:c r="L101" s="14" t="str">
        <x:v>Revenir au dernier abri ou compartiment stable effectivement atteint.</x:v>
      </x:c>
      <x:c r="M101" s="14" t="str">
        <x:v>À reconnaître avant usage ; praticabilité initiale selon la scène. La vérification du graphe porte sur les liaisons proposées, pas une vision acquise par le joueur.</x:v>
      </x:c>
      <x:c r="N101" s="14" t="str">
        <x:v>Extension V5</x:v>
      </x:c>
    </x:row>
    <x:row r="102" ht="72" customHeight="1">
      <x:c r="A102" s="13" t="str">
        <x:v>W5-P04-L05</x:v>
      </x:c>
      <x:c r="B102" s="13" t="str">
        <x:v>Les Deux Proues ↔ Quai du Premier Chenal</x:v>
      </x:c>
      <x:c r="C102" s="13" t="str">
        <x:v>W3-P04</x:v>
      </x:c>
      <x:c r="D102" s="13" t="str">
        <x:v>W5-P04-Z05</x:v>
      </x:c>
      <x:c r="E102" s="13" t="str">
        <x:v>W5-P04-Z06</x:v>
      </x:c>
      <x:c r="F102" s="13" t="str">
        <x:v>Chemin de la même île</x:v>
      </x:c>
      <x:c r="G102" s="28" t="n">
        <x:v>1</x:v>
      </x:c>
      <x:c r="H102" s="28" t="n">
        <x:v>12</x:v>
      </x:c>
      <x:c r="I102" s="58" t="b">
        <x:v>1</x:v>
      </x:c>
      <x:c r="J102" s="58" t="b">
        <x:v>1</x:v>
      </x:c>
      <x:c r="K102" s="13" t="str">
        <x:v>À pied sur un passage côtier reconnu ; les portions de cavité suivent leur fenêtre de marée.</x:v>
      </x:c>
      <x:c r="L102" s="13" t="str">
        <x:v>Revenir au dernier abri ou compartiment stable effectivement atteint.</x:v>
      </x:c>
      <x:c r="M102" s="13" t="str">
        <x:v>À reconnaître avant usage ; praticabilité initiale selon la scène. La vérification du graphe porte sur les liaisons proposées, pas une vision acquise par le joueur.</x:v>
      </x:c>
      <x:c r="N102" s="13" t="str">
        <x:v>Extension V5</x:v>
      </x:c>
    </x:row>
    <x:row r="103" ht="72" customHeight="1">
      <x:c r="A103" s="14" t="str">
        <x:v>W5-P04-L06</x:v>
      </x:c>
      <x:c r="B103" s="14" t="str">
        <x:v>Plage de la Coque Ouverte ↔ Quai du Premier Chenal</x:v>
      </x:c>
      <x:c r="C103" s="14" t="str">
        <x:v>W3-P04</x:v>
      </x:c>
      <x:c r="D103" s="14" t="str">
        <x:v>W5-P04-Z01</x:v>
      </x:c>
      <x:c r="E103" s="14" t="str">
        <x:v>W5-P04-Z06</x:v>
      </x:c>
      <x:c r="F103" s="14" t="str">
        <x:v>Détour littoral</x:v>
      </x:c>
      <x:c r="G103" s="29" t="n">
        <x:v>3</x:v>
      </x:c>
      <x:c r="H103" s="29" t="n">
        <x:v>10</x:v>
      </x:c>
      <x:c r="I103" s="59" t="b">
        <x:v>1</x:v>
      </x:c>
      <x:c r="J103" s="59" t="b">
        <x:v>1</x:v>
      </x:c>
      <x:c r="K103" s="14" t="str">
        <x:v>Même île, trajet long sur la rive extérieure ; météo observée et gabarit des charges compatible.</x:v>
      </x:c>
      <x:c r="L103" s="14" t="str">
        <x:v>Halte intermédiaire réellement disponible ; le trajet se reprend depuis cette position.</x:v>
      </x:c>
      <x:c r="M103" s="14" t="str">
        <x:v>À reconnaître avant usage ; praticabilité initiale selon la scène. La vérification du graphe porte sur les liaisons proposées, pas une vision acquise par le joueur.</x:v>
      </x:c>
      <x:c r="N103" s="14" t="str">
        <x:v>Extension V5</x:v>
      </x:c>
    </x:row>
    <x:row r="104" ht="72" customHeight="1">
      <x:c r="A104" s="13" t="str">
        <x:v>W5-P04-L07</x:v>
      </x:c>
      <x:c r="B104" s="13" t="str">
        <x:v>Crique de la Lentille ↔ Gorge du Vent Traversant</x:v>
      </x:c>
      <x:c r="C104" s="13" t="str">
        <x:v>W3-P04</x:v>
      </x:c>
      <x:c r="D104" s="13" t="str">
        <x:v>W5-P04-Z07</x:v>
      </x:c>
      <x:c r="E104" s="13" t="str">
        <x:v>W5-P04-Z08</x:v>
      </x:c>
      <x:c r="F104" s="13" t="str">
        <x:v>Chemin de la même île</x:v>
      </x:c>
      <x:c r="G104" s="28" t="n">
        <x:v>1</x:v>
      </x:c>
      <x:c r="H104" s="28" t="n">
        <x:v>12</x:v>
      </x:c>
      <x:c r="I104" s="58" t="b">
        <x:v>1</x:v>
      </x:c>
      <x:c r="J104" s="58" t="b">
        <x:v>1</x:v>
      </x:c>
      <x:c r="K104" s="13" t="str">
        <x:v>À pied sur un passage côtier reconnu ; les portions de cavité suivent leur fenêtre de marée.</x:v>
      </x:c>
      <x:c r="L104" s="13" t="str">
        <x:v>Revenir au dernier abri ou compartiment stable effectivement atteint.</x:v>
      </x:c>
      <x:c r="M104" s="13" t="str">
        <x:v>À reconnaître avant usage ; praticabilité initiale selon la scène. La vérification du graphe porte sur les liaisons proposées, pas une vision acquise par le joueur.</x:v>
      </x:c>
      <x:c r="N104" s="13" t="str">
        <x:v>Extension V5</x:v>
      </x:c>
    </x:row>
    <x:row r="105" ht="72" customHeight="1">
      <x:c r="A105" s="14" t="str">
        <x:v>W5-P04-L08</x:v>
      </x:c>
      <x:c r="B105" s="14" t="str">
        <x:v>Gorge du Vent Traversant ↔ Piton de l’Œil Salé</x:v>
      </x:c>
      <x:c r="C105" s="14" t="str">
        <x:v>W3-P04</x:v>
      </x:c>
      <x:c r="D105" s="14" t="str">
        <x:v>W5-P04-Z08</x:v>
      </x:c>
      <x:c r="E105" s="14" t="str">
        <x:v>W5-P04-Z09</x:v>
      </x:c>
      <x:c r="F105" s="14" t="str">
        <x:v>Chemin de la même île</x:v>
      </x:c>
      <x:c r="G105" s="29" t="n">
        <x:v>1</x:v>
      </x:c>
      <x:c r="H105" s="29" t="n">
        <x:v>12</x:v>
      </x:c>
      <x:c r="I105" s="59" t="b">
        <x:v>1</x:v>
      </x:c>
      <x:c r="J105" s="59" t="b">
        <x:v>1</x:v>
      </x:c>
      <x:c r="K105" s="14" t="str">
        <x:v>À pied sur un passage côtier reconnu ; les portions de cavité suivent leur fenêtre de marée.</x:v>
      </x:c>
      <x:c r="L105" s="14" t="str">
        <x:v>Revenir au dernier abri ou compartiment stable effectivement atteint.</x:v>
      </x:c>
      <x:c r="M105" s="14" t="str">
        <x:v>À reconnaître avant usage ; praticabilité initiale selon la scène. La vérification du graphe porte sur les liaisons proposées, pas une vision acquise par le joueur.</x:v>
      </x:c>
      <x:c r="N105" s="14" t="str">
        <x:v>Extension V5</x:v>
      </x:c>
    </x:row>
    <x:row r="106" ht="72" customHeight="1">
      <x:c r="A106" s="13" t="str">
        <x:v>W5-P04-L09</x:v>
      </x:c>
      <x:c r="B106" s="13" t="str">
        <x:v>Piton de l’Œil Salé ↔ Réserve du Feu Bas</x:v>
      </x:c>
      <x:c r="C106" s="13" t="str">
        <x:v>W3-P04</x:v>
      </x:c>
      <x:c r="D106" s="13" t="str">
        <x:v>W5-P04-Z09</x:v>
      </x:c>
      <x:c r="E106" s="13" t="str">
        <x:v>W5-P04-Z10</x:v>
      </x:c>
      <x:c r="F106" s="13" t="str">
        <x:v>Chemin de la même île</x:v>
      </x:c>
      <x:c r="G106" s="28" t="n">
        <x:v>1</x:v>
      </x:c>
      <x:c r="H106" s="28" t="n">
        <x:v>12</x:v>
      </x:c>
      <x:c r="I106" s="58" t="b">
        <x:v>1</x:v>
      </x:c>
      <x:c r="J106" s="58" t="b">
        <x:v>1</x:v>
      </x:c>
      <x:c r="K106" s="13" t="str">
        <x:v>À pied sur un passage côtier reconnu ; les portions de cavité suivent leur fenêtre de marée.</x:v>
      </x:c>
      <x:c r="L106" s="13" t="str">
        <x:v>Revenir au dernier abri ou compartiment stable effectivement atteint.</x:v>
      </x:c>
      <x:c r="M106" s="13" t="str">
        <x:v>À reconnaître avant usage ; praticabilité initiale selon la scène. La vérification du graphe porte sur les liaisons proposées, pas une vision acquise par le joueur.</x:v>
      </x:c>
      <x:c r="N106" s="13" t="str">
        <x:v>Extension V5</x:v>
      </x:c>
    </x:row>
    <x:row r="107" ht="72" customHeight="1">
      <x:c r="A107" s="14" t="str">
        <x:v>W5-P04-L10</x:v>
      </x:c>
      <x:c r="B107" s="14" t="str">
        <x:v>Réserve du Feu Bas ↔ Plateau du Défi des Feux</x:v>
      </x:c>
      <x:c r="C107" s="14" t="str">
        <x:v>W3-P04</x:v>
      </x:c>
      <x:c r="D107" s="14" t="str">
        <x:v>W5-P04-Z10</x:v>
      </x:c>
      <x:c r="E107" s="14" t="str">
        <x:v>W5-P04-Z11</x:v>
      </x:c>
      <x:c r="F107" s="14" t="str">
        <x:v>Chemin de la même île</x:v>
      </x:c>
      <x:c r="G107" s="29" t="n">
        <x:v>1</x:v>
      </x:c>
      <x:c r="H107" s="29" t="n">
        <x:v>12</x:v>
      </x:c>
      <x:c r="I107" s="59" t="b">
        <x:v>1</x:v>
      </x:c>
      <x:c r="J107" s="59" t="b">
        <x:v>1</x:v>
      </x:c>
      <x:c r="K107" s="14" t="str">
        <x:v>À pied sur un passage côtier reconnu ; les portions de cavité suivent leur fenêtre de marée.</x:v>
      </x:c>
      <x:c r="L107" s="14" t="str">
        <x:v>Revenir au dernier abri ou compartiment stable effectivement atteint.</x:v>
      </x:c>
      <x:c r="M107" s="14" t="str">
        <x:v>À reconnaître avant usage ; praticabilité initiale selon la scène. La vérification du graphe porte sur les liaisons proposées, pas une vision acquise par le joueur.</x:v>
      </x:c>
      <x:c r="N107" s="14" t="str">
        <x:v>Extension V5</x:v>
      </x:c>
    </x:row>
    <x:row r="108" ht="72" customHeight="1">
      <x:c r="A108" s="13" t="str">
        <x:v>W5-P04-L11</x:v>
      </x:c>
      <x:c r="B108" s="13" t="str">
        <x:v>Plateau du Défi des Feux ↔ Phare du Retour Éprouvé</x:v>
      </x:c>
      <x:c r="C108" s="13" t="str">
        <x:v>W3-P04</x:v>
      </x:c>
      <x:c r="D108" s="13" t="str">
        <x:v>W5-P04-Z11</x:v>
      </x:c>
      <x:c r="E108" s="13" t="str">
        <x:v>W5-P04-Z12</x:v>
      </x:c>
      <x:c r="F108" s="13" t="str">
        <x:v>Chemin de la même île</x:v>
      </x:c>
      <x:c r="G108" s="28" t="n">
        <x:v>1</x:v>
      </x:c>
      <x:c r="H108" s="28" t="n">
        <x:v>12</x:v>
      </x:c>
      <x:c r="I108" s="58" t="b">
        <x:v>1</x:v>
      </x:c>
      <x:c r="J108" s="58" t="b">
        <x:v>1</x:v>
      </x:c>
      <x:c r="K108" s="13" t="str">
        <x:v>À pied sur un passage côtier reconnu ; les portions de cavité suivent leur fenêtre de marée.</x:v>
      </x:c>
      <x:c r="L108" s="13" t="str">
        <x:v>Revenir au dernier abri ou compartiment stable effectivement atteint.</x:v>
      </x:c>
      <x:c r="M108" s="13" t="str">
        <x:v>À reconnaître avant usage ; praticabilité initiale selon la scène. La vérification du graphe porte sur les liaisons proposées, pas une vision acquise par le joueur.</x:v>
      </x:c>
      <x:c r="N108" s="13" t="str">
        <x:v>Extension V5</x:v>
      </x:c>
    </x:row>
    <x:row r="109" ht="72" customHeight="1">
      <x:c r="A109" s="14" t="str">
        <x:v>W5-P04-L12</x:v>
      </x:c>
      <x:c r="B109" s="14" t="str">
        <x:v>Crique de la Lentille ↔ Phare du Retour Éprouvé</x:v>
      </x:c>
      <x:c r="C109" s="14" t="str">
        <x:v>W3-P04</x:v>
      </x:c>
      <x:c r="D109" s="14" t="str">
        <x:v>W5-P04-Z07</x:v>
      </x:c>
      <x:c r="E109" s="14" t="str">
        <x:v>W5-P04-Z12</x:v>
      </x:c>
      <x:c r="F109" s="14" t="str">
        <x:v>Détour littoral</x:v>
      </x:c>
      <x:c r="G109" s="29" t="n">
        <x:v>3</x:v>
      </x:c>
      <x:c r="H109" s="29" t="n">
        <x:v>10</x:v>
      </x:c>
      <x:c r="I109" s="59" t="b">
        <x:v>1</x:v>
      </x:c>
      <x:c r="J109" s="59" t="b">
        <x:v>1</x:v>
      </x:c>
      <x:c r="K109" s="14" t="str">
        <x:v>Même île, trajet long sur la rive extérieure ; météo observée et gabarit des charges compatible.</x:v>
      </x:c>
      <x:c r="L109" s="14" t="str">
        <x:v>Halte intermédiaire réellement disponible ; le trajet se reprend depuis cette position.</x:v>
      </x:c>
      <x:c r="M109" s="14" t="str">
        <x:v>À reconnaître avant usage ; praticabilité initiale selon la scène. La vérification du graphe porte sur les liaisons proposées, pas une vision acquise par le joueur.</x:v>
      </x:c>
      <x:c r="N109" s="14" t="str">
        <x:v>Extension V5</x:v>
      </x:c>
    </x:row>
    <x:row r="110" ht="72" customHeight="1">
      <x:c r="A110" s="13" t="str">
        <x:v>W5-P04-L13</x:v>
      </x:c>
      <x:c r="B110" s="13" t="str">
        <x:v>Passe des Coques Lentes ↔ Ponton des Marteaux</x:v>
      </x:c>
      <x:c r="C110" s="13" t="str">
        <x:v>W3-P04</x:v>
      </x:c>
      <x:c r="D110" s="13" t="str">
        <x:v>W5-P04-Z13</x:v>
      </x:c>
      <x:c r="E110" s="13" t="str">
        <x:v>W5-P04-Z14</x:v>
      </x:c>
      <x:c r="F110" s="13" t="str">
        <x:v>Chemin de la même île</x:v>
      </x:c>
      <x:c r="G110" s="28" t="n">
        <x:v>1</x:v>
      </x:c>
      <x:c r="H110" s="28" t="n">
        <x:v>12</x:v>
      </x:c>
      <x:c r="I110" s="58" t="b">
        <x:v>1</x:v>
      </x:c>
      <x:c r="J110" s="58" t="b">
        <x:v>1</x:v>
      </x:c>
      <x:c r="K110" s="13" t="str">
        <x:v>À pied sur un passage côtier reconnu ; les portions de cavité suivent leur fenêtre de marée.</x:v>
      </x:c>
      <x:c r="L110" s="13" t="str">
        <x:v>Revenir au dernier abri ou compartiment stable effectivement atteint.</x:v>
      </x:c>
      <x:c r="M110" s="13" t="str">
        <x:v>À reconnaître avant usage ; praticabilité initiale selon la scène. La vérification du graphe porte sur les liaisons proposées, pas une vision acquise par le joueur.</x:v>
      </x:c>
      <x:c r="N110" s="13" t="str">
        <x:v>Extension V5</x:v>
      </x:c>
    </x:row>
    <x:row r="111" ht="72" customHeight="1">
      <x:c r="A111" s="14" t="str">
        <x:v>W5-P04-L14</x:v>
      </x:c>
      <x:c r="B111" s="14" t="str">
        <x:v>Ponton des Marteaux ↔ Tour de la Chaîne Noire</x:v>
      </x:c>
      <x:c r="C111" s="14" t="str">
        <x:v>W3-P04</x:v>
      </x:c>
      <x:c r="D111" s="14" t="str">
        <x:v>W5-P04-Z14</x:v>
      </x:c>
      <x:c r="E111" s="14" t="str">
        <x:v>W5-P04-Z15</x:v>
      </x:c>
      <x:c r="F111" s="14" t="str">
        <x:v>Chemin de la même île</x:v>
      </x:c>
      <x:c r="G111" s="29" t="n">
        <x:v>1</x:v>
      </x:c>
      <x:c r="H111" s="29" t="n">
        <x:v>12</x:v>
      </x:c>
      <x:c r="I111" s="59" t="b">
        <x:v>1</x:v>
      </x:c>
      <x:c r="J111" s="59" t="b">
        <x:v>1</x:v>
      </x:c>
      <x:c r="K111" s="14" t="str">
        <x:v>À pied sur un passage côtier reconnu ; les portions de cavité suivent leur fenêtre de marée.</x:v>
      </x:c>
      <x:c r="L111" s="14" t="str">
        <x:v>Revenir au dernier abri ou compartiment stable effectivement atteint.</x:v>
      </x:c>
      <x:c r="M111" s="14" t="str">
        <x:v>À reconnaître avant usage ; praticabilité initiale selon la scène. La vérification du graphe porte sur les liaisons proposées, pas une vision acquise par le joueur.</x:v>
      </x:c>
      <x:c r="N111" s="14" t="str">
        <x:v>Extension V5</x:v>
      </x:c>
    </x:row>
    <x:row r="112" ht="72" customHeight="1">
      <x:c r="A112" s="13" t="str">
        <x:v>W5-P04-L15</x:v>
      </x:c>
      <x:c r="B112" s="13" t="str">
        <x:v>Tour de la Chaîne Noire ↔ Atelier du Bois Minéral</x:v>
      </x:c>
      <x:c r="C112" s="13" t="str">
        <x:v>W3-P04</x:v>
      </x:c>
      <x:c r="D112" s="13" t="str">
        <x:v>W5-P04-Z15</x:v>
      </x:c>
      <x:c r="E112" s="13" t="str">
        <x:v>W5-P04-Z16</x:v>
      </x:c>
      <x:c r="F112" s="13" t="str">
        <x:v>Chemin de la même île</x:v>
      </x:c>
      <x:c r="G112" s="28" t="n">
        <x:v>1</x:v>
      </x:c>
      <x:c r="H112" s="28" t="n">
        <x:v>12</x:v>
      </x:c>
      <x:c r="I112" s="58" t="b">
        <x:v>1</x:v>
      </x:c>
      <x:c r="J112" s="58" t="b">
        <x:v>1</x:v>
      </x:c>
      <x:c r="K112" s="13" t="str">
        <x:v>À pied sur un passage côtier reconnu ; les portions de cavité suivent leur fenêtre de marée.</x:v>
      </x:c>
      <x:c r="L112" s="13" t="str">
        <x:v>Revenir au dernier abri ou compartiment stable effectivement atteint.</x:v>
      </x:c>
      <x:c r="M112" s="13" t="str">
        <x:v>À reconnaître avant usage ; praticabilité initiale selon la scène. La vérification du graphe porte sur les liaisons proposées, pas une vision acquise par le joueur.</x:v>
      </x:c>
      <x:c r="N112" s="13" t="str">
        <x:v>Extension V5</x:v>
      </x:c>
    </x:row>
    <x:row r="113" ht="72" customHeight="1">
      <x:c r="A113" s="14" t="str">
        <x:v>W5-P04-L16</x:v>
      </x:c>
      <x:c r="B113" s="14" t="str">
        <x:v>Atelier du Bois Minéral ↔ Bassin des Amarres Croisées</x:v>
      </x:c>
      <x:c r="C113" s="14" t="str">
        <x:v>W3-P04</x:v>
      </x:c>
      <x:c r="D113" s="14" t="str">
        <x:v>W5-P04-Z16</x:v>
      </x:c>
      <x:c r="E113" s="14" t="str">
        <x:v>W5-P04-Z17</x:v>
      </x:c>
      <x:c r="F113" s="14" t="str">
        <x:v>Chemin de la même île</x:v>
      </x:c>
      <x:c r="G113" s="29" t="n">
        <x:v>1</x:v>
      </x:c>
      <x:c r="H113" s="29" t="n">
        <x:v>12</x:v>
      </x:c>
      <x:c r="I113" s="59" t="b">
        <x:v>1</x:v>
      </x:c>
      <x:c r="J113" s="59" t="b">
        <x:v>1</x:v>
      </x:c>
      <x:c r="K113" s="14" t="str">
        <x:v>À pied sur un passage côtier reconnu ; les portions de cavité suivent leur fenêtre de marée.</x:v>
      </x:c>
      <x:c r="L113" s="14" t="str">
        <x:v>Revenir au dernier abri ou compartiment stable effectivement atteint.</x:v>
      </x:c>
      <x:c r="M113" s="14" t="str">
        <x:v>À reconnaître avant usage ; praticabilité initiale selon la scène. La vérification du graphe porte sur les liaisons proposées, pas une vision acquise par le joueur.</x:v>
      </x:c>
      <x:c r="N113" s="14" t="str">
        <x:v>Extension V5</x:v>
      </x:c>
    </x:row>
    <x:row r="114" ht="72" customHeight="1">
      <x:c r="A114" s="13" t="str">
        <x:v>W5-P04-L17</x:v>
      </x:c>
      <x:c r="B114" s="13" t="str">
        <x:v>Bassin des Amarres Croisées ↔ Sortie des Petites Voiles</x:v>
      </x:c>
      <x:c r="C114" s="13" t="str">
        <x:v>W3-P04</x:v>
      </x:c>
      <x:c r="D114" s="13" t="str">
        <x:v>W5-P04-Z17</x:v>
      </x:c>
      <x:c r="E114" s="13" t="str">
        <x:v>W5-P04-Z18</x:v>
      </x:c>
      <x:c r="F114" s="13" t="str">
        <x:v>Chemin de la même île</x:v>
      </x:c>
      <x:c r="G114" s="28" t="n">
        <x:v>1</x:v>
      </x:c>
      <x:c r="H114" s="28" t="n">
        <x:v>12</x:v>
      </x:c>
      <x:c r="I114" s="58" t="b">
        <x:v>1</x:v>
      </x:c>
      <x:c r="J114" s="58" t="b">
        <x:v>1</x:v>
      </x:c>
      <x:c r="K114" s="13" t="str">
        <x:v>À pied sur un passage côtier reconnu ; les portions de cavité suivent leur fenêtre de marée.</x:v>
      </x:c>
      <x:c r="L114" s="13" t="str">
        <x:v>Revenir au dernier abri ou compartiment stable effectivement atteint.</x:v>
      </x:c>
      <x:c r="M114" s="13" t="str">
        <x:v>À reconnaître avant usage ; praticabilité initiale selon la scène. La vérification du graphe porte sur les liaisons proposées, pas une vision acquise par le joueur.</x:v>
      </x:c>
      <x:c r="N114" s="13" t="str">
        <x:v>Extension V5</x:v>
      </x:c>
    </x:row>
    <x:row r="115" ht="72" customHeight="1">
      <x:c r="A115" s="14" t="str">
        <x:v>W5-P04-L18</x:v>
      </x:c>
      <x:c r="B115" s="14" t="str">
        <x:v>Passe des Coques Lentes ↔ Sortie des Petites Voiles</x:v>
      </x:c>
      <x:c r="C115" s="14" t="str">
        <x:v>W3-P04</x:v>
      </x:c>
      <x:c r="D115" s="14" t="str">
        <x:v>W5-P04-Z13</x:v>
      </x:c>
      <x:c r="E115" s="14" t="str">
        <x:v>W5-P04-Z18</x:v>
      </x:c>
      <x:c r="F115" s="14" t="str">
        <x:v>Détour littoral</x:v>
      </x:c>
      <x:c r="G115" s="29" t="n">
        <x:v>3</x:v>
      </x:c>
      <x:c r="H115" s="29" t="n">
        <x:v>10</x:v>
      </x:c>
      <x:c r="I115" s="59" t="b">
        <x:v>1</x:v>
      </x:c>
      <x:c r="J115" s="59" t="b">
        <x:v>1</x:v>
      </x:c>
      <x:c r="K115" s="14" t="str">
        <x:v>Même île, trajet long sur la rive extérieure ; météo observée et gabarit des charges compatible.</x:v>
      </x:c>
      <x:c r="L115" s="14" t="str">
        <x:v>Halte intermédiaire réellement disponible ; le trajet se reprend depuis cette position.</x:v>
      </x:c>
      <x:c r="M115" s="14" t="str">
        <x:v>À reconnaître avant usage ; praticabilité initiale selon la scène. La vérification du graphe porte sur les liaisons proposées, pas une vision acquise par le joueur.</x:v>
      </x:c>
      <x:c r="N115" s="14" t="str">
        <x:v>Extension V5</x:v>
      </x:c>
    </x:row>
    <x:row r="116" ht="72" customHeight="1">
      <x:c r="A116" s="13" t="str">
        <x:v>W5-P04-L19</x:v>
      </x:c>
      <x:c r="B116" s="13" t="str">
        <x:v>Crique des Derniers Arrivants ↔ Montée des Brancards</x:v>
      </x:c>
      <x:c r="C116" s="13" t="str">
        <x:v>W3-P04</x:v>
      </x:c>
      <x:c r="D116" s="13" t="str">
        <x:v>W5-P04-Z19</x:v>
      </x:c>
      <x:c r="E116" s="13" t="str">
        <x:v>W5-P04-Z20</x:v>
      </x:c>
      <x:c r="F116" s="13" t="str">
        <x:v>Chemin de la même île</x:v>
      </x:c>
      <x:c r="G116" s="28" t="n">
        <x:v>1</x:v>
      </x:c>
      <x:c r="H116" s="28" t="n">
        <x:v>12</x:v>
      </x:c>
      <x:c r="I116" s="58" t="b">
        <x:v>1</x:v>
      </x:c>
      <x:c r="J116" s="58" t="b">
        <x:v>1</x:v>
      </x:c>
      <x:c r="K116" s="13" t="str">
        <x:v>À pied sur un passage côtier reconnu ; les portions de cavité suivent leur fenêtre de marée.</x:v>
      </x:c>
      <x:c r="L116" s="13" t="str">
        <x:v>Revenir au dernier abri ou compartiment stable effectivement atteint.</x:v>
      </x:c>
      <x:c r="M116" s="13" t="str">
        <x:v>À reconnaître avant usage ; praticabilité initiale selon la scène. La vérification du graphe porte sur les liaisons proposées, pas une vision acquise par le joueur.</x:v>
      </x:c>
      <x:c r="N116" s="13" t="str">
        <x:v>Extension V5</x:v>
      </x:c>
    </x:row>
    <x:row r="117" ht="72" customHeight="1">
      <x:c r="A117" s="14" t="str">
        <x:v>W5-P04-L20</x:v>
      </x:c>
      <x:c r="B117" s="14" t="str">
        <x:v>Montée des Brancards ↔ Belvédère du Feu Patient</x:v>
      </x:c>
      <x:c r="C117" s="14" t="str">
        <x:v>W3-P04</x:v>
      </x:c>
      <x:c r="D117" s="14" t="str">
        <x:v>W5-P04-Z20</x:v>
      </x:c>
      <x:c r="E117" s="14" t="str">
        <x:v>W5-P04-Z21</x:v>
      </x:c>
      <x:c r="F117" s="14" t="str">
        <x:v>Chemin de la même île</x:v>
      </x:c>
      <x:c r="G117" s="29" t="n">
        <x:v>1</x:v>
      </x:c>
      <x:c r="H117" s="29" t="n">
        <x:v>12</x:v>
      </x:c>
      <x:c r="I117" s="59" t="b">
        <x:v>1</x:v>
      </x:c>
      <x:c r="J117" s="59" t="b">
        <x:v>1</x:v>
      </x:c>
      <x:c r="K117" s="14" t="str">
        <x:v>À pied sur un passage côtier reconnu ; les portions de cavité suivent leur fenêtre de marée.</x:v>
      </x:c>
      <x:c r="L117" s="14" t="str">
        <x:v>Revenir au dernier abri ou compartiment stable effectivement atteint.</x:v>
      </x:c>
      <x:c r="M117" s="14" t="str">
        <x:v>À reconnaître avant usage ; praticabilité initiale selon la scène. La vérification du graphe porte sur les liaisons proposées, pas une vision acquise par le joueur.</x:v>
      </x:c>
      <x:c r="N117" s="14" t="str">
        <x:v>Extension V5</x:v>
      </x:c>
    </x:row>
    <x:row r="118" ht="72" customHeight="1">
      <x:c r="A118" s="13" t="str">
        <x:v>W5-P04-L21</x:v>
      </x:c>
      <x:c r="B118" s="13" t="str">
        <x:v>Belvédère du Feu Patient ↔ Refuge des Rations Liées</x:v>
      </x:c>
      <x:c r="C118" s="13" t="str">
        <x:v>W3-P04</x:v>
      </x:c>
      <x:c r="D118" s="13" t="str">
        <x:v>W5-P04-Z21</x:v>
      </x:c>
      <x:c r="E118" s="13" t="str">
        <x:v>W5-P04-Z22</x:v>
      </x:c>
      <x:c r="F118" s="13" t="str">
        <x:v>Chemin de la même île</x:v>
      </x:c>
      <x:c r="G118" s="28" t="n">
        <x:v>1</x:v>
      </x:c>
      <x:c r="H118" s="28" t="n">
        <x:v>12</x:v>
      </x:c>
      <x:c r="I118" s="58" t="b">
        <x:v>1</x:v>
      </x:c>
      <x:c r="J118" s="58" t="b">
        <x:v>1</x:v>
      </x:c>
      <x:c r="K118" s="13" t="str">
        <x:v>À pied sur un passage côtier reconnu ; les portions de cavité suivent leur fenêtre de marée.</x:v>
      </x:c>
      <x:c r="L118" s="13" t="str">
        <x:v>Revenir au dernier abri ou compartiment stable effectivement atteint.</x:v>
      </x:c>
      <x:c r="M118" s="13" t="str">
        <x:v>À reconnaître avant usage ; praticabilité initiale selon la scène. La vérification du graphe porte sur les liaisons proposées, pas une vision acquise par le joueur.</x:v>
      </x:c>
      <x:c r="N118" s="13" t="str">
        <x:v>Extension V5</x:v>
      </x:c>
    </x:row>
    <x:row r="119" ht="72" customHeight="1">
      <x:c r="A119" s="14" t="str">
        <x:v>W5-P04-L22</x:v>
      </x:c>
      <x:c r="B119" s="14" t="str">
        <x:v>Refuge des Rations Liées ↔ Seuil du Dernier Poursuivant</x:v>
      </x:c>
      <x:c r="C119" s="14" t="str">
        <x:v>W3-P04</x:v>
      </x:c>
      <x:c r="D119" s="14" t="str">
        <x:v>W5-P04-Z22</x:v>
      </x:c>
      <x:c r="E119" s="14" t="str">
        <x:v>W5-P04-Z23</x:v>
      </x:c>
      <x:c r="F119" s="14" t="str">
        <x:v>Chemin de la même île</x:v>
      </x:c>
      <x:c r="G119" s="29" t="n">
        <x:v>1</x:v>
      </x:c>
      <x:c r="H119" s="29" t="n">
        <x:v>12</x:v>
      </x:c>
      <x:c r="I119" s="59" t="b">
        <x:v>1</x:v>
      </x:c>
      <x:c r="J119" s="59" t="b">
        <x:v>1</x:v>
      </x:c>
      <x:c r="K119" s="14" t="str">
        <x:v>À pied sur un passage côtier reconnu ; les portions de cavité suivent leur fenêtre de marée.</x:v>
      </x:c>
      <x:c r="L119" s="14" t="str">
        <x:v>Revenir au dernier abri ou compartiment stable effectivement atteint.</x:v>
      </x:c>
      <x:c r="M119" s="14" t="str">
        <x:v>À reconnaître avant usage ; praticabilité initiale selon la scène. La vérification du graphe porte sur les liaisons proposées, pas une vision acquise par le joueur.</x:v>
      </x:c>
      <x:c r="N119" s="14" t="str">
        <x:v>Extension V5</x:v>
      </x:c>
    </x:row>
    <x:row r="120" ht="72" customHeight="1">
      <x:c r="A120" s="13" t="str">
        <x:v>W5-P04-L23</x:v>
      </x:c>
      <x:c r="B120" s="13" t="str">
        <x:v>Seuil du Dernier Poursuivant ↔ Quai des Routes Séparées</x:v>
      </x:c>
      <x:c r="C120" s="13" t="str">
        <x:v>W3-P04</x:v>
      </x:c>
      <x:c r="D120" s="13" t="str">
        <x:v>W5-P04-Z23</x:v>
      </x:c>
      <x:c r="E120" s="13" t="str">
        <x:v>W5-P04-Z24</x:v>
      </x:c>
      <x:c r="F120" s="13" t="str">
        <x:v>Chemin de la même île</x:v>
      </x:c>
      <x:c r="G120" s="28" t="n">
        <x:v>1</x:v>
      </x:c>
      <x:c r="H120" s="28" t="n">
        <x:v>12</x:v>
      </x:c>
      <x:c r="I120" s="58" t="b">
        <x:v>1</x:v>
      </x:c>
      <x:c r="J120" s="58" t="b">
        <x:v>1</x:v>
      </x:c>
      <x:c r="K120" s="13" t="str">
        <x:v>À pied sur un passage côtier reconnu ; les portions de cavité suivent leur fenêtre de marée.</x:v>
      </x:c>
      <x:c r="L120" s="13" t="str">
        <x:v>Revenir au dernier abri ou compartiment stable effectivement atteint.</x:v>
      </x:c>
      <x:c r="M120" s="13" t="str">
        <x:v>À reconnaître avant usage ; praticabilité initiale selon la scène. La vérification du graphe porte sur les liaisons proposées, pas une vision acquise par le joueur.</x:v>
      </x:c>
      <x:c r="N120" s="13" t="str">
        <x:v>Extension V5</x:v>
      </x:c>
    </x:row>
    <x:row r="121" ht="72" customHeight="1">
      <x:c r="A121" s="14" t="str">
        <x:v>W5-P04-L24</x:v>
      </x:c>
      <x:c r="B121" s="14" t="str">
        <x:v>Crique des Derniers Arrivants ↔ Quai des Routes Séparées</x:v>
      </x:c>
      <x:c r="C121" s="14" t="str">
        <x:v>W3-P04</x:v>
      </x:c>
      <x:c r="D121" s="14" t="str">
        <x:v>W5-P04-Z19</x:v>
      </x:c>
      <x:c r="E121" s="14" t="str">
        <x:v>W5-P04-Z24</x:v>
      </x:c>
      <x:c r="F121" s="14" t="str">
        <x:v>Détour littoral</x:v>
      </x:c>
      <x:c r="G121" s="29" t="n">
        <x:v>3</x:v>
      </x:c>
      <x:c r="H121" s="29" t="n">
        <x:v>10</x:v>
      </x:c>
      <x:c r="I121" s="59" t="b">
        <x:v>1</x:v>
      </x:c>
      <x:c r="J121" s="59" t="b">
        <x:v>1</x:v>
      </x:c>
      <x:c r="K121" s="14" t="str">
        <x:v>Même île, trajet long sur la rive extérieure ; météo observée et gabarit des charges compatible.</x:v>
      </x:c>
      <x:c r="L121" s="14" t="str">
        <x:v>Halte intermédiaire réellement disponible ; le trajet se reprend depuis cette position.</x:v>
      </x:c>
      <x:c r="M121" s="14" t="str">
        <x:v>À reconnaître avant usage ; praticabilité initiale selon la scène. La vérification du graphe porte sur les liaisons proposées, pas une vision acquise par le joueur.</x:v>
      </x:c>
      <x:c r="N121" s="14" t="str">
        <x:v>Extension V5</x:v>
      </x:c>
    </x:row>
    <x:row r="122" ht="72" customHeight="1">
      <x:c r="A122" s="13" t="str">
        <x:v>W5-P04-L25</x:v>
      </x:c>
      <x:c r="B122" s="13" t="str">
        <x:v>Cavité du Premier Ressac ↔ Les Deux Proues</x:v>
      </x:c>
      <x:c r="C122" s="13" t="str">
        <x:v>W3-P04</x:v>
      </x:c>
      <x:c r="D122" s="13" t="str">
        <x:v>W5-P04-Z02</x:v>
      </x:c>
      <x:c r="E122" s="13" t="str">
        <x:v>W5-P04-Z05</x:v>
      </x:c>
      <x:c r="F122" s="13" t="str">
        <x:v>Escalier de falaise</x:v>
      </x:c>
      <x:c r="G122" s="28" t="n">
        <x:v>2</x:v>
      </x:c>
      <x:c r="H122" s="28" t="n">
        <x:v>6</x:v>
      </x:c>
      <x:c r="I122" s="58" t="b">
        <x:v>0</x:v>
      </x:c>
      <x:c r="J122" s="58" t="b">
        <x:v>1</x:v>
      </x:c>
      <x:c r="K122" s="13" t="str">
        <x:v>Même île ; prises et charge légère vérifiées, aucune traversée maritime.</x:v>
      </x:c>
      <x:c r="L122" s="13" t="str">
        <x:v>Revenir au palier gardé avant de déplacer le reste du groupe.</x:v>
      </x:c>
      <x:c r="M122" s="13" t="str">
        <x:v>À reconnaître avant usage ; praticabilité initiale selon la scène. La vérification du graphe porte sur les liaisons proposées, pas une vision acquise par le joueur.</x:v>
      </x:c>
      <x:c r="N122" s="13" t="str">
        <x:v>Extension V5</x:v>
      </x:c>
    </x:row>
    <x:row r="123" ht="72" customHeight="1">
      <x:c r="A123" s="14" t="str">
        <x:v>W5-P04-L26</x:v>
      </x:c>
      <x:c r="B123" s="14" t="str">
        <x:v>Gorge du Vent Traversant ↔ Plateau du Défi des Feux</x:v>
      </x:c>
      <x:c r="C123" s="14" t="str">
        <x:v>W3-P04</x:v>
      </x:c>
      <x:c r="D123" s="14" t="str">
        <x:v>W5-P04-Z08</x:v>
      </x:c>
      <x:c r="E123" s="14" t="str">
        <x:v>W5-P04-Z11</x:v>
      </x:c>
      <x:c r="F123" s="14" t="str">
        <x:v>Escalier de falaise</x:v>
      </x:c>
      <x:c r="G123" s="29" t="n">
        <x:v>2</x:v>
      </x:c>
      <x:c r="H123" s="29" t="n">
        <x:v>6</x:v>
      </x:c>
      <x:c r="I123" s="59" t="b">
        <x:v>0</x:v>
      </x:c>
      <x:c r="J123" s="59" t="b">
        <x:v>1</x:v>
      </x:c>
      <x:c r="K123" s="14" t="str">
        <x:v>Même île ; prises et charge légère vérifiées, aucune traversée maritime.</x:v>
      </x:c>
      <x:c r="L123" s="14" t="str">
        <x:v>Revenir au palier gardé avant de déplacer le reste du groupe.</x:v>
      </x:c>
      <x:c r="M123" s="14" t="str">
        <x:v>À reconnaître avant usage ; praticabilité initiale selon la scène. La vérification du graphe porte sur les liaisons proposées, pas une vision acquise par le joueur.</x:v>
      </x:c>
      <x:c r="N123" s="14" t="str">
        <x:v>Extension V5</x:v>
      </x:c>
    </x:row>
    <x:row r="124" ht="72" customHeight="1">
      <x:c r="A124" s="13" t="str">
        <x:v>W5-P04-L27</x:v>
      </x:c>
      <x:c r="B124" s="13" t="str">
        <x:v>Ponton des Marteaux ↔ Bassin des Amarres Croisées</x:v>
      </x:c>
      <x:c r="C124" s="13" t="str">
        <x:v>W3-P04</x:v>
      </x:c>
      <x:c r="D124" s="13" t="str">
        <x:v>W5-P04-Z14</x:v>
      </x:c>
      <x:c r="E124" s="13" t="str">
        <x:v>W5-P04-Z17</x:v>
      </x:c>
      <x:c r="F124" s="13" t="str">
        <x:v>Escalier de falaise</x:v>
      </x:c>
      <x:c r="G124" s="28" t="n">
        <x:v>2</x:v>
      </x:c>
      <x:c r="H124" s="28" t="n">
        <x:v>6</x:v>
      </x:c>
      <x:c r="I124" s="58" t="b">
        <x:v>0</x:v>
      </x:c>
      <x:c r="J124" s="58" t="b">
        <x:v>1</x:v>
      </x:c>
      <x:c r="K124" s="13" t="str">
        <x:v>Même île ; prises et charge légère vérifiées, aucune traversée maritime.</x:v>
      </x:c>
      <x:c r="L124" s="13" t="str">
        <x:v>Revenir au palier gardé avant de déplacer le reste du groupe.</x:v>
      </x:c>
      <x:c r="M124" s="13" t="str">
        <x:v>À reconnaître avant usage ; praticabilité initiale selon la scène. La vérification du graphe porte sur les liaisons proposées, pas une vision acquise par le joueur.</x:v>
      </x:c>
      <x:c r="N124" s="13" t="str">
        <x:v>Extension V5</x:v>
      </x:c>
    </x:row>
    <x:row r="125" ht="72" customHeight="1">
      <x:c r="A125" s="14" t="str">
        <x:v>W5-P04-L28</x:v>
      </x:c>
      <x:c r="B125" s="14" t="str">
        <x:v>Montée des Brancards ↔ Seuil du Dernier Poursuivant</x:v>
      </x:c>
      <x:c r="C125" s="14" t="str">
        <x:v>W3-P04</x:v>
      </x:c>
      <x:c r="D125" s="14" t="str">
        <x:v>W5-P04-Z20</x:v>
      </x:c>
      <x:c r="E125" s="14" t="str">
        <x:v>W5-P04-Z23</x:v>
      </x:c>
      <x:c r="F125" s="14" t="str">
        <x:v>Escalier de falaise</x:v>
      </x:c>
      <x:c r="G125" s="29" t="n">
        <x:v>2</x:v>
      </x:c>
      <x:c r="H125" s="29" t="n">
        <x:v>6</x:v>
      </x:c>
      <x:c r="I125" s="59" t="b">
        <x:v>0</x:v>
      </x:c>
      <x:c r="J125" s="59" t="b">
        <x:v>1</x:v>
      </x:c>
      <x:c r="K125" s="14" t="str">
        <x:v>Même île ; prises et charge légère vérifiées, aucune traversée maritime.</x:v>
      </x:c>
      <x:c r="L125" s="14" t="str">
        <x:v>Revenir au palier gardé avant de déplacer le reste du groupe.</x:v>
      </x:c>
      <x:c r="M125" s="14" t="str">
        <x:v>À reconnaître avant usage ; praticabilité initiale selon la scène. La vérification du graphe porte sur les liaisons proposées, pas une vision acquise par le joueur.</x:v>
      </x:c>
      <x:c r="N125" s="14" t="str">
        <x:v>Extension V5</x:v>
      </x:c>
    </x:row>
    <x:row r="126" ht="72" customHeight="1">
      <x:c r="A126" s="13" t="str">
        <x:v>W5-P04-L29</x:v>
      </x:c>
      <x:c r="B126" s="13" t="str">
        <x:v>Quai du Premier Chenal ↔ Crique de la Lentille</x:v>
      </x:c>
      <x:c r="C126" s="13" t="str">
        <x:v>W3-P04</x:v>
      </x:c>
      <x:c r="D126" s="13" t="str">
        <x:v>W5-P04-Z06</x:v>
      </x:c>
      <x:c r="E126" s="13" t="str">
        <x:v>W5-P04-Z07</x:v>
      </x:c>
      <x:c r="F126" s="13" t="str">
        <x:v>Chenal entre deux îles</x:v>
      </x:c>
      <x:c r="G126" s="28" t="n">
        <x:v>3</x:v>
      </x:c>
      <x:c r="H126" s="28" t="n">
        <x:v>8</x:v>
      </x:c>
      <x:c r="I126" s="58" t="b">
        <x:v>1</x:v>
      </x:c>
      <x:c r="J126" s="58" t="b">
        <x:v>1</x:v>
      </x:c>
      <x:c r="K126" s="13" t="str">
        <x:v>Coque réelle, pilote, places et cargaison compatibles ; départ dans une fenêtre de marée annoncée. Le contrôle des quais ne fournit pas le bateau.</x:v>
      </x:c>
      <x:c r="L126" s="13" t="str">
        <x:v>Rejoindre la dernière rive sûre ou la halte prévue selon la progression réelle du bateau.</x:v>
      </x:c>
      <x:c r="M126" s="13" t="str">
        <x:v>À reconnaître avant usage ; praticabilité initiale selon la scène. La vérification du graphe porte sur les liaisons proposées, pas une vision acquise par le joueur.</x:v>
      </x:c>
      <x:c r="N126" s="13" t="str">
        <x:v>Extension V5</x:v>
      </x:c>
    </x:row>
    <x:row r="127" ht="72" customHeight="1">
      <x:c r="A127" s="14" t="str">
        <x:v>W5-P04-L30</x:v>
      </x:c>
      <x:c r="B127" s="14" t="str">
        <x:v>Crique de la Lentille ↔ Passe des Coques Lentes</x:v>
      </x:c>
      <x:c r="C127" s="14" t="str">
        <x:v>W3-P04</x:v>
      </x:c>
      <x:c r="D127" s="14" t="str">
        <x:v>W5-P04-Z07</x:v>
      </x:c>
      <x:c r="E127" s="14" t="str">
        <x:v>W5-P04-Z13</x:v>
      </x:c>
      <x:c r="F127" s="14" t="str">
        <x:v>Chenal entre deux îles</x:v>
      </x:c>
      <x:c r="G127" s="29" t="n">
        <x:v>3</x:v>
      </x:c>
      <x:c r="H127" s="29" t="n">
        <x:v>8</x:v>
      </x:c>
      <x:c r="I127" s="59" t="b">
        <x:v>1</x:v>
      </x:c>
      <x:c r="J127" s="59" t="b">
        <x:v>1</x:v>
      </x:c>
      <x:c r="K127" s="14" t="str">
        <x:v>Coque réelle, pilote, places et cargaison compatibles ; départ dans une fenêtre de marée annoncée. Le contrôle des quais ne fournit pas le bateau.</x:v>
      </x:c>
      <x:c r="L127" s="14" t="str">
        <x:v>Rejoindre la dernière rive sûre ou la halte prévue selon la progression réelle du bateau.</x:v>
      </x:c>
      <x:c r="M127" s="14" t="str">
        <x:v>À reconnaître avant usage ; praticabilité initiale selon la scène. La vérification du graphe porte sur les liaisons proposées, pas une vision acquise par le joueur.</x:v>
      </x:c>
      <x:c r="N127" s="14" t="str">
        <x:v>Extension V5</x:v>
      </x:c>
    </x:row>
    <x:row r="128" ht="72" customHeight="1">
      <x:c r="A128" s="13" t="str">
        <x:v>W5-P04-L31</x:v>
      </x:c>
      <x:c r="B128" s="13" t="str">
        <x:v>Sortie des Petites Voiles ↔ Crique des Derniers Arrivants</x:v>
      </x:c>
      <x:c r="C128" s="13" t="str">
        <x:v>W3-P04</x:v>
      </x:c>
      <x:c r="D128" s="13" t="str">
        <x:v>W5-P04-Z18</x:v>
      </x:c>
      <x:c r="E128" s="13" t="str">
        <x:v>W5-P04-Z19</x:v>
      </x:c>
      <x:c r="F128" s="13" t="str">
        <x:v>Chenal entre deux îles</x:v>
      </x:c>
      <x:c r="G128" s="28" t="n">
        <x:v>3</x:v>
      </x:c>
      <x:c r="H128" s="28" t="n">
        <x:v>8</x:v>
      </x:c>
      <x:c r="I128" s="58" t="b">
        <x:v>1</x:v>
      </x:c>
      <x:c r="J128" s="58" t="b">
        <x:v>1</x:v>
      </x:c>
      <x:c r="K128" s="13" t="str">
        <x:v>Coque réelle, pilote, places et cargaison compatibles ; départ dans une fenêtre de marée annoncée. Le contrôle des quais ne fournit pas le bateau.</x:v>
      </x:c>
      <x:c r="L128" s="13" t="str">
        <x:v>Rejoindre la dernière rive sûre ou la halte prévue selon la progression réelle du bateau.</x:v>
      </x:c>
      <x:c r="M128" s="13" t="str">
        <x:v>À reconnaître avant usage ; praticabilité initiale selon la scène. La vérification du graphe porte sur les liaisons proposées, pas une vision acquise par le joueur.</x:v>
      </x:c>
      <x:c r="N128" s="13" t="str">
        <x:v>Extension V5</x:v>
      </x:c>
    </x:row>
    <x:row r="129" ht="72" customHeight="1">
      <x:c r="A129" s="14" t="str">
        <x:v>W5-P04-L32</x:v>
      </x:c>
      <x:c r="B129" s="14" t="str">
        <x:v>Quai des Routes Séparées ↔ Plage de la Coque Ouverte</x:v>
      </x:c>
      <x:c r="C129" s="14" t="str">
        <x:v>W3-P04</x:v>
      </x:c>
      <x:c r="D129" s="14" t="str">
        <x:v>W5-P04-Z24</x:v>
      </x:c>
      <x:c r="E129" s="14" t="str">
        <x:v>W5-P04-Z01</x:v>
      </x:c>
      <x:c r="F129" s="14" t="str">
        <x:v>Chenal entre deux îles</x:v>
      </x:c>
      <x:c r="G129" s="29" t="n">
        <x:v>3</x:v>
      </x:c>
      <x:c r="H129" s="29" t="n">
        <x:v>8</x:v>
      </x:c>
      <x:c r="I129" s="59" t="b">
        <x:v>1</x:v>
      </x:c>
      <x:c r="J129" s="59" t="b">
        <x:v>1</x:v>
      </x:c>
      <x:c r="K129" s="14" t="str">
        <x:v>Coque réelle, pilote, places et cargaison compatibles ; départ dans une fenêtre de marée annoncée. Le contrôle des quais ne fournit pas le bateau.</x:v>
      </x:c>
      <x:c r="L129" s="14" t="str">
        <x:v>Rejoindre la dernière rive sûre ou la halte prévue selon la progression réelle du bateau.</x:v>
      </x:c>
      <x:c r="M129" s="14" t="str">
        <x:v>À reconnaître avant usage ; praticabilité initiale selon la scène. La vérification du graphe porte sur les liaisons proposées, pas une vision acquise par le joueur.</x:v>
      </x:c>
      <x:c r="N129" s="14" t="str">
        <x:v>Extension V5</x:v>
      </x:c>
    </x:row>
    <x:row r="130" ht="72" customHeight="1">
      <x:c r="A130" s="13" t="str">
        <x:v>W5-P04-L33</x:v>
      </x:c>
      <x:c r="B130" s="13" t="str">
        <x:v>Quai du Premier Chenal ↔ Passe des Coques Lentes</x:v>
      </x:c>
      <x:c r="C130" s="13" t="str">
        <x:v>W3-P04</x:v>
      </x:c>
      <x:c r="D130" s="13" t="str">
        <x:v>W5-P04-Z06</x:v>
      </x:c>
      <x:c r="E130" s="13" t="str">
        <x:v>W5-P04-Z13</x:v>
      </x:c>
      <x:c r="F130" s="13" t="str">
        <x:v>Chenal entre deux îles</x:v>
      </x:c>
      <x:c r="G130" s="28" t="n">
        <x:v>3</x:v>
      </x:c>
      <x:c r="H130" s="28" t="n">
        <x:v>8</x:v>
      </x:c>
      <x:c r="I130" s="58" t="b">
        <x:v>1</x:v>
      </x:c>
      <x:c r="J130" s="58" t="b">
        <x:v>1</x:v>
      </x:c>
      <x:c r="K130" s="13" t="str">
        <x:v>Coque réelle, pilote, places et cargaison compatibles ; départ dans une fenêtre de marée annoncée. Le contrôle des quais ne fournit pas le bateau.</x:v>
      </x:c>
      <x:c r="L130" s="13" t="str">
        <x:v>Rejoindre la dernière rive sûre ou la halte prévue selon la progression réelle du bateau.</x:v>
      </x:c>
      <x:c r="M130" s="13" t="str">
        <x:v>À reconnaître avant usage ; praticabilité initiale selon la scène. La vérification du graphe porte sur les liaisons proposées, pas une vision acquise par le joueur.</x:v>
      </x:c>
      <x:c r="N130" s="13" t="str">
        <x:v>Extension V5</x:v>
      </x:c>
    </x:row>
    <x:row r="131" ht="72" customHeight="1">
      <x:c r="A131" s="14" t="str">
        <x:v>W5-P04-L34</x:v>
      </x:c>
      <x:c r="B131" s="14" t="str">
        <x:v>Crique de la Lentille ↔ Quai des Routes Séparées</x:v>
      </x:c>
      <x:c r="C131" s="14" t="str">
        <x:v>W3-P04</x:v>
      </x:c>
      <x:c r="D131" s="14" t="str">
        <x:v>W5-P04-Z07</x:v>
      </x:c>
      <x:c r="E131" s="14" t="str">
        <x:v>W5-P04-Z24</x:v>
      </x:c>
      <x:c r="F131" s="14" t="str">
        <x:v>Chenal entre deux îles</x:v>
      </x:c>
      <x:c r="G131" s="29" t="n">
        <x:v>3</x:v>
      </x:c>
      <x:c r="H131" s="29" t="n">
        <x:v>8</x:v>
      </x:c>
      <x:c r="I131" s="59" t="b">
        <x:v>1</x:v>
      </x:c>
      <x:c r="J131" s="59" t="b">
        <x:v>1</x:v>
      </x:c>
      <x:c r="K131" s="14" t="str">
        <x:v>Coque réelle, pilote, places et cargaison compatibles ; départ dans une fenêtre de marée annoncée. Le contrôle des quais ne fournit pas le bateau.</x:v>
      </x:c>
      <x:c r="L131" s="14" t="str">
        <x:v>Rejoindre la dernière rive sûre ou la halte prévue selon la progression réelle du bateau.</x:v>
      </x:c>
      <x:c r="M131" s="14" t="str">
        <x:v>À reconnaître avant usage ; praticabilité initiale selon la scène. La vérification du graphe porte sur les liaisons proposées, pas une vision acquise par le joueur.</x:v>
      </x:c>
      <x:c r="N131" s="14" t="str">
        <x:v>Extension V5</x:v>
      </x:c>
    </x:row>
    <x:row r="132" ht="72" customHeight="1">
      <x:c r="A132" s="13" t="str">
        <x:v>W5-P05-L01</x:v>
      </x:c>
      <x:c r="B132" s="13" t="str">
        <x:v>Débarcadère de la Moraine ↔ Plaques du Son Grave</x:v>
      </x:c>
      <x:c r="C132" s="13" t="str">
        <x:v>W3-P05</x:v>
      </x:c>
      <x:c r="D132" s="13" t="str">
        <x:v>W5-P05-Z01</x:v>
      </x:c>
      <x:c r="E132" s="13" t="str">
        <x:v>W5-P05-Z02</x:v>
      </x:c>
      <x:c r="F132" s="13" t="str">
        <x:v>Route de moraine ou de galerie</x:v>
      </x:c>
      <x:c r="G132" s="28" t="n">
        <x:v>1</x:v>
      </x:c>
      <x:c r="H132" s="28" t="n">
        <x:v>12</x:v>
      </x:c>
      <x:c r="I132" s="58" t="b">
        <x:v>1</x:v>
      </x:c>
      <x:c r="J132" s="58" t="b">
        <x:v>1</x:v>
      </x:c>
      <x:c r="K132" s="13" t="str">
        <x:v>Même anneau ou secteur médian ; appuis, portes et refuges vérifiés selon le terrain.</x:v>
      </x:c>
      <x:c r="L132" s="13" t="str">
        <x:v>Revenir au dernier abri ou compartiment stable effectivement atteint.</x:v>
      </x:c>
      <x:c r="M132" s="13" t="str">
        <x:v>À reconnaître avant usage ; praticabilité initiale selon la scène. La vérification du graphe porte sur les liaisons proposées, pas une vision acquise par le joueur.</x:v>
      </x:c>
      <x:c r="N132" s="13" t="str">
        <x:v>Extension V5</x:v>
      </x:c>
    </x:row>
    <x:row r="133" ht="72" customHeight="1">
      <x:c r="A133" s="14" t="str">
        <x:v>W5-P05-L02</x:v>
      </x:c>
      <x:c r="B133" s="14" t="str">
        <x:v>Plaques du Son Grave ↔ Borne du Vent Coupé</x:v>
      </x:c>
      <x:c r="C133" s="14" t="str">
        <x:v>W3-P05</x:v>
      </x:c>
      <x:c r="D133" s="14" t="str">
        <x:v>W5-P05-Z02</x:v>
      </x:c>
      <x:c r="E133" s="14" t="str">
        <x:v>W5-P05-Z03</x:v>
      </x:c>
      <x:c r="F133" s="14" t="str">
        <x:v>Route de moraine ou de galerie</x:v>
      </x:c>
      <x:c r="G133" s="29" t="n">
        <x:v>1</x:v>
      </x:c>
      <x:c r="H133" s="29" t="n">
        <x:v>12</x:v>
      </x:c>
      <x:c r="I133" s="59" t="b">
        <x:v>1</x:v>
      </x:c>
      <x:c r="J133" s="59" t="b">
        <x:v>1</x:v>
      </x:c>
      <x:c r="K133" s="14" t="str">
        <x:v>Même anneau ou secteur médian ; appuis, portes et refuges vérifiés selon le terrain.</x:v>
      </x:c>
      <x:c r="L133" s="14" t="str">
        <x:v>Revenir au dernier abri ou compartiment stable effectivement atteint.</x:v>
      </x:c>
      <x:c r="M133" s="14" t="str">
        <x:v>À reconnaître avant usage ; praticabilité initiale selon la scène. La vérification du graphe porte sur les liaisons proposées, pas une vision acquise par le joueur.</x:v>
      </x:c>
      <x:c r="N133" s="14" t="str">
        <x:v>Extension V5</x:v>
      </x:c>
    </x:row>
    <x:row r="134" ht="72" customHeight="1">
      <x:c r="A134" s="13" t="str">
        <x:v>W5-P05-L03</x:v>
      </x:c>
      <x:c r="B134" s="13" t="str">
        <x:v>Borne du Vent Coupé ↔ Cache sous la Pierre Blanche</x:v>
      </x:c>
      <x:c r="C134" s="13" t="str">
        <x:v>W3-P05</x:v>
      </x:c>
      <x:c r="D134" s="13" t="str">
        <x:v>W5-P05-Z03</x:v>
      </x:c>
      <x:c r="E134" s="13" t="str">
        <x:v>W5-P05-Z04</x:v>
      </x:c>
      <x:c r="F134" s="13" t="str">
        <x:v>Route de moraine ou de galerie</x:v>
      </x:c>
      <x:c r="G134" s="28" t="n">
        <x:v>1</x:v>
      </x:c>
      <x:c r="H134" s="28" t="n">
        <x:v>12</x:v>
      </x:c>
      <x:c r="I134" s="58" t="b">
        <x:v>1</x:v>
      </x:c>
      <x:c r="J134" s="58" t="b">
        <x:v>1</x:v>
      </x:c>
      <x:c r="K134" s="13" t="str">
        <x:v>Même anneau ou secteur médian ; appuis, portes et refuges vérifiés selon le terrain.</x:v>
      </x:c>
      <x:c r="L134" s="13" t="str">
        <x:v>Revenir au dernier abri ou compartiment stable effectivement atteint.</x:v>
      </x:c>
      <x:c r="M134" s="13" t="str">
        <x:v>À reconnaître avant usage ; praticabilité initiale selon la scène. La vérification du graphe porte sur les liaisons proposées, pas une vision acquise par le joueur.</x:v>
      </x:c>
      <x:c r="N134" s="13" t="str">
        <x:v>Extension V5</x:v>
      </x:c>
    </x:row>
    <x:row r="135" ht="72" customHeight="1">
      <x:c r="A135" s="14" t="str">
        <x:v>W5-P05-L04</x:v>
      </x:c>
      <x:c r="B135" s="14" t="str">
        <x:v>Cache sous la Pierre Blanche ↔ Courbe du Guide Rival</x:v>
      </x:c>
      <x:c r="C135" s="14" t="str">
        <x:v>W3-P05</x:v>
      </x:c>
      <x:c r="D135" s="14" t="str">
        <x:v>W5-P05-Z04</x:v>
      </x:c>
      <x:c r="E135" s="14" t="str">
        <x:v>W5-P05-Z05</x:v>
      </x:c>
      <x:c r="F135" s="14" t="str">
        <x:v>Route de moraine ou de galerie</x:v>
      </x:c>
      <x:c r="G135" s="29" t="n">
        <x:v>1</x:v>
      </x:c>
      <x:c r="H135" s="29" t="n">
        <x:v>12</x:v>
      </x:c>
      <x:c r="I135" s="59" t="b">
        <x:v>1</x:v>
      </x:c>
      <x:c r="J135" s="59" t="b">
        <x:v>1</x:v>
      </x:c>
      <x:c r="K135" s="14" t="str">
        <x:v>Même anneau ou secteur médian ; appuis, portes et refuges vérifiés selon le terrain.</x:v>
      </x:c>
      <x:c r="L135" s="14" t="str">
        <x:v>Revenir au dernier abri ou compartiment stable effectivement atteint.</x:v>
      </x:c>
      <x:c r="M135" s="14" t="str">
        <x:v>À reconnaître avant usage ; praticabilité initiale selon la scène. La vérification du graphe porte sur les liaisons proposées, pas une vision acquise par le joueur.</x:v>
      </x:c>
      <x:c r="N135" s="14" t="str">
        <x:v>Extension V5</x:v>
      </x:c>
    </x:row>
    <x:row r="136" ht="72" customHeight="1">
      <x:c r="A136" s="13" t="str">
        <x:v>W5-P05-L05</x:v>
      </x:c>
      <x:c r="B136" s="13" t="str">
        <x:v>Courbe du Guide Rival ↔ Pied du Premier Palan</x:v>
      </x:c>
      <x:c r="C136" s="13" t="str">
        <x:v>W3-P05</x:v>
      </x:c>
      <x:c r="D136" s="13" t="str">
        <x:v>W5-P05-Z05</x:v>
      </x:c>
      <x:c r="E136" s="13" t="str">
        <x:v>W5-P05-Z06</x:v>
      </x:c>
      <x:c r="F136" s="13" t="str">
        <x:v>Route de moraine ou de galerie</x:v>
      </x:c>
      <x:c r="G136" s="28" t="n">
        <x:v>1</x:v>
      </x:c>
      <x:c r="H136" s="28" t="n">
        <x:v>12</x:v>
      </x:c>
      <x:c r="I136" s="58" t="b">
        <x:v>1</x:v>
      </x:c>
      <x:c r="J136" s="58" t="b">
        <x:v>1</x:v>
      </x:c>
      <x:c r="K136" s="13" t="str">
        <x:v>Même anneau ou secteur médian ; appuis, portes et refuges vérifiés selon le terrain.</x:v>
      </x:c>
      <x:c r="L136" s="13" t="str">
        <x:v>Revenir au dernier abri ou compartiment stable effectivement atteint.</x:v>
      </x:c>
      <x:c r="M136" s="13" t="str">
        <x:v>À reconnaître avant usage ; praticabilité initiale selon la scène. La vérification du graphe porte sur les liaisons proposées, pas une vision acquise par le joueur.</x:v>
      </x:c>
      <x:c r="N136" s="13" t="str">
        <x:v>Extension V5</x:v>
      </x:c>
    </x:row>
    <x:row r="137" ht="72" customHeight="1">
      <x:c r="A137" s="14" t="str">
        <x:v>W5-P05-L06</x:v>
      </x:c>
      <x:c r="B137" s="14" t="str">
        <x:v>Débarcadère de la Moraine ↔ Pied du Premier Palan</x:v>
      </x:c>
      <x:c r="C137" s="14" t="str">
        <x:v>W3-P05</x:v>
      </x:c>
      <x:c r="D137" s="14" t="str">
        <x:v>W5-P05-Z01</x:v>
      </x:c>
      <x:c r="E137" s="14" t="str">
        <x:v>W5-P05-Z06</x:v>
      </x:c>
      <x:c r="F137" s="14" t="str">
        <x:v>Contournement de refuge</x:v>
      </x:c>
      <x:c r="G137" s="29" t="n">
        <x:v>3</x:v>
      </x:c>
      <x:c r="H137" s="29" t="n">
        <x:v>10</x:v>
      </x:c>
      <x:c r="I137" s="59" t="b">
        <x:v>1</x:v>
      </x:c>
      <x:c r="J137" s="59" t="b">
        <x:v>1</x:v>
      </x:c>
      <x:c r="K137" s="14" t="str">
        <x:v>Route longue par roche stable ou galerie entretenue ; donne une alternative aux raccourcis de glace.</x:v>
      </x:c>
      <x:c r="L137" s="14" t="str">
        <x:v>Halte intermédiaire réellement disponible ; le trajet se reprend depuis cette position.</x:v>
      </x:c>
      <x:c r="M137" s="14" t="str">
        <x:v>À reconnaître avant usage ; praticabilité initiale selon la scène. La vérification du graphe porte sur les liaisons proposées, pas une vision acquise par le joueur.</x:v>
      </x:c>
      <x:c r="N137" s="14" t="str">
        <x:v>Extension V5</x:v>
      </x:c>
    </x:row>
    <x:row r="138" ht="72" customHeight="1">
      <x:c r="A138" s="13" t="str">
        <x:v>W5-P05-L07</x:v>
      </x:c>
      <x:c r="B138" s="13" t="str">
        <x:v>Corniche de la Première Corde ↔ Niche du Guetteur Aveuglé</x:v>
      </x:c>
      <x:c r="C138" s="13" t="str">
        <x:v>W3-P05</x:v>
      </x:c>
      <x:c r="D138" s="13" t="str">
        <x:v>W5-P05-Z07</x:v>
      </x:c>
      <x:c r="E138" s="13" t="str">
        <x:v>W5-P05-Z08</x:v>
      </x:c>
      <x:c r="F138" s="13" t="str">
        <x:v>Route de moraine ou de galerie</x:v>
      </x:c>
      <x:c r="G138" s="28" t="n">
        <x:v>1</x:v>
      </x:c>
      <x:c r="H138" s="28" t="n">
        <x:v>12</x:v>
      </x:c>
      <x:c r="I138" s="58" t="b">
        <x:v>1</x:v>
      </x:c>
      <x:c r="J138" s="58" t="b">
        <x:v>1</x:v>
      </x:c>
      <x:c r="K138" s="13" t="str">
        <x:v>Même anneau ou secteur médian ; appuis, portes et refuges vérifiés selon le terrain.</x:v>
      </x:c>
      <x:c r="L138" s="13" t="str">
        <x:v>Revenir au dernier abri ou compartiment stable effectivement atteint.</x:v>
      </x:c>
      <x:c r="M138" s="13" t="str">
        <x:v>À reconnaître avant usage ; praticabilité initiale selon la scène. La vérification du graphe porte sur les liaisons proposées, pas une vision acquise par le joueur.</x:v>
      </x:c>
      <x:c r="N138" s="13" t="str">
        <x:v>Extension V5</x:v>
      </x:c>
    </x:row>
    <x:row r="139" ht="72" customHeight="1">
      <x:c r="A139" s="14" t="str">
        <x:v>W5-P05-L08</x:v>
      </x:c>
      <x:c r="B139" s="14" t="str">
        <x:v>Niche du Guetteur Aveuglé ↔ Balcon des Charges Suspendues</x:v>
      </x:c>
      <x:c r="C139" s="14" t="str">
        <x:v>W3-P05</x:v>
      </x:c>
      <x:c r="D139" s="14" t="str">
        <x:v>W5-P05-Z08</x:v>
      </x:c>
      <x:c r="E139" s="14" t="str">
        <x:v>W5-P05-Z09</x:v>
      </x:c>
      <x:c r="F139" s="14" t="str">
        <x:v>Route de moraine ou de galerie</x:v>
      </x:c>
      <x:c r="G139" s="29" t="n">
        <x:v>1</x:v>
      </x:c>
      <x:c r="H139" s="29" t="n">
        <x:v>12</x:v>
      </x:c>
      <x:c r="I139" s="59" t="b">
        <x:v>1</x:v>
      </x:c>
      <x:c r="J139" s="59" t="b">
        <x:v>1</x:v>
      </x:c>
      <x:c r="K139" s="14" t="str">
        <x:v>Même anneau ou secteur médian ; appuis, portes et refuges vérifiés selon le terrain.</x:v>
      </x:c>
      <x:c r="L139" s="14" t="str">
        <x:v>Revenir au dernier abri ou compartiment stable effectivement atteint.</x:v>
      </x:c>
      <x:c r="M139" s="14" t="str">
        <x:v>À reconnaître avant usage ; praticabilité initiale selon la scène. La vérification du graphe porte sur les liaisons proposées, pas une vision acquise par le joueur.</x:v>
      </x:c>
      <x:c r="N139" s="14" t="str">
        <x:v>Extension V5</x:v>
      </x:c>
    </x:row>
    <x:row r="140" ht="72" customHeight="1">
      <x:c r="A140" s="13" t="str">
        <x:v>W5-P05-L09</x:v>
      </x:c>
      <x:c r="B140" s="13" t="str">
        <x:v>Balcon des Charges Suspendues ↔ Refuge de l’Anneau Ouest</x:v>
      </x:c>
      <x:c r="C140" s="13" t="str">
        <x:v>W3-P05</x:v>
      </x:c>
      <x:c r="D140" s="13" t="str">
        <x:v>W5-P05-Z09</x:v>
      </x:c>
      <x:c r="E140" s="13" t="str">
        <x:v>W5-P05-Z10</x:v>
      </x:c>
      <x:c r="F140" s="13" t="str">
        <x:v>Route de moraine ou de galerie</x:v>
      </x:c>
      <x:c r="G140" s="28" t="n">
        <x:v>1</x:v>
      </x:c>
      <x:c r="H140" s="28" t="n">
        <x:v>12</x:v>
      </x:c>
      <x:c r="I140" s="58" t="b">
        <x:v>1</x:v>
      </x:c>
      <x:c r="J140" s="58" t="b">
        <x:v>1</x:v>
      </x:c>
      <x:c r="K140" s="13" t="str">
        <x:v>Même anneau ou secteur médian ; appuis, portes et refuges vérifiés selon le terrain.</x:v>
      </x:c>
      <x:c r="L140" s="13" t="str">
        <x:v>Revenir au dernier abri ou compartiment stable effectivement atteint.</x:v>
      </x:c>
      <x:c r="M140" s="13" t="str">
        <x:v>À reconnaître avant usage ; praticabilité initiale selon la scène. La vérification du graphe porte sur les liaisons proposées, pas une vision acquise par le joueur.</x:v>
      </x:c>
      <x:c r="N140" s="13" t="str">
        <x:v>Extension V5</x:v>
      </x:c>
    </x:row>
    <x:row r="141" ht="72" customHeight="1">
      <x:c r="A141" s="14" t="str">
        <x:v>W5-P05-L10</x:v>
      </x:c>
      <x:c r="B141" s="14" t="str">
        <x:v>Refuge de l’Anneau Ouest ↔ Arête du Défi Voilé</x:v>
      </x:c>
      <x:c r="C141" s="14" t="str">
        <x:v>W3-P05</x:v>
      </x:c>
      <x:c r="D141" s="14" t="str">
        <x:v>W5-P05-Z10</x:v>
      </x:c>
      <x:c r="E141" s="14" t="str">
        <x:v>W5-P05-Z11</x:v>
      </x:c>
      <x:c r="F141" s="14" t="str">
        <x:v>Route de moraine ou de galerie</x:v>
      </x:c>
      <x:c r="G141" s="29" t="n">
        <x:v>1</x:v>
      </x:c>
      <x:c r="H141" s="29" t="n">
        <x:v>12</x:v>
      </x:c>
      <x:c r="I141" s="59" t="b">
        <x:v>1</x:v>
      </x:c>
      <x:c r="J141" s="59" t="b">
        <x:v>1</x:v>
      </x:c>
      <x:c r="K141" s="14" t="str">
        <x:v>Même anneau ou secteur médian ; appuis, portes et refuges vérifiés selon le terrain.</x:v>
      </x:c>
      <x:c r="L141" s="14" t="str">
        <x:v>Revenir au dernier abri ou compartiment stable effectivement atteint.</x:v>
      </x:c>
      <x:c r="M141" s="14" t="str">
        <x:v>À reconnaître avant usage ; praticabilité initiale selon la scène. La vérification du graphe porte sur les liaisons proposées, pas une vision acquise par le joueur.</x:v>
      </x:c>
      <x:c r="N141" s="14" t="str">
        <x:v>Extension V5</x:v>
      </x:c>
    </x:row>
    <x:row r="142" ht="72" customHeight="1">
      <x:c r="A142" s="13" t="str">
        <x:v>W5-P05-L11</x:v>
      </x:c>
      <x:c r="B142" s="13" t="str">
        <x:v>Arête du Défi Voilé ↔ Traverse des Deux Anneaux</x:v>
      </x:c>
      <x:c r="C142" s="13" t="str">
        <x:v>W3-P05</x:v>
      </x:c>
      <x:c r="D142" s="13" t="str">
        <x:v>W5-P05-Z11</x:v>
      </x:c>
      <x:c r="E142" s="13" t="str">
        <x:v>W5-P05-Z12</x:v>
      </x:c>
      <x:c r="F142" s="13" t="str">
        <x:v>Route de moraine ou de galerie</x:v>
      </x:c>
      <x:c r="G142" s="28" t="n">
        <x:v>1</x:v>
      </x:c>
      <x:c r="H142" s="28" t="n">
        <x:v>12</x:v>
      </x:c>
      <x:c r="I142" s="58" t="b">
        <x:v>1</x:v>
      </x:c>
      <x:c r="J142" s="58" t="b">
        <x:v>1</x:v>
      </x:c>
      <x:c r="K142" s="13" t="str">
        <x:v>Même anneau ou secteur médian ; appuis, portes et refuges vérifiés selon le terrain.</x:v>
      </x:c>
      <x:c r="L142" s="13" t="str">
        <x:v>Revenir au dernier abri ou compartiment stable effectivement atteint.</x:v>
      </x:c>
      <x:c r="M142" s="13" t="str">
        <x:v>À reconnaître avant usage ; praticabilité initiale selon la scène. La vérification du graphe porte sur les liaisons proposées, pas une vision acquise par le joueur.</x:v>
      </x:c>
      <x:c r="N142" s="13" t="str">
        <x:v>Extension V5</x:v>
      </x:c>
    </x:row>
    <x:row r="143" ht="72" customHeight="1">
      <x:c r="A143" s="14" t="str">
        <x:v>W5-P05-L12</x:v>
      </x:c>
      <x:c r="B143" s="14" t="str">
        <x:v>Corniche de la Première Corde ↔ Traverse des Deux Anneaux</x:v>
      </x:c>
      <x:c r="C143" s="14" t="str">
        <x:v>W3-P05</x:v>
      </x:c>
      <x:c r="D143" s="14" t="str">
        <x:v>W5-P05-Z07</x:v>
      </x:c>
      <x:c r="E143" s="14" t="str">
        <x:v>W5-P05-Z12</x:v>
      </x:c>
      <x:c r="F143" s="14" t="str">
        <x:v>Contournement de refuge</x:v>
      </x:c>
      <x:c r="G143" s="29" t="n">
        <x:v>3</x:v>
      </x:c>
      <x:c r="H143" s="29" t="n">
        <x:v>10</x:v>
      </x:c>
      <x:c r="I143" s="59" t="b">
        <x:v>1</x:v>
      </x:c>
      <x:c r="J143" s="59" t="b">
        <x:v>1</x:v>
      </x:c>
      <x:c r="K143" s="14" t="str">
        <x:v>Route longue par roche stable ou galerie entretenue ; donne une alternative aux raccourcis de glace.</x:v>
      </x:c>
      <x:c r="L143" s="14" t="str">
        <x:v>Halte intermédiaire réellement disponible ; le trajet se reprend depuis cette position.</x:v>
      </x:c>
      <x:c r="M143" s="14" t="str">
        <x:v>À reconnaître avant usage ; praticabilité initiale selon la scène. La vérification du graphe porte sur les liaisons proposées, pas une vision acquise par le joueur.</x:v>
      </x:c>
      <x:c r="N143" s="14" t="str">
        <x:v>Extension V5</x:v>
      </x:c>
    </x:row>
    <x:row r="144" ht="72" customHeight="1">
      <x:c r="A144" s="13" t="str">
        <x:v>W5-P05-L13</x:v>
      </x:c>
      <x:c r="B144" s="13" t="str">
        <x:v>Vestibule de la Vapeur Froide ↔ Galerie des Deux Jets</x:v>
      </x:c>
      <x:c r="C144" s="13" t="str">
        <x:v>W3-P05</x:v>
      </x:c>
      <x:c r="D144" s="13" t="str">
        <x:v>W5-P05-Z13</x:v>
      </x:c>
      <x:c r="E144" s="13" t="str">
        <x:v>W5-P05-Z14</x:v>
      </x:c>
      <x:c r="F144" s="13" t="str">
        <x:v>Route de moraine ou de galerie</x:v>
      </x:c>
      <x:c r="G144" s="28" t="n">
        <x:v>1</x:v>
      </x:c>
      <x:c r="H144" s="28" t="n">
        <x:v>12</x:v>
      </x:c>
      <x:c r="I144" s="58" t="b">
        <x:v>1</x:v>
      </x:c>
      <x:c r="J144" s="58" t="b">
        <x:v>1</x:v>
      </x:c>
      <x:c r="K144" s="13" t="str">
        <x:v>Même anneau ou secteur médian ; appuis, portes et refuges vérifiés selon le terrain.</x:v>
      </x:c>
      <x:c r="L144" s="13" t="str">
        <x:v>Revenir au dernier abri ou compartiment stable effectivement atteint.</x:v>
      </x:c>
      <x:c r="M144" s="13" t="str">
        <x:v>À reconnaître avant usage ; praticabilité initiale selon la scène. La vérification du graphe porte sur les liaisons proposées, pas une vision acquise par le joueur.</x:v>
      </x:c>
      <x:c r="N144" s="13" t="str">
        <x:v>Extension V5</x:v>
      </x:c>
    </x:row>
    <x:row r="145" ht="72" customHeight="1">
      <x:c r="A145" s="14" t="str">
        <x:v>W5-P05-L14</x:v>
      </x:c>
      <x:c r="B145" s="14" t="str">
        <x:v>Galerie des Deux Jets ↔ Palier du Faux Souffle</x:v>
      </x:c>
      <x:c r="C145" s="14" t="str">
        <x:v>W3-P05</x:v>
      </x:c>
      <x:c r="D145" s="14" t="str">
        <x:v>W5-P05-Z14</x:v>
      </x:c>
      <x:c r="E145" s="14" t="str">
        <x:v>W5-P05-Z15</x:v>
      </x:c>
      <x:c r="F145" s="14" t="str">
        <x:v>Route de moraine ou de galerie</x:v>
      </x:c>
      <x:c r="G145" s="29" t="n">
        <x:v>1</x:v>
      </x:c>
      <x:c r="H145" s="29" t="n">
        <x:v>12</x:v>
      </x:c>
      <x:c r="I145" s="59" t="b">
        <x:v>1</x:v>
      </x:c>
      <x:c r="J145" s="59" t="b">
        <x:v>1</x:v>
      </x:c>
      <x:c r="K145" s="14" t="str">
        <x:v>Même anneau ou secteur médian ; appuis, portes et refuges vérifiés selon le terrain.</x:v>
      </x:c>
      <x:c r="L145" s="14" t="str">
        <x:v>Revenir au dernier abri ou compartiment stable effectivement atteint.</x:v>
      </x:c>
      <x:c r="M145" s="14" t="str">
        <x:v>À reconnaître avant usage ; praticabilité initiale selon la scène. La vérification du graphe porte sur les liaisons proposées, pas une vision acquise par le joueur.</x:v>
      </x:c>
      <x:c r="N145" s="14" t="str">
        <x:v>Extension V5</x:v>
      </x:c>
    </x:row>
    <x:row r="146" ht="72" customHeight="1">
      <x:c r="A146" s="13" t="str">
        <x:v>W5-P05-L15</x:v>
      </x:c>
      <x:c r="B146" s="13" t="str">
        <x:v>Palier du Faux Souffle ↔ Atelier du Joint Rouge</x:v>
      </x:c>
      <x:c r="C146" s="13" t="str">
        <x:v>W3-P05</x:v>
      </x:c>
      <x:c r="D146" s="13" t="str">
        <x:v>W5-P05-Z15</x:v>
      </x:c>
      <x:c r="E146" s="13" t="str">
        <x:v>W5-P05-Z16</x:v>
      </x:c>
      <x:c r="F146" s="13" t="str">
        <x:v>Route de moraine ou de galerie</x:v>
      </x:c>
      <x:c r="G146" s="28" t="n">
        <x:v>1</x:v>
      </x:c>
      <x:c r="H146" s="28" t="n">
        <x:v>12</x:v>
      </x:c>
      <x:c r="I146" s="58" t="b">
        <x:v>1</x:v>
      </x:c>
      <x:c r="J146" s="58" t="b">
        <x:v>1</x:v>
      </x:c>
      <x:c r="K146" s="13" t="str">
        <x:v>Même anneau ou secteur médian ; appuis, portes et refuges vérifiés selon le terrain.</x:v>
      </x:c>
      <x:c r="L146" s="13" t="str">
        <x:v>Revenir au dernier abri ou compartiment stable effectivement atteint.</x:v>
      </x:c>
      <x:c r="M146" s="13" t="str">
        <x:v>À reconnaître avant usage ; praticabilité initiale selon la scène. La vérification du graphe porte sur les liaisons proposées, pas une vision acquise par le joueur.</x:v>
      </x:c>
      <x:c r="N146" s="13" t="str">
        <x:v>Extension V5</x:v>
      </x:c>
    </x:row>
    <x:row r="147" ht="72" customHeight="1">
      <x:c r="A147" s="14" t="str">
        <x:v>W5-P05-L16</x:v>
      </x:c>
      <x:c r="B147" s="14" t="str">
        <x:v>Atelier du Joint Rouge ↔ Chambre du Cordon Mobile</x:v>
      </x:c>
      <x:c r="C147" s="14" t="str">
        <x:v>W3-P05</x:v>
      </x:c>
      <x:c r="D147" s="14" t="str">
        <x:v>W5-P05-Z16</x:v>
      </x:c>
      <x:c r="E147" s="14" t="str">
        <x:v>W5-P05-Z17</x:v>
      </x:c>
      <x:c r="F147" s="14" t="str">
        <x:v>Route de moraine ou de galerie</x:v>
      </x:c>
      <x:c r="G147" s="29" t="n">
        <x:v>1</x:v>
      </x:c>
      <x:c r="H147" s="29" t="n">
        <x:v>12</x:v>
      </x:c>
      <x:c r="I147" s="59" t="b">
        <x:v>1</x:v>
      </x:c>
      <x:c r="J147" s="59" t="b">
        <x:v>1</x:v>
      </x:c>
      <x:c r="K147" s="14" t="str">
        <x:v>Même anneau ou secteur médian ; appuis, portes et refuges vérifiés selon le terrain.</x:v>
      </x:c>
      <x:c r="L147" s="14" t="str">
        <x:v>Revenir au dernier abri ou compartiment stable effectivement atteint.</x:v>
      </x:c>
      <x:c r="M147" s="14" t="str">
        <x:v>À reconnaître avant usage ; praticabilité initiale selon la scène. La vérification du graphe porte sur les liaisons proposées, pas une vision acquise par le joueur.</x:v>
      </x:c>
      <x:c r="N147" s="14" t="str">
        <x:v>Extension V5</x:v>
      </x:c>
    </x:row>
    <x:row r="148" ht="72" customHeight="1">
      <x:c r="A148" s="13" t="str">
        <x:v>W5-P05-L17</x:v>
      </x:c>
      <x:c r="B148" s="13" t="str">
        <x:v>Chambre du Cordon Mobile ↔ Porte du Souffle Haut</x:v>
      </x:c>
      <x:c r="C148" s="13" t="str">
        <x:v>W3-P05</x:v>
      </x:c>
      <x:c r="D148" s="13" t="str">
        <x:v>W5-P05-Z17</x:v>
      </x:c>
      <x:c r="E148" s="13" t="str">
        <x:v>W5-P05-Z18</x:v>
      </x:c>
      <x:c r="F148" s="13" t="str">
        <x:v>Route de moraine ou de galerie</x:v>
      </x:c>
      <x:c r="G148" s="28" t="n">
        <x:v>1</x:v>
      </x:c>
      <x:c r="H148" s="28" t="n">
        <x:v>12</x:v>
      </x:c>
      <x:c r="I148" s="58" t="b">
        <x:v>1</x:v>
      </x:c>
      <x:c r="J148" s="58" t="b">
        <x:v>1</x:v>
      </x:c>
      <x:c r="K148" s="13" t="str">
        <x:v>Même anneau ou secteur médian ; appuis, portes et refuges vérifiés selon le terrain.</x:v>
      </x:c>
      <x:c r="L148" s="13" t="str">
        <x:v>Revenir au dernier abri ou compartiment stable effectivement atteint.</x:v>
      </x:c>
      <x:c r="M148" s="13" t="str">
        <x:v>À reconnaître avant usage ; praticabilité initiale selon la scène. La vérification du graphe porte sur les liaisons proposées, pas une vision acquise par le joueur.</x:v>
      </x:c>
      <x:c r="N148" s="13" t="str">
        <x:v>Extension V5</x:v>
      </x:c>
    </x:row>
    <x:row r="149" ht="72" customHeight="1">
      <x:c r="A149" s="14" t="str">
        <x:v>W5-P05-L18</x:v>
      </x:c>
      <x:c r="B149" s="14" t="str">
        <x:v>Vestibule de la Vapeur Froide ↔ Porte du Souffle Haut</x:v>
      </x:c>
      <x:c r="C149" s="14" t="str">
        <x:v>W3-P05</x:v>
      </x:c>
      <x:c r="D149" s="14" t="str">
        <x:v>W5-P05-Z13</x:v>
      </x:c>
      <x:c r="E149" s="14" t="str">
        <x:v>W5-P05-Z18</x:v>
      </x:c>
      <x:c r="F149" s="14" t="str">
        <x:v>Contournement de refuge</x:v>
      </x:c>
      <x:c r="G149" s="29" t="n">
        <x:v>3</x:v>
      </x:c>
      <x:c r="H149" s="29" t="n">
        <x:v>10</x:v>
      </x:c>
      <x:c r="I149" s="59" t="b">
        <x:v>1</x:v>
      </x:c>
      <x:c r="J149" s="59" t="b">
        <x:v>1</x:v>
      </x:c>
      <x:c r="K149" s="14" t="str">
        <x:v>Route longue par roche stable ou galerie entretenue ; donne une alternative aux raccourcis de glace.</x:v>
      </x:c>
      <x:c r="L149" s="14" t="str">
        <x:v>Halte intermédiaire réellement disponible ; le trajet se reprend depuis cette position.</x:v>
      </x:c>
      <x:c r="M149" s="14" t="str">
        <x:v>À reconnaître avant usage ; praticabilité initiale selon la scène. La vérification du graphe porte sur les liaisons proposées, pas une vision acquise par le joueur.</x:v>
      </x:c>
      <x:c r="N149" s="14" t="str">
        <x:v>Extension V5</x:v>
      </x:c>
    </x:row>
    <x:row r="150" ht="72" customHeight="1">
      <x:c r="A150" s="13" t="str">
        <x:v>W5-P05-L19</x:v>
      </x:c>
      <x:c r="B150" s="13" t="str">
        <x:v>Appui du Dernier Anneau ↔ Faille du Vétéran</x:v>
      </x:c>
      <x:c r="C150" s="13" t="str">
        <x:v>W3-P05</x:v>
      </x:c>
      <x:c r="D150" s="13" t="str">
        <x:v>W5-P05-Z19</x:v>
      </x:c>
      <x:c r="E150" s="13" t="str">
        <x:v>W5-P05-Z20</x:v>
      </x:c>
      <x:c r="F150" s="13" t="str">
        <x:v>Route de moraine ou de galerie</x:v>
      </x:c>
      <x:c r="G150" s="28" t="n">
        <x:v>1</x:v>
      </x:c>
      <x:c r="H150" s="28" t="n">
        <x:v>12</x:v>
      </x:c>
      <x:c r="I150" s="58" t="b">
        <x:v>1</x:v>
      </x:c>
      <x:c r="J150" s="58" t="b">
        <x:v>1</x:v>
      </x:c>
      <x:c r="K150" s="13" t="str">
        <x:v>Même anneau ou secteur médian ; appuis, portes et refuges vérifiés selon le terrain.</x:v>
      </x:c>
      <x:c r="L150" s="13" t="str">
        <x:v>Revenir au dernier abri ou compartiment stable effectivement atteint.</x:v>
      </x:c>
      <x:c r="M150" s="13" t="str">
        <x:v>À reconnaître avant usage ; praticabilité initiale selon la scène. La vérification du graphe porte sur les liaisons proposées, pas une vision acquise par le joueur.</x:v>
      </x:c>
      <x:c r="N150" s="13" t="str">
        <x:v>Extension V5</x:v>
      </x:c>
    </x:row>
    <x:row r="151" ht="72" customHeight="1">
      <x:c r="A151" s="14" t="str">
        <x:v>W5-P05-L20</x:v>
      </x:c>
      <x:c r="B151" s="14" t="str">
        <x:v>Faille du Vétéran ↔ Aiguille des Trois Reflets</x:v>
      </x:c>
      <x:c r="C151" s="14" t="str">
        <x:v>W3-P05</x:v>
      </x:c>
      <x:c r="D151" s="14" t="str">
        <x:v>W5-P05-Z20</x:v>
      </x:c>
      <x:c r="E151" s="14" t="str">
        <x:v>W5-P05-Z21</x:v>
      </x:c>
      <x:c r="F151" s="14" t="str">
        <x:v>Route de moraine ou de galerie</x:v>
      </x:c>
      <x:c r="G151" s="29" t="n">
        <x:v>1</x:v>
      </x:c>
      <x:c r="H151" s="29" t="n">
        <x:v>12</x:v>
      </x:c>
      <x:c r="I151" s="59" t="b">
        <x:v>1</x:v>
      </x:c>
      <x:c r="J151" s="59" t="b">
        <x:v>1</x:v>
      </x:c>
      <x:c r="K151" s="14" t="str">
        <x:v>Même anneau ou secteur médian ; appuis, portes et refuges vérifiés selon le terrain.</x:v>
      </x:c>
      <x:c r="L151" s="14" t="str">
        <x:v>Revenir au dernier abri ou compartiment stable effectivement atteint.</x:v>
      </x:c>
      <x:c r="M151" s="14" t="str">
        <x:v>À reconnaître avant usage ; praticabilité initiale selon la scène. La vérification du graphe porte sur les liaisons proposées, pas une vision acquise par le joueur.</x:v>
      </x:c>
      <x:c r="N151" s="14" t="str">
        <x:v>Extension V5</x:v>
      </x:c>
    </x:row>
    <x:row r="152" ht="72" customHeight="1">
      <x:c r="A152" s="13" t="str">
        <x:v>W5-P05-L21</x:v>
      </x:c>
      <x:c r="B152" s="13" t="str">
        <x:v>Aiguille des Trois Reflets ↔ Abri du Feu Haut</x:v>
      </x:c>
      <x:c r="C152" s="13" t="str">
        <x:v>W3-P05</x:v>
      </x:c>
      <x:c r="D152" s="13" t="str">
        <x:v>W5-P05-Z21</x:v>
      </x:c>
      <x:c r="E152" s="13" t="str">
        <x:v>W5-P05-Z22</x:v>
      </x:c>
      <x:c r="F152" s="13" t="str">
        <x:v>Route de moraine ou de galerie</x:v>
      </x:c>
      <x:c r="G152" s="28" t="n">
        <x:v>1</x:v>
      </x:c>
      <x:c r="H152" s="28" t="n">
        <x:v>12</x:v>
      </x:c>
      <x:c r="I152" s="58" t="b">
        <x:v>1</x:v>
      </x:c>
      <x:c r="J152" s="58" t="b">
        <x:v>1</x:v>
      </x:c>
      <x:c r="K152" s="13" t="str">
        <x:v>Même anneau ou secteur médian ; appuis, portes et refuges vérifiés selon le terrain.</x:v>
      </x:c>
      <x:c r="L152" s="13" t="str">
        <x:v>Revenir au dernier abri ou compartiment stable effectivement atteint.</x:v>
      </x:c>
      <x:c r="M152" s="13" t="str">
        <x:v>À reconnaître avant usage ; praticabilité initiale selon la scène. La vérification du graphe porte sur les liaisons proposées, pas une vision acquise par le joueur.</x:v>
      </x:c>
      <x:c r="N152" s="13" t="str">
        <x:v>Extension V5</x:v>
      </x:c>
    </x:row>
    <x:row r="153" ht="72" customHeight="1">
      <x:c r="A153" s="14" t="str">
        <x:v>W5-P05-L22</x:v>
      </x:c>
      <x:c r="B153" s="14" t="str">
        <x:v>Abri du Feu Haut ↔ Gorge de la Proie Blanche</x:v>
      </x:c>
      <x:c r="C153" s="14" t="str">
        <x:v>W3-P05</x:v>
      </x:c>
      <x:c r="D153" s="14" t="str">
        <x:v>W5-P05-Z22</x:v>
      </x:c>
      <x:c r="E153" s="14" t="str">
        <x:v>W5-P05-Z23</x:v>
      </x:c>
      <x:c r="F153" s="14" t="str">
        <x:v>Route de moraine ou de galerie</x:v>
      </x:c>
      <x:c r="G153" s="29" t="n">
        <x:v>1</x:v>
      </x:c>
      <x:c r="H153" s="29" t="n">
        <x:v>12</x:v>
      </x:c>
      <x:c r="I153" s="59" t="b">
        <x:v>1</x:v>
      </x:c>
      <x:c r="J153" s="59" t="b">
        <x:v>1</x:v>
      </x:c>
      <x:c r="K153" s="14" t="str">
        <x:v>Même anneau ou secteur médian ; appuis, portes et refuges vérifiés selon le terrain.</x:v>
      </x:c>
      <x:c r="L153" s="14" t="str">
        <x:v>Revenir au dernier abri ou compartiment stable effectivement atteint.</x:v>
      </x:c>
      <x:c r="M153" s="14" t="str">
        <x:v>À reconnaître avant usage ; praticabilité initiale selon la scène. La vérification du graphe porte sur les liaisons proposées, pas une vision acquise par le joueur.</x:v>
      </x:c>
      <x:c r="N153" s="14" t="str">
        <x:v>Extension V5</x:v>
      </x:c>
    </x:row>
    <x:row r="154" ht="72" customHeight="1">
      <x:c r="A154" s="13" t="str">
        <x:v>W5-P05-L23</x:v>
      </x:c>
      <x:c r="B154" s="13" t="str">
        <x:v>Gorge de la Proie Blanche ↔ Le Dernier Repère du Vent</x:v>
      </x:c>
      <x:c r="C154" s="13" t="str">
        <x:v>W3-P05</x:v>
      </x:c>
      <x:c r="D154" s="13" t="str">
        <x:v>W5-P05-Z23</x:v>
      </x:c>
      <x:c r="E154" s="13" t="str">
        <x:v>W5-P05-Z24</x:v>
      </x:c>
      <x:c r="F154" s="13" t="str">
        <x:v>Route de moraine ou de galerie</x:v>
      </x:c>
      <x:c r="G154" s="28" t="n">
        <x:v>1</x:v>
      </x:c>
      <x:c r="H154" s="28" t="n">
        <x:v>12</x:v>
      </x:c>
      <x:c r="I154" s="58" t="b">
        <x:v>1</x:v>
      </x:c>
      <x:c r="J154" s="58" t="b">
        <x:v>1</x:v>
      </x:c>
      <x:c r="K154" s="13" t="str">
        <x:v>Même anneau ou secteur médian ; appuis, portes et refuges vérifiés selon le terrain.</x:v>
      </x:c>
      <x:c r="L154" s="13" t="str">
        <x:v>Revenir au dernier abri ou compartiment stable effectivement atteint.</x:v>
      </x:c>
      <x:c r="M154" s="13" t="str">
        <x:v>À reconnaître avant usage ; praticabilité initiale selon la scène. La vérification du graphe porte sur les liaisons proposées, pas une vision acquise par le joueur.</x:v>
      </x:c>
      <x:c r="N154" s="13" t="str">
        <x:v>Extension V5</x:v>
      </x:c>
    </x:row>
    <x:row r="155" ht="72" customHeight="1">
      <x:c r="A155" s="14" t="str">
        <x:v>W5-P05-L24</x:v>
      </x:c>
      <x:c r="B155" s="14" t="str">
        <x:v>Appui du Dernier Anneau ↔ Le Dernier Repère du Vent</x:v>
      </x:c>
      <x:c r="C155" s="14" t="str">
        <x:v>W3-P05</x:v>
      </x:c>
      <x:c r="D155" s="14" t="str">
        <x:v>W5-P05-Z19</x:v>
      </x:c>
      <x:c r="E155" s="14" t="str">
        <x:v>W5-P05-Z24</x:v>
      </x:c>
      <x:c r="F155" s="14" t="str">
        <x:v>Contournement de refuge</x:v>
      </x:c>
      <x:c r="G155" s="29" t="n">
        <x:v>3</x:v>
      </x:c>
      <x:c r="H155" s="29" t="n">
        <x:v>10</x:v>
      </x:c>
      <x:c r="I155" s="59" t="b">
        <x:v>1</x:v>
      </x:c>
      <x:c r="J155" s="59" t="b">
        <x:v>1</x:v>
      </x:c>
      <x:c r="K155" s="14" t="str">
        <x:v>Route longue par roche stable ou galerie entretenue ; donne une alternative aux raccourcis de glace.</x:v>
      </x:c>
      <x:c r="L155" s="14" t="str">
        <x:v>Halte intermédiaire réellement disponible ; le trajet se reprend depuis cette position.</x:v>
      </x:c>
      <x:c r="M155" s="14" t="str">
        <x:v>À reconnaître avant usage ; praticabilité initiale selon la scène. La vérification du graphe porte sur les liaisons proposées, pas une vision acquise par le joueur.</x:v>
      </x:c>
      <x:c r="N155" s="14" t="str">
        <x:v>Extension V5</x:v>
      </x:c>
    </x:row>
    <x:row r="156" ht="72" customHeight="1">
      <x:c r="A156" s="13" t="str">
        <x:v>W5-P05-L25</x:v>
      </x:c>
      <x:c r="B156" s="13" t="str">
        <x:v>Pied du Premier Palan ↔ Corniche de la Première Corde</x:v>
      </x:c>
      <x:c r="C156" s="13" t="str">
        <x:v>W3-P05</x:v>
      </x:c>
      <x:c r="D156" s="13" t="str">
        <x:v>W5-P05-Z06</x:v>
      </x:c>
      <x:c r="E156" s="13" t="str">
        <x:v>W5-P05-Z07</x:v>
      </x:c>
      <x:c r="F156" s="13" t="str">
        <x:v>Passage de palan ou de seuil</x:v>
      </x:c>
      <x:c r="G156" s="28" t="n">
        <x:v>2</x:v>
      </x:c>
      <x:c r="H156" s="28" t="n">
        <x:v>8</x:v>
      </x:c>
      <x:c r="I156" s="58" t="b">
        <x:v>1</x:v>
      </x:c>
      <x:c r="J156" s="58" t="b">
        <x:v>1</x:v>
      </x:c>
      <x:c r="K156" s="13" t="str">
        <x:v>Deux opérateurs et accès inspectés ; charge admise puis franchissement par lots. R2 et R3 partagent l’anneau médian.</x:v>
      </x:c>
      <x:c r="L156" s="13" t="str">
        <x:v>Arrêter la charge au dernier palier sûr et retirer les personnes par les prises reconnues.</x:v>
      </x:c>
      <x:c r="M156" s="13" t="str">
        <x:v>À reconnaître avant usage ; praticabilité initiale selon la scène. La vérification du graphe porte sur les liaisons proposées, pas une vision acquise par le joueur.</x:v>
      </x:c>
      <x:c r="N156" s="13" t="str">
        <x:v>Extension V5</x:v>
      </x:c>
    </x:row>
    <x:row r="157" ht="72" customHeight="1">
      <x:c r="A157" s="14" t="str">
        <x:v>W5-P05-L26</x:v>
      </x:c>
      <x:c r="B157" s="14" t="str">
        <x:v>Traverse des Deux Anneaux ↔ Vestibule de la Vapeur Froide</x:v>
      </x:c>
      <x:c r="C157" s="14" t="str">
        <x:v>W3-P05</x:v>
      </x:c>
      <x:c r="D157" s="14" t="str">
        <x:v>W5-P05-Z12</x:v>
      </x:c>
      <x:c r="E157" s="14" t="str">
        <x:v>W5-P05-Z13</x:v>
      </x:c>
      <x:c r="F157" s="14" t="str">
        <x:v>Passage de palan ou de seuil</x:v>
      </x:c>
      <x:c r="G157" s="29" t="n">
        <x:v>2</x:v>
      </x:c>
      <x:c r="H157" s="29" t="n">
        <x:v>8</x:v>
      </x:c>
      <x:c r="I157" s="59" t="b">
        <x:v>1</x:v>
      </x:c>
      <x:c r="J157" s="59" t="b">
        <x:v>1</x:v>
      </x:c>
      <x:c r="K157" s="14" t="str">
        <x:v>Deux opérateurs et accès inspectés ; charge admise puis franchissement par lots. R2 et R3 partagent l’anneau médian.</x:v>
      </x:c>
      <x:c r="L157" s="14" t="str">
        <x:v>Arrêter la charge au dernier palier sûr et retirer les personnes par les prises reconnues.</x:v>
      </x:c>
      <x:c r="M157" s="14" t="str">
        <x:v>À reconnaître avant usage ; praticabilité initiale selon la scène. La vérification du graphe porte sur les liaisons proposées, pas une vision acquise par le joueur.</x:v>
      </x:c>
      <x:c r="N157" s="14" t="str">
        <x:v>Extension V5</x:v>
      </x:c>
    </x:row>
    <x:row r="158" ht="72" customHeight="1">
      <x:c r="A158" s="13" t="str">
        <x:v>W5-P05-L27</x:v>
      </x:c>
      <x:c r="B158" s="13" t="str">
        <x:v>Porte du Souffle Haut ↔ Appui du Dernier Anneau</x:v>
      </x:c>
      <x:c r="C158" s="13" t="str">
        <x:v>W3-P05</x:v>
      </x:c>
      <x:c r="D158" s="13" t="str">
        <x:v>W5-P05-Z18</x:v>
      </x:c>
      <x:c r="E158" s="13" t="str">
        <x:v>W5-P05-Z19</x:v>
      </x:c>
      <x:c r="F158" s="13" t="str">
        <x:v>Passage de palan ou de seuil</x:v>
      </x:c>
      <x:c r="G158" s="28" t="n">
        <x:v>2</x:v>
      </x:c>
      <x:c r="H158" s="28" t="n">
        <x:v>8</x:v>
      </x:c>
      <x:c r="I158" s="58" t="b">
        <x:v>1</x:v>
      </x:c>
      <x:c r="J158" s="58" t="b">
        <x:v>1</x:v>
      </x:c>
      <x:c r="K158" s="13" t="str">
        <x:v>Deux opérateurs et accès inspectés ; charge admise puis franchissement par lots. R2 et R3 partagent l’anneau médian.</x:v>
      </x:c>
      <x:c r="L158" s="13" t="str">
        <x:v>Arrêter la charge au dernier palier sûr et retirer les personnes par les prises reconnues.</x:v>
      </x:c>
      <x:c r="M158" s="13" t="str">
        <x:v>À reconnaître avant usage ; praticabilité initiale selon la scène. La vérification du graphe porte sur les liaisons proposées, pas une vision acquise par le joueur.</x:v>
      </x:c>
      <x:c r="N158" s="13" t="str">
        <x:v>Extension V5</x:v>
      </x:c>
    </x:row>
    <x:row r="159" ht="72" customHeight="1">
      <x:c r="A159" s="14" t="str">
        <x:v>W5-P05-L28</x:v>
      </x:c>
      <x:c r="B159" s="14" t="str">
        <x:v>Borne du Vent Coupé ↔ Palier du Faux Souffle</x:v>
      </x:c>
      <x:c r="C159" s="14" t="str">
        <x:v>W3-P05</x:v>
      </x:c>
      <x:c r="D159" s="14" t="str">
        <x:v>W5-P05-Z03</x:v>
      </x:c>
      <x:c r="E159" s="14" t="str">
        <x:v>W5-P05-Z15</x:v>
      </x:c>
      <x:c r="F159" s="14" t="str">
        <x:v>Traverse de glace reconnue</x:v>
      </x:c>
      <x:c r="G159" s="29" t="n">
        <x:v>1</x:v>
      </x:c>
      <x:c r="H159" s="29" t="n">
        <x:v>6</x:v>
      </x:c>
      <x:c r="I159" s="59" t="b">
        <x:v>0</x:v>
      </x:c>
      <x:c r="J159" s="59" t="b">
        <x:v>1</x:v>
      </x:c>
      <x:c r="K159" s="14" t="str">
        <x:v>Seulement à l’état stable après observation récente ; charge légère et gabarit contrôlé. Un raccourci fermé retire cette liaison des routes.</x:v>
      </x:c>
      <x:c r="L159" s="14" t="str">
        <x:v>Gagner le dernier appui signalé lors d’une fissure annoncée, puis utiliser la route de refuge.</x:v>
      </x:c>
      <x:c r="M159" s="14" t="str">
        <x:v>À reconnaître avant usage ; praticabilité initiale selon la scène. La vérification du graphe porte sur les liaisons proposées, pas une vision acquise par le joueur.</x:v>
      </x:c>
      <x:c r="N159" s="14" t="str">
        <x:v>Extension V5</x:v>
      </x:c>
    </x:row>
    <x:row r="160" ht="72" customHeight="1">
      <x:c r="A160" s="13" t="str">
        <x:v>W5-P05-L29</x:v>
      </x:c>
      <x:c r="B160" s="13" t="str">
        <x:v>Refuge de l’Anneau Ouest ↔ Faille du Vétéran</x:v>
      </x:c>
      <x:c r="C160" s="13" t="str">
        <x:v>W3-P05</x:v>
      </x:c>
      <x:c r="D160" s="13" t="str">
        <x:v>W5-P05-Z10</x:v>
      </x:c>
      <x:c r="E160" s="13" t="str">
        <x:v>W5-P05-Z20</x:v>
      </x:c>
      <x:c r="F160" s="13" t="str">
        <x:v>Traverse de glace reconnue</x:v>
      </x:c>
      <x:c r="G160" s="28" t="n">
        <x:v>1</x:v>
      </x:c>
      <x:c r="H160" s="28" t="n">
        <x:v>6</x:v>
      </x:c>
      <x:c r="I160" s="58" t="b">
        <x:v>0</x:v>
      </x:c>
      <x:c r="J160" s="58" t="b">
        <x:v>1</x:v>
      </x:c>
      <x:c r="K160" s="13" t="str">
        <x:v>Seulement à l’état stable après observation récente ; charge légère et gabarit contrôlé. Un raccourci fermé retire cette liaison des routes.</x:v>
      </x:c>
      <x:c r="L160" s="13" t="str">
        <x:v>Gagner le dernier appui signalé lors d’une fissure annoncée, puis utiliser la route de refuge.</x:v>
      </x:c>
      <x:c r="M160" s="13" t="str">
        <x:v>À reconnaître avant usage ; praticabilité initiale selon la scène. La vérification du graphe porte sur les liaisons proposées, pas une vision acquise par le joueur.</x:v>
      </x:c>
      <x:c r="N160" s="13" t="str">
        <x:v>Extension V5</x:v>
      </x:c>
    </x:row>
    <x:row r="161" ht="72" customHeight="1">
      <x:c r="A161" s="14" t="str">
        <x:v>W5-P05-L30</x:v>
      </x:c>
      <x:c r="B161" s="14" t="str">
        <x:v>Balcon des Charges Suspendues ↔ Atelier du Joint Rouge</x:v>
      </x:c>
      <x:c r="C161" s="14" t="str">
        <x:v>W3-P05</x:v>
      </x:c>
      <x:c r="D161" s="14" t="str">
        <x:v>W5-P05-Z09</x:v>
      </x:c>
      <x:c r="E161" s="14" t="str">
        <x:v>W5-P05-Z16</x:v>
      </x:c>
      <x:c r="F161" s="14" t="str">
        <x:v>Traverse de glace reconnue</x:v>
      </x:c>
      <x:c r="G161" s="29" t="n">
        <x:v>1</x:v>
      </x:c>
      <x:c r="H161" s="29" t="n">
        <x:v>6</x:v>
      </x:c>
      <x:c r="I161" s="59" t="b">
        <x:v>0</x:v>
      </x:c>
      <x:c r="J161" s="59" t="b">
        <x:v>1</x:v>
      </x:c>
      <x:c r="K161" s="14" t="str">
        <x:v>Seulement à l’état stable après observation récente ; charge légère et gabarit contrôlé. Un raccourci fermé retire cette liaison des routes.</x:v>
      </x:c>
      <x:c r="L161" s="14" t="str">
        <x:v>Gagner le dernier appui signalé lors d’une fissure annoncée, puis utiliser la route de refuge.</x:v>
      </x:c>
      <x:c r="M161" s="14" t="str">
        <x:v>À reconnaître avant usage ; praticabilité initiale selon la scène. La vérification du graphe porte sur les liaisons proposées, pas une vision acquise par le joueur.</x:v>
      </x:c>
      <x:c r="N161" s="14" t="str">
        <x:v>Extension V5</x:v>
      </x:c>
    </x:row>
    <x:row r="162" ht="72" customHeight="1">
      <x:c r="A162" s="13" t="str">
        <x:v>W5-P06-L01</x:v>
      </x:c>
      <x:c r="B162" s="13" t="str">
        <x:v>Aire des Premières Charges ↔ Cour des Trois Portes</x:v>
      </x:c>
      <x:c r="C162" s="13" t="str">
        <x:v>W3-P06</x:v>
      </x:c>
      <x:c r="D162" s="13" t="str">
        <x:v>W5-P06-Z01</x:v>
      </x:c>
      <x:c r="E162" s="13" t="str">
        <x:v>W5-P06-Z02</x:v>
      </x:c>
      <x:c r="F162" s="13" t="str">
        <x:v>Coursive ou rue du même niveau</x:v>
      </x:c>
      <x:c r="G162" s="28" t="n">
        <x:v>1</x:v>
      </x:c>
      <x:c r="H162" s="28" t="n">
        <x:v>12</x:v>
      </x:c>
      <x:c r="I162" s="58" t="b">
        <x:v>1</x:v>
      </x:c>
      <x:c r="J162" s="58" t="b">
        <x:v>1</x:v>
      </x:c>
      <x:c r="K162" s="13" t="str">
        <x:v>Accès physique reconnu ; en orbite, porte ouverte et pression compatible avant franchissement.</x:v>
      </x:c>
      <x:c r="L162" s="13" t="str">
        <x:v>Revenir au dernier abri ou compartiment stable effectivement atteint.</x:v>
      </x:c>
      <x:c r="M162" s="13" t="str">
        <x:v>À reconnaître avant usage ; praticabilité initiale selon la scène. La vérification du graphe porte sur les liaisons proposées, pas une vision acquise par le joueur.</x:v>
      </x:c>
      <x:c r="N162" s="13" t="str">
        <x:v>Extension V5</x:v>
      </x:c>
    </x:row>
    <x:row r="163" ht="72" customHeight="1">
      <x:c r="A163" s="14" t="str">
        <x:v>W5-P06-L02</x:v>
      </x:c>
      <x:c r="B163" s="14" t="str">
        <x:v>Cour des Trois Portes ↔ Rails de la Charge Fendue</x:v>
      </x:c>
      <x:c r="C163" s="14" t="str">
        <x:v>W3-P06</x:v>
      </x:c>
      <x:c r="D163" s="14" t="str">
        <x:v>W5-P06-Z02</x:v>
      </x:c>
      <x:c r="E163" s="14" t="str">
        <x:v>W5-P06-Z03</x:v>
      </x:c>
      <x:c r="F163" s="14" t="str">
        <x:v>Coursive ou rue du même niveau</x:v>
      </x:c>
      <x:c r="G163" s="29" t="n">
        <x:v>1</x:v>
      </x:c>
      <x:c r="H163" s="29" t="n">
        <x:v>12</x:v>
      </x:c>
      <x:c r="I163" s="59" t="b">
        <x:v>1</x:v>
      </x:c>
      <x:c r="J163" s="59" t="b">
        <x:v>1</x:v>
      </x:c>
      <x:c r="K163" s="14" t="str">
        <x:v>Accès physique reconnu ; en orbite, porte ouverte et pression compatible avant franchissement.</x:v>
      </x:c>
      <x:c r="L163" s="14" t="str">
        <x:v>Revenir au dernier abri ou compartiment stable effectivement atteint.</x:v>
      </x:c>
      <x:c r="M163" s="14" t="str">
        <x:v>À reconnaître avant usage ; praticabilité initiale selon la scène. La vérification du graphe porte sur les liaisons proposées, pas une vision acquise par le joueur.</x:v>
      </x:c>
      <x:c r="N163" s="14" t="str">
        <x:v>Extension V5</x:v>
      </x:c>
    </x:row>
    <x:row r="164" ht="72" customHeight="1">
      <x:c r="A164" s="13" t="str">
        <x:v>W5-P06-L03</x:v>
      </x:c>
      <x:c r="B164" s="13" t="str">
        <x:v>Rails de la Charge Fendue ↔ Dépôt du Mandat Court</x:v>
      </x:c>
      <x:c r="C164" s="13" t="str">
        <x:v>W3-P06</x:v>
      </x:c>
      <x:c r="D164" s="13" t="str">
        <x:v>W5-P06-Z03</x:v>
      </x:c>
      <x:c r="E164" s="13" t="str">
        <x:v>W5-P06-Z04</x:v>
      </x:c>
      <x:c r="F164" s="13" t="str">
        <x:v>Coursive ou rue du même niveau</x:v>
      </x:c>
      <x:c r="G164" s="28" t="n">
        <x:v>1</x:v>
      </x:c>
      <x:c r="H164" s="28" t="n">
        <x:v>12</x:v>
      </x:c>
      <x:c r="I164" s="58" t="b">
        <x:v>1</x:v>
      </x:c>
      <x:c r="J164" s="58" t="b">
        <x:v>1</x:v>
      </x:c>
      <x:c r="K164" s="13" t="str">
        <x:v>Accès physique reconnu ; en orbite, porte ouverte et pression compatible avant franchissement.</x:v>
      </x:c>
      <x:c r="L164" s="13" t="str">
        <x:v>Revenir au dernier abri ou compartiment stable effectivement atteint.</x:v>
      </x:c>
      <x:c r="M164" s="13" t="str">
        <x:v>À reconnaître avant usage ; praticabilité initiale selon la scène. La vérification du graphe porte sur les liaisons proposées, pas une vision acquise par le joueur.</x:v>
      </x:c>
      <x:c r="N164" s="13" t="str">
        <x:v>Extension V5</x:v>
      </x:c>
    </x:row>
    <x:row r="165" ht="72" customHeight="1">
      <x:c r="A165" s="14" t="str">
        <x:v>W5-P06-L04</x:v>
      </x:c>
      <x:c r="B165" s="14" t="str">
        <x:v>Dépôt du Mandat Court ↔ Seuil du Chef des Portes</x:v>
      </x:c>
      <x:c r="C165" s="14" t="str">
        <x:v>W3-P06</x:v>
      </x:c>
      <x:c r="D165" s="14" t="str">
        <x:v>W5-P06-Z04</x:v>
      </x:c>
      <x:c r="E165" s="14" t="str">
        <x:v>W5-P06-Z05</x:v>
      </x:c>
      <x:c r="F165" s="14" t="str">
        <x:v>Coursive ou rue du même niveau</x:v>
      </x:c>
      <x:c r="G165" s="29" t="n">
        <x:v>1</x:v>
      </x:c>
      <x:c r="H165" s="29" t="n">
        <x:v>12</x:v>
      </x:c>
      <x:c r="I165" s="59" t="b">
        <x:v>1</x:v>
      </x:c>
      <x:c r="J165" s="59" t="b">
        <x:v>1</x:v>
      </x:c>
      <x:c r="K165" s="14" t="str">
        <x:v>Accès physique reconnu ; en orbite, porte ouverte et pression compatible avant franchissement.</x:v>
      </x:c>
      <x:c r="L165" s="14" t="str">
        <x:v>Revenir au dernier abri ou compartiment stable effectivement atteint.</x:v>
      </x:c>
      <x:c r="M165" s="14" t="str">
        <x:v>À reconnaître avant usage ; praticabilité initiale selon la scène. La vérification du graphe porte sur les liaisons proposées, pas une vision acquise par le joueur.</x:v>
      </x:c>
      <x:c r="N165" s="14" t="str">
        <x:v>Extension V5</x:v>
      </x:c>
    </x:row>
    <x:row r="166" ht="72" customHeight="1">
      <x:c r="A166" s="13" t="str">
        <x:v>W5-P06-L05</x:v>
      </x:c>
      <x:c r="B166" s="13" t="str">
        <x:v>Seuil du Chef des Portes ↔ Port de la Montée Réelle</x:v>
      </x:c>
      <x:c r="C166" s="13" t="str">
        <x:v>W3-P06</x:v>
      </x:c>
      <x:c r="D166" s="13" t="str">
        <x:v>W5-P06-Z05</x:v>
      </x:c>
      <x:c r="E166" s="13" t="str">
        <x:v>W5-P06-Z06</x:v>
      </x:c>
      <x:c r="F166" s="13" t="str">
        <x:v>Coursive ou rue du même niveau</x:v>
      </x:c>
      <x:c r="G166" s="28" t="n">
        <x:v>1</x:v>
      </x:c>
      <x:c r="H166" s="28" t="n">
        <x:v>12</x:v>
      </x:c>
      <x:c r="I166" s="58" t="b">
        <x:v>1</x:v>
      </x:c>
      <x:c r="J166" s="58" t="b">
        <x:v>1</x:v>
      </x:c>
      <x:c r="K166" s="13" t="str">
        <x:v>Accès physique reconnu ; en orbite, porte ouverte et pression compatible avant franchissement.</x:v>
      </x:c>
      <x:c r="L166" s="13" t="str">
        <x:v>Revenir au dernier abri ou compartiment stable effectivement atteint.</x:v>
      </x:c>
      <x:c r="M166" s="13" t="str">
        <x:v>À reconnaître avant usage ; praticabilité initiale selon la scène. La vérification du graphe porte sur les liaisons proposées, pas une vision acquise par le joueur.</x:v>
      </x:c>
      <x:c r="N166" s="13" t="str">
        <x:v>Extension V5</x:v>
      </x:c>
    </x:row>
    <x:row r="167" ht="72" customHeight="1">
      <x:c r="A167" s="14" t="str">
        <x:v>W5-P06-L06</x:v>
      </x:c>
      <x:c r="B167" s="14" t="str">
        <x:v>Aire des Premières Charges ↔ Port de la Montée Réelle</x:v>
      </x:c>
      <x:c r="C167" s="14" t="str">
        <x:v>W3-P06</x:v>
      </x:c>
      <x:c r="D167" s="14" t="str">
        <x:v>W5-P06-Z01</x:v>
      </x:c>
      <x:c r="E167" s="14" t="str">
        <x:v>W5-P06-Z06</x:v>
      </x:c>
      <x:c r="F167" s="14" t="str">
        <x:v>Galerie de secours</x:v>
      </x:c>
      <x:c r="G167" s="29" t="n">
        <x:v>3</x:v>
      </x:c>
      <x:c r="H167" s="29" t="n">
        <x:v>10</x:v>
      </x:c>
      <x:c r="I167" s="59" t="b">
        <x:v>1</x:v>
      </x:c>
      <x:c r="J167" s="59" t="b">
        <x:v>1</x:v>
      </x:c>
      <x:c r="K167" s="14" t="str">
        <x:v>Même surface ou même station ; passage reconnu, portes et gabarits vérifiés.</x:v>
      </x:c>
      <x:c r="L167" s="14" t="str">
        <x:v>Halte intermédiaire réellement disponible ; le trajet se reprend depuis cette position.</x:v>
      </x:c>
      <x:c r="M167" s="14" t="str">
        <x:v>À reconnaître avant usage ; praticabilité initiale selon la scène. La vérification du graphe porte sur les liaisons proposées, pas une vision acquise par le joueur.</x:v>
      </x:c>
      <x:c r="N167" s="14" t="str">
        <x:v>Extension V5</x:v>
      </x:c>
    </x:row>
    <x:row r="168" ht="72" customHeight="1">
      <x:c r="A168" s="13" t="str">
        <x:v>W5-P06-L07</x:v>
      </x:c>
      <x:c r="B168" s="13" t="str">
        <x:v>Escaliers des Hautes Pierres ↔ Balcon du Témoin Caché</x:v>
      </x:c>
      <x:c r="C168" s="13" t="str">
        <x:v>W3-P06</x:v>
      </x:c>
      <x:c r="D168" s="13" t="str">
        <x:v>W5-P06-Z07</x:v>
      </x:c>
      <x:c r="E168" s="13" t="str">
        <x:v>W5-P06-Z08</x:v>
      </x:c>
      <x:c r="F168" s="13" t="str">
        <x:v>Coursive ou rue du même niveau</x:v>
      </x:c>
      <x:c r="G168" s="28" t="n">
        <x:v>1</x:v>
      </x:c>
      <x:c r="H168" s="28" t="n">
        <x:v>12</x:v>
      </x:c>
      <x:c r="I168" s="58" t="b">
        <x:v>1</x:v>
      </x:c>
      <x:c r="J168" s="58" t="b">
        <x:v>1</x:v>
      </x:c>
      <x:c r="K168" s="13" t="str">
        <x:v>Accès physique reconnu ; en orbite, porte ouverte et pression compatible avant franchissement.</x:v>
      </x:c>
      <x:c r="L168" s="13" t="str">
        <x:v>Revenir au dernier abri ou compartiment stable effectivement atteint.</x:v>
      </x:c>
      <x:c r="M168" s="13" t="str">
        <x:v>À reconnaître avant usage ; praticabilité initiale selon la scène. La vérification du graphe porte sur les liaisons proposées, pas une vision acquise par le joueur.</x:v>
      </x:c>
      <x:c r="N168" s="13" t="str">
        <x:v>Extension V5</x:v>
      </x:c>
    </x:row>
    <x:row r="169" ht="72" customHeight="1">
      <x:c r="A169" s="14" t="str">
        <x:v>W5-P06-L08</x:v>
      </x:c>
      <x:c r="B169" s="14" t="str">
        <x:v>Balcon du Témoin Caché ↔ Ascenseur aux Deux Commandes</x:v>
      </x:c>
      <x:c r="C169" s="14" t="str">
        <x:v>W3-P06</x:v>
      </x:c>
      <x:c r="D169" s="14" t="str">
        <x:v>W5-P06-Z08</x:v>
      </x:c>
      <x:c r="E169" s="14" t="str">
        <x:v>W5-P06-Z09</x:v>
      </x:c>
      <x:c r="F169" s="14" t="str">
        <x:v>Coursive ou rue du même niveau</x:v>
      </x:c>
      <x:c r="G169" s="29" t="n">
        <x:v>1</x:v>
      </x:c>
      <x:c r="H169" s="29" t="n">
        <x:v>12</x:v>
      </x:c>
      <x:c r="I169" s="59" t="b">
        <x:v>1</x:v>
      </x:c>
      <x:c r="J169" s="59" t="b">
        <x:v>1</x:v>
      </x:c>
      <x:c r="K169" s="14" t="str">
        <x:v>Accès physique reconnu ; en orbite, porte ouverte et pression compatible avant franchissement.</x:v>
      </x:c>
      <x:c r="L169" s="14" t="str">
        <x:v>Revenir au dernier abri ou compartiment stable effectivement atteint.</x:v>
      </x:c>
      <x:c r="M169" s="14" t="str">
        <x:v>À reconnaître avant usage ; praticabilité initiale selon la scène. La vérification du graphe porte sur les liaisons proposées, pas une vision acquise par le joueur.</x:v>
      </x:c>
      <x:c r="N169" s="14" t="str">
        <x:v>Extension V5</x:v>
      </x:c>
    </x:row>
    <x:row r="170" ht="72" customHeight="1">
      <x:c r="A170" s="13" t="str">
        <x:v>W5-P06-L09</x:v>
      </x:c>
      <x:c r="B170" s="13" t="str">
        <x:v>Ascenseur aux Deux Commandes ↔ Archive du Relevé Partiel</x:v>
      </x:c>
      <x:c r="C170" s="13" t="str">
        <x:v>W3-P06</x:v>
      </x:c>
      <x:c r="D170" s="13" t="str">
        <x:v>W5-P06-Z09</x:v>
      </x:c>
      <x:c r="E170" s="13" t="str">
        <x:v>W5-P06-Z10</x:v>
      </x:c>
      <x:c r="F170" s="13" t="str">
        <x:v>Coursive ou rue du même niveau</x:v>
      </x:c>
      <x:c r="G170" s="28" t="n">
        <x:v>1</x:v>
      </x:c>
      <x:c r="H170" s="28" t="n">
        <x:v>12</x:v>
      </x:c>
      <x:c r="I170" s="58" t="b">
        <x:v>1</x:v>
      </x:c>
      <x:c r="J170" s="58" t="b">
        <x:v>1</x:v>
      </x:c>
      <x:c r="K170" s="13" t="str">
        <x:v>Accès physique reconnu ; en orbite, porte ouverte et pression compatible avant franchissement.</x:v>
      </x:c>
      <x:c r="L170" s="13" t="str">
        <x:v>Revenir au dernier abri ou compartiment stable effectivement atteint.</x:v>
      </x:c>
      <x:c r="M170" s="13" t="str">
        <x:v>À reconnaître avant usage ; praticabilité initiale selon la scène. La vérification du graphe porte sur les liaisons proposées, pas une vision acquise par le joueur.</x:v>
      </x:c>
      <x:c r="N170" s="13" t="str">
        <x:v>Extension V5</x:v>
      </x:c>
    </x:row>
    <x:row r="171" ht="72" customHeight="1">
      <x:c r="A171" s="14" t="str">
        <x:v>W5-P06-L10</x:v>
      </x:c>
      <x:c r="B171" s="14" t="str">
        <x:v>Archive du Relevé Partiel ↔ Galerie de la Coalition Brisée</x:v>
      </x:c>
      <x:c r="C171" s="14" t="str">
        <x:v>W3-P06</x:v>
      </x:c>
      <x:c r="D171" s="14" t="str">
        <x:v>W5-P06-Z10</x:v>
      </x:c>
      <x:c r="E171" s="14" t="str">
        <x:v>W5-P06-Z11</x:v>
      </x:c>
      <x:c r="F171" s="14" t="str">
        <x:v>Coursive ou rue du même niveau</x:v>
      </x:c>
      <x:c r="G171" s="29" t="n">
        <x:v>1</x:v>
      </x:c>
      <x:c r="H171" s="29" t="n">
        <x:v>12</x:v>
      </x:c>
      <x:c r="I171" s="59" t="b">
        <x:v>1</x:v>
      </x:c>
      <x:c r="J171" s="59" t="b">
        <x:v>1</x:v>
      </x:c>
      <x:c r="K171" s="14" t="str">
        <x:v>Accès physique reconnu ; en orbite, porte ouverte et pression compatible avant franchissement.</x:v>
      </x:c>
      <x:c r="L171" s="14" t="str">
        <x:v>Revenir au dernier abri ou compartiment stable effectivement atteint.</x:v>
      </x:c>
      <x:c r="M171" s="14" t="str">
        <x:v>À reconnaître avant usage ; praticabilité initiale selon la scène. La vérification du graphe porte sur les liaisons proposées, pas une vision acquise par le joueur.</x:v>
      </x:c>
      <x:c r="N171" s="14" t="str">
        <x:v>Extension V5</x:v>
      </x:c>
    </x:row>
    <x:row r="172" ht="72" customHeight="1">
      <x:c r="A172" s="13" t="str">
        <x:v>W5-P06-L11</x:v>
      </x:c>
      <x:c r="B172" s="13" t="str">
        <x:v>Galerie de la Coalition Brisée ↔ Port Haut des Navettes</x:v>
      </x:c>
      <x:c r="C172" s="13" t="str">
        <x:v>W3-P06</x:v>
      </x:c>
      <x:c r="D172" s="13" t="str">
        <x:v>W5-P06-Z11</x:v>
      </x:c>
      <x:c r="E172" s="13" t="str">
        <x:v>W5-P06-Z12</x:v>
      </x:c>
      <x:c r="F172" s="13" t="str">
        <x:v>Coursive ou rue du même niveau</x:v>
      </x:c>
      <x:c r="G172" s="28" t="n">
        <x:v>1</x:v>
      </x:c>
      <x:c r="H172" s="28" t="n">
        <x:v>12</x:v>
      </x:c>
      <x:c r="I172" s="58" t="b">
        <x:v>1</x:v>
      </x:c>
      <x:c r="J172" s="58" t="b">
        <x:v>1</x:v>
      </x:c>
      <x:c r="K172" s="13" t="str">
        <x:v>Accès physique reconnu ; en orbite, porte ouverte et pression compatible avant franchissement.</x:v>
      </x:c>
      <x:c r="L172" s="13" t="str">
        <x:v>Revenir au dernier abri ou compartiment stable effectivement atteint.</x:v>
      </x:c>
      <x:c r="M172" s="13" t="str">
        <x:v>À reconnaître avant usage ; praticabilité initiale selon la scène. La vérification du graphe porte sur les liaisons proposées, pas une vision acquise par le joueur.</x:v>
      </x:c>
      <x:c r="N172" s="13" t="str">
        <x:v>Extension V5</x:v>
      </x:c>
    </x:row>
    <x:row r="173" ht="72" customHeight="1">
      <x:c r="A173" s="14" t="str">
        <x:v>W5-P06-L12</x:v>
      </x:c>
      <x:c r="B173" s="14" t="str">
        <x:v>Escaliers des Hautes Pierres ↔ Port Haut des Navettes</x:v>
      </x:c>
      <x:c r="C173" s="14" t="str">
        <x:v>W3-P06</x:v>
      </x:c>
      <x:c r="D173" s="14" t="str">
        <x:v>W5-P06-Z07</x:v>
      </x:c>
      <x:c r="E173" s="14" t="str">
        <x:v>W5-P06-Z12</x:v>
      </x:c>
      <x:c r="F173" s="14" t="str">
        <x:v>Galerie de secours</x:v>
      </x:c>
      <x:c r="G173" s="29" t="n">
        <x:v>3</x:v>
      </x:c>
      <x:c r="H173" s="29" t="n">
        <x:v>10</x:v>
      </x:c>
      <x:c r="I173" s="59" t="b">
        <x:v>1</x:v>
      </x:c>
      <x:c r="J173" s="59" t="b">
        <x:v>1</x:v>
      </x:c>
      <x:c r="K173" s="14" t="str">
        <x:v>Même surface ou même station ; passage reconnu, portes et gabarits vérifiés.</x:v>
      </x:c>
      <x:c r="L173" s="14" t="str">
        <x:v>Halte intermédiaire réellement disponible ; le trajet se reprend depuis cette position.</x:v>
      </x:c>
      <x:c r="M173" s="14" t="str">
        <x:v>À reconnaître avant usage ; praticabilité initiale selon la scène. La vérification du graphe porte sur les liaisons proposées, pas une vision acquise par le joueur.</x:v>
      </x:c>
      <x:c r="N173" s="14" t="str">
        <x:v>Extension V5</x:v>
      </x:c>
    </x:row>
    <x:row r="174" ht="72" customHeight="1">
      <x:c r="A174" s="13" t="str">
        <x:v>W5-P06-L13</x:v>
      </x:c>
      <x:c r="B174" s="13" t="str">
        <x:v>Sas de l’Anneau Muet ↔ Coursive des Hublots Noirs</x:v>
      </x:c>
      <x:c r="C174" s="13" t="str">
        <x:v>W3-P06</x:v>
      </x:c>
      <x:c r="D174" s="13" t="str">
        <x:v>W5-P06-Z13</x:v>
      </x:c>
      <x:c r="E174" s="13" t="str">
        <x:v>W5-P06-Z14</x:v>
      </x:c>
      <x:c r="F174" s="13" t="str">
        <x:v>Coursive ou rue du même niveau</x:v>
      </x:c>
      <x:c r="G174" s="28" t="n">
        <x:v>1</x:v>
      </x:c>
      <x:c r="H174" s="28" t="n">
        <x:v>12</x:v>
      </x:c>
      <x:c r="I174" s="58" t="b">
        <x:v>1</x:v>
      </x:c>
      <x:c r="J174" s="58" t="b">
        <x:v>1</x:v>
      </x:c>
      <x:c r="K174" s="13" t="str">
        <x:v>Accès physique reconnu ; en orbite, porte ouverte et pression compatible avant franchissement.</x:v>
      </x:c>
      <x:c r="L174" s="13" t="str">
        <x:v>Revenir au dernier abri ou compartiment stable effectivement atteint.</x:v>
      </x:c>
      <x:c r="M174" s="13" t="str">
        <x:v>À reconnaître avant usage ; praticabilité initiale selon la scène. La vérification du graphe porte sur les liaisons proposées, pas une vision acquise par le joueur.</x:v>
      </x:c>
      <x:c r="N174" s="13" t="str">
        <x:v>Extension V5</x:v>
      </x:c>
    </x:row>
    <x:row r="175" ht="72" customHeight="1">
      <x:c r="A175" s="14" t="str">
        <x:v>W5-P06-L14</x:v>
      </x:c>
      <x:c r="B175" s="14" t="str">
        <x:v>Coursive des Hublots Noirs ↔ Relais des Images Retardées</x:v>
      </x:c>
      <x:c r="C175" s="14" t="str">
        <x:v>W3-P06</x:v>
      </x:c>
      <x:c r="D175" s="14" t="str">
        <x:v>W5-P06-Z14</x:v>
      </x:c>
      <x:c r="E175" s="14" t="str">
        <x:v>W5-P06-Z15</x:v>
      </x:c>
      <x:c r="F175" s="14" t="str">
        <x:v>Coursive ou rue du même niveau</x:v>
      </x:c>
      <x:c r="G175" s="29" t="n">
        <x:v>1</x:v>
      </x:c>
      <x:c r="H175" s="29" t="n">
        <x:v>12</x:v>
      </x:c>
      <x:c r="I175" s="59" t="b">
        <x:v>1</x:v>
      </x:c>
      <x:c r="J175" s="59" t="b">
        <x:v>1</x:v>
      </x:c>
      <x:c r="K175" s="14" t="str">
        <x:v>Accès physique reconnu ; en orbite, porte ouverte et pression compatible avant franchissement.</x:v>
      </x:c>
      <x:c r="L175" s="14" t="str">
        <x:v>Revenir au dernier abri ou compartiment stable effectivement atteint.</x:v>
      </x:c>
      <x:c r="M175" s="14" t="str">
        <x:v>À reconnaître avant usage ; praticabilité initiale selon la scène. La vérification du graphe porte sur les liaisons proposées, pas une vision acquise par le joueur.</x:v>
      </x:c>
      <x:c r="N175" s="14" t="str">
        <x:v>Extension V5</x:v>
      </x:c>
    </x:row>
    <x:row r="176" ht="72" customHeight="1">
      <x:c r="A176" s="13" t="str">
        <x:v>W5-P06-L15</x:v>
      </x:c>
      <x:c r="B176" s="13" t="str">
        <x:v>Relais des Images Retardées ↔ Réserve de l’Énergie Comptée</x:v>
      </x:c>
      <x:c r="C176" s="13" t="str">
        <x:v>W3-P06</x:v>
      </x:c>
      <x:c r="D176" s="13" t="str">
        <x:v>W5-P06-Z15</x:v>
      </x:c>
      <x:c r="E176" s="13" t="str">
        <x:v>W5-P06-Z16</x:v>
      </x:c>
      <x:c r="F176" s="13" t="str">
        <x:v>Coursive ou rue du même niveau</x:v>
      </x:c>
      <x:c r="G176" s="28" t="n">
        <x:v>1</x:v>
      </x:c>
      <x:c r="H176" s="28" t="n">
        <x:v>12</x:v>
      </x:c>
      <x:c r="I176" s="58" t="b">
        <x:v>1</x:v>
      </x:c>
      <x:c r="J176" s="58" t="b">
        <x:v>1</x:v>
      </x:c>
      <x:c r="K176" s="13" t="str">
        <x:v>Accès physique reconnu ; en orbite, porte ouverte et pression compatible avant franchissement.</x:v>
      </x:c>
      <x:c r="L176" s="13" t="str">
        <x:v>Revenir au dernier abri ou compartiment stable effectivement atteint.</x:v>
      </x:c>
      <x:c r="M176" s="13" t="str">
        <x:v>À reconnaître avant usage ; praticabilité initiale selon la scène. La vérification du graphe porte sur les liaisons proposées, pas une vision acquise par le joueur.</x:v>
      </x:c>
      <x:c r="N176" s="13" t="str">
        <x:v>Extension V5</x:v>
      </x:c>
    </x:row>
    <x:row r="177" ht="72" customHeight="1">
      <x:c r="A177" s="14" t="str">
        <x:v>W5-P06-L16</x:v>
      </x:c>
      <x:c r="B177" s="14" t="str">
        <x:v>Réserve de l’Énergie Comptée ↔ Carrefour des Trois Sas</x:v>
      </x:c>
      <x:c r="C177" s="14" t="str">
        <x:v>W3-P06</x:v>
      </x:c>
      <x:c r="D177" s="14" t="str">
        <x:v>W5-P06-Z16</x:v>
      </x:c>
      <x:c r="E177" s="14" t="str">
        <x:v>W5-P06-Z17</x:v>
      </x:c>
      <x:c r="F177" s="14" t="str">
        <x:v>Coursive ou rue du même niveau</x:v>
      </x:c>
      <x:c r="G177" s="29" t="n">
        <x:v>1</x:v>
      </x:c>
      <x:c r="H177" s="29" t="n">
        <x:v>12</x:v>
      </x:c>
      <x:c r="I177" s="59" t="b">
        <x:v>1</x:v>
      </x:c>
      <x:c r="J177" s="59" t="b">
        <x:v>1</x:v>
      </x:c>
      <x:c r="K177" s="14" t="str">
        <x:v>Accès physique reconnu ; en orbite, porte ouverte et pression compatible avant franchissement.</x:v>
      </x:c>
      <x:c r="L177" s="14" t="str">
        <x:v>Revenir au dernier abri ou compartiment stable effectivement atteint.</x:v>
      </x:c>
      <x:c r="M177" s="14" t="str">
        <x:v>À reconnaître avant usage ; praticabilité initiale selon la scène. La vérification du graphe porte sur les liaisons proposées, pas une vision acquise par le joueur.</x:v>
      </x:c>
      <x:c r="N177" s="14" t="str">
        <x:v>Extension V5</x:v>
      </x:c>
    </x:row>
    <x:row r="178" ht="72" customHeight="1">
      <x:c r="A178" s="13" t="str">
        <x:v>W5-P06-L17</x:v>
      </x:c>
      <x:c r="B178" s="13" t="str">
        <x:v>Carrefour des Trois Sas ↔ Baie du Retour Orbital</x:v>
      </x:c>
      <x:c r="C178" s="13" t="str">
        <x:v>W3-P06</x:v>
      </x:c>
      <x:c r="D178" s="13" t="str">
        <x:v>W5-P06-Z17</x:v>
      </x:c>
      <x:c r="E178" s="13" t="str">
        <x:v>W5-P06-Z18</x:v>
      </x:c>
      <x:c r="F178" s="13" t="str">
        <x:v>Coursive ou rue du même niveau</x:v>
      </x:c>
      <x:c r="G178" s="28" t="n">
        <x:v>1</x:v>
      </x:c>
      <x:c r="H178" s="28" t="n">
        <x:v>12</x:v>
      </x:c>
      <x:c r="I178" s="58" t="b">
        <x:v>1</x:v>
      </x:c>
      <x:c r="J178" s="58" t="b">
        <x:v>1</x:v>
      </x:c>
      <x:c r="K178" s="13" t="str">
        <x:v>Accès physique reconnu ; en orbite, porte ouverte et pression compatible avant franchissement.</x:v>
      </x:c>
      <x:c r="L178" s="13" t="str">
        <x:v>Revenir au dernier abri ou compartiment stable effectivement atteint.</x:v>
      </x:c>
      <x:c r="M178" s="13" t="str">
        <x:v>À reconnaître avant usage ; praticabilité initiale selon la scène. La vérification du graphe porte sur les liaisons proposées, pas une vision acquise par le joueur.</x:v>
      </x:c>
      <x:c r="N178" s="13" t="str">
        <x:v>Extension V5</x:v>
      </x:c>
    </x:row>
    <x:row r="179" ht="72" customHeight="1">
      <x:c r="A179" s="14" t="str">
        <x:v>W5-P06-L18</x:v>
      </x:c>
      <x:c r="B179" s="14" t="str">
        <x:v>Sas de l’Anneau Muet ↔ Baie du Retour Orbital</x:v>
      </x:c>
      <x:c r="C179" s="14" t="str">
        <x:v>W3-P06</x:v>
      </x:c>
      <x:c r="D179" s="14" t="str">
        <x:v>W5-P06-Z13</x:v>
      </x:c>
      <x:c r="E179" s="14" t="str">
        <x:v>W5-P06-Z18</x:v>
      </x:c>
      <x:c r="F179" s="14" t="str">
        <x:v>Galerie de secours</x:v>
      </x:c>
      <x:c r="G179" s="29" t="n">
        <x:v>3</x:v>
      </x:c>
      <x:c r="H179" s="29" t="n">
        <x:v>10</x:v>
      </x:c>
      <x:c r="I179" s="59" t="b">
        <x:v>1</x:v>
      </x:c>
      <x:c r="J179" s="59" t="b">
        <x:v>1</x:v>
      </x:c>
      <x:c r="K179" s="14" t="str">
        <x:v>Même surface ou même station ; passage reconnu, portes et gabarits vérifiés.</x:v>
      </x:c>
      <x:c r="L179" s="14" t="str">
        <x:v>Halte intermédiaire réellement disponible ; le trajet se reprend depuis cette position.</x:v>
      </x:c>
      <x:c r="M179" s="14" t="str">
        <x:v>À reconnaître avant usage ; praticabilité initiale selon la scène. La vérification du graphe porte sur les liaisons proposées, pas une vision acquise par le joueur.</x:v>
      </x:c>
      <x:c r="N179" s="14" t="str">
        <x:v>Extension V5</x:v>
      </x:c>
    </x:row>
    <x:row r="180" ht="72" customHeight="1">
      <x:c r="A180" s="13" t="str">
        <x:v>W5-P06-L19</x:v>
      </x:c>
      <x:c r="B180" s="13" t="str">
        <x:v>Amarrage des Coques Retenues ↔ Prises de la Coque Froide</x:v>
      </x:c>
      <x:c r="C180" s="13" t="str">
        <x:v>W3-P06</x:v>
      </x:c>
      <x:c r="D180" s="13" t="str">
        <x:v>W5-P06-Z19</x:v>
      </x:c>
      <x:c r="E180" s="13" t="str">
        <x:v>W5-P06-Z20</x:v>
      </x:c>
      <x:c r="F180" s="13" t="str">
        <x:v>Coursive ou rue du même niveau</x:v>
      </x:c>
      <x:c r="G180" s="28" t="n">
        <x:v>1</x:v>
      </x:c>
      <x:c r="H180" s="28" t="n">
        <x:v>12</x:v>
      </x:c>
      <x:c r="I180" s="58" t="b">
        <x:v>1</x:v>
      </x:c>
      <x:c r="J180" s="58" t="b">
        <x:v>1</x:v>
      </x:c>
      <x:c r="K180" s="13" t="str">
        <x:v>Accès physique reconnu ; en orbite, porte ouverte et pression compatible avant franchissement.</x:v>
      </x:c>
      <x:c r="L180" s="13" t="str">
        <x:v>Revenir au dernier abri ou compartiment stable effectivement atteint.</x:v>
      </x:c>
      <x:c r="M180" s="13" t="str">
        <x:v>À reconnaître avant usage ; praticabilité initiale selon la scène. La vérification du graphe porte sur les liaisons proposées, pas une vision acquise par le joueur.</x:v>
      </x:c>
      <x:c r="N180" s="13" t="str">
        <x:v>Extension V5</x:v>
      </x:c>
    </x:row>
    <x:row r="181" ht="72" customHeight="1">
      <x:c r="A181" s="14" t="str">
        <x:v>W5-P06-L20</x:v>
      </x:c>
      <x:c r="B181" s="14" t="str">
        <x:v>Prises de la Coque Froide ↔ Soute des Marques Mélangées</x:v>
      </x:c>
      <x:c r="C181" s="14" t="str">
        <x:v>W3-P06</x:v>
      </x:c>
      <x:c r="D181" s="14" t="str">
        <x:v>W5-P06-Z20</x:v>
      </x:c>
      <x:c r="E181" s="14" t="str">
        <x:v>W5-P06-Z21</x:v>
      </x:c>
      <x:c r="F181" s="14" t="str">
        <x:v>Coursive ou rue du même niveau</x:v>
      </x:c>
      <x:c r="G181" s="29" t="n">
        <x:v>1</x:v>
      </x:c>
      <x:c r="H181" s="29" t="n">
        <x:v>12</x:v>
      </x:c>
      <x:c r="I181" s="59" t="b">
        <x:v>1</x:v>
      </x:c>
      <x:c r="J181" s="59" t="b">
        <x:v>1</x:v>
      </x:c>
      <x:c r="K181" s="14" t="str">
        <x:v>Accès physique reconnu ; en orbite, porte ouverte et pression compatible avant franchissement.</x:v>
      </x:c>
      <x:c r="L181" s="14" t="str">
        <x:v>Revenir au dernier abri ou compartiment stable effectivement atteint.</x:v>
      </x:c>
      <x:c r="M181" s="14" t="str">
        <x:v>À reconnaître avant usage ; praticabilité initiale selon la scène. La vérification du graphe porte sur les liaisons proposées, pas une vision acquise par le joueur.</x:v>
      </x:c>
      <x:c r="N181" s="14" t="str">
        <x:v>Extension V5</x:v>
      </x:c>
    </x:row>
    <x:row r="182" ht="72" customHeight="1">
      <x:c r="A182" s="13" t="str">
        <x:v>W5-P06-L21</x:v>
      </x:c>
      <x:c r="B182" s="13" t="str">
        <x:v>Soute des Marques Mélangées ↔ Atelier des Amarres Reprises</x:v>
      </x:c>
      <x:c r="C182" s="13" t="str">
        <x:v>W3-P06</x:v>
      </x:c>
      <x:c r="D182" s="13" t="str">
        <x:v>W5-P06-Z21</x:v>
      </x:c>
      <x:c r="E182" s="13" t="str">
        <x:v>W5-P06-Z22</x:v>
      </x:c>
      <x:c r="F182" s="13" t="str">
        <x:v>Coursive ou rue du même niveau</x:v>
      </x:c>
      <x:c r="G182" s="28" t="n">
        <x:v>1</x:v>
      </x:c>
      <x:c r="H182" s="28" t="n">
        <x:v>12</x:v>
      </x:c>
      <x:c r="I182" s="58" t="b">
        <x:v>1</x:v>
      </x:c>
      <x:c r="J182" s="58" t="b">
        <x:v>1</x:v>
      </x:c>
      <x:c r="K182" s="13" t="str">
        <x:v>Accès physique reconnu ; en orbite, porte ouverte et pression compatible avant franchissement.</x:v>
      </x:c>
      <x:c r="L182" s="13" t="str">
        <x:v>Revenir au dernier abri ou compartiment stable effectivement atteint.</x:v>
      </x:c>
      <x:c r="M182" s="13" t="str">
        <x:v>À reconnaître avant usage ; praticabilité initiale selon la scène. La vérification du graphe porte sur les liaisons proposées, pas une vision acquise par le joueur.</x:v>
      </x:c>
      <x:c r="N182" s="13" t="str">
        <x:v>Extension V5</x:v>
      </x:c>
    </x:row>
    <x:row r="183" ht="72" customHeight="1">
      <x:c r="A183" s="14" t="str">
        <x:v>W5-P06-L22</x:v>
      </x:c>
      <x:c r="B183" s="14" t="str">
        <x:v>Atelier des Amarres Reprises ↔ Plateforme du Défi de Coque</x:v>
      </x:c>
      <x:c r="C183" s="14" t="str">
        <x:v>W3-P06</x:v>
      </x:c>
      <x:c r="D183" s="14" t="str">
        <x:v>W5-P06-Z22</x:v>
      </x:c>
      <x:c r="E183" s="14" t="str">
        <x:v>W5-P06-Z23</x:v>
      </x:c>
      <x:c r="F183" s="14" t="str">
        <x:v>Coursive ou rue du même niveau</x:v>
      </x:c>
      <x:c r="G183" s="29" t="n">
        <x:v>1</x:v>
      </x:c>
      <x:c r="H183" s="29" t="n">
        <x:v>12</x:v>
      </x:c>
      <x:c r="I183" s="59" t="b">
        <x:v>1</x:v>
      </x:c>
      <x:c r="J183" s="59" t="b">
        <x:v>1</x:v>
      </x:c>
      <x:c r="K183" s="14" t="str">
        <x:v>Accès physique reconnu ; en orbite, porte ouverte et pression compatible avant franchissement.</x:v>
      </x:c>
      <x:c r="L183" s="14" t="str">
        <x:v>Revenir au dernier abri ou compartiment stable effectivement atteint.</x:v>
      </x:c>
      <x:c r="M183" s="14" t="str">
        <x:v>À reconnaître avant usage ; praticabilité initiale selon la scène. La vérification du graphe porte sur les liaisons proposées, pas une vision acquise par le joueur.</x:v>
      </x:c>
      <x:c r="N183" s="14" t="str">
        <x:v>Extension V5</x:v>
      </x:c>
    </x:row>
    <x:row r="184" ht="72" customHeight="1">
      <x:c r="A184" s="13" t="str">
        <x:v>W5-P06-L23</x:v>
      </x:c>
      <x:c r="B184" s="13" t="str">
        <x:v>Plateforme du Défi de Coque ↔ Le Dernier Sas de La Veille</x:v>
      </x:c>
      <x:c r="C184" s="13" t="str">
        <x:v>W3-P06</x:v>
      </x:c>
      <x:c r="D184" s="13" t="str">
        <x:v>W5-P06-Z23</x:v>
      </x:c>
      <x:c r="E184" s="13" t="str">
        <x:v>W5-P06-Z24</x:v>
      </x:c>
      <x:c r="F184" s="13" t="str">
        <x:v>Coursive ou rue du même niveau</x:v>
      </x:c>
      <x:c r="G184" s="28" t="n">
        <x:v>1</x:v>
      </x:c>
      <x:c r="H184" s="28" t="n">
        <x:v>12</x:v>
      </x:c>
      <x:c r="I184" s="58" t="b">
        <x:v>1</x:v>
      </x:c>
      <x:c r="J184" s="58" t="b">
        <x:v>1</x:v>
      </x:c>
      <x:c r="K184" s="13" t="str">
        <x:v>Accès physique reconnu ; en orbite, porte ouverte et pression compatible avant franchissement.</x:v>
      </x:c>
      <x:c r="L184" s="13" t="str">
        <x:v>Revenir au dernier abri ou compartiment stable effectivement atteint.</x:v>
      </x:c>
      <x:c r="M184" s="13" t="str">
        <x:v>À reconnaître avant usage ; praticabilité initiale selon la scène. La vérification du graphe porte sur les liaisons proposées, pas une vision acquise par le joueur.</x:v>
      </x:c>
      <x:c r="N184" s="13" t="str">
        <x:v>Extension V5</x:v>
      </x:c>
    </x:row>
    <x:row r="185" ht="72" customHeight="1">
      <x:c r="A185" s="14" t="str">
        <x:v>W5-P06-L24</x:v>
      </x:c>
      <x:c r="B185" s="14" t="str">
        <x:v>Amarrage des Coques Retenues ↔ Le Dernier Sas de La Veille</x:v>
      </x:c>
      <x:c r="C185" s="14" t="str">
        <x:v>W3-P06</x:v>
      </x:c>
      <x:c r="D185" s="14" t="str">
        <x:v>W5-P06-Z19</x:v>
      </x:c>
      <x:c r="E185" s="14" t="str">
        <x:v>W5-P06-Z24</x:v>
      </x:c>
      <x:c r="F185" s="14" t="str">
        <x:v>Galerie de secours</x:v>
      </x:c>
      <x:c r="G185" s="29" t="n">
        <x:v>3</x:v>
      </x:c>
      <x:c r="H185" s="29" t="n">
        <x:v>10</x:v>
      </x:c>
      <x:c r="I185" s="59" t="b">
        <x:v>1</x:v>
      </x:c>
      <x:c r="J185" s="59" t="b">
        <x:v>1</x:v>
      </x:c>
      <x:c r="K185" s="14" t="str">
        <x:v>Même surface ou même station ; passage reconnu, portes et gabarits vérifiés.</x:v>
      </x:c>
      <x:c r="L185" s="14" t="str">
        <x:v>Halte intermédiaire réellement disponible ; le trajet se reprend depuis cette position.</x:v>
      </x:c>
      <x:c r="M185" s="14" t="str">
        <x:v>À reconnaître avant usage ; praticabilité initiale selon la scène. La vérification du graphe porte sur les liaisons proposées, pas une vision acquise par le joueur.</x:v>
      </x:c>
      <x:c r="N185" s="14" t="str">
        <x:v>Extension V5</x:v>
      </x:c>
    </x:row>
    <x:row r="186" ht="72" customHeight="1">
      <x:c r="A186" s="13" t="str">
        <x:v>W5-P06-L25</x:v>
      </x:c>
      <x:c r="B186" s="13" t="str">
        <x:v>Aire des Premières Charges ↔ Escaliers des Hautes Pierres</x:v>
      </x:c>
      <x:c r="C186" s="13" t="str">
        <x:v>W3-P06</x:v>
      </x:c>
      <x:c r="D186" s="13" t="str">
        <x:v>W5-P06-Z01</x:v>
      </x:c>
      <x:c r="E186" s="13" t="str">
        <x:v>W5-P06-Z07</x:v>
      </x:c>
      <x:c r="F186" s="13" t="str">
        <x:v>Escalier ou ascenseur de surface</x:v>
      </x:c>
      <x:c r="G186" s="28" t="n">
        <x:v>2</x:v>
      </x:c>
      <x:c r="H186" s="28" t="n">
        <x:v>10</x:v>
      </x:c>
      <x:c r="I186" s="58" t="b">
        <x:v>1</x:v>
      </x:c>
      <x:c r="J186" s="58" t="b">
        <x:v>1</x:v>
      </x:c>
      <x:c r="K186" s="13" t="str">
        <x:v>Même planète, entre ses niveaux de surface ; plateforme, opérateurs et gabarit vérifiés.</x:v>
      </x:c>
      <x:c r="L186" s="13" t="str">
        <x:v>Arrêt au dernier palier stable puis sortie par les escaliers disponibles.</x:v>
      </x:c>
      <x:c r="M186" s="13" t="str">
        <x:v>À reconnaître avant usage ; praticabilité initiale selon la scène. La vérification du graphe porte sur les liaisons proposées, pas une vision acquise par le joueur.</x:v>
      </x:c>
      <x:c r="N186" s="13" t="str">
        <x:v>Extension V5</x:v>
      </x:c>
    </x:row>
    <x:row r="187" ht="72" customHeight="1">
      <x:c r="A187" s="14" t="str">
        <x:v>W5-P06-L26</x:v>
      </x:c>
      <x:c r="B187" s="14" t="str">
        <x:v>Rails de la Charge Fendue ↔ Ascenseur aux Deux Commandes</x:v>
      </x:c>
      <x:c r="C187" s="14" t="str">
        <x:v>W3-P06</x:v>
      </x:c>
      <x:c r="D187" s="14" t="str">
        <x:v>W5-P06-Z03</x:v>
      </x:c>
      <x:c r="E187" s="14" t="str">
        <x:v>W5-P06-Z09</x:v>
      </x:c>
      <x:c r="F187" s="14" t="str">
        <x:v>Escalier ou ascenseur de surface</x:v>
      </x:c>
      <x:c r="G187" s="29" t="n">
        <x:v>2</x:v>
      </x:c>
      <x:c r="H187" s="29" t="n">
        <x:v>10</x:v>
      </x:c>
      <x:c r="I187" s="59" t="b">
        <x:v>1</x:v>
      </x:c>
      <x:c r="J187" s="59" t="b">
        <x:v>1</x:v>
      </x:c>
      <x:c r="K187" s="14" t="str">
        <x:v>Même planète, entre ses niveaux de surface ; plateforme, opérateurs et gabarit vérifiés.</x:v>
      </x:c>
      <x:c r="L187" s="14" t="str">
        <x:v>Arrêt au dernier palier stable puis sortie par les escaliers disponibles.</x:v>
      </x:c>
      <x:c r="M187" s="14" t="str">
        <x:v>À reconnaître avant usage ; praticabilité initiale selon la scène. La vérification du graphe porte sur les liaisons proposées, pas une vision acquise par le joueur.</x:v>
      </x:c>
      <x:c r="N187" s="14" t="str">
        <x:v>Extension V5</x:v>
      </x:c>
    </x:row>
    <x:row r="188" ht="72" customHeight="1">
      <x:c r="A188" s="13" t="str">
        <x:v>W5-P06-L27</x:v>
      </x:c>
      <x:c r="B188" s="13" t="str">
        <x:v>Dépôt du Mandat Court ↔ Archive du Relevé Partiel</x:v>
      </x:c>
      <x:c r="C188" s="13" t="str">
        <x:v>W3-P06</x:v>
      </x:c>
      <x:c r="D188" s="13" t="str">
        <x:v>W5-P06-Z04</x:v>
      </x:c>
      <x:c r="E188" s="13" t="str">
        <x:v>W5-P06-Z10</x:v>
      </x:c>
      <x:c r="F188" s="13" t="str">
        <x:v>Escalier ou ascenseur de surface</x:v>
      </x:c>
      <x:c r="G188" s="28" t="n">
        <x:v>2</x:v>
      </x:c>
      <x:c r="H188" s="28" t="n">
        <x:v>10</x:v>
      </x:c>
      <x:c r="I188" s="58" t="b">
        <x:v>1</x:v>
      </x:c>
      <x:c r="J188" s="58" t="b">
        <x:v>1</x:v>
      </x:c>
      <x:c r="K188" s="13" t="str">
        <x:v>Même planète, entre ses niveaux de surface ; plateforme, opérateurs et gabarit vérifiés.</x:v>
      </x:c>
      <x:c r="L188" s="13" t="str">
        <x:v>Arrêt au dernier palier stable puis sortie par les escaliers disponibles.</x:v>
      </x:c>
      <x:c r="M188" s="13" t="str">
        <x:v>À reconnaître avant usage ; praticabilité initiale selon la scène. La vérification du graphe porte sur les liaisons proposées, pas une vision acquise par le joueur.</x:v>
      </x:c>
      <x:c r="N188" s="13" t="str">
        <x:v>Extension V5</x:v>
      </x:c>
    </x:row>
    <x:row r="189" ht="72" customHeight="1">
      <x:c r="A189" s="14" t="str">
        <x:v>W5-P06-L28</x:v>
      </x:c>
      <x:c r="B189" s="14" t="str">
        <x:v>Port de la Montée Réelle ↔ Port Haut des Navettes</x:v>
      </x:c>
      <x:c r="C189" s="14" t="str">
        <x:v>W3-P06</x:v>
      </x:c>
      <x:c r="D189" s="14" t="str">
        <x:v>W5-P06-Z06</x:v>
      </x:c>
      <x:c r="E189" s="14" t="str">
        <x:v>W5-P06-Z12</x:v>
      </x:c>
      <x:c r="F189" s="14" t="str">
        <x:v>Escalier ou ascenseur de surface</x:v>
      </x:c>
      <x:c r="G189" s="29" t="n">
        <x:v>2</x:v>
      </x:c>
      <x:c r="H189" s="29" t="n">
        <x:v>10</x:v>
      </x:c>
      <x:c r="I189" s="59" t="b">
        <x:v>1</x:v>
      </x:c>
      <x:c r="J189" s="59" t="b">
        <x:v>1</x:v>
      </x:c>
      <x:c r="K189" s="14" t="str">
        <x:v>Même planète, entre ses niveaux de surface ; plateforme, opérateurs et gabarit vérifiés.</x:v>
      </x:c>
      <x:c r="L189" s="14" t="str">
        <x:v>Arrêt au dernier palier stable puis sortie par les escaliers disponibles.</x:v>
      </x:c>
      <x:c r="M189" s="14" t="str">
        <x:v>À reconnaître avant usage ; praticabilité initiale selon la scène. La vérification du graphe porte sur les liaisons proposées, pas une vision acquise par le joueur.</x:v>
      </x:c>
      <x:c r="N189" s="14" t="str">
        <x:v>Extension V5</x:v>
      </x:c>
    </x:row>
    <x:row r="190" ht="72" customHeight="1">
      <x:c r="A190" s="13" t="str">
        <x:v>W5-P06-L29</x:v>
      </x:c>
      <x:c r="B190" s="13" t="str">
        <x:v>Sas de l’Anneau Muet ↔ Amarrage des Coques Retenues</x:v>
      </x:c>
      <x:c r="C190" s="13" t="str">
        <x:v>W3-P06</x:v>
      </x:c>
      <x:c r="D190" s="13" t="str">
        <x:v>W5-P06-Z13</x:v>
      </x:c>
      <x:c r="E190" s="13" t="str">
        <x:v>W5-P06-Z19</x:v>
      </x:c>
      <x:c r="F190" s="13" t="str">
        <x:v>Amarrage entre stations ou coques</x:v>
      </x:c>
      <x:c r="G190" s="28" t="n">
        <x:v>2</x:v>
      </x:c>
      <x:c r="H190" s="28" t="n">
        <x:v>8</x:v>
      </x:c>
      <x:c r="I190" s="58" t="b">
        <x:v>1</x:v>
      </x:c>
      <x:c r="J190" s="58" t="b">
        <x:v>1</x:v>
      </x:c>
      <x:c r="K190" s="13" t="str">
        <x:v>Passerelle d’amarrage réelle ou transport court équipé, sas stabilisés et participants comptés.</x:v>
      </x:c>
      <x:c r="L190" s="13" t="str">
        <x:v>Retour au sas de départ ou au compartiment stable atteint ; aucune marche libre dans le vide.</x:v>
      </x:c>
      <x:c r="M190" s="13" t="str">
        <x:v>À reconnaître avant usage ; praticabilité initiale selon la scène. La vérification du graphe porte sur les liaisons proposées, pas une vision acquise par le joueur.</x:v>
      </x:c>
      <x:c r="N190" s="13" t="str">
        <x:v>Extension V5</x:v>
      </x:c>
    </x:row>
    <x:row r="191" ht="72" customHeight="1">
      <x:c r="A191" s="14" t="str">
        <x:v>W5-P06-L30</x:v>
      </x:c>
      <x:c r="B191" s="14" t="str">
        <x:v>Sas de l’Anneau Muet ↔ Le Dernier Sas de La Veille</x:v>
      </x:c>
      <x:c r="C191" s="14" t="str">
        <x:v>W3-P06</x:v>
      </x:c>
      <x:c r="D191" s="14" t="str">
        <x:v>W5-P06-Z13</x:v>
      </x:c>
      <x:c r="E191" s="14" t="str">
        <x:v>W5-P06-Z24</x:v>
      </x:c>
      <x:c r="F191" s="14" t="str">
        <x:v>Amarrage entre stations ou coques</x:v>
      </x:c>
      <x:c r="G191" s="29" t="n">
        <x:v>2</x:v>
      </x:c>
      <x:c r="H191" s="29" t="n">
        <x:v>8</x:v>
      </x:c>
      <x:c r="I191" s="59" t="b">
        <x:v>1</x:v>
      </x:c>
      <x:c r="J191" s="59" t="b">
        <x:v>1</x:v>
      </x:c>
      <x:c r="K191" s="14" t="str">
        <x:v>Passerelle d’amarrage réelle ou transport court équipé, sas stabilisés et participants comptés.</x:v>
      </x:c>
      <x:c r="L191" s="14" t="str">
        <x:v>Retour au sas de départ ou au compartiment stable atteint ; aucune marche libre dans le vide.</x:v>
      </x:c>
      <x:c r="M191" s="14" t="str">
        <x:v>À reconnaître avant usage ; praticabilité initiale selon la scène. La vérification du graphe porte sur les liaisons proposées, pas une vision acquise par le joueur.</x:v>
      </x:c>
      <x:c r="N191" s="14" t="str">
        <x:v>Extension V5</x:v>
      </x:c>
    </x:row>
    <x:row r="192" ht="72" customHeight="1">
      <x:c r="A192" s="13" t="str">
        <x:v>W5-P06-L31</x:v>
      </x:c>
      <x:c r="B192" s="13" t="str">
        <x:v>Baie du Retour Orbital ↔ Amarrage des Coques Retenues</x:v>
      </x:c>
      <x:c r="C192" s="13" t="str">
        <x:v>W3-P06</x:v>
      </x:c>
      <x:c r="D192" s="13" t="str">
        <x:v>W5-P06-Z18</x:v>
      </x:c>
      <x:c r="E192" s="13" t="str">
        <x:v>W5-P06-Z19</x:v>
      </x:c>
      <x:c r="F192" s="13" t="str">
        <x:v>Amarrage entre stations ou coques</x:v>
      </x:c>
      <x:c r="G192" s="28" t="n">
        <x:v>2</x:v>
      </x:c>
      <x:c r="H192" s="28" t="n">
        <x:v>8</x:v>
      </x:c>
      <x:c r="I192" s="58" t="b">
        <x:v>1</x:v>
      </x:c>
      <x:c r="J192" s="58" t="b">
        <x:v>1</x:v>
      </x:c>
      <x:c r="K192" s="13" t="str">
        <x:v>Passerelle d’amarrage réelle ou transport court équipé, sas stabilisés et participants comptés.</x:v>
      </x:c>
      <x:c r="L192" s="13" t="str">
        <x:v>Retour au sas de départ ou au compartiment stable atteint ; aucune marche libre dans le vide.</x:v>
      </x:c>
      <x:c r="M192" s="13" t="str">
        <x:v>À reconnaître avant usage ; praticabilité initiale selon la scène. La vérification du graphe porte sur les liaisons proposées, pas une vision acquise par le joueur.</x:v>
      </x:c>
      <x:c r="N192" s="13" t="str">
        <x:v>Extension V5</x:v>
      </x:c>
    </x:row>
    <x:row r="193" ht="72" customHeight="1">
      <x:c r="A193" s="14" t="str">
        <x:v>W5-P06-L32</x:v>
      </x:c>
      <x:c r="B193" s="14" t="str">
        <x:v>Baie du Retour Orbital ↔ Le Dernier Sas de La Veille</x:v>
      </x:c>
      <x:c r="C193" s="14" t="str">
        <x:v>W3-P06</x:v>
      </x:c>
      <x:c r="D193" s="14" t="str">
        <x:v>W5-P06-Z18</x:v>
      </x:c>
      <x:c r="E193" s="14" t="str">
        <x:v>W5-P06-Z24</x:v>
      </x:c>
      <x:c r="F193" s="14" t="str">
        <x:v>Amarrage entre stations ou coques</x:v>
      </x:c>
      <x:c r="G193" s="29" t="n">
        <x:v>2</x:v>
      </x:c>
      <x:c r="H193" s="29" t="n">
        <x:v>8</x:v>
      </x:c>
      <x:c r="I193" s="59" t="b">
        <x:v>1</x:v>
      </x:c>
      <x:c r="J193" s="59" t="b">
        <x:v>1</x:v>
      </x:c>
      <x:c r="K193" s="14" t="str">
        <x:v>Passerelle d’amarrage réelle ou transport court équipé, sas stabilisés et participants comptés.</x:v>
      </x:c>
      <x:c r="L193" s="14" t="str">
        <x:v>Retour au sas de départ ou au compartiment stable atteint ; aucune marche libre dans le vide.</x:v>
      </x:c>
      <x:c r="M193" s="14" t="str">
        <x:v>À reconnaître avant usage ; praticabilité initiale selon la scène. La vérification du graphe porte sur les liaisons proposées, pas une vision acquise par le joueur.</x:v>
      </x:c>
      <x:c r="N193" s="14" t="str">
        <x:v>Extension V5</x:v>
      </x:c>
    </x:row>
    <x:row r="194" ht="72" customHeight="1">
      <x:c r="A194" s="13" t="str">
        <x:v>W5-P06-L33</x:v>
      </x:c>
      <x:c r="B194" s="13" t="str">
        <x:v>Port de la Montée Réelle ↔ Sas de l’Anneau Muet</x:v>
      </x:c>
      <x:c r="C194" s="13" t="str">
        <x:v>W3-P06</x:v>
      </x:c>
      <x:c r="D194" s="13" t="str">
        <x:v>W5-P06-Z06</x:v>
      </x:c>
      <x:c r="E194" s="13" t="str">
        <x:v>W5-P06-Z13</x:v>
      </x:c>
      <x:c r="F194" s="13" t="str">
        <x:v>Trajet orbital surface–orbite</x:v>
      </x:c>
      <x:c r="G194" s="28" t="n">
        <x:v>4</x:v>
      </x:c>
      <x:c r="H194" s="28" t="n">
        <x:v>8</x:v>
      </x:c>
      <x:c r="I194" s="58" t="b">
        <x:v>1</x:v>
      </x:c>
      <x:c r="J194" s="58" t="b">
        <x:v>1</x:v>
      </x:c>
      <x:c r="K194" s="13" t="str">
        <x:v>Transport orbital réellement disponible, pilote, énergie, places et points d’amarrage validés ; le voyage se joue avant toute occupation.</x:v>
      </x:c>
      <x:c r="L194" s="13" t="str">
        <x:v>Retour au point d’approche sûr ou halte orbitale prévue, selon la phase effectivement atteinte.</x:v>
      </x:c>
      <x:c r="M194" s="13" t="str">
        <x:v>À reconnaître avant usage ; praticabilité initiale selon la scène. La vérification du graphe porte sur les liaisons proposées, pas une vision acquise par le joueur.</x:v>
      </x:c>
      <x:c r="N194" s="13" t="str">
        <x:v>Extension V5</x:v>
      </x:c>
    </x:row>
    <x:row r="195" ht="72" customHeight="1">
      <x:c r="A195" s="14" t="str">
        <x:v>W5-P06-L34</x:v>
      </x:c>
      <x:c r="B195" s="14" t="str">
        <x:v>Port Haut des Navettes ↔ Amarrage des Coques Retenues</x:v>
      </x:c>
      <x:c r="C195" s="14" t="str">
        <x:v>W3-P06</x:v>
      </x:c>
      <x:c r="D195" s="14" t="str">
        <x:v>W5-P06-Z12</x:v>
      </x:c>
      <x:c r="E195" s="14" t="str">
        <x:v>W5-P06-Z19</x:v>
      </x:c>
      <x:c r="F195" s="14" t="str">
        <x:v>Trajet orbital surface–orbite</x:v>
      </x:c>
      <x:c r="G195" s="29" t="n">
        <x:v>4</x:v>
      </x:c>
      <x:c r="H195" s="29" t="n">
        <x:v>8</x:v>
      </x:c>
      <x:c r="I195" s="59" t="b">
        <x:v>1</x:v>
      </x:c>
      <x:c r="J195" s="59" t="b">
        <x:v>1</x:v>
      </x:c>
      <x:c r="K195" s="14" t="str">
        <x:v>Transport orbital réellement disponible, pilote, énergie, places et points d’amarrage validés ; le voyage se joue avant toute occupation.</x:v>
      </x:c>
      <x:c r="L195" s="14" t="str">
        <x:v>Retour au point d’approche sûr ou halte orbitale prévue, selon la phase effectivement atteinte.</x:v>
      </x:c>
      <x:c r="M195" s="14" t="str">
        <x:v>À reconnaître avant usage ; praticabilité initiale selon la scène. La vérification du graphe porte sur les liaisons proposées, pas une vision acquise par le joueur.</x:v>
      </x:c>
      <x:c r="N195" s="14" t="str">
        <x:v>Extension V5</x:v>
      </x:c>
    </x:row>
  </x:sheetData>
  <x:pageMargins left="0.7" right="0.7" top="0.75" bottom="0.75" header="0.3" footer="0.3"/>
  <x:tableParts count="1">
    <x:tablePart xmlns:r="http://schemas.openxmlformats.org/officeDocument/2006/relationships" r:id="Rbcfb281d5bf94c0d"/>
  </x:tableParts>
</x:worksheet>
</file>

<file path=xl/worksheets/sheet12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8" hidden="0" customWidth="1"/>
    <x:col min="7" max="7" width="45" hidden="0" customWidth="1"/>
    <x:col min="8" max="8" width="45" hidden="0" customWidth="1"/>
  </x:cols>
  <x:sheetData>
    <x:row r="1">
      <x:c r="A1" s="2"/>
      <x:c r="B1" s="2"/>
      <x:c r="C1" s="2"/>
      <x:c r="D1" s="2"/>
      <x:c r="E1" s="2"/>
      <x:c r="F1" s="2"/>
    </x:row>
    <x:row r="2" ht="31" customHeight="1">
      <x:c r="A2" s="3" t="str">
        <x:v>Couverture de reconstruction</x:v>
      </x:c>
      <x:c r="B2" s="3"/>
      <x:c r="C2" s="3"/>
      <x:c r="D2" s="3"/>
      <x:c r="E2" s="3"/>
      <x:c r="F2" s="3"/>
    </x:row>
    <x:row r="3">
      <x:c r="A3" s="4"/>
      <x:c r="B3" s="4"/>
      <x:c r="C3" s="4"/>
      <x:c r="D3" s="4"/>
      <x:c r="E3" s="4"/>
      <x:c r="F3" s="4"/>
    </x:row>
    <x:row r="4">
      <x:c r="A4" s="2" t="str">
        <x:v>Production · 24 fiches · Lecture intégrale dans « Lire Production » ou le lecteur HTML.</x:v>
      </x:c>
      <x:c r="B4" s="2"/>
      <x:c r="C4" s="2"/>
      <x:c r="D4" s="2"/>
      <x:c r="E4" s="2"/>
      <x:c r="F4" s="2"/>
    </x:row>
    <x:row r="5" ht="48" customHeight="1">
      <x:c r="A5" s="65" t="str">
        <x:v>Identifiant</x:v>
      </x:c>
      <x:c r="B5" s="66" t="str">
        <x:v>Titre</x:v>
      </x:c>
      <x:c r="C5" s="66" t="str">
        <x:v>Périmètre documente</x:v>
      </x:c>
      <x:c r="D5" s="66" t="str">
        <x:v>Traitement v5</x:v>
      </x:c>
      <x:c r="E5" s="66" t="str">
        <x:v>Limite</x:v>
      </x:c>
      <x:c r="F5" s="66" t="str">
        <x:v>Source</x:v>
      </x:c>
      <x:c r="G5" s="66" t="str">
        <x:v>Statut</x:v>
      </x:c>
      <x:c r="H5" s="67" t="str">
        <x:v>Provenance</x:v>
      </x:c>
    </x:row>
    <x:row r="6" ht="72" customHeight="1">
      <x:c r="A6" s="13" t="str">
        <x:v>COVER-01</x:v>
      </x:c>
      <x:c r="B6" s="13" t="str">
        <x:v>V4 originale</x:v>
      </x:c>
      <x:c r="C6" s="13" t="str">
        <x:v>105 onglets,2704 entrées,2186 formules annoncées et vérifiées lors de sa livraison</x:v>
      </x:c>
      <x:c r="D6" s="13" t="str">
        <x:v>Le fichier et ses données ont été supprimés par maintenance. Recherche Drive/Library et référence de téléchargement sans copie disponible.</x:v>
      </x:c>
      <x:c r="E6" s="13" t="str">
        <x:v>Aucune affirmation de restitution mot pour mot ou de conservation des formules V4.</x:v>
      </x:c>
      <x:c r="F6" s="13" t="str">
        <x:v>Historique visible de cette conversation et résumé de conception V4</x:v>
      </x:c>
      <x:c r="G6" s="13" t="str">
        <x:v>Reconstruit ou étendu selon la provenance de chaque fiche</x:v>
      </x:c>
      <x:c r="H6" s="13" t="str">
        <x:v>Reconstitution documentée V4 — nouvelle rédaction V5</x:v>
      </x:c>
    </x:row>
    <x:row r="7" ht="44" customHeight="1">
      <x:c r="A7" s="14" t="str">
        <x:v>COVER-02</x:v>
      </x:c>
      <x:c r="B7" s="14" t="str">
        <x:v>V2 antérieure</x:v>
      </x:c>
      <x:c r="C7" s="14" t="str">
        <x:v>73 onglets et 2580 lignes annoncés avant perte</x:v>
      </x:c>
      <x:c r="D7" s="14" t="str">
        <x:v>Périmètre documenté déjà reconstitué enV4, de nouveau rédigé enV5.</x:v>
      </x:c>
      <x:c r="E7" s="14" t="str">
        <x:v>Le compte ancien ne prouve pas une égalité de contenu.</x:v>
      </x:c>
      <x:c r="F7" s="14" t="str">
        <x:v>Historique visible de cette conversation et résumé de conception V4</x:v>
      </x:c>
      <x:c r="G7" s="14" t="str">
        <x:v>Reconstruit ou étendu selon la provenance de chaque fiche</x:v>
      </x:c>
      <x:c r="H7" s="14" t="str">
        <x:v>Reconstitution documentée V4 — nouvelle rédaction V5</x:v>
      </x:c>
    </x:row>
    <x:row r="8" ht="44" customHeight="1">
      <x:c r="A8" s="13" t="str">
        <x:v>COVER-03</x:v>
      </x:c>
      <x:c r="B8" s="13" t="str">
        <x:v>V3 guerres</x:v>
      </x:c>
      <x:c r="C8" s="13" t="str">
        <x:v>679 fiches de guerre et calculateurs</x:v>
      </x:c>
      <x:c r="D8" s="13" t="str">
        <x:v>Trois modes et volumes documentés reconstruits, nouveaux calculateurs proposés.</x:v>
      </x:c>
      <x:c r="E8" s="13" t="str">
        <x:v>Les anciennes formules absentes ne sont pas présentées comme restaurées.</x:v>
      </x:c>
      <x:c r="F8" s="13" t="str">
        <x:v>Historique visible de cette conversation et résumé de conception V4</x:v>
      </x:c>
      <x:c r="G8" s="13" t="str">
        <x:v>Reconstruit ou étendu selon la provenance de chaque fiche</x:v>
      </x:c>
      <x:c r="H8" s="13" t="str">
        <x:v>Reconstitution documentée V4 — nouvelle rédaction V5</x:v>
      </x:c>
    </x:row>
    <x:row r="9" ht="44" customHeight="1">
      <x:c r="A9" s="14" t="str">
        <x:v>COVER-04</x:v>
      </x:c>
      <x:c r="B9" s="14" t="str">
        <x:v>Six origines</x:v>
      </x:c>
      <x:c r="C9" s="14" t="str">
        <x:v>6 voies,216 missions,60 interactions,18 fins</x:v>
      </x:c>
      <x:c r="D9" s="14" t="str">
        <x:v>Même identité des voies et histoire originale enO6.</x:v>
      </x:c>
      <x:c r="E9" s="14" t="str">
        <x:v>Nouveaux textes et scènes explicitement identifiés.</x:v>
      </x:c>
      <x:c r="F9" s="14" t="str">
        <x:v>Historique visible de cette conversation et résumé de conception V4</x:v>
      </x:c>
      <x:c r="G9" s="14" t="str">
        <x:v>Reconstruit ou étendu selon la provenance de chaque fiche</x:v>
      </x:c>
      <x:c r="H9" s="14" t="str">
        <x:v>Reconstitution documentée V4 — nouvelle rédaction V5</x:v>
      </x:c>
    </x:row>
    <x:row r="10" ht="44" customHeight="1">
      <x:c r="A10" s="13" t="str">
        <x:v>COVER-05</x:v>
      </x:c>
      <x:c r="B10" s="13" t="str">
        <x:v>Campagne commune</x:v>
      </x:c>
      <x:c r="C10" s="13" t="str">
        <x:v>60 missions et 36 contrats</x:v>
      </x:c>
      <x:c r="D10" s="13" t="str">
        <x:v>Jalons de rite, retour, vaisseau, reine, Elite conservés comme règles.</x:v>
      </x:c>
      <x:c r="E10" s="13" t="str">
        <x:v>Les titres non retrouvés sont des propositions de reconstruction.</x:v>
      </x:c>
      <x:c r="F10" s="13" t="str">
        <x:v>Historique visible de cette conversation et résumé de conception V4</x:v>
      </x:c>
      <x:c r="G10" s="13" t="str">
        <x:v>Reconstruit ou étendu selon la provenance de chaque fiche</x:v>
      </x:c>
      <x:c r="H10" s="13" t="str">
        <x:v>Reconstitution documentée V4 — nouvelle rédaction V5</x:v>
      </x:c>
    </x:row>
    <x:row r="11" ht="44" customHeight="1">
      <x:c r="A11" s="14" t="str">
        <x:v>COVER-06</x:v>
      </x:c>
      <x:c r="B11" s="14" t="str">
        <x:v>Warp</x:v>
      </x:c>
      <x:c r="C11" s="14" t="str">
        <x:v>12 époques,36 missions,5 conditions</x:v>
      </x:c>
      <x:c r="D11" s="14" t="str">
        <x:v>Voyage physique, branches, retourgaranti, optionnelElite.</x:v>
      </x:c>
      <x:c r="E11" s="14" t="str">
        <x:v>Dispositif original du jeu, non canon affirmé.</x:v>
      </x:c>
      <x:c r="F11" s="14" t="str">
        <x:v>Historique visible de cette conversation et résumé de conception V4</x:v>
      </x:c>
      <x:c r="G11" s="14" t="str">
        <x:v>Reconstruit ou étendu selon la provenance de chaque fiche</x:v>
      </x:c>
      <x:c r="H11" s="14" t="str">
        <x:v>Reconstitution documentée V4 — nouvelle rédaction V5</x:v>
      </x:c>
    </x:row>
    <x:row r="12" ht="44" customHeight="1">
      <x:c r="A12" s="13" t="str">
        <x:v>COVER-07</x:v>
      </x:c>
      <x:c r="B12" s="13" t="str">
        <x:v>Chroniques cinéma</x:v>
      </x:c>
      <x:c r="C12" s="13" t="str">
        <x:v>9 modules</x:v>
      </x:c>
      <x:c r="D12" s="13" t="str">
        <x:v>Fidélité de dénouement séparée de l’avatar original.</x:v>
      </x:c>
      <x:c r="E12" s="13" t="str">
        <x:v>Découpage scène par scène à valider sur chaque œuvre.</x:v>
      </x:c>
      <x:c r="F12" s="13" t="str">
        <x:v>Historique visible de cette conversation et résumé de conception V4</x:v>
      </x:c>
      <x:c r="G12" s="13" t="str">
        <x:v>Reconstruit ou étendu selon la provenance de chaque fiche</x:v>
      </x:c>
      <x:c r="H12" s="13" t="str">
        <x:v>Reconstitution documentée V4 — nouvelle rédaction V5</x:v>
      </x:c>
    </x:row>
    <x:row r="13" ht="44" customHeight="1">
      <x:c r="A13" s="14" t="str">
        <x:v>COVER-08</x:v>
      </x:c>
      <x:c r="B13" s="14" t="str">
        <x:v>Clans</x:v>
      </x:c>
      <x:c r="C13" s="14" t="str">
        <x:v>15 identités nommées</x:v>
      </x:c>
      <x:c r="D13" s="14" t="str">
        <x:v>Noms et positions connus conservés, détails sociaux rédigés.</x:v>
      </x:c>
      <x:c r="E13" s="14" t="str">
        <x:v>Créations du projet, coutumes locales.</x:v>
      </x:c>
      <x:c r="F13" s="14" t="str">
        <x:v>Historique visible de cette conversation et résumé de conception V4</x:v>
      </x:c>
      <x:c r="G13" s="14" t="str">
        <x:v>Reconstruit ou étendu selon la provenance de chaque fiche</x:v>
      </x:c>
      <x:c r="H13" s="14" t="str">
        <x:v>Reconstitution documentée V4 — nouvelle rédaction V5</x:v>
      </x:c>
    </x:row>
    <x:row r="14" ht="44" customHeight="1">
      <x:c r="A14" s="13" t="str">
        <x:v>COVER-09</x:v>
      </x:c>
      <x:c r="B14" s="13" t="str">
        <x:v>Communautés</x:v>
      </x:c>
      <x:c r="C14" s="13" t="str">
        <x:v>20 tribus/communautés</x:v>
      </x:c>
      <x:c r="D14" s="13" t="str">
        <x:v>Deux par région, droits de résidence séparés.</x:v>
      </x:c>
      <x:c r="E14" s="13" t="str">
        <x:v>Noms manquants rédigés dans cette reconstruction.</x:v>
      </x:c>
      <x:c r="F14" s="13" t="str">
        <x:v>Historique visible de cette conversation et résumé de conception V4</x:v>
      </x:c>
      <x:c r="G14" s="13" t="str">
        <x:v>Reconstruit ou étendu selon la provenance de chaque fiche</x:v>
      </x:c>
      <x:c r="H14" s="13" t="str">
        <x:v>Reconstitution documentée V4 — nouvelle rédaction V5</x:v>
      </x:c>
    </x:row>
    <x:row r="15" ht="44" customHeight="1">
      <x:c r="A15" s="14" t="str">
        <x:v>COVER-10</x:v>
      </x:c>
      <x:c r="B15" s="14" t="str">
        <x:v>Régions</x:v>
      </x:c>
      <x:c r="C15" s="14" t="str">
        <x:v>10 régions nommées</x:v>
      </x:c>
      <x:c r="D15" s="14" t="str">
        <x:v>Identités et accès Homeworld développés.</x:v>
      </x:c>
      <x:c r="E15" s="14" t="str">
        <x:v>Géographie de jeu proposée.</x:v>
      </x:c>
      <x:c r="F15" s="14" t="str">
        <x:v>Historique visible de cette conversation et résumé de conception V4</x:v>
      </x:c>
      <x:c r="G15" s="14" t="str">
        <x:v>Reconstruit ou étendu selon la provenance de chaque fiche</x:v>
      </x:c>
      <x:c r="H15" s="14" t="str">
        <x:v>Reconstitution documentée V4 — nouvelle rédaction V5</x:v>
      </x:c>
    </x:row>
    <x:row r="16" ht="44" customHeight="1">
      <x:c r="A16" s="13" t="str">
        <x:v>COVER-11</x:v>
      </x:c>
      <x:c r="B16" s="13" t="str">
        <x:v>Cité</x:v>
      </x:c>
      <x:c r="C16" s="13" t="str">
        <x:v>36 lieux et 4 niveaux</x:v>
      </x:c>
      <x:c r="D16" s="13" t="str">
        <x:v>Verticalité, spatioportoriental, portcôtier, cour, conseil, écuries, chenil.</x:v>
      </x:c>
      <x:c r="E16" s="13" t="str">
        <x:v>Les sprites et le placement du jeu ne sont pas modifiés ici.</x:v>
      </x:c>
      <x:c r="F16" s="13" t="str">
        <x:v>Historique visible de cette conversation et résumé de conception V4</x:v>
      </x:c>
      <x:c r="G16" s="13" t="str">
        <x:v>Reconstruit ou étendu selon la provenance de chaque fiche</x:v>
      </x:c>
      <x:c r="H16" s="13" t="str">
        <x:v>Reconstitution documentée V4 — nouvelle rédaction V5</x:v>
      </x:c>
    </x:row>
    <x:row r="17" ht="44" customHeight="1">
      <x:c r="A17" s="14" t="str">
        <x:v>COVER-12</x:v>
      </x:c>
      <x:c r="B17" s="14" t="str">
        <x:v>Bases spatiales</x:v>
      </x:c>
      <x:c r="C17" s="14" t="str">
        <x:v>10 bases/60 salles</x:v>
      </x:c>
      <x:c r="D17" s="14" t="str">
        <x:v>Noms connus, services et actions détaillés.</x:v>
      </x:c>
      <x:c r="E17" s="14" t="str">
        <x:v>Plans intérieurs originaux.</x:v>
      </x:c>
      <x:c r="F17" s="14" t="str">
        <x:v>Historique visible de cette conversation et résumé de conception V4</x:v>
      </x:c>
      <x:c r="G17" s="14" t="str">
        <x:v>Reconstruit ou étendu selon la provenance de chaque fiche</x:v>
      </x:c>
      <x:c r="H17" s="14" t="str">
        <x:v>Reconstitution documentée V4 — nouvelle rédaction V5</x:v>
      </x:c>
    </x:row>
    <x:row r="18" ht="44" customHeight="1">
      <x:c r="A18" s="13" t="str">
        <x:v>COVER-13</x:v>
      </x:c>
      <x:c r="B18" s="13" t="str">
        <x:v>Vaisseaux</x:v>
      </x:c>
      <x:c r="C18" s="13" t="str">
        <x:v>54 entrées</x:v>
      </x:c>
      <x:c r="D18" s="13" t="str">
        <x:v>Catalogue de rôles et silhouettes original.</x:v>
      </x:c>
      <x:c r="E18" s="13" t="str">
        <x:v>Aucune exhaustivité des vaisseaux canoniques revendiquée.</x:v>
      </x:c>
      <x:c r="F18" s="13" t="str">
        <x:v>Historique visible de cette conversation et résumé de conception V4</x:v>
      </x:c>
      <x:c r="G18" s="13" t="str">
        <x:v>Reconstruit ou étendu selon la provenance de chaque fiche</x:v>
      </x:c>
      <x:c r="H18" s="13" t="str">
        <x:v>Reconstitution documentée V4 — nouvelle rédaction V5</x:v>
      </x:c>
    </x:row>
    <x:row r="19" ht="44" customHeight="1">
      <x:c r="A19" s="14" t="str">
        <x:v>COVER-14</x:v>
      </x:c>
      <x:c r="B19" s="14" t="str">
        <x:v>Vaisseau personnel</x:v>
      </x:c>
      <x:c r="C19" s="14" t="str">
        <x:v>8 salles initiales,16 fiches base/amélioration</x:v>
      </x:c>
      <x:c r="D19" s="14" t="str">
        <x:v>Les améliorations ne deviennent pas 16 salles initiales.</x:v>
      </x:c>
      <x:c r="E19" s="14" t="str">
        <x:v>Le navire de clan est une entité distincte.</x:v>
      </x:c>
      <x:c r="F19" s="14" t="str">
        <x:v>Historique visible de cette conversation et résumé de conception V4</x:v>
      </x:c>
      <x:c r="G19" s="14" t="str">
        <x:v>Reconstruit ou étendu selon la provenance de chaque fiche</x:v>
      </x:c>
      <x:c r="H19" s="14" t="str">
        <x:v>Reconstitution documentée V4 — nouvelle rédaction V5</x:v>
      </x:c>
    </x:row>
    <x:row r="20" ht="44" customHeight="1">
      <x:c r="A20" s="13" t="str">
        <x:v>COVER-15</x:v>
      </x:c>
      <x:c r="B20" s="13" t="str">
        <x:v>Maisons</x:v>
      </x:c>
      <x:c r="C20" s="13" t="str">
        <x:v>20 maisons,60 pièces,24 événements</x:v>
      </x:c>
      <x:c r="D20" s="13" t="str">
        <x:v>Une maison active globale, respect, mission, rang et région.</x:v>
      </x:c>
      <x:c r="E20" s="13" t="str">
        <x:v>HOME-CM07 et 40/60/80 conservés.</x:v>
      </x:c>
      <x:c r="F20" s="13" t="str">
        <x:v>Historique visible de cette conversation et résumé de conception V4</x:v>
      </x:c>
      <x:c r="G20" s="13" t="str">
        <x:v>Reconstruit ou étendu selon la provenance de chaque fiche</x:v>
      </x:c>
      <x:c r="H20" s="13" t="str">
        <x:v>Reconstitution documentée V4 — nouvelle rédaction V5</x:v>
      </x:c>
    </x:row>
    <x:row r="21" ht="44" customHeight="1">
      <x:c r="A21" s="14" t="str">
        <x:v>COVER-16</x:v>
      </x:c>
      <x:c r="B21" s="14" t="str">
        <x:v>Navire de clan</x:v>
      </x:c>
      <x:c r="C21" s="14" t="str">
        <x:v>24 salles,18 rôles,24 missions</x:v>
      </x:c>
      <x:c r="D21" s="14" t="str">
        <x:v>La Veille Partagée,4 ponts, capacités 7/13/19.</x:v>
      </x:c>
      <x:c r="E21" s="14" t="str">
        <x:v>Multijoueur spécifié pour plus tard.</x:v>
      </x:c>
      <x:c r="F21" s="14" t="str">
        <x:v>Historique visible de cette conversation et résumé de conception V4</x:v>
      </x:c>
      <x:c r="G21" s="14" t="str">
        <x:v>Reconstruit ou étendu selon la provenance de chaque fiche</x:v>
      </x:c>
      <x:c r="H21" s="14" t="str">
        <x:v>Reconstitution documentée V4 — nouvelle rédaction V5</x:v>
      </x:c>
    </x:row>
    <x:row r="22" ht="44" customHeight="1">
      <x:c r="A22" s="13" t="str">
        <x:v>COVER-17</x:v>
      </x:c>
      <x:c r="B22" s="13" t="str">
        <x:v>Trophées</x:v>
      </x:c>
      <x:c r="C22" s="13" t="str">
        <x:v>16 écrans,96 gestes,12 histoires,48 révélations</x:v>
      </x:c>
      <x:c r="D22" s="13" t="str">
        <x:v>Originalunique, inputs, erreurs, états,18 étapes du tutoriel.</x:v>
      </x:c>
      <x:c r="E22" s="13" t="str">
        <x:v>Mini-jeux conçus, non implémentés.</x:v>
      </x:c>
      <x:c r="F22" s="13" t="str">
        <x:v>Historique visible de cette conversation et résumé de conception V4</x:v>
      </x:c>
      <x:c r="G22" s="13" t="str">
        <x:v>Reconstruit ou étendu selon la provenance de chaque fiche</x:v>
      </x:c>
      <x:c r="H22" s="13" t="str">
        <x:v>Reconstitution documentée V4 — nouvelle rédaction V5</x:v>
      </x:c>
    </x:row>
    <x:row r="23" ht="44" customHeight="1">
      <x:c r="A23" s="14" t="str">
        <x:v>COVER-18</x:v>
      </x:c>
      <x:c r="B23" s="14" t="str">
        <x:v>Mobilité</x:v>
      </x:c>
      <x:c r="C23" s="14" t="str">
        <x:v>50 entrées dont 16 montures</x:v>
      </x:c>
      <x:c r="D23" s="14" t="str">
        <x:v>Parcours, charge, gabarit, lien, fatigue et retour.</x:v>
      </x:c>
      <x:c r="E23" s="14" t="str">
        <x:v>Espèces additionnelles créées pour le projet.</x:v>
      </x:c>
      <x:c r="F23" s="14" t="str">
        <x:v>Historique visible de cette conversation et résumé de conception V4</x:v>
      </x:c>
      <x:c r="G23" s="14" t="str">
        <x:v>Reconstruit ou étendu selon la provenance de chaque fiche</x:v>
      </x:c>
      <x:c r="H23" s="14" t="str">
        <x:v>Reconstitution documentée V4 — nouvelle rédaction V5</x:v>
      </x:c>
    </x:row>
    <x:row r="24" ht="44" customHeight="1">
      <x:c r="A24" s="13" t="str">
        <x:v>COVER-19</x:v>
      </x:c>
      <x:c r="B24" s="13" t="str">
        <x:v>Réserves</x:v>
      </x:c>
      <x:c r="C24" s="13" t="str">
        <x:v>10 réserves et 100 humains</x:v>
      </x:c>
      <x:c r="D24" s="13" t="str">
        <x:v>Réserves rattachées à 10 mondes existants, profils persistants.</x:v>
      </x:c>
      <x:c r="E24" s="13" t="str">
        <x:v>Le scénario choisit les équipes présentes.</x:v>
      </x:c>
      <x:c r="F24" s="13" t="str">
        <x:v>Historique visible de cette conversation et résumé de conception V4</x:v>
      </x:c>
      <x:c r="G24" s="13" t="str">
        <x:v>Reconstruit ou étendu selon la provenance de chaque fiche</x:v>
      </x:c>
      <x:c r="H24" s="13" t="str">
        <x:v>Reconstitution documentée V4 — nouvelle rédaction V5</x:v>
      </x:c>
    </x:row>
    <x:row r="25" ht="44" customHeight="1">
      <x:c r="A25" s="14" t="str">
        <x:v>COVER-20</x:v>
      </x:c>
      <x:c r="B25" s="14" t="str">
        <x:v>Xeno Prime</x:v>
      </x:c>
      <x:c r="C25" s="14" t="str">
        <x:v>12 secteurs</x:v>
      </x:c>
      <x:c r="D25" s="14" t="str">
        <x:v>Tête géante AU SOL distincte de la reine ACTIVE.</x:v>
      </x:c>
      <x:c r="E25" s="14" t="str">
        <x:v>Géographie originale.</x:v>
      </x:c>
      <x:c r="F25" s="14" t="str">
        <x:v>Historique visible de cette conversation et résumé de conception V4</x:v>
      </x:c>
      <x:c r="G25" s="14" t="str">
        <x:v>Reconstruit ou étendu selon la provenance de chaque fiche</x:v>
      </x:c>
      <x:c r="H25" s="14" t="str">
        <x:v>Reconstitution documentée V4 — nouvelle rédaction V5</x:v>
      </x:c>
    </x:row>
    <x:row r="26" ht="72" customHeight="1">
      <x:c r="A26" s="13" t="str">
        <x:v>COVER-21</x:v>
      </x:c>
      <x:c r="B26" s="13" t="str">
        <x:v>Vie culturelle</x:v>
      </x:c>
      <x:c r="C26" s="13" t="str">
        <x:v>48 fiches et 20 métiers</x:v>
      </x:c>
      <x:c r="D26" s="13" t="str">
        <x:v>Gestes sociaux, transmission, services et différences locales.</x:v>
      </x:c>
      <x:c r="E26" s="13" t="str">
        <x:v>C’ntlip rattaché aux romans par une source secondaire qui cite Prey p. 34; service, recettes visuelles et scènes sont des créations du projet.</x:v>
      </x:c>
      <x:c r="F26" s="13" t="str">
        <x:v>Historique visible de cette conversation et résumé de conception V4</x:v>
      </x:c>
      <x:c r="G26" s="13" t="str">
        <x:v>Reconstruit ou étendu selon la provenance de chaque fiche</x:v>
      </x:c>
      <x:c r="H26" s="13" t="str">
        <x:v>Reconstitution documentée V4 — nouvelle rédaction V5</x:v>
      </x:c>
    </x:row>
    <x:row r="27" ht="44" customHeight="1">
      <x:c r="A27" s="14" t="str">
        <x:v>COVER-22</x:v>
      </x:c>
      <x:c r="B27" s="14" t="str">
        <x:v>Variantes de gardes</x:v>
      </x:c>
      <x:c r="C27" s="14" t="str">
        <x:v>100 fiches</x:v>
      </x:c>
      <x:c r="D27" s="14" t="str">
        <x:v>6 masqués et 4 sans masque par clan régional.</x:v>
      </x:c>
      <x:c r="E27" s="14" t="str">
        <x:v>Ce sont des spécifications, aucun nouveau sprite.</x:v>
      </x:c>
      <x:c r="F27" s="14" t="str">
        <x:v>Historique visible de cette conversation et résumé de conception V4</x:v>
      </x:c>
      <x:c r="G27" s="14" t="str">
        <x:v>Reconstruit ou étendu selon la provenance de chaque fiche</x:v>
      </x:c>
      <x:c r="H27" s="14" t="str">
        <x:v>Reconstitution documentée V4 — nouvelle rédaction V5</x:v>
      </x:c>
    </x:row>
    <x:row r="28" ht="44" customHeight="1">
      <x:c r="A28" s="13" t="str">
        <x:v>COVER-23</x:v>
      </x:c>
      <x:c r="B28" s="13" t="str">
        <x:v>Direction sonore</x:v>
      </x:c>
      <x:c r="C28" s="13" t="str">
        <x:v>100 intentions</x:v>
      </x:c>
      <x:c r="D28" s="13" t="str">
        <x:v>Secteurs, boss, navire, navigation, ville, PIT et scènes.</x:v>
      </x:c>
      <x:c r="E28" s="13" t="str">
        <x:v>Aucun son ou morceau généré.</x:v>
      </x:c>
      <x:c r="F28" s="13" t="str">
        <x:v>Historique visible de cette conversation et résumé de conception V4</x:v>
      </x:c>
      <x:c r="G28" s="13" t="str">
        <x:v>Reconstruit ou étendu selon la provenance de chaque fiche</x:v>
      </x:c>
      <x:c r="H28" s="13" t="str">
        <x:v>Reconstitution documentée V4 — nouvelle rédaction V5</x:v>
      </x:c>
    </x:row>
    <x:row r="29" ht="44" customHeight="1">
      <x:c r="A29" s="14" t="str">
        <x:v>COVER-24</x:v>
      </x:c>
      <x:c r="B29" s="14" t="str">
        <x:v>Sauvegarde future</x:v>
      </x:c>
      <x:c r="C29" s="14" t="str">
        <x:v>Sources de reconstruction demandées avec Drive</x:v>
      </x:c>
      <x:c r="D29" s="14" t="str">
        <x:v>JSON, générateurs, classeur et guide réunis dans une archive.</x:v>
      </x:c>
      <x:c r="E29" s="14" t="str">
        <x:v>Le builderV4 conservé reste historique et nécessite ses sources disparues.</x:v>
      </x:c>
      <x:c r="F29" s="14" t="str">
        <x:v>Historique visible de cette conversation et résumé de conception V4</x:v>
      </x:c>
      <x:c r="G29" s="14" t="str">
        <x:v>Reconstruit ou étendu selon la provenance de chaque fiche</x:v>
      </x:c>
      <x:c r="H29" s="14" t="str">
        <x:v>Reconstitution documentée V4 — nouvelle rédaction V5</x:v>
      </x:c>
    </x:row>
  </x:sheetData>
  <x:pageMargins left="0.7" right="0.7" top="0.75" bottom="0.75" header="0.3" footer="0.3"/>
  <x:tableParts count="1">
    <x:tablePart xmlns:r="http://schemas.openxmlformats.org/officeDocument/2006/relationships" r:id="R4d33aef392ec455e"/>
  </x:tableParts>
</x:worksheet>
</file>

<file path=xl/worksheets/sheet12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45" hidden="0" customWidth="1"/>
    <x:col min="6" max="6" width="58" hidden="0" customWidth="1"/>
    <x:col min="7" max="7" width="50" hidden="0" customWidth="1"/>
    <x:col min="8" max="8" width="45" hidden="0" customWidth="1"/>
  </x:cols>
  <x:sheetData>
    <x:row r="1">
      <x:c r="A1" s="2"/>
      <x:c r="B1" s="2"/>
      <x:c r="C1" s="2"/>
      <x:c r="D1" s="2"/>
      <x:c r="E1" s="2"/>
      <x:c r="F1" s="2"/>
    </x:row>
    <x:row r="2" ht="31" customHeight="1">
      <x:c r="A2" s="3" t="str">
        <x:v>Sources et provenance</x:v>
      </x:c>
      <x:c r="B2" s="3"/>
      <x:c r="C2" s="3"/>
      <x:c r="D2" s="3"/>
      <x:c r="E2" s="3"/>
      <x:c r="F2" s="3"/>
    </x:row>
    <x:row r="3">
      <x:c r="A3" s="4"/>
      <x:c r="B3" s="4"/>
      <x:c r="C3" s="4"/>
      <x:c r="D3" s="4"/>
      <x:c r="E3" s="4"/>
      <x:c r="F3" s="4"/>
    </x:row>
    <x:row r="4">
      <x:c r="A4" s="2" t="str">
        <x:v>Production · 13 fiches · Lecture intégrale dans « Lire Production » ou le lecteur HTML.</x:v>
      </x:c>
      <x:c r="B4" s="2"/>
      <x:c r="C4" s="2"/>
      <x:c r="D4" s="2"/>
      <x:c r="E4" s="2"/>
      <x:c r="F4" s="2"/>
    </x:row>
    <x:row r="5" ht="48" customHeight="1">
      <x:c r="A5" s="65" t="str">
        <x:v>Identifiant</x:v>
      </x:c>
      <x:c r="B5" s="66" t="str">
        <x:v>Titre</x:v>
      </x:c>
      <x:c r="C5" s="66" t="str">
        <x:v>Origine</x:v>
      </x:c>
      <x:c r="D5" s="66" t="str">
        <x:v>Fait ou usage</x:v>
      </x:c>
      <x:c r="E5" s="66" t="str">
        <x:v>Statut</x:v>
      </x:c>
      <x:c r="F5" s="66" t="str">
        <x:v>Lien</x:v>
      </x:c>
      <x:c r="G5" s="66" t="str">
        <x:v>Consulté le</x:v>
      </x:c>
      <x:c r="H5" s="67" t="str">
        <x:v>Provenance</x:v>
      </x:c>
    </x:row>
    <x:row r="6" ht="57" customHeight="1">
      <x:c r="A6" s="13" t="str">
        <x:v>SOURCE-01</x:v>
      </x:c>
      <x:c r="B6" s="13" t="str">
        <x:v>Demande utilisateur</x:v>
      </x:c>
      <x:c r="C6" s="13" t="str">
        <x:v>Conversation active</x:v>
      </x:c>
      <x:c r="D6" s="13" t="str">
        <x:v>Maisons par tribu avec une seule active, vaisseau de clan, trophées en mini-jeux détaillés.</x:v>
      </x:c>
      <x:c r="E6" s="13" t="str">
        <x:v>Autorité du projet</x:v>
      </x:c>
      <x:c r="F6" s="13" t="str">
        <x:v>Conversation du 7 octobre 2026</x:v>
      </x:c>
      <x:c r="G6" s="18" t="d">
        <x:v>2026-10-07T00:00:00.000Z</x:v>
      </x:c>
      <x:c r="H6" s="13" t="str">
        <x:v>Reconstitution documentée V4 — nouvelle rédaction V5</x:v>
      </x:c>
    </x:row>
    <x:row r="7" ht="44" customHeight="1">
      <x:c r="A7" s="14" t="str">
        <x:v>SOURCE-02</x:v>
      </x:c>
      <x:c r="B7" s="14" t="str">
        <x:v>Continuité V4</x:v>
      </x:c>
      <x:c r="C7" s="14" t="str">
        <x:v>Réponse de livraison et résumé conservés</x:v>
      </x:c>
      <x:c r="D7" s="14" t="str">
        <x:v>Noms, volumes, rangs, conditionsWarp, origines et contraintes.</x:v>
      </x:c>
      <x:c r="E7" s="14" t="str">
        <x:v>Trace documentaire, fichier original non récupéré</x:v>
      </x:c>
      <x:c r="F7" s="14" t="str">
        <x:v>Historique de cette conversation</x:v>
      </x:c>
      <x:c r="G7" s="19" t="d">
        <x:v>2026-10-07T00:00:00.000Z</x:v>
      </x:c>
      <x:c r="H7" s="14" t="str">
        <x:v>Reconstitution documentée V4 — nouvelle rédaction V5</x:v>
      </x:c>
    </x:row>
    <x:row r="8" ht="44" customHeight="1">
      <x:c r="A8" s="13" t="str">
        <x:v>SOURCE-03</x:v>
      </x:c>
      <x:c r="B8" s="13" t="str">
        <x:v>État des fichiers</x:v>
      </x:c>
      <x:c r="C8" s="13" t="str">
        <x:v>Recherche et matérialisation du 7 octobre 2026</x:v>
      </x:c>
      <x:c r="D8" s="13" t="str">
        <x:v>Aucune copie exacte trouvée; dernière référence renvoie content_missing.</x:v>
      </x:c>
      <x:c r="E8" s="13" t="str">
        <x:v>Constat de récupération</x:v>
      </x:c>
      <x:c r="F8" s="13" t="str">
        <x:v>Référence de la dernière tentative de sauvegarde V4</x:v>
      </x:c>
      <x:c r="G8" s="18" t="d">
        <x:v>2026-10-07T00:00:00.000Z</x:v>
      </x:c>
      <x:c r="H8" s="13" t="str">
        <x:v>Reconstitution documentée V4 — nouvelle rédaction V5</x:v>
      </x:c>
    </x:row>
    <x:row r="9" ht="44" customHeight="1">
      <x:c r="A9" s="14" t="str">
        <x:v>SOURCE-04</x:v>
      </x:c>
      <x:c r="B9" s="14" t="str">
        <x:v>AVP Requiem — entretien des réalisateurs</x:v>
      </x:c>
      <x:c r="C9" s="14" t="str">
        <x:v>Colin et Greg Strause,19 décembre 2007</x:v>
      </x:c>
      <x:c r="D9" s="14" t="str">
        <x:v>Décor du Homeworld où Wolf reçoit le signal et présence d’une salle de trophées.</x:v>
      </x:c>
      <x:c r="E9" s="14" t="str">
        <x:v>Entretien primaire; mécaniques de maison et atelier inventées</x:v>
      </x:c>
      <x:c r="F9" s="14" t="str">
        <x:v>https://www.comingsoon.net/horror/news/708508-interview-avp-rs-colin-greg-strause</x:v>
      </x:c>
      <x:c r="G9" s="19" t="d">
        <x:v>2026-10-07T00:00:00.000Z</x:v>
      </x:c>
      <x:c r="H9" s="14" t="str">
        <x:v>Reconstitution documentée V4 — nouvelle rédaction V5</x:v>
      </x:c>
    </x:row>
    <x:row r="10" ht="44" customHeight="1">
      <x:c r="A10" s="13" t="str">
        <x:v>SOURCE-05</x:v>
      </x:c>
      <x:c r="B10" s="13" t="str">
        <x:v>Badlands — présentation officielle</x:v>
      </x:c>
      <x:c r="C10" s="13" t="str">
        <x:v>The Walt Disney Company,7 novembre 2025</x:v>
      </x:c>
      <x:c r="D10" s="13" t="str">
        <x:v>Dek est un jeune chasseur exilé qui cherche à prouver sa valeur et rencontre Thia.</x:v>
      </x:c>
      <x:c r="E10" s="13" t="str">
        <x:v>Source officielle; inspiration de l’outsider, pas loi sociale universelle</x:v>
      </x:c>
      <x:c r="F10" s="13" t="str">
        <x:v>https://thewaltdisneycompany.com/news/predator-badlands/</x:v>
      </x:c>
      <x:c r="G10" s="18" t="d">
        <x:v>2026-10-07T00:00:00.000Z</x:v>
      </x:c>
      <x:c r="H10" s="13" t="str">
        <x:v>Reconstitution documentée V4 — nouvelle rédaction V5</x:v>
      </x:c>
    </x:row>
    <x:row r="11" ht="44" customHeight="1">
      <x:c r="A11" s="14" t="str">
        <x:v>SOURCE-06</x:v>
      </x:c>
      <x:c r="B11" s="14" t="str">
        <x:v>Alien vs Predator</x:v>
      </x:c>
      <x:c r="C11" s="14" t="str">
        <x:v>20th Century Studios</x:v>
      </x:c>
      <x:c r="D11" s="14" t="str">
        <x:v>Référence filmique au crossover et au cadre de chasse.</x:v>
      </x:c>
      <x:c r="E11" s="14" t="str">
        <x:v>Page officielle consultée; détail des ponts inventé</x:v>
      </x:c>
      <x:c r="F11" s="14" t="str">
        <x:v>https://www.20thcenturystudios.com/movies/alien-vs-predator</x:v>
      </x:c>
      <x:c r="G11" s="19" t="d">
        <x:v>2026-10-07T00:00:00.000Z</x:v>
      </x:c>
      <x:c r="H11" s="14" t="str">
        <x:v>Reconstitution documentée V4 — nouvelle rédaction V5</x:v>
      </x:c>
    </x:row>
    <x:row r="12" ht="57" customHeight="1">
      <x:c r="A12" s="13" t="str">
        <x:v>SOURCE-07</x:v>
      </x:c>
      <x:c r="B12" s="13" t="str">
        <x:v>C’ntlip</x:v>
      </x:c>
      <x:c r="C12" s="13" t="str">
        <x:v>Xenopedia; référence à Steve Perry et Stephani Perry, Aliens vs. Predator: Prey, p. 34 (1994)</x:v>
      </x:c>
      <x:c r="D12" s="13" t="str">
        <x:v>Boisson intoxicante yautja nommée dans l’univers étendu; le service social et ses gestes sont proposés pour le jeu.</x:v>
      </x:c>
      <x:c r="E12" s="13" t="str">
        <x:v>Source secondaire consultée le 7 octobre 2026; livre cité par cette source, non consulté directement</x:v>
      </x:c>
      <x:c r="F12" s="13" t="str">
        <x:v>https://avp.fandom.com/wiki/C%27ntlip</x:v>
      </x:c>
      <x:c r="G12" s="18" t="d">
        <x:v>2026-10-07T00:00:00.000Z</x:v>
      </x:c>
      <x:c r="H12" s="13" t="str">
        <x:v>Reconstitution documentée V4 — nouvelle rédaction V5</x:v>
      </x:c>
    </x:row>
    <x:row r="13" ht="44" customHeight="1">
      <x:c r="A13" s="14" t="str">
        <x:v>SOURCE-08</x:v>
      </x:c>
      <x:c r="B13" s="14" t="str">
        <x:v>Trophy cabinet</x:v>
      </x:c>
      <x:c r="C13" s="14" t="str">
        <x:v>Référence utilisateur antérieure</x:v>
      </x:c>
      <x:c r="D13" s="14" t="str">
        <x:v>Intention de meuble à compartiments vides et pose de trophées.</x:v>
      </x:c>
      <x:c r="E13" s="14" t="str">
        <x:v>Intention retrouvée; page non relue pour en tirer de nouveaux faits</x:v>
      </x:c>
      <x:c r="F13" s="14" t="str">
        <x:v>https://avp.fandom.com/wiki/Trophy_cabinet</x:v>
      </x:c>
      <x:c r="G13" s="19" t="d">
        <x:v>2026-10-07T00:00:00.000Z</x:v>
      </x:c>
      <x:c r="H13" s="14" t="str">
        <x:v>Reconstitution documentée V4 — nouvelle rédaction V5</x:v>
      </x:c>
    </x:row>
    <x:row r="14" ht="44" customHeight="1">
      <x:c r="A14" s="13" t="str">
        <x:v>SOURCE-09</x:v>
      </x:c>
      <x:c r="B14" s="13" t="str">
        <x:v>Flaying</x:v>
      </x:c>
      <x:c r="C14" s="13" t="str">
        <x:v>Référence utilisateur antérieure</x:v>
      </x:c>
      <x:c r="D14" s="13" t="str">
        <x:v>Préparation stylisée de prises et récit de chasse.</x:v>
      </x:c>
      <x:c r="E14" s="13" t="str">
        <x:v>Mécanique fictive; aucune recette réelle ou anatomie procédurale importée</x:v>
      </x:c>
      <x:c r="F14" s="13" t="str">
        <x:v>https://avp.fandom.com/wiki/Flaying_(skinning)</x:v>
      </x:c>
      <x:c r="G14" s="18" t="d">
        <x:v>2026-10-07T00:00:00.000Z</x:v>
      </x:c>
      <x:c r="H14" s="13" t="str">
        <x:v>Reconstitution documentée V4 — nouvelle rédaction V5</x:v>
      </x:c>
    </x:row>
    <x:row r="15" ht="57" customHeight="1">
      <x:c r="A15" s="14" t="str">
        <x:v>SOURCE-10</x:v>
      </x:c>
      <x:c r="B15" s="14" t="str">
        <x:v>Cartes planétaires</x:v>
      </x:c>
      <x:c r="C15" s="14" t="str">
        <x:v>Catalogue de cette V5</x:v>
      </x:c>
      <x:c r="D15" s="14" t="str">
        <x:v>PLAN01 Homeworld, PLAN08 Xeno Prime, PLAN13 Namarra, PLAN19 à PLAN23 : théâtres de guerre.</x:v>
      </x:c>
      <x:c r="E15" s="14" t="str">
        <x:v>Propositions de cartographie avec alias explicites</x:v>
      </x:c>
      <x:c r="F15" s="14" t="str">
        <x:v>Onglet Atlas des mondes</x:v>
      </x:c>
      <x:c r="G15" s="19" t="d">
        <x:v>2026-10-07T00:00:00.000Z</x:v>
      </x:c>
      <x:c r="H15" s="14" t="str">
        <x:v>Reconstitution documentée V4 — nouvelle rédaction V5</x:v>
      </x:c>
    </x:row>
    <x:row r="16" ht="44" customHeight="1">
      <x:c r="A16" s="13" t="str">
        <x:v>SOURCE-11</x:v>
      </x:c>
      <x:c r="B16" s="13" t="str">
        <x:v>Équilibrage militaire</x:v>
      </x:c>
      <x:c r="C16" s="13" t="str">
        <x:v>Paramètres de guerre V5</x:v>
      </x:c>
      <x:c r="D16" s="13" t="str">
        <x:v>XP, points de commandement, ravitaillement, fatigue et forces estimées.</x:v>
      </x:c>
      <x:c r="E16" s="13" t="str">
        <x:v>Hypothèses de conception modifiables, non règles du lore</x:v>
      </x:c>
      <x:c r="F16" s="13" t="str">
        <x:v>Onglet Paramètres de guerre</x:v>
      </x:c>
      <x:c r="G16" s="18" t="d">
        <x:v>2026-10-07T00:00:00.000Z</x:v>
      </x:c>
      <x:c r="H16" s="13" t="str">
        <x:v>Reconstitution documentée V4 — nouvelle rédaction V5</x:v>
      </x:c>
    </x:row>
    <x:row r="17" ht="44" customHeight="1">
      <x:c r="A17" s="14" t="str">
        <x:v>SOURCE-12</x:v>
      </x:c>
      <x:c r="B17" s="14" t="str">
        <x:v>Production d’assets</x:v>
      </x:c>
      <x:c r="C17" s="14" t="str">
        <x:v>Autres dossiers Yautja The games</x:v>
      </x:c>
      <x:c r="D17" s="14" t="str">
        <x:v>Sprites et archives existants sont conservés dans leurs dossiers respectifs.</x:v>
      </x:c>
      <x:c r="E17" s="14" t="str">
        <x:v>Aucun déplacement ou nouvelle production d’images dans cette tâche</x:v>
      </x:c>
      <x:c r="F17" s="14" t="str">
        <x:v>Dossier GoogleDrive Yautja The games</x:v>
      </x:c>
      <x:c r="G17" s="19" t="d">
        <x:v>2026-10-07T00:00:00.000Z</x:v>
      </x:c>
      <x:c r="H17" s="14" t="str">
        <x:v>Reconstitution documentée V4 — nouvelle rédaction V5</x:v>
      </x:c>
    </x:row>
    <x:row r="18" ht="44" customHeight="1">
      <x:c r="A18" s="13" t="str">
        <x:v>SOURCE-13</x:v>
      </x:c>
      <x:c r="B18" s="13" t="str">
        <x:v>Livraison V5</x:v>
      </x:c>
      <x:c r="C18" s="13" t="str">
        <x:v>Classeur, HTML et archive de sources</x:v>
      </x:c>
      <x:c r="D18" s="13" t="str">
        <x:v>Données de conception et méthodes de reconstruction portables.</x:v>
      </x:c>
      <x:c r="E18" s="13" t="str">
        <x:v>Documents livrés; jeu et réseau non modifiés</x:v>
      </x:c>
      <x:c r="F18" s="13" t="str">
        <x:v>Dossier GoogleDrive La Longue Chasse - Bible de conception et extensions</x:v>
      </x:c>
      <x:c r="G18" s="18" t="d">
        <x:v>2026-10-07T00:00:00.000Z</x:v>
      </x:c>
      <x:c r="H18" s="13" t="str">
        <x:v>Reconstitution documentée V4 — nouvelle rédaction V5</x:v>
      </x:c>
    </x:row>
  </x:sheetData>
  <x:pageMargins left="0.7" right="0.7" top="0.75" bottom="0.75" header="0.3" footer="0.3"/>
  <x:tableParts count="1">
    <x:tablePart xmlns:r="http://schemas.openxmlformats.org/officeDocument/2006/relationships" r:id="Rbed9faba882c4e62"/>
  </x:tableParts>
</x:worksheet>
</file>

<file path=xl/worksheets/sheet12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45" hidden="0" customWidth="1"/>
  </x:cols>
  <x:sheetData>
    <x:row r="1">
      <x:c r="A1" s="2"/>
      <x:c r="B1" s="2"/>
      <x:c r="C1" s="2"/>
      <x:c r="D1" s="2"/>
      <x:c r="E1" s="2"/>
      <x:c r="F1" s="2"/>
    </x:row>
    <x:row r="2" ht="31" customHeight="1">
      <x:c r="A2" s="3" t="str">
        <x:v>V5 Cité et placement</x:v>
      </x:c>
      <x:c r="B2" s="3"/>
      <x:c r="C2" s="3"/>
      <x:c r="D2" s="3"/>
      <x:c r="E2" s="3"/>
      <x:c r="F2" s="3"/>
    </x:row>
    <x:row r="3">
      <x:c r="A3" s="4"/>
      <x:c r="B3" s="4"/>
      <x:c r="C3" s="4"/>
      <x:c r="D3" s="4"/>
      <x:c r="E3" s="4"/>
      <x:c r="F3" s="4"/>
    </x:row>
    <x:row r="4">
      <x:c r="A4" s="2" t="str">
        <x:v>Production · 72 fiches · Lecture intégrale dans « Lire Production » ou le lecteur HTML.</x:v>
      </x:c>
      <x:c r="B4" s="2"/>
      <x:c r="C4" s="2"/>
      <x:c r="D4" s="2"/>
      <x:c r="E4" s="2"/>
      <x:c r="F4" s="2"/>
    </x:row>
    <x:row r="5" ht="48" customHeight="1">
      <x:c r="A5" s="65" t="str">
        <x:v>Identifiant</x:v>
      </x:c>
      <x:c r="B5" s="66" t="str">
        <x:v>Titre</x:v>
      </x:c>
      <x:c r="C5" s="66" t="str">
        <x:v>Famille</x:v>
      </x:c>
      <x:c r="D5" s="66" t="str">
        <x:v>Règle</x:v>
      </x:c>
      <x:c r="E5" s="66" t="str">
        <x:v>Vérification</x:v>
      </x:c>
      <x:c r="F5" s="66" t="str">
        <x:v>Unité</x:v>
      </x:c>
      <x:c r="G5" s="66" t="str">
        <x:v>Application</x:v>
      </x:c>
      <x:c r="H5" s="66" t="str">
        <x:v>État livraison</x:v>
      </x:c>
      <x:c r="I5" s="67" t="str">
        <x:v>Provenance</x:v>
      </x:c>
    </x:row>
    <x:row r="6" ht="57" customHeight="1">
      <x:c r="A6" s="13" t="str">
        <x:v>LD5-001</x:v>
      </x:c>
      <x:c r="B6" s="13" t="str">
        <x:v>Chemin principal</x:v>
      </x:c>
      <x:c r="C6" s="13" t="str">
        <x:v>Passages</x:v>
      </x:c>
      <x:c r="D6" s="13" t="str">
        <x:v>Relier chaque entrée utile à sa sortie par un passage continu de largeur au moins 2U.</x:v>
      </x:c>
      <x:c r="E6" s="13" t="str">
        <x:v>Parcourir la route avec le gabarit maximal autorisé, sans traverser un décor.</x:v>
      </x:c>
      <x:c r="F6" s="13" t="str">
        <x:v>U = largeur de collision du personnage de référence. Valeurs proposées à adapter à l’échelle réelle du jeu.</x:v>
      </x:c>
      <x:c r="G6" s="13" t="str">
        <x:v>Placement au niveau du décor et de ses collisions. Vérifier au clavier, à la manette et avec les gabarits réellement utilisés.</x:v>
      </x:c>
      <x:c r="H6" s="13" t="str">
        <x:v>Règle de conception et scénario de contrôle, non test exécuté dans le jeu.</x:v>
      </x:c>
      <x:c r="I6" s="13" t="str">
        <x:v>Extension V5</x:v>
      </x:c>
    </x:row>
    <x:row r="7" ht="57" customHeight="1">
      <x:c r="A7" s="14" t="str">
        <x:v>LD5-002</x:v>
      </x:c>
      <x:c r="B7" s="14" t="str">
        <x:v>Chemin secondaire</x:v>
      </x:c>
      <x:c r="C7" s="14" t="str">
        <x:v>Passages</x:v>
      </x:c>
      <x:c r="D7" s="14" t="str">
        <x:v>Garder au moins 1,3U pour une route solo clairement signalée comme étroite.</x:v>
      </x:c>
      <x:c r="E7" s="14" t="str">
        <x:v>Tester marche, arrêt et retour avant de placer les accessoires.</x:v>
      </x:c>
      <x:c r="F7" s="14" t="str">
        <x:v>U = largeur de collision du personnage de référence. Valeurs proposées à adapter à l’échelle réelle du jeu.</x:v>
      </x:c>
      <x:c r="G7" s="14" t="str">
        <x:v>Placement au niveau du décor et de ses collisions. Vérifier au clavier, à la manette et avec les gabarits réellement utilisés.</x:v>
      </x:c>
      <x:c r="H7" s="14" t="str">
        <x:v>Règle de conception et scénario de contrôle, non test exécuté dans le jeu.</x:v>
      </x:c>
      <x:c r="I7" s="14" t="str">
        <x:v>Extension V5</x:v>
      </x:c>
    </x:row>
    <x:row r="8" ht="57" customHeight="1">
      <x:c r="A8" s="13" t="str">
        <x:v>LD5-003</x:v>
      </x:c>
      <x:c r="B8" s="13" t="str">
        <x:v>Croisement de PNJ</x:v>
      </x:c>
      <x:c r="C8" s="13" t="str">
        <x:v>Passages</x:v>
      </x:c>
      <x:c r="D8" s="13" t="str">
        <x:v>Prévoir 3U aux points où deux personnages doivent se croiser.</x:v>
      </x:c>
      <x:c r="E8" s="13" t="str">
        <x:v>Faire passer deux PNJ en sens opposé sans poussée dans un mur.</x:v>
      </x:c>
      <x:c r="F8" s="13" t="str">
        <x:v>U = largeur de collision du personnage de référence. Valeurs proposées à adapter à l’échelle réelle du jeu.</x:v>
      </x:c>
      <x:c r="G8" s="13" t="str">
        <x:v>Placement au niveau du décor et de ses collisions. Vérifier au clavier, à la manette et avec les gabarits réellement utilisés.</x:v>
      </x:c>
      <x:c r="H8" s="13" t="str">
        <x:v>Règle de conception et scénario de contrôle, non test exécuté dans le jeu.</x:v>
      </x:c>
      <x:c r="I8" s="13" t="str">
        <x:v>Extension V5</x:v>
      </x:c>
    </x:row>
    <x:row r="9" ht="57" customHeight="1">
      <x:c r="A9" s="14" t="str">
        <x:v>LD5-004</x:v>
      </x:c>
      <x:c r="B9" s="14" t="str">
        <x:v>Angle de corridor</x:v>
      </x:c>
      <x:c r="C9" s="14" t="str">
        <x:v>Passages</x:v>
      </x:c>
      <x:c r="D9" s="14" t="str">
        <x:v>Évaser les angles selon le rayon réel du porteur et de sa charge.</x:v>
      </x:c>
      <x:c r="E9" s="14" t="str">
        <x:v>Transporter le plus grand berceau autorisé sur l’angle.</x:v>
      </x:c>
      <x:c r="F9" s="14" t="str">
        <x:v>U = largeur de collision du personnage de référence. Valeurs proposées à adapter à l’échelle réelle du jeu.</x:v>
      </x:c>
      <x:c r="G9" s="14" t="str">
        <x:v>Placement au niveau du décor et de ses collisions. Vérifier au clavier, à la manette et avec les gabarits réellement utilisés.</x:v>
      </x:c>
      <x:c r="H9" s="14" t="str">
        <x:v>Règle de conception et scénario de contrôle, non test exécuté dans le jeu.</x:v>
      </x:c>
      <x:c r="I9" s="14" t="str">
        <x:v>Extension V5</x:v>
      </x:c>
    </x:row>
    <x:row r="10" ht="57" customHeight="1">
      <x:c r="A10" s="13" t="str">
        <x:v>LD5-005</x:v>
      </x:c>
      <x:c r="B10" s="13" t="str">
        <x:v>Voie de service</x:v>
      </x:c>
      <x:c r="C10" s="13" t="str">
        <x:v>Passages</x:v>
      </x:c>
      <x:c r="D10" s="13" t="str">
        <x:v>Séparer le trajet des charges de l’espace où les visiteurs s’arrêtent.</x:v>
      </x:c>
      <x:c r="E10" s="13" t="str">
        <x:v>Placer une visite et un chariot simultanément dans la scène.</x:v>
      </x:c>
      <x:c r="F10" s="13" t="str">
        <x:v>U = largeur de collision du personnage de référence. Valeurs proposées à adapter à l’échelle réelle du jeu.</x:v>
      </x:c>
      <x:c r="G10" s="13" t="str">
        <x:v>Placement au niveau du décor et de ses collisions. Vérifier au clavier, à la manette et avec les gabarits réellement utilisés.</x:v>
      </x:c>
      <x:c r="H10" s="13" t="str">
        <x:v>Règle de conception et scénario de contrôle, non test exécuté dans le jeu.</x:v>
      </x:c>
      <x:c r="I10" s="13" t="str">
        <x:v>Extension V5</x:v>
      </x:c>
    </x:row>
    <x:row r="11" ht="57" customHeight="1">
      <x:c r="A11" s="14" t="str">
        <x:v>LD5-006</x:v>
      </x:c>
      <x:c r="B11" s="14" t="str">
        <x:v>Fin de chemin</x:v>
      </x:c>
      <x:c r="C11" s="14" t="str">
        <x:v>Passages</x:v>
      </x:c>
      <x:c r="D11" s="14" t="str">
        <x:v>Une impasse doit présenter une fonction, un objet ou un retour lisible.</x:v>
      </x:c>
      <x:c r="E11" s="14" t="str">
        <x:v>Vérifier que la caméra montre le point de retournement avant blocage.</x:v>
      </x:c>
      <x:c r="F11" s="14" t="str">
        <x:v>U = largeur de collision du personnage de référence. Valeurs proposées à adapter à l’échelle réelle du jeu.</x:v>
      </x:c>
      <x:c r="G11" s="14" t="str">
        <x:v>Placement au niveau du décor et de ses collisions. Vérifier au clavier, à la manette et avec les gabarits réellement utilisés.</x:v>
      </x:c>
      <x:c r="H11" s="14" t="str">
        <x:v>Règle de conception et scénario de contrôle, non test exécuté dans le jeu.</x:v>
      </x:c>
      <x:c r="I11" s="14" t="str">
        <x:v>Extension V5</x:v>
      </x:c>
    </x:row>
    <x:row r="12" ht="57" customHeight="1">
      <x:c r="A12" s="13" t="str">
        <x:v>LD5-007</x:v>
      </x:c>
      <x:c r="B12" s="13" t="str">
        <x:v>Dégagement du seuil</x:v>
      </x:c>
      <x:c r="C12" s="13" t="str">
        <x:v>Portes et seuils</x:v>
      </x:c>
      <x:c r="D12" s="13" t="str">
        <x:v>Réserver 1,5U devant et derrière une porte utilisée par le joueur.</x:v>
      </x:c>
      <x:c r="E12" s="13" t="str">
        <x:v>Ouvrir, entrer et revenir avec un compagnon.</x:v>
      </x:c>
      <x:c r="F12" s="13" t="str">
        <x:v>U = largeur de collision du personnage de référence. Valeurs proposées à adapter à l’échelle réelle du jeu.</x:v>
      </x:c>
      <x:c r="G12" s="13" t="str">
        <x:v>Placement au niveau du décor et de ses collisions. Vérifier au clavier, à la manette et avec les gabarits réellement utilisés.</x:v>
      </x:c>
      <x:c r="H12" s="13" t="str">
        <x:v>Règle de conception et scénario de contrôle, non test exécuté dans le jeu.</x:v>
      </x:c>
      <x:c r="I12" s="13" t="str">
        <x:v>Extension V5</x:v>
      </x:c>
    </x:row>
    <x:row r="13" ht="57" customHeight="1">
      <x:c r="A13" s="14" t="str">
        <x:v>LD5-008</x:v>
      </x:c>
      <x:c r="B13" s="14" t="str">
        <x:v>Battement de porte</x:v>
      </x:c>
      <x:c r="C13" s="14" t="str">
        <x:v>Portes et seuils</x:v>
      </x:c>
      <x:c r="D13" s="14" t="str">
        <x:v>La trajectoire d’ouverture ne doit croiser ni banc ni casier ni PNJ fixe.</x:v>
      </x:c>
      <x:c r="E13" s="14" t="str">
        <x:v>Jouer l’animation complète avec les emplacements voisins occupés.</x:v>
      </x:c>
      <x:c r="F13" s="14" t="str">
        <x:v>U = largeur de collision du personnage de référence. Valeurs proposées à adapter à l’échelle réelle du jeu.</x:v>
      </x:c>
      <x:c r="G13" s="14" t="str">
        <x:v>Placement au niveau du décor et de ses collisions. Vérifier au clavier, à la manette et avec les gabarits réellement utilisés.</x:v>
      </x:c>
      <x:c r="H13" s="14" t="str">
        <x:v>Règle de conception et scénario de contrôle, non test exécuté dans le jeu.</x:v>
      </x:c>
      <x:c r="I13" s="14" t="str">
        <x:v>Extension V5</x:v>
      </x:c>
    </x:row>
    <x:row r="14" ht="57" customHeight="1">
      <x:c r="A14" s="13" t="str">
        <x:v>LD5-009</x:v>
      </x:c>
      <x:c r="B14" s="13" t="str">
        <x:v>Entrées voisines</x:v>
      </x:c>
      <x:c r="C14" s="13" t="str">
        <x:v>Portes et seuils</x:v>
      </x:c>
      <x:c r="D14" s="13" t="str">
        <x:v>Deux portes proches doivent posséder des zones interactives séparées.</x:v>
      </x:c>
      <x:c r="E14" s="13" t="str">
        <x:v>Depuis le milieu, la commande choisit explicitement le bon seuil.</x:v>
      </x:c>
      <x:c r="F14" s="13" t="str">
        <x:v>U = largeur de collision du personnage de référence. Valeurs proposées à adapter à l’échelle réelle du jeu.</x:v>
      </x:c>
      <x:c r="G14" s="13" t="str">
        <x:v>Placement au niveau du décor et de ses collisions. Vérifier au clavier, à la manette et avec les gabarits réellement utilisés.</x:v>
      </x:c>
      <x:c r="H14" s="13" t="str">
        <x:v>Règle de conception et scénario de contrôle, non test exécuté dans le jeu.</x:v>
      </x:c>
      <x:c r="I14" s="13" t="str">
        <x:v>Extension V5</x:v>
      </x:c>
    </x:row>
    <x:row r="15" ht="57" customHeight="1">
      <x:c r="A15" s="14" t="str">
        <x:v>LD5-010</x:v>
      </x:c>
      <x:c r="B15" s="14" t="str">
        <x:v>Porte verrouillée</x:v>
      </x:c>
      <x:c r="C15" s="14" t="str">
        <x:v>Portes et seuils</x:v>
      </x:c>
      <x:c r="D15" s="14" t="str">
        <x:v>Montrer verrou, garde ou mécanisme expliquant le refus d’accès.</x:v>
      </x:c>
      <x:c r="E15" s="14" t="str">
        <x:v>Un refus donne la condition précise sans déplacer le personnage.</x:v>
      </x:c>
      <x:c r="F15" s="14" t="str">
        <x:v>U = largeur de collision du personnage de référence. Valeurs proposées à adapter à l’échelle réelle du jeu.</x:v>
      </x:c>
      <x:c r="G15" s="14" t="str">
        <x:v>Placement au niveau du décor et de ses collisions. Vérifier au clavier, à la manette et avec les gabarits réellement utilisés.</x:v>
      </x:c>
      <x:c r="H15" s="14" t="str">
        <x:v>Règle de conception et scénario de contrôle, non test exécuté dans le jeu.</x:v>
      </x:c>
      <x:c r="I15" s="14" t="str">
        <x:v>Extension V5</x:v>
      </x:c>
    </x:row>
    <x:row r="16" ht="57" customHeight="1">
      <x:c r="A16" s="13" t="str">
        <x:v>LD5-011</x:v>
      </x:c>
      <x:c r="B16" s="13" t="str">
        <x:v>Retour après chargement</x:v>
      </x:c>
      <x:c r="C16" s="13" t="str">
        <x:v>Portes et seuils</x:v>
      </x:c>
      <x:c r="D16" s="13" t="str">
        <x:v>Restaurer le personnage du bon côté du seuil avec une marge physique.</x:v>
      </x:c>
      <x:c r="E16" s="13" t="str">
        <x:v>Sauvegarder pendant la traversée puis vérifier une position stable.</x:v>
      </x:c>
      <x:c r="F16" s="13" t="str">
        <x:v>U = largeur de collision du personnage de référence. Valeurs proposées à adapter à l’échelle réelle du jeu.</x:v>
      </x:c>
      <x:c r="G16" s="13" t="str">
        <x:v>Placement au niveau du décor et de ses collisions. Vérifier au clavier, à la manette et avec les gabarits réellement utilisés.</x:v>
      </x:c>
      <x:c r="H16" s="13" t="str">
        <x:v>Règle de conception et scénario de contrôle, non test exécuté dans le jeu.</x:v>
      </x:c>
      <x:c r="I16" s="13" t="str">
        <x:v>Extension V5</x:v>
      </x:c>
    </x:row>
    <x:row r="17" ht="57" customHeight="1">
      <x:c r="A17" s="14" t="str">
        <x:v>LD5-012</x:v>
      </x:c>
      <x:c r="B17" s="14" t="str">
        <x:v>Grande charge</x:v>
      </x:c>
      <x:c r="C17" s="14" t="str">
        <x:v>Portes et seuils</x:v>
      </x:c>
      <x:c r="D17" s="14" t="str">
        <x:v>Associer aux grandes prises une porte et une route réellement compatibles.</x:v>
      </x:c>
      <x:c r="E17" s="14" t="str">
        <x:v>Le passage refuse clairement un berceau trop large avant l’engagement.</x:v>
      </x:c>
      <x:c r="F17" s="14" t="str">
        <x:v>U = largeur de collision du personnage de référence. Valeurs proposées à adapter à l’échelle réelle du jeu.</x:v>
      </x:c>
      <x:c r="G17" s="14" t="str">
        <x:v>Placement au niveau du décor et de ses collisions. Vérifier au clavier, à la manette et avec les gabarits réellement utilisés.</x:v>
      </x:c>
      <x:c r="H17" s="14" t="str">
        <x:v>Règle de conception et scénario de contrôle, non test exécuté dans le jeu.</x:v>
      </x:c>
      <x:c r="I17" s="14" t="str">
        <x:v>Extension V5</x:v>
      </x:c>
    </x:row>
    <x:row r="18" ht="57" customHeight="1">
      <x:c r="A18" s="13" t="str">
        <x:v>LD5-013</x:v>
      </x:c>
      <x:c r="B18" s="13" t="str">
        <x:v>Orientation d’un banc</x:v>
      </x:c>
      <x:c r="C18" s="13" t="str">
        <x:v>Bancs et sièges</x:v>
      </x:c>
      <x:c r="D18" s="13" t="str">
        <x:v>Diriger l’assise vers une vue, une table ou un interlocuteur.</x:v>
      </x:c>
      <x:c r="E18" s="13" t="str">
        <x:v>Un personnage assis ne tourne pas le dos à l’usage annoncé.</x:v>
      </x:c>
      <x:c r="F18" s="13" t="str">
        <x:v>U = largeur de collision du personnage de référence. Valeurs proposées à adapter à l’échelle réelle du jeu.</x:v>
      </x:c>
      <x:c r="G18" s="13" t="str">
        <x:v>Placement au niveau du décor et de ses collisions. Vérifier au clavier, à la manette et avec les gabarits réellement utilisés.</x:v>
      </x:c>
      <x:c r="H18" s="13" t="str">
        <x:v>Règle de conception et scénario de contrôle, non test exécuté dans le jeu.</x:v>
      </x:c>
      <x:c r="I18" s="13" t="str">
        <x:v>Extension V5</x:v>
      </x:c>
    </x:row>
    <x:row r="19" ht="57" customHeight="1">
      <x:c r="A19" s="14" t="str">
        <x:v>LD5-014</x:v>
      </x:c>
      <x:c r="B19" s="14" t="str">
        <x:v>Approche d’assise</x:v>
      </x:c>
      <x:c r="C19" s="14" t="str">
        <x:v>Bancs et sièges</x:v>
      </x:c>
      <x:c r="D19" s="14" t="str">
        <x:v>Laisser un accès frontal ou latéral de 1U minimum.</x:v>
      </x:c>
      <x:c r="E19" s="14" t="str">
        <x:v>Jouer approche, assise, dialogue et lever.</x:v>
      </x:c>
      <x:c r="F19" s="14" t="str">
        <x:v>U = largeur de collision du personnage de référence. Valeurs proposées à adapter à l’échelle réelle du jeu.</x:v>
      </x:c>
      <x:c r="G19" s="14" t="str">
        <x:v>Placement au niveau du décor et de ses collisions. Vérifier au clavier, à la manette et avec les gabarits réellement utilisés.</x:v>
      </x:c>
      <x:c r="H19" s="14" t="str">
        <x:v>Règle de conception et scénario de contrôle, non test exécuté dans le jeu.</x:v>
      </x:c>
      <x:c r="I19" s="14" t="str">
        <x:v>Extension V5</x:v>
      </x:c>
    </x:row>
    <x:row r="20" ht="57" customHeight="1">
      <x:c r="A20" s="13" t="str">
        <x:v>LD5-015</x:v>
      </x:c>
      <x:c r="B20" s="13" t="str">
        <x:v>Bancs face à face</x:v>
      </x:c>
      <x:c r="C20" s="13" t="str">
        <x:v>Bancs et sièges</x:v>
      </x:c>
      <x:c r="D20" s="13" t="str">
        <x:v>Garder un espace central praticable entre deux assises opposées.</x:v>
      </x:c>
      <x:c r="E20" s="13" t="str">
        <x:v>Un visiteur rejoint chaque place sans traverser les genoux des autres.</x:v>
      </x:c>
      <x:c r="F20" s="13" t="str">
        <x:v>U = largeur de collision du personnage de référence. Valeurs proposées à adapter à l’échelle réelle du jeu.</x:v>
      </x:c>
      <x:c r="G20" s="13" t="str">
        <x:v>Placement au niveau du décor et de ses collisions. Vérifier au clavier, à la manette et avec les gabarits réellement utilisés.</x:v>
      </x:c>
      <x:c r="H20" s="13" t="str">
        <x:v>Règle de conception et scénario de contrôle, non test exécuté dans le jeu.</x:v>
      </x:c>
      <x:c r="I20" s="13" t="str">
        <x:v>Extension V5</x:v>
      </x:c>
    </x:row>
    <x:row r="21" ht="57" customHeight="1">
      <x:c r="A21" s="14" t="str">
        <x:v>LD5-016</x:v>
      </x:c>
      <x:c r="B21" s="14" t="str">
        <x:v>Alignement de série</x:v>
      </x:c>
      <x:c r="C21" s="14" t="str">
        <x:v>Bancs et sièges</x:v>
      </x:c>
      <x:c r="D21" s="14" t="str">
        <x:v>Éviter plusieurs bancs collés dans le même axe sans usage commun.</x:v>
      </x:c>
      <x:c r="E21" s="14" t="str">
        <x:v>Chaque banc possède un emplacement d’accès distinct et une raison de présence.</x:v>
      </x:c>
      <x:c r="F21" s="14" t="str">
        <x:v>U = largeur de collision du personnage de référence. Valeurs proposées à adapter à l’échelle réelle du jeu.</x:v>
      </x:c>
      <x:c r="G21" s="14" t="str">
        <x:v>Placement au niveau du décor et de ses collisions. Vérifier au clavier, à la manette et avec les gabarits réellement utilisés.</x:v>
      </x:c>
      <x:c r="H21" s="14" t="str">
        <x:v>Règle de conception et scénario de contrôle, non test exécuté dans le jeu.</x:v>
      </x:c>
      <x:c r="I21" s="14" t="str">
        <x:v>Extension V5</x:v>
      </x:c>
    </x:row>
    <x:row r="22" ht="57" customHeight="1">
      <x:c r="A22" s="13" t="str">
        <x:v>LD5-017</x:v>
      </x:c>
      <x:c r="B22" s="13" t="str">
        <x:v>Siège de pouvoir</x:v>
      </x:c>
      <x:c r="C22" s="13" t="str">
        <x:v>Bancs et sièges</x:v>
      </x:c>
      <x:c r="D22" s="13" t="str">
        <x:v>Placer le siège selon la visibilité, les représentants et la voie de sortie.</x:v>
      </x:c>
      <x:c r="E22" s="13" t="str">
        <x:v>Tester une audience avec tous les PNJ prévus.</x:v>
      </x:c>
      <x:c r="F22" s="13" t="str">
        <x:v>U = largeur de collision du personnage de référence. Valeurs proposées à adapter à l’échelle réelle du jeu.</x:v>
      </x:c>
      <x:c r="G22" s="13" t="str">
        <x:v>Placement au niveau du décor et de ses collisions. Vérifier au clavier, à la manette et avec les gabarits réellement utilisés.</x:v>
      </x:c>
      <x:c r="H22" s="13" t="str">
        <x:v>Règle de conception et scénario de contrôle, non test exécuté dans le jeu.</x:v>
      </x:c>
      <x:c r="I22" s="13" t="str">
        <x:v>Extension V5</x:v>
      </x:c>
    </x:row>
    <x:row r="23" ht="57" customHeight="1">
      <x:c r="A23" s="14" t="str">
        <x:v>LD5-018</x:v>
      </x:c>
      <x:c r="B23" s="14" t="str">
        <x:v>Place libre</x:v>
      </x:c>
      <x:c r="C23" s="14" t="str">
        <x:v>Bancs et sièges</x:v>
      </x:c>
      <x:c r="D23" s="14" t="str">
        <x:v>Une place réservée à un invité reste vide tant que l’invitation n’est pas active.</x:v>
      </x:c>
      <x:c r="E23" s="14" t="str">
        <x:v>Le décor et le dialogue correspondent au nombre de personnes présentes.</x:v>
      </x:c>
      <x:c r="F23" s="14" t="str">
        <x:v>U = largeur de collision du personnage de référence. Valeurs proposées à adapter à l’échelle réelle du jeu.</x:v>
      </x:c>
      <x:c r="G23" s="14" t="str">
        <x:v>Placement au niveau du décor et de ses collisions. Vérifier au clavier, à la manette et avec les gabarits réellement utilisés.</x:v>
      </x:c>
      <x:c r="H23" s="14" t="str">
        <x:v>Règle de conception et scénario de contrôle, non test exécuté dans le jeu.</x:v>
      </x:c>
      <x:c r="I23" s="14" t="str">
        <x:v>Extension V5</x:v>
      </x:c>
    </x:row>
    <x:row r="24" ht="57" customHeight="1">
      <x:c r="A24" s="13" t="str">
        <x:v>LD5-019</x:v>
      </x:c>
      <x:c r="B24" s="13" t="str">
        <x:v>Adresse visible</x:v>
      </x:c>
      <x:c r="C24" s="13" t="str">
        <x:v>Bâtiments</x:v>
      </x:c>
      <x:c r="D24" s="13" t="str">
        <x:v>Donner à chaque bâtiment une entrée identifiable depuis sa rue.</x:v>
      </x:c>
      <x:c r="E24" s="13" t="str">
        <x:v>Le joueur atteint la porte en suivant un indice visuel sans ouvrir la carte.</x:v>
      </x:c>
      <x:c r="F24" s="13" t="str">
        <x:v>U = largeur de collision du personnage de référence. Valeurs proposées à adapter à l’échelle réelle du jeu.</x:v>
      </x:c>
      <x:c r="G24" s="13" t="str">
        <x:v>Placement au niveau du décor et de ses collisions. Vérifier au clavier, à la manette et avec les gabarits réellement utilisés.</x:v>
      </x:c>
      <x:c r="H24" s="13" t="str">
        <x:v>Règle de conception et scénario de contrôle, non test exécuté dans le jeu.</x:v>
      </x:c>
      <x:c r="I24" s="13" t="str">
        <x:v>Extension V5</x:v>
      </x:c>
    </x:row>
    <x:row r="25" ht="57" customHeight="1">
      <x:c r="A25" s="14" t="str">
        <x:v>LD5-020</x:v>
      </x:c>
      <x:c r="B25" s="14" t="str">
        <x:v>Façade et intérieur</x:v>
      </x:c>
      <x:c r="C25" s="14" t="str">
        <x:v>Bâtiments</x:v>
      </x:c>
      <x:c r="D25" s="14" t="str">
        <x:v>Le seuil intérieur correspond au côté d’entrée extérieur.</x:v>
      </x:c>
      <x:c r="E25" s="14" t="str">
        <x:v>Entrer par l’est ne place pas arbitrairement le personnage à l’ouest.</x:v>
      </x:c>
      <x:c r="F25" s="14" t="str">
        <x:v>U = largeur de collision du personnage de référence. Valeurs proposées à adapter à l’échelle réelle du jeu.</x:v>
      </x:c>
      <x:c r="G25" s="14" t="str">
        <x:v>Placement au niveau du décor et de ses collisions. Vérifier au clavier, à la manette et avec les gabarits réellement utilisés.</x:v>
      </x:c>
      <x:c r="H25" s="14" t="str">
        <x:v>Règle de conception et scénario de contrôle, non test exécuté dans le jeu.</x:v>
      </x:c>
      <x:c r="I25" s="14" t="str">
        <x:v>Extension V5</x:v>
      </x:c>
    </x:row>
    <x:row r="26" ht="57" customHeight="1">
      <x:c r="A26" s="13" t="str">
        <x:v>LD5-021</x:v>
      </x:c>
      <x:c r="B26" s="13" t="str">
        <x:v>Usage du volume</x:v>
      </x:c>
      <x:c r="C26" s="13" t="str">
        <x:v>Bâtiments</x:v>
      </x:c>
      <x:c r="D26" s="13" t="str">
        <x:v>Dimensionner bâtiment, toit et cour selon les pièces réellement décrites.</x:v>
      </x:c>
      <x:c r="E26" s="13" t="str">
        <x:v>Comparer la profondeur visible et le trajet intérieur.</x:v>
      </x:c>
      <x:c r="F26" s="13" t="str">
        <x:v>U = largeur de collision du personnage de référence. Valeurs proposées à adapter à l’échelle réelle du jeu.</x:v>
      </x:c>
      <x:c r="G26" s="13" t="str">
        <x:v>Placement au niveau du décor et de ses collisions. Vérifier au clavier, à la manette et avec les gabarits réellement utilisés.</x:v>
      </x:c>
      <x:c r="H26" s="13" t="str">
        <x:v>Règle de conception et scénario de contrôle, non test exécuté dans le jeu.</x:v>
      </x:c>
      <x:c r="I26" s="13" t="str">
        <x:v>Extension V5</x:v>
      </x:c>
    </x:row>
    <x:row r="27" ht="57" customHeight="1">
      <x:c r="A27" s="14" t="str">
        <x:v>LD5-022</x:v>
      </x:c>
      <x:c r="B27" s="14" t="str">
        <x:v>Bâtiments mitoyens</x:v>
      </x:c>
      <x:c r="C27" s="14" t="str">
        <x:v>Bâtiments</x:v>
      </x:c>
      <x:c r="D27" s="14" t="str">
        <x:v>Prévoir mur partagé ou séparation cohérente sans interstice inaccessible trompeur.</x:v>
      </x:c>
      <x:c r="E27" s="14" t="str">
        <x:v>Le joueur ne s’engage pas dans une fente qui ressemble à une ruelle.</x:v>
      </x:c>
      <x:c r="F27" s="14" t="str">
        <x:v>U = largeur de collision du personnage de référence. Valeurs proposées à adapter à l’échelle réelle du jeu.</x:v>
      </x:c>
      <x:c r="G27" s="14" t="str">
        <x:v>Placement au niveau du décor et de ses collisions. Vérifier au clavier, à la manette et avec les gabarits réellement utilisés.</x:v>
      </x:c>
      <x:c r="H27" s="14" t="str">
        <x:v>Règle de conception et scénario de contrôle, non test exécuté dans le jeu.</x:v>
      </x:c>
      <x:c r="I27" s="14" t="str">
        <x:v>Extension V5</x:v>
      </x:c>
    </x:row>
    <x:row r="28" ht="57" customHeight="1">
      <x:c r="A28" s="13" t="str">
        <x:v>LD5-023</x:v>
      </x:c>
      <x:c r="B28" s="13" t="str">
        <x:v>Hauteur lisible</x:v>
      </x:c>
      <x:c r="C28" s="13" t="str">
        <x:v>Bâtiments</x:v>
      </x:c>
      <x:c r="D28" s="13" t="str">
        <x:v>Utiliser escaliers, ombres et parapets pour distinguer les niveaux.</x:v>
      </x:c>
      <x:c r="E28" s="13" t="str">
        <x:v>Le passage de niveau change clairement l’occlusion et les collisions.</x:v>
      </x:c>
      <x:c r="F28" s="13" t="str">
        <x:v>U = largeur de collision du personnage de référence. Valeurs proposées à adapter à l’échelle réelle du jeu.</x:v>
      </x:c>
      <x:c r="G28" s="13" t="str">
        <x:v>Placement au niveau du décor et de ses collisions. Vérifier au clavier, à la manette et avec les gabarits réellement utilisés.</x:v>
      </x:c>
      <x:c r="H28" s="13" t="str">
        <x:v>Règle de conception et scénario de contrôle, non test exécuté dans le jeu.</x:v>
      </x:c>
      <x:c r="I28" s="13" t="str">
        <x:v>Extension V5</x:v>
      </x:c>
    </x:row>
    <x:row r="29" ht="57" customHeight="1">
      <x:c r="A29" s="14" t="str">
        <x:v>LD5-024</x:v>
      </x:c>
      <x:c r="B29" s="14" t="str">
        <x:v>Variété fonctionnelle</x:v>
      </x:c>
      <x:c r="C29" s="14" t="str">
        <x:v>Bâtiments</x:v>
      </x:c>
      <x:c r="D29" s="14" t="str">
        <x:v>Faire varier forme et accessoires selon atelier, foyer, garde, temple ou quai.</x:v>
      </x:c>
      <x:c r="E29" s="14" t="str">
        <x:v>Retirer l’enseigne et vérifier que l’usage reste perceptible.</x:v>
      </x:c>
      <x:c r="F29" s="14" t="str">
        <x:v>U = largeur de collision du personnage de référence. Valeurs proposées à adapter à l’échelle réelle du jeu.</x:v>
      </x:c>
      <x:c r="G29" s="14" t="str">
        <x:v>Placement au niveau du décor et de ses collisions. Vérifier au clavier, à la manette et avec les gabarits réellement utilisés.</x:v>
      </x:c>
      <x:c r="H29" s="14" t="str">
        <x:v>Règle de conception et scénario de contrôle, non test exécuté dans le jeu.</x:v>
      </x:c>
      <x:c r="I29" s="14" t="str">
        <x:v>Extension V5</x:v>
      </x:c>
    </x:row>
    <x:row r="30" ht="57" customHeight="1">
      <x:c r="A30" s="13" t="str">
        <x:v>LD5-025</x:v>
      </x:c>
      <x:c r="B30" s="13" t="str">
        <x:v>Réception d’échelle</x:v>
      </x:c>
      <x:c r="C30" s="13" t="str">
        <x:v>Verticalité</x:v>
      </x:c>
      <x:c r="D30" s="13" t="str">
        <x:v>Réserver 2U par 2U à l’arrivée d’une échelle fréquentée.</x:v>
      </x:c>
      <x:c r="E30" s="13" t="str">
        <x:v>Sortir avec un PNJ à proximité sans être bloqué.</x:v>
      </x:c>
      <x:c r="F30" s="13" t="str">
        <x:v>U = largeur de collision du personnage de référence. Valeurs proposées à adapter à l’échelle réelle du jeu.</x:v>
      </x:c>
      <x:c r="G30" s="13" t="str">
        <x:v>Placement au niveau du décor et de ses collisions. Vérifier au clavier, à la manette et avec les gabarits réellement utilisés.</x:v>
      </x:c>
      <x:c r="H30" s="13" t="str">
        <x:v>Règle de conception et scénario de contrôle, non test exécuté dans le jeu.</x:v>
      </x:c>
      <x:c r="I30" s="13" t="str">
        <x:v>Extension V5</x:v>
      </x:c>
    </x:row>
    <x:row r="31" ht="57" customHeight="1">
      <x:c r="A31" s="14" t="str">
        <x:v>LD5-026</x:v>
      </x:c>
      <x:c r="B31" s="14" t="str">
        <x:v>Escalier continu</x:v>
      </x:c>
      <x:c r="C31" s="14" t="str">
        <x:v>Verticalité</x:v>
      </x:c>
      <x:c r="D31" s="14" t="str">
        <x:v>Relier les deux paliers par un trajet de collision sans saut caché.</x:v>
      </x:c>
      <x:c r="E31" s="14" t="str">
        <x:v>Monter et descendre au clavier comme à la manette.</x:v>
      </x:c>
      <x:c r="F31" s="14" t="str">
        <x:v>U = largeur de collision du personnage de référence. Valeurs proposées à adapter à l’échelle réelle du jeu.</x:v>
      </x:c>
      <x:c r="G31" s="14" t="str">
        <x:v>Placement au niveau du décor et de ses collisions. Vérifier au clavier, à la manette et avec les gabarits réellement utilisés.</x:v>
      </x:c>
      <x:c r="H31" s="14" t="str">
        <x:v>Règle de conception et scénario de contrôle, non test exécuté dans le jeu.</x:v>
      </x:c>
      <x:c r="I31" s="14" t="str">
        <x:v>Extension V5</x:v>
      </x:c>
    </x:row>
    <x:row r="32" ht="57" customHeight="1">
      <x:c r="A32" s="13" t="str">
        <x:v>LD5-027</x:v>
      </x:c>
      <x:c r="B32" s="13" t="str">
        <x:v>Ascenseur appelable</x:v>
      </x:c>
      <x:c r="C32" s="13" t="str">
        <x:v>Verticalité</x:v>
      </x:c>
      <x:c r="D32" s="13" t="str">
        <x:v>Le bouton d’appel doit rester accessible si la cabine est à l’autre étage.</x:v>
      </x:c>
      <x:c r="E32" s="13" t="str">
        <x:v>Quitter l’ascenseur puis le rappeler depuis chaque palier.</x:v>
      </x:c>
      <x:c r="F32" s="13" t="str">
        <x:v>U = largeur de collision du personnage de référence. Valeurs proposées à adapter à l’échelle réelle du jeu.</x:v>
      </x:c>
      <x:c r="G32" s="13" t="str">
        <x:v>Placement au niveau du décor et de ses collisions. Vérifier au clavier, à la manette et avec les gabarits réellement utilisés.</x:v>
      </x:c>
      <x:c r="H32" s="13" t="str">
        <x:v>Règle de conception et scénario de contrôle, non test exécuté dans le jeu.</x:v>
      </x:c>
      <x:c r="I32" s="13" t="str">
        <x:v>Extension V5</x:v>
      </x:c>
    </x:row>
    <x:row r="33" ht="57" customHeight="1">
      <x:c r="A33" s="14" t="str">
        <x:v>LD5-028</x:v>
      </x:c>
      <x:c r="B33" s="14" t="str">
        <x:v>Barrière de hauteur</x:v>
      </x:c>
      <x:c r="C33" s="14" t="str">
        <x:v>Verticalité</x:v>
      </x:c>
      <x:c r="D33" s="14" t="str">
        <x:v>Un parapet visuel bloque là où la collision annonce une chute.</x:v>
      </x:c>
      <x:c r="E33" s="14" t="str">
        <x:v>Comparer le bord visible et le bord praticable.</x:v>
      </x:c>
      <x:c r="F33" s="14" t="str">
        <x:v>U = largeur de collision du personnage de référence. Valeurs proposées à adapter à l’échelle réelle du jeu.</x:v>
      </x:c>
      <x:c r="G33" s="14" t="str">
        <x:v>Placement au niveau du décor et de ses collisions. Vérifier au clavier, à la manette et avec les gabarits réellement utilisés.</x:v>
      </x:c>
      <x:c r="H33" s="14" t="str">
        <x:v>Règle de conception et scénario de contrôle, non test exécuté dans le jeu.</x:v>
      </x:c>
      <x:c r="I33" s="14" t="str">
        <x:v>Extension V5</x:v>
      </x:c>
    </x:row>
    <x:row r="34" ht="57" customHeight="1">
      <x:c r="A34" s="13" t="str">
        <x:v>LD5-029</x:v>
      </x:c>
      <x:c r="B34" s="13" t="str">
        <x:v>Plan supérieur</x:v>
      </x:c>
      <x:c r="C34" s="13" t="str">
        <x:v>Verticalité</x:v>
      </x:c>
      <x:c r="D34" s="13" t="str">
        <x:v>Le joueur change de plan seulement par une liaison prévue.</x:v>
      </x:c>
      <x:c r="E34" s="13" t="str">
        <x:v>Une position superposée à l’écran ne déclenche pas une interaction d’un autre étage.</x:v>
      </x:c>
      <x:c r="F34" s="13" t="str">
        <x:v>U = largeur de collision du personnage de référence. Valeurs proposées à adapter à l’échelle réelle du jeu.</x:v>
      </x:c>
      <x:c r="G34" s="13" t="str">
        <x:v>Placement au niveau du décor et de ses collisions. Vérifier au clavier, à la manette et avec les gabarits réellement utilisés.</x:v>
      </x:c>
      <x:c r="H34" s="13" t="str">
        <x:v>Règle de conception et scénario de contrôle, non test exécuté dans le jeu.</x:v>
      </x:c>
      <x:c r="I34" s="13" t="str">
        <x:v>Extension V5</x:v>
      </x:c>
    </x:row>
    <x:row r="35" ht="57" customHeight="1">
      <x:c r="A35" s="14" t="str">
        <x:v>LD5-030</x:v>
      </x:c>
      <x:c r="B35" s="14" t="str">
        <x:v>Raccourci vertical</x:v>
      </x:c>
      <x:c r="C35" s="14" t="str">
        <x:v>Verticalité</x:v>
      </x:c>
      <x:c r="D35" s="14" t="str">
        <x:v>Un raccourci débloqué garde un chemin de retour avant d’être annoncé comme utilisable.</x:v>
      </x:c>
      <x:c r="E35" s="14" t="str">
        <x:v>Le parcourir dans les deux sens après sauvegarde.</x:v>
      </x:c>
      <x:c r="F35" s="14" t="str">
        <x:v>U = largeur de collision du personnage de référence. Valeurs proposées à adapter à l’échelle réelle du jeu.</x:v>
      </x:c>
      <x:c r="G35" s="14" t="str">
        <x:v>Placement au niveau du décor et de ses collisions. Vérifier au clavier, à la manette et avec les gabarits réellement utilisés.</x:v>
      </x:c>
      <x:c r="H35" s="14" t="str">
        <x:v>Règle de conception et scénario de contrôle, non test exécuté dans le jeu.</x:v>
      </x:c>
      <x:c r="I35" s="14" t="str">
        <x:v>Extension V5</x:v>
      </x:c>
    </x:row>
    <x:row r="36" ht="57" customHeight="1">
      <x:c r="A36" s="13" t="str">
        <x:v>LD5-031</x:v>
      </x:c>
      <x:c r="B36" s="13" t="str">
        <x:v>Usage d’un outil</x:v>
      </x:c>
      <x:c r="C36" s="13" t="str">
        <x:v>Props et ateliers</x:v>
      </x:c>
      <x:c r="D36" s="13" t="str">
        <x:v>Orienter l’objet vers le personnage qui le manipule au poste.</x:v>
      </x:c>
      <x:c r="E36" s="13" t="str">
        <x:v>La main et le point interactif se rejoignent dans la pose prévue.</x:v>
      </x:c>
      <x:c r="F36" s="13" t="str">
        <x:v>U = largeur de collision du personnage de référence. Valeurs proposées à adapter à l’échelle réelle du jeu.</x:v>
      </x:c>
      <x:c r="G36" s="13" t="str">
        <x:v>Placement au niveau du décor et de ses collisions. Vérifier au clavier, à la manette et avec les gabarits réellement utilisés.</x:v>
      </x:c>
      <x:c r="H36" s="13" t="str">
        <x:v>Règle de conception et scénario de contrôle, non test exécuté dans le jeu.</x:v>
      </x:c>
      <x:c r="I36" s="13" t="str">
        <x:v>Extension V5</x:v>
      </x:c>
    </x:row>
    <x:row r="37" ht="57" customHeight="1">
      <x:c r="A37" s="14" t="str">
        <x:v>LD5-032</x:v>
      </x:c>
      <x:c r="B37" s="14" t="str">
        <x:v>Râtelier d’armes</x:v>
      </x:c>
      <x:c r="C37" s="14" t="str">
        <x:v>Props et ateliers</x:v>
      </x:c>
      <x:c r="D37" s="14" t="str">
        <x:v>Espacer les supports selon les silhouettes des armes et leur animation de prise.</x:v>
      </x:c>
      <x:c r="E37" s="14" t="str">
        <x:v>Prendre chaque arme sans chevauchement avec la voisine.</x:v>
      </x:c>
      <x:c r="F37" s="14" t="str">
        <x:v>U = largeur de collision du personnage de référence. Valeurs proposées à adapter à l’échelle réelle du jeu.</x:v>
      </x:c>
      <x:c r="G37" s="14" t="str">
        <x:v>Placement au niveau du décor et de ses collisions. Vérifier au clavier, à la manette et avec les gabarits réellement utilisés.</x:v>
      </x:c>
      <x:c r="H37" s="14" t="str">
        <x:v>Règle de conception et scénario de contrôle, non test exécuté dans le jeu.</x:v>
      </x:c>
      <x:c r="I37" s="14" t="str">
        <x:v>Extension V5</x:v>
      </x:c>
    </x:row>
    <x:row r="38" ht="57" customHeight="1">
      <x:c r="A38" s="13" t="str">
        <x:v>LD5-033</x:v>
      </x:c>
      <x:c r="B38" s="13" t="str">
        <x:v>Gros accessoire</x:v>
      </x:c>
      <x:c r="C38" s="13" t="str">
        <x:v>Props et ateliers</x:v>
      </x:c>
      <x:c r="D38" s="13" t="str">
        <x:v>Un grand prop possède empreinte de collision, dégagement et plan d’occlusion propres.</x:v>
      </x:c>
      <x:c r="E38" s="13" t="str">
        <x:v>Passer devant et derrière montre le bon ordre visuel.</x:v>
      </x:c>
      <x:c r="F38" s="13" t="str">
        <x:v>U = largeur de collision du personnage de référence. Valeurs proposées à adapter à l’échelle réelle du jeu.</x:v>
      </x:c>
      <x:c r="G38" s="13" t="str">
        <x:v>Placement au niveau du décor et de ses collisions. Vérifier au clavier, à la manette et avec les gabarits réellement utilisés.</x:v>
      </x:c>
      <x:c r="H38" s="13" t="str">
        <x:v>Règle de conception et scénario de contrôle, non test exécuté dans le jeu.</x:v>
      </x:c>
      <x:c r="I38" s="13" t="str">
        <x:v>Extension V5</x:v>
      </x:c>
    </x:row>
    <x:row r="39" ht="57" customHeight="1">
      <x:c r="A39" s="14" t="str">
        <x:v>LD5-034</x:v>
      </x:c>
      <x:c r="B39" s="14" t="str">
        <x:v>Petit décor</x:v>
      </x:c>
      <x:c r="C39" s="14" t="str">
        <x:v>Props et ateliers</x:v>
      </x:c>
      <x:c r="D39" s="14" t="str">
        <x:v>Les petits objets de sol ne bloquent pas une route de façon disproportionnée.</x:v>
      </x:c>
      <x:c r="E39" s="14" t="str">
        <x:v>Une pierre basse ne crée pas un obstacle de plusieurs unités.</x:v>
      </x:c>
      <x:c r="F39" s="14" t="str">
        <x:v>U = largeur de collision du personnage de référence. Valeurs proposées à adapter à l’échelle réelle du jeu.</x:v>
      </x:c>
      <x:c r="G39" s="14" t="str">
        <x:v>Placement au niveau du décor et de ses collisions. Vérifier au clavier, à la manette et avec les gabarits réellement utilisés.</x:v>
      </x:c>
      <x:c r="H39" s="14" t="str">
        <x:v>Règle de conception et scénario de contrôle, non test exécuté dans le jeu.</x:v>
      </x:c>
      <x:c r="I39" s="14" t="str">
        <x:v>Extension V5</x:v>
      </x:c>
    </x:row>
    <x:row r="40" ht="57" customHeight="1">
      <x:c r="A40" s="13" t="str">
        <x:v>LD5-035</x:v>
      </x:c>
      <x:c r="B40" s="13" t="str">
        <x:v>Poste occupé</x:v>
      </x:c>
      <x:c r="C40" s="13" t="str">
        <x:v>Props et ateliers</x:v>
      </x:c>
      <x:c r="D40" s="13" t="str">
        <x:v>Un PNJ au travail ne couvre pas la commande nécessaire au joueur.</x:v>
      </x:c>
      <x:c r="E40" s="13" t="str">
        <x:v>Commencer une prestation depuis toutes les approches autorisées.</x:v>
      </x:c>
      <x:c r="F40" s="13" t="str">
        <x:v>U = largeur de collision du personnage de référence. Valeurs proposées à adapter à l’échelle réelle du jeu.</x:v>
      </x:c>
      <x:c r="G40" s="13" t="str">
        <x:v>Placement au niveau du décor et de ses collisions. Vérifier au clavier, à la manette et avec les gabarits réellement utilisés.</x:v>
      </x:c>
      <x:c r="H40" s="13" t="str">
        <x:v>Règle de conception et scénario de contrôle, non test exécuté dans le jeu.</x:v>
      </x:c>
      <x:c r="I40" s="13" t="str">
        <x:v>Extension V5</x:v>
      </x:c>
    </x:row>
    <x:row r="41" ht="57" customHeight="1">
      <x:c r="A41" s="14" t="str">
        <x:v>LD5-036</x:v>
      </x:c>
      <x:c r="B41" s="14" t="str">
        <x:v>Rangement physique</x:v>
      </x:c>
      <x:c r="C41" s="14" t="str">
        <x:v>Props et ateliers</x:v>
      </x:c>
      <x:c r="D41" s="14" t="str">
        <x:v>Un objet rangé est visible au bon support ou explicitement contenu dans un casier.</x:v>
      </x:c>
      <x:c r="E41" s="14" t="str">
        <x:v>Le même original n’apparaît pas simultanément sur la table et au mur.</x:v>
      </x:c>
      <x:c r="F41" s="14" t="str">
        <x:v>U = largeur de collision du personnage de référence. Valeurs proposées à adapter à l’échelle réelle du jeu.</x:v>
      </x:c>
      <x:c r="G41" s="14" t="str">
        <x:v>Placement au niveau du décor et de ses collisions. Vérifier au clavier, à la manette et avec les gabarits réellement utilisés.</x:v>
      </x:c>
      <x:c r="H41" s="14" t="str">
        <x:v>Règle de conception et scénario de contrôle, non test exécuté dans le jeu.</x:v>
      </x:c>
      <x:c r="I41" s="14" t="str">
        <x:v>Extension V5</x:v>
      </x:c>
    </x:row>
    <x:row r="42" ht="57" customHeight="1">
      <x:c r="A42" s="13" t="str">
        <x:v>LD5-037</x:v>
      </x:c>
      <x:c r="B42" s="13" t="str">
        <x:v>Box de monture</x:v>
      </x:c>
      <x:c r="C42" s="13" t="str">
        <x:v>Faune et montures</x:v>
      </x:c>
      <x:c r="D42" s="13" t="str">
        <x:v>Dimensionner le box selon le gabarit collision et le retournement de l’animal.</x:v>
      </x:c>
      <x:c r="E42" s="13" t="str">
        <x:v>Entrer, tourner, s’arrêter et sortir sans traverser l’enclos.</x:v>
      </x:c>
      <x:c r="F42" s="13" t="str">
        <x:v>U = largeur de collision du personnage de référence. Valeurs proposées à adapter à l’échelle réelle du jeu.</x:v>
      </x:c>
      <x:c r="G42" s="13" t="str">
        <x:v>Placement au niveau du décor et de ses collisions. Vérifier au clavier, à la manette et avec les gabarits réellement utilisés.</x:v>
      </x:c>
      <x:c r="H42" s="13" t="str">
        <x:v>Règle de conception et scénario de contrôle, non test exécuté dans le jeu.</x:v>
      </x:c>
      <x:c r="I42" s="13" t="str">
        <x:v>Extension V5</x:v>
      </x:c>
    </x:row>
    <x:row r="43" ht="57" customHeight="1">
      <x:c r="A43" s="14" t="str">
        <x:v>LD5-038</x:v>
      </x:c>
      <x:c r="B43" s="14" t="str">
        <x:v>Séparation du chenil</x:v>
      </x:c>
      <x:c r="C43" s="14" t="str">
        <x:v>Faune et montures</x:v>
      </x:c>
      <x:c r="D43" s="14" t="str">
        <x:v>Prévoir sas ou zone de rappel entre l’enclos et la rue fréquentée.</x:v>
      </x:c>
      <x:c r="E43" s="14" t="str">
        <x:v>Un compagnon suit le joueur sans libérer toute la population.</x:v>
      </x:c>
      <x:c r="F43" s="14" t="str">
        <x:v>U = largeur de collision du personnage de référence. Valeurs proposées à adapter à l’échelle réelle du jeu.</x:v>
      </x:c>
      <x:c r="G43" s="14" t="str">
        <x:v>Placement au niveau du décor et de ses collisions. Vérifier au clavier, à la manette et avec les gabarits réellement utilisés.</x:v>
      </x:c>
      <x:c r="H43" s="14" t="str">
        <x:v>Règle de conception et scénario de contrôle, non test exécuté dans le jeu.</x:v>
      </x:c>
      <x:c r="I43" s="14" t="str">
        <x:v>Extension V5</x:v>
      </x:c>
    </x:row>
    <x:row r="44" ht="57" customHeight="1">
      <x:c r="A44" s="13" t="str">
        <x:v>LD5-039</x:v>
      </x:c>
      <x:c r="B44" s="13" t="str">
        <x:v>Petite faune</x:v>
      </x:c>
      <x:c r="C44" s="13" t="str">
        <x:v>Faune et montures</x:v>
      </x:c>
      <x:c r="D44" s="13" t="str">
        <x:v>Séparer silhouettes de faune décorative et indices de menace.</x:v>
      </x:c>
      <x:c r="E44" s="13" t="str">
        <x:v>Un insecte d’ambiance ne déclenche pas l’alerte de combat.</x:v>
      </x:c>
      <x:c r="F44" s="13" t="str">
        <x:v>U = largeur de collision du personnage de référence. Valeurs proposées à adapter à l’échelle réelle du jeu.</x:v>
      </x:c>
      <x:c r="G44" s="13" t="str">
        <x:v>Placement au niveau du décor et de ses collisions. Vérifier au clavier, à la manette et avec les gabarits réellement utilisés.</x:v>
      </x:c>
      <x:c r="H44" s="13" t="str">
        <x:v>Règle de conception et scénario de contrôle, non test exécuté dans le jeu.</x:v>
      </x:c>
      <x:c r="I44" s="13" t="str">
        <x:v>Extension V5</x:v>
      </x:c>
    </x:row>
    <x:row r="45" ht="57" customHeight="1">
      <x:c r="A45" s="14" t="str">
        <x:v>LD5-040</x:v>
      </x:c>
      <x:c r="B45" s="14" t="str">
        <x:v>Route migratoire</x:v>
      </x:c>
      <x:c r="C45" s="14" t="str">
        <x:v>Faune et montures</x:v>
      </x:c>
      <x:c r="D45" s="14" t="str">
        <x:v>Conserver un passage libre lorsqu’un grand animal traverse le secteur.</x:v>
      </x:c>
      <x:c r="E45" s="14" t="str">
        <x:v>Placer le groupe à l’horaire de migration et contrôler les croisements.</x:v>
      </x:c>
      <x:c r="F45" s="14" t="str">
        <x:v>U = largeur de collision du personnage de référence. Valeurs proposées à adapter à l’échelle réelle du jeu.</x:v>
      </x:c>
      <x:c r="G45" s="14" t="str">
        <x:v>Placement au niveau du décor et de ses collisions. Vérifier au clavier, à la manette et avec les gabarits réellement utilisés.</x:v>
      </x:c>
      <x:c r="H45" s="14" t="str">
        <x:v>Règle de conception et scénario de contrôle, non test exécuté dans le jeu.</x:v>
      </x:c>
      <x:c r="I45" s="14" t="str">
        <x:v>Extension V5</x:v>
      </x:c>
    </x:row>
    <x:row r="46" ht="57" customHeight="1">
      <x:c r="A46" s="13" t="str">
        <x:v>LD5-041</x:v>
      </x:c>
      <x:c r="B46" s="13" t="str">
        <x:v>Abreuvoir</x:v>
      </x:c>
      <x:c r="C46" s="13" t="str">
        <x:v>Faune et montures</x:v>
      </x:c>
      <x:c r="D46" s="13" t="str">
        <x:v>Placer eau et aire de repos hors du trajet de chargement.</x:v>
      </x:c>
      <x:c r="E46" s="13" t="str">
        <x:v>Une monture en pause ne bloque pas l’entrée de l’écurie.</x:v>
      </x:c>
      <x:c r="F46" s="13" t="str">
        <x:v>U = largeur de collision du personnage de référence. Valeurs proposées à adapter à l’échelle réelle du jeu.</x:v>
      </x:c>
      <x:c r="G46" s="13" t="str">
        <x:v>Placement au niveau du décor et de ses collisions. Vérifier au clavier, à la manette et avec les gabarits réellement utilisés.</x:v>
      </x:c>
      <x:c r="H46" s="13" t="str">
        <x:v>Règle de conception et scénario de contrôle, non test exécuté dans le jeu.</x:v>
      </x:c>
      <x:c r="I46" s="13" t="str">
        <x:v>Extension V5</x:v>
      </x:c>
    </x:row>
    <x:row r="47" ht="57" customHeight="1">
      <x:c r="A47" s="14" t="str">
        <x:v>LD5-042</x:v>
      </x:c>
      <x:c r="B47" s="14" t="str">
        <x:v>Montée et descente</x:v>
      </x:c>
      <x:c r="C47" s="14" t="str">
        <x:v>Faune et montures</x:v>
      </x:c>
      <x:c r="D47" s="14" t="str">
        <x:v>Réserver un côté libre correspondant à l’animation de montée.</x:v>
      </x:c>
      <x:c r="E47" s="14" t="str">
        <x:v>Descendre près d’un mur refuse ou choisit un autre côté lisible.</x:v>
      </x:c>
      <x:c r="F47" s="14" t="str">
        <x:v>U = largeur de collision du personnage de référence. Valeurs proposées à adapter à l’échelle réelle du jeu.</x:v>
      </x:c>
      <x:c r="G47" s="14" t="str">
        <x:v>Placement au niveau du décor et de ses collisions. Vérifier au clavier, à la manette et avec les gabarits réellement utilisés.</x:v>
      </x:c>
      <x:c r="H47" s="14" t="str">
        <x:v>Règle de conception et scénario de contrôle, non test exécuté dans le jeu.</x:v>
      </x:c>
      <x:c r="I47" s="14" t="str">
        <x:v>Extension V5</x:v>
      </x:c>
    </x:row>
    <x:row r="48" ht="57" customHeight="1">
      <x:c r="A48" s="13" t="str">
        <x:v>LD5-043</x:v>
      </x:c>
      <x:c r="B48" s="13" t="str">
        <x:v>Arbre sur route</x:v>
      </x:c>
      <x:c r="C48" s="13" t="str">
        <x:v>Végétation et terrain</x:v>
      </x:c>
      <x:c r="D48" s="13" t="str">
        <x:v>Exclure les troncs de la bande de circulation utile.</x:v>
      </x:c>
      <x:c r="E48" s="13" t="str">
        <x:v>Scanner les empreintes des routes après le placement végétal.</x:v>
      </x:c>
      <x:c r="F48" s="13" t="str">
        <x:v>U = largeur de collision du personnage de référence. Valeurs proposées à adapter à l’échelle réelle du jeu.</x:v>
      </x:c>
      <x:c r="G48" s="13" t="str">
        <x:v>Placement au niveau du décor et de ses collisions. Vérifier au clavier, à la manette et avec les gabarits réellement utilisés.</x:v>
      </x:c>
      <x:c r="H48" s="13" t="str">
        <x:v>Règle de conception et scénario de contrôle, non test exécuté dans le jeu.</x:v>
      </x:c>
      <x:c r="I48" s="13" t="str">
        <x:v>Extension V5</x:v>
      </x:c>
    </x:row>
    <x:row r="49" ht="57" customHeight="1">
      <x:c r="A49" s="14" t="str">
        <x:v>LD5-044</x:v>
      </x:c>
      <x:c r="B49" s="14" t="str">
        <x:v>Couronne de feuillage</x:v>
      </x:c>
      <x:c r="C49" s="14" t="str">
        <x:v>Végétation et terrain</x:v>
      </x:c>
      <x:c r="D49" s="14" t="str">
        <x:v>Atténuer ou découper l’occlusion lorsque le joueur passe sous un feuillage autorisé.</x:v>
      </x:c>
      <x:c r="E49" s="14" t="str">
        <x:v>Le personnage conserve un repère visible sans révéler les ennemis cachés.</x:v>
      </x:c>
      <x:c r="F49" s="14" t="str">
        <x:v>U = largeur de collision du personnage de référence. Valeurs proposées à adapter à l’échelle réelle du jeu.</x:v>
      </x:c>
      <x:c r="G49" s="14" t="str">
        <x:v>Placement au niveau du décor et de ses collisions. Vérifier au clavier, à la manette et avec les gabarits réellement utilisés.</x:v>
      </x:c>
      <x:c r="H49" s="14" t="str">
        <x:v>Règle de conception et scénario de contrôle, non test exécuté dans le jeu.</x:v>
      </x:c>
      <x:c r="I49" s="14" t="str">
        <x:v>Extension V5</x:v>
      </x:c>
    </x:row>
    <x:row r="50" ht="57" customHeight="1">
      <x:c r="A50" s="13" t="str">
        <x:v>LD5-045</x:v>
      </x:c>
      <x:c r="B50" s="13" t="str">
        <x:v>Racine franchissable</x:v>
      </x:c>
      <x:c r="C50" s="13" t="str">
        <x:v>Végétation et terrain</x:v>
      </x:c>
      <x:c r="D50" s="13" t="str">
        <x:v>Distinguer par forme les racines décoratives, marches et obstacles.</x:v>
      </x:c>
      <x:c r="E50" s="13" t="str">
        <x:v>Le mouvement attendu correspond au dessin du sol.</x:v>
      </x:c>
      <x:c r="F50" s="13" t="str">
        <x:v>U = largeur de collision du personnage de référence. Valeurs proposées à adapter à l’échelle réelle du jeu.</x:v>
      </x:c>
      <x:c r="G50" s="13" t="str">
        <x:v>Placement au niveau du décor et de ses collisions. Vérifier au clavier, à la manette et avec les gabarits réellement utilisés.</x:v>
      </x:c>
      <x:c r="H50" s="13" t="str">
        <x:v>Règle de conception et scénario de contrôle, non test exécuté dans le jeu.</x:v>
      </x:c>
      <x:c r="I50" s="13" t="str">
        <x:v>Extension V5</x:v>
      </x:c>
    </x:row>
    <x:row r="51" ht="57" customHeight="1">
      <x:c r="A51" s="14" t="str">
        <x:v>LD5-046</x:v>
      </x:c>
      <x:c r="B51" s="14" t="str">
        <x:v>Bord d’eau</x:v>
      </x:c>
      <x:c r="C51" s="14" t="str">
        <x:v>Végétation et terrain</x:v>
      </x:c>
      <x:c r="D51" s="14" t="str">
        <x:v>La limite de nage ou de chute suit le rivage visible.</x:v>
      </x:c>
      <x:c r="E51" s="14" t="str">
        <x:v>Tester les approches diagonales de chaque berge.</x:v>
      </x:c>
      <x:c r="F51" s="14" t="str">
        <x:v>U = largeur de collision du personnage de référence. Valeurs proposées à adapter à l’échelle réelle du jeu.</x:v>
      </x:c>
      <x:c r="G51" s="14" t="str">
        <x:v>Placement au niveau du décor et de ses collisions. Vérifier au clavier, à la manette et avec les gabarits réellement utilisés.</x:v>
      </x:c>
      <x:c r="H51" s="14" t="str">
        <x:v>Règle de conception et scénario de contrôle, non test exécuté dans le jeu.</x:v>
      </x:c>
      <x:c r="I51" s="14" t="str">
        <x:v>Extension V5</x:v>
      </x:c>
    </x:row>
    <x:row r="52" ht="57" customHeight="1">
      <x:c r="A52" s="13" t="str">
        <x:v>LD5-047</x:v>
      </x:c>
      <x:c r="B52" s="13" t="str">
        <x:v>Zone chaude</x:v>
      </x:c>
      <x:c r="C52" s="13" t="str">
        <x:v>Végétation et terrain</x:v>
      </x:c>
      <x:c r="D52" s="13" t="str">
        <x:v>Annoncer l’état dangereux par un effet visible avant de fermer le passage.</x:v>
      </x:c>
      <x:c r="E52" s="13" t="str">
        <x:v>Le joueur dispose d’une fenêtre de réaction et d’un abri connu.</x:v>
      </x:c>
      <x:c r="F52" s="13" t="str">
        <x:v>U = largeur de collision du personnage de référence. Valeurs proposées à adapter à l’échelle réelle du jeu.</x:v>
      </x:c>
      <x:c r="G52" s="13" t="str">
        <x:v>Placement au niveau du décor et de ses collisions. Vérifier au clavier, à la manette et avec les gabarits réellement utilisés.</x:v>
      </x:c>
      <x:c r="H52" s="13" t="str">
        <x:v>Règle de conception et scénario de contrôle, non test exécuté dans le jeu.</x:v>
      </x:c>
      <x:c r="I52" s="13" t="str">
        <x:v>Extension V5</x:v>
      </x:c>
    </x:row>
    <x:row r="53" ht="57" customHeight="1">
      <x:c r="A53" s="14" t="str">
        <x:v>LD5-048</x:v>
      </x:c>
      <x:c r="B53" s="14" t="str">
        <x:v>Variation de biome</x:v>
      </x:c>
      <x:c r="C53" s="14" t="str">
        <x:v>Végétation et terrain</x:v>
      </x:c>
      <x:c r="D53" s="14" t="str">
        <x:v>Associer sol, roche, flore et traces au même milieu sans répétition aléatoire incohérente.</x:v>
      </x:c>
      <x:c r="E53" s="14" t="str">
        <x:v>Comparer trois secteurs voisins et leurs transitions.</x:v>
      </x:c>
      <x:c r="F53" s="14" t="str">
        <x:v>U = largeur de collision du personnage de référence. Valeurs proposées à adapter à l’échelle réelle du jeu.</x:v>
      </x:c>
      <x:c r="G53" s="14" t="str">
        <x:v>Placement au niveau du décor et de ses collisions. Vérifier au clavier, à la manette et avec les gabarits réellement utilisés.</x:v>
      </x:c>
      <x:c r="H53" s="14" t="str">
        <x:v>Règle de conception et scénario de contrôle, non test exécuté dans le jeu.</x:v>
      </x:c>
      <x:c r="I53" s="14" t="str">
        <x:v>Extension V5</x:v>
      </x:c>
    </x:row>
    <x:row r="54" ht="57" customHeight="1">
      <x:c r="A54" s="13" t="str">
        <x:v>LD5-049</x:v>
      </x:c>
      <x:c r="B54" s="13" t="str">
        <x:v>Anticipation du passage</x:v>
      </x:c>
      <x:c r="C54" s="13" t="str">
        <x:v>Caméra et lisibilité</x:v>
      </x:c>
      <x:c r="D54" s="13" t="str">
        <x:v>Montrer une réception ou un danger avant la commande irréversible.</x:v>
      </x:c>
      <x:c r="E54" s="13" t="str">
        <x:v>Approcher à vitesse maximale et vérifier le temps de lecture.</x:v>
      </x:c>
      <x:c r="F54" s="13" t="str">
        <x:v>U = largeur de collision du personnage de référence. Valeurs proposées à adapter à l’échelle réelle du jeu.</x:v>
      </x:c>
      <x:c r="G54" s="13" t="str">
        <x:v>Placement au niveau du décor et de ses collisions. Vérifier au clavier, à la manette et avec les gabarits réellement utilisés.</x:v>
      </x:c>
      <x:c r="H54" s="13" t="str">
        <x:v>Règle de conception et scénario de contrôle, non test exécuté dans le jeu.</x:v>
      </x:c>
      <x:c r="I54" s="13" t="str">
        <x:v>Extension V5</x:v>
      </x:c>
    </x:row>
    <x:row r="55" ht="57" customHeight="1">
      <x:c r="A55" s="14" t="str">
        <x:v>LD5-050</x:v>
      </x:c>
      <x:c r="B55" s="14" t="str">
        <x:v>Point d’intérêt</x:v>
      </x:c>
      <x:c r="C55" s="14" t="str">
        <x:v>Caméra et lisibilité</x:v>
      </x:c>
      <x:c r="D55" s="14" t="str">
        <x:v>Éviter de placer l’objet de mission derrière un premier plan opaque permanent.</x:v>
      </x:c>
      <x:c r="E55" s="14" t="str">
        <x:v>L’objet est visible depuis au moins une approche jouable.</x:v>
      </x:c>
      <x:c r="F55" s="14" t="str">
        <x:v>U = largeur de collision du personnage de référence. Valeurs proposées à adapter à l’échelle réelle du jeu.</x:v>
      </x:c>
      <x:c r="G55" s="14" t="str">
        <x:v>Placement au niveau du décor et de ses collisions. Vérifier au clavier, à la manette et avec les gabarits réellement utilisés.</x:v>
      </x:c>
      <x:c r="H55" s="14" t="str">
        <x:v>Règle de conception et scénario de contrôle, non test exécuté dans le jeu.</x:v>
      </x:c>
      <x:c r="I55" s="14" t="str">
        <x:v>Extension V5</x:v>
      </x:c>
    </x:row>
    <x:row r="56" ht="57" customHeight="1">
      <x:c r="A56" s="13" t="str">
        <x:v>LD5-051</x:v>
      </x:c>
      <x:c r="B56" s="13" t="str">
        <x:v>Dialogue en hauteur</x:v>
      </x:c>
      <x:c r="C56" s="13" t="str">
        <x:v>Caméra et lisibilité</x:v>
      </x:c>
      <x:c r="D56" s="13" t="str">
        <x:v>Le cadrage conserve les interlocuteurs et leur niveau réel.</x:v>
      </x:c>
      <x:c r="E56" s="13" t="str">
        <x:v>Une conversation n’attire pas la caméra vers un PNJ d’un autre plan.</x:v>
      </x:c>
      <x:c r="F56" s="13" t="str">
        <x:v>U = largeur de collision du personnage de référence. Valeurs proposées à adapter à l’échelle réelle du jeu.</x:v>
      </x:c>
      <x:c r="G56" s="13" t="str">
        <x:v>Placement au niveau du décor et de ses collisions. Vérifier au clavier, à la manette et avec les gabarits réellement utilisés.</x:v>
      </x:c>
      <x:c r="H56" s="13" t="str">
        <x:v>Règle de conception et scénario de contrôle, non test exécuté dans le jeu.</x:v>
      </x:c>
      <x:c r="I56" s="13" t="str">
        <x:v>Extension V5</x:v>
      </x:c>
    </x:row>
    <x:row r="57" ht="57" customHeight="1">
      <x:c r="A57" s="14" t="str">
        <x:v>LD5-052</x:v>
      </x:c>
      <x:c r="B57" s="14" t="str">
        <x:v>HUD unique</x:v>
      </x:c>
      <x:c r="C57" s="14" t="str">
        <x:v>Caméra et lisibilité</x:v>
      </x:c>
      <x:c r="D57" s="14" t="str">
        <x:v>Une seule couche de HUD remplit chaque fonction pendant le mode courant.</x:v>
      </x:c>
      <x:c r="E57" s="14" t="str">
        <x:v>Transitionner de ville à RTS puis retour sans superposition.</x:v>
      </x:c>
      <x:c r="F57" s="14" t="str">
        <x:v>U = largeur de collision du personnage de référence. Valeurs proposées à adapter à l’échelle réelle du jeu.</x:v>
      </x:c>
      <x:c r="G57" s="14" t="str">
        <x:v>Placement au niveau du décor et de ses collisions. Vérifier au clavier, à la manette et avec les gabarits réellement utilisés.</x:v>
      </x:c>
      <x:c r="H57" s="14" t="str">
        <x:v>Règle de conception et scénario de contrôle, non test exécuté dans le jeu.</x:v>
      </x:c>
      <x:c r="I57" s="14" t="str">
        <x:v>Extension V5</x:v>
      </x:c>
    </x:row>
    <x:row r="58" ht="57" customHeight="1">
      <x:c r="A58" s="13" t="str">
        <x:v>LD5-053</x:v>
      </x:c>
      <x:c r="B58" s="13" t="str">
        <x:v>Texte diégétique</x:v>
      </x:c>
      <x:c r="C58" s="13" t="str">
        <x:v>Caméra et lisibilité</x:v>
      </x:c>
      <x:c r="D58" s="13" t="str">
        <x:v>Les indications utiles restent dans le cadre jouable, avec détails dans le journal si nécessaire.</x:v>
      </x:c>
      <x:c r="E58" s="13" t="str">
        <x:v>Le joueur peut comprendre le poste sans panneau technique extérieur au jeu.</x:v>
      </x:c>
      <x:c r="F58" s="13" t="str">
        <x:v>U = largeur de collision du personnage de référence. Valeurs proposées à adapter à l’échelle réelle du jeu.</x:v>
      </x:c>
      <x:c r="G58" s="13" t="str">
        <x:v>Placement au niveau du décor et de ses collisions. Vérifier au clavier, à la manette et avec les gabarits réellement utilisés.</x:v>
      </x:c>
      <x:c r="H58" s="13" t="str">
        <x:v>Règle de conception et scénario de contrôle, non test exécuté dans le jeu.</x:v>
      </x:c>
      <x:c r="I58" s="13" t="str">
        <x:v>Extension V5</x:v>
      </x:c>
    </x:row>
    <x:row r="59" ht="57" customHeight="1">
      <x:c r="A59" s="14" t="str">
        <x:v>LD5-054</x:v>
      </x:c>
      <x:c r="B59" s="14" t="str">
        <x:v>Zone de sécurité visuelle</x:v>
      </x:c>
      <x:c r="C59" s="14" t="str">
        <x:v>Caméra et lisibilité</x:v>
      </x:c>
      <x:c r="D59" s="14" t="str">
        <x:v>Garder les informations vitales à distance des bords et des commandes mobiles.</x:v>
      </x:c>
      <x:c r="E59" s="14" t="str">
        <x:v>Vérifier plusieurs ratios d’écran avec les mêmes interactions.</x:v>
      </x:c>
      <x:c r="F59" s="14" t="str">
        <x:v>U = largeur de collision du personnage de référence. Valeurs proposées à adapter à l’échelle réelle du jeu.</x:v>
      </x:c>
      <x:c r="G59" s="14" t="str">
        <x:v>Placement au niveau du décor et de ses collisions. Vérifier au clavier, à la manette et avec les gabarits réellement utilisés.</x:v>
      </x:c>
      <x:c r="H59" s="14" t="str">
        <x:v>Règle de conception et scénario de contrôle, non test exécuté dans le jeu.</x:v>
      </x:c>
      <x:c r="I59" s="14" t="str">
        <x:v>Extension V5</x:v>
      </x:c>
    </x:row>
    <x:row r="60" ht="57" customHeight="1">
      <x:c r="A60" s="13" t="str">
        <x:v>LD5-055</x:v>
      </x:c>
      <x:c r="B60" s="13" t="str">
        <x:v>Routine courte</x:v>
      </x:c>
      <x:c r="C60" s="13" t="str">
        <x:v>Navigation et population</x:v>
      </x:c>
      <x:c r="D60" s="13" t="str">
        <x:v>Chaque PNJ possède un trajet relié à son métier et un point de repos.</x:v>
      </x:c>
      <x:c r="E60" s="13" t="str">
        <x:v>Observer une boucle sans apparition ou disparition arbitraire.</x:v>
      </x:c>
      <x:c r="F60" s="13" t="str">
        <x:v>U = largeur de collision du personnage de référence. Valeurs proposées à adapter à l’échelle réelle du jeu.</x:v>
      </x:c>
      <x:c r="G60" s="13" t="str">
        <x:v>Placement au niveau du décor et de ses collisions. Vérifier au clavier, à la manette et avec les gabarits réellement utilisés.</x:v>
      </x:c>
      <x:c r="H60" s="13" t="str">
        <x:v>Règle de conception et scénario de contrôle, non test exécuté dans le jeu.</x:v>
      </x:c>
      <x:c r="I60" s="13" t="str">
        <x:v>Extension V5</x:v>
      </x:c>
    </x:row>
    <x:row r="61" ht="57" customHeight="1">
      <x:c r="A61" s="14" t="str">
        <x:v>LD5-056</x:v>
      </x:c>
      <x:c r="B61" s="14" t="str">
        <x:v>Poste de garde</x:v>
      </x:c>
      <x:c r="C61" s="14" t="str">
        <x:v>Navigation et population</x:v>
      </x:c>
      <x:c r="D61" s="14" t="str">
        <x:v>Placer le garde de façon à voir le passage qu’il surveille.</x:v>
      </x:c>
      <x:c r="E61" s="14" t="str">
        <x:v>Son cône d’attention ne traverse pas une façade pleine.</x:v>
      </x:c>
      <x:c r="F61" s="14" t="str">
        <x:v>U = largeur de collision du personnage de référence. Valeurs proposées à adapter à l’échelle réelle du jeu.</x:v>
      </x:c>
      <x:c r="G61" s="14" t="str">
        <x:v>Placement au niveau du décor et de ses collisions. Vérifier au clavier, à la manette et avec les gabarits réellement utilisés.</x:v>
      </x:c>
      <x:c r="H61" s="14" t="str">
        <x:v>Règle de conception et scénario de contrôle, non test exécuté dans le jeu.</x:v>
      </x:c>
      <x:c r="I61" s="14" t="str">
        <x:v>Extension V5</x:v>
      </x:c>
    </x:row>
    <x:row r="62" ht="57" customHeight="1">
      <x:c r="A62" s="13" t="str">
        <x:v>LD5-057</x:v>
      </x:c>
      <x:c r="B62" s="13" t="str">
        <x:v>Relève</x:v>
      </x:c>
      <x:c r="C62" s="13" t="str">
        <x:v>Navigation et population</x:v>
      </x:c>
      <x:c r="D62" s="13" t="str">
        <x:v>Un garde attend sa relève ou ferme explicitement son poste.</x:v>
      </x:c>
      <x:c r="E62" s="13" t="str">
        <x:v>La routine ne laisse pas disparaître la fonction sans conséquence prévue.</x:v>
      </x:c>
      <x:c r="F62" s="13" t="str">
        <x:v>U = largeur de collision du personnage de référence. Valeurs proposées à adapter à l’échelle réelle du jeu.</x:v>
      </x:c>
      <x:c r="G62" s="13" t="str">
        <x:v>Placement au niveau du décor et de ses collisions. Vérifier au clavier, à la manette et avec les gabarits réellement utilisés.</x:v>
      </x:c>
      <x:c r="H62" s="13" t="str">
        <x:v>Règle de conception et scénario de contrôle, non test exécuté dans le jeu.</x:v>
      </x:c>
      <x:c r="I62" s="13" t="str">
        <x:v>Extension V5</x:v>
      </x:c>
    </x:row>
    <x:row r="63" ht="57" customHeight="1">
      <x:c r="A63" s="14" t="str">
        <x:v>LD5-058</x:v>
      </x:c>
      <x:c r="B63" s="14" t="str">
        <x:v>Affluence</x:v>
      </x:c>
      <x:c r="C63" s="14" t="str">
        <x:v>Navigation et population</x:v>
      </x:c>
      <x:c r="D63" s="14" t="str">
        <x:v>Limiter les visiteurs à la capacité physique de la place.</x:v>
      </x:c>
      <x:c r="E63" s="14" t="str">
        <x:v>Une foule ne transforme pas un chemin principal en piège permanent.</x:v>
      </x:c>
      <x:c r="F63" s="14" t="str">
        <x:v>U = largeur de collision du personnage de référence. Valeurs proposées à adapter à l’échelle réelle du jeu.</x:v>
      </x:c>
      <x:c r="G63" s="14" t="str">
        <x:v>Placement au niveau du décor et de ses collisions. Vérifier au clavier, à la manette et avec les gabarits réellement utilisés.</x:v>
      </x:c>
      <x:c r="H63" s="14" t="str">
        <x:v>Règle de conception et scénario de contrôle, non test exécuté dans le jeu.</x:v>
      </x:c>
      <x:c r="I63" s="14" t="str">
        <x:v>Extension V5</x:v>
      </x:c>
    </x:row>
    <x:row r="64" ht="57" customHeight="1">
      <x:c r="A64" s="13" t="str">
        <x:v>LD5-059</x:v>
      </x:c>
      <x:c r="B64" s="13" t="str">
        <x:v>Interaction prioritaire</x:v>
      </x:c>
      <x:c r="C64" s="13" t="str">
        <x:v>Navigation et population</x:v>
      </x:c>
      <x:c r="D64" s="13" t="str">
        <x:v>L’objet visé et le personnage interlocuteur sont départagés par distance et direction.</x:v>
      </x:c>
      <x:c r="E64" s="13" t="str">
        <x:v>Deux cibles proches restent sélectionnables sans clic au pixel.</x:v>
      </x:c>
      <x:c r="F64" s="13" t="str">
        <x:v>U = largeur de collision du personnage de référence. Valeurs proposées à adapter à l’échelle réelle du jeu.</x:v>
      </x:c>
      <x:c r="G64" s="13" t="str">
        <x:v>Placement au niveau du décor et de ses collisions. Vérifier au clavier, à la manette et avec les gabarits réellement utilisés.</x:v>
      </x:c>
      <x:c r="H64" s="13" t="str">
        <x:v>Règle de conception et scénario de contrôle, non test exécuté dans le jeu.</x:v>
      </x:c>
      <x:c r="I64" s="13" t="str">
        <x:v>Extension V5</x:v>
      </x:c>
    </x:row>
    <x:row r="65" ht="57" customHeight="1">
      <x:c r="A65" s="14" t="str">
        <x:v>LD5-060</x:v>
      </x:c>
      <x:c r="B65" s="14" t="str">
        <x:v>Reprise de scène</x:v>
      </x:c>
      <x:c r="C65" s="14" t="str">
        <x:v>Navigation et population</x:v>
      </x:c>
      <x:c r="D65" s="14" t="str">
        <x:v>Après dialogue ou mission, replacer les PNJ sur une position disponible de leur trajet.</x:v>
      </x:c>
      <x:c r="E65" s="14" t="str">
        <x:v>Aucune reprise ne fait apparaître un PNJ dans un banc ou une porte.</x:v>
      </x:c>
      <x:c r="F65" s="14" t="str">
        <x:v>U = largeur de collision du personnage de référence. Valeurs proposées à adapter à l’échelle réelle du jeu.</x:v>
      </x:c>
      <x:c r="G65" s="14" t="str">
        <x:v>Placement au niveau du décor et de ses collisions. Vérifier au clavier, à la manette et avec les gabarits réellement utilisés.</x:v>
      </x:c>
      <x:c r="H65" s="14" t="str">
        <x:v>Règle de conception et scénario de contrôle, non test exécuté dans le jeu.</x:v>
      </x:c>
      <x:c r="I65" s="14" t="str">
        <x:v>Extension V5</x:v>
      </x:c>
    </x:row>
    <x:row r="66" ht="57" customHeight="1">
      <x:c r="A66" s="13" t="str">
        <x:v>LD5-061</x:v>
      </x:c>
      <x:c r="B66" s="13" t="str">
        <x:v>Quai d’amarrage</x:v>
      </x:c>
      <x:c r="C66" s="13" t="str">
        <x:v>Quais et navires</x:v>
      </x:c>
      <x:c r="D66" s="13" t="str">
        <x:v>Aligner la passerelle avec le sas du modèle de vaisseau.</x:v>
      </x:c>
      <x:c r="E66" s="13" t="str">
        <x:v>La sortie du navire rejoint physiquement la bonne porte du quai.</x:v>
      </x:c>
      <x:c r="F66" s="13" t="str">
        <x:v>U = largeur de collision du personnage de référence. Valeurs proposées à adapter à l’échelle réelle du jeu.</x:v>
      </x:c>
      <x:c r="G66" s="13" t="str">
        <x:v>Placement au niveau du décor et de ses collisions. Vérifier au clavier, à la manette et avec les gabarits réellement utilisés.</x:v>
      </x:c>
      <x:c r="H66" s="13" t="str">
        <x:v>Règle de conception et scénario de contrôle, non test exécuté dans le jeu.</x:v>
      </x:c>
      <x:c r="I66" s="13" t="str">
        <x:v>Extension V5</x:v>
      </x:c>
    </x:row>
    <x:row r="67" ht="57" customHeight="1">
      <x:c r="A67" s="14" t="str">
        <x:v>LD5-062</x:v>
      </x:c>
      <x:c r="B67" s="14" t="str">
        <x:v>Voie de manutention</x:v>
      </x:c>
      <x:c r="C67" s="14" t="str">
        <x:v>Quais et navires</x:v>
      </x:c>
      <x:c r="D67" s="14" t="str">
        <x:v>Réserver le plus grand gabarit de caisse à la route entre soute et atelier.</x:v>
      </x:c>
      <x:c r="E67" s="14" t="str">
        <x:v>Transporter un trophée volumineux sans raccourci de téléportation.</x:v>
      </x:c>
      <x:c r="F67" s="14" t="str">
        <x:v>U = largeur de collision du personnage de référence. Valeurs proposées à adapter à l’échelle réelle du jeu.</x:v>
      </x:c>
      <x:c r="G67" s="14" t="str">
        <x:v>Placement au niveau du décor et de ses collisions. Vérifier au clavier, à la manette et avec les gabarits réellement utilisés.</x:v>
      </x:c>
      <x:c r="H67" s="14" t="str">
        <x:v>Règle de conception et scénario de contrôle, non test exécuté dans le jeu.</x:v>
      </x:c>
      <x:c r="I67" s="14" t="str">
        <x:v>Extension V5</x:v>
      </x:c>
    </x:row>
    <x:row r="68" ht="57" customHeight="1">
      <x:c r="A68" s="13" t="str">
        <x:v>LD5-063</x:v>
      </x:c>
      <x:c r="B68" s="13" t="str">
        <x:v>Ponts de clan</x:v>
      </x:c>
      <x:c r="C68" s="13" t="str">
        <x:v>Quais et navires</x:v>
      </x:c>
      <x:c r="D68" s="13" t="str">
        <x:v>Rendre chaque changement de pont lisible par numéro et liaison physique.</x:v>
      </x:c>
      <x:c r="E68" s="13" t="str">
        <x:v>Atteindre les 24 salles depuis le sas dans l’état ouvert correspondant.</x:v>
      </x:c>
      <x:c r="F68" s="13" t="str">
        <x:v>U = largeur de collision du personnage de référence. Valeurs proposées à adapter à l’échelle réelle du jeu.</x:v>
      </x:c>
      <x:c r="G68" s="13" t="str">
        <x:v>Placement au niveau du décor et de ses collisions. Vérifier au clavier, à la manette et avec les gabarits réellement utilisés.</x:v>
      </x:c>
      <x:c r="H68" s="13" t="str">
        <x:v>Règle de conception et scénario de contrôle, non test exécuté dans le jeu.</x:v>
      </x:c>
      <x:c r="I68" s="13" t="str">
        <x:v>Extension V5</x:v>
      </x:c>
    </x:row>
    <x:row r="69" ht="57" customHeight="1">
      <x:c r="A69" s="14" t="str">
        <x:v>LD5-064</x:v>
      </x:c>
      <x:c r="B69" s="14" t="str">
        <x:v>Cargaison et équipage</x:v>
      </x:c>
      <x:c r="C69" s="14" t="str">
        <x:v>Quais et navires</x:v>
      </x:c>
      <x:c r="D69" s="14" t="str">
        <x:v>Séparer les volumes occupés par les berceaux et les places de vie.</x:v>
      </x:c>
      <x:c r="E69" s="14" t="str">
        <x:v>Le manifeste ne confond pas une caisse et une place passager.</x:v>
      </x:c>
      <x:c r="F69" s="14" t="str">
        <x:v>U = largeur de collision du personnage de référence. Valeurs proposées à adapter à l’échelle réelle du jeu.</x:v>
      </x:c>
      <x:c r="G69" s="14" t="str">
        <x:v>Placement au niveau du décor et de ses collisions. Vérifier au clavier, à la manette et avec les gabarits réellement utilisés.</x:v>
      </x:c>
      <x:c r="H69" s="14" t="str">
        <x:v>Règle de conception et scénario de contrôle, non test exécuté dans le jeu.</x:v>
      </x:c>
      <x:c r="I69" s="14" t="str">
        <x:v>Extension V5</x:v>
      </x:c>
    </x:row>
    <x:row r="70" ht="57" customHeight="1">
      <x:c r="A70" s="13" t="str">
        <x:v>LD5-065</x:v>
      </x:c>
      <x:c r="B70" s="13" t="str">
        <x:v>Salle fermée</x:v>
      </x:c>
      <x:c r="C70" s="13" t="str">
        <x:v>Quais et navires</x:v>
      </x:c>
      <x:c r="D70" s="13" t="str">
        <x:v>Montrer une salle non remise en service par obstacle et motif local.</x:v>
      </x:c>
      <x:c r="E70" s="13" t="str">
        <x:v>La caméra n’annonce pas un poste déjà utilisable derrière ce verrou.</x:v>
      </x:c>
      <x:c r="F70" s="13" t="str">
        <x:v>U = largeur de collision du personnage de référence. Valeurs proposées à adapter à l’échelle réelle du jeu.</x:v>
      </x:c>
      <x:c r="G70" s="13" t="str">
        <x:v>Placement au niveau du décor et de ses collisions. Vérifier au clavier, à la manette et avec les gabarits réellement utilisés.</x:v>
      </x:c>
      <x:c r="H70" s="13" t="str">
        <x:v>Règle de conception et scénario de contrôle, non test exécuté dans le jeu.</x:v>
      </x:c>
      <x:c r="I70" s="13" t="str">
        <x:v>Extension V5</x:v>
      </x:c>
    </x:row>
    <x:row r="71" ht="57" customHeight="1">
      <x:c r="A71" s="14" t="str">
        <x:v>LD5-066</x:v>
      </x:c>
      <x:c r="B71" s="14" t="str">
        <x:v>Baie de retour</x:v>
      </x:c>
      <x:c r="C71" s="14" t="str">
        <x:v>Quais et navires</x:v>
      </x:c>
      <x:c r="D71" s="14" t="str">
        <x:v>Conserver une sortie de secours cohérente lorsqu’un incident de bord ferme le trajet normal.</x:v>
      </x:c>
      <x:c r="E71" s="14" t="str">
        <x:v>Rejoindre le point sûr sans effacer la panne.</x:v>
      </x:c>
      <x:c r="F71" s="14" t="str">
        <x:v>U = largeur de collision du personnage de référence. Valeurs proposées à adapter à l’échelle réelle du jeu.</x:v>
      </x:c>
      <x:c r="G71" s="14" t="str">
        <x:v>Placement au niveau du décor et de ses collisions. Vérifier au clavier, à la manette et avec les gabarits réellement utilisés.</x:v>
      </x:c>
      <x:c r="H71" s="14" t="str">
        <x:v>Règle de conception et scénario de contrôle, non test exécuté dans le jeu.</x:v>
      </x:c>
      <x:c r="I71" s="14" t="str">
        <x:v>Extension V5</x:v>
      </x:c>
    </x:row>
    <x:row r="72" ht="57" customHeight="1">
      <x:c r="A72" s="13" t="str">
        <x:v>LD5-067</x:v>
      </x:c>
      <x:c r="B72" s="13" t="str">
        <x:v>Meuble vide</x:v>
      </x:c>
      <x:c r="C72" s="13" t="str">
        <x:v>Trophées et habitat</x:v>
      </x:c>
      <x:c r="D72" s="13" t="str">
        <x:v>Dessiner rails, fond et supports lisibles avant toute installation.</x:v>
      </x:c>
      <x:c r="E72" s="13" t="str">
        <x:v>Le joueur comprend où poser une pièce depuis l’état vide.</x:v>
      </x:c>
      <x:c r="F72" s="13" t="str">
        <x:v>U = largeur de collision du personnage de référence. Valeurs proposées à adapter à l’échelle réelle du jeu.</x:v>
      </x:c>
      <x:c r="G72" s="13" t="str">
        <x:v>Placement au niveau du décor et de ses collisions. Vérifier au clavier, à la manette et avec les gabarits réellement utilisés.</x:v>
      </x:c>
      <x:c r="H72" s="13" t="str">
        <x:v>Règle de conception et scénario de contrôle, non test exécuté dans le jeu.</x:v>
      </x:c>
      <x:c r="I72" s="13" t="str">
        <x:v>Extension V5</x:v>
      </x:c>
    </x:row>
    <x:row r="73" ht="57" customHeight="1">
      <x:c r="A73" s="14" t="str">
        <x:v>LD5-068</x:v>
      </x:c>
      <x:c r="B73" s="14" t="str">
        <x:v>Gabarit d’exposition</x:v>
      </x:c>
      <x:c r="C73" s="14" t="str">
        <x:v>Trophées et habitat</x:v>
      </x:c>
      <x:c r="D73" s="14" t="str">
        <x:v>Vérifier largeur, hauteur et profondeur logique avant validation.</x:v>
      </x:c>
      <x:c r="E73" s="14" t="str">
        <x:v>Une pièce trop grande reste au berceau avec une explication claire.</x:v>
      </x:c>
      <x:c r="F73" s="14" t="str">
        <x:v>U = largeur de collision du personnage de référence. Valeurs proposées à adapter à l’échelle réelle du jeu.</x:v>
      </x:c>
      <x:c r="G73" s="14" t="str">
        <x:v>Placement au niveau du décor et de ses collisions. Vérifier au clavier, à la manette et avec les gabarits réellement utilisés.</x:v>
      </x:c>
      <x:c r="H73" s="14" t="str">
        <x:v>Règle de conception et scénario de contrôle, non test exécuté dans le jeu.</x:v>
      </x:c>
      <x:c r="I73" s="14" t="str">
        <x:v>Extension V5</x:v>
      </x:c>
    </x:row>
    <x:row r="74" ht="57" customHeight="1">
      <x:c r="A74" s="13" t="str">
        <x:v>LD5-069</x:v>
      </x:c>
      <x:c r="B74" s="13" t="str">
        <x:v>Plaque lisible</x:v>
      </x:c>
      <x:c r="C74" s="13" t="str">
        <x:v>Trophées et habitat</x:v>
      </x:c>
      <x:c r="D74" s="13" t="str">
        <x:v>Orienter plaque et lumière vers la position de lecture prévue.</x:v>
      </x:c>
      <x:c r="E74" s="13" t="str">
        <x:v>La plaque reste accessible une fois la porte fermée.</x:v>
      </x:c>
      <x:c r="F74" s="13" t="str">
        <x:v>U = largeur de collision du personnage de référence. Valeurs proposées à adapter à l’échelle réelle du jeu.</x:v>
      </x:c>
      <x:c r="G74" s="13" t="str">
        <x:v>Placement au niveau du décor et de ses collisions. Vérifier au clavier, à la manette et avec les gabarits réellement utilisés.</x:v>
      </x:c>
      <x:c r="H74" s="13" t="str">
        <x:v>Règle de conception et scénario de contrôle, non test exécuté dans le jeu.</x:v>
      </x:c>
      <x:c r="I74" s="13" t="str">
        <x:v>Extension V5</x:v>
      </x:c>
    </x:row>
    <x:row r="75" ht="57" customHeight="1">
      <x:c r="A75" s="14" t="str">
        <x:v>LD5-070</x:v>
      </x:c>
      <x:c r="B75" s="14" t="str">
        <x:v>Déménagement</x:v>
      </x:c>
      <x:c r="C75" s="14" t="str">
        <x:v>Trophées et habitat</x:v>
      </x:c>
      <x:c r="D75" s="14" t="str">
        <x:v>Garder une route entre meuble, contenant, seuil et transport.</x:v>
      </x:c>
      <x:c r="E75" s="14" t="str">
        <x:v>Le meuble déplacé ne traverse pas un mur entre deux états.</x:v>
      </x:c>
      <x:c r="F75" s="14" t="str">
        <x:v>U = largeur de collision du personnage de référence. Valeurs proposées à adapter à l’échelle réelle du jeu.</x:v>
      </x:c>
      <x:c r="G75" s="14" t="str">
        <x:v>Placement au niveau du décor et de ses collisions. Vérifier au clavier, à la manette et avec les gabarits réellement utilisés.</x:v>
      </x:c>
      <x:c r="H75" s="14" t="str">
        <x:v>Règle de conception et scénario de contrôle, non test exécuté dans le jeu.</x:v>
      </x:c>
      <x:c r="I75" s="14" t="str">
        <x:v>Extension V5</x:v>
      </x:c>
    </x:row>
    <x:row r="76" ht="57" customHeight="1">
      <x:c r="A76" s="13" t="str">
        <x:v>LD5-071</x:v>
      </x:c>
      <x:c r="B76" s="13" t="str">
        <x:v>Visiteurs du foyer</x:v>
      </x:c>
      <x:c r="C76" s="13" t="str">
        <x:v>Trophées et habitat</x:v>
      </x:c>
      <x:c r="D76" s="13" t="str">
        <x:v>Prévoir une place de visite qui ne recouvre ni atelier ni rangement.</x:v>
      </x:c>
      <x:c r="E76" s="13" t="str">
        <x:v>Recevoir mentor et rival sans bloquer la sortie.</x:v>
      </x:c>
      <x:c r="F76" s="13" t="str">
        <x:v>U = largeur de collision du personnage de référence. Valeurs proposées à adapter à l’échelle réelle du jeu.</x:v>
      </x:c>
      <x:c r="G76" s="13" t="str">
        <x:v>Placement au niveau du décor et de ses collisions. Vérifier au clavier, à la manette et avec les gabarits réellement utilisés.</x:v>
      </x:c>
      <x:c r="H76" s="13" t="str">
        <x:v>Règle de conception et scénario de contrôle, non test exécuté dans le jeu.</x:v>
      </x:c>
      <x:c r="I76" s="13" t="str">
        <x:v>Extension V5</x:v>
      </x:c>
    </x:row>
    <x:row r="77" ht="57" customHeight="1">
      <x:c r="A77" s="14" t="str">
        <x:v>LD5-072</x:v>
      </x:c>
      <x:c r="B77" s="14" t="str">
        <x:v>État du souvenir</x:v>
      </x:c>
      <x:c r="C77" s="14" t="str">
        <x:v>Trophées et habitat</x:v>
      </x:c>
      <x:c r="D77" s="14" t="str">
        <x:v>Les objets de mémoire ne changent pas silencieusement selon un preset décoratif.</x:v>
      </x:c>
      <x:c r="E77" s="14" t="str">
        <x:v>Changer de décoration conserve l’identité et l’histoire de chaque original.</x:v>
      </x:c>
      <x:c r="F77" s="14" t="str">
        <x:v>U = largeur de collision du personnage de référence. Valeurs proposées à adapter à l’échelle réelle du jeu.</x:v>
      </x:c>
      <x:c r="G77" s="14" t="str">
        <x:v>Placement au niveau du décor et de ses collisions. Vérifier au clavier, à la manette et avec les gabarits réellement utilisés.</x:v>
      </x:c>
      <x:c r="H77" s="14" t="str">
        <x:v>Règle de conception et scénario de contrôle, non test exécuté dans le jeu.</x:v>
      </x:c>
      <x:c r="I77" s="14" t="str">
        <x:v>Extension V5</x:v>
      </x:c>
    </x:row>
  </x:sheetData>
  <x:pageMargins left="0.7" right="0.7" top="0.75" bottom="0.75" header="0.3" footer="0.3"/>
  <x:tableParts count="1">
    <x:tablePart xmlns:r="http://schemas.openxmlformats.org/officeDocument/2006/relationships" r:id="R948cab51573b4d79"/>
  </x:tableParts>
</x:worksheet>
</file>

<file path=xl/worksheets/sheet12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s>
  <x:sheetData>
    <x:row r="1">
      <x:c r="A1" s="2"/>
      <x:c r="B1" s="2"/>
      <x:c r="C1" s="2"/>
      <x:c r="D1" s="2"/>
      <x:c r="E1" s="2"/>
      <x:c r="F1" s="2"/>
    </x:row>
    <x:row r="2" ht="31" customHeight="1">
      <x:c r="A2" s="3" t="str">
        <x:v>V5 États communs</x:v>
      </x:c>
      <x:c r="B2" s="3"/>
      <x:c r="C2" s="3"/>
      <x:c r="D2" s="3"/>
      <x:c r="E2" s="3"/>
      <x:c r="F2" s="3"/>
    </x:row>
    <x:row r="3">
      <x:c r="A3" s="4"/>
      <x:c r="B3" s="4"/>
      <x:c r="C3" s="4"/>
      <x:c r="D3" s="4"/>
      <x:c r="E3" s="4"/>
      <x:c r="F3" s="4"/>
    </x:row>
    <x:row r="4">
      <x:c r="A4" s="2" t="str">
        <x:v>Production · 48 fiches · Lecture intégrale dans « Lire Production » ou le lecteur HTML.</x:v>
      </x:c>
      <x:c r="B4" s="2"/>
      <x:c r="C4" s="2"/>
      <x:c r="D4" s="2"/>
      <x:c r="E4" s="2"/>
      <x:c r="F4" s="2"/>
    </x:row>
    <x:row r="5" ht="48" customHeight="1">
      <x:c r="A5" s="65" t="str">
        <x:v>Identifiant</x:v>
      </x:c>
      <x:c r="B5" s="66" t="str">
        <x:v>Titre</x:v>
      </x:c>
      <x:c r="C5" s="66" t="str">
        <x:v>Proprietaire</x:v>
      </x:c>
      <x:c r="D5" s="66" t="str">
        <x:v>Valeurs</x:v>
      </x:c>
      <x:c r="E5" s="66" t="str">
        <x:v>Écriture</x:v>
      </x:c>
      <x:c r="F5" s="66" t="str">
        <x:v>Invariant</x:v>
      </x:c>
      <x:c r="G5" s="66" t="str">
        <x:v>Lecteurs</x:v>
      </x:c>
      <x:c r="H5" s="66" t="str">
        <x:v>Reprise</x:v>
      </x:c>
      <x:c r="I5" s="66" t="str">
        <x:v>Migration</x:v>
      </x:c>
      <x:c r="J5" s="67" t="str">
        <x:v>Provenance</x:v>
      </x:c>
    </x:row>
    <x:row r="6" ht="57" customHeight="1">
      <x:c r="A6" s="13" t="str">
        <x:v>STATE5-01</x:v>
      </x:c>
      <x:c r="B6" s="13" t="str">
        <x:v>playerOriginId</x:v>
      </x:c>
      <x:c r="C6" s="13" t="str">
        <x:v>Campagne</x:v>
      </x:c>
      <x:c r="D6" s="13" t="str">
        <x:v>O1..O6</x:v>
      </x:c>
      <x:c r="E6" s="13" t="str">
        <x:v>Création du personnage</x:v>
      </x:c>
      <x:c r="F6" s="13" t="str">
        <x:v>Fixé au départ, jamais réécrit par une mission annexe</x:v>
      </x:c>
      <x:c r="G6" s="13" t="str">
        <x:v>Dialogues, scènes, conditions et fins</x:v>
      </x:c>
      <x:c r="H6" s="13" t="str">
        <x:v>Enregistrer l’événement et son identifiant avant d’annoncer sa conséquence. Un événement déjà consommé ne s’applique pas à nouveau.</x:v>
      </x:c>
      <x:c r="I6" s="13" t="str">
        <x:v>Ajouter une valeur par défaut documentée pour une ancienne sauvegarde; garder les choix et les pertes déjà établis.</x:v>
      </x:c>
      <x:c r="J6" s="13" t="str">
        <x:v>Extension V5</x:v>
      </x:c>
    </x:row>
    <x:row r="7" ht="57" customHeight="1">
      <x:c r="A7" s="14" t="str">
        <x:v>STATE5-02</x:v>
      </x:c>
      <x:c r="B7" s="14" t="str">
        <x:v>playerRank</x:v>
      </x:c>
      <x:c r="C7" s="14" t="str">
        <x:v>Campagne commune</x:v>
      </x:c>
      <x:c r="D7" s="14" t="str">
        <x:v>Youngling..Ancient</x:v>
      </x:c>
      <x:c r="E7" s="14" t="str">
        <x:v>Résolution du jalon commun</x:v>
      </x:c>
      <x:c r="F7" s="14" t="str">
        <x:v>Les missions de voie lisent le rang mais ne promeuvent pas seules</x:v>
      </x:c>
      <x:c r="G7" s="14" t="str">
        <x:v>Équipement, accès et événements</x:v>
      </x:c>
      <x:c r="H7" s="14" t="str">
        <x:v>Enregistrer l’événement et son identifiant avant d’annoncer sa conséquence. Un événement déjà consommé ne s’applique pas à nouveau.</x:v>
      </x:c>
      <x:c r="I7" s="14" t="str">
        <x:v>Ajouter une valeur par défaut documentée pour une ancienne sauvegarde; garder les choix et les pertes déjà établis.</x:v>
      </x:c>
      <x:c r="J7" s="14" t="str">
        <x:v>Extension V5</x:v>
      </x:c>
    </x:row>
    <x:row r="8" ht="57" customHeight="1">
      <x:c r="A8" s="13" t="str">
        <x:v>STATE5-03</x:v>
      </x:c>
      <x:c r="B8" s="13" t="str">
        <x:v>playerFunctions</x:v>
      </x:c>
      <x:c r="C8" s="13" t="str">
        <x:v>Fonctions</x:v>
      </x:c>
      <x:c r="D8" s="13" t="str">
        <x:v>Ensemble de fonctions dont Adjutant</x:v>
      </x:c>
      <x:c r="E8" s="13" t="str">
        <x:v>Mission de nomination ou retrait explicite</x:v>
      </x:c>
      <x:c r="F8" s="13" t="str">
        <x:v>Adjutant ne remplace pas playerRank</x:v>
      </x:c>
      <x:c r="G8" s="13" t="str">
        <x:v>Warp et responsabilités</x:v>
      </x:c>
      <x:c r="H8" s="13" t="str">
        <x:v>Enregistrer l’événement et son identifiant avant d’annoncer sa conséquence. Un événement déjà consommé ne s’applique pas à nouveau.</x:v>
      </x:c>
      <x:c r="I8" s="13" t="str">
        <x:v>Ajouter une valeur par défaut documentée pour une ancienne sauvegarde; garder les choix et les pertes déjà établis.</x:v>
      </x:c>
      <x:c r="J8" s="13" t="str">
        <x:v>Extension V5</x:v>
      </x:c>
    </x:row>
    <x:row r="9" ht="57" customHeight="1">
      <x:c r="A9" s="14" t="str">
        <x:v>STATE5-04</x:v>
      </x:c>
      <x:c r="B9" s="14" t="str">
        <x:v>triadRiteOutcome</x:v>
      </x:c>
      <x:c r="C9" s="14" t="str">
        <x:v>Campagne commune</x:v>
      </x:c>
      <x:c r="D9" s="14" t="str">
        <x:v>non_commence, en_cours, reussi, echoue</x:v>
      </x:c>
      <x:c r="E9" s="14" t="str">
        <x:v>Fin du rite commun en triade</x:v>
      </x:c>
      <x:c r="F9" s="14" t="str">
        <x:v>La clôture seule ne vaut pas réussite</x:v>
      </x:c>
      <x:c r="G9" s="14" t="str">
        <x:v>Reconnaissance et réactions des voies</x:v>
      </x:c>
      <x:c r="H9" s="14" t="str">
        <x:v>Enregistrer l’événement et son identifiant avant d’annoncer sa conséquence. Un événement déjà consommé ne s’applique pas à nouveau.</x:v>
      </x:c>
      <x:c r="I9" s="14" t="str">
        <x:v>Ajouter une valeur par défaut documentée pour une ancienne sauvegarde; garder les choix et les pertes déjà établis.</x:v>
      </x:c>
      <x:c r="J9" s="14" t="str">
        <x:v>Extension V5</x:v>
      </x:c>
    </x:row>
    <x:row r="10" ht="57" customHeight="1">
      <x:c r="A10" s="13" t="str">
        <x:v>STATE5-05</x:v>
      </x:c>
      <x:c r="B10" s="13" t="str">
        <x:v>templeOutcome</x:v>
      </x:c>
      <x:c r="C10" s="13" t="str">
        <x:v>Campagne commune</x:v>
      </x:c>
      <x:c r="D10" s="13" t="str">
        <x:v>non_commence, en_cours, reussi, echoue</x:v>
      </x:c>
      <x:c r="E10" s="13" t="str">
        <x:v>Résultat du Temple des Trois Ombres</x:v>
      </x:c>
      <x:c r="F10" s="13" t="str">
        <x:v>Configuration enregistrée avant reprise</x:v>
      </x:c>
      <x:c r="G10" s="13" t="str">
        <x:v>Retour et progression</x:v>
      </x:c>
      <x:c r="H10" s="13" t="str">
        <x:v>Enregistrer l’événement et son identifiant avant d’annoncer sa conséquence. Un événement déjà consommé ne s’applique pas à nouveau.</x:v>
      </x:c>
      <x:c r="I10" s="13" t="str">
        <x:v>Ajouter une valeur par défaut documentée pour une ancienne sauvegarde; garder les choix et les pertes déjà établis.</x:v>
      </x:c>
      <x:c r="J10" s="13" t="str">
        <x:v>Extension V5</x:v>
      </x:c>
    </x:row>
    <x:row r="11" ht="57" customHeight="1">
      <x:c r="A11" s="14" t="str">
        <x:v>STATE5-06</x:v>
      </x:c>
      <x:c r="B11" s="14" t="str">
        <x:v>firstQueenResolved</x:v>
      </x:c>
      <x:c r="C11" s="14" t="str">
        <x:v>Campagne commune</x:v>
      </x:c>
      <x:c r="D11" s="14" t="str">
        <x:v>non_resolu, reussi, echoue, replie</x:v>
      </x:c>
      <x:c r="E11" s="14" t="str">
        <x:v>Résultat de la reine ACTIVE</x:v>
      </x:c>
      <x:c r="F11" s="14" t="str">
        <x:v>Le vestige XP-Z09 ne peut pas écrire ce jalon</x:v>
      </x:c>
      <x:c r="G11" s="14" t="str">
        <x:v>Elite et mémoire de chasse</x:v>
      </x:c>
      <x:c r="H11" s="14" t="str">
        <x:v>Enregistrer l’événement et son identifiant avant d’annoncer sa conséquence. Un événement déjà consommé ne s’applique pas à nouveau.</x:v>
      </x:c>
      <x:c r="I11" s="14" t="str">
        <x:v>Ajouter une valeur par défaut documentée pour une ancienne sauvegarde; garder les choix et les pertes déjà établis.</x:v>
      </x:c>
      <x:c r="J11" s="14" t="str">
        <x:v>Extension V5</x:v>
      </x:c>
    </x:row>
    <x:row r="12" ht="57" customHeight="1">
      <x:c r="A12" s="13" t="str">
        <x:v>STATE5-07</x:v>
      </x:c>
      <x:c r="B12" s="13" t="str">
        <x:v>eliteTrialOutcome</x:v>
      </x:c>
      <x:c r="C12" s="13" t="str">
        <x:v>Campagne commune</x:v>
      </x:c>
      <x:c r="D12" s="13" t="str">
        <x:v>non_commence, en_cours, reussi, echoue</x:v>
      </x:c>
      <x:c r="E12" s="13" t="str">
        <x:v>Épreuve solitaire commune</x:v>
      </x:c>
      <x:c r="F12" s="13" t="str">
        <x:v>Le Warp et la guerre restent facultatifs</x:v>
      </x:c>
      <x:c r="G12" s="13" t="str">
        <x:v>AccèsElite et fin de voie</x:v>
      </x:c>
      <x:c r="H12" s="13" t="str">
        <x:v>Enregistrer l’événement et son identifiant avant d’annoncer sa conséquence. Un événement déjà consommé ne s’applique pas à nouveau.</x:v>
      </x:c>
      <x:c r="I12" s="13" t="str">
        <x:v>Ajouter une valeur par défaut documentée pour une ancienne sauvegarde; garder les choix et les pertes déjà établis.</x:v>
      </x:c>
      <x:c r="J12" s="13" t="str">
        <x:v>Extension V5</x:v>
      </x:c>
    </x:row>
    <x:row r="13" ht="57" customHeight="1">
      <x:c r="A13" s="14" t="str">
        <x:v>STATE5-08</x:v>
      </x:c>
      <x:c r="B13" s="14" t="str">
        <x:v>originEndingId</x:v>
      </x:c>
      <x:c r="C13" s="14" t="str">
        <x:v>Voie</x:v>
      </x:c>
      <x:c r="D13" s="14" t="str">
        <x:v>Identifiant de fin choisi à Elite</x:v>
      </x:c>
      <x:c r="E13" s="14" t="str">
        <x:v>Choix exclusif de dénouement</x:v>
      </x:c>
      <x:c r="F13" s="14" t="str">
        <x:v>Elder et Ancient prolongent cette fin sans la remplacer</x:v>
      </x:c>
      <x:c r="G13" s="14" t="str">
        <x:v>Épilogues et transmission</x:v>
      </x:c>
      <x:c r="H13" s="14" t="str">
        <x:v>Enregistrer l’événement et son identifiant avant d’annoncer sa conséquence. Un événement déjà consommé ne s’applique pas à nouveau.</x:v>
      </x:c>
      <x:c r="I13" s="14" t="str">
        <x:v>Ajouter une valeur par défaut documentée pour une ancienne sauvegarde; garder les choix et les pertes déjà établis.</x:v>
      </x:c>
      <x:c r="J13" s="14" t="str">
        <x:v>Extension V5</x:v>
      </x:c>
    </x:row>
    <x:row r="14" ht="57" customHeight="1">
      <x:c r="A14" s="13" t="str">
        <x:v>STATE5-09</x:v>
      </x:c>
      <x:c r="B14" s="13" t="str">
        <x:v>communityRespect</x:v>
      </x:c>
      <x:c r="C14" s="13" t="str">
        <x:v>Communauté</x:v>
      </x:c>
      <x:c r="D14" s="13" t="str">
        <x:v>0..100 par CM</x:v>
      </x:c>
      <x:c r="E14" s="13" t="str">
        <x:v>Résultat local identifié</x:v>
      </x:c>
      <x:c r="F14" s="13" t="str">
        <x:v>Un même résultat ne donne pas le respect deux fois</x:v>
      </x:c>
      <x:c r="G14" s="13" t="str">
        <x:v>Maisons, services et réactions</x:v>
      </x:c>
      <x:c r="H14" s="13" t="str">
        <x:v>Enregistrer l’événement et son identifiant avant d’annoncer sa conséquence. Un événement déjà consommé ne s’applique pas à nouveau.</x:v>
      </x:c>
      <x:c r="I14" s="13" t="str">
        <x:v>Ajouter une valeur par défaut documentée pour une ancienne sauvegarde; garder les choix et les pertes déjà établis.</x:v>
      </x:c>
      <x:c r="J14" s="13" t="str">
        <x:v>Extension V5</x:v>
      </x:c>
    </x:row>
    <x:row r="15" ht="57" customHeight="1">
      <x:c r="A15" s="14" t="str">
        <x:v>STATE5-10</x:v>
      </x:c>
      <x:c r="B15" s="14" t="str">
        <x:v>residenceRights</x:v>
      </x:c>
      <x:c r="C15" s="14" t="str">
        <x:v>Résidence</x:v>
      </x:c>
      <x:c r="D15" s="14" t="str">
        <x:v>Droits obtenus par maison</x:v>
      </x:c>
      <x:c r="E15" s="14" t="str">
        <x:v>Mission et seuils locaux</x:v>
      </x:c>
      <x:c r="F15" s="14" t="str">
        <x:v>Plusieurs droits possibles sans plusieurs activations</x:v>
      </x:c>
      <x:c r="G15" s="14" t="str">
        <x:v>Déménagement et accueil</x:v>
      </x:c>
      <x:c r="H15" s="14" t="str">
        <x:v>Enregistrer l’événement et son identifiant avant d’annoncer sa conséquence. Un événement déjà consommé ne s’applique pas à nouveau.</x:v>
      </x:c>
      <x:c r="I15" s="14" t="str">
        <x:v>Ajouter une valeur par défaut documentée pour une ancienne sauvegarde; garder les choix et les pertes déjà établis.</x:v>
      </x:c>
      <x:c r="J15" s="14" t="str">
        <x:v>Extension V5</x:v>
      </x:c>
    </x:row>
    <x:row r="16" ht="57" customHeight="1">
      <x:c r="A16" s="13" t="str">
        <x:v>STATE5-11</x:v>
      </x:c>
      <x:c r="B16" s="13" t="str">
        <x:v>activeResidenceId</x:v>
      </x:c>
      <x:c r="C16" s="13" t="str">
        <x:v>Résidence</x:v>
      </x:c>
      <x:c r="D16" s="13" t="str">
        <x:v>Aucune ou HOME-CMxx</x:v>
      </x:c>
      <x:c r="E16" s="13" t="str">
        <x:v>Confirmation au nouveau seuil</x:v>
      </x:c>
      <x:c r="F16" s="13" t="str">
        <x:v>Une seule valeur globale, transfert validé atomiquement</x:v>
      </x:c>
      <x:c r="G16" s="13" t="str">
        <x:v>Services, visites et aménagement</x:v>
      </x:c>
      <x:c r="H16" s="13" t="str">
        <x:v>Enregistrer l’événement et son identifiant avant d’annoncer sa conséquence. Un événement déjà consommé ne s’applique pas à nouveau.</x:v>
      </x:c>
      <x:c r="I16" s="13" t="str">
        <x:v>Ajouter une valeur par défaut documentée pour une ancienne sauvegarde; garder les choix et les pertes déjà établis.</x:v>
      </x:c>
      <x:c r="J16" s="13" t="str">
        <x:v>Extension V5</x:v>
      </x:c>
    </x:row>
    <x:row r="17" ht="57" customHeight="1">
      <x:c r="A17" s="14" t="str">
        <x:v>STATE5-12</x:v>
      </x:c>
      <x:c r="B17" s="14" t="str">
        <x:v>residenceFurniture</x:v>
      </x:c>
      <x:c r="C17" s="14" t="str">
        <x:v>Résidence</x:v>
      </x:c>
      <x:c r="D17" s="14" t="str">
        <x:v>Liste d’objets et positions</x:v>
      </x:c>
      <x:c r="E17" s="14" t="str">
        <x:v>Pose ou déplacement physique</x:v>
      </x:c>
      <x:c r="F17" s="14" t="str">
        <x:v>Les originaux gardent ownerId et locationId</x:v>
      </x:c>
      <x:c r="G17" s="14" t="str">
        <x:v>Décor, sauvegarde et passages</x:v>
      </x:c>
      <x:c r="H17" s="14" t="str">
        <x:v>Enregistrer l’événement et son identifiant avant d’annoncer sa conséquence. Un événement déjà consommé ne s’applique pas à nouveau.</x:v>
      </x:c>
      <x:c r="I17" s="14" t="str">
        <x:v>Ajouter une valeur par défaut documentée pour une ancienne sauvegarde; garder les choix et les pertes déjà établis.</x:v>
      </x:c>
      <x:c r="J17" s="14" t="str">
        <x:v>Extension V5</x:v>
      </x:c>
    </x:row>
    <x:row r="18" ht="57" customHeight="1">
      <x:c r="A18" s="13" t="str">
        <x:v>STATE5-13</x:v>
      </x:c>
      <x:c r="B18" s="13" t="str">
        <x:v>homeVisitorState</x:v>
      </x:c>
      <x:c r="C18" s="13" t="str">
        <x:v>Résidence</x:v>
      </x:c>
      <x:c r="D18" s="13" t="str">
        <x:v>absent, invite, arrive, parti</x:v>
      </x:c>
      <x:c r="E18" s="13" t="str">
        <x:v>Scène et trajet du visiteur</x:v>
      </x:c>
      <x:c r="F18" s="13" t="str">
        <x:v>La présence ne se déduit pas du seul dialogue débloqué</x:v>
      </x:c>
      <x:c r="G18" s="13" t="str">
        <x:v>Événements et navigation PNJ</x:v>
      </x:c>
      <x:c r="H18" s="13" t="str">
        <x:v>Enregistrer l’événement et son identifiant avant d’annoncer sa conséquence. Un événement déjà consommé ne s’applique pas à nouveau.</x:v>
      </x:c>
      <x:c r="I18" s="13" t="str">
        <x:v>Ajouter une valeur par défaut documentée pour une ancienne sauvegarde; garder les choix et les pertes déjà établis.</x:v>
      </x:c>
      <x:c r="J18" s="13" t="str">
        <x:v>Extension V5</x:v>
      </x:c>
    </x:row>
    <x:row r="19" ht="57" customHeight="1">
      <x:c r="A19" s="14" t="str">
        <x:v>STATE5-14</x:v>
      </x:c>
      <x:c r="B19" s="14" t="str">
        <x:v>mountBond</x:v>
      </x:c>
      <x:c r="C19" s="14" t="str">
        <x:v>Monture</x:v>
      </x:c>
      <x:c r="D19" s="14" t="str">
        <x:v>0..100 par animal</x:v>
      </x:c>
      <x:c r="E19" s="14" t="str">
        <x:v>Exercice et relation</x:v>
      </x:c>
      <x:c r="F19" s="14" t="str">
        <x:v>Maximum 5 points par séance valide selon le système de lien</x:v>
      </x:c>
      <x:c r="G19" s="14" t="str">
        <x:v>Montée, charge et compétence</x:v>
      </x:c>
      <x:c r="H19" s="14" t="str">
        <x:v>Enregistrer l’événement et son identifiant avant d’annoncer sa conséquence. Un événement déjà consommé ne s’applique pas à nouveau.</x:v>
      </x:c>
      <x:c r="I19" s="14" t="str">
        <x:v>Ajouter une valeur par défaut documentée pour une ancienne sauvegarde; garder les choix et les pertes déjà établis.</x:v>
      </x:c>
      <x:c r="J19" s="14" t="str">
        <x:v>Extension V5</x:v>
      </x:c>
    </x:row>
    <x:row r="20" ht="57" customHeight="1">
      <x:c r="A20" s="13" t="str">
        <x:v>STATE5-15</x:v>
      </x:c>
      <x:c r="B20" s="13" t="str">
        <x:v>mountFatigue</x:v>
      </x:c>
      <x:c r="C20" s="13" t="str">
        <x:v>Monture</x:v>
      </x:c>
      <x:c r="D20" s="13" t="str">
        <x:v>0..100</x:v>
      </x:c>
      <x:c r="E20" s="13" t="str">
        <x:v>Déplacement, charge et repos</x:v>
      </x:c>
      <x:c r="F20" s="13" t="str">
        <x:v>Le lien élevé ne ramène pas la fatigue à zéro</x:v>
      </x:c>
      <x:c r="G20" s="13" t="str">
        <x:v>Approche et itinéraires</x:v>
      </x:c>
      <x:c r="H20" s="13" t="str">
        <x:v>Enregistrer l’événement et son identifiant avant d’annoncer sa conséquence. Un événement déjà consommé ne s’applique pas à nouveau.</x:v>
      </x:c>
      <x:c r="I20" s="13" t="str">
        <x:v>Ajouter une valeur par défaut documentée pour une ancienne sauvegarde; garder les choix et les pertes déjà établis.</x:v>
      </x:c>
      <x:c r="J20" s="13" t="str">
        <x:v>Extension V5</x:v>
      </x:c>
    </x:row>
    <x:row r="21" ht="57" customHeight="1">
      <x:c r="A21" s="14" t="str">
        <x:v>STATE5-16</x:v>
      </x:c>
      <x:c r="B21" s="14" t="str">
        <x:v>companionOrder</x:v>
      </x:c>
      <x:c r="C21" s="14" t="str">
        <x:v>Compagnon</x:v>
      </x:c>
      <x:c r="D21" s="14" t="str">
        <x:v>attente, rappel, piste apprise</x:v>
      </x:c>
      <x:c r="E21" s="14" t="str">
        <x:v>Commande réelle du joueur</x:v>
      </x:c>
      <x:c r="F21" s="14" t="str">
        <x:v>Une compétence inconnue ne s’exécute pas</x:v>
      </x:c>
      <x:c r="G21" s="14" t="str">
        <x:v>IA et déplacements</x:v>
      </x:c>
      <x:c r="H21" s="14" t="str">
        <x:v>Enregistrer l’événement et son identifiant avant d’annoncer sa conséquence. Un événement déjà consommé ne s’applique pas à nouveau.</x:v>
      </x:c>
      <x:c r="I21" s="14" t="str">
        <x:v>Ajouter une valeur par défaut documentée pour une ancienne sauvegarde; garder les choix et les pertes déjà établis.</x:v>
      </x:c>
      <x:c r="J21" s="14" t="str">
        <x:v>Extension V5</x:v>
      </x:c>
    </x:row>
    <x:row r="22" ht="57" customHeight="1">
      <x:c r="A22" s="13" t="str">
        <x:v>STATE5-17</x:v>
      </x:c>
      <x:c r="B22" s="13" t="str">
        <x:v>personalShipOwned</x:v>
      </x:c>
      <x:c r="C22" s="13" t="str">
        <x:v>Vaisseau personnel</x:v>
      </x:c>
      <x:c r="D22" s="13" t="str">
        <x:v>faux, vrai</x:v>
      </x:c>
      <x:c r="E22" s="13" t="str">
        <x:v>Mission d’obtention conclue</x:v>
      </x:c>
      <x:c r="F22" s="13" t="str">
        <x:v>Déverrouiller une carte ne suffit pas</x:v>
      </x:c>
      <x:c r="G22" s="13" t="str">
        <x:v>Voyage et salles</x:v>
      </x:c>
      <x:c r="H22" s="13" t="str">
        <x:v>Enregistrer l’événement et son identifiant avant d’annoncer sa conséquence. Un événement déjà consommé ne s’applique pas à nouveau.</x:v>
      </x:c>
      <x:c r="I22" s="13" t="str">
        <x:v>Ajouter une valeur par défaut documentée pour une ancienne sauvegarde; garder les choix et les pertes déjà établis.</x:v>
      </x:c>
      <x:c r="J22" s="13" t="str">
        <x:v>Extension V5</x:v>
      </x:c>
    </x:row>
    <x:row r="23" ht="57" customHeight="1">
      <x:c r="A23" s="14" t="str">
        <x:v>STATE5-18</x:v>
      </x:c>
      <x:c r="B23" s="14" t="str">
        <x:v>personalShipLocation</x:v>
      </x:c>
      <x:c r="C23" s="14" t="str">
        <x:v>Voyage</x:v>
      </x:c>
      <x:c r="D23" s="14" t="str">
        <x:v>Monde, base et quai connus</x:v>
      </x:c>
      <x:c r="E23" s="14" t="str">
        <x:v>Arrivée ou départ du trajet</x:v>
      </x:c>
      <x:c r="F23" s="14" t="str">
        <x:v>Le navire conserve sa position pendant une sortie au sol</x:v>
      </x:c>
      <x:c r="G23" s="14" t="str">
        <x:v>Retour et inventaire</x:v>
      </x:c>
      <x:c r="H23" s="14" t="str">
        <x:v>Enregistrer l’événement et son identifiant avant d’annoncer sa conséquence. Un événement déjà consommé ne s’applique pas à nouveau.</x:v>
      </x:c>
      <x:c r="I23" s="14" t="str">
        <x:v>Ajouter une valeur par défaut documentée pour une ancienne sauvegarde; garder les choix et les pertes déjà établis.</x:v>
      </x:c>
      <x:c r="J23" s="14" t="str">
        <x:v>Extension V5</x:v>
      </x:c>
    </x:row>
    <x:row r="24" ht="57" customHeight="1">
      <x:c r="A24" s="13" t="str">
        <x:v>STATE5-19</x:v>
      </x:c>
      <x:c r="B24" s="13" t="str">
        <x:v>currentWorldId</x:v>
      </x:c>
      <x:c r="C24" s="13" t="str">
        <x:v>Monde</x:v>
      </x:c>
      <x:c r="D24" s="13" t="str">
        <x:v>PLAN01..24 ou branche dédiée</x:v>
      </x:c>
      <x:c r="E24" s="13" t="str">
        <x:v>Transition physique achevée</x:v>
      </x:c>
      <x:c r="F24" s="13" t="str">
        <x:v>Les profils de guerre réutilisent les mêmes identifiants de monde</x:v>
      </x:c>
      <x:c r="G24" s="13" t="str">
        <x:v>Rencontres et météo</x:v>
      </x:c>
      <x:c r="H24" s="13" t="str">
        <x:v>Enregistrer l’événement et son identifiant avant d’annoncer sa conséquence. Un événement déjà consommé ne s’applique pas à nouveau.</x:v>
      </x:c>
      <x:c r="I24" s="13" t="str">
        <x:v>Ajouter une valeur par défaut documentée pour une ancienne sauvegarde; garder les choix et les pertes déjà établis.</x:v>
      </x:c>
      <x:c r="J24" s="13" t="str">
        <x:v>Extension V5</x:v>
      </x:c>
    </x:row>
    <x:row r="25" ht="57" customHeight="1">
      <x:c r="A25" s="14" t="str">
        <x:v>STATE5-20</x:v>
      </x:c>
      <x:c r="B25" s="14" t="str">
        <x:v>travelManifest</x:v>
      </x:c>
      <x:c r="C25" s="14" t="str">
        <x:v>Voyage</x:v>
      </x:c>
      <x:c r="D25" s="14" t="str">
        <x:v>Personnes, objets et appareils embarqués</x:v>
      </x:c>
      <x:c r="E25" s="14" t="str">
        <x:v>Chargement puis départ</x:v>
      </x:c>
      <x:c r="F25" s="14" t="str">
        <x:v>Vérifier présence et capacité avant de quitter le quai</x:v>
      </x:c>
      <x:c r="G25" s="14" t="str">
        <x:v>MP, trophées et secours</x:v>
      </x:c>
      <x:c r="H25" s="14" t="str">
        <x:v>Enregistrer l’événement et son identifiant avant d’annoncer sa conséquence. Un événement déjà consommé ne s’applique pas à nouveau.</x:v>
      </x:c>
      <x:c r="I25" s="14" t="str">
        <x:v>Ajouter une valeur par défaut documentée pour une ancienne sauvegarde; garder les choix et les pertes déjà établis.</x:v>
      </x:c>
      <x:c r="J25" s="14" t="str">
        <x:v>Extension V5</x:v>
      </x:c>
    </x:row>
    <x:row r="26" ht="57" customHeight="1">
      <x:c r="A26" s="13" t="str">
        <x:v>STATE5-21</x:v>
      </x:c>
      <x:c r="B26" s="13" t="str">
        <x:v>clanShipStage</x:v>
      </x:c>
      <x:c r="C26" s="13" t="str">
        <x:v>Navire de clan</x:v>
      </x:c>
      <x:c r="D26" s="13" t="str">
        <x:v>ferme,7,13,19</x:v>
      </x:c>
      <x:c r="E26" s="13" t="str">
        <x:v>Remise en service et pièces installées</x:v>
      </x:c>
      <x:c r="F26" s="13" t="str">
        <x:v>Valeur = capacité totale incluant le joueur</x:v>
      </x:c>
      <x:c r="G26" s="13" t="str">
        <x:v>Équipage et ouverture de ponts</x:v>
      </x:c>
      <x:c r="H26" s="13" t="str">
        <x:v>Enregistrer l’événement et son identifiant avant d’annoncer sa conséquence. Un événement déjà consommé ne s’applique pas à nouveau.</x:v>
      </x:c>
      <x:c r="I26" s="13" t="str">
        <x:v>Ajouter une valeur par défaut documentée pour une ancienne sauvegarde; garder les choix et les pertes déjà établis.</x:v>
      </x:c>
      <x:c r="J26" s="13" t="str">
        <x:v>Extension V5</x:v>
      </x:c>
    </x:row>
    <x:row r="27" ht="57" customHeight="1">
      <x:c r="A27" s="14" t="str">
        <x:v>STATE5-22</x:v>
      </x:c>
      <x:c r="B27" s="14" t="str">
        <x:v>clanCrewRoster</x:v>
      </x:c>
      <x:c r="C27" s="14" t="str">
        <x:v>Navire de clan</x:v>
      </x:c>
      <x:c r="D27" s="14" t="str">
        <x:v>Personnes présentes et postes</x:v>
      </x:c>
      <x:c r="E27" s="14" t="str">
        <x:v>Embarquement, départ ou remplacement</x:v>
      </x:c>
      <x:c r="F27" s="14" t="str">
        <x:v>Les joueurs MP remplacent des places du même manifeste</x:v>
      </x:c>
      <x:c r="G27" s="14" t="str">
        <x:v>Routines, missions et capacités</x:v>
      </x:c>
      <x:c r="H27" s="14" t="str">
        <x:v>Enregistrer l’événement et son identifiant avant d’annoncer sa conséquence. Un événement déjà consommé ne s’applique pas à nouveau.</x:v>
      </x:c>
      <x:c r="I27" s="14" t="str">
        <x:v>Ajouter une valeur par défaut documentée pour une ancienne sauvegarde; garder les choix et les pertes déjà établis.</x:v>
      </x:c>
      <x:c r="J27" s="14" t="str">
        <x:v>Extension V5</x:v>
      </x:c>
    </x:row>
    <x:row r="28" ht="57" customHeight="1">
      <x:c r="A28" s="13" t="str">
        <x:v>STATE5-23</x:v>
      </x:c>
      <x:c r="B28" s="13" t="str">
        <x:v>clanMissionOutcome</x:v>
      </x:c>
      <x:c r="C28" s="13" t="str">
        <x:v>Mission de clan</x:v>
      </x:c>
      <x:c r="D28" s="13" t="str">
        <x:v>non_commence, en_cours, reussi, echoue, replie</x:v>
      </x:c>
      <x:c r="E28" s="13" t="str">
        <x:v>Résultat unique de mission</x:v>
      </x:c>
      <x:c r="F28" s="13" t="str">
        <x:v>Une déconnexion ne produit pas une nouvelle récompense</x:v>
      </x:c>
      <x:c r="G28" s="13" t="str">
        <x:v>Relations et progression de bord</x:v>
      </x:c>
      <x:c r="H28" s="13" t="str">
        <x:v>Enregistrer l’événement et son identifiant avant d’annoncer sa conséquence. Un événement déjà consommé ne s’applique pas à nouveau.</x:v>
      </x:c>
      <x:c r="I28" s="13" t="str">
        <x:v>Ajouter une valeur par défaut documentée pour une ancienne sauvegarde; garder les choix et les pertes déjà établis.</x:v>
      </x:c>
      <x:c r="J28" s="13" t="str">
        <x:v>Extension V5</x:v>
      </x:c>
    </x:row>
    <x:row r="29" ht="57" customHeight="1">
      <x:c r="A29" s="14" t="str">
        <x:v>STATE5-24</x:v>
      </x:c>
      <x:c r="B29" s="14" t="str">
        <x:v>clanPermissions</x:v>
      </x:c>
      <x:c r="C29" s="14" t="str">
        <x:v>Navire de clan</x:v>
      </x:c>
      <x:c r="D29" s="14" t="str">
        <x:v>visiteur, membre, responsable par personne</x:v>
      </x:c>
      <x:c r="E29" s="14" t="str">
        <x:v>Attribution explicite</x:v>
      </x:c>
      <x:c r="F29" s="14" t="str">
        <x:v>Droits personnels et biens confiés restent distincts</x:v>
      </x:c>
      <x:c r="G29" s="14" t="str">
        <x:v>Dépôts, commandes et MP</x:v>
      </x:c>
      <x:c r="H29" s="14" t="str">
        <x:v>Enregistrer l’événement et son identifiant avant d’annoncer sa conséquence. Un événement déjà consommé ne s’applique pas à nouveau.</x:v>
      </x:c>
      <x:c r="I29" s="14" t="str">
        <x:v>Ajouter une valeur par défaut documentée pour une ancienne sauvegarde; garder les choix et les pertes déjà établis.</x:v>
      </x:c>
      <x:c r="J29" s="14" t="str">
        <x:v>Extension V5</x:v>
      </x:c>
    </x:row>
    <x:row r="30" ht="57" customHeight="1">
      <x:c r="A30" s="13" t="str">
        <x:v>STATE5-25</x:v>
      </x:c>
      <x:c r="B30" s="13" t="str">
        <x:v>warpQuestOutcome</x:v>
      </x:c>
      <x:c r="C30" s="13" t="str">
        <x:v>Warp commun</x:v>
      </x:c>
      <x:c r="D30" s="13" t="str">
        <x:v>non_commence, en_cours, reussi, echoue</x:v>
      </x:c>
      <x:c r="E30" s="13" t="str">
        <x:v>Mission commune d’accès</x:v>
      </x:c>
      <x:c r="F30" s="13" t="str">
        <x:v>Réussite requise au départ, pas simple entrée de journal</x:v>
      </x:c>
      <x:c r="G30" s="13" t="str">
        <x:v>Préparation du voyage</x:v>
      </x:c>
      <x:c r="H30" s="13" t="str">
        <x:v>Enregistrer l’événement et son identifiant avant d’annoncer sa conséquence. Un événement déjà consommé ne s’applique pas à nouveau.</x:v>
      </x:c>
      <x:c r="I30" s="13" t="str">
        <x:v>Ajouter une valeur par défaut documentée pour une ancienne sauvegarde; garder les choix et les pertes déjà établis.</x:v>
      </x:c>
      <x:c r="J30" s="13" t="str">
        <x:v>Extension V5</x:v>
      </x:c>
    </x:row>
    <x:row r="31" ht="57" customHeight="1">
      <x:c r="A31" s="14" t="str">
        <x:v>STATE5-26</x:v>
      </x:c>
      <x:c r="B31" s="14" t="str">
        <x:v>warpModuleInstalled</x:v>
      </x:c>
      <x:c r="C31" s="14" t="str">
        <x:v>Warp</x:v>
      </x:c>
      <x:c r="D31" s="14" t="str">
        <x:v>faux, vrai</x:v>
      </x:c>
      <x:c r="E31" s="14" t="str">
        <x:v>Installation matérielle vérifiée</x:v>
      </x:c>
      <x:c r="F31" s="14" t="str">
        <x:v>Posséder la pièce dans un inventaire ne l’installe pas</x:v>
      </x:c>
      <x:c r="G31" s="14" t="str">
        <x:v>Conditions de départ</x:v>
      </x:c>
      <x:c r="H31" s="14" t="str">
        <x:v>Enregistrer l’événement et son identifiant avant d’annoncer sa conséquence. Un événement déjà consommé ne s’applique pas à nouveau.</x:v>
      </x:c>
      <x:c r="I31" s="14" t="str">
        <x:v>Ajouter une valeur par défaut documentée pour une ancienne sauvegarde; garder les choix et les pertes déjà établis.</x:v>
      </x:c>
      <x:c r="J31" s="14" t="str">
        <x:v>Extension V5</x:v>
      </x:c>
    </x:row>
    <x:row r="32" ht="57" customHeight="1">
      <x:c r="A32" s="13" t="str">
        <x:v>STATE5-27</x:v>
      </x:c>
      <x:c r="B32" s="13" t="str">
        <x:v>warpBranchId</x:v>
      </x:c>
      <x:c r="C32" s="13" t="str">
        <x:v>Warp</x:v>
      </x:c>
      <x:c r="D32" s="13" t="str">
        <x:v>Identifiant de branche</x:v>
      </x:c>
      <x:c r="E32" s="13" t="str">
        <x:v>Choix de destination et ouverture</x:v>
      </x:c>
      <x:c r="F32" s="13" t="str">
        <x:v>Le présent et chaque branche gardent des populations distinctes</x:v>
      </x:c>
      <x:c r="G32" s="13" t="str">
        <x:v>Archives et retours</x:v>
      </x:c>
      <x:c r="H32" s="13" t="str">
        <x:v>Enregistrer l’événement et son identifiant avant d’annoncer sa conséquence. Un événement déjà consommé ne s’applique pas à nouveau.</x:v>
      </x:c>
      <x:c r="I32" s="13" t="str">
        <x:v>Ajouter une valeur par défaut documentée pour une ancienne sauvegarde; garder les choix et les pertes déjà établis.</x:v>
      </x:c>
      <x:c r="J32" s="13" t="str">
        <x:v>Extension V5</x:v>
      </x:c>
    </x:row>
    <x:row r="33" ht="57" customHeight="1">
      <x:c r="A33" s="14" t="str">
        <x:v>STATE5-28</x:v>
      </x:c>
      <x:c r="B33" s="14" t="str">
        <x:v>activeWarpTripId</x:v>
      </x:c>
      <x:c r="C33" s="14" t="str">
        <x:v>Warp</x:v>
      </x:c>
      <x:c r="D33" s="14" t="str">
        <x:v>Aucun ou identifiant de voyage</x:v>
      </x:c>
      <x:c r="E33" s="14" t="str">
        <x:v>Engagement du voyage</x:v>
      </x:c>
      <x:c r="F33" s="14" t="str">
        <x:v>Un trajet engagé garde son dossier jusqu’au retour</x:v>
      </x:c>
      <x:c r="G33" s="14" t="str">
        <x:v>Sauvegarde et secours</x:v>
      </x:c>
      <x:c r="H33" s="14" t="str">
        <x:v>Enregistrer l’événement et son identifiant avant d’annoncer sa conséquence. Un événement déjà consommé ne s’applique pas à nouveau.</x:v>
      </x:c>
      <x:c r="I33" s="14" t="str">
        <x:v>Ajouter une valeur par défaut documentée pour une ancienne sauvegarde; garder les choix et les pertes déjà établis.</x:v>
      </x:c>
      <x:c r="J33" s="14" t="str">
        <x:v>Extension V5</x:v>
      </x:c>
    </x:row>
    <x:row r="34" ht="57" customHeight="1">
      <x:c r="A34" s="13" t="str">
        <x:v>STATE5-29</x:v>
      </x:c>
      <x:c r="B34" s="13" t="str">
        <x:v>warpReturnReservation</x:v>
      </x:c>
      <x:c r="C34" s="13" t="str">
        <x:v>Warp</x:v>
      </x:c>
      <x:c r="D34" s="13" t="str">
        <x:v>inactive, reservee, utilisee</x:v>
      </x:c>
      <x:c r="E34" s="13" t="str">
        <x:v>Départ puis retour</x:v>
      </x:c>
      <x:c r="F34" s="13" t="str">
        <x:v>Perdre Adjutant après départ ne supprime pas le retour engagé</x:v>
      </x:c>
      <x:c r="G34" s="13" t="str">
        <x:v>Rappel et extraction</x:v>
      </x:c>
      <x:c r="H34" s="13" t="str">
        <x:v>Enregistrer l’événement et son identifiant avant d’annoncer sa conséquence. Un événement déjà consommé ne s’applique pas à nouveau.</x:v>
      </x:c>
      <x:c r="I34" s="13" t="str">
        <x:v>Ajouter une valeur par défaut documentée pour une ancienne sauvegarde; garder les choix et les pertes déjà établis.</x:v>
      </x:c>
      <x:c r="J34" s="13" t="str">
        <x:v>Extension V5</x:v>
      </x:c>
    </x:row>
    <x:row r="35" ht="57" customHeight="1">
      <x:c r="A35" s="14" t="str">
        <x:v>STATE5-30</x:v>
      </x:c>
      <x:c r="B35" s="14" t="str">
        <x:v>branchVisitState</x:v>
      </x:c>
      <x:c r="C35" s="14" t="str">
        <x:v>Warp</x:v>
      </x:c>
      <x:c r="D35" s="14" t="str">
        <x:v>État par branche et lieu</x:v>
      </x:c>
      <x:c r="E35" s="14" t="str">
        <x:v>Résolution d’événement dans la branche</x:v>
      </x:c>
      <x:c r="F35" s="14" t="str">
        <x:v>Revisiter poursuit l’état, sans reset des morts ou objets pris</x:v>
      </x:c>
      <x:c r="G35" s="14" t="str">
        <x:v>Rencontres et trophées</x:v>
      </x:c>
      <x:c r="H35" s="14" t="str">
        <x:v>Enregistrer l’événement et son identifiant avant d’annoncer sa conséquence. Un événement déjà consommé ne s’applique pas à nouveau.</x:v>
      </x:c>
      <x:c r="I35" s="14" t="str">
        <x:v>Ajouter une valeur par défaut documentée pour une ancienne sauvegarde; garder les choix et les pertes déjà établis.</x:v>
      </x:c>
      <x:c r="J35" s="14" t="str">
        <x:v>Extension V5</x:v>
      </x:c>
    </x:row>
    <x:row r="36" ht="57" customHeight="1">
      <x:c r="A36" s="13" t="str">
        <x:v>STATE5-31</x:v>
      </x:c>
      <x:c r="B36" s="13" t="str">
        <x:v>objectOwnerId</x:v>
      </x:c>
      <x:c r="C36" s="13" t="str">
        <x:v>Objets</x:v>
      </x:c>
      <x:c r="D36" s="13" t="str">
        <x:v>Identifiant de personne ou collectif</x:v>
      </x:c>
      <x:c r="E36" s="13" t="str">
        <x:v>Acquisition, prêt, don ou restitution</x:v>
      </x:c>
      <x:c r="F36" s="13" t="str">
        <x:v>L’exposition n’équivaut pas à transfert de propriété</x:v>
      </x:c>
      <x:c r="G36" s="13" t="str">
        <x:v>Maison, navire, clan et MP</x:v>
      </x:c>
      <x:c r="H36" s="13" t="str">
        <x:v>Enregistrer l’événement et son identifiant avant d’annoncer sa conséquence. Un événement déjà consommé ne s’applique pas à nouveau.</x:v>
      </x:c>
      <x:c r="I36" s="13" t="str">
        <x:v>Ajouter une valeur par défaut documentée pour une ancienne sauvegarde; garder les choix et les pertes déjà établis.</x:v>
      </x:c>
      <x:c r="J36" s="13" t="str">
        <x:v>Extension V5</x:v>
      </x:c>
    </x:row>
    <x:row r="37" ht="57" customHeight="1">
      <x:c r="A37" s="14" t="str">
        <x:v>STATE5-32</x:v>
      </x:c>
      <x:c r="B37" s="14" t="str">
        <x:v>objectLocationId</x:v>
      </x:c>
      <x:c r="C37" s="14" t="str">
        <x:v>Objets</x:v>
      </x:c>
      <x:c r="D37" s="14" t="str">
        <x:v>Un emplacement unique</x:v>
      </x:c>
      <x:c r="E37" s="14" t="str">
        <x:v>Transaction physique de déplacement</x:v>
      </x:c>
      <x:c r="F37" s="14" t="str">
        <x:v>L’ancien emplacement est vidé dans la même validation</x:v>
      </x:c>
      <x:c r="G37" s="14" t="str">
        <x:v>Inventaire, contenants et galeries</x:v>
      </x:c>
      <x:c r="H37" s="14" t="str">
        <x:v>Enregistrer l’événement et son identifiant avant d’annoncer sa conséquence. Un événement déjà consommé ne s’applique pas à nouveau.</x:v>
      </x:c>
      <x:c r="I37" s="14" t="str">
        <x:v>Ajouter une valeur par défaut documentée pour une ancienne sauvegarde; garder les choix et les pertes déjà établis.</x:v>
      </x:c>
      <x:c r="J37" s="14" t="str">
        <x:v>Extension V5</x:v>
      </x:c>
    </x:row>
    <x:row r="38" ht="57" customHeight="1">
      <x:c r="A38" s="13" t="str">
        <x:v>STATE5-33</x:v>
      </x:c>
      <x:c r="B38" s="13" t="str">
        <x:v>trophyPreparationStage</x:v>
      </x:c>
      <x:c r="C38" s="13" t="str">
        <x:v>Trophées</x:v>
      </x:c>
      <x:c r="D38" s="13" t="str">
        <x:v>poste et étape atteints</x:v>
      </x:c>
      <x:c r="E38" s="13" t="str">
        <x:v>Geste validé</x:v>
      </x:c>
      <x:c r="F38" s="13" t="str">
        <x:v>Reprendre l’étape conserve les états antérieurs</x:v>
      </x:c>
      <x:c r="G38" s="13" t="str">
        <x:v>Atelier et accessibilité</x:v>
      </x:c>
      <x:c r="H38" s="13" t="str">
        <x:v>Enregistrer l’événement et son identifiant avant d’annoncer sa conséquence. Un événement déjà consommé ne s’applique pas à nouveau.</x:v>
      </x:c>
      <x:c r="I38" s="13" t="str">
        <x:v>Ajouter une valeur par défaut documentée pour une ancienne sauvegarde; garder les choix et les pertes déjà établis.</x:v>
      </x:c>
      <x:c r="J38" s="13" t="str">
        <x:v>Extension V5</x:v>
      </x:c>
    </x:row>
    <x:row r="39" ht="57" customHeight="1">
      <x:c r="A39" s="14" t="str">
        <x:v>STATE5-34</x:v>
      </x:c>
      <x:c r="B39" s="14" t="str">
        <x:v>trophyEvidence</x:v>
      </x:c>
      <x:c r="C39" s="14" t="str">
        <x:v>Trophées</x:v>
      </x:c>
      <x:c r="D39" s="14" t="str">
        <x:v>Indices établis et incertitudes</x:v>
      </x:c>
      <x:c r="E39" s="14" t="str">
        <x:v>Observation matérielle</x:v>
      </x:c>
      <x:c r="F39" s="14" t="str">
        <x:v>Une restauration ne crée pas une preuve historique</x:v>
      </x:c>
      <x:c r="G39" s="14" t="str">
        <x:v>Récits et plaques</x:v>
      </x:c>
      <x:c r="H39" s="14" t="str">
        <x:v>Enregistrer l’événement et son identifiant avant d’annoncer sa conséquence. Un événement déjà consommé ne s’applique pas à nouveau.</x:v>
      </x:c>
      <x:c r="I39" s="14" t="str">
        <x:v>Ajouter une valeur par défaut documentée pour une ancienne sauvegarde; garder les choix et les pertes déjà établis.</x:v>
      </x:c>
      <x:c r="J39" s="14" t="str">
        <x:v>Extension V5</x:v>
      </x:c>
    </x:row>
    <x:row r="40" ht="57" customHeight="1">
      <x:c r="A40" s="13" t="str">
        <x:v>STATE5-35</x:v>
      </x:c>
      <x:c r="B40" s="13" t="str">
        <x:v>trophyDisplayState</x:v>
      </x:c>
      <x:c r="C40" s="13" t="str">
        <x:v>Trophées</x:v>
      </x:c>
      <x:c r="D40" s="13" t="str">
        <x:v>emballe, atelier, expose, prete</x:v>
      </x:c>
      <x:c r="E40" s="13" t="str">
        <x:v>Placement ou reprise au meuble</x:v>
      </x:c>
      <x:c r="F40" s="13" t="str">
        <x:v>Une seule exposition de l’original</x:v>
      </x:c>
      <x:c r="G40" s="13" t="str">
        <x:v>Réactions PNJ et décor</x:v>
      </x:c>
      <x:c r="H40" s="13" t="str">
        <x:v>Enregistrer l’événement et son identifiant avant d’annoncer sa conséquence. Un événement déjà consommé ne s’applique pas à nouveau.</x:v>
      </x:c>
      <x:c r="I40" s="13" t="str">
        <x:v>Ajouter une valeur par défaut documentée pour une ancienne sauvegarde; garder les choix et les pertes déjà établis.</x:v>
      </x:c>
      <x:c r="J40" s="13" t="str">
        <x:v>Extension V5</x:v>
      </x:c>
    </x:row>
    <x:row r="41" ht="57" customHeight="1">
      <x:c r="A41" s="14" t="str">
        <x:v>STATE5-36</x:v>
      </x:c>
      <x:c r="B41" s="14" t="str">
        <x:v>trophyRewardClaim</x:v>
      </x:c>
      <x:c r="C41" s="14" t="str">
        <x:v>Récompenses</x:v>
      </x:c>
      <x:c r="D41" s="14" t="str">
        <x:v>Identifiant de chasse déjà reconnu</x:v>
      </x:c>
      <x:c r="E41" s="14" t="str">
        <x:v>Résultat de la chasse</x:v>
      </x:c>
      <x:c r="F41" s="14" t="str">
        <x:v>Copie, réparation et transfert ne redonnent pas la récompense</x:v>
      </x:c>
      <x:c r="G41" s="14" t="str">
        <x:v>Prestige et économie</x:v>
      </x:c>
      <x:c r="H41" s="14" t="str">
        <x:v>Enregistrer l’événement et son identifiant avant d’annoncer sa conséquence. Un événement déjà consommé ne s’applique pas à nouveau.</x:v>
      </x:c>
      <x:c r="I41" s="14" t="str">
        <x:v>Ajouter une valeur par défaut documentée pour une ancienne sauvegarde; garder les choix et les pertes déjà établis.</x:v>
      </x:c>
      <x:c r="J41" s="14" t="str">
        <x:v>Extension V5</x:v>
      </x:c>
    </x:row>
    <x:row r="42" ht="57" customHeight="1">
      <x:c r="A42" s="13" t="str">
        <x:v>STATE5-37</x:v>
      </x:c>
      <x:c r="B42" s="13" t="str">
        <x:v>pendingObjectTransfer</x:v>
      </x:c>
      <x:c r="C42" s="13" t="str">
        <x:v>Objets</x:v>
      </x:c>
      <x:c r="D42" s="13" t="str">
        <x:v>origine, destination, phase</x:v>
      </x:c>
      <x:c r="E42" s="13" t="str">
        <x:v>Déplacement engagé</x:v>
      </x:c>
      <x:c r="F42" s="13" t="str">
        <x:v>Reprise termine ou annule la même transaction, jamais les deux</x:v>
      </x:c>
      <x:c r="G42" s="13" t="str">
        <x:v>Sauvegarde et MP</x:v>
      </x:c>
      <x:c r="H42" s="13" t="str">
        <x:v>Enregistrer l’événement et son identifiant avant d’annoncer sa conséquence. Un événement déjà consommé ne s’applique pas à nouveau.</x:v>
      </x:c>
      <x:c r="I42" s="13" t="str">
        <x:v>Ajouter une valeur par défaut documentée pour une ancienne sauvegarde; garder les choix et les pertes déjà établis.</x:v>
      </x:c>
      <x:c r="J42" s="13" t="str">
        <x:v>Extension V5</x:v>
      </x:c>
    </x:row>
    <x:row r="43" ht="57" customHeight="1">
      <x:c r="A43" s="14" t="str">
        <x:v>STATE5-38</x:v>
      </x:c>
      <x:c r="B43" s="14" t="str">
        <x:v>maraJourneyStage</x:v>
      </x:c>
      <x:c r="C43" s="14" t="str">
        <x:v>Voie O5</x:v>
      </x:c>
      <x:c r="D43" s="14" t="str">
        <x:v>avant_rencontre, EXP01..10, partie</x:v>
      </x:c>
      <x:c r="E43" s="14" t="str">
        <x:v>O5-M19..24</x:v>
      </x:c>
      <x:c r="F43" s="14" t="str">
        <x:v>EXP10 est le départ de Mara sur sa propre route</x:v>
      </x:c>
      <x:c r="G43" s="14" t="str">
        <x:v>Contacts volontaires ultérieurs</x:v>
      </x:c>
      <x:c r="H43" s="14" t="str">
        <x:v>Enregistrer l’événement et son identifiant avant d’annoncer sa conséquence. Un événement déjà consommé ne s’applique pas à nouveau.</x:v>
      </x:c>
      <x:c r="I43" s="14" t="str">
        <x:v>Ajouter une valeur par défaut documentée pour une ancienne sauvegarde; garder les choix et les pertes déjà établis.</x:v>
      </x:c>
      <x:c r="J43" s="14" t="str">
        <x:v>Extension V5</x:v>
      </x:c>
    </x:row>
    <x:row r="44" ht="57" customHeight="1">
      <x:c r="A44" s="13" t="str">
        <x:v>STATE5-39</x:v>
      </x:c>
      <x:c r="B44" s="13" t="str">
        <x:v>warOperationId</x:v>
      </x:c>
      <x:c r="C44" s="13" t="str">
        <x:v>Guerre</x:v>
      </x:c>
      <x:c r="D44" s="13" t="str">
        <x:v>Identifiant unique d’opération</x:v>
      </x:c>
      <x:c r="E44" s="13" t="str">
        <x:v>Ordre engagé</x:v>
      </x:c>
      <x:c r="F44" s="13" t="str">
        <x:v>Héro, RTS et carte référencent le même dossier</x:v>
      </x:c>
      <x:c r="G44" s="13" t="str">
        <x:v>Résultat et récompenses</x:v>
      </x:c>
      <x:c r="H44" s="13" t="str">
        <x:v>Enregistrer l’événement et son identifiant avant d’annoncer sa conséquence. Un événement déjà consommé ne s’applique pas à nouveau.</x:v>
      </x:c>
      <x:c r="I44" s="13" t="str">
        <x:v>Ajouter une valeur par défaut documentée pour une ancienne sauvegarde; garder les choix et les pertes déjà établis.</x:v>
      </x:c>
      <x:c r="J44" s="13" t="str">
        <x:v>Extension V5</x:v>
      </x:c>
    </x:row>
    <x:row r="45" ht="57" customHeight="1">
      <x:c r="A45" s="14" t="str">
        <x:v>STATE5-40</x:v>
      </x:c>
      <x:c r="B45" s="14" t="str">
        <x:v>warOperationResult</x:v>
      </x:c>
      <x:c r="C45" s="14" t="str">
        <x:v>Guerre</x:v>
      </x:c>
      <x:c r="D45" s="14" t="str">
        <x:v>engage, reussi, perdu, replie</x:v>
      </x:c>
      <x:c r="E45" s="14" t="str">
        <x:v>Résolveur unique d’opération</x:v>
      </x:c>
      <x:c r="F45" s="14" t="str">
        <x:v>Consommer une seule fois les pertes, ressources et gains</x:v>
      </x:c>
      <x:c r="G45" s="14" t="str">
        <x:v>Territoires et unités</x:v>
      </x:c>
      <x:c r="H45" s="14" t="str">
        <x:v>Enregistrer l’événement et son identifiant avant d’annoncer sa conséquence. Un événement déjà consommé ne s’applique pas à nouveau.</x:v>
      </x:c>
      <x:c r="I45" s="14" t="str">
        <x:v>Ajouter une valeur par défaut documentée pour une ancienne sauvegarde; garder les choix et les pertes déjà établis.</x:v>
      </x:c>
      <x:c r="J45" s="14" t="str">
        <x:v>Extension V5</x:v>
      </x:c>
    </x:row>
    <x:row r="46" ht="57" customHeight="1">
      <x:c r="A46" s="13" t="str">
        <x:v>STATE5-41</x:v>
      </x:c>
      <x:c r="B46" s="13" t="str">
        <x:v>unitXP</x:v>
      </x:c>
      <x:c r="C46" s="13" t="str">
        <x:v>Unités</x:v>
      </x:c>
      <x:c r="D46" s="13" t="str">
        <x:v>0..100 par équipe</x:v>
      </x:c>
      <x:c r="E46" s="13" t="str">
        <x:v>Résultat militaire identifié</x:v>
      </x:c>
      <x:c r="F46" s="13" t="str">
        <x:v>XP conservée avec l’équipe et bornée</x:v>
      </x:c>
      <x:c r="G46" s="13" t="str">
        <x:v>Paliers et spécialisations</x:v>
      </x:c>
      <x:c r="H46" s="13" t="str">
        <x:v>Enregistrer l’événement et son identifiant avant d’annoncer sa conséquence. Un événement déjà consommé ne s’applique pas à nouveau.</x:v>
      </x:c>
      <x:c r="I46" s="13" t="str">
        <x:v>Ajouter une valeur par défaut documentée pour une ancienne sauvegarde; garder les choix et les pertes déjà établis.</x:v>
      </x:c>
      <x:c r="J46" s="13" t="str">
        <x:v>Extension V5</x:v>
      </x:c>
    </x:row>
    <x:row r="47" ht="57" customHeight="1">
      <x:c r="A47" s="14" t="str">
        <x:v>STATE5-42</x:v>
      </x:c>
      <x:c r="B47" s="14" t="str">
        <x:v>unitRoster</x:v>
      </x:c>
      <x:c r="C47" s="14" t="str">
        <x:v>Unités</x:v>
      </x:c>
      <x:c r="D47" s="14" t="str">
        <x:v>Membres vivants et absents</x:v>
      </x:c>
      <x:c r="E47" s="14" t="str">
        <x:v>Résultat ou remplacement réel</x:v>
      </x:c>
      <x:c r="F47" s="14" t="str">
        <x:v>Changer de mode ne reconstitue pas les pertes</x:v>
      </x:c>
      <x:c r="G47" s="14" t="str">
        <x:v>Forces disponibles</x:v>
      </x:c>
      <x:c r="H47" s="14" t="str">
        <x:v>Enregistrer l’événement et son identifiant avant d’annoncer sa conséquence. Un événement déjà consommé ne s’applique pas à nouveau.</x:v>
      </x:c>
      <x:c r="I47" s="14" t="str">
        <x:v>Ajouter une valeur par défaut documentée pour une ancienne sauvegarde; garder les choix et les pertes déjà établis.</x:v>
      </x:c>
      <x:c r="J47" s="14" t="str">
        <x:v>Extension V5</x:v>
      </x:c>
    </x:row>
    <x:row r="48" ht="57" customHeight="1">
      <x:c r="A48" s="13" t="str">
        <x:v>STATE5-43</x:v>
      </x:c>
      <x:c r="B48" s="13" t="str">
        <x:v>unitSpecialization</x:v>
      </x:c>
      <x:c r="C48" s="13" t="str">
        <x:v>Unités</x:v>
      </x:c>
      <x:c r="D48" s="13" t="str">
        <x:v>A, B ou aucune</x:v>
      </x:c>
      <x:c r="E48" s="13" t="str">
        <x:v>Choix de palier</x:v>
      </x:c>
      <x:c r="F48" s="13" t="str">
        <x:v>A et B exclusifs sauf conversion explicitement prévue</x:v>
      </x:c>
      <x:c r="G48" s="13" t="str">
        <x:v>Ordres et rôle</x:v>
      </x:c>
      <x:c r="H48" s="13" t="str">
        <x:v>Enregistrer l’événement et son identifiant avant d’annoncer sa conséquence. Un événement déjà consommé ne s’applique pas à nouveau.</x:v>
      </x:c>
      <x:c r="I48" s="13" t="str">
        <x:v>Ajouter une valeur par défaut documentée pour une ancienne sauvegarde; garder les choix et les pertes déjà établis.</x:v>
      </x:c>
      <x:c r="J48" s="13" t="str">
        <x:v>Extension V5</x:v>
      </x:c>
    </x:row>
    <x:row r="49" ht="57" customHeight="1">
      <x:c r="A49" s="14" t="str">
        <x:v>STATE5-44</x:v>
      </x:c>
      <x:c r="B49" s="14" t="str">
        <x:v>warSupply</x:v>
      </x:c>
      <x:c r="C49" s="14" t="str">
        <x:v>Campagne</x:v>
      </x:c>
      <x:c r="D49" s="14" t="str">
        <x:v>0..plafond de réserve</x:v>
      </x:c>
      <x:c r="E49" s="14" t="str">
        <x:v>Livraison, consommation ou perte</x:v>
      </x:c>
      <x:c r="F49" s="14" t="str">
        <x:v>Le ravitaillement existe sur une route et un dépôt identifiés</x:v>
      </x:c>
      <x:c r="G49" s="14" t="str">
        <x:v>Capacité d’opération</x:v>
      </x:c>
      <x:c r="H49" s="14" t="str">
        <x:v>Enregistrer l’événement et son identifiant avant d’annoncer sa conséquence. Un événement déjà consommé ne s’applique pas à nouveau.</x:v>
      </x:c>
      <x:c r="I49" s="14" t="str">
        <x:v>Ajouter une valeur par défaut documentée pour une ancienne sauvegarde; garder les choix et les pertes déjà établis.</x:v>
      </x:c>
      <x:c r="J49" s="14" t="str">
        <x:v>Extension V5</x:v>
      </x:c>
    </x:row>
    <x:row r="50" ht="57" customHeight="1">
      <x:c r="A50" s="13" t="str">
        <x:v>STATE5-45</x:v>
      </x:c>
      <x:c r="B50" s="13" t="str">
        <x:v>territoryControl</x:v>
      </x:c>
      <x:c r="C50" s="13" t="str">
        <x:v>Conquête</x:v>
      </x:c>
      <x:c r="D50" s="13" t="str">
        <x:v>Contrôle militaire par zone</x:v>
      </x:c>
      <x:c r="E50" s="13" t="str">
        <x:v>Résultat d’opération</x:v>
      </x:c>
      <x:c r="F50" s="13" t="str">
        <x:v>Contrôle, occupation et reconnaissance locale sont distincts</x:v>
      </x:c>
      <x:c r="G50" s="13" t="str">
        <x:v>Routes, garnisons et événements</x:v>
      </x:c>
      <x:c r="H50" s="13" t="str">
        <x:v>Enregistrer l’événement et son identifiant avant d’annoncer sa conséquence. Un événement déjà consommé ne s’applique pas à nouveau.</x:v>
      </x:c>
      <x:c r="I50" s="13" t="str">
        <x:v>Ajouter une valeur par défaut documentée pour une ancienne sauvegarde; garder les choix et les pertes déjà établis.</x:v>
      </x:c>
      <x:c r="J50" s="13" t="str">
        <x:v>Extension V5</x:v>
      </x:c>
    </x:row>
    <x:row r="51" ht="57" customHeight="1">
      <x:c r="A51" s="14" t="str">
        <x:v>STATE5-46</x:v>
      </x:c>
      <x:c r="B51" s="14" t="str">
        <x:v>territoryIntel</x:v>
      </x:c>
      <x:c r="C51" s="14" t="str">
        <x:v>Conquête</x:v>
      </x:c>
      <x:c r="D51" s="14" t="str">
        <x:v>inconnu, ancien, observe</x:v>
      </x:c>
      <x:c r="E51" s="14" t="str">
        <x:v>Reconnaissance et passage du temps</x:v>
      </x:c>
      <x:c r="F51" s="14" t="str">
        <x:v>Information ancienne ne suit pas l’ennemi en direct</x:v>
      </x:c>
      <x:c r="G51" s="14" t="str">
        <x:v>Carte et décisions</x:v>
      </x:c>
      <x:c r="H51" s="14" t="str">
        <x:v>Enregistrer l’événement et son identifiant avant d’annoncer sa conséquence. Un événement déjà consommé ne s’applique pas à nouveau.</x:v>
      </x:c>
      <x:c r="I51" s="14" t="str">
        <x:v>Ajouter une valeur par défaut documentée pour une ancienne sauvegarde; garder les choix et les pertes déjà établis.</x:v>
      </x:c>
      <x:c r="J51" s="14" t="str">
        <x:v>Extension V5</x:v>
      </x:c>
    </x:row>
    <x:row r="52" ht="57" customHeight="1">
      <x:c r="A52" s="13" t="str">
        <x:v>STATE5-47</x:v>
      </x:c>
      <x:c r="B52" s="13" t="str">
        <x:v>saveSchemaVersion</x:v>
      </x:c>
      <x:c r="C52" s="13" t="str">
        <x:v>Sauvegarde</x:v>
      </x:c>
      <x:c r="D52" s="13" t="str">
        <x:v>Entier de version</x:v>
      </x:c>
      <x:c r="E52" s="13" t="str">
        <x:v>Écriture de sauvegarde</x:v>
      </x:c>
      <x:c r="F52" s="13" t="str">
        <x:v>Migration conserve IDs et journal d’opérations</x:v>
      </x:c>
      <x:c r="G52" s="13" t="str">
        <x:v>Chargement et compatibilité</x:v>
      </x:c>
      <x:c r="H52" s="13" t="str">
        <x:v>Enregistrer l’événement et son identifiant avant d’annoncer sa conséquence. Un événement déjà consommé ne s’applique pas à nouveau.</x:v>
      </x:c>
      <x:c r="I52" s="13" t="str">
        <x:v>Ajouter une valeur par défaut documentée pour une ancienne sauvegarde; garder les choix et les pertes déjà établis.</x:v>
      </x:c>
      <x:c r="J52" s="13" t="str">
        <x:v>Extension V5</x:v>
      </x:c>
    </x:row>
    <x:row r="53" ht="57" customHeight="1">
      <x:c r="A53" s="14" t="str">
        <x:v>STATE5-48</x:v>
      </x:c>
      <x:c r="B53" s="14" t="str">
        <x:v>sessionPresence</x:v>
      </x:c>
      <x:c r="C53" s="14" t="str">
        <x:v>MP futur</x:v>
      </x:c>
      <x:c r="D53" s="14" t="str">
        <x:v>joueurs connectés, absents, PNJ</x:v>
      </x:c>
      <x:c r="E53" s="14" t="str">
        <x:v>Entrée, sortie et reprise de session</x:v>
      </x:c>
      <x:c r="F53" s="14" t="str">
        <x:v>Aucune perte hors ligne non engagée par une mission en cours</x:v>
      </x:c>
      <x:c r="G53" s="14" t="str">
        <x:v>Autorité de session et continuité</x:v>
      </x:c>
      <x:c r="H53" s="14" t="str">
        <x:v>Enregistrer l’événement et son identifiant avant d’annoncer sa conséquence. Un événement déjà consommé ne s’applique pas à nouveau.</x:v>
      </x:c>
      <x:c r="I53" s="14" t="str">
        <x:v>Ajouter une valeur par défaut documentée pour une ancienne sauvegarde; garder les choix et les pertes déjà établis.</x:v>
      </x:c>
      <x:c r="J53" s="14" t="str">
        <x:v>Extension V5</x:v>
      </x:c>
    </x:row>
  </x:sheetData>
  <x:pageMargins left="0.7" right="0.7" top="0.75" bottom="0.75" header="0.3" footer="0.3"/>
  <x:tableParts count="1">
    <x:tablePart xmlns:r="http://schemas.openxmlformats.org/officeDocument/2006/relationships" r:id="R6054fe2b5db34e95"/>
  </x:tableParts>
</x:worksheet>
</file>

<file path=xl/worksheets/sheet12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36" hidden="0" customWidth="1"/>
    <x:col min="7" max="7" width="50" hidden="0" customWidth="1"/>
    <x:col min="8" max="8" width="45" hidden="0" customWidth="1"/>
    <x:col min="9" max="9" width="45" hidden="0" customWidth="1"/>
  </x:cols>
  <x:sheetData>
    <x:row r="1">
      <x:c r="A1" s="2"/>
      <x:c r="B1" s="2"/>
      <x:c r="C1" s="2"/>
      <x:c r="D1" s="2"/>
      <x:c r="E1" s="2"/>
      <x:c r="F1" s="2"/>
    </x:row>
    <x:row r="2" ht="31" customHeight="1">
      <x:c r="A2" s="3" t="str">
        <x:v>V5 Recette du jeu</x:v>
      </x:c>
      <x:c r="B2" s="3"/>
      <x:c r="C2" s="3"/>
      <x:c r="D2" s="3"/>
      <x:c r="E2" s="3"/>
      <x:c r="F2" s="3"/>
    </x:row>
    <x:row r="3">
      <x:c r="A3" s="4"/>
      <x:c r="B3" s="4"/>
      <x:c r="C3" s="4"/>
      <x:c r="D3" s="4"/>
      <x:c r="E3" s="4"/>
      <x:c r="F3" s="4"/>
    </x:row>
    <x:row r="4">
      <x:c r="A4" s="2" t="str">
        <x:v>Production · 42 fiches · Lecture intégrale dans « Lire Production » ou le lecteur HTML.</x:v>
      </x:c>
      <x:c r="B4" s="2"/>
      <x:c r="C4" s="2"/>
      <x:c r="D4" s="2"/>
      <x:c r="E4" s="2"/>
      <x:c r="F4" s="2"/>
    </x:row>
    <x:row r="5" ht="48" customHeight="1">
      <x:c r="A5" s="65" t="str">
        <x:v>Identifiant</x:v>
      </x:c>
      <x:c r="B5" s="66" t="str">
        <x:v>Titre</x:v>
      </x:c>
      <x:c r="C5" s="66" t="str">
        <x:v>Preparation</x:v>
      </x:c>
      <x:c r="D5" s="66" t="str">
        <x:v>Action</x:v>
      </x:c>
      <x:c r="E5" s="66" t="str">
        <x:v>Résultat attendu</x:v>
      </x:c>
      <x:c r="F5" s="66" t="str">
        <x:v>Mode</x:v>
      </x:c>
      <x:c r="G5" s="66" t="str">
        <x:v>Preuve à collecter</x:v>
      </x:c>
      <x:c r="H5" s="66" t="str">
        <x:v>Statut</x:v>
      </x:c>
      <x:c r="I5" s="67" t="str">
        <x:v>Provenance</x:v>
      </x:c>
    </x:row>
    <x:row r="6" ht="57" customHeight="1">
      <x:c r="A6" s="13" t="str">
        <x:v>QA5-01</x:v>
      </x:c>
      <x:c r="B6" s="13" t="str">
        <x:v>Deux maisons déverrouillées</x:v>
      </x:c>
      <x:c r="C6" s="13" t="str">
        <x:v>Activer HOME-CM01 puis remplir les conditions HOME-CM07.</x:v>
      </x:c>
      <x:c r="D6" s="13" t="str">
        <x:v>Déménager avec un trophée emballé.</x:v>
      </x:c>
      <x:c r="E6" s="13" t="str">
        <x:v>Une résidence active, objet au nouvel emplacement et anciens droits conservés.</x:v>
      </x:c>
      <x:c r="F6" s="13" t="str">
        <x:v>Solo, avec reprise de sauvegarde</x:v>
      </x:c>
      <x:c r="G6" s="13" t="str">
        <x:v>Capture de l’état visible et valeurs des entités concernées avant/après.</x:v>
      </x:c>
      <x:c r="H6" s="13" t="str">
        <x:v>Scénario prévu, non exécuté dans le jeu. Les contrôles du classeur sont consignés séparément.</x:v>
      </x:c>
      <x:c r="I6" s="13" t="str">
        <x:v>Extension V5</x:v>
      </x:c>
    </x:row>
    <x:row r="7" ht="57" customHeight="1">
      <x:c r="A7" s="14" t="str">
        <x:v>QA5-02</x:v>
      </x:c>
      <x:c r="B7" s="14" t="str">
        <x:v>Respect sans mission</x:v>
      </x:c>
      <x:c r="C7" s="14" t="str">
        <x:v>Respect local 100, mission non accomplie.</x:v>
      </x:c>
      <x:c r="D7" s="14" t="str">
        <x:v>Consulter l’accès à la maison.</x:v>
      </x:c>
      <x:c r="E7" s="14" t="str">
        <x:v>La mission manquante reste visible malgré le respect maximal.</x:v>
      </x:c>
      <x:c r="F7" s="14" t="str">
        <x:v>Solo, avec reprise de sauvegarde</x:v>
      </x:c>
      <x:c r="G7" s="14" t="str">
        <x:v>Capture de l’état visible et valeurs des entités concernées avant/après.</x:v>
      </x:c>
      <x:c r="H7" s="14" t="str">
        <x:v>Scénario prévu, non exécuté dans le jeu. Les contrôles du classeur sont consignés séparément.</x:v>
      </x:c>
      <x:c r="I7" s="14" t="str">
        <x:v>Extension V5</x:v>
      </x:c>
    </x:row>
    <x:row r="8" ht="57" customHeight="1">
      <x:c r="A8" s="13" t="str">
        <x:v>QA5-03</x:v>
      </x:c>
      <x:c r="B8" s="13" t="str">
        <x:v>Mission sans région</x:v>
      </x:c>
      <x:c r="C8" s="13" t="str">
        <x:v>Mission accomplie, respect suffisant, région fermée.</x:v>
      </x:c>
      <x:c r="D8" s="13" t="str">
        <x:v>Demander l’installation.</x:v>
      </x:c>
      <x:c r="E8" s="13" t="str">
        <x:v>L’accès régional est le blocage annoncé.</x:v>
      </x:c>
      <x:c r="F8" s="13" t="str">
        <x:v>Solo, avec reprise de sauvegarde</x:v>
      </x:c>
      <x:c r="G8" s="13" t="str">
        <x:v>Capture de l’état visible et valeurs des entités concernées avant/après.</x:v>
      </x:c>
      <x:c r="H8" s="13" t="str">
        <x:v>Scénario prévu, non exécuté dans le jeu. Les contrôles du classeur sont consignés séparément.</x:v>
      </x:c>
      <x:c r="I8" s="13" t="str">
        <x:v>Extension V5</x:v>
      </x:c>
    </x:row>
    <x:row r="9" ht="57" customHeight="1">
      <x:c r="A9" s="14" t="str">
        <x:v>QA5-04</x:v>
      </x:c>
      <x:c r="B9" s="14" t="str">
        <x:v>Rang trop faible</x:v>
      </x:c>
      <x:c r="C9" s="14" t="str">
        <x:v>Youngling avec respect et mission remplis artificiellement dans un test.</x:v>
      </x:c>
      <x:c r="D9" s="14" t="str">
        <x:v>Consulter une maison Young Blood.</x:v>
      </x:c>
      <x:c r="E9" s="14" t="str">
        <x:v>Aucune activation avant le rang requis.</x:v>
      </x:c>
      <x:c r="F9" s="14" t="str">
        <x:v>Solo, avec reprise de sauvegarde</x:v>
      </x:c>
      <x:c r="G9" s="14" t="str">
        <x:v>Capture de l’état visible et valeurs des entités concernées avant/après.</x:v>
      </x:c>
      <x:c r="H9" s="14" t="str">
        <x:v>Scénario prévu, non exécuté dans le jeu. Les contrôles du classeur sont consignés séparément.</x:v>
      </x:c>
      <x:c r="I9" s="14" t="str">
        <x:v>Extension V5</x:v>
      </x:c>
    </x:row>
    <x:row r="10" ht="57" customHeight="1">
      <x:c r="A10" s="13" t="str">
        <x:v>QA5-05</x:v>
      </x:c>
      <x:c r="B10" s="13" t="str">
        <x:v>Sauvegarde au déménagement</x:v>
      </x:c>
      <x:c r="C10" s="13" t="str">
        <x:v>Objet pris à l’ancien meuble mais transport non terminé.</x:v>
      </x:c>
      <x:c r="D10" s="13" t="str">
        <x:v>Recharger.</x:v>
      </x:c>
      <x:c r="E10" s="13" t="str">
        <x:v>Un seul original, transaction reprise sans objet perdu ou doublé.</x:v>
      </x:c>
      <x:c r="F10" s="13" t="str">
        <x:v>Solo, avec reprise de sauvegarde</x:v>
      </x:c>
      <x:c r="G10" s="13" t="str">
        <x:v>Capture de l’état visible et valeurs des entités concernées avant/après.</x:v>
      </x:c>
      <x:c r="H10" s="13" t="str">
        <x:v>Scénario prévu, non exécuté dans le jeu. Les contrôles du classeur sont consignés séparément.</x:v>
      </x:c>
      <x:c r="I10" s="13" t="str">
        <x:v>Extension V5</x:v>
      </x:c>
    </x:row>
    <x:row r="11" ht="57" customHeight="1">
      <x:c r="A11" s="14" t="str">
        <x:v>QA5-06</x:v>
      </x:c>
      <x:c r="B11" s="14" t="str">
        <x:v>Visite dans un foyer occupé</x:v>
      </x:c>
      <x:c r="C11" s="14" t="str">
        <x:v>Mentor et rival disponibles.</x:v>
      </x:c>
      <x:c r="D11" s="14" t="str">
        <x:v>Inviter puis quitter la maison.</x:v>
      </x:c>
      <x:c r="E11" s="14" t="str">
        <x:v>Présence et trajets correspondent à la scène sans bloquer la porte.</x:v>
      </x:c>
      <x:c r="F11" s="14" t="str">
        <x:v>Solo, avec reprise de sauvegarde</x:v>
      </x:c>
      <x:c r="G11" s="14" t="str">
        <x:v>Capture de l’état visible et valeurs des entités concernées avant/après.</x:v>
      </x:c>
      <x:c r="H11" s="14" t="str">
        <x:v>Scénario prévu, non exécuté dans le jeu. Les contrôles du classeur sont consignés séparément.</x:v>
      </x:c>
      <x:c r="I11" s="14" t="str">
        <x:v>Extension V5</x:v>
      </x:c>
    </x:row>
    <x:row r="12" ht="57" customHeight="1">
      <x:c r="A12" s="13" t="str">
        <x:v>QA5-07</x:v>
      </x:c>
      <x:c r="B12" s="13" t="str">
        <x:v>Capacité du clan</x:v>
      </x:c>
      <x:c r="C12" s="13" t="str">
        <x:v>Étape navire 7 places, joueur+6 occupants.</x:v>
      </x:c>
      <x:c r="D12" s="13" t="str">
        <x:v>Faire rejoindre un partenaire MP dans la simulation.</x:v>
      </x:c>
      <x:c r="E12" s="13" t="str">
        <x:v>Remplacement de place ou refus expliqué, total jamais 8.</x:v>
      </x:c>
      <x:c r="F12" s="13" t="str">
        <x:v>Solo et futurMP</x:v>
      </x:c>
      <x:c r="G12" s="13" t="str">
        <x:v>Capture de l’état visible et valeurs des entités concernées avant/après.</x:v>
      </x:c>
      <x:c r="H12" s="13" t="str">
        <x:v>Scénario prévu, non exécuté dans le jeu. Les contrôles du classeur sont consignés séparément.</x:v>
      </x:c>
      <x:c r="I12" s="13" t="str">
        <x:v>Extension V5</x:v>
      </x:c>
    </x:row>
    <x:row r="13" ht="57" customHeight="1">
      <x:c r="A13" s="14" t="str">
        <x:v>QA5-08</x:v>
      </x:c>
      <x:c r="B13" s="14" t="str">
        <x:v>Pont non ouvert</x:v>
      </x:c>
      <x:c r="C13" s="14" t="str">
        <x:v>Navire première étape.</x:v>
      </x:c>
      <x:c r="D13" s="14" t="str">
        <x:v>Atteindre une salle d’un pont fermé.</x:v>
      </x:c>
      <x:c r="E13" s="14" t="str">
        <x:v>Obstacle et condition de remise en service visibles.</x:v>
      </x:c>
      <x:c r="F13" s="14" t="str">
        <x:v>Solo et futurMP</x:v>
      </x:c>
      <x:c r="G13" s="14" t="str">
        <x:v>Capture de l’état visible et valeurs des entités concernées avant/après.</x:v>
      </x:c>
      <x:c r="H13" s="14" t="str">
        <x:v>Scénario prévu, non exécuté dans le jeu. Les contrôles du classeur sont consignés séparément.</x:v>
      </x:c>
      <x:c r="I13" s="14" t="str">
        <x:v>Extension V5</x:v>
      </x:c>
    </x:row>
    <x:row r="14" ht="57" customHeight="1">
      <x:c r="A14" s="13" t="str">
        <x:v>QA5-09</x:v>
      </x:c>
      <x:c r="B14" s="13" t="str">
        <x:v>Objet prêté au clan</x:v>
      </x:c>
      <x:c r="C14" s="13" t="str">
        <x:v>Trophée appartenant au joueur exposé à bord.</x:v>
      </x:c>
      <x:c r="D14" s="13" t="str">
        <x:v>Quitter le clan.</x:v>
      </x:c>
      <x:c r="E14" s="13" t="str">
        <x:v>Objet restitué ou prêt maintenu selon choix explicite, propriétaire conservé.</x:v>
      </x:c>
      <x:c r="F14" s="13" t="str">
        <x:v>Solo et futurMP</x:v>
      </x:c>
      <x:c r="G14" s="13" t="str">
        <x:v>Capture de l’état visible et valeurs des entités concernées avant/après.</x:v>
      </x:c>
      <x:c r="H14" s="13" t="str">
        <x:v>Scénario prévu, non exécuté dans le jeu. Les contrôles du classeur sont consignés séparément.</x:v>
      </x:c>
      <x:c r="I14" s="13" t="str">
        <x:v>Extension V5</x:v>
      </x:c>
    </x:row>
    <x:row r="15" ht="57" customHeight="1">
      <x:c r="A15" s="14" t="str">
        <x:v>QA5-10</x:v>
      </x:c>
      <x:c r="B15" s="14" t="str">
        <x:v>Départ d’un équipier</x:v>
      </x:c>
      <x:c r="C15" s="14" t="str">
        <x:v>PNJ à un poste nécessaire.</x:v>
      </x:c>
      <x:c r="D15" s="14" t="str">
        <x:v>Confirmer son départ après la mission.</x:v>
      </x:c>
      <x:c r="E15" s="14" t="str">
        <x:v>Poste vacant, remplaçant à former ou activité indisponible.</x:v>
      </x:c>
      <x:c r="F15" s="14" t="str">
        <x:v>Solo et futurMP</x:v>
      </x:c>
      <x:c r="G15" s="14" t="str">
        <x:v>Capture de l’état visible et valeurs des entités concernées avant/après.</x:v>
      </x:c>
      <x:c r="H15" s="14" t="str">
        <x:v>Scénario prévu, non exécuté dans le jeu. Les contrôles du classeur sont consignés séparément.</x:v>
      </x:c>
      <x:c r="I15" s="14" t="str">
        <x:v>Extension V5</x:v>
      </x:c>
    </x:row>
    <x:row r="16" ht="57" customHeight="1">
      <x:c r="A16" s="13" t="str">
        <x:v>QA5-11</x:v>
      </x:c>
      <x:c r="B16" s="13" t="str">
        <x:v>Déconnexion pendant chargement</x:v>
      </x:c>
      <x:c r="C16" s="13" t="str">
        <x:v>Deux joueurs manipulent un contenant commun.</x:v>
      </x:c>
      <x:c r="D16" s="13" t="str">
        <x:v>Déconnecter l’un avant confirmation.</x:v>
      </x:c>
      <x:c r="E16" s="13" t="str">
        <x:v>Une transaction résolue, aucun doublon ni prise de propriété implicite.</x:v>
      </x:c>
      <x:c r="F16" s="13" t="str">
        <x:v>Solo et futurMP</x:v>
      </x:c>
      <x:c r="G16" s="13" t="str">
        <x:v>Capture de l’état visible et valeurs des entités concernées avant/après.</x:v>
      </x:c>
      <x:c r="H16" s="13" t="str">
        <x:v>Scénario prévu, non exécuté dans le jeu. Les contrôles du classeur sont consignés séparément.</x:v>
      </x:c>
      <x:c r="I16" s="13" t="str">
        <x:v>Extension V5</x:v>
      </x:c>
    </x:row>
    <x:row r="17" ht="57" customHeight="1">
      <x:c r="A17" s="14" t="str">
        <x:v>QA5-12</x:v>
      </x:c>
      <x:c r="B17" s="14" t="str">
        <x:v>Solo après MP</x:v>
      </x:c>
      <x:c r="C17" s="14" t="str">
        <x:v>Sauvegarde avec un partenaire absent.</x:v>
      </x:c>
      <x:c r="D17" s="14" t="str">
        <x:v>Reprendre en solo.</x:v>
      </x:c>
      <x:c r="E17" s="14" t="str">
        <x:v>PNJ ou poste vacant selon règle, progression personnelle conservée.</x:v>
      </x:c>
      <x:c r="F17" s="14" t="str">
        <x:v>Solo et futurMP</x:v>
      </x:c>
      <x:c r="G17" s="14" t="str">
        <x:v>Capture de l’état visible et valeurs des entités concernées avant/après.</x:v>
      </x:c>
      <x:c r="H17" s="14" t="str">
        <x:v>Scénario prévu, non exécuté dans le jeu. Les contrôles du classeur sont consignés séparément.</x:v>
      </x:c>
      <x:c r="I17" s="14" t="str">
        <x:v>Extension V5</x:v>
      </x:c>
    </x:row>
    <x:row r="18" ht="57" customHeight="1">
      <x:c r="A18" s="13" t="str">
        <x:v>QA5-13</x:v>
      </x:c>
      <x:c r="B18" s="13" t="str">
        <x:v>Trophée à trois faces</x:v>
      </x:c>
      <x:c r="C18" s="13" t="str">
        <x:v>Objet admis au berceau.</x:v>
      </x:c>
      <x:c r="D18" s="13" t="str">
        <x:v>Observer face, profil, revers puis quitter.</x:v>
      </x:c>
      <x:c r="E18" s="13" t="str">
        <x:v>Faces et indice vus mémorisés, aucune rotation 3D obligatoire.</x:v>
      </x:c>
      <x:c r="F18" s="13" t="str">
        <x:v>Solo, avec reprise de sauvegarde</x:v>
      </x:c>
      <x:c r="G18" s="13" t="str">
        <x:v>Capture de l’état visible et valeurs des entités concernées avant/après.</x:v>
      </x:c>
      <x:c r="H18" s="13" t="str">
        <x:v>Scénario prévu, non exécuté dans le jeu. Les contrôles du classeur sont consignés séparément.</x:v>
      </x:c>
      <x:c r="I18" s="13" t="str">
        <x:v>Extension V5</x:v>
      </x:c>
    </x:row>
    <x:row r="19" ht="57" customHeight="1">
      <x:c r="A19" s="14" t="str">
        <x:v>QA5-14</x:v>
      </x:c>
      <x:c r="B19" s="14" t="str">
        <x:v>Plaque sans preuve</x:v>
      </x:c>
      <x:c r="C19" s="14" t="str">
        <x:v>Objet restauré mais indice historique absent.</x:v>
      </x:c>
      <x:c r="D19" s="14" t="str">
        <x:v>Compléter son récit.</x:v>
      </x:c>
      <x:c r="E19" s="14" t="str">
        <x:v>L’incertitude reste visible, qualité de restauration sans faux mérite.</x:v>
      </x:c>
      <x:c r="F19" s="14" t="str">
        <x:v>Solo, avec reprise de sauvegarde</x:v>
      </x:c>
      <x:c r="G19" s="14" t="str">
        <x:v>Capture de l’état visible et valeurs des entités concernées avant/après.</x:v>
      </x:c>
      <x:c r="H19" s="14" t="str">
        <x:v>Scénario prévu, non exécuté dans le jeu. Les contrôles du classeur sont consignés séparément.</x:v>
      </x:c>
      <x:c r="I19" s="14" t="str">
        <x:v>Extension V5</x:v>
      </x:c>
    </x:row>
    <x:row r="20" ht="57" customHeight="1">
      <x:c r="A20" s="13" t="str">
        <x:v>QA5-15</x:v>
      </x:c>
      <x:c r="B20" s="13" t="str">
        <x:v>Objet trop grand</x:v>
      </x:c>
      <x:c r="C20" s="13" t="str">
        <x:v>Meuble étroit et grande prise.</x:v>
      </x:c>
      <x:c r="D20" s="13" t="str">
        <x:v>Essayer de fermer la porte.</x:v>
      </x:c>
      <x:c r="E20" s="13" t="str">
        <x:v>Refus récupérable, objet stable au berceau, choix de support adapté.</x:v>
      </x:c>
      <x:c r="F20" s="13" t="str">
        <x:v>Solo, avec reprise de sauvegarde</x:v>
      </x:c>
      <x:c r="G20" s="13" t="str">
        <x:v>Capture de l’état visible et valeurs des entités concernées avant/après.</x:v>
      </x:c>
      <x:c r="H20" s="13" t="str">
        <x:v>Scénario prévu, non exécuté dans le jeu. Les contrôles du classeur sont consignés séparément.</x:v>
      </x:c>
      <x:c r="I20" s="13" t="str">
        <x:v>Extension V5</x:v>
      </x:c>
    </x:row>
    <x:row r="21" ht="57" customHeight="1">
      <x:c r="A21" s="14" t="str">
        <x:v>QA5-16</x:v>
      </x:c>
      <x:c r="B21" s="14" t="str">
        <x:v>Aide motrice</x:v>
      </x:c>
      <x:c r="C21" s="14" t="str">
        <x:v>Activer les crans fixes et l’action par pression unique.</x:v>
      </x:c>
      <x:c r="D21" s="14" t="str">
        <x:v>Accomplir la même chaîne de 8 gestes.</x:v>
      </x:c>
      <x:c r="E21" s="14" t="str">
        <x:v>Même information et même résultat narratif, sans pénalité artificielle.</x:v>
      </x:c>
      <x:c r="F21" s="14" t="str">
        <x:v>Solo, avec reprise de sauvegarde</x:v>
      </x:c>
      <x:c r="G21" s="14" t="str">
        <x:v>Capture de l’état visible et valeurs des entités concernées avant/après.</x:v>
      </x:c>
      <x:c r="H21" s="14" t="str">
        <x:v>Scénario prévu, non exécuté dans le jeu. Les contrôles du classeur sont consignés séparément.</x:v>
      </x:c>
      <x:c r="I21" s="14" t="str">
        <x:v>Extension V5</x:v>
      </x:c>
    </x:row>
    <x:row r="22" ht="57" customHeight="1">
      <x:c r="A22" s="13" t="str">
        <x:v>QA5-17</x:v>
      </x:c>
      <x:c r="B22" s="13" t="str">
        <x:v>Restitution</x:v>
      </x:c>
      <x:c r="C22" s="13" t="str">
        <x:v>Original prêté et réplique marquée.</x:v>
      </x:c>
      <x:c r="D22" s="13" t="str">
        <x:v>Rendre l’original puis revisiter.</x:v>
      </x:c>
      <x:c r="E22" s="13" t="str">
        <x:v>Seule la réplique reste visible, renommée inchangée.</x:v>
      </x:c>
      <x:c r="F22" s="13" t="str">
        <x:v>Solo, avec reprise de sauvegarde</x:v>
      </x:c>
      <x:c r="G22" s="13" t="str">
        <x:v>Capture de l’état visible et valeurs des entités concernées avant/après.</x:v>
      </x:c>
      <x:c r="H22" s="13" t="str">
        <x:v>Scénario prévu, non exécuté dans le jeu. Les contrôles du classeur sont consignés séparément.</x:v>
      </x:c>
      <x:c r="I22" s="13" t="str">
        <x:v>Extension V5</x:v>
      </x:c>
    </x:row>
    <x:row r="23" ht="57" customHeight="1">
      <x:c r="A23" s="14" t="str">
        <x:v>QA5-18</x:v>
      </x:c>
      <x:c r="B23" s="14" t="str">
        <x:v>Atelier avant Blooded</x:v>
      </x:c>
      <x:c r="C23" s="14" t="str">
        <x:v>Young Blood sur Homeworld.</x:v>
      </x:c>
      <x:c r="D23" s="14" t="str">
        <x:v>Lancer le tutoriel de trophées.</x:v>
      </x:c>
      <x:c r="E23" s="14" t="str">
        <x:v>Atelier local ou modèle, aucun vaisseau créé par le tutoriel.</x:v>
      </x:c>
      <x:c r="F23" s="14" t="str">
        <x:v>Solo, avec reprise de sauvegarde</x:v>
      </x:c>
      <x:c r="G23" s="14" t="str">
        <x:v>Capture de l’état visible et valeurs des entités concernées avant/après.</x:v>
      </x:c>
      <x:c r="H23" s="14" t="str">
        <x:v>Scénario prévu, non exécuté dans le jeu. Les contrôles du classeur sont consignés séparément.</x:v>
      </x:c>
      <x:c r="I23" s="14" t="str">
        <x:v>Extension V5</x:v>
      </x:c>
    </x:row>
    <x:row r="24" ht="57" customHeight="1">
      <x:c r="A24" s="13" t="str">
        <x:v>QA5-19</x:v>
      </x:c>
      <x:c r="B24" s="13" t="str">
        <x:v>Warp sans Adjutant</x:v>
      </x:c>
      <x:c r="C24" s="13" t="str">
        <x:v>Blooded, vaisseau, quête et module présents.</x:v>
      </x:c>
      <x:c r="D24" s="13" t="str">
        <x:v>Tenter le départ.</x:v>
      </x:c>
      <x:c r="E24" s="13" t="str">
        <x:v>Fonction Adjutant manquante explicitement affichée.</x:v>
      </x:c>
      <x:c r="F24" s="13" t="str">
        <x:v>Solo, avec reprise de sauvegarde</x:v>
      </x:c>
      <x:c r="G24" s="13" t="str">
        <x:v>Capture de l’état visible et valeurs des entités concernées avant/après.</x:v>
      </x:c>
      <x:c r="H24" s="13" t="str">
        <x:v>Scénario prévu, non exécuté dans le jeu. Les contrôles du classeur sont consignés séparément.</x:v>
      </x:c>
      <x:c r="I24" s="13" t="str">
        <x:v>Extension V5</x:v>
      </x:c>
    </x:row>
    <x:row r="25" ht="57" customHeight="1">
      <x:c r="A25" s="14" t="str">
        <x:v>QA5-20</x:v>
      </x:c>
      <x:c r="B25" s="14" t="str">
        <x:v>Warp après perte de fonction</x:v>
      </x:c>
      <x:c r="C25" s="14" t="str">
        <x:v>Voyage engagé avec retour réservé.</x:v>
      </x:c>
      <x:c r="D25" s="14" t="str">
        <x:v>Retirer Adjutant dans un scénario de test puis rappeler.</x:v>
      </x:c>
      <x:c r="E25" s="14" t="str">
        <x:v>Retour du voyage engagé possible, nouveau départ bloqué.</x:v>
      </x:c>
      <x:c r="F25" s="14" t="str">
        <x:v>Solo, avec reprise de sauvegarde</x:v>
      </x:c>
      <x:c r="G25" s="14" t="str">
        <x:v>Capture de l’état visible et valeurs des entités concernées avant/après.</x:v>
      </x:c>
      <x:c r="H25" s="14" t="str">
        <x:v>Scénario prévu, non exécuté dans le jeu. Les contrôles du classeur sont consignés séparément.</x:v>
      </x:c>
      <x:c r="I25" s="14" t="str">
        <x:v>Extension V5</x:v>
      </x:c>
    </x:row>
    <x:row r="26" ht="57" customHeight="1">
      <x:c r="A26" s="13" t="str">
        <x:v>QA5-21</x:v>
      </x:c>
      <x:c r="B26" s="13" t="str">
        <x:v>Trophée temporel</x:v>
      </x:c>
      <x:c r="C26" s="13" t="str">
        <x:v>Original rapporté d’une branche.</x:v>
      </x:c>
      <x:c r="D26" s="13" t="str">
        <x:v>Revisiter son lieu d’origine.</x:v>
      </x:c>
      <x:c r="E26" s="13" t="str">
        <x:v>Objet déjà retiré et provenance conservée, aucune copie gratuite.</x:v>
      </x:c>
      <x:c r="F26" s="13" t="str">
        <x:v>Solo, avec reprise de sauvegarde</x:v>
      </x:c>
      <x:c r="G26" s="13" t="str">
        <x:v>Capture de l’état visible et valeurs des entités concernées avant/après.</x:v>
      </x:c>
      <x:c r="H26" s="13" t="str">
        <x:v>Scénario prévu, non exécuté dans le jeu. Les contrôles du classeur sont consignés séparément.</x:v>
      </x:c>
      <x:c r="I26" s="13" t="str">
        <x:v>Extension V5</x:v>
      </x:c>
    </x:row>
    <x:row r="27" ht="57" customHeight="1">
      <x:c r="A27" s="14" t="str">
        <x:v>QA5-22</x:v>
      </x:c>
      <x:c r="B27" s="14" t="str">
        <x:v>Mort en branche</x:v>
      </x:c>
      <x:c r="C27" s="14" t="str">
        <x:v>Adversaire ou allié perdu dans un événement résolu.</x:v>
      </x:c>
      <x:c r="D27" s="14" t="str">
        <x:v>Revenir plus tard dans la même branche.</x:v>
      </x:c>
      <x:c r="E27" s="14" t="str">
        <x:v>État poursuivi, aucun reset opportuniste.</x:v>
      </x:c>
      <x:c r="F27" s="14" t="str">
        <x:v>Solo, avec reprise de sauvegarde</x:v>
      </x:c>
      <x:c r="G27" s="14" t="str">
        <x:v>Capture de l’état visible et valeurs des entités concernées avant/après.</x:v>
      </x:c>
      <x:c r="H27" s="14" t="str">
        <x:v>Scénario prévu, non exécuté dans le jeu. Les contrôles du classeur sont consignés séparément.</x:v>
      </x:c>
      <x:c r="I27" s="14" t="str">
        <x:v>Extension V5</x:v>
      </x:c>
    </x:row>
    <x:row r="28" ht="57" customHeight="1">
      <x:c r="A28" s="13" t="str">
        <x:v>QA5-23</x:v>
      </x:c>
      <x:c r="B28" s="13" t="str">
        <x:v>Elite sans Warp</x:v>
      </x:c>
      <x:c r="C28" s="13" t="str">
        <x:v>Tous jalons communs requis accomplis, aucun voyage Warp.</x:v>
      </x:c>
      <x:c r="D28" s="13" t="str">
        <x:v>Jouer l’épreuve Elite.</x:v>
      </x:c>
      <x:c r="E28" s="13" t="str">
        <x:v>Progression possible sans obligation de voyage temporel.</x:v>
      </x:c>
      <x:c r="F28" s="13" t="str">
        <x:v>Solo, avec reprise de sauvegarde</x:v>
      </x:c>
      <x:c r="G28" s="13" t="str">
        <x:v>Capture de l’état visible et valeurs des entités concernées avant/après.</x:v>
      </x:c>
      <x:c r="H28" s="13" t="str">
        <x:v>Scénario prévu, non exécuté dans le jeu. Les contrôles du classeur sont consignés séparément.</x:v>
      </x:c>
      <x:c r="I28" s="13" t="str">
        <x:v>Extension V5</x:v>
      </x:c>
    </x:row>
    <x:row r="29" ht="57" customHeight="1">
      <x:c r="A29" s="14" t="str">
        <x:v>QA5-24</x:v>
      </x:c>
      <x:c r="B29" s="14" t="str">
        <x:v>Mara à EXP10</x:v>
      </x:c>
      <x:c r="C29" s="14" t="str">
        <x:v>O5-M24 prête avec itinéraire propre de Mara.</x:v>
      </x:c>
      <x:c r="D29" s="14" t="str">
        <x:v>Jouer son départ puis revenir au navire.</x:v>
      </x:c>
      <x:c r="E29" s="14" t="str">
        <x:v>Mara absente du manifeste du joueur, contacts ultérieurs volontaires.</x:v>
      </x:c>
      <x:c r="F29" s="14" t="str">
        <x:v>Solo, avec reprise de sauvegarde</x:v>
      </x:c>
      <x:c r="G29" s="14" t="str">
        <x:v>Capture de l’état visible et valeurs des entités concernées avant/après.</x:v>
      </x:c>
      <x:c r="H29" s="14" t="str">
        <x:v>Scénario prévu, non exécuté dans le jeu. Les contrôles du classeur sont consignés séparément.</x:v>
      </x:c>
      <x:c r="I29" s="14" t="str">
        <x:v>Extension V5</x:v>
      </x:c>
    </x:row>
    <x:row r="30" ht="57" customHeight="1">
      <x:c r="A30" s="13" t="str">
        <x:v>QA5-25</x:v>
      </x:c>
      <x:c r="B30" s="13" t="str">
        <x:v>Résultat en trois modes</x:v>
      </x:c>
      <x:c r="C30" s="13" t="str">
        <x:v>Une opération W3 active.</x:v>
      </x:c>
      <x:c r="D30" s="13" t="str">
        <x:v>La conclure en héros puis ouvrir RTS et carte.</x:v>
      </x:c>
      <x:c r="E30" s="13" t="str">
        <x:v>Un seul résultat, pertes et récompenses appliquées une fois.</x:v>
      </x:c>
      <x:c r="F30" s="13" t="str">
        <x:v>Solo, avec reprise de sauvegarde</x:v>
      </x:c>
      <x:c r="G30" s="13" t="str">
        <x:v>Capture de l’état visible et valeurs des entités concernées avant/après.</x:v>
      </x:c>
      <x:c r="H30" s="13" t="str">
        <x:v>Scénario prévu, non exécuté dans le jeu. Les contrôles du classeur sont consignés séparément.</x:v>
      </x:c>
      <x:c r="I30" s="13" t="str">
        <x:v>Extension V5</x:v>
      </x:c>
    </x:row>
    <x:row r="31" ht="57" customHeight="1">
      <x:c r="A31" s="14" t="str">
        <x:v>QA5-26</x:v>
      </x:c>
      <x:c r="B31" s="14" t="str">
        <x:v>Vétéran blessé</x:v>
      </x:c>
      <x:c r="C31" s="14" t="str">
        <x:v>Équipe avecXP70 et un membre perdu.</x:v>
      </x:c>
      <x:c r="D31" s="14" t="str">
        <x:v>Changer de mode.</x:v>
      </x:c>
      <x:c r="E31" s="14" t="str">
        <x:v>XP et effectif conservés, puissance calculée sur les survivants.</x:v>
      </x:c>
      <x:c r="F31" s="14" t="str">
        <x:v>Solo, avec reprise de sauvegarde</x:v>
      </x:c>
      <x:c r="G31" s="14" t="str">
        <x:v>Capture de l’état visible et valeurs des entités concernées avant/après.</x:v>
      </x:c>
      <x:c r="H31" s="14" t="str">
        <x:v>Scénario prévu, non exécuté dans le jeu. Les contrôles du classeur sont consignés séparément.</x:v>
      </x:c>
      <x:c r="I31" s="14" t="str">
        <x:v>Extension V5</x:v>
      </x:c>
    </x:row>
    <x:row r="32" ht="57" customHeight="1">
      <x:c r="A32" s="13" t="str">
        <x:v>QA5-27</x:v>
      </x:c>
      <x:c r="B32" s="13" t="str">
        <x:v>Ravitaillement insuffisant</x:v>
      </x:c>
      <x:c r="C32" s="13" t="str">
        <x:v>Réserve inférieure au besoin du tour.</x:v>
      </x:c>
      <x:c r="D32" s="13" t="str">
        <x:v>Calculer puis lancer une opération de test.</x:v>
      </x:c>
      <x:c r="E32" s="13" t="str">
        <x:v>Pénalité annoncée, coût et livraison non effacés par transition.</x:v>
      </x:c>
      <x:c r="F32" s="13" t="str">
        <x:v>Solo, avec reprise de sauvegarde</x:v>
      </x:c>
      <x:c r="G32" s="13" t="str">
        <x:v>Capture de l’état visible et valeurs des entités concernées avant/après.</x:v>
      </x:c>
      <x:c r="H32" s="13" t="str">
        <x:v>Scénario prévu, non exécuté dans le jeu. Les contrôles du classeur sont consignés séparément.</x:v>
      </x:c>
      <x:c r="I32" s="13" t="str">
        <x:v>Extension V5</x:v>
      </x:c>
    </x:row>
    <x:row r="33" ht="57" customHeight="1">
      <x:c r="A33" s="14" t="str">
        <x:v>QA5-28</x:v>
      </x:c>
      <x:c r="B33" s="14" t="str">
        <x:v>Spécialisation exclusive</x:v>
      </x:c>
      <x:c r="C33" s="14" t="str">
        <x:v>Unité éligible au palier avec choixA.</x:v>
      </x:c>
      <x:c r="D33" s="14" t="str">
        <x:v>Tenter de prendreB gratuitement.</x:v>
      </x:c>
      <x:c r="E33" s="14" t="str">
        <x:v>Refus ou procédure de reconversion prévue, pas les deux simultanément.</x:v>
      </x:c>
      <x:c r="F33" s="14" t="str">
        <x:v>Solo, avec reprise de sauvegarde</x:v>
      </x:c>
      <x:c r="G33" s="14" t="str">
        <x:v>Capture de l’état visible et valeurs des entités concernées avant/après.</x:v>
      </x:c>
      <x:c r="H33" s="14" t="str">
        <x:v>Scénario prévu, non exécuté dans le jeu. Les contrôles du classeur sont consignés séparément.</x:v>
      </x:c>
      <x:c r="I33" s="14" t="str">
        <x:v>Extension V5</x:v>
      </x:c>
    </x:row>
    <x:row r="34" ht="57" customHeight="1">
      <x:c r="A34" s="13" t="str">
        <x:v>QA5-29</x:v>
      </x:c>
      <x:c r="B34" s="13" t="str">
        <x:v>Territoire sans reconnaissance</x:v>
      </x:c>
      <x:c r="C34" s="13" t="str">
        <x:v>Zone vue il y a plusieurs tours.</x:v>
      </x:c>
      <x:c r="D34" s="13" t="str">
        <x:v>Afficher sa garnison.</x:v>
      </x:c>
      <x:c r="E34" s="13" t="str">
        <x:v>Information datée, adversaires actuels non révélés sans reconnaissance.</x:v>
      </x:c>
      <x:c r="F34" s="13" t="str">
        <x:v>Solo, avec reprise de sauvegarde</x:v>
      </x:c>
      <x:c r="G34" s="13" t="str">
        <x:v>Capture de l’état visible et valeurs des entités concernées avant/après.</x:v>
      </x:c>
      <x:c r="H34" s="13" t="str">
        <x:v>Scénario prévu, non exécuté dans le jeu. Les contrôles du classeur sont consignés séparément.</x:v>
      </x:c>
      <x:c r="I34" s="13" t="str">
        <x:v>Extension V5</x:v>
      </x:c>
    </x:row>
    <x:row r="35" ht="57" customHeight="1">
      <x:c r="A35" s="14" t="str">
        <x:v>QA5-30</x:v>
      </x:c>
      <x:c r="B35" s="14" t="str">
        <x:v>Guerre ignorée</x:v>
      </x:c>
      <x:c r="C35" s="14" t="str">
        <x:v>Campagne personnelle sans contrat de clan.</x:v>
      </x:c>
      <x:c r="D35" s="14" t="str">
        <x:v>Poursuivre les jalons obligatoires.</x:v>
      </x:c>
      <x:c r="E35" s="14" t="str">
        <x:v>Aucun blocage de rang par absence de conquête.</x:v>
      </x:c>
      <x:c r="F35" s="14" t="str">
        <x:v>Solo, avec reprise de sauvegarde</x:v>
      </x:c>
      <x:c r="G35" s="14" t="str">
        <x:v>Capture de l’état visible et valeurs des entités concernées avant/après.</x:v>
      </x:c>
      <x:c r="H35" s="14" t="str">
        <x:v>Scénario prévu, non exécuté dans le jeu. Les contrôles du classeur sont consignés séparément.</x:v>
      </x:c>
      <x:c r="I35" s="14" t="str">
        <x:v>Extension V5</x:v>
      </x:c>
    </x:row>
    <x:row r="36" ht="57" customHeight="1">
      <x:c r="A36" s="13" t="str">
        <x:v>QA5-31</x:v>
      </x:c>
      <x:c r="B36" s="13" t="str">
        <x:v>Ascenseur éloigné</x:v>
      </x:c>
      <x:c r="C36" s="13" t="str">
        <x:v>Cabine au niveau+2, joueur au 0.</x:v>
      </x:c>
      <x:c r="D36" s="13" t="str">
        <x:v>Appeler puis entrer.</x:v>
      </x:c>
      <x:c r="E36" s="13" t="str">
        <x:v>Cabine accessible, trajet et positions cohérents.</x:v>
      </x:c>
      <x:c r="F36" s="13" t="str">
        <x:v>Solo, avec reprise de sauvegarde</x:v>
      </x:c>
      <x:c r="G36" s="13" t="str">
        <x:v>Capture de l’état visible et valeurs des entités concernées avant/après.</x:v>
      </x:c>
      <x:c r="H36" s="13" t="str">
        <x:v>Scénario prévu, non exécuté dans le jeu. Les contrôles du classeur sont consignés séparément.</x:v>
      </x:c>
      <x:c r="I36" s="13" t="str">
        <x:v>Extension V5</x:v>
      </x:c>
    </x:row>
    <x:row r="37" ht="57" customHeight="1">
      <x:c r="A37" s="14" t="str">
        <x:v>QA5-32</x:v>
      </x:c>
      <x:c r="B37" s="14" t="str">
        <x:v>Quatre bancs</x:v>
      </x:c>
      <x:c r="C37" s="14" t="str">
        <x:v>Installer plusieurs bancs dans une cour.</x:v>
      </x:c>
      <x:c r="D37" s="14" t="str">
        <x:v>Faire asseoir et lever les PNJ.</x:v>
      </x:c>
      <x:c r="E37" s="14" t="str">
        <x:v>Accès distincts, orientations utiles et passage central libre.</x:v>
      </x:c>
      <x:c r="F37" s="14" t="str">
        <x:v>Solo, avec reprise de sauvegarde</x:v>
      </x:c>
      <x:c r="G37" s="14" t="str">
        <x:v>Capture de l’état visible et valeurs des entités concernées avant/après.</x:v>
      </x:c>
      <x:c r="H37" s="14" t="str">
        <x:v>Scénario prévu, non exécuté dans le jeu. Les contrôles du classeur sont consignés séparément.</x:v>
      </x:c>
      <x:c r="I37" s="14" t="str">
        <x:v>Extension V5</x:v>
      </x:c>
    </x:row>
    <x:row r="38" ht="57" customHeight="1">
      <x:c r="A38" s="13" t="str">
        <x:v>QA5-33</x:v>
      </x:c>
      <x:c r="B38" s="13" t="str">
        <x:v>Grosse prise sur un angle</x:v>
      </x:c>
      <x:c r="C38" s="13" t="str">
        <x:v>Berceau maximal autorisé.</x:v>
      </x:c>
      <x:c r="D38" s="13" t="str">
        <x:v>Traverser porte puis couloir tournant.</x:v>
      </x:c>
      <x:c r="E38" s="13" t="str">
        <x:v>Rayon et largeur suffisants ou route alternative indiquée avant blocage.</x:v>
      </x:c>
      <x:c r="F38" s="13" t="str">
        <x:v>Solo, avec reprise de sauvegarde</x:v>
      </x:c>
      <x:c r="G38" s="13" t="str">
        <x:v>Capture de l’état visible et valeurs des entités concernées avant/après.</x:v>
      </x:c>
      <x:c r="H38" s="13" t="str">
        <x:v>Scénario prévu, non exécuté dans le jeu. Les contrôles du classeur sont consignés séparément.</x:v>
      </x:c>
      <x:c r="I38" s="13" t="str">
        <x:v>Extension V5</x:v>
      </x:c>
    </x:row>
    <x:row r="39" ht="57" customHeight="1">
      <x:c r="A39" s="14" t="str">
        <x:v>QA5-34</x:v>
      </x:c>
      <x:c r="B39" s="14" t="str">
        <x:v>Superposition de plans</x:v>
      </x:c>
      <x:c r="C39" s="14" t="str">
        <x:v>Joueur au 0, PNJ au+1 au même point écran.</x:v>
      </x:c>
      <x:c r="D39" s="14" t="str">
        <x:v>Interagir.</x:v>
      </x:c>
      <x:c r="E39" s="14" t="str">
        <x:v>Aucun dialogue avec un autre niveau sans liaison prévue.</x:v>
      </x:c>
      <x:c r="F39" s="14" t="str">
        <x:v>Solo, avec reprise de sauvegarde</x:v>
      </x:c>
      <x:c r="G39" s="14" t="str">
        <x:v>Capture de l’état visible et valeurs des entités concernées avant/après.</x:v>
      </x:c>
      <x:c r="H39" s="14" t="str">
        <x:v>Scénario prévu, non exécuté dans le jeu. Les contrôles du classeur sont consignés séparément.</x:v>
      </x:c>
      <x:c r="I39" s="14" t="str">
        <x:v>Extension V5</x:v>
      </x:c>
    </x:row>
    <x:row r="40" ht="57" customHeight="1">
      <x:c r="A40" s="13" t="str">
        <x:v>QA5-35</x:v>
      </x:c>
      <x:c r="B40" s="13" t="str">
        <x:v>Monture fatiguée</x:v>
      </x:c>
      <x:c r="C40" s="13" t="str">
        <x:v>Lien 100, fatigue élevée.</x:v>
      </x:c>
      <x:c r="D40" s="13" t="str">
        <x:v>Demander la manœuvre signature.</x:v>
      </x:c>
      <x:c r="E40" s="13" t="str">
        <x:v>Limite de fatigue conserve son effet malgré le lien maximal.</x:v>
      </x:c>
      <x:c r="F40" s="13" t="str">
        <x:v>Solo, avec reprise de sauvegarde</x:v>
      </x:c>
      <x:c r="G40" s="13" t="str">
        <x:v>Capture de l’état visible et valeurs des entités concernées avant/après.</x:v>
      </x:c>
      <x:c r="H40" s="13" t="str">
        <x:v>Scénario prévu, non exécuté dans le jeu. Les contrôles du classeur sont consignés séparément.</x:v>
      </x:c>
      <x:c r="I40" s="13" t="str">
        <x:v>Extension V5</x:v>
      </x:c>
    </x:row>
    <x:row r="41" ht="57" customHeight="1">
      <x:c r="A41" s="14" t="str">
        <x:v>QA5-36</x:v>
      </x:c>
      <x:c r="B41" s="14" t="str">
        <x:v>HUD après trois transitions</x:v>
      </x:c>
      <x:c r="C41" s="14" t="str">
        <x:v>Ville puis THE PIT puis RTS puis retour.</x:v>
      </x:c>
      <x:c r="D41" s="14" t="str">
        <x:v>Observer le cadre et les commandes.</x:v>
      </x:c>
      <x:c r="E41" s="14" t="str">
        <x:v>Une interface par fonction, aucun panneau résiduel ou superposé.</x:v>
      </x:c>
      <x:c r="F41" s="14" t="str">
        <x:v>Solo, avec reprise de sauvegarde</x:v>
      </x:c>
      <x:c r="G41" s="14" t="str">
        <x:v>Capture de l’état visible et valeurs des entités concernées avant/après.</x:v>
      </x:c>
      <x:c r="H41" s="14" t="str">
        <x:v>Scénario prévu, non exécuté dans le jeu. Les contrôles du classeur sont consignés séparément.</x:v>
      </x:c>
      <x:c r="I41" s="14" t="str">
        <x:v>Extension V5</x:v>
      </x:c>
    </x:row>
    <x:row r="42" ht="57" customHeight="1">
      <x:c r="A42" s="13" t="str">
        <x:v>QA5-37</x:v>
      </x:c>
      <x:c r="B42" s="13" t="str">
        <x:v>Prologue compris</x:v>
      </x:c>
      <x:c r="C42" s="13" t="str">
        <x:v>Nouvelle partie O6.</x:v>
      </x:c>
      <x:c r="D42" s="13" t="str">
        <x:v>Jouer les 12 séquences puis rejoindre la cité.</x:v>
      </x:c>
      <x:c r="E42" s="13" t="str">
        <x:v>Raison du combat, cohorte et prochain objectif compris dans les scènes.</x:v>
      </x:c>
      <x:c r="F42" s="13" t="str">
        <x:v>Solo, avec reprise de sauvegarde</x:v>
      </x:c>
      <x:c r="G42" s="13" t="str">
        <x:v>Capture de l’état visible et valeurs des entités concernées avant/après.</x:v>
      </x:c>
      <x:c r="H42" s="13" t="str">
        <x:v>Scénario prévu, non exécuté dans le jeu. Les contrôles du classeur sont consignés séparément.</x:v>
      </x:c>
      <x:c r="I42" s="13" t="str">
        <x:v>Extension V5</x:v>
      </x:c>
    </x:row>
    <x:row r="43" ht="57" customHeight="1">
      <x:c r="A43" s="14" t="str">
        <x:v>QA5-38</x:v>
      </x:c>
      <x:c r="B43" s="14" t="str">
        <x:v>Héritage O2</x:v>
      </x:c>
      <x:c r="C43" s="14" t="str">
        <x:v>Ancêtre méritant et contribution oubliée découverte.</x:v>
      </x:c>
      <x:c r="D43" s="14" t="str">
        <x:v>Lire le récit après restauration.</x:v>
      </x:c>
      <x:c r="E43" s="14" t="str">
        <x:v>Mérite réel conservé, autres contributeurs reconnus.</x:v>
      </x:c>
      <x:c r="F43" s="14" t="str">
        <x:v>Solo, avec reprise de sauvegarde</x:v>
      </x:c>
      <x:c r="G43" s="14" t="str">
        <x:v>Capture de l’état visible et valeurs des entités concernées avant/après.</x:v>
      </x:c>
      <x:c r="H43" s="14" t="str">
        <x:v>Scénario prévu, non exécuté dans le jeu. Les contrôles du classeur sont consignés séparément.</x:v>
      </x:c>
      <x:c r="I43" s="14" t="str">
        <x:v>Extension V5</x:v>
      </x:c>
    </x:row>
    <x:row r="44" ht="57" customHeight="1">
      <x:c r="A44" s="13" t="str">
        <x:v>QA5-39</x:v>
      </x:c>
      <x:c r="B44" s="13" t="str">
        <x:v>Catastrophe O3</x:v>
      </x:c>
      <x:c r="C44" s="13" t="str">
        <x:v>Survivants identifiés.</x:v>
      </x:c>
      <x:c r="D44" s="13" t="str">
        <x:v>Poursuivre l’enquête.</x:v>
      </x:c>
      <x:c r="E44" s="13" t="str">
        <x:v>Cause naturelle préservée, aucun complot substitué.</x:v>
      </x:c>
      <x:c r="F44" s="13" t="str">
        <x:v>Solo, avec reprise de sauvegarde</x:v>
      </x:c>
      <x:c r="G44" s="13" t="str">
        <x:v>Capture de l’état visible et valeurs des entités concernées avant/après.</x:v>
      </x:c>
      <x:c r="H44" s="13" t="str">
        <x:v>Scénario prévu, non exécuté dans le jeu. Les contrôles du classeur sont consignés séparément.</x:v>
      </x:c>
      <x:c r="I44" s="13" t="str">
        <x:v>Extension V5</x:v>
      </x:c>
    </x:row>
    <x:row r="45" ht="57" customHeight="1">
      <x:c r="A45" s="14" t="str">
        <x:v>QA5-40</x:v>
      </x:c>
      <x:c r="B45" s="14" t="str">
        <x:v>Fin Exclusive</x:v>
      </x:c>
      <x:c r="C45" s="14" t="str">
        <x:v>Fin choisie àElite.</x:v>
      </x:c>
      <x:c r="D45" s="14" t="str">
        <x:v>Continuer Elder puis Ancient.</x:v>
      </x:c>
      <x:c r="E45" s="14" t="str">
        <x:v>Épilogue prolonge cette fin au lieu d’en sélectionner une autre.</x:v>
      </x:c>
      <x:c r="F45" s="14" t="str">
        <x:v>Solo, avec reprise de sauvegarde</x:v>
      </x:c>
      <x:c r="G45" s="14" t="str">
        <x:v>Capture de l’état visible et valeurs des entités concernées avant/après.</x:v>
      </x:c>
      <x:c r="H45" s="14" t="str">
        <x:v>Scénario prévu, non exécuté dans le jeu. Les contrôles du classeur sont consignés séparément.</x:v>
      </x:c>
      <x:c r="I45" s="14" t="str">
        <x:v>Extension V5</x:v>
      </x:c>
    </x:row>
    <x:row r="46" ht="57" customHeight="1">
      <x:c r="A46" s="13" t="str">
        <x:v>QA5-41</x:v>
      </x:c>
      <x:c r="B46" s="13" t="str">
        <x:v>Migration de sauvegarde</x:v>
      </x:c>
      <x:c r="C46" s="13" t="str">
        <x:v>Ancien fichier sans champs maison/clan.</x:v>
      </x:c>
      <x:c r="D46" s="13" t="str">
        <x:v>Migrer dans un environnement de test.</x:v>
      </x:c>
      <x:c r="E46" s="13" t="str">
        <x:v>Rangs, objets et opérations existants conservés, nouveaux champs initialisés sans dons arbitraires.</x:v>
      </x:c>
      <x:c r="F46" s="13" t="str">
        <x:v>Solo, avec reprise de sauvegarde</x:v>
      </x:c>
      <x:c r="G46" s="13" t="str">
        <x:v>Capture de l’état visible et valeurs des entités concernées avant/après.</x:v>
      </x:c>
      <x:c r="H46" s="13" t="str">
        <x:v>Scénario prévu, non exécuté dans le jeu. Les contrôles du classeur sont consignés séparément.</x:v>
      </x:c>
      <x:c r="I46" s="13" t="str">
        <x:v>Extension V5</x:v>
      </x:c>
    </x:row>
    <x:row r="47" ht="57" customHeight="1">
      <x:c r="A47" s="14" t="str">
        <x:v>QA5-42</x:v>
      </x:c>
      <x:c r="B47" s="14" t="str">
        <x:v>Dossier de reconstruction</x:v>
      </x:c>
      <x:c r="C47" s="14" t="str">
        <x:v>Sources etJSON du pack disponibles.</x:v>
      </x:c>
      <x:c r="D47" s="14" t="str">
        <x:v>Exécuter les générateurs puis le builder dans le runtime prévu.</x:v>
      </x:c>
      <x:c r="E47" s="14" t="str">
        <x:v>Classeur exportable avec contrôles de cohérence, aucune dépendance à un ancien XLSX disparu.</x:v>
      </x:c>
      <x:c r="F47" s="14" t="str">
        <x:v>Solo, avec reprise de sauvegarde</x:v>
      </x:c>
      <x:c r="G47" s="14" t="str">
        <x:v>Capture de l’état visible et valeurs des entités concernées avant/après.</x:v>
      </x:c>
      <x:c r="H47" s="14" t="str">
        <x:v>Scénario prévu, non exécuté dans le jeu. Les contrôles du classeur sont consignés séparément.</x:v>
      </x:c>
      <x:c r="I47" s="14" t="str">
        <x:v>Extension V5</x:v>
      </x:c>
    </x:row>
  </x:sheetData>
  <x:pageMargins left="0.7" right="0.7" top="0.75" bottom="0.75" header="0.3" footer="0.3"/>
  <x:tableParts count="1">
    <x:tablePart xmlns:r="http://schemas.openxmlformats.org/officeDocument/2006/relationships" r:id="R6fadbb894cc54f79"/>
  </x:tableParts>
</x:worksheet>
</file>

<file path=xl/worksheets/sheet12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45" hidden="0" customWidth="1"/>
    <x:col min="10" max="10" width="45" hidden="0" customWidth="1"/>
  </x:cols>
  <x:sheetData>
    <x:row r="1">
      <x:c r="A1" s="2"/>
      <x:c r="B1" s="2"/>
      <x:c r="C1" s="2"/>
      <x:c r="D1" s="2"/>
      <x:c r="E1" s="2"/>
      <x:c r="F1" s="2"/>
    </x:row>
    <x:row r="2" ht="31" customHeight="1">
      <x:c r="A2" s="3" t="str">
        <x:v>V5 Lots de réalisation</x:v>
      </x:c>
      <x:c r="B2" s="3"/>
      <x:c r="C2" s="3"/>
      <x:c r="D2" s="3"/>
      <x:c r="E2" s="3"/>
      <x:c r="F2" s="3"/>
    </x:row>
    <x:row r="3">
      <x:c r="A3" s="4"/>
      <x:c r="B3" s="4"/>
      <x:c r="C3" s="4"/>
      <x:c r="D3" s="4"/>
      <x:c r="E3" s="4"/>
      <x:c r="F3" s="4"/>
    </x:row>
    <x:row r="4">
      <x:c r="A4" s="2" t="str">
        <x:v>Production · 24 fiches · Lecture intégrale dans « Lire Production » ou le lecteur HTML.</x:v>
      </x:c>
      <x:c r="B4" s="2"/>
      <x:c r="C4" s="2"/>
      <x:c r="D4" s="2"/>
      <x:c r="E4" s="2"/>
      <x:c r="F4" s="2"/>
    </x:row>
    <x:row r="5" ht="48" customHeight="1">
      <x:c r="A5" s="65" t="str">
        <x:v>Identifiant</x:v>
      </x:c>
      <x:c r="B5" s="66" t="str">
        <x:v>Titre</x:v>
      </x:c>
      <x:c r="C5" s="66" t="str">
        <x:v>References</x:v>
      </x:c>
      <x:c r="D5" s="66" t="str">
        <x:v>Travail</x:v>
      </x:c>
      <x:c r="E5" s="66" t="str">
        <x:v>Acceptation</x:v>
      </x:c>
      <x:c r="F5" s="66" t="str">
        <x:v>Dependances</x:v>
      </x:c>
      <x:c r="G5" s="66" t="str">
        <x:v>Priorite</x:v>
      </x:c>
      <x:c r="H5" s="66" t="str">
        <x:v>Livrable attendu</x:v>
      </x:c>
      <x:c r="I5" s="66" t="str">
        <x:v>Statut</x:v>
      </x:c>
      <x:c r="J5" s="67" t="str">
        <x:v>Provenance</x:v>
      </x:c>
    </x:row>
    <x:row r="6" ht="57" customHeight="1">
      <x:c r="A6" s="13" t="str">
        <x:v>BUILD5-01</x:v>
      </x:c>
      <x:c r="B6" s="13" t="str">
        <x:v>État commun</x:v>
      </x:c>
      <x:c r="C6" s="13" t="str">
        <x:v>STATE5-01..08</x:v>
      </x:c>
      <x:c r="D6" s="13" t="str">
        <x:v>Poser les jalons de campagne et les résultats distincts.</x:v>
      </x:c>
      <x:c r="E6" s="13" t="str">
        <x:v>Créer, reprendre et conclure un rite sans double promotion.</x:v>
      </x:c>
      <x:c r="F6" s="13" t="str">
        <x:v>Aucune, point de départ de la tranche</x:v>
      </x:c>
      <x:c r="G6" s="13" t="str">
        <x:v>P1 — boucle complète jouable</x:v>
      </x:c>
      <x:c r="H6" s="13" t="str">
        <x:v>Scène, interactions, données, sauvegarde et contrôle d’acceptation ensemble. Une interface seule ne termine pas le lot.</x:v>
      </x:c>
      <x:c r="I6" s="13" t="str">
        <x:v>À implémenter. Le présent classeur livre la conception et les données de référence.</x:v>
      </x:c>
      <x:c r="J6" s="13" t="str">
        <x:v>Extension V5</x:v>
      </x:c>
    </x:row>
    <x:row r="7" ht="57" customHeight="1">
      <x:c r="A7" s="14" t="str">
        <x:v>BUILD5-02</x:v>
      </x:c>
      <x:c r="B7" s="14" t="str">
        <x:v>Identité des objets</x:v>
      </x:c>
      <x:c r="C7" s="14" t="str">
        <x:v>STATE5-31..37</x:v>
      </x:c>
      <x:c r="D7" s="14" t="str">
        <x:v>Associer propriétaire, emplacement et transaction de transfert.</x:v>
      </x:c>
      <x:c r="E7" s="14" t="str">
        <x:v>Déplacer un trophée entre deux lieux sans duplication.</x:v>
      </x:c>
      <x:c r="F7" s="14" t="str">
        <x:v>BUILD5-01</x:v>
      </x:c>
      <x:c r="G7" s="14" t="str">
        <x:v>P1 — boucle complète jouable</x:v>
      </x:c>
      <x:c r="H7" s="14" t="str">
        <x:v>Scène, interactions, données, sauvegarde et contrôle d’acceptation ensemble. Une interface seule ne termine pas le lot.</x:v>
      </x:c>
      <x:c r="I7" s="14" t="str">
        <x:v>À implémenter. Le présent classeur livre la conception et les données de référence.</x:v>
      </x:c>
      <x:c r="J7" s="14" t="str">
        <x:v>Extension V5</x:v>
      </x:c>
    </x:row>
    <x:row r="8" ht="57" customHeight="1">
      <x:c r="A8" s="13" t="str">
        <x:v>BUILD5-03</x:v>
      </x:c>
      <x:c r="B8" s="13" t="str">
        <x:v>Cité traversable</x:v>
      </x:c>
      <x:c r="C8" s="13" t="str">
        <x:v>LD5-001..072</x:v>
      </x:c>
      <x:c r="D8" s="13" t="str">
        <x:v>Appliquer passages, seuils, occlusion et liaisons de niveaux.</x:v>
      </x:c>
      <x:c r="E8" s="13" t="str">
        <x:v>Parcourir les 36 lieux avec leurs gabarits autorisés.</x:v>
      </x:c>
      <x:c r="F8" s="13" t="str">
        <x:v>BUILD5-01</x:v>
      </x:c>
      <x:c r="G8" s="13" t="str">
        <x:v>P1 — boucle complète jouable</x:v>
      </x:c>
      <x:c r="H8" s="13" t="str">
        <x:v>Scène, interactions, données, sauvegarde et contrôle d’acceptation ensemble. Une interface seule ne termine pas le lot.</x:v>
      </x:c>
      <x:c r="I8" s="13" t="str">
        <x:v>À implémenter. Le présent classeur livre la conception et les données de référence.</x:v>
      </x:c>
      <x:c r="J8" s="13" t="str">
        <x:v>Extension V5</x:v>
      </x:c>
    </x:row>
    <x:row r="9" ht="57" customHeight="1">
      <x:c r="A9" s="14" t="str">
        <x:v>BUILD5-04</x:v>
      </x:c>
      <x:c r="B9" s="14" t="str">
        <x:v>Prologue raconté</x:v>
      </x:c>
      <x:c r="C9" s="14" t="str">
        <x:v>PRO5-S01..12</x:v>
      </x:c>
      <x:c r="D9" s="14" t="str">
        <x:v>Relier cinématique, motivation du combat, cohorte et arrivée en ville.</x:v>
      </x:c>
      <x:c r="E9" s="14" t="str">
        <x:v>Une nouvelle partie comprend le prochain objectif dans la scène.</x:v>
      </x:c>
      <x:c r="F9" s="14" t="str">
        <x:v>État commun et modules utilisés par cette tranche. Prendre les objets et trajets depuis leur propriétaire de données.</x:v>
      </x:c>
      <x:c r="G9" s="14" t="str">
        <x:v>P1 — boucle complète jouable</x:v>
      </x:c>
      <x:c r="H9" s="14" t="str">
        <x:v>Scène, interactions, données, sauvegarde et contrôle d’acceptation ensemble. Une interface seule ne termine pas le lot.</x:v>
      </x:c>
      <x:c r="I9" s="14" t="str">
        <x:v>À implémenter. Le présent classeur livre la conception et les données de référence.</x:v>
      </x:c>
      <x:c r="J9" s="14" t="str">
        <x:v>Extension V5</x:v>
      </x:c>
    </x:row>
    <x:row r="10" ht="57" customHeight="1">
      <x:c r="A10" s="13" t="str">
        <x:v>BUILD5-05</x:v>
      </x:c>
      <x:c r="B10" s="13" t="str">
        <x:v>Origines actives</x:v>
      </x:c>
      <x:c r="C10" s="13" t="str">
        <x:v>O1..O6 et transitionsV5</x:v>
      </x:c>
      <x:c r="D10" s="13" t="str">
        <x:v>Lire les drapeaux communs et écrire les relations de voie.</x:v>
      </x:c>
      <x:c r="E10" s="13" t="str">
        <x:v>Deux origines jouent le même jalon avec des réactions différentes.</x:v>
      </x:c>
      <x:c r="F10" s="13" t="str">
        <x:v>État commun et modules utilisés par cette tranche. Prendre les objets et trajets depuis leur propriétaire de données.</x:v>
      </x:c>
      <x:c r="G10" s="13" t="str">
        <x:v>P1 — boucle complète jouable</x:v>
      </x:c>
      <x:c r="H10" s="13" t="str">
        <x:v>Scène, interactions, données, sauvegarde et contrôle d’acceptation ensemble. Une interface seule ne termine pas le lot.</x:v>
      </x:c>
      <x:c r="I10" s="13" t="str">
        <x:v>À implémenter. Le présent classeur livre la conception et les données de référence.</x:v>
      </x:c>
      <x:c r="J10" s="13" t="str">
        <x:v>Extension V5</x:v>
      </x:c>
    </x:row>
    <x:row r="11" ht="57" customHeight="1">
      <x:c r="A11" s="14" t="str">
        <x:v>BUILD5-06</x:v>
      </x:c>
      <x:c r="B11" s="14" t="str">
        <x:v>Respect des communautés</x:v>
      </x:c>
      <x:c r="C11" s="14" t="str">
        <x:v>CM01..20</x:v>
      </x:c>
      <x:c r="D11" s="14" t="str">
        <x:v>Gagner le respect par résultat local identifié.</x:v>
      </x:c>
      <x:c r="E11" s="14" t="str">
        <x:v>Une récompense déjà perçue ne se répète pas à la revisite.</x:v>
      </x:c>
      <x:c r="F11" s="14" t="str">
        <x:v>État commun et modules utilisés par cette tranche. Prendre les objets et trajets depuis leur propriétaire de données.</x:v>
      </x:c>
      <x:c r="G11" s="14" t="str">
        <x:v>P1 — boucle complète jouable</x:v>
      </x:c>
      <x:c r="H11" s="14" t="str">
        <x:v>Scène, interactions, données, sauvegarde et contrôle d’acceptation ensemble. Une interface seule ne termine pas le lot.</x:v>
      </x:c>
      <x:c r="I11" s="14" t="str">
        <x:v>À implémenter. Le présent classeur livre la conception et les données de référence.</x:v>
      </x:c>
      <x:c r="J11" s="14" t="str">
        <x:v>Extension V5</x:v>
      </x:c>
    </x:row>
    <x:row r="12" ht="57" customHeight="1">
      <x:c r="A12" s="13" t="str">
        <x:v>BUILD5-07</x:v>
      </x:c>
      <x:c r="B12" s="13" t="str">
        <x:v>Première résidence</x:v>
      </x:c>
      <x:c r="C12" s="13" t="str">
        <x:v>HOME-CM07</x:v>
      </x:c>
      <x:c r="D12" s="13" t="str">
        <x:v>Implémenter mission,40/60/80, déménagement et trois pièces.</x:v>
      </x:c>
      <x:c r="E12" s="13" t="str">
        <x:v>Habiter puis changer de maison avec un objet unique.</x:v>
      </x:c>
      <x:c r="F12" s="13" t="str">
        <x:v>État commun et modules utilisés par cette tranche. Prendre les objets et trajets depuis leur propriétaire de données.</x:v>
      </x:c>
      <x:c r="G12" s="13" t="str">
        <x:v>P1 — boucle complète jouable</x:v>
      </x:c>
      <x:c r="H12" s="13" t="str">
        <x:v>Scène, interactions, données, sauvegarde et contrôle d’acceptation ensemble. Une interface seule ne termine pas le lot.</x:v>
      </x:c>
      <x:c r="I12" s="13" t="str">
        <x:v>À implémenter. Le présent classeur livre la conception et les données de référence.</x:v>
      </x:c>
      <x:c r="J12" s="13" t="str">
        <x:v>Extension V5</x:v>
      </x:c>
    </x:row>
    <x:row r="13" ht="57" customHeight="1">
      <x:c r="A13" s="14" t="str">
        <x:v>BUILD5-08</x:v>
      </x:c>
      <x:c r="B13" s="14" t="str">
        <x:v>Vie domestique</x:v>
      </x:c>
      <x:c r="C13" s="14" t="str">
        <x:v>Scènes maisonsV5</x:v>
      </x:c>
      <x:c r="D13" s="14" t="str">
        <x:v>Ajouter visites, état des pièces et rappels narratifs.</x:v>
      </x:c>
      <x:c r="E13" s="14" t="str">
        <x:v>Un invité arrive et repart par une route réelle.</x:v>
      </x:c>
      <x:c r="F13" s="14" t="str">
        <x:v>État commun et modules utilisés par cette tranche. Prendre les objets et trajets depuis leur propriétaire de données.</x:v>
      </x:c>
      <x:c r="G13" s="14" t="str">
        <x:v>P1 — boucle complète jouable</x:v>
      </x:c>
      <x:c r="H13" s="14" t="str">
        <x:v>Scène, interactions, données, sauvegarde et contrôle d’acceptation ensemble. Une interface seule ne termine pas le lot.</x:v>
      </x:c>
      <x:c r="I13" s="14" t="str">
        <x:v>À implémenter. Le présent classeur livre la conception et les données de référence.</x:v>
      </x:c>
      <x:c r="J13" s="14" t="str">
        <x:v>Extension V5</x:v>
      </x:c>
    </x:row>
    <x:row r="14" ht="57" customHeight="1">
      <x:c r="A14" s="13" t="str">
        <x:v>BUILD5-09</x:v>
      </x:c>
      <x:c r="B14" s="13" t="str">
        <x:v>Atelier de trophées</x:v>
      </x:c>
      <x:c r="C14" s="13" t="str">
        <x:v>TR-M01..03</x:v>
      </x:c>
      <x:c r="D14" s="13" t="str">
        <x:v>Créer les 18 étapes du tutoriel avec reprise de poste.</x:v>
      </x:c>
      <x:c r="E14" s="13" t="str">
        <x:v>Interrompre puis reprendre aux trois moments clés.</x:v>
      </x:c>
      <x:c r="F14" s="13" t="str">
        <x:v>État commun et modules utilisés par cette tranche. Prendre les objets et trajets depuis leur propriétaire de données.</x:v>
      </x:c>
      <x:c r="G14" s="13" t="str">
        <x:v>P1 — boucle complète jouable</x:v>
      </x:c>
      <x:c r="H14" s="13" t="str">
        <x:v>Scène, interactions, données, sauvegarde et contrôle d’acceptation ensemble. Une interface seule ne termine pas le lot.</x:v>
      </x:c>
      <x:c r="I14" s="13" t="str">
        <x:v>À implémenter. Le présent classeur livre la conception et les données de référence.</x:v>
      </x:c>
      <x:c r="J14" s="13" t="str">
        <x:v>Extension V5</x:v>
      </x:c>
    </x:row>
    <x:row r="15" ht="57" customHeight="1">
      <x:c r="A15" s="14" t="str">
        <x:v>BUILD5-10</x:v>
      </x:c>
      <x:c r="B15" s="14" t="str">
        <x:v>Histoires d’objets</x:v>
      </x:c>
      <x:c r="C15" s="14" t="str">
        <x:v>Histoires et révélations</x:v>
      </x:c>
      <x:c r="D15" s="14" t="str">
        <x:v>Lier marques matérielles, preuves et récit d’exposition.</x:v>
      </x:c>
      <x:c r="E15" s="14" t="str">
        <x:v>Une plaque ne déclare pas un indice jamais observé.</x:v>
      </x:c>
      <x:c r="F15" s="14" t="str">
        <x:v>État commun et modules utilisés par cette tranche. Prendre les objets et trajets depuis leur propriétaire de données.</x:v>
      </x:c>
      <x:c r="G15" s="14" t="str">
        <x:v>P1 — boucle complète jouable</x:v>
      </x:c>
      <x:c r="H15" s="14" t="str">
        <x:v>Scène, interactions, données, sauvegarde et contrôle d’acceptation ensemble. Une interface seule ne termine pas le lot.</x:v>
      </x:c>
      <x:c r="I15" s="14" t="str">
        <x:v>À implémenter. Le présent classeur livre la conception et les données de référence.</x:v>
      </x:c>
      <x:c r="J15" s="14" t="str">
        <x:v>Extension V5</x:v>
      </x:c>
    </x:row>
    <x:row r="16" ht="57" customHeight="1">
      <x:c r="A16" s="13" t="str">
        <x:v>BUILD5-11</x:v>
      </x:c>
      <x:c r="B16" s="13" t="str">
        <x:v>Chaînes avancées</x:v>
      </x:c>
      <x:c r="C16" s="13" t="str">
        <x:v>GestesV5 de trophées</x:v>
      </x:c>
      <x:c r="D16" s="13" t="str">
        <x:v>Ajouter six énigmes complètes à huit manipulations.</x:v>
      </x:c>
      <x:c r="E16" s="13" t="str">
        <x:v>Accomplir chaque chaîne au clavier et à la manette.</x:v>
      </x:c>
      <x:c r="F16" s="13" t="str">
        <x:v>État commun et modules utilisés par cette tranche. Prendre les objets et trajets depuis leur propriétaire de données.</x:v>
      </x:c>
      <x:c r="G16" s="13" t="str">
        <x:v>P1 — boucle complète jouable</x:v>
      </x:c>
      <x:c r="H16" s="13" t="str">
        <x:v>Scène, interactions, données, sauvegarde et contrôle d’acceptation ensemble. Une interface seule ne termine pas le lot.</x:v>
      </x:c>
      <x:c r="I16" s="13" t="str">
        <x:v>À implémenter. Le présent classeur livre la conception et les données de référence.</x:v>
      </x:c>
      <x:c r="J16" s="13" t="str">
        <x:v>Extension V5</x:v>
      </x:c>
    </x:row>
    <x:row r="17" ht="57" customHeight="1">
      <x:c r="A17" s="14" t="str">
        <x:v>BUILD5-12</x:v>
      </x:c>
      <x:c r="B17" s="14" t="str">
        <x:v>Vaisseau personnel</x:v>
      </x:c>
      <x:c r="C17" s="14" t="str">
        <x:v>Huit salles PSR</x:v>
      </x:c>
      <x:c r="D17" s="14" t="str">
        <x:v>Conserver équipement, pièces et point d’amarrage.</x:v>
      </x:c>
      <x:c r="E17" s="14" t="str">
        <x:v>Partir, atterrir et revenir avec le même manifeste.</x:v>
      </x:c>
      <x:c r="F17" s="14" t="str">
        <x:v>État commun et modules utilisés par cette tranche. Prendre les objets et trajets depuis leur propriétaire de données.</x:v>
      </x:c>
      <x:c r="G17" s="14" t="str">
        <x:v>P1 — boucle complète jouable</x:v>
      </x:c>
      <x:c r="H17" s="14" t="str">
        <x:v>Scène, interactions, données, sauvegarde et contrôle d’acceptation ensemble. Une interface seule ne termine pas le lot.</x:v>
      </x:c>
      <x:c r="I17" s="14" t="str">
        <x:v>À implémenter. Le présent classeur livre la conception et les données de référence.</x:v>
      </x:c>
      <x:c r="J17" s="14" t="str">
        <x:v>Extension V5</x:v>
      </x:c>
    </x:row>
    <x:row r="18" ht="57" customHeight="1">
      <x:c r="A18" s="13" t="str">
        <x:v>BUILD5-13</x:v>
      </x:c>
      <x:c r="B18" s="13" t="str">
        <x:v>Navigation jouable</x:v>
      </x:c>
      <x:c r="C18" s="13" t="str">
        <x:v>FLIGHT5-01..24</x:v>
      </x:c>
      <x:c r="D18" s="13" t="str">
        <x:v>Créer les postes d’approche, amarrage, route et secours.</x:v>
      </x:c>
      <x:c r="E18" s="13" t="str">
        <x:v>Une manœuvre manquée garde un recours visible.</x:v>
      </x:c>
      <x:c r="F18" s="13" t="str">
        <x:v>État commun et modules utilisés par cette tranche. Prendre les objets et trajets depuis leur propriétaire de données.</x:v>
      </x:c>
      <x:c r="G18" s="13" t="str">
        <x:v>P2 — extension du monde</x:v>
      </x:c>
      <x:c r="H18" s="13" t="str">
        <x:v>Scène, interactions, données, sauvegarde et contrôle d’acceptation ensemble. Une interface seule ne termine pas le lot.</x:v>
      </x:c>
      <x:c r="I18" s="13" t="str">
        <x:v>À implémenter. Le présent classeur livre la conception et les données de référence.</x:v>
      </x:c>
      <x:c r="J18" s="13" t="str">
        <x:v>Extension V5</x:v>
      </x:c>
    </x:row>
    <x:row r="19" ht="57" customHeight="1">
      <x:c r="A19" s="14" t="str">
        <x:v>BUILD5-14</x:v>
      </x:c>
      <x:c r="B19" s="14" t="str">
        <x:v>Bases vivantes</x:v>
      </x:c>
      <x:c r="C19" s="14" t="str">
        <x:v>BASE5-01..10</x:v>
      </x:c>
      <x:c r="D19" s="14" t="str">
        <x:v>Relier les 60 salles aux 30 phases d’arcs.</x:v>
      </x:c>
      <x:c r="E19" s="14" t="str">
        <x:v>Une réparation ouvre réellement le service concerné.</x:v>
      </x:c>
      <x:c r="F19" s="14" t="str">
        <x:v>État commun et modules utilisés par cette tranche. Prendre les objets et trajets depuis leur propriétaire de données.</x:v>
      </x:c>
      <x:c r="G19" s="14" t="str">
        <x:v>P2 — extension du monde</x:v>
      </x:c>
      <x:c r="H19" s="14" t="str">
        <x:v>Scène, interactions, données, sauvegarde et contrôle d’acceptation ensemble. Une interface seule ne termine pas le lot.</x:v>
      </x:c>
      <x:c r="I19" s="14" t="str">
        <x:v>À implémenter. Le présent classeur livre la conception et les données de référence.</x:v>
      </x:c>
      <x:c r="J19" s="14" t="str">
        <x:v>Extension V5</x:v>
      </x:c>
    </x:row>
    <x:row r="20" ht="57" customHeight="1">
      <x:c r="A20" s="13" t="str">
        <x:v>BUILD5-15</x:v>
      </x:c>
      <x:c r="B20" s="13" t="str">
        <x:v>Faune cohérente</x:v>
      </x:c>
      <x:c r="C20" s="13" t="str">
        <x:v>AI5-01..36</x:v>
      </x:c>
      <x:c r="D20" s="13" t="str">
        <x:v>Écrire veille, perception, recherche, engagement et abandon.</x:v>
      </x:c>
      <x:c r="E20" s="13" t="str">
        <x:v>Un adversaire perd la position du joueur hors de ses indices.</x:v>
      </x:c>
      <x:c r="F20" s="13" t="str">
        <x:v>État commun et modules utilisés par cette tranche. Prendre les objets et trajets depuis leur propriétaire de données.</x:v>
      </x:c>
      <x:c r="G20" s="13" t="str">
        <x:v>P2 — extension du monde</x:v>
      </x:c>
      <x:c r="H20" s="13" t="str">
        <x:v>Scène, interactions, données, sauvegarde et contrôle d’acceptation ensemble. Une interface seule ne termine pas le lot.</x:v>
      </x:c>
      <x:c r="I20" s="13" t="str">
        <x:v>À implémenter. Le présent classeur livre la conception et les données de référence.</x:v>
      </x:c>
      <x:c r="J20" s="13" t="str">
        <x:v>Extension V5</x:v>
      </x:c>
    </x:row>
    <x:row r="21" ht="57" customHeight="1">
      <x:c r="A21" s="14" t="str">
        <x:v>BUILD5-16</x:v>
      </x:c>
      <x:c r="B21" s="14" t="str">
        <x:v>Montures</x:v>
      </x:c>
      <x:c r="C21" s="14" t="str">
        <x:v>MOUNT5-01..16</x:v>
      </x:c>
      <x:c r="D21" s="14" t="str">
        <x:v>Faire dépendre les compétences du lien et la route de la fatigue.</x:v>
      </x:c>
      <x:c r="E21" s="14" t="str">
        <x:v>Lien maximal ne traverse pas un obstacle impossible.</x:v>
      </x:c>
      <x:c r="F21" s="14" t="str">
        <x:v>État commun et modules utilisés par cette tranche. Prendre les objets et trajets depuis leur propriétaire de données.</x:v>
      </x:c>
      <x:c r="G21" s="14" t="str">
        <x:v>P2 — extension du monde</x:v>
      </x:c>
      <x:c r="H21" s="14" t="str">
        <x:v>Scène, interactions, données, sauvegarde et contrôle d’acceptation ensemble. Une interface seule ne termine pas le lot.</x:v>
      </x:c>
      <x:c r="I21" s="14" t="str">
        <x:v>À implémenter. Le présent classeur livre la conception et les données de référence.</x:v>
      </x:c>
      <x:c r="J21" s="14" t="str">
        <x:v>Extension V5</x:v>
      </x:c>
    </x:row>
    <x:row r="22" ht="57" customHeight="1">
      <x:c r="A22" s="13" t="str">
        <x:v>BUILD5-17</x:v>
      </x:c>
      <x:c r="B22" s="13" t="str">
        <x:v>Réserves humaines</x:v>
      </x:c>
      <x:c r="C22" s="13" t="str">
        <x:v>GP01..10 et HUM-001..HUM-100</x:v>
      </x:c>
      <x:c r="D22" s="13" t="str">
        <x:v>Instancier une équipe choisie avec ses personnes persistantes.</x:v>
      </x:c>
      <x:c r="E22" s="13" t="str">
        <x:v>Survivants et pertes restent après une revisite.</x:v>
      </x:c>
      <x:c r="F22" s="13" t="str">
        <x:v>État commun et modules utilisés par cette tranche. Prendre les objets et trajets depuis leur propriétaire de données.</x:v>
      </x:c>
      <x:c r="G22" s="13" t="str">
        <x:v>P2 — extension du monde</x:v>
      </x:c>
      <x:c r="H22" s="13" t="str">
        <x:v>Scène, interactions, données, sauvegarde et contrôle d’acceptation ensemble. Une interface seule ne termine pas le lot.</x:v>
      </x:c>
      <x:c r="I22" s="13" t="str">
        <x:v>À implémenter. Le présent classeur livre la conception et les données de référence.</x:v>
      </x:c>
      <x:c r="J22" s="13" t="str">
        <x:v>Extension V5</x:v>
      </x:c>
    </x:row>
    <x:row r="23" ht="57" customHeight="1">
      <x:c r="A23" s="14" t="str">
        <x:v>BUILD5-18</x:v>
      </x:c>
      <x:c r="B23" s="14" t="str">
        <x:v>Guerre narrative</x:v>
      </x:c>
      <x:c r="C23" s="14" t="str">
        <x:v>MissionsW3 et campagnesW5</x:v>
      </x:c>
      <x:c r="D23" s="14" t="str">
        <x:v>Produire un résultat d’opération unique depuis le mode héros.</x:v>
      </x:c>
      <x:c r="E23" s="14" t="str">
        <x:v>La carte lit ce résultat sans récompenser une deuxième fois.</x:v>
      </x:c>
      <x:c r="F23" s="14" t="str">
        <x:v>État commun et modules utilisés par cette tranche. Prendre les objets et trajets depuis leur propriétaire de données.</x:v>
      </x:c>
      <x:c r="G23" s="14" t="str">
        <x:v>P2 — extension du monde</x:v>
      </x:c>
      <x:c r="H23" s="14" t="str">
        <x:v>Scène, interactions, données, sauvegarde et contrôle d’acceptation ensemble. Une interface seule ne termine pas le lot.</x:v>
      </x:c>
      <x:c r="I23" s="14" t="str">
        <x:v>À implémenter. Le présent classeur livre la conception et les données de référence.</x:v>
      </x:c>
      <x:c r="J23" s="14" t="str">
        <x:v>Extension V5</x:v>
      </x:c>
    </x:row>
    <x:row r="24" ht="57" customHeight="1">
      <x:c r="A24" s="13" t="str">
        <x:v>BUILD5-19</x:v>
      </x:c>
      <x:c r="B24" s="13" t="str">
        <x:v>Escarmouche RTS</x:v>
      </x:c>
      <x:c r="C24" s="13" t="str">
        <x:v>ScénariosW3 et unités</x:v>
      </x:c>
      <x:c r="D24" s="13" t="str">
        <x:v>Diriger des équipes présentes avec ravitaillement et repli.</x:v>
      </x:c>
      <x:c r="E24" s="13" t="str">
        <x:v>XP, effectif, fatigue et rôle persistent.</x:v>
      </x:c>
      <x:c r="F24" s="13" t="str">
        <x:v>État commun et modules utilisés par cette tranche. Prendre les objets et trajets depuis leur propriétaire de données.</x:v>
      </x:c>
      <x:c r="G24" s="13" t="str">
        <x:v>P2 — extension du monde</x:v>
      </x:c>
      <x:c r="H24" s="13" t="str">
        <x:v>Scène, interactions, données, sauvegarde et contrôle d’acceptation ensemble. Une interface seule ne termine pas le lot.</x:v>
      </x:c>
      <x:c r="I24" s="13" t="str">
        <x:v>À implémenter. Le présent classeur livre la conception et les données de référence.</x:v>
      </x:c>
      <x:c r="J24" s="13" t="str">
        <x:v>Extension V5</x:v>
      </x:c>
    </x:row>
    <x:row r="25" ht="57" customHeight="1">
      <x:c r="A25" s="14" t="str">
        <x:v>BUILD5-20</x:v>
      </x:c>
      <x:c r="B25" s="14" t="str">
        <x:v>Conquête de Korthas</x:v>
      </x:c>
      <x:c r="C25" s="14" t="str">
        <x:v>Zones, routes et tours</x:v>
      </x:c>
      <x:c r="D25" s="14" t="str">
        <x:v>Relier information, ravitaillement, combat et contrôle territorial.</x:v>
      </x:c>
      <x:c r="E25" s="14" t="str">
        <x:v>Une campagne de 12 tours conserve les bilans.</x:v>
      </x:c>
      <x:c r="F25" s="14" t="str">
        <x:v>État commun et modules utilisés par cette tranche. Prendre les objets et trajets depuis leur propriétaire de données.</x:v>
      </x:c>
      <x:c r="G25" s="14" t="str">
        <x:v>P2 — extension du monde</x:v>
      </x:c>
      <x:c r="H25" s="14" t="str">
        <x:v>Scène, interactions, données, sauvegarde et contrôle d’acceptation ensemble. Une interface seule ne termine pas le lot.</x:v>
      </x:c>
      <x:c r="I25" s="14" t="str">
        <x:v>À implémenter. Le présent classeur livre la conception et les données de référence.</x:v>
      </x:c>
      <x:c r="J25" s="14" t="str">
        <x:v>Extension V5</x:v>
      </x:c>
    </x:row>
    <x:row r="26" ht="57" customHeight="1">
      <x:c r="A26" s="13" t="str">
        <x:v>BUILD5-21</x:v>
      </x:c>
      <x:c r="B26" s="13" t="str">
        <x:v>Warp physique</x:v>
      </x:c>
      <x:c r="C26" s="13" t="str">
        <x:v>STATE5-25..30</x:v>
      </x:c>
      <x:c r="D26" s="13" t="str">
        <x:v>Vérifier cinq conditions, destination et retour réservé.</x:v>
      </x:c>
      <x:c r="E26" s="13" t="str">
        <x:v>Retrait d’Adjutant après départ ne bloque pas le retour engagé.</x:v>
      </x:c>
      <x:c r="F26" s="13" t="str">
        <x:v>État commun et modules utilisés par cette tranche. Prendre les objets et trajets depuis leur propriétaire de données.</x:v>
      </x:c>
      <x:c r="G26" s="13" t="str">
        <x:v>P2 — extension du monde</x:v>
      </x:c>
      <x:c r="H26" s="13" t="str">
        <x:v>Scène, interactions, données, sauvegarde et contrôle d’acceptation ensemble. Une interface seule ne termine pas le lot.</x:v>
      </x:c>
      <x:c r="I26" s="13" t="str">
        <x:v>À implémenter. Le présent classeur livre la conception et les données de référence.</x:v>
      </x:c>
      <x:c r="J26" s="13" t="str">
        <x:v>Extension V5</x:v>
      </x:c>
    </x:row>
    <x:row r="27" ht="57" customHeight="1">
      <x:c r="A27" s="14" t="str">
        <x:v>BUILD5-22</x:v>
      </x:c>
      <x:c r="B27" s="14" t="str">
        <x:v>La Veille Partagée</x:v>
      </x:c>
      <x:c r="C27" s="14" t="str">
        <x:v>Navire de clan</x:v>
      </x:c>
      <x:c r="D27" s="14" t="str">
        <x:v>Ouvrir quatre ponts par étapes avec capacités 7/13/19.</x:v>
      </x:c>
      <x:c r="E27" s="14" t="str">
        <x:v>Une mission collective garde personnes, charges et responsabilités.</x:v>
      </x:c>
      <x:c r="F27" s="14" t="str">
        <x:v>État commun et modules utilisés par cette tranche. Prendre les objets et trajets depuis leur propriétaire de données.</x:v>
      </x:c>
      <x:c r="G27" s="14" t="str">
        <x:v>P2 — extension du monde</x:v>
      </x:c>
      <x:c r="H27" s="14" t="str">
        <x:v>Scène, interactions, données, sauvegarde et contrôle d’acceptation ensemble. Une interface seule ne termine pas le lot.</x:v>
      </x:c>
      <x:c r="I27" s="14" t="str">
        <x:v>À implémenter. Le présent classeur livre la conception et les données de référence.</x:v>
      </x:c>
      <x:c r="J27" s="14" t="str">
        <x:v>Extension V5</x:v>
      </x:c>
    </x:row>
    <x:row r="28" ht="57" customHeight="1">
      <x:c r="A28" s="13" t="str">
        <x:v>BUILD5-23</x:v>
      </x:c>
      <x:c r="B28" s="13" t="str">
        <x:v>Multijoueur futur</x:v>
      </x:c>
      <x:c r="C28" s="13" t="str">
        <x:v>Permissions et session</x:v>
      </x:c>
      <x:c r="D28" s="13" t="str">
        <x:v>Ajouter 2–4 joueurs à l’autorité de session et au même manifeste.</x:v>
      </x:c>
      <x:c r="E28" s="13" t="str">
        <x:v>Déconnexion et départ ne dupliquent pas les objets.</x:v>
      </x:c>
      <x:c r="F28" s="13" t="str">
        <x:v>BUILD5-01, BUILD5-02, BUILD5-12, BUILD5-22 et solo stable</x:v>
      </x:c>
      <x:c r="G28" s="13" t="str">
        <x:v>P3 — prolongement après stabilité du solo</x:v>
      </x:c>
      <x:c r="H28" s="13" t="str">
        <x:v>Scène, interactions, données, sauvegarde et contrôle d’acceptation ensemble. Une interface seule ne termine pas le lot.</x:v>
      </x:c>
      <x:c r="I28" s="13" t="str">
        <x:v>À implémenter. Le présent classeur livre la conception et les données de référence.</x:v>
      </x:c>
      <x:c r="J28" s="13" t="str">
        <x:v>Extension V5</x:v>
      </x:c>
    </x:row>
    <x:row r="29" ht="57" customHeight="1">
      <x:c r="A29" s="14" t="str">
        <x:v>BUILD5-24</x:v>
      </x:c>
      <x:c r="B29" s="14" t="str">
        <x:v>Transmission et DLC</x:v>
      </x:c>
      <x:c r="C29" s="14" t="str">
        <x:v>Elder, Ancient et mausolée</x:v>
      </x:c>
      <x:c r="D29" s="14" t="str">
        <x:v>Prolonger la fin choisie et séparer les chroniques cinéma.</x:v>
      </x:c>
      <x:c r="E29" s="14" t="str">
        <x:v>Le parcours conserve ses morts, ses objets et son dénouement.</x:v>
      </x:c>
      <x:c r="F29" s="14" t="str">
        <x:v>État commun et modules utilisés par cette tranche. Prendre les objets et trajets depuis leur propriétaire de données.</x:v>
      </x:c>
      <x:c r="G29" s="14" t="str">
        <x:v>P3 — prolongement après stabilité du solo</x:v>
      </x:c>
      <x:c r="H29" s="14" t="str">
        <x:v>Scène, interactions, données, sauvegarde et contrôle d’acceptation ensemble. Une interface seule ne termine pas le lot.</x:v>
      </x:c>
      <x:c r="I29" s="14" t="str">
        <x:v>À implémenter. Le présent classeur livre la conception et les données de référence.</x:v>
      </x:c>
      <x:c r="J29" s="14" t="str">
        <x:v>Extension V5</x:v>
      </x:c>
    </x:row>
  </x:sheetData>
  <x:pageMargins left="0.7" right="0.7" top="0.75" bottom="0.75" header="0.3" footer="0.3"/>
  <x:tableParts count="1">
    <x:tablePart xmlns:r="http://schemas.openxmlformats.org/officeDocument/2006/relationships" r:id="R334334d62a804d5d"/>
  </x:tableParts>
</x:worksheet>
</file>

<file path=xl/worksheets/sheet130.xml><?xml version="1.0" encoding="utf-8"?>
<x:worksheet xmlns:x="http://schemas.openxmlformats.org/spreadsheetml/2006/main">
  <x:sheetPr>
    <x:tabColor rgb="FF5C5368"/>
  </x:sheetPr>
  <x:sheetViews>
    <x:sheetView showGridLines="0" workbookViewId="0"/>
  </x:sheetViews>
  <x:sheetFormatPr defaultRowHeight="15"/>
  <x:cols>
    <x:col min="1" max="1" width="33" hidden="0" customWidth="1"/>
    <x:col min="2" max="2" width="119" hidden="0" customWidth="1"/>
    <x:col min="4" max="4" width="24" hidden="0" customWidth="1"/>
    <x:col min="5" max="5" width="18" hidden="0" customWidth="1"/>
  </x:cols>
  <x:sheetData>
    <x:row r="1">
      <x:c r="A1" s="2"/>
      <x:c r="B1" s="2"/>
    </x:row>
    <x:row r="2" ht="32" customHeight="1">
      <x:c r="A2" s="3" t="str">
        <x:v>Lire et examiner un dialogue V6</x:v>
      </x:c>
      <x:c r="B2" s="3"/>
    </x:row>
    <x:row r="3">
      <x:c r="A3" s="4"/>
      <x:c r="B3" s="4"/>
    </x:row>
    <x:row r="4" ht="32" customHeight="1">
      <x:c r="A4" s="13" t="str">
        <x:v>Scène à choisir</x:v>
      </x:c>
      <x:c r="B4" s="136" t="str">
        <x:v>D6-O1-M01</x:v>
      </x:c>
      <x:c r="C4" s="2"/>
      <x:c r="D4" s="78" t="str">
        <x:v>Phase interne</x:v>
      </x:c>
      <x:c r="E4" s="78" t="str">
        <x:f>IF($B$6="Ouverture","OUV",IF($B$6="Choix du joueur","CHOIX",IF($B$6="Réponse","REPONSE",IF($B$6="Réussite","SUCCES",IF($B$6="Échec","ECHEC",IF($B$6="Reprise","REPRISE","VARIANTE"))))))</x:f>
        <x:v>OUV</x:v>
      </x:c>
    </x:row>
    <x:row r="5" ht="32" customHeight="1">
      <x:c r="A5" s="13" t="str">
        <x:v>Option du joueur</x:v>
      </x:c>
      <x:c r="B5" s="136" t="str">
        <x:v>A</x:v>
      </x:c>
      <x:c r="C5" s="2"/>
      <x:c r="D5" s="78" t="str">
        <x:v>Option retenue</x:v>
      </x:c>
      <x:c r="E5" s="78" t="str">
        <x:f>IF(OR($E$4="CHOIX",$E$4="REPONSE"),$B$5,"-")</x:f>
        <x:v>-</x:v>
      </x:c>
    </x:row>
    <x:row r="6" ht="32" customHeight="1">
      <x:c r="A6" s="13" t="str">
        <x:v>Phase à lire</x:v>
      </x:c>
      <x:c r="B6" s="136" t="str">
        <x:v>Ouverture</x:v>
      </x:c>
      <x:c r="C6" s="2"/>
      <x:c r="D6" s="2"/>
      <x:c r="E6" s="2"/>
    </x:row>
    <x:row r="7" ht="32" customHeight="1">
      <x:c r="A7" s="13" t="str">
        <x:v>Ligne de cette phase</x:v>
      </x:c>
      <x:c r="B7" s="139" t="n">
        <x:v>1</x:v>
      </x:c>
      <x:c r="C7" s="2"/>
      <x:c r="D7" s="2"/>
      <x:c r="E7" s="2"/>
    </x:row>
    <x:row r="8" ht="32" customHeight="1">
      <x:c r="A8" s="13" t="str">
        <x:v>Lignes disponibles</x:v>
      </x:c>
      <x:c r="B8" s="140" t="n">
        <x:f>COUNTIFS('Répliques V6'!$B$6:$B$6064,$B$4,'Répliques V6'!$C$6:$C$6064,$E$4,'Répliques V6'!$D$6:$D$6064,$E$5)</x:f>
        <x:v>2</x:v>
      </x:c>
      <x:c r="C8" s="2"/>
      <x:c r="D8" s="2"/>
      <x:c r="E8" s="2"/>
    </x:row>
    <x:row r="9" ht="32" customHeight="1">
      <x:c r="A9" s="13" t="str">
        <x:v>Clé de réplique</x:v>
      </x:c>
      <x:c r="B9" s="13" t="str">
        <x:f>$B$4&amp;"-"&amp;$E$4&amp;"-"&amp;$E$5&amp;"-"&amp;TEXT($B$7,"00")</x:f>
        <x:v>D6-O1-M01-OUV---01</x:v>
      </x:c>
      <x:c r="C9" s="2"/>
      <x:c r="D9" s="2"/>
      <x:c r="E9" s="2"/>
    </x:row>
    <x:row r="10" ht="32" customHeight="1">
      <x:c r="A10" s="13" t="str">
        <x:v>Titre de la scène</x:v>
      </x:c>
      <x:c r="B10" s="13" t="str">
        <x:f>IFERROR(INDEX('Scènes de dialogue V6'!$B$6:$B$735,MATCH($B$4,'Scènes de dialogue V6'!$A$6:$A$735,0)),"Choisir une scène")</x:f>
        <x:v>La marche trop haute</x:v>
      </x:c>
      <x:c r="C10" s="2"/>
      <x:c r="D10" s="2"/>
      <x:c r="E10" s="2"/>
    </x:row>
    <x:row r="11">
      <x:c r="A11" s="13"/>
      <x:c r="B11" s="13"/>
      <x:c r="C11" s="2"/>
      <x:c r="D11" s="2"/>
      <x:c r="E11" s="2"/>
    </x:row>
    <x:row r="12" ht="36" customHeight="1">
      <x:c r="A12" s="13" t="str">
        <x:v>Locuteur</x:v>
      </x:c>
      <x:c r="B12" s="13" t="str">
        <x:f>IFERROR(INDEX('Répliques V6'!$F$6:$F$6064,MATCH($B$9,'Répliques V6'!$A$6:$A$6064,0)),"Aucune ligne à cet emplacement : changer la phase, la ligne ou l’option.")</x:f>
        <x:v>Varek</x:v>
      </x:c>
      <x:c r="C12" s="2"/>
      <x:c r="D12" s="2"/>
      <x:c r="E12" s="2"/>
    </x:row>
    <x:row r="13" ht="100" customHeight="1">
      <x:c r="A13" s="13" t="str">
        <x:v>Réplique</x:v>
      </x:c>
      <x:c r="B13" s="138" t="str">
        <x:f>IFERROR(INDEX('Répliques V6'!$G$6:$G$6064,MATCH($B$9,'Répliques V6'!$A$6:$A$6064,0)),"Aucune ligne à cet emplacement : changer la phase, la ligne ou l’option.")</x:f>
        <x:v>L’anneau ne descendra pas pour toi.</x:v>
      </x:c>
      <x:c r="C13" s="2"/>
      <x:c r="D13" s="2"/>
      <x:c r="E13" s="2"/>
    </x:row>
    <x:row r="14" ht="52" customHeight="1">
      <x:c r="A14" s="13" t="str">
        <x:v>Geste</x:v>
      </x:c>
      <x:c r="B14" s="13" t="str">
        <x:f>IFERROR(INDEX('Répliques V6'!$H$6:$H$6064,MATCH($B$9,'Répliques V6'!$A$6:$A$6064,0)),"Aucune ligne à cet emplacement : changer la phase, la ligne ou l’option.")</x:f>
        <x:v>Laisse le joueur regarder la situation avant de poursuivre.</x:v>
      </x:c>
      <x:c r="C14" s="2"/>
      <x:c r="D14" s="2"/>
      <x:c r="E14" s="2"/>
    </x:row>
    <x:row r="15" ht="168" customHeight="1">
      <x:c r="A15" s="13" t="str">
        <x:v>Condition de cette ligne</x:v>
      </x:c>
      <x:c r="B15" s="13" t="str">
        <x:f>IFERROR(INDEX('Répliques V6'!$I$6:$I$6064,MATCH($B$9,'Répliques V6'!$A$6:$A$6064,0)),"Aucune ligne à cet emplacement : changer la phase, la ligne ou l’option.")</x:f>
        <x:v>Voie O1 choisie ; prologue commun terminé ; aucune mission de voie résolue.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C15" s="2"/>
      <x:c r="D15" s="2"/>
      <x:c r="E15" s="2"/>
    </x:row>
    <x:row r="16" ht="63" customHeight="1">
      <x:c r="A16" s="13" t="str">
        <x:v>Lieu de la scène</x:v>
      </x:c>
      <x:c r="B16" s="13" t="str">
        <x:f>IFERROR(INDEX('Scènes de dialogue V6'!$F$6:$F$735,MATCH($B$4,'Scènes de dialogue V6'!$A$6:$A$735,0)),"")</x:f>
        <x:v>Dans la cour d’entraînement, Varek place l’anneau à une hauteur que le jeune ne peut atteindre. Le joueur teste un rebord, prend appui sur une racine et se balance vers la plateforme. Dhera observe aussi les tentatives avortées ; Ruun tient une corde mais attend un signe.</x:v>
      </x:c>
      <x:c r="C16" s="2"/>
      <x:c r="D16" s="2"/>
      <x:c r="E16" s="2"/>
    </x:row>
    <x:row r="17" ht="183" customHeight="1">
      <x:c r="A17" s="13" t="str">
        <x:v>Qui sait quoi</x:v>
      </x:c>
      <x:c r="B17" s="13" t="str">
        <x:f>IFERROR(INDEX('Scènes de dialogue V6'!$I$6:$I$735,MATCH($B$4,'Scènes de dialogue V6'!$A$6:$A$735,0)),"")</x:f>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C17" s="2"/>
      <x:c r="D17" s="2"/>
      <x:c r="E17" s="2"/>
    </x:row>
    <x:row r="18" ht="108" customHeight="1">
      <x:c r="A18" s="13" t="str">
        <x:v>Action du choix retenu</x:v>
      </x:c>
      <x:c r="B18" s="13" t="str">
        <x:f>IFERROR(INDEX('Choix et actions V6'!$F$6:$F$1499,MATCH($B$4&amp;"-OPTION-"&amp;$B$5,'Choix et actions V6'!$A$6:$A$1499,0)),"Cette option n’existe pas pour la scène choisie.")</x:f>
        <x:v>Appeler Ruun, saisir la corde tendue et atteindre physiquement l’anneau.</x:v>
      </x:c>
      <x:c r="C18" s="2"/>
      <x:c r="D18" s="2"/>
      <x:c r="E18" s="2"/>
    </x:row>
    <x:row r="19" ht="63" customHeight="1">
      <x:c r="A19" s="13" t="str">
        <x:v>Conditions du choix</x:v>
      </x:c>
      <x:c r="B19" s="13" t="str">
        <x:f>IFERROR(INDEX('Choix et actions V6'!$G$6:$G$1499,MATCH($B$4&amp;"-OPTION-"&amp;$B$5,'Choix et actions V6'!$A$6:$A$1499,0)),"Cette option n’existe pas pour la scène choisie.")</x:f>
        <x:v>Conditions d’entrée encore valides ; personne, outil et passage nécessaires disponibles. La parole seule ne valide pas l’objectif.</x:v>
      </x:c>
      <x:c r="C19" s="2"/>
      <x:c r="D19" s="2"/>
      <x:c r="E19" s="2"/>
    </x:row>
    <x:row r="20" ht="93" customHeight="1">
      <x:c r="A20" s="13" t="str">
        <x:v>Conséquence du choix</x:v>
      </x:c>
      <x:c r="B20" s="13" t="str">
        <x:f>IFERROR(INDEX('Choix et actions V6'!$H$6:$H$1499,MATCH($B$4&amp;"-OPTION-"&amp;$B$5,'Choix et actions V6'!$A$6:$A$1499,0)),"Cette option n’existe pas pour la scène choisie.")</x:f>
        <x:v>Appliquer seulement le résultat de cette action : Demander la corde reconnaît l’aide de Ruun ; utiliser la racine crée un trajet personnel visible. Enregistrer O1-M01.resolved séparément de .success, puis O1-M01.choice, les observations et les transferts réellement accomplis. Le raccourci reste praticable et Dhera décrit la décision précise, même si Varek la méprise.</x:v>
      </x:c>
      <x:c r="C20" s="2"/>
      <x:c r="D20" s="2"/>
      <x:c r="E20" s="2"/>
    </x:row>
    <x:row r="21" ht="63" customHeight="1">
      <x:c r="A21" s="13" t="str">
        <x:v>Répétition et reprise</x:v>
      </x:c>
      <x:c r="B21" s="13" t="str">
        <x:f>IFERROR(INDEX('Scènes de dialogue V6'!$J$6:$J$735,MATCH($B$4,'Scènes de dialogue V6'!$A$6:$A$735,0)),"")</x:f>
        <x:v>Ouverture une fois par première entrée. Choix non confirmés réexaminables. Réussite une fois après résultat vérifié ; échec une fois par tentative, avec 20 secondes de silence minimal. Reprise au retour volontaire, sans gain supplémentaire.</x:v>
      </x:c>
      <x:c r="C21" s="2"/>
      <x:c r="D21" s="2"/>
      <x:c r="E21" s="2"/>
    </x:row>
    <x:row r="22">
      <x:c r="A22" s="13"/>
      <x:c r="B22" s="13"/>
      <x:c r="C22" s="2"/>
      <x:c r="D22" s="2"/>
      <x:c r="E22" s="2"/>
    </x:row>
    <x:row r="23" ht="62" customHeight="1">
      <x:c r="A23" s="13" t="str">
        <x:v>Lire la scène</x:v>
      </x:c>
      <x:c r="B23" s="13" t="str">
        <x:v>Choisir une scène, une option, puis une phase. Changer le numéro pour parcourir les ouvertures multiples ou variantes. Les conditions sont affichées pour le travail de conception ; elles ne sont pas exécutées par le lecteur.</x:v>
      </x:c>
      <x:c r="C23" s="2"/>
      <x:c r="D23" s="2"/>
      <x:c r="E23" s="2"/>
    </x:row>
    <x:row r="24" ht="62" customHeight="1">
      <x:c r="A24" s="13" t="str">
        <x:v>Résultat après action</x:v>
      </x:c>
      <x:c r="B24" s="13" t="str">
        <x:v>Réussite se lit seulement après l’action accomplie. Un refus, report, échec ou PNJ absent peut supprimer cette ligne ou appeler une variante.</x:v>
      </x:c>
      <x:c r="C24" s="2"/>
      <x:c r="D24" s="2"/>
      <x:c r="E24" s="2"/>
    </x:row>
    <x:row r="25" ht="62" customHeight="1">
      <x:c r="A25" s="13" t="str">
        <x:v>Répliques courtes</x:v>
      </x:c>
      <x:c r="B25" s="13" t="str">
        <x:v>Les réactions tactiques, les gestes de trophées et les remarques contextuelles se trouvent dans Réactions et gestes V6.</x:v>
      </x:c>
      <x:c r="C25" s="2"/>
      <x:c r="D25" s="2"/>
      <x:c r="E25" s="2"/>
    </x:row>
    <x:row r="26" ht="62" customHeight="1">
      <x:c r="A26" s="13" t="str">
        <x:v>Lire d’un seul tenant</x:v>
      </x:c>
      <x:c r="B26" s="13" t="str">
        <x:v>Le lecteur HTML joint présente la scène entière, les réponses A/B/C et les variantes. Toutes les 112 tables V5 sont également conservées dans ce classeur.</x:v>
      </x:c>
      <x:c r="C26" s="2"/>
      <x:c r="D26" s="2"/>
      <x:c r="E26" s="2"/>
    </x:row>
    <x:row r="27">
      <x:c r="A27" s="2"/>
      <x:c r="B27" s="2"/>
      <x:c r="C27" s="2"/>
      <x:c r="D27" s="2"/>
      <x:c r="E27" s="2"/>
    </x:row>
    <x:row r="28">
      <x:c r="A28" s="2"/>
      <x:c r="B28" s="2"/>
      <x:c r="C28" s="2"/>
      <x:c r="D28" s="2"/>
      <x:c r="E28" s="2"/>
    </x:row>
    <x:row r="29">
      <x:c r="A29" s="2"/>
      <x:c r="B29" s="2"/>
      <x:c r="C29" s="2"/>
      <x:c r="D29" s="2"/>
      <x:c r="E29" s="2"/>
    </x:row>
    <x:row r="30">
      <x:c r="A30" s="2"/>
      <x:c r="B30" s="2"/>
      <x:c r="C30" s="2"/>
      <x:c r="D30" s="2"/>
      <x:c r="E30" s="2"/>
    </x:row>
    <x:row r="31">
      <x:c r="A31" s="2"/>
      <x:c r="B31" s="2"/>
      <x:c r="C31" s="2"/>
      <x:c r="D31" s="2"/>
      <x:c r="E31" s="2"/>
    </x:row>
  </x:sheetData>
  <x:conditionalFormatting sqref="B8:B8">
    <x:cfRule type="cellIs" dxfId="14" priority="1" operator="equal">
      <x:formula>0</x:formula>
    </x:cfRule>
  </x:conditionalFormatting>
  <x:dataValidations count="4">
    <x:dataValidation type="list" sqref="B4">
      <x:formula1>'Scènes de dialogue V6'!$A$6:$A$735</x:formula1>
    </x:dataValidation>
    <x:dataValidation type="list" sqref="B5">
      <x:formula1>"A,B,C"</x:formula1>
    </x:dataValidation>
    <x:dataValidation type="list" sqref="B6">
      <x:formula1>"Ouverture,Choix du joueur,Réponse,Réussite,Échec,Reprise,Variante"</x:formula1>
    </x:dataValidation>
    <x:dataValidation type="whole" operator="between" sqref="B7">
      <x:formula1>1</x:formula1>
      <x:formula2>50</x:formula2>
    </x:dataValidation>
  </x:dataValidations>
  <x:pageMargins left="0.7" right="0.7" top="0.75" bottom="0.75" header="0.3" footer="0.3"/>
</x:worksheet>
</file>

<file path=xl/worksheets/sheet13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7" hidden="0" customWidth="1"/>
    <x:col min="2" max="2" width="38" hidden="0" customWidth="1"/>
    <x:col min="3" max="3" width="38" hidden="0" customWidth="1"/>
    <x:col min="4" max="4" width="38" hidden="0" customWidth="1"/>
    <x:col min="5" max="5" width="38" hidden="0" customWidth="1"/>
    <x:col min="6" max="6" width="72" hidden="0" customWidth="1"/>
    <x:col min="7" max="7" width="58" hidden="0" customWidth="1"/>
    <x:col min="8" max="8" width="72" hidden="0" customWidth="1"/>
    <x:col min="9" max="9" width="72" hidden="0" customWidth="1"/>
    <x:col min="10" max="10" width="58" hidden="0" customWidth="1"/>
    <x:col min="11" max="11" width="5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s>
  <x:sheetData>
    <x:row r="1">
      <x:c r="A1" s="2"/>
      <x:c r="B1" s="2"/>
      <x:c r="C1" s="2"/>
      <x:c r="D1" s="2"/>
      <x:c r="E1" s="2"/>
    </x:row>
    <x:row r="2" ht="32" customHeight="1">
      <x:c r="A2" s="3" t="str">
        <x:v>Scènes de dialogue V6</x:v>
      </x:c>
      <x:c r="B2" s="3"/>
      <x:c r="C2" s="3"/>
      <x:c r="D2" s="3"/>
      <x:c r="E2" s="3"/>
    </x:row>
    <x:row r="3">
      <x:c r="A3" s="4"/>
      <x:c r="B3" s="4"/>
      <x:c r="C3" s="4"/>
      <x:c r="D3" s="4"/>
      <x:c r="E3" s="4"/>
    </x:row>
    <x:row r="4">
      <x:c r="A4" s="2" t="str">
        <x:v>730 lignes de conception · filtres en ligne 5 · corpus original du projet.</x:v>
      </x:c>
      <x:c r="B4" s="2"/>
      <x:c r="C4" s="2"/>
      <x:c r="D4" s="2"/>
      <x:c r="E4" s="2"/>
    </x:row>
    <x:row r="5" ht="48" customHeight="1">
      <x:c r="A5" s="118" t="str">
        <x:v>Identifiant</x:v>
      </x:c>
      <x:c r="B5" s="119" t="str">
        <x:v>Titre</x:v>
      </x:c>
      <x:c r="C5" s="119" t="str">
        <x:v>Domaine</x:v>
      </x:c>
      <x:c r="D5" s="119" t="str">
        <x:v>Table V5</x:v>
      </x:c>
      <x:c r="E5" s="119" t="str">
        <x:v>Fiche V5</x:v>
      </x:c>
      <x:c r="F5" s="119" t="str">
        <x:v>Lieu et situation</x:v>
      </x:c>
      <x:c r="G5" s="119" t="str">
        <x:v>Participants</x:v>
      </x:c>
      <x:c r="H5" s="119" t="str">
        <x:v>Conditions d’entrée</x:v>
      </x:c>
      <x:c r="I5" s="119" t="str">
        <x:v>Connaissances limitées</x:v>
      </x:c>
      <x:c r="J5" s="119" t="str">
        <x:v>Répétition et reprise</x:v>
      </x:c>
      <x:c r="K5" s="119" t="str">
        <x:v>Statut et limites de lore</x:v>
      </x:c>
      <x:c r="L5" s="119" t="str">
        <x:v>Choix</x:v>
      </x:c>
      <x:c r="M5" s="119" t="str">
        <x:v>Ouvertures</x:v>
      </x:c>
      <x:c r="N5" s="119" t="str">
        <x:v>Issues réussies</x:v>
      </x:c>
      <x:c r="O5" s="119" t="str">
        <x:v>Échecs</x:v>
      </x:c>
      <x:c r="P5" s="119" t="str">
        <x:v>Reprises</x:v>
      </x:c>
      <x:c r="Q5" s="120" t="str">
        <x:v>Variantes</x:v>
      </x:c>
    </x:row>
    <x:row r="6" ht="164" customHeight="1">
      <x:c r="A6" s="121" t="str">
        <x:v>D6-O1-M01</x:v>
      </x:c>
      <x:c r="B6" s="122" t="str">
        <x:v>La marche trop haute</x:v>
      </x:c>
      <x:c r="C6" s="122" t="str">
        <x:v>Origines — O1</x:v>
      </x:c>
      <x:c r="D6" s="122" t="str">
        <x:v>origin_missions</x:v>
      </x:c>
      <x:c r="E6" s="122" t="str">
        <x:v>O1-M01</x:v>
      </x:c>
      <x:c r="F6" s="122" t="str">
        <x:v>Dans la cour d’entraînement, Varek place l’anneau à une hauteur que le jeune ne peut atteindre. Le joueur teste un rebord, prend appui sur une racine et se balance vers la plateforme. Dhera observe aussi les tentatives avortées ; Ruun tient une corde mais attend un signe.</x:v>
      </x:c>
      <x:c r="G6" s="122" t="str">
        <x:v>Joueur ; Dhera ; Ruun ; Varek</x:v>
      </x:c>
      <x:c r="H6" s="122" t="str">
        <x:v>Voie O1 choisie ; prologue commun terminé ; aucune mission de voie résolue.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6" s="122" t="str">
        <x:v>Ouverture une fois par première entrée. Choix non confirmés réexaminables. Réussite une fois après résultat vérifié ; échec une fois par tentative, avec 20 secondes de silence minimal. Reprise au retour volontaire, sans gain supplémentaire.</x:v>
      </x:c>
      <x:c r="K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6" s="123" t="n">
        <x:v>2</x:v>
      </x:c>
      <x:c r="M6" s="124" t="n">
        <x:v>2</x:v>
      </x:c>
      <x:c r="N6" s="124" t="n">
        <x:v>1</x:v>
      </x:c>
      <x:c r="O6" s="124" t="n">
        <x:v>1</x:v>
      </x:c>
      <x:c r="P6" s="124" t="n">
        <x:v>1</x:v>
      </x:c>
      <x:c r="Q6" s="125" t="n">
        <x:v>2</x:v>
      </x:c>
    </x:row>
    <x:row r="7" ht="164" customHeight="1">
      <x:c r="A7" s="126" t="str">
        <x:v>D6-O1-M02</x:v>
      </x:c>
      <x:c r="B7" s="127" t="str">
        <x:v>La gamelle renversée</x:v>
      </x:c>
      <x:c r="C7" s="127" t="str">
        <x:v>Origines — O1</x:v>
      </x:c>
      <x:c r="D7" s="127" t="str">
        <x:v>origin_missions</x:v>
      </x:c>
      <x:c r="E7" s="127" t="str">
        <x:v>O1-M02</x:v>
      </x:c>
      <x:c r="F7" s="127" t="str">
        <x:v>Au retour de la cohorte, Varek chasse le joueur du foyer. Une petite proie vole la ration tombée dans la cour. Il faut la suivre entre trois tas de jarres, apprendre son arrêt avant le bond et récupérer le paquet sans renverser le four de la voisine.</x:v>
      </x:c>
      <x:c r="G7" s="127" t="str">
        <x:v>Joueur ; Voisine du four</x:v>
      </x:c>
      <x:c r="H7" s="127" t="str">
        <x:v>O1-M01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7" s="127" t="str">
        <x:v>Ouverture une fois par première entrée. Choix non confirmés réexaminables. Réussite une fois après résultat vérifié ; échec une fois par tentative, avec 20 secondes de silence minimal. Reprise au retour volontaire, sans gain supplémentaire.</x:v>
      </x:c>
      <x:c r="K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7" s="128" t="n">
        <x:v>2</x:v>
      </x:c>
      <x:c r="M7" s="129" t="n">
        <x:v>1</x:v>
      </x:c>
      <x:c r="N7" s="129" t="n">
        <x:v>1</x:v>
      </x:c>
      <x:c r="O7" s="129" t="n">
        <x:v>1</x:v>
      </x:c>
      <x:c r="P7" s="129" t="n">
        <x:v>1</x:v>
      </x:c>
      <x:c r="Q7" s="130" t="n">
        <x:v>2</x:v>
      </x:c>
    </x:row>
    <x:row r="8" ht="164" customHeight="1">
      <x:c r="A8" s="121" t="str">
        <x:v>D6-O1-M03</x:v>
      </x:c>
      <x:c r="B8" s="122" t="str">
        <x:v>Le nom sur la pierre</x:v>
      </x:c>
      <x:c r="C8" s="122" t="str">
        <x:v>Origines — O1</x:v>
      </x:c>
      <x:c r="D8" s="122" t="str">
        <x:v>origin_missions</x:v>
      </x:c>
      <x:c r="E8" s="122" t="str">
        <x:v>O1-M03</x:v>
      </x:c>
      <x:c r="F8" s="122" t="str">
        <x:v>Ruun a gravé les noms de la fratrie sur un muret ; celui du joueur a été barré. Les outils de gravure et les éclats permettent d’identifier une intervention récente. Le joueur rejoint son frère par la corniche où ils jouaient avant l’entraînement.</x:v>
      </x:c>
      <x:c r="G8" s="122" t="str">
        <x:v>Joueur ; Ruun</x:v>
      </x:c>
      <x:c r="H8" s="122" t="str">
        <x:v>O1-M02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8" s="122" t="str">
        <x:v>Ouverture une fois par première entrée. Choix non confirmés réexaminables. Réussite une fois après résultat vérifié ; échec une fois par tentative, avec 20 secondes de silence minimal. Reprise au retour volontaire, sans gain supplémentaire.</x:v>
      </x:c>
      <x:c r="K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8" s="123" t="n">
        <x:v>2</x:v>
      </x:c>
      <x:c r="M8" s="124" t="n">
        <x:v>1</x:v>
      </x:c>
      <x:c r="N8" s="124" t="n">
        <x:v>1</x:v>
      </x:c>
      <x:c r="O8" s="124" t="n">
        <x:v>1</x:v>
      </x:c>
      <x:c r="P8" s="124" t="n">
        <x:v>1</x:v>
      </x:c>
      <x:c r="Q8" s="125" t="n">
        <x:v>1</x:v>
      </x:c>
    </x:row>
    <x:row r="9" ht="164" customHeight="1">
      <x:c r="A9" s="126" t="str">
        <x:v>D6-O1-M04</x:v>
      </x:c>
      <x:c r="B9" s="127" t="str">
        <x:v>Sous les jarres chaudes</x:v>
      </x:c>
      <x:c r="C9" s="127" t="str">
        <x:v>Origines — O1</x:v>
      </x:c>
      <x:c r="D9" s="127" t="str">
        <x:v>origin_missions</x:v>
      </x:c>
      <x:c r="E9" s="127" t="str">
        <x:v>O1-M04</x:v>
      </x:c>
      <x:c r="F9" s="127" t="str">
        <x:v>Un exercice de course devient une fuite quand un gardien de Varek bloque la sortie. Le joueur distingue les tuyaux froids des jarres brûlantes, rampe sous le treillis puis ouvre une grille pour Dhera qui arrive de l’autre côté du décor.</x:v>
      </x:c>
      <x:c r="G9" s="127" t="str">
        <x:v>Joueur ; Dhera</x:v>
      </x:c>
      <x:c r="H9" s="127" t="str">
        <x:v>O1-M03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9" s="127" t="str">
        <x:v>Ouverture une fois par première entrée. Choix non confirmés réexaminables. Réussite une fois après résultat vérifié ; échec une fois par tentative, avec 20 secondes de silence minimal. Reprise au retour volontaire, sans gain supplémentaire.</x:v>
      </x:c>
      <x:c r="K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9" s="128" t="n">
        <x:v>2</x:v>
      </x:c>
      <x:c r="M9" s="129" t="n">
        <x:v>1</x:v>
      </x:c>
      <x:c r="N9" s="129" t="n">
        <x:v>1</x:v>
      </x:c>
      <x:c r="O9" s="129" t="n">
        <x:v>1</x:v>
      </x:c>
      <x:c r="P9" s="129" t="n">
        <x:v>1</x:v>
      </x:c>
      <x:c r="Q9" s="130" t="n">
        <x:v>0</x:v>
      </x:c>
    </x:row>
    <x:row r="10" ht="164" customHeight="1">
      <x:c r="A10" s="121" t="str">
        <x:v>D6-O1-M05</x:v>
      </x:c>
      <x:c r="B10" s="122" t="str">
        <x:v>Ce que voit l’instructrice</x:v>
      </x:c>
      <x:c r="C10" s="122" t="str">
        <x:v>Origines — O1</x:v>
      </x:c>
      <x:c r="D10" s="122" t="str">
        <x:v>origin_missions</x:v>
      </x:c>
      <x:c r="E10" s="122" t="str">
        <x:v>O1-M05</x:v>
      </x:c>
      <x:c r="F10" s="122" t="str">
        <x:v>Dhera organise un exercice avec une proie factice à ressort, deux hauteurs et une corde de rappel. Varek parie publiquement sur un échec. Le joueur doit lire le ressort détendu, déplacer un appât et atteindre le fanion après le passage de la cible.</x:v>
      </x:c>
      <x:c r="G10" s="122" t="str">
        <x:v>Joueur ; Dhera</x:v>
      </x:c>
      <x:c r="H10" s="122" t="str">
        <x:v>O1-M04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10"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0" s="122" t="str">
        <x:v>Ouverture une fois par première entrée. Choix non confirmés réexaminables. Réussite une fois après résultat vérifié ; échec une fois par tentative, avec 20 secondes de silence minimal. Reprise au retour volontaire, sans gain supplémentaire.</x:v>
      </x:c>
      <x:c r="K1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0" s="123" t="n">
        <x:v>2</x:v>
      </x:c>
      <x:c r="M10" s="124" t="n">
        <x:v>1</x:v>
      </x:c>
      <x:c r="N10" s="124" t="n">
        <x:v>1</x:v>
      </x:c>
      <x:c r="O10" s="124" t="n">
        <x:v>1</x:v>
      </x:c>
      <x:c r="P10" s="124" t="n">
        <x:v>1</x:v>
      </x:c>
      <x:c r="Q10" s="125" t="n">
        <x:v>0</x:v>
      </x:c>
    </x:row>
    <x:row r="11" ht="164" customHeight="1">
      <x:c r="A11" s="126" t="str">
        <x:v>D6-O1-M06</x:v>
      </x:c>
      <x:c r="B11" s="127" t="str">
        <x:v>Une porte qui ferme</x:v>
      </x:c>
      <x:c r="C11" s="127" t="str">
        <x:v>Origines — O1</x:v>
      </x:c>
      <x:c r="D11" s="127" t="str">
        <x:v>origin_missions</x:v>
      </x:c>
      <x:c r="E11" s="127" t="str">
        <x:v>O1-M06</x:v>
      </x:c>
      <x:c r="F11" s="127" t="str">
        <x:v>Varek ordonne de retirer la couche du joueur de la maison. La nuit, le personnage doit reprendre trois effets dans la cour pendant une ronde et choisir la sortie vers Dhera ou vers un refuge de cohorte. Ruun peut détourner la lampe s’il fait confiance au joueur.</x:v>
      </x:c>
      <x:c r="G11" s="127" t="str">
        <x:v>Joueur ; Ruun</x:v>
      </x:c>
      <x:c r="H11" s="127" t="str">
        <x:v>O1-M05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11"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1" s="127" t="str">
        <x:v>Ouverture une fois par première entrée. Choix non confirmés réexaminables. Réussite une fois après résultat vérifié ; échec une fois par tentative, avec 20 secondes de silence minimal. Reprise au retour volontaire, sans gain supplémentaire.</x:v>
      </x:c>
      <x:c r="K1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1" s="128" t="n">
        <x:v>2</x:v>
      </x:c>
      <x:c r="M11" s="129" t="n">
        <x:v>1</x:v>
      </x:c>
      <x:c r="N11" s="129" t="n">
        <x:v>1</x:v>
      </x:c>
      <x:c r="O11" s="129" t="n">
        <x:v>1</x:v>
      </x:c>
      <x:c r="P11" s="129" t="n">
        <x:v>1</x:v>
      </x:c>
      <x:c r="Q11" s="130" t="n">
        <x:v>1</x:v>
      </x:c>
    </x:row>
    <x:row r="12" ht="164" customHeight="1">
      <x:c r="A12" s="121" t="str">
        <x:v>D6-O1-M07</x:v>
      </x:c>
      <x:c r="B12" s="122" t="str">
        <x:v>Le poids de l’arme</x:v>
      </x:c>
      <x:c r="C12" s="122" t="str">
        <x:v>Origines — O1</x:v>
      </x:c>
      <x:c r="D12" s="122" t="str">
        <x:v>origin_missions</x:v>
      </x:c>
      <x:c r="E12" s="122" t="str">
        <x:v>O1-M07</x:v>
      </x:c>
      <x:c r="F12" s="122" t="str">
        <x:v>Au râtelier d’Unblooded, un instructeur propose une arme d’exercice moins lourde que celle choisie par Varek. Dans un parcours de sacs suspendus, le joueur mesure portée, récupération et équilibre. Le père surveille depuis la tribune, mais n’a aucun pouvoir sur le bilan commun.</x:v>
      </x:c>
      <x:c r="G12" s="122" t="str">
        <x:v>Joueur ; Dhera</x:v>
      </x:c>
      <x:c r="H12" s="122" t="str">
        <x:v>O1-M06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12"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2" s="122" t="str">
        <x:v>Ouverture une fois par première entrée. Choix non confirmés réexaminables. Réussite une fois après résultat vérifié ; échec une fois par tentative, avec 20 secondes de silence minimal. Reprise au retour volontaire, sans gain supplémentaire.</x:v>
      </x:c>
      <x:c r="K1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2" s="123" t="n">
        <x:v>2</x:v>
      </x:c>
      <x:c r="M12" s="124" t="n">
        <x:v>1</x:v>
      </x:c>
      <x:c r="N12" s="124" t="n">
        <x:v>1</x:v>
      </x:c>
      <x:c r="O12" s="124" t="n">
        <x:v>1</x:v>
      </x:c>
      <x:c r="P12" s="124" t="n">
        <x:v>1</x:v>
      </x:c>
      <x:c r="Q12" s="125" t="n">
        <x:v>0</x:v>
      </x:c>
    </x:row>
    <x:row r="13" ht="164" customHeight="1">
      <x:c r="A13" s="126" t="str">
        <x:v>D6-O1-M08</x:v>
      </x:c>
      <x:c r="B13" s="127" t="str">
        <x:v>L’odeur au-dessus du vent</x:v>
      </x:c>
      <x:c r="C13" s="127" t="str">
        <x:v>Origines — O1</x:v>
      </x:c>
      <x:c r="D13" s="127" t="str">
        <x:v>origin_missions</x:v>
      </x:c>
      <x:c r="E13" s="127" t="str">
        <x:v>O1-M08</x:v>
      </x:c>
      <x:c r="F13" s="127" t="str">
        <x:v>Dhera conduit le joueur sur une piste de la Jungle des Piliers. Une proie blessée naturellement croise un prédateur territorial. Il faut regarder feuilles, poussière et marques de griffes depuis les deux plans du décor pour prévoir où leurs chemins se rejoignent.</x:v>
      </x:c>
      <x:c r="G13" s="127" t="str">
        <x:v>Joueur ; Dhera</x:v>
      </x:c>
      <x:c r="H13" s="127" t="str">
        <x:v>O1-M07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13"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3" s="127" t="str">
        <x:v>Ouverture une fois par première entrée. Choix non confirmés réexaminables. Réussite une fois après résultat vérifié ; échec une fois par tentative, avec 20 secondes de silence minimal. Reprise au retour volontaire, sans gain supplémentaire.</x:v>
      </x:c>
      <x:c r="K1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3" s="128" t="n">
        <x:v>2</x:v>
      </x:c>
      <x:c r="M13" s="129" t="n">
        <x:v>1</x:v>
      </x:c>
      <x:c r="N13" s="129" t="n">
        <x:v>1</x:v>
      </x:c>
      <x:c r="O13" s="129" t="n">
        <x:v>1</x:v>
      </x:c>
      <x:c r="P13" s="129" t="n">
        <x:v>1</x:v>
      </x:c>
      <x:c r="Q13" s="130" t="n">
        <x:v>0</x:v>
      </x:c>
    </x:row>
    <x:row r="14" ht="164" customHeight="1">
      <x:c r="A14" s="121" t="str">
        <x:v>D6-O1-M09</x:v>
      </x:c>
      <x:c r="B14" s="122" t="str">
        <x:v>Le pari de Ruun</x:v>
      </x:c>
      <x:c r="C14" s="122" t="str">
        <x:v>Origines — O1</x:v>
      </x:c>
      <x:c r="D14" s="122" t="str">
        <x:v>origin_missions</x:v>
      </x:c>
      <x:c r="E14" s="122" t="str">
        <x:v>O1-M09</x:v>
      </x:c>
      <x:c r="F14" s="122" t="str">
        <x:v>Ruun propose un duel d’entraînement hors de la vue du père. Trois pierres servent de limites et un gong arrête la manche. Son style reproduit les charges de Varek, mais une fatigue visible ouvre un intervalle pour le désarmer plutôt que l’écraser.</x:v>
      </x:c>
      <x:c r="G14" s="122" t="str">
        <x:v>Joueur ; Ruun</x:v>
      </x:c>
      <x:c r="H14" s="122" t="str">
        <x:v>O1-M08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14"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4" s="122" t="str">
        <x:v>Ouverture une fois par première entrée. Choix non confirmés réexaminables. Réussite une fois après résultat vérifié ; échec une fois par tentative, avec 20 secondes de silence minimal. Reprise au retour volontaire, sans gain supplémentaire.</x:v>
      </x:c>
      <x:c r="K1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4" s="123" t="n">
        <x:v>2</x:v>
      </x:c>
      <x:c r="M14" s="124" t="n">
        <x:v>1</x:v>
      </x:c>
      <x:c r="N14" s="124" t="n">
        <x:v>1</x:v>
      </x:c>
      <x:c r="O14" s="124" t="n">
        <x:v>1</x:v>
      </x:c>
      <x:c r="P14" s="124" t="n">
        <x:v>1</x:v>
      </x:c>
      <x:c r="Q14" s="125" t="n">
        <x:v>0</x:v>
      </x:c>
    </x:row>
    <x:row r="15" ht="164" customHeight="1">
      <x:c r="A15" s="126" t="str">
        <x:v>D6-O1-M10</x:v>
      </x:c>
      <x:c r="B15" s="127" t="str">
        <x:v>Le filet sans issue</x:v>
      </x:c>
      <x:c r="C15" s="127" t="str">
        <x:v>Origines — O1</x:v>
      </x:c>
      <x:c r="D15" s="127" t="str">
        <x:v>origin_missions</x:v>
      </x:c>
      <x:c r="E15" s="127" t="str">
        <x:v>O1-M10</x:v>
      </x:c>
      <x:c r="F15" s="127" t="str">
        <x:v>Un piège de chasse porte le signe de Varek et barre le retour d’une réserve locale. Le joueur peut voir ses ancrages en hauteur, lancer un poids d’exercice sur le déclencheur et se déplacer pendant la tension du câble. Un garde familial attend derrière le filet.</x:v>
      </x:c>
      <x:c r="G15" s="127" t="str">
        <x:v>Joueur ; Dhera ; Gardien familial</x:v>
      </x:c>
      <x:c r="H15" s="127" t="str">
        <x:v>O1-M09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1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5" s="127" t="str">
        <x:v>Ouverture une fois par première entrée. Choix non confirmés réexaminables. Réussite une fois après résultat vérifié ; échec une fois par tentative, avec 20 secondes de silence minimal. Reprise au retour volontaire, sans gain supplémentaire.</x:v>
      </x:c>
      <x:c r="K1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5" s="128" t="n">
        <x:v>2</x:v>
      </x:c>
      <x:c r="M15" s="129" t="n">
        <x:v>1</x:v>
      </x:c>
      <x:c r="N15" s="129" t="n">
        <x:v>1</x:v>
      </x:c>
      <x:c r="O15" s="129" t="n">
        <x:v>1</x:v>
      </x:c>
      <x:c r="P15" s="129" t="n">
        <x:v>1</x:v>
      </x:c>
      <x:c r="Q15" s="130" t="n">
        <x:v>1</x:v>
      </x:c>
    </x:row>
    <x:row r="16" ht="164" customHeight="1">
      <x:c r="A16" s="121" t="str">
        <x:v>D6-O1-M11</x:v>
      </x:c>
      <x:c r="B16" s="122" t="str">
        <x:v>Les témoins du passage</x:v>
      </x:c>
      <x:c r="C16" s="122" t="str">
        <x:v>Origines — O1</x:v>
      </x:c>
      <x:c r="D16" s="122" t="str">
        <x:v>origin_missions</x:v>
      </x:c>
      <x:c r="E16" s="122" t="str">
        <x:v>O1-M11</x:v>
      </x:c>
      <x:c r="F16" s="122" t="str">
        <x:v>Le câble et les traces conduisent à une carrière où travaillent trois personnes présentes au passage du garde. Pour les rejoindre, le joueur transporte un contrepoids et actionne un monte-charge bloqué ; chacune n’a vu qu’un moment différent de l’événement.</x:v>
      </x:c>
      <x:c r="G16" s="122" t="str">
        <x:v>Joueur ; Témoin du monte-charge</x:v>
      </x:c>
      <x:c r="H16" s="122" t="str">
        <x:v>O1-M10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1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6" s="122" t="str">
        <x:v>Ouverture une fois par première entrée. Choix non confirmés réexaminables. Réussite une fois après résultat vérifié ; échec une fois par tentative, avec 20 secondes de silence minimal. Reprise au retour volontaire, sans gain supplémentaire.</x:v>
      </x:c>
      <x:c r="K1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6" s="123" t="n">
        <x:v>2</x:v>
      </x:c>
      <x:c r="M16" s="124" t="n">
        <x:v>1</x:v>
      </x:c>
      <x:c r="N16" s="124" t="n">
        <x:v>1</x:v>
      </x:c>
      <x:c r="O16" s="124" t="n">
        <x:v>1</x:v>
      </x:c>
      <x:c r="P16" s="124" t="n">
        <x:v>1</x:v>
      </x:c>
      <x:c r="Q16" s="125" t="n">
        <x:v>1</x:v>
      </x:c>
    </x:row>
    <x:row r="17" ht="164" customHeight="1">
      <x:c r="A17" s="126" t="str">
        <x:v>D6-O1-M12</x:v>
      </x:c>
      <x:c r="B17" s="127" t="str">
        <x:v>Le regard de la tribune</x:v>
      </x:c>
      <x:c r="C17" s="127" t="str">
        <x:v>Origines — O1</x:v>
      </x:c>
      <x:c r="D17" s="127" t="str">
        <x:v>origin_missions</x:v>
      </x:c>
      <x:c r="E17" s="127" t="str">
        <x:v>O1-M12</x:v>
      </x:c>
      <x:c r="F17" s="127" t="str">
        <x:v>Un exercice public oppose le joueur à deux cibles mobiles pendant que Varek l’interrompt. La caméra montre l’instructrice, le frère et le père à des hauteurs différentes. Le joueur choisit son angle, ignore ou répond à une provocation puis termine par un salut volontaire.</x:v>
      </x:c>
      <x:c r="G17" s="127" t="str">
        <x:v>Joueur ; Dhera</x:v>
      </x:c>
      <x:c r="H17" s="127" t="str">
        <x:v>O1-M11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1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7" s="127" t="str">
        <x:v>Ouverture une fois par première entrée. Choix non confirmés réexaminables. Réussite une fois après résultat vérifié ; échec une fois par tentative, avec 20 secondes de silence minimal. Reprise au retour volontaire, sans gain supplémentaire.</x:v>
      </x:c>
      <x:c r="K1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7" s="128" t="n">
        <x:v>3</x:v>
      </x:c>
      <x:c r="M17" s="129" t="n">
        <x:v>1</x:v>
      </x:c>
      <x:c r="N17" s="129" t="n">
        <x:v>1</x:v>
      </x:c>
      <x:c r="O17" s="129" t="n">
        <x:v>1</x:v>
      </x:c>
      <x:c r="P17" s="129" t="n">
        <x:v>1</x:v>
      </x:c>
      <x:c r="Q17" s="130" t="n">
        <x:v>0</x:v>
      </x:c>
    </x:row>
    <x:row r="18" ht="164" customHeight="1">
      <x:c r="A18" s="121" t="str">
        <x:v>D6-O1-M13</x:v>
      </x:c>
      <x:c r="B18" s="122" t="str">
        <x:v>Les trois ombres du frère</x:v>
      </x:c>
      <x:c r="C18" s="122" t="str">
        <x:v>Origines — O1</x:v>
      </x:c>
      <x:c r="D18" s="122" t="str">
        <x:v>origin_missions</x:v>
      </x:c>
      <x:c r="E18" s="122" t="str">
        <x:v>O1-M13</x:v>
      </x:c>
      <x:c r="F18" s="122" t="str">
        <x:v>Après l’accès commun Young Blood, Ruun rejoint le joueur près de l’entrée extérieure du Temple des Trois Ombres. Une galerie d’entraînement reproduit des silhouettes, sans donner le rite. Le frère demande comment ne plus imiter systématiquement Varek.</x:v>
      </x:c>
      <x:c r="G18" s="122" t="str">
        <x:v>Joueur ; Ruun</x:v>
      </x:c>
      <x:c r="H18" s="122" t="str">
        <x:v>O1-M12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1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8" s="122" t="str">
        <x:v>Ouverture une fois par première entrée. Choix non confirmés réexaminables. Réussite une fois après résultat vérifié ; échec une fois par tentative, avec 20 secondes de silence minimal. Reprise au retour volontaire, sans gain supplémentaire.</x:v>
      </x:c>
      <x:c r="K1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8" s="123" t="n">
        <x:v>2</x:v>
      </x:c>
      <x:c r="M18" s="124" t="n">
        <x:v>1</x:v>
      </x:c>
      <x:c r="N18" s="124" t="n">
        <x:v>1</x:v>
      </x:c>
      <x:c r="O18" s="124" t="n">
        <x:v>1</x:v>
      </x:c>
      <x:c r="P18" s="124" t="n">
        <x:v>1</x:v>
      </x:c>
      <x:c r="Q18" s="125" t="n">
        <x:v>0</x:v>
      </x:c>
    </x:row>
    <x:row r="19" ht="164" customHeight="1">
      <x:c r="A19" s="126" t="str">
        <x:v>D6-O1-M14</x:v>
      </x:c>
      <x:c r="B19" s="127" t="str">
        <x:v>Le sang sur le rocher</x:v>
      </x:c>
      <x:c r="C19" s="127" t="str">
        <x:v>Origines — O1</x:v>
      </x:c>
      <x:c r="D19" s="127" t="str">
        <x:v>origin_missions</x:v>
      </x:c>
      <x:c r="E19" s="127" t="str">
        <x:v>O1-M14</x:v>
      </x:c>
      <x:c r="F19" s="127" t="str">
        <x:v>Sur le retour d’une chasse locale, le joueur découvre une blessure récente de Ruun et la pointe d’une arme familiale. Le frère se cache sous une passerelle. Il faut éloigner une proie territoriale, ouvrir le passage et l’aider à rejoindre un abri physique.</x:v>
      </x:c>
      <x:c r="G19" s="127" t="str">
        <x:v>Joueur ; Ruun</x:v>
      </x:c>
      <x:c r="H19" s="127" t="str">
        <x:v>O1-M13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1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9" s="127" t="str">
        <x:v>Ouverture une fois par première entrée. Choix non confirmés réexaminables. Réussite une fois après résultat vérifié ; échec une fois par tentative, avec 20 secondes de silence minimal. Reprise au retour volontaire, sans gain supplémentaire.</x:v>
      </x:c>
      <x:c r="K1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9" s="128" t="n">
        <x:v>2</x:v>
      </x:c>
      <x:c r="M19" s="129" t="n">
        <x:v>1</x:v>
      </x:c>
      <x:c r="N19" s="129" t="n">
        <x:v>1</x:v>
      </x:c>
      <x:c r="O19" s="129" t="n">
        <x:v>1</x:v>
      </x:c>
      <x:c r="P19" s="129" t="n">
        <x:v>1</x:v>
      </x:c>
      <x:c r="Q19" s="130" t="n">
        <x:v>0</x:v>
      </x:c>
    </x:row>
    <x:row r="20" ht="164" customHeight="1">
      <x:c r="A20" s="121" t="str">
        <x:v>D6-O1-M15</x:v>
      </x:c>
      <x:c r="B20" s="122" t="str">
        <x:v>Le chasseur derrière moi</x:v>
      </x:c>
      <x:c r="C20" s="122" t="str">
        <x:v>Origines — O1</x:v>
      </x:c>
      <x:c r="D20" s="122" t="str">
        <x:v>origin_missions</x:v>
      </x:c>
      <x:c r="E20" s="122" t="str">
        <x:v>O1-M15</x:v>
      </x:c>
      <x:c r="F20" s="122" t="str">
        <x:v>Varek suit personnellement le joueur dans les Marches de Cendre. Des reflets de camouflage et des cendres déplacées révèlent ses approches. La séquence alterne couverture basse, corniche et course vers une cloche de poste ; il veut tuer, pas seulement éprouver.</x:v>
      </x:c>
      <x:c r="G20" s="122" t="str">
        <x:v>Joueur ; Dhera ; Varek</x:v>
      </x:c>
      <x:c r="H20" s="122" t="str">
        <x:v>O1-M14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20"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0" s="122" t="str">
        <x:v>Ouverture une fois par première entrée. Choix non confirmés réexaminables. Réussite une fois après résultat vérifié ; échec une fois par tentative, avec 20 secondes de silence minimal. Reprise au retour volontaire, sans gain supplémentaire.</x:v>
      </x:c>
      <x:c r="K2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0" s="123" t="n">
        <x:v>2</x:v>
      </x:c>
      <x:c r="M20" s="124" t="n">
        <x:v>1</x:v>
      </x:c>
      <x:c r="N20" s="124" t="n">
        <x:v>1</x:v>
      </x:c>
      <x:c r="O20" s="124" t="n">
        <x:v>1</x:v>
      </x:c>
      <x:c r="P20" s="124" t="n">
        <x:v>1</x:v>
      </x:c>
      <x:c r="Q20" s="125" t="n">
        <x:v>2</x:v>
      </x:c>
    </x:row>
    <x:row r="21" ht="164" customHeight="1">
      <x:c r="A21" s="126" t="str">
        <x:v>D6-O1-M16</x:v>
      </x:c>
      <x:c r="B21" s="127" t="str">
        <x:v>La lame rendue</x:v>
      </x:c>
      <x:c r="C21" s="127" t="str">
        <x:v>Origines — O1</x:v>
      </x:c>
      <x:c r="D21" s="127" t="str">
        <x:v>origin_missions</x:v>
      </x:c>
      <x:c r="E21" s="127" t="str">
        <x:v>O1-M16</x:v>
      </x:c>
      <x:c r="F21" s="127" t="str">
        <x:v>Une lame de Varek est restée prise dans la roche après la poursuite. Le joueur revient par un autre itinéraire, dégage le socle et récupère l’arme sans la présenter comme trophée de victoire. Un proche du père propose de la racheter avant l’audience locale.</x:v>
      </x:c>
      <x:c r="G21" s="127" t="str">
        <x:v>Joueur ; Garde neutre</x:v>
      </x:c>
      <x:c r="H21" s="127" t="str">
        <x:v>O1-M15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21"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1" s="127" t="str">
        <x:v>Ouverture une fois par première entrée. Choix non confirmés réexaminables. Réussite une fois après résultat vérifié ; échec une fois par tentative, avec 20 secondes de silence minimal. Reprise au retour volontaire, sans gain supplémentaire.</x:v>
      </x:c>
      <x:c r="K2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1" s="128" t="n">
        <x:v>2</x:v>
      </x:c>
      <x:c r="M21" s="129" t="n">
        <x:v>1</x:v>
      </x:c>
      <x:c r="N21" s="129" t="n">
        <x:v>1</x:v>
      </x:c>
      <x:c r="O21" s="129" t="n">
        <x:v>1</x:v>
      </x:c>
      <x:c r="P21" s="129" t="n">
        <x:v>1</x:v>
      </x:c>
      <x:c r="Q21" s="130" t="n">
        <x:v>0</x:v>
      </x:c>
    </x:row>
    <x:row r="22" ht="164" customHeight="1">
      <x:c r="A22" s="121" t="str">
        <x:v>D6-O1-M17</x:v>
      </x:c>
      <x:c r="B22" s="122" t="str">
        <x:v>Ceux qui ouvrent la porte</x:v>
      </x:c>
      <x:c r="C22" s="122" t="str">
        <x:v>Origines — O1</x:v>
      </x:c>
      <x:c r="D22" s="122" t="str">
        <x:v>origin_missions</x:v>
      </x:c>
      <x:c r="E22" s="122" t="str">
        <x:v>O1-M17</x:v>
      </x:c>
      <x:c r="F22" s="122" t="str">
        <x:v>Dhera rassemble les personnes prêtes à offrir une halte. Le joueur traverse trois foyers, aide à lever un seuil coincé, installe une lampe et écoute leurs limites. Chaque accueil distingue secours temporaire, visite et droit de résidence permanente.</x:v>
      </x:c>
      <x:c r="G22" s="122" t="str">
        <x:v>Joueur ; Dhera</x:v>
      </x:c>
      <x:c r="H22" s="122" t="str">
        <x:v>O1-M16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22"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2" s="122" t="str">
        <x:v>Ouverture une fois par première entrée. Choix non confirmés réexaminables. Réussite une fois après résultat vérifié ; échec une fois par tentative, avec 20 secondes de silence minimal. Reprise au retour volontaire, sans gain supplémentaire.</x:v>
      </x:c>
      <x:c r="K2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2" s="123" t="n">
        <x:v>2</x:v>
      </x:c>
      <x:c r="M22" s="124" t="n">
        <x:v>1</x:v>
      </x:c>
      <x:c r="N22" s="124" t="n">
        <x:v>1</x:v>
      </x:c>
      <x:c r="O22" s="124" t="n">
        <x:v>1</x:v>
      </x:c>
      <x:c r="P22" s="124" t="n">
        <x:v>1</x:v>
      </x:c>
      <x:c r="Q22" s="125" t="n">
        <x:v>0</x:v>
      </x:c>
    </x:row>
    <x:row r="23" ht="164" customHeight="1">
      <x:c r="A23" s="126" t="str">
        <x:v>D6-O1-M18</x:v>
      </x:c>
      <x:c r="B23" s="127" t="str">
        <x:v>Partir sans être chassé</x:v>
      </x:c>
      <x:c r="C23" s="127" t="str">
        <x:v>Origines — O1</x:v>
      </x:c>
      <x:c r="D23" s="127" t="str">
        <x:v>origin_missions</x:v>
      </x:c>
      <x:c r="E23" s="127" t="str">
        <x:v>O1-M18</x:v>
      </x:c>
      <x:c r="F23" s="127" t="str">
        <x:v>Avant le passage commun à Blooded, le joueur récupère ses derniers effets sur la corniche de l’enfance. Ruun attend près d’une sortie ; Varek se tient au seuil principal, sous surveillance. Les gestes de départ et les objets emportés composent la dernière scène locale de cet acte.</x:v>
      </x:c>
      <x:c r="G23" s="127" t="str">
        <x:v>Joueur ; Ruun</x:v>
      </x:c>
      <x:c r="H23" s="127" t="str">
        <x:v>O1-M17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23"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3" s="127" t="str">
        <x:v>Ouverture une fois par première entrée. Choix non confirmés réexaminables. Réussite une fois après résultat vérifié ; échec une fois par tentative, avec 20 secondes de silence minimal. Reprise au retour volontaire, sans gain supplémentaire.</x:v>
      </x:c>
      <x:c r="K2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3" s="128" t="n">
        <x:v>2</x:v>
      </x:c>
      <x:c r="M23" s="129" t="n">
        <x:v>1</x:v>
      </x:c>
      <x:c r="N23" s="129" t="n">
        <x:v>1</x:v>
      </x:c>
      <x:c r="O23" s="129" t="n">
        <x:v>1</x:v>
      </x:c>
      <x:c r="P23" s="129" t="n">
        <x:v>1</x:v>
      </x:c>
      <x:c r="Q23" s="130" t="n">
        <x:v>0</x:v>
      </x:c>
    </x:row>
    <x:row r="24" ht="164" customHeight="1">
      <x:c r="A24" s="121" t="str">
        <x:v>D6-O1-M19</x:v>
      </x:c>
      <x:c r="B24" s="122" t="str">
        <x:v>Un ciel sans son regard</x:v>
      </x:c>
      <x:c r="C24" s="122" t="str">
        <x:v>Origines — O1</x:v>
      </x:c>
      <x:c r="D24" s="122" t="str">
        <x:v>origin_missions</x:v>
      </x:c>
      <x:c r="E24" s="122" t="str">
        <x:v>O1-M19</x:v>
      </x:c>
      <x:c r="F24" s="122" t="str">
        <x:v>Après Blooded, vaisseau acquis et trajet joué, le joueur arrive à la Halte des Trois Routes. La première inspection de coque fait remonter un sabotage ancien, sans auteur certain. Il traverse le flanc extérieur balisé, remplace un clip et suit la trace jusqu’au quai.</x:v>
      </x:c>
      <x:c r="G24" s="122" t="str">
        <x:v>Joueur ; Technicienne de la Halte des Trois Routes</x:v>
      </x:c>
      <x:c r="H24" s="122" t="str">
        <x:v>O1-M18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24"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4" s="122" t="str">
        <x:v>Ouverture une fois par première entrée. Choix non confirmés réexaminables. Réussite une fois après résultat vérifié ; échec une fois par tentative, avec 20 secondes de silence minimal. Reprise au retour volontaire, sans gain supplémentaire.</x:v>
      </x:c>
      <x:c r="K2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4" s="123" t="n">
        <x:v>2</x:v>
      </x:c>
      <x:c r="M24" s="124" t="n">
        <x:v>1</x:v>
      </x:c>
      <x:c r="N24" s="124" t="n">
        <x:v>1</x:v>
      </x:c>
      <x:c r="O24" s="124" t="n">
        <x:v>1</x:v>
      </x:c>
      <x:c r="P24" s="124" t="n">
        <x:v>1</x:v>
      </x:c>
      <x:c r="Q24" s="125" t="n">
        <x:v>0</x:v>
      </x:c>
    </x:row>
    <x:row r="25" ht="164" customHeight="1">
      <x:c r="A25" s="126" t="str">
        <x:v>D6-O1-M20</x:v>
      </x:c>
      <x:c r="B25" s="127" t="str">
        <x:v>La proie qui recule</x:v>
      </x:c>
      <x:c r="C25" s="127" t="str">
        <x:v>Origines — O1</x:v>
      </x:c>
      <x:c r="D25" s="127" t="str">
        <x:v>origin_missions</x:v>
      </x:c>
      <x:c r="E25" s="127" t="str">
        <x:v>O1-M20</x:v>
      </x:c>
      <x:c r="F25" s="127" t="str">
        <x:v>Sur un monde ouvert par la carte commune, une proie puissante protège sa sortie plutôt que charger. Le joueur reconnaît des gestes de peur qui lui sont familiers, observe le terrain et choisit les conditions d’une éventuelle chasse dans une arène naturelle à deux niveaux.</x:v>
      </x:c>
      <x:c r="G25" s="127" t="str">
        <x:v>Joueur ; Chasseur de l’escale</x:v>
      </x:c>
      <x:c r="H25" s="127" t="str">
        <x:v>O1-M19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2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5" s="127" t="str">
        <x:v>Ouverture une fois par première entrée. Choix non confirmés réexaminables. Réussite une fois après résultat vérifié ; échec une fois par tentative, avec 20 secondes de silence minimal. Reprise au retour volontaire, sans gain supplémentaire.</x:v>
      </x:c>
      <x:c r="K2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5" s="128" t="n">
        <x:v>2</x:v>
      </x:c>
      <x:c r="M25" s="129" t="n">
        <x:v>1</x:v>
      </x:c>
      <x:c r="N25" s="129" t="n">
        <x:v>1</x:v>
      </x:c>
      <x:c r="O25" s="129" t="n">
        <x:v>1</x:v>
      </x:c>
      <x:c r="P25" s="129" t="n">
        <x:v>1</x:v>
      </x:c>
      <x:c r="Q25" s="130" t="n">
        <x:v>0</x:v>
      </x:c>
    </x:row>
    <x:row r="26" ht="164" customHeight="1">
      <x:c r="A26" s="121" t="str">
        <x:v>D6-O1-M21</x:v>
      </x:c>
      <x:c r="B26" s="122" t="str">
        <x:v>Le message incomplet</x:v>
      </x:c>
      <x:c r="C26" s="122" t="str">
        <x:v>Origines — O1</x:v>
      </x:c>
      <x:c r="D26" s="122" t="str">
        <x:v>origin_missions</x:v>
      </x:c>
      <x:c r="E26" s="122" t="str">
        <x:v>O1-M21</x:v>
      </x:c>
      <x:c r="F26" s="122" t="str">
        <x:v>À bord du vaisseau personnel, Ruun envoie un signal haché depuis le Homeworld. Le joueur aligne trois segments de réception puis rejoint une vraie escale pour obtenir la suite. Le frère annonce une rupture avec Varek, mais ne demande pas qu’on choisisse sa vie.</x:v>
      </x:c>
      <x:c r="G26" s="122" t="str">
        <x:v>Joueur ; Ruun ; Technicien du relais</x:v>
      </x:c>
      <x:c r="H26" s="122" t="str">
        <x:v>O1-M20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2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6" s="122" t="str">
        <x:v>Ouverture une fois par première entrée. Choix non confirmés réexaminables. Réussite une fois après résultat vérifié ; échec une fois par tentative, avec 20 secondes de silence minimal. Reprise au retour volontaire, sans gain supplémentaire.</x:v>
      </x:c>
      <x:c r="K2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6" s="123" t="n">
        <x:v>3</x:v>
      </x:c>
      <x:c r="M26" s="124" t="n">
        <x:v>1</x:v>
      </x:c>
      <x:c r="N26" s="124" t="n">
        <x:v>1</x:v>
      </x:c>
      <x:c r="O26" s="124" t="n">
        <x:v>1</x:v>
      </x:c>
      <x:c r="P26" s="124" t="n">
        <x:v>1</x:v>
      </x:c>
      <x:c r="Q26" s="125" t="n">
        <x:v>1</x:v>
      </x:c>
    </x:row>
    <x:row r="27" ht="164" customHeight="1">
      <x:c r="A27" s="126" t="str">
        <x:v>D6-O1-M22</x:v>
      </x:c>
      <x:c r="B27" s="127" t="str">
        <x:v>Le masque prêté</x:v>
      </x:c>
      <x:c r="C27" s="127" t="str">
        <x:v>Origines — O1</x:v>
      </x:c>
      <x:c r="D27" s="127" t="str">
        <x:v>origin_missions</x:v>
      </x:c>
      <x:c r="E27" s="127" t="str">
        <x:v>O1-M22</x:v>
      </x:c>
      <x:c r="F27" s="127" t="str">
        <x:v>Un chasseur de passage propose un masque de grande qualité en échange d’une chasse au nom de Varek. Le joueur peut l’essayer dans un simulateur de visée physique, constater ses réglages puis rencontrer l’intermédiaire sur le quai pour connaître le prix réel.</x:v>
      </x:c>
      <x:c r="G27" s="127" t="str">
        <x:v>Joueur ; Intermédiaire du masque</x:v>
      </x:c>
      <x:c r="H27" s="127" t="str">
        <x:v>O1-M21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2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7" s="127" t="str">
        <x:v>Ouverture une fois par première entrée. Choix non confirmés réexaminables. Réussite une fois après résultat vérifié ; échec une fois par tentative, avec 20 secondes de silence minimal. Reprise au retour volontaire, sans gain supplémentaire.</x:v>
      </x:c>
      <x:c r="K2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7" s="128" t="n">
        <x:v>2</x:v>
      </x:c>
      <x:c r="M27" s="129" t="n">
        <x:v>1</x:v>
      </x:c>
      <x:c r="N27" s="129" t="n">
        <x:v>1</x:v>
      </x:c>
      <x:c r="O27" s="129" t="n">
        <x:v>1</x:v>
      </x:c>
      <x:c r="P27" s="129" t="n">
        <x:v>1</x:v>
      </x:c>
      <x:c r="Q27" s="130" t="n">
        <x:v>0</x:v>
      </x:c>
    </x:row>
    <x:row r="28" ht="164" customHeight="1">
      <x:c r="A28" s="121" t="str">
        <x:v>D6-O1-M23</x:v>
      </x:c>
      <x:c r="B28" s="122" t="str">
        <x:v>Le retour du piège</x:v>
      </x:c>
      <x:c r="C28" s="122" t="str">
        <x:v>Origines — O1</x:v>
      </x:c>
      <x:c r="D28" s="122" t="str">
        <x:v>origin_missions</x:v>
      </x:c>
      <x:c r="E28" s="122" t="str">
        <x:v>O1-M23</x:v>
      </x:c>
      <x:c r="F28" s="122" t="str">
        <x:v>Une expédition retrouve un câble semblable à celui du Homeworld dans une épave. Les anciens réflexes peuvent sauver le joueur, mais les marques d’atelier diffèrent. Le décor demande de couper l’alimentation, déplacer un bras et traverser la baie avant son oscillation suivante.</x:v>
      </x:c>
      <x:c r="G28" s="122" t="str">
        <x:v>Joueur ; Compagnon d’expédition</x:v>
      </x:c>
      <x:c r="H28" s="122" t="str">
        <x:v>O1-M22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2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8" s="122" t="str">
        <x:v>Ouverture une fois par première entrée. Choix non confirmés réexaminables. Réussite une fois après résultat vérifié ; échec une fois par tentative, avec 20 secondes de silence minimal. Reprise au retour volontaire, sans gain supplémentaire.</x:v>
      </x:c>
      <x:c r="K2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8" s="123" t="n">
        <x:v>2</x:v>
      </x:c>
      <x:c r="M28" s="124" t="n">
        <x:v>1</x:v>
      </x:c>
      <x:c r="N28" s="124" t="n">
        <x:v>1</x:v>
      </x:c>
      <x:c r="O28" s="124" t="n">
        <x:v>1</x:v>
      </x:c>
      <x:c r="P28" s="124" t="n">
        <x:v>1</x:v>
      </x:c>
      <x:c r="Q28" s="125" t="n">
        <x:v>0</x:v>
      </x:c>
    </x:row>
    <x:row r="29" ht="164" customHeight="1">
      <x:c r="A29" s="126" t="str">
        <x:v>D6-O1-M24</x:v>
      </x:c>
      <x:c r="B29" s="127" t="str">
        <x:v>Le nom peint sur la coque</x:v>
      </x:c>
      <x:c r="C29" s="127" t="str">
        <x:v>Origines — O1</x:v>
      </x:c>
      <x:c r="D29" s="127" t="str">
        <x:v>origin_missions</x:v>
      </x:c>
      <x:c r="E29" s="127" t="str">
        <x:v>O1-M24</x:v>
      </x:c>
      <x:c r="F29" s="127" t="str">
        <x:v>Dans la baie de personnalisation du vaisseau personnel, le joueur prépare sa marque de coque avec un gabarit, une lampe et trois essais amovibles. Ruun peut être présent s’il a accepté l’invitation. Le nom familial peut rester visible, être accompagné ou être remplacé.</x:v>
      </x:c>
      <x:c r="G29" s="127" t="str">
        <x:v>Joueur ; Artisane de coque ; Ruun</x:v>
      </x:c>
      <x:c r="H29" s="127" t="str">
        <x:v>O1-M23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2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9" s="127" t="str">
        <x:v>Ouverture une fois par première entrée. Choix non confirmés réexaminables. Réussite une fois après résultat vérifié ; échec une fois par tentative, avec 20 secondes de silence minimal. Reprise au retour volontaire, sans gain supplémentaire.</x:v>
      </x:c>
      <x:c r="K2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9" s="128" t="n">
        <x:v>3</x:v>
      </x:c>
      <x:c r="M29" s="129" t="n">
        <x:v>1</x:v>
      </x:c>
      <x:c r="N29" s="129" t="n">
        <x:v>1</x:v>
      </x:c>
      <x:c r="O29" s="129" t="n">
        <x:v>1</x:v>
      </x:c>
      <x:c r="P29" s="129" t="n">
        <x:v>1</x:v>
      </x:c>
      <x:c r="Q29" s="130" t="n">
        <x:v>1</x:v>
      </x:c>
    </x:row>
    <x:row r="30" ht="164" customHeight="1">
      <x:c r="A30" s="121" t="str">
        <x:v>D6-O1-M25</x:v>
      </x:c>
      <x:c r="B30" s="122" t="str">
        <x:v>La force devant témoins</x:v>
      </x:c>
      <x:c r="C30" s="122" t="str">
        <x:v>Origines — O1</x:v>
      </x:c>
      <x:c r="D30" s="122" t="str">
        <x:v>origin_missions</x:v>
      </x:c>
      <x:c r="E30" s="122" t="str">
        <x:v>O1-M25</x:v>
      </x:c>
      <x:c r="F30" s="122" t="str">
        <x:v>Elite déjà obtenu, le joueur revient au cercle où Varek le déclarait indigne. Il traverse le public, choisit une démonstration de chasse et reproduit un geste appris enfant avec un outil désormais maîtrisé. Le père doit regarder sans pouvoir interrompre le rite commun déjà acquis.</x:v>
      </x:c>
      <x:c r="G30" s="122" t="str">
        <x:v>Joueur ; Dhera</x:v>
      </x:c>
      <x:c r="H30" s="122" t="str">
        <x:v>O1-M24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30"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30" s="122" t="str">
        <x:v>Ouverture une fois par première entrée. Choix non confirmés réexaminables. Réussite une fois après résultat vérifié ; échec une fois par tentative, avec 20 secondes de silence minimal. Reprise au retour volontaire, sans gain supplémentaire.</x:v>
      </x:c>
      <x:c r="K3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30" s="123" t="n">
        <x:v>2</x:v>
      </x:c>
      <x:c r="M30" s="124" t="n">
        <x:v>1</x:v>
      </x:c>
      <x:c r="N30" s="124" t="n">
        <x:v>1</x:v>
      </x:c>
      <x:c r="O30" s="124" t="n">
        <x:v>1</x:v>
      </x:c>
      <x:c r="P30" s="124" t="n">
        <x:v>1</x:v>
      </x:c>
      <x:c r="Q30" s="125" t="n">
        <x:v>0</x:v>
      </x:c>
    </x:row>
    <x:row r="31" ht="164" customHeight="1">
      <x:c r="A31" s="126" t="str">
        <x:v>D6-O1-M26</x:v>
      </x:c>
      <x:c r="B31" s="127" t="str">
        <x:v>Le frère hors du cercle</x:v>
      </x:c>
      <x:c r="C31" s="127" t="str">
        <x:v>Origines — O1</x:v>
      </x:c>
      <x:c r="D31" s="127" t="str">
        <x:v>origin_missions</x:v>
      </x:c>
      <x:c r="E31" s="127" t="str">
        <x:v>O1-M26</x:v>
      </x:c>
      <x:c r="F31" s="127" t="str">
        <x:v>Ruun refuse de servir d’appât dans la confrontation avec Varek. Le joueur le rejoint à un chantier de passerelles, porte une traverse et l’aide à terminer sa propre mission. Le père apparaît au loin, mais le frère choisit la route qu’il emprunte ensuite.</x:v>
      </x:c>
      <x:c r="G31" s="127" t="str">
        <x:v>Joueur ; Ruun</x:v>
      </x:c>
      <x:c r="H31" s="127" t="str">
        <x:v>O1-M25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31"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31" s="127" t="str">
        <x:v>Ouverture une fois par première entrée. Choix non confirmés réexaminables. Réussite une fois après résultat vérifié ; échec une fois par tentative, avec 20 secondes de silence minimal. Reprise au retour volontaire, sans gain supplémentaire.</x:v>
      </x:c>
      <x:c r="K3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31" s="128" t="n">
        <x:v>2</x:v>
      </x:c>
      <x:c r="M31" s="129" t="n">
        <x:v>1</x:v>
      </x:c>
      <x:c r="N31" s="129" t="n">
        <x:v>1</x:v>
      </x:c>
      <x:c r="O31" s="129" t="n">
        <x:v>1</x:v>
      </x:c>
      <x:c r="P31" s="129" t="n">
        <x:v>1</x:v>
      </x:c>
      <x:c r="Q31" s="130" t="n">
        <x:v>0</x:v>
      </x:c>
    </x:row>
    <x:row r="32" ht="164" customHeight="1">
      <x:c r="A32" s="121" t="str">
        <x:v>D6-O1-M27</x:v>
      </x:c>
      <x:c r="B32" s="122" t="str">
        <x:v>La dernière chasse de Varek</x:v>
      </x:c>
      <x:c r="C32" s="122" t="str">
        <x:v>Origines — O1</x:v>
      </x:c>
      <x:c r="D32" s="122" t="str">
        <x:v>origin_missions</x:v>
      </x:c>
      <x:c r="E32" s="122" t="str">
        <x:v>O1-M27</x:v>
      </x:c>
      <x:c r="F32" s="122" t="str">
        <x:v>Varek traque une proie dangereuse près d’un passage public pour prouver sa force. Le joueur lit les impacts, déplace un obstacle et intercepte l’animal avant qu’il traverse le sentier. Le père peut être blessé par sa propre erreur ; le secours reste un choix concret.</x:v>
      </x:c>
      <x:c r="G32" s="122" t="str">
        <x:v>Joueur ; Garde du sentier ; Varek</x:v>
      </x:c>
      <x:c r="H32" s="122" t="str">
        <x:v>O1-M26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32"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32" s="122" t="str">
        <x:v>Ouverture une fois par première entrée. Choix non confirmés réexaminables. Réussite une fois après résultat vérifié ; échec une fois par tentative, avec 20 secondes de silence minimal. Reprise au retour volontaire, sans gain supplémentaire.</x:v>
      </x:c>
      <x:c r="K3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32" s="123" t="n">
        <x:v>2</x:v>
      </x:c>
      <x:c r="M32" s="124" t="n">
        <x:v>1</x:v>
      </x:c>
      <x:c r="N32" s="124" t="n">
        <x:v>1</x:v>
      </x:c>
      <x:c r="O32" s="124" t="n">
        <x:v>1</x:v>
      </x:c>
      <x:c r="P32" s="124" t="n">
        <x:v>1</x:v>
      </x:c>
      <x:c r="Q32" s="125" t="n">
        <x:v>2</x:v>
      </x:c>
    </x:row>
    <x:row r="33" ht="164" customHeight="1">
      <x:c r="A33" s="126" t="str">
        <x:v>D6-O1-M28</x:v>
      </x:c>
      <x:c r="B33" s="127" t="str">
        <x:v>Les trois issues du cercle</x:v>
      </x:c>
      <x:c r="C33" s="127" t="str">
        <x:v>Origines — O1</x:v>
      </x:c>
      <x:c r="D33" s="127" t="str">
        <x:v>origin_missions</x:v>
      </x:c>
      <x:c r="E33" s="127" t="str">
        <x:v>O1-M28</x:v>
      </x:c>
      <x:c r="F33" s="127" t="str">
        <x:v>Les témoins se réunissent dans le lieu de l’agression. Le joueur dispose le câble, l’arme et les traces réellement conservées, puis rencontre séparément Dhera, Ruun et Varek. Trois issues deviennent compréhensibles par des scènes, sans encore verrouiller la fin.</x:v>
      </x:c>
      <x:c r="G33" s="127" t="str">
        <x:v>Joueur ; Dhera</x:v>
      </x:c>
      <x:c r="H33" s="127" t="str">
        <x:v>O1-M27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33"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33" s="127" t="str">
        <x:v>Ouverture une fois par première entrée. Choix non confirmés réexaminables. Réussite une fois après résultat vérifié ; échec une fois par tentative, avec 20 secondes de silence minimal. Reprise au retour volontaire, sans gain supplémentaire.</x:v>
      </x:c>
      <x:c r="K3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33" s="128" t="n">
        <x:v>3</x:v>
      </x:c>
      <x:c r="M33" s="129" t="n">
        <x:v>1</x:v>
      </x:c>
      <x:c r="N33" s="129" t="n">
        <x:v>1</x:v>
      </x:c>
      <x:c r="O33" s="129" t="n">
        <x:v>1</x:v>
      </x:c>
      <x:c r="P33" s="129" t="n">
        <x:v>1</x:v>
      </x:c>
      <x:c r="Q33" s="130" t="n">
        <x:v>0</x:v>
      </x:c>
    </x:row>
    <x:row r="34" ht="209" customHeight="1">
      <x:c r="A34" s="121" t="str">
        <x:v>D6-O1-M29</x:v>
      </x:c>
      <x:c r="B34" s="122" t="str">
        <x:v>Choisir ce qui m’appartient</x:v>
      </x:c>
      <x:c r="C34" s="122" t="str">
        <x:v>Origines — O1</x:v>
      </x:c>
      <x:c r="D34" s="122" t="str">
        <x:v>origin_missions</x:v>
      </x:c>
      <x:c r="E34" s="122" t="str">
        <x:v>O1-M29</x:v>
      </x:c>
      <x:c r="F34" s="122" t="str">
        <x:v>Au cercle, le joueur choisit l’une des trois directions préparées. La première exige de préparer son départ ; la deuxième, de fixer les limites d’un duel ; la troisième, d’exiger des actes vérifiables de Varek et une distance initiale. Aucun choix ne change le rang.</x:v>
      </x:c>
      <x:c r="G34" s="122" t="str">
        <x:v>Joueur ; Dhera</x:v>
      </x:c>
      <x:c r="H34" s="122" t="str">
        <x:v>O1-M28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34" s="122" t="str">
        <x:v>Le locuteur connaît les faits qu’il a observés et ceux réellement transmis avant cet échange. Les conclusions ci-dessous ne sont prononcées qu’après les actions correspondantes ; l’interruption conserve les faits déjà acquis. Les trois directions ont été présentées intégralement ; survol, essai, refus et sortie ne confirment rien. La réussite parlée exige endingChoiceConfirmed=true avec un seul endingId valide.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34" s="122" t="str">
        <x:v>Ouverture une fois par première entrée. Choix non confirmés réexaminables. Réussite une fois après résultat vérifié ; échec une fois par tentative, avec 20 secondes de silence minimal. Reprise au retour volontaire, sans gain supplémentaire.</x:v>
      </x:c>
      <x:c r="K3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34" s="123" t="n">
        <x:v>3</x:v>
      </x:c>
      <x:c r="M34" s="124" t="n">
        <x:v>1</x:v>
      </x:c>
      <x:c r="N34" s="124" t="n">
        <x:v>1</x:v>
      </x:c>
      <x:c r="O34" s="124" t="n">
        <x:v>1</x:v>
      </x:c>
      <x:c r="P34" s="124" t="n">
        <x:v>1</x:v>
      </x:c>
      <x:c r="Q34" s="125" t="n">
        <x:v>0</x:v>
      </x:c>
    </x:row>
    <x:row r="35" ht="194" customHeight="1">
      <x:c r="A35" s="126" t="str">
        <x:v>D6-O1-M30</x:v>
      </x:c>
      <x:c r="B35" s="127" t="str">
        <x:v>Le seuil franchi</x:v>
      </x:c>
      <x:c r="C35" s="127" t="str">
        <x:v>Origines — O1</x:v>
      </x:c>
      <x:c r="D35" s="127" t="str">
        <x:v>origin_missions</x:v>
      </x:c>
      <x:c r="E35" s="127" t="str">
        <x:v>O1-M30</x:v>
      </x:c>
      <x:c r="F35" s="127" t="str">
        <x:v>La scène exécute la fin choisie : départ vers un foyer propre, confrontation où le joueur décide du sort après victoire, ou séparation encadrée suivie d’un premier geste réel de réparation. Ruun et Dhera réagissent à ce qui s’est effectivement passé.</x:v>
      </x:c>
      <x:c r="G35" s="127" t="str">
        <x:v>Joueur ; Dhera</x:v>
      </x:c>
      <x:c r="H35" s="127" t="str">
        <x:v>O1-M29 résolue avec choix confirmé ; O1.endingId contient exactement une valeur valide parmi O1-E1, O1-E2, O1-E3. Un refus, une sortie sans confirmation ou une sélection provisoire n’ouvre pas M30.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 O1.endingChoiceConfirmed=true ; exactement un endingId valide. Jouer uniquement sa scène de réalisation E correspondante. La réussite parlée attend endingRealized=true ; report ou interruption restent à reprendre.</x:v>
      </x:c>
      <x:c r="I3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35" s="127" t="str">
        <x:v>Ouverture une fois par première entrée. Choix non confirmés réexaminables. Réussite une fois après résultat vérifié ; échec une fois par tentative, avec 20 secondes de silence minimal. Reprise au retour volontaire, sans gain supplémentaire.</x:v>
      </x:c>
      <x:c r="K3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35" s="128" t="n">
        <x:v>2</x:v>
      </x:c>
      <x:c r="M35" s="129" t="n">
        <x:v>1</x:v>
      </x:c>
      <x:c r="N35" s="129" t="n">
        <x:v>1</x:v>
      </x:c>
      <x:c r="O35" s="129" t="n">
        <x:v>1</x:v>
      </x:c>
      <x:c r="P35" s="129" t="n">
        <x:v>1</x:v>
      </x:c>
      <x:c r="Q35" s="130" t="n">
        <x:v>4</x:v>
      </x:c>
    </x:row>
    <x:row r="36" ht="164" customHeight="1">
      <x:c r="A36" s="121" t="str">
        <x:v>D6-O1-M31</x:v>
      </x:c>
      <x:c r="B36" s="122" t="str">
        <x:v>L’enfant sur la marche</x:v>
      </x:c>
      <x:c r="C36" s="122" t="str">
        <x:v>Origines — O1</x:v>
      </x:c>
      <x:c r="D36" s="122" t="str">
        <x:v>origin_missions</x:v>
      </x:c>
      <x:c r="E36" s="122" t="str">
        <x:v>O1-M31</x:v>
      </x:c>
      <x:c r="F36" s="122" t="str">
        <x:v>Elder commun acquis, un jeune visite un atelier et échoue sur une marche semblable à celle du prologue. Le joueur déplace l’appui ou enseigne le geste, selon le foyer et le statut familial enregistrés. Le jeune choisit ensuite sa propre tentative.</x:v>
      </x:c>
      <x:c r="G36" s="122" t="str">
        <x:v>Joueur ; Jeune de l’atelier</x:v>
      </x:c>
      <x:c r="H36" s="122" t="str">
        <x:v>O1-M30 réussie ; exactement une fin O1-E1..E3 réalisée et verrouillée ; rang Elder commun acquis.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3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36" s="122" t="str">
        <x:v>Ouverture une fois par première entrée. Choix non confirmés réexaminables. Réussite une fois après résultat vérifié ; échec une fois par tentative, avec 20 secondes de silence minimal. Reprise au retour volontaire, sans gain supplémentaire.</x:v>
      </x:c>
      <x:c r="K3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36" s="123" t="n">
        <x:v>2</x:v>
      </x:c>
      <x:c r="M36" s="124" t="n">
        <x:v>1</x:v>
      </x:c>
      <x:c r="N36" s="124" t="n">
        <x:v>1</x:v>
      </x:c>
      <x:c r="O36" s="124" t="n">
        <x:v>1</x:v>
      </x:c>
      <x:c r="P36" s="124" t="n">
        <x:v>1</x:v>
      </x:c>
      <x:c r="Q36" s="125" t="n">
        <x:v>0</x:v>
      </x:c>
    </x:row>
    <x:row r="37" ht="164" customHeight="1">
      <x:c r="A37" s="126" t="str">
        <x:v>D6-O1-M32</x:v>
      </x:c>
      <x:c r="B37" s="127" t="str">
        <x:v>La place de Dhera</x:v>
      </x:c>
      <x:c r="C37" s="127" t="str">
        <x:v>Origines — O1</x:v>
      </x:c>
      <x:c r="D37" s="127" t="str">
        <x:v>origin_missions</x:v>
      </x:c>
      <x:c r="E37" s="127" t="str">
        <x:v>O1-M32</x:v>
      </x:c>
      <x:c r="F37" s="127" t="str">
        <x:v>Dhera souhaite réduire son activité. Le joueur l’aide à transporter son râtelier, trie avec elle les outils qu’elle garde et prépare une démonstration pour ses élèves. Elle peut refuser de vivre dans la maison du joueur ou le navire collectif.</x:v>
      </x:c>
      <x:c r="G37" s="127" t="str">
        <x:v>Joueur ; Dhera</x:v>
      </x:c>
      <x:c r="H37" s="127" t="str">
        <x:v>O1-M31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3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37" s="127" t="str">
        <x:v>Ouverture une fois par première entrée. Choix non confirmés réexaminables. Réussite une fois après résultat vérifié ; échec une fois par tentative, avec 20 secondes de silence minimal. Reprise au retour volontaire, sans gain supplémentaire.</x:v>
      </x:c>
      <x:c r="K3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37" s="128" t="n">
        <x:v>2</x:v>
      </x:c>
      <x:c r="M37" s="129" t="n">
        <x:v>1</x:v>
      </x:c>
      <x:c r="N37" s="129" t="n">
        <x:v>1</x:v>
      </x:c>
      <x:c r="O37" s="129" t="n">
        <x:v>1</x:v>
      </x:c>
      <x:c r="P37" s="129" t="n">
        <x:v>1</x:v>
      </x:c>
      <x:c r="Q37" s="130" t="n">
        <x:v>0</x:v>
      </x:c>
    </x:row>
    <x:row r="38" ht="164" customHeight="1">
      <x:c r="A38" s="121" t="str">
        <x:v>D6-O1-M33</x:v>
      </x:c>
      <x:c r="B38" s="122" t="str">
        <x:v>Un frère à sa route</x:v>
      </x:c>
      <x:c r="C38" s="122" t="str">
        <x:v>Origines — O1</x:v>
      </x:c>
      <x:c r="D38" s="122" t="str">
        <x:v>origin_missions</x:v>
      </x:c>
      <x:c r="E38" s="122" t="str">
        <x:v>O1-M33</x:v>
      </x:c>
      <x:c r="F38" s="122" t="str">
        <x:v>Ruun propose une chasse commune après un long intervalle. Son équipement révèle sa progression personnelle. Les deux chasseurs doivent coordonner un leurre et une traversée de corniche ; le joueur ne peut plus supposer que son frère attend toujours les mêmes ordres.</x:v>
      </x:c>
      <x:c r="G38" s="122" t="str">
        <x:v>Joueur ; Messager de la halte ; Ruun</x:v>
      </x:c>
      <x:c r="H38" s="122" t="str">
        <x:v>O1-M32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3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38" s="122" t="str">
        <x:v>Ouverture une fois par première entrée. Choix non confirmés réexaminables. Réussite une fois après résultat vérifié ; échec une fois par tentative, avec 20 secondes de silence minimal. Reprise au retour volontaire, sans gain supplémentaire.</x:v>
      </x:c>
      <x:c r="K3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38" s="123" t="n">
        <x:v>2</x:v>
      </x:c>
      <x:c r="M38" s="124" t="n">
        <x:v>1</x:v>
      </x:c>
      <x:c r="N38" s="124" t="n">
        <x:v>1</x:v>
      </x:c>
      <x:c r="O38" s="124" t="n">
        <x:v>1</x:v>
      </x:c>
      <x:c r="P38" s="124" t="n">
        <x:v>1</x:v>
      </x:c>
      <x:c r="Q38" s="125" t="n">
        <x:v>1</x:v>
      </x:c>
    </x:row>
    <x:row r="39" ht="164" customHeight="1">
      <x:c r="A39" s="126" t="str">
        <x:v>D6-O1-M34</x:v>
      </x:c>
      <x:c r="B39" s="127" t="str">
        <x:v>Les marques qu’on montre</x:v>
      </x:c>
      <x:c r="C39" s="127" t="str">
        <x:v>Origines — O1</x:v>
      </x:c>
      <x:c r="D39" s="127" t="str">
        <x:v>origin_missions</x:v>
      </x:c>
      <x:c r="E39" s="127" t="str">
        <x:v>O1-M34</x:v>
      </x:c>
      <x:c r="F39" s="127" t="str">
        <x:v>Ancient commun acquis, une visite de galerie aborde les traces de l’enfance. Le joueur ouvre un compartiment, choisit d’exposer ou de garder privée la pierre barrée et replace les objets dans des emplacements uniques. La fin d’Elite règle la présence possible de Varek.</x:v>
      </x:c>
      <x:c r="G39" s="127" t="str">
        <x:v>Joueur ; Visiteur de la galerie</x:v>
      </x:c>
      <x:c r="H39" s="127" t="str">
        <x:v>O1-M33 résolue ; même fin exclusive conservée ; rang Ancient commun acquis.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3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39" s="127" t="str">
        <x:v>Ouverture une fois par première entrée. Choix non confirmés réexaminables. Réussite une fois après résultat vérifié ; échec une fois par tentative, avec 20 secondes de silence minimal. Reprise au retour volontaire, sans gain supplémentaire.</x:v>
      </x:c>
      <x:c r="K3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39" s="128" t="n">
        <x:v>3</x:v>
      </x:c>
      <x:c r="M39" s="129" t="n">
        <x:v>1</x:v>
      </x:c>
      <x:c r="N39" s="129" t="n">
        <x:v>1</x:v>
      </x:c>
      <x:c r="O39" s="129" t="n">
        <x:v>1</x:v>
      </x:c>
      <x:c r="P39" s="129" t="n">
        <x:v>1</x:v>
      </x:c>
      <x:c r="Q39" s="130" t="n">
        <x:v>1</x:v>
      </x:c>
    </x:row>
    <x:row r="40" ht="164" customHeight="1">
      <x:c r="A40" s="121" t="str">
        <x:v>D6-O1-M35</x:v>
      </x:c>
      <x:c r="B40" s="122" t="str">
        <x:v>Un héritier sans ordre</x:v>
      </x:c>
      <x:c r="C40" s="122" t="str">
        <x:v>Origines — O1</x:v>
      </x:c>
      <x:c r="D40" s="122" t="str">
        <x:v>origin_missions</x:v>
      </x:c>
      <x:c r="E40" s="122" t="str">
        <x:v>O1-M35</x:v>
      </x:c>
      <x:c r="F40" s="122" t="str">
        <x:v>Un élève demande à porter la marque de coque du joueur. La scène se déroule à l’atelier avec une plaque d’essai ; le joueur explique son sens, puis l’élève propose une variation. Les visiteurs réagissent à la différence entre fidélité et imitation forcée.</x:v>
      </x:c>
      <x:c r="G40" s="122" t="str">
        <x:v>Joueur ; Élève de l’atelier</x:v>
      </x:c>
      <x:c r="H40" s="122" t="str">
        <x:v>O1-M34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40"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40" s="122" t="str">
        <x:v>Ouverture une fois par première entrée. Choix non confirmés réexaminables. Réussite une fois après résultat vérifié ; échec une fois par tentative, avec 20 secondes de silence minimal. Reprise au retour volontaire, sans gain supplémentaire.</x:v>
      </x:c>
      <x:c r="K4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40" s="123" t="n">
        <x:v>2</x:v>
      </x:c>
      <x:c r="M40" s="124" t="n">
        <x:v>1</x:v>
      </x:c>
      <x:c r="N40" s="124" t="n">
        <x:v>1</x:v>
      </x:c>
      <x:c r="O40" s="124" t="n">
        <x:v>1</x:v>
      </x:c>
      <x:c r="P40" s="124" t="n">
        <x:v>1</x:v>
      </x:c>
      <x:c r="Q40" s="125" t="n">
        <x:v>0</x:v>
      </x:c>
    </x:row>
    <x:row r="41" ht="164" customHeight="1">
      <x:c r="A41" s="126" t="str">
        <x:v>D6-O1-M36</x:v>
      </x:c>
      <x:c r="B41" s="127" t="str">
        <x:v>La porte laissée à hauteur</x:v>
      </x:c>
      <x:c r="C41" s="127" t="str">
        <x:v>Origines — O1</x:v>
      </x:c>
      <x:c r="D41" s="127" t="str">
        <x:v>origin_missions</x:v>
      </x:c>
      <x:c r="E41" s="127" t="str">
        <x:v>O1-M36</x:v>
      </x:c>
      <x:c r="F41" s="127" t="str">
        <x:v>La dernière scène revient au seuil de l’enfance ou à sa reconstruction volontaire dans une résidence. Le joueur ajuste la hauteur d’un appui, regarde passer la nouvelle cohorte et rejoint la route choisie à Elite. Les absents restent absents si cette histoire les a éloignés.</x:v>
      </x:c>
      <x:c r="G41" s="127" t="str">
        <x:v>Joueur ; Jeune de la nouvelle cohorte</x:v>
      </x:c>
      <x:c r="H41" s="127" t="str">
        <x:v>O1-M35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41"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41" s="127" t="str">
        <x:v>Ouverture une fois par première entrée. Choix non confirmés réexaminables. Réussite une fois après résultat vérifié ; échec une fois par tentative, avec 20 secondes de silence minimal. Reprise au retour volontaire, sans gain supplémentaire.</x:v>
      </x:c>
      <x:c r="K4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41" s="128" t="n">
        <x:v>2</x:v>
      </x:c>
      <x:c r="M41" s="129" t="n">
        <x:v>1</x:v>
      </x:c>
      <x:c r="N41" s="129" t="n">
        <x:v>1</x:v>
      </x:c>
      <x:c r="O41" s="129" t="n">
        <x:v>1</x:v>
      </x:c>
      <x:c r="P41" s="129" t="n">
        <x:v>1</x:v>
      </x:c>
      <x:c r="Q41" s="130" t="n">
        <x:v>0</x:v>
      </x:c>
    </x:row>
    <x:row r="42" ht="164" customHeight="1">
      <x:c r="A42" s="121" t="str">
        <x:v>D6-O1-E1</x:v>
      </x:c>
      <x:c r="B42" s="122" t="str">
        <x:v>Mon seuil, mon nom</x:v>
      </x:c>
      <x:c r="C42" s="122" t="str">
        <x:v>Origines — O1</x:v>
      </x:c>
      <x:c r="D42" s="122" t="str">
        <x:v>origin_endings</x:v>
      </x:c>
      <x:c r="E42" s="122" t="str">
        <x:v>O1-E1</x:v>
      </x:c>
      <x:c r="F42" s="122" t="str">
        <x:v>Fixer sa propre marque à hauteur du seuil, ranger la preuve de l’agression selon son choix puis franchir la porte.</x:v>
      </x:c>
      <x:c r="G42" s="122" t="str">
        <x:v>Joueur ; Dhera</x:v>
      </x:c>
      <x:c r="H42" s="122" t="str">
        <x:v>O1-M29 : sélection exclusive après Elite commun ; O1-M30 : réalisation jouée ; personnes et possessions requises effectivement disponibles.  Le locuteur doit être présent ou relié par le contact décrit ; une absence n’est jamais annulée pour jouer cette scène. Exclusivement si O1.endingId=O1-E1 confirmé ; cette scène est appelée depuis O1-M30 et ne constitue jamais une nouvelle sélection.</x:v>
      </x:c>
      <x:c r="I42"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42" s="122" t="str">
        <x:v>Ouverture une fois par première entrée. Choix non confirmés réexaminables. Réussite une fois après résultat vérifié ; échec une fois par tentative, avec 20 secondes de silence minimal. Reprise au retour volontaire, sans gain supplémentaire.</x:v>
      </x:c>
      <x:c r="K4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42" s="123" t="n">
        <x:v>2</x:v>
      </x:c>
      <x:c r="M42" s="124" t="n">
        <x:v>1</x:v>
      </x:c>
      <x:c r="N42" s="124" t="n">
        <x:v>1</x:v>
      </x:c>
      <x:c r="O42" s="124" t="n">
        <x:v>1</x:v>
      </x:c>
      <x:c r="P42" s="124" t="n">
        <x:v>1</x:v>
      </x:c>
      <x:c r="Q42" s="125" t="n">
        <x:v>0</x:v>
      </x:c>
    </x:row>
    <x:row r="43" ht="164" customHeight="1">
      <x:c r="A43" s="126" t="str">
        <x:v>D6-O1-E2</x:v>
      </x:c>
      <x:c r="B43" s="127" t="str">
        <x:v>La force sous mes limites</x:v>
      </x:c>
      <x:c r="C43" s="127" t="str">
        <x:v>Origines — O1</x:v>
      </x:c>
      <x:c r="D43" s="127" t="str">
        <x:v>origin_endings</x:v>
      </x:c>
      <x:c r="E43" s="127" t="str">
        <x:v>O1-E2</x:v>
      </x:c>
      <x:c r="F43" s="127" t="str">
        <x:v>Entrer dans le cercle, montrer la preuve gardée, jouer la confrontation puis décider du geste final après victoire.</x:v>
      </x:c>
      <x:c r="G43" s="127" t="str">
        <x:v>Joueur ; Témoin du cercle</x:v>
      </x:c>
      <x:c r="H43" s="127" t="str">
        <x:v>O1-M29 : sélection exclusive après Elite commun ; O1-M30 : réalisation jouée ; personnes et possessions requises effectivement disponibles.  Le locuteur doit être présent ou relié par le contact décrit ; une absence n’est jamais annulée pour jouer cette scène. Exclusivement si O1.endingId=O1-E2 confirmé ; cette scène est appelée depuis O1-M30 et ne constitue jamais une nouvelle sélection.</x:v>
      </x:c>
      <x:c r="I43"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43" s="127" t="str">
        <x:v>Ouverture une fois par première entrée. Choix non confirmés réexaminables. Réussite une fois après résultat vérifié ; échec une fois par tentative, avec 20 secondes de silence minimal. Reprise au retour volontaire, sans gain supplémentaire.</x:v>
      </x:c>
      <x:c r="K4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43" s="128" t="n">
        <x:v>2</x:v>
      </x:c>
      <x:c r="M43" s="129" t="n">
        <x:v>1</x:v>
      </x:c>
      <x:c r="N43" s="129" t="n">
        <x:v>1</x:v>
      </x:c>
      <x:c r="O43" s="129" t="n">
        <x:v>1</x:v>
      </x:c>
      <x:c r="P43" s="129" t="n">
        <x:v>1</x:v>
      </x:c>
      <x:c r="Q43" s="130" t="n">
        <x:v>0</x:v>
      </x:c>
    </x:row>
    <x:row r="44" ht="164" customHeight="1">
      <x:c r="A44" s="121" t="str">
        <x:v>D6-O1-E3</x:v>
      </x:c>
      <x:c r="B44" s="122" t="str">
        <x:v>Une porte entrouverte, sous conditions</x:v>
      </x:c>
      <x:c r="C44" s="122" t="str">
        <x:v>Origines — O1</x:v>
      </x:c>
      <x:c r="D44" s="122" t="str">
        <x:v>origin_endings</x:v>
      </x:c>
      <x:c r="E44" s="122" t="str">
        <x:v>O1-E3</x:v>
      </x:c>
      <x:c r="F44" s="122" t="str">
        <x:v>Recevoir le premier geste convenu au seuil, sans laisser Varek reprendre la maison ou l’autorité sur la vie du joueur.</x:v>
      </x:c>
      <x:c r="G44" s="122" t="str">
        <x:v>Joueur ; Dhera</x:v>
      </x:c>
      <x:c r="H44" s="122" t="str">
        <x:v>O1-M29 : sélection exclusive après Elite commun ; O1-M30 : réalisation jouée ; personnes et possessions requises effectivement disponibles.  Le locuteur doit être présent ou relié par le contact décrit ; une absence n’est jamais annulée pour jouer cette scène. Exclusivement si O1.endingId=O1-E3 confirmé ; cette scène est appelée depuis O1-M30 et ne constitue jamais une nouvelle sélection.</x:v>
      </x:c>
      <x:c r="I44"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44" s="122" t="str">
        <x:v>Ouverture une fois par première entrée. Choix non confirmés réexaminables. Réussite une fois après résultat vérifié ; échec une fois par tentative, avec 20 secondes de silence minimal. Reprise au retour volontaire, sans gain supplémentaire.</x:v>
      </x:c>
      <x:c r="K4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44" s="123" t="n">
        <x:v>2</x:v>
      </x:c>
      <x:c r="M44" s="124" t="n">
        <x:v>1</x:v>
      </x:c>
      <x:c r="N44" s="124" t="n">
        <x:v>1</x:v>
      </x:c>
      <x:c r="O44" s="124" t="n">
        <x:v>1</x:v>
      </x:c>
      <x:c r="P44" s="124" t="n">
        <x:v>1</x:v>
      </x:c>
      <x:c r="Q44" s="125" t="n">
        <x:v>0</x:v>
      </x:c>
    </x:row>
    <x:row r="45" ht="164" customHeight="1">
      <x:c r="A45" s="126" t="str">
        <x:v>D6-O2-M01</x:v>
      </x:c>
      <x:c r="B45" s="127" t="str">
        <x:v>Le masque trop grand</x:v>
      </x:c>
      <x:c r="C45" s="127" t="str">
        <x:v>Origines — O2</x:v>
      </x:c>
      <x:c r="D45" s="127" t="str">
        <x:v>origin_missions</x:v>
      </x:c>
      <x:c r="E45" s="127" t="str">
        <x:v>O2-M01</x:v>
      </x:c>
      <x:c r="F45" s="127" t="str">
        <x:v>Dans le foyer, Sael place le masque ancestral sur un support à hauteur d’enfant. Le joueur peut en examiner les attaches, son poids et une encoche latérale avant d’essayer une réplique d’exercice. Un récit oral accompagne chaque détail réellement observé.</x:v>
      </x:c>
      <x:c r="G45" s="127" t="str">
        <x:v>Joueur ; Sael</x:v>
      </x:c>
      <x:c r="H45" s="127" t="str">
        <x:v>Voie O2 choisie ; prologue commun terminé ; aucune mission de voie résolue.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4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45" s="127" t="str">
        <x:v>Ouverture une fois par première entrée. Choix non confirmés réexaminables. Réussite une fois après résultat vérifié ; échec une fois par tentative, avec 20 secondes de silence minimal. Reprise au retour volontaire, sans gain supplémentaire.</x:v>
      </x:c>
      <x:c r="K4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45" s="128" t="n">
        <x:v>2</x:v>
      </x:c>
      <x:c r="M45" s="129" t="n">
        <x:v>1</x:v>
      </x:c>
      <x:c r="N45" s="129" t="n">
        <x:v>1</x:v>
      </x:c>
      <x:c r="O45" s="129" t="n">
        <x:v>1</x:v>
      </x:c>
      <x:c r="P45" s="129" t="n">
        <x:v>1</x:v>
      </x:c>
      <x:c r="Q45" s="130" t="n">
        <x:v>0</x:v>
      </x:c>
    </x:row>
    <x:row r="46" ht="164" customHeight="1">
      <x:c r="A46" s="121" t="str">
        <x:v>D6-O2-M02</x:v>
      </x:c>
      <x:c r="B46" s="122" t="str">
        <x:v>Deux pas dans la poussière</x:v>
      </x:c>
      <x:c r="C46" s="122" t="str">
        <x:v>Origines — O2</x:v>
      </x:c>
      <x:c r="D46" s="122" t="str">
        <x:v>origin_missions</x:v>
      </x:c>
      <x:c r="E46" s="122" t="str">
        <x:v>O2-M02</x:v>
      </x:c>
      <x:c r="F46" s="122" t="str">
        <x:v>Une fresque représente l’ancêtre seul, mais son socle comporte deux séries d’empreintes gravées. Le joueur nettoie la poussière d’un panneau d’exercice puis compare son relief avec celui du monument. Sael connaît le nom du héros mais pas le second trajet.</x:v>
      </x:c>
      <x:c r="G46" s="122" t="str">
        <x:v>Joueur ; Sael</x:v>
      </x:c>
      <x:c r="H46" s="122" t="str">
        <x:v>O2-M01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4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46" s="122" t="str">
        <x:v>Ouverture une fois par première entrée. Choix non confirmés réexaminables. Réussite une fois après résultat vérifié ; échec une fois par tentative, avec 20 secondes de silence minimal. Reprise au retour volontaire, sans gain supplémentaire.</x:v>
      </x:c>
      <x:c r="K4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46" s="123" t="n">
        <x:v>2</x:v>
      </x:c>
      <x:c r="M46" s="124" t="n">
        <x:v>1</x:v>
      </x:c>
      <x:c r="N46" s="124" t="n">
        <x:v>1</x:v>
      </x:c>
      <x:c r="O46" s="124" t="n">
        <x:v>1</x:v>
      </x:c>
      <x:c r="P46" s="124" t="n">
        <x:v>1</x:v>
      </x:c>
      <x:c r="Q46" s="125" t="n">
        <x:v>1</x:v>
      </x:c>
    </x:row>
    <x:row r="47" ht="164" customHeight="1">
      <x:c r="A47" s="126" t="str">
        <x:v>D6-O2-M03</x:v>
      </x:c>
      <x:c r="B47" s="127" t="str">
        <x:v>Le jeu du porteur</x:v>
      </x:c>
      <x:c r="C47" s="127" t="str">
        <x:v>Origines — O2</x:v>
      </x:c>
      <x:c r="D47" s="127" t="str">
        <x:v>origin_missions</x:v>
      </x:c>
      <x:c r="E47" s="127" t="str">
        <x:v>O2-M03</x:v>
      </x:c>
      <x:c r="F47" s="127" t="str">
        <x:v>La cohorte joue une scène de chasse avec une lance factice et un contrepoids. Le joueur découvre que déplacer le support compte autant que toucher la cible. Khor, descendant d’un pisteur, reconnaît dans le dispositif une histoire racontée chez lui.</x:v>
      </x:c>
      <x:c r="G47" s="127" t="str">
        <x:v>Joueur ; Khor</x:v>
      </x:c>
      <x:c r="H47" s="127" t="str">
        <x:v>O2-M02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4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47" s="127" t="str">
        <x:v>Ouverture une fois par première entrée. Choix non confirmés réexaminables. Réussite une fois après résultat vérifié ; échec une fois par tentative, avec 20 secondes de silence minimal. Reprise au retour volontaire, sans gain supplémentaire.</x:v>
      </x:c>
      <x:c r="K4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47" s="128" t="n">
        <x:v>2</x:v>
      </x:c>
      <x:c r="M47" s="129" t="n">
        <x:v>1</x:v>
      </x:c>
      <x:c r="N47" s="129" t="n">
        <x:v>1</x:v>
      </x:c>
      <x:c r="O47" s="129" t="n">
        <x:v>1</x:v>
      </x:c>
      <x:c r="P47" s="129" t="n">
        <x:v>1</x:v>
      </x:c>
      <x:c r="Q47" s="130" t="n">
        <x:v>0</x:v>
      </x:c>
    </x:row>
    <x:row r="48" ht="164" customHeight="1">
      <x:c r="A48" s="121" t="str">
        <x:v>D6-O2-M04</x:v>
      </x:c>
      <x:c r="B48" s="122" t="str">
        <x:v>La voix derrière le chant</x:v>
      </x:c>
      <x:c r="C48" s="122" t="str">
        <x:v>Origines — O2</x:v>
      </x:c>
      <x:c r="D48" s="122" t="str">
        <x:v>origin_missions</x:v>
      </x:c>
      <x:c r="E48" s="122" t="str">
        <x:v>O2-M04</x:v>
      </x:c>
      <x:c r="F48" s="122" t="str">
        <x:v>Pendant une célébration locale, un musicien s’arrête avant le dernier vers. Le joueur traverse la foule par une passerelle, récupère un anneau sonore tombé et lui permet de reprendre. Une ancienne version du chant nomme un éclaireur oublié.</x:v>
      </x:c>
      <x:c r="G48" s="122" t="str">
        <x:v>Joueur ; Musicien de la célébration</x:v>
      </x:c>
      <x:c r="H48" s="122" t="str">
        <x:v>O2-M03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4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48" s="122" t="str">
        <x:v>Ouverture une fois par première entrée. Choix non confirmés réexaminables. Réussite une fois après résultat vérifié ; échec une fois par tentative, avec 20 secondes de silence minimal. Reprise au retour volontaire, sans gain supplémentaire.</x:v>
      </x:c>
      <x:c r="K4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48" s="123" t="n">
        <x:v>2</x:v>
      </x:c>
      <x:c r="M48" s="124" t="n">
        <x:v>1</x:v>
      </x:c>
      <x:c r="N48" s="124" t="n">
        <x:v>1</x:v>
      </x:c>
      <x:c r="O48" s="124" t="n">
        <x:v>1</x:v>
      </x:c>
      <x:c r="P48" s="124" t="n">
        <x:v>1</x:v>
      </x:c>
      <x:c r="Q48" s="125" t="n">
        <x:v>0</x:v>
      </x:c>
    </x:row>
    <x:row r="49" ht="164" customHeight="1">
      <x:c r="A49" s="126" t="str">
        <x:v>D6-O2-M05</x:v>
      </x:c>
      <x:c r="B49" s="127" t="str">
        <x:v>L’ombre sur la toile</x:v>
      </x:c>
      <x:c r="C49" s="127" t="str">
        <x:v>Origines — O2</x:v>
      </x:c>
      <x:c r="D49" s="127" t="str">
        <x:v>origin_missions</x:v>
      </x:c>
      <x:c r="E49" s="127" t="str">
        <x:v>O2-M05</x:v>
      </x:c>
      <x:c r="F49" s="127" t="str">
        <x:v>Dans l’atelier d’Orha, la lumière révèle sous une toile de présentation une silhouette effacée par une réparation ancienne. Le joueur règle un volet, place une règle et compare les bords recousus. L’artisane explique ce qu’une restauration peut cacher involontairement.</x:v>
      </x:c>
      <x:c r="G49" s="127" t="str">
        <x:v>Joueur ; Orha</x:v>
      </x:c>
      <x:c r="H49" s="127" t="str">
        <x:v>O2-M04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4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49" s="127" t="str">
        <x:v>Ouverture une fois par première entrée. Choix non confirmés réexaminables. Réussite une fois après résultat vérifié ; échec une fois par tentative, avec 20 secondes de silence minimal. Reprise au retour volontaire, sans gain supplémentaire.</x:v>
      </x:c>
      <x:c r="K4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49" s="128" t="n">
        <x:v>2</x:v>
      </x:c>
      <x:c r="M49" s="129" t="n">
        <x:v>1</x:v>
      </x:c>
      <x:c r="N49" s="129" t="n">
        <x:v>1</x:v>
      </x:c>
      <x:c r="O49" s="129" t="n">
        <x:v>1</x:v>
      </x:c>
      <x:c r="P49" s="129" t="n">
        <x:v>1</x:v>
      </x:c>
      <x:c r="Q49" s="130" t="n">
        <x:v>1</x:v>
      </x:c>
    </x:row>
    <x:row r="50" ht="164" customHeight="1">
      <x:c r="A50" s="121" t="str">
        <x:v>D6-O2-M06</x:v>
      </x:c>
      <x:c r="B50" s="122" t="str">
        <x:v>Porter sans posséder</x:v>
      </x:c>
      <x:c r="C50" s="122" t="str">
        <x:v>Origines — O2</x:v>
      </x:c>
      <x:c r="D50" s="122" t="str">
        <x:v>origin_missions</x:v>
      </x:c>
      <x:c r="E50" s="122" t="str">
        <x:v>O2-M06</x:v>
      </x:c>
      <x:c r="F50" s="122" t="str">
        <x:v>Sael autorise une courte procession avec la réplique, pas avec l’original fragile. Le joueur monte les marches, maintient le masque pendant un passage venteux et s’arrête devant le trophée ancestral. Khor observe depuis les côtés du cercle.</x:v>
      </x:c>
      <x:c r="G50" s="122" t="str">
        <x:v>Joueur ; Sael</x:v>
      </x:c>
      <x:c r="H50" s="122" t="str">
        <x:v>O2-M05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50"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50" s="122" t="str">
        <x:v>Ouverture une fois par première entrée. Choix non confirmés réexaminables. Réussite une fois après résultat vérifié ; échec une fois par tentative, avec 20 secondes de silence minimal. Reprise au retour volontaire, sans gain supplémentaire.</x:v>
      </x:c>
      <x:c r="K5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50" s="123" t="n">
        <x:v>2</x:v>
      </x:c>
      <x:c r="M50" s="124" t="n">
        <x:v>1</x:v>
      </x:c>
      <x:c r="N50" s="124" t="n">
        <x:v>1</x:v>
      </x:c>
      <x:c r="O50" s="124" t="n">
        <x:v>1</x:v>
      </x:c>
      <x:c r="P50" s="124" t="n">
        <x:v>1</x:v>
      </x:c>
      <x:c r="Q50" s="125" t="n">
        <x:v>0</x:v>
      </x:c>
    </x:row>
    <x:row r="51" ht="164" customHeight="1">
      <x:c r="A51" s="126" t="str">
        <x:v>D6-O2-M07</x:v>
      </x:c>
      <x:c r="B51" s="127" t="str">
        <x:v>L’atelier des attaches</x:v>
      </x:c>
      <x:c r="C51" s="127" t="str">
        <x:v>Origines — O2</x:v>
      </x:c>
      <x:c r="D51" s="127" t="str">
        <x:v>origin_missions</x:v>
      </x:c>
      <x:c r="E51" s="127" t="str">
        <x:v>O2-M07</x:v>
      </x:c>
      <x:c r="F51" s="127" t="str">
        <x:v>Unblooded, le joueur apprend à reconnaître les pièces d’un masque à partir de leurs attaches. Orha lui fait démonter une réplique en trois supports et comparer une réparation du trophée familial. Une ligature ne correspond pas à l’atelier de l’ancêtre.</x:v>
      </x:c>
      <x:c r="G51" s="127" t="str">
        <x:v>Joueur ; Orha</x:v>
      </x:c>
      <x:c r="H51" s="127" t="str">
        <x:v>O2-M06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51"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51" s="127" t="str">
        <x:v>Ouverture une fois par première entrée. Choix non confirmés réexaminables. Réussite une fois après résultat vérifié ; échec une fois par tentative, avec 20 secondes de silence minimal. Reprise au retour volontaire, sans gain supplémentaire.</x:v>
      </x:c>
      <x:c r="K5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51" s="128" t="n">
        <x:v>2</x:v>
      </x:c>
      <x:c r="M51" s="129" t="n">
        <x:v>1</x:v>
      </x:c>
      <x:c r="N51" s="129" t="n">
        <x:v>1</x:v>
      </x:c>
      <x:c r="O51" s="129" t="n">
        <x:v>1</x:v>
      </x:c>
      <x:c r="P51" s="129" t="n">
        <x:v>1</x:v>
      </x:c>
      <x:c r="Q51" s="130" t="n">
        <x:v>0</x:v>
      </x:c>
    </x:row>
    <x:row r="52" ht="164" customHeight="1">
      <x:c r="A52" s="121" t="str">
        <x:v>D6-O2-M08</x:v>
      </x:c>
      <x:c r="B52" s="122" t="str">
        <x:v>Le sentier des deux chasseurs</x:v>
      </x:c>
      <x:c r="C52" s="122" t="str">
        <x:v>Origines — O2</x:v>
      </x:c>
      <x:c r="D52" s="122" t="str">
        <x:v>origin_missions</x:v>
      </x:c>
      <x:c r="E52" s="122" t="str">
        <x:v>O2-M08</x:v>
      </x:c>
      <x:c r="F52" s="122" t="str">
        <x:v>Khor guide le joueur sur un itinéraire d’entraînement où deux pistes se croisent. L’une mène à la proie ; l’autre ouvre le passage qui permet l’approche finale. Le joueur parcourt les deux plans et teste l’effet d’un obstacle déplacé.</x:v>
      </x:c>
      <x:c r="G52" s="122" t="str">
        <x:v>Joueur ; Khor</x:v>
      </x:c>
      <x:c r="H52" s="122" t="str">
        <x:v>O2-M07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52"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52" s="122" t="str">
        <x:v>Ouverture une fois par première entrée. Choix non confirmés réexaminables. Réussite une fois après résultat vérifié ; échec une fois par tentative, avec 20 secondes de silence minimal. Reprise au retour volontaire, sans gain supplémentaire.</x:v>
      </x:c>
      <x:c r="K5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52" s="123" t="n">
        <x:v>2</x:v>
      </x:c>
      <x:c r="M52" s="124" t="n">
        <x:v>1</x:v>
      </x:c>
      <x:c r="N52" s="124" t="n">
        <x:v>1</x:v>
      </x:c>
      <x:c r="O52" s="124" t="n">
        <x:v>1</x:v>
      </x:c>
      <x:c r="P52" s="124" t="n">
        <x:v>1</x:v>
      </x:c>
      <x:c r="Q52" s="125" t="n">
        <x:v>0</x:v>
      </x:c>
    </x:row>
    <x:row r="53" ht="164" customHeight="1">
      <x:c r="A53" s="126" t="str">
        <x:v>D6-O2-M09</x:v>
      </x:c>
      <x:c r="B53" s="127" t="str">
        <x:v>La marque du troisième outil</x:v>
      </x:c>
      <x:c r="C53" s="127" t="str">
        <x:v>Origines — O2</x:v>
      </x:c>
      <x:c r="D53" s="127" t="str">
        <x:v>origin_missions</x:v>
      </x:c>
      <x:c r="E53" s="127" t="str">
        <x:v>O2-M09</x:v>
      </x:c>
      <x:c r="F53" s="127" t="str">
        <x:v>Sur une roche d’essai, trois outils donnent des stries différentes. Une petite marque du trophée familial ressemble à celle d’un crochet de secours. Le joueur l’observe à la lumière rasante puis rencontre une ancienne soigneuse qui a connu les expéditions de cette époque.</x:v>
      </x:c>
      <x:c r="G53" s="127" t="str">
        <x:v>Joueur ; Ancienne soigneuse</x:v>
      </x:c>
      <x:c r="H53" s="127" t="str">
        <x:v>O2-M08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53"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53" s="127" t="str">
        <x:v>Ouverture une fois par première entrée. Choix non confirmés réexaminables. Réussite une fois après résultat vérifié ; échec une fois par tentative, avec 20 secondes de silence minimal. Reprise au retour volontaire, sans gain supplémentaire.</x:v>
      </x:c>
      <x:c r="K5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53" s="128" t="n">
        <x:v>2</x:v>
      </x:c>
      <x:c r="M53" s="129" t="n">
        <x:v>1</x:v>
      </x:c>
      <x:c r="N53" s="129" t="n">
        <x:v>1</x:v>
      </x:c>
      <x:c r="O53" s="129" t="n">
        <x:v>1</x:v>
      </x:c>
      <x:c r="P53" s="129" t="n">
        <x:v>1</x:v>
      </x:c>
      <x:c r="Q53" s="130" t="n">
        <x:v>0</x:v>
      </x:c>
    </x:row>
    <x:row r="54" ht="164" customHeight="1">
      <x:c r="A54" s="121" t="str">
        <x:v>D6-O2-M10</x:v>
      </x:c>
      <x:c r="B54" s="122" t="str">
        <x:v>Une histoire contre la pierre</x:v>
      </x:c>
      <x:c r="C54" s="122" t="str">
        <x:v>Origines — O2</x:v>
      </x:c>
      <x:c r="D54" s="122" t="str">
        <x:v>origin_missions</x:v>
      </x:c>
      <x:c r="E54" s="122" t="str">
        <x:v>O2-M10</x:v>
      </x:c>
      <x:c r="F54" s="122" t="str">
        <x:v>Un parent affirme que l’ancêtre n’a eu besoin de personne. Le joueur lui propose un parcours sur la maquette physique de la chasse : déplacer une passerelle, positionner la proie et reproduire le coup final. Certains trajets deviennent impossibles sans soutien préalable.</x:v>
      </x:c>
      <x:c r="G54" s="122" t="str">
        <x:v>Joueur ; Parent du foyer</x:v>
      </x:c>
      <x:c r="H54" s="122" t="str">
        <x:v>O2-M09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54"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54" s="122" t="str">
        <x:v>Ouverture une fois par première entrée. Choix non confirmés réexaminables. Réussite une fois après résultat vérifié ; échec une fois par tentative, avec 20 secondes de silence minimal. Reprise au retour volontaire, sans gain supplémentaire.</x:v>
      </x:c>
      <x:c r="K5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54" s="123" t="n">
        <x:v>2</x:v>
      </x:c>
      <x:c r="M54" s="124" t="n">
        <x:v>1</x:v>
      </x:c>
      <x:c r="N54" s="124" t="n">
        <x:v>1</x:v>
      </x:c>
      <x:c r="O54" s="124" t="n">
        <x:v>1</x:v>
      </x:c>
      <x:c r="P54" s="124" t="n">
        <x:v>1</x:v>
      </x:c>
      <x:c r="Q54" s="125" t="n">
        <x:v>0</x:v>
      </x:c>
    </x:row>
    <x:row r="55" ht="164" customHeight="1">
      <x:c r="A55" s="126" t="str">
        <x:v>D6-O2-M11</x:v>
      </x:c>
      <x:c r="B55" s="127" t="str">
        <x:v>Le nom dans l’étui</x:v>
      </x:c>
      <x:c r="C55" s="127" t="str">
        <x:v>Origines — O2</x:v>
      </x:c>
      <x:c r="D55" s="127" t="str">
        <x:v>origin_missions</x:v>
      </x:c>
      <x:c r="E55" s="127" t="str">
        <x:v>O2-M11</x:v>
      </x:c>
      <x:c r="F55" s="127" t="str">
        <x:v>Un vieil étui de Khor contient une bande marquée au nom de son ascendant. Le joueur ouvre les glissières, compare l’usure à celle de la ligature familiale et rend chaque pièce à sa place. Khor n’accepte pas que l’objet soit emporté sans demande.</x:v>
      </x:c>
      <x:c r="G55" s="127" t="str">
        <x:v>Joueur ; Khor</x:v>
      </x:c>
      <x:c r="H55" s="127" t="str">
        <x:v>O2-M10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5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55" s="127" t="str">
        <x:v>Ouverture une fois par première entrée. Choix non confirmés réexaminables. Réussite une fois après résultat vérifié ; échec une fois par tentative, avec 20 secondes de silence minimal. Reprise au retour volontaire, sans gain supplémentaire.</x:v>
      </x:c>
      <x:c r="K5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55" s="128" t="n">
        <x:v>2</x:v>
      </x:c>
      <x:c r="M55" s="129" t="n">
        <x:v>1</x:v>
      </x:c>
      <x:c r="N55" s="129" t="n">
        <x:v>1</x:v>
      </x:c>
      <x:c r="O55" s="129" t="n">
        <x:v>1</x:v>
      </x:c>
      <x:c r="P55" s="129" t="n">
        <x:v>1</x:v>
      </x:c>
      <x:c r="Q55" s="130" t="n">
        <x:v>1</x:v>
      </x:c>
    </x:row>
    <x:row r="56" ht="164" customHeight="1">
      <x:c r="A56" s="121" t="str">
        <x:v>D6-O2-M12</x:v>
      </x:c>
      <x:c r="B56" s="122" t="str">
        <x:v>La réussite de l’ancêtre</x:v>
      </x:c>
      <x:c r="C56" s="122" t="str">
        <x:v>Origines — O2</x:v>
      </x:c>
      <x:c r="D56" s="122" t="str">
        <x:v>origin_missions</x:v>
      </x:c>
      <x:c r="E56" s="122" t="str">
        <x:v>O2-M12</x:v>
      </x:c>
      <x:c r="F56" s="122" t="str">
        <x:v>Sael retrouve une trace nette du coup décisif dans la chronique originale. Le joueur la confronte à une reconstitution d’entraînement avec cible articulée. Le geste était difficile même avec l’aide des autres, ce qui confirme le talent réel du chasseur.</x:v>
      </x:c>
      <x:c r="G56" s="122" t="str">
        <x:v>Joueur ; Sael</x:v>
      </x:c>
      <x:c r="H56" s="122" t="str">
        <x:v>O2-M11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5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56" s="122" t="str">
        <x:v>Ouverture une fois par première entrée. Choix non confirmés réexaminables. Réussite une fois après résultat vérifié ; échec une fois par tentative, avec 20 secondes de silence minimal. Reprise au retour volontaire, sans gain supplémentaire.</x:v>
      </x:c>
      <x:c r="K5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56" s="123" t="n">
        <x:v>2</x:v>
      </x:c>
      <x:c r="M56" s="124" t="n">
        <x:v>1</x:v>
      </x:c>
      <x:c r="N56" s="124" t="n">
        <x:v>1</x:v>
      </x:c>
      <x:c r="O56" s="124" t="n">
        <x:v>1</x:v>
      </x:c>
      <x:c r="P56" s="124" t="n">
        <x:v>1</x:v>
      </x:c>
      <x:c r="Q56" s="125" t="n">
        <x:v>1</x:v>
      </x:c>
    </x:row>
    <x:row r="57" ht="164" customHeight="1">
      <x:c r="A57" s="126" t="str">
        <x:v>D6-O2-M13</x:v>
      </x:c>
      <x:c r="B57" s="127" t="str">
        <x:v>Un rôle dans la triade</x:v>
      </x:c>
      <x:c r="C57" s="127" t="str">
        <x:v>Origines — O2</x:v>
      </x:c>
      <x:c r="D57" s="127" t="str">
        <x:v>origin_missions</x:v>
      </x:c>
      <x:c r="E57" s="127" t="str">
        <x:v>O2-M13</x:v>
      </x:c>
      <x:c r="F57" s="127" t="str">
        <x:v>Young Blood commun acquis, Khor demande au joueur quel rôle il veut travailler avant le rite commun. Une clairière d’exercice possède trois fanions et un leurre sans arme énergétique. Les camarades doivent ouvrir un angle au porteur du dernier geste.</x:v>
      </x:c>
      <x:c r="G57" s="127" t="str">
        <x:v>Joueur ; Khor</x:v>
      </x:c>
      <x:c r="H57" s="127" t="str">
        <x:v>O2-M12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5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57" s="127" t="str">
        <x:v>Ouverture une fois par première entrée. Choix non confirmés réexaminables. Réussite une fois après résultat vérifié ; échec une fois par tentative, avec 20 secondes de silence minimal. Reprise au retour volontaire, sans gain supplémentaire.</x:v>
      </x:c>
      <x:c r="K5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57" s="128" t="n">
        <x:v>2</x:v>
      </x:c>
      <x:c r="M57" s="129" t="n">
        <x:v>1</x:v>
      </x:c>
      <x:c r="N57" s="129" t="n">
        <x:v>1</x:v>
      </x:c>
      <x:c r="O57" s="129" t="n">
        <x:v>1</x:v>
      </x:c>
      <x:c r="P57" s="129" t="n">
        <x:v>1</x:v>
      </x:c>
      <x:c r="Q57" s="130" t="n">
        <x:v>0</x:v>
      </x:c>
    </x:row>
    <x:row r="58" ht="164" customHeight="1">
      <x:c r="A58" s="121" t="str">
        <x:v>D6-O2-M14</x:v>
      </x:c>
      <x:c r="B58" s="122" t="str">
        <x:v>La galerie oubliée</x:v>
      </x:c>
      <x:c r="C58" s="122" t="str">
        <x:v>Origines — O2</x:v>
      </x:c>
      <x:c r="D58" s="122" t="str">
        <x:v>origin_missions</x:v>
      </x:c>
      <x:c r="E58" s="122" t="str">
        <x:v>O2-M14</x:v>
      </x:c>
      <x:c r="F58" s="122" t="str">
        <x:v>Une aile fermée d’un bâtiment d’archives conserve des supports vides. Le joueur déplace un volet, franchit une passerelle réparée et retrouve l’emplacement d’une plaque portant les noms des assistants. La plaque a été déplacée lors de travaux, pas détruite dans un complot.</x:v>
      </x:c>
      <x:c r="G58" s="122" t="str">
        <x:v>Joueur ; Préposée aux archives</x:v>
      </x:c>
      <x:c r="H58" s="122" t="str">
        <x:v>O2-M13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5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58" s="122" t="str">
        <x:v>Ouverture une fois par première entrée. Choix non confirmés réexaminables. Réussite une fois après résultat vérifié ; échec une fois par tentative, avec 20 secondes de silence minimal. Reprise au retour volontaire, sans gain supplémentaire.</x:v>
      </x:c>
      <x:c r="K5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58" s="123" t="n">
        <x:v>2</x:v>
      </x:c>
      <x:c r="M58" s="124" t="n">
        <x:v>1</x:v>
      </x:c>
      <x:c r="N58" s="124" t="n">
        <x:v>1</x:v>
      </x:c>
      <x:c r="O58" s="124" t="n">
        <x:v>1</x:v>
      </x:c>
      <x:c r="P58" s="124" t="n">
        <x:v>1</x:v>
      </x:c>
      <x:c r="Q58" s="125" t="n">
        <x:v>0</x:v>
      </x:c>
    </x:row>
    <x:row r="59" ht="164" customHeight="1">
      <x:c r="A59" s="126" t="str">
        <x:v>D6-O2-M15</x:v>
      </x:c>
      <x:c r="B59" s="127" t="str">
        <x:v>Le chasseur de l’arrière</x:v>
      </x:c>
      <x:c r="C59" s="127" t="str">
        <x:v>Origines — O2</x:v>
      </x:c>
      <x:c r="D59" s="127" t="str">
        <x:v>origin_missions</x:v>
      </x:c>
      <x:c r="E59" s="127" t="str">
        <x:v>O2-M15</x:v>
      </x:c>
      <x:c r="F59" s="127" t="str">
        <x:v>Le descendant d’un sauveteur montre une technique de traction utilisée après la chasse ancienne. Le joueur fixe un mannequin, choisit un ancrage et le remonte pendant que Khor stabilise une passerelle. Un témoin explique que l’ancêtre était alors blessé après sa victoire.</x:v>
      </x:c>
      <x:c r="G59" s="127" t="str">
        <x:v>Joueur ; Descendant du sauveteur</x:v>
      </x:c>
      <x:c r="H59" s="127" t="str">
        <x:v>O2-M14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5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59" s="127" t="str">
        <x:v>Ouverture une fois par première entrée. Choix non confirmés réexaminables. Réussite une fois après résultat vérifié ; échec une fois par tentative, avec 20 secondes de silence minimal. Reprise au retour volontaire, sans gain supplémentaire.</x:v>
      </x:c>
      <x:c r="K5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59" s="128" t="n">
        <x:v>2</x:v>
      </x:c>
      <x:c r="M59" s="129" t="n">
        <x:v>1</x:v>
      </x:c>
      <x:c r="N59" s="129" t="n">
        <x:v>1</x:v>
      </x:c>
      <x:c r="O59" s="129" t="n">
        <x:v>1</x:v>
      </x:c>
      <x:c r="P59" s="129" t="n">
        <x:v>1</x:v>
      </x:c>
      <x:c r="Q59" s="130" t="n">
        <x:v>0</x:v>
      </x:c>
    </x:row>
    <x:row r="60" ht="164" customHeight="1">
      <x:c r="A60" s="121" t="str">
        <x:v>D6-O2-M16</x:v>
      </x:c>
      <x:c r="B60" s="122" t="str">
        <x:v>Le trophée sous un autre angle</x:v>
      </x:c>
      <x:c r="C60" s="122" t="str">
        <x:v>Origines — O2</x:v>
      </x:c>
      <x:c r="D60" s="122" t="str">
        <x:v>origin_missions</x:v>
      </x:c>
      <x:c r="E60" s="122" t="str">
        <x:v>O2-M16</x:v>
      </x:c>
      <x:c r="F60" s="122" t="str">
        <x:v>Dans l’atelier, le joueur oriente le trophée familial sur son berceau et examine des marques situées à des angles opposés. Les indices correspondent à plusieurs phases : piste, combat, extraction. Le mini-jeu conserve chaque observation séparément.</x:v>
      </x:c>
      <x:c r="G60" s="122" t="str">
        <x:v>Joueur ; Orha</x:v>
      </x:c>
      <x:c r="H60" s="122" t="str">
        <x:v>O2-M15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60"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60" s="122" t="str">
        <x:v>Ouverture une fois par première entrée. Choix non confirmés réexaminables. Réussite une fois après résultat vérifié ; échec une fois par tentative, avec 20 secondes de silence minimal. Reprise au retour volontaire, sans gain supplémentaire.</x:v>
      </x:c>
      <x:c r="K6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60" s="123" t="n">
        <x:v>2</x:v>
      </x:c>
      <x:c r="M60" s="124" t="n">
        <x:v>1</x:v>
      </x:c>
      <x:c r="N60" s="124" t="n">
        <x:v>1</x:v>
      </x:c>
      <x:c r="O60" s="124" t="n">
        <x:v>1</x:v>
      </x:c>
      <x:c r="P60" s="124" t="n">
        <x:v>1</x:v>
      </x:c>
      <x:c r="Q60" s="125" t="n">
        <x:v>0</x:v>
      </x:c>
    </x:row>
    <x:row r="61" ht="164" customHeight="1">
      <x:c r="A61" s="126" t="str">
        <x:v>D6-O2-M17</x:v>
      </x:c>
      <x:c r="B61" s="127" t="str">
        <x:v>Le refus de Khor</x:v>
      </x:c>
      <x:c r="C61" s="127" t="str">
        <x:v>Origines — O2</x:v>
      </x:c>
      <x:c r="D61" s="127" t="str">
        <x:v>origin_missions</x:v>
      </x:c>
      <x:c r="E61" s="127" t="str">
        <x:v>O2-M17</x:v>
      </x:c>
      <x:c r="F61" s="127" t="str">
        <x:v>Khor refuse une invitation où son ancêtre serait simplement placé derrière la statue familiale. Le joueur le rejoint pendant une chasse locale, observe sa méthode et l’aide à extraire un outil coincé. La conversation commence seulement après cette activité partagée.</x:v>
      </x:c>
      <x:c r="G61" s="127" t="str">
        <x:v>Joueur ; Khor</x:v>
      </x:c>
      <x:c r="H61" s="127" t="str">
        <x:v>O2-M16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61"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61" s="127" t="str">
        <x:v>Ouverture une fois par première entrée. Choix non confirmés réexaminables. Réussite une fois après résultat vérifié ; échec une fois par tentative, avec 20 secondes de silence minimal. Reprise au retour volontaire, sans gain supplémentaire.</x:v>
      </x:c>
      <x:c r="K6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61" s="128" t="n">
        <x:v>2</x:v>
      </x:c>
      <x:c r="M61" s="129" t="n">
        <x:v>1</x:v>
      </x:c>
      <x:c r="N61" s="129" t="n">
        <x:v>1</x:v>
      </x:c>
      <x:c r="O61" s="129" t="n">
        <x:v>1</x:v>
      </x:c>
      <x:c r="P61" s="129" t="n">
        <x:v>1</x:v>
      </x:c>
      <x:c r="Q61" s="130" t="n">
        <x:v>1</x:v>
      </x:c>
    </x:row>
    <x:row r="62" ht="164" customHeight="1">
      <x:c r="A62" s="121" t="str">
        <x:v>D6-O2-M18</x:v>
      </x:c>
      <x:c r="B62" s="122" t="str">
        <x:v>Une plaque provisoire</x:v>
      </x:c>
      <x:c r="C62" s="122" t="str">
        <x:v>Origines — O2</x:v>
      </x:c>
      <x:c r="D62" s="122" t="str">
        <x:v>origin_missions</x:v>
      </x:c>
      <x:c r="E62" s="122" t="str">
        <x:v>O2-M18</x:v>
      </x:c>
      <x:c r="F62" s="122" t="str">
        <x:v>Avant de quitter un jour le Homeworld, le joueur prépare une plaque temporaire qui distingue faits établis et recherches en cours. Il choisit la largeur, ajuste son support et la présente à Sael. Le masque original demeure à l’emplacement convenu.</x:v>
      </x:c>
      <x:c r="G62" s="122" t="str">
        <x:v>Joueur ; Sael</x:v>
      </x:c>
      <x:c r="H62" s="122" t="str">
        <x:v>O2-M17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62"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62" s="122" t="str">
        <x:v>Ouverture une fois par première entrée. Choix non confirmés réexaminables. Réussite une fois après résultat vérifié ; échec une fois par tentative, avec 20 secondes de silence minimal. Reprise au retour volontaire, sans gain supplémentaire.</x:v>
      </x:c>
      <x:c r="K6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62" s="123" t="n">
        <x:v>2</x:v>
      </x:c>
      <x:c r="M62" s="124" t="n">
        <x:v>1</x:v>
      </x:c>
      <x:c r="N62" s="124" t="n">
        <x:v>1</x:v>
      </x:c>
      <x:c r="O62" s="124" t="n">
        <x:v>1</x:v>
      </x:c>
      <x:c r="P62" s="124" t="n">
        <x:v>1</x:v>
      </x:c>
      <x:c r="Q62" s="125" t="n">
        <x:v>0</x:v>
      </x:c>
    </x:row>
    <x:row r="63" ht="164" customHeight="1">
      <x:c r="A63" s="126" t="str">
        <x:v>D6-O2-M19</x:v>
      </x:c>
      <x:c r="B63" s="127" t="str">
        <x:v>L’archive du quai lointain</x:v>
      </x:c>
      <x:c r="C63" s="127" t="str">
        <x:v>Origines — O2</x:v>
      </x:c>
      <x:c r="D63" s="127" t="str">
        <x:v>origin_missions</x:v>
      </x:c>
      <x:c r="E63" s="127" t="str">
        <x:v>O2-M19</x:v>
      </x:c>
      <x:c r="F63" s="127" t="str">
        <x:v>Après Blooded, possession du vaisseau et trajet joué, un dépôt spatial conserve une copie de la route de l’expédition ancestrale. Le joueur parcourt un quai, rétablit un lecteur de cartes et confronte les balises à son propre instrument de navigation.</x:v>
      </x:c>
      <x:c r="G63" s="127" t="str">
        <x:v>Joueur ; Gardien du dépôt spatial</x:v>
      </x:c>
      <x:c r="H63" s="127" t="str">
        <x:v>O2-M18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63"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63" s="127" t="str">
        <x:v>Ouverture une fois par première entrée. Choix non confirmés réexaminables. Réussite une fois après résultat vérifié ; échec une fois par tentative, avec 20 secondes de silence minimal. Reprise au retour volontaire, sans gain supplémentaire.</x:v>
      </x:c>
      <x:c r="K6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63" s="128" t="n">
        <x:v>2</x:v>
      </x:c>
      <x:c r="M63" s="129" t="n">
        <x:v>1</x:v>
      </x:c>
      <x:c r="N63" s="129" t="n">
        <x:v>1</x:v>
      </x:c>
      <x:c r="O63" s="129" t="n">
        <x:v>1</x:v>
      </x:c>
      <x:c r="P63" s="129" t="n">
        <x:v>1</x:v>
      </x:c>
      <x:c r="Q63" s="130" t="n">
        <x:v>0</x:v>
      </x:c>
    </x:row>
    <x:row r="64" ht="164" customHeight="1">
      <x:c r="A64" s="121" t="str">
        <x:v>D6-O2-M20</x:v>
      </x:c>
      <x:c r="B64" s="122" t="str">
        <x:v>La roche du vrai combat</x:v>
      </x:c>
      <x:c r="C64" s="122" t="str">
        <x:v>Origines — O2</x:v>
      </x:c>
      <x:c r="D64" s="122" t="str">
        <x:v>origin_missions</x:v>
      </x:c>
      <x:c r="E64" s="122" t="str">
        <x:v>O2-M20</x:v>
      </x:c>
      <x:c r="F64" s="122" t="str">
        <x:v>Sur un monde accessible par la carte commune, le joueur atteint le site probable de la chasse ancienne. Il mesure une gorge, reconnaît la roche du coup final et retrouve le passage latéral du pisteur. La scène alterne escalade et lecture de terrain.</x:v>
      </x:c>
      <x:c r="G64" s="122" t="str">
        <x:v>Joueur ; Guide du site ancien</x:v>
      </x:c>
      <x:c r="H64" s="122" t="str">
        <x:v>O2-M19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64"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64" s="122" t="str">
        <x:v>Ouverture une fois par première entrée. Choix non confirmés réexaminables. Réussite une fois après résultat vérifié ; échec une fois par tentative, avec 20 secondes de silence minimal. Reprise au retour volontaire, sans gain supplémentaire.</x:v>
      </x:c>
      <x:c r="K6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64" s="123" t="n">
        <x:v>2</x:v>
      </x:c>
      <x:c r="M64" s="124" t="n">
        <x:v>1</x:v>
      </x:c>
      <x:c r="N64" s="124" t="n">
        <x:v>1</x:v>
      </x:c>
      <x:c r="O64" s="124" t="n">
        <x:v>1</x:v>
      </x:c>
      <x:c r="P64" s="124" t="n">
        <x:v>1</x:v>
      </x:c>
      <x:c r="Q64" s="125" t="n">
        <x:v>0</x:v>
      </x:c>
    </x:row>
    <x:row r="65" ht="164" customHeight="1">
      <x:c r="A65" s="126" t="str">
        <x:v>D6-O2-M21</x:v>
      </x:c>
      <x:c r="B65" s="127" t="str">
        <x:v>L’étui du sauveteur</x:v>
      </x:c>
      <x:c r="C65" s="127" t="str">
        <x:v>Origines — O2</x:v>
      </x:c>
      <x:c r="D65" s="127" t="str">
        <x:v>origin_missions</x:v>
      </x:c>
      <x:c r="E65" s="127" t="str">
        <x:v>O2-M21</x:v>
      </x:c>
      <x:c r="F65" s="127" t="str">
        <x:v>Une épave liée à une ancienne escale contient un étui semblable à celui de la famille du sauveteur. Le joueur coupe un bras mécanique bloqué, traverse la baie et examine le nom avant de déplacer l’objet. Sa parenté exacte n’est pas supposée.</x:v>
      </x:c>
      <x:c r="G65" s="127" t="str">
        <x:v>Joueur ; Technicien de l’expédition</x:v>
      </x:c>
      <x:c r="H65" s="127" t="str">
        <x:v>O2-M20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6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65" s="127" t="str">
        <x:v>Ouverture une fois par première entrée. Choix non confirmés réexaminables. Réussite une fois après résultat vérifié ; échec une fois par tentative, avec 20 secondes de silence minimal. Reprise au retour volontaire, sans gain supplémentaire.</x:v>
      </x:c>
      <x:c r="K6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65" s="128" t="n">
        <x:v>2</x:v>
      </x:c>
      <x:c r="M65" s="129" t="n">
        <x:v>1</x:v>
      </x:c>
      <x:c r="N65" s="129" t="n">
        <x:v>1</x:v>
      </x:c>
      <x:c r="O65" s="129" t="n">
        <x:v>1</x:v>
      </x:c>
      <x:c r="P65" s="129" t="n">
        <x:v>1</x:v>
      </x:c>
      <x:c r="Q65" s="130" t="n">
        <x:v>1</x:v>
      </x:c>
    </x:row>
    <x:row r="66" ht="164" customHeight="1">
      <x:c r="A66" s="121" t="str">
        <x:v>D6-O2-M22</x:v>
      </x:c>
      <x:c r="B66" s="122" t="str">
        <x:v>Le crâne de la chasse partagée</x:v>
      </x:c>
      <x:c r="C66" s="122" t="str">
        <x:v>Origines — O2</x:v>
      </x:c>
      <x:c r="D66" s="122" t="str">
        <x:v>origin_missions</x:v>
      </x:c>
      <x:c r="E66" s="122" t="str">
        <x:v>O2-M22</x:v>
      </x:c>
      <x:c r="F66" s="122" t="str">
        <x:v>Le trophée est examiné par orientation, lumière rasante et comparaison des traces. Une marque confirme le coup décisif de l’ancêtre ; d’autres témoignent de la préparation et du secours. Le joueur assemble des cartes de phases autour du berceau, sans égaliser artificiellement les rôles.</x:v>
      </x:c>
      <x:c r="G66" s="122" t="str">
        <x:v>Joueur ; Orha</x:v>
      </x:c>
      <x:c r="H66" s="122" t="str">
        <x:v>O2-M21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6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66" s="122" t="str">
        <x:v>Ouverture une fois par première entrée. Choix non confirmés réexaminables. Réussite une fois après résultat vérifié ; échec une fois par tentative, avec 20 secondes de silence minimal. Reprise au retour volontaire, sans gain supplémentaire.</x:v>
      </x:c>
      <x:c r="K6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66" s="123" t="n">
        <x:v>2</x:v>
      </x:c>
      <x:c r="M66" s="124" t="n">
        <x:v>1</x:v>
      </x:c>
      <x:c r="N66" s="124" t="n">
        <x:v>1</x:v>
      </x:c>
      <x:c r="O66" s="124" t="n">
        <x:v>1</x:v>
      </x:c>
      <x:c r="P66" s="124" t="n">
        <x:v>1</x:v>
      </x:c>
      <x:c r="Q66" s="125" t="n">
        <x:v>0</x:v>
      </x:c>
    </x:row>
    <x:row r="67" ht="164" customHeight="1">
      <x:c r="A67" s="126" t="str">
        <x:v>D6-O2-M23</x:v>
      </x:c>
      <x:c r="B67" s="127" t="str">
        <x:v>La dette du retour</x:v>
      </x:c>
      <x:c r="C67" s="127" t="str">
        <x:v>Origines — O2</x:v>
      </x:c>
      <x:c r="D67" s="127" t="str">
        <x:v>origin_missions</x:v>
      </x:c>
      <x:c r="E67" s="127" t="str">
        <x:v>O2-M23</x:v>
      </x:c>
      <x:c r="F67" s="127" t="str">
        <x:v>Un descendant demande le retour d’un objet prêté pour l’enquête. Le joueur le décroche, installe une reproduction identifiée et prépare un contenant adapté. La rencontre a lieu sur un quai réel, après le trajet nécessaire, avec une dernière vérification commune.</x:v>
      </x:c>
      <x:c r="G67" s="127" t="str">
        <x:v>Joueur ; Propriétaire de l’objet prêté</x:v>
      </x:c>
      <x:c r="H67" s="127" t="str">
        <x:v>O2-M22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6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67" s="127" t="str">
        <x:v>Ouverture une fois par première entrée. Choix non confirmés réexaminables. Réussite une fois après résultat vérifié ; échec une fois par tentative, avec 20 secondes de silence minimal. Reprise au retour volontaire, sans gain supplémentaire.</x:v>
      </x:c>
      <x:c r="K6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67" s="128" t="n">
        <x:v>2</x:v>
      </x:c>
      <x:c r="M67" s="129" t="n">
        <x:v>1</x:v>
      </x:c>
      <x:c r="N67" s="129" t="n">
        <x:v>1</x:v>
      </x:c>
      <x:c r="O67" s="129" t="n">
        <x:v>1</x:v>
      </x:c>
      <x:c r="P67" s="129" t="n">
        <x:v>1</x:v>
      </x:c>
      <x:c r="Q67" s="130" t="n">
        <x:v>1</x:v>
      </x:c>
    </x:row>
    <x:row r="68" ht="164" customHeight="1">
      <x:c r="A68" s="121" t="str">
        <x:v>D6-O2-M24</x:v>
      </x:c>
      <x:c r="B68" s="122" t="str">
        <x:v>Le récit à plusieurs voix</x:v>
      </x:c>
      <x:c r="C68" s="122" t="str">
        <x:v>Origines — O2</x:v>
      </x:c>
      <x:c r="D68" s="122" t="str">
        <x:v>origin_missions</x:v>
      </x:c>
      <x:c r="E68" s="122" t="str">
        <x:v>O2-M24</x:v>
      </x:c>
      <x:c r="F68" s="122" t="str">
        <x:v>À bord ou dans un atelier local accessible, les descendants comparent leurs traces sur une table. Le joueur place chaque objet ou relevé dans la chronologie et laisse un vide pour une étape inconnue. Sael prononce les noms effectivement confirmés.</x:v>
      </x:c>
      <x:c r="G68" s="122" t="str">
        <x:v>Joueur ; Sael</x:v>
      </x:c>
      <x:c r="H68" s="122" t="str">
        <x:v>O2-M23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6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68" s="122" t="str">
        <x:v>Ouverture une fois par première entrée. Choix non confirmés réexaminables. Réussite une fois après résultat vérifié ; échec une fois par tentative, avec 20 secondes de silence minimal. Reprise au retour volontaire, sans gain supplémentaire.</x:v>
      </x:c>
      <x:c r="K6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68" s="123" t="n">
        <x:v>2</x:v>
      </x:c>
      <x:c r="M68" s="124" t="n">
        <x:v>1</x:v>
      </x:c>
      <x:c r="N68" s="124" t="n">
        <x:v>1</x:v>
      </x:c>
      <x:c r="O68" s="124" t="n">
        <x:v>1</x:v>
      </x:c>
      <x:c r="P68" s="124" t="n">
        <x:v>1</x:v>
      </x:c>
      <x:c r="Q68" s="125" t="n">
        <x:v>1</x:v>
      </x:c>
    </x:row>
    <x:row r="69" ht="164" customHeight="1">
      <x:c r="A69" s="126" t="str">
        <x:v>D6-O2-M25</x:v>
      </x:c>
      <x:c r="B69" s="127" t="str">
        <x:v>Un masque pour aujourd’hui</x:v>
      </x:c>
      <x:c r="C69" s="127" t="str">
        <x:v>Origines — O2</x:v>
      </x:c>
      <x:c r="D69" s="127" t="str">
        <x:v>origin_missions</x:v>
      </x:c>
      <x:c r="E69" s="127" t="str">
        <x:v>O2-M25</x:v>
      </x:c>
      <x:c r="F69" s="127" t="str">
        <x:v>Elite acquis par l’épreuve commune, le joueur reçoit le droit familial de choisir son usage du masque. À l’établi, il compare original, réplique de terrain et masque personnel. Les réglages rendent visibles la différence entre préserver un héritage et l’employer en chasse.</x:v>
      </x:c>
      <x:c r="G69" s="127" t="str">
        <x:v>Joueur ; Orha</x:v>
      </x:c>
      <x:c r="H69" s="127" t="str">
        <x:v>O2-M24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6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69" s="127" t="str">
        <x:v>Ouverture une fois par première entrée. Choix non confirmés réexaminables. Réussite une fois après résultat vérifié ; échec une fois par tentative, avec 20 secondes de silence minimal. Reprise au retour volontaire, sans gain supplémentaire.</x:v>
      </x:c>
      <x:c r="K6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69" s="128" t="n">
        <x:v>2</x:v>
      </x:c>
      <x:c r="M69" s="129" t="n">
        <x:v>1</x:v>
      </x:c>
      <x:c r="N69" s="129" t="n">
        <x:v>1</x:v>
      </x:c>
      <x:c r="O69" s="129" t="n">
        <x:v>1</x:v>
      </x:c>
      <x:c r="P69" s="129" t="n">
        <x:v>1</x:v>
      </x:c>
      <x:c r="Q69" s="130" t="n">
        <x:v>0</x:v>
      </x:c>
    </x:row>
    <x:row r="70" ht="164" customHeight="1">
      <x:c r="A70" s="121" t="str">
        <x:v>D6-O2-M26</x:v>
      </x:c>
      <x:c r="B70" s="122" t="str">
        <x:v>La place du dernier geste</x:v>
      </x:c>
      <x:c r="C70" s="122" t="str">
        <x:v>Origines — O2</x:v>
      </x:c>
      <x:c r="D70" s="122" t="str">
        <x:v>origin_missions</x:v>
      </x:c>
      <x:c r="E70" s="122" t="str">
        <x:v>O2-M26</x:v>
      </x:c>
      <x:c r="F70" s="122" t="str">
        <x:v>Lors d’une démonstration, un visiteur affirme que tous les participants ont accompli la même chose. Le joueur rejoue les phases avec des cibles et des cordes, montrant la préparation, le coup final et l’extraction. Les rôles sont différents et tous nécessaires au récit complet.</x:v>
      </x:c>
      <x:c r="G70" s="122" t="str">
        <x:v>Joueur ; Visiteur de la galerie</x:v>
      </x:c>
      <x:c r="H70" s="122" t="str">
        <x:v>O2-M25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70"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70" s="122" t="str">
        <x:v>Ouverture une fois par première entrée. Choix non confirmés réexaminables. Réussite une fois après résultat vérifié ; échec une fois par tentative, avec 20 secondes de silence minimal. Reprise au retour volontaire, sans gain supplémentaire.</x:v>
      </x:c>
      <x:c r="K7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70" s="123" t="n">
        <x:v>2</x:v>
      </x:c>
      <x:c r="M70" s="124" t="n">
        <x:v>1</x:v>
      </x:c>
      <x:c r="N70" s="124" t="n">
        <x:v>1</x:v>
      </x:c>
      <x:c r="O70" s="124" t="n">
        <x:v>1</x:v>
      </x:c>
      <x:c r="P70" s="124" t="n">
        <x:v>1</x:v>
      </x:c>
      <x:c r="Q70" s="125" t="n">
        <x:v>0</x:v>
      </x:c>
    </x:row>
    <x:row r="71" ht="164" customHeight="1">
      <x:c r="A71" s="126" t="str">
        <x:v>D6-O2-M27</x:v>
      </x:c>
      <x:c r="B71" s="127" t="str">
        <x:v>Le masque que Khor refuse</x:v>
      </x:c>
      <x:c r="C71" s="127" t="str">
        <x:v>Origines — O2</x:v>
      </x:c>
      <x:c r="D71" s="127" t="str">
        <x:v>origin_missions</x:v>
      </x:c>
      <x:c r="E71" s="127" t="str">
        <x:v>O2-M27</x:v>
      </x:c>
      <x:c r="F71" s="127" t="str">
        <x:v>Khor refuse de devenir simple gardien du prestige familial. Le joueur le rejoint dans sa propre résidence, lui apporte le relevé promis et participe à son entraînement. Il propose une collaboration qui reconnaît ses projets actuels, sans lui imposer le passé de leurs ancêtres.</x:v>
      </x:c>
      <x:c r="G71" s="127" t="str">
        <x:v>Joueur ; Khor</x:v>
      </x:c>
      <x:c r="H71" s="127" t="str">
        <x:v>O2-M26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71"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71" s="127" t="str">
        <x:v>Ouverture une fois par première entrée. Choix non confirmés réexaminables. Réussite une fois après résultat vérifié ; échec une fois par tentative, avec 20 secondes de silence minimal. Reprise au retour volontaire, sans gain supplémentaire.</x:v>
      </x:c>
      <x:c r="K7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71" s="128" t="n">
        <x:v>2</x:v>
      </x:c>
      <x:c r="M71" s="129" t="n">
        <x:v>1</x:v>
      </x:c>
      <x:c r="N71" s="129" t="n">
        <x:v>1</x:v>
      </x:c>
      <x:c r="O71" s="129" t="n">
        <x:v>1</x:v>
      </x:c>
      <x:c r="P71" s="129" t="n">
        <x:v>1</x:v>
      </x:c>
      <x:c r="Q71" s="130" t="n">
        <x:v>0</x:v>
      </x:c>
    </x:row>
    <x:row r="72" ht="164" customHeight="1">
      <x:c r="A72" s="121" t="str">
        <x:v>D6-O2-M28</x:v>
      </x:c>
      <x:c r="B72" s="122" t="str">
        <x:v>Trois supports vides</x:v>
      </x:c>
      <x:c r="C72" s="122" t="str">
        <x:v>Origines — O2</x:v>
      </x:c>
      <x:c r="D72" s="122" t="str">
        <x:v>origin_missions</x:v>
      </x:c>
      <x:c r="E72" s="122" t="str">
        <x:v>O2-M28</x:v>
      </x:c>
      <x:c r="F72" s="122" t="str">
        <x:v>Orha prépare trois dispositifs : support du masque contextualisé, galerie collective et coffre de transmission. Le joueur circule entre eux, essaie les objets de démonstration et rencontre les personnes concernées. Chaque dispositif rend tangible une direction de fin.</x:v>
      </x:c>
      <x:c r="G72" s="122" t="str">
        <x:v>Joueur ; Orha</x:v>
      </x:c>
      <x:c r="H72" s="122" t="str">
        <x:v>O2-M27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72"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72" s="122" t="str">
        <x:v>Ouverture une fois par première entrée. Choix non confirmés réexaminables. Réussite une fois après résultat vérifié ; échec une fois par tentative, avec 20 secondes de silence minimal. Reprise au retour volontaire, sans gain supplémentaire.</x:v>
      </x:c>
      <x:c r="K7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72" s="123" t="n">
        <x:v>3</x:v>
      </x:c>
      <x:c r="M72" s="124" t="n">
        <x:v>1</x:v>
      </x:c>
      <x:c r="N72" s="124" t="n">
        <x:v>1</x:v>
      </x:c>
      <x:c r="O72" s="124" t="n">
        <x:v>1</x:v>
      </x:c>
      <x:c r="P72" s="124" t="n">
        <x:v>1</x:v>
      </x:c>
      <x:c r="Q72" s="125" t="n">
        <x:v>0</x:v>
      </x:c>
    </x:row>
    <x:row r="73" ht="209" customHeight="1">
      <x:c r="A73" s="126" t="str">
        <x:v>D6-O2-M29</x:v>
      </x:c>
      <x:c r="B73" s="127" t="str">
        <x:v>Le nom de la galerie</x:v>
      </x:c>
      <x:c r="C73" s="127" t="str">
        <x:v>Origines — O2</x:v>
      </x:c>
      <x:c r="D73" s="127" t="str">
        <x:v>origin_missions</x:v>
      </x:c>
      <x:c r="E73" s="127" t="str">
        <x:v>O2-M29</x:v>
      </x:c>
      <x:c r="F73" s="127" t="str">
        <x:v>Le joueur confirme une seule direction : garder le masque avec son histoire complète, fonder la présentation collective ou transmettre sa garde pour chasser sous son propre nom. La confirmation se fait devant le support correspondant, après lecture de ses effets.</x:v>
      </x:c>
      <x:c r="G73" s="127" t="str">
        <x:v>Joueur ; Sael</x:v>
      </x:c>
      <x:c r="H73" s="127" t="str">
        <x:v>O2-M28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73" s="127" t="str">
        <x:v>Le locuteur connaît les faits qu’il a observés et ceux réellement transmis avant cet échange. Les conclusions ci-dessous ne sont prononcées qu’après les actions correspondantes ; l’interruption conserve les faits déjà acquis. Les trois directions ont été présentées intégralement ; survol, essai, refus et sortie ne confirment rien. La réussite parlée exige endingChoiceConfirmed=true avec un seul endingId valide.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73" s="127" t="str">
        <x:v>Ouverture une fois par première entrée. Choix non confirmés réexaminables. Réussite une fois après résultat vérifié ; échec une fois par tentative, avec 20 secondes de silence minimal. Reprise au retour volontaire, sans gain supplémentaire.</x:v>
      </x:c>
      <x:c r="K7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73" s="128" t="n">
        <x:v>3</x:v>
      </x:c>
      <x:c r="M73" s="129" t="n">
        <x:v>1</x:v>
      </x:c>
      <x:c r="N73" s="129" t="n">
        <x:v>1</x:v>
      </x:c>
      <x:c r="O73" s="129" t="n">
        <x:v>1</x:v>
      </x:c>
      <x:c r="P73" s="129" t="n">
        <x:v>1</x:v>
      </x:c>
      <x:c r="Q73" s="130" t="n">
        <x:v>0</x:v>
      </x:c>
    </x:row>
    <x:row r="74" ht="194" customHeight="1">
      <x:c r="A74" s="121" t="str">
        <x:v>D6-O2-M30</x:v>
      </x:c>
      <x:c r="B74" s="122" t="str">
        <x:v>L’exploit entier</x:v>
      </x:c>
      <x:c r="C74" s="122" t="str">
        <x:v>Origines — O2</x:v>
      </x:c>
      <x:c r="D74" s="122" t="str">
        <x:v>origin_missions</x:v>
      </x:c>
      <x:c r="E74" s="122" t="str">
        <x:v>O2-M30</x:v>
      </x:c>
      <x:c r="F74" s="122" t="str">
        <x:v>L’inauguration ou la transmission exécute la fin choisie. Le joueur pose lui-même la dernière plaque, ouvre le meuble ou remet le berceau. Sael rappelle le coup décisif, puis les contributions établies trouvent leur place dans l’espace et les voix présentes.</x:v>
      </x:c>
      <x:c r="G74" s="122" t="str">
        <x:v>Joueur ; Sael</x:v>
      </x:c>
      <x:c r="H74" s="122" t="str">
        <x:v>O2-M29 résolue avec choix confirmé ; O2.endingId contient exactement une valeur valide parmi O2-E1, O2-E2, O2-E3. Un refus, une sortie sans confirmation ou une sélection provisoire n’ouvre pas M30.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 O2.endingChoiceConfirmed=true ; exactement un endingId valide. Jouer uniquement sa scène de réalisation E correspondante. La réussite parlée attend endingRealized=true ; report ou interruption restent à reprendre.</x:v>
      </x:c>
      <x:c r="I74"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74" s="122" t="str">
        <x:v>Ouverture une fois par première entrée. Choix non confirmés réexaminables. Réussite une fois après résultat vérifié ; échec une fois par tentative, avec 20 secondes de silence minimal. Reprise au retour volontaire, sans gain supplémentaire.</x:v>
      </x:c>
      <x:c r="K7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74" s="123" t="n">
        <x:v>2</x:v>
      </x:c>
      <x:c r="M74" s="124" t="n">
        <x:v>1</x:v>
      </x:c>
      <x:c r="N74" s="124" t="n">
        <x:v>1</x:v>
      </x:c>
      <x:c r="O74" s="124" t="n">
        <x:v>1</x:v>
      </x:c>
      <x:c r="P74" s="124" t="n">
        <x:v>1</x:v>
      </x:c>
      <x:c r="Q74" s="125" t="n">
        <x:v>1</x:v>
      </x:c>
    </x:row>
    <x:row r="75" ht="164" customHeight="1">
      <x:c r="A75" s="126" t="str">
        <x:v>D6-O2-M31</x:v>
      </x:c>
      <x:c r="B75" s="127" t="str">
        <x:v>Une question d’élève</x:v>
      </x:c>
      <x:c r="C75" s="127" t="str">
        <x:v>Origines — O2</x:v>
      </x:c>
      <x:c r="D75" s="127" t="str">
        <x:v>origin_missions</x:v>
      </x:c>
      <x:c r="E75" s="127" t="str">
        <x:v>O2-M31</x:v>
      </x:c>
      <x:c r="F75" s="127" t="str">
        <x:v>Elder acquis, un élève demande pourquoi deux marques diffèrent sur un même trophée. Le joueur l’accompagne au banc d’inspection, lui laisse régler la lampe puis compare son hypothèse aux traces. La galerie utilisée dépend de la fin choisie à Elite.</x:v>
      </x:c>
      <x:c r="G75" s="127" t="str">
        <x:v>Joueur ; Élève au banc d’inspection</x:v>
      </x:c>
      <x:c r="H75" s="127" t="str">
        <x:v>O2-M30 réussie ; exactement une fin O2-E1..E3 réalisée et verrouillée ; rang Elder commun acquis.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7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75" s="127" t="str">
        <x:v>Ouverture une fois par première entrée. Choix non confirmés réexaminables. Réussite une fois après résultat vérifié ; échec une fois par tentative, avec 20 secondes de silence minimal. Reprise au retour volontaire, sans gain supplémentaire.</x:v>
      </x:c>
      <x:c r="K7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75" s="128" t="n">
        <x:v>2</x:v>
      </x:c>
      <x:c r="M75" s="129" t="n">
        <x:v>1</x:v>
      </x:c>
      <x:c r="N75" s="129" t="n">
        <x:v>1</x:v>
      </x:c>
      <x:c r="O75" s="129" t="n">
        <x:v>1</x:v>
      </x:c>
      <x:c r="P75" s="129" t="n">
        <x:v>1</x:v>
      </x:c>
      <x:c r="Q75" s="130" t="n">
        <x:v>0</x:v>
      </x:c>
    </x:row>
    <x:row r="76" ht="164" customHeight="1">
      <x:c r="A76" s="121" t="str">
        <x:v>D6-O2-M32</x:v>
      </x:c>
      <x:c r="B76" s="122" t="str">
        <x:v>La chasse de Khor</x:v>
      </x:c>
      <x:c r="C76" s="122" t="str">
        <x:v>Origines — O2</x:v>
      </x:c>
      <x:c r="D76" s="122" t="str">
        <x:v>origin_missions</x:v>
      </x:c>
      <x:c r="E76" s="122" t="str">
        <x:v>O2-M32</x:v>
      </x:c>
      <x:c r="F76" s="122" t="str">
        <x:v>Khor invite le joueur à sa propre chasse et veut que son récit commence par ses décisions présentes. Les deux suivent une proie sur des passerelles naturelles, coordonnent un rabattement puis choisissent comment consigner leurs rôles après le retour.</x:v>
      </x:c>
      <x:c r="G76" s="122" t="str">
        <x:v>Joueur ; Khor</x:v>
      </x:c>
      <x:c r="H76" s="122" t="str">
        <x:v>O2-M31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7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76" s="122" t="str">
        <x:v>Ouverture une fois par première entrée. Choix non confirmés réexaminables. Réussite une fois après résultat vérifié ; échec une fois par tentative, avec 20 secondes de silence minimal. Reprise au retour volontaire, sans gain supplémentaire.</x:v>
      </x:c>
      <x:c r="K7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76" s="123" t="n">
        <x:v>2</x:v>
      </x:c>
      <x:c r="M76" s="124" t="n">
        <x:v>1</x:v>
      </x:c>
      <x:c r="N76" s="124" t="n">
        <x:v>1</x:v>
      </x:c>
      <x:c r="O76" s="124" t="n">
        <x:v>1</x:v>
      </x:c>
      <x:c r="P76" s="124" t="n">
        <x:v>1</x:v>
      </x:c>
      <x:c r="Q76" s="125" t="n">
        <x:v>0</x:v>
      </x:c>
    </x:row>
    <x:row r="77" ht="164" customHeight="1">
      <x:c r="A77" s="126" t="str">
        <x:v>D6-O2-M33</x:v>
      </x:c>
      <x:c r="B77" s="127" t="str">
        <x:v>Le prêt d’une génération</x:v>
      </x:c>
      <x:c r="C77" s="127" t="str">
        <x:v>Origines — O2</x:v>
      </x:c>
      <x:c r="D77" s="127" t="str">
        <x:v>origin_missions</x:v>
      </x:c>
      <x:c r="E77" s="127" t="str">
        <x:v>O2-M33</x:v>
      </x:c>
      <x:c r="F77" s="127" t="str">
        <x:v>Un autre foyer souhaite exposer temporairement un relevé ou une pièce autorisée. Le joueur inspecte le meuble proposé, transporte le contenant et explique les limites de manipulation. La fin d’Elite détermine qui peut approuver le prêt de l’original.</x:v>
      </x:c>
      <x:c r="G77" s="127" t="str">
        <x:v>Joueur ; Gardienne du foyer d’accueil</x:v>
      </x:c>
      <x:c r="H77" s="127" t="str">
        <x:v>O2-M32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7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77" s="127" t="str">
        <x:v>Ouverture une fois par première entrée. Choix non confirmés réexaminables. Réussite une fois après résultat vérifié ; échec une fois par tentative, avec 20 secondes de silence minimal. Reprise au retour volontaire, sans gain supplémentaire.</x:v>
      </x:c>
      <x:c r="K7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77" s="128" t="n">
        <x:v>2</x:v>
      </x:c>
      <x:c r="M77" s="129" t="n">
        <x:v>1</x:v>
      </x:c>
      <x:c r="N77" s="129" t="n">
        <x:v>1</x:v>
      </x:c>
      <x:c r="O77" s="129" t="n">
        <x:v>1</x:v>
      </x:c>
      <x:c r="P77" s="129" t="n">
        <x:v>1</x:v>
      </x:c>
      <x:c r="Q77" s="130" t="n">
        <x:v>1</x:v>
      </x:c>
    </x:row>
    <x:row r="78" ht="164" customHeight="1">
      <x:c r="A78" s="121" t="str">
        <x:v>D6-O2-M34</x:v>
      </x:c>
      <x:c r="B78" s="122" t="str">
        <x:v>La place de l’inconnu</x:v>
      </x:c>
      <x:c r="C78" s="122" t="str">
        <x:v>Origines — O2</x:v>
      </x:c>
      <x:c r="D78" s="122" t="str">
        <x:v>origin_missions</x:v>
      </x:c>
      <x:c r="E78" s="122" t="str">
        <x:v>O2-M34</x:v>
      </x:c>
      <x:c r="F78" s="122" t="str">
        <x:v>Ancient acquis, une nouvelle trace semble combler le vide de la chronologie, mais son lien reste incertain. Le joueur compare matériau, usure et point de découverte. Un compartiment à part permet de la montrer comme question ouverte.</x:v>
      </x:c>
      <x:c r="G78" s="122" t="str">
        <x:v>Joueur ; Orha</x:v>
      </x:c>
      <x:c r="H78" s="122" t="str">
        <x:v>O2-M33 résolue ; même fin exclusive conservée ; rang Ancient commun acquis.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7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78" s="122" t="str">
        <x:v>Ouverture une fois par première entrée. Choix non confirmés réexaminables. Réussite une fois après résultat vérifié ; échec une fois par tentative, avec 20 secondes de silence minimal. Reprise au retour volontaire, sans gain supplémentaire.</x:v>
      </x:c>
      <x:c r="K7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78" s="123" t="n">
        <x:v>2</x:v>
      </x:c>
      <x:c r="M78" s="124" t="n">
        <x:v>1</x:v>
      </x:c>
      <x:c r="N78" s="124" t="n">
        <x:v>1</x:v>
      </x:c>
      <x:c r="O78" s="124" t="n">
        <x:v>1</x:v>
      </x:c>
      <x:c r="P78" s="124" t="n">
        <x:v>1</x:v>
      </x:c>
      <x:c r="Q78" s="125" t="n">
        <x:v>0</x:v>
      </x:c>
    </x:row>
    <x:row r="79" ht="164" customHeight="1">
      <x:c r="A79" s="126" t="str">
        <x:v>D6-O2-M35</x:v>
      </x:c>
      <x:c r="B79" s="127" t="str">
        <x:v>L’élève signe sa plaque</x:v>
      </x:c>
      <x:c r="C79" s="127" t="str">
        <x:v>Origines — O2</x:v>
      </x:c>
      <x:c r="D79" s="127" t="str">
        <x:v>origin_missions</x:v>
      </x:c>
      <x:c r="E79" s="127" t="str">
        <x:v>O2-M35</x:v>
      </x:c>
      <x:c r="F79" s="127" t="str">
        <x:v>L’élève devenu chasseur prépare son premier récit. Le joueur lui transmet un outil de gravure ou lui en prête un, puis l’observe choisir les noms de ses partenaires. Une omission volontaire peut être discutée à partir de traces concrètes.</x:v>
      </x:c>
      <x:c r="G79" s="127" t="str">
        <x:v>Joueur ; Élève devenu chasseur</x:v>
      </x:c>
      <x:c r="H79" s="127" t="str">
        <x:v>O2-M34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7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79" s="127" t="str">
        <x:v>Ouverture une fois par première entrée. Choix non confirmés réexaminables. Réussite une fois après résultat vérifié ; échec une fois par tentative, avec 20 secondes de silence minimal. Reprise au retour volontaire, sans gain supplémentaire.</x:v>
      </x:c>
      <x:c r="K7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79" s="128" t="n">
        <x:v>2</x:v>
      </x:c>
      <x:c r="M79" s="129" t="n">
        <x:v>1</x:v>
      </x:c>
      <x:c r="N79" s="129" t="n">
        <x:v>1</x:v>
      </x:c>
      <x:c r="O79" s="129" t="n">
        <x:v>1</x:v>
      </x:c>
      <x:c r="P79" s="129" t="n">
        <x:v>1</x:v>
      </x:c>
      <x:c r="Q79" s="130" t="n">
        <x:v>0</x:v>
      </x:c>
    </x:row>
    <x:row r="80" ht="164" customHeight="1">
      <x:c r="A80" s="121" t="str">
        <x:v>D6-O2-M36</x:v>
      </x:c>
      <x:c r="B80" s="122" t="str">
        <x:v>Le masque et les visages</x:v>
      </x:c>
      <x:c r="C80" s="122" t="str">
        <x:v>Origines — O2</x:v>
      </x:c>
      <x:c r="D80" s="122" t="str">
        <x:v>origin_missions</x:v>
      </x:c>
      <x:c r="E80" s="122" t="str">
        <x:v>O2-M36</x:v>
      </x:c>
      <x:c r="F80" s="122" t="str">
        <x:v>La scène finale traverse l’installation issue de la fin d’Elite. Le joueur ouvre successivement le support du héros, les traces des aides et les nouvelles chasses de la génération suivante. Le dernier plan laisse plusieurs visages autour d’un exploit qui garde son auteur final.</x:v>
      </x:c>
      <x:c r="G80" s="122" t="str">
        <x:v>Joueur ; Visiteuse de la nouvelle cohorte</x:v>
      </x:c>
      <x:c r="H80" s="122" t="str">
        <x:v>O2-M35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80"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80" s="122" t="str">
        <x:v>Ouverture une fois par première entrée. Choix non confirmés réexaminables. Réussite une fois après résultat vérifié ; échec une fois par tentative, avec 20 secondes de silence minimal. Reprise au retour volontaire, sans gain supplémentaire.</x:v>
      </x:c>
      <x:c r="K8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80" s="123" t="n">
        <x:v>2</x:v>
      </x:c>
      <x:c r="M80" s="124" t="n">
        <x:v>1</x:v>
      </x:c>
      <x:c r="N80" s="124" t="n">
        <x:v>1</x:v>
      </x:c>
      <x:c r="O80" s="124" t="n">
        <x:v>1</x:v>
      </x:c>
      <x:c r="P80" s="124" t="n">
        <x:v>1</x:v>
      </x:c>
      <x:c r="Q80" s="125" t="n">
        <x:v>0</x:v>
      </x:c>
    </x:row>
    <x:row r="81" ht="164" customHeight="1">
      <x:c r="A81" s="126" t="str">
        <x:v>D6-O2-E1</x:v>
      </x:c>
      <x:c r="B81" s="127" t="str">
        <x:v>Le masque avec son histoire entière</x:v>
      </x:c>
      <x:c r="C81" s="127" t="str">
        <x:v>Origines — O2</x:v>
      </x:c>
      <x:c r="D81" s="127" t="str">
        <x:v>origin_endings</x:v>
      </x:c>
      <x:c r="E81" s="127" t="str">
        <x:v>O2-E1</x:v>
      </x:c>
      <x:c r="F81" s="127" t="str">
        <x:v>Installer le masque, fixer la chronologie et ouvrir le premier compartiment consacré à une aide auparavant oubliée.</x:v>
      </x:c>
      <x:c r="G81" s="127" t="str">
        <x:v>Joueur ; Sael</x:v>
      </x:c>
      <x:c r="H81" s="127" t="str">
        <x:v>O2-M29 : sélection exclusive après Elite commun ; O2-M30 : réalisation jouée ; personnes et possessions requises effectivement disponibles.  Le locuteur doit être présent ou relié par le contact décrit ; une absence n’est jamais annulée pour jouer cette scène. Exclusivement si O2.endingId=O2-E1 confirmé ; cette scène est appelée depuis O2-M30 et ne constitue jamais une nouvelle sélection.</x:v>
      </x:c>
      <x:c r="I81"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81" s="127" t="str">
        <x:v>Ouverture une fois par première entrée. Choix non confirmés réexaminables. Réussite une fois après résultat vérifié ; échec une fois par tentative, avec 20 secondes de silence minimal. Reprise au retour volontaire, sans gain supplémentaire.</x:v>
      </x:c>
      <x:c r="K8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81" s="128" t="n">
        <x:v>2</x:v>
      </x:c>
      <x:c r="M81" s="129" t="n">
        <x:v>1</x:v>
      </x:c>
      <x:c r="N81" s="129" t="n">
        <x:v>1</x:v>
      </x:c>
      <x:c r="O81" s="129" t="n">
        <x:v>1</x:v>
      </x:c>
      <x:c r="P81" s="129" t="n">
        <x:v>1</x:v>
      </x:c>
      <x:c r="Q81" s="130" t="n">
        <x:v>0</x:v>
      </x:c>
    </x:row>
    <x:row r="82" ht="164" customHeight="1">
      <x:c r="A82" s="121" t="str">
        <x:v>D6-O2-E2</x:v>
      </x:c>
      <x:c r="B82" s="122" t="str">
        <x:v>La galerie des voix liées</x:v>
      </x:c>
      <x:c r="C82" s="122" t="str">
        <x:v>Origines — O2</x:v>
      </x:c>
      <x:c r="D82" s="122" t="str">
        <x:v>origin_endings</x:v>
      </x:c>
      <x:c r="E82" s="122" t="str">
        <x:v>O2-E2</x:v>
      </x:c>
      <x:c r="F82" s="122" t="str">
        <x:v>Mettre les supports en relation physique puis laisser chaque personne présenter l’objet qu’elle a accepté de montrer.</x:v>
      </x:c>
      <x:c r="G82" s="122" t="str">
        <x:v>Joueur ; Orha</x:v>
      </x:c>
      <x:c r="H82" s="122" t="str">
        <x:v>O2-M29 : sélection exclusive après Elite commun ; O2-M30 : réalisation jouée ; personnes et possessions requises effectivement disponibles.  Le locuteur doit être présent ou relié par le contact décrit ; une absence n’est jamais annulée pour jouer cette scène. Exclusivement si O2.endingId=O2-E2 confirmé ; cette scène est appelée depuis O2-M30 et ne constitue jamais une nouvelle sélection.</x:v>
      </x:c>
      <x:c r="I82"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82" s="122" t="str">
        <x:v>Ouverture une fois par première entrée. Choix non confirmés réexaminables. Réussite une fois après résultat vérifié ; échec une fois par tentative, avec 20 secondes de silence minimal. Reprise au retour volontaire, sans gain supplémentaire.</x:v>
      </x:c>
      <x:c r="K8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82" s="123" t="n">
        <x:v>2</x:v>
      </x:c>
      <x:c r="M82" s="124" t="n">
        <x:v>1</x:v>
      </x:c>
      <x:c r="N82" s="124" t="n">
        <x:v>1</x:v>
      </x:c>
      <x:c r="O82" s="124" t="n">
        <x:v>1</x:v>
      </x:c>
      <x:c r="P82" s="124" t="n">
        <x:v>1</x:v>
      </x:c>
      <x:c r="Q82" s="125" t="n">
        <x:v>0</x:v>
      </x:c>
    </x:row>
    <x:row r="83" ht="164" customHeight="1">
      <x:c r="A83" s="126" t="str">
        <x:v>D6-O2-E3</x:v>
      </x:c>
      <x:c r="B83" s="127" t="str">
        <x:v>Mon propre masque, leur garde</x:v>
      </x:c>
      <x:c r="C83" s="127" t="str">
        <x:v>Origines — O2</x:v>
      </x:c>
      <x:c r="D83" s="127" t="str">
        <x:v>origin_endings</x:v>
      </x:c>
      <x:c r="E83" s="127" t="str">
        <x:v>O2-E3</x:v>
      </x:c>
      <x:c r="F83" s="127" t="str">
        <x:v>Remettre le berceau, vérifier sa nouvelle fixation et équiper le masque personnel réellement acquis.</x:v>
      </x:c>
      <x:c r="G83" s="127" t="str">
        <x:v>Joueur ; Sael</x:v>
      </x:c>
      <x:c r="H83" s="127" t="str">
        <x:v>O2-M29 : sélection exclusive après Elite commun ; O2-M30 : réalisation jouée ; personnes et possessions requises effectivement disponibles.  Le locuteur doit être présent ou relié par le contact décrit ; une absence n’est jamais annulée pour jouer cette scène. Exclusivement si O2.endingId=O2-E3 confirmé ; cette scène est appelée depuis O2-M30 et ne constitue jamais une nouvelle sélection.</x:v>
      </x:c>
      <x:c r="I83"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83" s="127" t="str">
        <x:v>Ouverture une fois par première entrée. Choix non confirmés réexaminables. Réussite une fois après résultat vérifié ; échec une fois par tentative, avec 20 secondes de silence minimal. Reprise au retour volontaire, sans gain supplémentaire.</x:v>
      </x:c>
      <x:c r="K8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83" s="128" t="n">
        <x:v>2</x:v>
      </x:c>
      <x:c r="M83" s="129" t="n">
        <x:v>1</x:v>
      </x:c>
      <x:c r="N83" s="129" t="n">
        <x:v>1</x:v>
      </x:c>
      <x:c r="O83" s="129" t="n">
        <x:v>1</x:v>
      </x:c>
      <x:c r="P83" s="129" t="n">
        <x:v>1</x:v>
      </x:c>
      <x:c r="Q83" s="130" t="n">
        <x:v>0</x:v>
      </x:c>
    </x:row>
    <x:row r="84" ht="164" customHeight="1">
      <x:c r="A84" s="121" t="str">
        <x:v>D6-O3-M01</x:v>
      </x:c>
      <x:c r="B84" s="122" t="str">
        <x:v>Le grondement sous la cour</x:v>
      </x:c>
      <x:c r="C84" s="122" t="str">
        <x:v>Origines — O3</x:v>
      </x:c>
      <x:c r="D84" s="122" t="str">
        <x:v>origin_missions</x:v>
      </x:c>
      <x:c r="E84" s="122" t="str">
        <x:v>O3-M01</x:v>
      </x:c>
      <x:c r="F84" s="122" t="str">
        <x:v>Un grondement naturel coupe l’exercice de cohorte. Des fissures progressent sous une rangée de dalles ; le joueur rejoint une plateforme stable, appelle Orem et pousse un petit contrepoids qui libère l’escalier. La caméra montre la montagne avant les visages inquiets.</x:v>
      </x:c>
      <x:c r="G84" s="122" t="str">
        <x:v>Joueur ; Orem</x:v>
      </x:c>
      <x:c r="H84" s="122" t="str">
        <x:v>Voie O3 choisie ; prologue commun terminé ; aucune mission de voie résolue.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84"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84" s="122" t="str">
        <x:v>Ouverture une fois par première entrée. Choix non confirmés réexaminables. Réussite une fois après résultat vérifié ; échec une fois par tentative, avec 20 secondes de silence minimal. Reprise au retour volontaire, sans gain supplémentaire.</x:v>
      </x:c>
      <x:c r="K8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84" s="123" t="n">
        <x:v>2</x:v>
      </x:c>
      <x:c r="M84" s="124" t="n">
        <x:v>1</x:v>
      </x:c>
      <x:c r="N84" s="124" t="n">
        <x:v>1</x:v>
      </x:c>
      <x:c r="O84" s="124" t="n">
        <x:v>1</x:v>
      </x:c>
      <x:c r="P84" s="124" t="n">
        <x:v>1</x:v>
      </x:c>
      <x:c r="Q84" s="125" t="n">
        <x:v>1</x:v>
      </x:c>
    </x:row>
    <x:row r="85" ht="164" customHeight="1">
      <x:c r="A85" s="126" t="str">
        <x:v>D6-O3-M02</x:v>
      </x:c>
      <x:c r="B85" s="127" t="str">
        <x:v>La fumée des sources</x:v>
      </x:c>
      <x:c r="C85" s="127" t="str">
        <x:v>Origines — O3</x:v>
      </x:c>
      <x:c r="D85" s="127" t="str">
        <x:v>origin_missions</x:v>
      </x:c>
      <x:c r="E85" s="127" t="str">
        <x:v>O3-M02</x:v>
      </x:c>
      <x:c r="F85" s="127" t="str">
        <x:v>La vapeur ferme le passage vers le foyer. Le joueur observe les jets intermittents, attend leur retrait et actionne deux volets de dérivation avec Tava. Les bruits de la cohorte sont localisables derrière les murs ; on traverse plusieurs espaces réellement reliés.</x:v>
      </x:c>
      <x:c r="G85" s="127" t="str">
        <x:v>Joueur ; Tava</x:v>
      </x:c>
      <x:c r="H85" s="127" t="str">
        <x:v>O3-M01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8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85" s="127" t="str">
        <x:v>Ouverture une fois par première entrée. Choix non confirmés réexaminables. Réussite une fois après résultat vérifié ; échec une fois par tentative, avec 20 secondes de silence minimal. Reprise au retour volontaire, sans gain supplémentaire.</x:v>
      </x:c>
      <x:c r="K8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85" s="128" t="n">
        <x:v>2</x:v>
      </x:c>
      <x:c r="M85" s="129" t="n">
        <x:v>1</x:v>
      </x:c>
      <x:c r="N85" s="129" t="n">
        <x:v>1</x:v>
      </x:c>
      <x:c r="O85" s="129" t="n">
        <x:v>1</x:v>
      </x:c>
      <x:c r="P85" s="129" t="n">
        <x:v>1</x:v>
      </x:c>
      <x:c r="Q85" s="130" t="n">
        <x:v>0</x:v>
      </x:c>
    </x:row>
    <x:row r="86" ht="164" customHeight="1">
      <x:c r="A86" s="121" t="str">
        <x:v>D6-O3-M03</x:v>
      </x:c>
      <x:c r="B86" s="122" t="str">
        <x:v>Les trois voix du pont</x:v>
      </x:c>
      <x:c r="C86" s="122" t="str">
        <x:v>Origines — O3</x:v>
      </x:c>
      <x:c r="D86" s="122" t="str">
        <x:v>origin_missions</x:v>
      </x:c>
      <x:c r="E86" s="122" t="str">
        <x:v>O3-M03</x:v>
      </x:c>
      <x:c r="F86" s="122" t="str">
        <x:v>Un pont suspendu s’incline sous les secousses. Trois personnes appellent depuis des niveaux différents. Le joueur fixe une corde, déplace une caisse pour créer un appui et aide Tava à faire passer les plus proches pendant que l’instructeur sécurise l’autre bord.</x:v>
      </x:c>
      <x:c r="G86" s="122" t="str">
        <x:v>Joueur ; Tava</x:v>
      </x:c>
      <x:c r="H86" s="122" t="str">
        <x:v>O3-M02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8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86" s="122" t="str">
        <x:v>Ouverture une fois par première entrée. Choix non confirmés réexaminables. Réussite une fois après résultat vérifié ; échec une fois par tentative, avec 20 secondes de silence minimal. Reprise au retour volontaire, sans gain supplémentaire.</x:v>
      </x:c>
      <x:c r="K8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86" s="123" t="n">
        <x:v>2</x:v>
      </x:c>
      <x:c r="M86" s="124" t="n">
        <x:v>1</x:v>
      </x:c>
      <x:c r="N86" s="124" t="n">
        <x:v>1</x:v>
      </x:c>
      <x:c r="O86" s="124" t="n">
        <x:v>1</x:v>
      </x:c>
      <x:c r="P86" s="124" t="n">
        <x:v>1</x:v>
      </x:c>
      <x:c r="Q86" s="125" t="n">
        <x:v>1</x:v>
      </x:c>
    </x:row>
    <x:row r="87" ht="164" customHeight="1">
      <x:c r="A87" s="126" t="str">
        <x:v>D6-O3-M04</x:v>
      </x:c>
      <x:c r="B87" s="127" t="str">
        <x:v>Ce qu’on peut emporter</x:v>
      </x:c>
      <x:c r="C87" s="127" t="str">
        <x:v>Origines — O3</x:v>
      </x:c>
      <x:c r="D87" s="127" t="str">
        <x:v>origin_missions</x:v>
      </x:c>
      <x:c r="E87" s="127" t="str">
        <x:v>O3-M04</x:v>
      </x:c>
      <x:c r="F87" s="127" t="str">
        <x:v>Au refuge temporaire, chaque rescapé dispose d’un petit contenant. Le joueur revient jusqu’au bord accessible du foyer et choisit entre un outil familial, une plaque de noms et un objet demandé par Orem ; les autres restent localisés dans les décombres.</x:v>
      </x:c>
      <x:c r="G87" s="127" t="str">
        <x:v>Joueur ; Orem</x:v>
      </x:c>
      <x:c r="H87" s="127" t="str">
        <x:v>O3-M03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8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87" s="127" t="str">
        <x:v>Ouverture une fois par première entrée. Choix non confirmés réexaminables. Réussite une fois après résultat vérifié ; échec une fois par tentative, avec 20 secondes de silence minimal. Reprise au retour volontaire, sans gain supplémentaire.</x:v>
      </x:c>
      <x:c r="K8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87" s="128" t="n">
        <x:v>3</x:v>
      </x:c>
      <x:c r="M87" s="129" t="n">
        <x:v>1</x:v>
      </x:c>
      <x:c r="N87" s="129" t="n">
        <x:v>1</x:v>
      </x:c>
      <x:c r="O87" s="129" t="n">
        <x:v>1</x:v>
      </x:c>
      <x:c r="P87" s="129" t="n">
        <x:v>1</x:v>
      </x:c>
      <x:c r="Q87" s="130" t="n">
        <x:v>1</x:v>
      </x:c>
    </x:row>
    <x:row r="88" ht="164" customHeight="1">
      <x:c r="A88" s="121" t="str">
        <x:v>D6-O3-M05</x:v>
      </x:c>
      <x:c r="B88" s="122" t="str">
        <x:v>Le repas du premier soir</x:v>
      </x:c>
      <x:c r="C88" s="122" t="str">
        <x:v>Origines — O3</x:v>
      </x:c>
      <x:c r="D88" s="122" t="str">
        <x:v>origin_missions</x:v>
      </x:c>
      <x:c r="E88" s="122" t="str">
        <x:v>O3-M05</x:v>
      </x:c>
      <x:c r="F88" s="122" t="str">
        <x:v>Le joueur aide à installer une table basse dans le refuge, apporte de l’eau par un trajet balisé et rejoint un cercle où certains parlent et d’autres se taisent. Une place vide reste visible pour une personne dont le sort est encore inconnu.</x:v>
      </x:c>
      <x:c r="G88" s="122" t="str">
        <x:v>Joueur ; Tava</x:v>
      </x:c>
      <x:c r="H88" s="122" t="str">
        <x:v>O3-M04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8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88" s="122" t="str">
        <x:v>Ouverture une fois par première entrée. Choix non confirmés réexaminables. Réussite une fois après résultat vérifié ; échec une fois par tentative, avec 20 secondes de silence minimal. Reprise au retour volontaire, sans gain supplémentaire.</x:v>
      </x:c>
      <x:c r="K8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88" s="123" t="n">
        <x:v>2</x:v>
      </x:c>
      <x:c r="M88" s="124" t="n">
        <x:v>1</x:v>
      </x:c>
      <x:c r="N88" s="124" t="n">
        <x:v>1</x:v>
      </x:c>
      <x:c r="O88" s="124" t="n">
        <x:v>1</x:v>
      </x:c>
      <x:c r="P88" s="124" t="n">
        <x:v>1</x:v>
      </x:c>
      <x:c r="Q88" s="125" t="n">
        <x:v>0</x:v>
      </x:c>
    </x:row>
    <x:row r="89" ht="164" customHeight="1">
      <x:c r="A89" s="126" t="str">
        <x:v>D6-O3-M06</x:v>
      </x:c>
      <x:c r="B89" s="127" t="str">
        <x:v>Un nom retrouvé</x:v>
      </x:c>
      <x:c r="C89" s="127" t="str">
        <x:v>Origines — O3</x:v>
      </x:c>
      <x:c r="D89" s="127" t="str">
        <x:v>origin_missions</x:v>
      </x:c>
      <x:c r="E89" s="127" t="str">
        <x:v>O3-M06</x:v>
      </x:c>
      <x:c r="F89" s="127" t="str">
        <x:v>Un messager arrive avec un objet appartenant à Vesha, dont la survie est confirmée dans une autre halte. Le joueur reconnaît une réparation, porte la nouvelle aux personnes concernées et accroche un repère de route sur la carte du refuge.</x:v>
      </x:c>
      <x:c r="G89" s="127" t="str">
        <x:v>Joueur ; Messager de la halte</x:v>
      </x:c>
      <x:c r="H89" s="127" t="str">
        <x:v>O3-M05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8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89" s="127" t="str">
        <x:v>Ouverture une fois par première entrée. Choix non confirmés réexaminables. Réussite une fois après résultat vérifié ; échec une fois par tentative, avec 20 secondes de silence minimal. Reprise au retour volontaire, sans gain supplémentaire.</x:v>
      </x:c>
      <x:c r="K8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89" s="128" t="n">
        <x:v>2</x:v>
      </x:c>
      <x:c r="M89" s="129" t="n">
        <x:v>1</x:v>
      </x:c>
      <x:c r="N89" s="129" t="n">
        <x:v>1</x:v>
      </x:c>
      <x:c r="O89" s="129" t="n">
        <x:v>1</x:v>
      </x:c>
      <x:c r="P89" s="129" t="n">
        <x:v>1</x:v>
      </x:c>
      <x:c r="Q89" s="130" t="n">
        <x:v>1</x:v>
      </x:c>
    </x:row>
    <x:row r="90" ht="164" customHeight="1">
      <x:c r="A90" s="121" t="str">
        <x:v>D6-O3-M07</x:v>
      </x:c>
      <x:c r="B90" s="122" t="str">
        <x:v>Le sentier neuf</x:v>
      </x:c>
      <x:c r="C90" s="122" t="str">
        <x:v>Origines — O3</x:v>
      </x:c>
      <x:c r="D90" s="122" t="str">
        <x:v>origin_missions</x:v>
      </x:c>
      <x:c r="E90" s="122" t="str">
        <x:v>O3-M07</x:v>
      </x:c>
      <x:c r="F90" s="122" t="str">
        <x:v>Unblooded, le joueur retourne avec Tava sur une crête déplacée par le désastre. Il pose des repères, teste un sol meuble et ouvre un détour à travers une ancienne aire de chasse. La faune s’est déplacée elle aussi.</x:v>
      </x:c>
      <x:c r="G90" s="122" t="str">
        <x:v>Joueur ; Tava</x:v>
      </x:c>
      <x:c r="H90" s="122" t="str">
        <x:v>O3-M06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90"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90" s="122" t="str">
        <x:v>Ouverture une fois par première entrée. Choix non confirmés réexaminables. Réussite une fois après résultat vérifié ; échec une fois par tentative, avec 20 secondes de silence minimal. Reprise au retour volontaire, sans gain supplémentaire.</x:v>
      </x:c>
      <x:c r="K9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90" s="123" t="n">
        <x:v>2</x:v>
      </x:c>
      <x:c r="M90" s="124" t="n">
        <x:v>1</x:v>
      </x:c>
      <x:c r="N90" s="124" t="n">
        <x:v>1</x:v>
      </x:c>
      <x:c r="O90" s="124" t="n">
        <x:v>1</x:v>
      </x:c>
      <x:c r="P90" s="124" t="n">
        <x:v>1</x:v>
      </x:c>
      <x:c r="Q90" s="125" t="n">
        <x:v>0</x:v>
      </x:c>
    </x:row>
    <x:row r="91" ht="164" customHeight="1">
      <x:c r="A91" s="126" t="str">
        <x:v>D6-O3-M08</x:v>
      </x:c>
      <x:c r="B91" s="127" t="str">
        <x:v>La maison de Vesha</x:v>
      </x:c>
      <x:c r="C91" s="127" t="str">
        <x:v>Origines — O3</x:v>
      </x:c>
      <x:c r="D91" s="127" t="str">
        <x:v>origin_missions</x:v>
      </x:c>
      <x:c r="E91" s="127" t="str">
        <x:v>O3-M08</x:v>
      </x:c>
      <x:c r="F91" s="127" t="str">
        <x:v>Vesha vit désormais chez des artisans de la Roche Chaude et ne souhaite pas revenir immédiatement. Le joueur l’aide à réparer une presse, retrouve le rythme familier de son travail et découvre les liens qu’elle a déjà tissés ici.</x:v>
      </x:c>
      <x:c r="G91" s="127" t="str">
        <x:v>Joueur ; Vesha</x:v>
      </x:c>
      <x:c r="H91" s="127" t="str">
        <x:v>O3-M07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91"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91" s="127" t="str">
        <x:v>Ouverture une fois par première entrée. Choix non confirmés réexaminables. Réussite une fois après résultat vérifié ; échec une fois par tentative, avec 20 secondes de silence minimal. Reprise au retour volontaire, sans gain supplémentaire.</x:v>
      </x:c>
      <x:c r="K9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91" s="128" t="n">
        <x:v>2</x:v>
      </x:c>
      <x:c r="M91" s="129" t="n">
        <x:v>1</x:v>
      </x:c>
      <x:c r="N91" s="129" t="n">
        <x:v>1</x:v>
      </x:c>
      <x:c r="O91" s="129" t="n">
        <x:v>1</x:v>
      </x:c>
      <x:c r="P91" s="129" t="n">
        <x:v>1</x:v>
      </x:c>
      <x:c r="Q91" s="130" t="n">
        <x:v>1</x:v>
      </x:c>
    </x:row>
    <x:row r="92" ht="164" customHeight="1">
      <x:c r="A92" s="121" t="str">
        <x:v>D6-O3-M09</x:v>
      </x:c>
      <x:c r="B92" s="122" t="str">
        <x:v>La piste des bêtes déplacées</x:v>
      </x:c>
      <x:c r="C92" s="122" t="str">
        <x:v>Origines — O3</x:v>
      </x:c>
      <x:c r="D92" s="122" t="str">
        <x:v>origin_missions</x:v>
      </x:c>
      <x:c r="E92" s="122" t="str">
        <x:v>O3-M09</x:v>
      </x:c>
      <x:c r="F92" s="122" t="str">
        <x:v>Une harde traverse les abords du refuge après la destruction de son ancien passage. Le joueur suit les empreintes, observe les jeunes depuis un rebord et dégage un corridor vers un point d’eau. Une proie territoriale peut tenter de couper le trajet.</x:v>
      </x:c>
      <x:c r="G92" s="122" t="str">
        <x:v>Joueur ; Pisteur du refuge</x:v>
      </x:c>
      <x:c r="H92" s="122" t="str">
        <x:v>O3-M08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92"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92" s="122" t="str">
        <x:v>Ouverture une fois par première entrée. Choix non confirmés réexaminables. Réussite une fois après résultat vérifié ; échec une fois par tentative, avec 20 secondes de silence minimal. Reprise au retour volontaire, sans gain supplémentaire.</x:v>
      </x:c>
      <x:c r="K9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92" s="123" t="n">
        <x:v>2</x:v>
      </x:c>
      <x:c r="M92" s="124" t="n">
        <x:v>1</x:v>
      </x:c>
      <x:c r="N92" s="124" t="n">
        <x:v>1</x:v>
      </x:c>
      <x:c r="O92" s="124" t="n">
        <x:v>1</x:v>
      </x:c>
      <x:c r="P92" s="124" t="n">
        <x:v>1</x:v>
      </x:c>
      <x:c r="Q92" s="125" t="n">
        <x:v>0</x:v>
      </x:c>
    </x:row>
    <x:row r="93" ht="164" customHeight="1">
      <x:c r="A93" s="126" t="str">
        <x:v>D6-O3-M10</x:v>
      </x:c>
      <x:c r="B93" s="127" t="str">
        <x:v>Les outils sous la cendre</x:v>
      </x:c>
      <x:c r="C93" s="127" t="str">
        <x:v>Origines — O3</x:v>
      </x:c>
      <x:c r="D93" s="127" t="str">
        <x:v>origin_missions</x:v>
      </x:c>
      <x:c r="E93" s="127" t="str">
        <x:v>O3-M10</x:v>
      </x:c>
      <x:c r="F93" s="127" t="str">
        <x:v>Un atelier partiellement enseveli conserve des outils demandés par plusieurs rescapés. Le joueur cale une porte, ouvre un conduit de lumière et extrait seulement les pièces accessibles depuis des appuis stables. Le nombre de contenants limite ce premier retour.</x:v>
      </x:c>
      <x:c r="G93" s="127" t="str">
        <x:v>Joueur ; Orem</x:v>
      </x:c>
      <x:c r="H93" s="127" t="str">
        <x:v>O3-M09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93"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93" s="127" t="str">
        <x:v>Ouverture une fois par première entrée. Choix non confirmés réexaminables. Réussite une fois après résultat vérifié ; échec une fois par tentative, avec 20 secondes de silence minimal. Reprise au retour volontaire, sans gain supplémentaire.</x:v>
      </x:c>
      <x:c r="K9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93" s="128" t="n">
        <x:v>2</x:v>
      </x:c>
      <x:c r="M93" s="129" t="n">
        <x:v>1</x:v>
      </x:c>
      <x:c r="N93" s="129" t="n">
        <x:v>1</x:v>
      </x:c>
      <x:c r="O93" s="129" t="n">
        <x:v>1</x:v>
      </x:c>
      <x:c r="P93" s="129" t="n">
        <x:v>1</x:v>
      </x:c>
      <x:c r="Q93" s="130" t="n">
        <x:v>0</x:v>
      </x:c>
    </x:row>
    <x:row r="94" ht="164" customHeight="1">
      <x:c r="A94" s="121" t="str">
        <x:v>D6-O3-M11</x:v>
      </x:c>
      <x:c r="B94" s="122" t="str">
        <x:v>La colère d’Orem</x:v>
      </x:c>
      <x:c r="C94" s="122" t="str">
        <x:v>Origines — O3</x:v>
      </x:c>
      <x:c r="D94" s="122" t="str">
        <x:v>origin_missions</x:v>
      </x:c>
      <x:c r="E94" s="122" t="str">
        <x:v>O3-M11</x:v>
      </x:c>
      <x:c r="F94" s="122" t="str">
        <x:v>Orem veut s’entraîner jusqu’à l’épuisement pour ne plus se sentir impuissant. Le joueur le retrouve dans une carrière, affronte avec lui des cibles mobiles puis remarque que ses esquives se dégradent. La conversation suit l’effort et les gestes observés.</x:v>
      </x:c>
      <x:c r="G94" s="122" t="str">
        <x:v>Joueur ; Orem</x:v>
      </x:c>
      <x:c r="H94" s="122" t="str">
        <x:v>O3-M10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94"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94" s="122" t="str">
        <x:v>Ouverture une fois par première entrée. Choix non confirmés réexaminables. Réussite une fois après résultat vérifié ; échec une fois par tentative, avec 20 secondes de silence minimal. Reprise au retour volontaire, sans gain supplémentaire.</x:v>
      </x:c>
      <x:c r="K9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94" s="123" t="n">
        <x:v>2</x:v>
      </x:c>
      <x:c r="M94" s="124" t="n">
        <x:v>1</x:v>
      </x:c>
      <x:c r="N94" s="124" t="n">
        <x:v>1</x:v>
      </x:c>
      <x:c r="O94" s="124" t="n">
        <x:v>1</x:v>
      </x:c>
      <x:c r="P94" s="124" t="n">
        <x:v>1</x:v>
      </x:c>
      <x:c r="Q94" s="125" t="n">
        <x:v>1</x:v>
      </x:c>
    </x:row>
    <x:row r="95" ht="164" customHeight="1">
      <x:c r="A95" s="126" t="str">
        <x:v>D6-O3-M12</x:v>
      </x:c>
      <x:c r="B95" s="127" t="str">
        <x:v>Le nom qui reste inconnu</x:v>
      </x:c>
      <x:c r="C95" s="127" t="str">
        <x:v>Origines — O3</x:v>
      </x:c>
      <x:c r="D95" s="127" t="str">
        <x:v>origin_missions</x:v>
      </x:c>
      <x:c r="E95" s="127" t="str">
        <x:v>O3-M12</x:v>
      </x:c>
      <x:c r="F95" s="127" t="str">
        <x:v>Un fragment portant une marque incomplète est découvert dans les décombres. Le joueur compare trois objets et interroge deux familles, mais aucune attribution certaine n’apparaît. Un support séparé permet de garder la question ouverte.</x:v>
      </x:c>
      <x:c r="G95" s="127" t="str">
        <x:v>Joueur ; Tava</x:v>
      </x:c>
      <x:c r="H95" s="127" t="str">
        <x:v>O3-M11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9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95" s="127" t="str">
        <x:v>Ouverture une fois par première entrée. Choix non confirmés réexaminables. Réussite une fois après résultat vérifié ; échec une fois par tentative, avec 20 secondes de silence minimal. Reprise au retour volontaire, sans gain supplémentaire.</x:v>
      </x:c>
      <x:c r="K9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95" s="128" t="n">
        <x:v>2</x:v>
      </x:c>
      <x:c r="M95" s="129" t="n">
        <x:v>1</x:v>
      </x:c>
      <x:c r="N95" s="129" t="n">
        <x:v>1</x:v>
      </x:c>
      <x:c r="O95" s="129" t="n">
        <x:v>1</x:v>
      </x:c>
      <x:c r="P95" s="129" t="n">
        <x:v>1</x:v>
      </x:c>
      <x:c r="Q95" s="130" t="n">
        <x:v>0</x:v>
      </x:c>
    </x:row>
    <x:row r="96" ht="164" customHeight="1">
      <x:c r="A96" s="121" t="str">
        <x:v>D6-O3-M13</x:v>
      </x:c>
      <x:c r="B96" s="122" t="str">
        <x:v>Les hauteurs de la triade</x:v>
      </x:c>
      <x:c r="C96" s="122" t="str">
        <x:v>Origines — O3</x:v>
      </x:c>
      <x:c r="D96" s="122" t="str">
        <x:v>origin_missions</x:v>
      </x:c>
      <x:c r="E96" s="122" t="str">
        <x:v>O3-M13</x:v>
      </x:c>
      <x:c r="F96" s="122" t="str">
        <x:v>Young Blood commun acquis, Orem demande un entraînement en hauteur avant le rite partagé. Le parcours de trois fanions rappelle le pont du désastre ; le joueur doit coordonner ses déplacements avec deux compagnons plutôt que revivre exactement la catastrophe.</x:v>
      </x:c>
      <x:c r="G96" s="122" t="str">
        <x:v>Joueur ; Orem</x:v>
      </x:c>
      <x:c r="H96" s="122" t="str">
        <x:v>O3-M12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9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96" s="122" t="str">
        <x:v>Ouverture une fois par première entrée. Choix non confirmés réexaminables. Réussite une fois après résultat vérifié ; échec une fois par tentative, avec 20 secondes de silence minimal. Reprise au retour volontaire, sans gain supplémentaire.</x:v>
      </x:c>
      <x:c r="K9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96" s="123" t="n">
        <x:v>2</x:v>
      </x:c>
      <x:c r="M96" s="124" t="n">
        <x:v>1</x:v>
      </x:c>
      <x:c r="N96" s="124" t="n">
        <x:v>1</x:v>
      </x:c>
      <x:c r="O96" s="124" t="n">
        <x:v>1</x:v>
      </x:c>
      <x:c r="P96" s="124" t="n">
        <x:v>1</x:v>
      </x:c>
      <x:c r="Q96" s="125" t="n">
        <x:v>0</x:v>
      </x:c>
    </x:row>
    <x:row r="97" ht="164" customHeight="1">
      <x:c r="A97" s="126" t="str">
        <x:v>D6-O3-M14</x:v>
      </x:c>
      <x:c r="B97" s="127" t="str">
        <x:v>Le foyer ne tient plus ici</x:v>
      </x:c>
      <x:c r="C97" s="127" t="str">
        <x:v>Origines — O3</x:v>
      </x:c>
      <x:c r="D97" s="127" t="str">
        <x:v>origin_missions</x:v>
      </x:c>
      <x:c r="E97" s="127" t="str">
        <x:v>O3-M14</x:v>
      </x:c>
      <x:c r="F97" s="127" t="str">
        <x:v>Une inspection révèle que l’ancien emplacement reste trop instable pour être habité. Le joueur mesure les nouveaux écoulements, franchit une galerie sécurisée et constate les déplacements de roche. Tava écoute les résultats sans chercher un coupable fictif.</x:v>
      </x:c>
      <x:c r="G97" s="127" t="str">
        <x:v>Joueur ; Tava</x:v>
      </x:c>
      <x:c r="H97" s="127" t="str">
        <x:v>O3-M13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9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97" s="127" t="str">
        <x:v>Ouverture une fois par première entrée. Choix non confirmés réexaminables. Réussite une fois après résultat vérifié ; échec une fois par tentative, avec 20 secondes de silence minimal. Reprise au retour volontaire, sans gain supplémentaire.</x:v>
      </x:c>
      <x:c r="K9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97" s="128" t="n">
        <x:v>2</x:v>
      </x:c>
      <x:c r="M97" s="129" t="n">
        <x:v>1</x:v>
      </x:c>
      <x:c r="N97" s="129" t="n">
        <x:v>1</x:v>
      </x:c>
      <x:c r="O97" s="129" t="n">
        <x:v>1</x:v>
      </x:c>
      <x:c r="P97" s="129" t="n">
        <x:v>1</x:v>
      </x:c>
      <x:c r="Q97" s="130" t="n">
        <x:v>1</x:v>
      </x:c>
    </x:row>
    <x:row r="98" ht="164" customHeight="1">
      <x:c r="A98" s="121" t="str">
        <x:v>D6-O3-M15</x:v>
      </x:c>
      <x:c r="B98" s="122" t="str">
        <x:v>La première lampe rallumée</x:v>
      </x:c>
      <x:c r="C98" s="122" t="str">
        <x:v>Origines — O3</x:v>
      </x:c>
      <x:c r="D98" s="122" t="str">
        <x:v>origin_missions</x:v>
      </x:c>
      <x:c r="E98" s="122" t="str">
        <x:v>O3-M15</x:v>
      </x:c>
      <x:c r="F98" s="122" t="str">
        <x:v>Un groupe ouvre un atelier dans une autre communauté. Le joueur transporte un foyer mobile, installe la lampe et participe à la première réparation. Certains visiteurs repartent ensuite chez eux ; tous ne veulent pas habiter près des autres survivants.</x:v>
      </x:c>
      <x:c r="G98" s="122" t="str">
        <x:v>Joueur ; Artisane du nouvel atelier</x:v>
      </x:c>
      <x:c r="H98" s="122" t="str">
        <x:v>O3-M14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9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98" s="122" t="str">
        <x:v>Ouverture une fois par première entrée. Choix non confirmés réexaminables. Réussite une fois après résultat vérifié ; échec une fois par tentative, avec 20 secondes de silence minimal. Reprise au retour volontaire, sans gain supplémentaire.</x:v>
      </x:c>
      <x:c r="K9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98" s="123" t="n">
        <x:v>2</x:v>
      </x:c>
      <x:c r="M98" s="124" t="n">
        <x:v>1</x:v>
      </x:c>
      <x:c r="N98" s="124" t="n">
        <x:v>1</x:v>
      </x:c>
      <x:c r="O98" s="124" t="n">
        <x:v>1</x:v>
      </x:c>
      <x:c r="P98" s="124" t="n">
        <x:v>1</x:v>
      </x:c>
      <x:c r="Q98" s="125" t="n">
        <x:v>0</x:v>
      </x:c>
    </x:row>
    <x:row r="99" ht="164" customHeight="1">
      <x:c r="A99" s="126" t="str">
        <x:v>D6-O3-M16</x:v>
      </x:c>
      <x:c r="B99" s="127" t="str">
        <x:v>Le chant que Tava oublie</x:v>
      </x:c>
      <x:c r="C99" s="127" t="str">
        <x:v>Origines — O3</x:v>
      </x:c>
      <x:c r="D99" s="127" t="str">
        <x:v>origin_missions</x:v>
      </x:c>
      <x:c r="E99" s="127" t="str">
        <x:v>O3-M16</x:v>
      </x:c>
      <x:c r="F99" s="127" t="str">
        <x:v>Tava se souvient du rythme d’une cérémonie mais plus de toutes les paroles. Le joueur cherche des motifs sonores dans trois objets survivants, les fait résonner et laisse les personnes présentes compléter ou refuser les mots manquants.</x:v>
      </x:c>
      <x:c r="G99" s="127" t="str">
        <x:v>Joueur ; Tava</x:v>
      </x:c>
      <x:c r="H99" s="127" t="str">
        <x:v>O3-M15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9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99" s="127" t="str">
        <x:v>Ouverture une fois par première entrée. Choix non confirmés réexaminables. Réussite une fois après résultat vérifié ; échec une fois par tentative, avec 20 secondes de silence minimal. Reprise au retour volontaire, sans gain supplémentaire.</x:v>
      </x:c>
      <x:c r="K9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99" s="128" t="n">
        <x:v>2</x:v>
      </x:c>
      <x:c r="M99" s="129" t="n">
        <x:v>1</x:v>
      </x:c>
      <x:c r="N99" s="129" t="n">
        <x:v>1</x:v>
      </x:c>
      <x:c r="O99" s="129" t="n">
        <x:v>1</x:v>
      </x:c>
      <x:c r="P99" s="129" t="n">
        <x:v>1</x:v>
      </x:c>
      <x:c r="Q99" s="130" t="n">
        <x:v>1</x:v>
      </x:c>
    </x:row>
    <x:row r="100" ht="164" customHeight="1">
      <x:c r="A100" s="121" t="str">
        <x:v>D6-O3-M17</x:v>
      </x:c>
      <x:c r="B100" s="122" t="str">
        <x:v>Une chasse sans souvenir imposé</x:v>
      </x:c>
      <x:c r="C100" s="122" t="str">
        <x:v>Origines — O3</x:v>
      </x:c>
      <x:c r="D100" s="122" t="str">
        <x:v>origin_missions</x:v>
      </x:c>
      <x:c r="E100" s="122" t="str">
        <x:v>O3-M17</x:v>
      </x:c>
      <x:c r="F100" s="122" t="str">
        <x:v>Vesha invite le joueur à une chasse locale qui n’a aucun lien avec le désastre. Ils suivent une proie nocturne, règlent leurs signaux et choisissent un poste dans les rochers chauds. Elle souhaite parler de son présent.</x:v>
      </x:c>
      <x:c r="G100" s="122" t="str">
        <x:v>Joueur ; Vesha</x:v>
      </x:c>
      <x:c r="H100" s="122" t="str">
        <x:v>O3-M16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100"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00" s="122" t="str">
        <x:v>Ouverture une fois par première entrée. Choix non confirmés réexaminables. Réussite une fois après résultat vérifié ; échec une fois par tentative, avec 20 secondes de silence minimal. Reprise au retour volontaire, sans gain supplémentaire.</x:v>
      </x:c>
      <x:c r="K10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00" s="123" t="n">
        <x:v>2</x:v>
      </x:c>
      <x:c r="M100" s="124" t="n">
        <x:v>1</x:v>
      </x:c>
      <x:c r="N100" s="124" t="n">
        <x:v>1</x:v>
      </x:c>
      <x:c r="O100" s="124" t="n">
        <x:v>1</x:v>
      </x:c>
      <x:c r="P100" s="124" t="n">
        <x:v>1</x:v>
      </x:c>
      <x:c r="Q100" s="125" t="n">
        <x:v>0</x:v>
      </x:c>
    </x:row>
    <x:row r="101" ht="164" customHeight="1">
      <x:c r="A101" s="126" t="str">
        <x:v>D6-O3-M18</x:v>
      </x:c>
      <x:c r="B101" s="127" t="str">
        <x:v>Le chemin des visites</x:v>
      </x:c>
      <x:c r="C101" s="127" t="str">
        <x:v>Origines — O3</x:v>
      </x:c>
      <x:c r="D101" s="127" t="str">
        <x:v>origin_missions</x:v>
      </x:c>
      <x:c r="E101" s="127" t="str">
        <x:v>O3-M18</x:v>
      </x:c>
      <x:c r="F101" s="127" t="str">
        <x:v>Le joueur parcourt trois haltes et place une borne légère à chaque croisement convenu. Les trajets relient désormais les survivants sans les rassembler de force. Au dernier seuil, il choisit où dormir avant de reprendre la progression commune.</x:v>
      </x:c>
      <x:c r="G101" s="127" t="str">
        <x:v>Joueur ; Tava</x:v>
      </x:c>
      <x:c r="H101" s="127" t="str">
        <x:v>O3-M17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101"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01" s="127" t="str">
        <x:v>Ouverture une fois par première entrée. Choix non confirmés réexaminables. Réussite une fois après résultat vérifié ; échec une fois par tentative, avec 20 secondes de silence minimal. Reprise au retour volontaire, sans gain supplémentaire.</x:v>
      </x:c>
      <x:c r="K10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01" s="128" t="n">
        <x:v>2</x:v>
      </x:c>
      <x:c r="M101" s="129" t="n">
        <x:v>1</x:v>
      </x:c>
      <x:c r="N101" s="129" t="n">
        <x:v>1</x:v>
      </x:c>
      <x:c r="O101" s="129" t="n">
        <x:v>1</x:v>
      </x:c>
      <x:c r="P101" s="129" t="n">
        <x:v>1</x:v>
      </x:c>
      <x:c r="Q101" s="130" t="n">
        <x:v>0</x:v>
      </x:c>
    </x:row>
    <x:row r="102" ht="164" customHeight="1">
      <x:c r="A102" s="121" t="str">
        <x:v>D6-O3-M19</x:v>
      </x:c>
      <x:c r="B102" s="122" t="str">
        <x:v>Une étoile pour chaque départ</x:v>
      </x:c>
      <x:c r="C102" s="122" t="str">
        <x:v>Origines — O3</x:v>
      </x:c>
      <x:c r="D102" s="122" t="str">
        <x:v>origin_missions</x:v>
      </x:c>
      <x:c r="E102" s="122" t="str">
        <x:v>O3-M19</x:v>
      </x:c>
      <x:c r="F102" s="122" t="str">
        <x:v>Après Blooded, acquisition du vaisseau et trajet joué, le joueur apporte une lettre à un survivant installé dans une base spatiale. Il le rejoint dans un atelier de coque et aide à sortir une pièce du chantier. Sa vie s’est développée loin du Homeworld.</x:v>
      </x:c>
      <x:c r="G102" s="122" t="str">
        <x:v>Joueur ; Survivant du chantier spatial</x:v>
      </x:c>
      <x:c r="H102" s="122" t="str">
        <x:v>O3-M18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102"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02" s="122" t="str">
        <x:v>Ouverture une fois par première entrée. Choix non confirmés réexaminables. Réussite une fois après résultat vérifié ; échec une fois par tentative, avec 20 secondes de silence minimal. Reprise au retour volontaire, sans gain supplémentaire.</x:v>
      </x:c>
      <x:c r="K10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02" s="123" t="n">
        <x:v>2</x:v>
      </x:c>
      <x:c r="M102" s="124" t="n">
        <x:v>1</x:v>
      </x:c>
      <x:c r="N102" s="124" t="n">
        <x:v>1</x:v>
      </x:c>
      <x:c r="O102" s="124" t="n">
        <x:v>1</x:v>
      </x:c>
      <x:c r="P102" s="124" t="n">
        <x:v>1</x:v>
      </x:c>
      <x:c r="Q102" s="125" t="n">
        <x:v>0</x:v>
      </x:c>
    </x:row>
    <x:row r="103" ht="164" customHeight="1">
      <x:c r="A103" s="126" t="str">
        <x:v>D6-O3-M20</x:v>
      </x:c>
      <x:c r="B103" s="127" t="str">
        <x:v>La caisse revenue de loin</x:v>
      </x:c>
      <x:c r="C103" s="127" t="str">
        <x:v>Origines — O3</x:v>
      </x:c>
      <x:c r="D103" s="127" t="str">
        <x:v>origin_missions</x:v>
      </x:c>
      <x:c r="E103" s="127" t="str">
        <x:v>O3-M20</x:v>
      </x:c>
      <x:c r="F103" s="127" t="str">
        <x:v>Une cargaison contient des biens sauvés avant la fermeture d’une ancienne route. Le joueur compare les marques, ouvre des compartiments et sépare les objets identifiés des inconnus. Les destinataires sont répartis sur plusieurs lieux réellement accessibles.</x:v>
      </x:c>
      <x:c r="G103" s="127" t="str">
        <x:v>Joueur ; Responsable de la cargaison</x:v>
      </x:c>
      <x:c r="H103" s="127" t="str">
        <x:v>O3-M19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103"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03" s="127" t="str">
        <x:v>Ouverture une fois par première entrée. Choix non confirmés réexaminables. Réussite une fois après résultat vérifié ; échec une fois par tentative, avec 20 secondes de silence minimal. Reprise au retour volontaire, sans gain supplémentaire.</x:v>
      </x:c>
      <x:c r="K10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03" s="128" t="n">
        <x:v>2</x:v>
      </x:c>
      <x:c r="M103" s="129" t="n">
        <x:v>1</x:v>
      </x:c>
      <x:c r="N103" s="129" t="n">
        <x:v>1</x:v>
      </x:c>
      <x:c r="O103" s="129" t="n">
        <x:v>1</x:v>
      </x:c>
      <x:c r="P103" s="129" t="n">
        <x:v>1</x:v>
      </x:c>
      <x:c r="Q103" s="130" t="n">
        <x:v>0</x:v>
      </x:c>
    </x:row>
    <x:row r="104" ht="164" customHeight="1">
      <x:c r="A104" s="121" t="str">
        <x:v>D6-O3-M21</x:v>
      </x:c>
      <x:c r="B104" s="122" t="str">
        <x:v>Le monde qui tremble aussi</x:v>
      </x:c>
      <x:c r="C104" s="122" t="str">
        <x:v>Origines — O3</x:v>
      </x:c>
      <x:c r="D104" s="122" t="str">
        <x:v>origin_missions</x:v>
      </x:c>
      <x:c r="E104" s="122" t="str">
        <x:v>O3-M21</x:v>
      </x:c>
      <x:c r="F104" s="122" t="str">
        <x:v>Sur un monde ouvert au voyage, une secousse rappelle la catastrophe d’enfance pendant une chasse. Le joueur reconnaît des signes précurseurs, quitte le fond d’un canyon et sécurise une corniche avec son partenaire. La proie emprunte également une issue différente.</x:v>
      </x:c>
      <x:c r="G104" s="122" t="str">
        <x:v>Joueur ; Partenaire de chasse</x:v>
      </x:c>
      <x:c r="H104" s="122" t="str">
        <x:v>O3-M20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104"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04" s="122" t="str">
        <x:v>Ouverture une fois par première entrée. Choix non confirmés réexaminables. Réussite une fois après résultat vérifié ; échec une fois par tentative, avec 20 secondes de silence minimal. Reprise au retour volontaire, sans gain supplémentaire.</x:v>
      </x:c>
      <x:c r="K10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04" s="123" t="n">
        <x:v>2</x:v>
      </x:c>
      <x:c r="M104" s="124" t="n">
        <x:v>1</x:v>
      </x:c>
      <x:c r="N104" s="124" t="n">
        <x:v>1</x:v>
      </x:c>
      <x:c r="O104" s="124" t="n">
        <x:v>1</x:v>
      </x:c>
      <x:c r="P104" s="124" t="n">
        <x:v>1</x:v>
      </x:c>
      <x:c r="Q104" s="125" t="n">
        <x:v>0</x:v>
      </x:c>
    </x:row>
    <x:row r="105" ht="164" customHeight="1">
      <x:c r="A105" s="126" t="str">
        <x:v>D6-O3-M22</x:v>
      </x:c>
      <x:c r="B105" s="127" t="str">
        <x:v>Les noms dans le vaisseau</x:v>
      </x:c>
      <x:c r="C105" s="127" t="str">
        <x:v>Origines — O3</x:v>
      </x:c>
      <x:c r="D105" s="127" t="str">
        <x:v>origin_missions</x:v>
      </x:c>
      <x:c r="E105" s="127" t="str">
        <x:v>O3-M22</x:v>
      </x:c>
      <x:c r="F105" s="127" t="str">
        <x:v>Le joueur prépare une petite archive à bord du vaisseau personnel. Il installe les supports, classe les objets confiés et choisit quels noms peuvent être montrés aux visiteurs. Les personnes vivantes décident si leur nouvelle adresse peut être partagée.</x:v>
      </x:c>
      <x:c r="G105" s="127" t="str">
        <x:v>Joueur ; Orem</x:v>
      </x:c>
      <x:c r="H105" s="127" t="str">
        <x:v>O3-M21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10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05" s="127" t="str">
        <x:v>Ouverture une fois par première entrée. Choix non confirmés réexaminables. Réussite une fois après résultat vérifié ; échec une fois par tentative, avec 20 secondes de silence minimal. Reprise au retour volontaire, sans gain supplémentaire.</x:v>
      </x:c>
      <x:c r="K10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05" s="128" t="n">
        <x:v>2</x:v>
      </x:c>
      <x:c r="M105" s="129" t="n">
        <x:v>1</x:v>
      </x:c>
      <x:c r="N105" s="129" t="n">
        <x:v>1</x:v>
      </x:c>
      <x:c r="O105" s="129" t="n">
        <x:v>1</x:v>
      </x:c>
      <x:c r="P105" s="129" t="n">
        <x:v>1</x:v>
      </x:c>
      <x:c r="Q105" s="130" t="n">
        <x:v>0</x:v>
      </x:c>
    </x:row>
    <x:row r="106" ht="164" customHeight="1">
      <x:c r="A106" s="121" t="str">
        <x:v>D6-O3-M23</x:v>
      </x:c>
      <x:c r="B106" s="122" t="str">
        <x:v>Le refus de l’équipage rêvé</x:v>
      </x:c>
      <x:c r="C106" s="122" t="str">
        <x:v>Origines — O3</x:v>
      </x:c>
      <x:c r="D106" s="122" t="str">
        <x:v>origin_missions</x:v>
      </x:c>
      <x:c r="E106" s="122" t="str">
        <x:v>O3-M23</x:v>
      </x:c>
      <x:c r="F106" s="122" t="str">
        <x:v>Le joueur imagine réunir les survivants pour une grande expédition, mais plusieurs refusent. La mission se joue en trois rencontres : atelier, quai et maison, avec une aide concrète dans chaque lieu. Chacun explique une envie présente différente.</x:v>
      </x:c>
      <x:c r="G106" s="122" t="str">
        <x:v>Joueur ; Orem ; Vesha</x:v>
      </x:c>
      <x:c r="H106" s="122" t="str">
        <x:v>O3-M22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10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06" s="122" t="str">
        <x:v>Ouverture une fois par première entrée. Choix non confirmés réexaminables. Réussite une fois après résultat vérifié ; échec une fois par tentative, avec 20 secondes de silence minimal. Reprise au retour volontaire, sans gain supplémentaire.</x:v>
      </x:c>
      <x:c r="K10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06" s="123" t="n">
        <x:v>2</x:v>
      </x:c>
      <x:c r="M106" s="124" t="n">
        <x:v>1</x:v>
      </x:c>
      <x:c r="N106" s="124" t="n">
        <x:v>1</x:v>
      </x:c>
      <x:c r="O106" s="124" t="n">
        <x:v>1</x:v>
      </x:c>
      <x:c r="P106" s="124" t="n">
        <x:v>1</x:v>
      </x:c>
      <x:c r="Q106" s="125" t="n">
        <x:v>1</x:v>
      </x:c>
    </x:row>
    <x:row r="107" ht="164" customHeight="1">
      <x:c r="A107" s="126" t="str">
        <x:v>D6-O3-M24</x:v>
      </x:c>
      <x:c r="B107" s="127" t="str">
        <x:v>Le retour à plusieurs routes</x:v>
      </x:c>
      <x:c r="C107" s="127" t="str">
        <x:v>Origines — O3</x:v>
      </x:c>
      <x:c r="D107" s="127" t="str">
        <x:v>origin_missions</x:v>
      </x:c>
      <x:c r="E107" s="127" t="str">
        <x:v>O3-M24</x:v>
      </x:c>
      <x:c r="F107" s="127" t="str">
        <x:v>Une rencontre annuelle rassemble temporairement ceux qui le souhaitent. Le joueur prépare l’accès, escorte un groupe sur le dernier passage et laisse des sièges libres pour les absents. La soirée se termine par plusieurs départs, pas par un regroupement forcé.</x:v>
      </x:c>
      <x:c r="G107" s="127" t="str">
        <x:v>Joueur ; Tava</x:v>
      </x:c>
      <x:c r="H107" s="127" t="str">
        <x:v>O3-M23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10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07" s="127" t="str">
        <x:v>Ouverture une fois par première entrée. Choix non confirmés réexaminables. Réussite une fois après résultat vérifié ; échec une fois par tentative, avec 20 secondes de silence minimal. Reprise au retour volontaire, sans gain supplémentaire.</x:v>
      </x:c>
      <x:c r="K10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07" s="128" t="n">
        <x:v>2</x:v>
      </x:c>
      <x:c r="M107" s="129" t="n">
        <x:v>1</x:v>
      </x:c>
      <x:c r="N107" s="129" t="n">
        <x:v>1</x:v>
      </x:c>
      <x:c r="O107" s="129" t="n">
        <x:v>1</x:v>
      </x:c>
      <x:c r="P107" s="129" t="n">
        <x:v>1</x:v>
      </x:c>
      <x:c r="Q107" s="130" t="n">
        <x:v>0</x:v>
      </x:c>
    </x:row>
    <x:row r="108" ht="164" customHeight="1">
      <x:c r="A108" s="121" t="str">
        <x:v>D6-O3-M25</x:v>
      </x:c>
      <x:c r="B108" s="122" t="str">
        <x:v>Le lieu assez stable</x:v>
      </x:c>
      <x:c r="C108" s="122" t="str">
        <x:v>Origines — O3</x:v>
      </x:c>
      <x:c r="D108" s="122" t="str">
        <x:v>origin_missions</x:v>
      </x:c>
      <x:c r="E108" s="122" t="str">
        <x:v>O3-M25</x:v>
      </x:c>
      <x:c r="F108" s="122" t="str">
        <x:v>Elite acquis, une parcelle sûre est enfin disponible près d’une communauté d’accueil. Le joueur teste le sol, participe à une chasse qui détourne un prédateur territorial et pose les premiers repères du chantier. Le lieu reste proposé, jamais imposé à tous.</x:v>
      </x:c>
      <x:c r="G108" s="122" t="str">
        <x:v>Joueur ; Tava</x:v>
      </x:c>
      <x:c r="H108" s="122" t="str">
        <x:v>O3-M24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10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08" s="122" t="str">
        <x:v>Ouverture une fois par première entrée. Choix non confirmés réexaminables. Réussite une fois après résultat vérifié ; échec une fois par tentative, avec 20 secondes de silence minimal. Reprise au retour volontaire, sans gain supplémentaire.</x:v>
      </x:c>
      <x:c r="K10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08" s="123" t="n">
        <x:v>2</x:v>
      </x:c>
      <x:c r="M108" s="124" t="n">
        <x:v>1</x:v>
      </x:c>
      <x:c r="N108" s="124" t="n">
        <x:v>1</x:v>
      </x:c>
      <x:c r="O108" s="124" t="n">
        <x:v>1</x:v>
      </x:c>
      <x:c r="P108" s="124" t="n">
        <x:v>1</x:v>
      </x:c>
      <x:c r="Q108" s="125" t="n">
        <x:v>0</x:v>
      </x:c>
    </x:row>
    <x:row r="109" ht="164" customHeight="1">
      <x:c r="A109" s="126" t="str">
        <x:v>D6-O3-M26</x:v>
      </x:c>
      <x:c r="B109" s="127" t="str">
        <x:v>La route de Vesha</x:v>
      </x:c>
      <x:c r="C109" s="127" t="str">
        <x:v>Origines — O3</x:v>
      </x:c>
      <x:c r="D109" s="127" t="str">
        <x:v>origin_missions</x:v>
      </x:c>
      <x:c r="E109" s="127" t="str">
        <x:v>O3-M26</x:v>
      </x:c>
      <x:c r="F109" s="127" t="str">
        <x:v>Vesha annonce qu’elle veut partir pour une autre opportunité. Le joueur l’aide à démonter son établi, porte une caisse jusqu’au véhicule et partage un dernier exercice de forge. Son départ n’est pas un rejet des personnes perdues.</x:v>
      </x:c>
      <x:c r="G109" s="127" t="str">
        <x:v>Joueur ; Vesha</x:v>
      </x:c>
      <x:c r="H109" s="127" t="str">
        <x:v>O3-M25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10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09" s="127" t="str">
        <x:v>Ouverture une fois par première entrée. Choix non confirmés réexaminables. Réussite une fois après résultat vérifié ; échec une fois par tentative, avec 20 secondes de silence minimal. Reprise au retour volontaire, sans gain supplémentaire.</x:v>
      </x:c>
      <x:c r="K10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09" s="128" t="n">
        <x:v>2</x:v>
      </x:c>
      <x:c r="M109" s="129" t="n">
        <x:v>1</x:v>
      </x:c>
      <x:c r="N109" s="129" t="n">
        <x:v>1</x:v>
      </x:c>
      <x:c r="O109" s="129" t="n">
        <x:v>1</x:v>
      </x:c>
      <x:c r="P109" s="129" t="n">
        <x:v>1</x:v>
      </x:c>
      <x:c r="Q109" s="130" t="n">
        <x:v>1</x:v>
      </x:c>
    </x:row>
    <x:row r="110" ht="164" customHeight="1">
      <x:c r="A110" s="121" t="str">
        <x:v>D6-O3-M27</x:v>
      </x:c>
      <x:c r="B110" s="122" t="str">
        <x:v>Le dernier objet sans maître</x:v>
      </x:c>
      <x:c r="C110" s="122" t="str">
        <x:v>Origines — O3</x:v>
      </x:c>
      <x:c r="D110" s="122" t="str">
        <x:v>origin_missions</x:v>
      </x:c>
      <x:c r="E110" s="122" t="str">
        <x:v>O3-M27</x:v>
      </x:c>
      <x:c r="F110" s="122" t="str">
        <x:v>Un objet important n’a plus de destinataire identifiable après les recherches. Le joueur le compare une dernière fois, visite le site ancien et recueille l’avis de ceux qui l’ont connu. Il faut choisir une garde, pas inventer un propriétaire vivant.</x:v>
      </x:c>
      <x:c r="G110" s="122" t="str">
        <x:v>Joueur ; Tava</x:v>
      </x:c>
      <x:c r="H110" s="122" t="str">
        <x:v>O3-M26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110"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10" s="122" t="str">
        <x:v>Ouverture une fois par première entrée. Choix non confirmés réexaminables. Réussite une fois après résultat vérifié ; échec une fois par tentative, avec 20 secondes de silence minimal. Reprise au retour volontaire, sans gain supplémentaire.</x:v>
      </x:c>
      <x:c r="K11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10" s="123" t="n">
        <x:v>2</x:v>
      </x:c>
      <x:c r="M110" s="124" t="n">
        <x:v>1</x:v>
      </x:c>
      <x:c r="N110" s="124" t="n">
        <x:v>1</x:v>
      </x:c>
      <x:c r="O110" s="124" t="n">
        <x:v>1</x:v>
      </x:c>
      <x:c r="P110" s="124" t="n">
        <x:v>1</x:v>
      </x:c>
      <x:c r="Q110" s="125" t="n">
        <x:v>0</x:v>
      </x:c>
    </x:row>
    <x:row r="111" ht="164" customHeight="1">
      <x:c r="A111" s="126" t="str">
        <x:v>D6-O3-M28</x:v>
      </x:c>
      <x:c r="B111" s="127" t="str">
        <x:v>Trois manières de demeurer</x:v>
      </x:c>
      <x:c r="C111" s="127" t="str">
        <x:v>Origines — O3</x:v>
      </x:c>
      <x:c r="D111" s="127" t="str">
        <x:v>origin_missions</x:v>
      </x:c>
      <x:c r="E111" s="127" t="str">
        <x:v>O3-M28</x:v>
      </x:c>
      <x:c r="F111" s="127" t="str">
        <x:v>Tava montre trois préparations possibles : un foyer reconstruit, une carte de haltes et une archive confiée à des gardiens volontaires. Le joueur parcourt les lieux, rencontre leurs participants et comprend les engagements matériels de chaque direction.</x:v>
      </x:c>
      <x:c r="G111" s="127" t="str">
        <x:v>Joueur ; Tava</x:v>
      </x:c>
      <x:c r="H111" s="127" t="str">
        <x:v>O3-M27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111"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11" s="127" t="str">
        <x:v>Ouverture une fois par première entrée. Choix non confirmés réexaminables. Réussite une fois après résultat vérifié ; échec une fois par tentative, avec 20 secondes de silence minimal. Reprise au retour volontaire, sans gain supplémentaire.</x:v>
      </x:c>
      <x:c r="K11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11" s="128" t="n">
        <x:v>3</x:v>
      </x:c>
      <x:c r="M111" s="129" t="n">
        <x:v>1</x:v>
      </x:c>
      <x:c r="N111" s="129" t="n">
        <x:v>1</x:v>
      </x:c>
      <x:c r="O111" s="129" t="n">
        <x:v>1</x:v>
      </x:c>
      <x:c r="P111" s="129" t="n">
        <x:v>1</x:v>
      </x:c>
      <x:c r="Q111" s="130" t="n">
        <x:v>0</x:v>
      </x:c>
    </x:row>
    <x:row r="112" ht="209" customHeight="1">
      <x:c r="A112" s="121" t="str">
        <x:v>D6-O3-M29</x:v>
      </x:c>
      <x:c r="B112" s="122" t="str">
        <x:v>Le cercle de ceux qui choisissent</x:v>
      </x:c>
      <x:c r="C112" s="122" t="str">
        <x:v>Origines — O3</x:v>
      </x:c>
      <x:c r="D112" s="122" t="str">
        <x:v>origin_missions</x:v>
      </x:c>
      <x:c r="E112" s="122" t="str">
        <x:v>O3-M29</x:v>
      </x:c>
      <x:c r="F112" s="122" t="str">
        <x:v>Le joueur confirme le foyer partagé, le réseau de haltes ou la transmission des archives suivie d’un départ personnel. Chaque survivant garde son propre choix de participation. La scène se tient devant un plan matériel et des places nominatives.</x:v>
      </x:c>
      <x:c r="G112" s="122" t="str">
        <x:v>Joueur ; Tava</x:v>
      </x:c>
      <x:c r="H112" s="122" t="str">
        <x:v>O3-M28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112" s="122" t="str">
        <x:v>Le locuteur connaît les faits qu’il a observés et ceux réellement transmis avant cet échange. Les conclusions ci-dessous ne sont prononcées qu’après les actions correspondantes ; l’interruption conserve les faits déjà acquis. Les trois directions ont été présentées intégralement ; survol, essai, refus et sortie ne confirment rien. La réussite parlée exige endingChoiceConfirmed=true avec un seul endingId valide.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12" s="122" t="str">
        <x:v>Ouverture une fois par première entrée. Choix non confirmés réexaminables. Réussite une fois après résultat vérifié ; échec une fois par tentative, avec 20 secondes de silence minimal. Reprise au retour volontaire, sans gain supplémentaire.</x:v>
      </x:c>
      <x:c r="K11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12" s="123" t="n">
        <x:v>3</x:v>
      </x:c>
      <x:c r="M112" s="124" t="n">
        <x:v>1</x:v>
      </x:c>
      <x:c r="N112" s="124" t="n">
        <x:v>1</x:v>
      </x:c>
      <x:c r="O112" s="124" t="n">
        <x:v>1</x:v>
      </x:c>
      <x:c r="P112" s="124" t="n">
        <x:v>1</x:v>
      </x:c>
      <x:c r="Q112" s="125" t="n">
        <x:v>0</x:v>
      </x:c>
    </x:row>
    <x:row r="113" ht="194" customHeight="1">
      <x:c r="A113" s="126" t="str">
        <x:v>D6-O3-M30</x:v>
      </x:c>
      <x:c r="B113" s="127" t="str">
        <x:v>Les lampes séparées</x:v>
      </x:c>
      <x:c r="C113" s="127" t="str">
        <x:v>Origines — O3</x:v>
      </x:c>
      <x:c r="D113" s="127" t="str">
        <x:v>origin_missions</x:v>
      </x:c>
      <x:c r="E113" s="127" t="str">
        <x:v>O3-M30</x:v>
      </x:c>
      <x:c r="F113" s="127" t="str">
        <x:v>La clôture montre la réalisation de la fin : plusieurs lampes dans un foyer volontaire, des balises de haltes ou le départ après remise des archives. Le joueur allume ou fixe le dernier repère puis rencontre Tava à hauteur de regard.</x:v>
      </x:c>
      <x:c r="G113" s="127" t="str">
        <x:v>Joueur ; Tava</x:v>
      </x:c>
      <x:c r="H113" s="127" t="str">
        <x:v>O3-M29 résolue avec choix confirmé ; O3.endingId contient exactement une valeur valide parmi O3-E1, O3-E2, O3-E3. Un refus, une sortie sans confirmation ou une sélection provisoire n’ouvre pas M30.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 O3.endingChoiceConfirmed=true ; exactement un endingId valide. Jouer uniquement sa scène de réalisation E correspondante. La réussite parlée attend endingRealized=true ; report ou interruption restent à reprendre.</x:v>
      </x:c>
      <x:c r="I113"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13" s="127" t="str">
        <x:v>Ouverture une fois par première entrée. Choix non confirmés réexaminables. Réussite une fois après résultat vérifié ; échec une fois par tentative, avec 20 secondes de silence minimal. Reprise au retour volontaire, sans gain supplémentaire.</x:v>
      </x:c>
      <x:c r="K11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13" s="128" t="n">
        <x:v>2</x:v>
      </x:c>
      <x:c r="M113" s="129" t="n">
        <x:v>1</x:v>
      </x:c>
      <x:c r="N113" s="129" t="n">
        <x:v>1</x:v>
      </x:c>
      <x:c r="O113" s="129" t="n">
        <x:v>1</x:v>
      </x:c>
      <x:c r="P113" s="129" t="n">
        <x:v>1</x:v>
      </x:c>
      <x:c r="Q113" s="130" t="n">
        <x:v>1</x:v>
      </x:c>
    </x:row>
    <x:row r="114" ht="164" customHeight="1">
      <x:c r="A114" s="121" t="str">
        <x:v>D6-O3-M31</x:v>
      </x:c>
      <x:c r="B114" s="122" t="str">
        <x:v>L’enfant qui n’a pas connu</x:v>
      </x:c>
      <x:c r="C114" s="122" t="str">
        <x:v>Origines — O3</x:v>
      </x:c>
      <x:c r="D114" s="122" t="str">
        <x:v>origin_missions</x:v>
      </x:c>
      <x:c r="E114" s="122" t="str">
        <x:v>O3-M31</x:v>
      </x:c>
      <x:c r="F114" s="122" t="str">
        <x:v>Elder acquis, un enfant né après le désastre demande ce qu’était le quartier. Le joueur utilise trois objets et un plan au sol pour montrer des usages quotidiens : jeu, atelier et passage, avant de parler de la catastrophe.</x:v>
      </x:c>
      <x:c r="G114" s="122" t="str">
        <x:v>Joueur ; Enfant de la génération suivante</x:v>
      </x:c>
      <x:c r="H114" s="122" t="str">
        <x:v>O3-M30 réussie ; exactement une fin O3-E1..E3 réalisée et verrouillée ; rang Elder commun acquis.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114"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14" s="122" t="str">
        <x:v>Ouverture une fois par première entrée. Choix non confirmés réexaminables. Réussite une fois après résultat vérifié ; échec une fois par tentative, avec 20 secondes de silence minimal. Reprise au retour volontaire, sans gain supplémentaire.</x:v>
      </x:c>
      <x:c r="K11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14" s="123" t="n">
        <x:v>2</x:v>
      </x:c>
      <x:c r="M114" s="124" t="n">
        <x:v>1</x:v>
      </x:c>
      <x:c r="N114" s="124" t="n">
        <x:v>1</x:v>
      </x:c>
      <x:c r="O114" s="124" t="n">
        <x:v>1</x:v>
      </x:c>
      <x:c r="P114" s="124" t="n">
        <x:v>1</x:v>
      </x:c>
      <x:c r="Q114" s="125" t="n">
        <x:v>0</x:v>
      </x:c>
    </x:row>
    <x:row r="115" ht="164" customHeight="1">
      <x:c r="A115" s="126" t="str">
        <x:v>D6-O3-M32</x:v>
      </x:c>
      <x:c r="B115" s="127" t="str">
        <x:v>Le sentier devenu forêt</x:v>
      </x:c>
      <x:c r="C115" s="127" t="str">
        <x:v>Origines — O3</x:v>
      </x:c>
      <x:c r="D115" s="127" t="str">
        <x:v>origin_missions</x:v>
      </x:c>
      <x:c r="E115" s="127" t="str">
        <x:v>O3-M32</x:v>
      </x:c>
      <x:c r="F115" s="127" t="str">
        <x:v>La végétation a repris un ancien passage. Le joueur revient avec Orem, suit les repères qui subsistent et choisit jusqu’où entretenir la route. Une proie a installé son territoire dans l’ancienne cour ; il faut l’observer avant de traverser.</x:v>
      </x:c>
      <x:c r="G115" s="127" t="str">
        <x:v>Joueur ; Orem</x:v>
      </x:c>
      <x:c r="H115" s="127" t="str">
        <x:v>O3-M31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11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15" s="127" t="str">
        <x:v>Ouverture une fois par première entrée. Choix non confirmés réexaminables. Réussite une fois après résultat vérifié ; échec une fois par tentative, avec 20 secondes de silence minimal. Reprise au retour volontaire, sans gain supplémentaire.</x:v>
      </x:c>
      <x:c r="K11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15" s="128" t="n">
        <x:v>2</x:v>
      </x:c>
      <x:c r="M115" s="129" t="n">
        <x:v>1</x:v>
      </x:c>
      <x:c r="N115" s="129" t="n">
        <x:v>1</x:v>
      </x:c>
      <x:c r="O115" s="129" t="n">
        <x:v>1</x:v>
      </x:c>
      <x:c r="P115" s="129" t="n">
        <x:v>1</x:v>
      </x:c>
      <x:c r="Q115" s="130" t="n">
        <x:v>0</x:v>
      </x:c>
    </x:row>
    <x:row r="116" ht="164" customHeight="1">
      <x:c r="A116" s="121" t="str">
        <x:v>D6-O3-M33</x:v>
      </x:c>
      <x:c r="B116" s="122" t="str">
        <x:v>Un nom qui revient</x:v>
      </x:c>
      <x:c r="C116" s="122" t="str">
        <x:v>Origines — O3</x:v>
      </x:c>
      <x:c r="D116" s="122" t="str">
        <x:v>origin_missions</x:v>
      </x:c>
      <x:c r="E116" s="122" t="str">
        <x:v>O3-M33</x:v>
      </x:c>
      <x:c r="F116" s="122" t="str">
        <x:v>Une nouvelle information permet enfin d’identifier un fragment resté inconnu. Le joueur confronte la trace aux anciens relevés, contacte les personnes concernées et déplace la pièce vers sa garde choisie. La révélation concerne une identité, pas une résurrection.</x:v>
      </x:c>
      <x:c r="G116" s="122" t="str">
        <x:v>Joueur ; Gardienne des archives</x:v>
      </x:c>
      <x:c r="H116" s="122" t="str">
        <x:v>O3-M32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11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16" s="122" t="str">
        <x:v>Ouverture une fois par première entrée. Choix non confirmés réexaminables. Réussite une fois après résultat vérifié ; échec une fois par tentative, avec 20 secondes de silence minimal. Reprise au retour volontaire, sans gain supplémentaire.</x:v>
      </x:c>
      <x:c r="K11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16" s="123" t="n">
        <x:v>2</x:v>
      </x:c>
      <x:c r="M116" s="124" t="n">
        <x:v>1</x:v>
      </x:c>
      <x:c r="N116" s="124" t="n">
        <x:v>1</x:v>
      </x:c>
      <x:c r="O116" s="124" t="n">
        <x:v>1</x:v>
      </x:c>
      <x:c r="P116" s="124" t="n">
        <x:v>1</x:v>
      </x:c>
      <x:c r="Q116" s="125" t="n">
        <x:v>1</x:v>
      </x:c>
    </x:row>
    <x:row r="117" ht="164" customHeight="1">
      <x:c r="A117" s="126" t="str">
        <x:v>D6-O3-M34</x:v>
      </x:c>
      <x:c r="B117" s="127" t="str">
        <x:v>La halte des nouveaux venus</x:v>
      </x:c>
      <x:c r="C117" s="127" t="str">
        <x:v>Origines — O3</x:v>
      </x:c>
      <x:c r="D117" s="127" t="str">
        <x:v>origin_missions</x:v>
      </x:c>
      <x:c r="E117" s="127" t="str">
        <x:v>O3-M34</x:v>
      </x:c>
      <x:c r="F117" s="127" t="str">
        <x:v>Ancient acquis, des voyageurs d’une autre communauté cherchent une halte après leur propre incident. Le joueur accompagne leur arrivée, ouvre un passage et présente les services disponibles selon la fin d’Elite. Ils ne deviennent pas les remplaçants des disparus.</x:v>
      </x:c>
      <x:c r="G117" s="127" t="str">
        <x:v>Joueur ; Voyageur nouvellement arrivé</x:v>
      </x:c>
      <x:c r="H117" s="127" t="str">
        <x:v>O3-M33 résolue ; même fin exclusive conservée ; rang Ancient commun acquis.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11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17" s="127" t="str">
        <x:v>Ouverture une fois par première entrée. Choix non confirmés réexaminables. Réussite une fois après résultat vérifié ; échec une fois par tentative, avec 20 secondes de silence minimal. Reprise au retour volontaire, sans gain supplémentaire.</x:v>
      </x:c>
      <x:c r="K11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17" s="128" t="n">
        <x:v>2</x:v>
      </x:c>
      <x:c r="M117" s="129" t="n">
        <x:v>1</x:v>
      </x:c>
      <x:c r="N117" s="129" t="n">
        <x:v>1</x:v>
      </x:c>
      <x:c r="O117" s="129" t="n">
        <x:v>1</x:v>
      </x:c>
      <x:c r="P117" s="129" t="n">
        <x:v>1</x:v>
      </x:c>
      <x:c r="Q117" s="130" t="n">
        <x:v>0</x:v>
      </x:c>
    </x:row>
    <x:row r="118" ht="164" customHeight="1">
      <x:c r="A118" s="121" t="str">
        <x:v>D6-O3-M35</x:v>
      </x:c>
      <x:c r="B118" s="122" t="str">
        <x:v>La chanson change encore</x:v>
      </x:c>
      <x:c r="C118" s="122" t="str">
        <x:v>Origines — O3</x:v>
      </x:c>
      <x:c r="D118" s="122" t="str">
        <x:v>origin_missions</x:v>
      </x:c>
      <x:c r="E118" s="122" t="str">
        <x:v>O3-M35</x:v>
      </x:c>
      <x:c r="F118" s="122" t="str">
        <x:v>Une nouvelle génération transforme le chant reconstruit par Tava. Le joueur entend la variation dans une cour, aide à suspendre les instruments puis compare les versions avec les personnes qui le souhaitent. La tradition continue de vivre.</x:v>
      </x:c>
      <x:c r="G118" s="122" t="str">
        <x:v>Joueur ; Chanteuse de la nouvelle génération</x:v>
      </x:c>
      <x:c r="H118" s="122" t="str">
        <x:v>O3-M34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11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18" s="122" t="str">
        <x:v>Ouverture une fois par première entrée. Choix non confirmés réexaminables. Réussite une fois après résultat vérifié ; échec une fois par tentative, avec 20 secondes de silence minimal. Reprise au retour volontaire, sans gain supplémentaire.</x:v>
      </x:c>
      <x:c r="K11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18" s="123" t="n">
        <x:v>2</x:v>
      </x:c>
      <x:c r="M118" s="124" t="n">
        <x:v>1</x:v>
      </x:c>
      <x:c r="N118" s="124" t="n">
        <x:v>1</x:v>
      </x:c>
      <x:c r="O118" s="124" t="n">
        <x:v>1</x:v>
      </x:c>
      <x:c r="P118" s="124" t="n">
        <x:v>1</x:v>
      </x:c>
      <x:c r="Q118" s="125" t="n">
        <x:v>0</x:v>
      </x:c>
    </x:row>
    <x:row r="119" ht="164" customHeight="1">
      <x:c r="A119" s="126" t="str">
        <x:v>D6-O3-M36</x:v>
      </x:c>
      <x:c r="B119" s="127" t="str">
        <x:v>Les routes après moi</x:v>
      </x:c>
      <x:c r="C119" s="127" t="str">
        <x:v>Origines — O3</x:v>
      </x:c>
      <x:c r="D119" s="127" t="str">
        <x:v>origin_missions</x:v>
      </x:c>
      <x:c r="E119" s="127" t="str">
        <x:v>O3-M36</x:v>
      </x:c>
      <x:c r="F119" s="127" t="str">
        <x:v>Le dernier parcours visite les lieux issus de la fin choisie. Le joueur retire une borne devenue inutile, en renforce une autre et transmet les indications à un volontaire. Des personnes vivent désormais sans attendre sa présence à chaque décision.</x:v>
      </x:c>
      <x:c r="G119" s="127" t="str">
        <x:v>Joueur ; Nouveau guide volontaire</x:v>
      </x:c>
      <x:c r="H119" s="127" t="str">
        <x:v>O3-M35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11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19" s="127" t="str">
        <x:v>Ouverture une fois par première entrée. Choix non confirmés réexaminables. Réussite une fois après résultat vérifié ; échec une fois par tentative, avec 20 secondes de silence minimal. Reprise au retour volontaire, sans gain supplémentaire.</x:v>
      </x:c>
      <x:c r="K11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19" s="128" t="n">
        <x:v>2</x:v>
      </x:c>
      <x:c r="M119" s="129" t="n">
        <x:v>1</x:v>
      </x:c>
      <x:c r="N119" s="129" t="n">
        <x:v>1</x:v>
      </x:c>
      <x:c r="O119" s="129" t="n">
        <x:v>1</x:v>
      </x:c>
      <x:c r="P119" s="129" t="n">
        <x:v>1</x:v>
      </x:c>
      <x:c r="Q119" s="130" t="n">
        <x:v>0</x:v>
      </x:c>
    </x:row>
    <x:row r="120" ht="164" customHeight="1">
      <x:c r="A120" s="121" t="str">
        <x:v>D6-O3-E1</x:v>
      </x:c>
      <x:c r="B120" s="122" t="str">
        <x:v>Un foyer reconstruit par choix</x:v>
      </x:c>
      <x:c r="C120" s="122" t="str">
        <x:v>Origines — O3</x:v>
      </x:c>
      <x:c r="D120" s="122" t="str">
        <x:v>origin_endings</x:v>
      </x:c>
      <x:c r="E120" s="122" t="str">
        <x:v>O3-E1</x:v>
      </x:c>
      <x:c r="F120" s="122" t="str">
        <x:v>Allumer le premier atelier, ouvrir le passage commun et accueillir les habitants effectivement volontaires.</x:v>
      </x:c>
      <x:c r="G120" s="122" t="str">
        <x:v>Joueur ; Tava</x:v>
      </x:c>
      <x:c r="H120" s="122" t="str">
        <x:v>O3-M29 : sélection exclusive après Elite commun ; O3-M30 : réalisation jouée ; personnes et possessions requises effectivement disponibles.  Le locuteur doit être présent ou relié par le contact décrit ; une absence n’est jamais annulée pour jouer cette scène. Exclusivement si O3.endingId=O3-E1 confirmé ; cette scène est appelée depuis O3-M30 et ne constitue jamais une nouvelle sélection.</x:v>
      </x:c>
      <x:c r="I120"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20" s="122" t="str">
        <x:v>Ouverture une fois par première entrée. Choix non confirmés réexaminables. Réussite une fois après résultat vérifié ; échec une fois par tentative, avec 20 secondes de silence minimal. Reprise au retour volontaire, sans gain supplémentaire.</x:v>
      </x:c>
      <x:c r="K12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20" s="123" t="n">
        <x:v>2</x:v>
      </x:c>
      <x:c r="M120" s="124" t="n">
        <x:v>1</x:v>
      </x:c>
      <x:c r="N120" s="124" t="n">
        <x:v>1</x:v>
      </x:c>
      <x:c r="O120" s="124" t="n">
        <x:v>1</x:v>
      </x:c>
      <x:c r="P120" s="124" t="n">
        <x:v>1</x:v>
      </x:c>
      <x:c r="Q120" s="125" t="n">
        <x:v>0</x:v>
      </x:c>
    </x:row>
    <x:row r="121" ht="164" customHeight="1">
      <x:c r="A121" s="126" t="str">
        <x:v>D6-O3-E2</x:v>
      </x:c>
      <x:c r="B121" s="127" t="str">
        <x:v>Les haltes des derniers noms</x:v>
      </x:c>
      <x:c r="C121" s="127" t="str">
        <x:v>Origines — O3</x:v>
      </x:c>
      <x:c r="D121" s="127" t="str">
        <x:v>origin_endings</x:v>
      </x:c>
      <x:c r="E121" s="127" t="str">
        <x:v>O3-E2</x:v>
      </x:c>
      <x:c r="F121" s="127" t="str">
        <x:v>Fixer les dernières bornes, transmettre les itinéraires puis jouer une visite entre deux haltes.</x:v>
      </x:c>
      <x:c r="G121" s="127" t="str">
        <x:v>Joueur ; Tava</x:v>
      </x:c>
      <x:c r="H121" s="127" t="str">
        <x:v>O3-M29 : sélection exclusive après Elite commun ; O3-M30 : réalisation jouée ; personnes et possessions requises effectivement disponibles.  Le locuteur doit être présent ou relié par le contact décrit ; une absence n’est jamais annulée pour jouer cette scène. Exclusivement si O3.endingId=O3-E2 confirmé ; cette scène est appelée depuis O3-M30 et ne constitue jamais une nouvelle sélection.</x:v>
      </x:c>
      <x:c r="I121"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21" s="127" t="str">
        <x:v>Ouverture une fois par première entrée. Choix non confirmés réexaminables. Réussite une fois après résultat vérifié ; échec une fois par tentative, avec 20 secondes de silence minimal. Reprise au retour volontaire, sans gain supplémentaire.</x:v>
      </x:c>
      <x:c r="K12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21" s="128" t="n">
        <x:v>2</x:v>
      </x:c>
      <x:c r="M121" s="129" t="n">
        <x:v>1</x:v>
      </x:c>
      <x:c r="N121" s="129" t="n">
        <x:v>1</x:v>
      </x:c>
      <x:c r="O121" s="129" t="n">
        <x:v>1</x:v>
      </x:c>
      <x:c r="P121" s="129" t="n">
        <x:v>1</x:v>
      </x:c>
      <x:c r="Q121" s="130" t="n">
        <x:v>0</x:v>
      </x:c>
    </x:row>
    <x:row r="122" ht="164" customHeight="1">
      <x:c r="A122" s="121" t="str">
        <x:v>D6-O3-E3</x:v>
      </x:c>
      <x:c r="B122" s="122" t="str">
        <x:v>Les archives confiées, ma route ouverte</x:v>
      </x:c>
      <x:c r="C122" s="122" t="str">
        <x:v>Origines — O3</x:v>
      </x:c>
      <x:c r="D122" s="122" t="str">
        <x:v>origin_endings</x:v>
      </x:c>
      <x:c r="E122" s="122" t="str">
        <x:v>O3-E3</x:v>
      </x:c>
      <x:c r="F122" s="122" t="str">
        <x:v>Placer les contenants dans leur garde finale, laisser une possibilité de contact puis rejoindre son vaisseau réellement possédé.</x:v>
      </x:c>
      <x:c r="G122" s="122" t="str">
        <x:v>Joueur ; Gardienne volontaire des archives</x:v>
      </x:c>
      <x:c r="H122" s="122" t="str">
        <x:v>O3-M29 : sélection exclusive après Elite commun ; O3-M30 : réalisation jouée ; personnes et possessions requises effectivement disponibles.  Le locuteur doit être présent ou relié par le contact décrit ; une absence n’est jamais annulée pour jouer cette scène. Exclusivement si O3.endingId=O3-E3 confirmé ; cette scène est appelée depuis O3-M30 et ne constitue jamais une nouvelle sélection.</x:v>
      </x:c>
      <x:c r="I122"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22" s="122" t="str">
        <x:v>Ouverture une fois par première entrée. Choix non confirmés réexaminables. Réussite une fois après résultat vérifié ; échec une fois par tentative, avec 20 secondes de silence minimal. Reprise au retour volontaire, sans gain supplémentaire.</x:v>
      </x:c>
      <x:c r="K12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22" s="123" t="n">
        <x:v>2</x:v>
      </x:c>
      <x:c r="M122" s="124" t="n">
        <x:v>1</x:v>
      </x:c>
      <x:c r="N122" s="124" t="n">
        <x:v>1</x:v>
      </x:c>
      <x:c r="O122" s="124" t="n">
        <x:v>1</x:v>
      </x:c>
      <x:c r="P122" s="124" t="n">
        <x:v>1</x:v>
      </x:c>
      <x:c r="Q122" s="125" t="n">
        <x:v>0</x:v>
      </x:c>
    </x:row>
    <x:row r="123" ht="164" customHeight="1">
      <x:c r="A123" s="126" t="str">
        <x:v>D6-O4-M01</x:v>
      </x:c>
      <x:c r="B123" s="127" t="str">
        <x:v>Le nom interrompu</x:v>
      </x:c>
      <x:c r="C123" s="127" t="str">
        <x:v>Origines — O4</x:v>
      </x:c>
      <x:c r="D123" s="127" t="str">
        <x:v>origin_missions</x:v>
      </x:c>
      <x:c r="E123" s="127" t="str">
        <x:v>O4-M01</x:v>
      </x:c>
      <x:c r="F123" s="127" t="str">
        <x:v>Dans la cour, un adulte cesse de saluer après avoir entendu le nom du joueur. L’enfant rejoint l’instructeur par un parcours de barres et de sacs, puis demande pourquoi le salut a changé. L’instructeur distingue un enfant présent d’une histoire ancienne.</x:v>
      </x:c>
      <x:c r="G123" s="127" t="str">
        <x:v>Joueur ; Instructeur de la cour</x:v>
      </x:c>
      <x:c r="H123" s="127" t="str">
        <x:v>Voie O4 choisie ; prologue commun terminé ; aucune mission de voie résolue.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123"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23" s="127" t="str">
        <x:v>Ouverture une fois par première entrée. Choix non confirmés réexaminables. Réussite une fois après résultat vérifié ; échec une fois par tentative, avec 20 secondes de silence minimal. Reprise au retour volontaire, sans gain supplémentaire.</x:v>
      </x:c>
      <x:c r="K12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23" s="128" t="n">
        <x:v>2</x:v>
      </x:c>
      <x:c r="M123" s="129" t="n">
        <x:v>1</x:v>
      </x:c>
      <x:c r="N123" s="129" t="n">
        <x:v>1</x:v>
      </x:c>
      <x:c r="O123" s="129" t="n">
        <x:v>1</x:v>
      </x:c>
      <x:c r="P123" s="129" t="n">
        <x:v>1</x:v>
      </x:c>
      <x:c r="Q123" s="130" t="n">
        <x:v>1</x:v>
      </x:c>
    </x:row>
    <x:row r="124" ht="164" customHeight="1">
      <x:c r="A124" s="121" t="str">
        <x:v>D6-O4-M02</x:v>
      </x:c>
      <x:c r="B124" s="122" t="str">
        <x:v>La pierre retournée</x:v>
      </x:c>
      <x:c r="C124" s="122" t="str">
        <x:v>Origines — O4</x:v>
      </x:c>
      <x:c r="D124" s="122" t="str">
        <x:v>origin_missions</x:v>
      </x:c>
      <x:c r="E124" s="122" t="str">
        <x:v>O4-M02</x:v>
      </x:c>
      <x:c r="F124" s="122" t="str">
        <x:v>Drek cache une petite plaque portant le nom de l’ancêtre. Le joueur la retrouve derrière un support et peut comparer ses marques à celles d’un monument public. Une partie du récit est masquée, sans qu’on sache encore précisément laquelle.</x:v>
      </x:c>
      <x:c r="G124" s="122" t="str">
        <x:v>Joueur ; Drek</x:v>
      </x:c>
      <x:c r="H124" s="122" t="str">
        <x:v>O4-M01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124"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24" s="122" t="str">
        <x:v>Ouverture une fois par première entrée. Choix non confirmés réexaminables. Réussite une fois après résultat vérifié ; échec une fois par tentative, avec 20 secondes de silence minimal. Reprise au retour volontaire, sans gain supplémentaire.</x:v>
      </x:c>
      <x:c r="K12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24" s="123" t="n">
        <x:v>2</x:v>
      </x:c>
      <x:c r="M124" s="124" t="n">
        <x:v>1</x:v>
      </x:c>
      <x:c r="N124" s="124" t="n">
        <x:v>1</x:v>
      </x:c>
      <x:c r="O124" s="124" t="n">
        <x:v>1</x:v>
      </x:c>
      <x:c r="P124" s="124" t="n">
        <x:v>1</x:v>
      </x:c>
      <x:c r="Q124" s="125" t="n">
        <x:v>0</x:v>
      </x:c>
    </x:row>
    <x:row r="125" ht="164" customHeight="1">
      <x:c r="A125" s="126" t="str">
        <x:v>D6-O4-M03</x:v>
      </x:c>
      <x:c r="B125" s="127" t="str">
        <x:v>Le jeu des cibles liées</x:v>
      </x:c>
      <x:c r="C125" s="127" t="str">
        <x:v>Origines — O4</x:v>
      </x:c>
      <x:c r="D125" s="127" t="str">
        <x:v>origin_missions</x:v>
      </x:c>
      <x:c r="E125" s="127" t="str">
        <x:v>O4-M03</x:v>
      </x:c>
      <x:c r="F125" s="127" t="str">
        <x:v>Un exercice distingue des cibles mobiles de mannequins retenus par des attaches. Le joueur doit arrêter son geste lorsque le signal montre qu’une cible n’a plus la capacité de riposter. Un camarade évoque maladroitement l’histoire familiale.</x:v>
      </x:c>
      <x:c r="G125" s="127" t="str">
        <x:v>Joueur ; Camarade de cohorte ; Instructeur de la cour</x:v>
      </x:c>
      <x:c r="H125" s="127" t="str">
        <x:v>O4-M02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12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25" s="127" t="str">
        <x:v>Ouverture une fois par première entrée. Choix non confirmés réexaminables. Réussite une fois après résultat vérifié ; échec une fois par tentative, avec 20 secondes de silence minimal. Reprise au retour volontaire, sans gain supplémentaire.</x:v>
      </x:c>
      <x:c r="K12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25" s="128" t="n">
        <x:v>2</x:v>
      </x:c>
      <x:c r="M125" s="129" t="n">
        <x:v>1</x:v>
      </x:c>
      <x:c r="N125" s="129" t="n">
        <x:v>1</x:v>
      </x:c>
      <x:c r="O125" s="129" t="n">
        <x:v>1</x:v>
      </x:c>
      <x:c r="P125" s="129" t="n">
        <x:v>1</x:v>
      </x:c>
      <x:c r="Q125" s="130" t="n">
        <x:v>0</x:v>
      </x:c>
    </x:row>
    <x:row r="126" ht="164" customHeight="1">
      <x:c r="A126" s="121" t="str">
        <x:v>D6-O4-M04</x:v>
      </x:c>
      <x:c r="B126" s="122" t="str">
        <x:v>La question d’Isha</x:v>
      </x:c>
      <x:c r="C126" s="122" t="str">
        <x:v>Origines — O4</x:v>
      </x:c>
      <x:c r="D126" s="122" t="str">
        <x:v>origin_missions</x:v>
      </x:c>
      <x:c r="E126" s="122" t="str">
        <x:v>O4-M04</x:v>
      </x:c>
      <x:c r="F126" s="122" t="str">
        <x:v>Isha, issue d’une famille lésée, refuse une partie avec le joueur puis accepte de partager un passage d’escalade. Elle précise que sa colère vise une histoire réelle, pas les gestes encore inconnus de l’enfant. Les deux doivent tenir un appui à tour de rôle.</x:v>
      </x:c>
      <x:c r="G126" s="122" t="str">
        <x:v>Joueur ; Isha</x:v>
      </x:c>
      <x:c r="H126" s="122" t="str">
        <x:v>O4-M03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12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26" s="122" t="str">
        <x:v>Ouverture une fois par première entrée. Choix non confirmés réexaminables. Réussite une fois après résultat vérifié ; échec une fois par tentative, avec 20 secondes de silence minimal. Reprise au retour volontaire, sans gain supplémentaire.</x:v>
      </x:c>
      <x:c r="K12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26" s="123" t="n">
        <x:v>2</x:v>
      </x:c>
      <x:c r="M126" s="124" t="n">
        <x:v>1</x:v>
      </x:c>
      <x:c r="N126" s="124" t="n">
        <x:v>1</x:v>
      </x:c>
      <x:c r="O126" s="124" t="n">
        <x:v>1</x:v>
      </x:c>
      <x:c r="P126" s="124" t="n">
        <x:v>1</x:v>
      </x:c>
      <x:c r="Q126" s="125" t="n">
        <x:v>0</x:v>
      </x:c>
    </x:row>
    <x:row r="127" ht="164" customHeight="1">
      <x:c r="A127" s="126" t="str">
        <x:v>D6-O4-M05</x:v>
      </x:c>
      <x:c r="B127" s="127" t="str">
        <x:v>Le récit qui ne tient pas</x:v>
      </x:c>
      <x:c r="C127" s="127" t="str">
        <x:v>Origines — O4</x:v>
      </x:c>
      <x:c r="D127" s="127" t="str">
        <x:v>origin_missions</x:v>
      </x:c>
      <x:c r="E127" s="127" t="str">
        <x:v>O4-M05</x:v>
      </x:c>
      <x:c r="F127" s="127" t="str">
        <x:v>Drek raconte que l’ancêtre a seulement vaincu des ennemis dangereux. Sur une maquette d’exercice, le joueur constate qu’une image ancienne montre des attaches encore fermées. Il ne peut pas résoudre l’affaire mais sait désormais poser une question précise.</x:v>
      </x:c>
      <x:c r="G127" s="127" t="str">
        <x:v>Joueur ; Drek ; Saer</x:v>
      </x:c>
      <x:c r="H127" s="127" t="str">
        <x:v>O4-M04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12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27" s="127" t="str">
        <x:v>Ouverture une fois par première entrée. Choix non confirmés réexaminables. Réussite une fois après résultat vérifié ; échec une fois par tentative, avec 20 secondes de silence minimal. Reprise au retour volontaire, sans gain supplémentaire.</x:v>
      </x:c>
      <x:c r="K12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27" s="128" t="n">
        <x:v>2</x:v>
      </x:c>
      <x:c r="M127" s="129" t="n">
        <x:v>1</x:v>
      </x:c>
      <x:c r="N127" s="129" t="n">
        <x:v>1</x:v>
      </x:c>
      <x:c r="O127" s="129" t="n">
        <x:v>1</x:v>
      </x:c>
      <x:c r="P127" s="129" t="n">
        <x:v>1</x:v>
      </x:c>
      <x:c r="Q127" s="130" t="n">
        <x:v>1</x:v>
      </x:c>
    </x:row>
    <x:row r="128" ht="164" customHeight="1">
      <x:c r="A128" s="121" t="str">
        <x:v>D6-O4-M06</x:v>
      </x:c>
      <x:c r="B128" s="122" t="str">
        <x:v>Mon geste aujourd’hui</x:v>
      </x:c>
      <x:c r="C128" s="122" t="str">
        <x:v>Origines — O4</x:v>
      </x:c>
      <x:c r="D128" s="122" t="str">
        <x:v>origin_missions</x:v>
      </x:c>
      <x:c r="E128" s="122" t="str">
        <x:v>O4-M06</x:v>
      </x:c>
      <x:c r="F128" s="122" t="str">
        <x:v>Un petit animal de charge s’échappe près du marché. Le joueur ferme une barrière, détourne sa course et aide la propriétaire à le calmer. Elle reconnaît le service sans faire du jeune le porte-parole de tous ses ancêtres.</x:v>
      </x:c>
      <x:c r="G128" s="122" t="str">
        <x:v>Joueur ; Propriétaire de l’animal de charge</x:v>
      </x:c>
      <x:c r="H128" s="122" t="str">
        <x:v>O4-M05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12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28" s="122" t="str">
        <x:v>Ouverture une fois par première entrée. Choix non confirmés réexaminables. Réussite une fois après résultat vérifié ; échec une fois par tentative, avec 20 secondes de silence minimal. Reprise au retour volontaire, sans gain supplémentaire.</x:v>
      </x:c>
      <x:c r="K12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28" s="123" t="n">
        <x:v>2</x:v>
      </x:c>
      <x:c r="M128" s="124" t="n">
        <x:v>1</x:v>
      </x:c>
      <x:c r="N128" s="124" t="n">
        <x:v>1</x:v>
      </x:c>
      <x:c r="O128" s="124" t="n">
        <x:v>1</x:v>
      </x:c>
      <x:c r="P128" s="124" t="n">
        <x:v>1</x:v>
      </x:c>
      <x:c r="Q128" s="125" t="n">
        <x:v>0</x:v>
      </x:c>
    </x:row>
    <x:row r="129" ht="164" customHeight="1">
      <x:c r="A129" s="126" t="str">
        <x:v>D6-O4-M07</x:v>
      </x:c>
      <x:c r="B129" s="127" t="str">
        <x:v>La lame sous le tissu</x:v>
      </x:c>
      <x:c r="C129" s="127" t="str">
        <x:v>Origines — O4</x:v>
      </x:c>
      <x:c r="D129" s="127" t="str">
        <x:v>origin_missions</x:v>
      </x:c>
      <x:c r="E129" s="127" t="str">
        <x:v>O4-M07</x:v>
      </x:c>
      <x:c r="F129" s="127" t="str">
        <x:v>Unblooded, le joueur découvre l’arme de l’ancêtre emballée dans une réserve familiale. Un textile coincé dans sa garde possède un motif correspondant aux victimes du récit. L’inspection utilise lumière, orientation et comparaison sur un support d’atelier.</x:v>
      </x:c>
      <x:c r="G129" s="127" t="str">
        <x:v>Joueur ; Saer</x:v>
      </x:c>
      <x:c r="H129" s="127" t="str">
        <x:v>O4-M06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12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29" s="127" t="str">
        <x:v>Ouverture une fois par première entrée. Choix non confirmés réexaminables. Réussite une fois après résultat vérifié ; échec une fois par tentative, avec 20 secondes de silence minimal. Reprise au retour volontaire, sans gain supplémentaire.</x:v>
      </x:c>
      <x:c r="K12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29" s="128" t="n">
        <x:v>2</x:v>
      </x:c>
      <x:c r="M129" s="129" t="n">
        <x:v>1</x:v>
      </x:c>
      <x:c r="N129" s="129" t="n">
        <x:v>1</x:v>
      </x:c>
      <x:c r="O129" s="129" t="n">
        <x:v>1</x:v>
      </x:c>
      <x:c r="P129" s="129" t="n">
        <x:v>1</x:v>
      </x:c>
      <x:c r="Q129" s="130" t="n">
        <x:v>0</x:v>
      </x:c>
    </x:row>
    <x:row r="130" ht="164" customHeight="1">
      <x:c r="A130" s="121" t="str">
        <x:v>D6-O4-M08</x:v>
      </x:c>
      <x:c r="B130" s="122" t="str">
        <x:v>La piste d’une fuite</x:v>
      </x:c>
      <x:c r="C130" s="122" t="str">
        <x:v>Origines — O4</x:v>
      </x:c>
      <x:c r="D130" s="122" t="str">
        <x:v>origin_missions</x:v>
      </x:c>
      <x:c r="E130" s="122" t="str">
        <x:v>O4-M08</x:v>
      </x:c>
      <x:c r="F130" s="122" t="str">
        <x:v>Le joueur suit l’ancien trajet de prisonniers échappés dans une carrière du Homeworld. Les marques montrent une course depuis un enclos vers une issue étroite. Un exercice de terrain permet de comparer cette fuite à une poursuite entre adversaires équipés.</x:v>
      </x:c>
      <x:c r="G130" s="122" t="str">
        <x:v>Joueur ; Saer</x:v>
      </x:c>
      <x:c r="H130" s="122" t="str">
        <x:v>O4-M07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130"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30" s="122" t="str">
        <x:v>Ouverture une fois par première entrée. Choix non confirmés réexaminables. Réussite une fois après résultat vérifié ; échec une fois par tentative, avec 20 secondes de silence minimal. Reprise au retour volontaire, sans gain supplémentaire.</x:v>
      </x:c>
      <x:c r="K13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30" s="123" t="n">
        <x:v>2</x:v>
      </x:c>
      <x:c r="M130" s="124" t="n">
        <x:v>1</x:v>
      </x:c>
      <x:c r="N130" s="124" t="n">
        <x:v>1</x:v>
      </x:c>
      <x:c r="O130" s="124" t="n">
        <x:v>1</x:v>
      </x:c>
      <x:c r="P130" s="124" t="n">
        <x:v>1</x:v>
      </x:c>
      <x:c r="Q130" s="125" t="n">
        <x:v>0</x:v>
      </x:c>
    </x:row>
    <x:row r="131" ht="164" customHeight="1">
      <x:c r="A131" s="126" t="str">
        <x:v>D6-O4-M09</x:v>
      </x:c>
      <x:c r="B131" s="127" t="str">
        <x:v>La colère sur le marché</x:v>
      </x:c>
      <x:c r="C131" s="127" t="str">
        <x:v>Origines — O4</x:v>
      </x:c>
      <x:c r="D131" s="127" t="str">
        <x:v>origin_missions</x:v>
      </x:c>
      <x:c r="E131" s="127" t="str">
        <x:v>O4-M09</x:v>
      </x:c>
      <x:c r="F131" s="127" t="str">
        <x:v>Un chasseur provoque le joueur en public puis renverse un présentoir appartenant à une tierce personne. La scène donne une parade, un recul et une cloche d’appel. Le joueur peut contenir l’agresseur tout en évitant que le conflit atteigne les passants.</x:v>
      </x:c>
      <x:c r="G131" s="127" t="str">
        <x:v>Joueur ; Garde du marché</x:v>
      </x:c>
      <x:c r="H131" s="127" t="str">
        <x:v>O4-M08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131"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31" s="127" t="str">
        <x:v>Ouverture une fois par première entrée. Choix non confirmés réexaminables. Réussite une fois après résultat vérifié ; échec une fois par tentative, avec 20 secondes de silence minimal. Reprise au retour volontaire, sans gain supplémentaire.</x:v>
      </x:c>
      <x:c r="K13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31" s="128" t="n">
        <x:v>2</x:v>
      </x:c>
      <x:c r="M131" s="129" t="n">
        <x:v>1</x:v>
      </x:c>
      <x:c r="N131" s="129" t="n">
        <x:v>1</x:v>
      </x:c>
      <x:c r="O131" s="129" t="n">
        <x:v>1</x:v>
      </x:c>
      <x:c r="P131" s="129" t="n">
        <x:v>1</x:v>
      </x:c>
      <x:c r="Q131" s="130" t="n">
        <x:v>0</x:v>
      </x:c>
    </x:row>
    <x:row r="132" ht="164" customHeight="1">
      <x:c r="A132" s="121" t="str">
        <x:v>D6-O4-M10</x:v>
      </x:c>
      <x:c r="B132" s="122" t="str">
        <x:v>La voix du témoin transmis</x:v>
      </x:c>
      <x:c r="C132" s="122" t="str">
        <x:v>Origines — O4</x:v>
      </x:c>
      <x:c r="D132" s="122" t="str">
        <x:v>origin_missions</x:v>
      </x:c>
      <x:c r="E132" s="122" t="str">
        <x:v>O4-M10</x:v>
      </x:c>
      <x:c r="F132" s="122" t="str">
        <x:v>Une descendante conserve le récit d’un survivant ancien dans une série de marques et d’objets. Le joueur l’aide à ouvrir un coffret et compare l’ordre des pièces à la géographie de la carrière. Elle précise ce qu’elle tient du témoignage et ce qu’elle ignore.</x:v>
      </x:c>
      <x:c r="G132" s="122" t="str">
        <x:v>Joueur ; Descendante du témoin ancien</x:v>
      </x:c>
      <x:c r="H132" s="122" t="str">
        <x:v>O4-M09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132"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32" s="122" t="str">
        <x:v>Ouverture une fois par première entrée. Choix non confirmés réexaminables. Réussite une fois après résultat vérifié ; échec une fois par tentative, avec 20 secondes de silence minimal. Reprise au retour volontaire, sans gain supplémentaire.</x:v>
      </x:c>
      <x:c r="K13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32" s="123" t="n">
        <x:v>2</x:v>
      </x:c>
      <x:c r="M132" s="124" t="n">
        <x:v>1</x:v>
      </x:c>
      <x:c r="N132" s="124" t="n">
        <x:v>1</x:v>
      </x:c>
      <x:c r="O132" s="124" t="n">
        <x:v>1</x:v>
      </x:c>
      <x:c r="P132" s="124" t="n">
        <x:v>1</x:v>
      </x:c>
      <x:c r="Q132" s="125" t="n">
        <x:v>0</x:v>
      </x:c>
    </x:row>
    <x:row r="133" ht="164" customHeight="1">
      <x:c r="A133" s="126" t="str">
        <x:v>D6-O4-M11</x:v>
      </x:c>
      <x:c r="B133" s="127" t="str">
        <x:v>La proposition de Drek</x:v>
      </x:c>
      <x:c r="C133" s="127" t="str">
        <x:v>Origines — O4</x:v>
      </x:c>
      <x:c r="D133" s="127" t="str">
        <x:v>origin_missions</x:v>
      </x:c>
      <x:c r="E133" s="127" t="str">
        <x:v>O4-M11</x:v>
      </x:c>
      <x:c r="F133" s="127" t="str">
        <x:v>Drek veut faire disparaître le textile compromettant. Le joueur le rejoint dans l’atelier, récupère le contenant avant son déplacement et peut poser l’arme sur un support verrouillable. La tension familiale devient une séquence d’espace et d’objet.</x:v>
      </x:c>
      <x:c r="G133" s="127" t="str">
        <x:v>Joueur ; Drek ; Saer</x:v>
      </x:c>
      <x:c r="H133" s="127" t="str">
        <x:v>O4-M10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133"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33" s="127" t="str">
        <x:v>Ouverture une fois par première entrée. Choix non confirmés réexaminables. Réussite une fois après résultat vérifié ; échec une fois par tentative, avec 20 secondes de silence minimal. Reprise au retour volontaire, sans gain supplémentaire.</x:v>
      </x:c>
      <x:c r="K13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33" s="128" t="n">
        <x:v>2</x:v>
      </x:c>
      <x:c r="M133" s="129" t="n">
        <x:v>1</x:v>
      </x:c>
      <x:c r="N133" s="129" t="n">
        <x:v>1</x:v>
      </x:c>
      <x:c r="O133" s="129" t="n">
        <x:v>1</x:v>
      </x:c>
      <x:c r="P133" s="129" t="n">
        <x:v>1</x:v>
      </x:c>
      <x:c r="Q133" s="130" t="n">
        <x:v>1</x:v>
      </x:c>
    </x:row>
    <x:row r="134" ht="164" customHeight="1">
      <x:c r="A134" s="121" t="str">
        <x:v>D6-O4-M12</x:v>
      </x:c>
      <x:c r="B134" s="122" t="str">
        <x:v>Un duel sans dette ancienne</x:v>
      </x:c>
      <x:c r="C134" s="122" t="str">
        <x:v>Origines — O4</x:v>
      </x:c>
      <x:c r="D134" s="122" t="str">
        <x:v>origin_missions</x:v>
      </x:c>
      <x:c r="E134" s="122" t="str">
        <x:v>O4-M12</x:v>
      </x:c>
      <x:c r="F134" s="122" t="str">
        <x:v>Isha propose un duel d’exercice pour connaître le joueur par son style. Les limites sont fixées au sol, les outils adaptés et le signal d’arrêt montré. L’issue n’absout personne ; elle crée une expérience personnelle entre les deux personnages.</x:v>
      </x:c>
      <x:c r="G134" s="122" t="str">
        <x:v>Joueur ; Isha</x:v>
      </x:c>
      <x:c r="H134" s="122" t="str">
        <x:v>O4-M11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134"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34" s="122" t="str">
        <x:v>Ouverture une fois par première entrée. Choix non confirmés réexaminables. Réussite une fois après résultat vérifié ; échec une fois par tentative, avec 20 secondes de silence minimal. Reprise au retour volontaire, sans gain supplémentaire.</x:v>
      </x:c>
      <x:c r="K13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34" s="123" t="n">
        <x:v>2</x:v>
      </x:c>
      <x:c r="M134" s="124" t="n">
        <x:v>1</x:v>
      </x:c>
      <x:c r="N134" s="124" t="n">
        <x:v>1</x:v>
      </x:c>
      <x:c r="O134" s="124" t="n">
        <x:v>1</x:v>
      </x:c>
      <x:c r="P134" s="124" t="n">
        <x:v>1</x:v>
      </x:c>
      <x:c r="Q134" s="125" t="n">
        <x:v>2</x:v>
      </x:c>
    </x:row>
    <x:row r="135" ht="164" customHeight="1">
      <x:c r="A135" s="126" t="str">
        <x:v>D6-O4-M13</x:v>
      </x:c>
      <x:c r="B135" s="127" t="str">
        <x:v>La triade me voit agir</x:v>
      </x:c>
      <x:c r="C135" s="127" t="str">
        <x:v>Origines — O4</x:v>
      </x:c>
      <x:c r="D135" s="127" t="str">
        <x:v>origin_missions</x:v>
      </x:c>
      <x:c r="E135" s="127" t="str">
        <x:v>O4-M13</x:v>
      </x:c>
      <x:c r="F135" s="127" t="str">
        <x:v>Young Blood commun acquis, la cohorte prépare un exercice lié au rite partagé. Un partenaire hésite à confier un rôle au joueur à cause de son nom. Le parcours exige un signal visible et une couverture d’approche dont chacun peut constater l’exécution.</x:v>
      </x:c>
      <x:c r="G135" s="127" t="str">
        <x:v>Joueur ; Partenaire de triade</x:v>
      </x:c>
      <x:c r="H135" s="127" t="str">
        <x:v>O4-M12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13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35" s="127" t="str">
        <x:v>Ouverture une fois par première entrée. Choix non confirmés réexaminables. Réussite une fois après résultat vérifié ; échec une fois par tentative, avec 20 secondes de silence minimal. Reprise au retour volontaire, sans gain supplémentaire.</x:v>
      </x:c>
      <x:c r="K13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35" s="128" t="n">
        <x:v>2</x:v>
      </x:c>
      <x:c r="M135" s="129" t="n">
        <x:v>1</x:v>
      </x:c>
      <x:c r="N135" s="129" t="n">
        <x:v>1</x:v>
      </x:c>
      <x:c r="O135" s="129" t="n">
        <x:v>1</x:v>
      </x:c>
      <x:c r="P135" s="129" t="n">
        <x:v>1</x:v>
      </x:c>
      <x:c r="Q135" s="130" t="n">
        <x:v>0</x:v>
      </x:c>
    </x:row>
    <x:row r="136" ht="164" customHeight="1">
      <x:c r="A136" s="121" t="str">
        <x:v>D6-O4-M14</x:v>
      </x:c>
      <x:c r="B136" s="122" t="str">
        <x:v>Les attaches encore fermées</x:v>
      </x:c>
      <x:c r="C136" s="122" t="str">
        <x:v>Origines — O4</x:v>
      </x:c>
      <x:c r="D136" s="122" t="str">
        <x:v>origin_missions</x:v>
      </x:c>
      <x:c r="E136" s="122" t="str">
        <x:v>O4-M14</x:v>
      </x:c>
      <x:c r="F136" s="122" t="str">
        <x:v>L’enquête atteint une preuve décisive : le mécanisme ancien et les impacts montrent que les adversaires étaient toujours retenus lors de l’attaque. Le joueur reconstitue l’ordre sur une maquette puis vérifie les traces originales accessibles.</x:v>
      </x:c>
      <x:c r="G136" s="122" t="str">
        <x:v>Joueur ; Saer</x:v>
      </x:c>
      <x:c r="H136" s="122" t="str">
        <x:v>O4-M13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13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36" s="122" t="str">
        <x:v>Ouverture une fois par première entrée. Choix non confirmés réexaminables. Réussite une fois après résultat vérifié ; échec une fois par tentative, avec 20 secondes de silence minimal. Reprise au retour volontaire, sans gain supplémentaire.</x:v>
      </x:c>
      <x:c r="K13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36" s="123" t="n">
        <x:v>2</x:v>
      </x:c>
      <x:c r="M136" s="124" t="n">
        <x:v>1</x:v>
      </x:c>
      <x:c r="N136" s="124" t="n">
        <x:v>1</x:v>
      </x:c>
      <x:c r="O136" s="124" t="n">
        <x:v>1</x:v>
      </x:c>
      <x:c r="P136" s="124" t="n">
        <x:v>1</x:v>
      </x:c>
      <x:c r="Q136" s="125" t="n">
        <x:v>1</x:v>
      </x:c>
    </x:row>
    <x:row r="137" ht="164" customHeight="1">
      <x:c r="A137" s="126" t="str">
        <x:v>D6-O4-M15</x:v>
      </x:c>
      <x:c r="B137" s="127" t="str">
        <x:v>Le nom du bénéfice</x:v>
      </x:c>
      <x:c r="C137" s="127" t="str">
        <x:v>Origines — O4</x:v>
      </x:c>
      <x:c r="D137" s="127" t="str">
        <x:v>origin_missions</x:v>
      </x:c>
      <x:c r="E137" s="127" t="str">
        <x:v>O4-M15</x:v>
      </x:c>
      <x:c r="F137" s="127" t="str">
        <x:v>Une pièce familiale provient d’un bien pris lors de la faute. Le joueur compare sa marque à celle d’un inventaire ancien et rencontre les descendants concernés. Il faut distinguer ce qui peut être restitué aujourd’hui des pertes impossibles à annuler.</x:v>
      </x:c>
      <x:c r="G137" s="127" t="str">
        <x:v>Joueur ; Isha</x:v>
      </x:c>
      <x:c r="H137" s="127" t="str">
        <x:v>O4-M14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13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37" s="127" t="str">
        <x:v>Ouverture une fois par première entrée. Choix non confirmés réexaminables. Réussite une fois après résultat vérifié ; échec une fois par tentative, avec 20 secondes de silence minimal. Reprise au retour volontaire, sans gain supplémentaire.</x:v>
      </x:c>
      <x:c r="K13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37" s="128" t="n">
        <x:v>2</x:v>
      </x:c>
      <x:c r="M137" s="129" t="n">
        <x:v>1</x:v>
      </x:c>
      <x:c r="N137" s="129" t="n">
        <x:v>1</x:v>
      </x:c>
      <x:c r="O137" s="129" t="n">
        <x:v>1</x:v>
      </x:c>
      <x:c r="P137" s="129" t="n">
        <x:v>1</x:v>
      </x:c>
      <x:c r="Q137" s="130" t="n">
        <x:v>0</x:v>
      </x:c>
    </x:row>
    <x:row r="138" ht="164" customHeight="1">
      <x:c r="A138" s="121" t="str">
        <x:v>D6-O4-M16</x:v>
      </x:c>
      <x:c r="B138" s="122" t="str">
        <x:v>La chasse observée</x:v>
      </x:c>
      <x:c r="C138" s="122" t="str">
        <x:v>Origines — O4</x:v>
      </x:c>
      <x:c r="D138" s="122" t="str">
        <x:v>origin_missions</x:v>
      </x:c>
      <x:c r="E138" s="122" t="str">
        <x:v>O4-M16</x:v>
      </x:c>
      <x:c r="F138" s="122" t="str">
        <x:v>Evar, Enforcer local, accompagne à distance une chasse du joueur sur le Homeworld. Les conditions de la cible, les signaux et les occasions de repli sont observables dans le décor. Evar évalue des gestes présents sans exiger une perfection surnaturelle.</x:v>
      </x:c>
      <x:c r="G138" s="122" t="str">
        <x:v>Joueur ; Evar</x:v>
      </x:c>
      <x:c r="H138" s="122" t="str">
        <x:v>O4-M15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13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38" s="122" t="str">
        <x:v>Ouverture une fois par première entrée. Choix non confirmés réexaminables. Réussite une fois après résultat vérifié ; échec une fois par tentative, avec 20 secondes de silence minimal. Reprise au retour volontaire, sans gain supplémentaire.</x:v>
      </x:c>
      <x:c r="K13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38" s="123" t="n">
        <x:v>2</x:v>
      </x:c>
      <x:c r="M138" s="124" t="n">
        <x:v>1</x:v>
      </x:c>
      <x:c r="N138" s="124" t="n">
        <x:v>1</x:v>
      </x:c>
      <x:c r="O138" s="124" t="n">
        <x:v>1</x:v>
      </x:c>
      <x:c r="P138" s="124" t="n">
        <x:v>1</x:v>
      </x:c>
      <x:c r="Q138" s="125" t="n">
        <x:v>0</x:v>
      </x:c>
    </x:row>
    <x:row r="139" ht="164" customHeight="1">
      <x:c r="A139" s="126" t="str">
        <x:v>D6-O4-M17</x:v>
      </x:c>
      <x:c r="B139" s="127" t="str">
        <x:v>Ce qu’Isha ne pardonne pas</x:v>
      </x:c>
      <x:c r="C139" s="127" t="str">
        <x:v>Origines — O4</x:v>
      </x:c>
      <x:c r="D139" s="127" t="str">
        <x:v>origin_missions</x:v>
      </x:c>
      <x:c r="E139" s="127" t="str">
        <x:v>O4-M17</x:v>
      </x:c>
      <x:c r="F139" s="127" t="str">
        <x:v>Isha accepte la restitution d’un objet mais dit que cela ne suffit pas à faire disparaître sa colère. Le joueur porte le contenant jusqu’à son foyer, installe le support demandé et écoute la limite qu’elle pose à leur relation.</x:v>
      </x:c>
      <x:c r="G139" s="127" t="str">
        <x:v>Joueur ; Isha</x:v>
      </x:c>
      <x:c r="H139" s="127" t="str">
        <x:v>O4-M16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13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39" s="127" t="str">
        <x:v>Ouverture une fois par première entrée. Choix non confirmés réexaminables. Réussite une fois après résultat vérifié ; échec une fois par tentative, avec 20 secondes de silence minimal. Reprise au retour volontaire, sans gain supplémentaire.</x:v>
      </x:c>
      <x:c r="K13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39" s="128" t="n">
        <x:v>2</x:v>
      </x:c>
      <x:c r="M139" s="129" t="n">
        <x:v>1</x:v>
      </x:c>
      <x:c r="N139" s="129" t="n">
        <x:v>1</x:v>
      </x:c>
      <x:c r="O139" s="129" t="n">
        <x:v>1</x:v>
      </x:c>
      <x:c r="P139" s="129" t="n">
        <x:v>1</x:v>
      </x:c>
      <x:c r="Q139" s="130" t="n">
        <x:v>1</x:v>
      </x:c>
    </x:row>
    <x:row r="140" ht="164" customHeight="1">
      <x:c r="A140" s="121" t="str">
        <x:v>D6-O4-M18</x:v>
      </x:c>
      <x:c r="B140" s="122" t="str">
        <x:v>Le nom à l’entrée</x:v>
      </x:c>
      <x:c r="C140" s="122" t="str">
        <x:v>Origines — O4</x:v>
      </x:c>
      <x:c r="D140" s="122" t="str">
        <x:v>origin_missions</x:v>
      </x:c>
      <x:c r="E140" s="122" t="str">
        <x:v>O4-M18</x:v>
      </x:c>
      <x:c r="F140" s="122" t="str">
        <x:v>Le joueur choisit comment inscrire son nom sur un registre de visite ou une plaque personnelle avant les voyages futurs. Drek peut être présent selon les décisions antérieures. Une plaque d’essai permet de comparer nom complet, nom accompagné ou signe personnel.</x:v>
      </x:c>
      <x:c r="G140" s="122" t="str">
        <x:v>Joueur ; Artisane des plaques</x:v>
      </x:c>
      <x:c r="H140" s="122" t="str">
        <x:v>O4-M17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140"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40" s="122" t="str">
        <x:v>Ouverture une fois par première entrée. Choix non confirmés réexaminables. Réussite une fois après résultat vérifié ; échec une fois par tentative, avec 20 secondes de silence minimal. Reprise au retour volontaire, sans gain supplémentaire.</x:v>
      </x:c>
      <x:c r="K14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40" s="123" t="n">
        <x:v>3</x:v>
      </x:c>
      <x:c r="M140" s="124" t="n">
        <x:v>1</x:v>
      </x:c>
      <x:c r="N140" s="124" t="n">
        <x:v>1</x:v>
      </x:c>
      <x:c r="O140" s="124" t="n">
        <x:v>1</x:v>
      </x:c>
      <x:c r="P140" s="124" t="n">
        <x:v>1</x:v>
      </x:c>
      <x:c r="Q140" s="125" t="n">
        <x:v>0</x:v>
      </x:c>
    </x:row>
    <x:row r="141" ht="164" customHeight="1">
      <x:c r="A141" s="126" t="str">
        <x:v>D6-O4-M19</x:v>
      </x:c>
      <x:c r="B141" s="127" t="str">
        <x:v>L’ancien butin au quai</x:v>
      </x:c>
      <x:c r="C141" s="127" t="str">
        <x:v>Origines — O4</x:v>
      </x:c>
      <x:c r="D141" s="127" t="str">
        <x:v>origin_missions</x:v>
      </x:c>
      <x:c r="E141" s="127" t="str">
        <x:v>O4-M19</x:v>
      </x:c>
      <x:c r="F141" s="127" t="str">
        <x:v>Après Blooded, vaisseau possédé et trajet joué, un marchand spatial propose un objet attribué à l’ancêtre. Le joueur observe sa fixation, vérifie une marque et découvre qu’il s’agit d’une copie vendue comme originale. La scène inclut une filature du porteur jusqu’au dépôt.</x:v>
      </x:c>
      <x:c r="G141" s="127" t="str">
        <x:v>Joueur ; Marchand du quai</x:v>
      </x:c>
      <x:c r="H141" s="127" t="str">
        <x:v>O4-M18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141"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41" s="127" t="str">
        <x:v>Ouverture une fois par première entrée. Choix non confirmés réexaminables. Réussite une fois après résultat vérifié ; échec une fois par tentative, avec 20 secondes de silence minimal. Reprise au retour volontaire, sans gain supplémentaire.</x:v>
      </x:c>
      <x:c r="K14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41" s="128" t="n">
        <x:v>2</x:v>
      </x:c>
      <x:c r="M141" s="129" t="n">
        <x:v>1</x:v>
      </x:c>
      <x:c r="N141" s="129" t="n">
        <x:v>1</x:v>
      </x:c>
      <x:c r="O141" s="129" t="n">
        <x:v>1</x:v>
      </x:c>
      <x:c r="P141" s="129" t="n">
        <x:v>1</x:v>
      </x:c>
      <x:c r="Q141" s="130" t="n">
        <x:v>0</x:v>
      </x:c>
    </x:row>
    <x:row r="142" ht="164" customHeight="1">
      <x:c r="A142" s="121" t="str">
        <x:v>D6-O4-M20</x:v>
      </x:c>
      <x:c r="B142" s="122" t="str">
        <x:v>Une cible rendue impuissante</x:v>
      </x:c>
      <x:c r="C142" s="122" t="str">
        <x:v>Origines — O4</x:v>
      </x:c>
      <x:c r="D142" s="122" t="str">
        <x:v>origin_missions</x:v>
      </x:c>
      <x:c r="E142" s="122" t="str">
        <x:v>O4-M20</x:v>
      </x:c>
      <x:c r="F142" s="122" t="str">
        <x:v>Pendant une chasse lointaine, une proie rivale tombe dans un ancien piège avant l’affrontement. Le joueur peut ouvrir un passage, se retirer ou attendre que la situation change. Le décor rend sa capacité réelle à riposter observable.</x:v>
      </x:c>
      <x:c r="G142" s="122" t="str">
        <x:v>Joueur ; Partenaire de chasse</x:v>
      </x:c>
      <x:c r="H142" s="122" t="str">
        <x:v>O4-M19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142"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42" s="122" t="str">
        <x:v>Ouverture une fois par première entrée. Choix non confirmés réexaminables. Réussite une fois après résultat vérifié ; échec une fois par tentative, avec 20 secondes de silence minimal. Reprise au retour volontaire, sans gain supplémentaire.</x:v>
      </x:c>
      <x:c r="K14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42" s="123" t="n">
        <x:v>2</x:v>
      </x:c>
      <x:c r="M142" s="124" t="n">
        <x:v>1</x:v>
      </x:c>
      <x:c r="N142" s="124" t="n">
        <x:v>1</x:v>
      </x:c>
      <x:c r="O142" s="124" t="n">
        <x:v>1</x:v>
      </x:c>
      <x:c r="P142" s="124" t="n">
        <x:v>1</x:v>
      </x:c>
      <x:c r="Q142" s="125" t="n">
        <x:v>0</x:v>
      </x:c>
    </x:row>
    <x:row r="143" ht="164" customHeight="1">
      <x:c r="A143" s="126" t="str">
        <x:v>D6-O4-M21</x:v>
      </x:c>
      <x:c r="B143" s="127" t="str">
        <x:v>Le témoin qui ment maintenant</x:v>
      </x:c>
      <x:c r="C143" s="127" t="str">
        <x:v>Origines — O4</x:v>
      </x:c>
      <x:c r="D143" s="127" t="str">
        <x:v>origin_missions</x:v>
      </x:c>
      <x:c r="E143" s="127" t="str">
        <x:v>O4-M21</x:v>
      </x:c>
      <x:c r="F143" s="127" t="str">
        <x:v>Un intermédiaire tente d’exploiter le nom du joueur pour couvrir une faute actuelle. Le joueur inspecte un terrain de chasse, suit une trace de transport et retrouve la cible prétendument hostile dans un état incompatible avec le récit. L’ancien dossier sert de méthode d’enquête.</x:v>
      </x:c>
      <x:c r="G143" s="127" t="str">
        <x:v>Joueur ; Témoin de l’affaire actuelle</x:v>
      </x:c>
      <x:c r="H143" s="127" t="str">
        <x:v>O4-M20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143"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43" s="127" t="str">
        <x:v>Ouverture une fois par première entrée. Choix non confirmés réexaminables. Réussite une fois après résultat vérifié ; échec une fois par tentative, avec 20 secondes de silence minimal. Reprise au retour volontaire, sans gain supplémentaire.</x:v>
      </x:c>
      <x:c r="K14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43" s="128" t="n">
        <x:v>2</x:v>
      </x:c>
      <x:c r="M143" s="129" t="n">
        <x:v>1</x:v>
      </x:c>
      <x:c r="N143" s="129" t="n">
        <x:v>1</x:v>
      </x:c>
      <x:c r="O143" s="129" t="n">
        <x:v>1</x:v>
      </x:c>
      <x:c r="P143" s="129" t="n">
        <x:v>1</x:v>
      </x:c>
      <x:c r="Q143" s="130" t="n">
        <x:v>0</x:v>
      </x:c>
    </x:row>
    <x:row r="144" ht="164" customHeight="1">
      <x:c r="A144" s="121" t="str">
        <x:v>D6-O4-M22</x:v>
      </x:c>
      <x:c r="B144" s="122" t="str">
        <x:v>Une plaque qui dit la faute</x:v>
      </x:c>
      <x:c r="C144" s="122" t="str">
        <x:v>Origines — O4</x:v>
      </x:c>
      <x:c r="D144" s="122" t="str">
        <x:v>origin_missions</x:v>
      </x:c>
      <x:c r="E144" s="122" t="str">
        <x:v>O4-M22</x:v>
      </x:c>
      <x:c r="F144" s="122" t="str">
        <x:v>À l’atelier des trophées, le joueur choisit comment contextualiser l’arme ancienne. Il tourne la pièce, montre les marques pertinentes et grave une plaque amovible qui ne célèbre pas l’acte fautif. Une vitrine fermée limite sa présentation.</x:v>
      </x:c>
      <x:c r="G144" s="122" t="str">
        <x:v>Joueur ; Saer</x:v>
      </x:c>
      <x:c r="H144" s="122" t="str">
        <x:v>O4-M21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144"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44" s="122" t="str">
        <x:v>Ouverture une fois par première entrée. Choix non confirmés réexaminables. Réussite une fois après résultat vérifié ; échec une fois par tentative, avec 20 secondes de silence minimal. Reprise au retour volontaire, sans gain supplémentaire.</x:v>
      </x:c>
      <x:c r="K14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44" s="123" t="n">
        <x:v>2</x:v>
      </x:c>
      <x:c r="M144" s="124" t="n">
        <x:v>1</x:v>
      </x:c>
      <x:c r="N144" s="124" t="n">
        <x:v>1</x:v>
      </x:c>
      <x:c r="O144" s="124" t="n">
        <x:v>1</x:v>
      </x:c>
      <x:c r="P144" s="124" t="n">
        <x:v>1</x:v>
      </x:c>
      <x:c r="Q144" s="125" t="n">
        <x:v>0</x:v>
      </x:c>
    </x:row>
    <x:row r="145" ht="164" customHeight="1">
      <x:c r="A145" s="126" t="str">
        <x:v>D6-O4-M23</x:v>
      </x:c>
      <x:c r="B145" s="127" t="str">
        <x:v>Le retour de Drek</x:v>
      </x:c>
      <x:c r="C145" s="127" t="str">
        <x:v>Origines — O4</x:v>
      </x:c>
      <x:c r="D145" s="127" t="str">
        <x:v>origin_missions</x:v>
      </x:c>
      <x:c r="E145" s="127" t="str">
        <x:v>O4-M23</x:v>
      </x:c>
      <x:c r="F145" s="127" t="str">
        <x:v>Drek demande une rencontre à une escale après avoir perdu une partie de son influence. Le joueur le rejoint dans un atelier, l’aide éventuellement à déplacer ses biens et entend s’il reconnaît enfin les faits. Sa situation ne force pas le pardon.</x:v>
      </x:c>
      <x:c r="G145" s="127" t="str">
        <x:v>Joueur ; Drek</x:v>
      </x:c>
      <x:c r="H145" s="127" t="str">
        <x:v>O4-M22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14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45" s="127" t="str">
        <x:v>Ouverture une fois par première entrée. Choix non confirmés réexaminables. Réussite une fois après résultat vérifié ; échec une fois par tentative, avec 20 secondes de silence minimal. Reprise au retour volontaire, sans gain supplémentaire.</x:v>
      </x:c>
      <x:c r="K14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45" s="128" t="n">
        <x:v>2</x:v>
      </x:c>
      <x:c r="M145" s="129" t="n">
        <x:v>1</x:v>
      </x:c>
      <x:c r="N145" s="129" t="n">
        <x:v>1</x:v>
      </x:c>
      <x:c r="O145" s="129" t="n">
        <x:v>1</x:v>
      </x:c>
      <x:c r="P145" s="129" t="n">
        <x:v>1</x:v>
      </x:c>
      <x:c r="Q145" s="130" t="n">
        <x:v>1</x:v>
      </x:c>
    </x:row>
    <x:row r="146" ht="164" customHeight="1">
      <x:c r="A146" s="121" t="str">
        <x:v>D6-O4-M24</x:v>
      </x:c>
      <x:c r="B146" s="122" t="str">
        <x:v>Ma chasse, mon récit</x:v>
      </x:c>
      <x:c r="C146" s="122" t="str">
        <x:v>Origines — O4</x:v>
      </x:c>
      <x:c r="D146" s="122" t="str">
        <x:v>origin_missions</x:v>
      </x:c>
      <x:c r="E146" s="122" t="str">
        <x:v>O4-M24</x:v>
      </x:c>
      <x:c r="F146" s="122" t="str">
        <x:v>Le joueur revient d’une chasse réellement jouée et prépare son propre trophée. Il compare les traces, inscrit les partenaires présents et accepte les limites de ce qui peut être prouvé. Isha ou Evar peut visiter l’atelier selon la relation.</x:v>
      </x:c>
      <x:c r="G146" s="122" t="str">
        <x:v>Joueur ; Evar ; Isha</x:v>
      </x:c>
      <x:c r="H146" s="122" t="str">
        <x:v>O4-M23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14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46" s="122" t="str">
        <x:v>Ouverture une fois par première entrée. Choix non confirmés réexaminables. Réussite une fois après résultat vérifié ; échec une fois par tentative, avec 20 secondes de silence minimal. Reprise au retour volontaire, sans gain supplémentaire.</x:v>
      </x:c>
      <x:c r="K14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46" s="123" t="n">
        <x:v>2</x:v>
      </x:c>
      <x:c r="M146" s="124" t="n">
        <x:v>1</x:v>
      </x:c>
      <x:c r="N146" s="124" t="n">
        <x:v>1</x:v>
      </x:c>
      <x:c r="O146" s="124" t="n">
        <x:v>1</x:v>
      </x:c>
      <x:c r="P146" s="124" t="n">
        <x:v>1</x:v>
      </x:c>
      <x:c r="Q146" s="125" t="n">
        <x:v>1</x:v>
      </x:c>
    </x:row>
    <x:row r="147" ht="164" customHeight="1">
      <x:c r="A147" s="126" t="str">
        <x:v>D6-O4-M25</x:v>
      </x:c>
      <x:c r="B147" s="127" t="str">
        <x:v>Elite devant le même nom</x:v>
      </x:c>
      <x:c r="C147" s="127" t="str">
        <x:v>Origines — O4</x:v>
      </x:c>
      <x:c r="D147" s="127" t="str">
        <x:v>origin_missions</x:v>
      </x:c>
      <x:c r="E147" s="127" t="str">
        <x:v>O4-M25</x:v>
      </x:c>
      <x:c r="F147" s="127" t="str">
        <x:v>Elite obtenu dans la campagne commune, le joueur traverse le marché où il avait été provoqué. Les réactions se basent sur les actes connus : certains saluent, d’autres gardent leurs réserves. Une courte chasse de protection du passage permet une action actuelle.</x:v>
      </x:c>
      <x:c r="G147" s="127" t="str">
        <x:v>Joueur ; Marchande du passage</x:v>
      </x:c>
      <x:c r="H147" s="127" t="str">
        <x:v>O4-M24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14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47" s="127" t="str">
        <x:v>Ouverture une fois par première entrée. Choix non confirmés réexaminables. Réussite une fois après résultat vérifié ; échec une fois par tentative, avec 20 secondes de silence minimal. Reprise au retour volontaire, sans gain supplémentaire.</x:v>
      </x:c>
      <x:c r="K14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47" s="128" t="n">
        <x:v>2</x:v>
      </x:c>
      <x:c r="M147" s="129" t="n">
        <x:v>1</x:v>
      </x:c>
      <x:c r="N147" s="129" t="n">
        <x:v>1</x:v>
      </x:c>
      <x:c r="O147" s="129" t="n">
        <x:v>1</x:v>
      </x:c>
      <x:c r="P147" s="129" t="n">
        <x:v>1</x:v>
      </x:c>
      <x:c r="Q147" s="130" t="n">
        <x:v>0</x:v>
      </x:c>
    </x:row>
    <x:row r="148" ht="164" customHeight="1">
      <x:c r="A148" s="121" t="str">
        <x:v>D6-O4-M26</x:v>
      </x:c>
      <x:c r="B148" s="122" t="str">
        <x:v>Ce qu’on peut rendre encore</x:v>
      </x:c>
      <x:c r="C148" s="122" t="str">
        <x:v>Origines — O4</x:v>
      </x:c>
      <x:c r="D148" s="122" t="str">
        <x:v>origin_missions</x:v>
      </x:c>
      <x:c r="E148" s="122" t="str">
        <x:v>O4-M26</x:v>
      </x:c>
      <x:c r="F148" s="122" t="str">
        <x:v>Une dernière pièce issue du bénéfice ancien est localisée dans une réserve familiale. Le joueur négocie l’accès, traverse une galerie de stockage et compare l’objet aux demandes documentées. Sa restitution implique un vrai transport jusqu’au destinataire.</x:v>
      </x:c>
      <x:c r="G148" s="122" t="str">
        <x:v>Joueur ; Gardien de la réserve familiale</x:v>
      </x:c>
      <x:c r="H148" s="122" t="str">
        <x:v>O4-M25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14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48" s="122" t="str">
        <x:v>Ouverture une fois par première entrée. Choix non confirmés réexaminables. Réussite une fois après résultat vérifié ; échec une fois par tentative, avec 20 secondes de silence minimal. Reprise au retour volontaire, sans gain supplémentaire.</x:v>
      </x:c>
      <x:c r="K14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48" s="123" t="n">
        <x:v>2</x:v>
      </x:c>
      <x:c r="M148" s="124" t="n">
        <x:v>1</x:v>
      </x:c>
      <x:c r="N148" s="124" t="n">
        <x:v>1</x:v>
      </x:c>
      <x:c r="O148" s="124" t="n">
        <x:v>1</x:v>
      </x:c>
      <x:c r="P148" s="124" t="n">
        <x:v>1</x:v>
      </x:c>
      <x:c r="Q148" s="125" t="n">
        <x:v>0</x:v>
      </x:c>
    </x:row>
    <x:row r="149" ht="164" customHeight="1">
      <x:c r="A149" s="126" t="str">
        <x:v>D6-O4-M27</x:v>
      </x:c>
      <x:c r="B149" s="127" t="str">
        <x:v>Le mandat limité d’Evar</x:v>
      </x:c>
      <x:c r="C149" s="127" t="str">
        <x:v>Origines — O4</x:v>
      </x:c>
      <x:c r="D149" s="127" t="str">
        <x:v>origin_missions</x:v>
      </x:c>
      <x:c r="E149" s="127" t="str">
        <x:v>O4-M27</x:v>
      </x:c>
      <x:c r="F149" s="127" t="str">
        <x:v>Evar propose au joueur une fonction d’appui pour vérifier certaines chasses, avec un périmètre précis. Une mission d’essai consiste à observer un duel, préserver une trace et arrêter son intervention quand le mandat est terminé. L’expérience montre le coût de la fonction.</x:v>
      </x:c>
      <x:c r="G149" s="127" t="str">
        <x:v>Joueur ; Evar</x:v>
      </x:c>
      <x:c r="H149" s="127" t="str">
        <x:v>O4-M26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14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49" s="127" t="str">
        <x:v>Ouverture une fois par première entrée. Choix non confirmés réexaminables. Réussite une fois après résultat vérifié ; échec une fois par tentative, avec 20 secondes de silence minimal. Reprise au retour volontaire, sans gain supplémentaire.</x:v>
      </x:c>
      <x:c r="K14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49" s="128" t="n">
        <x:v>2</x:v>
      </x:c>
      <x:c r="M149" s="129" t="n">
        <x:v>1</x:v>
      </x:c>
      <x:c r="N149" s="129" t="n">
        <x:v>1</x:v>
      </x:c>
      <x:c r="O149" s="129" t="n">
        <x:v>1</x:v>
      </x:c>
      <x:c r="P149" s="129" t="n">
        <x:v>1</x:v>
      </x:c>
      <x:c r="Q149" s="130" t="n">
        <x:v>0</x:v>
      </x:c>
    </x:row>
    <x:row r="150" ht="164" customHeight="1">
      <x:c r="A150" s="121" t="str">
        <x:v>D6-O4-M28</x:v>
      </x:c>
      <x:c r="B150" s="122" t="str">
        <x:v>Trois noms sur l’établi</x:v>
      </x:c>
      <x:c r="C150" s="122" t="str">
        <x:v>Origines — O4</x:v>
      </x:c>
      <x:c r="D150" s="122" t="str">
        <x:v>origin_missions</x:v>
      </x:c>
      <x:c r="E150" s="122" t="str">
        <x:v>O4-M28</x:v>
      </x:c>
      <x:c r="F150" s="122" t="str">
        <x:v>L’atelier présente trois plaques : nom familial contextualisé, nouveau nom choisi et signe d’une fonction de réparation. Le joueur rend visite aux personnes que chaque option concerne puis revient tester la plaque sur son équipement et sa porte.</x:v>
      </x:c>
      <x:c r="G150" s="122" t="str">
        <x:v>Joueur ; Artisane des plaques</x:v>
      </x:c>
      <x:c r="H150" s="122" t="str">
        <x:v>O4-M27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150"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50" s="122" t="str">
        <x:v>Ouverture une fois par première entrée. Choix non confirmés réexaminables. Réussite une fois après résultat vérifié ; échec une fois par tentative, avec 20 secondes de silence minimal. Reprise au retour volontaire, sans gain supplémentaire.</x:v>
      </x:c>
      <x:c r="K15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50" s="123" t="n">
        <x:v>3</x:v>
      </x:c>
      <x:c r="M150" s="124" t="n">
        <x:v>1</x:v>
      </x:c>
      <x:c r="N150" s="124" t="n">
        <x:v>1</x:v>
      </x:c>
      <x:c r="O150" s="124" t="n">
        <x:v>1</x:v>
      </x:c>
      <x:c r="P150" s="124" t="n">
        <x:v>1</x:v>
      </x:c>
      <x:c r="Q150" s="125" t="n">
        <x:v>0</x:v>
      </x:c>
    </x:row>
    <x:row r="151" ht="209" customHeight="1">
      <x:c r="A151" s="126" t="str">
        <x:v>D6-O4-M29</x:v>
      </x:c>
      <x:c r="B151" s="127" t="str">
        <x:v>Le nom que je porte</x:v>
      </x:c>
      <x:c r="C151" s="127" t="str">
        <x:v>Origines — O4</x:v>
      </x:c>
      <x:c r="D151" s="127" t="str">
        <x:v>origin_missions</x:v>
      </x:c>
      <x:c r="E151" s="127" t="str">
        <x:v>O4-M29</x:v>
      </x:c>
      <x:c r="F151" s="127" t="str">
        <x:v>Le joueur confirme garder le nom avec les faits publics, adopter un autre nom ou consacrer une part de sa vie à une fonction de réparation limitée. Les conséquences sont présentées avant de fixer la plaque choisie.</x:v>
      </x:c>
      <x:c r="G151" s="127" t="str">
        <x:v>Joueur ; Evar</x:v>
      </x:c>
      <x:c r="H151" s="127" t="str">
        <x:v>O4-M28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151" s="127" t="str">
        <x:v>Le locuteur connaît les faits qu’il a observés et ceux réellement transmis avant cet échange. Les conclusions ci-dessous ne sont prononcées qu’après les actions correspondantes ; l’interruption conserve les faits déjà acquis. Les trois directions ont été présentées intégralement ; survol, essai, refus et sortie ne confirment rien. La réussite parlée exige endingChoiceConfirmed=true avec un seul endingId valide.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51" s="127" t="str">
        <x:v>Ouverture une fois par première entrée. Choix non confirmés réexaminables. Réussite une fois après résultat vérifié ; échec une fois par tentative, avec 20 secondes de silence minimal. Reprise au retour volontaire, sans gain supplémentaire.</x:v>
      </x:c>
      <x:c r="K15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51" s="128" t="n">
        <x:v>3</x:v>
      </x:c>
      <x:c r="M151" s="129" t="n">
        <x:v>1</x:v>
      </x:c>
      <x:c r="N151" s="129" t="n">
        <x:v>1</x:v>
      </x:c>
      <x:c r="O151" s="129" t="n">
        <x:v>1</x:v>
      </x:c>
      <x:c r="P151" s="129" t="n">
        <x:v>1</x:v>
      </x:c>
      <x:c r="Q151" s="130" t="n">
        <x:v>0</x:v>
      </x:c>
    </x:row>
    <x:row r="152" ht="194" customHeight="1">
      <x:c r="A152" s="121" t="str">
        <x:v>D6-O4-M30</x:v>
      </x:c>
      <x:c r="B152" s="122" t="str">
        <x:v>Le geste devant la porte</x:v>
      </x:c>
      <x:c r="C152" s="122" t="str">
        <x:v>Origines — O4</x:v>
      </x:c>
      <x:c r="D152" s="122" t="str">
        <x:v>origin_missions</x:v>
      </x:c>
      <x:c r="E152" s="122" t="str">
        <x:v>O4-M30</x:v>
      </x:c>
      <x:c r="F152" s="122" t="str">
        <x:v>La fin se réalise dans un lieu correspondant : maison portant le nom contextualisé, départ sous un nouveau signe ou première intervention volontaire cadrée. Isha n’est pas obligée d’assister ; Evar et Drek réagissent selon leurs états acquis.</x:v>
      </x:c>
      <x:c r="G152" s="122" t="str">
        <x:v>Joueur ; Témoin de la clôture</x:v>
      </x:c>
      <x:c r="H152" s="122" t="str">
        <x:v>O4-M29 résolue avec choix confirmé ; O4.endingId contient exactement une valeur valide parmi O4-E1, O4-E2, O4-E3. Un refus, une sortie sans confirmation ou une sélection provisoire n’ouvre pas M30.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 O4.endingChoiceConfirmed=true ; exactement un endingId valide. Jouer uniquement sa scène de réalisation E correspondante. La réussite parlée attend endingRealized=true ; report ou interruption restent à reprendre.</x:v>
      </x:c>
      <x:c r="I152"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52" s="122" t="str">
        <x:v>Ouverture une fois par première entrée. Choix non confirmés réexaminables. Réussite une fois après résultat vérifié ; échec une fois par tentative, avec 20 secondes de silence minimal. Reprise au retour volontaire, sans gain supplémentaire.</x:v>
      </x:c>
      <x:c r="K15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52" s="123" t="n">
        <x:v>2</x:v>
      </x:c>
      <x:c r="M152" s="124" t="n">
        <x:v>1</x:v>
      </x:c>
      <x:c r="N152" s="124" t="n">
        <x:v>1</x:v>
      </x:c>
      <x:c r="O152" s="124" t="n">
        <x:v>1</x:v>
      </x:c>
      <x:c r="P152" s="124" t="n">
        <x:v>1</x:v>
      </x:c>
      <x:c r="Q152" s="125" t="n">
        <x:v>0</x:v>
      </x:c>
    </x:row>
    <x:row r="153" ht="164" customHeight="1">
      <x:c r="A153" s="126" t="str">
        <x:v>D6-O4-M31</x:v>
      </x:c>
      <x:c r="B153" s="127" t="str">
        <x:v>La question sans héritage</x:v>
      </x:c>
      <x:c r="C153" s="127" t="str">
        <x:v>Origines — O4</x:v>
      </x:c>
      <x:c r="D153" s="127" t="str">
        <x:v>origin_missions</x:v>
      </x:c>
      <x:c r="E153" s="127" t="str">
        <x:v>O4-M31</x:v>
      </x:c>
      <x:c r="F153" s="127" t="str">
        <x:v>Elder acquis, un jeune portant un autre nom entaché demande conseil. Le joueur l’accompagne dans un exercice d’observation et lui montre comment décrire un geste présent sans l’accuser pour un parent. La scène dépend de la fonction choisie à Elite.</x:v>
      </x:c>
      <x:c r="G153" s="127" t="str">
        <x:v>Joueur ; Jeune au nom entaché</x:v>
      </x:c>
      <x:c r="H153" s="127" t="str">
        <x:v>O4-M30 réussie ; exactement une fin O4-E1..E3 réalisée et verrouillée ; rang Elder commun acquis.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153"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53" s="127" t="str">
        <x:v>Ouverture une fois par première entrée. Choix non confirmés réexaminables. Réussite une fois après résultat vérifié ; échec une fois par tentative, avec 20 secondes de silence minimal. Reprise au retour volontaire, sans gain supplémentaire.</x:v>
      </x:c>
      <x:c r="K15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53" s="128" t="n">
        <x:v>2</x:v>
      </x:c>
      <x:c r="M153" s="129" t="n">
        <x:v>1</x:v>
      </x:c>
      <x:c r="N153" s="129" t="n">
        <x:v>1</x:v>
      </x:c>
      <x:c r="O153" s="129" t="n">
        <x:v>1</x:v>
      </x:c>
      <x:c r="P153" s="129" t="n">
        <x:v>1</x:v>
      </x:c>
      <x:c r="Q153" s="130" t="n">
        <x:v>0</x:v>
      </x:c>
    </x:row>
    <x:row r="154" ht="164" customHeight="1">
      <x:c r="A154" s="121" t="str">
        <x:v>D6-O4-M32</x:v>
      </x:c>
      <x:c r="B154" s="122" t="str">
        <x:v>La trace qui me contredit</x:v>
      </x:c>
      <x:c r="C154" s="122" t="str">
        <x:v>Origines — O4</x:v>
      </x:c>
      <x:c r="D154" s="122" t="str">
        <x:v>origin_missions</x:v>
      </x:c>
      <x:c r="E154" s="122" t="str">
        <x:v>O4-M32</x:v>
      </x:c>
      <x:c r="F154" s="122" t="str">
        <x:v>Une observation nouvelle révèle que le joueur s’est trompé sur un détail secondaire de son enquête. Il compare le document à l’objet, rencontre les personnes informées et corrige la plaque concernée. La faute principale de l’ancêtre reste établie.</x:v>
      </x:c>
      <x:c r="G154" s="122" t="str">
        <x:v>Joueur ; Saer</x:v>
      </x:c>
      <x:c r="H154" s="122" t="str">
        <x:v>O4-M31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154"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54" s="122" t="str">
        <x:v>Ouverture une fois par première entrée. Choix non confirmés réexaminables. Réussite une fois après résultat vérifié ; échec une fois par tentative, avec 20 secondes de silence minimal. Reprise au retour volontaire, sans gain supplémentaire.</x:v>
      </x:c>
      <x:c r="K15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54" s="123" t="n">
        <x:v>2</x:v>
      </x:c>
      <x:c r="M154" s="124" t="n">
        <x:v>1</x:v>
      </x:c>
      <x:c r="N154" s="124" t="n">
        <x:v>1</x:v>
      </x:c>
      <x:c r="O154" s="124" t="n">
        <x:v>1</x:v>
      </x:c>
      <x:c r="P154" s="124" t="n">
        <x:v>1</x:v>
      </x:c>
      <x:c r="Q154" s="125" t="n">
        <x:v>0</x:v>
      </x:c>
    </x:row>
    <x:row r="155" ht="164" customHeight="1">
      <x:c r="A155" s="126" t="str">
        <x:v>D6-O4-M33</x:v>
      </x:c>
      <x:c r="B155" s="127" t="str">
        <x:v>Isha à son tour</x:v>
      </x:c>
      <x:c r="C155" s="127" t="str">
        <x:v>Origines — O4</x:v>
      </x:c>
      <x:c r="D155" s="127" t="str">
        <x:v>origin_missions</x:v>
      </x:c>
      <x:c r="E155" s="127" t="str">
        <x:v>O4-M33</x:v>
      </x:c>
      <x:c r="F155" s="127" t="str">
        <x:v>Isha accomplit une chasse importante et choisit d’inviter ou non le joueur à son retour. Si l’invitation existe, celui-ci l’aide à installer son trophée sans ramener toute la conversation à l’ancien conflit. Sinon, il reçoit la nouvelle par le réseau local.</x:v>
      </x:c>
      <x:c r="G155" s="127" t="str">
        <x:v>Joueur ; Isha ; Messagère du marché</x:v>
      </x:c>
      <x:c r="H155" s="127" t="str">
        <x:v>O4-M32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15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55" s="127" t="str">
        <x:v>Ouverture une fois par première entrée. Choix non confirmés réexaminables. Réussite une fois après résultat vérifié ; échec une fois par tentative, avec 20 secondes de silence minimal. Reprise au retour volontaire, sans gain supplémentaire.</x:v>
      </x:c>
      <x:c r="K15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55" s="128" t="n">
        <x:v>3</x:v>
      </x:c>
      <x:c r="M155" s="129" t="n">
        <x:v>1</x:v>
      </x:c>
      <x:c r="N155" s="129" t="n">
        <x:v>1</x:v>
      </x:c>
      <x:c r="O155" s="129" t="n">
        <x:v>1</x:v>
      </x:c>
      <x:c r="P155" s="129" t="n">
        <x:v>1</x:v>
      </x:c>
      <x:c r="Q155" s="130" t="n">
        <x:v>2</x:v>
      </x:c>
    </x:row>
    <x:row r="156" ht="164" customHeight="1">
      <x:c r="A156" s="121" t="str">
        <x:v>D6-O4-M34</x:v>
      </x:c>
      <x:c r="B156" s="122" t="str">
        <x:v>Le signe sur une autre porte</x:v>
      </x:c>
      <x:c r="C156" s="122" t="str">
        <x:v>Origines — O4</x:v>
      </x:c>
      <x:c r="D156" s="122" t="str">
        <x:v>origin_missions</x:v>
      </x:c>
      <x:c r="E156" s="122" t="str">
        <x:v>O4-M34</x:v>
      </x:c>
      <x:c r="F156" s="122" t="str">
        <x:v>Ancient acquis, le joueur visite une maison où quelqu’un a repris son signe avec une interprétation différente. Une démonstration de chasse puis l’examen de la plaque permettent de discuter de cette reprise sans prétendre posséder toutes les significations futures.</x:v>
      </x:c>
      <x:c r="G156" s="122" t="str">
        <x:v>Joueur ; Habitant au signe repris</x:v>
      </x:c>
      <x:c r="H156" s="122" t="str">
        <x:v>O4-M33 résolue ; même fin exclusive conservée ; rang Ancient commun acquis.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15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56" s="122" t="str">
        <x:v>Ouverture une fois par première entrée. Choix non confirmés réexaminables. Réussite une fois après résultat vérifié ; échec une fois par tentative, avec 20 secondes de silence minimal. Reprise au retour volontaire, sans gain supplémentaire.</x:v>
      </x:c>
      <x:c r="K15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56" s="123" t="n">
        <x:v>2</x:v>
      </x:c>
      <x:c r="M156" s="124" t="n">
        <x:v>1</x:v>
      </x:c>
      <x:c r="N156" s="124" t="n">
        <x:v>1</x:v>
      </x:c>
      <x:c r="O156" s="124" t="n">
        <x:v>1</x:v>
      </x:c>
      <x:c r="P156" s="124" t="n">
        <x:v>1</x:v>
      </x:c>
      <x:c r="Q156" s="125" t="n">
        <x:v>0</x:v>
      </x:c>
    </x:row>
    <x:row r="157" ht="164" customHeight="1">
      <x:c r="A157" s="126" t="str">
        <x:v>D6-O4-M35</x:v>
      </x:c>
      <x:c r="B157" s="127" t="str">
        <x:v>Une fonction à transmettre</x:v>
      </x:c>
      <x:c r="C157" s="127" t="str">
        <x:v>Origines — O4</x:v>
      </x:c>
      <x:c r="D157" s="127" t="str">
        <x:v>origin_missions</x:v>
      </x:c>
      <x:c r="E157" s="127" t="str">
        <x:v>O4-M35</x:v>
      </x:c>
      <x:c r="F157" s="127" t="str">
        <x:v>Le joueur organise la suite de ses engagements : archives, visites ou mandat limité selon la fin. Il accompagne un successeur volontaire sur une mission d’observation, puis le laisse présenter lui-même le résultat et reconnaître ses limites.</x:v>
      </x:c>
      <x:c r="G157" s="127" t="str">
        <x:v>Joueur ; Successeur volontaire</x:v>
      </x:c>
      <x:c r="H157" s="127" t="str">
        <x:v>O4-M34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15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57" s="127" t="str">
        <x:v>Ouverture une fois par première entrée. Choix non confirmés réexaminables. Réussite une fois après résultat vérifié ; échec une fois par tentative, avec 20 secondes de silence minimal. Reprise au retour volontaire, sans gain supplémentaire.</x:v>
      </x:c>
      <x:c r="K15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57" s="128" t="n">
        <x:v>3</x:v>
      </x:c>
      <x:c r="M157" s="129" t="n">
        <x:v>1</x:v>
      </x:c>
      <x:c r="N157" s="129" t="n">
        <x:v>1</x:v>
      </x:c>
      <x:c r="O157" s="129" t="n">
        <x:v>1</x:v>
      </x:c>
      <x:c r="P157" s="129" t="n">
        <x:v>1</x:v>
      </x:c>
      <x:c r="Q157" s="130" t="n">
        <x:v>1</x:v>
      </x:c>
    </x:row>
    <x:row r="158" ht="164" customHeight="1">
      <x:c r="A158" s="121" t="str">
        <x:v>D6-O4-M36</x:v>
      </x:c>
      <x:c r="B158" s="122" t="str">
        <x:v>Mon nom dans ma voix</x:v>
      </x:c>
      <x:c r="C158" s="122" t="str">
        <x:v>Origines — O4</x:v>
      </x:c>
      <x:c r="D158" s="122" t="str">
        <x:v>origin_missions</x:v>
      </x:c>
      <x:c r="E158" s="122" t="str">
        <x:v>O4-M36</x:v>
      </x:c>
      <x:c r="F158" s="122" t="str">
        <x:v>La dernière scène commence par le même salut interrompu que l’enfance, désormais adressé à un visiteur qui ne connaît pas toute l’histoire. Le joueur choisit comment se présenter, puis rejoint son foyer, sa route ou sa fonction conformément à la fin d’Elite.</x:v>
      </x:c>
      <x:c r="G158" s="122" t="str">
        <x:v>Joueur ; Visiteur du seuil</x:v>
      </x:c>
      <x:c r="H158" s="122" t="str">
        <x:v>O4-M35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15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58" s="122" t="str">
        <x:v>Ouverture une fois par première entrée. Choix non confirmés réexaminables. Réussite une fois après résultat vérifié ; échec une fois par tentative, avec 20 secondes de silence minimal. Reprise au retour volontaire, sans gain supplémentaire.</x:v>
      </x:c>
      <x:c r="K15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58" s="123" t="n">
        <x:v>3</x:v>
      </x:c>
      <x:c r="M158" s="124" t="n">
        <x:v>1</x:v>
      </x:c>
      <x:c r="N158" s="124" t="n">
        <x:v>1</x:v>
      </x:c>
      <x:c r="O158" s="124" t="n">
        <x:v>1</x:v>
      </x:c>
      <x:c r="P158" s="124" t="n">
        <x:v>1</x:v>
      </x:c>
      <x:c r="Q158" s="125" t="n">
        <x:v>0</x:v>
      </x:c>
    </x:row>
    <x:row r="159" ht="164" customHeight="1">
      <x:c r="A159" s="126" t="str">
        <x:v>D6-O4-E1</x:v>
      </x:c>
      <x:c r="B159" s="127" t="str">
        <x:v>Le nom assumé avec les faits</x:v>
      </x:c>
      <x:c r="C159" s="127" t="str">
        <x:v>Origines — O4</x:v>
      </x:c>
      <x:c r="D159" s="127" t="str">
        <x:v>origin_endings</x:v>
      </x:c>
      <x:c r="E159" s="127" t="str">
        <x:v>O4-E1</x:v>
      </x:c>
      <x:c r="F159" s="127" t="str">
        <x:v>Fixer une plaque contextualisée à son lieu de vie puis rejoindre une activité où il agit sous ce nom.</x:v>
      </x:c>
      <x:c r="G159" s="127" t="str">
        <x:v>Joueur ; Témoin du foyer</x:v>
      </x:c>
      <x:c r="H159" s="127" t="str">
        <x:v>O4-M29 : sélection exclusive après Elite commun ; O4-M30 : réalisation jouée ; personnes et possessions requises effectivement disponibles.  Le locuteur doit être présent ou relié par le contact décrit ; une absence n’est jamais annulée pour jouer cette scène. Exclusivement si O4.endingId=O4-E1 confirmé ; cette scène est appelée depuis O4-M30 et ne constitue jamais une nouvelle sélection.</x:v>
      </x:c>
      <x:c r="I15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59" s="127" t="str">
        <x:v>Ouverture une fois par première entrée. Choix non confirmés réexaminables. Réussite une fois après résultat vérifié ; échec une fois par tentative, avec 20 secondes de silence minimal. Reprise au retour volontaire, sans gain supplémentaire.</x:v>
      </x:c>
      <x:c r="K15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59" s="128" t="n">
        <x:v>2</x:v>
      </x:c>
      <x:c r="M159" s="129" t="n">
        <x:v>1</x:v>
      </x:c>
      <x:c r="N159" s="129" t="n">
        <x:v>1</x:v>
      </x:c>
      <x:c r="O159" s="129" t="n">
        <x:v>1</x:v>
      </x:c>
      <x:c r="P159" s="129" t="n">
        <x:v>1</x:v>
      </x:c>
      <x:c r="Q159" s="130" t="n">
        <x:v>0</x:v>
      </x:c>
    </x:row>
    <x:row r="160" ht="164" customHeight="1">
      <x:c r="A160" s="121" t="str">
        <x:v>D6-O4-E2</x:v>
      </x:c>
      <x:c r="B160" s="122" t="str">
        <x:v>Un nom choisi pour ma route</x:v>
      </x:c>
      <x:c r="C160" s="122" t="str">
        <x:v>Origines — O4</x:v>
      </x:c>
      <x:c r="D160" s="122" t="str">
        <x:v>origin_endings</x:v>
      </x:c>
      <x:c r="E160" s="122" t="str">
        <x:v>O4-E2</x:v>
      </x:c>
      <x:c r="F160" s="122" t="str">
        <x:v>Retirer la plaque provisoire, poser le nouveau signe puis se présenter à une personne qui le découvre.</x:v>
      </x:c>
      <x:c r="G160" s="122" t="str">
        <x:v>Joueur ; Artisane des plaques</x:v>
      </x:c>
      <x:c r="H160" s="122" t="str">
        <x:v>O4-M29 : sélection exclusive après Elite commun ; O4-M30 : réalisation jouée ; personnes et possessions requises effectivement disponibles.  Le locuteur doit être présent ou relié par le contact décrit ; une absence n’est jamais annulée pour jouer cette scène. Exclusivement si O4.endingId=O4-E2 confirmé ; cette scène est appelée depuis O4-M30 et ne constitue jamais une nouvelle sélection.</x:v>
      </x:c>
      <x:c r="I160"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60" s="122" t="str">
        <x:v>Ouverture une fois par première entrée. Choix non confirmés réexaminables. Réussite une fois après résultat vérifié ; échec une fois par tentative, avec 20 secondes de silence minimal. Reprise au retour volontaire, sans gain supplémentaire.</x:v>
      </x:c>
      <x:c r="K16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60" s="123" t="n">
        <x:v>2</x:v>
      </x:c>
      <x:c r="M160" s="124" t="n">
        <x:v>1</x:v>
      </x:c>
      <x:c r="N160" s="124" t="n">
        <x:v>1</x:v>
      </x:c>
      <x:c r="O160" s="124" t="n">
        <x:v>1</x:v>
      </x:c>
      <x:c r="P160" s="124" t="n">
        <x:v>1</x:v>
      </x:c>
      <x:c r="Q160" s="125" t="n">
        <x:v>0</x:v>
      </x:c>
    </x:row>
    <x:row r="161" ht="164" customHeight="1">
      <x:c r="A161" s="126" t="str">
        <x:v>D6-O4-E3</x:v>
      </x:c>
      <x:c r="B161" s="127" t="str">
        <x:v>Réparer dans une fonction limitée</x:v>
      </x:c>
      <x:c r="C161" s="127" t="str">
        <x:v>Origines — O4</x:v>
      </x:c>
      <x:c r="D161" s="127" t="str">
        <x:v>origin_endings</x:v>
      </x:c>
      <x:c r="E161" s="127" t="str">
        <x:v>O4-E3</x:v>
      </x:c>
      <x:c r="F161" s="127" t="str">
        <x:v>Recevoir un mandat borné, vérifier ses limites sur le terrain et rendre un résultat fondé sur des traces.</x:v>
      </x:c>
      <x:c r="G161" s="127" t="str">
        <x:v>Joueur ; Evar</x:v>
      </x:c>
      <x:c r="H161" s="127" t="str">
        <x:v>O4-M29 : sélection exclusive après Elite commun ; O4-M30 : réalisation jouée ; personnes et possessions requises effectivement disponibles.  Le locuteur doit être présent ou relié par le contact décrit ; une absence n’est jamais annulée pour jouer cette scène. Exclusivement si O4.endingId=O4-E3 confirmé ; cette scène est appelée depuis O4-M30 et ne constitue jamais une nouvelle sélection.</x:v>
      </x:c>
      <x:c r="I161"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61" s="127" t="str">
        <x:v>Ouverture une fois par première entrée. Choix non confirmés réexaminables. Réussite une fois après résultat vérifié ; échec une fois par tentative, avec 20 secondes de silence minimal. Reprise au retour volontaire, sans gain supplémentaire.</x:v>
      </x:c>
      <x:c r="K16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61" s="128" t="n">
        <x:v>2</x:v>
      </x:c>
      <x:c r="M161" s="129" t="n">
        <x:v>1</x:v>
      </x:c>
      <x:c r="N161" s="129" t="n">
        <x:v>1</x:v>
      </x:c>
      <x:c r="O161" s="129" t="n">
        <x:v>1</x:v>
      </x:c>
      <x:c r="P161" s="129" t="n">
        <x:v>1</x:v>
      </x:c>
      <x:c r="Q161" s="130" t="n">
        <x:v>0</x:v>
      </x:c>
    </x:row>
    <x:row r="162" ht="164" customHeight="1">
      <x:c r="A162" s="121" t="str">
        <x:v>D6-O5-M01</x:v>
      </x:c>
      <x:c r="B162" s="122" t="str">
        <x:v>Le signal d’un autre</x:v>
      </x:c>
      <x:c r="C162" s="122" t="str">
        <x:v>Origines — O5</x:v>
      </x:c>
      <x:c r="D162" s="122" t="str">
        <x:v>origin_missions</x:v>
      </x:c>
      <x:c r="E162" s="122" t="str">
        <x:v>O5-M01</x:v>
      </x:c>
      <x:c r="F162" s="122" t="str">
        <x:v>Dans la cour de cohorte, deux jeunes utilisent des signes différents pour franchir une poutre mobile. Le joueur doit regarder leur geste avant de déplacer le contrepoids. L’exercice introduit la compréhension d’autrui sans montrer Mara ni un contact humain personnel.</x:v>
      </x:c>
      <x:c r="G162" s="122" t="str">
        <x:v>Joueur ; Partenaire de poutre</x:v>
      </x:c>
      <x:c r="H162" s="122" t="str">
        <x:v>Voie O5 choisie ; prologue commun terminé ; aucune mission de voie résolue.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162"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62" s="122" t="str">
        <x:v>Ouverture une fois par première entrée. Choix non confirmés réexaminables. Réussite une fois après résultat vérifié ; échec une fois par tentative, avec 20 secondes de silence minimal. Reprise au retour volontaire, sans gain supplémentaire.</x:v>
      </x:c>
      <x:c r="K16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62" s="123" t="n">
        <x:v>2</x:v>
      </x:c>
      <x:c r="M162" s="124" t="n">
        <x:v>1</x:v>
      </x:c>
      <x:c r="N162" s="124" t="n">
        <x:v>1</x:v>
      </x:c>
      <x:c r="O162" s="124" t="n">
        <x:v>1</x:v>
      </x:c>
      <x:c r="P162" s="124" t="n">
        <x:v>1</x:v>
      </x:c>
      <x:c r="Q162" s="125" t="n">
        <x:v>0</x:v>
      </x:c>
    </x:row>
    <x:row r="163" ht="164" customHeight="1">
      <x:c r="A163" s="126" t="str">
        <x:v>D6-O5-M02</x:v>
      </x:c>
      <x:c r="B163" s="127" t="str">
        <x:v>La proie qui ouvre le passage</x:v>
      </x:c>
      <x:c r="C163" s="127" t="str">
        <x:v>Origines — O5</x:v>
      </x:c>
      <x:c r="D163" s="127" t="str">
        <x:v>origin_missions</x:v>
      </x:c>
      <x:c r="E163" s="127" t="str">
        <x:v>O5-M02</x:v>
      </x:c>
      <x:c r="F163" s="127" t="str">
        <x:v>Une petite bête déplace une branche et révèle par hasard la sortie d’un enclos d’exercice. Le joueur peut observer son trajet, ouvrir ensuite la grille ou essayer de la rattraper. L’instructeur demande ce qui a réellement aidé à sortir.</x:v>
      </x:c>
      <x:c r="G163" s="127" t="str">
        <x:v>Joueur ; Instructeur de l’enclos</x:v>
      </x:c>
      <x:c r="H163" s="127" t="str">
        <x:v>O5-M01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163"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63" s="127" t="str">
        <x:v>Ouverture une fois par première entrée. Choix non confirmés réexaminables. Réussite une fois après résultat vérifié ; échec une fois par tentative, avec 20 secondes de silence minimal. Reprise au retour volontaire, sans gain supplémentaire.</x:v>
      </x:c>
      <x:c r="K16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63" s="128" t="n">
        <x:v>2</x:v>
      </x:c>
      <x:c r="M163" s="129" t="n">
        <x:v>1</x:v>
      </x:c>
      <x:c r="N163" s="129" t="n">
        <x:v>1</x:v>
      </x:c>
      <x:c r="O163" s="129" t="n">
        <x:v>1</x:v>
      </x:c>
      <x:c r="P163" s="129" t="n">
        <x:v>1</x:v>
      </x:c>
      <x:c r="Q163" s="130" t="n">
        <x:v>0</x:v>
      </x:c>
    </x:row>
    <x:row r="164" ht="164" customHeight="1">
      <x:c r="A164" s="121" t="str">
        <x:v>D6-O5-M03</x:v>
      </x:c>
      <x:c r="B164" s="122" t="str">
        <x:v>Deux mains sur la corde</x:v>
      </x:c>
      <x:c r="C164" s="122" t="str">
        <x:v>Origines — O5</x:v>
      </x:c>
      <x:c r="D164" s="122" t="str">
        <x:v>origin_missions</x:v>
      </x:c>
      <x:c r="E164" s="122" t="str">
        <x:v>O5-M03</x:v>
      </x:c>
      <x:c r="F164" s="122" t="str">
        <x:v>Un camarade de cohorte se retrouve de l’autre côté d’une fosse d’entraînement. Le joueur ne peut pas tendre la corde et verrouiller le tambour seul. Il doit demander une aide visible, attendre la prise et franchir à son tour.</x:v>
      </x:c>
      <x:c r="G164" s="122" t="str">
        <x:v>Joueur ; Camarade de corde</x:v>
      </x:c>
      <x:c r="H164" s="122" t="str">
        <x:v>O5-M02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164"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64" s="122" t="str">
        <x:v>Ouverture une fois par première entrée. Choix non confirmés réexaminables. Réussite une fois après résultat vérifié ; échec une fois par tentative, avec 20 secondes de silence minimal. Reprise au retour volontaire, sans gain supplémentaire.</x:v>
      </x:c>
      <x:c r="K16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64" s="123" t="n">
        <x:v>2</x:v>
      </x:c>
      <x:c r="M164" s="124" t="n">
        <x:v>1</x:v>
      </x:c>
      <x:c r="N164" s="124" t="n">
        <x:v>1</x:v>
      </x:c>
      <x:c r="O164" s="124" t="n">
        <x:v>1</x:v>
      </x:c>
      <x:c r="P164" s="124" t="n">
        <x:v>1</x:v>
      </x:c>
      <x:c r="Q164" s="125" t="n">
        <x:v>0</x:v>
      </x:c>
    </x:row>
    <x:row r="165" ht="164" customHeight="1">
      <x:c r="A165" s="126" t="str">
        <x:v>D6-O5-M04</x:v>
      </x:c>
      <x:c r="B165" s="127" t="str">
        <x:v>L’objet que l’on rend</x:v>
      </x:c>
      <x:c r="C165" s="127" t="str">
        <x:v>Origines — O5</x:v>
      </x:c>
      <x:c r="D165" s="127" t="str">
        <x:v>origin_missions</x:v>
      </x:c>
      <x:c r="E165" s="127" t="str">
        <x:v>O5-M04</x:v>
      </x:c>
      <x:c r="F165" s="127" t="str">
        <x:v>Après un exercice, le joueur trouve un outil portant le signe d’une autre famille. Le marché permet de suivre les marques d’atelier, rencontrer la propriétaire et l’aider à retrouver le support où l’objet se fixe. Elle remercie sans promettre une dette infinie.</x:v>
      </x:c>
      <x:c r="G165" s="127" t="str">
        <x:v>Joueur ; Propriétaire de l’outil</x:v>
      </x:c>
      <x:c r="H165" s="127" t="str">
        <x:v>O5-M03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16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65" s="127" t="str">
        <x:v>Ouverture une fois par première entrée. Choix non confirmés réexaminables. Réussite une fois après résultat vérifié ; échec une fois par tentative, avec 20 secondes de silence minimal. Reprise au retour volontaire, sans gain supplémentaire.</x:v>
      </x:c>
      <x:c r="K16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65" s="128" t="n">
        <x:v>2</x:v>
      </x:c>
      <x:c r="M165" s="129" t="n">
        <x:v>1</x:v>
      </x:c>
      <x:c r="N165" s="129" t="n">
        <x:v>1</x:v>
      </x:c>
      <x:c r="O165" s="129" t="n">
        <x:v>1</x:v>
      </x:c>
      <x:c r="P165" s="129" t="n">
        <x:v>1</x:v>
      </x:c>
      <x:c r="Q165" s="130" t="n">
        <x:v>0</x:v>
      </x:c>
    </x:row>
    <x:row r="166" ht="164" customHeight="1">
      <x:c r="A166" s="121" t="str">
        <x:v>D6-O5-M05</x:v>
      </x:c>
      <x:c r="B166" s="122" t="str">
        <x:v>Une histoire de visiteurs</x:v>
      </x:c>
      <x:c r="C166" s="122" t="str">
        <x:v>Origines — O5</x:v>
      </x:c>
      <x:c r="D166" s="122" t="str">
        <x:v>origin_missions</x:v>
      </x:c>
      <x:c r="E166" s="122" t="str">
        <x:v>O5-M05</x:v>
      </x:c>
      <x:c r="F166" s="122" t="str">
        <x:v>Un conteur évoque des rencontres anciennes avec des espèces étrangères. Le joueur manipule des figurines de démonstration, compare tailles et outils puis choisit une question. Aucun personnage humain actuel n’est présent et aucune rencontre future n’est prophétisée.</x:v>
      </x:c>
      <x:c r="G166" s="122" t="str">
        <x:v>Joueur ; Conteur du foyer</x:v>
      </x:c>
      <x:c r="H166" s="122" t="str">
        <x:v>O5-M04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16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66" s="122" t="str">
        <x:v>Ouverture une fois par première entrée. Choix non confirmés réexaminables. Réussite une fois après résultat vérifié ; échec une fois par tentative, avec 20 secondes de silence minimal. Reprise au retour volontaire, sans gain supplémentaire.</x:v>
      </x:c>
      <x:c r="K16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66" s="123" t="n">
        <x:v>2</x:v>
      </x:c>
      <x:c r="M166" s="124" t="n">
        <x:v>1</x:v>
      </x:c>
      <x:c r="N166" s="124" t="n">
        <x:v>1</x:v>
      </x:c>
      <x:c r="O166" s="124" t="n">
        <x:v>1</x:v>
      </x:c>
      <x:c r="P166" s="124" t="n">
        <x:v>1</x:v>
      </x:c>
      <x:c r="Q166" s="125" t="n">
        <x:v>0</x:v>
      </x:c>
    </x:row>
    <x:row r="167" ht="164" customHeight="1">
      <x:c r="A167" s="126" t="str">
        <x:v>D6-O5-M06</x:v>
      </x:c>
      <x:c r="B167" s="127" t="str">
        <x:v>Le pas laissé libre</x:v>
      </x:c>
      <x:c r="C167" s="127" t="str">
        <x:v>Origines — O5</x:v>
      </x:c>
      <x:c r="D167" s="127" t="str">
        <x:v>origin_missions</x:v>
      </x:c>
      <x:c r="E167" s="127" t="str">
        <x:v>O5-M06</x:v>
      </x:c>
      <x:c r="F167" s="127" t="str">
        <x:v>Un ami de cohorte préfère rejoindre un autre groupe après une activité partagée. Le joueur l’accompagne jusqu’au croisement et récupère le matériel prêté. La scène laisse un temps de salut et la possibilité de proposer une rencontre future.</x:v>
      </x:c>
      <x:c r="G167" s="127" t="str">
        <x:v>Joueur ; Ami de cohorte</x:v>
      </x:c>
      <x:c r="H167" s="127" t="str">
        <x:v>O5-M05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16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67" s="127" t="str">
        <x:v>Ouverture une fois par première entrée. Choix non confirmés réexaminables. Réussite une fois après résultat vérifié ; échec une fois par tentative, avec 20 secondes de silence minimal. Reprise au retour volontaire, sans gain supplémentaire.</x:v>
      </x:c>
      <x:c r="K16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67" s="128" t="n">
        <x:v>2</x:v>
      </x:c>
      <x:c r="M167" s="129" t="n">
        <x:v>1</x:v>
      </x:c>
      <x:c r="N167" s="129" t="n">
        <x:v>1</x:v>
      </x:c>
      <x:c r="O167" s="129" t="n">
        <x:v>1</x:v>
      </x:c>
      <x:c r="P167" s="129" t="n">
        <x:v>1</x:v>
      </x:c>
      <x:c r="Q167" s="130" t="n">
        <x:v>0</x:v>
      </x:c>
    </x:row>
    <x:row r="168" ht="164" customHeight="1">
      <x:c r="A168" s="121" t="str">
        <x:v>D6-O5-M07</x:v>
      </x:c>
      <x:c r="B168" s="122" t="str">
        <x:v>La piste lue autrement</x:v>
      </x:c>
      <x:c r="C168" s="122" t="str">
        <x:v>Origines — O5</x:v>
      </x:c>
      <x:c r="D168" s="122" t="str">
        <x:v>origin_missions</x:v>
      </x:c>
      <x:c r="E168" s="122" t="str">
        <x:v>O5-M07</x:v>
      </x:c>
      <x:c r="F168" s="122" t="str">
        <x:v>Unblooded, le joueur suit une proie avec une chasseuse utilisant davantage le son que la vision thermique. Deux chemins d’empreintes sont trompeurs, mais un frottement de carapace révèle le bon niveau du décor. Il faut alterner arrêt, écoute et déplacement.</x:v>
      </x:c>
      <x:c r="G168" s="122" t="str">
        <x:v>Joueur ; Chasseuse à l’écoute</x:v>
      </x:c>
      <x:c r="H168" s="122" t="str">
        <x:v>O5-M06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16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68" s="122" t="str">
        <x:v>Ouverture une fois par première entrée. Choix non confirmés réexaminables. Réussite une fois après résultat vérifié ; échec une fois par tentative, avec 20 secondes de silence minimal. Reprise au retour volontaire, sans gain supplémentaire.</x:v>
      </x:c>
      <x:c r="K16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68" s="123" t="n">
        <x:v>2</x:v>
      </x:c>
      <x:c r="M168" s="124" t="n">
        <x:v>1</x:v>
      </x:c>
      <x:c r="N168" s="124" t="n">
        <x:v>1</x:v>
      </x:c>
      <x:c r="O168" s="124" t="n">
        <x:v>1</x:v>
      </x:c>
      <x:c r="P168" s="124" t="n">
        <x:v>1</x:v>
      </x:c>
      <x:c r="Q168" s="125" t="n">
        <x:v>0</x:v>
      </x:c>
    </x:row>
    <x:row r="169" ht="164" customHeight="1">
      <x:c r="A169" s="126" t="str">
        <x:v>D6-O5-M08</x:v>
      </x:c>
      <x:c r="B169" s="127" t="str">
        <x:v>Le masque silencieux</x:v>
      </x:c>
      <x:c r="C169" s="127" t="str">
        <x:v>Origines — O5</x:v>
      </x:c>
      <x:c r="D169" s="127" t="str">
        <x:v>origin_missions</x:v>
      </x:c>
      <x:c r="E169" s="127" t="str">
        <x:v>O5-M08</x:v>
      </x:c>
      <x:c r="F169" s="127" t="str">
        <x:v>Un atelier simule une panne de traduction des signaux de cohorte. Le joueur doit annoncer un déplacement avec lumière, position et geste, puis traverser un parcours avec un partenaire. Les commandes n’affichent que les signes réellement appris.</x:v>
      </x:c>
      <x:c r="G169" s="127" t="str">
        <x:v>Joueur ; Partenaire au masque d’exercice</x:v>
      </x:c>
      <x:c r="H169" s="127" t="str">
        <x:v>O5-M07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16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69" s="127" t="str">
        <x:v>Ouverture une fois par première entrée. Choix non confirmés réexaminables. Réussite une fois après résultat vérifié ; échec une fois par tentative, avec 20 secondes de silence minimal. Reprise au retour volontaire, sans gain supplémentaire.</x:v>
      </x:c>
      <x:c r="K16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69" s="128" t="n">
        <x:v>2</x:v>
      </x:c>
      <x:c r="M169" s="129" t="n">
        <x:v>1</x:v>
      </x:c>
      <x:c r="N169" s="129" t="n">
        <x:v>1</x:v>
      </x:c>
      <x:c r="O169" s="129" t="n">
        <x:v>1</x:v>
      </x:c>
      <x:c r="P169" s="129" t="n">
        <x:v>1</x:v>
      </x:c>
      <x:c r="Q169" s="130" t="n">
        <x:v>0</x:v>
      </x:c>
    </x:row>
    <x:row r="170" ht="164" customHeight="1">
      <x:c r="A170" s="121" t="str">
        <x:v>D6-O5-M09</x:v>
      </x:c>
      <x:c r="B170" s="122" t="str">
        <x:v>Le chasseur désarmé</x:v>
      </x:c>
      <x:c r="C170" s="122" t="str">
        <x:v>Origines — O5</x:v>
      </x:c>
      <x:c r="D170" s="122" t="str">
        <x:v>origin_missions</x:v>
      </x:c>
      <x:c r="E170" s="122" t="str">
        <x:v>O5-M09</x:v>
      </x:c>
      <x:c r="F170" s="122" t="str">
        <x:v>Un rival perd son arme d’exercice derrière une barrière pendant une manche. Le joueur peut interrompre la manche ou lui laisser rejoindre un autre outil visible avant de reprendre. L’instructeur note les circonstances, pas seulement le résultat.</x:v>
      </x:c>
      <x:c r="G170" s="122" t="str">
        <x:v>Joueur ; Instructeur de l’exercice ; Rival désarmé</x:v>
      </x:c>
      <x:c r="H170" s="122" t="str">
        <x:v>O5-M08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170"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70" s="122" t="str">
        <x:v>Ouverture une fois par première entrée. Choix non confirmés réexaminables. Réussite une fois après résultat vérifié ; échec une fois par tentative, avec 20 secondes de silence minimal. Reprise au retour volontaire, sans gain supplémentaire.</x:v>
      </x:c>
      <x:c r="K17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70" s="123" t="n">
        <x:v>2</x:v>
      </x:c>
      <x:c r="M170" s="124" t="n">
        <x:v>1</x:v>
      </x:c>
      <x:c r="N170" s="124" t="n">
        <x:v>1</x:v>
      </x:c>
      <x:c r="O170" s="124" t="n">
        <x:v>1</x:v>
      </x:c>
      <x:c r="P170" s="124" t="n">
        <x:v>1</x:v>
      </x:c>
      <x:c r="Q170" s="125" t="n">
        <x:v>0</x:v>
      </x:c>
    </x:row>
    <x:row r="171" ht="164" customHeight="1">
      <x:c r="A171" s="126" t="str">
        <x:v>D6-O5-M10</x:v>
      </x:c>
      <x:c r="B171" s="127" t="str">
        <x:v>Le secours n’est pas un ordre</x:v>
      </x:c>
      <x:c r="C171" s="127" t="str">
        <x:v>Origines — O5</x:v>
      </x:c>
      <x:c r="D171" s="127" t="str">
        <x:v>origin_missions</x:v>
      </x:c>
      <x:c r="E171" s="127" t="str">
        <x:v>O5-M10</x:v>
      </x:c>
      <x:c r="F171" s="127" t="str">
        <x:v>Une chasseuse aide le joueur à sortir d’un piège puis demande un service sans lien direct. Le joueur la retrouve sur une piste, peut l’aider dans une mesure concrète ou expliquer sa limite. Le secours passé n’autorise pas tous les ordres futurs.</x:v>
      </x:c>
      <x:c r="G171" s="127" t="str">
        <x:v>Joueur ; Chasseuse du secours</x:v>
      </x:c>
      <x:c r="H171" s="127" t="str">
        <x:v>O5-M09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171"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71" s="127" t="str">
        <x:v>Ouverture une fois par première entrée. Choix non confirmés réexaminables. Réussite une fois après résultat vérifié ; échec une fois par tentative, avec 20 secondes de silence minimal. Reprise au retour volontaire, sans gain supplémentaire.</x:v>
      </x:c>
      <x:c r="K17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71" s="128" t="n">
        <x:v>2</x:v>
      </x:c>
      <x:c r="M171" s="129" t="n">
        <x:v>1</x:v>
      </x:c>
      <x:c r="N171" s="129" t="n">
        <x:v>1</x:v>
      </x:c>
      <x:c r="O171" s="129" t="n">
        <x:v>1</x:v>
      </x:c>
      <x:c r="P171" s="129" t="n">
        <x:v>1</x:v>
      </x:c>
      <x:c r="Q171" s="130" t="n">
        <x:v>0</x:v>
      </x:c>
    </x:row>
    <x:row r="172" ht="164" customHeight="1">
      <x:c r="A172" s="121" t="str">
        <x:v>D6-O5-M11</x:v>
      </x:c>
      <x:c r="B172" s="122" t="str">
        <x:v>L’empreinte sans nom</x:v>
      </x:c>
      <x:c r="C172" s="122" t="str">
        <x:v>Origines — O5</x:v>
      </x:c>
      <x:c r="D172" s="122" t="str">
        <x:v>origin_missions</x:v>
      </x:c>
      <x:c r="E172" s="122" t="str">
        <x:v>O5-M11</x:v>
      </x:c>
      <x:c r="F172" s="122" t="str">
        <x:v>Une réserve d’archives conserve le relevé d’une empreinte inconnue, issu d’une ancienne expédition. Le joueur compare des formes sur une table et découvre qu’aucun nom certain n’est disponible. L’archiviste préfère une entrée provisoire.</x:v>
      </x:c>
      <x:c r="G172" s="122" t="str">
        <x:v>Joueur ; Archiviste de la réserve</x:v>
      </x:c>
      <x:c r="H172" s="122" t="str">
        <x:v>O5-M10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172"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72" s="122" t="str">
        <x:v>Ouverture une fois par première entrée. Choix non confirmés réexaminables. Réussite une fois après résultat vérifié ; échec une fois par tentative, avec 20 secondes de silence minimal. Reprise au retour volontaire, sans gain supplémentaire.</x:v>
      </x:c>
      <x:c r="K17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72" s="123" t="n">
        <x:v>2</x:v>
      </x:c>
      <x:c r="M172" s="124" t="n">
        <x:v>1</x:v>
      </x:c>
      <x:c r="N172" s="124" t="n">
        <x:v>1</x:v>
      </x:c>
      <x:c r="O172" s="124" t="n">
        <x:v>1</x:v>
      </x:c>
      <x:c r="P172" s="124" t="n">
        <x:v>1</x:v>
      </x:c>
      <x:c r="Q172" s="125" t="n">
        <x:v>0</x:v>
      </x:c>
    </x:row>
    <x:row r="173" ht="164" customHeight="1">
      <x:c r="A173" s="126" t="str">
        <x:v>D6-O5-M12</x:v>
      </x:c>
      <x:c r="B173" s="127" t="str">
        <x:v>La poignée du retour</x:v>
      </x:c>
      <x:c r="C173" s="127" t="str">
        <x:v>Origines — O5</x:v>
      </x:c>
      <x:c r="D173" s="127" t="str">
        <x:v>origin_missions</x:v>
      </x:c>
      <x:c r="E173" s="127" t="str">
        <x:v>O5-M12</x:v>
      </x:c>
      <x:c r="F173" s="127" t="str">
        <x:v>Un exercice de récupération exige qu’un partenaire garde la sortie ouverte pendant que le joueur porte une caisse. Au retour, les rôles s’inversent ; une proie factice bloque alors la position auparavant sûre. La coordination doit être adaptée.</x:v>
      </x:c>
      <x:c r="G173" s="127" t="str">
        <x:v>Joueur ; Partenaire du tambour</x:v>
      </x:c>
      <x:c r="H173" s="127" t="str">
        <x:v>O5-M11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173"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73" s="127" t="str">
        <x:v>Ouverture une fois par première entrée. Choix non confirmés réexaminables. Réussite une fois après résultat vérifié ; échec une fois par tentative, avec 20 secondes de silence minimal. Reprise au retour volontaire, sans gain supplémentaire.</x:v>
      </x:c>
      <x:c r="K17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73" s="128" t="n">
        <x:v>2</x:v>
      </x:c>
      <x:c r="M173" s="129" t="n">
        <x:v>1</x:v>
      </x:c>
      <x:c r="N173" s="129" t="n">
        <x:v>1</x:v>
      </x:c>
      <x:c r="O173" s="129" t="n">
        <x:v>1</x:v>
      </x:c>
      <x:c r="P173" s="129" t="n">
        <x:v>1</x:v>
      </x:c>
      <x:c r="Q173" s="130" t="n">
        <x:v>0</x:v>
      </x:c>
    </x:row>
    <x:row r="174" ht="164" customHeight="1">
      <x:c r="A174" s="121" t="str">
        <x:v>D6-O5-M13</x:v>
      </x:c>
      <x:c r="B174" s="122" t="str">
        <x:v>Trois voix dans le rite</x:v>
      </x:c>
      <x:c r="C174" s="122" t="str">
        <x:v>Origines — O5</x:v>
      </x:c>
      <x:c r="D174" s="122" t="str">
        <x:v>origin_missions</x:v>
      </x:c>
      <x:c r="E174" s="122" t="str">
        <x:v>O5-M13</x:v>
      </x:c>
      <x:c r="F174" s="122" t="str">
        <x:v>Young Blood commun acquis, le joueur répète les signaux de triade dans une aire extérieure au Temple des Trois Ombres. Les partenaires ont des préférences différentes et doivent convenir d’une séquence sans armes énergétiques pour cet exercice.</x:v>
      </x:c>
      <x:c r="G174" s="122" t="str">
        <x:v>Joueur ; Partenaire de triade</x:v>
      </x:c>
      <x:c r="H174" s="122" t="str">
        <x:v>O5-M12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174"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74" s="122" t="str">
        <x:v>Ouverture une fois par première entrée. Choix non confirmés réexaminables. Réussite une fois après résultat vérifié ; échec une fois par tentative, avec 20 secondes de silence minimal. Reprise au retour volontaire, sans gain supplémentaire.</x:v>
      </x:c>
      <x:c r="K17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74" s="123" t="n">
        <x:v>2</x:v>
      </x:c>
      <x:c r="M174" s="124" t="n">
        <x:v>1</x:v>
      </x:c>
      <x:c r="N174" s="124" t="n">
        <x:v>1</x:v>
      </x:c>
      <x:c r="O174" s="124" t="n">
        <x:v>1</x:v>
      </x:c>
      <x:c r="P174" s="124" t="n">
        <x:v>1</x:v>
      </x:c>
      <x:c r="Q174" s="125" t="n">
        <x:v>0</x:v>
      </x:c>
    </x:row>
    <x:row r="175" ht="164" customHeight="1">
      <x:c r="A175" s="126" t="str">
        <x:v>D6-O5-M14</x:v>
      </x:c>
      <x:c r="B175" s="127" t="str">
        <x:v>La proie qui comprend le leurre</x:v>
      </x:c>
      <x:c r="C175" s="127" t="str">
        <x:v>Origines — O5</x:v>
      </x:c>
      <x:c r="D175" s="127" t="str">
        <x:v>origin_missions</x:v>
      </x:c>
      <x:c r="E175" s="127" t="str">
        <x:v>O5-M14</x:v>
      </x:c>
      <x:c r="F175" s="127" t="str">
        <x:v>Une proie locale apprend à ignorer un appât répété. Le joueur observe sa nouvelle route, déplace un obstacle et adapte le rythme de ses signaux avec le partenaire. Le comportement adverse possède une logique lisible.</x:v>
      </x:c>
      <x:c r="G175" s="127" t="str">
        <x:v>Joueur ; Partenaire de chasse</x:v>
      </x:c>
      <x:c r="H175" s="127" t="str">
        <x:v>O5-M13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17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75" s="127" t="str">
        <x:v>Ouverture une fois par première entrée. Choix non confirmés réexaminables. Réussite une fois après résultat vérifié ; échec une fois par tentative, avec 20 secondes de silence minimal. Reprise au retour volontaire, sans gain supplémentaire.</x:v>
      </x:c>
      <x:c r="K17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75" s="128" t="n">
        <x:v>2</x:v>
      </x:c>
      <x:c r="M175" s="129" t="n">
        <x:v>1</x:v>
      </x:c>
      <x:c r="N175" s="129" t="n">
        <x:v>1</x:v>
      </x:c>
      <x:c r="O175" s="129" t="n">
        <x:v>1</x:v>
      </x:c>
      <x:c r="P175" s="129" t="n">
        <x:v>1</x:v>
      </x:c>
      <x:c r="Q175" s="130" t="n">
        <x:v>0</x:v>
      </x:c>
    </x:row>
    <x:row r="176" ht="164" customHeight="1">
      <x:c r="A176" s="121" t="str">
        <x:v>D6-O5-M15</x:v>
      </x:c>
      <x:c r="B176" s="122" t="str">
        <x:v>Le signe au-delà du masque</x:v>
      </x:c>
      <x:c r="C176" s="122" t="str">
        <x:v>Origines — O5</x:v>
      </x:c>
      <x:c r="D176" s="122" t="str">
        <x:v>origin_missions</x:v>
      </x:c>
      <x:c r="E176" s="122" t="str">
        <x:v>O5-M15</x:v>
      </x:c>
      <x:c r="F176" s="122" t="str">
        <x:v>Un artisan yautja peu habitué au dialecte du joueur doit régler une attache d’équipement. La scène utilise dessin, démonstration de geste et essai sur mannequin. Chacun corrige une incompréhension par une action visible.</x:v>
      </x:c>
      <x:c r="G176" s="122" t="str">
        <x:v>Joueur ; Artisan du réglage</x:v>
      </x:c>
      <x:c r="H176" s="122" t="str">
        <x:v>O5-M14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17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76" s="122" t="str">
        <x:v>Ouverture une fois par première entrée. Choix non confirmés réexaminables. Réussite une fois après résultat vérifié ; échec une fois par tentative, avec 20 secondes de silence minimal. Reprise au retour volontaire, sans gain supplémentaire.</x:v>
      </x:c>
      <x:c r="K17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76" s="123" t="n">
        <x:v>2</x:v>
      </x:c>
      <x:c r="M176" s="124" t="n">
        <x:v>1</x:v>
      </x:c>
      <x:c r="N176" s="124" t="n">
        <x:v>1</x:v>
      </x:c>
      <x:c r="O176" s="124" t="n">
        <x:v>1</x:v>
      </x:c>
      <x:c r="P176" s="124" t="n">
        <x:v>1</x:v>
      </x:c>
      <x:c r="Q176" s="125" t="n">
        <x:v>0</x:v>
      </x:c>
    </x:row>
    <x:row r="177" ht="164" customHeight="1">
      <x:c r="A177" s="126" t="str">
        <x:v>D6-O5-M16</x:v>
      </x:c>
      <x:c r="B177" s="127" t="str">
        <x:v>Ce que promet une dette</x:v>
      </x:c>
      <x:c r="C177" s="127" t="str">
        <x:v>Origines — O5</x:v>
      </x:c>
      <x:c r="D177" s="127" t="str">
        <x:v>origin_missions</x:v>
      </x:c>
      <x:c r="E177" s="127" t="str">
        <x:v>O5-M16</x:v>
      </x:c>
      <x:c r="F177" s="127" t="str">
        <x:v>Deux membres de la cohorte se disputent sur un ancien secours. Le joueur les rejoint dans une aire de traction et leur fait rejouer les contraintes concrètes de l’incident. La conversation peut distinguer gratitude, prêt matériel et obéissance exigée.</x:v>
      </x:c>
      <x:c r="G177" s="127" t="str">
        <x:v>Joueur ; Camarade secouru</x:v>
      </x:c>
      <x:c r="H177" s="127" t="str">
        <x:v>O5-M15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17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77" s="127" t="str">
        <x:v>Ouverture une fois par première entrée. Choix non confirmés réexaminables. Réussite une fois après résultat vérifié ; échec une fois par tentative, avec 20 secondes de silence minimal. Reprise au retour volontaire, sans gain supplémentaire.</x:v>
      </x:c>
      <x:c r="K17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77" s="128" t="n">
        <x:v>2</x:v>
      </x:c>
      <x:c r="M177" s="129" t="n">
        <x:v>1</x:v>
      </x:c>
      <x:c r="N177" s="129" t="n">
        <x:v>1</x:v>
      </x:c>
      <x:c r="O177" s="129" t="n">
        <x:v>1</x:v>
      </x:c>
      <x:c r="P177" s="129" t="n">
        <x:v>1</x:v>
      </x:c>
      <x:c r="Q177" s="130" t="n">
        <x:v>0</x:v>
      </x:c>
    </x:row>
    <x:row r="178" ht="164" customHeight="1">
      <x:c r="A178" s="121" t="str">
        <x:v>D6-O5-M17</x:v>
      </x:c>
      <x:c r="B178" s="122" t="str">
        <x:v>La route qu’on ne suit pas</x:v>
      </x:c>
      <x:c r="C178" s="122" t="str">
        <x:v>Origines — O5</x:v>
      </x:c>
      <x:c r="D178" s="122" t="str">
        <x:v>origin_missions</x:v>
      </x:c>
      <x:c r="E178" s="122" t="str">
        <x:v>O5-M17</x:v>
      </x:c>
      <x:c r="F178" s="122" t="str">
        <x:v>Un partenaire choisit une chasse différente de celle du joueur. Les deux préparent leur matériel dans le même atelier puis se séparent au croisement réel de la réserve. Le joueur doit poursuivre sa piste sans son aide habituelle.</x:v>
      </x:c>
      <x:c r="G178" s="122" t="str">
        <x:v>Joueur ; Partenaire au croisement</x:v>
      </x:c>
      <x:c r="H178" s="122" t="str">
        <x:v>O5-M16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17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78" s="122" t="str">
        <x:v>Ouverture une fois par première entrée. Choix non confirmés réexaminables. Réussite une fois après résultat vérifié ; échec une fois par tentative, avec 20 secondes de silence minimal. Reprise au retour volontaire, sans gain supplémentaire.</x:v>
      </x:c>
      <x:c r="K17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78" s="123" t="n">
        <x:v>2</x:v>
      </x:c>
      <x:c r="M178" s="124" t="n">
        <x:v>1</x:v>
      </x:c>
      <x:c r="N178" s="124" t="n">
        <x:v>1</x:v>
      </x:c>
      <x:c r="O178" s="124" t="n">
        <x:v>1</x:v>
      </x:c>
      <x:c r="P178" s="124" t="n">
        <x:v>1</x:v>
      </x:c>
      <x:c r="Q178" s="125" t="n">
        <x:v>0</x:v>
      </x:c>
    </x:row>
    <x:row r="179" ht="164" customHeight="1">
      <x:c r="A179" s="126" t="str">
        <x:v>D6-O5-M18</x:v>
      </x:c>
      <x:c r="B179" s="127" t="str">
        <x:v>Avant les étoiles</x:v>
      </x:c>
      <x:c r="C179" s="127" t="str">
        <x:v>Origines — O5</x:v>
      </x:c>
      <x:c r="D179" s="127" t="str">
        <x:v>origin_missions</x:v>
      </x:c>
      <x:c r="E179" s="127" t="str">
        <x:v>O5-M18</x:v>
      </x:c>
      <x:c r="F179" s="127" t="str">
        <x:v>Sur une terrasse du Homeworld, le joueur observe les départs auxquels il n’a pas encore accès. Un pilote décrit la nécessité du rang, d’un vaisseau acquis et d’une route préparée. Le joueur l’aide à porter un module jusqu’au hangar local, sans embarquer.</x:v>
      </x:c>
      <x:c r="G179" s="127" t="str">
        <x:v>Joueur ; Pilote du hangar local</x:v>
      </x:c>
      <x:c r="H179" s="127" t="str">
        <x:v>O5-M17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17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79" s="127" t="str">
        <x:v>Ouverture une fois par première entrée. Choix non confirmés réexaminables. Réussite une fois après résultat vérifié ; échec une fois par tentative, avec 20 secondes de silence minimal. Reprise au retour volontaire, sans gain supplémentaire.</x:v>
      </x:c>
      <x:c r="K17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79" s="128" t="n">
        <x:v>2</x:v>
      </x:c>
      <x:c r="M179" s="129" t="n">
        <x:v>1</x:v>
      </x:c>
      <x:c r="N179" s="129" t="n">
        <x:v>1</x:v>
      </x:c>
      <x:c r="O179" s="129" t="n">
        <x:v>1</x:v>
      </x:c>
      <x:c r="P179" s="129" t="n">
        <x:v>1</x:v>
      </x:c>
      <x:c r="Q179" s="130" t="n">
        <x:v>0</x:v>
      </x:c>
    </x:row>
    <x:row r="180" ht="284" customHeight="1">
      <x:c r="A180" s="121" t="str">
        <x:v>D6-O5-M19</x:v>
      </x:c>
      <x:c r="B180" s="122" t="str">
        <x:v>La main sur le câble</x:v>
      </x:c>
      <x:c r="C180" s="122" t="str">
        <x:v>Origines — O5</x:v>
      </x:c>
      <x:c r="D180" s="122" t="str">
        <x:v>origin_missions</x:v>
      </x:c>
      <x:c r="E180" s="122" t="str">
        <x:v>O5-M19</x:v>
      </x:c>
      <x:c r="F180" s="122" t="str">
        <x:v>EXP01–02. Blooded, vaisseau acquis et trajet vers Namarra PLAN13 joué, le joueur suit une proie près d’une falaise instable. Mara Venn, pisteuse humaine adulte, tend un câble depuis une corniche et lui évite une chute. Ils affrontent ensuite séparément une menace immédiate avant de chercher un signe commun.</x:v>
      </x:c>
      <x:c r="G180" s="122" t="str">
        <x:v>Joueur ; Mara Venn</x:v>
      </x:c>
      <x:c r="H180" s="122" t="str">
        <x:v>O5-M18 résolue ; lire son résultat réel (réussite, issue partielle, refus ou échec) pour adapter les personnages et les objets présents. Blooded commun acquis ; vaisseau personnel possédé ; trajet réel requis pour toute scène hors Homeworld. Mara jamais rencontrée personnellement auparavant ; arrivée jouée sur Namarra PLAN13 ; EXP01–02. Le locuteur doit être présent ou relié par le contact décrit ; une absence n’est jamais annulée pour jouer cette scène.</x:v>
      </x:c>
      <x:c r="I180" s="122" t="str">
        <x:v>Le locuteur connaît les faits qu’il a observés et ceux réellement transmis avant cet échange. Les conclusions ci-dessous ne sont prononcées qu’après les actions correspondantes ; l’interruption conserve les faits déjà acquis. Les phrases françaises sont des sous-titres de mise en scène pour le public : Mara n’entend pas une traduction française magique du joueur. M19–23 : compréhension réciproque par gestes démontrés, mots limités et indices partagés, sans langue fluide. M24 : proposition de contact seulement si le protocole local limité a été montré et compris ; sinon le salut gestuel reste disponible. Un éventuel relais ou dispositif d’assistance est une mécanique originale explicitement limitée, jamais une propriété canonique universelle des masques.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80" s="122" t="str">
        <x:v>Ouverture une fois par première entrée. Choix non confirmés réexaminables. Réussite une fois après résultat vérifié ; échec une fois par tentative, avec 20 secondes de silence minimal. Reprise au retour volontaire, sans gain supplémentaire.</x:v>
      </x:c>
      <x:c r="K18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80" s="123" t="n">
        <x:v>2</x:v>
      </x:c>
      <x:c r="M180" s="124" t="n">
        <x:v>1</x:v>
      </x:c>
      <x:c r="N180" s="124" t="n">
        <x:v>1</x:v>
      </x:c>
      <x:c r="O180" s="124" t="n">
        <x:v>1</x:v>
      </x:c>
      <x:c r="P180" s="124" t="n">
        <x:v>1</x:v>
      </x:c>
      <x:c r="Q180" s="125" t="n">
        <x:v>2</x:v>
      </x:c>
    </x:row>
    <x:row r="181" ht="284" customHeight="1">
      <x:c r="A181" s="126" t="str">
        <x:v>D6-O5-M20</x:v>
      </x:c>
      <x:c r="B181" s="127" t="str">
        <x:v>Deux pistes vers l’eau</x:v>
      </x:c>
      <x:c r="C181" s="127" t="str">
        <x:v>Origines — O5</x:v>
      </x:c>
      <x:c r="D181" s="127" t="str">
        <x:v>origin_missions</x:v>
      </x:c>
      <x:c r="E181" s="127" t="str">
        <x:v>O5-M20</x:v>
      </x:c>
      <x:c r="F181" s="127" t="str">
        <x:v>EXP03–04. Mara connaît un point d’eau mais une proie le contrôle. Le joueur lit les traces hautes pendant qu’elle suit les indices au sol ; un passage exige de protéger son déplacement puis d’attendre qu’elle ouvre la sortie. Leurs signaux restent limités à ceux appris.</x:v>
      </x:c>
      <x:c r="G181" s="127" t="str">
        <x:v>Joueur ; Mara Venn</x:v>
      </x:c>
      <x:c r="H181" s="127" t="str">
        <x:v>O5-M19 résolue ; lire son résultat réel (réussite, issue partielle, refus ou échec) pour adapter les personnages et les objets présents. Blooded commun acquis ; vaisseau personnel possédé ; trajet réel requis pour toute scène hors Homeworld. EXP03–04 ; coopération temporaire acceptée. Le locuteur doit être présent ou relié par le contact décrit ; une absence n’est jamais annulée pour jouer cette scène.</x:v>
      </x:c>
      <x:c r="I181" s="127" t="str">
        <x:v>Le locuteur connaît les faits qu’il a observés et ceux réellement transmis avant cet échange. Les conclusions ci-dessous ne sont prononcées qu’après les actions correspondantes ; l’interruption conserve les faits déjà acquis. Les phrases françaises sont des sous-titres de mise en scène pour le public : Mara n’entend pas une traduction française magique du joueur. M19–23 : compréhension réciproque par gestes démontrés, mots limités et indices partagés, sans langue fluide. M24 : proposition de contact seulement si le protocole local limité a été montré et compris ; sinon le salut gestuel reste disponible. Un éventuel relais ou dispositif d’assistance est une mécanique originale explicitement limitée, jamais une propriété canonique universelle des masques.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81" s="127" t="str">
        <x:v>Ouverture une fois par première entrée. Choix non confirmés réexaminables. Réussite une fois après résultat vérifié ; échec une fois par tentative, avec 20 secondes de silence minimal. Reprise au retour volontaire, sans gain supplémentaire.</x:v>
      </x:c>
      <x:c r="K18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81" s="128" t="n">
        <x:v>2</x:v>
      </x:c>
      <x:c r="M181" s="129" t="n">
        <x:v>1</x:v>
      </x:c>
      <x:c r="N181" s="129" t="n">
        <x:v>1</x:v>
      </x:c>
      <x:c r="O181" s="129" t="n">
        <x:v>1</x:v>
      </x:c>
      <x:c r="P181" s="129" t="n">
        <x:v>1</x:v>
      </x:c>
      <x:c r="Q181" s="130" t="n">
        <x:v>1</x:v>
      </x:c>
    </x:row>
    <x:row r="182" ht="284" customHeight="1">
      <x:c r="A182" s="121" t="str">
        <x:v>D6-O5-M21</x:v>
      </x:c>
      <x:c r="B182" s="122" t="str">
        <x:v>L’outil de Mara</x:v>
      </x:c>
      <x:c r="C182" s="122" t="str">
        <x:v>Origines — O5</x:v>
      </x:c>
      <x:c r="D182" s="122" t="str">
        <x:v>origin_missions</x:v>
      </x:c>
      <x:c r="E182" s="122" t="str">
        <x:v>O5-M21</x:v>
      </x:c>
      <x:c r="F182" s="122" t="str">
        <x:v>EXP05–06. Une pièce de l’équipement de Mara est coincée dans un ancien poste. Le joueur traverse une galerie haute tandis qu’elle déverrouille un passage au sol ; ils peuvent ensuite repousser ensemble une proie qui les a suivis. Mara garde son arme et décide de son usage.</x:v>
      </x:c>
      <x:c r="G182" s="122" t="str">
        <x:v>Joueur ; Mara Venn</x:v>
      </x:c>
      <x:c r="H182" s="122" t="str">
        <x:v>O5-M20 résolue ; lire son résultat réel (réussite, issue partielle, refus ou échec) pour adapter les personnages et les objets présents. Blooded commun acquis ; vaisseau personnel possédé ; trajet réel requis pour toute scène hors Homeworld. EXP05–06 ; équipement de Mara toujours à elle. Le locuteur doit être présent ou relié par le contact décrit ; une absence n’est jamais annulée pour jouer cette scène.</x:v>
      </x:c>
      <x:c r="I182" s="122" t="str">
        <x:v>Le locuteur connaît les faits qu’il a observés et ceux réellement transmis avant cet échange. Les conclusions ci-dessous ne sont prononcées qu’après les actions correspondantes ; l’interruption conserve les faits déjà acquis. Les phrases françaises sont des sous-titres de mise en scène pour le public : Mara n’entend pas une traduction française magique du joueur. M19–23 : compréhension réciproque par gestes démontrés, mots limités et indices partagés, sans langue fluide. M24 : proposition de contact seulement si le protocole local limité a été montré et compris ; sinon le salut gestuel reste disponible. Un éventuel relais ou dispositif d’assistance est une mécanique originale explicitement limitée, jamais une propriété canonique universelle des masques.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82" s="122" t="str">
        <x:v>Ouverture une fois par première entrée. Choix non confirmés réexaminables. Réussite une fois après résultat vérifié ; échec une fois par tentative, avec 20 secondes de silence minimal. Reprise au retour volontaire, sans gain supplémentaire.</x:v>
      </x:c>
      <x:c r="K18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82" s="123" t="n">
        <x:v>2</x:v>
      </x:c>
      <x:c r="M182" s="124" t="n">
        <x:v>1</x:v>
      </x:c>
      <x:c r="N182" s="124" t="n">
        <x:v>1</x:v>
      </x:c>
      <x:c r="O182" s="124" t="n">
        <x:v>1</x:v>
      </x:c>
      <x:c r="P182" s="124" t="n">
        <x:v>1</x:v>
      </x:c>
      <x:c r="Q182" s="125" t="n">
        <x:v>1</x:v>
      </x:c>
    </x:row>
    <x:row r="183" ht="284" customHeight="1">
      <x:c r="A183" s="126" t="str">
        <x:v>D6-O5-M22</x:v>
      </x:c>
      <x:c r="B183" s="127" t="str">
        <x:v>Le ciel qu’elle cherche</x:v>
      </x:c>
      <x:c r="C183" s="127" t="str">
        <x:v>Origines — O5</x:v>
      </x:c>
      <x:c r="D183" s="127" t="str">
        <x:v>origin_missions</x:v>
      </x:c>
      <x:c r="E183" s="127" t="str">
        <x:v>O5-M22</x:v>
      </x:c>
      <x:c r="F183" s="127" t="str">
        <x:v>EXP07. Mara veut rejoindre un départ humain et montre une carte abîmée de Namarra. Le joueur compare ses coordonnées aux reliefs, rejoint un relais visible et règle l’orientation d’une antenne. La carte commune n’accorde que les routes effectivement vérifiées.</x:v>
      </x:c>
      <x:c r="G183" s="127" t="str">
        <x:v>Joueur ; Esha ; Mara Venn</x:v>
      </x:c>
      <x:c r="H183" s="127" t="str">
        <x:v>O5-M21 résolue ; lire son résultat réel (réussite, issue partielle, refus ou échec) pour adapter les personnages et les objets présents. Blooded commun acquis ; vaisseau personnel possédé ; trajet réel requis pour toute scène hors Homeworld. EXP07 ; projet de départ de Mara explicite. Le locuteur doit être présent ou relié par le contact décrit ; une absence n’est jamais annulée pour jouer cette scène.</x:v>
      </x:c>
      <x:c r="I183" s="127" t="str">
        <x:v>Le locuteur connaît les faits qu’il a observés et ceux réellement transmis avant cet échange. Les conclusions ci-dessous ne sont prononcées qu’après les actions correspondantes ; l’interruption conserve les faits déjà acquis. Les phrases françaises sont des sous-titres de mise en scène pour le public : Mara n’entend pas une traduction française magique du joueur. M19–23 : compréhension réciproque par gestes démontrés, mots limités et indices partagés, sans langue fluide. M24 : proposition de contact seulement si le protocole local limité a été montré et compris ; sinon le salut gestuel reste disponible. Un éventuel relais ou dispositif d’assistance est une mécanique originale explicitement limitée, jamais une propriété canonique universelle des masques.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83" s="127" t="str">
        <x:v>Ouverture une fois par première entrée. Choix non confirmés réexaminables. Réussite une fois après résultat vérifié ; échec une fois par tentative, avec 20 secondes de silence minimal. Reprise au retour volontaire, sans gain supplémentaire.</x:v>
      </x:c>
      <x:c r="K18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83" s="128" t="n">
        <x:v>2</x:v>
      </x:c>
      <x:c r="M183" s="129" t="n">
        <x:v>1</x:v>
      </x:c>
      <x:c r="N183" s="129" t="n">
        <x:v>1</x:v>
      </x:c>
      <x:c r="O183" s="129" t="n">
        <x:v>1</x:v>
      </x:c>
      <x:c r="P183" s="129" t="n">
        <x:v>1</x:v>
      </x:c>
      <x:c r="Q183" s="130" t="n">
        <x:v>1</x:v>
      </x:c>
    </x:row>
    <x:row r="184" ht="284" customHeight="1">
      <x:c r="A184" s="121" t="str">
        <x:v>D6-O5-M23</x:v>
      </x:c>
      <x:c r="B184" s="122" t="str">
        <x:v>La sortie avant la prise</x:v>
      </x:c>
      <x:c r="C184" s="122" t="str">
        <x:v>Origines — O5</x:v>
      </x:c>
      <x:c r="D184" s="122" t="str">
        <x:v>origin_missions</x:v>
      </x:c>
      <x:c r="E184" s="122" t="str">
        <x:v>O5-M23</x:v>
      </x:c>
      <x:c r="F184" s="122" t="str">
        <x:v>EXP08–09. Une proie rare apparaît alors que Mara approche du dernier passage vers son transport. Le joueur peut sécuriser sa traversée puis poursuivre si la fenêtre le permet, ou laisser la chasse pour l’accompagner. Mara choisit elle-même son couvert et son moment de passage.</x:v>
      </x:c>
      <x:c r="G184" s="122" t="str">
        <x:v>Joueur ; Mara Venn</x:v>
      </x:c>
      <x:c r="H184" s="122" t="str">
        <x:v>O5-M22 résolue ; lire son résultat réel (réussite, issue partielle, refus ou échec) pour adapter les personnages et les objets présents. Blooded commun acquis ; vaisseau personnel possédé ; trajet réel requis pour toute scène hors Homeworld. EXP08–09 ; route de départ recherchée. Le locuteur doit être présent ou relié par le contact décrit ; une absence n’est jamais annulée pour jouer cette scène.</x:v>
      </x:c>
      <x:c r="I184" s="122" t="str">
        <x:v>Le locuteur connaît les faits qu’il a observés et ceux réellement transmis avant cet échange. Les conclusions ci-dessous ne sont prononcées qu’après les actions correspondantes ; l’interruption conserve les faits déjà acquis. Les phrases françaises sont des sous-titres de mise en scène pour le public : Mara n’entend pas une traduction française magique du joueur. M19–23 : compréhension réciproque par gestes démontrés, mots limités et indices partagés, sans langue fluide. M24 : proposition de contact seulement si le protocole local limité a été montré et compris ; sinon le salut gestuel reste disponible. Un éventuel relais ou dispositif d’assistance est une mécanique originale explicitement limitée, jamais une propriété canonique universelle des masques.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84" s="122" t="str">
        <x:v>Ouverture une fois par première entrée. Choix non confirmés réexaminables. Réussite une fois après résultat vérifié ; échec une fois par tentative, avec 20 secondes de silence minimal. Reprise au retour volontaire, sans gain supplémentaire.</x:v>
      </x:c>
      <x:c r="K18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84" s="123" t="n">
        <x:v>2</x:v>
      </x:c>
      <x:c r="M184" s="124" t="n">
        <x:v>1</x:v>
      </x:c>
      <x:c r="N184" s="124" t="n">
        <x:v>1</x:v>
      </x:c>
      <x:c r="O184" s="124" t="n">
        <x:v>1</x:v>
      </x:c>
      <x:c r="P184" s="124" t="n">
        <x:v>1</x:v>
      </x:c>
      <x:c r="Q184" s="125" t="n">
        <x:v>1</x:v>
      </x:c>
    </x:row>
    <x:row r="185" ht="284" customHeight="1">
      <x:c r="A185" s="126" t="str">
        <x:v>D6-O5-M24</x:v>
      </x:c>
      <x:c r="B185" s="127" t="str">
        <x:v>Un départ qui lui appartient</x:v>
      </x:c>
      <x:c r="C185" s="127" t="str">
        <x:v>Origines — O5</x:v>
      </x:c>
      <x:c r="D185" s="127" t="str">
        <x:v>origin_missions</x:v>
      </x:c>
      <x:c r="E185" s="127" t="str">
        <x:v>O5-M24</x:v>
      </x:c>
      <x:c r="F185" s="127" t="str">
        <x:v>EXP10. Au port de Namarra, le joueur accompagne Mara jusqu’à son transport, rend les objets prêtés et échange éventuellement un signe de contact. Elle embarque effectivement et quitte le groupe. La caméra suit ensuite le joueur seul jusqu’à son propre vaisseau.</x:v>
      </x:c>
      <x:c r="G185" s="127" t="str">
        <x:v>Joueur ; Agent du quai ; Mara Venn</x:v>
      </x:c>
      <x:c r="H185" s="127" t="str">
        <x:v>O5-M23 résolue ; lire son résultat réel (réussite, issue partielle, refus ou échec) pour adapter les personnages et les objets présents. Blooded commun acquis ; vaisseau personnel possédé ; trajet réel requis pour toute scène hors Homeworld. EXP10 ; départ de Mara obligatoire à la clôture, même si le transport doit être réparé. Le locuteur doit être présent ou relié par le contact décrit ; une absence n’est jamais annulée pour jouer cette scène.</x:v>
      </x:c>
      <x:c r="I185" s="127" t="str">
        <x:v>Le locuteur connaît les faits qu’il a observés et ceux réellement transmis avant cet échange. Les conclusions ci-dessous ne sont prononcées qu’après les actions correspondantes ; l’interruption conserve les faits déjà acquis. Les phrases françaises sont des sous-titres de mise en scène pour le public : Mara n’entend pas une traduction française magique du joueur. M19–23 : compréhension réciproque par gestes démontrés, mots limités et indices partagés, sans langue fluide. M24 : proposition de contact seulement si le protocole local limité a été montré et compris ; sinon le salut gestuel reste disponible. Un éventuel relais ou dispositif d’assistance est une mécanique originale explicitement limitée, jamais une propriété canonique universelle des masques.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85" s="127" t="str">
        <x:v>Ouverture une fois par première entrée. Choix non confirmés réexaminables. Réussite une fois après résultat vérifié ; échec une fois par tentative, avec 20 secondes de silence minimal. Reprise au retour volontaire, sans gain supplémentaire.</x:v>
      </x:c>
      <x:c r="K18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85" s="128" t="n">
        <x:v>2</x:v>
      </x:c>
      <x:c r="M185" s="129" t="n">
        <x:v>1</x:v>
      </x:c>
      <x:c r="N185" s="129" t="n">
        <x:v>1</x:v>
      </x:c>
      <x:c r="O185" s="129" t="n">
        <x:v>1</x:v>
      </x:c>
      <x:c r="P185" s="129" t="n">
        <x:v>1</x:v>
      </x:c>
      <x:c r="Q185" s="130" t="n">
        <x:v>3</x:v>
      </x:c>
    </x:row>
    <x:row r="186" ht="209" customHeight="1">
      <x:c r="A186" s="121" t="str">
        <x:v>D6-O5-M25</x:v>
      </x:c>
      <x:c r="B186" s="122" t="str">
        <x:v>La dette racontée au clan</x:v>
      </x:c>
      <x:c r="C186" s="122" t="str">
        <x:v>Origines — O5</x:v>
      </x:c>
      <x:c r="D186" s="122" t="str">
        <x:v>origin_missions</x:v>
      </x:c>
      <x:c r="E186" s="122" t="str">
        <x:v>O5-M25</x:v>
      </x:c>
      <x:c r="F186" s="122" t="str">
        <x:v>Elite commun acquis, un chasseur moque le secours reçu d’une humaine. Le joueur peut montrer les traces du câble, rejouer la géographie sur une table de terrain puis proposer une chasse d’exercice où chacun dépend d’un partenaire différent.</x:v>
      </x:c>
      <x:c r="G186" s="122" t="str">
        <x:v>Joueur ; Keth</x:v>
      </x:c>
      <x:c r="H186" s="122" t="str">
        <x:v>O5-M24 résolue ; lire son résultat réel (réussite, issue partielle, refus ou échec) pour adapter les personnages et les objets présents. Épreuve solitaire commune Elite réussie ; accès et objets spécifiques de la scène obtenus.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I18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86" s="122" t="str">
        <x:v>Ouverture une fois par première entrée. Choix non confirmés réexaminables. Réussite une fois après résultat vérifié ; échec une fois par tentative, avec 20 secondes de silence minimal. Reprise au retour volontaire, sans gain supplémentaire.</x:v>
      </x:c>
      <x:c r="K18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86" s="123" t="n">
        <x:v>2</x:v>
      </x:c>
      <x:c r="M186" s="124" t="n">
        <x:v>1</x:v>
      </x:c>
      <x:c r="N186" s="124" t="n">
        <x:v>1</x:v>
      </x:c>
      <x:c r="O186" s="124" t="n">
        <x:v>1</x:v>
      </x:c>
      <x:c r="P186" s="124" t="n">
        <x:v>1</x:v>
      </x:c>
      <x:c r="Q186" s="125" t="n">
        <x:v>2</x:v>
      </x:c>
    </x:row>
    <x:row r="187" ht="209" customHeight="1">
      <x:c r="A187" s="126" t="str">
        <x:v>D6-O5-M26</x:v>
      </x:c>
      <x:c r="B187" s="127" t="str">
        <x:v>Un message qu’on peut refuser</x:v>
      </x:c>
      <x:c r="C187" s="127" t="str">
        <x:v>Origines — O5</x:v>
      </x:c>
      <x:c r="D187" s="127" t="str">
        <x:v>origin_missions</x:v>
      </x:c>
      <x:c r="E187" s="127" t="str">
        <x:v>O5-M26</x:v>
      </x:c>
      <x:c r="F187" s="127" t="str">
        <x:v>Si un contact volontaire a été accepté, Mara envoie une demande ponctuelle depuis sa propre route ; sinon une escale offre seulement une nouvelle d’elle autorisée. Le joueur répare un relais, vérifie le destinataire puis choisit de répondre ou de laisser le lien au repos.</x:v>
      </x:c>
      <x:c r="G187" s="127" t="str">
        <x:v>Joueur ; Mara Venn ; Réparatrice du relais</x:v>
      </x:c>
      <x:c r="H187" s="127" t="str">
        <x:v>O5-M25 résolue ; lire son résultat réel (réussite, issue partielle, refus ou échec) pour adapter les personnages et les objets présents. Épreuve solitaire commune Elite réussie ; accès et objets spécifiques de la scène obtenus.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I18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87" s="127" t="str">
        <x:v>Ouverture une fois par première entrée. Choix non confirmés réexaminables. Réussite une fois après résultat vérifié ; échec une fois par tentative, avec 20 secondes de silence minimal. Reprise au retour volontaire, sans gain supplémentaire.</x:v>
      </x:c>
      <x:c r="K18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87" s="128" t="n">
        <x:v>3</x:v>
      </x:c>
      <x:c r="M187" s="129" t="n">
        <x:v>1</x:v>
      </x:c>
      <x:c r="N187" s="129" t="n">
        <x:v>1</x:v>
      </x:c>
      <x:c r="O187" s="129" t="n">
        <x:v>1</x:v>
      </x:c>
      <x:c r="P187" s="129" t="n">
        <x:v>1</x:v>
      </x:c>
      <x:c r="Q187" s="130" t="n">
        <x:v>2</x:v>
      </x:c>
    </x:row>
    <x:row r="188" ht="209" customHeight="1">
      <x:c r="A188" s="121" t="str">
        <x:v>D6-O5-M27</x:v>
      </x:c>
      <x:c r="B188" s="122" t="str">
        <x:v>La chasse des deux méthodes</x:v>
      </x:c>
      <x:c r="C188" s="122" t="str">
        <x:v>Origines — O5</x:v>
      </x:c>
      <x:c r="D188" s="122" t="str">
        <x:v>origin_missions</x:v>
      </x:c>
      <x:c r="E188" s="122" t="str">
        <x:v>O5-M27</x:v>
      </x:c>
      <x:c r="F188" s="122" t="str">
        <x:v>Lors d’une rencontre acceptée par les deux, une chasse ou une récupération met en jeu les techniques de Mara et du joueur. Si elle n’est pas disponible, la mission utilise un relevé qu’elle a volontairement partagé et un partenaire local distinct.</x:v>
      </x:c>
      <x:c r="G188" s="122" t="str">
        <x:v>Joueur ; Mara Venn ; Partenaire local de la récupération</x:v>
      </x:c>
      <x:c r="H188" s="122" t="str">
        <x:v>O5-M26 résolue ; lire son résultat réel (réussite, issue partielle, refus ou échec) pour adapter les personnages et les objets présents. Épreuve solitaire commune Elite réussie ; accès et objets spécifiques de la scène obtenus.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I18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88" s="122" t="str">
        <x:v>Ouverture une fois par première entrée. Choix non confirmés réexaminables. Réussite une fois après résultat vérifié ; échec une fois par tentative, avec 20 secondes de silence minimal. Reprise au retour volontaire, sans gain supplémentaire.</x:v>
      </x:c>
      <x:c r="K18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88" s="123" t="n">
        <x:v>3</x:v>
      </x:c>
      <x:c r="M188" s="124" t="n">
        <x:v>1</x:v>
      </x:c>
      <x:c r="N188" s="124" t="n">
        <x:v>1</x:v>
      </x:c>
      <x:c r="O188" s="124" t="n">
        <x:v>1</x:v>
      </x:c>
      <x:c r="P188" s="124" t="n">
        <x:v>1</x:v>
      </x:c>
      <x:c r="Q188" s="125" t="n">
        <x:v>2</x:v>
      </x:c>
    </x:row>
    <x:row r="189" ht="209" customHeight="1">
      <x:c r="A189" s="126" t="str">
        <x:v>D6-O5-M28</x:v>
      </x:c>
      <x:c r="B189" s="127" t="str">
        <x:v>Trois façons de garder le lien</x:v>
      </x:c>
      <x:c r="C189" s="127" t="str">
        <x:v>Origines — O5</x:v>
      </x:c>
      <x:c r="D189" s="127" t="str">
        <x:v>origin_missions</x:v>
      </x:c>
      <x:c r="E189" s="127" t="str">
        <x:v>O5-M28</x:v>
      </x:c>
      <x:c r="F189" s="127" t="str">
        <x:v>Le joueur examine trois préparations : un signe d’alliance volontaire, une plaque de dette soldée et un relais de contacts ponctuels. Mara donne son accord seulement aux engagements qui la concernent ; sinon les choix portent sur la conduite du joueur.</x:v>
      </x:c>
      <x:c r="G189" s="127" t="str">
        <x:v>Joueur ; Gardienne du relais ; Mara Venn</x:v>
      </x:c>
      <x:c r="H189" s="127" t="str">
        <x:v>O5-M27 résolue ; lire son résultat réel (réussite, issue partielle, refus ou échec) pour adapter les personnages et les objets présents. Épreuve solitaire commune Elite réussie ; accès et objets spécifiques de la scène obtenus.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I18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89" s="127" t="str">
        <x:v>Ouverture une fois par première entrée. Choix non confirmés réexaminables. Réussite une fois après résultat vérifié ; échec une fois par tentative, avec 20 secondes de silence minimal. Reprise au retour volontaire, sans gain supplémentaire.</x:v>
      </x:c>
      <x:c r="K18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89" s="128" t="n">
        <x:v>3</x:v>
      </x:c>
      <x:c r="M189" s="129" t="n">
        <x:v>1</x:v>
      </x:c>
      <x:c r="N189" s="129" t="n">
        <x:v>1</x:v>
      </x:c>
      <x:c r="O189" s="129" t="n">
        <x:v>1</x:v>
      </x:c>
      <x:c r="P189" s="129" t="n">
        <x:v>1</x:v>
      </x:c>
      <x:c r="Q189" s="130" t="n">
        <x:v>2</x:v>
      </x:c>
    </x:row>
    <x:row r="190" ht="209" customHeight="1">
      <x:c r="A190" s="121" t="str">
        <x:v>D6-O5-M29</x:v>
      </x:c>
      <x:c r="B190" s="122" t="str">
        <x:v>Ce que nous promettons</x:v>
      </x:c>
      <x:c r="C190" s="122" t="str">
        <x:v>Origines — O5</x:v>
      </x:c>
      <x:c r="D190" s="122" t="str">
        <x:v>origin_missions</x:v>
      </x:c>
      <x:c r="E190" s="122" t="str">
        <x:v>O5-M29</x:v>
      </x:c>
      <x:c r="F190" s="122" t="str">
        <x:v>Le joueur confirme une fin : alliance volontaire ouverte, dette soldée avec séparation assumée, ou rôle de relais ponctuel. Les engagements réciproques exigent l’accord de Mara ; l’absence de cet accord conserve une fin centrée sur le joueur.</x:v>
      </x:c>
      <x:c r="G190" s="122" t="str">
        <x:v>Joueur ; Gardienne du relais</x:v>
      </x:c>
      <x:c r="H190" s="122" t="str">
        <x:v>O5-M28 résolue ; lire son résultat réel (réussite, issue partielle, refus ou échec) pour adapter les personnages et les objets présents. Épreuve solitaire commune Elite réussie ; accès et objets spécifiques de la scène obtenus.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I190" s="122" t="str">
        <x:v>Le locuteur connaît les faits qu’il a observés et ceux réellement transmis avant cet échange. Les conclusions ci-dessous ne sont prononcées qu’après les actions correspondantes ; l’interruption conserve les faits déjà acquis. Les trois directions ont été présentées intégralement ; survol, essai, refus et sortie ne confirment rien. La réussite parlée exige endingChoiceConfirmed=true avec un seul endingId valide.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90" s="122" t="str">
        <x:v>Ouverture une fois par première entrée. Choix non confirmés réexaminables. Réussite une fois après résultat vérifié ; échec une fois par tentative, avec 20 secondes de silence minimal. Reprise au retour volontaire, sans gain supplémentaire.</x:v>
      </x:c>
      <x:c r="K19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90" s="123" t="n">
        <x:v>3</x:v>
      </x:c>
      <x:c r="M190" s="124" t="n">
        <x:v>1</x:v>
      </x:c>
      <x:c r="N190" s="124" t="n">
        <x:v>1</x:v>
      </x:c>
      <x:c r="O190" s="124" t="n">
        <x:v>1</x:v>
      </x:c>
      <x:c r="P190" s="124" t="n">
        <x:v>1</x:v>
      </x:c>
      <x:c r="Q190" s="125" t="n">
        <x:v>0</x:v>
      </x:c>
    </x:row>
    <x:row r="191" ht="269" customHeight="1">
      <x:c r="A191" s="126" t="str">
        <x:v>D6-O5-M30</x:v>
      </x:c>
      <x:c r="B191" s="127" t="str">
        <x:v>Deux traces qui s’éloignent</x:v>
      </x:c>
      <x:c r="C191" s="127" t="str">
        <x:v>Origines — O5</x:v>
      </x:c>
      <x:c r="D191" s="127" t="str">
        <x:v>origin_missions</x:v>
      </x:c>
      <x:c r="E191" s="127" t="str">
        <x:v>O5-M30</x:v>
      </x:c>
      <x:c r="F191" s="127" t="str">
        <x:v>La clôture montre le geste correspondant : échange de signes pour une alliance, rangement du souvenir de dette ou mise en place d’un relais. Mara repart ou demeure sur sa route hors champ selon sa disponibilité ; le joueur reprend la sienne.</x:v>
      </x:c>
      <x:c r="G191" s="127" t="str">
        <x:v>Joueur ; Artisane du support de mémoire ; Mara Venn</x:v>
      </x:c>
      <x:c r="H191" s="127" t="str">
        <x:v>O5-M29 résolue avec choix confirmé ; O5.endingId contient exactement une valeur valide parmi O5-E1, O5-E2, O5-E3. Un refus, une sortie sans confirmation ou une sélection provisoire n’ouvre pas M30. Épreuve solitaire commune Elite réussie ; accès et objets spécifiques de la scène obtenus. EXP10 réussie et Mara.departureConfirmed=true ; Mara a quitté le groupe ; présence ultérieure uniquement sur accord et selon sa disponibilité réelle. Le locuteur doit être présent ou relié par le contact décrit ; une absence n’est jamais annulée pour jouer cette scène. O5.endingChoiceConfirmed=true ; exactement un endingId valide. Jouer uniquement sa scène de réalisation E correspondante. La réussite parlée attend endingRealized=true ; report ou interruption restent à reprendre.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I191"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91" s="127" t="str">
        <x:v>Ouverture une fois par première entrée. Choix non confirmés réexaminables. Réussite une fois après résultat vérifié ; échec une fois par tentative, avec 20 secondes de silence minimal. Reprise au retour volontaire, sans gain supplémentaire.</x:v>
      </x:c>
      <x:c r="K19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91" s="128" t="n">
        <x:v>2</x:v>
      </x:c>
      <x:c r="M191" s="129" t="n">
        <x:v>1</x:v>
      </x:c>
      <x:c r="N191" s="129" t="n">
        <x:v>1</x:v>
      </x:c>
      <x:c r="O191" s="129" t="n">
        <x:v>1</x:v>
      </x:c>
      <x:c r="P191" s="129" t="n">
        <x:v>1</x:v>
      </x:c>
      <x:c r="Q191" s="130" t="n">
        <x:v>4</x:v>
      </x:c>
    </x:row>
    <x:row r="192" ht="209" customHeight="1">
      <x:c r="A192" s="121" t="str">
        <x:v>D6-O5-M31</x:v>
      </x:c>
      <x:c r="B192" s="122" t="str">
        <x:v>Le câble dans la galerie</x:v>
      </x:c>
      <x:c r="C192" s="122" t="str">
        <x:v>Origines — O5</x:v>
      </x:c>
      <x:c r="D192" s="122" t="str">
        <x:v>origin_missions</x:v>
      </x:c>
      <x:c r="E192" s="122" t="str">
        <x:v>O5-M31</x:v>
      </x:c>
      <x:c r="F192" s="122" t="str">
        <x:v>Elder acquis, un visiteur observe le câble ou son relevé autorisé. Le joueur le place sur un support, montre les positions de la falaise et raconte le secours reçu. Une réplique éventuelle est clairement indiquée et ne devient pas le bien original de Mara.</x:v>
      </x:c>
      <x:c r="G192" s="122" t="str">
        <x:v>Joueur ; Visiteur de la galerie</x:v>
      </x:c>
      <x:c r="H192" s="122" t="str">
        <x:v>O5-M30 réussie ; exactement une fin O5-E1..E3 réalisée et verrouillée ; rang Elder commun acquis. Fin de voie déjà verrouillée ; prolongement facultatif accessible lorsque le rang commun indiqué est obtenu.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I192"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92" s="122" t="str">
        <x:v>Ouverture une fois par première entrée. Choix non confirmés réexaminables. Réussite une fois après résultat vérifié ; échec une fois par tentative, avec 20 secondes de silence minimal. Reprise au retour volontaire, sans gain supplémentaire.</x:v>
      </x:c>
      <x:c r="K19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92" s="123" t="n">
        <x:v>2</x:v>
      </x:c>
      <x:c r="M192" s="124" t="n">
        <x:v>1</x:v>
      </x:c>
      <x:c r="N192" s="124" t="n">
        <x:v>1</x:v>
      </x:c>
      <x:c r="O192" s="124" t="n">
        <x:v>1</x:v>
      </x:c>
      <x:c r="P192" s="124" t="n">
        <x:v>1</x:v>
      </x:c>
      <x:c r="Q192" s="125" t="n">
        <x:v>1</x:v>
      </x:c>
    </x:row>
    <x:row r="193" ht="209" customHeight="1">
      <x:c r="A193" s="126" t="str">
        <x:v>D6-O5-M32</x:v>
      </x:c>
      <x:c r="B193" s="127" t="str">
        <x:v>Le rendez-vous libre</x:v>
      </x:c>
      <x:c r="C193" s="127" t="str">
        <x:v>Origines — O5</x:v>
      </x:c>
      <x:c r="D193" s="127" t="str">
        <x:v>origin_missions</x:v>
      </x:c>
      <x:c r="E193" s="127" t="str">
        <x:v>O5-M32</x:v>
      </x:c>
      <x:c r="F193" s="127" t="str">
        <x:v>Un contact ultérieur peut proposer un rendez-vous si Mara est disponible et accepte ; sinon la scène traite un message conservé ou l’absence de réponse. Le joueur rejoint le lieu convenu par un vrai trajet et prépare une activité courte partagée.</x:v>
      </x:c>
      <x:c r="G193" s="127" t="str">
        <x:v>Joueur ; Gardienne du relais ; Mara Venn</x:v>
      </x:c>
      <x:c r="H193" s="127" t="str">
        <x:v>O5-M31 résolue ; lire son résultat réel (réussite, issue partielle, refus ou échec) pour adapter les personnages et les objets présents. Fin de voie déjà verrouillée ; prolongement facultatif accessible lorsque le rang commun indiqué est obtenu.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I193"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93" s="127" t="str">
        <x:v>Ouverture une fois par première entrée. Choix non confirmés réexaminables. Réussite une fois après résultat vérifié ; échec une fois par tentative, avec 20 secondes de silence minimal. Reprise au retour volontaire, sans gain supplémentaire.</x:v>
      </x:c>
      <x:c r="K19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93" s="128" t="n">
        <x:v>3</x:v>
      </x:c>
      <x:c r="M193" s="129" t="n">
        <x:v>1</x:v>
      </x:c>
      <x:c r="N193" s="129" t="n">
        <x:v>1</x:v>
      </x:c>
      <x:c r="O193" s="129" t="n">
        <x:v>1</x:v>
      </x:c>
      <x:c r="P193" s="129" t="n">
        <x:v>1</x:v>
      </x:c>
      <x:c r="Q193" s="130" t="n">
        <x:v>2</x:v>
      </x:c>
    </x:row>
    <x:row r="194" ht="209" customHeight="1">
      <x:c r="A194" s="121" t="str">
        <x:v>D6-O5-M33</x:v>
      </x:c>
      <x:c r="B194" s="122" t="str">
        <x:v>L’aide sans témoin</x:v>
      </x:c>
      <x:c r="C194" s="122" t="str">
        <x:v>Origines — O5</x:v>
      </x:c>
      <x:c r="D194" s="122" t="str">
        <x:v>origin_missions</x:v>
      </x:c>
      <x:c r="E194" s="122" t="str">
        <x:v>O5-M33</x:v>
      </x:c>
      <x:c r="F194" s="122" t="str">
        <x:v>Le joueur croise un autre voyageur en difficulté et peut utiliser la méthode du câble apprise sur Namarra. La scène demande un ancrage, une couverture et un signal compris. Le nouvel arrivant possède sa propre espèce, ses buts et ses limites.</x:v>
      </x:c>
      <x:c r="G194" s="122" t="str">
        <x:v>Joueur ; Voyageur en difficulté</x:v>
      </x:c>
      <x:c r="H194" s="122" t="str">
        <x:v>O5-M32 résolue ; lire son résultat réel (réussite, issue partielle, refus ou échec) pour adapter les personnages et les objets présents. Fin de voie déjà verrouillée ; prolongement facultatif accessible lorsque le rang commun indiqué est obtenu.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I194"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94" s="122" t="str">
        <x:v>Ouverture une fois par première entrée. Choix non confirmés réexaminables. Réussite une fois après résultat vérifié ; échec une fois par tentative, avec 20 secondes de silence minimal. Reprise au retour volontaire, sans gain supplémentaire.</x:v>
      </x:c>
      <x:c r="K19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94" s="123" t="n">
        <x:v>2</x:v>
      </x:c>
      <x:c r="M194" s="124" t="n">
        <x:v>1</x:v>
      </x:c>
      <x:c r="N194" s="124" t="n">
        <x:v>1</x:v>
      </x:c>
      <x:c r="O194" s="124" t="n">
        <x:v>1</x:v>
      </x:c>
      <x:c r="P194" s="124" t="n">
        <x:v>1</x:v>
      </x:c>
      <x:c r="Q194" s="125" t="n">
        <x:v>0</x:v>
      </x:c>
    </x:row>
    <x:row r="195" ht="194" customHeight="1">
      <x:c r="A195" s="126" t="str">
        <x:v>D6-O5-M34</x:v>
      </x:c>
      <x:c r="B195" s="127" t="str">
        <x:v>La durée des vivants</x:v>
      </x:c>
      <x:c r="C195" s="127" t="str">
        <x:v>Origines — O5</x:v>
      </x:c>
      <x:c r="D195" s="127" t="str">
        <x:v>origin_missions</x:v>
      </x:c>
      <x:c r="E195" s="127" t="str">
        <x:v>O5-M34</x:v>
      </x:c>
      <x:c r="F195" s="127" t="str">
        <x:v>Ancient acquis, la scène adapte le contact à la chronologie et à l’état réel de Mara : présence consentie si compatible, message ancien identifié, ou mémoire d’une personne absente. Le joueur consulte les dates et les objets plutôt que d’exiger un retour impossible.</x:v>
      </x:c>
      <x:c r="G195" s="127" t="str">
        <x:v>Joueur ; Gardienne des archives de bord ; Mara Venn</x:v>
      </x:c>
      <x:c r="H195" s="127" t="str">
        <x:v>O5-M33 résolue ; même fin exclusive conservée ; rang Ancient commun acquis. Fin de voie déjà verrouillée ; prolongement facultatif accessible lorsque le rang commun indiqué est obtenu.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I19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95" s="127" t="str">
        <x:v>Ouverture une fois par première entrée. Choix non confirmés réexaminables. Réussite une fois après résultat vérifié ; échec une fois par tentative, avec 20 secondes de silence minimal. Reprise au retour volontaire, sans gain supplémentaire.</x:v>
      </x:c>
      <x:c r="K19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95" s="128" t="n">
        <x:v>2</x:v>
      </x:c>
      <x:c r="M195" s="129" t="n">
        <x:v>1</x:v>
      </x:c>
      <x:c r="N195" s="129" t="n">
        <x:v>1</x:v>
      </x:c>
      <x:c r="O195" s="129" t="n">
        <x:v>1</x:v>
      </x:c>
      <x:c r="P195" s="129" t="n">
        <x:v>1</x:v>
      </x:c>
      <x:c r="Q195" s="130" t="n">
        <x:v>3</x:v>
      </x:c>
    </x:row>
    <x:row r="196" ht="209" customHeight="1">
      <x:c r="A196" s="121" t="str">
        <x:v>D6-O5-M35</x:v>
      </x:c>
      <x:c r="B196" s="122" t="str">
        <x:v>Le signe donné à l’élève</x:v>
      </x:c>
      <x:c r="C196" s="122" t="str">
        <x:v>Origines — O5</x:v>
      </x:c>
      <x:c r="D196" s="122" t="str">
        <x:v>origin_missions</x:v>
      </x:c>
      <x:c r="E196" s="122" t="str">
        <x:v>O5-M35</x:v>
      </x:c>
      <x:c r="F196" s="122" t="str">
        <x:v>Un élève apprend un signal de coopération issu de Namarra. Le joueur place deux points d’appui, laisse l’élève proposer son signe et raconte d’où vient la technique seulement si ce partage est autorisé. L’exercice ne prétend pas transmettre une culture humaine entière.</x:v>
      </x:c>
      <x:c r="G196" s="122" t="str">
        <x:v>Joueur ; Élève du signal</x:v>
      </x:c>
      <x:c r="H196" s="122" t="str">
        <x:v>O5-M34 résolue ; lire son résultat réel (réussite, issue partielle, refus ou échec) pour adapter les personnages et les objets présents. Fin de voie déjà verrouillée ; prolongement facultatif accessible lorsque le rang commun indiqué est obtenu.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I19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96" s="122" t="str">
        <x:v>Ouverture une fois par première entrée. Choix non confirmés réexaminables. Réussite une fois après résultat vérifié ; échec une fois par tentative, avec 20 secondes de silence minimal. Reprise au retour volontaire, sans gain supplémentaire.</x:v>
      </x:c>
      <x:c r="K19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96" s="123" t="n">
        <x:v>2</x:v>
      </x:c>
      <x:c r="M196" s="124" t="n">
        <x:v>1</x:v>
      </x:c>
      <x:c r="N196" s="124" t="n">
        <x:v>1</x:v>
      </x:c>
      <x:c r="O196" s="124" t="n">
        <x:v>1</x:v>
      </x:c>
      <x:c r="P196" s="124" t="n">
        <x:v>1</x:v>
      </x:c>
      <x:c r="Q196" s="125" t="n">
        <x:v>0</x:v>
      </x:c>
    </x:row>
    <x:row r="197" ht="209" customHeight="1">
      <x:c r="A197" s="126" t="str">
        <x:v>D6-O5-M36</x:v>
      </x:c>
      <x:c r="B197" s="127" t="str">
        <x:v>La route qui reste ouverte</x:v>
      </x:c>
      <x:c r="C197" s="127" t="str">
        <x:v>Origines — O5</x:v>
      </x:c>
      <x:c r="D197" s="127" t="str">
        <x:v>origin_missions</x:v>
      </x:c>
      <x:c r="E197" s="127" t="str">
        <x:v>O5-M36</x:v>
      </x:c>
      <x:c r="F197" s="127" t="str">
        <x:v>La dernière scène montre deux destinations sur une carte, puis le joueur quitte réellement la salle pour sa prochaine activité. Selon la fin, un relais peut rester disponible, une plaque de dette soldée demeure ou un signe d’alliance attend un contact volontaire.</x:v>
      </x:c>
      <x:c r="G197" s="127" t="str">
        <x:v>Joueur ; Gardienne des archives de bord</x:v>
      </x:c>
      <x:c r="H197" s="127" t="str">
        <x:v>O5-M35 résolue ; lire son résultat réel (réussite, issue partielle, refus ou échec) pour adapter les personnages et les objets présents. Fin de voie déjà verrouillée ; prolongement facultatif accessible lorsque le rang commun indiqué est obtenu.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I19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97" s="127" t="str">
        <x:v>Ouverture une fois par première entrée. Choix non confirmés réexaminables. Réussite une fois après résultat vérifié ; échec une fois par tentative, avec 20 secondes de silence minimal. Reprise au retour volontaire, sans gain supplémentaire.</x:v>
      </x:c>
      <x:c r="K19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97" s="128" t="n">
        <x:v>2</x:v>
      </x:c>
      <x:c r="M197" s="129" t="n">
        <x:v>1</x:v>
      </x:c>
      <x:c r="N197" s="129" t="n">
        <x:v>1</x:v>
      </x:c>
      <x:c r="O197" s="129" t="n">
        <x:v>1</x:v>
      </x:c>
      <x:c r="P197" s="129" t="n">
        <x:v>1</x:v>
      </x:c>
      <x:c r="Q197" s="130" t="n">
        <x:v>1</x:v>
      </x:c>
    </x:row>
    <x:row r="198" ht="179" customHeight="1">
      <x:c r="A198" s="121" t="str">
        <x:v>D6-O5-E1</x:v>
      </x:c>
      <x:c r="B198" s="122" t="str">
        <x:v>L’alliance des deux routes</x:v>
      </x:c>
      <x:c r="C198" s="122" t="str">
        <x:v>Origines — O5</x:v>
      </x:c>
      <x:c r="D198" s="122" t="str">
        <x:v>origin_endings</x:v>
      </x:c>
      <x:c r="E198" s="122" t="str">
        <x:v>O5-E1</x:v>
      </x:c>
      <x:c r="F198" s="122" t="str">
        <x:v>Échanger un signe accepté ou ranger une invitation non acceptée comme telle, puis laisser chacun rejoindre sa route.</x:v>
      </x:c>
      <x:c r="G198" s="122" t="str">
        <x:v>Joueur ; Gardienne du relais</x:v>
      </x:c>
      <x:c r="H198" s="122" t="str">
        <x:v>O5-M29 : sélection exclusive après Elite commun ; O5-M30 : réalisation jouée ; personnes et possessions requises effectivement disponibles.  Le locuteur doit être présent ou relié par le contact décrit ; une absence n’est jamais annulée pour jouer cette scène. Exclusivement si O5.endingId=O5-E1 confirmé ; cette scène est appelée depuis O5-M30 et ne constitue jamais une nouvelle sélection.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I19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98" s="122" t="str">
        <x:v>Ouverture une fois par première entrée. Choix non confirmés réexaminables. Réussite une fois après résultat vérifié ; échec une fois par tentative, avec 20 secondes de silence minimal. Reprise au retour volontaire, sans gain supplémentaire.</x:v>
      </x:c>
      <x:c r="K19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98" s="123" t="n">
        <x:v>2</x:v>
      </x:c>
      <x:c r="M198" s="124" t="n">
        <x:v>1</x:v>
      </x:c>
      <x:c r="N198" s="124" t="n">
        <x:v>1</x:v>
      </x:c>
      <x:c r="O198" s="124" t="n">
        <x:v>1</x:v>
      </x:c>
      <x:c r="P198" s="124" t="n">
        <x:v>1</x:v>
      </x:c>
      <x:c r="Q198" s="125" t="n">
        <x:v>0</x:v>
      </x:c>
    </x:row>
    <x:row r="199" ht="179" customHeight="1">
      <x:c r="A199" s="126" t="str">
        <x:v>D6-O5-E2</x:v>
      </x:c>
      <x:c r="B199" s="127" t="str">
        <x:v>La dette reconnue et soldée</x:v>
      </x:c>
      <x:c r="C199" s="127" t="str">
        <x:v>Origines — O5</x:v>
      </x:c>
      <x:c r="D199" s="127" t="str">
        <x:v>origin_endings</x:v>
      </x:c>
      <x:c r="E199" s="127" t="str">
        <x:v>O5-E2</x:v>
      </x:c>
      <x:c r="F199" s="127" t="str">
        <x:v>Rendre les objets prêtés, accomplir le salut choisi et ranger le récit dans un emplacement réel.</x:v>
      </x:c>
      <x:c r="G199" s="127" t="str">
        <x:v>Joueur ; Gardienne des objets confiés</x:v>
      </x:c>
      <x:c r="H199" s="127" t="str">
        <x:v>O5-M29 : sélection exclusive après Elite commun ; O5-M30 : réalisation jouée ; personnes et possessions requises effectivement disponibles.  Le locuteur doit être présent ou relié par le contact décrit ; une absence n’est jamais annulée pour jouer cette scène. Exclusivement si O5.endingId=O5-E2 confirmé ; cette scène est appelée depuis O5-M30 et ne constitue jamais une nouvelle sélection.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I19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199" s="127" t="str">
        <x:v>Ouverture une fois par première entrée. Choix non confirmés réexaminables. Réussite une fois après résultat vérifié ; échec une fois par tentative, avec 20 secondes de silence minimal. Reprise au retour volontaire, sans gain supplémentaire.</x:v>
      </x:c>
      <x:c r="K19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199" s="128" t="n">
        <x:v>2</x:v>
      </x:c>
      <x:c r="M199" s="129" t="n">
        <x:v>1</x:v>
      </x:c>
      <x:c r="N199" s="129" t="n">
        <x:v>1</x:v>
      </x:c>
      <x:c r="O199" s="129" t="n">
        <x:v>1</x:v>
      </x:c>
      <x:c r="P199" s="129" t="n">
        <x:v>1</x:v>
      </x:c>
      <x:c r="Q199" s="130" t="n">
        <x:v>0</x:v>
      </x:c>
    </x:row>
    <x:row r="200" ht="179" customHeight="1">
      <x:c r="A200" s="121" t="str">
        <x:v>D6-O5-E3</x:v>
      </x:c>
      <x:c r="B200" s="122" t="str">
        <x:v>Un relais entre partenaires libres</x:v>
      </x:c>
      <x:c r="C200" s="122" t="str">
        <x:v>Origines — O5</x:v>
      </x:c>
      <x:c r="D200" s="122" t="str">
        <x:v>origin_endings</x:v>
      </x:c>
      <x:c r="E200" s="122" t="str">
        <x:v>O5-E3</x:v>
      </x:c>
      <x:c r="F200" s="122" t="str">
        <x:v>Installer un relais accessible, définir les contacts autorisés puis transmettre une première demande bornée.</x:v>
      </x:c>
      <x:c r="G200" s="122" t="str">
        <x:v>Joueur ; Technicienne du relais</x:v>
      </x:c>
      <x:c r="H200" s="122" t="str">
        <x:v>O5-M29 : sélection exclusive après Elite commun ; O5-M30 : réalisation jouée ; personnes et possessions requises effectivement disponibles.  Le locuteur doit être présent ou relié par le contact décrit ; une absence n’est jamais annulée pour jouer cette scène. Exclusivement si O5.endingId=O5-E3 confirmé ; cette scène est appelée depuis O5-M30 et ne constitue jamais une nouvelle sélection.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I200"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00" s="122" t="str">
        <x:v>Ouverture une fois par première entrée. Choix non confirmés réexaminables. Réussite une fois après résultat vérifié ; échec une fois par tentative, avec 20 secondes de silence minimal. Reprise au retour volontaire, sans gain supplémentaire.</x:v>
      </x:c>
      <x:c r="K20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00" s="123" t="n">
        <x:v>2</x:v>
      </x:c>
      <x:c r="M200" s="124" t="n">
        <x:v>1</x:v>
      </x:c>
      <x:c r="N200" s="124" t="n">
        <x:v>1</x:v>
      </x:c>
      <x:c r="O200" s="124" t="n">
        <x:v>1</x:v>
      </x:c>
      <x:c r="P200" s="124" t="n">
        <x:v>1</x:v>
      </x:c>
      <x:c r="Q200" s="125" t="n">
        <x:v>0</x:v>
      </x:c>
    </x:row>
    <x:row r="201" ht="164" customHeight="1">
      <x:c r="A201" s="126" t="str">
        <x:v>D6-O6-M01</x:v>
      </x:c>
      <x:c r="B201" s="127" t="str">
        <x:v>Après le premier choc</x:v>
      </x:c>
      <x:c r="C201" s="127" t="str">
        <x:v>Origines — O6</x:v>
      </x:c>
      <x:c r="D201" s="127" t="str">
        <x:v>origin_missions</x:v>
      </x:c>
      <x:c r="E201" s="127" t="str">
        <x:v>O6-M01</x:v>
      </x:c>
      <x:c r="F201" s="127" t="str">
        <x:v>Après le combat d’ouverture commun, Saar rejoint le joueur près du filet de sécurité. Le personnage récupère l’arme d’exercice tombée et suit l’instructeur à travers la cour, où Harek raconte sa propre lecture du combat. La motivation de la scène initiale reste celle du prologue partagé.</x:v>
      </x:c>
      <x:c r="G201" s="127" t="str">
        <x:v>Joueur ; Harek ; Saar</x:v>
      </x:c>
      <x:c r="H201" s="127" t="str">
        <x:v>Voie O6 choisie ; prologue commun terminé ; aucune mission de voie résolue.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201"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01" s="127" t="str">
        <x:v>Ouverture une fois par première entrée. Choix non confirmés réexaminables. Réussite une fois après résultat vérifié ; échec une fois par tentative, avec 20 secondes de silence minimal. Reprise au retour volontaire, sans gain supplémentaire.</x:v>
      </x:c>
      <x:c r="K20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01" s="128" t="n">
        <x:v>2</x:v>
      </x:c>
      <x:c r="M201" s="129" t="n">
        <x:v>1</x:v>
      </x:c>
      <x:c r="N201" s="129" t="n">
        <x:v>1</x:v>
      </x:c>
      <x:c r="O201" s="129" t="n">
        <x:v>1</x:v>
      </x:c>
      <x:c r="P201" s="129" t="n">
        <x:v>1</x:v>
      </x:c>
      <x:c r="Q201" s="130" t="n">
        <x:v>2</x:v>
      </x:c>
    </x:row>
    <x:row r="202" ht="164" customHeight="1">
      <x:c r="A202" s="121" t="str">
        <x:v>D6-O6-M02</x:v>
      </x:c>
      <x:c r="B202" s="122" t="str">
        <x:v>La place dans la cohorte</x:v>
      </x:c>
      <x:c r="C202" s="122" t="str">
        <x:v>Origines — O6</x:v>
      </x:c>
      <x:c r="D202" s="122" t="str">
        <x:v>origin_missions</x:v>
      </x:c>
      <x:c r="E202" s="122" t="str">
        <x:v>O6-M02</x:v>
      </x:c>
      <x:c r="F202" s="122" t="str">
        <x:v>Yena, Tov et Harek se répartissent les postes d’une course de sacs suspendus. Le joueur choisit où se placer, traverse deux niveaux et doit attendre le signal d’un partenaire avant le dernier saut. Le décor montre les quatre styles naissants.</x:v>
      </x:c>
      <x:c r="G202" s="122" t="str">
        <x:v>Joueur ; Yena</x:v>
      </x:c>
      <x:c r="H202" s="122" t="str">
        <x:v>O6-M01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202"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02" s="122" t="str">
        <x:v>Ouverture une fois par première entrée. Choix non confirmés réexaminables. Réussite une fois après résultat vérifié ; échec une fois par tentative, avec 20 secondes de silence minimal. Reprise au retour volontaire, sans gain supplémentaire.</x:v>
      </x:c>
      <x:c r="K20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02" s="123" t="n">
        <x:v>2</x:v>
      </x:c>
      <x:c r="M202" s="124" t="n">
        <x:v>1</x:v>
      </x:c>
      <x:c r="N202" s="124" t="n">
        <x:v>1</x:v>
      </x:c>
      <x:c r="O202" s="124" t="n">
        <x:v>1</x:v>
      </x:c>
      <x:c r="P202" s="124" t="n">
        <x:v>1</x:v>
      </x:c>
      <x:c r="Q202" s="125" t="n">
        <x:v>0</x:v>
      </x:c>
    </x:row>
    <x:row r="203" ht="164" customHeight="1">
      <x:c r="A203" s="126" t="str">
        <x:v>D6-O6-M03</x:v>
      </x:c>
      <x:c r="B203" s="127" t="str">
        <x:v>La cloche de la ville</x:v>
      </x:c>
      <x:c r="C203" s="127" t="str">
        <x:v>Origines — O6</x:v>
      </x:c>
      <x:c r="D203" s="127" t="str">
        <x:v>origin_missions</x:v>
      </x:c>
      <x:c r="E203" s="127" t="str">
        <x:v>O6-M03</x:v>
      </x:c>
      <x:c r="F203" s="127" t="str">
        <x:v>Saar conduit la cohorte en ville après l’entraînement. Le joueur porte une petite pièce jusqu’au forgeron, ouvre une grille et aide à faire sonner une cloche de livraison. Marchands, ateliers et rues deviennent des lieux rencontrés, pas une liste de menus.</x:v>
      </x:c>
      <x:c r="G203" s="127" t="str">
        <x:v>Joueur ; Saar ; Tov ; Yena</x:v>
      </x:c>
      <x:c r="H203" s="127" t="str">
        <x:v>O6-M02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203"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03" s="127" t="str">
        <x:v>Ouverture une fois par première entrée. Choix non confirmés réexaminables. Réussite une fois après résultat vérifié ; échec une fois par tentative, avec 20 secondes de silence minimal. Reprise au retour volontaire, sans gain supplémentaire.</x:v>
      </x:c>
      <x:c r="K20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03" s="128" t="n">
        <x:v>2</x:v>
      </x:c>
      <x:c r="M203" s="129" t="n">
        <x:v>1</x:v>
      </x:c>
      <x:c r="N203" s="129" t="n">
        <x:v>1</x:v>
      </x:c>
      <x:c r="O203" s="129" t="n">
        <x:v>1</x:v>
      </x:c>
      <x:c r="P203" s="129" t="n">
        <x:v>1</x:v>
      </x:c>
      <x:c r="Q203" s="130" t="n">
        <x:v>0</x:v>
      </x:c>
    </x:row>
    <x:row r="204" ht="164" customHeight="1">
      <x:c r="A204" s="121" t="str">
        <x:v>D6-O6-M04</x:v>
      </x:c>
      <x:c r="B204" s="122" t="str">
        <x:v>Le pari du rival</x:v>
      </x:c>
      <x:c r="C204" s="122" t="str">
        <x:v>Origines — O6</x:v>
      </x:c>
      <x:c r="D204" s="122" t="str">
        <x:v>origin_missions</x:v>
      </x:c>
      <x:c r="E204" s="122" t="str">
        <x:v>O6-M04</x:v>
      </x:c>
      <x:c r="F204" s="122" t="str">
        <x:v>Harek propose une course jusqu’à un fanion placé au-dessus d’un atelier. Le trajet rapide possède une poutre mobile ; le détour traverse des passerelles plus stables. Le joueur peut voir Harek hésiter avant son propre saut.</x:v>
      </x:c>
      <x:c r="G204" s="122" t="str">
        <x:v>Joueur ; Harek</x:v>
      </x:c>
      <x:c r="H204" s="122" t="str">
        <x:v>O6-M03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204"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04" s="122" t="str">
        <x:v>Ouverture une fois par première entrée. Choix non confirmés réexaminables. Réussite une fois après résultat vérifié ; échec une fois par tentative, avec 20 secondes de silence minimal. Reprise au retour volontaire, sans gain supplémentaire.</x:v>
      </x:c>
      <x:c r="K20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04" s="123" t="n">
        <x:v>2</x:v>
      </x:c>
      <x:c r="M204" s="124" t="n">
        <x:v>1</x:v>
      </x:c>
      <x:c r="N204" s="124" t="n">
        <x:v>1</x:v>
      </x:c>
      <x:c r="O204" s="124" t="n">
        <x:v>1</x:v>
      </x:c>
      <x:c r="P204" s="124" t="n">
        <x:v>1</x:v>
      </x:c>
      <x:c r="Q204" s="125" t="n">
        <x:v>1</x:v>
      </x:c>
    </x:row>
    <x:row r="205" ht="164" customHeight="1">
      <x:c r="A205" s="126" t="str">
        <x:v>D6-O6-M05</x:v>
      </x:c>
      <x:c r="B205" s="127" t="str">
        <x:v>La petite piste</x:v>
      </x:c>
      <x:c r="C205" s="127" t="str">
        <x:v>Origines — O6</x:v>
      </x:c>
      <x:c r="D205" s="127" t="str">
        <x:v>origin_missions</x:v>
      </x:c>
      <x:c r="E205" s="127" t="str">
        <x:v>O6-M05</x:v>
      </x:c>
      <x:c r="F205" s="127" t="str">
        <x:v>Saar demande de suivre une petite proie sans la toucher. Le joueur observe ses arrêts, distingue un faux bruit de son frottement réel et rejoint le point de retour par un autre plan du décor. Les camarades comparent ensuite leurs observations.</x:v>
      </x:c>
      <x:c r="G205" s="127" t="str">
        <x:v>Joueur ; Saar</x:v>
      </x:c>
      <x:c r="H205" s="127" t="str">
        <x:v>O6-M04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20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05" s="127" t="str">
        <x:v>Ouverture une fois par première entrée. Choix non confirmés réexaminables. Réussite une fois après résultat vérifié ; échec une fois par tentative, avec 20 secondes de silence minimal. Reprise au retour volontaire, sans gain supplémentaire.</x:v>
      </x:c>
      <x:c r="K20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05" s="128" t="n">
        <x:v>2</x:v>
      </x:c>
      <x:c r="M205" s="129" t="n">
        <x:v>1</x:v>
      </x:c>
      <x:c r="N205" s="129" t="n">
        <x:v>1</x:v>
      </x:c>
      <x:c r="O205" s="129" t="n">
        <x:v>1</x:v>
      </x:c>
      <x:c r="P205" s="129" t="n">
        <x:v>1</x:v>
      </x:c>
      <x:c r="Q205" s="130" t="n">
        <x:v>0</x:v>
      </x:c>
    </x:row>
    <x:row r="206" ht="164" customHeight="1">
      <x:c r="A206" s="121" t="str">
        <x:v>D6-O6-M06</x:v>
      </x:c>
      <x:c r="B206" s="122" t="str">
        <x:v>Quatre ombres au retour</x:v>
      </x:c>
      <x:c r="C206" s="122" t="str">
        <x:v>Origines — O6</x:v>
      </x:c>
      <x:c r="D206" s="122" t="str">
        <x:v>origin_missions</x:v>
      </x:c>
      <x:c r="E206" s="122" t="str">
        <x:v>O6-M06</x:v>
      </x:c>
      <x:c r="F206" s="122" t="str">
        <x:v>La cohorte rentre à la nuit tombante. Le joueur aide à ranger les outils puis retrouve les quatre silhouettes sur une terrasse. Saar annonce la suite de la formation et chacun exprime une envie : technique, exploration, puissance ou protection.</x:v>
      </x:c>
      <x:c r="G206" s="122" t="str">
        <x:v>Joueur ; Harek ; Saar ; Tov ; Yena</x:v>
      </x:c>
      <x:c r="H206" s="122" t="str">
        <x:v>O6-M05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I20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06" s="122" t="str">
        <x:v>Ouverture une fois par première entrée. Choix non confirmés réexaminables. Réussite une fois après résultat vérifié ; échec une fois par tentative, avec 20 secondes de silence minimal. Reprise au retour volontaire, sans gain supplémentaire.</x:v>
      </x:c>
      <x:c r="K20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06" s="123" t="n">
        <x:v>2</x:v>
      </x:c>
      <x:c r="M206" s="124" t="n">
        <x:v>1</x:v>
      </x:c>
      <x:c r="N206" s="124" t="n">
        <x:v>1</x:v>
      </x:c>
      <x:c r="O206" s="124" t="n">
        <x:v>1</x:v>
      </x:c>
      <x:c r="P206" s="124" t="n">
        <x:v>1</x:v>
      </x:c>
      <x:c r="Q206" s="125" t="n">
        <x:v>0</x:v>
      </x:c>
    </x:row>
    <x:row r="207" ht="164" customHeight="1">
      <x:c r="A207" s="126" t="str">
        <x:v>D6-O6-M07</x:v>
      </x:c>
      <x:c r="B207" s="127" t="str">
        <x:v>Le premier masque réglé</x:v>
      </x:c>
      <x:c r="C207" s="127" t="str">
        <x:v>Origines — O6</x:v>
      </x:c>
      <x:c r="D207" s="127" t="str">
        <x:v>origin_missions</x:v>
      </x:c>
      <x:c r="E207" s="127" t="str">
        <x:v>O6-M07</x:v>
      </x:c>
      <x:c r="F207" s="127" t="str">
        <x:v>Unblooded, le joueur règle son masque dans l’atelier : hauteur, lecture des silhouettes, contraste et point de visée. Saar fait déplacer des cibles à différentes profondeurs du décor. Harek préfère des réglages plus agressifs et peut comparer ses essais.</x:v>
      </x:c>
      <x:c r="G207" s="127" t="str">
        <x:v>Joueur ; Harek ; Saar</x:v>
      </x:c>
      <x:c r="H207" s="127" t="str">
        <x:v>O6-M06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20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07" s="127" t="str">
        <x:v>Ouverture une fois par première entrée. Choix non confirmés réexaminables. Réussite une fois après résultat vérifié ; échec une fois par tentative, avec 20 secondes de silence minimal. Reprise au retour volontaire, sans gain supplémentaire.</x:v>
      </x:c>
      <x:c r="K20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07" s="128" t="n">
        <x:v>2</x:v>
      </x:c>
      <x:c r="M207" s="129" t="n">
        <x:v>1</x:v>
      </x:c>
      <x:c r="N207" s="129" t="n">
        <x:v>1</x:v>
      </x:c>
      <x:c r="O207" s="129" t="n">
        <x:v>1</x:v>
      </x:c>
      <x:c r="P207" s="129" t="n">
        <x:v>1</x:v>
      </x:c>
      <x:c r="Q207" s="130" t="n">
        <x:v>1</x:v>
      </x:c>
    </x:row>
    <x:row r="208" ht="164" customHeight="1">
      <x:c r="A208" s="121" t="str">
        <x:v>D6-O6-M08</x:v>
      </x:c>
      <x:c r="B208" s="122" t="str">
        <x:v>Le silence du camouflage</x:v>
      </x:c>
      <x:c r="C208" s="122" t="str">
        <x:v>Origines — O6</x:v>
      </x:c>
      <x:c r="D208" s="122" t="str">
        <x:v>origin_missions</x:v>
      </x:c>
      <x:c r="E208" s="122" t="str">
        <x:v>O6-M08</x:v>
      </x:c>
      <x:c r="F208" s="122" t="str">
        <x:v>Dans un jardin d’exercice, le camouflage acquis ne suffit pas à masquer les feuilles déplacées ou une flaque traversée. Le joueur observe une patrouille de mannequins capteurs et choisit entre hauteur, attente et déplacement lent.</x:v>
      </x:c>
      <x:c r="G208" s="122" t="str">
        <x:v>Joueur ; Saar</x:v>
      </x:c>
      <x:c r="H208" s="122" t="str">
        <x:v>O6-M07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20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08" s="122" t="str">
        <x:v>Ouverture une fois par première entrée. Choix non confirmés réexaminables. Réussite une fois après résultat vérifié ; échec une fois par tentative, avec 20 secondes de silence minimal. Reprise au retour volontaire, sans gain supplémentaire.</x:v>
      </x:c>
      <x:c r="K20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08" s="123" t="n">
        <x:v>2</x:v>
      </x:c>
      <x:c r="M208" s="124" t="n">
        <x:v>1</x:v>
      </x:c>
      <x:c r="N208" s="124" t="n">
        <x:v>1</x:v>
      </x:c>
      <x:c r="O208" s="124" t="n">
        <x:v>1</x:v>
      </x:c>
      <x:c r="P208" s="124" t="n">
        <x:v>1</x:v>
      </x:c>
      <x:c r="Q208" s="125" t="n">
        <x:v>0</x:v>
      </x:c>
    </x:row>
    <x:row r="209" ht="164" customHeight="1">
      <x:c r="A209" s="126" t="str">
        <x:v>D6-O6-M09</x:v>
      </x:c>
      <x:c r="B209" s="127" t="str">
        <x:v>La portée du combistick</x:v>
      </x:c>
      <x:c r="C209" s="127" t="str">
        <x:v>Origines — O6</x:v>
      </x:c>
      <x:c r="D209" s="127" t="str">
        <x:v>origin_missions</x:v>
      </x:c>
      <x:c r="E209" s="127" t="str">
        <x:v>O6-M09</x:v>
      </x:c>
      <x:c r="F209" s="127" t="str">
        <x:v>Yena aide à comparer le combistick replié, déployé et lancé sur des cibles espacées. Le joueur doit ensuite récupérer physiquement l’arme derrière une barrière pendant qu’une cible articulée se déplace. La récupération compte autant que le coup initial.</x:v>
      </x:c>
      <x:c r="G209" s="127" t="str">
        <x:v>Joueur ; Yena</x:v>
      </x:c>
      <x:c r="H209" s="127" t="str">
        <x:v>O6-M08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20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09" s="127" t="str">
        <x:v>Ouverture une fois par première entrée. Choix non confirmés réexaminables. Réussite une fois après résultat vérifié ; échec une fois par tentative, avec 20 secondes de silence minimal. Reprise au retour volontaire, sans gain supplémentaire.</x:v>
      </x:c>
      <x:c r="K20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09" s="128" t="n">
        <x:v>2</x:v>
      </x:c>
      <x:c r="M209" s="129" t="n">
        <x:v>1</x:v>
      </x:c>
      <x:c r="N209" s="129" t="n">
        <x:v>1</x:v>
      </x:c>
      <x:c r="O209" s="129" t="n">
        <x:v>1</x:v>
      </x:c>
      <x:c r="P209" s="129" t="n">
        <x:v>1</x:v>
      </x:c>
      <x:c r="Q209" s="130" t="n">
        <x:v>0</x:v>
      </x:c>
    </x:row>
    <x:row r="210" ht="164" customHeight="1">
      <x:c r="A210" s="121" t="str">
        <x:v>D6-O6-M10</x:v>
      </x:c>
      <x:c r="B210" s="122" t="str">
        <x:v>La mine et le passage</x:v>
      </x:c>
      <x:c r="C210" s="122" t="str">
        <x:v>Origines — O6</x:v>
      </x:c>
      <x:c r="D210" s="122" t="str">
        <x:v>origin_missions</x:v>
      </x:c>
      <x:c r="E210" s="122" t="str">
        <x:v>O6-M10</x:v>
      </x:c>
      <x:c r="F210" s="122" t="str">
        <x:v>Tov installe un obstacle factice près d’une mine d’exercice. Le joueur doit choisir un emplacement qui laisse une voie de repli et apprendre à identifier le déclencheur avant de repasser. Un mannequin allié emprunte aussi le décor.</x:v>
      </x:c>
      <x:c r="G210" s="122" t="str">
        <x:v>Joueur ; Tov</x:v>
      </x:c>
      <x:c r="H210" s="122" t="str">
        <x:v>O6-M09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210"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10" s="122" t="str">
        <x:v>Ouverture une fois par première entrée. Choix non confirmés réexaminables. Réussite une fois après résultat vérifié ; échec une fois par tentative, avec 20 secondes de silence minimal. Reprise au retour volontaire, sans gain supplémentaire.</x:v>
      </x:c>
      <x:c r="K21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10" s="123" t="n">
        <x:v>2</x:v>
      </x:c>
      <x:c r="M210" s="124" t="n">
        <x:v>1</x:v>
      </x:c>
      <x:c r="N210" s="124" t="n">
        <x:v>1</x:v>
      </x:c>
      <x:c r="O210" s="124" t="n">
        <x:v>1</x:v>
      </x:c>
      <x:c r="P210" s="124" t="n">
        <x:v>1</x:v>
      </x:c>
      <x:c r="Q210" s="125" t="n">
        <x:v>0</x:v>
      </x:c>
    </x:row>
    <x:row r="211" ht="164" customHeight="1">
      <x:c r="A211" s="126" t="str">
        <x:v>D6-O6-M11</x:v>
      </x:c>
      <x:c r="B211" s="127" t="str">
        <x:v>La manche perdue</x:v>
      </x:c>
      <x:c r="C211" s="127" t="str">
        <x:v>Origines — O6</x:v>
      </x:c>
      <x:c r="D211" s="127" t="str">
        <x:v>origin_missions</x:v>
      </x:c>
      <x:c r="E211" s="127" t="str">
        <x:v>O6-M11</x:v>
      </x:c>
      <x:c r="F211" s="127" t="str">
        <x:v>Harek gagne ou perd un duel selon le combat réellement joué ; la mission accepte les deux résultats. Après la manche, une cible imprévue tombe du râtelier et les deux doivent la retenir avant qu’elle atteigne Tov. Le rival peut devenir partenaire d’un instant.</x:v>
      </x:c>
      <x:c r="G211" s="127" t="str">
        <x:v>Joueur ; Harek ; Saar</x:v>
      </x:c>
      <x:c r="H211" s="127" t="str">
        <x:v>O6-M10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211"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11" s="127" t="str">
        <x:v>Ouverture une fois par première entrée. Choix non confirmés réexaminables. Réussite une fois après résultat vérifié ; échec une fois par tentative, avec 20 secondes de silence minimal. Reprise au retour volontaire, sans gain supplémentaire.</x:v>
      </x:c>
      <x:c r="K21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11" s="128" t="n">
        <x:v>2</x:v>
      </x:c>
      <x:c r="M211" s="129" t="n">
        <x:v>1</x:v>
      </x:c>
      <x:c r="N211" s="129" t="n">
        <x:v>1</x:v>
      </x:c>
      <x:c r="O211" s="129" t="n">
        <x:v>1</x:v>
      </x:c>
      <x:c r="P211" s="129" t="n">
        <x:v>1</x:v>
      </x:c>
      <x:c r="Q211" s="130" t="n">
        <x:v>2</x:v>
      </x:c>
    </x:row>
    <x:row r="212" ht="164" customHeight="1">
      <x:c r="A212" s="121" t="str">
        <x:v>D6-O6-M12</x:v>
      </x:c>
      <x:c r="B212" s="122" t="str">
        <x:v>La nuit des outils</x:v>
      </x:c>
      <x:c r="C212" s="122" t="str">
        <x:v>Origines — O6</x:v>
      </x:c>
      <x:c r="D212" s="122" t="str">
        <x:v>origin_missions</x:v>
      </x:c>
      <x:c r="E212" s="122" t="str">
        <x:v>O6-M12</x:v>
      </x:c>
      <x:c r="F212" s="122" t="str">
        <x:v>La cohorte prépare ses premiers ensembles pour la réserve. Le joueur traverse l’armurerie, l’atelier et l’infirmerie, teste la fixation des objets puis revient au foyer d’entraînement. Chaque camarade explique une préférence liée à ses essais.</x:v>
      </x:c>
      <x:c r="G212" s="122" t="str">
        <x:v>Joueur ; Tov</x:v>
      </x:c>
      <x:c r="H212" s="122" t="str">
        <x:v>O6-M11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I212"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12" s="122" t="str">
        <x:v>Ouverture une fois par première entrée. Choix non confirmés réexaminables. Réussite une fois après résultat vérifié ; échec une fois par tentative, avec 20 secondes de silence minimal. Reprise au retour volontaire, sans gain supplémentaire.</x:v>
      </x:c>
      <x:c r="K21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12" s="123" t="n">
        <x:v>2</x:v>
      </x:c>
      <x:c r="M212" s="124" t="n">
        <x:v>1</x:v>
      </x:c>
      <x:c r="N212" s="124" t="n">
        <x:v>1</x:v>
      </x:c>
      <x:c r="O212" s="124" t="n">
        <x:v>1</x:v>
      </x:c>
      <x:c r="P212" s="124" t="n">
        <x:v>1</x:v>
      </x:c>
      <x:c r="Q212" s="125" t="n">
        <x:v>0</x:v>
      </x:c>
    </x:row>
    <x:row r="213" ht="164" customHeight="1">
      <x:c r="A213" s="126" t="str">
        <x:v>D6-O6-M13</x:v>
      </x:c>
      <x:c r="B213" s="127" t="str">
        <x:v>La triade que l’on devient</x:v>
      </x:c>
      <x:c r="C213" s="127" t="str">
        <x:v>Origines — O6</x:v>
      </x:c>
      <x:c r="D213" s="127" t="str">
        <x:v>origin_missions</x:v>
      </x:c>
      <x:c r="E213" s="127" t="str">
        <x:v>O6-M13</x:v>
      </x:c>
      <x:c r="F213" s="127" t="str">
        <x:v>Young Blood commun acquis, les partenaires travaillent leurs rôles près du Temple des Trois Ombres. Harek ne peut pas occuper tous les postes ; Yena et Tov défendent leurs méthodes. Le joueur place trois fanions et propose une séquence d’approche sans arme énergétique.</x:v>
      </x:c>
      <x:c r="G213" s="127" t="str">
        <x:v>Joueur ; Harek ; Saar ; Tov ; Yena</x:v>
      </x:c>
      <x:c r="H213" s="127" t="str">
        <x:v>O6-M12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213"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13" s="127" t="str">
        <x:v>Ouverture une fois par première entrée. Choix non confirmés réexaminables. Réussite une fois après résultat vérifié ; échec une fois par tentative, avec 20 secondes de silence minimal. Reprise au retour volontaire, sans gain supplémentaire.</x:v>
      </x:c>
      <x:c r="K21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13" s="128" t="n">
        <x:v>2</x:v>
      </x:c>
      <x:c r="M213" s="129" t="n">
        <x:v>1</x:v>
      </x:c>
      <x:c r="N213" s="129" t="n">
        <x:v>1</x:v>
      </x:c>
      <x:c r="O213" s="129" t="n">
        <x:v>1</x:v>
      </x:c>
      <x:c r="P213" s="129" t="n">
        <x:v>1</x:v>
      </x:c>
      <x:c r="Q213" s="130" t="n">
        <x:v>0</x:v>
      </x:c>
    </x:row>
    <x:row r="214" ht="164" customHeight="1">
      <x:c r="A214" s="121" t="str">
        <x:v>D6-O6-M14</x:v>
      </x:c>
      <x:c r="B214" s="122" t="str">
        <x:v>Le sentier que Tov entend</x:v>
      </x:c>
      <x:c r="C214" s="122" t="str">
        <x:v>Origines — O6</x:v>
      </x:c>
      <x:c r="D214" s="122" t="str">
        <x:v>origin_missions</x:v>
      </x:c>
      <x:c r="E214" s="122" t="str">
        <x:v>O6-M14</x:v>
      </x:c>
      <x:c r="F214" s="122" t="str">
        <x:v>Tov repère une proie sous les plateformes grâce à des vibrations. Le joueur doit ralentir, poser la main sur un support et suivre son signal avant que la cible traverse une ouverture. Harek veut prendre le chemin le plus visible.</x:v>
      </x:c>
      <x:c r="G214" s="122" t="str">
        <x:v>Joueur ; Harek ; Tov</x:v>
      </x:c>
      <x:c r="H214" s="122" t="str">
        <x:v>O6-M13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214"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14" s="122" t="str">
        <x:v>Ouverture une fois par première entrée. Choix non confirmés réexaminables. Réussite une fois après résultat vérifié ; échec une fois par tentative, avec 20 secondes de silence minimal. Reprise au retour volontaire, sans gain supplémentaire.</x:v>
      </x:c>
      <x:c r="K21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14" s="123" t="n">
        <x:v>2</x:v>
      </x:c>
      <x:c r="M214" s="124" t="n">
        <x:v>1</x:v>
      </x:c>
      <x:c r="N214" s="124" t="n">
        <x:v>1</x:v>
      </x:c>
      <x:c r="O214" s="124" t="n">
        <x:v>1</x:v>
      </x:c>
      <x:c r="P214" s="124" t="n">
        <x:v>1</x:v>
      </x:c>
      <x:c r="Q214" s="125" t="n">
        <x:v>1</x:v>
      </x:c>
    </x:row>
    <x:row r="215" ht="164" customHeight="1">
      <x:c r="A215" s="126" t="str">
        <x:v>D6-O6-M15</x:v>
      </x:c>
      <x:c r="B215" s="127" t="str">
        <x:v>L’angle de Yena</x:v>
      </x:c>
      <x:c r="C215" s="127" t="str">
        <x:v>Origines — O6</x:v>
      </x:c>
      <x:c r="D215" s="127" t="str">
        <x:v>origin_missions</x:v>
      </x:c>
      <x:c r="E215" s="127" t="str">
        <x:v>O6-M15</x:v>
      </x:c>
      <x:c r="F215" s="127" t="str">
        <x:v>Yena choisit un angle de tir ou de lancer inhabituel dans une carrière. Le joueur déplace un obstacle, observe la ligne réelle et prend le poste complémentaire. La proie possède une couverture qui oblige à synchroniser deux déplacements.</x:v>
      </x:c>
      <x:c r="G215" s="127" t="str">
        <x:v>Joueur ; Yena</x:v>
      </x:c>
      <x:c r="H215" s="127" t="str">
        <x:v>O6-M14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21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15" s="127" t="str">
        <x:v>Ouverture une fois par première entrée. Choix non confirmés réexaminables. Réussite une fois après résultat vérifié ; échec une fois par tentative, avec 20 secondes de silence minimal. Reprise au retour volontaire, sans gain supplémentaire.</x:v>
      </x:c>
      <x:c r="K21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15" s="128" t="n">
        <x:v>2</x:v>
      </x:c>
      <x:c r="M215" s="129" t="n">
        <x:v>1</x:v>
      </x:c>
      <x:c r="N215" s="129" t="n">
        <x:v>1</x:v>
      </x:c>
      <x:c r="O215" s="129" t="n">
        <x:v>1</x:v>
      </x:c>
      <x:c r="P215" s="129" t="n">
        <x:v>1</x:v>
      </x:c>
      <x:c r="Q215" s="130" t="n">
        <x:v>0</x:v>
      </x:c>
    </x:row>
    <x:row r="216" ht="164" customHeight="1">
      <x:c r="A216" s="121" t="str">
        <x:v>D6-O6-M16</x:v>
      </x:c>
      <x:c r="B216" s="122" t="str">
        <x:v>La colère d’Harek</x:v>
      </x:c>
      <x:c r="C216" s="122" t="str">
        <x:v>Origines — O6</x:v>
      </x:c>
      <x:c r="D216" s="122" t="str">
        <x:v>origin_missions</x:v>
      </x:c>
      <x:c r="E216" s="122" t="str">
        <x:v>O6-M16</x:v>
      </x:c>
      <x:c r="F216" s="122" t="str">
        <x:v>Harek échoue sur un geste qu’il voulait maîtriser seul. Le joueur le retrouve dans une aire de sacs et de cordes, où les répétitions trop rapides rendent son mouvement lisible. Un court duel d’exercice peut lui montrer l’ouverture qu’il laisse.</x:v>
      </x:c>
      <x:c r="G216" s="122" t="str">
        <x:v>Joueur ; Harek</x:v>
      </x:c>
      <x:c r="H216" s="122" t="str">
        <x:v>O6-M15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21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16" s="122" t="str">
        <x:v>Ouverture une fois par première entrée. Choix non confirmés réexaminables. Réussite une fois après résultat vérifié ; échec une fois par tentative, avec 20 secondes de silence minimal. Reprise au retour volontaire, sans gain supplémentaire.</x:v>
      </x:c>
      <x:c r="K21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16" s="123" t="n">
        <x:v>2</x:v>
      </x:c>
      <x:c r="M216" s="124" t="n">
        <x:v>1</x:v>
      </x:c>
      <x:c r="N216" s="124" t="n">
        <x:v>1</x:v>
      </x:c>
      <x:c r="O216" s="124" t="n">
        <x:v>1</x:v>
      </x:c>
      <x:c r="P216" s="124" t="n">
        <x:v>1</x:v>
      </x:c>
      <x:c r="Q216" s="125" t="n">
        <x:v>1</x:v>
      </x:c>
    </x:row>
    <x:row r="217" ht="164" customHeight="1">
      <x:c r="A217" s="126" t="str">
        <x:v>D6-O6-M17</x:v>
      </x:c>
      <x:c r="B217" s="127" t="str">
        <x:v>Le retour de reconnaissance</x:v>
      </x:c>
      <x:c r="C217" s="127" t="str">
        <x:v>Origines — O6</x:v>
      </x:c>
      <x:c r="D217" s="127" t="str">
        <x:v>origin_missions</x:v>
      </x:c>
      <x:c r="E217" s="127" t="str">
        <x:v>O6-M17</x:v>
      </x:c>
      <x:c r="F217" s="127" t="str">
        <x:v>Après le retour de reconnaissance effectivement accompli dans la campagne commune, la cohorte parcourt la ville. Le joueur choisit qui saluer, rend un outil prêté et montre une trace autorisée de l’épreuve. Les habitants réagissent aux participants réels.</x:v>
      </x:c>
      <x:c r="G217" s="127" t="str">
        <x:v>Joueur ; Saar ; Tov ; Yena</x:v>
      </x:c>
      <x:c r="H217" s="127" t="str">
        <x:v>O6-M16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21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17" s="127" t="str">
        <x:v>Ouverture une fois par première entrée. Choix non confirmés réexaminables. Réussite une fois après résultat vérifié ; échec une fois par tentative, avec 20 secondes de silence minimal. Reprise au retour volontaire, sans gain supplémentaire.</x:v>
      </x:c>
      <x:c r="K21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17" s="128" t="n">
        <x:v>2</x:v>
      </x:c>
      <x:c r="M217" s="129" t="n">
        <x:v>1</x:v>
      </x:c>
      <x:c r="N217" s="129" t="n">
        <x:v>1</x:v>
      </x:c>
      <x:c r="O217" s="129" t="n">
        <x:v>1</x:v>
      </x:c>
      <x:c r="P217" s="129" t="n">
        <x:v>1</x:v>
      </x:c>
      <x:c r="Q217" s="130" t="n">
        <x:v>1</x:v>
      </x:c>
    </x:row>
    <x:row r="218" ht="164" customHeight="1">
      <x:c r="A218" s="121" t="str">
        <x:v>D6-O6-M18</x:v>
      </x:c>
      <x:c r="B218" s="122" t="str">
        <x:v>Un style à mon nom</x:v>
      </x:c>
      <x:c r="C218" s="122" t="str">
        <x:v>Origines — O6</x:v>
      </x:c>
      <x:c r="D218" s="122" t="str">
        <x:v>origin_missions</x:v>
      </x:c>
      <x:c r="E218" s="122" t="str">
        <x:v>O6-M18</x:v>
      </x:c>
      <x:c r="F218" s="122" t="str">
        <x:v>Saar propose au joueur de composer un parcours d’entraînement avec trois éléments réellement maîtrisés. Il place les cibles, choisit un trajet et le joue devant la cohorte. Les autres peuvent ensuite essayer sa méthode et montrer ses limites.</x:v>
      </x:c>
      <x:c r="G218" s="122" t="str">
        <x:v>Joueur ; Saar</x:v>
      </x:c>
      <x:c r="H218" s="122" t="str">
        <x:v>O6-M17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I21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18" s="122" t="str">
        <x:v>Ouverture une fois par première entrée. Choix non confirmés réexaminables. Réussite une fois après résultat vérifié ; échec une fois par tentative, avec 20 secondes de silence minimal. Reprise au retour volontaire, sans gain supplémentaire.</x:v>
      </x:c>
      <x:c r="K21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18" s="123" t="n">
        <x:v>3</x:v>
      </x:c>
      <x:c r="M218" s="124" t="n">
        <x:v>1</x:v>
      </x:c>
      <x:c r="N218" s="124" t="n">
        <x:v>1</x:v>
      </x:c>
      <x:c r="O218" s="124" t="n">
        <x:v>1</x:v>
      </x:c>
      <x:c r="P218" s="124" t="n">
        <x:v>1</x:v>
      </x:c>
      <x:c r="Q218" s="125" t="n">
        <x:v>0</x:v>
      </x:c>
    </x:row>
    <x:row r="219" ht="164" customHeight="1">
      <x:c r="A219" s="126" t="str">
        <x:v>D6-O6-M19</x:v>
      </x:c>
      <x:c r="B219" s="127" t="str">
        <x:v>Le premier quai lointain</x:v>
      </x:c>
      <x:c r="C219" s="127" t="str">
        <x:v>Origines — O6</x:v>
      </x:c>
      <x:c r="D219" s="127" t="str">
        <x:v>origin_missions</x:v>
      </x:c>
      <x:c r="E219" s="127" t="str">
        <x:v>O6-M19</x:v>
      </x:c>
      <x:c r="F219" s="127" t="str">
        <x:v>Après Blooded, vaisseau acquis et trajet joué, le joueur quitte son sas sur une base spatiale. Il retrouve les outils du Homeworld dans un contexte nouveau, rejoint un poste d’amarrage et aide un pilote à récupérer une attache avant de chercher sa prochaine piste.</x:v>
      </x:c>
      <x:c r="G219" s="127" t="str">
        <x:v>Joueur ; Pilote du poste d’amarrage</x:v>
      </x:c>
      <x:c r="H219" s="127" t="str">
        <x:v>O6-M18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21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19" s="127" t="str">
        <x:v>Ouverture une fois par première entrée. Choix non confirmés réexaminables. Réussite une fois après résultat vérifié ; échec une fois par tentative, avec 20 secondes de silence minimal. Reprise au retour volontaire, sans gain supplémentaire.</x:v>
      </x:c>
      <x:c r="K21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19" s="128" t="n">
        <x:v>2</x:v>
      </x:c>
      <x:c r="M219" s="129" t="n">
        <x:v>1</x:v>
      </x:c>
      <x:c r="N219" s="129" t="n">
        <x:v>1</x:v>
      </x:c>
      <x:c r="O219" s="129" t="n">
        <x:v>1</x:v>
      </x:c>
      <x:c r="P219" s="129" t="n">
        <x:v>1</x:v>
      </x:c>
      <x:c r="Q219" s="130" t="n">
        <x:v>0</x:v>
      </x:c>
    </x:row>
    <x:row r="220" ht="164" customHeight="1">
      <x:c r="A220" s="121" t="str">
        <x:v>D6-O6-M20</x:v>
      </x:c>
      <x:c r="B220" s="122" t="str">
        <x:v>Quatre routes sur la carte</x:v>
      </x:c>
      <x:c r="C220" s="122" t="str">
        <x:v>Origines — O6</x:v>
      </x:c>
      <x:c r="D220" s="122" t="str">
        <x:v>origin_missions</x:v>
      </x:c>
      <x:c r="E220" s="122" t="str">
        <x:v>O6-M20</x:v>
      </x:c>
      <x:c r="F220" s="122" t="str">
        <x:v>Les membres de la cohorte ne partent plus toujours ensemble. Le joueur reçoit leurs projets à des endroits différents du vaisseau ou par messages autorisés, puis prépare une chasse compatible avec ses propres ressources. Les destinations restent soumises aux accès communs.</x:v>
      </x:c>
      <x:c r="G220" s="122" t="str">
        <x:v>Joueur ; Yena</x:v>
      </x:c>
      <x:c r="H220" s="122" t="str">
        <x:v>O6-M19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220"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20" s="122" t="str">
        <x:v>Ouverture une fois par première entrée. Choix non confirmés réexaminables. Réussite une fois après résultat vérifié ; échec une fois par tentative, avec 20 secondes de silence minimal. Reprise au retour volontaire, sans gain supplémentaire.</x:v>
      </x:c>
      <x:c r="K22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20" s="123" t="n">
        <x:v>2</x:v>
      </x:c>
      <x:c r="M220" s="124" t="n">
        <x:v>1</x:v>
      </x:c>
      <x:c r="N220" s="124" t="n">
        <x:v>1</x:v>
      </x:c>
      <x:c r="O220" s="124" t="n">
        <x:v>1</x:v>
      </x:c>
      <x:c r="P220" s="124" t="n">
        <x:v>1</x:v>
      </x:c>
      <x:c r="Q220" s="125" t="n">
        <x:v>1</x:v>
      </x:c>
    </x:row>
    <x:row r="221" ht="164" customHeight="1">
      <x:c r="A221" s="126" t="str">
        <x:v>D6-O6-M21</x:v>
      </x:c>
      <x:c r="B221" s="127" t="str">
        <x:v>La proie hors du manuel</x:v>
      </x:c>
      <x:c r="C221" s="127" t="str">
        <x:v>Origines — O6</x:v>
      </x:c>
      <x:c r="D221" s="127" t="str">
        <x:v>origin_missions</x:v>
      </x:c>
      <x:c r="E221" s="127" t="str">
        <x:v>O6-M21</x:v>
      </x:c>
      <x:c r="F221" s="127" t="str">
        <x:v>Sur un monde accessible, une proie utilise le plafond et les vibrations, rendant le premier plan inefficace. Le joueur observe ses déplacements depuis un renfoncement, modifie ses leurres et construit un nouveau trajet de chasse.</x:v>
      </x:c>
      <x:c r="G221" s="127" t="str">
        <x:v>Joueur ; Compagnon d’escale</x:v>
      </x:c>
      <x:c r="H221" s="127" t="str">
        <x:v>O6-M20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221"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21" s="127" t="str">
        <x:v>Ouverture une fois par première entrée. Choix non confirmés réexaminables. Réussite une fois après résultat vérifié ; échec une fois par tentative, avec 20 secondes de silence minimal. Reprise au retour volontaire, sans gain supplémentaire.</x:v>
      </x:c>
      <x:c r="K22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21" s="128" t="n">
        <x:v>2</x:v>
      </x:c>
      <x:c r="M221" s="129" t="n">
        <x:v>1</x:v>
      </x:c>
      <x:c r="N221" s="129" t="n">
        <x:v>1</x:v>
      </x:c>
      <x:c r="O221" s="129" t="n">
        <x:v>1</x:v>
      </x:c>
      <x:c r="P221" s="129" t="n">
        <x:v>1</x:v>
      </x:c>
      <x:c r="Q221" s="130" t="n">
        <x:v>1</x:v>
      </x:c>
    </x:row>
    <x:row r="222" ht="164" customHeight="1">
      <x:c r="A222" s="121" t="str">
        <x:v>D6-O6-M22</x:v>
      </x:c>
      <x:c r="B222" s="122" t="str">
        <x:v>L’appel du rival</x:v>
      </x:c>
      <x:c r="C222" s="122" t="str">
        <x:v>Origines — O6</x:v>
      </x:c>
      <x:c r="D222" s="122" t="str">
        <x:v>origin_missions</x:v>
      </x:c>
      <x:c r="E222" s="122" t="str">
        <x:v>O6-M22</x:v>
      </x:c>
      <x:c r="F222" s="122" t="str">
        <x:v>Harek demande de l’aide après avoir choisi une chasse trop ambitieuse. Le joueur rejoint un lieu accessible par un trajet réel et trouve le rival retranché derrière un passage mobile. L’extraction demande couverture, mécanisme et déplacement coordonné.</x:v>
      </x:c>
      <x:c r="G222" s="122" t="str">
        <x:v>Joueur ; Harek</x:v>
      </x:c>
      <x:c r="H222" s="122" t="str">
        <x:v>O6-M21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222"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22" s="122" t="str">
        <x:v>Ouverture une fois par première entrée. Choix non confirmés réexaminables. Réussite une fois après résultat vérifié ; échec une fois par tentative, avec 20 secondes de silence minimal. Reprise au retour volontaire, sans gain supplémentaire.</x:v>
      </x:c>
      <x:c r="K22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22" s="123" t="n">
        <x:v>2</x:v>
      </x:c>
      <x:c r="M222" s="124" t="n">
        <x:v>1</x:v>
      </x:c>
      <x:c r="N222" s="124" t="n">
        <x:v>1</x:v>
      </x:c>
      <x:c r="O222" s="124" t="n">
        <x:v>1</x:v>
      </x:c>
      <x:c r="P222" s="124" t="n">
        <x:v>1</x:v>
      </x:c>
      <x:c r="Q222" s="125" t="n">
        <x:v>2</x:v>
      </x:c>
    </x:row>
    <x:row r="223" ht="164" customHeight="1">
      <x:c r="A223" s="126" t="str">
        <x:v>D6-O6-M23</x:v>
      </x:c>
      <x:c r="B223" s="127" t="str">
        <x:v>Le trophée de cette génération</x:v>
      </x:c>
      <x:c r="C223" s="127" t="str">
        <x:v>Origines — O6</x:v>
      </x:c>
      <x:c r="D223" s="127" t="str">
        <x:v>origin_missions</x:v>
      </x:c>
      <x:c r="E223" s="127" t="str">
        <x:v>O6-M23</x:v>
      </x:c>
      <x:c r="F223" s="127" t="str">
        <x:v>Le joueur prépare un trophée de chasse réellement obtenu avec ou sans partenaires. L’atelier fait observer les traces, choisir un support et attribuer les contributions. Saar peut commenter une technique reconnaissable parmi celles de la jeunesse.</x:v>
      </x:c>
      <x:c r="G223" s="127" t="str">
        <x:v>Joueur ; Artisane du trophée ; Saar</x:v>
      </x:c>
      <x:c r="H223" s="127" t="str">
        <x:v>O6-M22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223"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23" s="127" t="str">
        <x:v>Ouverture une fois par première entrée. Choix non confirmés réexaminables. Réussite une fois après résultat vérifié ; échec une fois par tentative, avec 20 secondes de silence minimal. Reprise au retour volontaire, sans gain supplémentaire.</x:v>
      </x:c>
      <x:c r="K22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23" s="128" t="n">
        <x:v>2</x:v>
      </x:c>
      <x:c r="M223" s="129" t="n">
        <x:v>1</x:v>
      </x:c>
      <x:c r="N223" s="129" t="n">
        <x:v>1</x:v>
      </x:c>
      <x:c r="O223" s="129" t="n">
        <x:v>1</x:v>
      </x:c>
      <x:c r="P223" s="129" t="n">
        <x:v>1</x:v>
      </x:c>
      <x:c r="Q223" s="130" t="n">
        <x:v>1</x:v>
      </x:c>
    </x:row>
    <x:row r="224" ht="164" customHeight="1">
      <x:c r="A224" s="121" t="str">
        <x:v>D6-O6-M24</x:v>
      </x:c>
      <x:c r="B224" s="122" t="str">
        <x:v>Le retour à la cour</x:v>
      </x:c>
      <x:c r="C224" s="122" t="str">
        <x:v>Origines — O6</x:v>
      </x:c>
      <x:c r="D224" s="122" t="str">
        <x:v>origin_missions</x:v>
      </x:c>
      <x:c r="E224" s="122" t="str">
        <x:v>O6-M24</x:v>
      </x:c>
      <x:c r="F224" s="122" t="str">
        <x:v>Lors d’un retour réel au Homeworld, le joueur retrouve une nouvelle cohorte dans l’ancienne cour. Il franchit aisément la marche difficile de l’enfance mais observe un novice arrêté au même endroit. Harek, Yena ou Tov peut commenter le changement.</x:v>
      </x:c>
      <x:c r="G224" s="122" t="str">
        <x:v>Joueur ; Novice de la cour</x:v>
      </x:c>
      <x:c r="H224" s="122" t="str">
        <x:v>O6-M23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I224"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24" s="122" t="str">
        <x:v>Ouverture une fois par première entrée. Choix non confirmés réexaminables. Réussite une fois après résultat vérifié ; échec une fois par tentative, avec 20 secondes de silence minimal. Reprise au retour volontaire, sans gain supplémentaire.</x:v>
      </x:c>
      <x:c r="K22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24" s="123" t="n">
        <x:v>2</x:v>
      </x:c>
      <x:c r="M224" s="124" t="n">
        <x:v>1</x:v>
      </x:c>
      <x:c r="N224" s="124" t="n">
        <x:v>1</x:v>
      </x:c>
      <x:c r="O224" s="124" t="n">
        <x:v>1</x:v>
      </x:c>
      <x:c r="P224" s="124" t="n">
        <x:v>1</x:v>
      </x:c>
      <x:c r="Q224" s="125" t="n">
        <x:v>0</x:v>
      </x:c>
    </x:row>
    <x:row r="225" ht="164" customHeight="1">
      <x:c r="A225" s="126" t="str">
        <x:v>D6-O6-M25</x:v>
      </x:c>
      <x:c r="B225" s="127" t="str">
        <x:v>Seul après l’épreuve</x:v>
      </x:c>
      <x:c r="C225" s="127" t="str">
        <x:v>Origines — O6</x:v>
      </x:c>
      <x:c r="D225" s="127" t="str">
        <x:v>origin_missions</x:v>
      </x:c>
      <x:c r="E225" s="127" t="str">
        <x:v>O6-M25</x:v>
      </x:c>
      <x:c r="F225" s="127" t="str">
        <x:v>Elite obtenu par l’épreuve solitaire commune, le joueur traverse une zone calme avant de rejoindre Saar. Il nettoie l’outil réellement utilisé, range son équipement et raconte une décision précise de cette chasse. Les compagnons ne réécrivent pas le combat à sa place.</x:v>
      </x:c>
      <x:c r="G225" s="127" t="str">
        <x:v>Joueur ; Saar</x:v>
      </x:c>
      <x:c r="H225" s="127" t="str">
        <x:v>O6-M24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22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25" s="127" t="str">
        <x:v>Ouverture une fois par première entrée. Choix non confirmés réexaminables. Réussite une fois après résultat vérifié ; échec une fois par tentative, avec 20 secondes de silence minimal. Reprise au retour volontaire, sans gain supplémentaire.</x:v>
      </x:c>
      <x:c r="K22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25" s="128" t="n">
        <x:v>2</x:v>
      </x:c>
      <x:c r="M225" s="129" t="n">
        <x:v>1</x:v>
      </x:c>
      <x:c r="N225" s="129" t="n">
        <x:v>1</x:v>
      </x:c>
      <x:c r="O225" s="129" t="n">
        <x:v>1</x:v>
      </x:c>
      <x:c r="P225" s="129" t="n">
        <x:v>1</x:v>
      </x:c>
      <x:c r="Q225" s="130" t="n">
        <x:v>0</x:v>
      </x:c>
    </x:row>
    <x:row r="226" ht="164" customHeight="1">
      <x:c r="A226" s="121" t="str">
        <x:v>D6-O6-M26</x:v>
      </x:c>
      <x:c r="B226" s="122" t="str">
        <x:v>Le rival qui change</x:v>
      </x:c>
      <x:c r="C226" s="122" t="str">
        <x:v>Origines — O6</x:v>
      </x:c>
      <x:c r="D226" s="122" t="str">
        <x:v>origin_missions</x:v>
      </x:c>
      <x:c r="E226" s="122" t="str">
        <x:v>O6-M26</x:v>
      </x:c>
      <x:c r="F226" s="122" t="str">
        <x:v>Harek a développé son propre style et propose une rencontre dans un terrain choisi par lui. Le joueur découvre un usage neuf des couvertures et doit adapter sa lecture. Après le duel, les deux discutent de leurs routes plutôt que d’un classement éternel.</x:v>
      </x:c>
      <x:c r="G226" s="122" t="str">
        <x:v>Joueur ; Harek</x:v>
      </x:c>
      <x:c r="H226" s="122" t="str">
        <x:v>O6-M25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22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26" s="122" t="str">
        <x:v>Ouverture une fois par première entrée. Choix non confirmés réexaminables. Réussite une fois après résultat vérifié ; échec une fois par tentative, avec 20 secondes de silence minimal. Reprise au retour volontaire, sans gain supplémentaire.</x:v>
      </x:c>
      <x:c r="K22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26" s="123" t="n">
        <x:v>3</x:v>
      </x:c>
      <x:c r="M226" s="124" t="n">
        <x:v>1</x:v>
      </x:c>
      <x:c r="N226" s="124" t="n">
        <x:v>1</x:v>
      </x:c>
      <x:c r="O226" s="124" t="n">
        <x:v>1</x:v>
      </x:c>
      <x:c r="P226" s="124" t="n">
        <x:v>1</x:v>
      </x:c>
      <x:c r="Q226" s="125" t="n">
        <x:v>1</x:v>
      </x:c>
    </x:row>
    <x:row r="227" ht="164" customHeight="1">
      <x:c r="A227" s="126" t="str">
        <x:v>D6-O6-M27</x:v>
      </x:c>
      <x:c r="B227" s="127" t="str">
        <x:v>Les compagnons à leurs places</x:v>
      </x:c>
      <x:c r="C227" s="127" t="str">
        <x:v>Origines — O6</x:v>
      </x:c>
      <x:c r="D227" s="127" t="str">
        <x:v>origin_missions</x:v>
      </x:c>
      <x:c r="E227" s="127" t="str">
        <x:v>O6-M27</x:v>
      </x:c>
      <x:c r="F227" s="127" t="str">
        <x:v>Yena et Tov présentent leurs projets : atelier, chasse, voyage ou enseignement selon leurs états. Le joueur les accompagne dans une activité concrète et comprend qu’un futur navire de clan ne leur est pas nécessairement destiné.</x:v>
      </x:c>
      <x:c r="G227" s="127" t="str">
        <x:v>Joueur ; Tov ; Yena</x:v>
      </x:c>
      <x:c r="H227" s="127" t="str">
        <x:v>O6-M26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22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27" s="127" t="str">
        <x:v>Ouverture une fois par première entrée. Choix non confirmés réexaminables. Réussite une fois après résultat vérifié ; échec une fois par tentative, avec 20 secondes de silence minimal. Reprise au retour volontaire, sans gain supplémentaire.</x:v>
      </x:c>
      <x:c r="K22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27" s="128" t="n">
        <x:v>2</x:v>
      </x:c>
      <x:c r="M227" s="129" t="n">
        <x:v>1</x:v>
      </x:c>
      <x:c r="N227" s="129" t="n">
        <x:v>1</x:v>
      </x:c>
      <x:c r="O227" s="129" t="n">
        <x:v>1</x:v>
      </x:c>
      <x:c r="P227" s="129" t="n">
        <x:v>1</x:v>
      </x:c>
      <x:c r="Q227" s="130" t="n">
        <x:v>1</x:v>
      </x:c>
    </x:row>
    <x:row r="228" ht="164" customHeight="1">
      <x:c r="A228" s="121" t="str">
        <x:v>D6-O6-M28</x:v>
      </x:c>
      <x:c r="B228" s="122" t="str">
        <x:v>Trois horizons depuis la terrasse</x:v>
      </x:c>
      <x:c r="C228" s="122" t="str">
        <x:v>Origines — O6</x:v>
      </x:c>
      <x:c r="D228" s="122" t="str">
        <x:v>origin_missions</x:v>
      </x:c>
      <x:c r="E228" s="122" t="str">
        <x:v>O6-M28</x:v>
      </x:c>
      <x:c r="F228" s="122" t="str">
        <x:v>Saar retrouve le joueur sur la terrasse de l’enfance. Trois préparations sont accessibles : une cour d’enseignement, un itinéraire pour un cercle de chasse choisi et un coffre de transmission avant exploration. Le joueur les parcourt réellement.</x:v>
      </x:c>
      <x:c r="G228" s="122" t="str">
        <x:v>Joueur ; Saar</x:v>
      </x:c>
      <x:c r="H228" s="122" t="str">
        <x:v>O6-M27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22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28" s="122" t="str">
        <x:v>Ouverture une fois par première entrée. Choix non confirmés réexaminables. Réussite une fois après résultat vérifié ; échec une fois par tentative, avec 20 secondes de silence minimal. Reprise au retour volontaire, sans gain supplémentaire.</x:v>
      </x:c>
      <x:c r="K22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28" s="123" t="n">
        <x:v>3</x:v>
      </x:c>
      <x:c r="M228" s="124" t="n">
        <x:v>1</x:v>
      </x:c>
      <x:c r="N228" s="124" t="n">
        <x:v>1</x:v>
      </x:c>
      <x:c r="O228" s="124" t="n">
        <x:v>1</x:v>
      </x:c>
      <x:c r="P228" s="124" t="n">
        <x:v>1</x:v>
      </x:c>
      <x:c r="Q228" s="125" t="n">
        <x:v>0</x:v>
      </x:c>
    </x:row>
    <x:row r="229" ht="209" customHeight="1">
      <x:c r="A229" s="126" t="str">
        <x:v>D6-O6-M29</x:v>
      </x:c>
      <x:c r="B229" s="127" t="str">
        <x:v>Le choix de la Longue Chasse</x:v>
      </x:c>
      <x:c r="C229" s="127" t="str">
        <x:v>Origines — O6</x:v>
      </x:c>
      <x:c r="D229" s="127" t="str">
        <x:v>origin_missions</x:v>
      </x:c>
      <x:c r="E229" s="127" t="str">
        <x:v>O6-M29</x:v>
      </x:c>
      <x:c r="F229" s="127" t="str">
        <x:v>Le joueur confirme ouvrir une maison d’enseignement, continuer avec un cercle choisi ou transmettre ses outils pour explorer. Les compagnons concernés sont consultés et gardent leur liberté ; le choix du joueur ne les recrute pas tous.</x:v>
      </x:c>
      <x:c r="G229" s="127" t="str">
        <x:v>Joueur ; Saar</x:v>
      </x:c>
      <x:c r="H229" s="127" t="str">
        <x:v>O6-M28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I229" s="127" t="str">
        <x:v>Le locuteur connaît les faits qu’il a observés et ceux réellement transmis avant cet échange. Les conclusions ci-dessous ne sont prononcées qu’après les actions correspondantes ; l’interruption conserve les faits déjà acquis. Les trois directions ont été présentées intégralement ; survol, essai, refus et sortie ne confirment rien. La réussite parlée exige endingChoiceConfirmed=true avec un seul endingId valide.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29" s="127" t="str">
        <x:v>Ouverture une fois par première entrée. Choix non confirmés réexaminables. Réussite une fois après résultat vérifié ; échec une fois par tentative, avec 20 secondes de silence minimal. Reprise au retour volontaire, sans gain supplémentaire.</x:v>
      </x:c>
      <x:c r="K22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29" s="128" t="n">
        <x:v>3</x:v>
      </x:c>
      <x:c r="M229" s="129" t="n">
        <x:v>1</x:v>
      </x:c>
      <x:c r="N229" s="129" t="n">
        <x:v>1</x:v>
      </x:c>
      <x:c r="O229" s="129" t="n">
        <x:v>1</x:v>
      </x:c>
      <x:c r="P229" s="129" t="n">
        <x:v>1</x:v>
      </x:c>
      <x:c r="Q229" s="130" t="n">
        <x:v>0</x:v>
      </x:c>
    </x:row>
    <x:row r="230" ht="194" customHeight="1">
      <x:c r="A230" s="121" t="str">
        <x:v>D6-O6-M30</x:v>
      </x:c>
      <x:c r="B230" s="122" t="str">
        <x:v>La chasse continue</x:v>
      </x:c>
      <x:c r="C230" s="122" t="str">
        <x:v>Origines — O6</x:v>
      </x:c>
      <x:c r="D230" s="122" t="str">
        <x:v>origin_missions</x:v>
      </x:c>
      <x:c r="E230" s="122" t="str">
        <x:v>O6-M30</x:v>
      </x:c>
      <x:c r="F230" s="122" t="str">
        <x:v>La clôture montre la première leçon, le départ du cercle volontaire ou la remise des outils suivie d’une nouvelle route. Le joueur accomplit le geste final en 2D : ouvrir le râtelier, franchir le sas ou fixer le coffre de transmission.</x:v>
      </x:c>
      <x:c r="G230" s="122" t="str">
        <x:v>Joueur ; Saar ; Élève de la première leçon</x:v>
      </x:c>
      <x:c r="H230" s="122" t="str">
        <x:v>O6-M29 résolue avec choix confirmé ; O6.endingId contient exactement une valeur valide parmi O6-E1, O6-E2, O6-E3. Un refus, une sortie sans confirmation ou une sélection provisoire n’ouvre pas M30.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 O6.endingChoiceConfirmed=true ; exactement un endingId valide. Jouer uniquement sa scène de réalisation E correspondante. La réussite parlée attend endingRealized=true ; report ou interruption restent à reprendre.</x:v>
      </x:c>
      <x:c r="I230"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30" s="122" t="str">
        <x:v>Ouverture une fois par première entrée. Choix non confirmés réexaminables. Réussite une fois après résultat vérifié ; échec une fois par tentative, avec 20 secondes de silence minimal. Reprise au retour volontaire, sans gain supplémentaire.</x:v>
      </x:c>
      <x:c r="K230"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30" s="123" t="n">
        <x:v>2</x:v>
      </x:c>
      <x:c r="M230" s="124" t="n">
        <x:v>1</x:v>
      </x:c>
      <x:c r="N230" s="124" t="n">
        <x:v>1</x:v>
      </x:c>
      <x:c r="O230" s="124" t="n">
        <x:v>1</x:v>
      </x:c>
      <x:c r="P230" s="124" t="n">
        <x:v>1</x:v>
      </x:c>
      <x:c r="Q230" s="125" t="n">
        <x:v>1</x:v>
      </x:c>
    </x:row>
    <x:row r="231" ht="164" customHeight="1">
      <x:c r="A231" s="126" t="str">
        <x:v>D6-O6-M31</x:v>
      </x:c>
      <x:c r="B231" s="127" t="str">
        <x:v>La première question difficile</x:v>
      </x:c>
      <x:c r="C231" s="127" t="str">
        <x:v>Origines — O6</x:v>
      </x:c>
      <x:c r="D231" s="127" t="str">
        <x:v>origin_missions</x:v>
      </x:c>
      <x:c r="E231" s="127" t="str">
        <x:v>O6-M31</x:v>
      </x:c>
      <x:c r="F231" s="127" t="str">
        <x:v>Elder acquis, un élève ou un jeune compagnon demande pourquoi une méthode échoue sur une autre proie. Le joueur prépare deux cibles avec des comportements distincts et l’accompagne dans la comparaison. Le lieu dépend de la fin d’Elite.</x:v>
      </x:c>
      <x:c r="G231" s="127" t="str">
        <x:v>Joueur ; Jeune compagnon</x:v>
      </x:c>
      <x:c r="H231" s="127" t="str">
        <x:v>O6-M30 réussie ; exactement une fin O6-E1..E3 réalisée et verrouillée ; rang Elder commun acquis.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231"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31" s="127" t="str">
        <x:v>Ouverture une fois par première entrée. Choix non confirmés réexaminables. Réussite une fois après résultat vérifié ; échec une fois par tentative, avec 20 secondes de silence minimal. Reprise au retour volontaire, sans gain supplémentaire.</x:v>
      </x:c>
      <x:c r="K231"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31" s="128" t="n">
        <x:v>2</x:v>
      </x:c>
      <x:c r="M231" s="129" t="n">
        <x:v>1</x:v>
      </x:c>
      <x:c r="N231" s="129" t="n">
        <x:v>1</x:v>
      </x:c>
      <x:c r="O231" s="129" t="n">
        <x:v>1</x:v>
      </x:c>
      <x:c r="P231" s="129" t="n">
        <x:v>1</x:v>
      </x:c>
      <x:c r="Q231" s="130" t="n">
        <x:v>0</x:v>
      </x:c>
    </x:row>
    <x:row r="232" ht="164" customHeight="1">
      <x:c r="A232" s="121" t="str">
        <x:v>D6-O6-M32</x:v>
      </x:c>
      <x:c r="B232" s="122" t="str">
        <x:v>La chasse sans Saar</x:v>
      </x:c>
      <x:c r="C232" s="122" t="str">
        <x:v>Origines — O6</x:v>
      </x:c>
      <x:c r="D232" s="122" t="str">
        <x:v>origin_missions</x:v>
      </x:c>
      <x:c r="E232" s="122" t="str">
        <x:v>O6-M32</x:v>
      </x:c>
      <x:c r="F232" s="122" t="str">
        <x:v>Saar ne participe plus à une expédition prévue. Le joueur doit organiser le départ avec les personnes disponibles, vérifier les équipements et choisir un plan sans attendre son avis. Un message ou une visite ultérieure permet de raconter ce qui a changé.</x:v>
      </x:c>
      <x:c r="G232" s="122" t="str">
        <x:v>Joueur ; Partenaire du départ ; Saar</x:v>
      </x:c>
      <x:c r="H232" s="122" t="str">
        <x:v>O6-M31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232"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32" s="122" t="str">
        <x:v>Ouverture une fois par première entrée. Choix non confirmés réexaminables. Réussite une fois après résultat vérifié ; échec une fois par tentative, avec 20 secondes de silence minimal. Reprise au retour volontaire, sans gain supplémentaire.</x:v>
      </x:c>
      <x:c r="K232"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32" s="123" t="n">
        <x:v>2</x:v>
      </x:c>
      <x:c r="M232" s="124" t="n">
        <x:v>1</x:v>
      </x:c>
      <x:c r="N232" s="124" t="n">
        <x:v>1</x:v>
      </x:c>
      <x:c r="O232" s="124" t="n">
        <x:v>1</x:v>
      </x:c>
      <x:c r="P232" s="124" t="n">
        <x:v>1</x:v>
      </x:c>
      <x:c r="Q232" s="125" t="n">
        <x:v>1</x:v>
      </x:c>
    </x:row>
    <x:row r="233" ht="164" customHeight="1">
      <x:c r="A233" s="126" t="str">
        <x:v>D6-O6-M33</x:v>
      </x:c>
      <x:c r="B233" s="127" t="str">
        <x:v>Le cercle d’Harek</x:v>
      </x:c>
      <x:c r="C233" s="127" t="str">
        <x:v>Origines — O6</x:v>
      </x:c>
      <x:c r="D233" s="127" t="str">
        <x:v>origin_missions</x:v>
      </x:c>
      <x:c r="E233" s="127" t="str">
        <x:v>O6-M33</x:v>
      </x:c>
      <x:c r="F233" s="127" t="str">
        <x:v>Harek invite le joueur dans son propre cercle de chasse, s’il souhaite encore ce lien. Les rôles y sont déjà répartis et le joueur doit trouver une place utile plutôt que commander automatiquement. La mission comprend approche, rabattement et retour commun.</x:v>
      </x:c>
      <x:c r="G233" s="127" t="str">
        <x:v>Joueur ; Gardien du terrain local ; Harek</x:v>
      </x:c>
      <x:c r="H233" s="127" t="str">
        <x:v>O6-M32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233"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33" s="127" t="str">
        <x:v>Ouverture une fois par première entrée. Choix non confirmés réexaminables. Réussite une fois après résultat vérifié ; échec une fois par tentative, avec 20 secondes de silence minimal. Reprise au retour volontaire, sans gain supplémentaire.</x:v>
      </x:c>
      <x:c r="K233"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33" s="128" t="n">
        <x:v>2</x:v>
      </x:c>
      <x:c r="M233" s="129" t="n">
        <x:v>1</x:v>
      </x:c>
      <x:c r="N233" s="129" t="n">
        <x:v>1</x:v>
      </x:c>
      <x:c r="O233" s="129" t="n">
        <x:v>1</x:v>
      </x:c>
      <x:c r="P233" s="129" t="n">
        <x:v>1</x:v>
      </x:c>
      <x:c r="Q233" s="130" t="n">
        <x:v>1</x:v>
      </x:c>
    </x:row>
    <x:row r="234" ht="164" customHeight="1">
      <x:c r="A234" s="121" t="str">
        <x:v>D6-O6-M34</x:v>
      </x:c>
      <x:c r="B234" s="122" t="str">
        <x:v>Les outils qui usent les mains</x:v>
      </x:c>
      <x:c r="C234" s="122" t="str">
        <x:v>Origines — O6</x:v>
      </x:c>
      <x:c r="D234" s="122" t="str">
        <x:v>origin_missions</x:v>
      </x:c>
      <x:c r="E234" s="122" t="str">
        <x:v>O6-M34</x:v>
      </x:c>
      <x:c r="F234" s="122" t="str">
        <x:v>Ancient acquis, le joueur examine les outils gardés depuis l’enfance et ceux qu’il a transmis. Il compare usure, réparations et marques de nouveaux propriétaires dans un atelier. Certains objets sont absents parce qu’ils servent encore ailleurs.</x:v>
      </x:c>
      <x:c r="G234" s="122" t="str">
        <x:v>Joueur ; Artisane des outils anciens</x:v>
      </x:c>
      <x:c r="H234" s="122" t="str">
        <x:v>O6-M33 résolue ; même fin exclusive conservée ; rang Ancient commun acquis.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234"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34" s="122" t="str">
        <x:v>Ouverture une fois par première entrée. Choix non confirmés réexaminables. Réussite une fois après résultat vérifié ; échec une fois par tentative, avec 20 secondes de silence minimal. Reprise au retour volontaire, sans gain supplémentaire.</x:v>
      </x:c>
      <x:c r="K234"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34" s="123" t="n">
        <x:v>2</x:v>
      </x:c>
      <x:c r="M234" s="124" t="n">
        <x:v>1</x:v>
      </x:c>
      <x:c r="N234" s="124" t="n">
        <x:v>1</x:v>
      </x:c>
      <x:c r="O234" s="124" t="n">
        <x:v>1</x:v>
      </x:c>
      <x:c r="P234" s="124" t="n">
        <x:v>1</x:v>
      </x:c>
      <x:c r="Q234" s="125" t="n">
        <x:v>1</x:v>
      </x:c>
    </x:row>
    <x:row r="235" ht="164" customHeight="1">
      <x:c r="A235" s="126" t="str">
        <x:v>D6-O6-M35</x:v>
      </x:c>
      <x:c r="B235" s="127" t="str">
        <x:v>L’élève mène la piste</x:v>
      </x:c>
      <x:c r="C235" s="127" t="str">
        <x:v>Origines — O6</x:v>
      </x:c>
      <x:c r="D235" s="127" t="str">
        <x:v>origin_missions</x:v>
      </x:c>
      <x:c r="E235" s="127" t="str">
        <x:v>O6-M35</x:v>
      </x:c>
      <x:c r="F235" s="127" t="str">
        <x:v>L’élève ou le jeune compagnon conduit une chasse préparée par lui. Le joueur suit ses signaux, remarque un risque et choisit quand intervenir. Le niveau permet une issue de repli et une occasion de correction sans reprendre immédiatement tout le commandement.</x:v>
      </x:c>
      <x:c r="G235" s="127" t="str">
        <x:v>Joueur ; Élève menant la piste</x:v>
      </x:c>
      <x:c r="H235" s="127" t="str">
        <x:v>O6-M34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235"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35" s="127" t="str">
        <x:v>Ouverture une fois par première entrée. Choix non confirmés réexaminables. Réussite une fois après résultat vérifié ; échec une fois par tentative, avec 20 secondes de silence minimal. Reprise au retour volontaire, sans gain supplémentaire.</x:v>
      </x:c>
      <x:c r="K235"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35" s="128" t="n">
        <x:v>2</x:v>
      </x:c>
      <x:c r="M235" s="129" t="n">
        <x:v>1</x:v>
      </x:c>
      <x:c r="N235" s="129" t="n">
        <x:v>1</x:v>
      </x:c>
      <x:c r="O235" s="129" t="n">
        <x:v>1</x:v>
      </x:c>
      <x:c r="P235" s="129" t="n">
        <x:v>1</x:v>
      </x:c>
      <x:c r="Q235" s="130" t="n">
        <x:v>1</x:v>
      </x:c>
    </x:row>
    <x:row r="236" ht="164" customHeight="1">
      <x:c r="A236" s="121" t="str">
        <x:v>D6-O6-M36</x:v>
      </x:c>
      <x:c r="B236" s="122" t="str">
        <x:v>Quatre ombres, d’autres noms</x:v>
      </x:c>
      <x:c r="C236" s="122" t="str">
        <x:v>Origines — O6</x:v>
      </x:c>
      <x:c r="D236" s="122" t="str">
        <x:v>origin_missions</x:v>
      </x:c>
      <x:c r="E236" s="122" t="str">
        <x:v>O6-M36</x:v>
      </x:c>
      <x:c r="F236" s="122" t="str">
        <x:v>La scène finale revient à la terrasse ou à son équivalent choisi par la fin. Une nouvelle cohorte occupe les places de l’ancienne ; Harek, Yena et Tov apparaissent seulement selon leur disponibilité réelle. Le joueur rejoint son foyer, son cercle ou sa route.</x:v>
      </x:c>
      <x:c r="G236" s="122" t="str">
        <x:v>Joueur ; Jeune de la nouvelle cohorte</x:v>
      </x:c>
      <x:c r="H236" s="122" t="str">
        <x:v>O6-M35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I236"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36" s="122" t="str">
        <x:v>Ouverture une fois par première entrée. Choix non confirmés réexaminables. Réussite une fois après résultat vérifié ; échec une fois par tentative, avec 20 secondes de silence minimal. Reprise au retour volontaire, sans gain supplémentaire.</x:v>
      </x:c>
      <x:c r="K236"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36" s="123" t="n">
        <x:v>2</x:v>
      </x:c>
      <x:c r="M236" s="124" t="n">
        <x:v>1</x:v>
      </x:c>
      <x:c r="N236" s="124" t="n">
        <x:v>1</x:v>
      </x:c>
      <x:c r="O236" s="124" t="n">
        <x:v>1</x:v>
      </x:c>
      <x:c r="P236" s="124" t="n">
        <x:v>1</x:v>
      </x:c>
      <x:c r="Q236" s="125" t="n">
        <x:v>1</x:v>
      </x:c>
    </x:row>
    <x:row r="237" ht="164" customHeight="1">
      <x:c r="A237" s="126" t="str">
        <x:v>D6-O6-E1</x:v>
      </x:c>
      <x:c r="B237" s="127" t="str">
        <x:v>La maison des futurs chasseurs</x:v>
      </x:c>
      <x:c r="C237" s="127" t="str">
        <x:v>Origines — O6</x:v>
      </x:c>
      <x:c r="D237" s="127" t="str">
        <x:v>origin_endings</x:v>
      </x:c>
      <x:c r="E237" s="127" t="str">
        <x:v>O6-E1</x:v>
      </x:c>
      <x:c r="F237" s="127" t="str">
        <x:v>Ouvrir un râtelier d’exercice, laisser un élève choisir son outil puis accompagner sa première tentative.</x:v>
      </x:c>
      <x:c r="G237" s="127" t="str">
        <x:v>Joueur ; Élève de la première leçon</x:v>
      </x:c>
      <x:c r="H237" s="127" t="str">
        <x:v>O6-M29 : sélection exclusive après Elite commun ; O6-M30 : réalisation jouée ; personnes et possessions requises effectivement disponibles.  Le locuteur doit être présent ou relié par le contact décrit ; une absence n’est jamais annulée pour jouer cette scène. Exclusivement si O6.endingId=O6-E1 confirmé ; cette scène est appelée depuis O6-M30 et ne constitue jamais une nouvelle sélection.</x:v>
      </x:c>
      <x:c r="I237"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37" s="127" t="str">
        <x:v>Ouverture une fois par première entrée. Choix non confirmés réexaminables. Réussite une fois après résultat vérifié ; échec une fois par tentative, avec 20 secondes de silence minimal. Reprise au retour volontaire, sans gain supplémentaire.</x:v>
      </x:c>
      <x:c r="K237"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37" s="128" t="n">
        <x:v>2</x:v>
      </x:c>
      <x:c r="M237" s="129" t="n">
        <x:v>1</x:v>
      </x:c>
      <x:c r="N237" s="129" t="n">
        <x:v>1</x:v>
      </x:c>
      <x:c r="O237" s="129" t="n">
        <x:v>1</x:v>
      </x:c>
      <x:c r="P237" s="129" t="n">
        <x:v>1</x:v>
      </x:c>
      <x:c r="Q237" s="130" t="n">
        <x:v>0</x:v>
      </x:c>
    </x:row>
    <x:row r="238" ht="164" customHeight="1">
      <x:c r="A238" s="121" t="str">
        <x:v>D6-O6-E2</x:v>
      </x:c>
      <x:c r="B238" s="122" t="str">
        <x:v>Le cercle de chasse choisi</x:v>
      </x:c>
      <x:c r="C238" s="122" t="str">
        <x:v>Origines — O6</x:v>
      </x:c>
      <x:c r="D238" s="122" t="str">
        <x:v>origin_endings</x:v>
      </x:c>
      <x:c r="E238" s="122" t="str">
        <x:v>O6-E2</x:v>
      </x:c>
      <x:c r="F238" s="122" t="str">
        <x:v>Préparer une route, répartir les rôles avec les personnes présentes puis franchir le sas ensemble.</x:v>
      </x:c>
      <x:c r="G238" s="122" t="str">
        <x:v>Joueur ; Partenaire volontaire du cercle</x:v>
      </x:c>
      <x:c r="H238" s="122" t="str">
        <x:v>O6-M29 : sélection exclusive après Elite commun ; O6-M30 : réalisation jouée ; personnes et possessions requises effectivement disponibles.  Le locuteur doit être présent ou relié par le contact décrit ; une absence n’est jamais annulée pour jouer cette scène. Exclusivement si O6.endingId=O6-E2 confirmé ; cette scène est appelée depuis O6-M30 et ne constitue jamais une nouvelle sélection.</x:v>
      </x:c>
      <x:c r="I238" s="122"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38" s="122" t="str">
        <x:v>Ouverture une fois par première entrée. Choix non confirmés réexaminables. Réussite une fois après résultat vérifié ; échec une fois par tentative, avec 20 secondes de silence minimal. Reprise au retour volontaire, sans gain supplémentaire.</x:v>
      </x:c>
      <x:c r="K238" s="122"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38" s="123" t="n">
        <x:v>2</x:v>
      </x:c>
      <x:c r="M238" s="124" t="n">
        <x:v>1</x:v>
      </x:c>
      <x:c r="N238" s="124" t="n">
        <x:v>1</x:v>
      </x:c>
      <x:c r="O238" s="124" t="n">
        <x:v>1</x:v>
      </x:c>
      <x:c r="P238" s="124" t="n">
        <x:v>1</x:v>
      </x:c>
      <x:c r="Q238" s="125" t="n">
        <x:v>0</x:v>
      </x:c>
    </x:row>
    <x:row r="239" ht="164" customHeight="1">
      <x:c r="A239" s="126" t="str">
        <x:v>D6-O6-E3</x:v>
      </x:c>
      <x:c r="B239" s="127" t="str">
        <x:v>Transmettre puis explorer</x:v>
      </x:c>
      <x:c r="C239" s="127" t="str">
        <x:v>Origines — O6</x:v>
      </x:c>
      <x:c r="D239" s="127" t="str">
        <x:v>origin_endings</x:v>
      </x:c>
      <x:c r="E239" s="127" t="str">
        <x:v>O6-E3</x:v>
      </x:c>
      <x:c r="F239" s="127" t="str">
        <x:v>Fermer un coffre de transmission, vérifier sa nouvelle garde puis choisir une destination accessible et partir.</x:v>
      </x:c>
      <x:c r="G239" s="127" t="str">
        <x:v>Joueur ; Destinataire volontaire des outils</x:v>
      </x:c>
      <x:c r="H239" s="127" t="str">
        <x:v>O6-M29 : sélection exclusive après Elite commun ; O6-M30 : réalisation jouée ; personnes et possessions requises effectivement disponibles.  Le locuteur doit être présent ou relié par le contact décrit ; une absence n’est jamais annulée pour jouer cette scène. Exclusivement si O6.endingId=O6-E3 confirmé ; cette scène est appelée depuis O6-M30 et ne constitue jamais une nouvelle sélection.</x:v>
      </x:c>
      <x:c r="I239" s="127" t="str">
        <x:v>Le locuteur connaît les faits qu’il a observés et ceux réellement transmis avant cet échange. Les conclusions ci-dessous ne sont prononcées qu’après les actions correspondantes ; l’interruption conserve les faits déjà acquis. Règle de phase : une réplique de réussite est conditionnée au résultat matériel correspondant, jamais à la seule sélection d’un choix. Un report, refus, prêt refusé, accord manquant ou tentative non terminée utilise sa réponse/variante de refus et laisse la réussite silencieuse. Une variante qui remplace une phase supprime la réplique générique incompatible de cette phase.</x:v>
      </x:c>
      <x:c r="J239" s="127" t="str">
        <x:v>Ouverture une fois par première entrée. Choix non confirmés réexaminables. Réussite une fois après résultat vérifié ; échec une fois par tentative, avec 20 secondes de silence minimal. Reprise au retour volontaire, sans gain supplémentaire.</x:v>
      </x:c>
      <x:c r="K239" s="127" t="str">
        <x:v>Dialogue original du projet, présenté en traduction française. Les personnages et usages locaux ne constituent pas une loi universelle des Yautja. Aucune citation de film ni langue yautja inventée présentée comme canonique. La progression et les fins appartiennent à La Longue Chasse. Les locuteurs de métier sans prénom sont des habitants locaux originaux de cette mise en scène ; leurs propos ne sont pas des citations officielles.</x:v>
      </x:c>
      <x:c r="L239" s="128" t="n">
        <x:v>2</x:v>
      </x:c>
      <x:c r="M239" s="129" t="n">
        <x:v>1</x:v>
      </x:c>
      <x:c r="N239" s="129" t="n">
        <x:v>1</x:v>
      </x:c>
      <x:c r="O239" s="129" t="n">
        <x:v>1</x:v>
      </x:c>
      <x:c r="P239" s="129" t="n">
        <x:v>1</x:v>
      </x:c>
      <x:c r="Q239" s="130" t="n">
        <x:v>0</x:v>
      </x:c>
    </x:row>
    <x:row r="240" ht="209" customHeight="1">
      <x:c r="A240" s="121" t="str">
        <x:v>D6-W-W3-N01</x:v>
      </x:c>
      <x:c r="B240" s="122" t="str">
        <x:v>Sous la cendre fraîche — échange situé</x:v>
      </x:c>
      <x:c r="C240" s="122" t="str">
        <x:v>Guerre de clan — mission narrative 2D</x:v>
      </x:c>
      <x:c r="D240" s="122" t="str">
        <x:v>war_narrative_missions</x:v>
      </x:c>
      <x:c r="E240" s="122" t="str">
        <x:v>W3-N01</x:v>
      </x:c>
      <x:c r="F240" s="122" t="str">
        <x:v>Homeworld — Marches de Cendre</x:v>
      </x:c>
      <x:c r="G240" s="122" t="str">
        <x:v>Joueur;Guetteuse des Braises</x:v>
      </x:c>
      <x:c r="H240" s="122" t="str">
        <x:v>Young Blood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40"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40"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40" s="122" t="str">
        <x:v>Dialogue original du projet, présenté en traduction française. Personnes de métier et usage local créés pour cette scène ; aucune citation de film, traduction yautja inventée ou loi universelle de l’espèce. Les témoins restent libres de leurs propos ; la reconnaissance concerne cette chasse et ne remplace aucun rite commun.</x:v>
      </x:c>
      <x:c r="L240" s="123" t="n">
        <x:v>2</x:v>
      </x:c>
      <x:c r="M240" s="124" t="n">
        <x:v>1</x:v>
      </x:c>
      <x:c r="N240" s="124" t="n">
        <x:v>1</x:v>
      </x:c>
      <x:c r="O240" s="124" t="n">
        <x:v>1</x:v>
      </x:c>
      <x:c r="P240" s="124" t="n">
        <x:v>1</x:v>
      </x:c>
      <x:c r="Q240" s="125" t="n">
        <x:v>0</x:v>
      </x:c>
    </x:row>
    <x:row r="241" ht="209" customHeight="1">
      <x:c r="A241" s="126" t="str">
        <x:v>D6-W-W3-N02</x:v>
      </x:c>
      <x:c r="B241" s="127" t="str">
        <x:v>Le trait dans la pierre — échange situé</x:v>
      </x:c>
      <x:c r="C241" s="127" t="str">
        <x:v>Guerre de clan — mission narrative 2D</x:v>
      </x:c>
      <x:c r="D241" s="127" t="str">
        <x:v>war_narrative_missions</x:v>
      </x:c>
      <x:c r="E241" s="127" t="str">
        <x:v>W3-N02</x:v>
      </x:c>
      <x:c r="F241" s="127" t="str">
        <x:v>Homeworld — Marches de Cendre</x:v>
      </x:c>
      <x:c r="G241" s="127" t="str">
        <x:v>Joueur;Artisan des Braises</x:v>
      </x:c>
      <x:c r="H241" s="127" t="str">
        <x:v>Young Blood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41"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41"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41" s="127" t="str">
        <x:v>Dialogue original du projet, présenté en traduction française. Personnes de métier et usage local créés pour cette scène ; aucune citation de film, traduction yautja inventée ou loi universelle de l’espèce. Les témoins restent libres de leurs propos ; la reconnaissance concerne cette chasse et ne remplace aucun rite commun.</x:v>
      </x:c>
      <x:c r="L241" s="128" t="n">
        <x:v>2</x:v>
      </x:c>
      <x:c r="M241" s="129" t="n">
        <x:v>1</x:v>
      </x:c>
      <x:c r="N241" s="129" t="n">
        <x:v>1</x:v>
      </x:c>
      <x:c r="O241" s="129" t="n">
        <x:v>1</x:v>
      </x:c>
      <x:c r="P241" s="129" t="n">
        <x:v>1</x:v>
      </x:c>
      <x:c r="Q241" s="130" t="n">
        <x:v>0</x:v>
      </x:c>
    </x:row>
    <x:row r="242" ht="254" customHeight="1">
      <x:c r="A242" s="121" t="str">
        <x:v>D6-W-W3-N03</x:v>
      </x:c>
      <x:c r="B242" s="122" t="str">
        <x:v>Le duel de l’arche basse — échange situé</x:v>
      </x:c>
      <x:c r="C242" s="122" t="str">
        <x:v>Guerre de clan — mission narrative 2D</x:v>
      </x:c>
      <x:c r="D242" s="122" t="str">
        <x:v>war_narrative_missions</x:v>
      </x:c>
      <x:c r="E242" s="122" t="str">
        <x:v>W3-N03</x:v>
      </x:c>
      <x:c r="F242" s="122" t="str">
        <x:v>Homeworld — Marches de Cendre</x:v>
      </x:c>
      <x:c r="G242" s="122" t="str">
        <x:v>Joueur;Rival des Hautes Branches;Témoin présent de l’arche basse</x:v>
      </x:c>
      <x:c r="H242" s="122" t="str">
        <x:v>Young Blood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 La ligne d’issue est dite par le témoin seulement s’il est vivant, présent et a observé le résultat ; elle reste silencieuse si aucun témoin n’a survécu. Le rival ne parle jamais après sa mort.</x:v>
      </x:c>
      <x:c r="I242"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42"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42" s="122" t="str">
        <x:v>Dialogue original du projet, présenté en traduction française. Personnes de métier et usage local créés pour cette scène ; aucune citation de film, traduction yautja inventée ou loi universelle de l’espèce. Les témoins restent libres de leurs propos ; la reconnaissance concerne cette chasse et ne remplace aucun rite commun.</x:v>
      </x:c>
      <x:c r="L242" s="123" t="n">
        <x:v>2</x:v>
      </x:c>
      <x:c r="M242" s="124" t="n">
        <x:v>1</x:v>
      </x:c>
      <x:c r="N242" s="124" t="n">
        <x:v>1</x:v>
      </x:c>
      <x:c r="O242" s="124" t="n">
        <x:v>1</x:v>
      </x:c>
      <x:c r="P242" s="124" t="n">
        <x:v>1</x:v>
      </x:c>
      <x:c r="Q242" s="125" t="n">
        <x:v>0</x:v>
      </x:c>
    </x:row>
    <x:row r="243" ht="209" customHeight="1">
      <x:c r="A243" s="126" t="str">
        <x:v>D6-W-W3-N04</x:v>
      </x:c>
      <x:c r="B243" s="127" t="str">
        <x:v>Deux ombres sur un trophée — échange situé</x:v>
      </x:c>
      <x:c r="C243" s="127" t="str">
        <x:v>Guerre de clan — mission narrative 2D</x:v>
      </x:c>
      <x:c r="D243" s="127" t="str">
        <x:v>war_narrative_missions</x:v>
      </x:c>
      <x:c r="E243" s="127" t="str">
        <x:v>W3-N04</x:v>
      </x:c>
      <x:c r="F243" s="127" t="str">
        <x:v>Homeworld — Marches de Cendre</x:v>
      </x:c>
      <x:c r="G243" s="127" t="str">
        <x:v>Joueur;Artisan du support commun</x:v>
      </x:c>
      <x:c r="H243" s="127" t="str">
        <x:v>Young Blood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43"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43"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43" s="127" t="str">
        <x:v>Dialogue original du projet, présenté en traduction française. Personnes de métier et usage local créés pour cette scène ; aucune citation de film, traduction yautja inventée ou loi universelle de l’espèce. Les témoins restent libres de leurs propos ; la reconnaissance concerne cette chasse et ne remplace aucun rite commun.</x:v>
      </x:c>
      <x:c r="L243" s="128" t="n">
        <x:v>2</x:v>
      </x:c>
      <x:c r="M243" s="129" t="n">
        <x:v>1</x:v>
      </x:c>
      <x:c r="N243" s="129" t="n">
        <x:v>1</x:v>
      </x:c>
      <x:c r="O243" s="129" t="n">
        <x:v>1</x:v>
      </x:c>
      <x:c r="P243" s="129" t="n">
        <x:v>1</x:v>
      </x:c>
      <x:c r="Q243" s="130" t="n">
        <x:v>0</x:v>
      </x:c>
    </x:row>
    <x:row r="244" ht="209" customHeight="1">
      <x:c r="A244" s="121" t="str">
        <x:v>D6-W-W3-N05</x:v>
      </x:c>
      <x:c r="B244" s="122" t="str">
        <x:v>La conduite qui sonne creux — échange situé</x:v>
      </x:c>
      <x:c r="C244" s="122" t="str">
        <x:v>Guerre de clan — mission narrative 2D</x:v>
      </x:c>
      <x:c r="D244" s="122" t="str">
        <x:v>war_narrative_missions</x:v>
      </x:c>
      <x:c r="E244" s="122" t="str">
        <x:v>W3-N05</x:v>
      </x:c>
      <x:c r="F244" s="122" t="str">
        <x:v>Homeworld — Désert de Verre</x:v>
      </x:c>
      <x:c r="G244" s="122" t="str">
        <x:v>Joueur;Gardienne de citerne</x:v>
      </x:c>
      <x:c r="H244" s="122" t="str">
        <x:v>Young Blood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44"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44"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44" s="122" t="str">
        <x:v>Dialogue original du projet, présenté en traduction française. Personnes de métier et usage local créés pour cette scène ; aucune citation de film, traduction yautja inventée ou loi universelle de l’espèce. L’eau des habitants n’est pas une récompense de guerre ; l’opération porte sur les groupes armés et les ouvrages attaqués.</x:v>
      </x:c>
      <x:c r="L244" s="123" t="n">
        <x:v>2</x:v>
      </x:c>
      <x:c r="M244" s="124" t="n">
        <x:v>1</x:v>
      </x:c>
      <x:c r="N244" s="124" t="n">
        <x:v>1</x:v>
      </x:c>
      <x:c r="O244" s="124" t="n">
        <x:v>1</x:v>
      </x:c>
      <x:c r="P244" s="124" t="n">
        <x:v>1</x:v>
      </x:c>
      <x:c r="Q244" s="125" t="n">
        <x:v>0</x:v>
      </x:c>
    </x:row>
    <x:row r="245" ht="209" customHeight="1">
      <x:c r="A245" s="126" t="str">
        <x:v>D6-W-W3-N06</x:v>
      </x:c>
      <x:c r="B245" s="127" t="str">
        <x:v>Les mains sur le treuil — échange situé</x:v>
      </x:c>
      <x:c r="C245" s="127" t="str">
        <x:v>Guerre de clan — mission narrative 2D</x:v>
      </x:c>
      <x:c r="D245" s="127" t="str">
        <x:v>war_narrative_missions</x:v>
      </x:c>
      <x:c r="E245" s="127" t="str">
        <x:v>W3-N06</x:v>
      </x:c>
      <x:c r="F245" s="127" t="str">
        <x:v>Homeworld — Désert de Verre</x:v>
      </x:c>
      <x:c r="G245" s="127" t="str">
        <x:v>Joueur;Artisane de conduite</x:v>
      </x:c>
      <x:c r="H245" s="127" t="str">
        <x:v>Young Blood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45"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45"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45" s="127" t="str">
        <x:v>Dialogue original du projet, présenté en traduction française. Personnes de métier et usage local créés pour cette scène ; aucune citation de film, traduction yautja inventée ou loi universelle de l’espèce. L’eau des habitants n’est pas une récompense de guerre ; l’opération porte sur les groupes armés et les ouvrages attaqués.</x:v>
      </x:c>
      <x:c r="L245" s="128" t="n">
        <x:v>2</x:v>
      </x:c>
      <x:c r="M245" s="129" t="n">
        <x:v>1</x:v>
      </x:c>
      <x:c r="N245" s="129" t="n">
        <x:v>1</x:v>
      </x:c>
      <x:c r="O245" s="129" t="n">
        <x:v>1</x:v>
      </x:c>
      <x:c r="P245" s="129" t="n">
        <x:v>1</x:v>
      </x:c>
      <x:c r="Q245" s="130" t="n">
        <x:v>0</x:v>
      </x:c>
    </x:row>
    <x:row r="246" ht="209" customHeight="1">
      <x:c r="A246" s="121" t="str">
        <x:v>D6-W-W3-N07</x:v>
      </x:c>
      <x:c r="B246" s="122" t="str">
        <x:v>Le puits des assaillants — échange situé</x:v>
      </x:c>
      <x:c r="C246" s="122" t="str">
        <x:v>Guerre de clan — mission narrative 2D</x:v>
      </x:c>
      <x:c r="D246" s="122" t="str">
        <x:v>war_narrative_missions</x:v>
      </x:c>
      <x:c r="E246" s="122" t="str">
        <x:v>W3-N07</x:v>
      </x:c>
      <x:c r="F246" s="122" t="str">
        <x:v>Homeworld — Désert de Verre</x:v>
      </x:c>
      <x:c r="G246" s="122" t="str">
        <x:v>Joueur;Éclaireur des Citernes</x:v>
      </x:c>
      <x:c r="H246" s="122" t="str">
        <x:v>Young Blood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46"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46"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46" s="122" t="str">
        <x:v>Dialogue original du projet, présenté en traduction française. Personnes de métier et usage local créés pour cette scène ; aucune citation de film, traduction yautja inventée ou loi universelle de l’espèce. L’eau des habitants n’est pas une récompense de guerre ; l’opération porte sur les groupes armés et les ouvrages attaqués.</x:v>
      </x:c>
      <x:c r="L246" s="123" t="n">
        <x:v>2</x:v>
      </x:c>
      <x:c r="M246" s="124" t="n">
        <x:v>1</x:v>
      </x:c>
      <x:c r="N246" s="124" t="n">
        <x:v>1</x:v>
      </x:c>
      <x:c r="O246" s="124" t="n">
        <x:v>1</x:v>
      </x:c>
      <x:c r="P246" s="124" t="n">
        <x:v>1</x:v>
      </x:c>
      <x:c r="Q246" s="125" t="n">
        <x:v>0</x:v>
      </x:c>
    </x:row>
    <x:row r="247" ht="209" customHeight="1">
      <x:c r="A247" s="126" t="str">
        <x:v>D6-W-W3-N08</x:v>
      </x:c>
      <x:c r="B247" s="127" t="str">
        <x:v>Le retour du courant — échange situé</x:v>
      </x:c>
      <x:c r="C247" s="127" t="str">
        <x:v>Guerre de clan — mission narrative 2D</x:v>
      </x:c>
      <x:c r="D247" s="127" t="str">
        <x:v>war_narrative_missions</x:v>
      </x:c>
      <x:c r="E247" s="127" t="str">
        <x:v>W3-N08</x:v>
      </x:c>
      <x:c r="F247" s="127" t="str">
        <x:v>Homeworld — Désert de Verre</x:v>
      </x:c>
      <x:c r="G247" s="127" t="str">
        <x:v>Joueur;Artisane des vannes</x:v>
      </x:c>
      <x:c r="H247" s="127" t="str">
        <x:v>Young Blood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47"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47"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47" s="127" t="str">
        <x:v>Dialogue original du projet, présenté en traduction française. Personnes de métier et usage local créés pour cette scène ; aucune citation de film, traduction yautja inventée ou loi universelle de l’espèce. L’eau des habitants n’est pas une récompense de guerre ; l’opération porte sur les groupes armés et les ouvrages attaqués.</x:v>
      </x:c>
      <x:c r="L247" s="128" t="n">
        <x:v>2</x:v>
      </x:c>
      <x:c r="M247" s="129" t="n">
        <x:v>1</x:v>
      </x:c>
      <x:c r="N247" s="129" t="n">
        <x:v>1</x:v>
      </x:c>
      <x:c r="O247" s="129" t="n">
        <x:v>1</x:v>
      </x:c>
      <x:c r="P247" s="129" t="n">
        <x:v>1</x:v>
      </x:c>
      <x:c r="Q247" s="130" t="n">
        <x:v>0</x:v>
      </x:c>
    </x:row>
    <x:row r="248" ht="209" customHeight="1">
      <x:c r="A248" s="121" t="str">
        <x:v>D6-W-W3-N09</x:v>
      </x:c>
      <x:c r="B248" s="122" t="str">
        <x:v>L’ombre du sommet — échange situé</x:v>
      </x:c>
      <x:c r="C248" s="122" t="str">
        <x:v>Guerre de clan — mission narrative 2D</x:v>
      </x:c>
      <x:c r="D248" s="122" t="str">
        <x:v>war_narrative_missions</x:v>
      </x:c>
      <x:c r="E248" s="122" t="str">
        <x:v>W3-N09</x:v>
      </x:c>
      <x:c r="F248" s="122" t="str">
        <x:v>Korthas — Crêtes des Deux Échos</x:v>
      </x:c>
      <x:c r="G248" s="122" t="str">
        <x:v>Joueur;Éclaireur des Crêtes</x:v>
      </x:c>
      <x:c r="H248"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48"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48"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48" s="122" t="str">
        <x:v>Dialogue original du projet, présenté en traduction française. Personnes de métier et usage local créés pour cette scène ; aucune citation de film, traduction yautja inventée ou loi universelle de l’espèce. La présence dans la zone vient après le voyage joué ; la carte garde les secteurs non observés sous brouillard.</x:v>
      </x:c>
      <x:c r="L248" s="123" t="n">
        <x:v>2</x:v>
      </x:c>
      <x:c r="M248" s="124" t="n">
        <x:v>1</x:v>
      </x:c>
      <x:c r="N248" s="124" t="n">
        <x:v>1</x:v>
      </x:c>
      <x:c r="O248" s="124" t="n">
        <x:v>1</x:v>
      </x:c>
      <x:c r="P248" s="124" t="n">
        <x:v>1</x:v>
      </x:c>
      <x:c r="Q248" s="125" t="n">
        <x:v>0</x:v>
      </x:c>
    </x:row>
    <x:row r="249" ht="209" customHeight="1">
      <x:c r="A249" s="126" t="str">
        <x:v>D6-W-W3-N10</x:v>
      </x:c>
      <x:c r="B249" s="127" t="str">
        <x:v>Le signal renvoyé — échange situé</x:v>
      </x:c>
      <x:c r="C249" s="127" t="str">
        <x:v>Guerre de clan — mission narrative 2D</x:v>
      </x:c>
      <x:c r="D249" s="127" t="str">
        <x:v>war_narrative_missions</x:v>
      </x:c>
      <x:c r="E249" s="127" t="str">
        <x:v>W3-N10</x:v>
      </x:c>
      <x:c r="F249" s="127" t="str">
        <x:v>Korthas — Crêtes des Deux Échos</x:v>
      </x:c>
      <x:c r="G249" s="127" t="str">
        <x:v>Joueur;Porteuse du réflecteur</x:v>
      </x:c>
      <x:c r="H249"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49"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49"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49" s="127" t="str">
        <x:v>Dialogue original du projet, présenté en traduction française. Personnes de métier et usage local créés pour cette scène ; aucune citation de film, traduction yautja inventée ou loi universelle de l’espèce. La présence dans la zone vient après le voyage joué ; la carte garde les secteurs non observés sous brouillard.</x:v>
      </x:c>
      <x:c r="L249" s="128" t="n">
        <x:v>2</x:v>
      </x:c>
      <x:c r="M249" s="129" t="n">
        <x:v>1</x:v>
      </x:c>
      <x:c r="N249" s="129" t="n">
        <x:v>1</x:v>
      </x:c>
      <x:c r="O249" s="129" t="n">
        <x:v>1</x:v>
      </x:c>
      <x:c r="P249" s="129" t="n">
        <x:v>1</x:v>
      </x:c>
      <x:c r="Q249" s="130" t="n">
        <x:v>0</x:v>
      </x:c>
    </x:row>
    <x:row r="250" ht="209" customHeight="1">
      <x:c r="A250" s="121" t="str">
        <x:v>D6-W-W3-N11</x:v>
      </x:c>
      <x:c r="B250" s="122" t="str">
        <x:v>La traversée à découvert — échange situé</x:v>
      </x:c>
      <x:c r="C250" s="122" t="str">
        <x:v>Guerre de clan — mission narrative 2D</x:v>
      </x:c>
      <x:c r="D250" s="122" t="str">
        <x:v>war_narrative_missions</x:v>
      </x:c>
      <x:c r="E250" s="122" t="str">
        <x:v>W3-N11</x:v>
      </x:c>
      <x:c r="F250" s="122" t="str">
        <x:v>Korthas — Crêtes des Deux Échos</x:v>
      </x:c>
      <x:c r="G250" s="122" t="str">
        <x:v>Joueur;Porteur du pont</x:v>
      </x:c>
      <x:c r="H250"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50"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50"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50" s="122" t="str">
        <x:v>Dialogue original du projet, présenté en traduction française. Personnes de métier et usage local créés pour cette scène ; aucune citation de film, traduction yautja inventée ou loi universelle de l’espèce. La présence dans la zone vient après le voyage joué ; la carte garde les secteurs non observés sous brouillard.</x:v>
      </x:c>
      <x:c r="L250" s="123" t="n">
        <x:v>2</x:v>
      </x:c>
      <x:c r="M250" s="124" t="n">
        <x:v>1</x:v>
      </x:c>
      <x:c r="N250" s="124" t="n">
        <x:v>1</x:v>
      </x:c>
      <x:c r="O250" s="124" t="n">
        <x:v>1</x:v>
      </x:c>
      <x:c r="P250" s="124" t="n">
        <x:v>1</x:v>
      </x:c>
      <x:c r="Q250" s="125" t="n">
        <x:v>0</x:v>
      </x:c>
    </x:row>
    <x:row r="251" ht="254" customHeight="1">
      <x:c r="A251" s="126" t="str">
        <x:v>D6-W-W3-N12</x:v>
      </x:c>
      <x:c r="B251" s="127" t="str">
        <x:v>Le défi du deuxième écho — échange situé</x:v>
      </x:c>
      <x:c r="C251" s="127" t="str">
        <x:v>Guerre de clan — mission narrative 2D</x:v>
      </x:c>
      <x:c r="D251" s="127" t="str">
        <x:v>war_narrative_missions</x:v>
      </x:c>
      <x:c r="E251" s="127" t="str">
        <x:v>W3-N12</x:v>
      </x:c>
      <x:c r="F251" s="127" t="str">
        <x:v>Korthas — Crêtes des Deux Échos</x:v>
      </x:c>
      <x:c r="G251" s="127" t="str">
        <x:v>Joueur;Capitaine du deuxième écho;Témoin présent du deuxième écho</x:v>
      </x:c>
      <x:c r="H251"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 La ligne d’issue est dite par le témoin seulement s’il est vivant, présent et a observé le résultat ; elle reste silencieuse si aucun témoin n’a survécu. Le rival ne parle jamais après sa mort.</x:v>
      </x:c>
      <x:c r="I251"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51"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51" s="127" t="str">
        <x:v>Dialogue original du projet, présenté en traduction française. Personnes de métier et usage local créés pour cette scène ; aucune citation de film, traduction yautja inventée ou loi universelle de l’espèce. La présence dans la zone vient après le voyage joué ; la carte garde les secteurs non observés sous brouillard.</x:v>
      </x:c>
      <x:c r="L251" s="128" t="n">
        <x:v>2</x:v>
      </x:c>
      <x:c r="M251" s="129" t="n">
        <x:v>1</x:v>
      </x:c>
      <x:c r="N251" s="129" t="n">
        <x:v>1</x:v>
      </x:c>
      <x:c r="O251" s="129" t="n">
        <x:v>1</x:v>
      </x:c>
      <x:c r="P251" s="129" t="n">
        <x:v>1</x:v>
      </x:c>
      <x:c r="Q251" s="130" t="n">
        <x:v>0</x:v>
      </x:c>
    </x:row>
    <x:row r="252" ht="209" customHeight="1">
      <x:c r="A252" s="121" t="str">
        <x:v>D6-W-W3-N13</x:v>
      </x:c>
      <x:c r="B252" s="122" t="str">
        <x:v>Les rails sans charge — échange situé</x:v>
      </x:c>
      <x:c r="C252" s="122" t="str">
        <x:v>Guerre de clan — mission narrative 2D</x:v>
      </x:c>
      <x:c r="D252" s="122" t="str">
        <x:v>war_narrative_missions</x:v>
      </x:c>
      <x:c r="E252" s="122" t="str">
        <x:v>W3-N13</x:v>
      </x:c>
      <x:c r="F252" s="122" t="str">
        <x:v>Korthas — Couronne des Forges Froides</x:v>
      </x:c>
      <x:c r="G252" s="122" t="str">
        <x:v>Joueur;Porteur de la forge</x:v>
      </x:c>
      <x:c r="H252"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52"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52"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52" s="122" t="str">
        <x:v>Dialogue original du projet, présenté en traduction française. Personnes de métier et usage local créés pour cette scène ; aucune citation de film, traduction yautja inventée ou loi universelle de l’espèce. Les ateliers du secteur conservent leurs propriétaires ; gagner une bataille n’attribue pas leurs stocks personnels.</x:v>
      </x:c>
      <x:c r="L252" s="123" t="n">
        <x:v>2</x:v>
      </x:c>
      <x:c r="M252" s="124" t="n">
        <x:v>1</x:v>
      </x:c>
      <x:c r="N252" s="124" t="n">
        <x:v>1</x:v>
      </x:c>
      <x:c r="O252" s="124" t="n">
        <x:v>1</x:v>
      </x:c>
      <x:c r="P252" s="124" t="n">
        <x:v>1</x:v>
      </x:c>
      <x:c r="Q252" s="125" t="n">
        <x:v>0</x:v>
      </x:c>
    </x:row>
    <x:row r="253" ht="209" customHeight="1">
      <x:c r="A253" s="126" t="str">
        <x:v>D6-W-W3-N14</x:v>
      </x:c>
      <x:c r="B253" s="127" t="str">
        <x:v>La porte à contrepoids — échange situé</x:v>
      </x:c>
      <x:c r="C253" s="127" t="str">
        <x:v>Guerre de clan — mission narrative 2D</x:v>
      </x:c>
      <x:c r="D253" s="127" t="str">
        <x:v>war_narrative_missions</x:v>
      </x:c>
      <x:c r="E253" s="127" t="str">
        <x:v>W3-N14</x:v>
      </x:c>
      <x:c r="F253" s="127" t="str">
        <x:v>Korthas — Couronne des Forges Froides</x:v>
      </x:c>
      <x:c r="G253" s="127" t="str">
        <x:v>Joueur;Artisane des chaînes</x:v>
      </x:c>
      <x:c r="H253"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53"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53"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53" s="127" t="str">
        <x:v>Dialogue original du projet, présenté en traduction française. Personnes de métier et usage local créés pour cette scène ; aucune citation de film, traduction yautja inventée ou loi universelle de l’espèce. Les ateliers du secteur conservent leurs propriétaires ; gagner une bataille n’attribue pas leurs stocks personnels.</x:v>
      </x:c>
      <x:c r="L253" s="128" t="n">
        <x:v>2</x:v>
      </x:c>
      <x:c r="M253" s="129" t="n">
        <x:v>1</x:v>
      </x:c>
      <x:c r="N253" s="129" t="n">
        <x:v>1</x:v>
      </x:c>
      <x:c r="O253" s="129" t="n">
        <x:v>1</x:v>
      </x:c>
      <x:c r="P253" s="129" t="n">
        <x:v>1</x:v>
      </x:c>
      <x:c r="Q253" s="130" t="n">
        <x:v>0</x:v>
      </x:c>
    </x:row>
    <x:row r="254" ht="209" customHeight="1">
      <x:c r="A254" s="121" t="str">
        <x:v>D6-W-W3-N15</x:v>
      </x:c>
      <x:c r="B254" s="122" t="str">
        <x:v>Chaleur dans l’atelier mort — échange situé</x:v>
      </x:c>
      <x:c r="C254" s="122" t="str">
        <x:v>Guerre de clan — mission narrative 2D</x:v>
      </x:c>
      <x:c r="D254" s="122" t="str">
        <x:v>war_narrative_missions</x:v>
      </x:c>
      <x:c r="E254" s="122" t="str">
        <x:v>W3-N15</x:v>
      </x:c>
      <x:c r="F254" s="122" t="str">
        <x:v>Korthas — Couronne des Forges Froides</x:v>
      </x:c>
      <x:c r="G254" s="122" t="str">
        <x:v>Joueur;Porteuse captive de la forge</x:v>
      </x:c>
      <x:c r="H254"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54"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54"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54" s="122" t="str">
        <x:v>Dialogue original du projet, présenté en traduction française. Personnes de métier et usage local créés pour cette scène ; aucune citation de film, traduction yautja inventée ou loi universelle de l’espèce. Les ateliers du secteur conservent leurs propriétaires ; gagner une bataille n’attribue pas leurs stocks personnels.</x:v>
      </x:c>
      <x:c r="L254" s="123" t="n">
        <x:v>2</x:v>
      </x:c>
      <x:c r="M254" s="124" t="n">
        <x:v>1</x:v>
      </x:c>
      <x:c r="N254" s="124" t="n">
        <x:v>1</x:v>
      </x:c>
      <x:c r="O254" s="124" t="n">
        <x:v>1</x:v>
      </x:c>
      <x:c r="P254" s="124" t="n">
        <x:v>1</x:v>
      </x:c>
      <x:c r="Q254" s="125" t="n">
        <x:v>0</x:v>
      </x:c>
    </x:row>
    <x:row r="255" ht="209" customHeight="1">
      <x:c r="A255" s="126" t="str">
        <x:v>D6-W-W3-N16</x:v>
      </x:c>
      <x:c r="B255" s="127" t="str">
        <x:v>Le poids du retour — échange situé</x:v>
      </x:c>
      <x:c r="C255" s="127" t="str">
        <x:v>Guerre de clan — mission narrative 2D</x:v>
      </x:c>
      <x:c r="D255" s="127" t="str">
        <x:v>war_narrative_missions</x:v>
      </x:c>
      <x:c r="E255" s="127" t="str">
        <x:v>W3-N16</x:v>
      </x:c>
      <x:c r="F255" s="127" t="str">
        <x:v>Korthas — Couronne des Forges Froides</x:v>
      </x:c>
      <x:c r="G255" s="127" t="str">
        <x:v>Joueur;Responsable des porteurs</x:v>
      </x:c>
      <x:c r="H255"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55"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55"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55" s="127" t="str">
        <x:v>Dialogue original du projet, présenté en traduction française. Personnes de métier et usage local créés pour cette scène ; aucune citation de film, traduction yautja inventée ou loi universelle de l’espèce. Les ateliers du secteur conservent leurs propriétaires ; gagner une bataille n’attribue pas leurs stocks personnels.</x:v>
      </x:c>
      <x:c r="L255" s="128" t="n">
        <x:v>2</x:v>
      </x:c>
      <x:c r="M255" s="129" t="n">
        <x:v>1</x:v>
      </x:c>
      <x:c r="N255" s="129" t="n">
        <x:v>1</x:v>
      </x:c>
      <x:c r="O255" s="129" t="n">
        <x:v>1</x:v>
      </x:c>
      <x:c r="P255" s="129" t="n">
        <x:v>1</x:v>
      </x:c>
      <x:c r="Q255" s="130" t="n">
        <x:v>0</x:v>
      </x:c>
    </x:row>
    <x:row r="256" ht="209" customHeight="1">
      <x:c r="A256" s="121" t="str">
        <x:v>D6-W-W3-N17</x:v>
      </x:c>
      <x:c r="B256" s="122" t="str">
        <x:v>Le reflet dans la poussière — échange situé</x:v>
      </x:c>
      <x:c r="C256" s="122" t="str">
        <x:v>Guerre de clan — mission narrative 2D</x:v>
      </x:c>
      <x:c r="D256" s="122" t="str">
        <x:v>war_narrative_missions</x:v>
      </x:c>
      <x:c r="E256" s="122" t="str">
        <x:v>W3-N17</x:v>
      </x:c>
      <x:c r="F256" s="122" t="str">
        <x:v>Vesh-Kar — Cratères de Cendre</x:v>
      </x:c>
      <x:c r="G256" s="122" t="str">
        <x:v>Joueur;Observatrice des cratères</x:v>
      </x:c>
      <x:c r="H256"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56"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56"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56" s="122" t="str">
        <x:v>Dialogue original du projet, présenté en traduction française. Personnes de métier et usage local créés pour cette scène ; aucune citation de film, traduction yautja inventée ou loi universelle de l’espèce. L’objectif met fin au piège local ; il ne débloque pas un réseau de voyage universel.</x:v>
      </x:c>
      <x:c r="L256" s="123" t="n">
        <x:v>2</x:v>
      </x:c>
      <x:c r="M256" s="124" t="n">
        <x:v>1</x:v>
      </x:c>
      <x:c r="N256" s="124" t="n">
        <x:v>1</x:v>
      </x:c>
      <x:c r="O256" s="124" t="n">
        <x:v>1</x:v>
      </x:c>
      <x:c r="P256" s="124" t="n">
        <x:v>1</x:v>
      </x:c>
      <x:c r="Q256" s="125" t="n">
        <x:v>0</x:v>
      </x:c>
    </x:row>
    <x:row r="257" ht="209" customHeight="1">
      <x:c r="A257" s="126" t="str">
        <x:v>D6-W-W3-N18</x:v>
      </x:c>
      <x:c r="B257" s="127" t="str">
        <x:v>L’émetteur porté à la main — échange situé</x:v>
      </x:c>
      <x:c r="C257" s="127" t="str">
        <x:v>Guerre de clan — mission narrative 2D</x:v>
      </x:c>
      <x:c r="D257" s="127" t="str">
        <x:v>war_narrative_missions</x:v>
      </x:c>
      <x:c r="E257" s="127" t="str">
        <x:v>W3-N18</x:v>
      </x:c>
      <x:c r="F257" s="127" t="str">
        <x:v>Vesh-Kar — Cratères de Cendre</x:v>
      </x:c>
      <x:c r="G257" s="127" t="str">
        <x:v>Joueur;Pisteur des cratères</x:v>
      </x:c>
      <x:c r="H257"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57"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57"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57" s="127" t="str">
        <x:v>Dialogue original du projet, présenté en traduction française. Personnes de métier et usage local créés pour cette scène ; aucune citation de film, traduction yautja inventée ou loi universelle de l’espèce. L’objectif met fin au piège local ; il ne débloque pas un réseau de voyage universel.</x:v>
      </x:c>
      <x:c r="L257" s="128" t="n">
        <x:v>2</x:v>
      </x:c>
      <x:c r="M257" s="129" t="n">
        <x:v>1</x:v>
      </x:c>
      <x:c r="N257" s="129" t="n">
        <x:v>1</x:v>
      </x:c>
      <x:c r="O257" s="129" t="n">
        <x:v>1</x:v>
      </x:c>
      <x:c r="P257" s="129" t="n">
        <x:v>1</x:v>
      </x:c>
      <x:c r="Q257" s="130" t="n">
        <x:v>0</x:v>
      </x:c>
    </x:row>
    <x:row r="258" ht="209" customHeight="1">
      <x:c r="A258" s="121" t="str">
        <x:v>D6-W-W3-N19</x:v>
      </x:c>
      <x:c r="B258" s="122" t="str">
        <x:v>Trois points avant le vent — échange situé</x:v>
      </x:c>
      <x:c r="C258" s="122" t="str">
        <x:v>Guerre de clan — mission narrative 2D</x:v>
      </x:c>
      <x:c r="D258" s="122" t="str">
        <x:v>war_narrative_missions</x:v>
      </x:c>
      <x:c r="E258" s="122" t="str">
        <x:v>W3-N19</x:v>
      </x:c>
      <x:c r="F258" s="122" t="str">
        <x:v>Vesh-Kar — Cratères de Cendre</x:v>
      </x:c>
      <x:c r="G258" s="122" t="str">
        <x:v>Joueur;Technicienne du relais abrité</x:v>
      </x:c>
      <x:c r="H258"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58"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58"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58" s="122" t="str">
        <x:v>Dialogue original du projet, présenté en traduction française. Personnes de métier et usage local créés pour cette scène ; aucune citation de film, traduction yautja inventée ou loi universelle de l’espèce. L’objectif met fin au piège local ; il ne débloque pas un réseau de voyage universel.</x:v>
      </x:c>
      <x:c r="L258" s="123" t="n">
        <x:v>2</x:v>
      </x:c>
      <x:c r="M258" s="124" t="n">
        <x:v>1</x:v>
      </x:c>
      <x:c r="N258" s="124" t="n">
        <x:v>1</x:v>
      </x:c>
      <x:c r="O258" s="124" t="n">
        <x:v>1</x:v>
      </x:c>
      <x:c r="P258" s="124" t="n">
        <x:v>1</x:v>
      </x:c>
      <x:c r="Q258" s="125" t="n">
        <x:v>0</x:v>
      </x:c>
    </x:row>
    <x:row r="259" ht="209" customHeight="1">
      <x:c r="A259" s="126" t="str">
        <x:v>D6-W-W3-N20</x:v>
      </x:c>
      <x:c r="B259" s="127" t="str">
        <x:v>La chasse du dernier départ — échange situé</x:v>
      </x:c>
      <x:c r="C259" s="127" t="str">
        <x:v>Guerre de clan — mission narrative 2D</x:v>
      </x:c>
      <x:c r="D259" s="127" t="str">
        <x:v>war_narrative_missions</x:v>
      </x:c>
      <x:c r="E259" s="127" t="str">
        <x:v>W3-N20</x:v>
      </x:c>
      <x:c r="F259" s="127" t="str">
        <x:v>Vesh-Kar — Cratères de Cendre</x:v>
      </x:c>
      <x:c r="G259" s="127" t="str">
        <x:v>Joueur;Pilote de l’équipe de retour</x:v>
      </x:c>
      <x:c r="H259"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59"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59"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59" s="127" t="str">
        <x:v>Dialogue original du projet, présenté en traduction française. Personnes de métier et usage local créés pour cette scène ; aucune citation de film, traduction yautja inventée ou loi universelle de l’espèce. L’objectif met fin au piège local ; il ne débloque pas un réseau de voyage universel.</x:v>
      </x:c>
      <x:c r="L259" s="128" t="n">
        <x:v>2</x:v>
      </x:c>
      <x:c r="M259" s="129" t="n">
        <x:v>1</x:v>
      </x:c>
      <x:c r="N259" s="129" t="n">
        <x:v>1</x:v>
      </x:c>
      <x:c r="O259" s="129" t="n">
        <x:v>1</x:v>
      </x:c>
      <x:c r="P259" s="129" t="n">
        <x:v>1</x:v>
      </x:c>
      <x:c r="Q259" s="130" t="n">
        <x:v>0</x:v>
      </x:c>
    </x:row>
    <x:row r="260" ht="209" customHeight="1">
      <x:c r="A260" s="121" t="str">
        <x:v>D6-W-W3-N21</x:v>
      </x:c>
      <x:c r="B260" s="122" t="str">
        <x:v>Les trois pistes du gué — échange situé</x:v>
      </x:c>
      <x:c r="C260" s="122" t="str">
        <x:v>Guerre de clan — mission narrative 2D</x:v>
      </x:c>
      <x:c r="D260" s="122" t="str">
        <x:v>war_narrative_missions</x:v>
      </x:c>
      <x:c r="E260" s="122" t="str">
        <x:v>W3-N21</x:v>
      </x:c>
      <x:c r="F260" s="122" t="str">
        <x:v>Namarra — Bassins forestiers</x:v>
      </x:c>
      <x:c r="G260" s="122" t="str">
        <x:v>Joueur;Guide du gué de Namarra</x:v>
      </x:c>
      <x:c r="H260"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60"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60"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60" s="122" t="str">
        <x:v>Dialogue original du projet, présenté en traduction française. Personnes de métier et usage local créés pour cette scène ; aucune citation de film, traduction yautja inventée ou loi universelle de l’espèce. Les humains rencontrés restent autonomes ; aucun lien de guerre ne remplace la première rencontre ou le départ prévus pour O5.</x:v>
      </x:c>
      <x:c r="L260" s="123" t="n">
        <x:v>2</x:v>
      </x:c>
      <x:c r="M260" s="124" t="n">
        <x:v>1</x:v>
      </x:c>
      <x:c r="N260" s="124" t="n">
        <x:v>1</x:v>
      </x:c>
      <x:c r="O260" s="124" t="n">
        <x:v>1</x:v>
      </x:c>
      <x:c r="P260" s="124" t="n">
        <x:v>1</x:v>
      </x:c>
      <x:c r="Q260" s="125" t="n">
        <x:v>0</x:v>
      </x:c>
    </x:row>
    <x:row r="261" ht="209" customHeight="1">
      <x:c r="A261" s="126" t="str">
        <x:v>D6-W-W3-N22</x:v>
      </x:c>
      <x:c r="B261" s="127" t="str">
        <x:v>Le piège qui ferme la forêt — échange situé</x:v>
      </x:c>
      <x:c r="C261" s="127" t="str">
        <x:v>Guerre de clan — mission narrative 2D</x:v>
      </x:c>
      <x:c r="D261" s="127" t="str">
        <x:v>war_narrative_missions</x:v>
      </x:c>
      <x:c r="E261" s="127" t="str">
        <x:v>W3-N22</x:v>
      </x:c>
      <x:c r="F261" s="127" t="str">
        <x:v>Namarra — Bassins forestiers</x:v>
      </x:c>
      <x:c r="G261" s="127" t="str">
        <x:v>Joueur;Gardienne du corridor forestier</x:v>
      </x:c>
      <x:c r="H261"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61"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61"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61" s="127" t="str">
        <x:v>Dialogue original du projet, présenté en traduction française. Personnes de métier et usage local créés pour cette scène ; aucune citation de film, traduction yautja inventée ou loi universelle de l’espèce. Les humains rencontrés restent autonomes ; aucun lien de guerre ne remplace la première rencontre ou le départ prévus pour O5.</x:v>
      </x:c>
      <x:c r="L261" s="128" t="n">
        <x:v>2</x:v>
      </x:c>
      <x:c r="M261" s="129" t="n">
        <x:v>1</x:v>
      </x:c>
      <x:c r="N261" s="129" t="n">
        <x:v>1</x:v>
      </x:c>
      <x:c r="O261" s="129" t="n">
        <x:v>1</x:v>
      </x:c>
      <x:c r="P261" s="129" t="n">
        <x:v>1</x:v>
      </x:c>
      <x:c r="Q261" s="130" t="n">
        <x:v>0</x:v>
      </x:c>
    </x:row>
    <x:row r="262" ht="209" customHeight="1">
      <x:c r="A262" s="121" t="str">
        <x:v>D6-W-W3-N23</x:v>
      </x:c>
      <x:c r="B262" s="122" t="str">
        <x:v>La clairière des quatre lances — échange situé</x:v>
      </x:c>
      <x:c r="C262" s="122" t="str">
        <x:v>Guerre de clan — mission narrative 2D</x:v>
      </x:c>
      <x:c r="D262" s="122" t="str">
        <x:v>war_narrative_missions</x:v>
      </x:c>
      <x:c r="E262" s="122" t="str">
        <x:v>W3-N23</x:v>
      </x:c>
      <x:c r="F262" s="122" t="str">
        <x:v>Namarra — Bassins forestiers</x:v>
      </x:c>
      <x:c r="G262" s="122" t="str">
        <x:v>Joueur;Chasseuse prise entre les équipes</x:v>
      </x:c>
      <x:c r="H262"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62"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62"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62" s="122" t="str">
        <x:v>Dialogue original du projet, présenté en traduction française. Personnes de métier et usage local créés pour cette scène ; aucune citation de film, traduction yautja inventée ou loi universelle de l’espèce. Les humains rencontrés restent autonomes ; aucun lien de guerre ne remplace la première rencontre ou le départ prévus pour O5.</x:v>
      </x:c>
      <x:c r="L262" s="123" t="n">
        <x:v>2</x:v>
      </x:c>
      <x:c r="M262" s="124" t="n">
        <x:v>1</x:v>
      </x:c>
      <x:c r="N262" s="124" t="n">
        <x:v>1</x:v>
      </x:c>
      <x:c r="O262" s="124" t="n">
        <x:v>1</x:v>
      </x:c>
      <x:c r="P262" s="124" t="n">
        <x:v>1</x:v>
      </x:c>
      <x:c r="Q262" s="125" t="n">
        <x:v>0</x:v>
      </x:c>
    </x:row>
    <x:row r="263" ht="209" customHeight="1">
      <x:c r="A263" s="126" t="str">
        <x:v>D6-W-W3-N24</x:v>
      </x:c>
      <x:c r="B263" s="127" t="str">
        <x:v>Ce qui revient de la canopée — échange situé</x:v>
      </x:c>
      <x:c r="C263" s="127" t="str">
        <x:v>Guerre de clan — mission narrative 2D</x:v>
      </x:c>
      <x:c r="D263" s="127" t="str">
        <x:v>war_narrative_missions</x:v>
      </x:c>
      <x:c r="E263" s="127" t="str">
        <x:v>W3-N24</x:v>
      </x:c>
      <x:c r="F263" s="127" t="str">
        <x:v>Namarra — Bassins forestiers</x:v>
      </x:c>
      <x:c r="G263" s="127" t="str">
        <x:v>Joueur;Guide volontaire du retour</x:v>
      </x:c>
      <x:c r="H263"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63"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63"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63" s="127" t="str">
        <x:v>Dialogue original du projet, présenté en traduction française. Personnes de métier et usage local créés pour cette scène ; aucune citation de film, traduction yautja inventée ou loi universelle de l’espèce. Les humains rencontrés restent autonomes ; aucun lien de guerre ne remplace la première rencontre ou le départ prévus pour O5.</x:v>
      </x:c>
      <x:c r="L263" s="128" t="n">
        <x:v>2</x:v>
      </x:c>
      <x:c r="M263" s="129" t="n">
        <x:v>1</x:v>
      </x:c>
      <x:c r="N263" s="129" t="n">
        <x:v>1</x:v>
      </x:c>
      <x:c r="O263" s="129" t="n">
        <x:v>1</x:v>
      </x:c>
      <x:c r="P263" s="129" t="n">
        <x:v>1</x:v>
      </x:c>
      <x:c r="Q263" s="130" t="n">
        <x:v>0</x:v>
      </x:c>
    </x:row>
    <x:row r="264" ht="209" customHeight="1">
      <x:c r="A264" s="121" t="str">
        <x:v>D6-W-W3-N25</x:v>
      </x:c>
      <x:c r="B264" s="122" t="str">
        <x:v>Sous le quai des lances — échange situé</x:v>
      </x:c>
      <x:c r="C264" s="122" t="str">
        <x:v>Guerre de clan — mission narrative 2D</x:v>
      </x:c>
      <x:c r="D264" s="122" t="str">
        <x:v>war_narrative_missions</x:v>
      </x:c>
      <x:c r="E264" s="122" t="str">
        <x:v>W3-N25</x:v>
      </x:c>
      <x:c r="F264" s="122" t="str">
        <x:v>Oruun — Archipel des Deux Feux</x:v>
      </x:c>
      <x:c r="G264" s="122" t="str">
        <x:v>Joueur;Navigatrice du chenal</x:v>
      </x:c>
      <x:c r="H264"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64"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64"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64" s="122" t="str">
        <x:v>Dialogue original du projet, présenté en traduction française. Personnes de métier et usage local créés pour cette scène ; aucune citation de film, traduction yautja inventée ou loi universelle de l’espèce. Un quai saisi ne fournit aucun bateau gratuit ; les traversées exigent une coque et un pilote présents.</x:v>
      </x:c>
      <x:c r="L264" s="123" t="n">
        <x:v>2</x:v>
      </x:c>
      <x:c r="M264" s="124" t="n">
        <x:v>1</x:v>
      </x:c>
      <x:c r="N264" s="124" t="n">
        <x:v>1</x:v>
      </x:c>
      <x:c r="O264" s="124" t="n">
        <x:v>1</x:v>
      </x:c>
      <x:c r="P264" s="124" t="n">
        <x:v>1</x:v>
      </x:c>
      <x:c r="Q264" s="125" t="n">
        <x:v>0</x:v>
      </x:c>
    </x:row>
    <x:row r="265" ht="209" customHeight="1">
      <x:c r="A265" s="126" t="str">
        <x:v>D6-W-W3-N26</x:v>
      </x:c>
      <x:c r="B265" s="127" t="str">
        <x:v>La chaîne du chenal — échange situé</x:v>
      </x:c>
      <x:c r="C265" s="127" t="str">
        <x:v>Guerre de clan — mission narrative 2D</x:v>
      </x:c>
      <x:c r="D265" s="127" t="str">
        <x:v>war_narrative_missions</x:v>
      </x:c>
      <x:c r="E265" s="127" t="str">
        <x:v>W3-N26</x:v>
      </x:c>
      <x:c r="F265" s="127" t="str">
        <x:v>Oruun — Archipel des Deux Feux</x:v>
      </x:c>
      <x:c r="G265" s="127" t="str">
        <x:v>Joueur;Opérateur de la chaîne</x:v>
      </x:c>
      <x:c r="H265"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65"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65"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65" s="127" t="str">
        <x:v>Dialogue original du projet, présenté en traduction française. Personnes de métier et usage local créés pour cette scène ; aucune citation de film, traduction yautja inventée ou loi universelle de l’espèce. Un quai saisi ne fournit aucun bateau gratuit ; les traversées exigent une coque et un pilote présents.</x:v>
      </x:c>
      <x:c r="L265" s="128" t="n">
        <x:v>2</x:v>
      </x:c>
      <x:c r="M265" s="129" t="n">
        <x:v>1</x:v>
      </x:c>
      <x:c r="N265" s="129" t="n">
        <x:v>1</x:v>
      </x:c>
      <x:c r="O265" s="129" t="n">
        <x:v>1</x:v>
      </x:c>
      <x:c r="P265" s="129" t="n">
        <x:v>1</x:v>
      </x:c>
      <x:c r="Q265" s="130" t="n">
        <x:v>0</x:v>
      </x:c>
    </x:row>
    <x:row r="266" ht="254" customHeight="1">
      <x:c r="A266" s="121" t="str">
        <x:v>D6-W-W3-N27</x:v>
      </x:c>
      <x:c r="B266" s="122" t="str">
        <x:v>Le duel des deux proue — échange situé</x:v>
      </x:c>
      <x:c r="C266" s="122" t="str">
        <x:v>Guerre de clan — mission narrative 2D</x:v>
      </x:c>
      <x:c r="D266" s="122" t="str">
        <x:v>war_narrative_missions</x:v>
      </x:c>
      <x:c r="E266" s="122" t="str">
        <x:v>W3-N27</x:v>
      </x:c>
      <x:c r="F266" s="122" t="str">
        <x:v>Oruun — Archipel des Deux Feux</x:v>
      </x:c>
      <x:c r="G266" s="122" t="str">
        <x:v>Joueur;Chef rival des deux proues;Témoin présent des deux proues</x:v>
      </x:c>
      <x:c r="H266"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 La ligne d’issue est dite par le témoin seulement s’il est vivant, présent et a observé le résultat ; elle reste silencieuse si aucun témoin n’a survécu. Le rival ne parle jamais après sa mort.</x:v>
      </x:c>
      <x:c r="I266"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66"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66" s="122" t="str">
        <x:v>Dialogue original du projet, présenté en traduction française. Personnes de métier et usage local créés pour cette scène ; aucune citation de film, traduction yautja inventée ou loi universelle de l’espèce. Un quai saisi ne fournit aucun bateau gratuit ; les traversées exigent une coque et un pilote présents.</x:v>
      </x:c>
      <x:c r="L266" s="123" t="n">
        <x:v>2</x:v>
      </x:c>
      <x:c r="M266" s="124" t="n">
        <x:v>1</x:v>
      </x:c>
      <x:c r="N266" s="124" t="n">
        <x:v>1</x:v>
      </x:c>
      <x:c r="O266" s="124" t="n">
        <x:v>1</x:v>
      </x:c>
      <x:c r="P266" s="124" t="n">
        <x:v>1</x:v>
      </x:c>
      <x:c r="Q266" s="125" t="n">
        <x:v>0</x:v>
      </x:c>
    </x:row>
    <x:row r="267" ht="209" customHeight="1">
      <x:c r="A267" s="126" t="str">
        <x:v>D6-W-W3-N28</x:v>
      </x:c>
      <x:c r="B267" s="127" t="str">
        <x:v>Le feu du retour — échange situé</x:v>
      </x:c>
      <x:c r="C267" s="127" t="str">
        <x:v>Guerre de clan — mission narrative 2D</x:v>
      </x:c>
      <x:c r="D267" s="127" t="str">
        <x:v>war_narrative_missions</x:v>
      </x:c>
      <x:c r="E267" s="127" t="str">
        <x:v>W3-N28</x:v>
      </x:c>
      <x:c r="F267" s="127" t="str">
        <x:v>Oruun — Archipel des Deux Feux</x:v>
      </x:c>
      <x:c r="G267" s="127" t="str">
        <x:v>Joueur;Gardien de la lentille côtière</x:v>
      </x:c>
      <x:c r="H267"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67"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67"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67" s="127" t="str">
        <x:v>Dialogue original du projet, présenté en traduction française. Personnes de métier et usage local créés pour cette scène ; aucune citation de film, traduction yautja inventée ou loi universelle de l’espèce. Un quai saisi ne fournit aucun bateau gratuit ; les traversées exigent une coque et un pilote présents.</x:v>
      </x:c>
      <x:c r="L267" s="128" t="n">
        <x:v>2</x:v>
      </x:c>
      <x:c r="M267" s="129" t="n">
        <x:v>1</x:v>
      </x:c>
      <x:c r="N267" s="129" t="n">
        <x:v>1</x:v>
      </x:c>
      <x:c r="O267" s="129" t="n">
        <x:v>1</x:v>
      </x:c>
      <x:c r="P267" s="129" t="n">
        <x:v>1</x:v>
      </x:c>
      <x:c r="Q267" s="130" t="n">
        <x:v>0</x:v>
      </x:c>
    </x:row>
    <x:row r="268" ht="209" customHeight="1">
      <x:c r="A268" s="121" t="str">
        <x:v>D6-W-W3-N29</x:v>
      </x:c>
      <x:c r="B268" s="122" t="str">
        <x:v>Le pas qui manque — échange situé</x:v>
      </x:c>
      <x:c r="C268" s="122" t="str">
        <x:v>Guerre de clan — mission narrative 2D</x:v>
      </x:c>
      <x:c r="D268" s="122" t="str">
        <x:v>war_narrative_missions</x:v>
      </x:c>
      <x:c r="E268" s="122" t="str">
        <x:v>W3-N29</x:v>
      </x:c>
      <x:c r="F268" s="122" t="str">
        <x:v>Sahr-Keth — Anneaux de glace</x:v>
      </x:c>
      <x:c r="G268" s="122" t="str">
        <x:v>Joueur;Guide de l’anneau froid</x:v>
      </x:c>
      <x:c r="H268"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68"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68"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68" s="122" t="str">
        <x:v>Dialogue original du projet, présenté en traduction française. Personnes de métier et usage local créés pour cette scène ; aucune citation de film, traduction yautja inventée ou loi universelle de l’espèce. Une retraite reste une issue narrative valable ; les conditions physiques de la glace priment sur les ordres de carte.</x:v>
      </x:c>
      <x:c r="L268" s="123" t="n">
        <x:v>2</x:v>
      </x:c>
      <x:c r="M268" s="124" t="n">
        <x:v>1</x:v>
      </x:c>
      <x:c r="N268" s="124" t="n">
        <x:v>1</x:v>
      </x:c>
      <x:c r="O268" s="124" t="n">
        <x:v>1</x:v>
      </x:c>
      <x:c r="P268" s="124" t="n">
        <x:v>1</x:v>
      </x:c>
      <x:c r="Q268" s="125" t="n">
        <x:v>0</x:v>
      </x:c>
    </x:row>
    <x:row r="269" ht="209" customHeight="1">
      <x:c r="A269" s="126" t="str">
        <x:v>D6-W-W3-N30</x:v>
      </x:c>
      <x:c r="B269" s="127" t="str">
        <x:v>La corde sous la glace — échange situé</x:v>
      </x:c>
      <x:c r="C269" s="127" t="str">
        <x:v>Guerre de clan — mission narrative 2D</x:v>
      </x:c>
      <x:c r="D269" s="127" t="str">
        <x:v>war_narrative_missions</x:v>
      </x:c>
      <x:c r="E269" s="127" t="str">
        <x:v>W3-N30</x:v>
      </x:c>
      <x:c r="F269" s="127" t="str">
        <x:v>Sahr-Keth — Anneaux de glace</x:v>
      </x:c>
      <x:c r="G269" s="127" t="str">
        <x:v>Joueur;Équipier sur la corniche</x:v>
      </x:c>
      <x:c r="H269"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69"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69"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69" s="127" t="str">
        <x:v>Dialogue original du projet, présenté en traduction française. Personnes de métier et usage local créés pour cette scène ; aucune citation de film, traduction yautja inventée ou loi universelle de l’espèce. Une retraite reste une issue narrative valable ; les conditions physiques de la glace priment sur les ordres de carte.</x:v>
      </x:c>
      <x:c r="L269" s="128" t="n">
        <x:v>2</x:v>
      </x:c>
      <x:c r="M269" s="129" t="n">
        <x:v>1</x:v>
      </x:c>
      <x:c r="N269" s="129" t="n">
        <x:v>1</x:v>
      </x:c>
      <x:c r="O269" s="129" t="n">
        <x:v>1</x:v>
      </x:c>
      <x:c r="P269" s="129" t="n">
        <x:v>1</x:v>
      </x:c>
      <x:c r="Q269" s="130" t="n">
        <x:v>0</x:v>
      </x:c>
    </x:row>
    <x:row r="270" ht="209" customHeight="1">
      <x:c r="A270" s="121" t="str">
        <x:v>D6-W-W3-N31</x:v>
      </x:c>
      <x:c r="B270" s="122" t="str">
        <x:v>La bête derrière le souffle — échange situé</x:v>
      </x:c>
      <x:c r="C270" s="122" t="str">
        <x:v>Guerre de clan — mission narrative 2D</x:v>
      </x:c>
      <x:c r="D270" s="122" t="str">
        <x:v>war_narrative_missions</x:v>
      </x:c>
      <x:c r="E270" s="122" t="str">
        <x:v>W3-N31</x:v>
      </x:c>
      <x:c r="F270" s="122" t="str">
        <x:v>Sahr-Keth — Anneaux de glace</x:v>
      </x:c>
      <x:c r="G270" s="122" t="str">
        <x:v>Joueur;Chasseuse du givre</x:v>
      </x:c>
      <x:c r="H270"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70"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70"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70" s="122" t="str">
        <x:v>Dialogue original du projet, présenté en traduction française. Personnes de métier et usage local créés pour cette scène ; aucune citation de film, traduction yautja inventée ou loi universelle de l’espèce. Une retraite reste une issue narrative valable ; les conditions physiques de la glace priment sur les ordres de carte.</x:v>
      </x:c>
      <x:c r="L270" s="123" t="n">
        <x:v>2</x:v>
      </x:c>
      <x:c r="M270" s="124" t="n">
        <x:v>1</x:v>
      </x:c>
      <x:c r="N270" s="124" t="n">
        <x:v>1</x:v>
      </x:c>
      <x:c r="O270" s="124" t="n">
        <x:v>1</x:v>
      </x:c>
      <x:c r="P270" s="124" t="n">
        <x:v>1</x:v>
      </x:c>
      <x:c r="Q270" s="125" t="n">
        <x:v>0</x:v>
      </x:c>
    </x:row>
    <x:row r="271" ht="209" customHeight="1">
      <x:c r="A271" s="126" t="str">
        <x:v>D6-W-W3-N32</x:v>
      </x:c>
      <x:c r="B271" s="127" t="str">
        <x:v>Les noms revenus du froid — échange situé</x:v>
      </x:c>
      <x:c r="C271" s="127" t="str">
        <x:v>Guerre de clan — mission narrative 2D</x:v>
      </x:c>
      <x:c r="D271" s="127" t="str">
        <x:v>war_narrative_missions</x:v>
      </x:c>
      <x:c r="E271" s="127" t="str">
        <x:v>W3-N32</x:v>
      </x:c>
      <x:c r="F271" s="127" t="str">
        <x:v>Sahr-Keth — Anneaux de glace</x:v>
      </x:c>
      <x:c r="G271" s="127" t="str">
        <x:v>Joueur;Gardien du refuge froid</x:v>
      </x:c>
      <x:c r="H271"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71"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71"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71" s="127" t="str">
        <x:v>Dialogue original du projet, présenté en traduction française. Personnes de métier et usage local créés pour cette scène ; aucune citation de film, traduction yautja inventée ou loi universelle de l’espèce. Une retraite reste une issue narrative valable ; les conditions physiques de la glace priment sur les ordres de carte.</x:v>
      </x:c>
      <x:c r="L271" s="128" t="n">
        <x:v>2</x:v>
      </x:c>
      <x:c r="M271" s="129" t="n">
        <x:v>1</x:v>
      </x:c>
      <x:c r="N271" s="129" t="n">
        <x:v>1</x:v>
      </x:c>
      <x:c r="O271" s="129" t="n">
        <x:v>1</x:v>
      </x:c>
      <x:c r="P271" s="129" t="n">
        <x:v>1</x:v>
      </x:c>
      <x:c r="Q271" s="130" t="n">
        <x:v>0</x:v>
      </x:c>
    </x:row>
    <x:row r="272" ht="209" customHeight="1">
      <x:c r="A272" s="121" t="str">
        <x:v>D6-W-W3-N33</x:v>
      </x:c>
      <x:c r="B272" s="122" t="str">
        <x:v>Le relais sans réponse — échange situé</x:v>
      </x:c>
      <x:c r="C272" s="122" t="str">
        <x:v>Guerre de clan — mission narrative 2D</x:v>
      </x:c>
      <x:c r="D272" s="122" t="str">
        <x:v>war_narrative_missions</x:v>
      </x:c>
      <x:c r="E272" s="122" t="str">
        <x:v>W3-N33</x:v>
      </x:c>
      <x:c r="F272" s="122" t="str">
        <x:v>Ilyss — Portes superposées</x:v>
      </x:c>
      <x:c r="G272" s="122" t="str">
        <x:v>Joueur;Messagère du relais</x:v>
      </x:c>
      <x:c r="H272" s="122"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72"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72"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72" s="122" t="str">
        <x:v>Dialogue original du projet, présenté en traduction française. Personnes de métier et usage local créés pour cette scène ; aucune citation de film, traduction yautja inventée ou loi universelle de l’espèce. Un mandat limité n’engage pas tous les clans dans une guerre totale ; chaque équipe possède son propre accord.</x:v>
      </x:c>
      <x:c r="L272" s="123" t="n">
        <x:v>2</x:v>
      </x:c>
      <x:c r="M272" s="124" t="n">
        <x:v>1</x:v>
      </x:c>
      <x:c r="N272" s="124" t="n">
        <x:v>1</x:v>
      </x:c>
      <x:c r="O272" s="124" t="n">
        <x:v>1</x:v>
      </x:c>
      <x:c r="P272" s="124" t="n">
        <x:v>1</x:v>
      </x:c>
      <x:c r="Q272" s="125" t="n">
        <x:v>0</x:v>
      </x:c>
    </x:row>
    <x:row r="273" ht="209" customHeight="1">
      <x:c r="A273" s="126" t="str">
        <x:v>D6-W-W3-N34</x:v>
      </x:c>
      <x:c r="B273" s="127" t="str">
        <x:v>L’ascenseur sous les tirs — échange situé</x:v>
      </x:c>
      <x:c r="C273" s="127" t="str">
        <x:v>Guerre de clan — mission narrative 2D</x:v>
      </x:c>
      <x:c r="D273" s="127" t="str">
        <x:v>war_narrative_missions</x:v>
      </x:c>
      <x:c r="E273" s="127" t="str">
        <x:v>W3-N34</x:v>
      </x:c>
      <x:c r="F273" s="127" t="str">
        <x:v>Ilyss — Portes superposées</x:v>
      </x:c>
      <x:c r="G273" s="127" t="str">
        <x:v>Joueur;Opératrice de plateforme</x:v>
      </x:c>
      <x:c r="H273"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73"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73"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73" s="127" t="str">
        <x:v>Dialogue original du projet, présenté en traduction française. Personnes de métier et usage local créés pour cette scène ; aucune citation de film, traduction yautja inventée ou loi universelle de l’espèce. Un mandat limité n’engage pas tous les clans dans une guerre totale ; chaque équipe possède son propre accord.</x:v>
      </x:c>
      <x:c r="L273" s="128" t="n">
        <x:v>2</x:v>
      </x:c>
      <x:c r="M273" s="129" t="n">
        <x:v>1</x:v>
      </x:c>
      <x:c r="N273" s="129" t="n">
        <x:v>1</x:v>
      </x:c>
      <x:c r="O273" s="129" t="n">
        <x:v>1</x:v>
      </x:c>
      <x:c r="P273" s="129" t="n">
        <x:v>1</x:v>
      </x:c>
      <x:c r="Q273" s="130" t="n">
        <x:v>0</x:v>
      </x:c>
    </x:row>
    <x:row r="274" ht="209" customHeight="1">
      <x:c r="A274" s="121" t="str">
        <x:v>D6-W-W3-N35</x:v>
      </x:c>
      <x:c r="B274" s="122" t="str">
        <x:v>Les lances du faux passage — échange situé</x:v>
      </x:c>
      <x:c r="C274" s="122" t="str">
        <x:v>Guerre de clan — mission narrative 2D</x:v>
      </x:c>
      <x:c r="D274" s="122" t="str">
        <x:v>war_narrative_missions</x:v>
      </x:c>
      <x:c r="E274" s="122" t="str">
        <x:v>W3-N35</x:v>
      </x:c>
      <x:c r="F274" s="122" t="str">
        <x:v>Ilyss — Portes superposées</x:v>
      </x:c>
      <x:c r="G274" s="122" t="str">
        <x:v>Joueur;Lancier du mandat</x:v>
      </x:c>
      <x:c r="H274" s="122"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74"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74"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74" s="122" t="str">
        <x:v>Dialogue original du projet, présenté en traduction française. Personnes de métier et usage local créés pour cette scène ; aucune citation de film, traduction yautja inventée ou loi universelle de l’espèce. Un mandat limité n’engage pas tous les clans dans une guerre totale ; chaque équipe possède son propre accord.</x:v>
      </x:c>
      <x:c r="L274" s="123" t="n">
        <x:v>2</x:v>
      </x:c>
      <x:c r="M274" s="124" t="n">
        <x:v>1</x:v>
      </x:c>
      <x:c r="N274" s="124" t="n">
        <x:v>1</x:v>
      </x:c>
      <x:c r="O274" s="124" t="n">
        <x:v>1</x:v>
      </x:c>
      <x:c r="P274" s="124" t="n">
        <x:v>1</x:v>
      </x:c>
      <x:c r="Q274" s="125" t="n">
        <x:v>0</x:v>
      </x:c>
    </x:row>
    <x:row r="275" ht="209" customHeight="1">
      <x:c r="A275" s="126" t="str">
        <x:v>D6-W-W3-N36</x:v>
      </x:c>
      <x:c r="B275" s="127" t="str">
        <x:v>La limite gravée au sol — échange situé</x:v>
      </x:c>
      <x:c r="C275" s="127" t="str">
        <x:v>Guerre de clan — mission narrative 2D</x:v>
      </x:c>
      <x:c r="D275" s="127" t="str">
        <x:v>war_narrative_missions</x:v>
      </x:c>
      <x:c r="E275" s="127" t="str">
        <x:v>W3-N36</x:v>
      </x:c>
      <x:c r="F275" s="127" t="str">
        <x:v>Ilyss — Portes superposées</x:v>
      </x:c>
      <x:c r="G275" s="127" t="str">
        <x:v>Joueur;Représentante du mandat local</x:v>
      </x:c>
      <x:c r="H275"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75"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75"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75" s="127" t="str">
        <x:v>Dialogue original du projet, présenté en traduction française. Personnes de métier et usage local créés pour cette scène ; aucune citation de film, traduction yautja inventée ou loi universelle de l’espèce. Un mandat limité n’engage pas tous les clans dans une guerre totale ; chaque équipe possède son propre accord.</x:v>
      </x:c>
      <x:c r="L275" s="128" t="n">
        <x:v>2</x:v>
      </x:c>
      <x:c r="M275" s="129" t="n">
        <x:v>1</x:v>
      </x:c>
      <x:c r="N275" s="129" t="n">
        <x:v>1</x:v>
      </x:c>
      <x:c r="O275" s="129" t="n">
        <x:v>1</x:v>
      </x:c>
      <x:c r="P275" s="129" t="n">
        <x:v>1</x:v>
      </x:c>
      <x:c r="Q275" s="130" t="n">
        <x:v>0</x:v>
      </x:c>
    </x:row>
    <x:row r="276" ht="209" customHeight="1">
      <x:c r="A276" s="121" t="str">
        <x:v>D6-W-W3-N37</x:v>
      </x:c>
      <x:c r="B276" s="122" t="str">
        <x:v>Le masque sans porteur — échange situé</x:v>
      </x:c>
      <x:c r="C276" s="122" t="str">
        <x:v>Guerre de clan — mission narrative 2D</x:v>
      </x:c>
      <x:c r="D276" s="122" t="str">
        <x:v>war_narrative_missions</x:v>
      </x:c>
      <x:c r="E276" s="122" t="str">
        <x:v>W3-N37</x:v>
      </x:c>
      <x:c r="F276" s="122" t="str">
        <x:v>Ilyss — Anneau des Coques</x:v>
      </x:c>
      <x:c r="G276" s="122" t="str">
        <x:v>Joueur;Pisteur des coques</x:v>
      </x:c>
      <x:c r="H276" s="122"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76"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76"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76" s="122" t="str">
        <x:v>Dialogue original du projet, présenté en traduction française. Personnes de métier et usage local créés pour cette scène ; aucune citation de film, traduction yautja inventée ou loi universelle de l’espèce. L’étiquette de renégat vient des actes observés de cette bande ; elle n’est pas attribuée à une morphologie ou à un clan entier.</x:v>
      </x:c>
      <x:c r="L276" s="123" t="n">
        <x:v>2</x:v>
      </x:c>
      <x:c r="M276" s="124" t="n">
        <x:v>1</x:v>
      </x:c>
      <x:c r="N276" s="124" t="n">
        <x:v>1</x:v>
      </x:c>
      <x:c r="O276" s="124" t="n">
        <x:v>1</x:v>
      </x:c>
      <x:c r="P276" s="124" t="n">
        <x:v>1</x:v>
      </x:c>
      <x:c r="Q276" s="125" t="n">
        <x:v>0</x:v>
      </x:c>
    </x:row>
    <x:row r="277" ht="209" customHeight="1">
      <x:c r="A277" s="126" t="str">
        <x:v>D6-W-W3-N38</x:v>
      </x:c>
      <x:c r="B277" s="127" t="str">
        <x:v>Les pas dans la coque — échange situé</x:v>
      </x:c>
      <x:c r="C277" s="127" t="str">
        <x:v>Guerre de clan — mission narrative 2D</x:v>
      </x:c>
      <x:c r="D277" s="127" t="str">
        <x:v>war_narrative_missions</x:v>
      </x:c>
      <x:c r="E277" s="127" t="str">
        <x:v>W3-N38</x:v>
      </x:c>
      <x:c r="F277" s="127" t="str">
        <x:v>Ilyss — Anneau des Coques</x:v>
      </x:c>
      <x:c r="G277" s="127" t="str">
        <x:v>Joueur;Guide d’abordage</x:v>
      </x:c>
      <x:c r="H277"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77"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77"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77" s="127" t="str">
        <x:v>Dialogue original du projet, présenté en traduction française. Personnes de métier et usage local créés pour cette scène ; aucune citation de film, traduction yautja inventée ou loi universelle de l’espèce. L’étiquette de renégat vient des actes observés de cette bande ; elle n’est pas attribuée à une morphologie ou à un clan entier.</x:v>
      </x:c>
      <x:c r="L277" s="128" t="n">
        <x:v>2</x:v>
      </x:c>
      <x:c r="M277" s="129" t="n">
        <x:v>1</x:v>
      </x:c>
      <x:c r="N277" s="129" t="n">
        <x:v>1</x:v>
      </x:c>
      <x:c r="O277" s="129" t="n">
        <x:v>1</x:v>
      </x:c>
      <x:c r="P277" s="129" t="n">
        <x:v>1</x:v>
      </x:c>
      <x:c r="Q277" s="130" t="n">
        <x:v>0</x:v>
      </x:c>
    </x:row>
    <x:row r="278" ht="209" customHeight="1">
      <x:c r="A278" s="121" t="str">
        <x:v>D6-W-W3-N39</x:v>
      </x:c>
      <x:c r="B278" s="122" t="str">
        <x:v>Le cercle des prises volées — échange situé</x:v>
      </x:c>
      <x:c r="C278" s="122" t="str">
        <x:v>Guerre de clan — mission narrative 2D</x:v>
      </x:c>
      <x:c r="D278" s="122" t="str">
        <x:v>war_narrative_missions</x:v>
      </x:c>
      <x:c r="E278" s="122" t="str">
        <x:v>W3-N39</x:v>
      </x:c>
      <x:c r="F278" s="122" t="str">
        <x:v>Ilyss — Anneau des Coques</x:v>
      </x:c>
      <x:c r="G278" s="122" t="str">
        <x:v>Joueur;Captif de la soute</x:v>
      </x:c>
      <x:c r="H278" s="122"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78"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78"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78" s="122" t="str">
        <x:v>Dialogue original du projet, présenté en traduction française. Personnes de métier et usage local créés pour cette scène ; aucune citation de film, traduction yautja inventée ou loi universelle de l’espèce. L’étiquette de renégat vient des actes observés de cette bande ; elle n’est pas attribuée à une morphologie ou à un clan entier.</x:v>
      </x:c>
      <x:c r="L278" s="123" t="n">
        <x:v>2</x:v>
      </x:c>
      <x:c r="M278" s="124" t="n">
        <x:v>1</x:v>
      </x:c>
      <x:c r="N278" s="124" t="n">
        <x:v>1</x:v>
      </x:c>
      <x:c r="O278" s="124" t="n">
        <x:v>1</x:v>
      </x:c>
      <x:c r="P278" s="124" t="n">
        <x:v>1</x:v>
      </x:c>
      <x:c r="Q278" s="125" t="n">
        <x:v>0</x:v>
      </x:c>
    </x:row>
    <x:row r="279" ht="209" customHeight="1">
      <x:c r="A279" s="126" t="str">
        <x:v>D6-W-W3-N40</x:v>
      </x:c>
      <x:c r="B279" s="127" t="str">
        <x:v>Ceux qui réclament leur masque — échange situé</x:v>
      </x:c>
      <x:c r="C279" s="127" t="str">
        <x:v>Guerre de clan — mission narrative 2D</x:v>
      </x:c>
      <x:c r="D279" s="127" t="str">
        <x:v>war_narrative_missions</x:v>
      </x:c>
      <x:c r="E279" s="127" t="str">
        <x:v>W3-N40</x:v>
      </x:c>
      <x:c r="F279" s="127" t="str">
        <x:v>Ilyss — Anneau des Coques</x:v>
      </x:c>
      <x:c r="G279" s="127" t="str">
        <x:v>Joueur;Survivante des prises volées</x:v>
      </x:c>
      <x:c r="H279"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79"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79"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79" s="127" t="str">
        <x:v>Dialogue original du projet, présenté en traduction française. Personnes de métier et usage local créés pour cette scène ; aucune citation de film, traduction yautja inventée ou loi universelle de l’espèce. L’étiquette de renégat vient des actes observés de cette bande ; elle n’est pas attribuée à une morphologie ou à un clan entier.</x:v>
      </x:c>
      <x:c r="L279" s="128" t="n">
        <x:v>2</x:v>
      </x:c>
      <x:c r="M279" s="129" t="n">
        <x:v>1</x:v>
      </x:c>
      <x:c r="N279" s="129" t="n">
        <x:v>1</x:v>
      </x:c>
      <x:c r="O279" s="129" t="n">
        <x:v>1</x:v>
      </x:c>
      <x:c r="P279" s="129" t="n">
        <x:v>1</x:v>
      </x:c>
      <x:c r="Q279" s="130" t="n">
        <x:v>0</x:v>
      </x:c>
    </x:row>
    <x:row r="280" ht="209" customHeight="1">
      <x:c r="A280" s="121" t="str">
        <x:v>D6-W-W3-N41</x:v>
      </x:c>
      <x:c r="B280" s="122" t="str">
        <x:v>La lanterne restée allumée — échange situé</x:v>
      </x:c>
      <x:c r="C280" s="122" t="str">
        <x:v>Guerre de clan — mission narrative 2D</x:v>
      </x:c>
      <x:c r="D280" s="122" t="str">
        <x:v>war_narrative_missions</x:v>
      </x:c>
      <x:c r="E280" s="122" t="str">
        <x:v>W3-N41</x:v>
      </x:c>
      <x:c r="F280" s="122" t="str">
        <x:v>Korthas — Marais et débarcadère</x:v>
      </x:c>
      <x:c r="G280" s="122" t="str">
        <x:v>Joueur;Blessé à la lanterne</x:v>
      </x:c>
      <x:c r="H280" s="122"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80"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80"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80" s="122" t="str">
        <x:v>Dialogue original du projet, présenté en traduction française. Personnes de métier et usage local créés pour cette scène ; aucune citation de film, traduction yautja inventée ou loi universelle de l’espèce. Les personnes blessées gardent leur histoire et leur indisponibilité ; changer de mode ne les soigne pas.</x:v>
      </x:c>
      <x:c r="L280" s="123" t="n">
        <x:v>2</x:v>
      </x:c>
      <x:c r="M280" s="124" t="n">
        <x:v>1</x:v>
      </x:c>
      <x:c r="N280" s="124" t="n">
        <x:v>1</x:v>
      </x:c>
      <x:c r="O280" s="124" t="n">
        <x:v>1</x:v>
      </x:c>
      <x:c r="P280" s="124" t="n">
        <x:v>1</x:v>
      </x:c>
      <x:c r="Q280" s="125" t="n">
        <x:v>0</x:v>
      </x:c>
    </x:row>
    <x:row r="281" ht="209" customHeight="1">
      <x:c r="A281" s="126" t="str">
        <x:v>D6-W-W3-N42</x:v>
      </x:c>
      <x:c r="B281" s="127" t="str">
        <x:v>Le passage des trois charges — échange situé</x:v>
      </x:c>
      <x:c r="C281" s="127" t="str">
        <x:v>Guerre de clan — mission narrative 2D</x:v>
      </x:c>
      <x:c r="D281" s="127" t="str">
        <x:v>war_narrative_missions</x:v>
      </x:c>
      <x:c r="E281" s="127" t="str">
        <x:v>W3-N42</x:v>
      </x:c>
      <x:c r="F281" s="127" t="str">
        <x:v>Korthas — Marais et débarcadère</x:v>
      </x:c>
      <x:c r="G281" s="127" t="str">
        <x:v>Joueur;Porteuse du matériel médical</x:v>
      </x:c>
      <x:c r="H281"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81"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81"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81" s="127" t="str">
        <x:v>Dialogue original du projet, présenté en traduction française. Personnes de métier et usage local créés pour cette scène ; aucune citation de film, traduction yautja inventée ou loi universelle de l’espèce. Les personnes blessées gardent leur histoire et leur indisponibilité ; changer de mode ne les soigne pas.</x:v>
      </x:c>
      <x:c r="L281" s="128" t="n">
        <x:v>2</x:v>
      </x:c>
      <x:c r="M281" s="129" t="n">
        <x:v>1</x:v>
      </x:c>
      <x:c r="N281" s="129" t="n">
        <x:v>1</x:v>
      </x:c>
      <x:c r="O281" s="129" t="n">
        <x:v>1</x:v>
      </x:c>
      <x:c r="P281" s="129" t="n">
        <x:v>1</x:v>
      </x:c>
      <x:c r="Q281" s="130" t="n">
        <x:v>0</x:v>
      </x:c>
    </x:row>
    <x:row r="282" ht="254" customHeight="1">
      <x:c r="A282" s="121" t="str">
        <x:v>D6-W-W3-N43</x:v>
      </x:c>
      <x:c r="B282" s="122" t="str">
        <x:v>Le chasseur du dernier pont — échange situé</x:v>
      </x:c>
      <x:c r="C282" s="122" t="str">
        <x:v>Guerre de clan — mission narrative 2D</x:v>
      </x:c>
      <x:c r="D282" s="122" t="str">
        <x:v>war_narrative_missions</x:v>
      </x:c>
      <x:c r="E282" s="122" t="str">
        <x:v>W3-N43</x:v>
      </x:c>
      <x:c r="F282" s="122" t="str">
        <x:v>Korthas — Marais et débarcadère</x:v>
      </x:c>
      <x:c r="G282" s="122" t="str">
        <x:v>Joueur;Rival du dernier pont;Porteur arrivé au quai du dernier pont</x:v>
      </x:c>
      <x:c r="H282" s="122"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 La ligne d’issue est dite par le témoin seulement s’il est vivant, présent et a observé le résultat ; elle reste silencieuse si aucun témoin n’a survécu. Le rival ne parle jamais après sa mort.</x:v>
      </x:c>
      <x:c r="I282"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82"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82" s="122" t="str">
        <x:v>Dialogue original du projet, présenté en traduction française. Personnes de métier et usage local créés pour cette scène ; aucune citation de film, traduction yautja inventée ou loi universelle de l’espèce. Les personnes blessées gardent leur histoire et leur indisponibilité ; changer de mode ne les soigne pas.</x:v>
      </x:c>
      <x:c r="L282" s="123" t="n">
        <x:v>2</x:v>
      </x:c>
      <x:c r="M282" s="124" t="n">
        <x:v>1</x:v>
      </x:c>
      <x:c r="N282" s="124" t="n">
        <x:v>1</x:v>
      </x:c>
      <x:c r="O282" s="124" t="n">
        <x:v>1</x:v>
      </x:c>
      <x:c r="P282" s="124" t="n">
        <x:v>1</x:v>
      </x:c>
      <x:c r="Q282" s="125" t="n">
        <x:v>0</x:v>
      </x:c>
    </x:row>
    <x:row r="283" ht="209" customHeight="1">
      <x:c r="A283" s="126" t="str">
        <x:v>D6-W-W3-N44</x:v>
      </x:c>
      <x:c r="B283" s="127" t="str">
        <x:v>Les places du navire — échange situé</x:v>
      </x:c>
      <x:c r="C283" s="127" t="str">
        <x:v>Guerre de clan — mission narrative 2D</x:v>
      </x:c>
      <x:c r="D283" s="127" t="str">
        <x:v>war_narrative_missions</x:v>
      </x:c>
      <x:c r="E283" s="127" t="str">
        <x:v>W3-N44</x:v>
      </x:c>
      <x:c r="F283" s="127" t="str">
        <x:v>Korthas — Marais et débarcadère</x:v>
      </x:c>
      <x:c r="G283" s="127" t="str">
        <x:v>Joueur;Responsable du sas de retour</x:v>
      </x:c>
      <x:c r="H283"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83"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83"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83" s="127" t="str">
        <x:v>Dialogue original du projet, présenté en traduction française. Personnes de métier et usage local créés pour cette scène ; aucune citation de film, traduction yautja inventée ou loi universelle de l’espèce. Les personnes blessées gardent leur histoire et leur indisponibilité ; changer de mode ne les soigne pas.</x:v>
      </x:c>
      <x:c r="L283" s="128" t="n">
        <x:v>2</x:v>
      </x:c>
      <x:c r="M283" s="129" t="n">
        <x:v>1</x:v>
      </x:c>
      <x:c r="N283" s="129" t="n">
        <x:v>1</x:v>
      </x:c>
      <x:c r="O283" s="129" t="n">
        <x:v>1</x:v>
      </x:c>
      <x:c r="P283" s="129" t="n">
        <x:v>1</x:v>
      </x:c>
      <x:c r="Q283" s="130" t="n">
        <x:v>0</x:v>
      </x:c>
    </x:row>
    <x:row r="284" ht="209" customHeight="1">
      <x:c r="A284" s="121" t="str">
        <x:v>D6-W-W3-N45</x:v>
      </x:c>
      <x:c r="B284" s="122" t="str">
        <x:v>Ce que les éclaireurs voient — échange situé</x:v>
      </x:c>
      <x:c r="C284" s="122" t="str">
        <x:v>Guerre de clan — mission narrative 2D</x:v>
      </x:c>
      <x:c r="D284" s="122" t="str">
        <x:v>war_narrative_missions</x:v>
      </x:c>
      <x:c r="E284" s="122" t="str">
        <x:v>W3-N45</x:v>
      </x:c>
      <x:c r="F284" s="122" t="str">
        <x:v>Korthas — Plaines du Dernier Seuil</x:v>
      </x:c>
      <x:c r="G284" s="122" t="str">
        <x:v>Joueur;Éclaireuse du dernier front</x:v>
      </x:c>
      <x:c r="H284" s="122"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84"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84"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84" s="122" t="str">
        <x:v>Dialogue original du projet, présenté en traduction française. Personnes de métier et usage local créés pour cette scène ; aucune citation de film, traduction yautja inventée ou loi universelle de l’espèce. Cette finale clôt la guerre suivie, reste facultative pour le rang et ne remplace aucun dénouement exclusif d’origine.</x:v>
      </x:c>
      <x:c r="L284" s="123" t="n">
        <x:v>2</x:v>
      </x:c>
      <x:c r="M284" s="124" t="n">
        <x:v>1</x:v>
      </x:c>
      <x:c r="N284" s="124" t="n">
        <x:v>1</x:v>
      </x:c>
      <x:c r="O284" s="124" t="n">
        <x:v>1</x:v>
      </x:c>
      <x:c r="P284" s="124" t="n">
        <x:v>1</x:v>
      </x:c>
      <x:c r="Q284" s="125" t="n">
        <x:v>0</x:v>
      </x:c>
    </x:row>
    <x:row r="285" ht="209" customHeight="1">
      <x:c r="A285" s="126" t="str">
        <x:v>D6-W-W3-N46</x:v>
      </x:c>
      <x:c r="B285" s="127" t="str">
        <x:v>Les porteurs avant les lances — échange situé</x:v>
      </x:c>
      <x:c r="C285" s="127" t="str">
        <x:v>Guerre de clan — mission narrative 2D</x:v>
      </x:c>
      <x:c r="D285" s="127" t="str">
        <x:v>war_narrative_missions</x:v>
      </x:c>
      <x:c r="E285" s="127" t="str">
        <x:v>W3-N46</x:v>
      </x:c>
      <x:c r="F285" s="127" t="str">
        <x:v>Korthas — Plaines du Dernier Seuil</x:v>
      </x:c>
      <x:c r="G285" s="127" t="str">
        <x:v>Joueur;Vétéran des porteurs</x:v>
      </x:c>
      <x:c r="H285"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85"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85"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85" s="127" t="str">
        <x:v>Dialogue original du projet, présenté en traduction française. Personnes de métier et usage local créés pour cette scène ; aucune citation de film, traduction yautja inventée ou loi universelle de l’espèce. Cette finale clôt la guerre suivie, reste facultative pour le rang et ne remplace aucun dénouement exclusif d’origine.</x:v>
      </x:c>
      <x:c r="L285" s="128" t="n">
        <x:v>2</x:v>
      </x:c>
      <x:c r="M285" s="129" t="n">
        <x:v>1</x:v>
      </x:c>
      <x:c r="N285" s="129" t="n">
        <x:v>1</x:v>
      </x:c>
      <x:c r="O285" s="129" t="n">
        <x:v>1</x:v>
      </x:c>
      <x:c r="P285" s="129" t="n">
        <x:v>1</x:v>
      </x:c>
      <x:c r="Q285" s="130" t="n">
        <x:v>0</x:v>
      </x:c>
    </x:row>
    <x:row r="286" ht="209" customHeight="1">
      <x:c r="A286" s="121" t="str">
        <x:v>D6-W-W3-N47</x:v>
      </x:c>
      <x:c r="B286" s="122" t="str">
        <x:v>Le champ du dernier appel — échange situé</x:v>
      </x:c>
      <x:c r="C286" s="122" t="str">
        <x:v>Guerre de clan — mission narrative 2D</x:v>
      </x:c>
      <x:c r="D286" s="122" t="str">
        <x:v>war_narrative_missions</x:v>
      </x:c>
      <x:c r="E286" s="122" t="str">
        <x:v>W3-N47</x:v>
      </x:c>
      <x:c r="F286" s="122" t="str">
        <x:v>Korthas — Plaines du Dernier Seuil</x:v>
      </x:c>
      <x:c r="G286" s="122" t="str">
        <x:v>Joueur;Cheffe de la coalition présente</x:v>
      </x:c>
      <x:c r="H286" s="122"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86"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86"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86" s="122" t="str">
        <x:v>Dialogue original du projet, présenté en traduction française. Personnes de métier et usage local créés pour cette scène ; aucune citation de film, traduction yautja inventée ou loi universelle de l’espèce. Cette finale clôt la guerre suivie, reste facultative pour le rang et ne remplace aucun dénouement exclusif d’origine.</x:v>
      </x:c>
      <x:c r="L286" s="123" t="n">
        <x:v>3</x:v>
      </x:c>
      <x:c r="M286" s="124" t="n">
        <x:v>1</x:v>
      </x:c>
      <x:c r="N286" s="124" t="n">
        <x:v>1</x:v>
      </x:c>
      <x:c r="O286" s="124" t="n">
        <x:v>1</x:v>
      </x:c>
      <x:c r="P286" s="124" t="n">
        <x:v>1</x:v>
      </x:c>
      <x:c r="Q286" s="125" t="n">
        <x:v>0</x:v>
      </x:c>
    </x:row>
    <x:row r="287" ht="209" customHeight="1">
      <x:c r="A287" s="126" t="str">
        <x:v>D6-W-W3-N48</x:v>
      </x:c>
      <x:c r="B287" s="127" t="str">
        <x:v>Les feux qui restent — échange situé</x:v>
      </x:c>
      <x:c r="C287" s="127" t="str">
        <x:v>Guerre de clan — mission narrative 2D</x:v>
      </x:c>
      <x:c r="D287" s="127" t="str">
        <x:v>war_narrative_missions</x:v>
      </x:c>
      <x:c r="E287" s="127" t="str">
        <x:v>W3-N48</x:v>
      </x:c>
      <x:c r="F287" s="127" t="str">
        <x:v>Korthas — Plaines du Dernier Seuil</x:v>
      </x:c>
      <x:c r="G287" s="127" t="str">
        <x:v>Joueur;Responsable des feux de Korthas</x:v>
      </x:c>
      <x:c r="H287"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87"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87"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87" s="127" t="str">
        <x:v>Dialogue original du projet, présenté en traduction française. Personnes de métier et usage local créés pour cette scène ; aucune citation de film, traduction yautja inventée ou loi universelle de l’espèce. Cette finale clôt la guerre suivie, reste facultative pour le rang et ne remplace aucun dénouement exclusif d’origine.</x:v>
      </x:c>
      <x:c r="L287" s="128" t="n">
        <x:v>3</x:v>
      </x:c>
      <x:c r="M287" s="129" t="n">
        <x:v>1</x:v>
      </x:c>
      <x:c r="N287" s="129" t="n">
        <x:v>1</x:v>
      </x:c>
      <x:c r="O287" s="129" t="n">
        <x:v>1</x:v>
      </x:c>
      <x:c r="P287" s="129" t="n">
        <x:v>1</x:v>
      </x:c>
      <x:c r="Q287" s="130" t="n">
        <x:v>0</x:v>
      </x:c>
    </x:row>
    <x:row r="288" ht="209" customHeight="1">
      <x:c r="A288" s="121" t="str">
        <x:v>D6-W-W3-RTS01</x:v>
      </x:c>
      <x:c r="B288" s="122" t="str">
        <x:v>L’angle avant le pont — échange situé</x:v>
      </x:c>
      <x:c r="C288" s="122" t="str">
        <x:v>Guerre de clan — escarmouche RTS</x:v>
      </x:c>
      <x:c r="D288" s="122" t="str">
        <x:v>rts_scenarios</x:v>
      </x:c>
      <x:c r="E288" s="122" t="str">
        <x:v>W3-RTS01</x:v>
      </x:c>
      <x:c r="F288" s="122" t="str">
        <x:v>Les Corniches opposées</x:v>
      </x:c>
      <x:c r="G288" s="122" t="str">
        <x:v>Joueur;Éclaireuse du pont</x:v>
      </x:c>
      <x:c r="H288"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88"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88"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88" s="122" t="str">
        <x:v>Dialogue original du projet, présenté en traduction française. Personnes de métier et usage local créés pour cette scène ; aucune citation de film, traduction yautja inventée ou loi universelle de l’espèce.</x:v>
      </x:c>
      <x:c r="L288" s="123" t="n">
        <x:v>2</x:v>
      </x:c>
      <x:c r="M288" s="124" t="n">
        <x:v>1</x:v>
      </x:c>
      <x:c r="N288" s="124" t="n">
        <x:v>1</x:v>
      </x:c>
      <x:c r="O288" s="124" t="n">
        <x:v>1</x:v>
      </x:c>
      <x:c r="P288" s="124" t="n">
        <x:v>1</x:v>
      </x:c>
      <x:c r="Q288" s="125" t="n">
        <x:v>0</x:v>
      </x:c>
    </x:row>
    <x:row r="289" ht="209" customHeight="1">
      <x:c r="A289" s="126" t="str">
        <x:v>D6-W-W3-RTS02</x:v>
      </x:c>
      <x:c r="B289" s="127" t="str">
        <x:v>Le sommet change de mains — échange situé</x:v>
      </x:c>
      <x:c r="C289" s="127" t="str">
        <x:v>Guerre de clan — escarmouche RTS</x:v>
      </x:c>
      <x:c r="D289" s="127" t="str">
        <x:v>rts_scenarios</x:v>
      </x:c>
      <x:c r="E289" s="127" t="str">
        <x:v>W3-RTS02</x:v>
      </x:c>
      <x:c r="F289" s="127" t="str">
        <x:v>Les Corniches opposées</x:v>
      </x:c>
      <x:c r="G289" s="127" t="str">
        <x:v>Joueur;Sentinelle du sommet</x:v>
      </x:c>
      <x:c r="H289"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89"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89"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89" s="127" t="str">
        <x:v>Dialogue original du projet, présenté en traduction française. Personnes de métier et usage local créés pour cette scène ; aucune citation de film, traduction yautja inventée ou loi universelle de l’espèce.</x:v>
      </x:c>
      <x:c r="L289" s="128" t="n">
        <x:v>2</x:v>
      </x:c>
      <x:c r="M289" s="129" t="n">
        <x:v>1</x:v>
      </x:c>
      <x:c r="N289" s="129" t="n">
        <x:v>1</x:v>
      </x:c>
      <x:c r="O289" s="129" t="n">
        <x:v>1</x:v>
      </x:c>
      <x:c r="P289" s="129" t="n">
        <x:v>1</x:v>
      </x:c>
      <x:c r="Q289" s="130" t="n">
        <x:v>0</x:v>
      </x:c>
    </x:row>
    <x:row r="290" ht="209" customHeight="1">
      <x:c r="A290" s="121" t="str">
        <x:v>D6-W-W3-RTS03</x:v>
      </x:c>
      <x:c r="B290" s="122" t="str">
        <x:v>La conduite sous les lances — échange situé</x:v>
      </x:c>
      <x:c r="C290" s="122" t="str">
        <x:v>Guerre de clan — escarmouche RTS</x:v>
      </x:c>
      <x:c r="D290" s="122" t="str">
        <x:v>rts_scenarios</x:v>
      </x:c>
      <x:c r="E290" s="122" t="str">
        <x:v>W3-RTS03</x:v>
      </x:c>
      <x:c r="F290" s="122" t="str">
        <x:v>Les Conduites de Verre Noir</x:v>
      </x:c>
      <x:c r="G290" s="122" t="str">
        <x:v>Joueur;Artisan du filtre</x:v>
      </x:c>
      <x:c r="H290"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90"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90"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90" s="122" t="str">
        <x:v>Dialogue original du projet, présenté en traduction française. Personnes de métier et usage local créés pour cette scène ; aucune citation de film, traduction yautja inventée ou loi universelle de l’espèce.</x:v>
      </x:c>
      <x:c r="L290" s="123" t="n">
        <x:v>2</x:v>
      </x:c>
      <x:c r="M290" s="124" t="n">
        <x:v>1</x:v>
      </x:c>
      <x:c r="N290" s="124" t="n">
        <x:v>1</x:v>
      </x:c>
      <x:c r="O290" s="124" t="n">
        <x:v>1</x:v>
      </x:c>
      <x:c r="P290" s="124" t="n">
        <x:v>1</x:v>
      </x:c>
      <x:c r="Q290" s="125" t="n">
        <x:v>0</x:v>
      </x:c>
    </x:row>
    <x:row r="291" ht="209" customHeight="1">
      <x:c r="A291" s="126" t="str">
        <x:v>D6-W-W3-RTS04</x:v>
      </x:c>
      <x:c r="B291" s="127" t="str">
        <x:v>Le bassin retourne le piège — échange situé</x:v>
      </x:c>
      <x:c r="C291" s="127" t="str">
        <x:v>Guerre de clan — escarmouche RTS</x:v>
      </x:c>
      <x:c r="D291" s="127" t="str">
        <x:v>rts_scenarios</x:v>
      </x:c>
      <x:c r="E291" s="127" t="str">
        <x:v>W3-RTS04</x:v>
      </x:c>
      <x:c r="F291" s="127" t="str">
        <x:v>Les Conduites de Verre Noir</x:v>
      </x:c>
      <x:c r="G291" s="127" t="str">
        <x:v>Joueur;Gardien du bassin</x:v>
      </x:c>
      <x:c r="H291"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91"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91"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91" s="127" t="str">
        <x:v>Dialogue original du projet, présenté en traduction française. Personnes de métier et usage local créés pour cette scène ; aucune citation de film, traduction yautja inventée ou loi universelle de l’espèce.</x:v>
      </x:c>
      <x:c r="L291" s="128" t="n">
        <x:v>2</x:v>
      </x:c>
      <x:c r="M291" s="129" t="n">
        <x:v>1</x:v>
      </x:c>
      <x:c r="N291" s="129" t="n">
        <x:v>1</x:v>
      </x:c>
      <x:c r="O291" s="129" t="n">
        <x:v>1</x:v>
      </x:c>
      <x:c r="P291" s="129" t="n">
        <x:v>1</x:v>
      </x:c>
      <x:c r="Q291" s="130" t="n">
        <x:v>0</x:v>
      </x:c>
    </x:row>
    <x:row r="292" ht="209" customHeight="1">
      <x:c r="A292" s="121" t="str">
        <x:v>D6-W-W3-RTS05</x:v>
      </x:c>
      <x:c r="B292" s="122" t="str">
        <x:v>Le porteur entre trois cratères — échange situé</x:v>
      </x:c>
      <x:c r="C292" s="122" t="str">
        <x:v>Guerre de clan — escarmouche RTS</x:v>
      </x:c>
      <x:c r="D292" s="122" t="str">
        <x:v>rts_scenarios</x:v>
      </x:c>
      <x:c r="E292" s="122" t="str">
        <x:v>W3-RTS05</x:v>
      </x:c>
      <x:c r="F292" s="122" t="str">
        <x:v>Les Trois Cratères</x:v>
      </x:c>
      <x:c r="G292" s="122" t="str">
        <x:v>Joueur;Pisteur du troisième cratère</x:v>
      </x:c>
      <x:c r="H292"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92"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92"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92" s="122" t="str">
        <x:v>Dialogue original du projet, présenté en traduction française. Personnes de métier et usage local créés pour cette scène ; aucune citation de film, traduction yautja inventée ou loi universelle de l’espèce.</x:v>
      </x:c>
      <x:c r="L292" s="123" t="n">
        <x:v>2</x:v>
      </x:c>
      <x:c r="M292" s="124" t="n">
        <x:v>1</x:v>
      </x:c>
      <x:c r="N292" s="124" t="n">
        <x:v>1</x:v>
      </x:c>
      <x:c r="O292" s="124" t="n">
        <x:v>1</x:v>
      </x:c>
      <x:c r="P292" s="124" t="n">
        <x:v>1</x:v>
      </x:c>
      <x:c r="Q292" s="125" t="n">
        <x:v>0</x:v>
      </x:c>
    </x:row>
    <x:row r="293" ht="209" customHeight="1">
      <x:c r="A293" s="126" t="str">
        <x:v>D6-W-W3-RTS06</x:v>
      </x:c>
      <x:c r="B293" s="127" t="str">
        <x:v>Les chasseurs derrière le vent — échange situé</x:v>
      </x:c>
      <x:c r="C293" s="127" t="str">
        <x:v>Guerre de clan — escarmouche RTS</x:v>
      </x:c>
      <x:c r="D293" s="127" t="str">
        <x:v>rts_scenarios</x:v>
      </x:c>
      <x:c r="E293" s="127" t="str">
        <x:v>W3-RTS06</x:v>
      </x:c>
      <x:c r="F293" s="127" t="str">
        <x:v>Les Trois Cratères</x:v>
      </x:c>
      <x:c r="G293" s="127" t="str">
        <x:v>Joueur;Guide de l’arête de retour</x:v>
      </x:c>
      <x:c r="H293"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93"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93"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93" s="127" t="str">
        <x:v>Dialogue original du projet, présenté en traduction française. Personnes de métier et usage local créés pour cette scène ; aucune citation de film, traduction yautja inventée ou loi universelle de l’espèce.</x:v>
      </x:c>
      <x:c r="L293" s="128" t="n">
        <x:v>2</x:v>
      </x:c>
      <x:c r="M293" s="129" t="n">
        <x:v>1</x:v>
      </x:c>
      <x:c r="N293" s="129" t="n">
        <x:v>1</x:v>
      </x:c>
      <x:c r="O293" s="129" t="n">
        <x:v>1</x:v>
      </x:c>
      <x:c r="P293" s="129" t="n">
        <x:v>1</x:v>
      </x:c>
      <x:c r="Q293" s="130" t="n">
        <x:v>0</x:v>
      </x:c>
    </x:row>
    <x:row r="294" ht="209" customHeight="1">
      <x:c r="A294" s="121" t="str">
        <x:v>D6-W-W3-RTS07</x:v>
      </x:c>
      <x:c r="B294" s="122" t="str">
        <x:v>Le relais attire sa relève — échange situé</x:v>
      </x:c>
      <x:c r="C294" s="122" t="str">
        <x:v>Guerre de clan — escarmouche RTS</x:v>
      </x:c>
      <x:c r="D294" s="122" t="str">
        <x:v>rts_scenarios</x:v>
      </x:c>
      <x:c r="E294" s="122" t="str">
        <x:v>W3-RTS07</x:v>
      </x:c>
      <x:c r="F294" s="122" t="str">
        <x:v>Le Relais sous les Cendres</x:v>
      </x:c>
      <x:c r="G294" s="122" t="str">
        <x:v>Joueur;Artisane de l’émission</x:v>
      </x:c>
      <x:c r="H294"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94"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94"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94" s="122" t="str">
        <x:v>Dialogue original du projet, présenté en traduction française. Personnes de métier et usage local créés pour cette scène ; aucune citation de film, traduction yautja inventée ou loi universelle de l’espèce.</x:v>
      </x:c>
      <x:c r="L294" s="123" t="n">
        <x:v>2</x:v>
      </x:c>
      <x:c r="M294" s="124" t="n">
        <x:v>1</x:v>
      </x:c>
      <x:c r="N294" s="124" t="n">
        <x:v>1</x:v>
      </x:c>
      <x:c r="O294" s="124" t="n">
        <x:v>1</x:v>
      </x:c>
      <x:c r="P294" s="124" t="n">
        <x:v>1</x:v>
      </x:c>
      <x:c r="Q294" s="125" t="n">
        <x:v>0</x:v>
      </x:c>
    </x:row>
    <x:row r="295" ht="209" customHeight="1">
      <x:c r="A295" s="126" t="str">
        <x:v>D6-W-W3-RTS08</x:v>
      </x:c>
      <x:c r="B295" s="127" t="str">
        <x:v>La cour avant l’effondrement — échange situé</x:v>
      </x:c>
      <x:c r="C295" s="127" t="str">
        <x:v>Guerre de clan — escarmouche RTS</x:v>
      </x:c>
      <x:c r="D295" s="127" t="str">
        <x:v>rts_scenarios</x:v>
      </x:c>
      <x:c r="E295" s="127" t="str">
        <x:v>W3-RTS08</x:v>
      </x:c>
      <x:c r="F295" s="127" t="str">
        <x:v>Le Relais sous les Cendres</x:v>
      </x:c>
      <x:c r="G295" s="127" t="str">
        <x:v>Joueur;Porteur de la cour fissurée</x:v>
      </x:c>
      <x:c r="H295"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95"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95"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95" s="127" t="str">
        <x:v>Dialogue original du projet, présenté en traduction française. Personnes de métier et usage local créés pour cette scène ; aucune citation de film, traduction yautja inventée ou loi universelle de l’espèce.</x:v>
      </x:c>
      <x:c r="L295" s="128" t="n">
        <x:v>2</x:v>
      </x:c>
      <x:c r="M295" s="129" t="n">
        <x:v>1</x:v>
      </x:c>
      <x:c r="N295" s="129" t="n">
        <x:v>1</x:v>
      </x:c>
      <x:c r="O295" s="129" t="n">
        <x:v>1</x:v>
      </x:c>
      <x:c r="P295" s="129" t="n">
        <x:v>1</x:v>
      </x:c>
      <x:c r="Q295" s="130" t="n">
        <x:v>0</x:v>
      </x:c>
    </x:row>
    <x:row r="296" ht="209" customHeight="1">
      <x:c r="A296" s="121" t="str">
        <x:v>D6-W-W3-RTS09</x:v>
      </x:c>
      <x:c r="B296" s="122" t="str">
        <x:v>Les trois hauteurs de la chasse — échange situé</x:v>
      </x:c>
      <x:c r="C296" s="122" t="str">
        <x:v>Guerre de clan — escarmouche RTS</x:v>
      </x:c>
      <x:c r="D296" s="122" t="str">
        <x:v>rts_scenarios</x:v>
      </x:c>
      <x:c r="E296" s="122" t="str">
        <x:v>W3-RTS09</x:v>
      </x:c>
      <x:c r="F296" s="122" t="str">
        <x:v>La Canopée coupée</x:v>
      </x:c>
      <x:c r="G296" s="122" t="str">
        <x:v>Joueur;Grimpeuse de canopée</x:v>
      </x:c>
      <x:c r="H296"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96"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96"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96" s="122" t="str">
        <x:v>Dialogue original du projet, présenté en traduction française. Personnes de métier et usage local créés pour cette scène ; aucune citation de film, traduction yautja inventée ou loi universelle de l’espèce.</x:v>
      </x:c>
      <x:c r="L296" s="123" t="n">
        <x:v>2</x:v>
      </x:c>
      <x:c r="M296" s="124" t="n">
        <x:v>1</x:v>
      </x:c>
      <x:c r="N296" s="124" t="n">
        <x:v>1</x:v>
      </x:c>
      <x:c r="O296" s="124" t="n">
        <x:v>1</x:v>
      </x:c>
      <x:c r="P296" s="124" t="n">
        <x:v>1</x:v>
      </x:c>
      <x:c r="Q296" s="125" t="n">
        <x:v>0</x:v>
      </x:c>
    </x:row>
    <x:row r="297" ht="209" customHeight="1">
      <x:c r="A297" s="126" t="str">
        <x:v>D6-W-W3-RTS10</x:v>
      </x:c>
      <x:c r="B297" s="127" t="str">
        <x:v>Le cercle de la clairière — échange situé</x:v>
      </x:c>
      <x:c r="C297" s="127" t="str">
        <x:v>Guerre de clan — escarmouche RTS</x:v>
      </x:c>
      <x:c r="D297" s="127" t="str">
        <x:v>rts_scenarios</x:v>
      </x:c>
      <x:c r="E297" s="127" t="str">
        <x:v>W3-RTS10</x:v>
      </x:c>
      <x:c r="F297" s="127" t="str">
        <x:v>La Canopée coupée</x:v>
      </x:c>
      <x:c r="G297" s="127" t="str">
        <x:v>Joueur;Observateur de la clairière</x:v>
      </x:c>
      <x:c r="H297"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97"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97"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97" s="127" t="str">
        <x:v>Dialogue original du projet, présenté en traduction française. Personnes de métier et usage local créés pour cette scène ; aucune citation de film, traduction yautja inventée ou loi universelle de l’espèce.</x:v>
      </x:c>
      <x:c r="L297" s="128" t="n">
        <x:v>2</x:v>
      </x:c>
      <x:c r="M297" s="129" t="n">
        <x:v>1</x:v>
      </x:c>
      <x:c r="N297" s="129" t="n">
        <x:v>1</x:v>
      </x:c>
      <x:c r="O297" s="129" t="n">
        <x:v>1</x:v>
      </x:c>
      <x:c r="P297" s="129" t="n">
        <x:v>1</x:v>
      </x:c>
      <x:c r="Q297" s="130" t="n">
        <x:v>0</x:v>
      </x:c>
    </x:row>
    <x:row r="298" ht="209" customHeight="1">
      <x:c r="A298" s="121" t="str">
        <x:v>D6-W-W3-RTS11</x:v>
      </x:c>
      <x:c r="B298" s="122" t="str">
        <x:v>La piste n’est pas la cible — échange situé</x:v>
      </x:c>
      <x:c r="C298" s="122" t="str">
        <x:v>Guerre de clan — escarmouche RTS</x:v>
      </x:c>
      <x:c r="D298" s="122" t="str">
        <x:v>rts_scenarios</x:v>
      </x:c>
      <x:c r="E298" s="122" t="str">
        <x:v>W3-RTS11</x:v>
      </x:c>
      <x:c r="F298" s="122" t="str">
        <x:v>Le Gué des Deux Pistes</x:v>
      </x:c>
      <x:c r="G298" s="122" t="str">
        <x:v>Joueur;Pisteuse du gué</x:v>
      </x:c>
      <x:c r="H298"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98"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98"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98" s="122" t="str">
        <x:v>Dialogue original du projet, présenté en traduction française. Personnes de métier et usage local créés pour cette scène ; aucune citation de film, traduction yautja inventée ou loi universelle de l’espèce.</x:v>
      </x:c>
      <x:c r="L298" s="123" t="n">
        <x:v>2</x:v>
      </x:c>
      <x:c r="M298" s="124" t="n">
        <x:v>1</x:v>
      </x:c>
      <x:c r="N298" s="124" t="n">
        <x:v>1</x:v>
      </x:c>
      <x:c r="O298" s="124" t="n">
        <x:v>1</x:v>
      </x:c>
      <x:c r="P298" s="124" t="n">
        <x:v>1</x:v>
      </x:c>
      <x:c r="Q298" s="125" t="n">
        <x:v>0</x:v>
      </x:c>
    </x:row>
    <x:row r="299" ht="209" customHeight="1">
      <x:c r="A299" s="126" t="str">
        <x:v>D6-W-W3-RTS12</x:v>
      </x:c>
      <x:c r="B299" s="127" t="str">
        <x:v>Le retour par l’autre rive — échange situé</x:v>
      </x:c>
      <x:c r="C299" s="127" t="str">
        <x:v>Guerre de clan — escarmouche RTS</x:v>
      </x:c>
      <x:c r="D299" s="127" t="str">
        <x:v>rts_scenarios</x:v>
      </x:c>
      <x:c r="E299" s="127" t="str">
        <x:v>W3-RTS12</x:v>
      </x:c>
      <x:c r="F299" s="127" t="str">
        <x:v>Le Gué des Deux Pistes</x:v>
      </x:c>
      <x:c r="G299" s="127" t="str">
        <x:v>Joueur;Responsable des deux routes</x:v>
      </x:c>
      <x:c r="H299"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299"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299"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299" s="127" t="str">
        <x:v>Dialogue original du projet, présenté en traduction française. Personnes de métier et usage local créés pour cette scène ; aucune citation de film, traduction yautja inventée ou loi universelle de l’espèce.</x:v>
      </x:c>
      <x:c r="L299" s="128" t="n">
        <x:v>2</x:v>
      </x:c>
      <x:c r="M299" s="129" t="n">
        <x:v>1</x:v>
      </x:c>
      <x:c r="N299" s="129" t="n">
        <x:v>1</x:v>
      </x:c>
      <x:c r="O299" s="129" t="n">
        <x:v>1</x:v>
      </x:c>
      <x:c r="P299" s="129" t="n">
        <x:v>1</x:v>
      </x:c>
      <x:c r="Q299" s="130" t="n">
        <x:v>0</x:v>
      </x:c>
    </x:row>
    <x:row r="300" ht="209" customHeight="1">
      <x:c r="A300" s="121" t="str">
        <x:v>D6-W-W3-RTS13</x:v>
      </x:c>
      <x:c r="B300" s="122" t="str">
        <x:v>Le quai avant le flot — échange situé</x:v>
      </x:c>
      <x:c r="C300" s="122" t="str">
        <x:v>Guerre de clan — escarmouche RTS</x:v>
      </x:c>
      <x:c r="D300" s="122" t="str">
        <x:v>rts_scenarios</x:v>
      </x:c>
      <x:c r="E300" s="122" t="str">
        <x:v>W3-RTS13</x:v>
      </x:c>
      <x:c r="F300" s="122" t="str">
        <x:v>Les Quais de la Marée Haute</x:v>
      </x:c>
      <x:c r="G300" s="122" t="str">
        <x:v>Joueur;Pilote du quai</x:v>
      </x:c>
      <x:c r="H300"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00"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00"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00" s="122" t="str">
        <x:v>Dialogue original du projet, présenté en traduction française. Personnes de métier et usage local créés pour cette scène ; aucune citation de film, traduction yautja inventée ou loi universelle de l’espèce.</x:v>
      </x:c>
      <x:c r="L300" s="123" t="n">
        <x:v>2</x:v>
      </x:c>
      <x:c r="M300" s="124" t="n">
        <x:v>1</x:v>
      </x:c>
      <x:c r="N300" s="124" t="n">
        <x:v>1</x:v>
      </x:c>
      <x:c r="O300" s="124" t="n">
        <x:v>1</x:v>
      </x:c>
      <x:c r="P300" s="124" t="n">
        <x:v>1</x:v>
      </x:c>
      <x:c r="Q300" s="125" t="n">
        <x:v>0</x:v>
      </x:c>
    </x:row>
    <x:row r="301" ht="209" customHeight="1">
      <x:c r="A301" s="126" t="str">
        <x:v>D6-W-W3-RTS14</x:v>
      </x:c>
      <x:c r="B301" s="127" t="str">
        <x:v>La dernière caisse du ponton — échange situé</x:v>
      </x:c>
      <x:c r="C301" s="127" t="str">
        <x:v>Guerre de clan — escarmouche RTS</x:v>
      </x:c>
      <x:c r="D301" s="127" t="str">
        <x:v>rts_scenarios</x:v>
      </x:c>
      <x:c r="E301" s="127" t="str">
        <x:v>W3-RTS14</x:v>
      </x:c>
      <x:c r="F301" s="127" t="str">
        <x:v>Les Quais de la Marée Haute</x:v>
      </x:c>
      <x:c r="G301" s="127" t="str">
        <x:v>Joueur;Opérateur du treuil de quai</x:v>
      </x:c>
      <x:c r="H301"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01"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01"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01" s="127" t="str">
        <x:v>Dialogue original du projet, présenté en traduction française. Personnes de métier et usage local créés pour cette scène ; aucune citation de film, traduction yautja inventée ou loi universelle de l’espèce.</x:v>
      </x:c>
      <x:c r="L301" s="128" t="n">
        <x:v>2</x:v>
      </x:c>
      <x:c r="M301" s="129" t="n">
        <x:v>1</x:v>
      </x:c>
      <x:c r="N301" s="129" t="n">
        <x:v>1</x:v>
      </x:c>
      <x:c r="O301" s="129" t="n">
        <x:v>1</x:v>
      </x:c>
      <x:c r="P301" s="129" t="n">
        <x:v>1</x:v>
      </x:c>
      <x:c r="Q301" s="130" t="n">
        <x:v>0</x:v>
      </x:c>
    </x:row>
    <x:row r="302" ht="209" customHeight="1">
      <x:c r="A302" s="121" t="str">
        <x:v>D6-W-W3-RTS15</x:v>
      </x:c>
      <x:c r="B302" s="122" t="str">
        <x:v>Le faux feu de l’île — échange situé</x:v>
      </x:c>
      <x:c r="C302" s="122" t="str">
        <x:v>Guerre de clan — escarmouche RTS</x:v>
      </x:c>
      <x:c r="D302" s="122" t="str">
        <x:v>rts_scenarios</x:v>
      </x:c>
      <x:c r="E302" s="122" t="str">
        <x:v>W3-RTS15</x:v>
      </x:c>
      <x:c r="F302" s="122" t="str">
        <x:v>L’Île aux Deux Feux</x:v>
      </x:c>
      <x:c r="G302" s="122" t="str">
        <x:v>Joueur;Observatrice du piton</x:v>
      </x:c>
      <x:c r="H302"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02"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02"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02" s="122" t="str">
        <x:v>Dialogue original du projet, présenté en traduction française. Personnes de métier et usage local créés pour cette scène ; aucune citation de film, traduction yautja inventée ou loi universelle de l’espèce.</x:v>
      </x:c>
      <x:c r="L302" s="123" t="n">
        <x:v>2</x:v>
      </x:c>
      <x:c r="M302" s="124" t="n">
        <x:v>1</x:v>
      </x:c>
      <x:c r="N302" s="124" t="n">
        <x:v>1</x:v>
      </x:c>
      <x:c r="O302" s="124" t="n">
        <x:v>1</x:v>
      </x:c>
      <x:c r="P302" s="124" t="n">
        <x:v>1</x:v>
      </x:c>
      <x:c r="Q302" s="125" t="n">
        <x:v>0</x:v>
      </x:c>
    </x:row>
    <x:row r="303" ht="209" customHeight="1">
      <x:c r="A303" s="126" t="str">
        <x:v>D6-W-W3-RTS16</x:v>
      </x:c>
      <x:c r="B303" s="127" t="str">
        <x:v>Les deux feux du retour — échange situé</x:v>
      </x:c>
      <x:c r="C303" s="127" t="str">
        <x:v>Guerre de clan — escarmouche RTS</x:v>
      </x:c>
      <x:c r="D303" s="127" t="str">
        <x:v>rts_scenarios</x:v>
      </x:c>
      <x:c r="E303" s="127" t="str">
        <x:v>W3-RTS16</x:v>
      </x:c>
      <x:c r="F303" s="127" t="str">
        <x:v>L’Île aux Deux Feux</x:v>
      </x:c>
      <x:c r="G303" s="127" t="str">
        <x:v>Joueur;Gardienne des deux feux</x:v>
      </x:c>
      <x:c r="H303"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03"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03"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03" s="127" t="str">
        <x:v>Dialogue original du projet, présenté en traduction française. Personnes de métier et usage local créés pour cette scène ; aucune citation de film, traduction yautja inventée ou loi universelle de l’espèce.</x:v>
      </x:c>
      <x:c r="L303" s="128" t="n">
        <x:v>2</x:v>
      </x:c>
      <x:c r="M303" s="129" t="n">
        <x:v>1</x:v>
      </x:c>
      <x:c r="N303" s="129" t="n">
        <x:v>1</x:v>
      </x:c>
      <x:c r="O303" s="129" t="n">
        <x:v>1</x:v>
      </x:c>
      <x:c r="P303" s="129" t="n">
        <x:v>1</x:v>
      </x:c>
      <x:c r="Q303" s="130" t="n">
        <x:v>0</x:v>
      </x:c>
    </x:row>
    <x:row r="304" ht="209" customHeight="1">
      <x:c r="A304" s="121" t="str">
        <x:v>D6-W-W3-RTS17</x:v>
      </x:c>
      <x:c r="B304" s="122" t="str">
        <x:v>Le convoi sur la fissure — échange situé</x:v>
      </x:c>
      <x:c r="C304" s="122" t="str">
        <x:v>Guerre de clan — escarmouche RTS</x:v>
      </x:c>
      <x:c r="D304" s="122" t="str">
        <x:v>rts_scenarios</x:v>
      </x:c>
      <x:c r="E304" s="122" t="str">
        <x:v>W3-RTS17</x:v>
      </x:c>
      <x:c r="F304" s="122" t="str">
        <x:v>La Faille aux Reflets</x:v>
      </x:c>
      <x:c r="G304" s="122" t="str">
        <x:v>Joueur;Guide du convoi gelé</x:v>
      </x:c>
      <x:c r="H304"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04"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04"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04" s="122" t="str">
        <x:v>Dialogue original du projet, présenté en traduction française. Personnes de métier et usage local créés pour cette scène ; aucune citation de film, traduction yautja inventée ou loi universelle de l’espèce.</x:v>
      </x:c>
      <x:c r="L304" s="123" t="n">
        <x:v>2</x:v>
      </x:c>
      <x:c r="M304" s="124" t="n">
        <x:v>1</x:v>
      </x:c>
      <x:c r="N304" s="124" t="n">
        <x:v>1</x:v>
      </x:c>
      <x:c r="O304" s="124" t="n">
        <x:v>1</x:v>
      </x:c>
      <x:c r="P304" s="124" t="n">
        <x:v>1</x:v>
      </x:c>
      <x:c r="Q304" s="125" t="n">
        <x:v>0</x:v>
      </x:c>
    </x:row>
    <x:row r="305" ht="209" customHeight="1">
      <x:c r="A305" s="126" t="str">
        <x:v>D6-W-W3-RTS18</x:v>
      </x:c>
      <x:c r="B305" s="127" t="str">
        <x:v>Le refuge dans le souffle — échange situé</x:v>
      </x:c>
      <x:c r="C305" s="127" t="str">
        <x:v>Guerre de clan — escarmouche RTS</x:v>
      </x:c>
      <x:c r="D305" s="127" t="str">
        <x:v>rts_scenarios</x:v>
      </x:c>
      <x:c r="E305" s="127" t="str">
        <x:v>W3-RTS18</x:v>
      </x:c>
      <x:c r="F305" s="127" t="str">
        <x:v>La Faille aux Reflets</x:v>
      </x:c>
      <x:c r="G305" s="127" t="str">
        <x:v>Joueur;Gardienne du refuge sous le vent</x:v>
      </x:c>
      <x:c r="H305"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05"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05"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05" s="127" t="str">
        <x:v>Dialogue original du projet, présenté en traduction française. Personnes de métier et usage local créés pour cette scène ; aucune citation de film, traduction yautja inventée ou loi universelle de l’espèce.</x:v>
      </x:c>
      <x:c r="L305" s="128" t="n">
        <x:v>2</x:v>
      </x:c>
      <x:c r="M305" s="129" t="n">
        <x:v>1</x:v>
      </x:c>
      <x:c r="N305" s="129" t="n">
        <x:v>1</x:v>
      </x:c>
      <x:c r="O305" s="129" t="n">
        <x:v>1</x:v>
      </x:c>
      <x:c r="P305" s="129" t="n">
        <x:v>1</x:v>
      </x:c>
      <x:c r="Q305" s="130" t="n">
        <x:v>0</x:v>
      </x:c>
    </x:row>
    <x:row r="306" ht="209" customHeight="1">
      <x:c r="A306" s="121" t="str">
        <x:v>D6-W-W3-RTS19</x:v>
      </x:c>
      <x:c r="B306" s="122" t="str">
        <x:v>La galerie qui respire — échange situé</x:v>
      </x:c>
      <x:c r="C306" s="122" t="str">
        <x:v>Guerre de clan — escarmouche RTS</x:v>
      </x:c>
      <x:c r="D306" s="122" t="str">
        <x:v>rts_scenarios</x:v>
      </x:c>
      <x:c r="E306" s="122" t="str">
        <x:v>W3-RTS19</x:v>
      </x:c>
      <x:c r="F306" s="122" t="str">
        <x:v>Les Galeries de Chaleur</x:v>
      </x:c>
      <x:c r="G306" s="122" t="str">
        <x:v>Joueur;Artisan de galerie chaude</x:v>
      </x:c>
      <x:c r="H306" s="122"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06"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06"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06" s="122" t="str">
        <x:v>Dialogue original du projet, présenté en traduction française. Personnes de métier et usage local créés pour cette scène ; aucune citation de film, traduction yautja inventée ou loi universelle de l’espèce.</x:v>
      </x:c>
      <x:c r="L306" s="123" t="n">
        <x:v>2</x:v>
      </x:c>
      <x:c r="M306" s="124" t="n">
        <x:v>1</x:v>
      </x:c>
      <x:c r="N306" s="124" t="n">
        <x:v>1</x:v>
      </x:c>
      <x:c r="O306" s="124" t="n">
        <x:v>1</x:v>
      </x:c>
      <x:c r="P306" s="124" t="n">
        <x:v>1</x:v>
      </x:c>
      <x:c r="Q306" s="125" t="n">
        <x:v>0</x:v>
      </x:c>
    </x:row>
    <x:row r="307" ht="209" customHeight="1">
      <x:c r="A307" s="126" t="str">
        <x:v>D6-W-W3-RTS20</x:v>
      </x:c>
      <x:c r="B307" s="127" t="str">
        <x:v>Le cordon dans la chaleur — échange situé</x:v>
      </x:c>
      <x:c r="C307" s="127" t="str">
        <x:v>Guerre de clan — escarmouche RTS</x:v>
      </x:c>
      <x:c r="D307" s="127" t="str">
        <x:v>rts_scenarios</x:v>
      </x:c>
      <x:c r="E307" s="127" t="str">
        <x:v>W3-RTS20</x:v>
      </x:c>
      <x:c r="F307" s="127" t="str">
        <x:v>Les Galeries de Chaleur</x:v>
      </x:c>
      <x:c r="G307" s="127" t="str">
        <x:v>Joueur;Sentinelle du cordon</x:v>
      </x:c>
      <x:c r="H307"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07"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07"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07" s="127" t="str">
        <x:v>Dialogue original du projet, présenté en traduction française. Personnes de métier et usage local créés pour cette scène ; aucune citation de film, traduction yautja inventée ou loi universelle de l’espèce.</x:v>
      </x:c>
      <x:c r="L307" s="128" t="n">
        <x:v>2</x:v>
      </x:c>
      <x:c r="M307" s="129" t="n">
        <x:v>1</x:v>
      </x:c>
      <x:c r="N307" s="129" t="n">
        <x:v>1</x:v>
      </x:c>
      <x:c r="O307" s="129" t="n">
        <x:v>1</x:v>
      </x:c>
      <x:c r="P307" s="129" t="n">
        <x:v>1</x:v>
      </x:c>
      <x:c r="Q307" s="130" t="n">
        <x:v>0</x:v>
      </x:c>
    </x:row>
    <x:row r="308" ht="209" customHeight="1">
      <x:c r="A308" s="121" t="str">
        <x:v>D6-W-W3-RTS21</x:v>
      </x:c>
      <x:c r="B308" s="122" t="str">
        <x:v>La charge entre les étages — échange situé</x:v>
      </x:c>
      <x:c r="C308" s="122" t="str">
        <x:v>Guerre de clan — escarmouche RTS</x:v>
      </x:c>
      <x:c r="D308" s="122" t="str">
        <x:v>rts_scenarios</x:v>
      </x:c>
      <x:c r="E308" s="122" t="str">
        <x:v>W3-RTS21</x:v>
      </x:c>
      <x:c r="F308" s="122" t="str">
        <x:v>Les Portes superposées</x:v>
      </x:c>
      <x:c r="G308" s="122" t="str">
        <x:v>Joueur;Opératrice des paliers</x:v>
      </x:c>
      <x:c r="H308" s="122"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08"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08"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08" s="122" t="str">
        <x:v>Dialogue original du projet, présenté en traduction française. Personnes de métier et usage local créés pour cette scène ; aucune citation de film, traduction yautja inventée ou loi universelle de l’espèce.</x:v>
      </x:c>
      <x:c r="L308" s="123" t="n">
        <x:v>2</x:v>
      </x:c>
      <x:c r="M308" s="124" t="n">
        <x:v>1</x:v>
      </x:c>
      <x:c r="N308" s="124" t="n">
        <x:v>1</x:v>
      </x:c>
      <x:c r="O308" s="124" t="n">
        <x:v>1</x:v>
      </x:c>
      <x:c r="P308" s="124" t="n">
        <x:v>1</x:v>
      </x:c>
      <x:c r="Q308" s="125" t="n">
        <x:v>0</x:v>
      </x:c>
    </x:row>
    <x:row r="309" ht="209" customHeight="1">
      <x:c r="A309" s="126" t="str">
        <x:v>D6-W-W3-RTS22</x:v>
      </x:c>
      <x:c r="B309" s="127" t="str">
        <x:v>Le mandat au dernier palier — échange situé</x:v>
      </x:c>
      <x:c r="C309" s="127" t="str">
        <x:v>Guerre de clan — escarmouche RTS</x:v>
      </x:c>
      <x:c r="D309" s="127" t="str">
        <x:v>rts_scenarios</x:v>
      </x:c>
      <x:c r="E309" s="127" t="str">
        <x:v>W3-RTS22</x:v>
      </x:c>
      <x:c r="F309" s="127" t="str">
        <x:v>Les Portes superposées</x:v>
      </x:c>
      <x:c r="G309" s="127" t="str">
        <x:v>Joueur;Lancier du dernier palier</x:v>
      </x:c>
      <x:c r="H309"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09"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09"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09" s="127" t="str">
        <x:v>Dialogue original du projet, présenté en traduction française. Personnes de métier et usage local créés pour cette scène ; aucune citation de film, traduction yautja inventée ou loi universelle de l’espèce.</x:v>
      </x:c>
      <x:c r="L309" s="128" t="n">
        <x:v>2</x:v>
      </x:c>
      <x:c r="M309" s="129" t="n">
        <x:v>1</x:v>
      </x:c>
      <x:c r="N309" s="129" t="n">
        <x:v>1</x:v>
      </x:c>
      <x:c r="O309" s="129" t="n">
        <x:v>1</x:v>
      </x:c>
      <x:c r="P309" s="129" t="n">
        <x:v>1</x:v>
      </x:c>
      <x:c r="Q309" s="130" t="n">
        <x:v>0</x:v>
      </x:c>
    </x:row>
    <x:row r="310" ht="209" customHeight="1">
      <x:c r="A310" s="121" t="str">
        <x:v>D6-W-W3-RTS23</x:v>
      </x:c>
      <x:c r="B310" s="122" t="str">
        <x:v>L’abordage de la coque muette — échange situé</x:v>
      </x:c>
      <x:c r="C310" s="122" t="str">
        <x:v>Guerre de clan — escarmouche RTS</x:v>
      </x:c>
      <x:c r="D310" s="122" t="str">
        <x:v>rts_scenarios</x:v>
      </x:c>
      <x:c r="E310" s="122" t="str">
        <x:v>W3-RTS23</x:v>
      </x:c>
      <x:c r="F310" s="122" t="str">
        <x:v>L’Anneau des Coques</x:v>
      </x:c>
      <x:c r="G310" s="122" t="str">
        <x:v>Joueur;Briseur de la coque muette</x:v>
      </x:c>
      <x:c r="H310" s="122"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10"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10"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10" s="122" t="str">
        <x:v>Dialogue original du projet, présenté en traduction française. Personnes de métier et usage local créés pour cette scène ; aucune citation de film, traduction yautja inventée ou loi universelle de l’espèce.</x:v>
      </x:c>
      <x:c r="L310" s="123" t="n">
        <x:v>2</x:v>
      </x:c>
      <x:c r="M310" s="124" t="n">
        <x:v>1</x:v>
      </x:c>
      <x:c r="N310" s="124" t="n">
        <x:v>1</x:v>
      </x:c>
      <x:c r="O310" s="124" t="n">
        <x:v>1</x:v>
      </x:c>
      <x:c r="P310" s="124" t="n">
        <x:v>1</x:v>
      </x:c>
      <x:c r="Q310" s="125" t="n">
        <x:v>0</x:v>
      </x:c>
    </x:row>
    <x:row r="311" ht="209" customHeight="1">
      <x:c r="A311" s="126" t="str">
        <x:v>D6-W-W3-RTS24</x:v>
      </x:c>
      <x:c r="B311" s="127" t="str">
        <x:v>La soute des noms repris — échange situé</x:v>
      </x:c>
      <x:c r="C311" s="127" t="str">
        <x:v>Guerre de clan — escarmouche RTS</x:v>
      </x:c>
      <x:c r="D311" s="127" t="str">
        <x:v>rts_scenarios</x:v>
      </x:c>
      <x:c r="E311" s="127" t="str">
        <x:v>W3-RTS24</x:v>
      </x:c>
      <x:c r="F311" s="127" t="str">
        <x:v>L’Anneau des Coques</x:v>
      </x:c>
      <x:c r="G311" s="127" t="str">
        <x:v>Joueur;Gardienne des témoins extraits</x:v>
      </x:c>
      <x:c r="H311"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11"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11"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11" s="127" t="str">
        <x:v>Dialogue original du projet, présenté en traduction française. Personnes de métier et usage local créés pour cette scène ; aucune citation de film, traduction yautja inventée ou loi universelle de l’espèce.</x:v>
      </x:c>
      <x:c r="L311" s="128" t="n">
        <x:v>2</x:v>
      </x:c>
      <x:c r="M311" s="129" t="n">
        <x:v>1</x:v>
      </x:c>
      <x:c r="N311" s="129" t="n">
        <x:v>1</x:v>
      </x:c>
      <x:c r="O311" s="129" t="n">
        <x:v>1</x:v>
      </x:c>
      <x:c r="P311" s="129" t="n">
        <x:v>1</x:v>
      </x:c>
      <x:c r="Q311" s="130" t="n">
        <x:v>0</x:v>
      </x:c>
    </x:row>
    <x:row r="312" ht="164" customHeight="1">
      <x:c r="A312" s="121" t="str">
        <x:v>D6-W-CM01</x:v>
      </x:c>
      <x:c r="B312" s="122" t="str">
        <x:v>La Cour des Fourneaux — échange situé</x:v>
      </x:c>
      <x:c r="C312" s="122" t="str">
        <x:v>Communauté — premier contact et vie locale</x:v>
      </x:c>
      <x:c r="D312" s="122" t="str">
        <x:v>communities</x:v>
      </x:c>
      <x:c r="E312" s="122" t="str">
        <x:v>CM01</x:v>
      </x:c>
      <x:c r="F312" s="122" t="str">
        <x:v>Homeworld — La Cour des Fourneaux</x:v>
      </x:c>
      <x:c r="G312" s="122" t="str">
        <x:v>Joueur;Artisane de la Cour des Fourneaux</x:v>
      </x:c>
      <x:c r="H312" s="122"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12"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12"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12" s="122" t="str">
        <x:v>Dialogue original du projet, présenté en traduction française. Personnes de métier et usage local créés pour cette scène ; aucune citation de film, traduction yautja inventée ou loi universelle de l’espèce.</x:v>
      </x:c>
      <x:c r="L312" s="123" t="n">
        <x:v>2</x:v>
      </x:c>
      <x:c r="M312" s="124" t="n">
        <x:v>1</x:v>
      </x:c>
      <x:c r="N312" s="124" t="n">
        <x:v>1</x:v>
      </x:c>
      <x:c r="O312" s="124" t="n">
        <x:v>1</x:v>
      </x:c>
      <x:c r="P312" s="124" t="n">
        <x:v>1</x:v>
      </x:c>
      <x:c r="Q312" s="125" t="n">
        <x:v>0</x:v>
      </x:c>
    </x:row>
    <x:row r="313" ht="164" customHeight="1">
      <x:c r="A313" s="126" t="str">
        <x:v>D6-W-CM02</x:v>
      </x:c>
      <x:c r="B313" s="127" t="str">
        <x:v>Le Replat des Veilleurs — échange situé</x:v>
      </x:c>
      <x:c r="C313" s="127" t="str">
        <x:v>Communauté — premier contact et vie locale</x:v>
      </x:c>
      <x:c r="D313" s="127" t="str">
        <x:v>communities</x:v>
      </x:c>
      <x:c r="E313" s="127" t="str">
        <x:v>CM02</x:v>
      </x:c>
      <x:c r="F313" s="127" t="str">
        <x:v>Homeworld — Le Replat des Veilleurs</x:v>
      </x:c>
      <x:c r="G313" s="127" t="str">
        <x:v>Joueur;Veilleur du Replat</x:v>
      </x:c>
      <x:c r="H313"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13"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13"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13" s="127" t="str">
        <x:v>Dialogue original du projet, présenté en traduction française. Personnes de métier et usage local créés pour cette scène ; aucune citation de film, traduction yautja inventée ou loi universelle de l’espèce.</x:v>
      </x:c>
      <x:c r="L313" s="128" t="n">
        <x:v>2</x:v>
      </x:c>
      <x:c r="M313" s="129" t="n">
        <x:v>1</x:v>
      </x:c>
      <x:c r="N313" s="129" t="n">
        <x:v>1</x:v>
      </x:c>
      <x:c r="O313" s="129" t="n">
        <x:v>1</x:v>
      </x:c>
      <x:c r="P313" s="129" t="n">
        <x:v>1</x:v>
      </x:c>
      <x:c r="Q313" s="130" t="n">
        <x:v>0</x:v>
      </x:c>
    </x:row>
    <x:row r="314" ht="164" customHeight="1">
      <x:c r="A314" s="121" t="str">
        <x:v>D6-W-CM03</x:v>
      </x:c>
      <x:c r="B314" s="122" t="str">
        <x:v>Les Citernes Hautes — échange situé</x:v>
      </x:c>
      <x:c r="C314" s="122" t="str">
        <x:v>Communauté — premier contact et vie locale</x:v>
      </x:c>
      <x:c r="D314" s="122" t="str">
        <x:v>communities</x:v>
      </x:c>
      <x:c r="E314" s="122" t="str">
        <x:v>CM03</x:v>
      </x:c>
      <x:c r="F314" s="122" t="str">
        <x:v>Homeworld — Les Citernes Hautes</x:v>
      </x:c>
      <x:c r="G314" s="122" t="str">
        <x:v>Joueur;Artisan des Citernes Hautes</x:v>
      </x:c>
      <x:c r="H314" s="122"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14"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14"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14" s="122" t="str">
        <x:v>Dialogue original du projet, présenté en traduction française. Personnes de métier et usage local créés pour cette scène ; aucune citation de film, traduction yautja inventée ou loi universelle de l’espèce.</x:v>
      </x:c>
      <x:c r="L314" s="123" t="n">
        <x:v>2</x:v>
      </x:c>
      <x:c r="M314" s="124" t="n">
        <x:v>1</x:v>
      </x:c>
      <x:c r="N314" s="124" t="n">
        <x:v>1</x:v>
      </x:c>
      <x:c r="O314" s="124" t="n">
        <x:v>1</x:v>
      </x:c>
      <x:c r="P314" s="124" t="n">
        <x:v>1</x:v>
      </x:c>
      <x:c r="Q314" s="125" t="n">
        <x:v>0</x:v>
      </x:c>
    </x:row>
    <x:row r="315" ht="164" customHeight="1">
      <x:c r="A315" s="126" t="str">
        <x:v>D6-W-CM04</x:v>
      </x:c>
      <x:c r="B315" s="127" t="str">
        <x:v>Le Seuil des Dunes — échange situé</x:v>
      </x:c>
      <x:c r="C315" s="127" t="str">
        <x:v>Communauté — premier contact et vie locale</x:v>
      </x:c>
      <x:c r="D315" s="127" t="str">
        <x:v>communities</x:v>
      </x:c>
      <x:c r="E315" s="127" t="str">
        <x:v>CM04</x:v>
      </x:c>
      <x:c r="F315" s="127" t="str">
        <x:v>Homeworld — Le Seuil des Dunes</x:v>
      </x:c>
      <x:c r="G315" s="127" t="str">
        <x:v>Joueur;Éclaireuse du Seuil des Dunes</x:v>
      </x:c>
      <x:c r="H315"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15"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15"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15" s="127" t="str">
        <x:v>Dialogue original du projet, présenté en traduction française. Personnes de métier et usage local créés pour cette scène ; aucune citation de film, traduction yautja inventée ou loi universelle de l’espèce.</x:v>
      </x:c>
      <x:c r="L315" s="128" t="n">
        <x:v>2</x:v>
      </x:c>
      <x:c r="M315" s="129" t="n">
        <x:v>1</x:v>
      </x:c>
      <x:c r="N315" s="129" t="n">
        <x:v>1</x:v>
      </x:c>
      <x:c r="O315" s="129" t="n">
        <x:v>1</x:v>
      </x:c>
      <x:c r="P315" s="129" t="n">
        <x:v>1</x:v>
      </x:c>
      <x:c r="Q315" s="130" t="n">
        <x:v>0</x:v>
      </x:c>
    </x:row>
    <x:row r="316" ht="164" customHeight="1">
      <x:c r="A316" s="121" t="str">
        <x:v>D6-W-CM05</x:v>
      </x:c>
      <x:c r="B316" s="122" t="str">
        <x:v>Les Branches Entrelacées — échange situé</x:v>
      </x:c>
      <x:c r="C316" s="122" t="str">
        <x:v>Communauté — premier contact et vie locale</x:v>
      </x:c>
      <x:c r="D316" s="122" t="str">
        <x:v>communities</x:v>
      </x:c>
      <x:c r="E316" s="122" t="str">
        <x:v>CM05</x:v>
      </x:c>
      <x:c r="F316" s="122" t="str">
        <x:v>Homeworld — Les Branches Entrelacées</x:v>
      </x:c>
      <x:c r="G316" s="122" t="str">
        <x:v>Joueur;Artisane des Branches Entrelacées</x:v>
      </x:c>
      <x:c r="H316" s="122"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16"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16"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16" s="122" t="str">
        <x:v>Dialogue original du projet, présenté en traduction française. Personnes de métier et usage local créés pour cette scène ; aucune citation de film, traduction yautja inventée ou loi universelle de l’espèce.</x:v>
      </x:c>
      <x:c r="L316" s="123" t="n">
        <x:v>2</x:v>
      </x:c>
      <x:c r="M316" s="124" t="n">
        <x:v>1</x:v>
      </x:c>
      <x:c r="N316" s="124" t="n">
        <x:v>1</x:v>
      </x:c>
      <x:c r="O316" s="124" t="n">
        <x:v>1</x:v>
      </x:c>
      <x:c r="P316" s="124" t="n">
        <x:v>1</x:v>
      </x:c>
      <x:c r="Q316" s="125" t="n">
        <x:v>0</x:v>
      </x:c>
    </x:row>
    <x:row r="317" ht="164" customHeight="1">
      <x:c r="A317" s="126" t="str">
        <x:v>D6-W-CM06</x:v>
      </x:c>
      <x:c r="B317" s="127" t="str">
        <x:v>La Couronne des Vigies — échange situé</x:v>
      </x:c>
      <x:c r="C317" s="127" t="str">
        <x:v>Communauté — premier contact et vie locale</x:v>
      </x:c>
      <x:c r="D317" s="127" t="str">
        <x:v>communities</x:v>
      </x:c>
      <x:c r="E317" s="127" t="str">
        <x:v>CM06</x:v>
      </x:c>
      <x:c r="F317" s="127" t="str">
        <x:v>Homeworld — La Couronne des Vigies</x:v>
      </x:c>
      <x:c r="G317" s="127" t="str">
        <x:v>Joueur;Vigie de la Couronne</x:v>
      </x:c>
      <x:c r="H317"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17"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17"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17" s="127" t="str">
        <x:v>Dialogue original du projet, présenté en traduction française. Personnes de métier et usage local créés pour cette scène ; aucune citation de film, traduction yautja inventée ou loi universelle de l’espèce.</x:v>
      </x:c>
      <x:c r="L317" s="128" t="n">
        <x:v>2</x:v>
      </x:c>
      <x:c r="M317" s="129" t="n">
        <x:v>1</x:v>
      </x:c>
      <x:c r="N317" s="129" t="n">
        <x:v>1</x:v>
      </x:c>
      <x:c r="O317" s="129" t="n">
        <x:v>1</x:v>
      </x:c>
      <x:c r="P317" s="129" t="n">
        <x:v>1</x:v>
      </x:c>
      <x:c r="Q317" s="130" t="n">
        <x:v>0</x:v>
      </x:c>
    </x:row>
    <x:row r="318" ht="164" customHeight="1">
      <x:c r="A318" s="121" t="str">
        <x:v>D6-W-CM07</x:v>
      </x:c>
      <x:c r="B318" s="122" t="str">
        <x:v>Les Pilotis Calmes — échange situé</x:v>
      </x:c>
      <x:c r="C318" s="122" t="str">
        <x:v>Communauté — premier contact et vie locale</x:v>
      </x:c>
      <x:c r="D318" s="122" t="str">
        <x:v>communities</x:v>
      </x:c>
      <x:c r="E318" s="122" t="str">
        <x:v>CM07</x:v>
      </x:c>
      <x:c r="F318" s="122" t="str">
        <x:v>Homeworld — Les Pilotis Calmes</x:v>
      </x:c>
      <x:c r="G318" s="122" t="str">
        <x:v>Joueur;Réparatrice des Pilotis Calmes</x:v>
      </x:c>
      <x:c r="H318" s="122"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18"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18"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18" s="122" t="str">
        <x:v>Dialogue original du projet, présenté en traduction française. Personnes de métier et usage local créés pour cette scène ; aucune citation de film, traduction yautja inventée ou loi universelle de l’espèce.</x:v>
      </x:c>
      <x:c r="L318" s="123" t="n">
        <x:v>2</x:v>
      </x:c>
      <x:c r="M318" s="124" t="n">
        <x:v>1</x:v>
      </x:c>
      <x:c r="N318" s="124" t="n">
        <x:v>1</x:v>
      </x:c>
      <x:c r="O318" s="124" t="n">
        <x:v>1</x:v>
      </x:c>
      <x:c r="P318" s="124" t="n">
        <x:v>1</x:v>
      </x:c>
      <x:c r="Q318" s="125" t="n">
        <x:v>0</x:v>
      </x:c>
    </x:row>
    <x:row r="319" ht="164" customHeight="1">
      <x:c r="A319" s="126" t="str">
        <x:v>D6-W-CM08</x:v>
      </x:c>
      <x:c r="B319" s="127" t="str">
        <x:v>La Confluence des Lanternes — échange situé</x:v>
      </x:c>
      <x:c r="C319" s="127" t="str">
        <x:v>Communauté — premier contact et vie locale</x:v>
      </x:c>
      <x:c r="D319" s="127" t="str">
        <x:v>communities</x:v>
      </x:c>
      <x:c r="E319" s="127" t="str">
        <x:v>CM08</x:v>
      </x:c>
      <x:c r="F319" s="127" t="str">
        <x:v>Homeworld — La Confluence des Lanternes</x:v>
      </x:c>
      <x:c r="G319" s="127" t="str">
        <x:v>Joueur;Éclaireur des Lanternes</x:v>
      </x:c>
      <x:c r="H319"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19"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19"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19" s="127" t="str">
        <x:v>Dialogue original du projet, présenté en traduction française. Personnes de métier et usage local créés pour cette scène ; aucune citation de film, traduction yautja inventée ou loi universelle de l’espèce.</x:v>
      </x:c>
      <x:c r="L319" s="128" t="n">
        <x:v>2</x:v>
      </x:c>
      <x:c r="M319" s="129" t="n">
        <x:v>1</x:v>
      </x:c>
      <x:c r="N319" s="129" t="n">
        <x:v>1</x:v>
      </x:c>
      <x:c r="O319" s="129" t="n">
        <x:v>1</x:v>
      </x:c>
      <x:c r="P319" s="129" t="n">
        <x:v>1</x:v>
      </x:c>
      <x:c r="Q319" s="130" t="n">
        <x:v>0</x:v>
      </x:c>
    </x:row>
    <x:row r="320" ht="164" customHeight="1">
      <x:c r="A320" s="121" t="str">
        <x:v>D6-W-CM09</x:v>
      </x:c>
      <x:c r="B320" s="122" t="str">
        <x:v>Le Col des Échos — échange situé</x:v>
      </x:c>
      <x:c r="C320" s="122" t="str">
        <x:v>Communauté — premier contact et vie locale</x:v>
      </x:c>
      <x:c r="D320" s="122" t="str">
        <x:v>communities</x:v>
      </x:c>
      <x:c r="E320" s="122" t="str">
        <x:v>CM09</x:v>
      </x:c>
      <x:c r="F320" s="122" t="str">
        <x:v>Homeworld — Le Col des Échos</x:v>
      </x:c>
      <x:c r="G320" s="122" t="str">
        <x:v>Joueur;Artisane du Col des Échos</x:v>
      </x:c>
      <x:c r="H320" s="122"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20"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20"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20" s="122" t="str">
        <x:v>Dialogue original du projet, présenté en traduction française. Personnes de métier et usage local créés pour cette scène ; aucune citation de film, traduction yautja inventée ou loi universelle de l’espèce.</x:v>
      </x:c>
      <x:c r="L320" s="123" t="n">
        <x:v>2</x:v>
      </x:c>
      <x:c r="M320" s="124" t="n">
        <x:v>1</x:v>
      </x:c>
      <x:c r="N320" s="124" t="n">
        <x:v>1</x:v>
      </x:c>
      <x:c r="O320" s="124" t="n">
        <x:v>1</x:v>
      </x:c>
      <x:c r="P320" s="124" t="n">
        <x:v>1</x:v>
      </x:c>
      <x:c r="Q320" s="125" t="n">
        <x:v>0</x:v>
      </x:c>
    </x:row>
    <x:row r="321" ht="164" customHeight="1">
      <x:c r="A321" s="126" t="str">
        <x:v>D6-W-CM10</x:v>
      </x:c>
      <x:c r="B321" s="127" t="str">
        <x:v>Les Tours du Vent — échange situé</x:v>
      </x:c>
      <x:c r="C321" s="127" t="str">
        <x:v>Communauté — premier contact et vie locale</x:v>
      </x:c>
      <x:c r="D321" s="127" t="str">
        <x:v>communities</x:v>
      </x:c>
      <x:c r="E321" s="127" t="str">
        <x:v>CM10</x:v>
      </x:c>
      <x:c r="F321" s="127" t="str">
        <x:v>Homeworld — Les Tours du Vent</x:v>
      </x:c>
      <x:c r="G321" s="127" t="str">
        <x:v>Joueur;Guetteuse des Tours du Vent</x:v>
      </x:c>
      <x:c r="H321"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21"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21"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21" s="127" t="str">
        <x:v>Dialogue original du projet, présenté en traduction française. Personnes de métier et usage local créés pour cette scène ; aucune citation de film, traduction yautja inventée ou loi universelle de l’espèce.</x:v>
      </x:c>
      <x:c r="L321" s="128" t="n">
        <x:v>2</x:v>
      </x:c>
      <x:c r="M321" s="129" t="n">
        <x:v>1</x:v>
      </x:c>
      <x:c r="N321" s="129" t="n">
        <x:v>1</x:v>
      </x:c>
      <x:c r="O321" s="129" t="n">
        <x:v>1</x:v>
      </x:c>
      <x:c r="P321" s="129" t="n">
        <x:v>1</x:v>
      </x:c>
      <x:c r="Q321" s="130" t="n">
        <x:v>0</x:v>
      </x:c>
    </x:row>
    <x:row r="322" ht="164" customHeight="1">
      <x:c r="A322" s="121" t="str">
        <x:v>D6-W-CM11</x:v>
      </x:c>
      <x:c r="B322" s="122" t="str">
        <x:v>La Jetée des Ossements — échange situé</x:v>
      </x:c>
      <x:c r="C322" s="122" t="str">
        <x:v>Communauté — premier contact et vie locale</x:v>
      </x:c>
      <x:c r="D322" s="122" t="str">
        <x:v>communities</x:v>
      </x:c>
      <x:c r="E322" s="122" t="str">
        <x:v>CM11</x:v>
      </x:c>
      <x:c r="F322" s="122" t="str">
        <x:v>Homeworld — La Jetée des Ossements</x:v>
      </x:c>
      <x:c r="G322" s="122" t="str">
        <x:v>Joueur;Artisan de la Jetée des Ossements</x:v>
      </x:c>
      <x:c r="H322" s="122"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22"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22"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22" s="122" t="str">
        <x:v>Dialogue original du projet, présenté en traduction française. Personnes de métier et usage local créés pour cette scène ; aucune citation de film, traduction yautja inventée ou loi universelle de l’espèce.</x:v>
      </x:c>
      <x:c r="L322" s="123" t="n">
        <x:v>2</x:v>
      </x:c>
      <x:c r="M322" s="124" t="n">
        <x:v>1</x:v>
      </x:c>
      <x:c r="N322" s="124" t="n">
        <x:v>1</x:v>
      </x:c>
      <x:c r="O322" s="124" t="n">
        <x:v>1</x:v>
      </x:c>
      <x:c r="P322" s="124" t="n">
        <x:v>1</x:v>
      </x:c>
      <x:c r="Q322" s="125" t="n">
        <x:v>0</x:v>
      </x:c>
    </x:row>
    <x:row r="323" ht="164" customHeight="1">
      <x:c r="A323" s="126" t="str">
        <x:v>D6-W-CM12</x:v>
      </x:c>
      <x:c r="B323" s="127" t="str">
        <x:v>Les Arches de l’Écume — échange situé</x:v>
      </x:c>
      <x:c r="C323" s="127" t="str">
        <x:v>Communauté — premier contact et vie locale</x:v>
      </x:c>
      <x:c r="D323" s="127" t="str">
        <x:v>communities</x:v>
      </x:c>
      <x:c r="E323" s="127" t="str">
        <x:v>CM12</x:v>
      </x:c>
      <x:c r="F323" s="127" t="str">
        <x:v>Homeworld — Les Arches de l’Écume</x:v>
      </x:c>
      <x:c r="G323" s="127" t="str">
        <x:v>Joueur;Veilleur des Arches de l’Écume</x:v>
      </x:c>
      <x:c r="H323"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23"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23"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23" s="127" t="str">
        <x:v>Dialogue original du projet, présenté en traduction française. Personnes de métier et usage local créés pour cette scène ; aucune citation de film, traduction yautja inventée ou loi universelle de l’espèce.</x:v>
      </x:c>
      <x:c r="L323" s="128" t="n">
        <x:v>2</x:v>
      </x:c>
      <x:c r="M323" s="129" t="n">
        <x:v>1</x:v>
      </x:c>
      <x:c r="N323" s="129" t="n">
        <x:v>1</x:v>
      </x:c>
      <x:c r="O323" s="129" t="n">
        <x:v>1</x:v>
      </x:c>
      <x:c r="P323" s="129" t="n">
        <x:v>1</x:v>
      </x:c>
      <x:c r="Q323" s="130" t="n">
        <x:v>0</x:v>
      </x:c>
    </x:row>
    <x:row r="324" ht="164" customHeight="1">
      <x:c r="A324" s="121" t="str">
        <x:v>D6-W-CM13</x:v>
      </x:c>
      <x:c r="B324" s="122" t="str">
        <x:v>Les Forges Souterraines — échange situé</x:v>
      </x:c>
      <x:c r="C324" s="122" t="str">
        <x:v>Communauté — premier contact et vie locale</x:v>
      </x:c>
      <x:c r="D324" s="122" t="str">
        <x:v>communities</x:v>
      </x:c>
      <x:c r="E324" s="122" t="str">
        <x:v>CM13</x:v>
      </x:c>
      <x:c r="F324" s="122" t="str">
        <x:v>Homeworld — Les Forges Souterraines</x:v>
      </x:c>
      <x:c r="G324" s="122" t="str">
        <x:v>Joueur;Artisane des Forges Souterraines</x:v>
      </x:c>
      <x:c r="H324" s="122"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24"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24"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24" s="122" t="str">
        <x:v>Dialogue original du projet, présenté en traduction française. Personnes de métier et usage local créés pour cette scène ; aucune citation de film, traduction yautja inventée ou loi universelle de l’espèce.</x:v>
      </x:c>
      <x:c r="L324" s="123" t="n">
        <x:v>2</x:v>
      </x:c>
      <x:c r="M324" s="124" t="n">
        <x:v>1</x:v>
      </x:c>
      <x:c r="N324" s="124" t="n">
        <x:v>1</x:v>
      </x:c>
      <x:c r="O324" s="124" t="n">
        <x:v>1</x:v>
      </x:c>
      <x:c r="P324" s="124" t="n">
        <x:v>1</x:v>
      </x:c>
      <x:c r="Q324" s="125" t="n">
        <x:v>0</x:v>
      </x:c>
    </x:row>
    <x:row r="325" ht="164" customHeight="1">
      <x:c r="A325" s="126" t="str">
        <x:v>D6-W-CM14</x:v>
      </x:c>
      <x:c r="B325" s="127" t="str">
        <x:v>Le Palier des Sources — échange situé</x:v>
      </x:c>
      <x:c r="C325" s="127" t="str">
        <x:v>Communauté — premier contact et vie locale</x:v>
      </x:c>
      <x:c r="D325" s="127" t="str">
        <x:v>communities</x:v>
      </x:c>
      <x:c r="E325" s="127" t="str">
        <x:v>CM14</x:v>
      </x:c>
      <x:c r="F325" s="127" t="str">
        <x:v>Homeworld — Le Palier des Sources</x:v>
      </x:c>
      <x:c r="G325" s="127" t="str">
        <x:v>Joueur;Éclaireuse du Palier des Sources</x:v>
      </x:c>
      <x:c r="H325"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25"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25"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25" s="127" t="str">
        <x:v>Dialogue original du projet, présenté en traduction française. Personnes de métier et usage local créés pour cette scène ; aucune citation de film, traduction yautja inventée ou loi universelle de l’espèce.</x:v>
      </x:c>
      <x:c r="L325" s="128" t="n">
        <x:v>2</x:v>
      </x:c>
      <x:c r="M325" s="129" t="n">
        <x:v>1</x:v>
      </x:c>
      <x:c r="N325" s="129" t="n">
        <x:v>1</x:v>
      </x:c>
      <x:c r="O325" s="129" t="n">
        <x:v>1</x:v>
      </x:c>
      <x:c r="P325" s="129" t="n">
        <x:v>1</x:v>
      </x:c>
      <x:c r="Q325" s="130" t="n">
        <x:v>0</x:v>
      </x:c>
    </x:row>
    <x:row r="326" ht="164" customHeight="1">
      <x:c r="A326" s="121" t="str">
        <x:v>D6-W-CM15</x:v>
      </x:c>
      <x:c r="B326" s="122" t="str">
        <x:v>Le Cercle des Feux Bas — échange situé</x:v>
      </x:c>
      <x:c r="C326" s="122" t="str">
        <x:v>Communauté — premier contact et vie locale</x:v>
      </x:c>
      <x:c r="D326" s="122" t="str">
        <x:v>communities</x:v>
      </x:c>
      <x:c r="E326" s="122" t="str">
        <x:v>CM15</x:v>
      </x:c>
      <x:c r="F326" s="122" t="str">
        <x:v>Homeworld — Le Cercle des Feux Bas</x:v>
      </x:c>
      <x:c r="G326" s="122" t="str">
        <x:v>Joueur;Artisan des Feux Bas</x:v>
      </x:c>
      <x:c r="H326" s="122"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26"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26"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26" s="122" t="str">
        <x:v>Dialogue original du projet, présenté en traduction française. Personnes de métier et usage local créés pour cette scène ; aucune citation de film, traduction yautja inventée ou loi universelle de l’espèce.</x:v>
      </x:c>
      <x:c r="L326" s="123" t="n">
        <x:v>2</x:v>
      </x:c>
      <x:c r="M326" s="124" t="n">
        <x:v>1</x:v>
      </x:c>
      <x:c r="N326" s="124" t="n">
        <x:v>1</x:v>
      </x:c>
      <x:c r="O326" s="124" t="n">
        <x:v>1</x:v>
      </x:c>
      <x:c r="P326" s="124" t="n">
        <x:v>1</x:v>
      </x:c>
      <x:c r="Q326" s="125" t="n">
        <x:v>0</x:v>
      </x:c>
    </x:row>
    <x:row r="327" ht="164" customHeight="1">
      <x:c r="A327" s="126" t="str">
        <x:v>D6-W-CM16</x:v>
      </x:c>
      <x:c r="B327" s="127" t="str">
        <x:v>La Terrasse de Glace — échange situé</x:v>
      </x:c>
      <x:c r="C327" s="127" t="str">
        <x:v>Communauté — premier contact et vie locale</x:v>
      </x:c>
      <x:c r="D327" s="127" t="str">
        <x:v>communities</x:v>
      </x:c>
      <x:c r="E327" s="127" t="str">
        <x:v>CM16</x:v>
      </x:c>
      <x:c r="F327" s="127" t="str">
        <x:v>Homeworld — La Terrasse de Glace</x:v>
      </x:c>
      <x:c r="G327" s="127" t="str">
        <x:v>Joueur;Guetteur de la Terrasse de Glace</x:v>
      </x:c>
      <x:c r="H327"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27"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27"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27" s="127" t="str">
        <x:v>Dialogue original du projet, présenté en traduction française. Personnes de métier et usage local créés pour cette scène ; aucune citation de film, traduction yautja inventée ou loi universelle de l’espèce.</x:v>
      </x:c>
      <x:c r="L327" s="128" t="n">
        <x:v>2</x:v>
      </x:c>
      <x:c r="M327" s="129" t="n">
        <x:v>1</x:v>
      </x:c>
      <x:c r="N327" s="129" t="n">
        <x:v>1</x:v>
      </x:c>
      <x:c r="O327" s="129" t="n">
        <x:v>1</x:v>
      </x:c>
      <x:c r="P327" s="129" t="n">
        <x:v>1</x:v>
      </x:c>
      <x:c r="Q327" s="130" t="n">
        <x:v>0</x:v>
      </x:c>
    </x:row>
    <x:row r="328" ht="164" customHeight="1">
      <x:c r="A328" s="121" t="str">
        <x:v>D6-W-CM17</x:v>
      </x:c>
      <x:c r="B328" s="122" t="str">
        <x:v>Les Pierres Levées — échange situé</x:v>
      </x:c>
      <x:c r="C328" s="122" t="str">
        <x:v>Communauté — premier contact et vie locale</x:v>
      </x:c>
      <x:c r="D328" s="122" t="str">
        <x:v>communities</x:v>
      </x:c>
      <x:c r="E328" s="122" t="str">
        <x:v>CM17</x:v>
      </x:c>
      <x:c r="F328" s="122" t="str">
        <x:v>Homeworld — Les Pierres Levées</x:v>
      </x:c>
      <x:c r="G328" s="122" t="str">
        <x:v>Joueur;Artisane des Pierres Levées</x:v>
      </x:c>
      <x:c r="H328" s="122"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28"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28"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28" s="122" t="str">
        <x:v>Dialogue original du projet, présenté en traduction française. Personnes de métier et usage local créés pour cette scène ; aucune citation de film, traduction yautja inventée ou loi universelle de l’espèce.</x:v>
      </x:c>
      <x:c r="L328" s="123" t="n">
        <x:v>2</x:v>
      </x:c>
      <x:c r="M328" s="124" t="n">
        <x:v>1</x:v>
      </x:c>
      <x:c r="N328" s="124" t="n">
        <x:v>1</x:v>
      </x:c>
      <x:c r="O328" s="124" t="n">
        <x:v>1</x:v>
      </x:c>
      <x:c r="P328" s="124" t="n">
        <x:v>1</x:v>
      </x:c>
      <x:c r="Q328" s="125" t="n">
        <x:v>0</x:v>
      </x:c>
    </x:row>
    <x:row r="329" ht="164" customHeight="1">
      <x:c r="A329" s="126" t="str">
        <x:v>D6-W-CM18</x:v>
      </x:c>
      <x:c r="B329" s="127" t="str">
        <x:v>La Cour des Cartographes — échange situé</x:v>
      </x:c>
      <x:c r="C329" s="127" t="str">
        <x:v>Communauté — premier contact et vie locale</x:v>
      </x:c>
      <x:c r="D329" s="127" t="str">
        <x:v>communities</x:v>
      </x:c>
      <x:c r="E329" s="127" t="str">
        <x:v>CM18</x:v>
      </x:c>
      <x:c r="F329" s="127" t="str">
        <x:v>Homeworld — La Cour des Cartographes</x:v>
      </x:c>
      <x:c r="G329" s="127" t="str">
        <x:v>Joueur;Éclaireur des Cartographes</x:v>
      </x:c>
      <x:c r="H329"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29"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29"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29" s="127" t="str">
        <x:v>Dialogue original du projet, présenté en traduction française. Personnes de métier et usage local créés pour cette scène ; aucune citation de film, traduction yautja inventée ou loi universelle de l’espèce.</x:v>
      </x:c>
      <x:c r="L329" s="128" t="n">
        <x:v>2</x:v>
      </x:c>
      <x:c r="M329" s="129" t="n">
        <x:v>1</x:v>
      </x:c>
      <x:c r="N329" s="129" t="n">
        <x:v>1</x:v>
      </x:c>
      <x:c r="O329" s="129" t="n">
        <x:v>1</x:v>
      </x:c>
      <x:c r="P329" s="129" t="n">
        <x:v>1</x:v>
      </x:c>
      <x:c r="Q329" s="130" t="n">
        <x:v>0</x:v>
      </x:c>
    </x:row>
    <x:row r="330" ht="164" customHeight="1">
      <x:c r="A330" s="121" t="str">
        <x:v>D6-W-CM19</x:v>
      </x:c>
      <x:c r="B330" s="122" t="str">
        <x:v>Le Seuil du Confinement — échange situé</x:v>
      </x:c>
      <x:c r="C330" s="122" t="str">
        <x:v>Communauté — premier contact et vie locale</x:v>
      </x:c>
      <x:c r="D330" s="122" t="str">
        <x:v>communities</x:v>
      </x:c>
      <x:c r="E330" s="122" t="str">
        <x:v>CM19</x:v>
      </x:c>
      <x:c r="F330" s="122" t="str">
        <x:v>Homeworld — Le Seuil du Confinement</x:v>
      </x:c>
      <x:c r="G330" s="122" t="str">
        <x:v>Joueur;Artisane du Seuil du Confinement</x:v>
      </x:c>
      <x:c r="H330" s="122"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30"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30"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30" s="122" t="str">
        <x:v>Dialogue original du projet, présenté en traduction française. Personnes de métier et usage local créés pour cette scène ; aucune citation de film, traduction yautja inventée ou loi universelle de l’espèce.</x:v>
      </x:c>
      <x:c r="L330" s="123" t="n">
        <x:v>2</x:v>
      </x:c>
      <x:c r="M330" s="124" t="n">
        <x:v>1</x:v>
      </x:c>
      <x:c r="N330" s="124" t="n">
        <x:v>1</x:v>
      </x:c>
      <x:c r="O330" s="124" t="n">
        <x:v>1</x:v>
      </x:c>
      <x:c r="P330" s="124" t="n">
        <x:v>1</x:v>
      </x:c>
      <x:c r="Q330" s="125" t="n">
        <x:v>0</x:v>
      </x:c>
    </x:row>
    <x:row r="331" ht="164" customHeight="1">
      <x:c r="A331" s="126" t="str">
        <x:v>D6-W-CM20</x:v>
      </x:c>
      <x:c r="B331" s="127" t="str">
        <x:v>Les Veilles de la Lisière — échange situé</x:v>
      </x:c>
      <x:c r="C331" s="127" t="str">
        <x:v>Communauté — premier contact et vie locale</x:v>
      </x:c>
      <x:c r="D331" s="127" t="str">
        <x:v>communities</x:v>
      </x:c>
      <x:c r="E331" s="127" t="str">
        <x:v>CM20</x:v>
      </x:c>
      <x:c r="F331" s="127" t="str">
        <x:v>Homeworld — Les Veilles de la Lisière</x:v>
      </x:c>
      <x:c r="G331" s="127" t="str">
        <x:v>Joueur;Vigie des Veilles de la Lisière</x:v>
      </x:c>
      <x:c r="H331"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31"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31"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31" s="127" t="str">
        <x:v>Dialogue original du projet, présenté en traduction française. Personnes de métier et usage local créés pour cette scène ; aucune citation de film, traduction yautja inventée ou loi universelle de l’espèce.</x:v>
      </x:c>
      <x:c r="L331" s="128" t="n">
        <x:v>2</x:v>
      </x:c>
      <x:c r="M331" s="129" t="n">
        <x:v>1</x:v>
      </x:c>
      <x:c r="N331" s="129" t="n">
        <x:v>1</x:v>
      </x:c>
      <x:c r="O331" s="129" t="n">
        <x:v>1</x:v>
      </x:c>
      <x:c r="P331" s="129" t="n">
        <x:v>1</x:v>
      </x:c>
      <x:c r="Q331" s="130" t="n">
        <x:v>0</x:v>
      </x:c>
    </x:row>
    <x:row r="332" ht="164" customHeight="1">
      <x:c r="A332" s="121" t="str">
        <x:v>D6-W-CL1</x:v>
      </x:c>
      <x:c r="B332" s="122" t="str">
        <x:v>Maisons des Braises — échange situé</x:v>
      </x:c>
      <x:c r="C332" s="122" t="str">
        <x:v>Clan — désaccord interne et acte de confiance</x:v>
      </x:c>
      <x:c r="D332" s="122" t="str">
        <x:v>clans</x:v>
      </x:c>
      <x:c r="E332" s="122" t="str">
        <x:v>CL1</x:v>
      </x:c>
      <x:c r="F332" s="122" t="str">
        <x:v>Homeworld — Marches de Cendre</x:v>
      </x:c>
      <x:c r="G332" s="122" t="str">
        <x:v>Joueur;Maîtresse d’atelier des Braises;Chasseur partisan de la fermeture</x:v>
      </x:c>
      <x:c r="H332" s="122"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32"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32"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32" s="122" t="str">
        <x:v>Dialogue original du projet, présenté en traduction française. Personnes de métier et usage local créés pour cette scène ; aucune citation de film, traduction yautja inventée ou loi universelle de l’espèce.</x:v>
      </x:c>
      <x:c r="L332" s="123" t="n">
        <x:v>2</x:v>
      </x:c>
      <x:c r="M332" s="124" t="n">
        <x:v>1</x:v>
      </x:c>
      <x:c r="N332" s="124" t="n">
        <x:v>1</x:v>
      </x:c>
      <x:c r="O332" s="124" t="n">
        <x:v>1</x:v>
      </x:c>
      <x:c r="P332" s="124" t="n">
        <x:v>1</x:v>
      </x:c>
      <x:c r="Q332" s="125" t="n">
        <x:v>0</x:v>
      </x:c>
    </x:row>
    <x:row r="333" ht="164" customHeight="1">
      <x:c r="A333" s="126" t="str">
        <x:v>D6-W-CL2</x:v>
      </x:c>
      <x:c r="B333" s="127" t="str">
        <x:v>Peuple des Citernes — échange situé</x:v>
      </x:c>
      <x:c r="C333" s="127" t="str">
        <x:v>Clan — désaccord interne et acte de confiance</x:v>
      </x:c>
      <x:c r="D333" s="127" t="str">
        <x:v>clans</x:v>
      </x:c>
      <x:c r="E333" s="127" t="str">
        <x:v>CL2</x:v>
      </x:c>
      <x:c r="F333" s="127" t="str">
        <x:v>Homeworld — Désert de Verre</x:v>
      </x:c>
      <x:c r="G333" s="127" t="str">
        <x:v>Joueur;Gardien des réserves des Citernes;Meneuse d’expédition</x:v>
      </x:c>
      <x:c r="H333"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33"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33"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33" s="127" t="str">
        <x:v>Dialogue original du projet, présenté en traduction française. Personnes de métier et usage local créés pour cette scène ; aucune citation de film, traduction yautja inventée ou loi universelle de l’espèce.</x:v>
      </x:c>
      <x:c r="L333" s="128" t="n">
        <x:v>2</x:v>
      </x:c>
      <x:c r="M333" s="129" t="n">
        <x:v>1</x:v>
      </x:c>
      <x:c r="N333" s="129" t="n">
        <x:v>1</x:v>
      </x:c>
      <x:c r="O333" s="129" t="n">
        <x:v>1</x:v>
      </x:c>
      <x:c r="P333" s="129" t="n">
        <x:v>1</x:v>
      </x:c>
      <x:c r="Q333" s="130" t="n">
        <x:v>0</x:v>
      </x:c>
    </x:row>
    <x:row r="334" ht="164" customHeight="1">
      <x:c r="A334" s="121" t="str">
        <x:v>D6-W-CL3</x:v>
      </x:c>
      <x:c r="B334" s="122" t="str">
        <x:v>Gardiens des Hautes Branches — échange situé</x:v>
      </x:c>
      <x:c r="C334" s="122" t="str">
        <x:v>Clan — désaccord interne et acte de confiance</x:v>
      </x:c>
      <x:c r="D334" s="122" t="str">
        <x:v>clans</x:v>
      </x:c>
      <x:c r="E334" s="122" t="str">
        <x:v>CL3</x:v>
      </x:c>
      <x:c r="F334" s="122" t="str">
        <x:v>Homeworld — Jungle des Piliers</x:v>
      </x:c>
      <x:c r="G334" s="122" t="str">
        <x:v>Joueur;Gardienne des Hautes Branches;Chasseur de l’arbre disputé</x:v>
      </x:c>
      <x:c r="H334" s="122"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34"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34"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34" s="122" t="str">
        <x:v>Dialogue original du projet, présenté en traduction française. Personnes de métier et usage local créés pour cette scène ; aucune citation de film, traduction yautja inventée ou loi universelle de l’espèce.</x:v>
      </x:c>
      <x:c r="L334" s="123" t="n">
        <x:v>2</x:v>
      </x:c>
      <x:c r="M334" s="124" t="n">
        <x:v>1</x:v>
      </x:c>
      <x:c r="N334" s="124" t="n">
        <x:v>1</x:v>
      </x:c>
      <x:c r="O334" s="124" t="n">
        <x:v>1</x:v>
      </x:c>
      <x:c r="P334" s="124" t="n">
        <x:v>1</x:v>
      </x:c>
      <x:c r="Q334" s="125" t="n">
        <x:v>0</x:v>
      </x:c>
    </x:row>
    <x:row r="335" ht="164" customHeight="1">
      <x:c r="A335" s="126" t="str">
        <x:v>D6-W-CL4</x:v>
      </x:c>
      <x:c r="B335" s="127" t="str">
        <x:v>Veilleurs des Eaux Calmes — échange situé</x:v>
      </x:c>
      <x:c r="C335" s="127" t="str">
        <x:v>Clan — désaccord interne et acte de confiance</x:v>
      </x:c>
      <x:c r="D335" s="127" t="str">
        <x:v>clans</x:v>
      </x:c>
      <x:c r="E335" s="127" t="str">
        <x:v>CL4</x:v>
      </x:c>
      <x:c r="F335" s="127" t="str">
        <x:v>Homeworld — Marais Luminescents</x:v>
      </x:c>
      <x:c r="G335" s="127" t="str">
        <x:v>Joueur;Navigatrice des Eaux Calmes;Pisteur du chenal de chasse</x:v>
      </x:c>
      <x:c r="H335"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35"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35"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35" s="127" t="str">
        <x:v>Dialogue original du projet, présenté en traduction française. Personnes de métier et usage local créés pour cette scène ; aucune citation de film, traduction yautja inventée ou loi universelle de l’espèce.</x:v>
      </x:c>
      <x:c r="L335" s="128" t="n">
        <x:v>2</x:v>
      </x:c>
      <x:c r="M335" s="129" t="n">
        <x:v>1</x:v>
      </x:c>
      <x:c r="N335" s="129" t="n">
        <x:v>1</x:v>
      </x:c>
      <x:c r="O335" s="129" t="n">
        <x:v>1</x:v>
      </x:c>
      <x:c r="P335" s="129" t="n">
        <x:v>1</x:v>
      </x:c>
      <x:c r="Q335" s="130" t="n">
        <x:v>0</x:v>
      </x:c>
    </x:row>
    <x:row r="336" ht="164" customHeight="1">
      <x:c r="A336" s="121" t="str">
        <x:v>D6-W-CL5</x:v>
      </x:c>
      <x:c r="B336" s="122" t="str">
        <x:v>Veilleurs des Crêtes — échange situé</x:v>
      </x:c>
      <x:c r="C336" s="122" t="str">
        <x:v>Clan — désaccord interne et acte de confiance</x:v>
      </x:c>
      <x:c r="D336" s="122" t="str">
        <x:v>clans</x:v>
      </x:c>
      <x:c r="E336" s="122" t="str">
        <x:v>CL5</x:v>
      </x:c>
      <x:c r="F336" s="122" t="str">
        <x:v>Homeworld — Chaîne des Orages</x:v>
      </x:c>
      <x:c r="G336" s="122" t="str">
        <x:v>Joueur;Veilleuse des Crêtes;Duelliste du signal ignoré</x:v>
      </x:c>
      <x:c r="H336" s="122"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36"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36"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36" s="122" t="str">
        <x:v>Dialogue original du projet, présenté en traduction française. Personnes de métier et usage local créés pour cette scène ; aucune citation de film, traduction yautja inventée ou loi universelle de l’espèce.</x:v>
      </x:c>
      <x:c r="L336" s="123" t="n">
        <x:v>2</x:v>
      </x:c>
      <x:c r="M336" s="124" t="n">
        <x:v>1</x:v>
      </x:c>
      <x:c r="N336" s="124" t="n">
        <x:v>1</x:v>
      </x:c>
      <x:c r="O336" s="124" t="n">
        <x:v>1</x:v>
      </x:c>
      <x:c r="P336" s="124" t="n">
        <x:v>1</x:v>
      </x:c>
      <x:c r="Q336" s="125" t="n">
        <x:v>0</x:v>
      </x:c>
    </x:row>
    <x:row r="337" ht="164" customHeight="1">
      <x:c r="A337" s="126" t="str">
        <x:v>D6-W-CL6</x:v>
      </x:c>
      <x:c r="B337" s="127" t="str">
        <x:v>Maisons du Rivage — échange situé</x:v>
      </x:c>
      <x:c r="C337" s="127" t="str">
        <x:v>Clan — désaccord interne et acte de confiance</x:v>
      </x:c>
      <x:c r="D337" s="127" t="str">
        <x:v>clans</x:v>
      </x:c>
      <x:c r="E337" s="127" t="str">
        <x:v>CL6</x:v>
      </x:c>
      <x:c r="F337" s="127" t="str">
        <x:v>Homeworld — Côte des Léviathans</x:v>
      </x:c>
      <x:c r="G337" s="127" t="str">
        <x:v>Joueur;Capitaine du Rivage;Chasseur de l’épave</x:v>
      </x:c>
      <x:c r="H337"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37"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37"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37" s="127" t="str">
        <x:v>Dialogue original du projet, présenté en traduction française. Personnes de métier et usage local créés pour cette scène ; aucune citation de film, traduction yautja inventée ou loi universelle de l’espèce.</x:v>
      </x:c>
      <x:c r="L337" s="128" t="n">
        <x:v>2</x:v>
      </x:c>
      <x:c r="M337" s="129" t="n">
        <x:v>1</x:v>
      </x:c>
      <x:c r="N337" s="129" t="n">
        <x:v>1</x:v>
      </x:c>
      <x:c r="O337" s="129" t="n">
        <x:v>1</x:v>
      </x:c>
      <x:c r="P337" s="129" t="n">
        <x:v>1</x:v>
      </x:c>
      <x:c r="Q337" s="130" t="n">
        <x:v>0</x:v>
      </x:c>
    </x:row>
    <x:row r="338" ht="164" customHeight="1">
      <x:c r="A338" s="121" t="str">
        <x:v>D6-W-CL7</x:v>
      </x:c>
      <x:c r="B338" s="122" t="str">
        <x:v>Artisans de la Roche Chaude — échange situé</x:v>
      </x:c>
      <x:c r="C338" s="122" t="str">
        <x:v>Clan — désaccord interne et acte de confiance</x:v>
      </x:c>
      <x:c r="D338" s="122" t="str">
        <x:v>clans</x:v>
      </x:c>
      <x:c r="E338" s="122" t="str">
        <x:v>CL7</x:v>
      </x:c>
      <x:c r="F338" s="122" t="str">
        <x:v>Homeworld — Grottes Thermiques</x:v>
      </x:c>
      <x:c r="G338" s="122" t="str">
        <x:v>Joueur;Artisane de la Roche Chaude;Porteur du prototype</x:v>
      </x:c>
      <x:c r="H338" s="122"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38"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38"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38" s="122" t="str">
        <x:v>Dialogue original du projet, présenté en traduction française. Personnes de métier et usage local créés pour cette scène ; aucune citation de film, traduction yautja inventée ou loi universelle de l’espèce.</x:v>
      </x:c>
      <x:c r="L338" s="123" t="n">
        <x:v>2</x:v>
      </x:c>
      <x:c r="M338" s="124" t="n">
        <x:v>1</x:v>
      </x:c>
      <x:c r="N338" s="124" t="n">
        <x:v>1</x:v>
      </x:c>
      <x:c r="O338" s="124" t="n">
        <x:v>1</x:v>
      </x:c>
      <x:c r="P338" s="124" t="n">
        <x:v>1</x:v>
      </x:c>
      <x:c r="Q338" s="125" t="n">
        <x:v>0</x:v>
      </x:c>
    </x:row>
    <x:row r="339" ht="164" customHeight="1">
      <x:c r="A339" s="126" t="str">
        <x:v>D6-W-CL8</x:v>
      </x:c>
      <x:c r="B339" s="127" t="str">
        <x:v>Maisons du Givre — échange situé</x:v>
      </x:c>
      <x:c r="C339" s="127" t="str">
        <x:v>Clan — désaccord interne et acte de confiance</x:v>
      </x:c>
      <x:c r="D339" s="127" t="str">
        <x:v>clans</x:v>
      </x:c>
      <x:c r="E339" s="127" t="str">
        <x:v>CL8</x:v>
      </x:c>
      <x:c r="F339" s="127" t="str">
        <x:v>Homeworld — Couronne Froide</x:v>
      </x:c>
      <x:c r="G339" s="127" t="str">
        <x:v>Joueur;Gardienne des Maisons du Givre;Meneur de chasse longue</x:v>
      </x:c>
      <x:c r="H339"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39"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39"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39" s="127" t="str">
        <x:v>Dialogue original du projet, présenté en traduction française. Personnes de métier et usage local créés pour cette scène ; aucune citation de film, traduction yautja inventée ou loi universelle de l’espèce.</x:v>
      </x:c>
      <x:c r="L339" s="128" t="n">
        <x:v>2</x:v>
      </x:c>
      <x:c r="M339" s="129" t="n">
        <x:v>1</x:v>
      </x:c>
      <x:c r="N339" s="129" t="n">
        <x:v>1</x:v>
      </x:c>
      <x:c r="O339" s="129" t="n">
        <x:v>1</x:v>
      </x:c>
      <x:c r="P339" s="129" t="n">
        <x:v>1</x:v>
      </x:c>
      <x:c r="Q339" s="130" t="n">
        <x:v>0</x:v>
      </x:c>
    </x:row>
    <x:row r="340" ht="164" customHeight="1">
      <x:c r="A340" s="121" t="str">
        <x:v>D6-W-CL9</x:v>
      </x:c>
      <x:c r="B340" s="122" t="str">
        <x:v>Conservateurs des Anciennes Pierres — échange situé</x:v>
      </x:c>
      <x:c r="C340" s="122" t="str">
        <x:v>Clan — désaccord interne et acte de confiance</x:v>
      </x:c>
      <x:c r="D340" s="122" t="str">
        <x:v>clans</x:v>
      </x:c>
      <x:c r="E340" s="122" t="str">
        <x:v>CL9</x:v>
      </x:c>
      <x:c r="F340" s="122" t="str">
        <x:v>Homeworld — Ruines de la Première Cité</x:v>
      </x:c>
      <x:c r="G340" s="122" t="str">
        <x:v>Joueur;Archiviste des Anciennes Pierres;Porteur de la seconde lignée</x:v>
      </x:c>
      <x:c r="H340" s="122"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40"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40"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40" s="122" t="str">
        <x:v>Dialogue original du projet, présenté en traduction française. Personnes de métier et usage local créés pour cette scène ; aucune citation de film, traduction yautja inventée ou loi universelle de l’espèce.</x:v>
      </x:c>
      <x:c r="L340" s="123" t="n">
        <x:v>2</x:v>
      </x:c>
      <x:c r="M340" s="124" t="n">
        <x:v>1</x:v>
      </x:c>
      <x:c r="N340" s="124" t="n">
        <x:v>1</x:v>
      </x:c>
      <x:c r="O340" s="124" t="n">
        <x:v>1</x:v>
      </x:c>
      <x:c r="P340" s="124" t="n">
        <x:v>1</x:v>
      </x:c>
      <x:c r="Q340" s="125" t="n">
        <x:v>0</x:v>
      </x:c>
    </x:row>
    <x:row r="341" ht="164" customHeight="1">
      <x:c r="A341" s="126" t="str">
        <x:v>D6-W-CL10</x:v>
      </x:c>
      <x:c r="B341" s="127" t="str">
        <x:v>Gardiens du Confinement — échange situé</x:v>
      </x:c>
      <x:c r="C341" s="127" t="str">
        <x:v>Clan — désaccord interne et acte de confiance</x:v>
      </x:c>
      <x:c r="D341" s="127" t="str">
        <x:v>clans</x:v>
      </x:c>
      <x:c r="E341" s="127" t="str">
        <x:v>CL10</x:v>
      </x:c>
      <x:c r="F341" s="127" t="str">
        <x:v>Homeworld — Réserve Interdite</x:v>
      </x:c>
      <x:c r="G341" s="127" t="str">
        <x:v>Joueur;Gardien du Confinement;Chasseuse de la prise précieuse</x:v>
      </x:c>
      <x:c r="H341"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41"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41"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41" s="127" t="str">
        <x:v>Dialogue original du projet, présenté en traduction française. Personnes de métier et usage local créés pour cette scène ; aucune citation de film, traduction yautja inventée ou loi universelle de l’espèce.</x:v>
      </x:c>
      <x:c r="L341" s="128" t="n">
        <x:v>2</x:v>
      </x:c>
      <x:c r="M341" s="129" t="n">
        <x:v>1</x:v>
      </x:c>
      <x:c r="N341" s="129" t="n">
        <x:v>1</x:v>
      </x:c>
      <x:c r="O341" s="129" t="n">
        <x:v>1</x:v>
      </x:c>
      <x:c r="P341" s="129" t="n">
        <x:v>1</x:v>
      </x:c>
      <x:c r="Q341" s="130" t="n">
        <x:v>0</x:v>
      </x:c>
    </x:row>
    <x:row r="342" ht="164" customHeight="1">
      <x:c r="A342" s="121" t="str">
        <x:v>D6-W-CL11</x:v>
      </x:c>
      <x:c r="B342" s="122" t="str">
        <x:v>Flotte des Haltes Lointaines — échange situé</x:v>
      </x:c>
      <x:c r="C342" s="122" t="str">
        <x:v>Clan — désaccord interne et acte de confiance</x:v>
      </x:c>
      <x:c r="D342" s="122" t="str">
        <x:v>clans</x:v>
      </x:c>
      <x:c r="E342" s="122" t="str">
        <x:v>CL11</x:v>
      </x:c>
      <x:c r="F342" s="122" t="str">
        <x:v>Homeworld — aire d’escale, émissaires de Flotte des Haltes Lointaines</x:v>
      </x:c>
      <x:c r="G342" s="122" t="str">
        <x:v>Joueur;Pilote des Haltes Lointaines;Chasseur du raccourci abandonné</x:v>
      </x:c>
      <x:c r="H342" s="122"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42"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42"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42" s="122" t="str">
        <x:v>Dialogue original du projet, présenté en traduction française. Personnes de métier et usage local créés pour cette scène ; aucune citation de film, traduction yautja inventée ou loi universelle de l’espèce.</x:v>
      </x:c>
      <x:c r="L342" s="123" t="n">
        <x:v>2</x:v>
      </x:c>
      <x:c r="M342" s="124" t="n">
        <x:v>1</x:v>
      </x:c>
      <x:c r="N342" s="124" t="n">
        <x:v>1</x:v>
      </x:c>
      <x:c r="O342" s="124" t="n">
        <x:v>1</x:v>
      </x:c>
      <x:c r="P342" s="124" t="n">
        <x:v>1</x:v>
      </x:c>
      <x:c r="Q342" s="125" t="n">
        <x:v>0</x:v>
      </x:c>
    </x:row>
    <x:row r="343" ht="164" customHeight="1">
      <x:c r="A343" s="126" t="str">
        <x:v>D6-W-CL12</x:v>
      </x:c>
      <x:c r="B343" s="127" t="str">
        <x:v>Pacte des Mandats Liés — échange situé</x:v>
      </x:c>
      <x:c r="C343" s="127" t="str">
        <x:v>Clan — désaccord interne et acte de confiance</x:v>
      </x:c>
      <x:c r="D343" s="127" t="str">
        <x:v>clans</x:v>
      </x:c>
      <x:c r="E343" s="127" t="str">
        <x:v>CL12</x:v>
      </x:c>
      <x:c r="F343" s="127" t="str">
        <x:v>Homeworld — aire d’escale, émissaires de Pacte des Mandats Liés</x:v>
      </x:c>
      <x:c r="G343" s="127" t="str">
        <x:v>Joueur;Porteuse du Mandat Lié;Chef voulant poursuivre</x:v>
      </x:c>
      <x:c r="H343"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43"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43"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43" s="127" t="str">
        <x:v>Dialogue original du projet, présenté en traduction française. Personnes de métier et usage local créés pour cette scène ; aucune citation de film, traduction yautja inventée ou loi universelle de l’espèce.</x:v>
      </x:c>
      <x:c r="L343" s="128" t="n">
        <x:v>2</x:v>
      </x:c>
      <x:c r="M343" s="129" t="n">
        <x:v>1</x:v>
      </x:c>
      <x:c r="N343" s="129" t="n">
        <x:v>1</x:v>
      </x:c>
      <x:c r="O343" s="129" t="n">
        <x:v>1</x:v>
      </x:c>
      <x:c r="P343" s="129" t="n">
        <x:v>1</x:v>
      </x:c>
      <x:c r="Q343" s="130" t="n">
        <x:v>0</x:v>
      </x:c>
    </x:row>
    <x:row r="344" ht="164" customHeight="1">
      <x:c r="A344" s="121" t="str">
        <x:v>D6-W-CL13</x:v>
      </x:c>
      <x:c r="B344" s="122" t="str">
        <x:v>Cercle des Noms Rapportés — échange situé</x:v>
      </x:c>
      <x:c r="C344" s="122" t="str">
        <x:v>Clan — désaccord interne et acte de confiance</x:v>
      </x:c>
      <x:c r="D344" s="122" t="str">
        <x:v>clans</x:v>
      </x:c>
      <x:c r="E344" s="122" t="str">
        <x:v>CL13</x:v>
      </x:c>
      <x:c r="F344" s="122" t="str">
        <x:v>Homeworld — aire d’escale, émissaires de Cercle des Noms Rapportés</x:v>
      </x:c>
      <x:c r="G344" s="122" t="str">
        <x:v>Joueur;Gardienne des Noms Rapportés;Chasseur du récit glorieux</x:v>
      </x:c>
      <x:c r="H344" s="122"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44"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44"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44" s="122" t="str">
        <x:v>Dialogue original du projet, présenté en traduction française. Personnes de métier et usage local créés pour cette scène ; aucune citation de film, traduction yautja inventée ou loi universelle de l’espèce.</x:v>
      </x:c>
      <x:c r="L344" s="123" t="n">
        <x:v>2</x:v>
      </x:c>
      <x:c r="M344" s="124" t="n">
        <x:v>1</x:v>
      </x:c>
      <x:c r="N344" s="124" t="n">
        <x:v>1</x:v>
      </x:c>
      <x:c r="O344" s="124" t="n">
        <x:v>1</x:v>
      </x:c>
      <x:c r="P344" s="124" t="n">
        <x:v>1</x:v>
      </x:c>
      <x:c r="Q344" s="125" t="n">
        <x:v>0</x:v>
      </x:c>
    </x:row>
    <x:row r="345" ht="164" customHeight="1">
      <x:c r="A345" s="126" t="str">
        <x:v>D6-W-CL14</x:v>
      </x:c>
      <x:c r="B345" s="127" t="str">
        <x:v>Foyer des Retours — échange situé</x:v>
      </x:c>
      <x:c r="C345" s="127" t="str">
        <x:v>Clan — désaccord interne et acte de confiance</x:v>
      </x:c>
      <x:c r="D345" s="127" t="str">
        <x:v>clans</x:v>
      </x:c>
      <x:c r="E345" s="127" t="str">
        <x:v>CL14</x:v>
      </x:c>
      <x:c r="F345" s="127" t="str">
        <x:v>Homeworld — aire d’escale, émissaires de Foyer des Retours</x:v>
      </x:c>
      <x:c r="G345" s="127" t="str">
        <x:v>Joueur;Accueillante du Foyer des Retours;Survivant prêt à repartir</x:v>
      </x:c>
      <x:c r="H345"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45"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45"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45" s="127" t="str">
        <x:v>Dialogue original du projet, présenté en traduction française. Personnes de métier et usage local créés pour cette scène ; aucune citation de film, traduction yautja inventée ou loi universelle de l’espèce.</x:v>
      </x:c>
      <x:c r="L345" s="128" t="n">
        <x:v>2</x:v>
      </x:c>
      <x:c r="M345" s="129" t="n">
        <x:v>1</x:v>
      </x:c>
      <x:c r="N345" s="129" t="n">
        <x:v>1</x:v>
      </x:c>
      <x:c r="O345" s="129" t="n">
        <x:v>1</x:v>
      </x:c>
      <x:c r="P345" s="129" t="n">
        <x:v>1</x:v>
      </x:c>
      <x:c r="Q345" s="130" t="n">
        <x:v>0</x:v>
      </x:c>
    </x:row>
    <x:row r="346" ht="164" customHeight="1">
      <x:c r="A346" s="121" t="str">
        <x:v>D6-W-CL15</x:v>
      </x:c>
      <x:c r="B346" s="122" t="str">
        <x:v>Ligue des Forges Fermées — échange situé</x:v>
      </x:c>
      <x:c r="C346" s="122" t="str">
        <x:v>Clan — désaccord interne et acte de confiance</x:v>
      </x:c>
      <x:c r="D346" s="122" t="str">
        <x:v>clans</x:v>
      </x:c>
      <x:c r="E346" s="122" t="str">
        <x:v>CL15</x:v>
      </x:c>
      <x:c r="F346" s="122" t="str">
        <x:v>Homeworld — aire d’escale, émissaires de Ligue des Forges Fermées</x:v>
      </x:c>
      <x:c r="G346" s="122" t="str">
        <x:v>Joueur;Maître des Forges Fermées;Artisane favorable à la transmission</x:v>
      </x:c>
      <x:c r="H346" s="122"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46"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46"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46" s="122" t="str">
        <x:v>Dialogue original du projet, présenté en traduction française. Personnes de métier et usage local créés pour cette scène ; aucune citation de film, traduction yautja inventée ou loi universelle de l’espèce.</x:v>
      </x:c>
      <x:c r="L346" s="123" t="n">
        <x:v>2</x:v>
      </x:c>
      <x:c r="M346" s="124" t="n">
        <x:v>1</x:v>
      </x:c>
      <x:c r="N346" s="124" t="n">
        <x:v>1</x:v>
      </x:c>
      <x:c r="O346" s="124" t="n">
        <x:v>1</x:v>
      </x:c>
      <x:c r="P346" s="124" t="n">
        <x:v>1</x:v>
      </x:c>
      <x:c r="Q346" s="125" t="n">
        <x:v>0</x:v>
      </x:c>
    </x:row>
    <x:row r="347" ht="179" customHeight="1">
      <x:c r="A347" s="126" t="str">
        <x:v>D6-W-SPACE-BASE-01</x:v>
      </x:c>
      <x:c r="B347" s="127" t="str">
        <x:v>Couronne des Départs — échange situé</x:v>
      </x:c>
      <x:c r="C347" s="127" t="str">
        <x:v>Espace — arrivée et arc de base</x:v>
      </x:c>
      <x:c r="D347" s="127" t="str">
        <x:v>space_bases</x:v>
      </x:c>
      <x:c r="E347" s="127" t="str">
        <x:v>SPACE-BASE-01</x:v>
      </x:c>
      <x:c r="F347" s="127" t="str">
        <x:v>Couronne des Départs</x:v>
      </x:c>
      <x:c r="G347" s="127" t="str">
        <x:v>Joueur;Pilote de la Couronne des Départs</x:v>
      </x:c>
      <x:c r="H347" s="127" t="str">
        <x:v>Blooded, vaisseau et trajet joué; conditions du relais ou du chantier au sas ; arc local BASE5 correspondant actif. Le passage au sas et la disponibilité de l’interlocuteur sont vérifiés. Les étapes de l’arc se jouent ; le dialogue ne remplace pas leur résolution.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47"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47"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47" s="127" t="str">
        <x:v>Dialogue original du projet, présenté en traduction française. Personnes de métier et usage local créés pour cette scène ; aucune citation de film, traduction yautja inventée ou loi universelle de l’espèce.</x:v>
      </x:c>
      <x:c r="L347" s="128" t="n">
        <x:v>2</x:v>
      </x:c>
      <x:c r="M347" s="129" t="n">
        <x:v>1</x:v>
      </x:c>
      <x:c r="N347" s="129" t="n">
        <x:v>1</x:v>
      </x:c>
      <x:c r="O347" s="129" t="n">
        <x:v>1</x:v>
      </x:c>
      <x:c r="P347" s="129" t="n">
        <x:v>1</x:v>
      </x:c>
      <x:c r="Q347" s="130" t="n">
        <x:v>0</x:v>
      </x:c>
    </x:row>
    <x:row r="348" ht="179" customHeight="1">
      <x:c r="A348" s="121" t="str">
        <x:v>D6-W-SPACE-BASE-02</x:v>
      </x:c>
      <x:c r="B348" s="122" t="str">
        <x:v>Halte des Trois Routes — échange situé</x:v>
      </x:c>
      <x:c r="C348" s="122" t="str">
        <x:v>Espace — arrivée et arc de base</x:v>
      </x:c>
      <x:c r="D348" s="122" t="str">
        <x:v>space_bases</x:v>
      </x:c>
      <x:c r="E348" s="122" t="str">
        <x:v>SPACE-BASE-02</x:v>
      </x:c>
      <x:c r="F348" s="122" t="str">
        <x:v>Halte des Trois Routes</x:v>
      </x:c>
      <x:c r="G348" s="122" t="str">
        <x:v>Joueur;Technicienne des Trois Routes</x:v>
      </x:c>
      <x:c r="H348" s="122" t="str">
        <x:v>Blooded, vaisseau et trajet joué; conditions du relais ou du chantier au sas ; arc local BASE5 correspondant actif. Le passage au sas et la disponibilité de l’interlocuteur sont vérifiés. Les étapes de l’arc se jouent ; le dialogue ne remplace pas leur résolution.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48"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48"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48" s="122" t="str">
        <x:v>Dialogue original du projet, présenté en traduction française. Personnes de métier et usage local créés pour cette scène ; aucune citation de film, traduction yautja inventée ou loi universelle de l’espèce.</x:v>
      </x:c>
      <x:c r="L348" s="123" t="n">
        <x:v>2</x:v>
      </x:c>
      <x:c r="M348" s="124" t="n">
        <x:v>1</x:v>
      </x:c>
      <x:c r="N348" s="124" t="n">
        <x:v>1</x:v>
      </x:c>
      <x:c r="O348" s="124" t="n">
        <x:v>1</x:v>
      </x:c>
      <x:c r="P348" s="124" t="n">
        <x:v>1</x:v>
      </x:c>
      <x:c r="Q348" s="125" t="n">
        <x:v>0</x:v>
      </x:c>
    </x:row>
    <x:row r="349" ht="209" customHeight="1">
      <x:c r="A349" s="126" t="str">
        <x:v>D6-W-SPACE-BASE-03</x:v>
      </x:c>
      <x:c r="B349" s="127" t="str">
        <x:v>Chantier des Coques Ouvertes — échange situé</x:v>
      </x:c>
      <x:c r="C349" s="127" t="str">
        <x:v>Espace — arrivée et arc de base</x:v>
      </x:c>
      <x:c r="D349" s="127" t="str">
        <x:v>space_bases</x:v>
      </x:c>
      <x:c r="E349" s="127" t="str">
        <x:v>SPACE-BASE-03</x:v>
      </x:c>
      <x:c r="F349" s="127" t="str">
        <x:v>Chantier des Coques Ouvertes</x:v>
      </x:c>
      <x:c r="G349" s="127" t="str">
        <x:v>Joueur;Inspectrice des Coques Ouvertes</x:v>
      </x:c>
      <x:c r="H349" s="127" t="str">
        <x:v>Blooded, vaisseau et trajet joué; conditions du relais ou du chantier au sas ; arc local BASE5 correspondant actif. Le passage au sas et la disponibilité de l’interlocuteur sont vérifiés. Les étapes de l’arc se jouent ; le dialogue ne remplace pas leur résolution. La Veille Partagée reste un projet de fin Elite ; cette inspection ne donne ni propriété, ni équipage, ni départ anticipé.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49"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49"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49" s="127" t="str">
        <x:v>Dialogue original du projet, présenté en traduction française. Personnes de métier et usage local créés pour cette scène ; aucune citation de film, traduction yautja inventée ou loi universelle de l’espèce.</x:v>
      </x:c>
      <x:c r="L349" s="128" t="n">
        <x:v>2</x:v>
      </x:c>
      <x:c r="M349" s="129" t="n">
        <x:v>1</x:v>
      </x:c>
      <x:c r="N349" s="129" t="n">
        <x:v>1</x:v>
      </x:c>
      <x:c r="O349" s="129" t="n">
        <x:v>1</x:v>
      </x:c>
      <x:c r="P349" s="129" t="n">
        <x:v>1</x:v>
      </x:c>
      <x:c r="Q349" s="130" t="n">
        <x:v>0</x:v>
      </x:c>
    </x:row>
    <x:row r="350" ht="179" customHeight="1">
      <x:c r="A350" s="121" t="str">
        <x:v>D6-W-SPACE-BASE-04</x:v>
      </x:c>
      <x:c r="B350" s="122" t="str">
        <x:v>Avant-poste de la Ceinture — échange situé</x:v>
      </x:c>
      <x:c r="C350" s="122" t="str">
        <x:v>Espace — arrivée et arc de base</x:v>
      </x:c>
      <x:c r="D350" s="122" t="str">
        <x:v>space_bases</x:v>
      </x:c>
      <x:c r="E350" s="122" t="str">
        <x:v>SPACE-BASE-04</x:v>
      </x:c>
      <x:c r="F350" s="122" t="str">
        <x:v>Avant-poste de la Ceinture</x:v>
      </x:c>
      <x:c r="G350" s="122" t="str">
        <x:v>Joueur;Observateur de la Ceinture</x:v>
      </x:c>
      <x:c r="H350" s="122" t="str">
        <x:v>Blooded, vaisseau et trajet joué; conditions du relais ou du chantier au sas ; arc local BASE5 correspondant actif. Le passage au sas et la disponibilité de l’interlocuteur sont vérifiés. Les étapes de l’arc se jouent ; le dialogue ne remplace pas leur résolution.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50"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50"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50" s="122" t="str">
        <x:v>Dialogue original du projet, présenté en traduction française. Personnes de métier et usage local créés pour cette scène ; aucune citation de film, traduction yautja inventée ou loi universelle de l’espèce.</x:v>
      </x:c>
      <x:c r="L350" s="123" t="n">
        <x:v>2</x:v>
      </x:c>
      <x:c r="M350" s="124" t="n">
        <x:v>1</x:v>
      </x:c>
      <x:c r="N350" s="124" t="n">
        <x:v>1</x:v>
      </x:c>
      <x:c r="O350" s="124" t="n">
        <x:v>1</x:v>
      </x:c>
      <x:c r="P350" s="124" t="n">
        <x:v>1</x:v>
      </x:c>
      <x:c r="Q350" s="125" t="n">
        <x:v>0</x:v>
      </x:c>
    </x:row>
    <x:row r="351" ht="179" customHeight="1">
      <x:c r="A351" s="126" t="str">
        <x:v>D6-W-SPACE-BASE-05</x:v>
      </x:c>
      <x:c r="B351" s="127" t="str">
        <x:v>Maison Errante — échange situé</x:v>
      </x:c>
      <x:c r="C351" s="127" t="str">
        <x:v>Espace — arrivée et arc de base</x:v>
      </x:c>
      <x:c r="D351" s="127" t="str">
        <x:v>space_bases</x:v>
      </x:c>
      <x:c r="E351" s="127" t="str">
        <x:v>SPACE-BASE-05</x:v>
      </x:c>
      <x:c r="F351" s="127" t="str">
        <x:v>Maison Errante</x:v>
      </x:c>
      <x:c r="G351" s="127" t="str">
        <x:v>Joueur;Voyageur de la Maison Errante</x:v>
      </x:c>
      <x:c r="H351" s="127" t="str">
        <x:v>Blooded, vaisseau et trajet joué; conditions du relais ou du chantier au sas ; arc local BASE5 correspondant actif. Le passage au sas et la disponibilité de l’interlocuteur sont vérifiés. Les étapes de l’arc se jouent ; le dialogue ne remplace pas leur résolution.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51"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51"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51" s="127" t="str">
        <x:v>Dialogue original du projet, présenté en traduction française. Personnes de métier et usage local créés pour cette scène ; aucune citation de film, traduction yautja inventée ou loi universelle de l’espèce.</x:v>
      </x:c>
      <x:c r="L351" s="128" t="n">
        <x:v>2</x:v>
      </x:c>
      <x:c r="M351" s="129" t="n">
        <x:v>1</x:v>
      </x:c>
      <x:c r="N351" s="129" t="n">
        <x:v>1</x:v>
      </x:c>
      <x:c r="O351" s="129" t="n">
        <x:v>1</x:v>
      </x:c>
      <x:c r="P351" s="129" t="n">
        <x:v>1</x:v>
      </x:c>
      <x:c r="Q351" s="130" t="n">
        <x:v>0</x:v>
      </x:c>
    </x:row>
    <x:row r="352" ht="179" customHeight="1">
      <x:c r="A352" s="121" t="str">
        <x:v>D6-W-SPACE-BASE-06</x:v>
      </x:c>
      <x:c r="B352" s="122" t="str">
        <x:v>Relais des Mandats — échange situé</x:v>
      </x:c>
      <x:c r="C352" s="122" t="str">
        <x:v>Espace — arrivée et arc de base</x:v>
      </x:c>
      <x:c r="D352" s="122" t="str">
        <x:v>space_bases</x:v>
      </x:c>
      <x:c r="E352" s="122" t="str">
        <x:v>SPACE-BASE-06</x:v>
      </x:c>
      <x:c r="F352" s="122" t="str">
        <x:v>Relais des Mandats</x:v>
      </x:c>
      <x:c r="G352" s="122" t="str">
        <x:v>Joueur;Responsable du Relais des Mandats</x:v>
      </x:c>
      <x:c r="H352" s="122" t="str">
        <x:v>Blooded, vaisseau et trajet joué; conditions du relais ou du chantier au sas ; arc local BASE5 correspondant actif. Le passage au sas et la disponibilité de l’interlocuteur sont vérifiés. Les étapes de l’arc se jouent ; le dialogue ne remplace pas leur résolution.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52"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52"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52" s="122" t="str">
        <x:v>Dialogue original du projet, présenté en traduction française. Personnes de métier et usage local créés pour cette scène ; aucune citation de film, traduction yautja inventée ou loi universelle de l’espèce.</x:v>
      </x:c>
      <x:c r="L352" s="123" t="n">
        <x:v>2</x:v>
      </x:c>
      <x:c r="M352" s="124" t="n">
        <x:v>1</x:v>
      </x:c>
      <x:c r="N352" s="124" t="n">
        <x:v>1</x:v>
      </x:c>
      <x:c r="O352" s="124" t="n">
        <x:v>1</x:v>
      </x:c>
      <x:c r="P352" s="124" t="n">
        <x:v>1</x:v>
      </x:c>
      <x:c r="Q352" s="125" t="n">
        <x:v>0</x:v>
      </x:c>
    </x:row>
    <x:row r="353" ht="179" customHeight="1">
      <x:c r="A353" s="126" t="str">
        <x:v>D6-W-SPACE-BASE-07</x:v>
      </x:c>
      <x:c r="B353" s="127" t="str">
        <x:v>Annexe des Quarantaines — échange situé</x:v>
      </x:c>
      <x:c r="C353" s="127" t="str">
        <x:v>Espace — arrivée et arc de base</x:v>
      </x:c>
      <x:c r="D353" s="127" t="str">
        <x:v>space_bases</x:v>
      </x:c>
      <x:c r="E353" s="127" t="str">
        <x:v>SPACE-BASE-07</x:v>
      </x:c>
      <x:c r="F353" s="127" t="str">
        <x:v>Annexe des Quarantaines</x:v>
      </x:c>
      <x:c r="G353" s="127" t="str">
        <x:v>Joueur;Spécialiste de l’Annexe</x:v>
      </x:c>
      <x:c r="H353" s="127" t="str">
        <x:v>Blooded, vaisseau et trajet joué; conditions du relais ou du chantier au sas ; arc local BASE5 correspondant actif. Le passage au sas et la disponibilité de l’interlocuteur sont vérifiés. Les étapes de l’arc se jouent ; le dialogue ne remplace pas leur résolution.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53"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53"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53" s="127" t="str">
        <x:v>Dialogue original du projet, présenté en traduction française. Personnes de métier et usage local créés pour cette scène ; aucune citation de film, traduction yautja inventée ou loi universelle de l’espèce.</x:v>
      </x:c>
      <x:c r="L353" s="128" t="n">
        <x:v>2</x:v>
      </x:c>
      <x:c r="M353" s="129" t="n">
        <x:v>1</x:v>
      </x:c>
      <x:c r="N353" s="129" t="n">
        <x:v>1</x:v>
      </x:c>
      <x:c r="O353" s="129" t="n">
        <x:v>1</x:v>
      </x:c>
      <x:c r="P353" s="129" t="n">
        <x:v>1</x:v>
      </x:c>
      <x:c r="Q353" s="130" t="n">
        <x:v>0</x:v>
      </x:c>
    </x:row>
    <x:row r="354" ht="224" customHeight="1">
      <x:c r="A354" s="121" t="str">
        <x:v>D6-W-SPACE-BASE-08</x:v>
      </x:c>
      <x:c r="B354" s="122" t="str">
        <x:v>Observatoire des Seuils — échange situé</x:v>
      </x:c>
      <x:c r="C354" s="122" t="str">
        <x:v>Espace — arrivée et arc de base</x:v>
      </x:c>
      <x:c r="D354" s="122" t="str">
        <x:v>space_bases</x:v>
      </x:c>
      <x:c r="E354" s="122" t="str">
        <x:v>SPACE-BASE-08</x:v>
      </x:c>
      <x:c r="F354" s="122" t="str">
        <x:v>Observatoire des Seuils</x:v>
      </x:c>
      <x:c r="G354" s="122" t="str">
        <x:v>Joueur;Archiviste de l’Observatoire</x:v>
      </x:c>
      <x:c r="H354" s="122" t="str">
        <x:v>Blooded, vaisseau et trajet joué; conditions du relais ou du chantier au sas ; arc local BASE5 correspondant actif. Le passage au sas et la disponibilité de l’interlocuteur sont vérifiés. Les étapes de l’arc se jouent ; le dialogue ne remplace pas leur résolution. Aucun départ Warp dans cette scène : préparation ou archivage seulement ; le lot campagne/Warp possède le test et les verrous Blooded + vaisseau + fonction Adjutant + quête commune + module.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54"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54"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54" s="122" t="str">
        <x:v>Dialogue original du projet, présenté en traduction française. Personnes de métier et usage local créés pour cette scène ; aucune citation de film, traduction yautja inventée ou loi universelle de l’espèce.</x:v>
      </x:c>
      <x:c r="L354" s="123" t="n">
        <x:v>2</x:v>
      </x:c>
      <x:c r="M354" s="124" t="n">
        <x:v>1</x:v>
      </x:c>
      <x:c r="N354" s="124" t="n">
        <x:v>1</x:v>
      </x:c>
      <x:c r="O354" s="124" t="n">
        <x:v>1</x:v>
      </x:c>
      <x:c r="P354" s="124" t="n">
        <x:v>1</x:v>
      </x:c>
      <x:c r="Q354" s="125" t="n">
        <x:v>0</x:v>
      </x:c>
    </x:row>
    <x:row r="355" ht="179" customHeight="1">
      <x:c r="A355" s="126" t="str">
        <x:v>D6-W-SPACE-BASE-09</x:v>
      </x:c>
      <x:c r="B355" s="127" t="str">
        <x:v>Épave de la Dernière Veille — échange situé</x:v>
      </x:c>
      <x:c r="C355" s="127" t="str">
        <x:v>Espace — arrivée et arc de base</x:v>
      </x:c>
      <x:c r="D355" s="127" t="str">
        <x:v>space_bases</x:v>
      </x:c>
      <x:c r="E355" s="127" t="str">
        <x:v>SPACE-BASE-09</x:v>
      </x:c>
      <x:c r="F355" s="127" t="str">
        <x:v>Épave de la Dernière Veille</x:v>
      </x:c>
      <x:c r="G355" s="127" t="str">
        <x:v>Joueur;Archiviste embarquée de la Dernière Veille</x:v>
      </x:c>
      <x:c r="H355" s="127" t="str">
        <x:v>Blooded, vaisseau et trajet joué; conditions du relais ou du chantier au sas ; arc local BASE5 correspondant actif. Le passage au sas et la disponibilité de l’interlocuteur sont vérifiés. Les étapes de l’arc se jouent ; le dialogue ne remplace pas leur résolution.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55"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55"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55" s="127" t="str">
        <x:v>Dialogue original du projet, présenté en traduction française. Personnes de métier et usage local créés pour cette scène ; aucune citation de film, traduction yautja inventée ou loi universelle de l’espèce.</x:v>
      </x:c>
      <x:c r="L355" s="128" t="n">
        <x:v>2</x:v>
      </x:c>
      <x:c r="M355" s="129" t="n">
        <x:v>1</x:v>
      </x:c>
      <x:c r="N355" s="129" t="n">
        <x:v>1</x:v>
      </x:c>
      <x:c r="O355" s="129" t="n">
        <x:v>1</x:v>
      </x:c>
      <x:c r="P355" s="129" t="n">
        <x:v>1</x:v>
      </x:c>
      <x:c r="Q355" s="130" t="n">
        <x:v>0</x:v>
      </x:c>
    </x:row>
    <x:row r="356" ht="194" customHeight="1">
      <x:c r="A356" s="121" t="str">
        <x:v>D6-W-SPACE-BASE-10</x:v>
      </x:c>
      <x:c r="B356" s="122" t="str">
        <x:v>Ancrage du joueur — échange situé</x:v>
      </x:c>
      <x:c r="C356" s="122" t="str">
        <x:v>Espace — arrivée et arc de base</x:v>
      </x:c>
      <x:c r="D356" s="122" t="str">
        <x:v>space_bases</x:v>
      </x:c>
      <x:c r="E356" s="122" t="str">
        <x:v>SPACE-BASE-10</x:v>
      </x:c>
      <x:c r="F356" s="122" t="str">
        <x:v>Ancrage du joueur</x:v>
      </x:c>
      <x:c r="G356" s="122" t="str">
        <x:v>Joueur;Artisane de l’Ancrage</x:v>
      </x:c>
      <x:c r="H356" s="122" t="str">
        <x:v>Elite, expédition de repérage, ressources acheminées et équipe présente ; arc local BASE5 correspondant actif. Le passage au sas et la disponibilité de l’interlocuteur sont vérifiés. Les étapes de l’arc se jouent ; le dialogue ne remplace pas leur résolution. Ancrage réservé au projet Elite accessible ; aucune seconde résidence active.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56"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56"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56" s="122" t="str">
        <x:v>Dialogue original du projet, présenté en traduction française. Personnes de métier et usage local créés pour cette scène ; aucune citation de film, traduction yautja inventée ou loi universelle de l’espèce.</x:v>
      </x:c>
      <x:c r="L356" s="123" t="n">
        <x:v>2</x:v>
      </x:c>
      <x:c r="M356" s="124" t="n">
        <x:v>1</x:v>
      </x:c>
      <x:c r="N356" s="124" t="n">
        <x:v>1</x:v>
      </x:c>
      <x:c r="O356" s="124" t="n">
        <x:v>1</x:v>
      </x:c>
      <x:c r="P356" s="124" t="n">
        <x:v>1</x:v>
      </x:c>
      <x:c r="Q356" s="125" t="n">
        <x:v>0</x:v>
      </x:c>
    </x:row>
    <x:row r="357" ht="194" customHeight="1">
      <x:c r="A357" s="126" t="str">
        <x:v>D6-W-W3-DIP01</x:v>
      </x:c>
      <x:c r="B357" s="127" t="str">
        <x:v>Passage de crête — échange situé</x:v>
      </x:c>
      <x:c r="C357" s="127" t="str">
        <x:v>Guerre de clan — accord et limites</x:v>
      </x:c>
      <x:c r="D357" s="127" t="str">
        <x:v>war_diplomacy</x:v>
      </x:c>
      <x:c r="E357" s="127" t="str">
        <x:v>W3-DIP01</x:v>
      </x:c>
      <x:c r="F357" s="127" t="str">
        <x:v>Poste local rencontré entre CL5 et CL12</x:v>
      </x:c>
      <x:c r="G357" s="127" t="str">
        <x:v>Joueur;Guide de la Crête liée</x:v>
      </x:c>
      <x:c r="H357"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57"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57"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57" s="127" t="str">
        <x:v>Dialogue original du projet, présenté en traduction française. Personnes de métier et usage local créés pour cette scène ; aucune citation de film, traduction yautja inventée ou loi universelle de l’espèce.</x:v>
      </x:c>
      <x:c r="L357" s="128" t="n">
        <x:v>2</x:v>
      </x:c>
      <x:c r="M357" s="129" t="n">
        <x:v>1</x:v>
      </x:c>
      <x:c r="N357" s="129" t="n">
        <x:v>1</x:v>
      </x:c>
      <x:c r="O357" s="129" t="n">
        <x:v>1</x:v>
      </x:c>
      <x:c r="P357" s="129" t="n">
        <x:v>1</x:v>
      </x:c>
      <x:c r="Q357" s="130" t="n">
        <x:v>0</x:v>
      </x:c>
    </x:row>
    <x:row r="358" ht="194" customHeight="1">
      <x:c r="A358" s="121" t="str">
        <x:v>D6-W-W3-DIP02</x:v>
      </x:c>
      <x:c r="B358" s="122" t="str">
        <x:v>Eau pendant l’assaut — échange situé</x:v>
      </x:c>
      <x:c r="C358" s="122" t="str">
        <x:v>Guerre de clan — accord et limites</x:v>
      </x:c>
      <x:c r="D358" s="122" t="str">
        <x:v>war_diplomacy</x:v>
      </x:c>
      <x:c r="E358" s="122" t="str">
        <x:v>W3-DIP02</x:v>
      </x:c>
      <x:c r="F358" s="122" t="str">
        <x:v>Poste local rencontré entre CL2 et CL7</x:v>
      </x:c>
      <x:c r="G358" s="122" t="str">
        <x:v>Joueur;Artisane de la conduite partagée</x:v>
      </x:c>
      <x:c r="H358" s="122"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58"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58"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58" s="122" t="str">
        <x:v>Dialogue original du projet, présenté en traduction française. Personnes de métier et usage local créés pour cette scène ; aucune citation de film, traduction yautja inventée ou loi universelle de l’espèce.</x:v>
      </x:c>
      <x:c r="L358" s="123" t="n">
        <x:v>2</x:v>
      </x:c>
      <x:c r="M358" s="124" t="n">
        <x:v>1</x:v>
      </x:c>
      <x:c r="N358" s="124" t="n">
        <x:v>1</x:v>
      </x:c>
      <x:c r="O358" s="124" t="n">
        <x:v>1</x:v>
      </x:c>
      <x:c r="P358" s="124" t="n">
        <x:v>1</x:v>
      </x:c>
      <x:c r="Q358" s="125" t="n">
        <x:v>0</x:v>
      </x:c>
    </x:row>
    <x:row r="359" ht="194" customHeight="1">
      <x:c r="A359" s="126" t="str">
        <x:v>D6-W-W3-DIP03</x:v>
      </x:c>
      <x:c r="B359" s="127" t="str">
        <x:v>Chasse sous la canopée — échange situé</x:v>
      </x:c>
      <x:c r="C359" s="127" t="str">
        <x:v>Guerre de clan — accord et limites</x:v>
      </x:c>
      <x:c r="D359" s="127" t="str">
        <x:v>war_diplomacy</x:v>
      </x:c>
      <x:c r="E359" s="127" t="str">
        <x:v>W3-DIP03</x:v>
      </x:c>
      <x:c r="F359" s="127" t="str">
        <x:v>Poste local rencontré entre CL3 et CL10</x:v>
      </x:c>
      <x:c r="G359" s="127" t="str">
        <x:v>Joueur;Gardienne du corridor convenu</x:v>
      </x:c>
      <x:c r="H359"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59"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59"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59" s="127" t="str">
        <x:v>Dialogue original du projet, présenté en traduction française. Personnes de métier et usage local créés pour cette scène ; aucune citation de film, traduction yautja inventée ou loi universelle de l’espèce.</x:v>
      </x:c>
      <x:c r="L359" s="128" t="n">
        <x:v>2</x:v>
      </x:c>
      <x:c r="M359" s="129" t="n">
        <x:v>1</x:v>
      </x:c>
      <x:c r="N359" s="129" t="n">
        <x:v>1</x:v>
      </x:c>
      <x:c r="O359" s="129" t="n">
        <x:v>1</x:v>
      </x:c>
      <x:c r="P359" s="129" t="n">
        <x:v>1</x:v>
      </x:c>
      <x:c r="Q359" s="130" t="n">
        <x:v>0</x:v>
      </x:c>
    </x:row>
    <x:row r="360" ht="194" customHeight="1">
      <x:c r="A360" s="121" t="str">
        <x:v>D6-W-W3-DIP04</x:v>
      </x:c>
      <x:c r="B360" s="122" t="str">
        <x:v>Halte de marée — échange situé</x:v>
      </x:c>
      <x:c r="C360" s="122" t="str">
        <x:v>Guerre de clan — accord et limites</x:v>
      </x:c>
      <x:c r="D360" s="122" t="str">
        <x:v>war_diplomacy</x:v>
      </x:c>
      <x:c r="E360" s="122" t="str">
        <x:v>W3-DIP04</x:v>
      </x:c>
      <x:c r="F360" s="122" t="str">
        <x:v>Poste local rencontré entre CL4 et CL6</x:v>
      </x:c>
      <x:c r="G360" s="122" t="str">
        <x:v>Joueur;Gardienne du ponton de marée</x:v>
      </x:c>
      <x:c r="H360" s="122"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60"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60"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60" s="122" t="str">
        <x:v>Dialogue original du projet, présenté en traduction française. Personnes de métier et usage local créés pour cette scène ; aucune citation de film, traduction yautja inventée ou loi universelle de l’espèce.</x:v>
      </x:c>
      <x:c r="L360" s="123" t="n">
        <x:v>2</x:v>
      </x:c>
      <x:c r="M360" s="124" t="n">
        <x:v>1</x:v>
      </x:c>
      <x:c r="N360" s="124" t="n">
        <x:v>1</x:v>
      </x:c>
      <x:c r="O360" s="124" t="n">
        <x:v>1</x:v>
      </x:c>
      <x:c r="P360" s="124" t="n">
        <x:v>1</x:v>
      </x:c>
      <x:c r="Q360" s="125" t="n">
        <x:v>0</x:v>
      </x:c>
    </x:row>
    <x:row r="361" ht="194" customHeight="1">
      <x:c r="A361" s="126" t="str">
        <x:v>D6-W-W3-DIP05</x:v>
      </x:c>
      <x:c r="B361" s="127" t="str">
        <x:v>Pièces pour un repli — échange situé</x:v>
      </x:c>
      <x:c r="C361" s="127" t="str">
        <x:v>Guerre de clan — accord et limites</x:v>
      </x:c>
      <x:c r="D361" s="127" t="str">
        <x:v>war_diplomacy</x:v>
      </x:c>
      <x:c r="E361" s="127" t="str">
        <x:v>W3-DIP05</x:v>
      </x:c>
      <x:c r="F361" s="127" t="str">
        <x:v>Poste local rencontré entre CL7 et CL14</x:v>
      </x:c>
      <x:c r="G361" s="127" t="str">
        <x:v>Joueur;Artisane des pièces prêtées</x:v>
      </x:c>
      <x:c r="H361"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61"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61"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61" s="127" t="str">
        <x:v>Dialogue original du projet, présenté en traduction française. Personnes de métier et usage local créés pour cette scène ; aucune citation de film, traduction yautja inventée ou loi universelle de l’espèce.</x:v>
      </x:c>
      <x:c r="L361" s="128" t="n">
        <x:v>2</x:v>
      </x:c>
      <x:c r="M361" s="129" t="n">
        <x:v>1</x:v>
      </x:c>
      <x:c r="N361" s="129" t="n">
        <x:v>1</x:v>
      </x:c>
      <x:c r="O361" s="129" t="n">
        <x:v>1</x:v>
      </x:c>
      <x:c r="P361" s="129" t="n">
        <x:v>1</x:v>
      </x:c>
      <x:c r="Q361" s="130" t="n">
        <x:v>0</x:v>
      </x:c>
    </x:row>
    <x:row r="362" ht="194" customHeight="1">
      <x:c r="A362" s="121" t="str">
        <x:v>D6-W-W3-DIP06</x:v>
      </x:c>
      <x:c r="B362" s="122" t="str">
        <x:v>Refuge avant le blizzard — échange situé</x:v>
      </x:c>
      <x:c r="C362" s="122" t="str">
        <x:v>Guerre de clan — accord et limites</x:v>
      </x:c>
      <x:c r="D362" s="122" t="str">
        <x:v>war_diplomacy</x:v>
      </x:c>
      <x:c r="E362" s="122" t="str">
        <x:v>W3-DIP06</x:v>
      </x:c>
      <x:c r="F362" s="122" t="str">
        <x:v>Poste local rencontré entre CL8 et CL5</x:v>
      </x:c>
      <x:c r="G362" s="122" t="str">
        <x:v>Joueur;Guide du refuge partagé</x:v>
      </x:c>
      <x:c r="H362" s="122"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62"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62"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62" s="122" t="str">
        <x:v>Dialogue original du projet, présenté en traduction française. Personnes de métier et usage local créés pour cette scène ; aucune citation de film, traduction yautja inventée ou loi universelle de l’espèce.</x:v>
      </x:c>
      <x:c r="L362" s="123" t="n">
        <x:v>2</x:v>
      </x:c>
      <x:c r="M362" s="124" t="n">
        <x:v>1</x:v>
      </x:c>
      <x:c r="N362" s="124" t="n">
        <x:v>1</x:v>
      </x:c>
      <x:c r="O362" s="124" t="n">
        <x:v>1</x:v>
      </x:c>
      <x:c r="P362" s="124" t="n">
        <x:v>1</x:v>
      </x:c>
      <x:c r="Q362" s="125" t="n">
        <x:v>0</x:v>
      </x:c>
    </x:row>
    <x:row r="363" ht="194" customHeight="1">
      <x:c r="A363" s="126" t="str">
        <x:v>D6-W-W3-DIP07</x:v>
      </x:c>
      <x:c r="B363" s="127" t="str">
        <x:v>Archive sous protection — échange situé</x:v>
      </x:c>
      <x:c r="C363" s="127" t="str">
        <x:v>Guerre de clan — accord et limites</x:v>
      </x:c>
      <x:c r="D363" s="127" t="str">
        <x:v>war_diplomacy</x:v>
      </x:c>
      <x:c r="E363" s="127" t="str">
        <x:v>W3-DIP07</x:v>
      </x:c>
      <x:c r="F363" s="127" t="str">
        <x:v>Poste local rencontré entre CL9 et CL13</x:v>
      </x:c>
      <x:c r="G363" s="127" t="str">
        <x:v>Joueur;Archiviste sous protection</x:v>
      </x:c>
      <x:c r="H363"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63"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63"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63" s="127" t="str">
        <x:v>Dialogue original du projet, présenté en traduction française. Personnes de métier et usage local créés pour cette scène ; aucune citation de film, traduction yautja inventée ou loi universelle de l’espèce.</x:v>
      </x:c>
      <x:c r="L363" s="128" t="n">
        <x:v>2</x:v>
      </x:c>
      <x:c r="M363" s="129" t="n">
        <x:v>1</x:v>
      </x:c>
      <x:c r="N363" s="129" t="n">
        <x:v>1</x:v>
      </x:c>
      <x:c r="O363" s="129" t="n">
        <x:v>1</x:v>
      </x:c>
      <x:c r="P363" s="129" t="n">
        <x:v>1</x:v>
      </x:c>
      <x:c r="Q363" s="130" t="n">
        <x:v>0</x:v>
      </x:c>
    </x:row>
    <x:row r="364" ht="194" customHeight="1">
      <x:c r="A364" s="121" t="str">
        <x:v>D6-W-W3-DIP08</x:v>
      </x:c>
      <x:c r="B364" s="122" t="str">
        <x:v>Passage de quarantaine — échange situé</x:v>
      </x:c>
      <x:c r="C364" s="122" t="str">
        <x:v>Guerre de clan — accord et limites</x:v>
      </x:c>
      <x:c r="D364" s="122" t="str">
        <x:v>war_diplomacy</x:v>
      </x:c>
      <x:c r="E364" s="122" t="str">
        <x:v>W3-DIP08</x:v>
      </x:c>
      <x:c r="F364" s="122" t="str">
        <x:v>Poste local rencontré entre CL10 et CL11</x:v>
      </x:c>
      <x:c r="G364" s="122" t="str">
        <x:v>Joueur;Responsable du passage de quarantaine</x:v>
      </x:c>
      <x:c r="H364" s="122"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64"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64"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64" s="122" t="str">
        <x:v>Dialogue original du projet, présenté en traduction française. Personnes de métier et usage local créés pour cette scène ; aucune citation de film, traduction yautja inventée ou loi universelle de l’espèce.</x:v>
      </x:c>
      <x:c r="L364" s="123" t="n">
        <x:v>2</x:v>
      </x:c>
      <x:c r="M364" s="124" t="n">
        <x:v>1</x:v>
      </x:c>
      <x:c r="N364" s="124" t="n">
        <x:v>1</x:v>
      </x:c>
      <x:c r="O364" s="124" t="n">
        <x:v>1</x:v>
      </x:c>
      <x:c r="P364" s="124" t="n">
        <x:v>1</x:v>
      </x:c>
      <x:c r="Q364" s="125" t="n">
        <x:v>0</x:v>
      </x:c>
    </x:row>
    <x:row r="365" ht="194" customHeight="1">
      <x:c r="A365" s="126" t="str">
        <x:v>D6-W-W3-DIP09</x:v>
      </x:c>
      <x:c r="B365" s="127" t="str">
        <x:v>Retour de coalition — échange situé</x:v>
      </x:c>
      <x:c r="C365" s="127" t="str">
        <x:v>Guerre de clan — accord et limites</x:v>
      </x:c>
      <x:c r="D365" s="127" t="str">
        <x:v>war_diplomacy</x:v>
      </x:c>
      <x:c r="E365" s="127" t="str">
        <x:v>W3-DIP09</x:v>
      </x:c>
      <x:c r="F365" s="127" t="str">
        <x:v>Poste local rencontré entre CL11 et CL12</x:v>
      </x:c>
      <x:c r="G365" s="127" t="str">
        <x:v>Joueur;Pilote du retour de coalition</x:v>
      </x:c>
      <x:c r="H365"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65"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65"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65" s="127" t="str">
        <x:v>Dialogue original du projet, présenté en traduction française. Personnes de métier et usage local créés pour cette scène ; aucune citation de film, traduction yautja inventée ou loi universelle de l’espèce.</x:v>
      </x:c>
      <x:c r="L365" s="128" t="n">
        <x:v>2</x:v>
      </x:c>
      <x:c r="M365" s="129" t="n">
        <x:v>1</x:v>
      </x:c>
      <x:c r="N365" s="129" t="n">
        <x:v>1</x:v>
      </x:c>
      <x:c r="O365" s="129" t="n">
        <x:v>1</x:v>
      </x:c>
      <x:c r="P365" s="129" t="n">
        <x:v>1</x:v>
      </x:c>
      <x:c r="Q365" s="130" t="n">
        <x:v>0</x:v>
      </x:c>
    </x:row>
    <x:row r="366" ht="194" customHeight="1">
      <x:c r="A366" s="121" t="str">
        <x:v>D6-W-W3-DIP10</x:v>
      </x:c>
      <x:c r="B366" s="122" t="str">
        <x:v>Trophée à plusieurs voix — échange situé</x:v>
      </x:c>
      <x:c r="C366" s="122" t="str">
        <x:v>Guerre de clan — accord et limites</x:v>
      </x:c>
      <x:c r="D366" s="122" t="str">
        <x:v>war_diplomacy</x:v>
      </x:c>
      <x:c r="E366" s="122" t="str">
        <x:v>W3-DIP10</x:v>
      </x:c>
      <x:c r="F366" s="122" t="str">
        <x:v>Poste local rencontré entre CL13 et CL1</x:v>
      </x:c>
      <x:c r="G366" s="122" t="str">
        <x:v>Joueur;Gardienne de la présentation partagée</x:v>
      </x:c>
      <x:c r="H366" s="122"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66"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66"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66" s="122" t="str">
        <x:v>Dialogue original du projet, présenté en traduction française. Personnes de métier et usage local créés pour cette scène ; aucune citation de film, traduction yautja inventée ou loi universelle de l’espèce.</x:v>
      </x:c>
      <x:c r="L366" s="123" t="n">
        <x:v>2</x:v>
      </x:c>
      <x:c r="M366" s="124" t="n">
        <x:v>1</x:v>
      </x:c>
      <x:c r="N366" s="124" t="n">
        <x:v>1</x:v>
      </x:c>
      <x:c r="O366" s="124" t="n">
        <x:v>1</x:v>
      </x:c>
      <x:c r="P366" s="124" t="n">
        <x:v>1</x:v>
      </x:c>
      <x:c r="Q366" s="125" t="n">
        <x:v>0</x:v>
      </x:c>
    </x:row>
    <x:row r="367" ht="194" customHeight="1">
      <x:c r="A367" s="126" t="str">
        <x:v>D6-W-W3-DIP11</x:v>
      </x:c>
      <x:c r="B367" s="127" t="str">
        <x:v>Défense de forge — échange situé</x:v>
      </x:c>
      <x:c r="C367" s="127" t="str">
        <x:v>Guerre de clan — accord et limites</x:v>
      </x:c>
      <x:c r="D367" s="127" t="str">
        <x:v>war_diplomacy</x:v>
      </x:c>
      <x:c r="E367" s="127" t="str">
        <x:v>W3-DIP11</x:v>
      </x:c>
      <x:c r="F367" s="127" t="str">
        <x:v>Poste local rencontré entre CL15 et CL7</x:v>
      </x:c>
      <x:c r="G367" s="127" t="str">
        <x:v>Joueur;Responsable de la défense des forges</x:v>
      </x:c>
      <x:c r="H367"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67"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67"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67" s="127" t="str">
        <x:v>Dialogue original du projet, présenté en traduction française. Personnes de métier et usage local créés pour cette scène ; aucune citation de film, traduction yautja inventée ou loi universelle de l’espèce.</x:v>
      </x:c>
      <x:c r="L367" s="128" t="n">
        <x:v>2</x:v>
      </x:c>
      <x:c r="M367" s="129" t="n">
        <x:v>1</x:v>
      </x:c>
      <x:c r="N367" s="129" t="n">
        <x:v>1</x:v>
      </x:c>
      <x:c r="O367" s="129" t="n">
        <x:v>1</x:v>
      </x:c>
      <x:c r="P367" s="129" t="n">
        <x:v>1</x:v>
      </x:c>
      <x:c r="Q367" s="130" t="n">
        <x:v>0</x:v>
      </x:c>
    </x:row>
    <x:row r="368" ht="194" customHeight="1">
      <x:c r="A368" s="121" t="str">
        <x:v>D6-W-W3-DIP12</x:v>
      </x:c>
      <x:c r="B368" s="122" t="str">
        <x:v>Duel de commandants — échange situé</x:v>
      </x:c>
      <x:c r="C368" s="122" t="str">
        <x:v>Guerre de clan — accord et limites</x:v>
      </x:c>
      <x:c r="D368" s="122" t="str">
        <x:v>war_diplomacy</x:v>
      </x:c>
      <x:c r="E368" s="122" t="str">
        <x:v>W3-DIP12</x:v>
      </x:c>
      <x:c r="F368" s="122" t="str">
        <x:v>Poste local rencontré entre CL1 et CL5</x:v>
      </x:c>
      <x:c r="G368" s="122" t="str">
        <x:v>Joueur;Témoin du duel des commandants</x:v>
      </x:c>
      <x:c r="H368" s="122"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68"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68"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68" s="122" t="str">
        <x:v>Dialogue original du projet, présenté en traduction française. Personnes de métier et usage local créés pour cette scène ; aucune citation de film, traduction yautja inventée ou loi universelle de l’espèce.</x:v>
      </x:c>
      <x:c r="L368" s="123" t="n">
        <x:v>2</x:v>
      </x:c>
      <x:c r="M368" s="124" t="n">
        <x:v>1</x:v>
      </x:c>
      <x:c r="N368" s="124" t="n">
        <x:v>1</x:v>
      </x:c>
      <x:c r="O368" s="124" t="n">
        <x:v>1</x:v>
      </x:c>
      <x:c r="P368" s="124" t="n">
        <x:v>1</x:v>
      </x:c>
      <x:c r="Q368" s="125" t="n">
        <x:v>0</x:v>
      </x:c>
    </x:row>
    <x:row r="369" ht="194" customHeight="1">
      <x:c r="A369" s="126" t="str">
        <x:v>D6-W-W3-DIP13</x:v>
      </x:c>
      <x:c r="B369" s="127" t="str">
        <x:v>Neutralité d’un atelier — échange situé</x:v>
      </x:c>
      <x:c r="C369" s="127" t="str">
        <x:v>Guerre de clan — accord et limites</x:v>
      </x:c>
      <x:c r="D369" s="127" t="str">
        <x:v>war_diplomacy</x:v>
      </x:c>
      <x:c r="E369" s="127" t="str">
        <x:v>W3-DIP13</x:v>
      </x:c>
      <x:c r="F369" s="127" t="str">
        <x:v>Poste local rencontré entre CL9 et CL15</x:v>
      </x:c>
      <x:c r="G369" s="127" t="str">
        <x:v>Joueur;Maître de l’atelier neutre</x:v>
      </x:c>
      <x:c r="H369"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69"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69"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69" s="127" t="str">
        <x:v>Dialogue original du projet, présenté en traduction française. Personnes de métier et usage local créés pour cette scène ; aucune citation de film, traduction yautja inventée ou loi universelle de l’espèce.</x:v>
      </x:c>
      <x:c r="L369" s="128" t="n">
        <x:v>2</x:v>
      </x:c>
      <x:c r="M369" s="129" t="n">
        <x:v>1</x:v>
      </x:c>
      <x:c r="N369" s="129" t="n">
        <x:v>1</x:v>
      </x:c>
      <x:c r="O369" s="129" t="n">
        <x:v>1</x:v>
      </x:c>
      <x:c r="P369" s="129" t="n">
        <x:v>1</x:v>
      </x:c>
      <x:c r="Q369" s="130" t="n">
        <x:v>0</x:v>
      </x:c>
    </x:row>
    <x:row r="370" ht="194" customHeight="1">
      <x:c r="A370" s="121" t="str">
        <x:v>D6-W-W3-DIP14</x:v>
      </x:c>
      <x:c r="B370" s="122" t="str">
        <x:v>Trêve de récupération — échange situé</x:v>
      </x:c>
      <x:c r="C370" s="122" t="str">
        <x:v>Guerre de clan — accord et limites</x:v>
      </x:c>
      <x:c r="D370" s="122" t="str">
        <x:v>war_diplomacy</x:v>
      </x:c>
      <x:c r="E370" s="122" t="str">
        <x:v>W3-DIP14</x:v>
      </x:c>
      <x:c r="F370" s="122" t="str">
        <x:v>Poste local rencontré entre CL14 et CL4</x:v>
      </x:c>
      <x:c r="G370" s="122" t="str">
        <x:v>Joueur;Porteuse de la trêve de récupération</x:v>
      </x:c>
      <x:c r="H370" s="122"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70"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70"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70" s="122" t="str">
        <x:v>Dialogue original du projet, présenté en traduction française. Personnes de métier et usage local créés pour cette scène ; aucune citation de film, traduction yautja inventée ou loi universelle de l’espèce.</x:v>
      </x:c>
      <x:c r="L370" s="123" t="n">
        <x:v>2</x:v>
      </x:c>
      <x:c r="M370" s="124" t="n">
        <x:v>1</x:v>
      </x:c>
      <x:c r="N370" s="124" t="n">
        <x:v>1</x:v>
      </x:c>
      <x:c r="O370" s="124" t="n">
        <x:v>1</x:v>
      </x:c>
      <x:c r="P370" s="124" t="n">
        <x:v>1</x:v>
      </x:c>
      <x:c r="Q370" s="125" t="n">
        <x:v>0</x:v>
      </x:c>
    </x:row>
    <x:row r="371" ht="194" customHeight="1">
      <x:c r="A371" s="126" t="str">
        <x:v>D6-W-W3-DIP15</x:v>
      </x:c>
      <x:c r="B371" s="127" t="str">
        <x:v>Renseignement à vérifier — échange situé</x:v>
      </x:c>
      <x:c r="C371" s="127" t="str">
        <x:v>Guerre de clan — accord et limites</x:v>
      </x:c>
      <x:c r="D371" s="127" t="str">
        <x:v>war_diplomacy</x:v>
      </x:c>
      <x:c r="E371" s="127" t="str">
        <x:v>W3-DIP15</x:v>
      </x:c>
      <x:c r="F371" s="127" t="str">
        <x:v>Poste local rencontré entre CL13 et CL11</x:v>
      </x:c>
      <x:c r="G371" s="127" t="str">
        <x:v>Joueur;Observatrice au relevé ancien</x:v>
      </x:c>
      <x:c r="H371"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71"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71"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71" s="127" t="str">
        <x:v>Dialogue original du projet, présenté en traduction française. Personnes de métier et usage local créés pour cette scène ; aucune citation de film, traduction yautja inventée ou loi universelle de l’espèce.</x:v>
      </x:c>
      <x:c r="L371" s="128" t="n">
        <x:v>2</x:v>
      </x:c>
      <x:c r="M371" s="129" t="n">
        <x:v>1</x:v>
      </x:c>
      <x:c r="N371" s="129" t="n">
        <x:v>1</x:v>
      </x:c>
      <x:c r="O371" s="129" t="n">
        <x:v>1</x:v>
      </x:c>
      <x:c r="P371" s="129" t="n">
        <x:v>1</x:v>
      </x:c>
      <x:c r="Q371" s="130" t="n">
        <x:v>0</x:v>
      </x:c>
    </x:row>
    <x:row r="372" ht="194" customHeight="1">
      <x:c r="A372" s="121" t="str">
        <x:v>D6-W-W3-DIP16</x:v>
      </x:c>
      <x:c r="B372" s="122" t="str">
        <x:v>Coalition sans annexion — échange situé</x:v>
      </x:c>
      <x:c r="C372" s="122" t="str">
        <x:v>Guerre de clan — accord et limites</x:v>
      </x:c>
      <x:c r="D372" s="122" t="str">
        <x:v>war_diplomacy</x:v>
      </x:c>
      <x:c r="E372" s="122" t="str">
        <x:v>W3-DIP16</x:v>
      </x:c>
      <x:c r="F372" s="122" t="str">
        <x:v>Poste local rencontré entre CL12 et CL2</x:v>
      </x:c>
      <x:c r="G372" s="122" t="str">
        <x:v>Joueur;Gardienne du passage rendu</x:v>
      </x:c>
      <x:c r="H372" s="122"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72"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72"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72" s="122" t="str">
        <x:v>Dialogue original du projet, présenté en traduction française. Personnes de métier et usage local créés pour cette scène ; aucune citation de film, traduction yautja inventée ou loi universelle de l’espèce.</x:v>
      </x:c>
      <x:c r="L372" s="123" t="n">
        <x:v>2</x:v>
      </x:c>
      <x:c r="M372" s="124" t="n">
        <x:v>1</x:v>
      </x:c>
      <x:c r="N372" s="124" t="n">
        <x:v>1</x:v>
      </x:c>
      <x:c r="O372" s="124" t="n">
        <x:v>1</x:v>
      </x:c>
      <x:c r="P372" s="124" t="n">
        <x:v>1</x:v>
      </x:c>
      <x:c r="Q372" s="125" t="n">
        <x:v>0</x:v>
      </x:c>
    </x:row>
    <x:row r="373" ht="194" customHeight="1">
      <x:c r="A373" s="126" t="str">
        <x:v>D6-W-W3-DIP17</x:v>
      </x:c>
      <x:c r="B373" s="127" t="str">
        <x:v>Réserve disputée — échange situé</x:v>
      </x:c>
      <x:c r="C373" s="127" t="str">
        <x:v>Guerre de clan — accord et limites</x:v>
      </x:c>
      <x:c r="D373" s="127" t="str">
        <x:v>war_diplomacy</x:v>
      </x:c>
      <x:c r="E373" s="127" t="str">
        <x:v>W3-DIP17</x:v>
      </x:c>
      <x:c r="F373" s="127" t="str">
        <x:v>Poste local rencontré entre CL10 et CL3</x:v>
      </x:c>
      <x:c r="G373" s="127" t="str">
        <x:v>Joueur;Guide de la réserve disputée</x:v>
      </x:c>
      <x:c r="H373"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73"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73"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73" s="127" t="str">
        <x:v>Dialogue original du projet, présenté en traduction française. Personnes de métier et usage local créés pour cette scène ; aucune citation de film, traduction yautja inventée ou loi universelle de l’espèce.</x:v>
      </x:c>
      <x:c r="L373" s="128" t="n">
        <x:v>2</x:v>
      </x:c>
      <x:c r="M373" s="129" t="n">
        <x:v>1</x:v>
      </x:c>
      <x:c r="N373" s="129" t="n">
        <x:v>1</x:v>
      </x:c>
      <x:c r="O373" s="129" t="n">
        <x:v>1</x:v>
      </x:c>
      <x:c r="P373" s="129" t="n">
        <x:v>1</x:v>
      </x:c>
      <x:c r="Q373" s="130" t="n">
        <x:v>0</x:v>
      </x:c>
    </x:row>
    <x:row r="374" ht="194" customHeight="1">
      <x:c r="A374" s="121" t="str">
        <x:v>D6-W-W3-DIP18</x:v>
      </x:c>
      <x:c r="B374" s="122" t="str">
        <x:v>Départ d’un allié — échange situé</x:v>
      </x:c>
      <x:c r="C374" s="122" t="str">
        <x:v>Guerre de clan — accord et limites</x:v>
      </x:c>
      <x:c r="D374" s="122" t="str">
        <x:v>war_diplomacy</x:v>
      </x:c>
      <x:c r="E374" s="122" t="str">
        <x:v>W3-DIP18</x:v>
      </x:c>
      <x:c r="F374" s="122" t="str">
        <x:v>Poste local rencontré entre CL11 et CL14</x:v>
      </x:c>
      <x:c r="G374" s="122" t="str">
        <x:v>Joueur;Allié au quai de départ</x:v>
      </x:c>
      <x:c r="H374" s="122"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74"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74"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74" s="122" t="str">
        <x:v>Dialogue original du projet, présenté en traduction française. Personnes de métier et usage local créés pour cette scène ; aucune citation de film, traduction yautja inventée ou loi universelle de l’espèce.</x:v>
      </x:c>
      <x:c r="L374" s="123" t="n">
        <x:v>2</x:v>
      </x:c>
      <x:c r="M374" s="124" t="n">
        <x:v>1</x:v>
      </x:c>
      <x:c r="N374" s="124" t="n">
        <x:v>1</x:v>
      </x:c>
      <x:c r="O374" s="124" t="n">
        <x:v>1</x:v>
      </x:c>
      <x:c r="P374" s="124" t="n">
        <x:v>1</x:v>
      </x:c>
      <x:c r="Q374" s="125" t="n">
        <x:v>0</x:v>
      </x:c>
    </x:row>
    <x:row r="375" ht="209" customHeight="1">
      <x:c r="A375" s="126" t="str">
        <x:v>D6-W-W3-P01</x:v>
      </x:c>
      <x:c r="B375" s="127" t="str">
        <x:v>Korthas — échange situé</x:v>
      </x:c>
      <x:c r="C375" s="127" t="str">
        <x:v>Guerre de clan — conseil territorial et stratégie</x:v>
      </x:c>
      <x:c r="D375" s="127" t="str">
        <x:v>war_planets</x:v>
      </x:c>
      <x:c r="E375" s="127" t="str">
        <x:v>W3-P01</x:v>
      </x:c>
      <x:c r="F375" s="127" t="str">
        <x:v>Korthas</x:v>
      </x:c>
      <x:c r="G375" s="127" t="str">
        <x:v>Joueur;Éclaireuse de Korthas</x:v>
      </x:c>
      <x:c r="H375" s="127" t="str">
        <x:v>Blooded + vaisseau réellement acquis + trajet joué. Le statut de guerre est chargé seulement après arrivée dans ce même monde. ; conseil après arrivée, avant opération réellement engagée. Aucun territoire n’est gagné par la réponse ; progression et logistique communes aux trois modes. Appliquer les règles locales V5 du théâtre, dont les extensions à 24 zones actuelles sur les cinq mondes hors Korthas.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75"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75"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75" s="127" t="str">
        <x:v>Dialogue original du projet, présenté en traduction française. Personnes de métier et usage local créés pour cette scène ; aucune citation de film, traduction yautja inventée ou loi universelle de l’espèce.</x:v>
      </x:c>
      <x:c r="L375" s="128" t="n">
        <x:v>2</x:v>
      </x:c>
      <x:c r="M375" s="129" t="n">
        <x:v>1</x:v>
      </x:c>
      <x:c r="N375" s="129" t="n">
        <x:v>1</x:v>
      </x:c>
      <x:c r="O375" s="129" t="n">
        <x:v>1</x:v>
      </x:c>
      <x:c r="P375" s="129" t="n">
        <x:v>1</x:v>
      </x:c>
      <x:c r="Q375" s="130" t="n">
        <x:v>0</x:v>
      </x:c>
    </x:row>
    <x:row r="376" ht="209" customHeight="1">
      <x:c r="A376" s="121" t="str">
        <x:v>D6-W-W3-P02</x:v>
      </x:c>
      <x:c r="B376" s="122" t="str">
        <x:v>Vesh-Kar — échange situé</x:v>
      </x:c>
      <x:c r="C376" s="122" t="str">
        <x:v>Guerre de clan — conseil territorial et stratégie</x:v>
      </x:c>
      <x:c r="D376" s="122" t="str">
        <x:v>war_planets</x:v>
      </x:c>
      <x:c r="E376" s="122" t="str">
        <x:v>W3-P02</x:v>
      </x:c>
      <x:c r="F376" s="122" t="str">
        <x:v>Vesh-Kar</x:v>
      </x:c>
      <x:c r="G376" s="122" t="str">
        <x:v>Joueur;Guide des cendres de Vesh-Kar</x:v>
      </x:c>
      <x:c r="H376" s="122" t="str">
        <x:v>Blooded + vaisseau réellement acquis + trajet joué. Le statut de guerre est chargé seulement après arrivée dans ce même monde. ; conseil après arrivée, avant opération réellement engagée. Aucun territoire n’est gagné par la réponse ; progression et logistique communes aux trois modes. Appliquer les règles locales V5 du théâtre, dont les extensions à 24 zones actuelles sur les cinq mondes hors Korthas.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76"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76"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76" s="122" t="str">
        <x:v>Dialogue original du projet, présenté en traduction française. Personnes de métier et usage local créés pour cette scène ; aucune citation de film, traduction yautja inventée ou loi universelle de l’espèce.</x:v>
      </x:c>
      <x:c r="L376" s="123" t="n">
        <x:v>2</x:v>
      </x:c>
      <x:c r="M376" s="124" t="n">
        <x:v>1</x:v>
      </x:c>
      <x:c r="N376" s="124" t="n">
        <x:v>1</x:v>
      </x:c>
      <x:c r="O376" s="124" t="n">
        <x:v>1</x:v>
      </x:c>
      <x:c r="P376" s="124" t="n">
        <x:v>1</x:v>
      </x:c>
      <x:c r="Q376" s="125" t="n">
        <x:v>0</x:v>
      </x:c>
    </x:row>
    <x:row r="377" ht="209" customHeight="1">
      <x:c r="A377" s="126" t="str">
        <x:v>D6-W-W3-P03</x:v>
      </x:c>
      <x:c r="B377" s="127" t="str">
        <x:v>Namarra — échange situé</x:v>
      </x:c>
      <x:c r="C377" s="127" t="str">
        <x:v>Guerre de clan — conseil territorial et stratégie</x:v>
      </x:c>
      <x:c r="D377" s="127" t="str">
        <x:v>war_planets</x:v>
      </x:c>
      <x:c r="E377" s="127" t="str">
        <x:v>W3-P03</x:v>
      </x:c>
      <x:c r="F377" s="127" t="str">
        <x:v>Namarra</x:v>
      </x:c>
      <x:c r="G377" s="127" t="str">
        <x:v>Joueur;Pisteuse des bassins de Namarra</x:v>
      </x:c>
      <x:c r="H377" s="127" t="str">
        <x:v>Blooded + vaisseau réellement acquis + trajet joué. Le statut de guerre est chargé seulement après arrivée dans ce même monde. ; conseil après arrivée, avant opération réellement engagée. Aucun territoire n’est gagné par la réponse ; progression et logistique communes aux trois modes. Appliquer les règles locales V5 du théâtre, dont les extensions à 24 zones actuelles sur les cinq mondes hors Korthas.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77"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77"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77" s="127" t="str">
        <x:v>Dialogue original du projet, présenté en traduction française. Personnes de métier et usage local créés pour cette scène ; aucune citation de film, traduction yautja inventée ou loi universelle de l’espèce.</x:v>
      </x:c>
      <x:c r="L377" s="128" t="n">
        <x:v>2</x:v>
      </x:c>
      <x:c r="M377" s="129" t="n">
        <x:v>1</x:v>
      </x:c>
      <x:c r="N377" s="129" t="n">
        <x:v>1</x:v>
      </x:c>
      <x:c r="O377" s="129" t="n">
        <x:v>1</x:v>
      </x:c>
      <x:c r="P377" s="129" t="n">
        <x:v>1</x:v>
      </x:c>
      <x:c r="Q377" s="130" t="n">
        <x:v>0</x:v>
      </x:c>
    </x:row>
    <x:row r="378" ht="209" customHeight="1">
      <x:c r="A378" s="121" t="str">
        <x:v>D6-W-W3-P04</x:v>
      </x:c>
      <x:c r="B378" s="122" t="str">
        <x:v>Oruun — échange situé</x:v>
      </x:c>
      <x:c r="C378" s="122" t="str">
        <x:v>Guerre de clan — conseil territorial et stratégie</x:v>
      </x:c>
      <x:c r="D378" s="122" t="str">
        <x:v>war_planets</x:v>
      </x:c>
      <x:c r="E378" s="122" t="str">
        <x:v>W3-P04</x:v>
      </x:c>
      <x:c r="F378" s="122" t="str">
        <x:v>Oruun</x:v>
      </x:c>
      <x:c r="G378" s="122" t="str">
        <x:v>Joueur;Pilote des îles d’Oruun</x:v>
      </x:c>
      <x:c r="H378" s="122" t="str">
        <x:v>Blooded + vaisseau réellement acquis + trajet joué. Le statut de guerre est chargé seulement après arrivée dans ce même monde. ; conseil après arrivée, avant opération réellement engagée. Aucun territoire n’est gagné par la réponse ; progression et logistique communes aux trois modes. Appliquer les règles locales V5 du théâtre, dont les extensions à 24 zones actuelles sur les cinq mondes hors Korthas.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78"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78"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78" s="122" t="str">
        <x:v>Dialogue original du projet, présenté en traduction française. Personnes de métier et usage local créés pour cette scène ; aucune citation de film, traduction yautja inventée ou loi universelle de l’espèce.</x:v>
      </x:c>
      <x:c r="L378" s="123" t="n">
        <x:v>2</x:v>
      </x:c>
      <x:c r="M378" s="124" t="n">
        <x:v>1</x:v>
      </x:c>
      <x:c r="N378" s="124" t="n">
        <x:v>1</x:v>
      </x:c>
      <x:c r="O378" s="124" t="n">
        <x:v>1</x:v>
      </x:c>
      <x:c r="P378" s="124" t="n">
        <x:v>1</x:v>
      </x:c>
      <x:c r="Q378" s="125" t="n">
        <x:v>0</x:v>
      </x:c>
    </x:row>
    <x:row r="379" ht="209" customHeight="1">
      <x:c r="A379" s="126" t="str">
        <x:v>D6-W-W3-P05</x:v>
      </x:c>
      <x:c r="B379" s="127" t="str">
        <x:v>Sahr-Keth — échange situé</x:v>
      </x:c>
      <x:c r="C379" s="127" t="str">
        <x:v>Guerre de clan — conseil territorial et stratégie</x:v>
      </x:c>
      <x:c r="D379" s="127" t="str">
        <x:v>war_planets</x:v>
      </x:c>
      <x:c r="E379" s="127" t="str">
        <x:v>W3-P05</x:v>
      </x:c>
      <x:c r="F379" s="127" t="str">
        <x:v>Sahr-Keth</x:v>
      </x:c>
      <x:c r="G379" s="127" t="str">
        <x:v>Joueur;Guide des anneaux de Sahr-Keth</x:v>
      </x:c>
      <x:c r="H379" s="127" t="str">
        <x:v>Blooded + vaisseau réellement acquis + trajet joué. Le statut de guerre est chargé seulement après arrivée dans ce même monde. ; conseil après arrivée, avant opération réellement engagée. Aucun territoire n’est gagné par la réponse ; progression et logistique communes aux trois modes. Appliquer les règles locales V5 du théâtre, dont les extensions à 24 zones actuelles sur les cinq mondes hors Korthas.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79"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79"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79" s="127" t="str">
        <x:v>Dialogue original du projet, présenté en traduction française. Personnes de métier et usage local créés pour cette scène ; aucune citation de film, traduction yautja inventée ou loi universelle de l’espèce.</x:v>
      </x:c>
      <x:c r="L379" s="128" t="n">
        <x:v>2</x:v>
      </x:c>
      <x:c r="M379" s="129" t="n">
        <x:v>1</x:v>
      </x:c>
      <x:c r="N379" s="129" t="n">
        <x:v>1</x:v>
      </x:c>
      <x:c r="O379" s="129" t="n">
        <x:v>1</x:v>
      </x:c>
      <x:c r="P379" s="129" t="n">
        <x:v>1</x:v>
      </x:c>
      <x:c r="Q379" s="130" t="n">
        <x:v>0</x:v>
      </x:c>
    </x:row>
    <x:row r="380" ht="209" customHeight="1">
      <x:c r="A380" s="121" t="str">
        <x:v>D6-W-W3-P06</x:v>
      </x:c>
      <x:c r="B380" s="122" t="str">
        <x:v>Ilyss — échange situé</x:v>
      </x:c>
      <x:c r="C380" s="122" t="str">
        <x:v>Guerre de clan — conseil territorial et stratégie</x:v>
      </x:c>
      <x:c r="D380" s="122" t="str">
        <x:v>war_planets</x:v>
      </x:c>
      <x:c r="E380" s="122" t="str">
        <x:v>W3-P06</x:v>
      </x:c>
      <x:c r="F380" s="122" t="str">
        <x:v>Ilyss</x:v>
      </x:c>
      <x:c r="G380" s="122" t="str">
        <x:v>Joueur;Responsable des liaisons d’Ilyss</x:v>
      </x:c>
      <x:c r="H380" s="122" t="str">
        <x:v>Blooded + vaisseau réellement acquis + trajet joué. Le statut de guerre est chargé seulement après arrivée dans ce même monde. ; conseil après arrivée, avant opération réellement engagée. Aucun territoire n’est gagné par la réponse ; progression et logistique communes aux trois modes. Appliquer les règles locales V5 du théâtre, dont les extensions à 24 zones actuelles sur les cinq mondes hors Korthas.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80"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80"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80" s="122" t="str">
        <x:v>Dialogue original du projet, présenté en traduction française. Personnes de métier et usage local créés pour cette scène ; aucune citation de film, traduction yautja inventée ou loi universelle de l’espèce.</x:v>
      </x:c>
      <x:c r="L380" s="123" t="n">
        <x:v>2</x:v>
      </x:c>
      <x:c r="M380" s="124" t="n">
        <x:v>1</x:v>
      </x:c>
      <x:c r="N380" s="124" t="n">
        <x:v>1</x:v>
      </x:c>
      <x:c r="O380" s="124" t="n">
        <x:v>1</x:v>
      </x:c>
      <x:c r="P380" s="124" t="n">
        <x:v>1</x:v>
      </x:c>
      <x:c r="Q380" s="125" t="n">
        <x:v>0</x:v>
      </x:c>
    </x:row>
    <x:row r="381" ht="164" customHeight="1">
      <x:c r="A381" s="126" t="str">
        <x:v>D6-W-PNJ-ROLE-01</x:v>
      </x:c>
      <x:c r="B381" s="127" t="str">
        <x:v>Forgeron de lames — échange situé</x:v>
      </x:c>
      <x:c r="C381" s="127" t="str">
        <x:v>Vie locale — métier et interaction 2D</x:v>
      </x:c>
      <x:c r="D381" s="127" t="str">
        <x:v>pnj_roles</x:v>
      </x:c>
      <x:c r="E381" s="127" t="str">
        <x:v>PNJ-ROLE-01</x:v>
      </x:c>
      <x:c r="F381" s="127" t="str">
        <x:v>Homeworld — poste local du métier</x:v>
      </x:c>
      <x:c r="G381" s="127" t="str">
        <x:v>Joueur;Forgeron de lames du poste rencontré</x:v>
      </x:c>
      <x:c r="H381"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81"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81"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81" s="127" t="str">
        <x:v>Dialogue original du projet, présenté en traduction française. Personnes de métier et usage local créés pour cette scène ; aucune citation de film, traduction yautja inventée ou loi universelle de l’espèce.</x:v>
      </x:c>
      <x:c r="L381" s="128" t="n">
        <x:v>2</x:v>
      </x:c>
      <x:c r="M381" s="129" t="n">
        <x:v>1</x:v>
      </x:c>
      <x:c r="N381" s="129" t="n">
        <x:v>1</x:v>
      </x:c>
      <x:c r="O381" s="129" t="n">
        <x:v>1</x:v>
      </x:c>
      <x:c r="P381" s="129" t="n">
        <x:v>1</x:v>
      </x:c>
      <x:c r="Q381" s="130" t="n">
        <x:v>0</x:v>
      </x:c>
    </x:row>
    <x:row r="382" ht="164" customHeight="1">
      <x:c r="A382" s="121" t="str">
        <x:v>D6-W-PNJ-ROLE-02</x:v>
      </x:c>
      <x:c r="B382" s="122" t="str">
        <x:v>Façonneuse de masques — échange situé</x:v>
      </x:c>
      <x:c r="C382" s="122" t="str">
        <x:v>Vie locale — métier et interaction 2D</x:v>
      </x:c>
      <x:c r="D382" s="122" t="str">
        <x:v>pnj_roles</x:v>
      </x:c>
      <x:c r="E382" s="122" t="str">
        <x:v>PNJ-ROLE-02</x:v>
      </x:c>
      <x:c r="F382" s="122" t="str">
        <x:v>Homeworld — poste local du métier</x:v>
      </x:c>
      <x:c r="G382" s="122" t="str">
        <x:v>Joueur;Façonneuse de masques du poste rencontré</x:v>
      </x:c>
      <x:c r="H382" s="122"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82"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82"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82" s="122" t="str">
        <x:v>Dialogue original du projet, présenté en traduction française. Personnes de métier et usage local créés pour cette scène ; aucune citation de film, traduction yautja inventée ou loi universelle de l’espèce.</x:v>
      </x:c>
      <x:c r="L382" s="123" t="n">
        <x:v>2</x:v>
      </x:c>
      <x:c r="M382" s="124" t="n">
        <x:v>1</x:v>
      </x:c>
      <x:c r="N382" s="124" t="n">
        <x:v>1</x:v>
      </x:c>
      <x:c r="O382" s="124" t="n">
        <x:v>1</x:v>
      </x:c>
      <x:c r="P382" s="124" t="n">
        <x:v>1</x:v>
      </x:c>
      <x:c r="Q382" s="125" t="n">
        <x:v>0</x:v>
      </x:c>
    </x:row>
    <x:row r="383" ht="164" customHeight="1">
      <x:c r="A383" s="126" t="str">
        <x:v>D6-W-PNJ-ROLE-03</x:v>
      </x:c>
      <x:c r="B383" s="127" t="str">
        <x:v>Archiviste des lignées — échange situé</x:v>
      </x:c>
      <x:c r="C383" s="127" t="str">
        <x:v>Vie locale — métier et interaction 2D</x:v>
      </x:c>
      <x:c r="D383" s="127" t="str">
        <x:v>pnj_roles</x:v>
      </x:c>
      <x:c r="E383" s="127" t="str">
        <x:v>PNJ-ROLE-03</x:v>
      </x:c>
      <x:c r="F383" s="127" t="str">
        <x:v>Homeworld — poste local du métier</x:v>
      </x:c>
      <x:c r="G383" s="127" t="str">
        <x:v>Joueur;Archiviste des lignées du poste rencontré</x:v>
      </x:c>
      <x:c r="H383"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83"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83"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83" s="127" t="str">
        <x:v>Dialogue original du projet, présenté en traduction française. Personnes de métier et usage local créés pour cette scène ; aucune citation de film, traduction yautja inventée ou loi universelle de l’espèce.</x:v>
      </x:c>
      <x:c r="L383" s="128" t="n">
        <x:v>2</x:v>
      </x:c>
      <x:c r="M383" s="129" t="n">
        <x:v>1</x:v>
      </x:c>
      <x:c r="N383" s="129" t="n">
        <x:v>1</x:v>
      </x:c>
      <x:c r="O383" s="129" t="n">
        <x:v>1</x:v>
      </x:c>
      <x:c r="P383" s="129" t="n">
        <x:v>1</x:v>
      </x:c>
      <x:c r="Q383" s="130" t="n">
        <x:v>0</x:v>
      </x:c>
    </x:row>
    <x:row r="384" ht="164" customHeight="1">
      <x:c r="A384" s="121" t="str">
        <x:v>D6-W-PNJ-ROLE-04</x:v>
      </x:c>
      <x:c r="B384" s="122" t="str">
        <x:v>Passeur des marais — échange situé</x:v>
      </x:c>
      <x:c r="C384" s="122" t="str">
        <x:v>Vie locale — métier et interaction 2D</x:v>
      </x:c>
      <x:c r="D384" s="122" t="str">
        <x:v>pnj_roles</x:v>
      </x:c>
      <x:c r="E384" s="122" t="str">
        <x:v>PNJ-ROLE-04</x:v>
      </x:c>
      <x:c r="F384" s="122" t="str">
        <x:v>Homeworld — poste local du métier</x:v>
      </x:c>
      <x:c r="G384" s="122" t="str">
        <x:v>Joueur;Passeur des marais du poste rencontré</x:v>
      </x:c>
      <x:c r="H384" s="122"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84"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84"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84" s="122" t="str">
        <x:v>Dialogue original du projet, présenté en traduction française. Personnes de métier et usage local créés pour cette scène ; aucune citation de film, traduction yautja inventée ou loi universelle de l’espèce.</x:v>
      </x:c>
      <x:c r="L384" s="123" t="n">
        <x:v>2</x:v>
      </x:c>
      <x:c r="M384" s="124" t="n">
        <x:v>1</x:v>
      </x:c>
      <x:c r="N384" s="124" t="n">
        <x:v>1</x:v>
      </x:c>
      <x:c r="O384" s="124" t="n">
        <x:v>1</x:v>
      </x:c>
      <x:c r="P384" s="124" t="n">
        <x:v>1</x:v>
      </x:c>
      <x:c r="Q384" s="125" t="n">
        <x:v>0</x:v>
      </x:c>
    </x:row>
    <x:row r="385" ht="164" customHeight="1">
      <x:c r="A385" s="126" t="str">
        <x:v>D6-W-PNJ-ROLE-05</x:v>
      </x:c>
      <x:c r="B385" s="127" t="str">
        <x:v>Charpentière des pilotis — échange situé</x:v>
      </x:c>
      <x:c r="C385" s="127" t="str">
        <x:v>Vie locale — métier et interaction 2D</x:v>
      </x:c>
      <x:c r="D385" s="127" t="str">
        <x:v>pnj_roles</x:v>
      </x:c>
      <x:c r="E385" s="127" t="str">
        <x:v>PNJ-ROLE-05</x:v>
      </x:c>
      <x:c r="F385" s="127" t="str">
        <x:v>Homeworld — poste local du métier</x:v>
      </x:c>
      <x:c r="G385" s="127" t="str">
        <x:v>Joueur;Charpentière des pilotis du poste rencontré</x:v>
      </x:c>
      <x:c r="H385"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85"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85"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85" s="127" t="str">
        <x:v>Dialogue original du projet, présenté en traduction française. Personnes de métier et usage local créés pour cette scène ; aucune citation de film, traduction yautja inventée ou loi universelle de l’espèce.</x:v>
      </x:c>
      <x:c r="L385" s="128" t="n">
        <x:v>2</x:v>
      </x:c>
      <x:c r="M385" s="129" t="n">
        <x:v>1</x:v>
      </x:c>
      <x:c r="N385" s="129" t="n">
        <x:v>1</x:v>
      </x:c>
      <x:c r="O385" s="129" t="n">
        <x:v>1</x:v>
      </x:c>
      <x:c r="P385" s="129" t="n">
        <x:v>1</x:v>
      </x:c>
      <x:c r="Q385" s="130" t="n">
        <x:v>0</x:v>
      </x:c>
    </x:row>
    <x:row r="386" ht="164" customHeight="1">
      <x:c r="A386" s="121" t="str">
        <x:v>D6-W-PNJ-ROLE-06</x:v>
      </x:c>
      <x:c r="B386" s="122" t="str">
        <x:v>Maître de cohorte — échange situé</x:v>
      </x:c>
      <x:c r="C386" s="122" t="str">
        <x:v>Vie locale — métier et interaction 2D</x:v>
      </x:c>
      <x:c r="D386" s="122" t="str">
        <x:v>pnj_roles</x:v>
      </x:c>
      <x:c r="E386" s="122" t="str">
        <x:v>PNJ-ROLE-06</x:v>
      </x:c>
      <x:c r="F386" s="122" t="str">
        <x:v>Homeworld — poste local du métier</x:v>
      </x:c>
      <x:c r="G386" s="122" t="str">
        <x:v>Joueur;Maître de cohorte du poste rencontré</x:v>
      </x:c>
      <x:c r="H386" s="122"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86"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86"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86" s="122" t="str">
        <x:v>Dialogue original du projet, présenté en traduction française. Personnes de métier et usage local créés pour cette scène ; aucune citation de film, traduction yautja inventée ou loi universelle de l’espèce.</x:v>
      </x:c>
      <x:c r="L386" s="123" t="n">
        <x:v>2</x:v>
      </x:c>
      <x:c r="M386" s="124" t="n">
        <x:v>1</x:v>
      </x:c>
      <x:c r="N386" s="124" t="n">
        <x:v>1</x:v>
      </x:c>
      <x:c r="O386" s="124" t="n">
        <x:v>1</x:v>
      </x:c>
      <x:c r="P386" s="124" t="n">
        <x:v>1</x:v>
      </x:c>
      <x:c r="Q386" s="125" t="n">
        <x:v>0</x:v>
      </x:c>
    </x:row>
    <x:row r="387" ht="164" customHeight="1">
      <x:c r="A387" s="126" t="str">
        <x:v>D6-W-PNJ-ROLE-07</x:v>
      </x:c>
      <x:c r="B387" s="127" t="str">
        <x:v>Soigneuse de retour — échange situé</x:v>
      </x:c>
      <x:c r="C387" s="127" t="str">
        <x:v>Vie locale — métier et interaction 2D</x:v>
      </x:c>
      <x:c r="D387" s="127" t="str">
        <x:v>pnj_roles</x:v>
      </x:c>
      <x:c r="E387" s="127" t="str">
        <x:v>PNJ-ROLE-07</x:v>
      </x:c>
      <x:c r="F387" s="127" t="str">
        <x:v>Homeworld — poste local du métier</x:v>
      </x:c>
      <x:c r="G387" s="127" t="str">
        <x:v>Joueur;Soigneuse de retour du poste rencontré</x:v>
      </x:c>
      <x:c r="H387"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87"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87"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87" s="127" t="str">
        <x:v>Dialogue original du projet, présenté en traduction française. Personnes de métier et usage local créés pour cette scène ; aucune citation de film, traduction yautja inventée ou loi universelle de l’espèce.</x:v>
      </x:c>
      <x:c r="L387" s="128" t="n">
        <x:v>2</x:v>
      </x:c>
      <x:c r="M387" s="129" t="n">
        <x:v>1</x:v>
      </x:c>
      <x:c r="N387" s="129" t="n">
        <x:v>1</x:v>
      </x:c>
      <x:c r="O387" s="129" t="n">
        <x:v>1</x:v>
      </x:c>
      <x:c r="P387" s="129" t="n">
        <x:v>1</x:v>
      </x:c>
      <x:c r="Q387" s="130" t="n">
        <x:v>0</x:v>
      </x:c>
    </x:row>
    <x:row r="388" ht="164" customHeight="1">
      <x:c r="A388" s="121" t="str">
        <x:v>D6-W-PNJ-ROLE-08</x:v>
      </x:c>
      <x:c r="B388" s="122" t="str">
        <x:v>Gardien de citerne — échange situé</x:v>
      </x:c>
      <x:c r="C388" s="122" t="str">
        <x:v>Vie locale — métier et interaction 2D</x:v>
      </x:c>
      <x:c r="D388" s="122" t="str">
        <x:v>pnj_roles</x:v>
      </x:c>
      <x:c r="E388" s="122" t="str">
        <x:v>PNJ-ROLE-08</x:v>
      </x:c>
      <x:c r="F388" s="122" t="str">
        <x:v>Homeworld — poste local du métier</x:v>
      </x:c>
      <x:c r="G388" s="122" t="str">
        <x:v>Joueur;Gardien de citerne du poste rencontré</x:v>
      </x:c>
      <x:c r="H388" s="122"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88"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88"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88" s="122" t="str">
        <x:v>Dialogue original du projet, présenté en traduction française. Personnes de métier et usage local créés pour cette scène ; aucune citation de film, traduction yautja inventée ou loi universelle de l’espèce.</x:v>
      </x:c>
      <x:c r="L388" s="123" t="n">
        <x:v>2</x:v>
      </x:c>
      <x:c r="M388" s="124" t="n">
        <x:v>1</x:v>
      </x:c>
      <x:c r="N388" s="124" t="n">
        <x:v>1</x:v>
      </x:c>
      <x:c r="O388" s="124" t="n">
        <x:v>1</x:v>
      </x:c>
      <x:c r="P388" s="124" t="n">
        <x:v>1</x:v>
      </x:c>
      <x:c r="Q388" s="125" t="n">
        <x:v>0</x:v>
      </x:c>
    </x:row>
    <x:row r="389" ht="164" customHeight="1">
      <x:c r="A389" s="126" t="str">
        <x:v>D6-W-PNJ-ROLE-09</x:v>
      </x:c>
      <x:c r="B389" s="127" t="str">
        <x:v>Dresseuse de montures — échange situé</x:v>
      </x:c>
      <x:c r="C389" s="127" t="str">
        <x:v>Vie locale — métier et interaction 2D</x:v>
      </x:c>
      <x:c r="D389" s="127" t="str">
        <x:v>pnj_roles</x:v>
      </x:c>
      <x:c r="E389" s="127" t="str">
        <x:v>PNJ-ROLE-09</x:v>
      </x:c>
      <x:c r="F389" s="127" t="str">
        <x:v>Homeworld — poste local du métier</x:v>
      </x:c>
      <x:c r="G389" s="127" t="str">
        <x:v>Joueur;Dresseuse de montures du poste rencontré</x:v>
      </x:c>
      <x:c r="H389"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89"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89"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89" s="127" t="str">
        <x:v>Dialogue original du projet, présenté en traduction française. Personnes de métier et usage local créés pour cette scène ; aucune citation de film, traduction yautja inventée ou loi universelle de l’espèce.</x:v>
      </x:c>
      <x:c r="L389" s="128" t="n">
        <x:v>2</x:v>
      </x:c>
      <x:c r="M389" s="129" t="n">
        <x:v>1</x:v>
      </x:c>
      <x:c r="N389" s="129" t="n">
        <x:v>1</x:v>
      </x:c>
      <x:c r="O389" s="129" t="n">
        <x:v>1</x:v>
      </x:c>
      <x:c r="P389" s="129" t="n">
        <x:v>1</x:v>
      </x:c>
      <x:c r="Q389" s="130" t="n">
        <x:v>0</x:v>
      </x:c>
    </x:row>
    <x:row r="390" ht="164" customHeight="1">
      <x:c r="A390" s="121" t="str">
        <x:v>D6-W-PNJ-ROLE-10</x:v>
      </x:c>
      <x:c r="B390" s="122" t="str">
        <x:v>Meneur de pisteurs — échange situé</x:v>
      </x:c>
      <x:c r="C390" s="122" t="str">
        <x:v>Vie locale — métier et interaction 2D</x:v>
      </x:c>
      <x:c r="D390" s="122" t="str">
        <x:v>pnj_roles</x:v>
      </x:c>
      <x:c r="E390" s="122" t="str">
        <x:v>PNJ-ROLE-10</x:v>
      </x:c>
      <x:c r="F390" s="122" t="str">
        <x:v>Homeworld — poste local du métier</x:v>
      </x:c>
      <x:c r="G390" s="122" t="str">
        <x:v>Joueur;Meneur de pisteurs du poste rencontré</x:v>
      </x:c>
      <x:c r="H390" s="122"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90"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90"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90" s="122" t="str">
        <x:v>Dialogue original du projet, présenté en traduction française. Personnes de métier et usage local créés pour cette scène ; aucune citation de film, traduction yautja inventée ou loi universelle de l’espèce.</x:v>
      </x:c>
      <x:c r="L390" s="123" t="n">
        <x:v>2</x:v>
      </x:c>
      <x:c r="M390" s="124" t="n">
        <x:v>1</x:v>
      </x:c>
      <x:c r="N390" s="124" t="n">
        <x:v>1</x:v>
      </x:c>
      <x:c r="O390" s="124" t="n">
        <x:v>1</x:v>
      </x:c>
      <x:c r="P390" s="124" t="n">
        <x:v>1</x:v>
      </x:c>
      <x:c r="Q390" s="125" t="n">
        <x:v>0</x:v>
      </x:c>
    </x:row>
    <x:row r="391" ht="179" customHeight="1">
      <x:c r="A391" s="126" t="str">
        <x:v>D6-W-PNJ-ROLE-11</x:v>
      </x:c>
      <x:c r="B391" s="127" t="str">
        <x:v>Pilote d’escale — échange situé</x:v>
      </x:c>
      <x:c r="C391" s="127" t="str">
        <x:v>Vie locale — métier et interaction 2D</x:v>
      </x:c>
      <x:c r="D391" s="127" t="str">
        <x:v>pnj_roles</x:v>
      </x:c>
      <x:c r="E391" s="127" t="str">
        <x:v>PNJ-ROLE-11</x:v>
      </x:c>
      <x:c r="F391" s="127" t="str">
        <x:v>Quai ou navire actuellement atteint</x:v>
      </x:c>
      <x:c r="G391" s="127" t="str">
        <x:v>Joueur;Pilote d’escale du poste rencontré</x:v>
      </x:c>
      <x:c r="H391" s="127" t="str">
        <x:v>Personne de métier effectivement rencontrée, disponible et consentante ; service local accessible ; objet concerné présent. Le dialogue ne crée pas de service déjà effectué ni de résultat médical instantané. Toute opération spatiale exige Blooded, vaisseau possédé et déplacement joué.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91"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91"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91" s="127" t="str">
        <x:v>Dialogue original du projet, présenté en traduction française. Personnes de métier et usage local créés pour cette scène ; aucune citation de film, traduction yautja inventée ou loi universelle de l’espèce.</x:v>
      </x:c>
      <x:c r="L391" s="128" t="n">
        <x:v>2</x:v>
      </x:c>
      <x:c r="M391" s="129" t="n">
        <x:v>1</x:v>
      </x:c>
      <x:c r="N391" s="129" t="n">
        <x:v>1</x:v>
      </x:c>
      <x:c r="O391" s="129" t="n">
        <x:v>1</x:v>
      </x:c>
      <x:c r="P391" s="129" t="n">
        <x:v>1</x:v>
      </x:c>
      <x:c r="Q391" s="130" t="n">
        <x:v>0</x:v>
      </x:c>
    </x:row>
    <x:row r="392" ht="164" customHeight="1">
      <x:c r="A392" s="121" t="str">
        <x:v>D6-W-PNJ-ROLE-12</x:v>
      </x:c>
      <x:c r="B392" s="122" t="str">
        <x:v>Cartographe — échange situé</x:v>
      </x:c>
      <x:c r="C392" s="122" t="str">
        <x:v>Vie locale — métier et interaction 2D</x:v>
      </x:c>
      <x:c r="D392" s="122" t="str">
        <x:v>pnj_roles</x:v>
      </x:c>
      <x:c r="E392" s="122" t="str">
        <x:v>PNJ-ROLE-12</x:v>
      </x:c>
      <x:c r="F392" s="122" t="str">
        <x:v>Homeworld — poste local du métier</x:v>
      </x:c>
      <x:c r="G392" s="122" t="str">
        <x:v>Joueur;Cartographe du poste rencontré</x:v>
      </x:c>
      <x:c r="H392" s="122"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92"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92"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92" s="122" t="str">
        <x:v>Dialogue original du projet, présenté en traduction française. Personnes de métier et usage local créés pour cette scène ; aucune citation de film, traduction yautja inventée ou loi universelle de l’espèce.</x:v>
      </x:c>
      <x:c r="L392" s="123" t="n">
        <x:v>2</x:v>
      </x:c>
      <x:c r="M392" s="124" t="n">
        <x:v>1</x:v>
      </x:c>
      <x:c r="N392" s="124" t="n">
        <x:v>1</x:v>
      </x:c>
      <x:c r="O392" s="124" t="n">
        <x:v>1</x:v>
      </x:c>
      <x:c r="P392" s="124" t="n">
        <x:v>1</x:v>
      </x:c>
      <x:c r="Q392" s="125" t="n">
        <x:v>0</x:v>
      </x:c>
    </x:row>
    <x:row r="393" ht="164" customHeight="1">
      <x:c r="A393" s="126" t="str">
        <x:v>D6-W-PNJ-ROLE-13</x:v>
      </x:c>
      <x:c r="B393" s="127" t="str">
        <x:v>Chanteur des retours — échange situé</x:v>
      </x:c>
      <x:c r="C393" s="127" t="str">
        <x:v>Vie locale — métier et interaction 2D</x:v>
      </x:c>
      <x:c r="D393" s="127" t="str">
        <x:v>pnj_roles</x:v>
      </x:c>
      <x:c r="E393" s="127" t="str">
        <x:v>PNJ-ROLE-13</x:v>
      </x:c>
      <x:c r="F393" s="127" t="str">
        <x:v>Homeworld — poste local du métier</x:v>
      </x:c>
      <x:c r="G393" s="127" t="str">
        <x:v>Joueur;Chanteur des retours du poste rencontré</x:v>
      </x:c>
      <x:c r="H393"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93"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93"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93" s="127" t="str">
        <x:v>Dialogue original du projet, présenté en traduction française. Personnes de métier et usage local créés pour cette scène ; aucune citation de film, traduction yautja inventée ou loi universelle de l’espèce.</x:v>
      </x:c>
      <x:c r="L393" s="128" t="n">
        <x:v>2</x:v>
      </x:c>
      <x:c r="M393" s="129" t="n">
        <x:v>1</x:v>
      </x:c>
      <x:c r="N393" s="129" t="n">
        <x:v>1</x:v>
      </x:c>
      <x:c r="O393" s="129" t="n">
        <x:v>1</x:v>
      </x:c>
      <x:c r="P393" s="129" t="n">
        <x:v>1</x:v>
      </x:c>
      <x:c r="Q393" s="130" t="n">
        <x:v>0</x:v>
      </x:c>
    </x:row>
    <x:row r="394" ht="164" customHeight="1">
      <x:c r="A394" s="121" t="str">
        <x:v>D6-W-PNJ-ROLE-15</x:v>
      </x:c>
      <x:c r="B394" s="122" t="str">
        <x:v>Émissaire de clan — échange situé</x:v>
      </x:c>
      <x:c r="C394" s="122" t="str">
        <x:v>Vie locale — métier et interaction 2D</x:v>
      </x:c>
      <x:c r="D394" s="122" t="str">
        <x:v>pnj_roles</x:v>
      </x:c>
      <x:c r="E394" s="122" t="str">
        <x:v>PNJ-ROLE-15</x:v>
      </x:c>
      <x:c r="F394" s="122" t="str">
        <x:v>Homeworld — poste local du métier</x:v>
      </x:c>
      <x:c r="G394" s="122" t="str">
        <x:v>Joueur;Émissaire de clan du poste rencontré</x:v>
      </x:c>
      <x:c r="H394" s="122"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94"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94"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94" s="122" t="str">
        <x:v>Dialogue original du projet, présenté en traduction française. Personnes de métier et usage local créés pour cette scène ; aucune citation de film, traduction yautja inventée ou loi universelle de l’espèce.</x:v>
      </x:c>
      <x:c r="L394" s="123" t="n">
        <x:v>2</x:v>
      </x:c>
      <x:c r="M394" s="124" t="n">
        <x:v>1</x:v>
      </x:c>
      <x:c r="N394" s="124" t="n">
        <x:v>1</x:v>
      </x:c>
      <x:c r="O394" s="124" t="n">
        <x:v>1</x:v>
      </x:c>
      <x:c r="P394" s="124" t="n">
        <x:v>1</x:v>
      </x:c>
      <x:c r="Q394" s="125" t="n">
        <x:v>0</x:v>
      </x:c>
    </x:row>
    <x:row r="395" ht="164" customHeight="1">
      <x:c r="A395" s="126" t="str">
        <x:v>D6-W-PNJ-ROLE-16</x:v>
      </x:c>
      <x:c r="B395" s="127" t="str">
        <x:v>Enforcer — échange situé</x:v>
      </x:c>
      <x:c r="C395" s="127" t="str">
        <x:v>Vie locale — métier et interaction 2D</x:v>
      </x:c>
      <x:c r="D395" s="127" t="str">
        <x:v>pnj_roles</x:v>
      </x:c>
      <x:c r="E395" s="127" t="str">
        <x:v>PNJ-ROLE-16</x:v>
      </x:c>
      <x:c r="F395" s="127" t="str">
        <x:v>Homeworld — poste local du métier</x:v>
      </x:c>
      <x:c r="G395" s="127" t="str">
        <x:v>Joueur;Enforcer du poste rencontré</x:v>
      </x:c>
      <x:c r="H395"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95"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95"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95" s="127" t="str">
        <x:v>Dialogue original du projet, présenté en traduction française. Personnes de métier et usage local créés pour cette scène ; aucune citation de film, traduction yautja inventée ou loi universelle de l’espèce.</x:v>
      </x:c>
      <x:c r="L395" s="128" t="n">
        <x:v>2</x:v>
      </x:c>
      <x:c r="M395" s="129" t="n">
        <x:v>1</x:v>
      </x:c>
      <x:c r="N395" s="129" t="n">
        <x:v>1</x:v>
      </x:c>
      <x:c r="O395" s="129" t="n">
        <x:v>1</x:v>
      </x:c>
      <x:c r="P395" s="129" t="n">
        <x:v>1</x:v>
      </x:c>
      <x:c r="Q395" s="130" t="n">
        <x:v>0</x:v>
      </x:c>
    </x:row>
    <x:row r="396" ht="164" customHeight="1">
      <x:c r="A396" s="121" t="str">
        <x:v>D6-W-PNJ-ROLE-17</x:v>
      </x:c>
      <x:c r="B396" s="122" t="str">
        <x:v>Arbitre de duel — échange situé</x:v>
      </x:c>
      <x:c r="C396" s="122" t="str">
        <x:v>Vie locale — métier et interaction 2D</x:v>
      </x:c>
      <x:c r="D396" s="122" t="str">
        <x:v>pnj_roles</x:v>
      </x:c>
      <x:c r="E396" s="122" t="str">
        <x:v>PNJ-ROLE-17</x:v>
      </x:c>
      <x:c r="F396" s="122" t="str">
        <x:v>Homeworld — poste local du métier</x:v>
      </x:c>
      <x:c r="G396" s="122" t="str">
        <x:v>Joueur;Arbitre de duel du poste rencontré</x:v>
      </x:c>
      <x:c r="H396" s="122"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96"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96"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96" s="122" t="str">
        <x:v>Dialogue original du projet, présenté en traduction française. Personnes de métier et usage local créés pour cette scène ; aucune citation de film, traduction yautja inventée ou loi universelle de l’espèce.</x:v>
      </x:c>
      <x:c r="L396" s="123" t="n">
        <x:v>2</x:v>
      </x:c>
      <x:c r="M396" s="124" t="n">
        <x:v>1</x:v>
      </x:c>
      <x:c r="N396" s="124" t="n">
        <x:v>1</x:v>
      </x:c>
      <x:c r="O396" s="124" t="n">
        <x:v>1</x:v>
      </x:c>
      <x:c r="P396" s="124" t="n">
        <x:v>1</x:v>
      </x:c>
      <x:c r="Q396" s="125" t="n">
        <x:v>0</x:v>
      </x:c>
    </x:row>
    <x:row r="397" ht="164" customHeight="1">
      <x:c r="A397" s="126" t="str">
        <x:v>D6-W-PNJ-ROLE-18</x:v>
      </x:c>
      <x:c r="B397" s="127" t="str">
        <x:v>Guide de réserve — échange situé</x:v>
      </x:c>
      <x:c r="C397" s="127" t="str">
        <x:v>Vie locale — métier et interaction 2D</x:v>
      </x:c>
      <x:c r="D397" s="127" t="str">
        <x:v>pnj_roles</x:v>
      </x:c>
      <x:c r="E397" s="127" t="str">
        <x:v>PNJ-ROLE-18</x:v>
      </x:c>
      <x:c r="F397" s="127" t="str">
        <x:v>Homeworld — poste local du métier</x:v>
      </x:c>
      <x:c r="G397" s="127" t="str">
        <x:v>Joueur;Guide de réserve du poste rencontré</x:v>
      </x:c>
      <x:c r="H397"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97"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97"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97" s="127" t="str">
        <x:v>Dialogue original du projet, présenté en traduction française. Personnes de métier et usage local créés pour cette scène ; aucune citation de film, traduction yautja inventée ou loi universelle de l’espèce.</x:v>
      </x:c>
      <x:c r="L397" s="128" t="n">
        <x:v>2</x:v>
      </x:c>
      <x:c r="M397" s="129" t="n">
        <x:v>1</x:v>
      </x:c>
      <x:c r="N397" s="129" t="n">
        <x:v>1</x:v>
      </x:c>
      <x:c r="O397" s="129" t="n">
        <x:v>1</x:v>
      </x:c>
      <x:c r="P397" s="129" t="n">
        <x:v>1</x:v>
      </x:c>
      <x:c r="Q397" s="130" t="n">
        <x:v>0</x:v>
      </x:c>
    </x:row>
    <x:row r="398" ht="179" customHeight="1">
      <x:c r="A398" s="121" t="str">
        <x:v>D6-W-PNJ-ROLE-19</x:v>
      </x:c>
      <x:c r="B398" s="122" t="str">
        <x:v>Intendante de navire — échange situé</x:v>
      </x:c>
      <x:c r="C398" s="122" t="str">
        <x:v>Vie locale — métier et interaction 2D</x:v>
      </x:c>
      <x:c r="D398" s="122" t="str">
        <x:v>pnj_roles</x:v>
      </x:c>
      <x:c r="E398" s="122" t="str">
        <x:v>PNJ-ROLE-19</x:v>
      </x:c>
      <x:c r="F398" s="122" t="str">
        <x:v>Quai ou navire actuellement atteint</x:v>
      </x:c>
      <x:c r="G398" s="122" t="str">
        <x:v>Joueur;Intendante de navire du poste rencontré</x:v>
      </x:c>
      <x:c r="H398" s="122" t="str">
        <x:v>Personne de métier effectivement rencontrée, disponible et consentante ; service local accessible ; objet concerné présent. Le dialogue ne crée pas de service déjà effectué ni de résultat médical instantané. Toute opération spatiale exige Blooded, vaisseau possédé et déplacement joué.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98"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98"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98" s="122" t="str">
        <x:v>Dialogue original du projet, présenté en traduction française. Personnes de métier et usage local créés pour cette scène ; aucune citation de film, traduction yautja inventée ou loi universelle de l’espèce.</x:v>
      </x:c>
      <x:c r="L398" s="123" t="n">
        <x:v>2</x:v>
      </x:c>
      <x:c r="M398" s="124" t="n">
        <x:v>1</x:v>
      </x:c>
      <x:c r="N398" s="124" t="n">
        <x:v>1</x:v>
      </x:c>
      <x:c r="O398" s="124" t="n">
        <x:v>1</x:v>
      </x:c>
      <x:c r="P398" s="124" t="n">
        <x:v>1</x:v>
      </x:c>
      <x:c r="Q398" s="125" t="n">
        <x:v>0</x:v>
      </x:c>
    </x:row>
    <x:row r="399" ht="164" customHeight="1">
      <x:c r="A399" s="126" t="str">
        <x:v>D6-W-PNJ-ROLE-20</x:v>
      </x:c>
      <x:c r="B399" s="127" t="str">
        <x:v>Gardien du mausolée — échange situé</x:v>
      </x:c>
      <x:c r="C399" s="127" t="str">
        <x:v>Vie locale — métier et interaction 2D</x:v>
      </x:c>
      <x:c r="D399" s="127" t="str">
        <x:v>pnj_roles</x:v>
      </x:c>
      <x:c r="E399" s="127" t="str">
        <x:v>PNJ-ROLE-20</x:v>
      </x:c>
      <x:c r="F399" s="127" t="str">
        <x:v>Homeworld — poste local du métier</x:v>
      </x:c>
      <x:c r="G399" s="127" t="str">
        <x:v>Joueur;Gardien du mausolée du poste rencontré</x:v>
      </x:c>
      <x:c r="H399"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399"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399"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399" s="127" t="str">
        <x:v>Dialogue original du projet, présenté en traduction française. Personnes de métier et usage local créés pour cette scène ; aucune citation de film, traduction yautja inventée ou loi universelle de l’espèce.</x:v>
      </x:c>
      <x:c r="L399" s="128" t="n">
        <x:v>2</x:v>
      </x:c>
      <x:c r="M399" s="129" t="n">
        <x:v>1</x:v>
      </x:c>
      <x:c r="N399" s="129" t="n">
        <x:v>1</x:v>
      </x:c>
      <x:c r="O399" s="129" t="n">
        <x:v>1</x:v>
      </x:c>
      <x:c r="P399" s="129" t="n">
        <x:v>1</x:v>
      </x:c>
      <x:c r="Q399" s="130" t="n">
        <x:v>0</x:v>
      </x:c>
    </x:row>
    <x:row r="400" ht="179" customHeight="1">
      <x:c r="A400" s="121" t="str">
        <x:v>D6-W-GP01</x:v>
      </x:c>
      <x:c r="B400" s="122" t="str">
        <x:v>Réserve de Vara-Kesh — échange situé</x:v>
      </x:c>
      <x:c r="C400" s="122" t="str">
        <x:v>Chasse — réserve et adversaires humains</x:v>
      </x:c>
      <x:c r="D400" s="122" t="str">
        <x:v>reserves</x:v>
      </x:c>
      <x:c r="E400" s="122" t="str">
        <x:v>GP01</x:v>
      </x:c>
      <x:c r="F400" s="122" t="str">
        <x:v>Vara-Kesh</x:v>
      </x:c>
      <x:c r="G400" s="122" t="str">
        <x:v>Joueur;Guide local de Vara-Kesh</x:v>
      </x:c>
      <x:c r="H400" s="122" t="str">
        <x:v>Blooded + vaisseau possédé + trajet spatial joué ; contrat de réserve et groupe humain persistant effectivement activés. Guide local présent ou joignable par liaison établie. Cette scène observe un groupe ; aucune rencontre dialoguée avec Mara ni mobilisation des cent profils à la fois.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400"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400"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400" s="122" t="str">
        <x:v>Dialogue original du projet, présenté en traduction française. Personnes de métier et usage local créés pour cette scène ; aucune citation de film, traduction yautja inventée ou loi universelle de l’espèce. Game preserve est une inspiration de franchise. Ces dix mondes, équipes et chasses sont originaux.</x:v>
      </x:c>
      <x:c r="L400" s="123" t="n">
        <x:v>2</x:v>
      </x:c>
      <x:c r="M400" s="124" t="n">
        <x:v>1</x:v>
      </x:c>
      <x:c r="N400" s="124" t="n">
        <x:v>1</x:v>
      </x:c>
      <x:c r="O400" s="124" t="n">
        <x:v>1</x:v>
      </x:c>
      <x:c r="P400" s="124" t="n">
        <x:v>1</x:v>
      </x:c>
      <x:c r="Q400" s="125" t="n">
        <x:v>0</x:v>
      </x:c>
    </x:row>
    <x:row r="401" ht="179" customHeight="1">
      <x:c r="A401" s="126" t="str">
        <x:v>D6-W-GP02</x:v>
      </x:c>
      <x:c r="B401" s="127" t="str">
        <x:v>Réserve de Nereth — échange situé</x:v>
      </x:c>
      <x:c r="C401" s="127" t="str">
        <x:v>Chasse — réserve et adversaires humains</x:v>
      </x:c>
      <x:c r="D401" s="127" t="str">
        <x:v>reserves</x:v>
      </x:c>
      <x:c r="E401" s="127" t="str">
        <x:v>GP02</x:v>
      </x:c>
      <x:c r="F401" s="127" t="str">
        <x:v>Nereth</x:v>
      </x:c>
      <x:c r="G401" s="127" t="str">
        <x:v>Joueur;Guide local de Nereth</x:v>
      </x:c>
      <x:c r="H401" s="127" t="str">
        <x:v>Blooded + vaisseau possédé + trajet spatial joué ; contrat de réserve et groupe humain persistant effectivement activés. Guide local présent ou joignable par liaison établie. Cette scène observe un groupe ; aucune rencontre dialoguée avec Mara ni mobilisation des cent profils à la fois.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401"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401"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401" s="127" t="str">
        <x:v>Dialogue original du projet, présenté en traduction française. Personnes de métier et usage local créés pour cette scène ; aucune citation de film, traduction yautja inventée ou loi universelle de l’espèce. Game preserve est une inspiration de franchise. Ces dix mondes, équipes et chasses sont originaux.</x:v>
      </x:c>
      <x:c r="L401" s="128" t="n">
        <x:v>2</x:v>
      </x:c>
      <x:c r="M401" s="129" t="n">
        <x:v>1</x:v>
      </x:c>
      <x:c r="N401" s="129" t="n">
        <x:v>1</x:v>
      </x:c>
      <x:c r="O401" s="129" t="n">
        <x:v>1</x:v>
      </x:c>
      <x:c r="P401" s="129" t="n">
        <x:v>1</x:v>
      </x:c>
      <x:c r="Q401" s="130" t="n">
        <x:v>0</x:v>
      </x:c>
    </x:row>
    <x:row r="402" ht="179" customHeight="1">
      <x:c r="A402" s="121" t="str">
        <x:v>D6-W-GP03</x:v>
      </x:c>
      <x:c r="B402" s="122" t="str">
        <x:v>Réserve de Oshara — échange situé</x:v>
      </x:c>
      <x:c r="C402" s="122" t="str">
        <x:v>Chasse — réserve et adversaires humains</x:v>
      </x:c>
      <x:c r="D402" s="122" t="str">
        <x:v>reserves</x:v>
      </x:c>
      <x:c r="E402" s="122" t="str">
        <x:v>GP03</x:v>
      </x:c>
      <x:c r="F402" s="122" t="str">
        <x:v>Oshara</x:v>
      </x:c>
      <x:c r="G402" s="122" t="str">
        <x:v>Joueur;Guide local de Oshara</x:v>
      </x:c>
      <x:c r="H402" s="122" t="str">
        <x:v>Blooded + vaisseau possédé + trajet spatial joué ; contrat de réserve et groupe humain persistant effectivement activés. Guide local présent ou joignable par liaison établie. Cette scène observe un groupe ; aucune rencontre dialoguée avec Mara ni mobilisation des cent profils à la fois.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402"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402"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402" s="122" t="str">
        <x:v>Dialogue original du projet, présenté en traduction française. Personnes de métier et usage local créés pour cette scène ; aucune citation de film, traduction yautja inventée ou loi universelle de l’espèce. Game preserve est une inspiration de franchise. Ces dix mondes, équipes et chasses sont originaux.</x:v>
      </x:c>
      <x:c r="L402" s="123" t="n">
        <x:v>2</x:v>
      </x:c>
      <x:c r="M402" s="124" t="n">
        <x:v>1</x:v>
      </x:c>
      <x:c r="N402" s="124" t="n">
        <x:v>1</x:v>
      </x:c>
      <x:c r="O402" s="124" t="n">
        <x:v>1</x:v>
      </x:c>
      <x:c r="P402" s="124" t="n">
        <x:v>1</x:v>
      </x:c>
      <x:c r="Q402" s="125" t="n">
        <x:v>0</x:v>
      </x:c>
    </x:row>
    <x:row r="403" ht="179" customHeight="1">
      <x:c r="A403" s="126" t="str">
        <x:v>D6-W-GP04</x:v>
      </x:c>
      <x:c r="B403" s="127" t="str">
        <x:v>Réserve de Rukh Tal — échange situé</x:v>
      </x:c>
      <x:c r="C403" s="127" t="str">
        <x:v>Chasse — réserve et adversaires humains</x:v>
      </x:c>
      <x:c r="D403" s="127" t="str">
        <x:v>reserves</x:v>
      </x:c>
      <x:c r="E403" s="127" t="str">
        <x:v>GP04</x:v>
      </x:c>
      <x:c r="F403" s="127" t="str">
        <x:v>Rukh Tal</x:v>
      </x:c>
      <x:c r="G403" s="127" t="str">
        <x:v>Joueur;Guide local de Rukh Tal</x:v>
      </x:c>
      <x:c r="H403" s="127" t="str">
        <x:v>Blooded + vaisseau possédé + trajet spatial joué ; contrat de réserve et groupe humain persistant effectivement activés. Guide local présent ou joignable par liaison établie. Cette scène observe un groupe ; aucune rencontre dialoguée avec Mara ni mobilisation des cent profils à la fois.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403"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403"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403" s="127" t="str">
        <x:v>Dialogue original du projet, présenté en traduction française. Personnes de métier et usage local créés pour cette scène ; aucune citation de film, traduction yautja inventée ou loi universelle de l’espèce. Game preserve est une inspiration de franchise. Ces dix mondes, équipes et chasses sont originaux.</x:v>
      </x:c>
      <x:c r="L403" s="128" t="n">
        <x:v>2</x:v>
      </x:c>
      <x:c r="M403" s="129" t="n">
        <x:v>1</x:v>
      </x:c>
      <x:c r="N403" s="129" t="n">
        <x:v>1</x:v>
      </x:c>
      <x:c r="O403" s="129" t="n">
        <x:v>1</x:v>
      </x:c>
      <x:c r="P403" s="129" t="n">
        <x:v>1</x:v>
      </x:c>
      <x:c r="Q403" s="130" t="n">
        <x:v>0</x:v>
      </x:c>
    </x:row>
    <x:row r="404" ht="179" customHeight="1">
      <x:c r="A404" s="121" t="str">
        <x:v>D6-W-GP05</x:v>
      </x:c>
      <x:c r="B404" s="122" t="str">
        <x:v>Réserve de Sileth — échange situé</x:v>
      </x:c>
      <x:c r="C404" s="122" t="str">
        <x:v>Chasse — réserve et adversaires humains</x:v>
      </x:c>
      <x:c r="D404" s="122" t="str">
        <x:v>reserves</x:v>
      </x:c>
      <x:c r="E404" s="122" t="str">
        <x:v>GP05</x:v>
      </x:c>
      <x:c r="F404" s="122" t="str">
        <x:v>Sileth</x:v>
      </x:c>
      <x:c r="G404" s="122" t="str">
        <x:v>Joueur;Guide local de Sileth</x:v>
      </x:c>
      <x:c r="H404" s="122" t="str">
        <x:v>Blooded + vaisseau possédé + trajet spatial joué ; contrat de réserve et groupe humain persistant effectivement activés. Guide local présent ou joignable par liaison établie. Cette scène observe un groupe ; aucune rencontre dialoguée avec Mara ni mobilisation des cent profils à la fois.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404"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404"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404" s="122" t="str">
        <x:v>Dialogue original du projet, présenté en traduction française. Personnes de métier et usage local créés pour cette scène ; aucune citation de film, traduction yautja inventée ou loi universelle de l’espèce. Game preserve est une inspiration de franchise. Ces dix mondes, équipes et chasses sont originaux.</x:v>
      </x:c>
      <x:c r="L404" s="123" t="n">
        <x:v>2</x:v>
      </x:c>
      <x:c r="M404" s="124" t="n">
        <x:v>1</x:v>
      </x:c>
      <x:c r="N404" s="124" t="n">
        <x:v>1</x:v>
      </x:c>
      <x:c r="O404" s="124" t="n">
        <x:v>1</x:v>
      </x:c>
      <x:c r="P404" s="124" t="n">
        <x:v>1</x:v>
      </x:c>
      <x:c r="Q404" s="125" t="n">
        <x:v>0</x:v>
      </x:c>
    </x:row>
    <x:row r="405" ht="179" customHeight="1">
      <x:c r="A405" s="126" t="str">
        <x:v>D6-W-GP06</x:v>
      </x:c>
      <x:c r="B405" s="127" t="str">
        <x:v>Réserve de Dharos — échange situé</x:v>
      </x:c>
      <x:c r="C405" s="127" t="str">
        <x:v>Chasse — réserve et adversaires humains</x:v>
      </x:c>
      <x:c r="D405" s="127" t="str">
        <x:v>reserves</x:v>
      </x:c>
      <x:c r="E405" s="127" t="str">
        <x:v>GP06</x:v>
      </x:c>
      <x:c r="F405" s="127" t="str">
        <x:v>Dharos</x:v>
      </x:c>
      <x:c r="G405" s="127" t="str">
        <x:v>Joueur;Guide local de Dharos</x:v>
      </x:c>
      <x:c r="H405" s="127" t="str">
        <x:v>Blooded + vaisseau possédé + trajet spatial joué ; contrat de réserve et groupe humain persistant effectivement activés. Guide local présent ou joignable par liaison établie. Cette scène observe un groupe ; aucune rencontre dialoguée avec Mara ni mobilisation des cent profils à la fois.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405"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405"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405" s="127" t="str">
        <x:v>Dialogue original du projet, présenté en traduction française. Personnes de métier et usage local créés pour cette scène ; aucune citation de film, traduction yautja inventée ou loi universelle de l’espèce. Game preserve est une inspiration de franchise. Ces dix mondes, équipes et chasses sont originaux.</x:v>
      </x:c>
      <x:c r="L405" s="128" t="n">
        <x:v>2</x:v>
      </x:c>
      <x:c r="M405" s="129" t="n">
        <x:v>1</x:v>
      </x:c>
      <x:c r="N405" s="129" t="n">
        <x:v>1</x:v>
      </x:c>
      <x:c r="O405" s="129" t="n">
        <x:v>1</x:v>
      </x:c>
      <x:c r="P405" s="129" t="n">
        <x:v>1</x:v>
      </x:c>
      <x:c r="Q405" s="130" t="n">
        <x:v>0</x:v>
      </x:c>
    </x:row>
    <x:row r="406" ht="179" customHeight="1">
      <x:c r="A406" s="121" t="str">
        <x:v>D6-W-GP07</x:v>
      </x:c>
      <x:c r="B406" s="122" t="str">
        <x:v>Réserve de Morrak — échange situé</x:v>
      </x:c>
      <x:c r="C406" s="122" t="str">
        <x:v>Chasse — réserve et adversaires humains</x:v>
      </x:c>
      <x:c r="D406" s="122" t="str">
        <x:v>reserves</x:v>
      </x:c>
      <x:c r="E406" s="122" t="str">
        <x:v>GP07</x:v>
      </x:c>
      <x:c r="F406" s="122" t="str">
        <x:v>Morrak</x:v>
      </x:c>
      <x:c r="G406" s="122" t="str">
        <x:v>Joueur;Guide local de Morrak</x:v>
      </x:c>
      <x:c r="H406" s="122" t="str">
        <x:v>Blooded + vaisseau possédé + trajet spatial joué ; contrat de réserve et groupe humain persistant effectivement activés. Guide local présent ou joignable par liaison établie. Cette scène observe un groupe ; aucune rencontre dialoguée avec Mara ni mobilisation des cent profils à la fois.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406"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406"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406" s="122" t="str">
        <x:v>Dialogue original du projet, présenté en traduction française. Personnes de métier et usage local créés pour cette scène ; aucune citation de film, traduction yautja inventée ou loi universelle de l’espèce. Game preserve est une inspiration de franchise. Ces dix mondes, équipes et chasses sont originaux.</x:v>
      </x:c>
      <x:c r="L406" s="123" t="n">
        <x:v>2</x:v>
      </x:c>
      <x:c r="M406" s="124" t="n">
        <x:v>1</x:v>
      </x:c>
      <x:c r="N406" s="124" t="n">
        <x:v>1</x:v>
      </x:c>
      <x:c r="O406" s="124" t="n">
        <x:v>1</x:v>
      </x:c>
      <x:c r="P406" s="124" t="n">
        <x:v>1</x:v>
      </x:c>
      <x:c r="Q406" s="125" t="n">
        <x:v>0</x:v>
      </x:c>
    </x:row>
    <x:row r="407" ht="179" customHeight="1">
      <x:c r="A407" s="126" t="str">
        <x:v>D6-W-GP08</x:v>
      </x:c>
      <x:c r="B407" s="127" t="str">
        <x:v>Réserve de Eshra — échange situé</x:v>
      </x:c>
      <x:c r="C407" s="127" t="str">
        <x:v>Chasse — réserve et adversaires humains</x:v>
      </x:c>
      <x:c r="D407" s="127" t="str">
        <x:v>reserves</x:v>
      </x:c>
      <x:c r="E407" s="127" t="str">
        <x:v>GP08</x:v>
      </x:c>
      <x:c r="F407" s="127" t="str">
        <x:v>Eshra</x:v>
      </x:c>
      <x:c r="G407" s="127" t="str">
        <x:v>Joueur;Guide local de Eshra</x:v>
      </x:c>
      <x:c r="H407" s="127" t="str">
        <x:v>Blooded + vaisseau possédé + trajet spatial joué ; contrat de réserve et groupe humain persistant effectivement activés. Guide local présent ou joignable par liaison établie. Cette scène observe un groupe ; aucune rencontre dialoguée avec Mara ni mobilisation des cent profils à la fois.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407"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407"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407" s="127" t="str">
        <x:v>Dialogue original du projet, présenté en traduction française. Personnes de métier et usage local créés pour cette scène ; aucune citation de film, traduction yautja inventée ou loi universelle de l’espèce. Game preserve est une inspiration de franchise. Ces dix mondes, équipes et chasses sont originaux.</x:v>
      </x:c>
      <x:c r="L407" s="128" t="n">
        <x:v>2</x:v>
      </x:c>
      <x:c r="M407" s="129" t="n">
        <x:v>1</x:v>
      </x:c>
      <x:c r="N407" s="129" t="n">
        <x:v>1</x:v>
      </x:c>
      <x:c r="O407" s="129" t="n">
        <x:v>1</x:v>
      </x:c>
      <x:c r="P407" s="129" t="n">
        <x:v>1</x:v>
      </x:c>
      <x:c r="Q407" s="130" t="n">
        <x:v>0</x:v>
      </x:c>
    </x:row>
    <x:row r="408" ht="179" customHeight="1">
      <x:c r="A408" s="121" t="str">
        <x:v>D6-W-GP09</x:v>
      </x:c>
      <x:c r="B408" s="122" t="str">
        <x:v>Réserve de Terek-Va — échange situé</x:v>
      </x:c>
      <x:c r="C408" s="122" t="str">
        <x:v>Chasse — réserve et adversaires humains</x:v>
      </x:c>
      <x:c r="D408" s="122" t="str">
        <x:v>reserves</x:v>
      </x:c>
      <x:c r="E408" s="122" t="str">
        <x:v>GP09</x:v>
      </x:c>
      <x:c r="F408" s="122" t="str">
        <x:v>Terek-Va</x:v>
      </x:c>
      <x:c r="G408" s="122" t="str">
        <x:v>Joueur;Guide local de Terek-Va</x:v>
      </x:c>
      <x:c r="H408" s="122" t="str">
        <x:v>Blooded + vaisseau possédé + trajet spatial joué ; contrat de réserve et groupe humain persistant effectivement activés. Guide local présent ou joignable par liaison établie. Cette scène observe un groupe ; aucune rencontre dialoguée avec Mara ni mobilisation des cent profils à la fois.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408"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408"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408" s="122" t="str">
        <x:v>Dialogue original du projet, présenté en traduction française. Personnes de métier et usage local créés pour cette scène ; aucune citation de film, traduction yautja inventée ou loi universelle de l’espèce. Game preserve est une inspiration de franchise. Ces dix mondes, équipes et chasses sont originaux.</x:v>
      </x:c>
      <x:c r="L408" s="123" t="n">
        <x:v>2</x:v>
      </x:c>
      <x:c r="M408" s="124" t="n">
        <x:v>1</x:v>
      </x:c>
      <x:c r="N408" s="124" t="n">
        <x:v>1</x:v>
      </x:c>
      <x:c r="O408" s="124" t="n">
        <x:v>1</x:v>
      </x:c>
      <x:c r="P408" s="124" t="n">
        <x:v>1</x:v>
      </x:c>
      <x:c r="Q408" s="125" t="n">
        <x:v>0</x:v>
      </x:c>
    </x:row>
    <x:row r="409" ht="179" customHeight="1">
      <x:c r="A409" s="126" t="str">
        <x:v>D6-W-GP10</x:v>
      </x:c>
      <x:c r="B409" s="127" t="str">
        <x:v>Réserve de Qorr — échange situé</x:v>
      </x:c>
      <x:c r="C409" s="127" t="str">
        <x:v>Chasse — réserve et adversaires humains</x:v>
      </x:c>
      <x:c r="D409" s="127" t="str">
        <x:v>reserves</x:v>
      </x:c>
      <x:c r="E409" s="127" t="str">
        <x:v>GP10</x:v>
      </x:c>
      <x:c r="F409" s="127" t="str">
        <x:v>Qorr</x:v>
      </x:c>
      <x:c r="G409" s="127" t="str">
        <x:v>Joueur;Guide local de Qorr</x:v>
      </x:c>
      <x:c r="H409" s="127" t="str">
        <x:v>Blooded + vaisseau possédé + trajet spatial joué ; contrat de réserve et groupe humain persistant effectivement activés. Guide local présent ou joignable par liaison établie. Cette scène observe un groupe ; aucune rencontre dialoguée avec Mara ni mobilisation des cent profils à la fois.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409"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409"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409" s="127" t="str">
        <x:v>Dialogue original du projet, présenté en traduction française. Personnes de métier et usage local créés pour cette scène ; aucune citation de film, traduction yautja inventée ou loi universelle de l’espèce. Game preserve est une inspiration de franchise. Ces dix mondes, équipes et chasses sont originaux.</x:v>
      </x:c>
      <x:c r="L409" s="128" t="n">
        <x:v>2</x:v>
      </x:c>
      <x:c r="M409" s="129" t="n">
        <x:v>1</x:v>
      </x:c>
      <x:c r="N409" s="129" t="n">
        <x:v>1</x:v>
      </x:c>
      <x:c r="O409" s="129" t="n">
        <x:v>1</x:v>
      </x:c>
      <x:c r="P409" s="129" t="n">
        <x:v>1</x:v>
      </x:c>
      <x:c r="Q409" s="130" t="n">
        <x:v>0</x:v>
      </x:c>
    </x:row>
    <x:row r="410" ht="164" customHeight="1">
      <x:c r="A410" s="121" t="str">
        <x:v>D6-W-MOUNT-01</x:v>
      </x:c>
      <x:c r="B410" s="122" t="str">
        <x:v>Porte-corne des cendres — échange situé</x:v>
      </x:c>
      <x:c r="C410" s="122" t="str">
        <x:v>Monture — rencontre et confiance</x:v>
      </x:c>
      <x:c r="D410" s="122" t="str">
        <x:v>mount_progression</x:v>
      </x:c>
      <x:c r="E410" s="122" t="str">
        <x:v>MOUNT-01</x:v>
      </x:c>
      <x:c r="F410" s="122" t="str">
        <x:v>Homeworld — Marches de Cendre</x:v>
      </x:c>
      <x:c r="G410" s="122" t="str">
        <x:v>Joueur;Soigneuse du porte-corne</x:v>
      </x:c>
      <x:c r="H410" s="122" t="str">
        <x:v>Porte-corne individuel présent ; habitat adapté ; seuils de lien V5 conservés : 25 approche, 50 monte, 75 charge, 100 signature, gain plafonné à 5 par séance. Aucun seuil gagné par dialogue.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410"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410"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410" s="122" t="str">
        <x:v>Dialogue original du projet, présenté en traduction française. Personnes de métier et usage local créés pour cette scène ; aucune citation de film, traduction yautja inventée ou loi universelle de l’espèce.</x:v>
      </x:c>
      <x:c r="L410" s="123" t="n">
        <x:v>2</x:v>
      </x:c>
      <x:c r="M410" s="124" t="n">
        <x:v>1</x:v>
      </x:c>
      <x:c r="N410" s="124" t="n">
        <x:v>1</x:v>
      </x:c>
      <x:c r="O410" s="124" t="n">
        <x:v>1</x:v>
      </x:c>
      <x:c r="P410" s="124" t="n">
        <x:v>1</x:v>
      </x:c>
      <x:c r="Q410" s="125" t="n">
        <x:v>0</x:v>
      </x:c>
    </x:row>
    <x:row r="411" ht="164" customHeight="1">
      <x:c r="A411" s="126" t="str">
        <x:v>D6-W-MOUNT-02</x:v>
      </x:c>
      <x:c r="B411" s="127" t="str">
        <x:v>Marcheur de basalte — échange situé</x:v>
      </x:c>
      <x:c r="C411" s="127" t="str">
        <x:v>Monture — allure et charge</x:v>
      </x:c>
      <x:c r="D411" s="127" t="str">
        <x:v>mount_progression</x:v>
      </x:c>
      <x:c r="E411" s="127" t="str">
        <x:v>MOUNT-02</x:v>
      </x:c>
      <x:c r="F411" s="127" t="str">
        <x:v>Homeworld — plateaux de basalte</x:v>
      </x:c>
      <x:c r="G411" s="127" t="str">
        <x:v>Joueur;Guide du marcheur de basalte</x:v>
      </x:c>
      <x:c r="H411" s="127" t="str">
        <x:v>Individu MOUNT-02 présent ; lien et fatigue persistants ; charge après seuil 75, montée après 50 ; séance plafonnée à 5 de lien. Aucun exercice incompatible rendu accessible par la réponse.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411"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411"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411" s="127" t="str">
        <x:v>Dialogue original du projet, présenté en traduction française. Personnes de métier et usage local créés pour cette scène ; aucune citation de film, traduction yautja inventée ou loi universelle de l’espèce.</x:v>
      </x:c>
      <x:c r="L411" s="128" t="n">
        <x:v>2</x:v>
      </x:c>
      <x:c r="M411" s="129" t="n">
        <x:v>1</x:v>
      </x:c>
      <x:c r="N411" s="129" t="n">
        <x:v>1</x:v>
      </x:c>
      <x:c r="O411" s="129" t="n">
        <x:v>1</x:v>
      </x:c>
      <x:c r="P411" s="129" t="n">
        <x:v>1</x:v>
      </x:c>
      <x:c r="Q411" s="130" t="n">
        <x:v>0</x:v>
      </x:c>
    </x:row>
    <x:row r="412" ht="149" customHeight="1">
      <x:c r="A412" s="121" t="str">
        <x:v>D6-W-MOUNT-03</x:v>
      </x:c>
      <x:c r="B412" s="122" t="str">
        <x:v>Coureur sableux — échange situé</x:v>
      </x:c>
      <x:c r="C412" s="122" t="str">
        <x:v>Monture — préparation d’expédition</x:v>
      </x:c>
      <x:c r="D412" s="122" t="str">
        <x:v>mount_progression</x:v>
      </x:c>
      <x:c r="E412" s="122" t="str">
        <x:v>MOUNT-03</x:v>
      </x:c>
      <x:c r="F412" s="122" t="str">
        <x:v>Homeworld — Désert de Verre</x:v>
      </x:c>
      <x:c r="G412" s="122" t="str">
        <x:v>Joueur;Dresseuse du coureur sableux</x:v>
      </x:c>
      <x:c r="H412" s="122" t="str">
        <x:v>Individu MOUNT-03 présent, abri et eau disponibles ; seuils de lien et plafond de séance V5 ; aucun départ spatial de monture avant transport compatible.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412"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412"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412" s="122" t="str">
        <x:v>Dialogue original du projet, présenté en traduction française. Personnes de métier et usage local créés pour cette scène ; aucune citation de film, traduction yautja inventée ou loi universelle de l’espèce.</x:v>
      </x:c>
      <x:c r="L412" s="123" t="n">
        <x:v>2</x:v>
      </x:c>
      <x:c r="M412" s="124" t="n">
        <x:v>1</x:v>
      </x:c>
      <x:c r="N412" s="124" t="n">
        <x:v>1</x:v>
      </x:c>
      <x:c r="O412" s="124" t="n">
        <x:v>1</x:v>
      </x:c>
      <x:c r="P412" s="124" t="n">
        <x:v>1</x:v>
      </x:c>
      <x:c r="Q412" s="125" t="n">
        <x:v>0</x:v>
      </x:c>
    </x:row>
    <x:row r="413" ht="134" customHeight="1">
      <x:c r="A413" s="126" t="str">
        <x:v>D6-W-FAU-01</x:v>
      </x:c>
      <x:c r="B413" s="127" t="str">
        <x:v>Scarabée des scories — échange situé</x:v>
      </x:c>
      <x:c r="C413" s="127" t="str">
        <x:v>Faune — observation du milieu</x:v>
      </x:c>
      <x:c r="D413" s="127" t="str">
        <x:v>bestiary</x:v>
      </x:c>
      <x:c r="E413" s="127" t="str">
        <x:v>FAU-01</x:v>
      </x:c>
      <x:c r="F413" s="127" t="str">
        <x:v>Marches de Cendre</x:v>
      </x:c>
      <x:c r="G413" s="127" t="str">
        <x:v>Joueur;Observatrice des scories</x:v>
      </x:c>
      <x:c r="H413" s="127" t="str">
        <x:v>Animal FAU-01 réellement présent ; observation de petite faune hors combat obligatoire.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413"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413"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413" s="127" t="str">
        <x:v>Dialogue original du projet, présenté en traduction française. Personnes de métier et usage local créés pour cette scène ; aucune citation de film, traduction yautja inventée ou loi universelle de l’espèce.</x:v>
      </x:c>
      <x:c r="L413" s="128" t="n">
        <x:v>2</x:v>
      </x:c>
      <x:c r="M413" s="129" t="n">
        <x:v>1</x:v>
      </x:c>
      <x:c r="N413" s="129" t="n">
        <x:v>1</x:v>
      </x:c>
      <x:c r="O413" s="129" t="n">
        <x:v>1</x:v>
      </x:c>
      <x:c r="P413" s="129" t="n">
        <x:v>1</x:v>
      </x:c>
      <x:c r="Q413" s="130" t="n">
        <x:v>0</x:v>
      </x:c>
    </x:row>
    <x:row r="414" ht="149" customHeight="1">
      <x:c r="A414" s="121" t="str">
        <x:v>D6-W-FAU-02</x:v>
      </x:c>
      <x:c r="B414" s="122" t="str">
        <x:v>Briseur de basalte — échange situé</x:v>
      </x:c>
      <x:c r="C414" s="122" t="str">
        <x:v>Faune — comportement de charge</x:v>
      </x:c>
      <x:c r="D414" s="122" t="str">
        <x:v>bestiary</x:v>
      </x:c>
      <x:c r="E414" s="122" t="str">
        <x:v>FAU-02</x:v>
      </x:c>
      <x:c r="F414" s="122" t="str">
        <x:v>Marches de Cendre</x:v>
      </x:c>
      <x:c r="G414" s="122" t="str">
        <x:v>Joueur;Pisteur du briseur de basalte</x:v>
      </x:c>
      <x:c r="H414" s="122" t="str">
        <x:v>Briseur de basalte territorial vivant présent ; aucune mise à mort requise pour l’observation ; états de la rencontre persistants.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414"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414"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414" s="122" t="str">
        <x:v>Dialogue original du projet, présenté en traduction française. Personnes de métier et usage local créés pour cette scène ; aucune citation de film, traduction yautja inventée ou loi universelle de l’espèce.</x:v>
      </x:c>
      <x:c r="L414" s="123" t="n">
        <x:v>2</x:v>
      </x:c>
      <x:c r="M414" s="124" t="n">
        <x:v>1</x:v>
      </x:c>
      <x:c r="N414" s="124" t="n">
        <x:v>1</x:v>
      </x:c>
      <x:c r="O414" s="124" t="n">
        <x:v>1</x:v>
      </x:c>
      <x:c r="P414" s="124" t="n">
        <x:v>1</x:v>
      </x:c>
      <x:c r="Q414" s="125" t="n">
        <x:v>0</x:v>
      </x:c>
    </x:row>
    <x:row r="415" ht="149" customHeight="1">
      <x:c r="A415" s="126" t="str">
        <x:v>D6-W-FAU-03</x:v>
      </x:c>
      <x:c r="B415" s="127" t="str">
        <x:v>Coureur des dunes — échange situé</x:v>
      </x:c>
      <x:c r="C415" s="127" t="str">
        <x:v>Faune — piste et interception</x:v>
      </x:c>
      <x:c r="D415" s="127" t="str">
        <x:v>bestiary</x:v>
      </x:c>
      <x:c r="E415" s="127" t="str">
        <x:v>FAU-03</x:v>
      </x:c>
      <x:c r="F415" s="127" t="str">
        <x:v>Désert de Verre</x:v>
      </x:c>
      <x:c r="G415" s="127" t="str">
        <x:v>Joueur;Éclaireuse des proies rapides</x:v>
      </x:c>
      <x:c r="H415" s="127" t="str">
        <x:v>Coureur des dunes vivant présent ; contrat actif si chasse, observation possible sans trophée automatique.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415" s="127"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415" s="127"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415" s="127" t="str">
        <x:v>Dialogue original du projet, présenté en traduction française. Personnes de métier et usage local créés pour cette scène ; aucune citation de film, traduction yautja inventée ou loi universelle de l’espèce.</x:v>
      </x:c>
      <x:c r="L415" s="128" t="n">
        <x:v>2</x:v>
      </x:c>
      <x:c r="M415" s="129" t="n">
        <x:v>1</x:v>
      </x:c>
      <x:c r="N415" s="129" t="n">
        <x:v>1</x:v>
      </x:c>
      <x:c r="O415" s="129" t="n">
        <x:v>1</x:v>
      </x:c>
      <x:c r="P415" s="129" t="n">
        <x:v>1</x:v>
      </x:c>
      <x:c r="Q415" s="130" t="n">
        <x:v>0</x:v>
      </x:c>
    </x:row>
    <x:row r="416" ht="164" customHeight="1">
      <x:c r="A416" s="121" t="str">
        <x:v>D6-W-CULT-25</x:v>
      </x:c>
      <x:c r="B416" s="122" t="str">
        <x:v>C’ntlip et halte de retour — une coupe offerte après la chasse — échange situé</x:v>
      </x:c>
      <x:c r="C416" s="122" t="str">
        <x:v>Culture — halte et conversation libre</x:v>
      </x:c>
      <x:c r="D416" s="122" t="str">
        <x:v>culture</x:v>
      </x:c>
      <x:c r="E416" s="122" t="str">
        <x:v>CULT-25</x:v>
      </x:c>
      <x:c r="F416" s="122" t="str">
        <x:v>Homeworld — halte des Veilleurs des Crêtes</x:v>
      </x:c>
      <x:c r="G416" s="122" t="str">
        <x:v>Joueur;Hôte de la halte des Crêtes</x:v>
      </x:c>
      <x:c r="H416" s="122" t="str">
        <x:v>Personnage adulte, retour de chasse local accompli ; hôte et place disponibles. Aucun bonus de combat nécessaire à la consommation ni pénalité sociale systématique au refus.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I416" s="122" t="str">
        <x:v>L’interlocuteur connaît son propre engagement, le relevé qu’il a personnellement rapporté et les éléments visibles dans cette scène. Une position non observée reste inconnue. Les répliques d’issue utilisent uniquement un constat revenu jusqu’à lui. Le récit d’origine, un deuil, une faute familiale ou un dénouement ne sont connus qu’après témoignage effectivement transmis, jamais depuis le seul choix de voie du joueur.</x:v>
      </x:c>
      <x:c r="J416" s="122" t="str">
        <x:v>Ouverture une fois par opération ou visite avec changement de situation. Choix exclusifs jusqu’à changement d’approche encore possible. Réussite une fois après action vérifiée ; échec une fois par revers distinct ; reprise à une nouvelle interaction, jamais en boucle automatique.</x:v>
      </x:c>
      <x:c r="K416" s="122" t="str">
        <x:v>Dialogue original du projet, présenté en traduction française. Personnes de métier et usage local créés pour cette scène ; aucune citation de film, traduction yautja inventée ou loi universelle de l’espèce.</x:v>
      </x:c>
      <x:c r="L416" s="123" t="n">
        <x:v>2</x:v>
      </x:c>
      <x:c r="M416" s="124" t="n">
        <x:v>1</x:v>
      </x:c>
      <x:c r="N416" s="124" t="n">
        <x:v>1</x:v>
      </x:c>
      <x:c r="O416" s="124" t="n">
        <x:v>1</x:v>
      </x:c>
      <x:c r="P416" s="124" t="n">
        <x:v>1</x:v>
      </x:c>
      <x:c r="Q416" s="125" t="n">
        <x:v>0</x:v>
      </x:c>
    </x:row>
    <x:row r="417" ht="134" customHeight="1">
      <x:c r="A417" s="126" t="str">
        <x:v>D6-H-V5-HOME-CM01-S1</x:v>
      </x:c>
      <x:c r="B417" s="127" t="str">
        <x:v>La piste dans la cendre</x:v>
      </x:c>
      <x:c r="C417" s="127" t="str">
        <x:v>Maisons et vie des communautés</x:v>
      </x:c>
      <x:c r="D417" s="127" t="str">
        <x:v>v5_home_scenes</x:v>
      </x:c>
      <x:c r="E417" s="127" t="str">
        <x:v>V5-HOME-CM01-S1</x:v>
      </x:c>
      <x:c r="F417" s="127" t="str">
        <x:v>Maison du Vent de Cendre ; clan CL1 ; ruelle couverte → sas de cendre → pièce basse → atelier ventilé. Présence sensible de cendre fine et passages identiques au plan de résidence.</x:v>
      </x:c>
      <x:c r="G417" s="127" t="str">
        <x:v>Joueur; Voisin des Fourneaux</x:v>
      </x:c>
      <x:c r="H417" s="127" t="str">
        <x:v>Premier retour après une bourrasque ; HOME-CM01 est l’unique résidence active ; droits d’accueil/aménagement correspondant à la scène acquis ; personnes et objets présents.</x:v>
      </x:c>
      <x:c r="I417"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17"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17"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17" s="128" t="n">
        <x:v>2</x:v>
      </x:c>
      <x:c r="M417" s="129" t="n">
        <x:v>1</x:v>
      </x:c>
      <x:c r="N417" s="129" t="n">
        <x:v>1</x:v>
      </x:c>
      <x:c r="O417" s="129" t="n">
        <x:v>1</x:v>
      </x:c>
      <x:c r="P417" s="129" t="n">
        <x:v>1</x:v>
      </x:c>
      <x:c r="Q417" s="130" t="n">
        <x:v>0</x:v>
      </x:c>
    </x:row>
    <x:row r="418" ht="134" customHeight="1">
      <x:c r="A418" s="121" t="str">
        <x:v>D6-H-V5-HOME-CM01-S2</x:v>
      </x:c>
      <x:c r="B418" s="122" t="str">
        <x:v>Un récit derrière l’écran</x:v>
      </x:c>
      <x:c r="C418" s="122" t="str">
        <x:v>Maisons et vie des communautés</x:v>
      </x:c>
      <x:c r="D418" s="122" t="str">
        <x:v>v5_home_scenes</x:v>
      </x:c>
      <x:c r="E418" s="122" t="str">
        <x:v>V5-HOME-CM01-S2</x:v>
      </x:c>
      <x:c r="F418" s="122" t="str">
        <x:v>Maison du Vent de Cendre ; clan CL1 ; ruelle couverte → sas de cendre → pièce basse → atelier ventilé. Présence sensible de cendre fine et passages identiques au plan de résidence.</x:v>
      </x:c>
      <x:c r="G418" s="122" t="str">
        <x:v>Joueur; Visiteur des Fourneaux</x:v>
      </x:c>
      <x:c r="H418" s="122" t="str">
        <x:v>Premier visiteur après exposition d’un souvenir ; HOME-CM01 est l’unique résidence active ; droits d’accueil/aménagement correspondant à la scène acquis ; personnes et objets présents.</x:v>
      </x:c>
      <x:c r="I418"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18"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18"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18" s="123" t="n">
        <x:v>2</x:v>
      </x:c>
      <x:c r="M418" s="124" t="n">
        <x:v>1</x:v>
      </x:c>
      <x:c r="N418" s="124" t="n">
        <x:v>1</x:v>
      </x:c>
      <x:c r="O418" s="124" t="n">
        <x:v>1</x:v>
      </x:c>
      <x:c r="P418" s="124" t="n">
        <x:v>1</x:v>
      </x:c>
      <x:c r="Q418" s="125" t="n">
        <x:v>0</x:v>
      </x:c>
    </x:row>
    <x:row r="419" ht="134" customHeight="1">
      <x:c r="A419" s="126" t="str">
        <x:v>D6-H-V5-HOME-CM01-S3</x:v>
      </x:c>
      <x:c r="B419" s="127" t="str">
        <x:v>La claie du jeune chasseur</x:v>
      </x:c>
      <x:c r="C419" s="127" t="str">
        <x:v>Maisons et vie des communautés</x:v>
      </x:c>
      <x:c r="D419" s="127" t="str">
        <x:v>v5_home_scenes</x:v>
      </x:c>
      <x:c r="E419" s="127" t="str">
        <x:v>V5-HOME-CM01-S3</x:v>
      </x:c>
      <x:c r="F419" s="127" t="str">
        <x:v>Maison du Vent de Cendre ; clan CL1 ; ruelle couverte → sas de cendre → pièce basse → atelier ventilé. Présence sensible de cendre fine et passages identiques au plan de résidence.</x:v>
      </x:c>
      <x:c r="G419" s="127" t="str">
        <x:v>Joueur; Jeune du quartier des Fourneaux</x:v>
      </x:c>
      <x:c r="H419" s="127" t="str">
        <x:v>Respect d’aménagement atteint ; HOME-CM01 est l’unique résidence active ; droits d’accueil/aménagement correspondant à la scène acquis ; personnes et objets présents.</x:v>
      </x:c>
      <x:c r="I419"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19"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19"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19" s="128" t="n">
        <x:v>2</x:v>
      </x:c>
      <x:c r="M419" s="129" t="n">
        <x:v>1</x:v>
      </x:c>
      <x:c r="N419" s="129" t="n">
        <x:v>1</x:v>
      </x:c>
      <x:c r="O419" s="129" t="n">
        <x:v>1</x:v>
      </x:c>
      <x:c r="P419" s="129" t="n">
        <x:v>1</x:v>
      </x:c>
      <x:c r="Q419" s="130" t="n">
        <x:v>0</x:v>
      </x:c>
    </x:row>
    <x:row r="420" ht="134" customHeight="1">
      <x:c r="A420" s="121" t="str">
        <x:v>D6-H-V5-HOME-CM02-S1</x:v>
      </x:c>
      <x:c r="B420" s="122" t="str">
        <x:v>Deux foyers, deux attentes</x:v>
      </x:c>
      <x:c r="C420" s="122" t="str">
        <x:v>Maisons et vie des communautés</x:v>
      </x:c>
      <x:c r="D420" s="122" t="str">
        <x:v>v5_home_scenes</x:v>
      </x:c>
      <x:c r="E420" s="122" t="str">
        <x:v>V5-HOME-CM02-S1</x:v>
      </x:c>
      <x:c r="F420" s="122" t="str">
        <x:v>Logis des Deux Brasiers ; clan CL1 ; place des braises → seuil double → foyer → niche de repos. Présence sensible de vent brûlant et passages identiques au plan de résidence.</x:v>
      </x:c>
      <x:c r="G420" s="122" t="str">
        <x:v>Joueur; Chasseur revenu tard</x:v>
      </x:c>
      <x:c r="H420" s="122" t="str">
        <x:v>Soir de froid fictionnel après une mission ; HOME-CM02 est l’unique résidence active ; droits d’accueil/aménagement correspondant à la scène acquis ; personnes et objets présents.</x:v>
      </x:c>
      <x:c r="I420"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20"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20"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20" s="123" t="n">
        <x:v>2</x:v>
      </x:c>
      <x:c r="M420" s="124" t="n">
        <x:v>1</x:v>
      </x:c>
      <x:c r="N420" s="124" t="n">
        <x:v>1</x:v>
      </x:c>
      <x:c r="O420" s="124" t="n">
        <x:v>1</x:v>
      </x:c>
      <x:c r="P420" s="124" t="n">
        <x:v>1</x:v>
      </x:c>
      <x:c r="Q420" s="125" t="n">
        <x:v>0</x:v>
      </x:c>
    </x:row>
    <x:row r="421" ht="134" customHeight="1">
      <x:c r="A421" s="126" t="str">
        <x:v>D6-H-V5-HOME-CM02-S2</x:v>
      </x:c>
      <x:c r="B421" s="127" t="str">
        <x:v>Le bruit du métal posé</x:v>
      </x:c>
      <x:c r="C421" s="127" t="str">
        <x:v>Maisons et vie des communautés</x:v>
      </x:c>
      <x:c r="D421" s="127" t="str">
        <x:v>v5_home_scenes</x:v>
      </x:c>
      <x:c r="E421" s="127" t="str">
        <x:v>V5-HOME-CM02-S2</x:v>
      </x:c>
      <x:c r="F421" s="127" t="str">
        <x:v>Logis des Deux Brasiers ; clan CL1 ; place des braises → seuil double → foyer → niche de repos. Présence sensible de vent brûlant et passages identiques au plan de résidence.</x:v>
      </x:c>
      <x:c r="G421" s="127" t="str">
        <x:v>Joueur; Voisin des Deux Brasiers</x:v>
      </x:c>
      <x:c r="H421" s="127" t="str">
        <x:v>Arme confiée en entretien ; HOME-CM02 est l’unique résidence active ; droits d’accueil/aménagement correspondant à la scène acquis ; personnes et objets présents.</x:v>
      </x:c>
      <x:c r="I421"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21"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21"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21" s="128" t="n">
        <x:v>2</x:v>
      </x:c>
      <x:c r="M421" s="129" t="n">
        <x:v>1</x:v>
      </x:c>
      <x:c r="N421" s="129" t="n">
        <x:v>1</x:v>
      </x:c>
      <x:c r="O421" s="129" t="n">
        <x:v>1</x:v>
      </x:c>
      <x:c r="P421" s="129" t="n">
        <x:v>1</x:v>
      </x:c>
      <x:c r="Q421" s="130" t="n">
        <x:v>0</x:v>
      </x:c>
    </x:row>
    <x:row r="422" ht="134" customHeight="1">
      <x:c r="A422" s="121" t="str">
        <x:v>D6-H-V5-HOME-CM02-S3</x:v>
      </x:c>
      <x:c r="B422" s="122" t="str">
        <x:v>La braise du défi</x:v>
      </x:c>
      <x:c r="C422" s="122" t="str">
        <x:v>Maisons et vie des communautés</x:v>
      </x:c>
      <x:c r="D422" s="122" t="str">
        <x:v>v5_home_scenes</x:v>
      </x:c>
      <x:c r="E422" s="122" t="str">
        <x:v>V5-HOME-CM02-S3</x:v>
      </x:c>
      <x:c r="F422" s="122" t="str">
        <x:v>Logis des Deux Brasiers ; clan CL1 ; place des braises → seuil double → foyer → niche de repos. Présence sensible de vent brûlant et passages identiques au plan de résidence.</x:v>
      </x:c>
      <x:c r="G422" s="122" t="str">
        <x:v>Joueur; Rival invité aux Deux Brasiers</x:v>
      </x:c>
      <x:c r="H422" s="122" t="str">
        <x:v>Rival disponible et réception autorisée ; HOME-CM02 est l’unique résidence active ; droits d’accueil/aménagement correspondant à la scène acquis ; personnes et objets présents.</x:v>
      </x:c>
      <x:c r="I422"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22"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22"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22" s="123" t="n">
        <x:v>2</x:v>
      </x:c>
      <x:c r="M422" s="124" t="n">
        <x:v>1</x:v>
      </x:c>
      <x:c r="N422" s="124" t="n">
        <x:v>1</x:v>
      </x:c>
      <x:c r="O422" s="124" t="n">
        <x:v>1</x:v>
      </x:c>
      <x:c r="P422" s="124" t="n">
        <x:v>1</x:v>
      </x:c>
      <x:c r="Q422" s="125" t="n">
        <x:v>0</x:v>
      </x:c>
    </x:row>
    <x:row r="423" ht="134" customHeight="1">
      <x:c r="A423" s="126" t="str">
        <x:v>D6-H-V5-HOME-CM03-S1</x:v>
      </x:c>
      <x:c r="B423" s="127" t="str">
        <x:v>L’ombre qui a bougé</x:v>
      </x:c>
      <x:c r="C423" s="127" t="str">
        <x:v>Maisons et vie des communautés</x:v>
      </x:c>
      <x:c r="D423" s="127" t="str">
        <x:v>v5_home_scenes</x:v>
      </x:c>
      <x:c r="E423" s="127" t="str">
        <x:v>V5-HOME-CM03-S1</x:v>
      </x:c>
      <x:c r="F423" s="127" t="str">
        <x:v>Refuge des Ombres de Verre ; clan CL2 ; chemin des citernes → écran d’entrée → chambre fraîche → atelier d’ombre. Présence sensible de lumière crue et passages identiques au plan de résidence.</x:v>
      </x:c>
      <x:c r="G423" s="127" t="str">
        <x:v>Joueur; Porteuse des Citernes Hautes</x:v>
      </x:c>
      <x:c r="H423" s="127" t="str">
        <x:v>Nouvel écran installé ; HOME-CM03 est l’unique résidence active ; droits d’accueil/aménagement correspondant à la scène acquis ; personnes et objets présents.</x:v>
      </x:c>
      <x:c r="I423"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23"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23"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23" s="128" t="n">
        <x:v>2</x:v>
      </x:c>
      <x:c r="M423" s="129" t="n">
        <x:v>1</x:v>
      </x:c>
      <x:c r="N423" s="129" t="n">
        <x:v>1</x:v>
      </x:c>
      <x:c r="O423" s="129" t="n">
        <x:v>1</x:v>
      </x:c>
      <x:c r="P423" s="129" t="n">
        <x:v>1</x:v>
      </x:c>
      <x:c r="Q423" s="130" t="n">
        <x:v>0</x:v>
      </x:c>
    </x:row>
    <x:row r="424" ht="134" customHeight="1">
      <x:c r="A424" s="121" t="str">
        <x:v>D6-H-V5-HOME-CM03-S2</x:v>
      </x:c>
      <x:c r="B424" s="122" t="str">
        <x:v>La trace du verre noir</x:v>
      </x:c>
      <x:c r="C424" s="122" t="str">
        <x:v>Maisons et vie des communautés</x:v>
      </x:c>
      <x:c r="D424" s="122" t="str">
        <x:v>v5_home_scenes</x:v>
      </x:c>
      <x:c r="E424" s="122" t="str">
        <x:v>V5-HOME-CM03-S2</x:v>
      </x:c>
      <x:c r="F424" s="122" t="str">
        <x:v>Refuge des Ombres de Verre ; clan CL2 ; chemin des citernes → écran d’entrée → chambre fraîche → atelier d’ombre. Présence sensible de lumière crue et passages identiques au plan de résidence.</x:v>
      </x:c>
      <x:c r="G424" s="122" t="str">
        <x:v>Joueur; Porteuse des Citernes Hautes</x:v>
      </x:c>
      <x:c r="H424" s="122" t="str">
        <x:v>Objet trouvé lors d’une mission désertique ; HOME-CM03 est l’unique résidence active ; droits d’accueil/aménagement correspondant à la scène acquis ; personnes et objets présents.</x:v>
      </x:c>
      <x:c r="I424"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24"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24"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24" s="123" t="n">
        <x:v>2</x:v>
      </x:c>
      <x:c r="M424" s="124" t="n">
        <x:v>1</x:v>
      </x:c>
      <x:c r="N424" s="124" t="n">
        <x:v>1</x:v>
      </x:c>
      <x:c r="O424" s="124" t="n">
        <x:v>1</x:v>
      </x:c>
      <x:c r="P424" s="124" t="n">
        <x:v>1</x:v>
      </x:c>
      <x:c r="Q424" s="125" t="n">
        <x:v>0</x:v>
      </x:c>
    </x:row>
    <x:row r="425" ht="134" customHeight="1">
      <x:c r="A425" s="126" t="str">
        <x:v>D6-H-V5-HOME-CM03-S3</x:v>
      </x:c>
      <x:c r="B425" s="127" t="str">
        <x:v>Le passage des charges longues</x:v>
      </x:c>
      <x:c r="C425" s="127" t="str">
        <x:v>Maisons et vie des communautés</x:v>
      </x:c>
      <x:c r="D425" s="127" t="str">
        <x:v>v5_home_scenes</x:v>
      </x:c>
      <x:c r="E425" s="127" t="str">
        <x:v>V5-HOME-CM03-S3</x:v>
      </x:c>
      <x:c r="F425" s="127" t="str">
        <x:v>Refuge des Ombres de Verre ; clan CL2 ; chemin des citernes → écran d’entrée → chambre fraîche → atelier d’ombre. Présence sensible de lumière crue et passages identiques au plan de résidence.</x:v>
      </x:c>
      <x:c r="G425" s="127" t="str">
        <x:v>Joueur; Porteur des Citernes Hautes</x:v>
      </x:c>
      <x:c r="H425" s="127" t="str">
        <x:v>Livraison d’un meuble repliable ; HOME-CM03 est l’unique résidence active ; droits d’accueil/aménagement correspondant à la scène acquis ; personnes et objets présents.</x:v>
      </x:c>
      <x:c r="I425"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25"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25"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25" s="128" t="n">
        <x:v>2</x:v>
      </x:c>
      <x:c r="M425" s="129" t="n">
        <x:v>1</x:v>
      </x:c>
      <x:c r="N425" s="129" t="n">
        <x:v>1</x:v>
      </x:c>
      <x:c r="O425" s="129" t="n">
        <x:v>1</x:v>
      </x:c>
      <x:c r="P425" s="129" t="n">
        <x:v>1</x:v>
      </x:c>
      <x:c r="Q425" s="130" t="n">
        <x:v>0</x:v>
      </x:c>
    </x:row>
    <x:row r="426" ht="134" customHeight="1">
      <x:c r="A426" s="121" t="str">
        <x:v>D6-H-V5-HOME-CM04-S1</x:v>
      </x:c>
      <x:c r="B426" s="122" t="str">
        <x:v>Le flotteur sans sonnerie</x:v>
      </x:c>
      <x:c r="C426" s="122" t="str">
        <x:v>Maisons et vie des communautés</x:v>
      </x:c>
      <x:c r="D426" s="122" t="str">
        <x:v>v5_home_scenes</x:v>
      </x:c>
      <x:c r="E426" s="122" t="str">
        <x:v>V5-HOME-CM04-S1</x:v>
      </x:c>
      <x:c r="F426" s="122" t="str">
        <x:v>Chambre de la Citerne Haute ; clan CL2 ; rampe minérale → terrasse de jauge → chambre → remise. Présence sensible de résonance de cuve et passages identiques au plan de résidence.</x:v>
      </x:c>
      <x:c r="G426" s="122" t="str">
        <x:v>Joueur; Gardienne de la Citerne Haute</x:v>
      </x:c>
      <x:c r="H426" s="122" t="str">
        <x:v>Après la mission de la Citerne Haute ; HOME-CM04 est l’unique résidence active ; droits d’accueil/aménagement correspondant à la scène acquis ; personnes et objets présents.</x:v>
      </x:c>
      <x:c r="I426"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26"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26"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26" s="123" t="n">
        <x:v>2</x:v>
      </x:c>
      <x:c r="M426" s="124" t="n">
        <x:v>1</x:v>
      </x:c>
      <x:c r="N426" s="124" t="n">
        <x:v>1</x:v>
      </x:c>
      <x:c r="O426" s="124" t="n">
        <x:v>1</x:v>
      </x:c>
      <x:c r="P426" s="124" t="n">
        <x:v>1</x:v>
      </x:c>
      <x:c r="Q426" s="125" t="n">
        <x:v>0</x:v>
      </x:c>
    </x:row>
    <x:row r="427" ht="134" customHeight="1">
      <x:c r="A427" s="126" t="str">
        <x:v>D6-H-V5-HOME-CM04-S2</x:v>
      </x:c>
      <x:c r="B427" s="127" t="str">
        <x:v>Une histoire résonne trop</x:v>
      </x:c>
      <x:c r="C427" s="127" t="str">
        <x:v>Maisons et vie des communautés</x:v>
      </x:c>
      <x:c r="D427" s="127" t="str">
        <x:v>v5_home_scenes</x:v>
      </x:c>
      <x:c r="E427" s="127" t="str">
        <x:v>V5-HOME-CM04-S2</x:v>
      </x:c>
      <x:c r="F427" s="127" t="str">
        <x:v>Chambre de la Citerne Haute ; clan CL2 ; rampe minérale → terrasse de jauge → chambre → remise. Présence sensible de résonance de cuve et passages identiques au plan de résidence.</x:v>
      </x:c>
      <x:c r="G427" s="127" t="str">
        <x:v>Joueur; Invité de la Citerne Haute</x:v>
      </x:c>
      <x:c r="H427" s="127" t="str">
        <x:v>Réception avec plusieurs personnes ; HOME-CM04 est l’unique résidence active ; droits d’accueil/aménagement correspondant à la scène acquis ; personnes et objets présents.</x:v>
      </x:c>
      <x:c r="I427"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27"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27"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27" s="128" t="n">
        <x:v>2</x:v>
      </x:c>
      <x:c r="M427" s="129" t="n">
        <x:v>1</x:v>
      </x:c>
      <x:c r="N427" s="129" t="n">
        <x:v>1</x:v>
      </x:c>
      <x:c r="O427" s="129" t="n">
        <x:v>1</x:v>
      </x:c>
      <x:c r="P427" s="129" t="n">
        <x:v>1</x:v>
      </x:c>
      <x:c r="Q427" s="130" t="n">
        <x:v>0</x:v>
      </x:c>
    </x:row>
    <x:row r="428" ht="134" customHeight="1">
      <x:c r="A428" s="121" t="str">
        <x:v>D6-H-V5-HOME-CM04-S3</x:v>
      </x:c>
      <x:c r="B428" s="122" t="str">
        <x:v>La charge du dernier palier</x:v>
      </x:c>
      <x:c r="C428" s="122" t="str">
        <x:v>Maisons et vie des communautés</x:v>
      </x:c>
      <x:c r="D428" s="122" t="str">
        <x:v>v5_home_scenes</x:v>
      </x:c>
      <x:c r="E428" s="122" t="str">
        <x:v>V5-HOME-CM04-S3</x:v>
      </x:c>
      <x:c r="F428" s="122" t="str">
        <x:v>Chambre de la Citerne Haute ; clan CL2 ; rampe minérale → terrasse de jauge → chambre → remise. Présence sensible de résonance de cuve et passages identiques au plan de résidence.</x:v>
      </x:c>
      <x:c r="G428" s="122" t="str">
        <x:v>Joueur; Voisin du Dernier Palier</x:v>
      </x:c>
      <x:c r="H428" s="122" t="str">
        <x:v>Retour d’un voisin fatigué ; HOME-CM04 est l’unique résidence active ; droits d’accueil/aménagement correspondant à la scène acquis ; personnes et objets présents.</x:v>
      </x:c>
      <x:c r="I428"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28"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28"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28" s="123" t="n">
        <x:v>2</x:v>
      </x:c>
      <x:c r="M428" s="124" t="n">
        <x:v>1</x:v>
      </x:c>
      <x:c r="N428" s="124" t="n">
        <x:v>1</x:v>
      </x:c>
      <x:c r="O428" s="124" t="n">
        <x:v>1</x:v>
      </x:c>
      <x:c r="P428" s="124" t="n">
        <x:v>1</x:v>
      </x:c>
      <x:c r="Q428" s="125" t="n">
        <x:v>0</x:v>
      </x:c>
    </x:row>
    <x:row r="429" ht="134" customHeight="1">
      <x:c r="A429" s="126" t="str">
        <x:v>D6-H-V5-HOME-CM05-S1</x:v>
      </x:c>
      <x:c r="B429" s="127" t="str">
        <x:v>Le nœud de la passerelle</x:v>
      </x:c>
      <x:c r="C429" s="127" t="str">
        <x:v>Maisons et vie des communautés</x:v>
      </x:c>
      <x:c r="D429" s="127" t="str">
        <x:v>v5_home_scenes</x:v>
      </x:c>
      <x:c r="E429" s="127" t="str">
        <x:v>V5-HOME-CM05-S1</x:v>
      </x:c>
      <x:c r="F429" s="127" t="str">
        <x:v>Maison des Passerelles Tressées ; clan CL3 ; racine-escalier → passerelle → seuil suspendu → atelier ouvert. Présence sensible de frondaisons et passages identiques au plan de résidence.</x:v>
      </x:c>
      <x:c r="G429" s="127" t="str">
        <x:v>Joueur; Tresseuse des Branches Entrelacées</x:v>
      </x:c>
      <x:c r="H429" s="127" t="str">
        <x:v>Après un trajet sous forte pluie fictionnelle ; HOME-CM05 est l’unique résidence active ; droits d’accueil/aménagement correspondant à la scène acquis ; personnes et objets présents.</x:v>
      </x:c>
      <x:c r="I429"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29"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29"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29" s="128" t="n">
        <x:v>2</x:v>
      </x:c>
      <x:c r="M429" s="129" t="n">
        <x:v>1</x:v>
      </x:c>
      <x:c r="N429" s="129" t="n">
        <x:v>1</x:v>
      </x:c>
      <x:c r="O429" s="129" t="n">
        <x:v>1</x:v>
      </x:c>
      <x:c r="P429" s="129" t="n">
        <x:v>1</x:v>
      </x:c>
      <x:c r="Q429" s="130" t="n">
        <x:v>0</x:v>
      </x:c>
    </x:row>
    <x:row r="430" ht="134" customHeight="1">
      <x:c r="A430" s="121" t="str">
        <x:v>D6-H-V5-HOME-CM05-S2</x:v>
      </x:c>
      <x:c r="B430" s="122" t="str">
        <x:v>Les yeux au-dessus du seuil</x:v>
      </x:c>
      <x:c r="C430" s="122" t="str">
        <x:v>Maisons et vie des communautés</x:v>
      </x:c>
      <x:c r="D430" s="122" t="str">
        <x:v>v5_home_scenes</x:v>
      </x:c>
      <x:c r="E430" s="122" t="str">
        <x:v>V5-HOME-CM05-S2</x:v>
      </x:c>
      <x:c r="F430" s="122" t="str">
        <x:v>Maison des Passerelles Tressées ; clan CL3 ; racine-escalier → passerelle → seuil suspendu → atelier ouvert. Présence sensible de frondaisons et passages identiques au plan de résidence.</x:v>
      </x:c>
      <x:c r="G430" s="122" t="str">
        <x:v>Joueur; Visiteuse des Branches Entrelacées</x:v>
      </x:c>
      <x:c r="H430" s="122" t="str">
        <x:v>Faune locale aperçue dans la frondaison ; HOME-CM05 est l’unique résidence active ; droits d’accueil/aménagement correspondant à la scène acquis ; personnes et objets présents.</x:v>
      </x:c>
      <x:c r="I430"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30"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30"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30" s="123" t="n">
        <x:v>2</x:v>
      </x:c>
      <x:c r="M430" s="124" t="n">
        <x:v>1</x:v>
      </x:c>
      <x:c r="N430" s="124" t="n">
        <x:v>1</x:v>
      </x:c>
      <x:c r="O430" s="124" t="n">
        <x:v>1</x:v>
      </x:c>
      <x:c r="P430" s="124" t="n">
        <x:v>1</x:v>
      </x:c>
      <x:c r="Q430" s="125" t="n">
        <x:v>0</x:v>
      </x:c>
    </x:row>
    <x:row r="431" ht="134" customHeight="1">
      <x:c r="A431" s="126" t="str">
        <x:v>D6-H-V5-HOME-CM05-S3</x:v>
      </x:c>
      <x:c r="B431" s="127" t="str">
        <x:v>Un souvenir suspendu</x:v>
      </x:c>
      <x:c r="C431" s="127" t="str">
        <x:v>Maisons et vie des communautés</x:v>
      </x:c>
      <x:c r="D431" s="127" t="str">
        <x:v>v5_home_scenes</x:v>
      </x:c>
      <x:c r="E431" s="127" t="str">
        <x:v>V5-HOME-CM05-S3</x:v>
      </x:c>
      <x:c r="F431" s="127" t="str">
        <x:v>Maison des Passerelles Tressées ; clan CL3 ; racine-escalier → passerelle → seuil suspendu → atelier ouvert. Présence sensible de frondaisons et passages identiques au plan de résidence.</x:v>
      </x:c>
      <x:c r="G431" s="127" t="str">
        <x:v>Joueur; Artisane des Branches Entrelacées</x:v>
      </x:c>
      <x:c r="H431" s="127" t="str">
        <x:v>Petit trophée compatible disponible ; HOME-CM05 est l’unique résidence active ; droits d’accueil/aménagement correspondant à la scène acquis ; personnes et objets présents.</x:v>
      </x:c>
      <x:c r="I431"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31"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31"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31" s="128" t="n">
        <x:v>2</x:v>
      </x:c>
      <x:c r="M431" s="129" t="n">
        <x:v>1</x:v>
      </x:c>
      <x:c r="N431" s="129" t="n">
        <x:v>1</x:v>
      </x:c>
      <x:c r="O431" s="129" t="n">
        <x:v>1</x:v>
      </x:c>
      <x:c r="P431" s="129" t="n">
        <x:v>1</x:v>
      </x:c>
      <x:c r="Q431" s="130" t="n">
        <x:v>0</x:v>
      </x:c>
    </x:row>
    <x:row r="432" ht="134" customHeight="1">
      <x:c r="A432" s="121" t="str">
        <x:v>D6-H-V5-HOME-CM06-S1</x:v>
      </x:c>
      <x:c r="B432" s="122" t="str">
        <x:v>Le faux appel du pilier</x:v>
      </x:c>
      <x:c r="C432" s="122" t="str">
        <x:v>Maisons et vie des communautés</x:v>
      </x:c>
      <x:c r="D432" s="122" t="str">
        <x:v>v5_home_scenes</x:v>
      </x:c>
      <x:c r="E432" s="122" t="str">
        <x:v>V5-HOME-CM06-S1</x:v>
      </x:c>
      <x:c r="F432" s="122" t="str">
        <x:v>Nid du Pilier Creux ; clan CL3 ; plateforme basse → escalier intérieur → chambre creuse → balcon-atelier. Présence sensible de échos forestiers et passages identiques au plan de résidence.</x:v>
      </x:c>
      <x:c r="G432" s="122" t="str">
        <x:v>Joueur; Vigie de la Couronne</x:v>
      </x:c>
      <x:c r="H432" s="122" t="str">
        <x:v>Retour pendant une scène de vent ; HOME-CM06 est l’unique résidence active ; droits d’accueil/aménagement correspondant à la scène acquis ; personnes et objets présents.</x:v>
      </x:c>
      <x:c r="I432"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32"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32"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32" s="123" t="n">
        <x:v>2</x:v>
      </x:c>
      <x:c r="M432" s="124" t="n">
        <x:v>1</x:v>
      </x:c>
      <x:c r="N432" s="124" t="n">
        <x:v>1</x:v>
      </x:c>
      <x:c r="O432" s="124" t="n">
        <x:v>1</x:v>
      </x:c>
      <x:c r="P432" s="124" t="n">
        <x:v>1</x:v>
      </x:c>
      <x:c r="Q432" s="125" t="n">
        <x:v>0</x:v>
      </x:c>
    </x:row>
    <x:row r="433" ht="134" customHeight="1">
      <x:c r="A433" s="126" t="str">
        <x:v>D6-H-V5-HOME-CM06-S2</x:v>
      </x:c>
      <x:c r="B433" s="127" t="str">
        <x:v>La visite à trois hauteurs</x:v>
      </x:c>
      <x:c r="C433" s="127" t="str">
        <x:v>Maisons et vie des communautés</x:v>
      </x:c>
      <x:c r="D433" s="127" t="str">
        <x:v>v5_home_scenes</x:v>
      </x:c>
      <x:c r="E433" s="127" t="str">
        <x:v>V5-HOME-CM06-S2</x:v>
      </x:c>
      <x:c r="F433" s="127" t="str">
        <x:v>Nid du Pilier Creux ; clan CL3 ; plateforme basse → escalier intérieur → chambre creuse → balcon-atelier. Présence sensible de échos forestiers et passages identiques au plan de résidence.</x:v>
      </x:c>
      <x:c r="G433" s="127" t="str">
        <x:v>Joueur; Mentor invité au Pilier</x:v>
      </x:c>
      <x:c r="H433" s="127" t="str">
        <x:v>Mentor disponible ; HOME-CM06 est l’unique résidence active ; droits d’accueil/aménagement correspondant à la scène acquis ; personnes et objets présents.</x:v>
      </x:c>
      <x:c r="I433"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33"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33"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33" s="128" t="n">
        <x:v>2</x:v>
      </x:c>
      <x:c r="M433" s="129" t="n">
        <x:v>1</x:v>
      </x:c>
      <x:c r="N433" s="129" t="n">
        <x:v>1</x:v>
      </x:c>
      <x:c r="O433" s="129" t="n">
        <x:v>1</x:v>
      </x:c>
      <x:c r="P433" s="129" t="n">
        <x:v>1</x:v>
      </x:c>
      <x:c r="Q433" s="130" t="n">
        <x:v>0</x:v>
      </x:c>
    </x:row>
    <x:row r="434" ht="134" customHeight="1">
      <x:c r="A434" s="121" t="str">
        <x:v>D6-H-V5-HOME-CM06-S3</x:v>
      </x:c>
      <x:c r="B434" s="122" t="str">
        <x:v>La niche dans le creux</x:v>
      </x:c>
      <x:c r="C434" s="122" t="str">
        <x:v>Maisons et vie des communautés</x:v>
      </x:c>
      <x:c r="D434" s="122" t="str">
        <x:v>v5_home_scenes</x:v>
      </x:c>
      <x:c r="E434" s="122" t="str">
        <x:v>V5-HOME-CM06-S3</x:v>
      </x:c>
      <x:c r="F434" s="122" t="str">
        <x:v>Nid du Pilier Creux ; clan CL3 ; plateforme basse → escalier intérieur → chambre creuse → balcon-atelier. Présence sensible de échos forestiers et passages identiques au plan de résidence.</x:v>
      </x:c>
      <x:c r="G434" s="122" t="str">
        <x:v>Joueur; Artisane de la Couronne</x:v>
      </x:c>
      <x:c r="H434" s="122" t="str">
        <x:v>Aménagement autorisé ; HOME-CM06 est l’unique résidence active ; droits d’accueil/aménagement correspondant à la scène acquis ; personnes et objets présents.</x:v>
      </x:c>
      <x:c r="I434"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34"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34"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34" s="123" t="n">
        <x:v>2</x:v>
      </x:c>
      <x:c r="M434" s="124" t="n">
        <x:v>1</x:v>
      </x:c>
      <x:c r="N434" s="124" t="n">
        <x:v>1</x:v>
      </x:c>
      <x:c r="O434" s="124" t="n">
        <x:v>1</x:v>
      </x:c>
      <x:c r="P434" s="124" t="n">
        <x:v>1</x:v>
      </x:c>
      <x:c r="Q434" s="125" t="n">
        <x:v>0</x:v>
      </x:c>
    </x:row>
    <x:row r="435" ht="134" customHeight="1">
      <x:c r="A435" s="126" t="str">
        <x:v>D6-H-V5-HOME-CM07-S1</x:v>
      </x:c>
      <x:c r="B435" s="127" t="str">
        <x:v>La crue sous les pilotis</x:v>
      </x:c>
      <x:c r="C435" s="127" t="str">
        <x:v>Maisons et vie des communautés</x:v>
      </x:c>
      <x:c r="D435" s="127" t="str">
        <x:v>v5_home_scenes</x:v>
      </x:c>
      <x:c r="E435" s="127" t="str">
        <x:v>V5-HOME-CM07-S1</x:v>
      </x:c>
      <x:c r="F435" s="127" t="str">
        <x:v>Maison des Pilotis Calmes ; clan CL4 ; route sur pilotis → seuil ; seuil ↔ chambre ; seuil ↔ atelier ; retour par ponton. Présence sensible de lueur des eaux et passages identiques au plan de résidence.</x:v>
      </x:c>
      <x:c r="G435" s="127" t="str">
        <x:v>Joueur; Charpentière des Pilotis Calmes</x:v>
      </x:c>
      <x:c r="H435" s="127" t="str">
        <x:v>HOME-CM07 active ; mission de seuil réussie ; HOME-CM07 est l’unique résidence active ; droits d’accueil/aménagement correspondant à la scène acquis ; personnes et objets présents.</x:v>
      </x:c>
      <x:c r="I435"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35"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35"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35" s="128" t="n">
        <x:v>2</x:v>
      </x:c>
      <x:c r="M435" s="129" t="n">
        <x:v>1</x:v>
      </x:c>
      <x:c r="N435" s="129" t="n">
        <x:v>1</x:v>
      </x:c>
      <x:c r="O435" s="129" t="n">
        <x:v>1</x:v>
      </x:c>
      <x:c r="P435" s="129" t="n">
        <x:v>1</x:v>
      </x:c>
      <x:c r="Q435" s="130" t="n">
        <x:v>0</x:v>
      </x:c>
    </x:row>
    <x:row r="436" ht="134" customHeight="1">
      <x:c r="A436" s="121" t="str">
        <x:v>D6-H-V5-HOME-CM07-S2</x:v>
      </x:c>
      <x:c r="B436" s="122" t="str">
        <x:v>La lampe du passeur</x:v>
      </x:c>
      <x:c r="C436" s="122" t="str">
        <x:v>Maisons et vie des communautés</x:v>
      </x:c>
      <x:c r="D436" s="122" t="str">
        <x:v>v5_home_scenes</x:v>
      </x:c>
      <x:c r="E436" s="122" t="str">
        <x:v>V5-HOME-CM07-S2</x:v>
      </x:c>
      <x:c r="F436" s="122" t="str">
        <x:v>Maison des Pilotis Calmes ; clan CL4 ; route sur pilotis → seuil ; seuil ↔ chambre ; seuil ↔ atelier ; retour par ponton. Présence sensible de lueur des eaux et passages identiques au plan de résidence.</x:v>
      </x:c>
      <x:c r="G436" s="122" t="str">
        <x:v>Joueur; Passeur des Pilotis Calmes</x:v>
      </x:c>
      <x:c r="H436" s="122" t="str">
        <x:v>Respect 60 atteint à HOME-CM07 ; HOME-CM07 est l’unique résidence active ; droits d’accueil/aménagement correspondant à la scène acquis ; personnes et objets présents.</x:v>
      </x:c>
      <x:c r="I436"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36"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36"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36" s="123" t="n">
        <x:v>2</x:v>
      </x:c>
      <x:c r="M436" s="124" t="n">
        <x:v>1</x:v>
      </x:c>
      <x:c r="N436" s="124" t="n">
        <x:v>1</x:v>
      </x:c>
      <x:c r="O436" s="124" t="n">
        <x:v>1</x:v>
      </x:c>
      <x:c r="P436" s="124" t="n">
        <x:v>1</x:v>
      </x:c>
      <x:c r="Q436" s="125" t="n">
        <x:v>0</x:v>
      </x:c>
    </x:row>
    <x:row r="437" ht="134" customHeight="1">
      <x:c r="A437" s="126" t="str">
        <x:v>D6-H-V5-HOME-CM07-S3</x:v>
      </x:c>
      <x:c r="B437" s="127" t="str">
        <x:v>Une place au-dessus de l’eau</x:v>
      </x:c>
      <x:c r="C437" s="127" t="str">
        <x:v>Maisons et vie des communautés</x:v>
      </x:c>
      <x:c r="D437" s="127" t="str">
        <x:v>v5_home_scenes</x:v>
      </x:c>
      <x:c r="E437" s="127" t="str">
        <x:v>V5-HOME-CM07-S3</x:v>
      </x:c>
      <x:c r="F437" s="127" t="str">
        <x:v>Maison des Pilotis Calmes ; clan CL4 ; route sur pilotis → seuil ; seuil ↔ chambre ; seuil ↔ atelier ; retour par ponton. Présence sensible de lueur des eaux et passages identiques au plan de résidence.</x:v>
      </x:c>
      <x:c r="G437" s="127" t="str">
        <x:v>Joueur; Charpentière des Pilotis Calmes</x:v>
      </x:c>
      <x:c r="H437" s="127" t="str">
        <x:v>Respect 80 atteint à HOME-CM07 ; HOME-CM07 est l’unique résidence active ; droits d’accueil/aménagement correspondant à la scène acquis ; personnes et objets présents.</x:v>
      </x:c>
      <x:c r="I437"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37"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37"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37" s="128" t="n">
        <x:v>2</x:v>
      </x:c>
      <x:c r="M437" s="129" t="n">
        <x:v>1</x:v>
      </x:c>
      <x:c r="N437" s="129" t="n">
        <x:v>1</x:v>
      </x:c>
      <x:c r="O437" s="129" t="n">
        <x:v>1</x:v>
      </x:c>
      <x:c r="P437" s="129" t="n">
        <x:v>1</x:v>
      </x:c>
      <x:c r="Q437" s="130" t="n">
        <x:v>0</x:v>
      </x:c>
    </x:row>
    <x:row r="438" ht="134" customHeight="1">
      <x:c r="A438" s="121" t="str">
        <x:v>D6-H-V5-HOME-CM08-S1</x:v>
      </x:c>
      <x:c r="B438" s="122" t="str">
        <x:v>Les reflets qui se répondent</x:v>
      </x:c>
      <x:c r="C438" s="122" t="str">
        <x:v>Maisons et vie des communautés</x:v>
      </x:c>
      <x:c r="D438" s="122" t="str">
        <x:v>v5_home_scenes</x:v>
      </x:c>
      <x:c r="E438" s="122" t="str">
        <x:v>V5-HOME-CM08-S1</x:v>
      </x:c>
      <x:c r="F438" s="122" t="str">
        <x:v>Logis des Lanternes Basses ; clan CL4 ; quai couvert → galerie de lanternes → chambre → petite véranda. Présence sensible de brume bioluminescente et passages identiques au plan de résidence.</x:v>
      </x:c>
      <x:c r="G438" s="122" t="str">
        <x:v>Joueur; Veilleur de la Confluence</x:v>
      </x:c>
      <x:c r="H438" s="122" t="str">
        <x:v>Brume fictionnelle et lanternes ouvertes ; HOME-CM08 est l’unique résidence active ; droits d’accueil/aménagement correspondant à la scène acquis ; personnes et objets présents.</x:v>
      </x:c>
      <x:c r="I438"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38"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38"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38" s="123" t="n">
        <x:v>2</x:v>
      </x:c>
      <x:c r="M438" s="124" t="n">
        <x:v>1</x:v>
      </x:c>
      <x:c r="N438" s="124" t="n">
        <x:v>1</x:v>
      </x:c>
      <x:c r="O438" s="124" t="n">
        <x:v>1</x:v>
      </x:c>
      <x:c r="P438" s="124" t="n">
        <x:v>1</x:v>
      </x:c>
      <x:c r="Q438" s="125" t="n">
        <x:v>0</x:v>
      </x:c>
    </x:row>
    <x:row r="439" ht="134" customHeight="1">
      <x:c r="A439" s="126" t="str">
        <x:v>D6-H-V5-HOME-CM08-S2</x:v>
      </x:c>
      <x:c r="B439" s="127" t="str">
        <x:v>Le visiteur au mauvais quai</x:v>
      </x:c>
      <x:c r="C439" s="127" t="str">
        <x:v>Maisons et vie des communautés</x:v>
      </x:c>
      <x:c r="D439" s="127" t="str">
        <x:v>v5_home_scenes</x:v>
      </x:c>
      <x:c r="E439" s="127" t="str">
        <x:v>V5-HOME-CM08-S2</x:v>
      </x:c>
      <x:c r="F439" s="127" t="str">
        <x:v>Logis des Lanternes Basses ; clan CL4 ; quai couvert → galerie de lanternes → chambre → petite véranda. Présence sensible de brume bioluminescente et passages identiques au plan de résidence.</x:v>
      </x:c>
      <x:c r="G439" s="127" t="str">
        <x:v>Joueur; Visiteur égaré à la Confluence</x:v>
      </x:c>
      <x:c r="H439" s="127" t="str">
        <x:v>Invitation en cours ; HOME-CM08 est l’unique résidence active ; droits d’accueil/aménagement correspondant à la scène acquis ; personnes et objets présents.</x:v>
      </x:c>
      <x:c r="I439"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39"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39"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39" s="128" t="n">
        <x:v>2</x:v>
      </x:c>
      <x:c r="M439" s="129" t="n">
        <x:v>1</x:v>
      </x:c>
      <x:c r="N439" s="129" t="n">
        <x:v>1</x:v>
      </x:c>
      <x:c r="O439" s="129" t="n">
        <x:v>1</x:v>
      </x:c>
      <x:c r="P439" s="129" t="n">
        <x:v>1</x:v>
      </x:c>
      <x:c r="Q439" s="130" t="n">
        <x:v>0</x:v>
      </x:c>
    </x:row>
    <x:row r="440" ht="134" customHeight="1">
      <x:c r="A440" s="121" t="str">
        <x:v>D6-H-V5-HOME-CM08-S3</x:v>
      </x:c>
      <x:c r="B440" s="122" t="str">
        <x:v>Une plaque dans la buée</x:v>
      </x:c>
      <x:c r="C440" s="122" t="str">
        <x:v>Maisons et vie des communautés</x:v>
      </x:c>
      <x:c r="D440" s="122" t="str">
        <x:v>v5_home_scenes</x:v>
      </x:c>
      <x:c r="E440" s="122" t="str">
        <x:v>V5-HOME-CM08-S3</x:v>
      </x:c>
      <x:c r="F440" s="122" t="str">
        <x:v>Logis des Lanternes Basses ; clan CL4 ; quai couvert → galerie de lanternes → chambre → petite véranda. Présence sensible de brume bioluminescente et passages identiques au plan de résidence.</x:v>
      </x:c>
      <x:c r="G440" s="122" t="str">
        <x:v>Joueur; Graveuse de la Confluence</x:v>
      </x:c>
      <x:c r="H440" s="122" t="str">
        <x:v>Trophée installé près de la véranda ; HOME-CM08 est l’unique résidence active ; droits d’accueil/aménagement correspondant à la scène acquis ; personnes et objets présents.</x:v>
      </x:c>
      <x:c r="I440"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40"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40"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40" s="123" t="n">
        <x:v>2</x:v>
      </x:c>
      <x:c r="M440" s="124" t="n">
        <x:v>1</x:v>
      </x:c>
      <x:c r="N440" s="124" t="n">
        <x:v>1</x:v>
      </x:c>
      <x:c r="O440" s="124" t="n">
        <x:v>1</x:v>
      </x:c>
      <x:c r="P440" s="124" t="n">
        <x:v>1</x:v>
      </x:c>
      <x:c r="Q440" s="125" t="n">
        <x:v>0</x:v>
      </x:c>
    </x:row>
    <x:row r="441" ht="134" customHeight="1">
      <x:c r="A441" s="126" t="str">
        <x:v>D6-H-V5-HOME-CM09-S1</x:v>
      </x:c>
      <x:c r="B441" s="127" t="str">
        <x:v>Entre deux rafales</x:v>
      </x:c>
      <x:c r="C441" s="127" t="str">
        <x:v>Maisons et vie des communautés</x:v>
      </x:c>
      <x:c r="D441" s="127" t="str">
        <x:v>v5_home_scenes</x:v>
      </x:c>
      <x:c r="E441" s="127" t="str">
        <x:v>V5-HOME-CM09-S1</x:v>
      </x:c>
      <x:c r="F441" s="127" t="str">
        <x:v>Abri du Col des Trois Vents ; clan CL5 ; sentier du col → sas rocheux → chambre → atelier abrité. Présence sensible de rafales et passages identiques au plan de résidence.</x:v>
      </x:c>
      <x:c r="G441" s="127" t="str">
        <x:v>Joueur; Guide du Col des Échos</x:v>
      </x:c>
      <x:c r="H441" s="127" t="str">
        <x:v>Retour avec une charge encombrante ; HOME-CM09 est l’unique résidence active ; droits d’accueil/aménagement correspondant à la scène acquis ; personnes et objets présents.</x:v>
      </x:c>
      <x:c r="I441"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41"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41"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41" s="128" t="n">
        <x:v>2</x:v>
      </x:c>
      <x:c r="M441" s="129" t="n">
        <x:v>1</x:v>
      </x:c>
      <x:c r="N441" s="129" t="n">
        <x:v>1</x:v>
      </x:c>
      <x:c r="O441" s="129" t="n">
        <x:v>1</x:v>
      </x:c>
      <x:c r="P441" s="129" t="n">
        <x:v>1</x:v>
      </x:c>
      <x:c r="Q441" s="130" t="n">
        <x:v>0</x:v>
      </x:c>
    </x:row>
    <x:row r="442" ht="134" customHeight="1">
      <x:c r="A442" s="121" t="str">
        <x:v>D6-H-V5-HOME-CM09-S2</x:v>
      </x:c>
      <x:c r="B442" s="122" t="str">
        <x:v>Le signal du rival</x:v>
      </x:c>
      <x:c r="C442" s="122" t="str">
        <x:v>Maisons et vie des communautés</x:v>
      </x:c>
      <x:c r="D442" s="122" t="str">
        <x:v>v5_home_scenes</x:v>
      </x:c>
      <x:c r="E442" s="122" t="str">
        <x:v>V5-HOME-CM09-S2</x:v>
      </x:c>
      <x:c r="F442" s="122" t="str">
        <x:v>Abri du Col des Trois Vents ; clan CL5 ; sentier du col → sas rocheux → chambre → atelier abrité. Présence sensible de rafales et passages identiques au plan de résidence.</x:v>
      </x:c>
      <x:c r="G442" s="122" t="str">
        <x:v>Joueur; Rival du Col des Échos</x:v>
      </x:c>
      <x:c r="H442" s="122" t="str">
        <x:v>Rival en visite au col ; HOME-CM09 est l’unique résidence active ; droits d’accueil/aménagement correspondant à la scène acquis ; personnes et objets présents.</x:v>
      </x:c>
      <x:c r="I442"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42"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42"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42" s="123" t="n">
        <x:v>2</x:v>
      </x:c>
      <x:c r="M442" s="124" t="n">
        <x:v>1</x:v>
      </x:c>
      <x:c r="N442" s="124" t="n">
        <x:v>1</x:v>
      </x:c>
      <x:c r="O442" s="124" t="n">
        <x:v>1</x:v>
      </x:c>
      <x:c r="P442" s="124" t="n">
        <x:v>1</x:v>
      </x:c>
      <x:c r="Q442" s="125" t="n">
        <x:v>0</x:v>
      </x:c>
    </x:row>
    <x:row r="443" ht="134" customHeight="1">
      <x:c r="A443" s="126" t="str">
        <x:v>D6-H-V5-HOME-CM09-S3</x:v>
      </x:c>
      <x:c r="B443" s="127" t="str">
        <x:v>L’écran qui s’efface</x:v>
      </x:c>
      <x:c r="C443" s="127" t="str">
        <x:v>Maisons et vie des communautés</x:v>
      </x:c>
      <x:c r="D443" s="127" t="str">
        <x:v>v5_home_scenes</x:v>
      </x:c>
      <x:c r="E443" s="127" t="str">
        <x:v>V5-HOME-CM09-S3</x:v>
      </x:c>
      <x:c r="F443" s="127" t="str">
        <x:v>Abri du Col des Trois Vents ; clan CL5 ; sentier du col → sas rocheux → chambre → atelier abrité. Présence sensible de rafales et passages identiques au plan de résidence.</x:v>
      </x:c>
      <x:c r="G443" s="127" t="str">
        <x:v>Joueur; Artisan du Col des Échos</x:v>
      </x:c>
      <x:c r="H443" s="127" t="str">
        <x:v>Aménagement autorisé ; HOME-CM09 est l’unique résidence active ; droits d’accueil/aménagement correspondant à la scène acquis ; personnes et objets présents.</x:v>
      </x:c>
      <x:c r="I443"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43"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43"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43" s="128" t="n">
        <x:v>2</x:v>
      </x:c>
      <x:c r="M443" s="129" t="n">
        <x:v>1</x:v>
      </x:c>
      <x:c r="N443" s="129" t="n">
        <x:v>1</x:v>
      </x:c>
      <x:c r="O443" s="129" t="n">
        <x:v>1</x:v>
      </x:c>
      <x:c r="P443" s="129" t="n">
        <x:v>1</x:v>
      </x:c>
      <x:c r="Q443" s="130" t="n">
        <x:v>0</x:v>
      </x:c>
    </x:row>
    <x:row r="444" ht="134" customHeight="1">
      <x:c r="A444" s="121" t="str">
        <x:v>D6-H-V5-HOME-CM10-S1</x:v>
      </x:c>
      <x:c r="B444" s="122" t="str">
        <x:v>Trois balises dans l’orage</x:v>
      </x:c>
      <x:c r="C444" s="122" t="str">
        <x:v>Maisons et vie des communautés</x:v>
      </x:c>
      <x:c r="D444" s="122" t="str">
        <x:v>v5_home_scenes</x:v>
      </x:c>
      <x:c r="E444" s="122" t="str">
        <x:v>V5-HOME-CM10-S1</x:v>
      </x:c>
      <x:c r="F444" s="122" t="str">
        <x:v>Maison du Guet Fendu ; clan CL5 ; corniche → seuil dans la faille → poste de guet → chambre basse. Présence sensible de orage lointain et passages identiques au plan de résidence.</x:v>
      </x:c>
      <x:c r="G444" s="122" t="str">
        <x:v>Joueur; Veilleuse des Tours du Vent</x:v>
      </x:c>
      <x:c r="H444" s="122" t="str">
        <x:v>Après l’ouverture du guet ; HOME-CM10 est l’unique résidence active ; droits d’accueil/aménagement correspondant à la scène acquis ; personnes et objets présents.</x:v>
      </x:c>
      <x:c r="I444"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44"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44"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44" s="123" t="n">
        <x:v>2</x:v>
      </x:c>
      <x:c r="M444" s="124" t="n">
        <x:v>1</x:v>
      </x:c>
      <x:c r="N444" s="124" t="n">
        <x:v>1</x:v>
      </x:c>
      <x:c r="O444" s="124" t="n">
        <x:v>1</x:v>
      </x:c>
      <x:c r="P444" s="124" t="n">
        <x:v>1</x:v>
      </x:c>
      <x:c r="Q444" s="125" t="n">
        <x:v>0</x:v>
      </x:c>
    </x:row>
    <x:row r="445" ht="134" customHeight="1">
      <x:c r="A445" s="126" t="str">
        <x:v>D6-H-V5-HOME-CM10-S2</x:v>
      </x:c>
      <x:c r="B445" s="127" t="str">
        <x:v>Le récit derrière la fente</x:v>
      </x:c>
      <x:c r="C445" s="127" t="str">
        <x:v>Maisons et vie des communautés</x:v>
      </x:c>
      <x:c r="D445" s="127" t="str">
        <x:v>v5_home_scenes</x:v>
      </x:c>
      <x:c r="E445" s="127" t="str">
        <x:v>V5-HOME-CM10-S2</x:v>
      </x:c>
      <x:c r="F445" s="127" t="str">
        <x:v>Maison du Guet Fendu ; clan CL5 ; corniche → seuil dans la faille → poste de guet → chambre basse. Présence sensible de orage lointain et passages identiques au plan de résidence.</x:v>
      </x:c>
      <x:c r="G445" s="127" t="str">
        <x:v>Joueur; Veilleuse des Tours du Vent</x:v>
      </x:c>
      <x:c r="H445" s="127" t="str">
        <x:v>Trophée portant une marque discrète ; HOME-CM10 est l’unique résidence active ; droits d’accueil/aménagement correspondant à la scène acquis ; personnes et objets présents.</x:v>
      </x:c>
      <x:c r="I445"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45"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45"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45" s="128" t="n">
        <x:v>2</x:v>
      </x:c>
      <x:c r="M445" s="129" t="n">
        <x:v>1</x:v>
      </x:c>
      <x:c r="N445" s="129" t="n">
        <x:v>1</x:v>
      </x:c>
      <x:c r="O445" s="129" t="n">
        <x:v>1</x:v>
      </x:c>
      <x:c r="P445" s="129" t="n">
        <x:v>1</x:v>
      </x:c>
      <x:c r="Q445" s="130" t="n">
        <x:v>0</x:v>
      </x:c>
    </x:row>
    <x:row r="446" ht="134" customHeight="1">
      <x:c r="A446" s="121" t="str">
        <x:v>D6-H-V5-HOME-CM10-S3</x:v>
      </x:c>
      <x:c r="B446" s="122" t="str">
        <x:v>Une nuit de guet partagée</x:v>
      </x:c>
      <x:c r="C446" s="122" t="str">
        <x:v>Maisons et vie des communautés</x:v>
      </x:c>
      <x:c r="D446" s="122" t="str">
        <x:v>v5_home_scenes</x:v>
      </x:c>
      <x:c r="E446" s="122" t="str">
        <x:v>V5-HOME-CM10-S3</x:v>
      </x:c>
      <x:c r="F446" s="122" t="str">
        <x:v>Maison du Guet Fendu ; clan CL5 ; corniche → seuil dans la faille → poste de guet → chambre basse. Présence sensible de orage lointain et passages identiques au plan de résidence.</x:v>
      </x:c>
      <x:c r="G446" s="122" t="str">
        <x:v>Joueur; Allié de guet aux Tours du Vent</x:v>
      </x:c>
      <x:c r="H446" s="122" t="str">
        <x:v>Réception autorisée ; allié disponible ; HOME-CM10 est l’unique résidence active ; droits d’accueil/aménagement correspondant à la scène acquis ; personnes et objets présents.</x:v>
      </x:c>
      <x:c r="I446"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46"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46"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46" s="123" t="n">
        <x:v>2</x:v>
      </x:c>
      <x:c r="M446" s="124" t="n">
        <x:v>1</x:v>
      </x:c>
      <x:c r="N446" s="124" t="n">
        <x:v>1</x:v>
      </x:c>
      <x:c r="O446" s="124" t="n">
        <x:v>1</x:v>
      </x:c>
      <x:c r="P446" s="124" t="n">
        <x:v>1</x:v>
      </x:c>
      <x:c r="Q446" s="125" t="n">
        <x:v>0</x:v>
      </x:c>
    </x:row>
    <x:row r="447" ht="134" customHeight="1">
      <x:c r="A447" s="126" t="str">
        <x:v>D6-H-V5-HOME-CM11-S1</x:v>
      </x:c>
      <x:c r="B447" s="127" t="str">
        <x:v>Le quai de la dernière marée</x:v>
      </x:c>
      <x:c r="C447" s="127" t="str">
        <x:v>Maisons et vie des communautés</x:v>
      </x:c>
      <x:c r="D447" s="127" t="str">
        <x:v>v5_home_scenes</x:v>
      </x:c>
      <x:c r="E447" s="127" t="str">
        <x:v>V5-HOME-CM11-S1</x:v>
      </x:c>
      <x:c r="F447" s="127" t="str">
        <x:v>Maison des Anneaux de Marée ; clan CL6 ; digue → porche salin → salle des retours → atelier sec. Présence sensible de embruns et passages identiques au plan de résidence.</x:v>
      </x:c>
      <x:c r="G447" s="127" t="str">
        <x:v>Joueur; Gardien de la Jetée des Ossements</x:v>
      </x:c>
      <x:c r="H447" s="127" t="str">
        <x:v>Retour maritime fictionnel ; HOME-CM11 est l’unique résidence active ; droits d’accueil/aménagement correspondant à la scène acquis ; personnes et objets présents.</x:v>
      </x:c>
      <x:c r="I447"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47"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47"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47" s="128" t="n">
        <x:v>2</x:v>
      </x:c>
      <x:c r="M447" s="129" t="n">
        <x:v>1</x:v>
      </x:c>
      <x:c r="N447" s="129" t="n">
        <x:v>1</x:v>
      </x:c>
      <x:c r="O447" s="129" t="n">
        <x:v>1</x:v>
      </x:c>
      <x:c r="P447" s="129" t="n">
        <x:v>1</x:v>
      </x:c>
      <x:c r="Q447" s="130" t="n">
        <x:v>0</x:v>
      </x:c>
    </x:row>
    <x:row r="448" ht="134" customHeight="1">
      <x:c r="A448" s="121" t="str">
        <x:v>D6-H-V5-HOME-CM11-S2</x:v>
      </x:c>
      <x:c r="B448" s="122" t="str">
        <x:v>L’objet qui sent le voyage</x:v>
      </x:c>
      <x:c r="C448" s="122" t="str">
        <x:v>Maisons et vie des communautés</x:v>
      </x:c>
      <x:c r="D448" s="122" t="str">
        <x:v>v5_home_scenes</x:v>
      </x:c>
      <x:c r="E448" s="122" t="str">
        <x:v>V5-HOME-CM11-S2</x:v>
      </x:c>
      <x:c r="F448" s="122" t="str">
        <x:v>Maison des Anneaux de Marée ; clan CL6 ; digue → porche salin → salle des retours → atelier sec. Présence sensible de embruns et passages identiques au plan de résidence.</x:v>
      </x:c>
      <x:c r="G448" s="122" t="str">
        <x:v>Joueur; Artisane de la Jetée des Ossements</x:v>
      </x:c>
      <x:c r="H448" s="122" t="str">
        <x:v>Souvenir côtier autorisé ; HOME-CM11 est l’unique résidence active ; droits d’accueil/aménagement correspondant à la scène acquis ; personnes et objets présents.</x:v>
      </x:c>
      <x:c r="I448"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48"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48"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48" s="123" t="n">
        <x:v>2</x:v>
      </x:c>
      <x:c r="M448" s="124" t="n">
        <x:v>1</x:v>
      </x:c>
      <x:c r="N448" s="124" t="n">
        <x:v>1</x:v>
      </x:c>
      <x:c r="O448" s="124" t="n">
        <x:v>1</x:v>
      </x:c>
      <x:c r="P448" s="124" t="n">
        <x:v>1</x:v>
      </x:c>
      <x:c r="Q448" s="125" t="n">
        <x:v>0</x:v>
      </x:c>
    </x:row>
    <x:row r="449" ht="134" customHeight="1">
      <x:c r="A449" s="126" t="str">
        <x:v>D6-H-V5-HOME-CM11-S3</x:v>
      </x:c>
      <x:c r="B449" s="127" t="str">
        <x:v>La table des retours</x:v>
      </x:c>
      <x:c r="C449" s="127" t="str">
        <x:v>Maisons et vie des communautés</x:v>
      </x:c>
      <x:c r="D449" s="127" t="str">
        <x:v>v5_home_scenes</x:v>
      </x:c>
      <x:c r="E449" s="127" t="str">
        <x:v>V5-HOME-CM11-S3</x:v>
      </x:c>
      <x:c r="F449" s="127" t="str">
        <x:v>Maison des Anneaux de Marée ; clan CL6 ; digue → porche salin → salle des retours → atelier sec. Présence sensible de embruns et passages identiques au plan de résidence.</x:v>
      </x:c>
      <x:c r="G449" s="127" t="str">
        <x:v>Joueur; Compagne du retour à la Jetée</x:v>
      </x:c>
      <x:c r="H449" s="127" t="str">
        <x:v>Réception au respect requis ; HOME-CM11 est l’unique résidence active ; droits d’accueil/aménagement correspondant à la scène acquis ; personnes et objets présents.</x:v>
      </x:c>
      <x:c r="I449"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49"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49"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49" s="128" t="n">
        <x:v>2</x:v>
      </x:c>
      <x:c r="M449" s="129" t="n">
        <x:v>1</x:v>
      </x:c>
      <x:c r="N449" s="129" t="n">
        <x:v>1</x:v>
      </x:c>
      <x:c r="O449" s="129" t="n">
        <x:v>1</x:v>
      </x:c>
      <x:c r="P449" s="129" t="n">
        <x:v>1</x:v>
      </x:c>
      <x:c r="Q449" s="130" t="n">
        <x:v>0</x:v>
      </x:c>
    </x:row>
    <x:row r="450" ht="134" customHeight="1">
      <x:c r="A450" s="121" t="str">
        <x:v>D6-H-V5-HOME-CM12-S1</x:v>
      </x:c>
      <x:c r="B450" s="122" t="str">
        <x:v>L’écran tourné vers le sel</x:v>
      </x:c>
      <x:c r="C450" s="122" t="str">
        <x:v>Maisons et vie des communautés</x:v>
      </x:c>
      <x:c r="D450" s="122" t="str">
        <x:v>v5_home_scenes</x:v>
      </x:c>
      <x:c r="E450" s="122" t="str">
        <x:v>V5-HOME-CM12-S1</x:v>
      </x:c>
      <x:c r="F450" s="122" t="str">
        <x:v>Refuge du Dos de Roche ; clan CL6 ; chemin haut → cour de roche → chambre → terrasse d’atelier. Présence sensible de grondement côtier et passages identiques au plan de résidence.</x:v>
      </x:c>
      <x:c r="G450" s="122" t="str">
        <x:v>Joueur; Voisine des Arches de l’Écume</x:v>
      </x:c>
      <x:c r="H450" s="122" t="str">
        <x:v>Après une tempête fictionnelle ; HOME-CM12 est l’unique résidence active ; droits d’accueil/aménagement correspondant à la scène acquis ; personnes et objets présents.</x:v>
      </x:c>
      <x:c r="I450"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50"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50"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50" s="123" t="n">
        <x:v>2</x:v>
      </x:c>
      <x:c r="M450" s="124" t="n">
        <x:v>1</x:v>
      </x:c>
      <x:c r="N450" s="124" t="n">
        <x:v>1</x:v>
      </x:c>
      <x:c r="O450" s="124" t="n">
        <x:v>1</x:v>
      </x:c>
      <x:c r="P450" s="124" t="n">
        <x:v>1</x:v>
      </x:c>
      <x:c r="Q450" s="125" t="n">
        <x:v>0</x:v>
      </x:c>
    </x:row>
    <x:row r="451" ht="134" customHeight="1">
      <x:c r="A451" s="126" t="str">
        <x:v>D6-H-V5-HOME-CM12-S2</x:v>
      </x:c>
      <x:c r="B451" s="127" t="str">
        <x:v>Le banc des deux récits</x:v>
      </x:c>
      <x:c r="C451" s="127" t="str">
        <x:v>Maisons et vie des communautés</x:v>
      </x:c>
      <x:c r="D451" s="127" t="str">
        <x:v>v5_home_scenes</x:v>
      </x:c>
      <x:c r="E451" s="127" t="str">
        <x:v>V5-HOME-CM12-S2</x:v>
      </x:c>
      <x:c r="F451" s="127" t="str">
        <x:v>Refuge du Dos de Roche ; clan CL6 ; chemin haut → cour de roche → chambre → terrasse d’atelier. Présence sensible de grondement côtier et passages identiques au plan de résidence.</x:v>
      </x:c>
      <x:c r="G451" s="127" t="str">
        <x:v>Joueur; Premier témoin des Arches</x:v>
      </x:c>
      <x:c r="H451" s="127" t="str">
        <x:v>Deux témoins disponibles ; HOME-CM12 est l’unique résidence active ; droits d’accueil/aménagement correspondant à la scène acquis ; personnes et objets présents.</x:v>
      </x:c>
      <x:c r="I451"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51"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51"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51" s="128" t="n">
        <x:v>2</x:v>
      </x:c>
      <x:c r="M451" s="129" t="n">
        <x:v>1</x:v>
      </x:c>
      <x:c r="N451" s="129" t="n">
        <x:v>1</x:v>
      </x:c>
      <x:c r="O451" s="129" t="n">
        <x:v>1</x:v>
      </x:c>
      <x:c r="P451" s="129" t="n">
        <x:v>1</x:v>
      </x:c>
      <x:c r="Q451" s="130" t="n">
        <x:v>0</x:v>
      </x:c>
    </x:row>
    <x:row r="452" ht="134" customHeight="1">
      <x:c r="A452" s="121" t="str">
        <x:v>D6-H-V5-HOME-CM12-S3</x:v>
      </x:c>
      <x:c r="B452" s="122" t="str">
        <x:v>Une charge par le chemin haut</x:v>
      </x:c>
      <x:c r="C452" s="122" t="str">
        <x:v>Maisons et vie des communautés</x:v>
      </x:c>
      <x:c r="D452" s="122" t="str">
        <x:v>v5_home_scenes</x:v>
      </x:c>
      <x:c r="E452" s="122" t="str">
        <x:v>V5-HOME-CM12-S3</x:v>
      </x:c>
      <x:c r="F452" s="122" t="str">
        <x:v>Refuge du Dos de Roche ; clan CL6 ; chemin haut → cour de roche → chambre → terrasse d’atelier. Présence sensible de grondement côtier et passages identiques au plan de résidence.</x:v>
      </x:c>
      <x:c r="G452" s="122" t="str">
        <x:v>Joueur; Porteur des Arches de l’Écume</x:v>
      </x:c>
      <x:c r="H452" s="122" t="str">
        <x:v>Livraison de grand cadre ; HOME-CM12 est l’unique résidence active ; droits d’accueil/aménagement correspondant à la scène acquis ; personnes et objets présents.</x:v>
      </x:c>
      <x:c r="I452"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52"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52"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52" s="123" t="n">
        <x:v>2</x:v>
      </x:c>
      <x:c r="M452" s="124" t="n">
        <x:v>1</x:v>
      </x:c>
      <x:c r="N452" s="124" t="n">
        <x:v>1</x:v>
      </x:c>
      <x:c r="O452" s="124" t="n">
        <x:v>1</x:v>
      </x:c>
      <x:c r="P452" s="124" t="n">
        <x:v>1</x:v>
      </x:c>
      <x:c r="Q452" s="125" t="n">
        <x:v>0</x:v>
      </x:c>
    </x:row>
    <x:row r="453" ht="134" customHeight="1">
      <x:c r="A453" s="126" t="str">
        <x:v>D6-H-V5-HOME-CM13-S1</x:v>
      </x:c>
      <x:c r="B453" s="127" t="str">
        <x:v>La buée dans le mauvais couloir</x:v>
      </x:c>
      <x:c r="C453" s="127" t="str">
        <x:v>Maisons et vie des communautés</x:v>
      </x:c>
      <x:c r="D453" s="127" t="str">
        <x:v>v5_home_scenes</x:v>
      </x:c>
      <x:c r="E453" s="127" t="str">
        <x:v>V5-HOME-CM13-S1</x:v>
      </x:c>
      <x:c r="F453" s="127" t="str">
        <x:v>Logis des Veines Chaudes ; clan CL7 ; galerie tiède → sas de pierre → chambre → niche d’atelier. Présence sensible de buée chaude et passages identiques au plan de résidence.</x:v>
      </x:c>
      <x:c r="G453" s="127" t="str">
        <x:v>Joueur; Artisane des Forges Souterraines</x:v>
      </x:c>
      <x:c r="H453" s="127" t="str">
        <x:v>Premier usage prolongé de l’atelier ; HOME-CM13 est l’unique résidence active ; droits d’accueil/aménagement correspondant à la scène acquis ; personnes et objets présents.</x:v>
      </x:c>
      <x:c r="I453"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53"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53"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53" s="128" t="n">
        <x:v>2</x:v>
      </x:c>
      <x:c r="M453" s="129" t="n">
        <x:v>1</x:v>
      </x:c>
      <x:c r="N453" s="129" t="n">
        <x:v>1</x:v>
      </x:c>
      <x:c r="O453" s="129" t="n">
        <x:v>1</x:v>
      </x:c>
      <x:c r="P453" s="129" t="n">
        <x:v>1</x:v>
      </x:c>
      <x:c r="Q453" s="130" t="n">
        <x:v>0</x:v>
      </x:c>
    </x:row>
    <x:row r="454" ht="134" customHeight="1">
      <x:c r="A454" s="121" t="str">
        <x:v>D6-H-V5-HOME-CM13-S2</x:v>
      </x:c>
      <x:c r="B454" s="122" t="str">
        <x:v>Le visiteur de la galerie froide</x:v>
      </x:c>
      <x:c r="C454" s="122" t="str">
        <x:v>Maisons et vie des communautés</x:v>
      </x:c>
      <x:c r="D454" s="122" t="str">
        <x:v>v5_home_scenes</x:v>
      </x:c>
      <x:c r="E454" s="122" t="str">
        <x:v>V5-HOME-CM13-S2</x:v>
      </x:c>
      <x:c r="F454" s="122" t="str">
        <x:v>Logis des Veines Chaudes ; clan CL7 ; galerie tiède → sas de pierre → chambre → niche d’atelier. Présence sensible de buée chaude et passages identiques au plan de résidence.</x:v>
      </x:c>
      <x:c r="G454" s="122" t="str">
        <x:v>Joueur; Visiteur de la Galerie Froide</x:v>
      </x:c>
      <x:c r="H454" s="122" t="str">
        <x:v>Invité venant d’une autre région ; HOME-CM13 est l’unique résidence active ; droits d’accueil/aménagement correspondant à la scène acquis ; personnes et objets présents.</x:v>
      </x:c>
      <x:c r="I454"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54"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54"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54" s="123" t="n">
        <x:v>2</x:v>
      </x:c>
      <x:c r="M454" s="124" t="n">
        <x:v>1</x:v>
      </x:c>
      <x:c r="N454" s="124" t="n">
        <x:v>1</x:v>
      </x:c>
      <x:c r="O454" s="124" t="n">
        <x:v>1</x:v>
      </x:c>
      <x:c r="P454" s="124" t="n">
        <x:v>1</x:v>
      </x:c>
      <x:c r="Q454" s="125" t="n">
        <x:v>0</x:v>
      </x:c>
    </x:row>
    <x:row r="455" ht="134" customHeight="1">
      <x:c r="A455" s="126" t="str">
        <x:v>D6-H-V5-HOME-CM13-S3</x:v>
      </x:c>
      <x:c r="B455" s="127" t="str">
        <x:v>Le relief sous la vapeur</x:v>
      </x:c>
      <x:c r="C455" s="127" t="str">
        <x:v>Maisons et vie des communautés</x:v>
      </x:c>
      <x:c r="D455" s="127" t="str">
        <x:v>v5_home_scenes</x:v>
      </x:c>
      <x:c r="E455" s="127" t="str">
        <x:v>V5-HOME-CM13-S3</x:v>
      </x:c>
      <x:c r="F455" s="127" t="str">
        <x:v>Logis des Veines Chaudes ; clan CL7 ; galerie tiède → sas de pierre → chambre → niche d’atelier. Présence sensible de buée chaude et passages identiques au plan de résidence.</x:v>
      </x:c>
      <x:c r="G455" s="127" t="str">
        <x:v>Joueur; Lectrice des Forges Souterraines</x:v>
      </x:c>
      <x:c r="H455" s="127" t="str">
        <x:v>Objet minéral disponible ; HOME-CM13 est l’unique résidence active ; droits d’accueil/aménagement correspondant à la scène acquis ; personnes et objets présents.</x:v>
      </x:c>
      <x:c r="I455"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55"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55"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55" s="128" t="n">
        <x:v>2</x:v>
      </x:c>
      <x:c r="M455" s="129" t="n">
        <x:v>1</x:v>
      </x:c>
      <x:c r="N455" s="129" t="n">
        <x:v>1</x:v>
      </x:c>
      <x:c r="O455" s="129" t="n">
        <x:v>1</x:v>
      </x:c>
      <x:c r="P455" s="129" t="n">
        <x:v>1</x:v>
      </x:c>
      <x:c r="Q455" s="130" t="n">
        <x:v>0</x:v>
      </x:c>
    </x:row>
    <x:row r="456" ht="134" customHeight="1">
      <x:c r="A456" s="121" t="str">
        <x:v>D6-H-V5-HOME-CM14-S1</x:v>
      </x:c>
      <x:c r="B456" s="122" t="str">
        <x:v>La note de l’enclume</x:v>
      </x:c>
      <x:c r="C456" s="122" t="str">
        <x:v>Maisons et vie des communautés</x:v>
      </x:c>
      <x:c r="D456" s="122" t="str">
        <x:v>v5_home_scenes</x:v>
      </x:c>
      <x:c r="E456" s="122" t="str">
        <x:v>V5-HOME-CM14-S1</x:v>
      </x:c>
      <x:c r="F456" s="122" t="str">
        <x:v>Chambre de l’Enclume Lointaine ; clan CL7 ; rampe d’atelier → vestibule sourd → chambre → établi. Présence sensible de pulsation de forge et passages identiques au plan de résidence.</x:v>
      </x:c>
      <x:c r="G456" s="122" t="str">
        <x:v>Joueur; Artisan du Palier des Sources</x:v>
      </x:c>
      <x:c r="H456" s="122" t="str">
        <x:v>Atelier actif après un retour ; HOME-CM14 est l’unique résidence active ; droits d’accueil/aménagement correspondant à la scène acquis ; personnes et objets présents.</x:v>
      </x:c>
      <x:c r="I456"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56"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56"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56" s="123" t="n">
        <x:v>2</x:v>
      </x:c>
      <x:c r="M456" s="124" t="n">
        <x:v>1</x:v>
      </x:c>
      <x:c r="N456" s="124" t="n">
        <x:v>1</x:v>
      </x:c>
      <x:c r="O456" s="124" t="n">
        <x:v>1</x:v>
      </x:c>
      <x:c r="P456" s="124" t="n">
        <x:v>1</x:v>
      </x:c>
      <x:c r="Q456" s="125" t="n">
        <x:v>0</x:v>
      </x:c>
    </x:row>
    <x:row r="457" ht="134" customHeight="1">
      <x:c r="A457" s="126" t="str">
        <x:v>D6-H-V5-HOME-CM14-S2</x:v>
      </x:c>
      <x:c r="B457" s="127" t="str">
        <x:v>Le forgeron regarde la marque</x:v>
      </x:c>
      <x:c r="C457" s="127" t="str">
        <x:v>Maisons et vie des communautés</x:v>
      </x:c>
      <x:c r="D457" s="127" t="str">
        <x:v>v5_home_scenes</x:v>
      </x:c>
      <x:c r="E457" s="127" t="str">
        <x:v>V5-HOME-CM14-S2</x:v>
      </x:c>
      <x:c r="F457" s="127" t="str">
        <x:v>Chambre de l’Enclume Lointaine ; clan CL7 ; rampe d’atelier → vestibule sourd → chambre → établi. Présence sensible de pulsation de forge et passages identiques au plan de résidence.</x:v>
      </x:c>
      <x:c r="G457" s="127" t="str">
        <x:v>Joueur; Forgeronne du Palier des Sources</x:v>
      </x:c>
      <x:c r="H457" s="127" t="str">
        <x:v>Objet réparé confié ; HOME-CM14 est l’unique résidence active ; droits d’accueil/aménagement correspondant à la scène acquis ; personnes et objets présents.</x:v>
      </x:c>
      <x:c r="I457"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57"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57"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57" s="128" t="n">
        <x:v>2</x:v>
      </x:c>
      <x:c r="M457" s="129" t="n">
        <x:v>1</x:v>
      </x:c>
      <x:c r="N457" s="129" t="n">
        <x:v>1</x:v>
      </x:c>
      <x:c r="O457" s="129" t="n">
        <x:v>1</x:v>
      </x:c>
      <x:c r="P457" s="129" t="n">
        <x:v>1</x:v>
      </x:c>
      <x:c r="Q457" s="130" t="n">
        <x:v>0</x:v>
      </x:c>
    </x:row>
    <x:row r="458" ht="134" customHeight="1">
      <x:c r="A458" s="121" t="str">
        <x:v>D6-H-V5-HOME-CM14-S3</x:v>
      </x:c>
      <x:c r="B458" s="122" t="str">
        <x:v>Un défi de mains patientes</x:v>
      </x:c>
      <x:c r="C458" s="122" t="str">
        <x:v>Maisons et vie des communautés</x:v>
      </x:c>
      <x:c r="D458" s="122" t="str">
        <x:v>v5_home_scenes</x:v>
      </x:c>
      <x:c r="E458" s="122" t="str">
        <x:v>V5-HOME-CM14-S3</x:v>
      </x:c>
      <x:c r="F458" s="122" t="str">
        <x:v>Chambre de l’Enclume Lointaine ; clan CL7 ; rampe d’atelier → vestibule sourd → chambre → établi. Présence sensible de pulsation de forge et passages identiques au plan de résidence.</x:v>
      </x:c>
      <x:c r="G458" s="122" t="str">
        <x:v>Joueur; Compagnon d’atelier du Palier</x:v>
      </x:c>
      <x:c r="H458" s="122" t="str">
        <x:v>Apprenti ou rival disponible ; HOME-CM14 est l’unique résidence active ; droits d’accueil/aménagement correspondant à la scène acquis ; personnes et objets présents.</x:v>
      </x:c>
      <x:c r="I458"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58"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58"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58" s="123" t="n">
        <x:v>2</x:v>
      </x:c>
      <x:c r="M458" s="124" t="n">
        <x:v>1</x:v>
      </x:c>
      <x:c r="N458" s="124" t="n">
        <x:v>1</x:v>
      </x:c>
      <x:c r="O458" s="124" t="n">
        <x:v>1</x:v>
      </x:c>
      <x:c r="P458" s="124" t="n">
        <x:v>1</x:v>
      </x:c>
      <x:c r="Q458" s="125" t="n">
        <x:v>0</x:v>
      </x:c>
    </x:row>
    <x:row r="459" ht="134" customHeight="1">
      <x:c r="A459" s="126" t="str">
        <x:v>D6-H-V5-HOME-CM15-S1</x:v>
      </x:c>
      <x:c r="B459" s="127" t="str">
        <x:v>Les marques sous le givre</x:v>
      </x:c>
      <x:c r="C459" s="127" t="str">
        <x:v>Maisons et vie des communautés</x:v>
      </x:c>
      <x:c r="D459" s="127" t="str">
        <x:v>v5_home_scenes</x:v>
      </x:c>
      <x:c r="E459" s="127" t="str">
        <x:v>V5-HOME-CM15-S1</x:v>
      </x:c>
      <x:c r="F459" s="127" t="str">
        <x:v>Maison du Givre Bleu ; clan CL8 ; chemin balisé → double sas → chambre → réserve sèche. Présence sensible de craquement froid et passages identiques au plan de résidence.</x:v>
      </x:c>
      <x:c r="G459" s="127" t="str">
        <x:v>Joueur; Gardien du Cercle des Feux Bas</x:v>
      </x:c>
      <x:c r="H459" s="127" t="str">
        <x:v>Retour après une scène de neige ; HOME-CM15 est l’unique résidence active ; droits d’accueil/aménagement correspondant à la scène acquis ; personnes et objets présents.</x:v>
      </x:c>
      <x:c r="I459"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59"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59"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59" s="128" t="n">
        <x:v>2</x:v>
      </x:c>
      <x:c r="M459" s="129" t="n">
        <x:v>1</x:v>
      </x:c>
      <x:c r="N459" s="129" t="n">
        <x:v>1</x:v>
      </x:c>
      <x:c r="O459" s="129" t="n">
        <x:v>1</x:v>
      </x:c>
      <x:c r="P459" s="129" t="n">
        <x:v>1</x:v>
      </x:c>
      <x:c r="Q459" s="130" t="n">
        <x:v>0</x:v>
      </x:c>
    </x:row>
    <x:row r="460" ht="134" customHeight="1">
      <x:c r="A460" s="121" t="str">
        <x:v>D6-H-V5-HOME-CM15-S2</x:v>
      </x:c>
      <x:c r="B460" s="122" t="str">
        <x:v>Une lumière pour les mains</x:v>
      </x:c>
      <x:c r="C460" s="122" t="str">
        <x:v>Maisons et vie des communautés</x:v>
      </x:c>
      <x:c r="D460" s="122" t="str">
        <x:v>v5_home_scenes</x:v>
      </x:c>
      <x:c r="E460" s="122" t="str">
        <x:v>V5-HOME-CM15-S2</x:v>
      </x:c>
      <x:c r="F460" s="122" t="str">
        <x:v>Maison du Givre Bleu ; clan CL8 ; chemin balisé → double sas → chambre → réserve sèche. Présence sensible de craquement froid et passages identiques au plan de résidence.</x:v>
      </x:c>
      <x:c r="G460" s="122" t="str">
        <x:v>Joueur; Artisane du Cercle des Feux Bas</x:v>
      </x:c>
      <x:c r="H460" s="122" t="str">
        <x:v>Atelier mal éclairé pendant une visite ; HOME-CM15 est l’unique résidence active ; droits d’accueil/aménagement correspondant à la scène acquis ; personnes et objets présents.</x:v>
      </x:c>
      <x:c r="I460"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60"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60"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60" s="123" t="n">
        <x:v>2</x:v>
      </x:c>
      <x:c r="M460" s="124" t="n">
        <x:v>1</x:v>
      </x:c>
      <x:c r="N460" s="124" t="n">
        <x:v>1</x:v>
      </x:c>
      <x:c r="O460" s="124" t="n">
        <x:v>1</x:v>
      </x:c>
      <x:c r="P460" s="124" t="n">
        <x:v>1</x:v>
      </x:c>
      <x:c r="Q460" s="125" t="n">
        <x:v>0</x:v>
      </x:c>
    </x:row>
    <x:row r="461" ht="134" customHeight="1">
      <x:c r="A461" s="126" t="str">
        <x:v>D6-H-V5-HOME-CM15-S3</x:v>
      </x:c>
      <x:c r="B461" s="127" t="str">
        <x:v>Le retour du pisteur</x:v>
      </x:c>
      <x:c r="C461" s="127" t="str">
        <x:v>Maisons et vie des communautés</x:v>
      </x:c>
      <x:c r="D461" s="127" t="str">
        <x:v>v5_home_scenes</x:v>
      </x:c>
      <x:c r="E461" s="127" t="str">
        <x:v>V5-HOME-CM15-S3</x:v>
      </x:c>
      <x:c r="F461" s="127" t="str">
        <x:v>Maison du Givre Bleu ; clan CL8 ; chemin balisé → double sas → chambre → réserve sèche. Présence sensible de craquement froid et passages identiques au plan de résidence.</x:v>
      </x:c>
      <x:c r="G461" s="127" t="str">
        <x:v>Joueur; Pisteur du Cercle des Feux Bas</x:v>
      </x:c>
      <x:c r="H461" s="127" t="str">
        <x:v>Pisteur du givre disponible ; HOME-CM15 est l’unique résidence active ; droits d’accueil/aménagement correspondant à la scène acquis ; personnes et objets présents.</x:v>
      </x:c>
      <x:c r="I461"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61"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61"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61" s="128" t="n">
        <x:v>2</x:v>
      </x:c>
      <x:c r="M461" s="129" t="n">
        <x:v>1</x:v>
      </x:c>
      <x:c r="N461" s="129" t="n">
        <x:v>1</x:v>
      </x:c>
      <x:c r="O461" s="129" t="n">
        <x:v>1</x:v>
      </x:c>
      <x:c r="P461" s="129" t="n">
        <x:v>1</x:v>
      </x:c>
      <x:c r="Q461" s="130" t="n">
        <x:v>0</x:v>
      </x:c>
    </x:row>
    <x:row r="462" ht="134" customHeight="1">
      <x:c r="A462" s="121" t="str">
        <x:v>D6-H-V5-HOME-CM16-S1</x:v>
      </x:c>
      <x:c r="B462" s="122" t="str">
        <x:v>Le dernier feu visible</x:v>
      </x:c>
      <x:c r="C462" s="122" t="str">
        <x:v>Maisons et vie des communautés</x:v>
      </x:c>
      <x:c r="D462" s="122" t="str">
        <x:v>v5_home_scenes</x:v>
      </x:c>
      <x:c r="E462" s="122" t="str">
        <x:v>V5-HOME-CM16-S1</x:v>
      </x:c>
      <x:c r="F462" s="122" t="str">
        <x:v>Refuge des Longues Veilles ; clan CL8 ; abri du sentier → porche bas → salle de veille → chambre. Présence sensible de nuit polaire et passages identiques au plan de résidence.</x:v>
      </x:c>
      <x:c r="G462" s="122" t="str">
        <x:v>Joueur; Gardienne des Longues Veilles</x:v>
      </x:c>
      <x:c r="H462" s="122" t="str">
        <x:v>Scène de nuit polaire ; HOME-CM16 est l’unique résidence active ; droits d’accueil/aménagement correspondant à la scène acquis ; personnes et objets présents.</x:v>
      </x:c>
      <x:c r="I462"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62"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62"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62" s="123" t="n">
        <x:v>2</x:v>
      </x:c>
      <x:c r="M462" s="124" t="n">
        <x:v>1</x:v>
      </x:c>
      <x:c r="N462" s="124" t="n">
        <x:v>1</x:v>
      </x:c>
      <x:c r="O462" s="124" t="n">
        <x:v>1</x:v>
      </x:c>
      <x:c r="P462" s="124" t="n">
        <x:v>1</x:v>
      </x:c>
      <x:c r="Q462" s="125" t="n">
        <x:v>0</x:v>
      </x:c>
    </x:row>
    <x:row r="463" ht="134" customHeight="1">
      <x:c r="A463" s="126" t="str">
        <x:v>D6-H-V5-HOME-CM16-S2</x:v>
      </x:c>
      <x:c r="B463" s="127" t="str">
        <x:v>Une veille sans parole</x:v>
      </x:c>
      <x:c r="C463" s="127" t="str">
        <x:v>Maisons et vie des communautés</x:v>
      </x:c>
      <x:c r="D463" s="127" t="str">
        <x:v>v5_home_scenes</x:v>
      </x:c>
      <x:c r="E463" s="127" t="str">
        <x:v>V5-HOME-CM16-S2</x:v>
      </x:c>
      <x:c r="F463" s="127" t="str">
        <x:v>Refuge des Longues Veilles ; clan CL8 ; abri du sentier → porche bas → salle de veille → chambre. Présence sensible de nuit polaire et passages identiques au plan de résidence.</x:v>
      </x:c>
      <x:c r="G463" s="127" t="str">
        <x:v>Joueur; Proche invité aux Longues Veilles</x:v>
      </x:c>
      <x:c r="H463" s="127" t="str">
        <x:v>Proche présent après un retour difficile ; HOME-CM16 est l’unique résidence active ; droits d’accueil/aménagement correspondant à la scène acquis ; personnes et objets présents.</x:v>
      </x:c>
      <x:c r="I463"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63"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63"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63" s="128" t="n">
        <x:v>2</x:v>
      </x:c>
      <x:c r="M463" s="129" t="n">
        <x:v>1</x:v>
      </x:c>
      <x:c r="N463" s="129" t="n">
        <x:v>1</x:v>
      </x:c>
      <x:c r="O463" s="129" t="n">
        <x:v>1</x:v>
      </x:c>
      <x:c r="P463" s="129" t="n">
        <x:v>1</x:v>
      </x:c>
      <x:c r="Q463" s="130" t="n">
        <x:v>0</x:v>
      </x:c>
    </x:row>
    <x:row r="464" ht="134" customHeight="1">
      <x:c r="A464" s="121" t="str">
        <x:v>D6-H-V5-HOME-CM16-S3</x:v>
      </x:c>
      <x:c r="B464" s="122" t="str">
        <x:v>La niche du prochain retour</x:v>
      </x:c>
      <x:c r="C464" s="122" t="str">
        <x:v>Maisons et vie des communautés</x:v>
      </x:c>
      <x:c r="D464" s="122" t="str">
        <x:v>v5_home_scenes</x:v>
      </x:c>
      <x:c r="E464" s="122" t="str">
        <x:v>V5-HOME-CM16-S3</x:v>
      </x:c>
      <x:c r="F464" s="122" t="str">
        <x:v>Refuge des Longues Veilles ; clan CL8 ; abri du sentier → porche bas → salle de veille → chambre. Présence sensible de nuit polaire et passages identiques au plan de résidence.</x:v>
      </x:c>
      <x:c r="G464" s="122" t="str">
        <x:v>Joueur; Gardienne des Longues Veilles</x:v>
      </x:c>
      <x:c r="H464" s="122" t="str">
        <x:v>Départ d’expédition préparé ; HOME-CM16 est l’unique résidence active ; droits d’accueil/aménagement correspondant à la scène acquis ; personnes et objets présents.</x:v>
      </x:c>
      <x:c r="I464"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64"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64"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64" s="123" t="n">
        <x:v>2</x:v>
      </x:c>
      <x:c r="M464" s="124" t="n">
        <x:v>1</x:v>
      </x:c>
      <x:c r="N464" s="124" t="n">
        <x:v>1</x:v>
      </x:c>
      <x:c r="O464" s="124" t="n">
        <x:v>1</x:v>
      </x:c>
      <x:c r="P464" s="124" t="n">
        <x:v>1</x:v>
      </x:c>
      <x:c r="Q464" s="125" t="n">
        <x:v>0</x:v>
      </x:c>
    </x:row>
    <x:row r="465" ht="134" customHeight="1">
      <x:c r="A465" s="126" t="str">
        <x:v>D6-H-V5-HOME-CM17-S1</x:v>
      </x:c>
      <x:c r="B465" s="127" t="str">
        <x:v>Les pas entre les dalles</x:v>
      </x:c>
      <x:c r="C465" s="127" t="str">
        <x:v>Maisons et vie des communautés</x:v>
      </x:c>
      <x:c r="D465" s="127" t="str">
        <x:v>v5_home_scenes</x:v>
      </x:c>
      <x:c r="E465" s="127" t="str">
        <x:v>V5-HOME-CM17-S1</x:v>
      </x:c>
      <x:c r="F465" s="127" t="str">
        <x:v>Maison des Marches Anciennes ; clan CL9 ; rue ruinée → marches protégées → vestibule → chambre récente. Présence sensible de ombres de ruines et passages identiques au plan de résidence.</x:v>
      </x:c>
      <x:c r="G465" s="127" t="str">
        <x:v>Joueur; Conservateur des Pierres Levées</x:v>
      </x:c>
      <x:c r="H465" s="127" t="str">
        <x:v>Maison des Marches Anciennes active ; HOME-CM17 est l’unique résidence active ; droits d’accueil/aménagement correspondant à la scène acquis ; personnes et objets présents.</x:v>
      </x:c>
      <x:c r="I465"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65"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65"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65" s="128" t="n">
        <x:v>2</x:v>
      </x:c>
      <x:c r="M465" s="129" t="n">
        <x:v>1</x:v>
      </x:c>
      <x:c r="N465" s="129" t="n">
        <x:v>1</x:v>
      </x:c>
      <x:c r="O465" s="129" t="n">
        <x:v>1</x:v>
      </x:c>
      <x:c r="P465" s="129" t="n">
        <x:v>1</x:v>
      </x:c>
      <x:c r="Q465" s="130" t="n">
        <x:v>0</x:v>
      </x:c>
    </x:row>
    <x:row r="466" ht="134" customHeight="1">
      <x:c r="A466" s="121" t="str">
        <x:v>D6-H-V5-HOME-CM17-S2</x:v>
      </x:c>
      <x:c r="B466" s="122" t="str">
        <x:v>L’ombre d’une ancienne niche</x:v>
      </x:c>
      <x:c r="C466" s="122" t="str">
        <x:v>Maisons et vie des communautés</x:v>
      </x:c>
      <x:c r="D466" s="122" t="str">
        <x:v>v5_home_scenes</x:v>
      </x:c>
      <x:c r="E466" s="122" t="str">
        <x:v>V5-HOME-CM17-S2</x:v>
      </x:c>
      <x:c r="F466" s="122" t="str">
        <x:v>Maison des Marches Anciennes ; clan CL9 ; rue ruinée → marches protégées → vestibule → chambre récente. Présence sensible de ombres de ruines et passages identiques au plan de résidence.</x:v>
      </x:c>
      <x:c r="G466" s="122" t="str">
        <x:v>Joueur; Conservateur des Pierres Levées</x:v>
      </x:c>
      <x:c r="H466" s="122" t="str">
        <x:v>Objet ancien autorisé à l’étude ; HOME-CM17 est l’unique résidence active ; droits d’accueil/aménagement correspondant à la scène acquis ; personnes et objets présents.</x:v>
      </x:c>
      <x:c r="I466"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66"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66"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66" s="123" t="n">
        <x:v>2</x:v>
      </x:c>
      <x:c r="M466" s="124" t="n">
        <x:v>1</x:v>
      </x:c>
      <x:c r="N466" s="124" t="n">
        <x:v>1</x:v>
      </x:c>
      <x:c r="O466" s="124" t="n">
        <x:v>1</x:v>
      </x:c>
      <x:c r="P466" s="124" t="n">
        <x:v>1</x:v>
      </x:c>
      <x:c r="Q466" s="125" t="n">
        <x:v>0</x:v>
      </x:c>
    </x:row>
    <x:row r="467" ht="134" customHeight="1">
      <x:c r="A467" s="126" t="str">
        <x:v>D6-H-V5-HOME-CM17-S3</x:v>
      </x:c>
      <x:c r="B467" s="127" t="str">
        <x:v>Le conservateur et le chasseur</x:v>
      </x:c>
      <x:c r="C467" s="127" t="str">
        <x:v>Maisons et vie des communautés</x:v>
      </x:c>
      <x:c r="D467" s="127" t="str">
        <x:v>v5_home_scenes</x:v>
      </x:c>
      <x:c r="E467" s="127" t="str">
        <x:v>V5-HOME-CM17-S3</x:v>
      </x:c>
      <x:c r="F467" s="127" t="str">
        <x:v>Maison des Marches Anciennes ; clan CL9 ; rue ruinée → marches protégées → vestibule → chambre récente. Présence sensible de ombres de ruines et passages identiques au plan de résidence.</x:v>
      </x:c>
      <x:c r="G467" s="127" t="str">
        <x:v>Joueur; Conservateur des Pierres Levées</x:v>
      </x:c>
      <x:c r="H467" s="127" t="str">
        <x:v>Visite du conservateur ; HOME-CM17 est l’unique résidence active ; droits d’accueil/aménagement correspondant à la scène acquis ; personnes et objets présents.</x:v>
      </x:c>
      <x:c r="I467"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67"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67"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67" s="128" t="n">
        <x:v>2</x:v>
      </x:c>
      <x:c r="M467" s="129" t="n">
        <x:v>1</x:v>
      </x:c>
      <x:c r="N467" s="129" t="n">
        <x:v>1</x:v>
      </x:c>
      <x:c r="O467" s="129" t="n">
        <x:v>1</x:v>
      </x:c>
      <x:c r="P467" s="129" t="n">
        <x:v>1</x:v>
      </x:c>
      <x:c r="Q467" s="130" t="n">
        <x:v>0</x:v>
      </x:c>
    </x:row>
    <x:row r="468" ht="134" customHeight="1">
      <x:c r="A468" s="121" t="str">
        <x:v>D6-H-V5-HOME-CM18-S1</x:v>
      </x:c>
      <x:c r="B468" s="122" t="str">
        <x:v>La voix sous la troisième arche</x:v>
      </x:c>
      <x:c r="C468" s="122" t="str">
        <x:v>Maisons et vie des communautés</x:v>
      </x:c>
      <x:c r="D468" s="122" t="str">
        <x:v>v5_home_scenes</x:v>
      </x:c>
      <x:c r="E468" s="122" t="str">
        <x:v>V5-HOME-CM18-S1</x:v>
      </x:c>
      <x:c r="F468" s="122" t="str">
        <x:v>Logis de la Cour des Échos ; clan CL9 ; arcade → cour commune → chambre → alcôve d’archives. Présence sensible de réverbération et passages identiques au plan de résidence.</x:v>
      </x:c>
      <x:c r="G468" s="122" t="str">
        <x:v>Joueur; Voisine de la Cour des Échos</x:v>
      </x:c>
      <x:c r="H468" s="122" t="str">
        <x:v>Cour accessible après installation ; HOME-CM18 est l’unique résidence active ; droits d’accueil/aménagement correspondant à la scène acquis ; personnes et objets présents.</x:v>
      </x:c>
      <x:c r="I468"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68"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68"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68" s="123" t="n">
        <x:v>2</x:v>
      </x:c>
      <x:c r="M468" s="124" t="n">
        <x:v>1</x:v>
      </x:c>
      <x:c r="N468" s="124" t="n">
        <x:v>1</x:v>
      </x:c>
      <x:c r="O468" s="124" t="n">
        <x:v>1</x:v>
      </x:c>
      <x:c r="P468" s="124" t="n">
        <x:v>1</x:v>
      </x:c>
      <x:c r="Q468" s="125" t="n">
        <x:v>0</x:v>
      </x:c>
    </x:row>
    <x:row r="469" ht="134" customHeight="1">
      <x:c r="A469" s="126" t="str">
        <x:v>D6-H-V5-HOME-CM18-S2</x:v>
      </x:c>
      <x:c r="B469" s="127" t="str">
        <x:v>Deux versions d’un même retour</x:v>
      </x:c>
      <x:c r="C469" s="127" t="str">
        <x:v>Maisons et vie des communautés</x:v>
      </x:c>
      <x:c r="D469" s="127" t="str">
        <x:v>v5_home_scenes</x:v>
      </x:c>
      <x:c r="E469" s="127" t="str">
        <x:v>V5-HOME-CM18-S2</x:v>
      </x:c>
      <x:c r="F469" s="127" t="str">
        <x:v>Logis de la Cour des Échos ; clan CL9 ; arcade → cour commune → chambre → alcôve d’archives. Présence sensible de réverbération et passages identiques au plan de résidence.</x:v>
      </x:c>
      <x:c r="G469" s="127" t="str">
        <x:v>Joueur; Premier témoin de la Cour des Échos</x:v>
      </x:c>
      <x:c r="H469" s="127" t="str">
        <x:v>Témoins aux récits différents ; HOME-CM18 est l’unique résidence active ; droits d’accueil/aménagement correspondant à la scène acquis ; personnes et objets présents.</x:v>
      </x:c>
      <x:c r="I469"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69"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69"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69" s="128" t="n">
        <x:v>2</x:v>
      </x:c>
      <x:c r="M469" s="129" t="n">
        <x:v>1</x:v>
      </x:c>
      <x:c r="N469" s="129" t="n">
        <x:v>1</x:v>
      </x:c>
      <x:c r="O469" s="129" t="n">
        <x:v>1</x:v>
      </x:c>
      <x:c r="P469" s="129" t="n">
        <x:v>1</x:v>
      </x:c>
      <x:c r="Q469" s="130" t="n">
        <x:v>0</x:v>
      </x:c>
    </x:row>
    <x:row r="470" ht="134" customHeight="1">
      <x:c r="A470" s="121" t="str">
        <x:v>D6-H-V5-HOME-CM18-S3</x:v>
      </x:c>
      <x:c r="B470" s="122" t="str">
        <x:v>Le jeune apprend à écouter</x:v>
      </x:c>
      <x:c r="C470" s="122" t="str">
        <x:v>Maisons et vie des communautés</x:v>
      </x:c>
      <x:c r="D470" s="122" t="str">
        <x:v>v5_home_scenes</x:v>
      </x:c>
      <x:c r="E470" s="122" t="str">
        <x:v>V5-HOME-CM18-S3</x:v>
      </x:c>
      <x:c r="F470" s="122" t="str">
        <x:v>Logis de la Cour des Échos ; clan CL9 ; arcade → cour commune → chambre → alcôve d’archives. Présence sensible de réverbération et passages identiques au plan de résidence.</x:v>
      </x:c>
      <x:c r="G470" s="122" t="str">
        <x:v>Joueur; Jeune de la Cour des Échos</x:v>
      </x:c>
      <x:c r="H470" s="122" t="str">
        <x:v>Transmission locale disponible ; HOME-CM18 est l’unique résidence active ; droits d’accueil/aménagement correspondant à la scène acquis ; personnes et objets présents.</x:v>
      </x:c>
      <x:c r="I470"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70"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70"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70" s="123" t="n">
        <x:v>2</x:v>
      </x:c>
      <x:c r="M470" s="124" t="n">
        <x:v>1</x:v>
      </x:c>
      <x:c r="N470" s="124" t="n">
        <x:v>1</x:v>
      </x:c>
      <x:c r="O470" s="124" t="n">
        <x:v>1</x:v>
      </x:c>
      <x:c r="P470" s="124" t="n">
        <x:v>1</x:v>
      </x:c>
      <x:c r="Q470" s="125" t="n">
        <x:v>0</x:v>
      </x:c>
    </x:row>
    <x:row r="471" ht="134" customHeight="1">
      <x:c r="A471" s="126" t="str">
        <x:v>D6-H-V5-HOME-CM19-S1</x:v>
      </x:c>
      <x:c r="B471" s="127" t="str">
        <x:v>La marque au-delà du portillon</x:v>
      </x:c>
      <x:c r="C471" s="127" t="str">
        <x:v>Maisons et vie des communautés</x:v>
      </x:c>
      <x:c r="D471" s="127" t="str">
        <x:v>v5_home_scenes</x:v>
      </x:c>
      <x:c r="E471" s="127" t="str">
        <x:v>V5-HOME-CM19-S1</x:v>
      </x:c>
      <x:c r="F471" s="127" t="str">
        <x:v>Maison du Seuil Surveillé ; clan CL10 ; chemin autorisé → sas d’observation → chambre → atelier fermé. Présence sensible de cris lointains et passages identiques au plan de résidence.</x:v>
      </x:c>
      <x:c r="G471" s="127" t="str">
        <x:v>Joueur; Garde du Seuil du Confinement</x:v>
      </x:c>
      <x:c r="H471" s="127" t="str">
        <x:v>Après un relevé autorisé ; HOME-CM19 est l’unique résidence active ; droits d’accueil/aménagement correspondant à la scène acquis ; personnes et objets présents.</x:v>
      </x:c>
      <x:c r="I471"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71"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71"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71" s="128" t="n">
        <x:v>2</x:v>
      </x:c>
      <x:c r="M471" s="129" t="n">
        <x:v>1</x:v>
      </x:c>
      <x:c r="N471" s="129" t="n">
        <x:v>1</x:v>
      </x:c>
      <x:c r="O471" s="129" t="n">
        <x:v>1</x:v>
      </x:c>
      <x:c r="P471" s="129" t="n">
        <x:v>1</x:v>
      </x:c>
      <x:c r="Q471" s="130" t="n">
        <x:v>0</x:v>
      </x:c>
    </x:row>
    <x:row r="472" ht="134" customHeight="1">
      <x:c r="A472" s="121" t="str">
        <x:v>D6-H-V5-HOME-CM19-S2</x:v>
      </x:c>
      <x:c r="B472" s="122" t="str">
        <x:v>Le trophée derrière le vitrage</x:v>
      </x:c>
      <x:c r="C472" s="122" t="str">
        <x:v>Maisons et vie des communautés</x:v>
      </x:c>
      <x:c r="D472" s="122" t="str">
        <x:v>v5_home_scenes</x:v>
      </x:c>
      <x:c r="E472" s="122" t="str">
        <x:v>V5-HOME-CM19-S2</x:v>
      </x:c>
      <x:c r="F472" s="122" t="str">
        <x:v>Maison du Seuil Surveillé ; clan CL10 ; chemin autorisé → sas d’observation → chambre → atelier fermé. Présence sensible de cris lointains et passages identiques au plan de résidence.</x:v>
      </x:c>
      <x:c r="G472" s="122" t="str">
        <x:v>Joueur; Lectrice du Seuil du Confinement</x:v>
      </x:c>
      <x:c r="H472" s="122" t="str">
        <x:v>Objet inconnu en étude ; HOME-CM19 est l’unique résidence active ; droits d’accueil/aménagement correspondant à la scène acquis ; personnes et objets présents.</x:v>
      </x:c>
      <x:c r="I472"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72"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72"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72" s="123" t="n">
        <x:v>2</x:v>
      </x:c>
      <x:c r="M472" s="124" t="n">
        <x:v>1</x:v>
      </x:c>
      <x:c r="N472" s="124" t="n">
        <x:v>1</x:v>
      </x:c>
      <x:c r="O472" s="124" t="n">
        <x:v>1</x:v>
      </x:c>
      <x:c r="P472" s="124" t="n">
        <x:v>1</x:v>
      </x:c>
      <x:c r="Q472" s="125" t="n">
        <x:v>0</x:v>
      </x:c>
    </x:row>
    <x:row r="473" ht="134" customHeight="1">
      <x:c r="A473" s="126" t="str">
        <x:v>D6-H-V5-HOME-CM19-S3</x:v>
      </x:c>
      <x:c r="B473" s="127" t="str">
        <x:v>Le garde voit la maison</x:v>
      </x:c>
      <x:c r="C473" s="127" t="str">
        <x:v>Maisons et vie des communautés</x:v>
      </x:c>
      <x:c r="D473" s="127" t="str">
        <x:v>v5_home_scenes</x:v>
      </x:c>
      <x:c r="E473" s="127" t="str">
        <x:v>V5-HOME-CM19-S3</x:v>
      </x:c>
      <x:c r="F473" s="127" t="str">
        <x:v>Maison du Seuil Surveillé ; clan CL10 ; chemin autorisé → sas d’observation → chambre → atelier fermé. Présence sensible de cris lointains et passages identiques au plan de résidence.</x:v>
      </x:c>
      <x:c r="G473" s="127" t="str">
        <x:v>Joueur; Garde invité du Seuil</x:v>
      </x:c>
      <x:c r="H473" s="127" t="str">
        <x:v>Respect de réception atteint ; HOME-CM19 est l’unique résidence active ; droits d’accueil/aménagement correspondant à la scène acquis ; personnes et objets présents.</x:v>
      </x:c>
      <x:c r="I473"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73"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73"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73" s="128" t="n">
        <x:v>2</x:v>
      </x:c>
      <x:c r="M473" s="129" t="n">
        <x:v>1</x:v>
      </x:c>
      <x:c r="N473" s="129" t="n">
        <x:v>1</x:v>
      </x:c>
      <x:c r="O473" s="129" t="n">
        <x:v>1</x:v>
      </x:c>
      <x:c r="P473" s="129" t="n">
        <x:v>1</x:v>
      </x:c>
      <x:c r="Q473" s="130" t="n">
        <x:v>0</x:v>
      </x:c>
    </x:row>
    <x:row r="474" ht="134" customHeight="1">
      <x:c r="A474" s="121" t="str">
        <x:v>D6-H-V5-HOME-CM20-S1</x:v>
      </x:c>
      <x:c r="B474" s="122" t="str">
        <x:v>La bête a choisi le détour</x:v>
      </x:c>
      <x:c r="C474" s="122" t="str">
        <x:v>Maisons et vie des communautés</x:v>
      </x:c>
      <x:c r="D474" s="122" t="str">
        <x:v>v5_home_scenes</x:v>
      </x:c>
      <x:c r="E474" s="122" t="str">
        <x:v>V5-HOME-CM20-S1</x:v>
      </x:c>
      <x:c r="F474" s="122" t="str">
        <x:v>Refuge des Traces Retenues ; clan CL10 ; poste de garde → couloir couvert → chambre → baie d’examen. Présence sensible de feuillage fermé et passages identiques au plan de résidence.</x:v>
      </x:c>
      <x:c r="G474" s="122" t="str">
        <x:v>Joueur; Lectrice des Veilles de la Lisière</x:v>
      </x:c>
      <x:c r="H474" s="122" t="str">
        <x:v>Après la mission Le détour de la bête ; HOME-CM20 est l’unique résidence active ; droits d’accueil/aménagement correspondant à la scène acquis ; personnes et objets présents.</x:v>
      </x:c>
      <x:c r="I474"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74"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74"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74" s="123" t="n">
        <x:v>2</x:v>
      </x:c>
      <x:c r="M474" s="124" t="n">
        <x:v>1</x:v>
      </x:c>
      <x:c r="N474" s="124" t="n">
        <x:v>1</x:v>
      </x:c>
      <x:c r="O474" s="124" t="n">
        <x:v>1</x:v>
      </x:c>
      <x:c r="P474" s="124" t="n">
        <x:v>1</x:v>
      </x:c>
      <x:c r="Q474" s="125" t="n">
        <x:v>0</x:v>
      </x:c>
    </x:row>
    <x:row r="475" ht="134" customHeight="1">
      <x:c r="A475" s="126" t="str">
        <x:v>D6-H-V5-HOME-CM20-S2</x:v>
      </x:c>
      <x:c r="B475" s="127" t="str">
        <x:v>Une preuve sans prise</x:v>
      </x:c>
      <x:c r="C475" s="127" t="str">
        <x:v>Maisons et vie des communautés</x:v>
      </x:c>
      <x:c r="D475" s="127" t="str">
        <x:v>v5_home_scenes</x:v>
      </x:c>
      <x:c r="E475" s="127" t="str">
        <x:v>V5-HOME-CM20-S2</x:v>
      </x:c>
      <x:c r="F475" s="127" t="str">
        <x:v>Refuge des Traces Retenues ; clan CL10 ; poste de garde → couloir couvert → chambre → baie d’examen. Présence sensible de feuillage fermé et passages identiques au plan de résidence.</x:v>
      </x:c>
      <x:c r="G475" s="127" t="str">
        <x:v>Joueur; Lectrice des Veilles de la Lisière</x:v>
      </x:c>
      <x:c r="H475" s="127" t="str">
        <x:v>Observation réussie sans affrontement ; HOME-CM20 est l’unique résidence active ; droits d’accueil/aménagement correspondant à la scène acquis ; personnes et objets présents.</x:v>
      </x:c>
      <x:c r="I475"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75"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75"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75" s="128" t="n">
        <x:v>2</x:v>
      </x:c>
      <x:c r="M475" s="129" t="n">
        <x:v>1</x:v>
      </x:c>
      <x:c r="N475" s="129" t="n">
        <x:v>1</x:v>
      </x:c>
      <x:c r="O475" s="129" t="n">
        <x:v>1</x:v>
      </x:c>
      <x:c r="P475" s="129" t="n">
        <x:v>1</x:v>
      </x:c>
      <x:c r="Q475" s="130" t="n">
        <x:v>0</x:v>
      </x:c>
    </x:row>
    <x:row r="476" ht="134" customHeight="1">
      <x:c r="A476" s="121" t="str">
        <x:v>D6-H-V5-HOME-CM20-S3</x:v>
      </x:c>
      <x:c r="B476" s="122" t="str">
        <x:v>La dernière pièce confiée</x:v>
      </x:c>
      <x:c r="C476" s="122" t="str">
        <x:v>Maisons et vie des communautés</x:v>
      </x:c>
      <x:c r="D476" s="122" t="str">
        <x:v>v5_home_scenes</x:v>
      </x:c>
      <x:c r="E476" s="122" t="str">
        <x:v>V5-HOME-CM20-S3</x:v>
      </x:c>
      <x:c r="F476" s="122" t="str">
        <x:v>Refuge des Traces Retenues ; clan CL10 ; poste de garde → couloir couvert → chambre → baie d’examen. Présence sensible de feuillage fermé et passages identiques au plan de résidence.</x:v>
      </x:c>
      <x:c r="G476" s="122" t="str">
        <x:v>Joueur; Volontaire des Veilles de la Lisière</x:v>
      </x:c>
      <x:c r="H476" s="122" t="str">
        <x:v>Elite avancé ou transmission locale ; HOME-CM20 est l’unique résidence active ; droits d’accueil/aménagement correspondant à la scène acquis ; personnes et objets présents.</x:v>
      </x:c>
      <x:c r="I476"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76"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76"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voix anonyme est un rôle local de cette scène ; elle ne définit pas une coutume de toute l’espèce.</x:v>
      </x:c>
      <x:c r="L476" s="123" t="n">
        <x:v>2</x:v>
      </x:c>
      <x:c r="M476" s="124" t="n">
        <x:v>1</x:v>
      </x:c>
      <x:c r="N476" s="124" t="n">
        <x:v>1</x:v>
      </x:c>
      <x:c r="O476" s="124" t="n">
        <x:v>1</x:v>
      </x:c>
      <x:c r="P476" s="124" t="n">
        <x:v>1</x:v>
      </x:c>
      <x:c r="Q476" s="125" t="n">
        <x:v>0</x:v>
      </x:c>
    </x:row>
    <x:row r="477" ht="104" customHeight="1">
      <x:c r="A477" s="126" t="str">
        <x:v>D6-H-V5-CNS-I01</x:v>
      </x:c>
      <x:c r="B477" s="127" t="str">
        <x:v>La même piste, deux chefs</x:v>
      </x:c>
      <x:c r="C477" s="127" t="str">
        <x:v>Équipage et incidents de La Veille Partagée</x:v>
      </x:c>
      <x:c r="D477" s="127" t="str">
        <x:v>v5_crew_incidents</x:v>
      </x:c>
      <x:c r="E477" s="127" t="str">
        <x:v>V5-CNS-I01</x:v>
      </x:c>
      <x:c r="F477" s="127" t="str">
        <x:v>CNS-P07/P12 ; Asha et Varo</x:v>
      </x:c>
      <x:c r="G477" s="127" t="str">
        <x:v>Joueur; Asha; Varo</x:v>
      </x:c>
      <x:c r="H477" s="127" t="str">
        <x:v>Retour de chasse avec deux méthodes opposées ; La Veille Partagée possédée et opérationnelle en fin Elite ; personnes présentes ou remplaçant explicitement annoncé ; sièges réels disponibles ; aucune personne morte ou partie rappelée automatiquement.</x:v>
      </x:c>
      <x:c r="I477"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77"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77"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77" s="128" t="n">
        <x:v>2</x:v>
      </x:c>
      <x:c r="M477" s="129" t="n">
        <x:v>1</x:v>
      </x:c>
      <x:c r="N477" s="129" t="n">
        <x:v>1</x:v>
      </x:c>
      <x:c r="O477" s="129" t="n">
        <x:v>1</x:v>
      </x:c>
      <x:c r="P477" s="129" t="n">
        <x:v>1</x:v>
      </x:c>
      <x:c r="Q477" s="130" t="n">
        <x:v>0</x:v>
      </x:c>
    </x:row>
    <x:row r="478" ht="104" customHeight="1">
      <x:c r="A478" s="121" t="str">
        <x:v>D6-H-V5-CNS-I02</x:v>
      </x:c>
      <x:c r="B478" s="122" t="str">
        <x:v>Le pilote veut rompre la poursuite</x:v>
      </x:c>
      <x:c r="C478" s="122" t="str">
        <x:v>Équipage et incidents de La Veille Partagée</x:v>
      </x:c>
      <x:c r="D478" s="122" t="str">
        <x:v>v5_crew_incidents</x:v>
      </x:c>
      <x:c r="E478" s="122" t="str">
        <x:v>V5-CNS-I02</x:v>
      </x:c>
      <x:c r="F478" s="122" t="str">
        <x:v>CNS-P01/P02 ; Sera et Tarek</x:v>
      </x:c>
      <x:c r="G478" s="122" t="str">
        <x:v>Joueur; Sera; Tarek</x:v>
      </x:c>
      <x:c r="H478" s="122" t="str">
        <x:v>Route de chasse devenue plus risquée ; La Veille Partagée possédée et opérationnelle en fin Elite ; personnes présentes ou remplaçant explicitement annoncé ; sièges réels disponibles ; aucune personne morte ou partie rappelée automatiquement.</x:v>
      </x:c>
      <x:c r="I478"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78"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78"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78" s="123" t="n">
        <x:v>2</x:v>
      </x:c>
      <x:c r="M478" s="124" t="n">
        <x:v>1</x:v>
      </x:c>
      <x:c r="N478" s="124" t="n">
        <x:v>1</x:v>
      </x:c>
      <x:c r="O478" s="124" t="n">
        <x:v>1</x:v>
      </x:c>
      <x:c r="P478" s="124" t="n">
        <x:v>1</x:v>
      </x:c>
      <x:c r="Q478" s="125" t="n">
        <x:v>0</x:v>
      </x:c>
    </x:row>
    <x:row r="479" ht="104" customHeight="1">
      <x:c r="A479" s="126" t="str">
        <x:v>D6-H-V5-CNS-I03</x:v>
      </x:c>
      <x:c r="B479" s="127" t="str">
        <x:v>Un blessé cache sa gêne</x:v>
      </x:c>
      <x:c r="C479" s="127" t="str">
        <x:v>Équipage et incidents de La Veille Partagée</x:v>
      </x:c>
      <x:c r="D479" s="127" t="str">
        <x:v>v5_crew_incidents</x:v>
      </x:c>
      <x:c r="E479" s="127" t="str">
        <x:v>V5-CNS-I03</x:v>
      </x:c>
      <x:c r="F479" s="127" t="str">
        <x:v>CNS-P11/P12 ; Vesh et Varo</x:v>
      </x:c>
      <x:c r="G479" s="127" t="str">
        <x:v>Joueur; Vesh; Varo</x:v>
      </x:c>
      <x:c r="H479" s="127" t="str">
        <x:v>Vétéran revenu avec limitation fictionnelle ; La Veille Partagée possédée et opérationnelle en fin Elite ; personnes présentes ou remplaçant explicitement annoncé ; sièges réels disponibles ; aucune personne morte ou partie rappelée automatiquement.</x:v>
      </x:c>
      <x:c r="I479"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79"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79"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79" s="128" t="n">
        <x:v>2</x:v>
      </x:c>
      <x:c r="M479" s="129" t="n">
        <x:v>1</x:v>
      </x:c>
      <x:c r="N479" s="129" t="n">
        <x:v>1</x:v>
      </x:c>
      <x:c r="O479" s="129" t="n">
        <x:v>1</x:v>
      </x:c>
      <x:c r="P479" s="129" t="n">
        <x:v>1</x:v>
      </x:c>
      <x:c r="Q479" s="130" t="n">
        <x:v>0</x:v>
      </x:c>
    </x:row>
    <x:row r="480" ht="104" customHeight="1">
      <x:c r="A480" s="121" t="str">
        <x:v>D6-H-V5-CNS-I04</x:v>
      </x:c>
      <x:c r="B480" s="122" t="str">
        <x:v>Le signal ressemble à un défi</x:v>
      </x:c>
      <x:c r="C480" s="122" t="str">
        <x:v>Équipage et incidents de La Veille Partagée</x:v>
      </x:c>
      <x:c r="D480" s="122" t="str">
        <x:v>v5_crew_incidents</x:v>
      </x:c>
      <x:c r="E480" s="122" t="str">
        <x:v>V5-CNS-I04</x:v>
      </x:c>
      <x:c r="F480" s="122" t="str">
        <x:v>CNS-P03 ; Nema</x:v>
      </x:c>
      <x:c r="G480" s="122" t="str">
        <x:v>Joueur; Nema</x:v>
      </x:c>
      <x:c r="H480" s="122" t="str">
        <x:v>Appel fragmentaire reçu ; La Veille Partagée possédée et opérationnelle en fin Elite ; personnes présentes ou remplaçant explicitement annoncé ; sièges réels disponibles ; aucune personne morte ou partie rappelée automatiquement.</x:v>
      </x:c>
      <x:c r="I480"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80"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80"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80" s="123" t="n">
        <x:v>2</x:v>
      </x:c>
      <x:c r="M480" s="124" t="n">
        <x:v>1</x:v>
      </x:c>
      <x:c r="N480" s="124" t="n">
        <x:v>1</x:v>
      </x:c>
      <x:c r="O480" s="124" t="n">
        <x:v>1</x:v>
      </x:c>
      <x:c r="P480" s="124" t="n">
        <x:v>1</x:v>
      </x:c>
      <x:c r="Q480" s="125" t="n">
        <x:v>0</x:v>
      </x:c>
    </x:row>
    <x:row r="481" ht="104" customHeight="1">
      <x:c r="A481" s="126" t="str">
        <x:v>D6-H-V5-CNS-I05</x:v>
      </x:c>
      <x:c r="B481" s="127" t="str">
        <x:v>La galerie a perdu sa voix</x:v>
      </x:c>
      <x:c r="C481" s="127" t="str">
        <x:v>Équipage et incidents de La Veille Partagée</x:v>
      </x:c>
      <x:c r="D481" s="127" t="str">
        <x:v>v5_crew_incidents</x:v>
      </x:c>
      <x:c r="E481" s="127" t="str">
        <x:v>V5-CNS-I05</x:v>
      </x:c>
      <x:c r="F481" s="127" t="str">
        <x:v>CNS-P17/P05 ; Leka et Doran</x:v>
      </x:c>
      <x:c r="G481" s="127" t="str">
        <x:v>Joueur; Leka; Doran</x:v>
      </x:c>
      <x:c r="H481" s="127" t="str">
        <x:v>Plaque commune contestée ; La Veille Partagée possédée et opérationnelle en fin Elite ; personnes présentes ou remplaçant explicitement annoncé ; sièges réels disponibles ; aucune personne morte ou partie rappelée automatiquement.</x:v>
      </x:c>
      <x:c r="I481"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81"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81"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81" s="128" t="n">
        <x:v>2</x:v>
      </x:c>
      <x:c r="M481" s="129" t="n">
        <x:v>1</x:v>
      </x:c>
      <x:c r="N481" s="129" t="n">
        <x:v>1</x:v>
      </x:c>
      <x:c r="O481" s="129" t="n">
        <x:v>1</x:v>
      </x:c>
      <x:c r="P481" s="129" t="n">
        <x:v>1</x:v>
      </x:c>
      <x:c r="Q481" s="130" t="n">
        <x:v>0</x:v>
      </x:c>
    </x:row>
    <x:row r="482" ht="104" customHeight="1">
      <x:c r="A482" s="121" t="str">
        <x:v>D6-H-V5-CNS-I06</x:v>
      </x:c>
      <x:c r="B482" s="122" t="str">
        <x:v>Une caisse bloque le retour</x:v>
      </x:c>
      <x:c r="C482" s="122" t="str">
        <x:v>Équipage et incidents de La Veille Partagée</x:v>
      </x:c>
      <x:c r="D482" s="122" t="str">
        <x:v>v5_crew_incidents</x:v>
      </x:c>
      <x:c r="E482" s="122" t="str">
        <x:v>V5-CNS-I06</x:v>
      </x:c>
      <x:c r="F482" s="122" t="str">
        <x:v>CNS-P14/P19 ; Orek et Erek</x:v>
      </x:c>
      <x:c r="G482" s="122" t="str">
        <x:v>Joueur; Orek; Erek</x:v>
      </x:c>
      <x:c r="H482" s="122" t="str">
        <x:v>Stockage saturé au pont zéro ; La Veille Partagée possédée et opérationnelle en fin Elite ; personnes présentes ou remplaçant explicitement annoncé ; sièges réels disponibles ; aucune personne morte ou partie rappelée automatiquement.</x:v>
      </x:c>
      <x:c r="I482"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82"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82"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82" s="123" t="n">
        <x:v>2</x:v>
      </x:c>
      <x:c r="M482" s="124" t="n">
        <x:v>1</x:v>
      </x:c>
      <x:c r="N482" s="124" t="n">
        <x:v>1</x:v>
      </x:c>
      <x:c r="O482" s="124" t="n">
        <x:v>1</x:v>
      </x:c>
      <x:c r="P482" s="124" t="n">
        <x:v>1</x:v>
      </x:c>
      <x:c r="Q482" s="125" t="n">
        <x:v>0</x:v>
      </x:c>
    </x:row>
    <x:row r="483" ht="104" customHeight="1">
      <x:c r="A483" s="126" t="str">
        <x:v>D6-H-V5-CNS-I07</x:v>
      </x:c>
      <x:c r="B483" s="127" t="str">
        <x:v>La chambre reste allumée</x:v>
      </x:c>
      <x:c r="C483" s="127" t="str">
        <x:v>Équipage et incidents de La Veille Partagée</x:v>
      </x:c>
      <x:c r="D483" s="127" t="str">
        <x:v>v5_crew_incidents</x:v>
      </x:c>
      <x:c r="E483" s="127" t="str">
        <x:v>V5-CNS-I07</x:v>
      </x:c>
      <x:c r="F483" s="127" t="str">
        <x:v>CNS-P09/P07 ; Mera</x:v>
      </x:c>
      <x:c r="G483" s="127" t="str">
        <x:v>Joueur; Mera</x:v>
      </x:c>
      <x:c r="H483" s="127" t="str">
        <x:v>Occupant absent après une mission ; La Veille Partagée possédée et opérationnelle en fin Elite ; personnes présentes ou remplaçant explicitement annoncé ; sièges réels disponibles ; aucune personne morte ou partie rappelée automatiquement.</x:v>
      </x:c>
      <x:c r="I483"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83"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83"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83" s="128" t="n">
        <x:v>2</x:v>
      </x:c>
      <x:c r="M483" s="129" t="n">
        <x:v>1</x:v>
      </x:c>
      <x:c r="N483" s="129" t="n">
        <x:v>1</x:v>
      </x:c>
      <x:c r="O483" s="129" t="n">
        <x:v>1</x:v>
      </x:c>
      <x:c r="P483" s="129" t="n">
        <x:v>1</x:v>
      </x:c>
      <x:c r="Q483" s="130" t="n">
        <x:v>0</x:v>
      </x:c>
    </x:row>
    <x:row r="484" ht="104" customHeight="1">
      <x:c r="A484" s="121" t="str">
        <x:v>D6-H-V5-CNS-I08</x:v>
      </x:c>
      <x:c r="B484" s="122" t="str">
        <x:v>Le jeune a touché le masque</x:v>
      </x:c>
      <x:c r="C484" s="122" t="str">
        <x:v>Équipage et incidents de La Veille Partagée</x:v>
      </x:c>
      <x:c r="D484" s="122" t="str">
        <x:v>v5_crew_incidents</x:v>
      </x:c>
      <x:c r="E484" s="122" t="str">
        <x:v>V5-CNS-I08</x:v>
      </x:c>
      <x:c r="F484" s="122" t="str">
        <x:v>CNS-P16/P17 ; Leka</x:v>
      </x:c>
      <x:c r="G484" s="122" t="str">
        <x:v>Joueur; Leka</x:v>
      </x:c>
      <x:c r="H484" s="122" t="str">
        <x:v>Apprenti présent près d’un objet prêté ; La Veille Partagée possédée et opérationnelle en fin Elite ; personnes présentes ou remplaçant explicitement annoncé ; sièges réels disponibles ; aucune personne morte ou partie rappelée automatiquement.</x:v>
      </x:c>
      <x:c r="I484"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84"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84"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84" s="123" t="n">
        <x:v>2</x:v>
      </x:c>
      <x:c r="M484" s="124" t="n">
        <x:v>1</x:v>
      </x:c>
      <x:c r="N484" s="124" t="n">
        <x:v>1</x:v>
      </x:c>
      <x:c r="O484" s="124" t="n">
        <x:v>1</x:v>
      </x:c>
      <x:c r="P484" s="124" t="n">
        <x:v>1</x:v>
      </x:c>
      <x:c r="Q484" s="125" t="n">
        <x:v>0</x:v>
      </x:c>
    </x:row>
    <x:row r="485" ht="104" customHeight="1">
      <x:c r="A485" s="126" t="str">
        <x:v>D6-H-V5-CNS-I09</x:v>
      </x:c>
      <x:c r="B485" s="127" t="str">
        <x:v>La réserve lumineuse diminue</x:v>
      </x:c>
      <x:c r="C485" s="127" t="str">
        <x:v>Équipage et incidents de La Veille Partagée</x:v>
      </x:c>
      <x:c r="D485" s="127" t="str">
        <x:v>v5_crew_incidents</x:v>
      </x:c>
      <x:c r="E485" s="127" t="str">
        <x:v>V5-CNS-I09</x:v>
      </x:c>
      <x:c r="F485" s="127" t="str">
        <x:v>CNS-P21/P16 ; Sol</x:v>
      </x:c>
      <x:c r="G485" s="127" t="str">
        <x:v>Joueur; Sol</x:v>
      </x:c>
      <x:c r="H485" s="127" t="str">
        <x:v>Long trajet avec ateliers ouverts ; La Veille Partagée possédée et opérationnelle en fin Elite ; personnes présentes ou remplaçant explicitement annoncé ; sièges réels disponibles ; aucune personne morte ou partie rappelée automatiquement.</x:v>
      </x:c>
      <x:c r="I485"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85"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85"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85" s="128" t="n">
        <x:v>2</x:v>
      </x:c>
      <x:c r="M485" s="129" t="n">
        <x:v>1</x:v>
      </x:c>
      <x:c r="N485" s="129" t="n">
        <x:v>1</x:v>
      </x:c>
      <x:c r="O485" s="129" t="n">
        <x:v>1</x:v>
      </x:c>
      <x:c r="P485" s="129" t="n">
        <x:v>1</x:v>
      </x:c>
      <x:c r="Q485" s="130" t="n">
        <x:v>0</x:v>
      </x:c>
    </x:row>
    <x:row r="486" ht="104" customHeight="1">
      <x:c r="A486" s="121" t="str">
        <x:v>D6-H-V5-CNS-I10</x:v>
      </x:c>
      <x:c r="B486" s="122" t="str">
        <x:v>Le navigateur refuse l’ancienne carte</x:v>
      </x:c>
      <x:c r="C486" s="122" t="str">
        <x:v>Équipage et incidents de La Veille Partagée</x:v>
      </x:c>
      <x:c r="D486" s="122" t="str">
        <x:v>v5_crew_incidents</x:v>
      </x:c>
      <x:c r="E486" s="122" t="str">
        <x:v>V5-CNS-I10</x:v>
      </x:c>
      <x:c r="F486" s="122" t="str">
        <x:v>CNS-P02/P06 ; Tarek</x:v>
      </x:c>
      <x:c r="G486" s="122" t="str">
        <x:v>Joueur; Tarek</x:v>
      </x:c>
      <x:c r="H486" s="122" t="str">
        <x:v>Repère de route contredit par observation ; La Veille Partagée possédée et opérationnelle en fin Elite ; personnes présentes ou remplaçant explicitement annoncé ; sièges réels disponibles ; aucune personne morte ou partie rappelée automatiquement.</x:v>
      </x:c>
      <x:c r="I486"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86"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86"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86" s="123" t="n">
        <x:v>2</x:v>
      </x:c>
      <x:c r="M486" s="124" t="n">
        <x:v>1</x:v>
      </x:c>
      <x:c r="N486" s="124" t="n">
        <x:v>1</x:v>
      </x:c>
      <x:c r="O486" s="124" t="n">
        <x:v>1</x:v>
      </x:c>
      <x:c r="P486" s="124" t="n">
        <x:v>1</x:v>
      </x:c>
      <x:c r="Q486" s="125" t="n">
        <x:v>0</x:v>
      </x:c>
    </x:row>
    <x:row r="487" ht="104" customHeight="1">
      <x:c r="A487" s="126" t="str">
        <x:v>D6-H-V5-CNS-I11</x:v>
      </x:c>
      <x:c r="B487" s="127" t="str">
        <x:v>La navette revient trop chargée</x:v>
      </x:c>
      <x:c r="C487" s="127" t="str">
        <x:v>Équipage et incidents de La Veille Partagée</x:v>
      </x:c>
      <x:c r="D487" s="127" t="str">
        <x:v>v5_crew_incidents</x:v>
      </x:c>
      <x:c r="E487" s="127" t="str">
        <x:v>V5-CNS-I11</x:v>
      </x:c>
      <x:c r="F487" s="127" t="str">
        <x:v>CNS-P18 ; Keth et Orek</x:v>
      </x:c>
      <x:c r="G487" s="127" t="str">
        <x:v>Joueur; Keth (amarrage); Orek</x:v>
      </x:c>
      <x:c r="H487" s="127" t="str">
        <x:v>Retour avec prise volumineuse ; La Veille Partagée possédée et opérationnelle en fin Elite ; personnes présentes ou remplaçant explicitement annoncé ; sièges réels disponibles ; aucune personne morte ou partie rappelée automatiquement.</x:v>
      </x:c>
      <x:c r="I487"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87"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87"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87" s="128" t="n">
        <x:v>2</x:v>
      </x:c>
      <x:c r="M487" s="129" t="n">
        <x:v>1</x:v>
      </x:c>
      <x:c r="N487" s="129" t="n">
        <x:v>1</x:v>
      </x:c>
      <x:c r="O487" s="129" t="n">
        <x:v>1</x:v>
      </x:c>
      <x:c r="P487" s="129" t="n">
        <x:v>1</x:v>
      </x:c>
      <x:c r="Q487" s="130" t="n">
        <x:v>0</x:v>
      </x:c>
    </x:row>
    <x:row r="488" ht="104" customHeight="1">
      <x:c r="A488" s="121" t="str">
        <x:v>D6-H-V5-CNS-I12</x:v>
      </x:c>
      <x:c r="B488" s="122" t="str">
        <x:v>Le silence du foyer</x:v>
      </x:c>
      <x:c r="C488" s="122" t="str">
        <x:v>Équipage et incidents de La Veille Partagée</x:v>
      </x:c>
      <x:c r="D488" s="122" t="str">
        <x:v>v5_crew_incidents</x:v>
      </x:c>
      <x:c r="E488" s="122" t="str">
        <x:v>V5-CNS-I12</x:v>
      </x:c>
      <x:c r="F488" s="122" t="str">
        <x:v>CNS-P07 ; Mera et un rival</x:v>
      </x:c>
      <x:c r="G488" s="122" t="str">
        <x:v>Joueur; Mera; Rival revenu du duel</x:v>
      </x:c>
      <x:c r="H488" s="122" t="str">
        <x:v>Retour après duel perdu ; La Veille Partagée possédée et opérationnelle en fin Elite ; personnes présentes ou remplaçant explicitement annoncé ; sièges réels disponibles ; aucune personne morte ou partie rappelée automatiquement.</x:v>
      </x:c>
      <x:c r="I488"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88"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88"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88" s="123" t="n">
        <x:v>2</x:v>
      </x:c>
      <x:c r="M488" s="124" t="n">
        <x:v>1</x:v>
      </x:c>
      <x:c r="N488" s="124" t="n">
        <x:v>1</x:v>
      </x:c>
      <x:c r="O488" s="124" t="n">
        <x:v>1</x:v>
      </x:c>
      <x:c r="P488" s="124" t="n">
        <x:v>1</x:v>
      </x:c>
      <x:c r="Q488" s="125" t="n">
        <x:v>0</x:v>
      </x:c>
    </x:row>
    <x:row r="489" ht="104" customHeight="1">
      <x:c r="A489" s="126" t="str">
        <x:v>D6-H-V5-CNS-I13</x:v>
      </x:c>
      <x:c r="B489" s="127" t="str">
        <x:v>Le compartiment garde un bruit</x:v>
      </x:c>
      <x:c r="C489" s="127" t="str">
        <x:v>Équipage et incidents de La Veille Partagée</x:v>
      </x:c>
      <x:c r="D489" s="127" t="str">
        <x:v>v5_crew_incidents</x:v>
      </x:c>
      <x:c r="E489" s="127" t="str">
        <x:v>V5-CNS-I13</x:v>
      </x:c>
      <x:c r="F489" s="127" t="str">
        <x:v>CNS-P23 ; Thena</x:v>
      </x:c>
      <x:c r="G489" s="127" t="str">
        <x:v>Joueur; Thena</x:v>
      </x:c>
      <x:c r="H489" s="127" t="str">
        <x:v>Objet inconnu en attente ; La Veille Partagée possédée et opérationnelle en fin Elite ; personnes présentes ou remplaçant explicitement annoncé ; sièges réels disponibles ; aucune personne morte ou partie rappelée automatiquement.</x:v>
      </x:c>
      <x:c r="I489"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89"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89"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89" s="128" t="n">
        <x:v>2</x:v>
      </x:c>
      <x:c r="M489" s="129" t="n">
        <x:v>1</x:v>
      </x:c>
      <x:c r="N489" s="129" t="n">
        <x:v>1</x:v>
      </x:c>
      <x:c r="O489" s="129" t="n">
        <x:v>1</x:v>
      </x:c>
      <x:c r="P489" s="129" t="n">
        <x:v>1</x:v>
      </x:c>
      <x:c r="Q489" s="130" t="n">
        <x:v>0</x:v>
      </x:c>
    </x:row>
    <x:row r="490" ht="104" customHeight="1">
      <x:c r="A490" s="121" t="str">
        <x:v>D6-H-V5-CNS-I14</x:v>
      </x:c>
      <x:c r="B490" s="122" t="str">
        <x:v>Le réparateur veut garder la cicatrice</x:v>
      </x:c>
      <x:c r="C490" s="122" t="str">
        <x:v>Équipage et incidents de La Veille Partagée</x:v>
      </x:c>
      <x:c r="D490" s="122" t="str">
        <x:v>v5_crew_incidents</x:v>
      </x:c>
      <x:c r="E490" s="122" t="str">
        <x:v>V5-CNS-I14</x:v>
      </x:c>
      <x:c r="F490" s="122" t="str">
        <x:v>CNS-P15 ; Rava</x:v>
      </x:c>
      <x:c r="G490" s="122" t="str">
        <x:v>Joueur; Rava</x:v>
      </x:c>
      <x:c r="H490" s="122" t="str">
        <x:v>Panneau de coque remis en état ; La Veille Partagée possédée et opérationnelle en fin Elite ; personnes présentes ou remplaçant explicitement annoncé ; sièges réels disponibles ; aucune personne morte ou partie rappelée automatiquement.</x:v>
      </x:c>
      <x:c r="I490"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90"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90"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90" s="123" t="n">
        <x:v>2</x:v>
      </x:c>
      <x:c r="M490" s="124" t="n">
        <x:v>1</x:v>
      </x:c>
      <x:c r="N490" s="124" t="n">
        <x:v>1</x:v>
      </x:c>
      <x:c r="O490" s="124" t="n">
        <x:v>1</x:v>
      </x:c>
      <x:c r="P490" s="124" t="n">
        <x:v>1</x:v>
      </x:c>
      <x:c r="Q490" s="125" t="n">
        <x:v>0</x:v>
      </x:c>
    </x:row>
    <x:row r="491" ht="104" customHeight="1">
      <x:c r="A491" s="126" t="str">
        <x:v>D6-H-V5-CNS-I15</x:v>
      </x:c>
      <x:c r="B491" s="127" t="str">
        <x:v>La relève ne connaît pas le signal</x:v>
      </x:c>
      <x:c r="C491" s="127" t="str">
        <x:v>Équipage et incidents de La Veille Partagée</x:v>
      </x:c>
      <x:c r="D491" s="127" t="str">
        <x:v>v5_crew_incidents</x:v>
      </x:c>
      <x:c r="E491" s="127" t="str">
        <x:v>V5-CNS-I15</x:v>
      </x:c>
      <x:c r="F491" s="127" t="str">
        <x:v>CNS-P24/P13 ; Kora et Erek</x:v>
      </x:c>
      <x:c r="G491" s="127" t="str">
        <x:v>Joueur; Kora; Erek</x:v>
      </x:c>
      <x:c r="H491" s="127" t="str">
        <x:v>Nouveau membre au poste de retour ; La Veille Partagée possédée et opérationnelle en fin Elite ; personnes présentes ou remplaçant explicitement annoncé ; sièges réels disponibles ; aucune personne morte ou partie rappelée automatiquement.</x:v>
      </x:c>
      <x:c r="I491"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91"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91"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91" s="128" t="n">
        <x:v>2</x:v>
      </x:c>
      <x:c r="M491" s="129" t="n">
        <x:v>1</x:v>
      </x:c>
      <x:c r="N491" s="129" t="n">
        <x:v>1</x:v>
      </x:c>
      <x:c r="O491" s="129" t="n">
        <x:v>1</x:v>
      </x:c>
      <x:c r="P491" s="129" t="n">
        <x:v>1</x:v>
      </x:c>
      <x:c r="Q491" s="130" t="n">
        <x:v>0</x:v>
      </x:c>
    </x:row>
    <x:row r="492" ht="104" customHeight="1">
      <x:c r="A492" s="121" t="str">
        <x:v>D6-H-V5-CNS-I16</x:v>
      </x:c>
      <x:c r="B492" s="122" t="str">
        <x:v>Une visite prend trop de place</x:v>
      </x:c>
      <x:c r="C492" s="122" t="str">
        <x:v>Équipage et incidents de La Veille Partagée</x:v>
      </x:c>
      <x:c r="D492" s="122" t="str">
        <x:v>v5_crew_incidents</x:v>
      </x:c>
      <x:c r="E492" s="122" t="str">
        <x:v>V5-CNS-I16</x:v>
      </x:c>
      <x:c r="F492" s="122" t="str">
        <x:v>CNS-P08/P10 ; Ira et Mera</x:v>
      </x:c>
      <x:c r="G492" s="122" t="str">
        <x:v>Joueur; Ira; Mera</x:v>
      </x:c>
      <x:c r="H492" s="122" t="str">
        <x:v>Invités supplémentaires à une halte ; La Veille Partagée possédée et opérationnelle en fin Elite ; personnes présentes ou remplaçant explicitement annoncé ; sièges réels disponibles ; aucune personne morte ou partie rappelée automatiquement.</x:v>
      </x:c>
      <x:c r="I492"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92"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92"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92" s="123" t="n">
        <x:v>2</x:v>
      </x:c>
      <x:c r="M492" s="124" t="n">
        <x:v>1</x:v>
      </x:c>
      <x:c r="N492" s="124" t="n">
        <x:v>1</x:v>
      </x:c>
      <x:c r="O492" s="124" t="n">
        <x:v>1</x:v>
      </x:c>
      <x:c r="P492" s="124" t="n">
        <x:v>1</x:v>
      </x:c>
      <x:c r="Q492" s="125" t="n">
        <x:v>0</x:v>
      </x:c>
    </x:row>
    <x:row r="493" ht="104" customHeight="1">
      <x:c r="A493" s="126" t="str">
        <x:v>D6-H-V5-CNS-I17</x:v>
      </x:c>
      <x:c r="B493" s="127" t="str">
        <x:v>Le chasseur réclame sa prise</x:v>
      </x:c>
      <x:c r="C493" s="127" t="str">
        <x:v>Équipage et incidents de La Veille Partagée</x:v>
      </x:c>
      <x:c r="D493" s="127" t="str">
        <x:v>v5_crew_incidents</x:v>
      </x:c>
      <x:c r="E493" s="127" t="str">
        <x:v>V5-CNS-I17</x:v>
      </x:c>
      <x:c r="F493" s="127" t="str">
        <x:v>CNS-P17/P19 ; Leka</x:v>
      </x:c>
      <x:c r="G493" s="127" t="str">
        <x:v>Joueur; Leka; Propriétaire de la prise confiée</x:v>
      </x:c>
      <x:c r="H493" s="127" t="str">
        <x:v>Trophée prêté au clan ; La Veille Partagée possédée et opérationnelle en fin Elite ; personnes présentes ou remplaçant explicitement annoncé ; sièges réels disponibles ; aucune personne morte ou partie rappelée automatiquement.</x:v>
      </x:c>
      <x:c r="I493"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93"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93"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93" s="128" t="n">
        <x:v>2</x:v>
      </x:c>
      <x:c r="M493" s="129" t="n">
        <x:v>1</x:v>
      </x:c>
      <x:c r="N493" s="129" t="n">
        <x:v>1</x:v>
      </x:c>
      <x:c r="O493" s="129" t="n">
        <x:v>1</x:v>
      </x:c>
      <x:c r="P493" s="129" t="n">
        <x:v>1</x:v>
      </x:c>
      <x:c r="Q493" s="130" t="n">
        <x:v>0</x:v>
      </x:c>
    </x:row>
    <x:row r="494" ht="149" customHeight="1">
      <x:c r="A494" s="121" t="str">
        <x:v>D6-H-V5-CNS-I18</x:v>
      </x:c>
      <x:c r="B494" s="122" t="str">
        <x:v>Le module temporel inquiète</x:v>
      </x:c>
      <x:c r="C494" s="122" t="str">
        <x:v>Équipage et incidents de La Veille Partagée</x:v>
      </x:c>
      <x:c r="D494" s="122" t="str">
        <x:v>v5_crew_incidents</x:v>
      </x:c>
      <x:c r="E494" s="122" t="str">
        <x:v>V5-CNS-I18</x:v>
      </x:c>
      <x:c r="F494" s="122" t="str">
        <x:v>CNS-P22/P24 ; Harek et Kora</x:v>
      </x:c>
      <x:c r="G494" s="122" t="str">
        <x:v>Joueur; Harek (propulsion); Kora</x:v>
      </x:c>
      <x:c r="H494" s="122" t="str">
        <x:v>Première préparation Warp collective ; La Veille Partagée possédée et opérationnelle en fin Elite ; personnes présentes ou remplaçant explicitement annoncé ; sièges réels disponibles ; aucune personne morte ou partie rappelée automatiquement.</x:v>
      </x:c>
      <x:c r="I494"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94"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94"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Le refus temporel ne retire aucun rang. Le Warp reste facultatif pour Elite ; son retour engagé reste conservé même après perte de la fonction Adjutant.</x:v>
      </x:c>
      <x:c r="L494" s="123" t="n">
        <x:v>2</x:v>
      </x:c>
      <x:c r="M494" s="124" t="n">
        <x:v>1</x:v>
      </x:c>
      <x:c r="N494" s="124" t="n">
        <x:v>1</x:v>
      </x:c>
      <x:c r="O494" s="124" t="n">
        <x:v>1</x:v>
      </x:c>
      <x:c r="P494" s="124" t="n">
        <x:v>1</x:v>
      </x:c>
      <x:c r="Q494" s="125" t="n">
        <x:v>0</x:v>
      </x:c>
    </x:row>
    <x:row r="495" ht="104" customHeight="1">
      <x:c r="A495" s="126" t="str">
        <x:v>D6-H-V5-CNS-I19</x:v>
      </x:c>
      <x:c r="B495" s="127" t="str">
        <x:v>Le vétéran veut une dernière chasse</x:v>
      </x:c>
      <x:c r="C495" s="127" t="str">
        <x:v>Équipage et incidents de La Veille Partagée</x:v>
      </x:c>
      <x:c r="D495" s="127" t="str">
        <x:v>v5_crew_incidents</x:v>
      </x:c>
      <x:c r="E495" s="127" t="str">
        <x:v>V5-CNS-I19</x:v>
      </x:c>
      <x:c r="F495" s="127" t="str">
        <x:v>CNS-P07/P12 ; Varo</x:v>
      </x:c>
      <x:c r="G495" s="127" t="str">
        <x:v>Joueur; Varo</x:v>
      </x:c>
      <x:c r="H495" s="127" t="str">
        <x:v>Membre envisageant son départ ; La Veille Partagée possédée et opérationnelle en fin Elite ; personnes présentes ou remplaçant explicitement annoncé ; sièges réels disponibles ; aucune personne morte ou partie rappelée automatiquement.</x:v>
      </x:c>
      <x:c r="I495"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95"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95"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95" s="128" t="n">
        <x:v>2</x:v>
      </x:c>
      <x:c r="M495" s="129" t="n">
        <x:v>1</x:v>
      </x:c>
      <x:c r="N495" s="129" t="n">
        <x:v>1</x:v>
      </x:c>
      <x:c r="O495" s="129" t="n">
        <x:v>1</x:v>
      </x:c>
      <x:c r="P495" s="129" t="n">
        <x:v>1</x:v>
      </x:c>
      <x:c r="Q495" s="130" t="n">
        <x:v>0</x:v>
      </x:c>
    </x:row>
    <x:row r="496" ht="104" customHeight="1">
      <x:c r="A496" s="121" t="str">
        <x:v>D6-H-V5-CNS-I20</x:v>
      </x:c>
      <x:c r="B496" s="122" t="str">
        <x:v>Les souvenirs de deux clans</x:v>
      </x:c>
      <x:c r="C496" s="122" t="str">
        <x:v>Équipage et incidents de La Veille Partagée</x:v>
      </x:c>
      <x:c r="D496" s="122" t="str">
        <x:v>v5_crew_incidents</x:v>
      </x:c>
      <x:c r="E496" s="122" t="str">
        <x:v>V5-CNS-I20</x:v>
      </x:c>
      <x:c r="F496" s="122" t="str">
        <x:v>CNS-P17 ; Doran</x:v>
      </x:c>
      <x:c r="G496" s="122" t="str">
        <x:v>Joueur; Doran</x:v>
      </x:c>
      <x:c r="H496" s="122" t="str">
        <x:v>Deux traditions d’exposition à bord ; La Veille Partagée possédée et opérationnelle en fin Elite ; personnes présentes ou remplaçant explicitement annoncé ; sièges réels disponibles ; aucune personne morte ou partie rappelée automatiquement.</x:v>
      </x:c>
      <x:c r="I496"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96"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96"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96" s="123" t="n">
        <x:v>2</x:v>
      </x:c>
      <x:c r="M496" s="124" t="n">
        <x:v>1</x:v>
      </x:c>
      <x:c r="N496" s="124" t="n">
        <x:v>1</x:v>
      </x:c>
      <x:c r="O496" s="124" t="n">
        <x:v>1</x:v>
      </x:c>
      <x:c r="P496" s="124" t="n">
        <x:v>1</x:v>
      </x:c>
      <x:c r="Q496" s="125" t="n">
        <x:v>0</x:v>
      </x:c>
    </x:row>
    <x:row r="497" ht="104" customHeight="1">
      <x:c r="A497" s="126" t="str">
        <x:v>D6-H-V5-CNS-I21</x:v>
      </x:c>
      <x:c r="B497" s="127" t="str">
        <x:v>L’éclaireur revient sans parler</x:v>
      </x:c>
      <x:c r="C497" s="127" t="str">
        <x:v>Équipage et incidents de La Veille Partagée</x:v>
      </x:c>
      <x:c r="D497" s="127" t="str">
        <x:v>v5_crew_incidents</x:v>
      </x:c>
      <x:c r="E497" s="127" t="str">
        <x:v>V5-CNS-I21</x:v>
      </x:c>
      <x:c r="F497" s="127" t="str">
        <x:v>CNS-P11/P06 ; Vesh</x:v>
      </x:c>
      <x:c r="G497" s="127" t="str">
        <x:v>Joueur; Vesh</x:v>
      </x:c>
      <x:c r="H497" s="127" t="str">
        <x:v>Mission d’observation difficile ; La Veille Partagée possédée et opérationnelle en fin Elite ; personnes présentes ou remplaçant explicitement annoncé ; sièges réels disponibles ; aucune personne morte ou partie rappelée automatiquement.</x:v>
      </x:c>
      <x:c r="I497"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97"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97"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97" s="128" t="n">
        <x:v>2</x:v>
      </x:c>
      <x:c r="M497" s="129" t="n">
        <x:v>1</x:v>
      </x:c>
      <x:c r="N497" s="129" t="n">
        <x:v>1</x:v>
      </x:c>
      <x:c r="O497" s="129" t="n">
        <x:v>1</x:v>
      </x:c>
      <x:c r="P497" s="129" t="n">
        <x:v>1</x:v>
      </x:c>
      <x:c r="Q497" s="130" t="n">
        <x:v>0</x:v>
      </x:c>
    </x:row>
    <x:row r="498" ht="104" customHeight="1">
      <x:c r="A498" s="121" t="str">
        <x:v>D6-H-V5-CNS-I22</x:v>
      </x:c>
      <x:c r="B498" s="122" t="str">
        <x:v>Le commandant a oublié le retour</x:v>
      </x:c>
      <x:c r="C498" s="122" t="str">
        <x:v>Équipage et incidents de La Veille Partagée</x:v>
      </x:c>
      <x:c r="D498" s="122" t="str">
        <x:v>v5_crew_incidents</x:v>
      </x:c>
      <x:c r="E498" s="122" t="str">
        <x:v>V5-CNS-I22</x:v>
      </x:c>
      <x:c r="F498" s="122" t="str">
        <x:v>CNS-P04/P13 ; Kora</x:v>
      </x:c>
      <x:c r="G498" s="122" t="str">
        <x:v>Joueur; Kora</x:v>
      </x:c>
      <x:c r="H498" s="122" t="str">
        <x:v>Mission réussie avec promesse secondaire manquée ; La Veille Partagée possédée et opérationnelle en fin Elite ; personnes présentes ou remplaçant explicitement annoncé ; sièges réels disponibles ; aucune personne morte ou partie rappelée automatiquement.</x:v>
      </x:c>
      <x:c r="I498"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98"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98"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98" s="123" t="n">
        <x:v>2</x:v>
      </x:c>
      <x:c r="M498" s="124" t="n">
        <x:v>1</x:v>
      </x:c>
      <x:c r="N498" s="124" t="n">
        <x:v>1</x:v>
      </x:c>
      <x:c r="O498" s="124" t="n">
        <x:v>1</x:v>
      </x:c>
      <x:c r="P498" s="124" t="n">
        <x:v>1</x:v>
      </x:c>
      <x:c r="Q498" s="125" t="n">
        <x:v>0</x:v>
      </x:c>
    </x:row>
    <x:row r="499" ht="104" customHeight="1">
      <x:c r="A499" s="126" t="str">
        <x:v>D6-H-V5-CNS-I23</x:v>
      </x:c>
      <x:c r="B499" s="127" t="str">
        <x:v>Le successeur change la méthode</x:v>
      </x:c>
      <x:c r="C499" s="127" t="str">
        <x:v>Équipage et incidents de La Veille Partagée</x:v>
      </x:c>
      <x:c r="D499" s="127" t="str">
        <x:v>v5_crew_incidents</x:v>
      </x:c>
      <x:c r="E499" s="127" t="str">
        <x:v>V5-CNS-I23</x:v>
      </x:c>
      <x:c r="F499" s="127" t="str">
        <x:v>CNS-P02/P12 ; ancien et relève</x:v>
      </x:c>
      <x:c r="G499" s="127" t="str">
        <x:v>Joueur; Ancien du poste de routes; Relève du poste de routes</x:v>
      </x:c>
      <x:c r="H499" s="127" t="str">
        <x:v>Transmission de poste engagée ; La Veille Partagée possédée et opérationnelle en fin Elite ; personnes présentes ou remplaçant explicitement annoncé ; sièges réels disponibles ; aucune personne morte ou partie rappelée automatiquement.</x:v>
      </x:c>
      <x:c r="I499"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499"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499"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499" s="128" t="n">
        <x:v>2</x:v>
      </x:c>
      <x:c r="M499" s="129" t="n">
        <x:v>1</x:v>
      </x:c>
      <x:c r="N499" s="129" t="n">
        <x:v>1</x:v>
      </x:c>
      <x:c r="O499" s="129" t="n">
        <x:v>1</x:v>
      </x:c>
      <x:c r="P499" s="129" t="n">
        <x:v>1</x:v>
      </x:c>
      <x:c r="Q499" s="130" t="n">
        <x:v>0</x:v>
      </x:c>
    </x:row>
    <x:row r="500" ht="104" customHeight="1">
      <x:c r="A500" s="121" t="str">
        <x:v>D6-H-V5-CNS-I24</x:v>
      </x:c>
      <x:c r="B500" s="122" t="str">
        <x:v>Le foyer après la séparation</x:v>
      </x:c>
      <x:c r="C500" s="122" t="str">
        <x:v>Équipage et incidents de La Veille Partagée</x:v>
      </x:c>
      <x:c r="D500" s="122" t="str">
        <x:v>v5_crew_incidents</x:v>
      </x:c>
      <x:c r="E500" s="122" t="str">
        <x:v>V5-CNS-I24</x:v>
      </x:c>
      <x:c r="F500" s="122" t="str">
        <x:v>CNS-P07/P09 ; Mera</x:v>
      </x:c>
      <x:c r="G500" s="122" t="str">
        <x:v>Joueur; Mera</x:v>
      </x:c>
      <x:c r="H500" s="122" t="str">
        <x:v>Départ volontaire accompli ; La Veille Partagée possédée et opérationnelle en fin Elite ; personnes présentes ou remplaçant explicitement annoncé ; sièges réels disponibles ; aucune personne morte ou partie rappelée automatiquement.</x:v>
      </x:c>
      <x:c r="I500"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00"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00"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00" s="123" t="n">
        <x:v>2</x:v>
      </x:c>
      <x:c r="M500" s="124" t="n">
        <x:v>1</x:v>
      </x:c>
      <x:c r="N500" s="124" t="n">
        <x:v>1</x:v>
      </x:c>
      <x:c r="O500" s="124" t="n">
        <x:v>1</x:v>
      </x:c>
      <x:c r="P500" s="124" t="n">
        <x:v>1</x:v>
      </x:c>
      <x:c r="Q500" s="125" t="n">
        <x:v>0</x:v>
      </x:c>
    </x:row>
    <x:row r="501" ht="104" customHeight="1">
      <x:c r="A501" s="126" t="str">
        <x:v>D6-H-V5-CNS-M01</x:v>
      </x:c>
      <x:c r="B501" s="127" t="str">
        <x:v>La proie qui chasse les éclaireurs</x:v>
      </x:c>
      <x:c r="C501" s="127" t="str">
        <x:v>Missions spéciales du vaisseau de clan</x:v>
      </x:c>
      <x:c r="D501" s="127" t="str">
        <x:v>v5_collective_missions</x:v>
      </x:c>
      <x:c r="E501" s="127" t="str">
        <x:v>V5-CNS-M01</x:v>
      </x:c>
      <x:c r="F501" s="127" t="str">
        <x:v>Forêt de piliers extraterrestre ; trois niveaux ; CNS-P12/P17</x:v>
      </x:c>
      <x:c r="G501" s="127" t="str">
        <x:v>Joueur; Varo; Asha</x:v>
      </x:c>
      <x:c r="H501" s="127" t="str">
        <x:v>Elite ; navire de clan opérationnel ; monde de chasse accessible ; La Veille Partagée opérationnelle en fin Elite ; accès réel au monde ou à la base, personnes disponibles et volontaires, effectif dans la capacité du palier ; un objectif ne reçoit son résultat qu’après l’action effectivement jouée.</x:v>
      </x:c>
      <x:c r="I501"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01"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01"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01" s="128" t="n">
        <x:v>2</x:v>
      </x:c>
      <x:c r="M501" s="129" t="n">
        <x:v>1</x:v>
      </x:c>
      <x:c r="N501" s="129" t="n">
        <x:v>1</x:v>
      </x:c>
      <x:c r="O501" s="129" t="n">
        <x:v>1</x:v>
      </x:c>
      <x:c r="P501" s="129" t="n">
        <x:v>1</x:v>
      </x:c>
      <x:c r="Q501" s="130" t="n">
        <x:v>0</x:v>
      </x:c>
    </x:row>
    <x:row r="502" ht="104" customHeight="1">
      <x:c r="A502" s="121" t="str">
        <x:v>D6-H-V5-CNS-M02</x:v>
      </x:c>
      <x:c r="B502" s="122" t="str">
        <x:v>Le cuirassé sous le verre</x:v>
      </x:c>
      <x:c r="C502" s="122" t="str">
        <x:v>Missions spéciales du vaisseau de clan</x:v>
      </x:c>
      <x:c r="D502" s="122" t="str">
        <x:v>v5_collective_missions</x:v>
      </x:c>
      <x:c r="E502" s="122" t="str">
        <x:v>V5-CNS-M02</x:v>
      </x:c>
      <x:c r="F502" s="122" t="str">
        <x:v>Désert extraterrestre ; crêtes vitrifiées ; point de retour</x:v>
      </x:c>
      <x:c r="G502" s="122" t="str">
        <x:v>Joueur; Asha; Varo</x:v>
      </x:c>
      <x:c r="H502" s="122" t="str">
        <x:v>Mission de chasse collective acceptée ; La Veille Partagée opérationnelle en fin Elite ; accès réel au monde ou à la base, personnes disponibles et volontaires, effectif dans la capacité du palier ; un objectif ne reçoit son résultat qu’après l’action effectivement jouée.</x:v>
      </x:c>
      <x:c r="I502"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02"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02"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02" s="123" t="n">
        <x:v>2</x:v>
      </x:c>
      <x:c r="M502" s="124" t="n">
        <x:v>1</x:v>
      </x:c>
      <x:c r="N502" s="124" t="n">
        <x:v>1</x:v>
      </x:c>
      <x:c r="O502" s="124" t="n">
        <x:v>1</x:v>
      </x:c>
      <x:c r="P502" s="124" t="n">
        <x:v>1</x:v>
      </x:c>
      <x:c r="Q502" s="125" t="n">
        <x:v>0</x:v>
      </x:c>
    </x:row>
    <x:row r="503" ht="134" customHeight="1">
      <x:c r="A503" s="126" t="str">
        <x:v>D6-H-V5-CNS-M03</x:v>
      </x:c>
      <x:c r="B503" s="127" t="str">
        <x:v>La reine du nid secondaire</x:v>
      </x:c>
      <x:c r="C503" s="127" t="str">
        <x:v>Missions spéciales du vaisseau de clan</x:v>
      </x:c>
      <x:c r="D503" s="127" t="str">
        <x:v>v5_collective_missions</x:v>
      </x:c>
      <x:c r="E503" s="127" t="str">
        <x:v>V5-CNS-M03</x:v>
      </x:c>
      <x:c r="F503" s="127" t="str">
        <x:v>Xeno Prime ; nid secondaire original ; baie de retour</x:v>
      </x:c>
      <x:c r="G503" s="127" t="str">
        <x:v>Joueur; Kora; Varo</x:v>
      </x:c>
      <x:c r="H503" s="127" t="str">
        <x:v>Elite ; première reine commune déjà résolue ; secteur xéno accessible ; La Veille Partagée opérationnelle en fin Elite ; accès réel au monde ou à la base, personnes disponibles et volontaires, effectif dans la capacité du palier ; un objectif ne reçoit son résultat qu’après l’action effectivement jouée. Première reine de la progression commune déjà traitée ; nid annexe distinct.</x:v>
      </x:c>
      <x:c r="I503"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03"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03" s="127" t="str">
        <x:v>Dialogue original du projet, présenté en traduction française. Gestes, coutumes locales, personnages et mécaniques de cette scène ne constituent pas des faits officiels de la franchise. La référence V5 est conservée ; aucune parole ne dispense de l’action physique. Ce nid et cette reine annexes ne remplacent ni la reine commune ni les zones distinctes XP-Z09/XP-Z12.</x:v>
      </x:c>
      <x:c r="L503" s="128" t="n">
        <x:v>2</x:v>
      </x:c>
      <x:c r="M503" s="129" t="n">
        <x:v>1</x:v>
      </x:c>
      <x:c r="N503" s="129" t="n">
        <x:v>1</x:v>
      </x:c>
      <x:c r="O503" s="129" t="n">
        <x:v>1</x:v>
      </x:c>
      <x:c r="P503" s="129" t="n">
        <x:v>1</x:v>
      </x:c>
      <x:c r="Q503" s="130" t="n">
        <x:v>0</x:v>
      </x:c>
    </x:row>
    <x:row r="504" ht="104" customHeight="1">
      <x:c r="A504" s="121" t="str">
        <x:v>D6-H-V5-CNS-M04</x:v>
      </x:c>
      <x:c r="B504" s="122" t="str">
        <x:v>Le duel des deux prédateurs</x:v>
      </x:c>
      <x:c r="C504" s="122" t="str">
        <x:v>Missions spéciales du vaisseau de clan</x:v>
      </x:c>
      <x:c r="D504" s="122" t="str">
        <x:v>v5_collective_missions</x:v>
      </x:c>
      <x:c r="E504" s="122" t="str">
        <x:v>V5-CNS-M04</x:v>
      </x:c>
      <x:c r="F504" s="122" t="str">
        <x:v>Réserve autorisée ; falaises et vallée ; CNS-P07</x:v>
      </x:c>
      <x:c r="G504" s="122" t="str">
        <x:v>Joueur; Varo; Asha</x:v>
      </x:c>
      <x:c r="H504" s="122" t="str">
        <x:v>Proie de réserve identifiée ; rival volontaire ; La Veille Partagée opérationnelle en fin Elite ; accès réel au monde ou à la base, personnes disponibles et volontaires, effectif dans la capacité du palier ; un objectif ne reçoit son résultat qu’après l’action effectivement jouée.</x:v>
      </x:c>
      <x:c r="I504"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04"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04"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04" s="123" t="n">
        <x:v>2</x:v>
      </x:c>
      <x:c r="M504" s="124" t="n">
        <x:v>1</x:v>
      </x:c>
      <x:c r="N504" s="124" t="n">
        <x:v>1</x:v>
      </x:c>
      <x:c r="O504" s="124" t="n">
        <x:v>1</x:v>
      </x:c>
      <x:c r="P504" s="124" t="n">
        <x:v>1</x:v>
      </x:c>
      <x:c r="Q504" s="125" t="n">
        <x:v>0</x:v>
      </x:c>
    </x:row>
    <x:row r="505" ht="104" customHeight="1">
      <x:c r="A505" s="126" t="str">
        <x:v>D6-H-V5-CNS-M05</x:v>
      </x:c>
      <x:c r="B505" s="127" t="str">
        <x:v>Les salles derrière la couronne</x:v>
      </x:c>
      <x:c r="C505" s="127" t="str">
        <x:v>Missions spéciales du vaisseau de clan</x:v>
      </x:c>
      <x:c r="D505" s="127" t="str">
        <x:v>v5_collective_missions</x:v>
      </x:c>
      <x:c r="E505" s="127" t="str">
        <x:v>V5-CNS-M05</x:v>
      </x:c>
      <x:c r="F505" s="127" t="str">
        <x:v>Couronne des Départs ; anneau fermé ; trois salles</x:v>
      </x:c>
      <x:c r="G505" s="127" t="str">
        <x:v>Joueur; Rava; Nema</x:v>
      </x:c>
      <x:c r="H505" s="127" t="str">
        <x:v>Route de SPACE-BASE-01 connue ; équipe d’exploration disponible ; La Veille Partagée opérationnelle en fin Elite ; accès réel au monde ou à la base, personnes disponibles et volontaires, effectif dans la capacité du palier ; un objectif ne reçoit son résultat qu’après l’action effectivement jouée.</x:v>
      </x:c>
      <x:c r="I505"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05"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05"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05" s="128" t="n">
        <x:v>2</x:v>
      </x:c>
      <x:c r="M505" s="129" t="n">
        <x:v>1</x:v>
      </x:c>
      <x:c r="N505" s="129" t="n">
        <x:v>1</x:v>
      </x:c>
      <x:c r="O505" s="129" t="n">
        <x:v>1</x:v>
      </x:c>
      <x:c r="P505" s="129" t="n">
        <x:v>1</x:v>
      </x:c>
      <x:c r="Q505" s="130" t="n">
        <x:v>0</x:v>
      </x:c>
    </x:row>
    <x:row r="506" ht="104" customHeight="1">
      <x:c r="A506" s="121" t="str">
        <x:v>D6-H-V5-CNS-M06</x:v>
      </x:c>
      <x:c r="B506" s="122" t="str">
        <x:v>L’épave qui tourne trop lentement</x:v>
      </x:c>
      <x:c r="C506" s="122" t="str">
        <x:v>Missions spéciales du vaisseau de clan</x:v>
      </x:c>
      <x:c r="D506" s="122" t="str">
        <x:v>v5_collective_missions</x:v>
      </x:c>
      <x:c r="E506" s="122" t="str">
        <x:v>V5-CNS-M06</x:v>
      </x:c>
      <x:c r="F506" s="122" t="str">
        <x:v>Épave de la Dernière Veille ; coque et soute</x:v>
      </x:c>
      <x:c r="G506" s="122" t="str">
        <x:v>Joueur; Tarek; Chef de l’équipe de l’épave</x:v>
      </x:c>
      <x:c r="H506" s="122" t="str">
        <x:v>Accès à SPACE-BASE-09 ; navette équipée ; La Veille Partagée opérationnelle en fin Elite ; accès réel au monde ou à la base, personnes disponibles et volontaires, effectif dans la capacité du palier ; un objectif ne reçoit son résultat qu’après l’action effectivement jouée.</x:v>
      </x:c>
      <x:c r="I506"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06"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06"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06" s="123" t="n">
        <x:v>2</x:v>
      </x:c>
      <x:c r="M506" s="124" t="n">
        <x:v>1</x:v>
      </x:c>
      <x:c r="N506" s="124" t="n">
        <x:v>1</x:v>
      </x:c>
      <x:c r="O506" s="124" t="n">
        <x:v>1</x:v>
      </x:c>
      <x:c r="P506" s="124" t="n">
        <x:v>1</x:v>
      </x:c>
      <x:c r="Q506" s="125" t="n">
        <x:v>0</x:v>
      </x:c>
    </x:row>
    <x:row r="507" ht="104" customHeight="1">
      <x:c r="A507" s="126" t="str">
        <x:v>D6-H-V5-CNS-M07</x:v>
      </x:c>
      <x:c r="B507" s="127" t="str">
        <x:v>L’observatoire sans horizon</x:v>
      </x:c>
      <x:c r="C507" s="127" t="str">
        <x:v>Missions spéciales du vaisseau de clan</x:v>
      </x:c>
      <x:c r="D507" s="127" t="str">
        <x:v>v5_collective_missions</x:v>
      </x:c>
      <x:c r="E507" s="127" t="str">
        <x:v>V5-CNS-M07</x:v>
      </x:c>
      <x:c r="F507" s="127" t="str">
        <x:v>Observatoire des Seuils ; capteurs externes et salle basse</x:v>
      </x:c>
      <x:c r="G507" s="127" t="str">
        <x:v>Joueur; Nema; Tarek</x:v>
      </x:c>
      <x:c r="H507" s="127" t="str">
        <x:v>SPACE-BASE-08 accessible ; La Veille Partagée opérationnelle en fin Elite ; accès réel au monde ou à la base, personnes disponibles et volontaires, effectif dans la capacité du palier ; un objectif ne reçoit son résultat qu’après l’action effectivement jouée.</x:v>
      </x:c>
      <x:c r="I507"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07"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07"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07" s="128" t="n">
        <x:v>2</x:v>
      </x:c>
      <x:c r="M507" s="129" t="n">
        <x:v>1</x:v>
      </x:c>
      <x:c r="N507" s="129" t="n">
        <x:v>1</x:v>
      </x:c>
      <x:c r="O507" s="129" t="n">
        <x:v>1</x:v>
      </x:c>
      <x:c r="P507" s="129" t="n">
        <x:v>1</x:v>
      </x:c>
      <x:c r="Q507" s="130" t="n">
        <x:v>0</x:v>
      </x:c>
    </x:row>
    <x:row r="508" ht="104" customHeight="1">
      <x:c r="A508" s="121" t="str">
        <x:v>D6-H-V5-CNS-M08</x:v>
      </x:c>
      <x:c r="B508" s="122" t="str">
        <x:v>Les traces sous la station nomade</x:v>
      </x:c>
      <x:c r="C508" s="122" t="str">
        <x:v>Missions spéciales du vaisseau de clan</x:v>
      </x:c>
      <x:c r="D508" s="122" t="str">
        <x:v>v5_collective_missions</x:v>
      </x:c>
      <x:c r="E508" s="122" t="str">
        <x:v>V5-CNS-M08</x:v>
      </x:c>
      <x:c r="F508" s="122" t="str">
        <x:v>Maison Errante ; quai mobile ; module ancien</x:v>
      </x:c>
      <x:c r="G508" s="122" t="str">
        <x:v>Joueur; Doran; Habitante de la station nomade</x:v>
      </x:c>
      <x:c r="H508" s="122" t="str">
        <x:v>SPACE-BASE-05 visitée ; accord d’exploration local ; La Veille Partagée opérationnelle en fin Elite ; accès réel au monde ou à la base, personnes disponibles et volontaires, effectif dans la capacité du palier ; un objectif ne reçoit son résultat qu’après l’action effectivement jouée.</x:v>
      </x:c>
      <x:c r="I508"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08"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08"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08" s="123" t="n">
        <x:v>2</x:v>
      </x:c>
      <x:c r="M508" s="124" t="n">
        <x:v>1</x:v>
      </x:c>
      <x:c r="N508" s="124" t="n">
        <x:v>1</x:v>
      </x:c>
      <x:c r="O508" s="124" t="n">
        <x:v>1</x:v>
      </x:c>
      <x:c r="P508" s="124" t="n">
        <x:v>1</x:v>
      </x:c>
      <x:c r="Q508" s="125" t="n">
        <x:v>0</x:v>
      </x:c>
    </x:row>
    <x:row r="509" ht="104" customHeight="1">
      <x:c r="A509" s="126" t="str">
        <x:v>D6-H-V5-CNS-M09</x:v>
      </x:c>
      <x:c r="B509" s="127" t="str">
        <x:v>Le dernier chasseur dans la faille</x:v>
      </x:c>
      <x:c r="C509" s="127" t="str">
        <x:v>Missions spéciales du vaisseau de clan</x:v>
      </x:c>
      <x:c r="D509" s="127" t="str">
        <x:v>v5_collective_missions</x:v>
      </x:c>
      <x:c r="E509" s="127" t="str">
        <x:v>V5-CNS-M09</x:v>
      </x:c>
      <x:c r="F509" s="127" t="str">
        <x:v>Monde de guerre accessible ; faille à trois niveaux</x:v>
      </x:c>
      <x:c r="G509" s="127" t="str">
        <x:v>Joueur; Kora; Vétéran de la faille</x:v>
      </x:c>
      <x:c r="H509" s="127" t="str">
        <x:v>Signal de retour confirmé ; groupe volontaire ; La Veille Partagée opérationnelle en fin Elite ; accès réel au monde ou à la base, personnes disponibles et volontaires, effectif dans la capacité du palier ; un objectif ne reçoit son résultat qu’après l’action effectivement jouée.</x:v>
      </x:c>
      <x:c r="I509"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09"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09"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09" s="128" t="n">
        <x:v>2</x:v>
      </x:c>
      <x:c r="M509" s="129" t="n">
        <x:v>1</x:v>
      </x:c>
      <x:c r="N509" s="129" t="n">
        <x:v>1</x:v>
      </x:c>
      <x:c r="O509" s="129" t="n">
        <x:v>1</x:v>
      </x:c>
      <x:c r="P509" s="129" t="n">
        <x:v>1</x:v>
      </x:c>
      <x:c r="Q509" s="130" t="n">
        <x:v>0</x:v>
      </x:c>
    </x:row>
    <x:row r="510" ht="104" customHeight="1">
      <x:c r="A510" s="121" t="str">
        <x:v>D6-H-V5-CNS-M10</x:v>
      </x:c>
      <x:c r="B510" s="122" t="str">
        <x:v>Le convoi entre les deux feux</x:v>
      </x:c>
      <x:c r="C510" s="122" t="str">
        <x:v>Missions spéciales du vaisseau de clan</x:v>
      </x:c>
      <x:c r="D510" s="122" t="str">
        <x:v>v5_collective_missions</x:v>
      </x:c>
      <x:c r="E510" s="122" t="str">
        <x:v>V5-CNS-M10</x:v>
      </x:c>
      <x:c r="F510" s="122" t="str">
        <x:v>Route de campagne ; pont et ravin</x:v>
      </x:c>
      <x:c r="G510" s="122" t="str">
        <x:v>Joueur; Kora; Orek</x:v>
      </x:c>
      <x:c r="H510" s="122" t="str">
        <x:v>Convoi allié réellement engagé ; La Veille Partagée opérationnelle en fin Elite ; accès réel au monde ou à la base, personnes disponibles et volontaires, effectif dans la capacité du palier ; un objectif ne reçoit son résultat qu’après l’action effectivement jouée.</x:v>
      </x:c>
      <x:c r="I510"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10"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10"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10" s="123" t="n">
        <x:v>2</x:v>
      </x:c>
      <x:c r="M510" s="124" t="n">
        <x:v>1</x:v>
      </x:c>
      <x:c r="N510" s="124" t="n">
        <x:v>1</x:v>
      </x:c>
      <x:c r="O510" s="124" t="n">
        <x:v>1</x:v>
      </x:c>
      <x:c r="P510" s="124" t="n">
        <x:v>1</x:v>
      </x:c>
      <x:c r="Q510" s="125" t="n">
        <x:v>0</x:v>
      </x:c>
    </x:row>
    <x:row r="511" ht="104" customHeight="1">
      <x:c r="A511" s="126" t="str">
        <x:v>D6-H-V5-CNS-M11</x:v>
      </x:c>
      <x:c r="B511" s="127" t="str">
        <x:v>Une navette sous la canopée</x:v>
      </x:c>
      <x:c r="C511" s="127" t="str">
        <x:v>Missions spéciales du vaisseau de clan</x:v>
      </x:c>
      <x:c r="D511" s="127" t="str">
        <x:v>v5_collective_missions</x:v>
      </x:c>
      <x:c r="E511" s="127" t="str">
        <x:v>V5-CNS-M11</x:v>
      </x:c>
      <x:c r="F511" s="127" t="str">
        <x:v>Canopée extraterrestre ; carcasse ; clairière</x:v>
      </x:c>
      <x:c r="G511" s="127" t="str">
        <x:v>Joueur; Erek; Rava</x:v>
      </x:c>
      <x:c r="H511" s="127" t="str">
        <x:v>Signal de navette alliée ; forêt accessible ; La Veille Partagée opérationnelle en fin Elite ; accès réel au monde ou à la base, personnes disponibles et volontaires, effectif dans la capacité du palier ; un objectif ne reçoit son résultat qu’après l’action effectivement jouée.</x:v>
      </x:c>
      <x:c r="I511"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11"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11"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11" s="128" t="n">
        <x:v>2</x:v>
      </x:c>
      <x:c r="M511" s="129" t="n">
        <x:v>1</x:v>
      </x:c>
      <x:c r="N511" s="129" t="n">
        <x:v>1</x:v>
      </x:c>
      <x:c r="O511" s="129" t="n">
        <x:v>1</x:v>
      </x:c>
      <x:c r="P511" s="129" t="n">
        <x:v>1</x:v>
      </x:c>
      <x:c r="Q511" s="130" t="n">
        <x:v>0</x:v>
      </x:c>
    </x:row>
    <x:row r="512" ht="194" customHeight="1">
      <x:c r="A512" s="121" t="str">
        <x:v>D6-H-V5-CNS-M12</x:v>
      </x:c>
      <x:c r="B512" s="122" t="str">
        <x:v>La pisteuse veut sortir par le nord</x:v>
      </x:c>
      <x:c r="C512" s="122" t="str">
        <x:v>Missions spéciales du vaisseau de clan</x:v>
      </x:c>
      <x:c r="D512" s="122" t="str">
        <x:v>v5_collective_missions</x:v>
      </x:c>
      <x:c r="E512" s="122" t="str">
        <x:v>V5-CNS-M12</x:v>
      </x:c>
      <x:c r="F512" s="122" t="str">
        <x:v>Namarra PLAN13 ; gorge et plateau</x:v>
      </x:c>
      <x:c r="G512" s="122" t="str">
        <x:v>Joueur; Mara Venn</x:v>
      </x:c>
      <x:c r="H512" s="122" t="str">
        <x:v>O5 après rencontre ; mission volontaire avant EXP10/O5-M24 ou contact ultérieur consenti ; La Veille Partagée opérationnelle en fin Elite ; accès réel au monde ou à la base, personnes disponibles et volontaires, effectif dans la capacité du palier ; un objectif ne reçoit son résultat qu’après l’action effectivement jouée. O5-M24 terminé avec embarquement et départ de Mara observés sur son propre transport ; invitation ultérieure acceptée ; Mara vivante, disponible, ayant explicitement accepté cette sortie et sa médiation de communication.</x:v>
      </x:c>
      <x:c r="I512"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12"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12" s="122" t="str">
        <x:v>Dialogue original du projet, présenté en traduction française. Gestes, coutumes locales, personnages et mécaniques de cette scène ne constituent pas des faits officiels de la franchise. La référence V5 est conservée ; aucune parole ne dispense de l’action physique. Mara parle comme humaine adulte autonome. Français rendu par la convention de traduction de la scène, sans présumer une maîtrise instantanée du yautja. Si elle refuse la diversion, la branche B n’engage pas ses déplacements ; l’approche est renégociée ou la mission différée. Aucun dialogue générique ne la rappelle après sa mort ou son départ.</x:v>
      </x:c>
      <x:c r="L512" s="123" t="n">
        <x:v>2</x:v>
      </x:c>
      <x:c r="M512" s="124" t="n">
        <x:v>1</x:v>
      </x:c>
      <x:c r="N512" s="124" t="n">
        <x:v>1</x:v>
      </x:c>
      <x:c r="O512" s="124" t="n">
        <x:v>1</x:v>
      </x:c>
      <x:c r="P512" s="124" t="n">
        <x:v>1</x:v>
      </x:c>
      <x:c r="Q512" s="125" t="n">
        <x:v>0</x:v>
      </x:c>
    </x:row>
    <x:row r="513" ht="104" customHeight="1">
      <x:c r="A513" s="126" t="str">
        <x:v>D6-H-V5-CNS-M13</x:v>
      </x:c>
      <x:c r="B513" s="127" t="str">
        <x:v>Le cercle des trois hauteurs</x:v>
      </x:c>
      <x:c r="C513" s="127" t="str">
        <x:v>Missions spéciales du vaisseau de clan</x:v>
      </x:c>
      <x:c r="D513" s="127" t="str">
        <x:v>v5_collective_missions</x:v>
      </x:c>
      <x:c r="E513" s="127" t="str">
        <x:v>V5-CNS-M13</x:v>
      </x:c>
      <x:c r="F513" s="127" t="str">
        <x:v>Arène de clan originale ; trois plateformes</x:v>
      </x:c>
      <x:c r="G513" s="127" t="str">
        <x:v>Joueur; Rival des Trois Hauteurs</x:v>
      </x:c>
      <x:c r="H513" s="127" t="str">
        <x:v>Défi local accepté ; aucun rite commun en cours ; La Veille Partagée opérationnelle en fin Elite ; accès réel au monde ou à la base, personnes disponibles et volontaires, effectif dans la capacité du palier ; un objectif ne reçoit son résultat qu’après l’action effectivement jouée.</x:v>
      </x:c>
      <x:c r="I513"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13"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13"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13" s="128" t="n">
        <x:v>2</x:v>
      </x:c>
      <x:c r="M513" s="129" t="n">
        <x:v>1</x:v>
      </x:c>
      <x:c r="N513" s="129" t="n">
        <x:v>1</x:v>
      </x:c>
      <x:c r="O513" s="129" t="n">
        <x:v>1</x:v>
      </x:c>
      <x:c r="P513" s="129" t="n">
        <x:v>1</x:v>
      </x:c>
      <x:c r="Q513" s="130" t="n">
        <x:v>0</x:v>
      </x:c>
    </x:row>
    <x:row r="514" ht="104" customHeight="1">
      <x:c r="A514" s="121" t="str">
        <x:v>D6-H-V5-CNS-M14</x:v>
      </x:c>
      <x:c r="B514" s="122" t="str">
        <x:v>Le masque reste au centre</x:v>
      </x:c>
      <x:c r="C514" s="122" t="str">
        <x:v>Missions spéciales du vaisseau de clan</x:v>
      </x:c>
      <x:c r="D514" s="122" t="str">
        <x:v>v5_collective_missions</x:v>
      </x:c>
      <x:c r="E514" s="122" t="str">
        <x:v>V5-CNS-M14</x:v>
      </x:c>
      <x:c r="F514" s="122" t="str">
        <x:v>Cour de halte ; cercle et obstacles bas</x:v>
      </x:c>
      <x:c r="G514" s="122" t="str">
        <x:v>Joueur; Dépositaire du masque ancien; Autre dépositaire du masque</x:v>
      </x:c>
      <x:c r="H514" s="122" t="str">
        <x:v>Objet disputé avec droit de défi local ; La Veille Partagée opérationnelle en fin Elite ; accès réel au monde ou à la base, personnes disponibles et volontaires, effectif dans la capacité du palier ; un objectif ne reçoit son résultat qu’après l’action effectivement jouée.</x:v>
      </x:c>
      <x:c r="I514"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14"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14"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14" s="123" t="n">
        <x:v>2</x:v>
      </x:c>
      <x:c r="M514" s="124" t="n">
        <x:v>1</x:v>
      </x:c>
      <x:c r="N514" s="124" t="n">
        <x:v>1</x:v>
      </x:c>
      <x:c r="O514" s="124" t="n">
        <x:v>1</x:v>
      </x:c>
      <x:c r="P514" s="124" t="n">
        <x:v>1</x:v>
      </x:c>
      <x:c r="Q514" s="125" t="n">
        <x:v>0</x:v>
      </x:c>
    </x:row>
    <x:row r="515" ht="104" customHeight="1">
      <x:c r="A515" s="126" t="str">
        <x:v>D6-H-V5-CNS-M15</x:v>
      </x:c>
      <x:c r="B515" s="127" t="str">
        <x:v>La trace avant le coup</x:v>
      </x:c>
      <x:c r="C515" s="127" t="str">
        <x:v>Missions spéciales du vaisseau de clan</x:v>
      </x:c>
      <x:c r="D515" s="127" t="str">
        <x:v>v5_collective_missions</x:v>
      </x:c>
      <x:c r="E515" s="127" t="str">
        <x:v>V5-CNS-M15</x:v>
      </x:c>
      <x:c r="F515" s="127" t="str">
        <x:v>Terrain d’exercice extérieur ; quatre caches</x:v>
      </x:c>
      <x:c r="G515" s="127" t="str">
        <x:v>Joueur; Rival de la piste comparée</x:v>
      </x:c>
      <x:c r="H515" s="127" t="str">
        <x:v>Rival de chasse disponible ; La Veille Partagée opérationnelle en fin Elite ; accès réel au monde ou à la base, personnes disponibles et volontaires, effectif dans la capacité du palier ; un objectif ne reçoit son résultat qu’après l’action effectivement jouée.</x:v>
      </x:c>
      <x:c r="I515"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15"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15"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15" s="128" t="n">
        <x:v>2</x:v>
      </x:c>
      <x:c r="M515" s="129" t="n">
        <x:v>1</x:v>
      </x:c>
      <x:c r="N515" s="129" t="n">
        <x:v>1</x:v>
      </x:c>
      <x:c r="O515" s="129" t="n">
        <x:v>1</x:v>
      </x:c>
      <x:c r="P515" s="129" t="n">
        <x:v>1</x:v>
      </x:c>
      <x:c r="Q515" s="130" t="n">
        <x:v>0</x:v>
      </x:c>
    </x:row>
    <x:row r="516" ht="104" customHeight="1">
      <x:c r="A516" s="121" t="str">
        <x:v>D6-H-V5-CNS-M16</x:v>
      </x:c>
      <x:c r="B516" s="122" t="str">
        <x:v>Le vétéran et le prochain meneur</x:v>
      </x:c>
      <x:c r="C516" s="122" t="str">
        <x:v>Missions spéciales du vaisseau de clan</x:v>
      </x:c>
      <x:c r="D516" s="122" t="str">
        <x:v>v5_collective_missions</x:v>
      </x:c>
      <x:c r="E516" s="122" t="str">
        <x:v>V5-CNS-M16</x:v>
      </x:c>
      <x:c r="F516" s="122" t="str">
        <x:v>CNS-P12 puis terrain choisi</x:v>
      </x:c>
      <x:c r="G516" s="122" t="str">
        <x:v>Joueur; Varo; Élève volontaire de Varo</x:v>
      </x:c>
      <x:c r="H516" s="122" t="str">
        <x:v>Transmission avancée ; volontaire présent ; La Veille Partagée opérationnelle en fin Elite ; accès réel au monde ou à la base, personnes disponibles et volontaires, effectif dans la capacité du palier ; un objectif ne reçoit son résultat qu’après l’action effectivement jouée.</x:v>
      </x:c>
      <x:c r="I516"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16"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16"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16" s="123" t="n">
        <x:v>2</x:v>
      </x:c>
      <x:c r="M516" s="124" t="n">
        <x:v>1</x:v>
      </x:c>
      <x:c r="N516" s="124" t="n">
        <x:v>1</x:v>
      </x:c>
      <x:c r="O516" s="124" t="n">
        <x:v>1</x:v>
      </x:c>
      <x:c r="P516" s="124" t="n">
        <x:v>1</x:v>
      </x:c>
      <x:c r="Q516" s="125" t="n">
        <x:v>0</x:v>
      </x:c>
    </x:row>
    <x:row r="517" ht="104" customHeight="1">
      <x:c r="A517" s="126" t="str">
        <x:v>D6-H-V5-CNS-M17</x:v>
      </x:c>
      <x:c r="B517" s="127" t="str">
        <x:v>Le relais au-dessus du front</x:v>
      </x:c>
      <x:c r="C517" s="127" t="str">
        <x:v>Missions spéciales du vaisseau de clan</x:v>
      </x:c>
      <x:c r="D517" s="127" t="str">
        <x:v>v5_collective_missions</x:v>
      </x:c>
      <x:c r="E517" s="127" t="str">
        <x:v>V5-CNS-M17</x:v>
      </x:c>
      <x:c r="F517" s="127" t="str">
        <x:v>Planète de guerre ; falaise ; station de signal</x:v>
      </x:c>
      <x:c r="G517" s="127" t="str">
        <x:v>Joueur; Nema; Tarek</x:v>
      </x:c>
      <x:c r="H517" s="127" t="str">
        <x:v>Campagne active ; objectif de relais identifié ; La Veille Partagée opérationnelle en fin Elite ; accès réel au monde ou à la base, personnes disponibles et volontaires, effectif dans la capacité du palier ; un objectif ne reçoit son résultat qu’après l’action effectivement jouée.</x:v>
      </x:c>
      <x:c r="I517"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17"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17"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17" s="128" t="n">
        <x:v>2</x:v>
      </x:c>
      <x:c r="M517" s="129" t="n">
        <x:v>1</x:v>
      </x:c>
      <x:c r="N517" s="129" t="n">
        <x:v>1</x:v>
      </x:c>
      <x:c r="O517" s="129" t="n">
        <x:v>1</x:v>
      </x:c>
      <x:c r="P517" s="129" t="n">
        <x:v>1</x:v>
      </x:c>
      <x:c r="Q517" s="130" t="n">
        <x:v>0</x:v>
      </x:c>
    </x:row>
    <x:row r="518" ht="104" customHeight="1">
      <x:c r="A518" s="121" t="str">
        <x:v>D6-H-V5-CNS-M18</x:v>
      </x:c>
      <x:c r="B518" s="122" t="str">
        <x:v>La chasse au ravitailleur</x:v>
      </x:c>
      <x:c r="C518" s="122" t="str">
        <x:v>Missions spéciales du vaisseau de clan</x:v>
      </x:c>
      <x:c r="D518" s="122" t="str">
        <x:v>v5_collective_missions</x:v>
      </x:c>
      <x:c r="E518" s="122" t="str">
        <x:v>V5-CNS-M18</x:v>
      </x:c>
      <x:c r="F518" s="122" t="str">
        <x:v>Vallée de guerre ; piste de charges ; dépôt</x:v>
      </x:c>
      <x:c r="G518" s="122" t="str">
        <x:v>Joueur; Asha; Tarek</x:v>
      </x:c>
      <x:c r="H518" s="122" t="str">
        <x:v>Route ennemie observée ; guerre annexe acceptée ; La Veille Partagée opérationnelle en fin Elite ; accès réel au monde ou à la base, personnes disponibles et volontaires, effectif dans la capacité du palier ; un objectif ne reçoit son résultat qu’après l’action effectivement jouée.</x:v>
      </x:c>
      <x:c r="I518"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18"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18"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18" s="123" t="n">
        <x:v>2</x:v>
      </x:c>
      <x:c r="M518" s="124" t="n">
        <x:v>1</x:v>
      </x:c>
      <x:c r="N518" s="124" t="n">
        <x:v>1</x:v>
      </x:c>
      <x:c r="O518" s="124" t="n">
        <x:v>1</x:v>
      </x:c>
      <x:c r="P518" s="124" t="n">
        <x:v>1</x:v>
      </x:c>
      <x:c r="Q518" s="125" t="n">
        <x:v>0</x:v>
      </x:c>
    </x:row>
    <x:row r="519" ht="104" customHeight="1">
      <x:c r="A519" s="126" t="str">
        <x:v>D6-H-V5-CNS-M19</x:v>
      </x:c>
      <x:c r="B519" s="127" t="str">
        <x:v>Les ateliers sous la roche</x:v>
      </x:c>
      <x:c r="C519" s="127" t="str">
        <x:v>Missions spéciales du vaisseau de clan</x:v>
      </x:c>
      <x:c r="D519" s="127" t="str">
        <x:v>v5_collective_missions</x:v>
      </x:c>
      <x:c r="E519" s="127" t="str">
        <x:v>V5-CNS-M19</x:v>
      </x:c>
      <x:c r="F519" s="127" t="str">
        <x:v>Caverne extraterrestre ; atelier abandonné ; sortie basse</x:v>
      </x:c>
      <x:c r="G519" s="127" t="str">
        <x:v>Joueur; Rava; Thena</x:v>
      </x:c>
      <x:c r="H519" s="127" t="str">
        <x:v>Allié privé de réparation ; monde accessible ; La Veille Partagée opérationnelle en fin Elite ; accès réel au monde ou à la base, personnes disponibles et volontaires, effectif dans la capacité du palier ; un objectif ne reçoit son résultat qu’après l’action effectivement jouée.</x:v>
      </x:c>
      <x:c r="I519"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19"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19"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19" s="128" t="n">
        <x:v>2</x:v>
      </x:c>
      <x:c r="M519" s="129" t="n">
        <x:v>1</x:v>
      </x:c>
      <x:c r="N519" s="129" t="n">
        <x:v>1</x:v>
      </x:c>
      <x:c r="O519" s="129" t="n">
        <x:v>1</x:v>
      </x:c>
      <x:c r="P519" s="129" t="n">
        <x:v>1</x:v>
      </x:c>
      <x:c r="Q519" s="130" t="n">
        <x:v>0</x:v>
      </x:c>
    </x:row>
    <x:row r="520" ht="104" customHeight="1">
      <x:c r="A520" s="121" t="str">
        <x:v>D6-H-V5-CNS-M20</x:v>
      </x:c>
      <x:c r="B520" s="122" t="str">
        <x:v>Le retour de la zone trente-six</x:v>
      </x:c>
      <x:c r="C520" s="122" t="str">
        <x:v>Missions spéciales du vaisseau de clan</x:v>
      </x:c>
      <x:c r="D520" s="122" t="str">
        <x:v>v5_collective_missions</x:v>
      </x:c>
      <x:c r="E520" s="122" t="str">
        <x:v>V5-CNS-M20</x:v>
      </x:c>
      <x:c r="F520" s="122" t="str">
        <x:v>Korthas ; zone réellement concernée ; point d’extraction</x:v>
      </x:c>
      <x:c r="G520" s="122" t="str">
        <x:v>Joueur; Kora; Orek</x:v>
      </x:c>
      <x:c r="H520" s="122" t="str">
        <x:v>Fin de phase de conquête sur Korthas ; La Veille Partagée opérationnelle en fin Elite ; accès réel au monde ou à la base, personnes disponibles et volontaires, effectif dans la capacité du palier ; un objectif ne reçoit son résultat qu’après l’action effectivement jouée.</x:v>
      </x:c>
      <x:c r="I520"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20"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20"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20" s="123" t="n">
        <x:v>2</x:v>
      </x:c>
      <x:c r="M520" s="124" t="n">
        <x:v>1</x:v>
      </x:c>
      <x:c r="N520" s="124" t="n">
        <x:v>1</x:v>
      </x:c>
      <x:c r="O520" s="124" t="n">
        <x:v>1</x:v>
      </x:c>
      <x:c r="P520" s="124" t="n">
        <x:v>1</x:v>
      </x:c>
      <x:c r="Q520" s="125" t="n">
        <x:v>0</x:v>
      </x:c>
    </x:row>
    <x:row r="521" ht="149" customHeight="1">
      <x:c r="A521" s="126" t="str">
        <x:v>D6-H-V5-CNS-M21</x:v>
      </x:c>
      <x:c r="B521" s="127" t="str">
        <x:v>La piste sous les anciens arbres</x:v>
      </x:c>
      <x:c r="C521" s="127" t="str">
        <x:v>Missions spéciales du vaisseau de clan</x:v>
      </x:c>
      <x:c r="D521" s="127" t="str">
        <x:v>v5_collective_missions</x:v>
      </x:c>
      <x:c r="E521" s="127" t="str">
        <x:v>V5-CNS-M21</x:v>
      </x:c>
      <x:c r="F521" s="127" t="str">
        <x:v>Branche préhistorique originale ; forêt et escarpement</x:v>
      </x:c>
      <x:c r="G521" s="127" t="str">
        <x:v>Joueur; Kora; Doran</x:v>
      </x:c>
      <x:c r="H521" s="127" t="str">
        <x:v>Cinq conditions Warp ; expédition optionnelle ; La Veille Partagée opérationnelle en fin Elite ; accès réel au monde ou à la base, personnes disponibles et volontaires, effectif dans la capacité du palier ; un objectif ne reçoit son résultat qu’après l’action effectivement jouée. Départ Warp : Blooded au minimum, vaisseau possédé, joueur Adjutant, quête commune réussie et module installé ; retour réservé avant le départ et conservé après perte d’une condition d’entrée.</x:v>
      </x:c>
      <x:c r="I521"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21"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21" s="127" t="str">
        <x:v>Dialogue original du projet, présenté en traduction française. Gestes, coutumes locales, personnages et mécaniques de cette scène ne constituent pas des faits officiels de la franchise. La référence V5 est conservée ; aucune parole ne dispense de l’action physique. Temporalité : aventure de branche originale du projet, distincte des événements canoniques ; aucun recrutement historique gratuit, double original, résurrection ou effacement de perte.</x:v>
      </x:c>
      <x:c r="L521" s="128" t="n">
        <x:v>2</x:v>
      </x:c>
      <x:c r="M521" s="129" t="n">
        <x:v>1</x:v>
      </x:c>
      <x:c r="N521" s="129" t="n">
        <x:v>1</x:v>
      </x:c>
      <x:c r="O521" s="129" t="n">
        <x:v>1</x:v>
      </x:c>
      <x:c r="P521" s="129" t="n">
        <x:v>1</x:v>
      </x:c>
      <x:c r="Q521" s="130" t="n">
        <x:v>0</x:v>
      </x:c>
    </x:row>
    <x:row r="522" ht="149" customHeight="1">
      <x:c r="A522" s="121" t="str">
        <x:v>D6-H-V5-CNS-M22</x:v>
      </x:c>
      <x:c r="B522" s="122" t="str">
        <x:v>Le guet avant la neige</x:v>
      </x:c>
      <x:c r="C522" s="122" t="str">
        <x:v>Missions spéciales du vaisseau de clan</x:v>
      </x:c>
      <x:c r="D522" s="122" t="str">
        <x:v>v5_collective_missions</x:v>
      </x:c>
      <x:c r="E522" s="122" t="str">
        <x:v>V5-CNS-M22</x:v>
      </x:c>
      <x:c r="F522" s="122" t="str">
        <x:v>Branche historique originale ; col et bois</x:v>
      </x:c>
      <x:c r="G522" s="122" t="str">
        <x:v>Joueur; Varo; Kora</x:v>
      </x:c>
      <x:c r="H522" s="122" t="str">
        <x:v>Cinq conditions Warp ; cadre historique nordique ouvert ; La Veille Partagée opérationnelle en fin Elite ; accès réel au monde ou à la base, personnes disponibles et volontaires, effectif dans la capacité du palier ; un objectif ne reçoit son résultat qu’après l’action effectivement jouée. Départ Warp : Blooded au minimum, vaisseau possédé, joueur Adjutant, quête commune réussie et module installé ; retour réservé avant le départ et conservé après perte d’une condition d’entrée.</x:v>
      </x:c>
      <x:c r="I522"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22"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22" s="122" t="str">
        <x:v>Dialogue original du projet, présenté en traduction française. Gestes, coutumes locales, personnages et mécaniques de cette scène ne constituent pas des faits officiels de la franchise. La référence V5 est conservée ; aucune parole ne dispense de l’action physique. Temporalité : aventure de branche originale du projet, distincte des événements canoniques ; aucun recrutement historique gratuit, double original, résurrection ou effacement de perte.</x:v>
      </x:c>
      <x:c r="L522" s="123" t="n">
        <x:v>2</x:v>
      </x:c>
      <x:c r="M522" s="124" t="n">
        <x:v>1</x:v>
      </x:c>
      <x:c r="N522" s="124" t="n">
        <x:v>1</x:v>
      </x:c>
      <x:c r="O522" s="124" t="n">
        <x:v>1</x:v>
      </x:c>
      <x:c r="P522" s="124" t="n">
        <x:v>1</x:v>
      </x:c>
      <x:c r="Q522" s="125" t="n">
        <x:v>0</x:v>
      </x:c>
    </x:row>
    <x:row r="523" ht="149" customHeight="1">
      <x:c r="A523" s="126" t="str">
        <x:v>D6-H-V5-CNS-M23</x:v>
      </x:c>
      <x:c r="B523" s="127" t="str">
        <x:v>Les deux ombres du passage</x:v>
      </x:c>
      <x:c r="C523" s="127" t="str">
        <x:v>Missions spéciales du vaisseau de clan</x:v>
      </x:c>
      <x:c r="D523" s="127" t="str">
        <x:v>v5_collective_missions</x:v>
      </x:c>
      <x:c r="E523" s="127" t="str">
        <x:v>V5-CNS-M23</x:v>
      </x:c>
      <x:c r="F523" s="127" t="str">
        <x:v>Branche d’expédition originale ; forêt et passage fortifié</x:v>
      </x:c>
      <x:c r="G523" s="127" t="str">
        <x:v>Joueur; Nema; Asha</x:v>
      </x:c>
      <x:c r="H523" s="127" t="str">
        <x:v>Cinq conditions Warp ; cadre historique japonais ouvert ; La Veille Partagée opérationnelle en fin Elite ; accès réel au monde ou à la base, personnes disponibles et volontaires, effectif dans la capacité du palier ; un objectif ne reçoit son résultat qu’après l’action effectivement jouée. Départ Warp : Blooded au minimum, vaisseau possédé, joueur Adjutant, quête commune réussie et module installé ; retour réservé avant le départ et conservé après perte d’une condition d’entrée.</x:v>
      </x:c>
      <x:c r="I523"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23"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23" s="127" t="str">
        <x:v>Dialogue original du projet, présenté en traduction française. Gestes, coutumes locales, personnages et mécaniques de cette scène ne constituent pas des faits officiels de la franchise. La référence V5 est conservée ; aucune parole ne dispense de l’action physique. Temporalité : aventure de branche originale du projet, distincte des événements canoniques ; aucun recrutement historique gratuit, double original, résurrection ou effacement de perte.</x:v>
      </x:c>
      <x:c r="L523" s="128" t="n">
        <x:v>2</x:v>
      </x:c>
      <x:c r="M523" s="129" t="n">
        <x:v>1</x:v>
      </x:c>
      <x:c r="N523" s="129" t="n">
        <x:v>1</x:v>
      </x:c>
      <x:c r="O523" s="129" t="n">
        <x:v>1</x:v>
      </x:c>
      <x:c r="P523" s="129" t="n">
        <x:v>1</x:v>
      </x:c>
      <x:c r="Q523" s="130" t="n">
        <x:v>0</x:v>
      </x:c>
    </x:row>
    <x:row r="524" ht="149" customHeight="1">
      <x:c r="A524" s="121" t="str">
        <x:v>D6-H-V5-CNS-M24</x:v>
      </x:c>
      <x:c r="B524" s="122" t="str">
        <x:v>Le bruit qui couvre le retour</x:v>
      </x:c>
      <x:c r="C524" s="122" t="str">
        <x:v>Missions spéciales du vaisseau de clan</x:v>
      </x:c>
      <x:c r="D524" s="122" t="str">
        <x:v>v5_collective_missions</x:v>
      </x:c>
      <x:c r="E524" s="122" t="str">
        <x:v>V5-CNS-M24</x:v>
      </x:c>
      <x:c r="F524" s="122" t="str">
        <x:v>Branche originale ; terrain bouleversé ; point de retour</x:v>
      </x:c>
      <x:c r="G524" s="122" t="str">
        <x:v>Joueur; Kora; Erek</x:v>
      </x:c>
      <x:c r="H524" s="122" t="str">
        <x:v>Cinq conditions Warp ; cadre de guerre historique ouvert ; La Veille Partagée opérationnelle en fin Elite ; accès réel au monde ou à la base, personnes disponibles et volontaires, effectif dans la capacité du palier ; un objectif ne reçoit son résultat qu’après l’action effectivement jouée. Départ Warp : Blooded au minimum, vaisseau possédé, joueur Adjutant, quête commune réussie et module installé ; retour réservé avant le départ et conservé après perte d’une condition d’entrée.</x:v>
      </x:c>
      <x:c r="I524"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24"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24" s="122" t="str">
        <x:v>Dialogue original du projet, présenté en traduction française. Gestes, coutumes locales, personnages et mécaniques de cette scène ne constituent pas des faits officiels de la franchise. La référence V5 est conservée ; aucune parole ne dispense de l’action physique. Temporalité : aventure de branche originale du projet, distincte des événements canoniques ; aucun recrutement historique gratuit, double original, résurrection ou effacement de perte.</x:v>
      </x:c>
      <x:c r="L524" s="123" t="n">
        <x:v>2</x:v>
      </x:c>
      <x:c r="M524" s="124" t="n">
        <x:v>1</x:v>
      </x:c>
      <x:c r="N524" s="124" t="n">
        <x:v>1</x:v>
      </x:c>
      <x:c r="O524" s="124" t="n">
        <x:v>1</x:v>
      </x:c>
      <x:c r="P524" s="124" t="n">
        <x:v>1</x:v>
      </x:c>
      <x:c r="Q524" s="125" t="n">
        <x:v>0</x:v>
      </x:c>
    </x:row>
    <x:row r="525" ht="104" customHeight="1">
      <x:c r="A525" s="126" t="str">
        <x:v>D6-H-CNS-G01</x:v>
      </x:c>
      <x:c r="B525" s="127" t="str">
        <x:v>Composer une équipe</x:v>
      </x:c>
      <x:c r="C525" s="127" t="str">
        <x:v>Gestion vivante du clan</x:v>
      </x:c>
      <x:c r="D525" s="127" t="str">
        <x:v>clan_management</x:v>
      </x:c>
      <x:c r="E525" s="127" t="str">
        <x:v>CNS-G01</x:v>
      </x:c>
      <x:c r="F525" s="127" t="str">
        <x:v>Foyer et postes de métier</x:v>
      </x:c>
      <x:c r="G525" s="127" t="str">
        <x:v>Joueur; Asha; Sera</x:v>
      </x:c>
      <x:c r="H525" s="127" t="str">
        <x:v>Chasseurs, pilote et spécialiste adaptés à la sortie ; chaque absence réduit les fonctions à bord. ; La Veille Partagée possédée et opérationnelle en fin Elite ; personnes présentes ou remplaçant explicitement annoncé ; sièges réels disponibles ; aucune personne morte ou partie rappelée automatiquement.</x:v>
      </x:c>
      <x:c r="I525"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25"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25"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25" s="128" t="n">
        <x:v>2</x:v>
      </x:c>
      <x:c r="M525" s="129" t="n">
        <x:v>1</x:v>
      </x:c>
      <x:c r="N525" s="129" t="n">
        <x:v>1</x:v>
      </x:c>
      <x:c r="O525" s="129" t="n">
        <x:v>1</x:v>
      </x:c>
      <x:c r="P525" s="129" t="n">
        <x:v>1</x:v>
      </x:c>
      <x:c r="Q525" s="130" t="n">
        <x:v>0</x:v>
      </x:c>
    </x:row>
    <x:row r="526" ht="104" customHeight="1">
      <x:c r="A526" s="121" t="str">
        <x:v>D6-H-CNS-G02</x:v>
      </x:c>
      <x:c r="B526" s="122" t="str">
        <x:v>Préparer une expédition</x:v>
      </x:c>
      <x:c r="C526" s="122" t="str">
        <x:v>Gestion vivante du clan</x:v>
      </x:c>
      <x:c r="D526" s="122" t="str">
        <x:v>clan_management</x:v>
      </x:c>
      <x:c r="E526" s="122" t="str">
        <x:v>CNS-G02</x:v>
      </x:c>
      <x:c r="F526" s="122" t="str">
        <x:v>Salon des routes et soute</x:v>
      </x:c>
      <x:c r="G526" s="122" t="str">
        <x:v>Joueur; Tarek; Orek</x:v>
      </x:c>
      <x:c r="H526" s="122" t="str">
        <x:v>Réserves, capacité de transport et fenêtres fictionnelles de mission. ; La Veille Partagée possédée et opérationnelle en fin Elite ; personnes présentes ou remplaçant explicitement annoncé ; sièges réels disponibles ; aucune personne morte ou partie rappelée automatiquement.</x:v>
      </x:c>
      <x:c r="I526"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26"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26"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26" s="123" t="n">
        <x:v>2</x:v>
      </x:c>
      <x:c r="M526" s="124" t="n">
        <x:v>1</x:v>
      </x:c>
      <x:c r="N526" s="124" t="n">
        <x:v>1</x:v>
      </x:c>
      <x:c r="O526" s="124" t="n">
        <x:v>1</x:v>
      </x:c>
      <x:c r="P526" s="124" t="n">
        <x:v>1</x:v>
      </x:c>
      <x:c r="Q526" s="125" t="n">
        <x:v>0</x:v>
      </x:c>
    </x:row>
    <x:row r="527" ht="104" customHeight="1">
      <x:c r="A527" s="126" t="str">
        <x:v>D6-H-CNS-G03</x:v>
      </x:c>
      <x:c r="B527" s="127" t="str">
        <x:v>Entretenir la coque</x:v>
      </x:c>
      <x:c r="C527" s="127" t="str">
        <x:v>Gestion vivante du clan</x:v>
      </x:c>
      <x:c r="D527" s="127" t="str">
        <x:v>clan_management</x:v>
      </x:c>
      <x:c r="E527" s="127" t="str">
        <x:v>CNS-G03</x:v>
      </x:c>
      <x:c r="F527" s="127" t="str">
        <x:v>Atelier et coursive concernée</x:v>
      </x:c>
      <x:c r="G527" s="127" t="str">
        <x:v>Joueur; Rava; Sol</x:v>
      </x:c>
      <x:c r="H527" s="127" t="str">
        <x:v>Temps de spécialiste, matériau et service temporairement réduit. ; La Veille Partagée possédée et opérationnelle en fin Elite ; personnes présentes ou remplaçant explicitement annoncé ; sièges réels disponibles ; aucune personne morte ou partie rappelée automatiquement.</x:v>
      </x:c>
      <x:c r="I527"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27"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27"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27" s="128" t="n">
        <x:v>2</x:v>
      </x:c>
      <x:c r="M527" s="129" t="n">
        <x:v>1</x:v>
      </x:c>
      <x:c r="N527" s="129" t="n">
        <x:v>1</x:v>
      </x:c>
      <x:c r="O527" s="129" t="n">
        <x:v>1</x:v>
      </x:c>
      <x:c r="P527" s="129" t="n">
        <x:v>1</x:v>
      </x:c>
      <x:c r="Q527" s="130" t="n">
        <x:v>0</x:v>
      </x:c>
    </x:row>
    <x:row r="528" ht="104" customHeight="1">
      <x:c r="A528" s="121" t="str">
        <x:v>D6-H-CNS-G04</x:v>
      </x:c>
      <x:c r="B528" s="122" t="str">
        <x:v>Accueillir un nouveau membre</x:v>
      </x:c>
      <x:c r="C528" s="122" t="str">
        <x:v>Gestion vivante du clan</x:v>
      </x:c>
      <x:c r="D528" s="122" t="str">
        <x:v>clan_management</x:v>
      </x:c>
      <x:c r="E528" s="122" t="str">
        <x:v>CNS-G04</x:v>
      </x:c>
      <x:c r="F528" s="122" t="str">
        <x:v>Sas puis chambre disponible</x:v>
      </x:c>
      <x:c r="G528" s="122" t="str">
        <x:v>Joueur; Mera; Ira</x:v>
      </x:c>
      <x:c r="H528" s="122" t="str">
        <x:v>Place parmi 6/12/18 autres occupants ; accord personnel et fonction utile. ; La Veille Partagée possédée et opérationnelle en fin Elite ; personnes présentes ou remplaçant explicitement annoncé ; sièges réels disponibles ; aucune personne morte ou partie rappelée automatiquement.</x:v>
      </x:c>
      <x:c r="I528"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28"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28"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28" s="123" t="n">
        <x:v>2</x:v>
      </x:c>
      <x:c r="M528" s="124" t="n">
        <x:v>1</x:v>
      </x:c>
      <x:c r="N528" s="124" t="n">
        <x:v>1</x:v>
      </x:c>
      <x:c r="O528" s="124" t="n">
        <x:v>1</x:v>
      </x:c>
      <x:c r="P528" s="124" t="n">
        <x:v>1</x:v>
      </x:c>
      <x:c r="Q528" s="125" t="n">
        <x:v>0</x:v>
      </x:c>
    </x:row>
    <x:row r="529" ht="104" customHeight="1">
      <x:c r="A529" s="126" t="str">
        <x:v>D6-H-CNS-G05</x:v>
      </x:c>
      <x:c r="B529" s="127" t="str">
        <x:v>Définir une priorité</x:v>
      </x:c>
      <x:c r="C529" s="127" t="str">
        <x:v>Gestion vivante du clan</x:v>
      </x:c>
      <x:c r="D529" s="127" t="str">
        <x:v>clan_management</x:v>
      </x:c>
      <x:c r="E529" s="127" t="str">
        <x:v>CNS-G05</x:v>
      </x:c>
      <x:c r="F529" s="127" t="str">
        <x:v>Salon de charte puis poste concerné</x:v>
      </x:c>
      <x:c r="G529" s="127" t="str">
        <x:v>Joueur; Asha; Kora</x:v>
      </x:c>
      <x:c r="H529" s="127" t="str">
        <x:v>Une priorité repousse une autre activité ; le groupe réagit à son résultat. ; La Veille Partagée possédée et opérationnelle en fin Elite ; personnes présentes ou remplaçant explicitement annoncé ; sièges réels disponibles ; aucune personne morte ou partie rappelée automatiquement.</x:v>
      </x:c>
      <x:c r="I529"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29"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29"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29" s="128" t="n">
        <x:v>2</x:v>
      </x:c>
      <x:c r="M529" s="129" t="n">
        <x:v>1</x:v>
      </x:c>
      <x:c r="N529" s="129" t="n">
        <x:v>1</x:v>
      </x:c>
      <x:c r="O529" s="129" t="n">
        <x:v>1</x:v>
      </x:c>
      <x:c r="P529" s="129" t="n">
        <x:v>1</x:v>
      </x:c>
      <x:c r="Q529" s="130" t="n">
        <x:v>0</x:v>
      </x:c>
    </x:row>
    <x:row r="530" ht="104" customHeight="1">
      <x:c r="A530" s="121" t="str">
        <x:v>D6-H-CNS-G06</x:v>
      </x:c>
      <x:c r="B530" s="122" t="str">
        <x:v>Partager une prise</x:v>
      </x:c>
      <x:c r="C530" s="122" t="str">
        <x:v>Gestion vivante du clan</x:v>
      </x:c>
      <x:c r="D530" s="122" t="str">
        <x:v>clan_management</x:v>
      </x:c>
      <x:c r="E530" s="122" t="str">
        <x:v>CNS-G06</x:v>
      </x:c>
      <x:c r="F530" s="122" t="str">
        <x:v>Atelier et galerie</x:v>
      </x:c>
      <x:c r="G530" s="122" t="str">
        <x:v>Joueur; Leka; Doran</x:v>
      </x:c>
      <x:c r="H530" s="122" t="str">
        <x:v>Un seul original ; reconnaissance propre à chaque acte établi. ; La Veille Partagée possédée et opérationnelle en fin Elite ; personnes présentes ou remplaçant explicitement annoncé ; sièges réels disponibles ; aucune personne morte ou partie rappelée automatiquement.</x:v>
      </x:c>
      <x:c r="I530"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30"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30"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30" s="123" t="n">
        <x:v>2</x:v>
      </x:c>
      <x:c r="M530" s="124" t="n">
        <x:v>1</x:v>
      </x:c>
      <x:c r="N530" s="124" t="n">
        <x:v>1</x:v>
      </x:c>
      <x:c r="O530" s="124" t="n">
        <x:v>1</x:v>
      </x:c>
      <x:c r="P530" s="124" t="n">
        <x:v>1</x:v>
      </x:c>
      <x:c r="Q530" s="125" t="n">
        <x:v>6</x:v>
      </x:c>
    </x:row>
    <x:row r="531" ht="104" customHeight="1">
      <x:c r="A531" s="126" t="str">
        <x:v>D6-H-CNS-G07</x:v>
      </x:c>
      <x:c r="B531" s="127" t="str">
        <x:v>Suivre les vétérans</x:v>
      </x:c>
      <x:c r="C531" s="127" t="str">
        <x:v>Gestion vivante du clan</x:v>
      </x:c>
      <x:c r="D531" s="127" t="str">
        <x:v>clan_management</x:v>
      </x:c>
      <x:c r="E531" s="127" t="str">
        <x:v>CNS-G07</x:v>
      </x:c>
      <x:c r="F531" s="127" t="str">
        <x:v>Salle de soin et entraînement</x:v>
      </x:c>
      <x:c r="G531" s="127" t="str">
        <x:v>Joueur; Vesh; Varo</x:v>
      </x:c>
      <x:c r="H531" s="127" t="str">
        <x:v>Fatigue, blessure fictionnelle et expérience persistante. ; La Veille Partagée possédée et opérationnelle en fin Elite ; personnes présentes ou remplaçant explicitement annoncé ; sièges réels disponibles ; aucune personne morte ou partie rappelée automatiquement.</x:v>
      </x:c>
      <x:c r="I531"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31"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31"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31" s="128" t="n">
        <x:v>2</x:v>
      </x:c>
      <x:c r="M531" s="129" t="n">
        <x:v>1</x:v>
      </x:c>
      <x:c r="N531" s="129" t="n">
        <x:v>1</x:v>
      </x:c>
      <x:c r="O531" s="129" t="n">
        <x:v>1</x:v>
      </x:c>
      <x:c r="P531" s="129" t="n">
        <x:v>1</x:v>
      </x:c>
      <x:c r="Q531" s="130" t="n">
        <x:v>0</x:v>
      </x:c>
    </x:row>
    <x:row r="532" ht="104" customHeight="1">
      <x:c r="A532" s="121" t="str">
        <x:v>D6-H-CNS-G08</x:v>
      </x:c>
      <x:c r="B532" s="122" t="str">
        <x:v>Tenir une halte</x:v>
      </x:c>
      <x:c r="C532" s="122" t="str">
        <x:v>Gestion vivante du clan</x:v>
      </x:c>
      <x:c r="D532" s="122" t="str">
        <x:v>clan_management</x:v>
      </x:c>
      <x:c r="E532" s="122" t="str">
        <x:v>CNS-G08</x:v>
      </x:c>
      <x:c r="F532" s="122" t="str">
        <x:v>Baie, soute et foyer</x:v>
      </x:c>
      <x:c r="G532" s="122" t="str">
        <x:v>Joueur; Orek; Mera</x:v>
      </x:c>
      <x:c r="H532" s="122" t="str">
        <x:v>Services propres à la base ; trajet et charges réels. ; La Veille Partagée possédée et opérationnelle en fin Elite ; personnes présentes ou remplaçant explicitement annoncé ; sièges réels disponibles ; aucune personne morte ou partie rappelée automatiquement.</x:v>
      </x:c>
      <x:c r="I532"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32"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32"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32" s="123" t="n">
        <x:v>2</x:v>
      </x:c>
      <x:c r="M532" s="124" t="n">
        <x:v>1</x:v>
      </x:c>
      <x:c r="N532" s="124" t="n">
        <x:v>1</x:v>
      </x:c>
      <x:c r="O532" s="124" t="n">
        <x:v>1</x:v>
      </x:c>
      <x:c r="P532" s="124" t="n">
        <x:v>1</x:v>
      </x:c>
      <x:c r="Q532" s="125" t="n">
        <x:v>0</x:v>
      </x:c>
    </x:row>
    <x:row r="533" ht="104" customHeight="1">
      <x:c r="A533" s="126" t="str">
        <x:v>D6-H-CNS-G09</x:v>
      </x:c>
      <x:c r="B533" s="127" t="str">
        <x:v>Régler une rivalité</x:v>
      </x:c>
      <x:c r="C533" s="127" t="str">
        <x:v>Gestion vivante du clan</x:v>
      </x:c>
      <x:c r="D533" s="127" t="str">
        <x:v>clan_management</x:v>
      </x:c>
      <x:c r="E533" s="127" t="str">
        <x:v>CNS-G09</x:v>
      </x:c>
      <x:c r="F533" s="127" t="str">
        <x:v>Coursive préparée ou terrain choisi</x:v>
      </x:c>
      <x:c r="G533" s="127" t="str">
        <x:v>Joueur; Asha; Varo</x:v>
      </x:c>
      <x:c r="H533" s="127" t="str">
        <x:v>Règles locales, disponibilité des personnes et conséquence de l’épreuve. ; La Veille Partagée possédée et opérationnelle en fin Elite ; personnes présentes ou remplaçant explicitement annoncé ; sièges réels disponibles ; aucune personne morte ou partie rappelée automatiquement.</x:v>
      </x:c>
      <x:c r="I533"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33"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33"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33" s="128" t="n">
        <x:v>2</x:v>
      </x:c>
      <x:c r="M533" s="129" t="n">
        <x:v>1</x:v>
      </x:c>
      <x:c r="N533" s="129" t="n">
        <x:v>1</x:v>
      </x:c>
      <x:c r="O533" s="129" t="n">
        <x:v>1</x:v>
      </x:c>
      <x:c r="P533" s="129" t="n">
        <x:v>1</x:v>
      </x:c>
      <x:c r="Q533" s="130" t="n">
        <x:v>0</x:v>
      </x:c>
    </x:row>
    <x:row r="534" ht="104" customHeight="1">
      <x:c r="A534" s="121" t="str">
        <x:v>D6-H-CNS-G10</x:v>
      </x:c>
      <x:c r="B534" s="122" t="str">
        <x:v>Soutenir une guerre</x:v>
      </x:c>
      <x:c r="C534" s="122" t="str">
        <x:v>Gestion vivante du clan</x:v>
      </x:c>
      <x:c r="D534" s="122" t="str">
        <x:v>clan_management</x:v>
      </x:c>
      <x:c r="E534" s="122" t="str">
        <x:v>CNS-G10</x:v>
      </x:c>
      <x:c r="F534" s="122" t="str">
        <x:v>Salon des routes et baie</x:v>
      </x:c>
      <x:c r="G534" s="122" t="str">
        <x:v>Joueur; Tarek; Asha</x:v>
      </x:c>
      <x:c r="H534" s="122" t="str">
        <x:v>Équipe, ravitaillement, route et objectif uniques. ; La Veille Partagée possédée et opérationnelle en fin Elite ; personnes présentes ou remplaçant explicitement annoncé ; sièges réels disponibles ; aucune personne morte ou partie rappelée automatiquement.</x:v>
      </x:c>
      <x:c r="I534"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34"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34"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34" s="123" t="n">
        <x:v>2</x:v>
      </x:c>
      <x:c r="M534" s="124" t="n">
        <x:v>1</x:v>
      </x:c>
      <x:c r="N534" s="124" t="n">
        <x:v>1</x:v>
      </x:c>
      <x:c r="O534" s="124" t="n">
        <x:v>1</x:v>
      </x:c>
      <x:c r="P534" s="124" t="n">
        <x:v>1</x:v>
      </x:c>
      <x:c r="Q534" s="125" t="n">
        <x:v>0</x:v>
      </x:c>
    </x:row>
    <x:row r="535" ht="104" customHeight="1">
      <x:c r="A535" s="126" t="str">
        <x:v>D6-H-CNS-G11</x:v>
      </x:c>
      <x:c r="B535" s="127" t="str">
        <x:v>Organiser une relève</x:v>
      </x:c>
      <x:c r="C535" s="127" t="str">
        <x:v>Gestion vivante du clan</x:v>
      </x:c>
      <x:c r="D535" s="127" t="str">
        <x:v>clan_management</x:v>
      </x:c>
      <x:c r="E535" s="127" t="str">
        <x:v>CNS-G11</x:v>
      </x:c>
      <x:c r="F535" s="127" t="str">
        <x:v>Poste du responsable sortant</x:v>
      </x:c>
      <x:c r="G535" s="127" t="str">
        <x:v>Joueur; Responsable sortant du poste; Relève volontaire du poste</x:v>
      </x:c>
      <x:c r="H535" s="127" t="str">
        <x:v>Compétence apprise, confiance et disponibilité ; personne volontaire. ; La Veille Partagée possédée et opérationnelle en fin Elite ; personnes présentes ou remplaçant explicitement annoncé ; sièges réels disponibles ; aucune personne morte ou partie rappelée automatiquement.</x:v>
      </x:c>
      <x:c r="I535"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35"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35" s="127"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35" s="128" t="n">
        <x:v>2</x:v>
      </x:c>
      <x:c r="M535" s="129" t="n">
        <x:v>1</x:v>
      </x:c>
      <x:c r="N535" s="129" t="n">
        <x:v>1</x:v>
      </x:c>
      <x:c r="O535" s="129" t="n">
        <x:v>1</x:v>
      </x:c>
      <x:c r="P535" s="129" t="n">
        <x:v>1</x:v>
      </x:c>
      <x:c r="Q535" s="130" t="n">
        <x:v>0</x:v>
      </x:c>
    </x:row>
    <x:row r="536" ht="104" customHeight="1">
      <x:c r="A536" s="121" t="str">
        <x:v>D6-H-CNS-G12</x:v>
      </x:c>
      <x:c r="B536" s="122" t="str">
        <x:v>Transmettre le navire</x:v>
      </x:c>
      <x:c r="C536" s="122" t="str">
        <x:v>Gestion vivante du clan</x:v>
      </x:c>
      <x:c r="D536" s="122" t="str">
        <x:v>clan_management</x:v>
      </x:c>
      <x:c r="E536" s="122" t="str">
        <x:v>CNS-G12</x:v>
      </x:c>
      <x:c r="F536" s="122" t="str">
        <x:v>Tour des quatre ponts</x:v>
      </x:c>
      <x:c r="G536" s="122" t="str">
        <x:v>Joueur; Mera; Doran</x:v>
      </x:c>
      <x:c r="H536" s="122" t="str">
        <x:v>La fin d’origine et les accords précédents sont conservés. ; La Veille Partagée possédée et opérationnelle en fin Elite ; personnes présentes ou remplaçant explicitement annoncé ; sièges réels disponibles ; aucune personne morte ou partie rappelée automatiquement.</x:v>
      </x:c>
      <x:c r="I536"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36"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36" s="122" t="str">
        <x:v>Dialogue original du projet, présenté en traduction française. Gestes, coutumes locales, personnages et mécaniques de cette scène ne constituent pas des faits officiels de la franchise. La référence V5 est conservée ; aucune parole ne dispense de l’action physique.</x:v>
      </x:c>
      <x:c r="L536" s="123" t="n">
        <x:v>2</x:v>
      </x:c>
      <x:c r="M536" s="124" t="n">
        <x:v>1</x:v>
      </x:c>
      <x:c r="N536" s="124" t="n">
        <x:v>1</x:v>
      </x:c>
      <x:c r="O536" s="124" t="n">
        <x:v>1</x:v>
      </x:c>
      <x:c r="P536" s="124" t="n">
        <x:v>1</x:v>
      </x:c>
      <x:c r="Q536" s="125" t="n">
        <x:v>6</x:v>
      </x:c>
    </x:row>
    <x:row r="537" ht="149" customHeight="1">
      <x:c r="A537" s="126" t="str">
        <x:v>D6-H-TR-H01</x:v>
      </x:c>
      <x:c r="B537" s="127" t="str">
        <x:v>La marque derrière la corne</x:v>
      </x:c>
      <x:c r="C537" s="127" t="str">
        <x:v>Histoires matérielles des trophées</x:v>
      </x:c>
      <x:c r="D537" s="127" t="str">
        <x:v>trophy_stories</x:v>
      </x:c>
      <x:c r="E537" s="127" t="str">
        <x:v>TR-H01</x:v>
      </x:c>
      <x:c r="F537" s="127" t="str">
        <x:v>Atelier de la résidence active ; atelier du vaisseau si celui-ci est réellement acquis.</x:v>
      </x:c>
      <x:c r="G537" s="127" t="str">
        <x:v>Joueur; Leka</x:v>
      </x:c>
      <x:c r="H537" s="127" t="str">
        <x:v>Mission de chasse réussie ; corne réellement rapportée ; atelier réellement accessible ; Leka présent et volontaire, ou scène différée ; conservation des quatre étapes TR-H correspondantes et de l’unique original. Aucune conversation ne complète les observations.</x:v>
      </x:c>
      <x:c r="I537"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37"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37"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Les répliques d’étape sont déclenchées APRÈS le retour visuel de leur propre geste. Une hypothèse ne devient pas un fait par sa lecture à haute voix.</x:v>
      </x:c>
      <x:c r="L537" s="128" t="n">
        <x:v>2</x:v>
      </x:c>
      <x:c r="M537" s="129" t="n">
        <x:v>1</x:v>
      </x:c>
      <x:c r="N537" s="129" t="n">
        <x:v>1</x:v>
      </x:c>
      <x:c r="O537" s="129" t="n">
        <x:v>1</x:v>
      </x:c>
      <x:c r="P537" s="129" t="n">
        <x:v>1</x:v>
      </x:c>
      <x:c r="Q537" s="130" t="n">
        <x:v>0</x:v>
      </x:c>
    </x:row>
    <x:row r="538" ht="149" customHeight="1">
      <x:c r="A538" s="121" t="str">
        <x:v>D6-H-TR-H02</x:v>
      </x:c>
      <x:c r="B538" s="122" t="str">
        <x:v>Le crâne de la chasse partagée</x:v>
      </x:c>
      <x:c r="C538" s="122" t="str">
        <x:v>Histoires matérielles des trophées</x:v>
      </x:c>
      <x:c r="D538" s="122" t="str">
        <x:v>trophy_stories</x:v>
      </x:c>
      <x:c r="E538" s="122" t="str">
        <x:v>TR-H02</x:v>
      </x:c>
      <x:c r="F538" s="122" t="str">
        <x:v>Atelier de la résidence active ; atelier du vaisseau si celui-ci est réellement acquis.</x:v>
      </x:c>
      <x:c r="G538" s="122" t="str">
        <x:v>Joueur; Orha</x:v>
      </x:c>
      <x:c r="H538" s="122" t="str">
        <x:v>O2 ou objet partagé autorisé ; témoins et traces disponibles ; atelier réellement accessible ; Orha présent et volontaire, ou scène différée ; conservation des quatre étapes TR-H correspondantes et de l’unique original. Aucune conversation ne complète les observations.</x:v>
      </x:c>
      <x:c r="I538"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38"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38"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Les répliques d’étape sont déclenchées APRÈS le retour visuel de leur propre geste. Une hypothèse ne devient pas un fait par sa lecture à haute voix.</x:v>
      </x:c>
      <x:c r="L538" s="123" t="n">
        <x:v>2</x:v>
      </x:c>
      <x:c r="M538" s="124" t="n">
        <x:v>1</x:v>
      </x:c>
      <x:c r="N538" s="124" t="n">
        <x:v>1</x:v>
      </x:c>
      <x:c r="O538" s="124" t="n">
        <x:v>1</x:v>
      </x:c>
      <x:c r="P538" s="124" t="n">
        <x:v>1</x:v>
      </x:c>
      <x:c r="Q538" s="125" t="n">
        <x:v>1</x:v>
      </x:c>
    </x:row>
    <x:row r="539" ht="149" customHeight="1">
      <x:c r="A539" s="126" t="str">
        <x:v>D6-H-TR-H03</x:v>
      </x:c>
      <x:c r="B539" s="127" t="str">
        <x:v>Le masque aux deux attaches</x:v>
      </x:c>
      <x:c r="C539" s="127" t="str">
        <x:v>Histoires matérielles des trophées</x:v>
      </x:c>
      <x:c r="D539" s="127" t="str">
        <x:v>trophy_stories</x:v>
      </x:c>
      <x:c r="E539" s="127" t="str">
        <x:v>TR-H03</x:v>
      </x:c>
      <x:c r="F539" s="127" t="str">
        <x:v>Atelier de la résidence active ; atelier du vaisseau si celui-ci est réellement acquis.</x:v>
      </x:c>
      <x:c r="G539" s="127" t="str">
        <x:v>Joueur; Leka</x:v>
      </x:c>
      <x:c r="H539" s="127" t="str">
        <x:v>Masque confié ou hérité ; propriétaire connu ; atelier réellement accessible ; Leka présent et volontaire, ou scène différée ; conservation des quatre étapes TR-H correspondantes et de l’unique original. Aucune conversation ne complète les observations.</x:v>
      </x:c>
      <x:c r="I539"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39"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39"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Les répliques d’étape sont déclenchées APRÈS le retour visuel de leur propre geste. Une hypothèse ne devient pas un fait par sa lecture à haute voix.</x:v>
      </x:c>
      <x:c r="L539" s="128" t="n">
        <x:v>2</x:v>
      </x:c>
      <x:c r="M539" s="129" t="n">
        <x:v>1</x:v>
      </x:c>
      <x:c r="N539" s="129" t="n">
        <x:v>1</x:v>
      </x:c>
      <x:c r="O539" s="129" t="n">
        <x:v>1</x:v>
      </x:c>
      <x:c r="P539" s="129" t="n">
        <x:v>1</x:v>
      </x:c>
      <x:c r="Q539" s="130" t="n">
        <x:v>0</x:v>
      </x:c>
    </x:row>
    <x:row r="540" ht="149" customHeight="1">
      <x:c r="A540" s="121" t="str">
        <x:v>D6-H-TR-H04</x:v>
      </x:c>
      <x:c r="B540" s="122" t="str">
        <x:v>La balise qui rentra seule</x:v>
      </x:c>
      <x:c r="C540" s="122" t="str">
        <x:v>Histoires matérielles des trophées</x:v>
      </x:c>
      <x:c r="D540" s="122" t="str">
        <x:v>trophy_stories</x:v>
      </x:c>
      <x:c r="E540" s="122" t="str">
        <x:v>TR-H04</x:v>
      </x:c>
      <x:c r="F540" s="122" t="str">
        <x:v>Atelier de la résidence active ; atelier du vaisseau si celui-ci est réellement acquis.</x:v>
      </x:c>
      <x:c r="G540" s="122" t="str">
        <x:v>Joueur; Nema</x:v>
      </x:c>
      <x:c r="H540" s="122" t="str">
        <x:v>Retour d’expédition confirmé ; aucune personne déclarée revenue sans preuve ; atelier réellement accessible ; Nema présent et volontaire, ou scène différée ; conservation des quatre étapes TR-H correspondantes et de l’unique original. Aucune conversation ne complète les observations.</x:v>
      </x:c>
      <x:c r="I540"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40"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40"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Les répliques d’étape sont déclenchées APRÈS le retour visuel de leur propre geste. Une hypothèse ne devient pas un fait par sa lecture à haute voix.</x:v>
      </x:c>
      <x:c r="L540" s="123" t="n">
        <x:v>2</x:v>
      </x:c>
      <x:c r="M540" s="124" t="n">
        <x:v>1</x:v>
      </x:c>
      <x:c r="N540" s="124" t="n">
        <x:v>1</x:v>
      </x:c>
      <x:c r="O540" s="124" t="n">
        <x:v>1</x:v>
      </x:c>
      <x:c r="P540" s="124" t="n">
        <x:v>1</x:v>
      </x:c>
      <x:c r="Q540" s="125" t="n">
        <x:v>0</x:v>
      </x:c>
    </x:row>
    <x:row r="541" ht="149" customHeight="1">
      <x:c r="A541" s="126" t="str">
        <x:v>D6-H-TR-H05</x:v>
      </x:c>
      <x:c r="B541" s="127" t="str">
        <x:v>La lame réparée trois fois</x:v>
      </x:c>
      <x:c r="C541" s="127" t="str">
        <x:v>Histoires matérielles des trophées</x:v>
      </x:c>
      <x:c r="D541" s="127" t="str">
        <x:v>trophy_stories</x:v>
      </x:c>
      <x:c r="E541" s="127" t="str">
        <x:v>TR-H05</x:v>
      </x:c>
      <x:c r="F541" s="127" t="str">
        <x:v>Atelier de la résidence active ; atelier du vaisseau si celui-ci est réellement acquis.</x:v>
      </x:c>
      <x:c r="G541" s="127" t="str">
        <x:v>Joueur; Leka</x:v>
      </x:c>
      <x:c r="H541" s="127" t="str">
        <x:v>Prêt autorisé ; arme réellement indisponible pendant l’exposition ; atelier réellement accessible ; Leka présent et volontaire, ou scène différée ; conservation des quatre étapes TR-H correspondantes et de l’unique original. Aucune conversation ne complète les observations.</x:v>
      </x:c>
      <x:c r="I541"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41"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41"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Les répliques d’étape sont déclenchées APRÈS le retour visuel de leur propre geste. Une hypothèse ne devient pas un fait par sa lecture à haute voix.</x:v>
      </x:c>
      <x:c r="L541" s="128" t="n">
        <x:v>2</x:v>
      </x:c>
      <x:c r="M541" s="129" t="n">
        <x:v>1</x:v>
      </x:c>
      <x:c r="N541" s="129" t="n">
        <x:v>1</x:v>
      </x:c>
      <x:c r="O541" s="129" t="n">
        <x:v>1</x:v>
      </x:c>
      <x:c r="P541" s="129" t="n">
        <x:v>1</x:v>
      </x:c>
      <x:c r="Q541" s="130" t="n">
        <x:v>0</x:v>
      </x:c>
    </x:row>
    <x:row r="542" ht="149" customHeight="1">
      <x:c r="A542" s="121" t="str">
        <x:v>D6-H-TR-H06</x:v>
      </x:c>
      <x:c r="B542" s="122" t="str">
        <x:v>Le fragment de la longue coque</x:v>
      </x:c>
      <x:c r="C542" s="122" t="str">
        <x:v>Histoires matérielles des trophées</x:v>
      </x:c>
      <x:c r="D542" s="122" t="str">
        <x:v>trophy_stories</x:v>
      </x:c>
      <x:c r="E542" s="122" t="str">
        <x:v>TR-H06</x:v>
      </x:c>
      <x:c r="F542" s="122" t="str">
        <x:v>Atelier de la résidence active ; atelier du vaisseau si celui-ci est réellement acquis.</x:v>
      </x:c>
      <x:c r="G542" s="122" t="str">
        <x:v>Joueur; Rava</x:v>
      </x:c>
      <x:c r="H542" s="122" t="str">
        <x:v>Réparation réelle de La Veille Partagée ; atelier réellement accessible ; Rava présent et volontaire, ou scène différée ; conservation des quatre étapes TR-H correspondantes et de l’unique original. Aucune conversation ne complète les observations.</x:v>
      </x:c>
      <x:c r="I542"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42"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42"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Les répliques d’étape sont déclenchées APRÈS le retour visuel de leur propre geste. Une hypothèse ne devient pas un fait par sa lecture à haute voix.</x:v>
      </x:c>
      <x:c r="L542" s="123" t="n">
        <x:v>2</x:v>
      </x:c>
      <x:c r="M542" s="124" t="n">
        <x:v>1</x:v>
      </x:c>
      <x:c r="N542" s="124" t="n">
        <x:v>1</x:v>
      </x:c>
      <x:c r="O542" s="124" t="n">
        <x:v>1</x:v>
      </x:c>
      <x:c r="P542" s="124" t="n">
        <x:v>1</x:v>
      </x:c>
      <x:c r="Q542" s="125" t="n">
        <x:v>0</x:v>
      </x:c>
    </x:row>
    <x:row r="543" ht="149" customHeight="1">
      <x:c r="A543" s="126" t="str">
        <x:v>D6-H-TR-H07</x:v>
      </x:c>
      <x:c r="B543" s="127" t="str">
        <x:v>Le lien de la cohorte</x:v>
      </x:c>
      <x:c r="C543" s="127" t="str">
        <x:v>Histoires matérielles des trophées</x:v>
      </x:c>
      <x:c r="D543" s="127" t="str">
        <x:v>trophy_stories</x:v>
      </x:c>
      <x:c r="E543" s="127" t="str">
        <x:v>TR-H07</x:v>
      </x:c>
      <x:c r="F543" s="127" t="str">
        <x:v>Atelier de la résidence active ; atelier du vaisseau si celui-ci est réellement acquis.</x:v>
      </x:c>
      <x:c r="G543" s="127" t="str">
        <x:v>Joueur; Yena</x:v>
      </x:c>
      <x:c r="H543" s="127" t="str">
        <x:v>O6 et souvenir de cohorte obtenu dans la progression ; atelier réellement accessible ; Yena présent et volontaire, ou scène différée ; conservation des quatre étapes TR-H correspondantes et de l’unique original. Aucune conversation ne complète les observations. Le témoin n’est pas convoqué automatiquement après une mort, un éloignement ou une fin d’origine incompatible ; un relevé consenti peut être consulté sans inventer une nouvelle réplique du témoin.</x:v>
      </x:c>
      <x:c r="I543"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43"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43"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Les répliques d’étape sont déclenchées APRÈS le retour visuel de leur propre geste. Une hypothèse ne devient pas un fait par sa lecture à haute voix.</x:v>
      </x:c>
      <x:c r="L543" s="128" t="n">
        <x:v>2</x:v>
      </x:c>
      <x:c r="M543" s="129" t="n">
        <x:v>1</x:v>
      </x:c>
      <x:c r="N543" s="129" t="n">
        <x:v>1</x:v>
      </x:c>
      <x:c r="O543" s="129" t="n">
        <x:v>1</x:v>
      </x:c>
      <x:c r="P543" s="129" t="n">
        <x:v>1</x:v>
      </x:c>
      <x:c r="Q543" s="130" t="n">
        <x:v>0</x:v>
      </x:c>
    </x:row>
    <x:row r="544" ht="149" customHeight="1">
      <x:c r="A544" s="121" t="str">
        <x:v>D6-H-TR-H08</x:v>
      </x:c>
      <x:c r="B544" s="122" t="str">
        <x:v>La pierre après la crue</x:v>
      </x:c>
      <x:c r="C544" s="122" t="str">
        <x:v>Histoires matérielles des trophées</x:v>
      </x:c>
      <x:c r="D544" s="122" t="str">
        <x:v>trophy_stories</x:v>
      </x:c>
      <x:c r="E544" s="122" t="str">
        <x:v>TR-H08</x:v>
      </x:c>
      <x:c r="F544" s="122" t="str">
        <x:v>Atelier de la résidence active ; atelier du vaisseau si celui-ci est réellement acquis.</x:v>
      </x:c>
      <x:c r="G544" s="122" t="str">
        <x:v>Joueur; Survivant détenteur de la pierre</x:v>
      </x:c>
      <x:c r="H544" s="122" t="str">
        <x:v>O3 ; objet récupéré avec accord de son détenteur ; atelier réellement accessible ; Survivant détenteur de la pierre présent et volontaire, ou scène différée ; conservation des quatre étapes TR-H correspondantes et de l’unique original. Aucune conversation ne complète les observations. Le témoin n’est pas convoqué automatiquement après une mort, un éloignement ou une fin d’origine incompatible ; un relevé consenti peut être consulté sans inventer une nouvelle réplique du témoin.</x:v>
      </x:c>
      <x:c r="I544"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44"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44"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Les répliques d’étape sont déclenchées APRÈS le retour visuel de leur propre geste. Une hypothèse ne devient pas un fait par sa lecture à haute voix.</x:v>
      </x:c>
      <x:c r="L544" s="123" t="n">
        <x:v>2</x:v>
      </x:c>
      <x:c r="M544" s="124" t="n">
        <x:v>1</x:v>
      </x:c>
      <x:c r="N544" s="124" t="n">
        <x:v>1</x:v>
      </x:c>
      <x:c r="O544" s="124" t="n">
        <x:v>1</x:v>
      </x:c>
      <x:c r="P544" s="124" t="n">
        <x:v>1</x:v>
      </x:c>
      <x:c r="Q544" s="125" t="n">
        <x:v>0</x:v>
      </x:c>
    </x:row>
    <x:row r="545" ht="149" customHeight="1">
      <x:c r="A545" s="126" t="str">
        <x:v>D6-H-TR-H09</x:v>
      </x:c>
      <x:c r="B545" s="127" t="str">
        <x:v>La plaque du nom fautif</x:v>
      </x:c>
      <x:c r="C545" s="127" t="str">
        <x:v>Histoires matérielles des trophées</x:v>
      </x:c>
      <x:c r="D545" s="127" t="str">
        <x:v>trophy_stories</x:v>
      </x:c>
      <x:c r="E545" s="127" t="str">
        <x:v>TR-H09</x:v>
      </x:c>
      <x:c r="F545" s="127" t="str">
        <x:v>Atelier de la résidence active ; atelier du vaisseau si celui-ci est réellement acquis.</x:v>
      </x:c>
      <x:c r="G545" s="127" t="str">
        <x:v>Joueur; Isha</x:v>
      </x:c>
      <x:c r="H545" s="127" t="str">
        <x:v>O4 ; preuve déjà établie par la voie ; atelier réellement accessible ; Isha présent et volontaire, ou scène différée ; conservation des quatre étapes TR-H correspondantes et de l’unique original. Aucune conversation ne complète les observations. Le témoin n’est pas convoqué automatiquement après une mort, un éloignement ou une fin d’origine incompatible ; un relevé consenti peut être consulté sans inventer une nouvelle réplique du témoin.</x:v>
      </x:c>
      <x:c r="I545"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45"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45"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Les répliques d’étape sont déclenchées APRÈS le retour visuel de leur propre geste. Une hypothèse ne devient pas un fait par sa lecture à haute voix.</x:v>
      </x:c>
      <x:c r="L545" s="128" t="n">
        <x:v>2</x:v>
      </x:c>
      <x:c r="M545" s="129" t="n">
        <x:v>1</x:v>
      </x:c>
      <x:c r="N545" s="129" t="n">
        <x:v>1</x:v>
      </x:c>
      <x:c r="O545" s="129" t="n">
        <x:v>1</x:v>
      </x:c>
      <x:c r="P545" s="129" t="n">
        <x:v>1</x:v>
      </x:c>
      <x:c r="Q545" s="130" t="n">
        <x:v>0</x:v>
      </x:c>
    </x:row>
    <x:row r="546" ht="149" customHeight="1">
      <x:c r="A546" s="121" t="str">
        <x:v>D6-H-TR-H10</x:v>
      </x:c>
      <x:c r="B546" s="122" t="str">
        <x:v>Le repère de Mara</x:v>
      </x:c>
      <x:c r="C546" s="122" t="str">
        <x:v>Histoires matérielles des trophées</x:v>
      </x:c>
      <x:c r="D546" s="122" t="str">
        <x:v>trophy_stories</x:v>
      </x:c>
      <x:c r="E546" s="122" t="str">
        <x:v>TR-H10</x:v>
      </x:c>
      <x:c r="F546" s="122" t="str">
        <x:v>Atelier de la résidence active ; atelier du vaisseau si celui-ci est réellement acquis.</x:v>
      </x:c>
      <x:c r="G546" s="122" t="str">
        <x:v>Joueur; Leka</x:v>
      </x:c>
      <x:c r="H546" s="122" t="str">
        <x:v>O5 après PLAN13/O5-M19 ; don ou prêt explicite ; départ EXP10/O5-M24 conservé ; atelier réellement accessible ; Leka présent et volontaire, ou scène différée ; conservation des quatre étapes TR-H correspondantes et de l’unique original. Aucune conversation ne complète les observations. La variante qui évoque le départ exige O5-M24/EXP10 : embarquement ET départ sur son transport observés. Avant ce jalon, dire seulement que la route de Mara lui appartient, sans annoncer un départ accompli.</x:v>
      </x:c>
      <x:c r="I546"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46"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46"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Les répliques d’étape sont déclenchées APRÈS le retour visuel de leur propre geste. Une hypothèse ne devient pas un fait par sa lecture à haute voix.</x:v>
      </x:c>
      <x:c r="L546" s="123" t="n">
        <x:v>2</x:v>
      </x:c>
      <x:c r="M546" s="124" t="n">
        <x:v>1</x:v>
      </x:c>
      <x:c r="N546" s="124" t="n">
        <x:v>1</x:v>
      </x:c>
      <x:c r="O546" s="124" t="n">
        <x:v>1</x:v>
      </x:c>
      <x:c r="P546" s="124" t="n">
        <x:v>1</x:v>
      </x:c>
      <x:c r="Q546" s="125" t="n">
        <x:v>0</x:v>
      </x:c>
    </x:row>
    <x:row r="547" ht="149" customHeight="1">
      <x:c r="A547" s="126" t="str">
        <x:v>D6-H-TR-H11</x:v>
      </x:c>
      <x:c r="B547" s="127" t="str">
        <x:v>L’objet d’avant le seuil</x:v>
      </x:c>
      <x:c r="C547" s="127" t="str">
        <x:v>Histoires matérielles des trophées</x:v>
      </x:c>
      <x:c r="D547" s="127" t="str">
        <x:v>trophy_stories</x:v>
      </x:c>
      <x:c r="E547" s="127" t="str">
        <x:v>TR-H11</x:v>
      </x:c>
      <x:c r="F547" s="127" t="str">
        <x:v>Atelier de la résidence active ; atelier du vaisseau si celui-ci est réellement acquis.</x:v>
      </x:c>
      <x:c r="G547" s="127" t="str">
        <x:v>Joueur; Doran</x:v>
      </x:c>
      <x:c r="H547" s="127" t="str">
        <x:v>Cinq conditions Warp satisfaites ; retour engagé accompli ; atelier réellement accessible ; Doran présent et volontaire, ou scène différée ; conservation des quatre étapes TR-H correspondantes et de l’unique original. Aucune conversation ne complète les observations.</x:v>
      </x:c>
      <x:c r="I547"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47"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47"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Les répliques d’étape sont déclenchées APRÈS le retour visuel de leur propre geste. Une hypothèse ne devient pas un fait par sa lecture à haute voix.</x:v>
      </x:c>
      <x:c r="L547" s="128" t="n">
        <x:v>2</x:v>
      </x:c>
      <x:c r="M547" s="129" t="n">
        <x:v>1</x:v>
      </x:c>
      <x:c r="N547" s="129" t="n">
        <x:v>1</x:v>
      </x:c>
      <x:c r="O547" s="129" t="n">
        <x:v>1</x:v>
      </x:c>
      <x:c r="P547" s="129" t="n">
        <x:v>1</x:v>
      </x:c>
      <x:c r="Q547" s="130" t="n">
        <x:v>0</x:v>
      </x:c>
    </x:row>
    <x:row r="548" ht="149" customHeight="1">
      <x:c r="A548" s="121" t="str">
        <x:v>D6-H-TR-H12</x:v>
      </x:c>
      <x:c r="B548" s="122" t="str">
        <x:v>Le trophée resté sans victoire</x:v>
      </x:c>
      <x:c r="C548" s="122" t="str">
        <x:v>Histoires matérielles des trophées</x:v>
      </x:c>
      <x:c r="D548" s="122" t="str">
        <x:v>trophy_stories</x:v>
      </x:c>
      <x:c r="E548" s="122" t="str">
        <x:v>TR-H12</x:v>
      </x:c>
      <x:c r="F548" s="122" t="str">
        <x:v>Atelier de la résidence active ; atelier du vaisseau si celui-ci est réellement acquis.</x:v>
      </x:c>
      <x:c r="G548" s="122" t="str">
        <x:v>Joueur; Varo</x:v>
      </x:c>
      <x:c r="H548" s="122" t="str">
        <x:v>Duel réellement interrompu ; objet acquis selon le scénario ; atelier réellement accessible ; Varo présent et volontaire, ou scène différée ; conservation des quatre étapes TR-H correspondantes et de l’unique original. Aucune conversation ne complète les observations.</x:v>
      </x:c>
      <x:c r="I548"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48"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48"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Les répliques d’étape sont déclenchées APRÈS le retour visuel de leur propre geste. Une hypothèse ne devient pas un fait par sa lecture à haute voix.</x:v>
      </x:c>
      <x:c r="L548" s="123" t="n">
        <x:v>2</x:v>
      </x:c>
      <x:c r="M548" s="124" t="n">
        <x:v>1</x:v>
      </x:c>
      <x:c r="N548" s="124" t="n">
        <x:v>1</x:v>
      </x:c>
      <x:c r="O548" s="124" t="n">
        <x:v>1</x:v>
      </x:c>
      <x:c r="P548" s="124" t="n">
        <x:v>1</x:v>
      </x:c>
      <x:c r="Q548" s="125" t="n">
        <x:v>0</x:v>
      </x:c>
    </x:row>
    <x:row r="549" ht="149" customHeight="1">
      <x:c r="A549" s="126" t="str">
        <x:v>D6-H-V5-TR-C01-S01</x:v>
      </x:c>
      <x:c r="B549" s="127" t="str">
        <x:v>Le masque du retour choisi</x:v>
      </x:c>
      <x:c r="C549" s="127" t="str">
        <x:v>Chaînes interactives de trophées en huit étapes</x:v>
      </x:c>
      <x:c r="D549" s="127" t="str">
        <x:v>v5_trophy_chains</x:v>
      </x:c>
      <x:c r="E549" s="127" t="str">
        <x:v>V5-TR-C01-S01</x:v>
      </x:c>
      <x:c r="F549" s="127" t="str">
        <x:v>Atelier de la résidence active ; atelier du vaisseau si celui-ci est réellement acquis.</x:v>
      </x:c>
      <x:c r="G549" s="127" t="str">
        <x:v>Joueur; Leka</x:v>
      </x:c>
      <x:c r="H549" s="127" t="str">
        <x:v>Masque confié par un chasseur revenu volontairement à une halte ; objet original du projet. CNS-P16 puis dépôt ou restitution ; aucune hostilité familiale universelle. ; original ou modèle autorisé au poste ; Leka présent ; étapes validées uniquement après le retour visuel. Objet confié : usage conforme au consentement conservé.</x:v>
      </x:c>
      <x:c r="I549"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49"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49" s="127" t="str">
        <x:v>Dialogue original du projet, présenté en traduction française. Gestes, coutumes locales, personnages et mécaniques de cette scène ne constituent pas des faits officiels de la franchise. La référence V5 est conservée ; aucune parole ne dispense de l’action physique. Une scène de conversation cadre les huit étapes distinctes ; les huit répliques de manipulation sont liées aux huit références V5 et ne valident aucun geste à la place du joueur.</x:v>
      </x:c>
      <x:c r="L549" s="128" t="n">
        <x:v>2</x:v>
      </x:c>
      <x:c r="M549" s="129" t="n">
        <x:v>1</x:v>
      </x:c>
      <x:c r="N549" s="129" t="n">
        <x:v>1</x:v>
      </x:c>
      <x:c r="O549" s="129" t="n">
        <x:v>1</x:v>
      </x:c>
      <x:c r="P549" s="129" t="n">
        <x:v>1</x:v>
      </x:c>
      <x:c r="Q549" s="130" t="n">
        <x:v>0</x:v>
      </x:c>
    </x:row>
    <x:row r="550" ht="149" customHeight="1">
      <x:c r="A550" s="121" t="str">
        <x:v>D6-H-V5-TR-C02-S01</x:v>
      </x:c>
      <x:c r="B550" s="122" t="str">
        <x:v>La carapace aux quatre ombres</x:v>
      </x:c>
      <x:c r="C550" s="122" t="str">
        <x:v>Chaînes interactives de trophées en huit étapes</x:v>
      </x:c>
      <x:c r="D550" s="122" t="str">
        <x:v>v5_trophy_chains</x:v>
      </x:c>
      <x:c r="E550" s="122" t="str">
        <x:v>V5-TR-C02-S01</x:v>
      </x:c>
      <x:c r="F550" s="122" t="str">
        <x:v>Atelier de la résidence active ; atelier du vaisseau si celui-ci est réellement acquis.</x:v>
      </x:c>
      <x:c r="G550" s="122" t="str">
        <x:v>Joueur; Leka</x:v>
      </x:c>
      <x:c r="H550" s="122" t="str">
        <x:v>Plaque de carapace du Fendeur de Lianes obtenue dans V5-CNS-M01 ; créature originale du projet. Inspection collective ; contributions établies par la chasse réelle. ; original ou modèle autorisé au poste ; Leka présent ; étapes validées uniquement après le retour visuel. Objet confié : usage conforme au consentement conservé.</x:v>
      </x:c>
      <x:c r="I550"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50"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50" s="122" t="str">
        <x:v>Dialogue original du projet, présenté en traduction française. Gestes, coutumes locales, personnages et mécaniques de cette scène ne constituent pas des faits officiels de la franchise. La référence V5 est conservée ; aucune parole ne dispense de l’action physique. Une scène de conversation cadre les huit étapes distinctes ; les huit répliques de manipulation sont liées aux huit références V5 et ne valident aucun geste à la place du joueur.</x:v>
      </x:c>
      <x:c r="L550" s="123" t="n">
        <x:v>2</x:v>
      </x:c>
      <x:c r="M550" s="124" t="n">
        <x:v>1</x:v>
      </x:c>
      <x:c r="N550" s="124" t="n">
        <x:v>1</x:v>
      </x:c>
      <x:c r="O550" s="124" t="n">
        <x:v>1</x:v>
      </x:c>
      <x:c r="P550" s="124" t="n">
        <x:v>1</x:v>
      </x:c>
      <x:c r="Q550" s="125" t="n">
        <x:v>0</x:v>
      </x:c>
    </x:row>
    <x:row r="551" ht="164" customHeight="1">
      <x:c r="A551" s="126" t="str">
        <x:v>D6-H-V5-TR-C03-S01</x:v>
      </x:c>
      <x:c r="B551" s="127" t="str">
        <x:v>Le repère plié de Mara</x:v>
      </x:c>
      <x:c r="C551" s="127" t="str">
        <x:v>Chaînes interactives de trophées en huit étapes</x:v>
      </x:c>
      <x:c r="D551" s="127" t="str">
        <x:v>v5_trophy_chains</x:v>
      </x:c>
      <x:c r="E551" s="127" t="str">
        <x:v>V5-TR-C03-S01</x:v>
      </x:c>
      <x:c r="F551" s="127" t="str">
        <x:v>Atelier de la résidence active ; atelier du vaisseau si celui-ci est réellement acquis.</x:v>
      </x:c>
      <x:c r="G551" s="127" t="str">
        <x:v>Joueur; Leka</x:v>
      </x:c>
      <x:c r="H551" s="127" t="str">
        <x:v>Objet de piste donné ou prêté par Mara Venn après O5-M19 ; jamais avant la rencontre personnelle. Namarra PLAN13 ; son départ EXP10/O5-M24 reste acquis. ; original ou modèle autorisé au poste ; Leka présent ; étapes validées uniquement après le retour visuel. Objet confié : usage conforme au consentement conservé. Première rencontre personnelle sur Namarra déjà jouée ; si une réplique annonce un départ accompli, O5-M24/EXP10 exige embarquement et départ observés. Mara peut être absente : seules les archives réellement consenties sont lues, jamais une communication nouvelle fabriquée.</x:v>
      </x:c>
      <x:c r="I551"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51"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51" s="127" t="str">
        <x:v>Dialogue original du projet, présenté en traduction française. Gestes, coutumes locales, personnages et mécaniques de cette scène ne constituent pas des faits officiels de la franchise. La référence V5 est conservée ; aucune parole ne dispense de l’action physique. Une scène de conversation cadre les huit étapes distinctes ; les huit répliques de manipulation sont liées aux huit références V5 et ne valident aucun geste à la place du joueur.</x:v>
      </x:c>
      <x:c r="L551" s="128" t="n">
        <x:v>2</x:v>
      </x:c>
      <x:c r="M551" s="129" t="n">
        <x:v>1</x:v>
      </x:c>
      <x:c r="N551" s="129" t="n">
        <x:v>1</x:v>
      </x:c>
      <x:c r="O551" s="129" t="n">
        <x:v>1</x:v>
      </x:c>
      <x:c r="P551" s="129" t="n">
        <x:v>1</x:v>
      </x:c>
      <x:c r="Q551" s="130" t="n">
        <x:v>0</x:v>
      </x:c>
    </x:row>
    <x:row r="552" ht="149" customHeight="1">
      <x:c r="A552" s="121" t="str">
        <x:v>D6-H-V5-TR-C04-S01</x:v>
      </x:c>
      <x:c r="B552" s="122" t="str">
        <x:v>La route dans l’éclat de coque</x:v>
      </x:c>
      <x:c r="C552" s="122" t="str">
        <x:v>Chaînes interactives de trophées en huit étapes</x:v>
      </x:c>
      <x:c r="D552" s="122" t="str">
        <x:v>v5_trophy_chains</x:v>
      </x:c>
      <x:c r="E552" s="122" t="str">
        <x:v>V5-TR-C04-S01</x:v>
      </x:c>
      <x:c r="F552" s="122" t="str">
        <x:v>Atelier de la résidence active ; atelier du vaisseau si celui-ci est réellement acquis.</x:v>
      </x:c>
      <x:c r="G552" s="122" t="str">
        <x:v>Joueur; Tarek</x:v>
      </x:c>
      <x:c r="H552" s="122" t="str">
        <x:v>Fragment autorisé de V5-CNS-M06 ; épave de la Dernière Veille. CNS-P16/P05 ; trois secteurs de route seulement si observés. ; original ou modèle autorisé au poste ; Tarek présent ; étapes validées uniquement après le retour visuel. Objet confié : usage conforme au consentement conservé.</x:v>
      </x:c>
      <x:c r="I552"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52"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52" s="122" t="str">
        <x:v>Dialogue original du projet, présenté en traduction française. Gestes, coutumes locales, personnages et mécaniques de cette scène ne constituent pas des faits officiels de la franchise. La référence V5 est conservée ; aucune parole ne dispense de l’action physique. Une scène de conversation cadre les huit étapes distinctes ; les huit répliques de manipulation sont liées aux huit références V5 et ne valident aucun geste à la place du joueur.</x:v>
      </x:c>
      <x:c r="L552" s="123" t="n">
        <x:v>2</x:v>
      </x:c>
      <x:c r="M552" s="124" t="n">
        <x:v>1</x:v>
      </x:c>
      <x:c r="N552" s="124" t="n">
        <x:v>1</x:v>
      </x:c>
      <x:c r="O552" s="124" t="n">
        <x:v>1</x:v>
      </x:c>
      <x:c r="P552" s="124" t="n">
        <x:v>1</x:v>
      </x:c>
      <x:c r="Q552" s="125" t="n">
        <x:v>0</x:v>
      </x:c>
    </x:row>
    <x:row r="553" ht="149" customHeight="1">
      <x:c r="A553" s="126" t="str">
        <x:v>D6-H-V5-TR-C05-S01</x:v>
      </x:c>
      <x:c r="B553" s="127" t="str">
        <x:v>L’anneau du duel interrompu</x:v>
      </x:c>
      <x:c r="C553" s="127" t="str">
        <x:v>Chaînes interactives de trophées en huit étapes</x:v>
      </x:c>
      <x:c r="D553" s="127" t="str">
        <x:v>v5_trophy_chains</x:v>
      </x:c>
      <x:c r="E553" s="127" t="str">
        <x:v>V5-TR-C05-S01</x:v>
      </x:c>
      <x:c r="F553" s="127" t="str">
        <x:v>Atelier de la résidence active ; atelier du vaisseau si celui-ci est réellement acquis.</x:v>
      </x:c>
      <x:c r="G553" s="127" t="str">
        <x:v>Joueur; Varo</x:v>
      </x:c>
      <x:c r="H553" s="127" t="str">
        <x:v>Anneau de limite remis après une épreuve réellement interrompue ; objet original du projet. CNS-P12/P16 ; le résultat du duel reste incomplet. ; original ou modèle autorisé au poste ; Varo présent ; étapes validées uniquement après le retour visuel. Objet confié : usage conforme au consentement conservé.</x:v>
      </x:c>
      <x:c r="I553"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53"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53" s="127" t="str">
        <x:v>Dialogue original du projet, présenté en traduction française. Gestes, coutumes locales, personnages et mécaniques de cette scène ne constituent pas des faits officiels de la franchise. La référence V5 est conservée ; aucune parole ne dispense de l’action physique. Une scène de conversation cadre les huit étapes distinctes ; les huit répliques de manipulation sont liées aux huit références V5 et ne valident aucun geste à la place du joueur.</x:v>
      </x:c>
      <x:c r="L553" s="128" t="n">
        <x:v>2</x:v>
      </x:c>
      <x:c r="M553" s="129" t="n">
        <x:v>1</x:v>
      </x:c>
      <x:c r="N553" s="129" t="n">
        <x:v>1</x:v>
      </x:c>
      <x:c r="O553" s="129" t="n">
        <x:v>1</x:v>
      </x:c>
      <x:c r="P553" s="129" t="n">
        <x:v>1</x:v>
      </x:c>
      <x:c r="Q553" s="130" t="n">
        <x:v>0</x:v>
      </x:c>
    </x:row>
    <x:row r="554" ht="149" customHeight="1">
      <x:c r="A554" s="121" t="str">
        <x:v>D6-H-V5-TR-C06-S01</x:v>
      </x:c>
      <x:c r="B554" s="122" t="str">
        <x:v>La pierre des deux lumières</x:v>
      </x:c>
      <x:c r="C554" s="122" t="str">
        <x:v>Chaînes interactives de trophées en huit étapes</x:v>
      </x:c>
      <x:c r="D554" s="122" t="str">
        <x:v>v5_trophy_chains</x:v>
      </x:c>
      <x:c r="E554" s="122" t="str">
        <x:v>V5-TR-C06-S01</x:v>
      </x:c>
      <x:c r="F554" s="122" t="str">
        <x:v>Atelier de la résidence active ; atelier du vaisseau si celui-ci est réellement acquis.</x:v>
      </x:c>
      <x:c r="G554" s="122" t="str">
        <x:v>Joueur; Doran</x:v>
      </x:c>
      <x:c r="H554" s="122" t="str">
        <x:v>Pierre autorisée rapportée par V5-CNS-M21 ou autre mission Warp compatible ; instance unique. Branche du passé ; observations du présent et de la branche séparées. ; original ou modèle autorisé au poste ; Doran présent ; étapes validées uniquement après le retour visuel. Objet confié : usage conforme au consentement conservé. Retour Warp accompli avec provenance de branche conservée ; aucune recollecte de l’original ni altération du présent par le meuble.</x:v>
      </x:c>
      <x:c r="I554"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54"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54" s="122" t="str">
        <x:v>Dialogue original du projet, présenté en traduction française. Gestes, coutumes locales, personnages et mécaniques de cette scène ne constituent pas des faits officiels de la franchise. La référence V5 est conservée ; aucune parole ne dispense de l’action physique. Une scène de conversation cadre les huit étapes distinctes ; les huit répliques de manipulation sont liées aux huit références V5 et ne valident aucun geste à la place du joueur.</x:v>
      </x:c>
      <x:c r="L554" s="123" t="n">
        <x:v>2</x:v>
      </x:c>
      <x:c r="M554" s="124" t="n">
        <x:v>1</x:v>
      </x:c>
      <x:c r="N554" s="124" t="n">
        <x:v>1</x:v>
      </x:c>
      <x:c r="O554" s="124" t="n">
        <x:v>1</x:v>
      </x:c>
      <x:c r="P554" s="124" t="n">
        <x:v>1</x:v>
      </x:c>
      <x:c r="Q554" s="125" t="n">
        <x:v>0</x:v>
      </x:c>
    </x:row>
    <x:row r="555" ht="164" customHeight="1">
      <x:c r="A555" s="126" t="str">
        <x:v>D6-H-TR-M01</x:v>
      </x:c>
      <x:c r="B555" s="127" t="str">
        <x:v>Une place encore vide</x:v>
      </x:c>
      <x:c r="C555" s="127" t="str">
        <x:v>Tutoriel physique des trophées</x:v>
      </x:c>
      <x:c r="D555" s="127" t="str">
        <x:v>trophy_missions</x:v>
      </x:c>
      <x:c r="E555" s="127" t="str">
        <x:v>TR-M01</x:v>
      </x:c>
      <x:c r="F555" s="127" t="str">
        <x:v>Atelier local ; terrain accessible ; TR-SC12/01/02</x:v>
      </x:c>
      <x:c r="G555" s="127" t="str">
        <x:v>Joueur; Artisan du tutoriel local</x:v>
      </x:c>
      <x:c r="H555" s="127" t="str">
        <x:v>Tutoriel disponible au Homeworld ; à bord seulement après acquisition ; atelier local accessible dès le Homeworld ; à bord uniquement après acquisition réelle du vaisseau ; présence de l’artisan ou de son enregistrement pédagogique explicitement acquis.</x:v>
      </x:c>
      <x:c r="I555"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55"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55"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Les dix-huit gestes restent ceux des trois missions V5 ; manipulations de sprites, supports, modèles et matières fictives uniquement, sans technique biologique réelle. Aucune assistance ne réduit l’information narrative.</x:v>
      </x:c>
      <x:c r="L555" s="128" t="n">
        <x:v>2</x:v>
      </x:c>
      <x:c r="M555" s="129" t="n">
        <x:v>1</x:v>
      </x:c>
      <x:c r="N555" s="129" t="n">
        <x:v>1</x:v>
      </x:c>
      <x:c r="O555" s="129" t="n">
        <x:v>1</x:v>
      </x:c>
      <x:c r="P555" s="129" t="n">
        <x:v>1</x:v>
      </x:c>
      <x:c r="Q555" s="130" t="n">
        <x:v>0</x:v>
      </x:c>
    </x:row>
    <x:row r="556" ht="164" customHeight="1">
      <x:c r="A556" s="121" t="str">
        <x:v>D6-H-TR-M02</x:v>
      </x:c>
      <x:c r="B556" s="122" t="str">
        <x:v>Ce que la surface raconte</x:v>
      </x:c>
      <x:c r="C556" s="122" t="str">
        <x:v>Tutoriel physique des trophées</x:v>
      </x:c>
      <x:c r="D556" s="122" t="str">
        <x:v>trophy_missions</x:v>
      </x:c>
      <x:c r="E556" s="122" t="str">
        <x:v>TR-M02</x:v>
      </x:c>
      <x:c r="F556" s="122" t="str">
        <x:v>TR-SC03/04/05/06</x:v>
      </x:c>
      <x:c r="G556" s="122" t="str">
        <x:v>Joueur; Artisan du tutoriel local</x:v>
      </x:c>
      <x:c r="H556" s="122" t="str">
        <x:v>TR-M01 réussie ; même objet ou modèle ; atelier local accessible dès le Homeworld ; à bord uniquement après acquisition réelle du vaisseau ; présence de l’artisan ou de son enregistrement pédagogique explicitement acquis.</x:v>
      </x:c>
      <x:c r="I556"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56"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56"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Les dix-huit gestes restent ceux des trois missions V5 ; manipulations de sprites, supports, modèles et matières fictives uniquement, sans technique biologique réelle. Aucune assistance ne réduit l’information narrative.</x:v>
      </x:c>
      <x:c r="L556" s="123" t="n">
        <x:v>2</x:v>
      </x:c>
      <x:c r="M556" s="124" t="n">
        <x:v>1</x:v>
      </x:c>
      <x:c r="N556" s="124" t="n">
        <x:v>1</x:v>
      </x:c>
      <x:c r="O556" s="124" t="n">
        <x:v>1</x:v>
      </x:c>
      <x:c r="P556" s="124" t="n">
        <x:v>1</x:v>
      </x:c>
      <x:c r="Q556" s="125" t="n">
        <x:v>0</x:v>
      </x:c>
    </x:row>
    <x:row r="557" ht="164" customHeight="1">
      <x:c r="A557" s="126" t="str">
        <x:v>D6-H-TR-M03</x:v>
      </x:c>
      <x:c r="B557" s="127" t="str">
        <x:v>Donner une place à l’histoire</x:v>
      </x:c>
      <x:c r="C557" s="127" t="str">
        <x:v>Tutoriel physique des trophées</x:v>
      </x:c>
      <x:c r="D557" s="127" t="str">
        <x:v>trophy_missions</x:v>
      </x:c>
      <x:c r="E557" s="127" t="str">
        <x:v>TR-M03</x:v>
      </x:c>
      <x:c r="F557" s="127" t="str">
        <x:v>TR-SC07/08/09/10/12</x:v>
      </x:c>
      <x:c r="G557" s="127" t="str">
        <x:v>Joueur; Artisan du tutoriel local</x:v>
      </x:c>
      <x:c r="H557" s="127" t="str">
        <x:v>TR-M02 réussie ; support compatible ; atelier local accessible dès le Homeworld ; à bord uniquement après acquisition réelle du vaisseau ; présence de l’artisan ou de son enregistrement pédagogique explicitement acquis.</x:v>
      </x:c>
      <x:c r="I557"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57"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57"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Les dix-huit gestes restent ceux des trois missions V5 ; manipulations de sprites, supports, modèles et matières fictives uniquement, sans technique biologique réelle. Aucune assistance ne réduit l’information narrative.</x:v>
      </x:c>
      <x:c r="L557" s="128" t="n">
        <x:v>2</x:v>
      </x:c>
      <x:c r="M557" s="129" t="n">
        <x:v>1</x:v>
      </x:c>
      <x:c r="N557" s="129" t="n">
        <x:v>1</x:v>
      </x:c>
      <x:c r="O557" s="129" t="n">
        <x:v>1</x:v>
      </x:c>
      <x:c r="P557" s="129" t="n">
        <x:v>1</x:v>
      </x:c>
      <x:c r="Q557" s="130" t="n">
        <x:v>6</x:v>
      </x:c>
    </x:row>
    <x:row r="558" ht="149" customHeight="1">
      <x:c r="A558" s="121" t="str">
        <x:v>D6-H-HOME-R01</x:v>
      </x:c>
      <x:c r="B558" s="122" t="str">
        <x:v>Une résidence active</x:v>
      </x:c>
      <x:c r="C558" s="122" t="str">
        <x:v>Continuité de résidence et garde des objets</x:v>
      </x:c>
      <x:c r="D558" s="122" t="str">
        <x:v>home_rules</x:v>
      </x:c>
      <x:c r="E558" s="122" t="str">
        <x:v>HOME-R01</x:v>
      </x:c>
      <x:c r="F558" s="122" t="str">
        <x:v>Atelier de la résidence active ; atelier du vaisseau si celui-ci est réellement acquis.</x:v>
      </x:c>
      <x:c r="G558" s="122" t="str">
        <x:v>Joueur; Gardien du seuil choisi</x:v>
      </x:c>
      <x:c r="H558" s="122" t="str">
        <x:v>activeResidenceId désigne une seule maison parmi HOME-CM01 à HOME-CM20. ; droit ou conflit concerné réellement présent ; interlocuteur local disponible ; vérifier objets, rang et accès sans accorder de jalon par dialogue.</x:v>
      </x:c>
      <x:c r="I558"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58"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58"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règle d’une résidence active est un choix de conception du projet. Le jeu peut s’inspirer d’intérieurs vus à l’écran sans attribuer cette règle foncière à la franchise.</x:v>
      </x:c>
      <x:c r="L558" s="123" t="n">
        <x:v>2</x:v>
      </x:c>
      <x:c r="M558" s="124" t="n">
        <x:v>1</x:v>
      </x:c>
      <x:c r="N558" s="124" t="n">
        <x:v>1</x:v>
      </x:c>
      <x:c r="O558" s="124" t="n">
        <x:v>1</x:v>
      </x:c>
      <x:c r="P558" s="124" t="n">
        <x:v>1</x:v>
      </x:c>
      <x:c r="Q558" s="125" t="n">
        <x:v>6</x:v>
      </x:c>
    </x:row>
    <x:row r="559" ht="149" customHeight="1">
      <x:c r="A559" s="126" t="str">
        <x:v>D6-H-HOME-R03</x:v>
      </x:c>
      <x:c r="B559" s="127" t="str">
        <x:v>Mission de seuil</x:v>
      </x:c>
      <x:c r="C559" s="127" t="str">
        <x:v>Continuité de résidence et garde des objets</x:v>
      </x:c>
      <x:c r="D559" s="127" t="str">
        <x:v>home_rules</x:v>
      </x:c>
      <x:c r="E559" s="127" t="str">
        <x:v>HOME-R03</x:v>
      </x:c>
      <x:c r="F559" s="127" t="str">
        <x:v>Atelier de la résidence active ; atelier du vaisseau si celui-ci est réellement acquis.</x:v>
      </x:c>
      <x:c r="G559" s="127" t="str">
        <x:v>Joueur; Gardien du seuil choisi</x:v>
      </x:c>
      <x:c r="H559" s="127" t="str">
        <x:v>Chaque demeure possède une quête spécifique liée au fonctionnement de son quartier. ; droit ou conflit concerné réellement présent ; interlocuteur local disponible ; vérifier objets, rang et accès sans accorder de jalon par dialogue.</x:v>
      </x:c>
      <x:c r="I559"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59"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59"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règle d’une résidence active est un choix de conception du projet. Le jeu peut s’inspirer d’intérieurs vus à l’écran sans attribuer cette règle foncière à la franchise.</x:v>
      </x:c>
      <x:c r="L559" s="128" t="n">
        <x:v>2</x:v>
      </x:c>
      <x:c r="M559" s="129" t="n">
        <x:v>1</x:v>
      </x:c>
      <x:c r="N559" s="129" t="n">
        <x:v>1</x:v>
      </x:c>
      <x:c r="O559" s="129" t="n">
        <x:v>1</x:v>
      </x:c>
      <x:c r="P559" s="129" t="n">
        <x:v>1</x:v>
      </x:c>
      <x:c r="Q559" s="130" t="n">
        <x:v>0</x:v>
      </x:c>
    </x:row>
    <x:row r="560" ht="149" customHeight="1">
      <x:c r="A560" s="121" t="str">
        <x:v>D6-H-HOME-R05</x:v>
      </x:c>
      <x:c r="B560" s="122" t="str">
        <x:v>Déménagement</x:v>
      </x:c>
      <x:c r="C560" s="122" t="str">
        <x:v>Continuité de résidence et garde des objets</x:v>
      </x:c>
      <x:c r="D560" s="122" t="str">
        <x:v>home_rules</x:v>
      </x:c>
      <x:c r="E560" s="122" t="str">
        <x:v>HOME-R05</x:v>
      </x:c>
      <x:c r="F560" s="122" t="str">
        <x:v>Atelier de la résidence active ; atelier du vaisseau si celui-ci est réellement acquis.</x:v>
      </x:c>
      <x:c r="G560" s="122" t="str">
        <x:v>Joueur; Porteur du déménagement</x:v>
      </x:c>
      <x:c r="H560" s="122" t="str">
        <x:v>Le joueur choisit, emballe et transporte les objets transférés. ; droit ou conflit concerné réellement présent ; interlocuteur local disponible ; vérifier objets, rang et accès sans accorder de jalon par dialogue.</x:v>
      </x:c>
      <x:c r="I560"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60"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60"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règle d’une résidence active est un choix de conception du projet. Le jeu peut s’inspirer d’intérieurs vus à l’écran sans attribuer cette règle foncière à la franchise.</x:v>
      </x:c>
      <x:c r="L560" s="123" t="n">
        <x:v>2</x:v>
      </x:c>
      <x:c r="M560" s="124" t="n">
        <x:v>1</x:v>
      </x:c>
      <x:c r="N560" s="124" t="n">
        <x:v>1</x:v>
      </x:c>
      <x:c r="O560" s="124" t="n">
        <x:v>1</x:v>
      </x:c>
      <x:c r="P560" s="124" t="n">
        <x:v>1</x:v>
      </x:c>
      <x:c r="Q560" s="125" t="n">
        <x:v>0</x:v>
      </x:c>
    </x:row>
    <x:row r="561" ht="149" customHeight="1">
      <x:c r="A561" s="126" t="str">
        <x:v>D6-H-HOME-R06</x:v>
      </x:c>
      <x:c r="B561" s="127" t="str">
        <x:v>Maison inactive</x:v>
      </x:c>
      <x:c r="C561" s="127" t="str">
        <x:v>Continuité de résidence et garde des objets</x:v>
      </x:c>
      <x:c r="D561" s="127" t="str">
        <x:v>home_rules</x:v>
      </x:c>
      <x:c r="E561" s="127" t="str">
        <x:v>HOME-R06</x:v>
      </x:c>
      <x:c r="F561" s="127" t="str">
        <x:v>Atelier de la résidence active ; atelier du vaisseau si celui-ci est réellement acquis.</x:v>
      </x:c>
      <x:c r="G561" s="127" t="str">
        <x:v>Joueur; Ancien voisin de résidence</x:v>
      </x:c>
      <x:c r="H561" s="127" t="str">
        <x:v>Les pièces gardent leur disposition et leurs souvenirs. ; droit ou conflit concerné réellement présent ; interlocuteur local disponible ; vérifier objets, rang et accès sans accorder de jalon par dialogue.</x:v>
      </x:c>
      <x:c r="I561"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61"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61"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règle d’une résidence active est un choix de conception du projet. Le jeu peut s’inspirer d’intérieurs vus à l’écran sans attribuer cette règle foncière à la franchise.</x:v>
      </x:c>
      <x:c r="L561" s="128" t="n">
        <x:v>2</x:v>
      </x:c>
      <x:c r="M561" s="129" t="n">
        <x:v>1</x:v>
      </x:c>
      <x:c r="N561" s="129" t="n">
        <x:v>1</x:v>
      </x:c>
      <x:c r="O561" s="129" t="n">
        <x:v>1</x:v>
      </x:c>
      <x:c r="P561" s="129" t="n">
        <x:v>1</x:v>
      </x:c>
      <x:c r="Q561" s="130" t="n">
        <x:v>0</x:v>
      </x:c>
    </x:row>
    <x:row r="562" ht="149" customHeight="1">
      <x:c r="A562" s="121" t="str">
        <x:v>D6-H-HOME-R07</x:v>
      </x:c>
      <x:c r="B562" s="122" t="str">
        <x:v>Cabine de transit</x:v>
      </x:c>
      <x:c r="C562" s="122" t="str">
        <x:v>Continuité de résidence et garde des objets</x:v>
      </x:c>
      <x:c r="D562" s="122" t="str">
        <x:v>home_rules</x:v>
      </x:c>
      <x:c r="E562" s="122" t="str">
        <x:v>HOME-R07</x:v>
      </x:c>
      <x:c r="F562" s="122" t="str">
        <x:v>Atelier de la résidence active ; atelier du vaisseau si celui-ci est réellement acquis.</x:v>
      </x:c>
      <x:c r="G562" s="122" t="str">
        <x:v>Joueur; Mera</x:v>
      </x:c>
      <x:c r="H562" s="122" t="str">
        <x:v>Une couchette à bord sert aux haltes du voyage. ; droit ou conflit concerné réellement présent ; interlocuteur local disponible ; vérifier objets, rang et accès sans accorder de jalon par dialogue.</x:v>
      </x:c>
      <x:c r="I562"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62"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62"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règle d’une résidence active est un choix de conception du projet. Le jeu peut s’inspirer d’intérieurs vus à l’écran sans attribuer cette règle foncière à la franchise.</x:v>
      </x:c>
      <x:c r="L562" s="123" t="n">
        <x:v>2</x:v>
      </x:c>
      <x:c r="M562" s="124" t="n">
        <x:v>1</x:v>
      </x:c>
      <x:c r="N562" s="124" t="n">
        <x:v>1</x:v>
      </x:c>
      <x:c r="O562" s="124" t="n">
        <x:v>1</x:v>
      </x:c>
      <x:c r="P562" s="124" t="n">
        <x:v>1</x:v>
      </x:c>
      <x:c r="Q562" s="125" t="n">
        <x:v>0</x:v>
      </x:c>
    </x:row>
    <x:row r="563" ht="149" customHeight="1">
      <x:c r="A563" s="126" t="str">
        <x:v>D6-H-HOME-R09</x:v>
      </x:c>
      <x:c r="B563" s="127" t="str">
        <x:v>Objets singuliers</x:v>
      </x:c>
      <x:c r="C563" s="127" t="str">
        <x:v>Continuité de résidence et garde des objets</x:v>
      </x:c>
      <x:c r="D563" s="127" t="str">
        <x:v>home_rules</x:v>
      </x:c>
      <x:c r="E563" s="127" t="str">
        <x:v>HOME-R09</x:v>
      </x:c>
      <x:c r="F563" s="127" t="str">
        <x:v>Atelier de la résidence active ; atelier du vaisseau si celui-ci est réellement acquis.</x:v>
      </x:c>
      <x:c r="G563" s="127" t="str">
        <x:v>Joueur; Leka</x:v>
      </x:c>
      <x:c r="H563" s="127" t="str">
        <x:v>Chaque original possède identifiant, propriétaire et localisation. ; droit ou conflit concerné réellement présent ; interlocuteur local disponible ; vérifier objets, rang et accès sans accorder de jalon par dialogue.</x:v>
      </x:c>
      <x:c r="I563"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63"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63" s="127" t="str">
        <x:v>Dialogue original du projet, présenté en traduction française. Gestes, coutumes locales, personnages et mécaniques de cette scène ne constituent pas des faits officiels de la franchise. La référence V5 est conservée ; aucune parole ne dispense de l’action physique. La règle d’une résidence active est un choix de conception du projet. Le jeu peut s’inspirer d’intérieurs vus à l’écran sans attribuer cette règle foncière à la franchise.</x:v>
      </x:c>
      <x:c r="L563" s="128" t="n">
        <x:v>2</x:v>
      </x:c>
      <x:c r="M563" s="129" t="n">
        <x:v>1</x:v>
      </x:c>
      <x:c r="N563" s="129" t="n">
        <x:v>1</x:v>
      </x:c>
      <x:c r="O563" s="129" t="n">
        <x:v>1</x:v>
      </x:c>
      <x:c r="P563" s="129" t="n">
        <x:v>1</x:v>
      </x:c>
      <x:c r="Q563" s="130" t="n">
        <x:v>0</x:v>
      </x:c>
    </x:row>
    <x:row r="564" ht="149" customHeight="1">
      <x:c r="A564" s="121" t="str">
        <x:v>D6-H-HOME-R12</x:v>
      </x:c>
      <x:c r="B564" s="122" t="str">
        <x:v>Réputation qui baisse</x:v>
      </x:c>
      <x:c r="C564" s="122" t="str">
        <x:v>Continuité de résidence et garde des objets</x:v>
      </x:c>
      <x:c r="D564" s="122" t="str">
        <x:v>home_rules</x:v>
      </x:c>
      <x:c r="E564" s="122" t="str">
        <x:v>HOME-R12</x:v>
      </x:c>
      <x:c r="F564" s="122" t="str">
        <x:v>Atelier de la résidence active ; atelier du vaisseau si celui-ci est réellement acquis.</x:v>
      </x:c>
      <x:c r="G564" s="122" t="str">
        <x:v>Joueur; Voisin du quartier concerné</x:v>
      </x:c>
      <x:c r="H564" s="122" t="str">
        <x:v>Une baisse de respect change d’abord les services et l’accueil. ; droit ou conflit concerné réellement présent ; interlocuteur local disponible ; vérifier objets, rang et accès sans accorder de jalon par dialogue.</x:v>
      </x:c>
      <x:c r="I564"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64"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64" s="122" t="str">
        <x:v>Dialogue original du projet, présenté en traduction française. Gestes, coutumes locales, personnages et mécaniques de cette scène ne constituent pas des faits officiels de la franchise. La référence V5 est conservée ; aucune parole ne dispense de l’action physique. La règle d’une résidence active est un choix de conception du projet. Le jeu peut s’inspirer d’intérieurs vus à l’écran sans attribuer cette règle foncière à la franchise.</x:v>
      </x:c>
      <x:c r="L564" s="123" t="n">
        <x:v>2</x:v>
      </x:c>
      <x:c r="M564" s="124" t="n">
        <x:v>1</x:v>
      </x:c>
      <x:c r="N564" s="124" t="n">
        <x:v>1</x:v>
      </x:c>
      <x:c r="O564" s="124" t="n">
        <x:v>1</x:v>
      </x:c>
      <x:c r="P564" s="124" t="n">
        <x:v>1</x:v>
      </x:c>
      <x:c r="Q564" s="125" t="n">
        <x:v>0</x:v>
      </x:c>
    </x:row>
    <x:row r="565" ht="179" customHeight="1">
      <x:c r="A565" s="126" t="str">
        <x:v>D6-H-CNS-MP02</x:v>
      </x:c>
      <x:c r="B565" s="127" t="str">
        <x:v>Places réelles</x:v>
      </x:c>
      <x:c r="C565" s="127" t="str">
        <x:v>Coopération future et accords de groupe</x:v>
      </x:c>
      <x:c r="D565" s="127" t="str">
        <x:v>multiplayer_rules</x:v>
      </x:c>
      <x:c r="E565" s="127" t="str">
        <x:v>CNS-MP02</x:v>
      </x:c>
      <x:c r="F565" s="127" t="str">
        <x:v>Atelier de la résidence active ; atelier du vaisseau si celui-ci est réellement acquis.</x:v>
      </x:c>
      <x:c r="G565" s="127" t="str">
        <x:v>Joueur; Ira; Mera</x:v>
      </x:c>
      <x:c r="H565" s="127" t="str">
        <x:v>Chaque partenaire humain occupe une place parmi les autres occupants. ; Conception coopérative FUTURE, condition d’accès commune remplie ; participants réellement présents à un point de relève ; scène également adaptable au solo avec les PNJ disponibles.</x:v>
      </x:c>
      <x:c r="I565"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65"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65" s="127" t="str">
        <x:v>Dialogue original du projet, présenté en traduction française. Gestes, coutumes locales, personnages et mécaniques de cette scène ne constituent pas des faits officiels de la franchise. La référence V5 est conservée ; aucune parole ne dispense de l’action physique. Scène de conception pour le multijoueur futur. Le PNJ prononce uniquement ses propres répliques ; les choix proposés n’imposent aucune phrase ni consentement au partenaire humain. Les partenaires doivent agir eux-mêmes. Solo : PNJ volontaires et mêmes places physiques.</x:v>
      </x:c>
      <x:c r="L565" s="128" t="n">
        <x:v>2</x:v>
      </x:c>
      <x:c r="M565" s="129" t="n">
        <x:v>1</x:v>
      </x:c>
      <x:c r="N565" s="129" t="n">
        <x:v>1</x:v>
      </x:c>
      <x:c r="O565" s="129" t="n">
        <x:v>1</x:v>
      </x:c>
      <x:c r="P565" s="129" t="n">
        <x:v>1</x:v>
      </x:c>
      <x:c r="Q565" s="130" t="n">
        <x:v>0</x:v>
      </x:c>
    </x:row>
    <x:row r="566" ht="179" customHeight="1">
      <x:c r="A566" s="121" t="str">
        <x:v>D6-H-CNS-MP03</x:v>
      </x:c>
      <x:c r="B566" s="122" t="str">
        <x:v>Rôle visiteur</x:v>
      </x:c>
      <x:c r="C566" s="122" t="str">
        <x:v>Coopération future et accords de groupe</x:v>
      </x:c>
      <x:c r="D566" s="122" t="str">
        <x:v>multiplayer_rules</x:v>
      </x:c>
      <x:c r="E566" s="122" t="str">
        <x:v>CNS-MP03</x:v>
      </x:c>
      <x:c r="F566" s="122" t="str">
        <x:v>Atelier de la résidence active ; atelier du vaisseau si celui-ci est réellement acquis.</x:v>
      </x:c>
      <x:c r="G566" s="122" t="str">
        <x:v>Joueur; Mera</x:v>
      </x:c>
      <x:c r="H566" s="122" t="str">
        <x:v>Un visiteur circule dans les espaces ouverts et inspecte les objets publics. ; Conception coopérative FUTURE, condition d’accès commune remplie ; participants réellement présents à un point de relève ; scène également adaptable au solo avec les PNJ disponibles.</x:v>
      </x:c>
      <x:c r="I566"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66"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66" s="122" t="str">
        <x:v>Dialogue original du projet, présenté en traduction française. Gestes, coutumes locales, personnages et mécaniques de cette scène ne constituent pas des faits officiels de la franchise. La référence V5 est conservée ; aucune parole ne dispense de l’action physique. Scène de conception pour le multijoueur futur. Le PNJ prononce uniquement ses propres répliques ; les choix proposés n’imposent aucune phrase ni consentement au partenaire humain. Les partenaires doivent agir eux-mêmes. Solo : PNJ volontaires et mêmes places physiques.</x:v>
      </x:c>
      <x:c r="L566" s="123" t="n">
        <x:v>2</x:v>
      </x:c>
      <x:c r="M566" s="124" t="n">
        <x:v>1</x:v>
      </x:c>
      <x:c r="N566" s="124" t="n">
        <x:v>1</x:v>
      </x:c>
      <x:c r="O566" s="124" t="n">
        <x:v>1</x:v>
      </x:c>
      <x:c r="P566" s="124" t="n">
        <x:v>1</x:v>
      </x:c>
      <x:c r="Q566" s="125" t="n">
        <x:v>0</x:v>
      </x:c>
    </x:row>
    <x:row r="567" ht="179" customHeight="1">
      <x:c r="A567" s="126" t="str">
        <x:v>D6-H-CNS-MP05</x:v>
      </x:c>
      <x:c r="B567" s="127" t="str">
        <x:v>Rôle dépositaire</x:v>
      </x:c>
      <x:c r="C567" s="127" t="str">
        <x:v>Coopération future et accords de groupe</x:v>
      </x:c>
      <x:c r="D567" s="127" t="str">
        <x:v>multiplayer_rules</x:v>
      </x:c>
      <x:c r="E567" s="127" t="str">
        <x:v>CNS-MP05</x:v>
      </x:c>
      <x:c r="F567" s="127" t="str">
        <x:v>Atelier de la résidence active ; atelier du vaisseau si celui-ci est réellement acquis.</x:v>
      </x:c>
      <x:c r="G567" s="127" t="str">
        <x:v>Joueur; Orek</x:v>
      </x:c>
      <x:c r="H567" s="127" t="str">
        <x:v>Un dépositaire peut recevoir et déplacer certains biens communs. ; Conception coopérative FUTURE, condition d’accès commune remplie ; participants réellement présents à un point de relève ; scène également adaptable au solo avec les PNJ disponibles.</x:v>
      </x:c>
      <x:c r="I567"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67"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67" s="127" t="str">
        <x:v>Dialogue original du projet, présenté en traduction française. Gestes, coutumes locales, personnages et mécaniques de cette scène ne constituent pas des faits officiels de la franchise. La référence V5 est conservée ; aucune parole ne dispense de l’action physique. Scène de conception pour le multijoueur futur. Le PNJ prononce uniquement ses propres répliques ; les choix proposés n’imposent aucune phrase ni consentement au partenaire humain. Les partenaires doivent agir eux-mêmes. Solo : PNJ volontaires et mêmes places physiques.</x:v>
      </x:c>
      <x:c r="L567" s="128" t="n">
        <x:v>2</x:v>
      </x:c>
      <x:c r="M567" s="129" t="n">
        <x:v>1</x:v>
      </x:c>
      <x:c r="N567" s="129" t="n">
        <x:v>1</x:v>
      </x:c>
      <x:c r="O567" s="129" t="n">
        <x:v>1</x:v>
      </x:c>
      <x:c r="P567" s="129" t="n">
        <x:v>1</x:v>
      </x:c>
      <x:c r="Q567" s="130" t="n">
        <x:v>0</x:v>
      </x:c>
    </x:row>
    <x:row r="568" ht="179" customHeight="1">
      <x:c r="A568" s="121" t="str">
        <x:v>D6-H-CNS-MP06</x:v>
      </x:c>
      <x:c r="B568" s="122" t="str">
        <x:v>Rôle responsable</x:v>
      </x:c>
      <x:c r="C568" s="122" t="str">
        <x:v>Coopération future et accords de groupe</x:v>
      </x:c>
      <x:c r="D568" s="122" t="str">
        <x:v>multiplayer_rules</x:v>
      </x:c>
      <x:c r="E568" s="122" t="str">
        <x:v>CNS-MP06</x:v>
      </x:c>
      <x:c r="F568" s="122" t="str">
        <x:v>Atelier de la résidence active ; atelier du vaisseau si celui-ci est réellement acquis.</x:v>
      </x:c>
      <x:c r="G568" s="122" t="str">
        <x:v>Joueur; Asha; Sera</x:v>
      </x:c>
      <x:c r="H568" s="122" t="str">
        <x:v>Un responsable prépare les départs et les usages collectifs accordés. ; Conception coopérative FUTURE, condition d’accès commune remplie ; participants réellement présents à un point de relève ; scène également adaptable au solo avec les PNJ disponibles.</x:v>
      </x:c>
      <x:c r="I568"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68"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68" s="122" t="str">
        <x:v>Dialogue original du projet, présenté en traduction française. Gestes, coutumes locales, personnages et mécaniques de cette scène ne constituent pas des faits officiels de la franchise. La référence V5 est conservée ; aucune parole ne dispense de l’action physique. Scène de conception pour le multijoueur futur. Le PNJ prononce uniquement ses propres répliques ; les choix proposés n’imposent aucune phrase ni consentement au partenaire humain. Les partenaires doivent agir eux-mêmes. Solo : PNJ volontaires et mêmes places physiques.</x:v>
      </x:c>
      <x:c r="L568" s="123" t="n">
        <x:v>2</x:v>
      </x:c>
      <x:c r="M568" s="124" t="n">
        <x:v>1</x:v>
      </x:c>
      <x:c r="N568" s="124" t="n">
        <x:v>1</x:v>
      </x:c>
      <x:c r="O568" s="124" t="n">
        <x:v>1</x:v>
      </x:c>
      <x:c r="P568" s="124" t="n">
        <x:v>1</x:v>
      </x:c>
      <x:c r="Q568" s="125" t="n">
        <x:v>0</x:v>
      </x:c>
    </x:row>
    <x:row r="569" ht="179" customHeight="1">
      <x:c r="A569" s="126" t="str">
        <x:v>D6-H-CNS-MP08</x:v>
      </x:c>
      <x:c r="B569" s="127" t="str">
        <x:v>Commandement RTS</x:v>
      </x:c>
      <x:c r="C569" s="127" t="str">
        <x:v>Coopération future et accords de groupe</x:v>
      </x:c>
      <x:c r="D569" s="127" t="str">
        <x:v>multiplayer_rules</x:v>
      </x:c>
      <x:c r="E569" s="127" t="str">
        <x:v>CNS-MP08</x:v>
      </x:c>
      <x:c r="F569" s="127" t="str">
        <x:v>Atelier de la résidence active ; atelier du vaisseau si celui-ci est réellement acquis.</x:v>
      </x:c>
      <x:c r="G569" s="127" t="str">
        <x:v>Joueur; Asha; Tarek</x:v>
      </x:c>
      <x:c r="H569" s="127" t="str">
        <x:v>Le groupe choisit un commandement ou des secteurs distincts. ; Conception coopérative FUTURE, condition d’accès commune remplie ; participants réellement présents à un point de relève ; scène également adaptable au solo avec les PNJ disponibles.</x:v>
      </x:c>
      <x:c r="I569"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69"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69" s="127" t="str">
        <x:v>Dialogue original du projet, présenté en traduction française. Gestes, coutumes locales, personnages et mécaniques de cette scène ne constituent pas des faits officiels de la franchise. La référence V5 est conservée ; aucune parole ne dispense de l’action physique. Scène de conception pour le multijoueur futur. Le PNJ prononce uniquement ses propres répliques ; les choix proposés n’imposent aucune phrase ni consentement au partenaire humain. Les partenaires doivent agir eux-mêmes. Solo : PNJ volontaires et mêmes places physiques.</x:v>
      </x:c>
      <x:c r="L569" s="128" t="n">
        <x:v>2</x:v>
      </x:c>
      <x:c r="M569" s="129" t="n">
        <x:v>1</x:v>
      </x:c>
      <x:c r="N569" s="129" t="n">
        <x:v>1</x:v>
      </x:c>
      <x:c r="O569" s="129" t="n">
        <x:v>1</x:v>
      </x:c>
      <x:c r="P569" s="129" t="n">
        <x:v>1</x:v>
      </x:c>
      <x:c r="Q569" s="130" t="n">
        <x:v>0</x:v>
      </x:c>
    </x:row>
    <x:row r="570" ht="179" customHeight="1">
      <x:c r="A570" s="121" t="str">
        <x:v>D6-H-CNS-MP10</x:v>
      </x:c>
      <x:c r="B570" s="122" t="str">
        <x:v>Contribution matérielle</x:v>
      </x:c>
      <x:c r="C570" s="122" t="str">
        <x:v>Coopération future et accords de groupe</x:v>
      </x:c>
      <x:c r="D570" s="122" t="str">
        <x:v>multiplayer_rules</x:v>
      </x:c>
      <x:c r="E570" s="122" t="str">
        <x:v>CNS-MP10</x:v>
      </x:c>
      <x:c r="F570" s="122" t="str">
        <x:v>Atelier de la résidence active ; atelier du vaisseau si celui-ci est réellement acquis.</x:v>
      </x:c>
      <x:c r="G570" s="122" t="str">
        <x:v>Joueur; Orek</x:v>
      </x:c>
      <x:c r="H570" s="122" t="str">
        <x:v>Le joueur choisit un lot et le remet à un poste collectif. ; Conception coopérative FUTURE, condition d’accès commune remplie ; participants réellement présents à un point de relève ; scène également adaptable au solo avec les PNJ disponibles.</x:v>
      </x:c>
      <x:c r="I570"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70"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70" s="122" t="str">
        <x:v>Dialogue original du projet, présenté en traduction française. Gestes, coutumes locales, personnages et mécaniques de cette scène ne constituent pas des faits officiels de la franchise. La référence V5 est conservée ; aucune parole ne dispense de l’action physique. Scène de conception pour le multijoueur futur. Le PNJ prononce uniquement ses propres répliques ; les choix proposés n’imposent aucune phrase ni consentement au partenaire humain. Les partenaires doivent agir eux-mêmes. Solo : PNJ volontaires et mêmes places physiques.</x:v>
      </x:c>
      <x:c r="L570" s="123" t="n">
        <x:v>2</x:v>
      </x:c>
      <x:c r="M570" s="124" t="n">
        <x:v>1</x:v>
      </x:c>
      <x:c r="N570" s="124" t="n">
        <x:v>1</x:v>
      </x:c>
      <x:c r="O570" s="124" t="n">
        <x:v>1</x:v>
      </x:c>
      <x:c r="P570" s="124" t="n">
        <x:v>1</x:v>
      </x:c>
      <x:c r="Q570" s="125" t="n">
        <x:v>0</x:v>
      </x:c>
    </x:row>
    <x:row r="571" ht="179" customHeight="1">
      <x:c r="A571" s="126" t="str">
        <x:v>D6-H-CNS-MP11</x:v>
      </x:c>
      <x:c r="B571" s="127" t="str">
        <x:v>Prêt d’équipement</x:v>
      </x:c>
      <x:c r="C571" s="127" t="str">
        <x:v>Coopération future et accords de groupe</x:v>
      </x:c>
      <x:c r="D571" s="127" t="str">
        <x:v>multiplayer_rules</x:v>
      </x:c>
      <x:c r="E571" s="127" t="str">
        <x:v>CNS-MP11</x:v>
      </x:c>
      <x:c r="F571" s="127" t="str">
        <x:v>Atelier de la résidence active ; atelier du vaisseau si celui-ci est réellement acquis.</x:v>
      </x:c>
      <x:c r="G571" s="127" t="str">
        <x:v>Joueur; Leka</x:v>
      </x:c>
      <x:c r="H571" s="127" t="str">
        <x:v>Le prêt précise objet, emprunteur et condition de retour. ; Conception coopérative FUTURE, condition d’accès commune remplie ; participants réellement présents à un point de relève ; scène également adaptable au solo avec les PNJ disponibles.</x:v>
      </x:c>
      <x:c r="I571"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71"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71" s="127" t="str">
        <x:v>Dialogue original du projet, présenté en traduction française. Gestes, coutumes locales, personnages et mécaniques de cette scène ne constituent pas des faits officiels de la franchise. La référence V5 est conservée ; aucune parole ne dispense de l’action physique. Scène de conception pour le multijoueur futur. Le PNJ prononce uniquement ses propres répliques ; les choix proposés n’imposent aucune phrase ni consentement au partenaire humain. Les partenaires doivent agir eux-mêmes. Solo : PNJ volontaires et mêmes places physiques.</x:v>
      </x:c>
      <x:c r="L571" s="128" t="n">
        <x:v>2</x:v>
      </x:c>
      <x:c r="M571" s="129" t="n">
        <x:v>1</x:v>
      </x:c>
      <x:c r="N571" s="129" t="n">
        <x:v>1</x:v>
      </x:c>
      <x:c r="O571" s="129" t="n">
        <x:v>1</x:v>
      </x:c>
      <x:c r="P571" s="129" t="n">
        <x:v>1</x:v>
      </x:c>
      <x:c r="Q571" s="130" t="n">
        <x:v>0</x:v>
      </x:c>
    </x:row>
    <x:row r="572" ht="179" customHeight="1">
      <x:c r="A572" s="121" t="str">
        <x:v>D6-H-CNS-MP12</x:v>
      </x:c>
      <x:c r="B572" s="122" t="str">
        <x:v>Trophée personnel</x:v>
      </x:c>
      <x:c r="C572" s="122" t="str">
        <x:v>Coopération future et accords de groupe</x:v>
      </x:c>
      <x:c r="D572" s="122" t="str">
        <x:v>multiplayer_rules</x:v>
      </x:c>
      <x:c r="E572" s="122" t="str">
        <x:v>CNS-MP12</x:v>
      </x:c>
      <x:c r="F572" s="122" t="str">
        <x:v>Atelier de la résidence active ; atelier du vaisseau si celui-ci est réellement acquis.</x:v>
      </x:c>
      <x:c r="G572" s="122" t="str">
        <x:v>Joueur; Leka</x:v>
      </x:c>
      <x:c r="H572" s="122" t="str">
        <x:v>L’auteur propriétaire autorise exposition ou manipulation séparément. ; Conception coopérative FUTURE, condition d’accès commune remplie ; participants réellement présents à un point de relève ; scène également adaptable au solo avec les PNJ disponibles.</x:v>
      </x:c>
      <x:c r="I572"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72"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72" s="122" t="str">
        <x:v>Dialogue original du projet, présenté en traduction française. Gestes, coutumes locales, personnages et mécaniques de cette scène ne constituent pas des faits officiels de la franchise. La référence V5 est conservée ; aucune parole ne dispense de l’action physique. Scène de conception pour le multijoueur futur. Le PNJ prononce uniquement ses propres répliques ; les choix proposés n’imposent aucune phrase ni consentement au partenaire humain. Les partenaires doivent agir eux-mêmes. Solo : PNJ volontaires et mêmes places physiques.</x:v>
      </x:c>
      <x:c r="L572" s="123" t="n">
        <x:v>2</x:v>
      </x:c>
      <x:c r="M572" s="124" t="n">
        <x:v>1</x:v>
      </x:c>
      <x:c r="N572" s="124" t="n">
        <x:v>1</x:v>
      </x:c>
      <x:c r="O572" s="124" t="n">
        <x:v>1</x:v>
      </x:c>
      <x:c r="P572" s="124" t="n">
        <x:v>1</x:v>
      </x:c>
      <x:c r="Q572" s="125" t="n">
        <x:v>0</x:v>
      </x:c>
    </x:row>
    <x:row r="573" ht="179" customHeight="1">
      <x:c r="A573" s="126" t="str">
        <x:v>D6-H-CNS-MP14</x:v>
      </x:c>
      <x:c r="B573" s="127" t="str">
        <x:v>Atelier partagé</x:v>
      </x:c>
      <x:c r="C573" s="127" t="str">
        <x:v>Coopération future et accords de groupe</x:v>
      </x:c>
      <x:c r="D573" s="127" t="str">
        <x:v>multiplayer_rules</x:v>
      </x:c>
      <x:c r="E573" s="127" t="str">
        <x:v>CNS-MP14</x:v>
      </x:c>
      <x:c r="F573" s="127" t="str">
        <x:v>Atelier de la résidence active ; atelier du vaisseau si celui-ci est réellement acquis.</x:v>
      </x:c>
      <x:c r="G573" s="127" t="str">
        <x:v>Joueur; Leka</x:v>
      </x:c>
      <x:c r="H573" s="127" t="str">
        <x:v>Une personne manipule l’original tandis que les autres observent ou apportent une pièce d’exercice. ; Conception coopérative FUTURE, condition d’accès commune remplie ; participants réellement présents à un point de relève ; scène également adaptable au solo avec les PNJ disponibles.</x:v>
      </x:c>
      <x:c r="I573"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73"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73" s="127" t="str">
        <x:v>Dialogue original du projet, présenté en traduction française. Gestes, coutumes locales, personnages et mécaniques de cette scène ne constituent pas des faits officiels de la franchise. La référence V5 est conservée ; aucune parole ne dispense de l’action physique. Scène de conception pour le multijoueur futur. Le PNJ prononce uniquement ses propres répliques ; les choix proposés n’imposent aucune phrase ni consentement au partenaire humain. Les partenaires doivent agir eux-mêmes. Solo : PNJ volontaires et mêmes places physiques.</x:v>
      </x:c>
      <x:c r="L573" s="128" t="n">
        <x:v>2</x:v>
      </x:c>
      <x:c r="M573" s="129" t="n">
        <x:v>1</x:v>
      </x:c>
      <x:c r="N573" s="129" t="n">
        <x:v>1</x:v>
      </x:c>
      <x:c r="O573" s="129" t="n">
        <x:v>1</x:v>
      </x:c>
      <x:c r="P573" s="129" t="n">
        <x:v>1</x:v>
      </x:c>
      <x:c r="Q573" s="130" t="n">
        <x:v>0</x:v>
      </x:c>
    </x:row>
    <x:row r="574" ht="179" customHeight="1">
      <x:c r="A574" s="121" t="str">
        <x:v>D6-H-CNS-MP16</x:v>
      </x:c>
      <x:c r="B574" s="122" t="str">
        <x:v>Décoration autorisée</x:v>
      </x:c>
      <x:c r="C574" s="122" t="str">
        <x:v>Coopération future et accords de groupe</x:v>
      </x:c>
      <x:c r="D574" s="122" t="str">
        <x:v>multiplayer_rules</x:v>
      </x:c>
      <x:c r="E574" s="122" t="str">
        <x:v>CNS-MP16</x:v>
      </x:c>
      <x:c r="F574" s="122" t="str">
        <x:v>Atelier de la résidence active ; atelier du vaisseau si celui-ci est réellement acquis.</x:v>
      </x:c>
      <x:c r="G574" s="122" t="str">
        <x:v>Joueur; Ira</x:v>
      </x:c>
      <x:c r="H574" s="122" t="str">
        <x:v>Le droit d’essai permet une prévisualisation réversible. ; Conception coopérative FUTURE, condition d’accès commune remplie ; participants réellement présents à un point de relève ; scène également adaptable au solo avec les PNJ disponibles.</x:v>
      </x:c>
      <x:c r="I574"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74"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74" s="122" t="str">
        <x:v>Dialogue original du projet, présenté en traduction française. Gestes, coutumes locales, personnages et mécaniques de cette scène ne constituent pas des faits officiels de la franchise. La référence V5 est conservée ; aucune parole ne dispense de l’action physique. Scène de conception pour le multijoueur futur. Le PNJ prononce uniquement ses propres répliques ; les choix proposés n’imposent aucune phrase ni consentement au partenaire humain. Les partenaires doivent agir eux-mêmes. Solo : PNJ volontaires et mêmes places physiques.</x:v>
      </x:c>
      <x:c r="L574" s="123" t="n">
        <x:v>2</x:v>
      </x:c>
      <x:c r="M574" s="124" t="n">
        <x:v>1</x:v>
      </x:c>
      <x:c r="N574" s="124" t="n">
        <x:v>1</x:v>
      </x:c>
      <x:c r="O574" s="124" t="n">
        <x:v>1</x:v>
      </x:c>
      <x:c r="P574" s="124" t="n">
        <x:v>1</x:v>
      </x:c>
      <x:c r="Q574" s="125" t="n">
        <x:v>0</x:v>
      </x:c>
    </x:row>
    <x:row r="575" ht="179" customHeight="1">
      <x:c r="A575" s="126" t="str">
        <x:v>D6-H-CNS-MP20</x:v>
      </x:c>
      <x:c r="B575" s="127" t="str">
        <x:v>Rejoindre une mission</x:v>
      </x:c>
      <x:c r="C575" s="127" t="str">
        <x:v>Coopération future et accords de groupe</x:v>
      </x:c>
      <x:c r="D575" s="127" t="str">
        <x:v>multiplayer_rules</x:v>
      </x:c>
      <x:c r="E575" s="127" t="str">
        <x:v>CNS-MP20</x:v>
      </x:c>
      <x:c r="F575" s="127" t="str">
        <x:v>Atelier de la résidence active ; atelier du vaisseau si celui-ci est réellement acquis.</x:v>
      </x:c>
      <x:c r="G575" s="127" t="str">
        <x:v>Joueur; Erek</x:v>
      </x:c>
      <x:c r="H575" s="127" t="str">
        <x:v>Une arrivée est possible au sas ou à un point de relève prévu. ; Conception coopérative FUTURE, condition d’accès commune remplie ; participants réellement présents à un point de relève ; scène également adaptable au solo avec les PNJ disponibles.</x:v>
      </x:c>
      <x:c r="I575" s="127"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75" s="127"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75" s="127" t="str">
        <x:v>Dialogue original du projet, présenté en traduction française. Gestes, coutumes locales, personnages et mécaniques de cette scène ne constituent pas des faits officiels de la franchise. La référence V5 est conservée ; aucune parole ne dispense de l’action physique. Scène de conception pour le multijoueur futur. Le PNJ prononce uniquement ses propres répliques ; les choix proposés n’imposent aucune phrase ni consentement au partenaire humain. Les partenaires doivent agir eux-mêmes. Solo : PNJ volontaires et mêmes places physiques.</x:v>
      </x:c>
      <x:c r="L575" s="128" t="n">
        <x:v>2</x:v>
      </x:c>
      <x:c r="M575" s="129" t="n">
        <x:v>1</x:v>
      </x:c>
      <x:c r="N575" s="129" t="n">
        <x:v>1</x:v>
      </x:c>
      <x:c r="O575" s="129" t="n">
        <x:v>1</x:v>
      </x:c>
      <x:c r="P575" s="129" t="n">
        <x:v>1</x:v>
      </x:c>
      <x:c r="Q575" s="130" t="n">
        <x:v>0</x:v>
      </x:c>
    </x:row>
    <x:row r="576" ht="179" customHeight="1">
      <x:c r="A576" s="121" t="str">
        <x:v>D6-H-CNS-MP21</x:v>
      </x:c>
      <x:c r="B576" s="122" t="str">
        <x:v>Départ du groupe</x:v>
      </x:c>
      <x:c r="C576" s="122" t="str">
        <x:v>Coopération future et accords de groupe</x:v>
      </x:c>
      <x:c r="D576" s="122" t="str">
        <x:v>multiplayer_rules</x:v>
      </x:c>
      <x:c r="E576" s="122" t="str">
        <x:v>CNS-MP21</x:v>
      </x:c>
      <x:c r="F576" s="122" t="str">
        <x:v>Atelier de la résidence active ; atelier du vaisseau si celui-ci est réellement acquis.</x:v>
      </x:c>
      <x:c r="G576" s="122" t="str">
        <x:v>Joueur; Mera; Orek</x:v>
      </x:c>
      <x:c r="H576" s="122" t="str">
        <x:v>Le membre récupère ses biens et clôt les prêts selon les accords existants. ; Conception coopérative FUTURE, condition d’accès commune remplie ; participants réellement présents à un point de relève ; scène également adaptable au solo avec les PNJ disponibles.</x:v>
      </x:c>
      <x:c r="I576" s="122" t="str">
        <x:v>Le locuteur connaît uniquement son métier, ses propres actes et les indices déjà observés dans cette scène. Les résultats absents, les intentions des autres et les faits d’origine non révélés restent inconnus. La réplique de réussite ne se joue qu’après le retour visible correspondant.</x:v>
      </x:c>
      <x:c r="J576" s="122" t="str">
        <x:v>Ouverture une fois par déclenchement ; une réponse uniquement pour le choix retenu. Réussite une fois après résultat confirmé. Échec au premier blocage significatif, puis délai minimal de 30 s ; reprise après réinteraction volontaire. Une répétition ne recrée ni prise ni récompense.</x:v>
      </x:c>
      <x:c r="K576" s="122" t="str">
        <x:v>Dialogue original du projet, présenté en traduction française. Gestes, coutumes locales, personnages et mécaniques de cette scène ne constituent pas des faits officiels de la franchise. La référence V5 est conservée ; aucune parole ne dispense de l’action physique. Scène de conception pour le multijoueur futur. Le PNJ prononce uniquement ses propres répliques ; les choix proposés n’imposent aucune phrase ni consentement au partenaire humain. Les partenaires doivent agir eux-mêmes. Solo : PNJ volontaires et mêmes places physiques.</x:v>
      </x:c>
      <x:c r="L576" s="123" t="n">
        <x:v>2</x:v>
      </x:c>
      <x:c r="M576" s="124" t="n">
        <x:v>1</x:v>
      </x:c>
      <x:c r="N576" s="124" t="n">
        <x:v>1</x:v>
      </x:c>
      <x:c r="O576" s="124" t="n">
        <x:v>1</x:v>
      </x:c>
      <x:c r="P576" s="124" t="n">
        <x:v>1</x:v>
      </x:c>
      <x:c r="Q576" s="125" t="n">
        <x:v>0</x:v>
      </x:c>
    </x:row>
    <x:row r="577" ht="119" customHeight="1">
      <x:c r="A577" s="126" t="str">
        <x:v>D6-C-R2-M001</x:v>
      </x:c>
      <x:c r="B577" s="127" t="str">
        <x:v>Pourquoi nous combattons</x:v>
      </x:c>
      <x:c r="C577" s="127" t="str">
        <x:v>Campagne commune</x:v>
      </x:c>
      <x:c r="D577" s="127" t="str">
        <x:v>core_missions</x:v>
      </x:c>
      <x:c r="E577" s="127" t="str">
        <x:v>R2-M001</x:v>
      </x:c>
      <x:c r="F577" s="127" t="str">
        <x:v>La cinématique montre la cohorte appelée à déplacer une proie d’exercice hors d’un passage de service. Un loquet cède et la bête atteint la cour. Le joueur prend un outil factice, protège la sortie d’un camarade et repousse l’animal vers le filet avec Saar.</x:v>
      </x:c>
      <x:c r="G577" s="127" t="str">
        <x:v>Saar ; Joueur</x:v>
      </x:c>
      <x:c r="H577" s="127" t="str">
        <x:v>Nouvelle partie ; voie choisie ; aucune victoire préalable.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I577" s="127" t="str">
        <x:v>Le locuteur ne sait que ce qu’il voit ici ou ce qui lui a été rapporté avec sa provenance. Il parle au briefing ou au retour effectif ; aucun déplacement instantané ni liaison radio inventée.</x:v>
      </x:c>
      <x:c r="J577" s="127" t="str">
        <x:v>Ouverture une fois à l’entrée de l’étape ; reprise après interruption seulement ; issue une fois par résultat constaté. Attendre une nouvelle transition d’état avant de rejouer. Refus ou attente ne rejouent pas la réussite.</x:v>
      </x:c>
      <x:c r="K577" s="127" t="str">
        <x:v>Dialogue V6 original. Règles et progression locales du projet ; les références filmiques ne prouvent pas ces répliques.</x:v>
      </x:c>
      <x:c r="L577" s="128" t="n">
        <x:v>2</x:v>
      </x:c>
      <x:c r="M577" s="129" t="n">
        <x:v>1</x:v>
      </x:c>
      <x:c r="N577" s="129" t="n">
        <x:v>1</x:v>
      </x:c>
      <x:c r="O577" s="129" t="n">
        <x:v>1</x:v>
      </x:c>
      <x:c r="P577" s="129" t="n">
        <x:v>1</x:v>
      </x:c>
      <x:c r="Q577" s="130" t="n">
        <x:v>0</x:v>
      </x:c>
    </x:row>
    <x:row r="578" ht="104" customHeight="1">
      <x:c r="A578" s="121" t="str">
        <x:v>D6-C-R2-M002</x:v>
      </x:c>
      <x:c r="B578" s="122" t="str">
        <x:v>Le filet et les visages</x:v>
      </x:c>
      <x:c r="C578" s="122" t="str">
        <x:v>Campagne commune</x:v>
      </x:c>
      <x:c r="D578" s="122" t="str">
        <x:v>core_missions</x:v>
      </x:c>
      <x:c r="E578" s="122" t="str">
        <x:v>R2-M002</x:v>
      </x:c>
      <x:c r="F578" s="122" t="str">
        <x:v>Le joueur récupère son outil, ferme une petite barrière et rejoint les camarades au bord du filet. Saar vérifie chacun ; la caméra présente Harek, Yena et Tov par leurs actions. Un court échange relie le stress du combat aux attentes de formation.</x:v>
      </x:c>
      <x:c r="G578" s="122" t="str">
        <x:v>Saar ; Joueur</x:v>
      </x:c>
      <x:c r="H578" s="122" t="str">
        <x:v>R2-M001 résolue, résultat conservé.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I578" s="122" t="str">
        <x:v>Le locuteur ne sait que ce qu’il voit ici ou ce qui lui a été rapporté avec sa provenance. Il parle au briefing ou au retour effectif ; aucun déplacement instantané ni liaison radio inventée.</x:v>
      </x:c>
      <x:c r="J578" s="122" t="str">
        <x:v>Ouverture une fois à l’entrée de l’étape ; reprise après interruption seulement ; issue une fois par résultat constaté. Attendre une nouvelle transition d’état avant de rejouer. Refus ou attente ne rejouent pas la réussite.</x:v>
      </x:c>
      <x:c r="K578" s="122" t="str">
        <x:v>Dialogue V6 original. Règles et progression locales du projet ; les références filmiques ne prouvent pas ces répliques.</x:v>
      </x:c>
      <x:c r="L578" s="123" t="n">
        <x:v>2</x:v>
      </x:c>
      <x:c r="M578" s="124" t="n">
        <x:v>1</x:v>
      </x:c>
      <x:c r="N578" s="124" t="n">
        <x:v>1</x:v>
      </x:c>
      <x:c r="O578" s="124" t="n">
        <x:v>1</x:v>
      </x:c>
      <x:c r="P578" s="124" t="n">
        <x:v>1</x:v>
      </x:c>
      <x:c r="Q578" s="125" t="n">
        <x:v>0</x:v>
      </x:c>
    </x:row>
    <x:row r="579" ht="104" customHeight="1">
      <x:c r="A579" s="126" t="str">
        <x:v>D6-C-R2-M003</x:v>
      </x:c>
      <x:c r="B579" s="127" t="str">
        <x:v>Le chemin vers la cité</x:v>
      </x:c>
      <x:c r="C579" s="127" t="str">
        <x:v>Campagne commune</x:v>
      </x:c>
      <x:c r="D579" s="127" t="str">
        <x:v>core_missions</x:v>
      </x:c>
      <x:c r="E579" s="127" t="str">
        <x:v>R2-M003</x:v>
      </x:c>
      <x:c r="F579" s="127" t="str">
        <x:v>Saar guide les jeunes à travers une passerelle, une rue d’ateliers et une place animée. Le joueur porte une pièce au forgeron, contourne une livraison et repère la direction du chenil, de l’archive et du foyer. La ville devient un espace traversé.</x:v>
      </x:c>
      <x:c r="G579" s="127" t="str">
        <x:v>Saar ; Joueur</x:v>
      </x:c>
      <x:c r="H579" s="127" t="str">
        <x:v>R2-M002 résolue ; porte de la cour ouverte.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I579" s="127" t="str">
        <x:v>Le locuteur ne sait que ce qu’il voit ici ou ce qui lui a été rapporté avec sa provenance. Il parle au briefing ou au retour effectif ; aucun déplacement instantané ni liaison radio inventée.</x:v>
      </x:c>
      <x:c r="J579" s="127" t="str">
        <x:v>Ouverture une fois à l’entrée de l’étape ; reprise après interruption seulement ; issue une fois par résultat constaté. Attendre une nouvelle transition d’état avant de rejouer. Refus ou attente ne rejouent pas la réussite.</x:v>
      </x:c>
      <x:c r="K579" s="127" t="str">
        <x:v>Dialogue V6 original. Règles et progression locales du projet ; les références filmiques ne prouvent pas ces répliques.</x:v>
      </x:c>
      <x:c r="L579" s="128" t="n">
        <x:v>2</x:v>
      </x:c>
      <x:c r="M579" s="129" t="n">
        <x:v>1</x:v>
      </x:c>
      <x:c r="N579" s="129" t="n">
        <x:v>1</x:v>
      </x:c>
      <x:c r="O579" s="129" t="n">
        <x:v>1</x:v>
      </x:c>
      <x:c r="P579" s="129" t="n">
        <x:v>1</x:v>
      </x:c>
      <x:c r="Q579" s="130" t="n">
        <x:v>0</x:v>
      </x:c>
    </x:row>
    <x:row r="580" ht="104" customHeight="1">
      <x:c r="A580" s="121" t="str">
        <x:v>D6-C-R2-M004</x:v>
      </x:c>
      <x:c r="B580" s="122" t="str">
        <x:v>L’épreuve des trois gestes</x:v>
      </x:c>
      <x:c r="C580" s="122" t="str">
        <x:v>Campagne commune</x:v>
      </x:c>
      <x:c r="D580" s="122" t="str">
        <x:v>core_missions</x:v>
      </x:c>
      <x:c r="E580" s="122" t="str">
        <x:v>R2-M004</x:v>
      </x:c>
      <x:c r="F580" s="122" t="str">
        <x:v>Trois ateliers font travailler prise, appui et lecture de mouvement. Le joueur attrape un anneau, franchit une poutre puis attend l’ouverture d’une cible à ressort. Les difficultés sont présentées comme apprentissages, avec retours visibles et essais successifs.</x:v>
      </x:c>
      <x:c r="G580" s="122" t="str">
        <x:v>Saar ; Joueur</x:v>
      </x:c>
      <x:c r="H580" s="122" t="str">
        <x:v>Cour et atelier visités.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I580" s="122" t="str">
        <x:v>Le locuteur ne sait que ce qu’il voit ici ou ce qui lui a été rapporté avec sa provenance. Il parle au briefing ou au retour effectif ; aucun déplacement instantané ni liaison radio inventée.</x:v>
      </x:c>
      <x:c r="J580" s="122" t="str">
        <x:v>Ouverture une fois à l’entrée de l’étape ; reprise après interruption seulement ; issue une fois par résultat constaté. Attendre une nouvelle transition d’état avant de rejouer. Refus ou attente ne rejouent pas la réussite.</x:v>
      </x:c>
      <x:c r="K580" s="122" t="str">
        <x:v>Dialogue V6 original. Règles et progression locales du projet ; les références filmiques ne prouvent pas ces répliques.</x:v>
      </x:c>
      <x:c r="L580" s="123" t="n">
        <x:v>2</x:v>
      </x:c>
      <x:c r="M580" s="124" t="n">
        <x:v>1</x:v>
      </x:c>
      <x:c r="N580" s="124" t="n">
        <x:v>1</x:v>
      </x:c>
      <x:c r="O580" s="124" t="n">
        <x:v>1</x:v>
      </x:c>
      <x:c r="P580" s="124" t="n">
        <x:v>1</x:v>
      </x:c>
      <x:c r="Q580" s="125" t="n">
        <x:v>0</x:v>
      </x:c>
    </x:row>
    <x:row r="581" ht="119" customHeight="1">
      <x:c r="A581" s="126" t="str">
        <x:v>D6-C-R2-M005</x:v>
      </x:c>
      <x:c r="B581" s="127" t="str">
        <x:v>La piste avant la prise</x:v>
      </x:c>
      <x:c r="C581" s="127" t="str">
        <x:v>Campagne commune</x:v>
      </x:c>
      <x:c r="D581" s="127" t="str">
        <x:v>core_missions</x:v>
      </x:c>
      <x:c r="E581" s="127" t="str">
        <x:v>R2-M005</x:v>
      </x:c>
      <x:c r="F581" s="127" t="str">
        <x:v>L’instructeur demande de suivre une petite proie sans attaquer. Le joueur compare empreintes, branches et sons, atteint un perchoir puis revient par une route différente. La scène présente observation, carte locale et limite d’un territoire de chasse.</x:v>
      </x:c>
      <x:c r="G581" s="127" t="str">
        <x:v>Saar ; Joueur</x:v>
      </x:c>
      <x:c r="H581" s="127" t="str">
        <x:v>R2-M004 résolue ; réserve locale d’exercice autorisée.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I581" s="127" t="str">
        <x:v>Le locuteur ne sait que ce qu’il voit ici ou ce qui lui a été rapporté avec sa provenance. Il parle au briefing ou au retour effectif ; aucun déplacement instantané ni liaison radio inventée.</x:v>
      </x:c>
      <x:c r="J581" s="127" t="str">
        <x:v>Ouverture une fois à l’entrée de l’étape ; reprise après interruption seulement ; issue une fois par résultat constaté. Attendre une nouvelle transition d’état avant de rejouer. Refus ou attente ne rejouent pas la réussite.</x:v>
      </x:c>
      <x:c r="K581" s="127" t="str">
        <x:v>Dialogue V6 original. Règles et progression locales du projet ; les références filmiques ne prouvent pas ces répliques.</x:v>
      </x:c>
      <x:c r="L581" s="128" t="n">
        <x:v>2</x:v>
      </x:c>
      <x:c r="M581" s="129" t="n">
        <x:v>1</x:v>
      </x:c>
      <x:c r="N581" s="129" t="n">
        <x:v>1</x:v>
      </x:c>
      <x:c r="O581" s="129" t="n">
        <x:v>1</x:v>
      </x:c>
      <x:c r="P581" s="129" t="n">
        <x:v>1</x:v>
      </x:c>
      <x:c r="Q581" s="130" t="n">
        <x:v>0</x:v>
      </x:c>
    </x:row>
    <x:row r="582" ht="119" customHeight="1">
      <x:c r="A582" s="121" t="str">
        <x:v>D6-C-R2-M006</x:v>
      </x:c>
      <x:c r="B582" s="122" t="str">
        <x:v>Entrer parmi les Unblooded</x:v>
      </x:c>
      <x:c r="C582" s="122" t="str">
        <x:v>Campagne commune</x:v>
      </x:c>
      <x:c r="D582" s="122" t="str">
        <x:v>core_missions</x:v>
      </x:c>
      <x:c r="E582" s="122" t="str">
        <x:v>R2-M006</x:v>
      </x:c>
      <x:c r="F582" s="122" t="str">
        <x:v>La cohorte revient à l’aire de formation. Chaque jeune montre un geste acquis, range l’outil d’enfance et reçoit l’accès aux ateliers Unblooded. Le joueur franchit ensuite physiquement la porte du nouveau râtelier avec Saar, plutôt que voir seulement un niveau augmenté.</x:v>
      </x:c>
      <x:c r="G582" s="122" t="str">
        <x:v>Saar ; Joueur</x:v>
      </x:c>
      <x:c r="H582" s="122" t="str">
        <x:v>R2-M004 et R2-M005 réussies selon leurs critères d’apprentissage accessibles.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I582" s="122" t="str">
        <x:v>Le locuteur ne sait que ce qu’il voit ici ou ce qui lui a été rapporté avec sa provenance. Il parle au briefing ou au retour effectif ; aucun déplacement instantané ni liaison radio inventée.</x:v>
      </x:c>
      <x:c r="J582" s="122" t="str">
        <x:v>Ouverture une fois à l’entrée de l’étape ; reprise après interruption seulement ; issue une fois par résultat constaté. Attendre une nouvelle transition d’état avant de rejouer. Refus ou attente ne rejouent pas la réussite.</x:v>
      </x:c>
      <x:c r="K582" s="122" t="str">
        <x:v>Dialogue V6 original. Règles et progression locales du projet ; les références filmiques ne prouvent pas ces répliques.</x:v>
      </x:c>
      <x:c r="L582" s="123" t="n">
        <x:v>2</x:v>
      </x:c>
      <x:c r="M582" s="124" t="n">
        <x:v>1</x:v>
      </x:c>
      <x:c r="N582" s="124" t="n">
        <x:v>1</x:v>
      </x:c>
      <x:c r="O582" s="124" t="n">
        <x:v>1</x:v>
      </x:c>
      <x:c r="P582" s="124" t="n">
        <x:v>1</x:v>
      </x:c>
      <x:c r="Q582" s="125" t="n">
        <x:v>0</x:v>
      </x:c>
    </x:row>
    <x:row r="583" ht="119" customHeight="1">
      <x:c r="A583" s="126" t="str">
        <x:v>D6-C-R2-M007</x:v>
      </x:c>
      <x:c r="B583" s="127" t="str">
        <x:v>Le masque et ses lectures</x:v>
      </x:c>
      <x:c r="C583" s="127" t="str">
        <x:v>Campagne commune</x:v>
      </x:c>
      <x:c r="D583" s="127" t="str">
        <x:v>core_missions</x:v>
      </x:c>
      <x:c r="E583" s="127" t="str">
        <x:v>R2-M007</x:v>
      </x:c>
      <x:c r="F583" s="127" t="str">
        <x:v>Le joueur assemble les attaches du masque d’apprentissage, règle la lecture de cibles et traverse une salle où différentes surfaces donnent des informations contrastées. L’instructeur demande de décrire ce que le masque montre et ce qu’il ne permet pas de conclure.</x:v>
      </x:c>
      <x:c r="G583" s="127" t="str">
        <x:v>Saar ; Joueur</x:v>
      </x:c>
      <x:c r="H583" s="127" t="str">
        <x:v>Rang Unblooded acquis ; atelier de masque accessible.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I583" s="127" t="str">
        <x:v>Le locuteur ne sait que ce qu’il voit ici ou ce qui lui a été rapporté avec sa provenance. Il parle au briefing ou au retour effectif ; aucun déplacement instantané ni liaison radio inventée.</x:v>
      </x:c>
      <x:c r="J583" s="127" t="str">
        <x:v>Ouverture une fois à l’entrée de l’étape ; reprise après interruption seulement ; issue une fois par résultat constaté. Attendre une nouvelle transition d’état avant de rejouer. Refus ou attente ne rejouent pas la réussite.</x:v>
      </x:c>
      <x:c r="K583" s="127" t="str">
        <x:v>Dialogue V6 original. Règles et progression locales du projet ; les références filmiques ne prouvent pas ces répliques.</x:v>
      </x:c>
      <x:c r="L583" s="128" t="n">
        <x:v>2</x:v>
      </x:c>
      <x:c r="M583" s="129" t="n">
        <x:v>1</x:v>
      </x:c>
      <x:c r="N583" s="129" t="n">
        <x:v>1</x:v>
      </x:c>
      <x:c r="O583" s="129" t="n">
        <x:v>1</x:v>
      </x:c>
      <x:c r="P583" s="129" t="n">
        <x:v>1</x:v>
      </x:c>
      <x:c r="Q583" s="130" t="n">
        <x:v>0</x:v>
      </x:c>
    </x:row>
    <x:row r="584" ht="104" customHeight="1">
      <x:c r="A584" s="121" t="str">
        <x:v>D6-C-R2-M008</x:v>
      </x:c>
      <x:c r="B584" s="122" t="str">
        <x:v>La distance des lames</x:v>
      </x:c>
      <x:c r="C584" s="122" t="str">
        <x:v>Campagne commune</x:v>
      </x:c>
      <x:c r="D584" s="122" t="str">
        <x:v>core_missions</x:v>
      </x:c>
      <x:c r="E584" s="122" t="str">
        <x:v>R2-M008</x:v>
      </x:c>
      <x:c r="F584" s="122" t="str">
        <x:v>Dans une aire à trois distances, le joueur apprend à sortir et rentrer les lames de poignet, frapper une cible adaptée et reculer avant une contre-attaque mécanique. Un dernier passage oblige à ranger les lames pour franchir une ouverture étroite.</x:v>
      </x:c>
      <x:c r="G584" s="122" t="str">
        <x:v>Saar ; Joueur</x:v>
      </x:c>
      <x:c r="H584" s="122" t="str">
        <x:v>R2-M007 résolue ; arme d’exercice à disposition.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I584" s="122" t="str">
        <x:v>Le locuteur ne sait que ce qu’il voit ici ou ce qui lui a été rapporté avec sa provenance. Il parle au briefing ou au retour effectif ; aucun déplacement instantané ni liaison radio inventée.</x:v>
      </x:c>
      <x:c r="J584" s="122" t="str">
        <x:v>Ouverture une fois à l’entrée de l’étape ; reprise après interruption seulement ; issue une fois par résultat constaté. Attendre une nouvelle transition d’état avant de rejouer. Refus ou attente ne rejouent pas la réussite.</x:v>
      </x:c>
      <x:c r="K584" s="122" t="str">
        <x:v>Dialogue V6 original. Règles et progression locales du projet ; les références filmiques ne prouvent pas ces répliques.</x:v>
      </x:c>
      <x:c r="L584" s="123" t="n">
        <x:v>2</x:v>
      </x:c>
      <x:c r="M584" s="124" t="n">
        <x:v>1</x:v>
      </x:c>
      <x:c r="N584" s="124" t="n">
        <x:v>1</x:v>
      </x:c>
      <x:c r="O584" s="124" t="n">
        <x:v>1</x:v>
      </x:c>
      <x:c r="P584" s="124" t="n">
        <x:v>1</x:v>
      </x:c>
      <x:c r="Q584" s="125" t="n">
        <x:v>0</x:v>
      </x:c>
    </x:row>
    <x:row r="585" ht="104" customHeight="1">
      <x:c r="A585" s="126" t="str">
        <x:v>D6-C-R2-M009</x:v>
      </x:c>
      <x:c r="B585" s="127" t="str">
        <x:v>Ce que le camouflage laisse voir</x:v>
      </x:c>
      <x:c r="C585" s="127" t="str">
        <x:v>Campagne commune</x:v>
      </x:c>
      <x:c r="D585" s="127" t="str">
        <x:v>core_missions</x:v>
      </x:c>
      <x:c r="E585" s="127" t="str">
        <x:v>R2-M009</x:v>
      </x:c>
      <x:c r="F585" s="127" t="str">
        <x:v>Le joueur active le camouflage acquis, traverse une flaque puis observe sa propre trace sur un écran d’exercice. Il reprend le parcours par des pierres, des feuilles et une corniche, apprenant que le bruit et le décor déplacé restent perceptibles.</x:v>
      </x:c>
      <x:c r="G585" s="127" t="str">
        <x:v>Saar ; Joueur</x:v>
      </x:c>
      <x:c r="H585" s="127" t="str">
        <x:v>Masque reçu ; aire de camouflage ouverte.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I585" s="127" t="str">
        <x:v>Le locuteur ne sait que ce qu’il voit ici ou ce qui lui a été rapporté avec sa provenance. Il parle au briefing ou au retour effectif ; aucun déplacement instantané ni liaison radio inventée.</x:v>
      </x:c>
      <x:c r="J585" s="127" t="str">
        <x:v>Ouverture une fois à l’entrée de l’étape ; reprise après interruption seulement ; issue une fois par résultat constaté. Attendre une nouvelle transition d’état avant de rejouer. Refus ou attente ne rejouent pas la réussite.</x:v>
      </x:c>
      <x:c r="K585" s="127" t="str">
        <x:v>Dialogue V6 original. Règles et progression locales du projet ; les références filmiques ne prouvent pas ces répliques.</x:v>
      </x:c>
      <x:c r="L585" s="128" t="n">
        <x:v>2</x:v>
      </x:c>
      <x:c r="M585" s="129" t="n">
        <x:v>1</x:v>
      </x:c>
      <x:c r="N585" s="129" t="n">
        <x:v>1</x:v>
      </x:c>
      <x:c r="O585" s="129" t="n">
        <x:v>1</x:v>
      </x:c>
      <x:c r="P585" s="129" t="n">
        <x:v>1</x:v>
      </x:c>
      <x:c r="Q585" s="130" t="n">
        <x:v>0</x:v>
      </x:c>
    </x:row>
    <x:row r="586" ht="104" customHeight="1">
      <x:c r="A586" s="121" t="str">
        <x:v>D6-C-R2-M010</x:v>
      </x:c>
      <x:c r="B586" s="122" t="str">
        <x:v>Le combistick revient à la main</x:v>
      </x:c>
      <x:c r="C586" s="122" t="str">
        <x:v>Campagne commune</x:v>
      </x:c>
      <x:c r="D586" s="122" t="str">
        <x:v>core_missions</x:v>
      </x:c>
      <x:c r="E586" s="122" t="str">
        <x:v>R2-M010</x:v>
      </x:c>
      <x:c r="F586" s="122" t="str">
        <x:v>Le joueur teste le combistick replié, déployé puis lancé. Une cible se déplace après le lancer, obligeant à franchir un passage et récupérer réellement l’arme. Le décor interdit de supposer une nouvelle lance disponible quand l’original est au sol.</x:v>
      </x:c>
      <x:c r="G586" s="122" t="str">
        <x:v>Saar ; Joueur</x:v>
      </x:c>
      <x:c r="H586" s="122" t="str">
        <x:v>Atelier d’armes et R2-M008 résolus.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I586" s="122" t="str">
        <x:v>Le locuteur ne sait que ce qu’il voit ici ou ce qui lui a été rapporté avec sa provenance. Il parle au briefing ou au retour effectif ; aucun déplacement instantané ni liaison radio inventée.</x:v>
      </x:c>
      <x:c r="J586" s="122" t="str">
        <x:v>Ouverture une fois à l’entrée de l’étape ; reprise après interruption seulement ; issue une fois par résultat constaté. Attendre une nouvelle transition d’état avant de rejouer. Refus ou attente ne rejouent pas la réussite.</x:v>
      </x:c>
      <x:c r="K586" s="122" t="str">
        <x:v>Dialogue V6 original. Règles et progression locales du projet ; les références filmiques ne prouvent pas ces répliques.</x:v>
      </x:c>
      <x:c r="L586" s="123" t="n">
        <x:v>2</x:v>
      </x:c>
      <x:c r="M586" s="124" t="n">
        <x:v>1</x:v>
      </x:c>
      <x:c r="N586" s="124" t="n">
        <x:v>1</x:v>
      </x:c>
      <x:c r="O586" s="124" t="n">
        <x:v>1</x:v>
      </x:c>
      <x:c r="P586" s="124" t="n">
        <x:v>1</x:v>
      </x:c>
      <x:c r="Q586" s="125" t="n">
        <x:v>0</x:v>
      </x:c>
    </x:row>
    <x:row r="587" ht="104" customHeight="1">
      <x:c r="A587" s="126" t="str">
        <x:v>D6-C-R2-M011</x:v>
      </x:c>
      <x:c r="B587" s="127" t="str">
        <x:v>Le tir qui demande une ligne</x:v>
      </x:c>
      <x:c r="C587" s="127" t="str">
        <x:v>Campagne commune</x:v>
      </x:c>
      <x:c r="D587" s="127" t="str">
        <x:v>core_missions</x:v>
      </x:c>
      <x:c r="E587" s="127" t="str">
        <x:v>R2-M011</x:v>
      </x:c>
      <x:c r="F587" s="127" t="str">
        <x:v>Le speargun est présenté sur des cibles de tailles différentes derrière des obstacles. Le joueur règle sa position, voit la ligne interrompue par une couverture et choisit un point d’attente. Le dernier tir implique une cible qui change de niveau.</x:v>
      </x:c>
      <x:c r="G587" s="127" t="str">
        <x:v>Saar ; Joueur</x:v>
      </x:c>
      <x:c r="H587" s="127" t="str">
        <x:v>Masque et réserve d’exercice disponibles.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I587" s="127" t="str">
        <x:v>Le locuteur ne sait que ce qu’il voit ici ou ce qui lui a été rapporté avec sa provenance. Il parle au briefing ou au retour effectif ; aucun déplacement instantané ni liaison radio inventée.</x:v>
      </x:c>
      <x:c r="J587" s="127" t="str">
        <x:v>Ouverture une fois à l’entrée de l’étape ; reprise après interruption seulement ; issue une fois par résultat constaté. Attendre une nouvelle transition d’état avant de rejouer. Refus ou attente ne rejouent pas la réussite.</x:v>
      </x:c>
      <x:c r="K587" s="127" t="str">
        <x:v>Dialogue V6 original. Règles et progression locales du projet ; les références filmiques ne prouvent pas ces répliques.</x:v>
      </x:c>
      <x:c r="L587" s="128" t="n">
        <x:v>2</x:v>
      </x:c>
      <x:c r="M587" s="129" t="n">
        <x:v>1</x:v>
      </x:c>
      <x:c r="N587" s="129" t="n">
        <x:v>1</x:v>
      </x:c>
      <x:c r="O587" s="129" t="n">
        <x:v>1</x:v>
      </x:c>
      <x:c r="P587" s="129" t="n">
        <x:v>1</x:v>
      </x:c>
      <x:c r="Q587" s="130" t="n">
        <x:v>0</x:v>
      </x:c>
    </x:row>
    <x:row r="588" ht="119" customHeight="1">
      <x:c r="A588" s="121" t="str">
        <x:v>D6-C-R2-M012</x:v>
      </x:c>
      <x:c r="B588" s="122" t="str">
        <x:v>Le piège et le retour</x:v>
      </x:c>
      <x:c r="C588" s="122" t="str">
        <x:v>Campagne commune</x:v>
      </x:c>
      <x:c r="D588" s="122" t="str">
        <x:v>core_missions</x:v>
      </x:c>
      <x:c r="E588" s="122" t="str">
        <x:v>R2-M012</x:v>
      </x:c>
      <x:c r="F588" s="122" t="str">
        <x:v>Le joueur place une mine d’exercice, délimite son rayon et fait passer une cible mécanique. Il doit ensuite rejoindre l’autre côté sans oublier son propre dispositif. Un mannequin allié oblige à prévoir un corridor de circulation lisible.</x:v>
      </x:c>
      <x:c r="G588" s="122" t="str">
        <x:v>Saar ; Joueur</x:v>
      </x:c>
      <x:c r="H588" s="122" t="str">
        <x:v>Formation de portée résolue ; aire de mines autorisée.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I588" s="122" t="str">
        <x:v>Le locuteur ne sait que ce qu’il voit ici ou ce qui lui a été rapporté avec sa provenance. Il parle au briefing ou au retour effectif ; aucun déplacement instantané ni liaison radio inventée.</x:v>
      </x:c>
      <x:c r="J588" s="122" t="str">
        <x:v>Ouverture une fois à l’entrée de l’étape ; reprise après interruption seulement ; issue une fois par résultat constaté. Attendre une nouvelle transition d’état avant de rejouer. Refus ou attente ne rejouent pas la réussite.</x:v>
      </x:c>
      <x:c r="K588" s="122" t="str">
        <x:v>Dialogue V6 original. Règles et progression locales du projet ; les références filmiques ne prouvent pas ces répliques.</x:v>
      </x:c>
      <x:c r="L588" s="123" t="n">
        <x:v>2</x:v>
      </x:c>
      <x:c r="M588" s="124" t="n">
        <x:v>1</x:v>
      </x:c>
      <x:c r="N588" s="124" t="n">
        <x:v>1</x:v>
      </x:c>
      <x:c r="O588" s="124" t="n">
        <x:v>1</x:v>
      </x:c>
      <x:c r="P588" s="124" t="n">
        <x:v>1</x:v>
      </x:c>
      <x:c r="Q588" s="125" t="n">
        <x:v>0</x:v>
      </x:c>
    </x:row>
    <x:row r="589" ht="119" customHeight="1">
      <x:c r="A589" s="126" t="str">
        <x:v>D6-C-R2-M013</x:v>
      </x:c>
      <x:c r="B589" s="127" t="str">
        <x:v>Le soin dans un abri</x:v>
      </x:c>
      <x:c r="C589" s="127" t="str">
        <x:v>Campagne commune</x:v>
      </x:c>
      <x:c r="D589" s="127" t="str">
        <x:v>core_missions</x:v>
      </x:c>
      <x:c r="E589" s="127" t="str">
        <x:v>R2-M013</x:v>
      </x:c>
      <x:c r="F589" s="127" t="str">
        <x:v>Après un exercice, le joueur rejoint une alcôve, ferme un écran de protection et utilise le medicomp selon une interface fictive. Une alerte extérieure oblige à distinguer repos, interruption et reprise. Le soin ne remplace pas le choix d’un lieu approprié.</x:v>
      </x:c>
      <x:c r="G589" s="127" t="str">
        <x:v>Saar ; Joueur</x:v>
      </x:c>
      <x:c r="H589" s="127" t="str">
        <x:v>Équipement de base disponible ; medicomp d’apprentissage reçu.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I589" s="127" t="str">
        <x:v>Le locuteur ne sait que ce qu’il voit ici ou ce qui lui a été rapporté avec sa provenance. Il parle au briefing ou au retour effectif ; aucun déplacement instantané ni liaison radio inventée.</x:v>
      </x:c>
      <x:c r="J589" s="127" t="str">
        <x:v>Ouverture une fois à l’entrée de l’étape ; reprise après interruption seulement ; issue une fois par résultat constaté. Attendre une nouvelle transition d’état avant de rejouer. Refus ou attente ne rejouent pas la réussite.</x:v>
      </x:c>
      <x:c r="K589" s="127" t="str">
        <x:v>Dialogue V6 original. Règles et progression locales du projet ; les références filmiques ne prouvent pas ces répliques.</x:v>
      </x:c>
      <x:c r="L589" s="128" t="n">
        <x:v>2</x:v>
      </x:c>
      <x:c r="M589" s="129" t="n">
        <x:v>1</x:v>
      </x:c>
      <x:c r="N589" s="129" t="n">
        <x:v>1</x:v>
      </x:c>
      <x:c r="O589" s="129" t="n">
        <x:v>1</x:v>
      </x:c>
      <x:c r="P589" s="129" t="n">
        <x:v>1</x:v>
      </x:c>
      <x:c r="Q589" s="130" t="n">
        <x:v>0</x:v>
      </x:c>
    </x:row>
    <x:row r="590" ht="119" customHeight="1">
      <x:c r="A590" s="121" t="str">
        <x:v>D6-C-R2-M014</x:v>
      </x:c>
      <x:c r="B590" s="122" t="str">
        <x:v>La boucle des régions proches</x:v>
      </x:c>
      <x:c r="C590" s="122" t="str">
        <x:v>Campagne commune</x:v>
      </x:c>
      <x:c r="D590" s="122" t="str">
        <x:v>core_missions</x:v>
      </x:c>
      <x:c r="E590" s="122" t="str">
        <x:v>R2-M014</x:v>
      </x:c>
      <x:c r="F590" s="122" t="str">
        <x:v>Un circuit local traverse désert, forêt et quartier de bordure sur le Homeworld. Le joueur choisit des passages adaptés à ses outils, observe une proie et revient rendre un élément prêté. Chaque région comporte une halte et une issue de repli.</x:v>
      </x:c>
      <x:c r="G590" s="122" t="str">
        <x:v>Saar ; Joueur</x:v>
      </x:c>
      <x:c r="H590" s="122" t="str">
        <x:v>R2-M007..013 résolues ; outils nécessaires effectivement acquis.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I590" s="122" t="str">
        <x:v>Le locuteur ne sait que ce qu’il voit ici ou ce qui lui a été rapporté avec sa provenance. Il parle au briefing ou au retour effectif ; aucun déplacement instantané ni liaison radio inventée.</x:v>
      </x:c>
      <x:c r="J590" s="122" t="str">
        <x:v>Ouverture une fois à l’entrée de l’étape ; reprise après interruption seulement ; issue une fois par résultat constaté. Attendre une nouvelle transition d’état avant de rejouer. Refus ou attente ne rejouent pas la réussite.</x:v>
      </x:c>
      <x:c r="K590" s="122" t="str">
        <x:v>Dialogue V6 original. Règles et progression locales du projet ; les références filmiques ne prouvent pas ces répliques.</x:v>
      </x:c>
      <x:c r="L590" s="123" t="n">
        <x:v>2</x:v>
      </x:c>
      <x:c r="M590" s="124" t="n">
        <x:v>1</x:v>
      </x:c>
      <x:c r="N590" s="124" t="n">
        <x:v>1</x:v>
      </x:c>
      <x:c r="O590" s="124" t="n">
        <x:v>1</x:v>
      </x:c>
      <x:c r="P590" s="124" t="n">
        <x:v>1</x:v>
      </x:c>
      <x:c r="Q590" s="125" t="n">
        <x:v>0</x:v>
      </x:c>
    </x:row>
    <x:row r="591" ht="119" customHeight="1">
      <x:c r="A591" s="126" t="str">
        <x:v>D6-C-R2-M015</x:v>
      </x:c>
      <x:c r="B591" s="127" t="str">
        <x:v>Recevoir la place de Young Blood</x:v>
      </x:c>
      <x:c r="C591" s="127" t="str">
        <x:v>Campagne commune</x:v>
      </x:c>
      <x:c r="D591" s="127" t="str">
        <x:v>core_missions</x:v>
      </x:c>
      <x:c r="E591" s="127" t="str">
        <x:v>R2-M015</x:v>
      </x:c>
      <x:c r="F591" s="127" t="str">
        <x:v>Le joueur présente une lecture de piste, une maîtrise d’outil et une décision de repli. Les instructeurs nomment la responsabilité nouvelle puis ouvrent l’accès aux préparatifs de triade. Le personnage entre dans le cercle Young Blood par une scène de passage.</x:v>
      </x:c>
      <x:c r="G591" s="127" t="str">
        <x:v>Saar ; Joueur</x:v>
      </x:c>
      <x:c r="H591" s="127" t="str">
        <x:v>Formation d’outils et circuit régional validés ; retour réel à la cohorte.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I591" s="127" t="str">
        <x:v>Le locuteur ne sait que ce qu’il voit ici ou ce qui lui a été rapporté avec sa provenance. Il parle au briefing ou au retour effectif ; aucun déplacement instantané ni liaison radio inventée.</x:v>
      </x:c>
      <x:c r="J591" s="127" t="str">
        <x:v>Ouverture une fois à l’entrée de l’étape ; reprise après interruption seulement ; issue une fois par résultat constaté. Attendre une nouvelle transition d’état avant de rejouer. Refus ou attente ne rejouent pas la réussite.</x:v>
      </x:c>
      <x:c r="K591" s="127" t="str">
        <x:v>Dialogue V6 original. Règles et progression locales du projet ; les références filmiques ne prouvent pas ces répliques.</x:v>
      </x:c>
      <x:c r="L591" s="128" t="n">
        <x:v>2</x:v>
      </x:c>
      <x:c r="M591" s="129" t="n">
        <x:v>1</x:v>
      </x:c>
      <x:c r="N591" s="129" t="n">
        <x:v>1</x:v>
      </x:c>
      <x:c r="O591" s="129" t="n">
        <x:v>1</x:v>
      </x:c>
      <x:c r="P591" s="129" t="n">
        <x:v>1</x:v>
      </x:c>
      <x:c r="Q591" s="130" t="n">
        <x:v>0</x:v>
      </x:c>
    </x:row>
    <x:row r="592" ht="119" customHeight="1">
      <x:c r="A592" s="121" t="str">
        <x:v>D6-C-R2-M016</x:v>
      </x:c>
      <x:c r="B592" s="122" t="str">
        <x:v>Former la triade</x:v>
      </x:c>
      <x:c r="C592" s="122" t="str">
        <x:v>Campagne commune</x:v>
      </x:c>
      <x:c r="D592" s="122" t="str">
        <x:v>core_missions</x:v>
      </x:c>
      <x:c r="E592" s="122" t="str">
        <x:v>R2-M016</x:v>
      </x:c>
      <x:c r="F592" s="122" t="str">
        <x:v>Le joueur rencontre les partenaires dans leurs activités, observe leur style puis compose une triade réellement présente. Une répétition de signaux sur trois plateformes montre les rôles d’approche, d’ouverture et de frappe. Les absences réelles doivent être traitées avant départ.</x:v>
      </x:c>
      <x:c r="G592" s="122" t="str">
        <x:v>Saar ; Joueur</x:v>
      </x:c>
      <x:c r="H592" s="122" t="str">
        <x:v>Young Blood acquis ; au moins deux partenaires admissibles disponibles.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I592" s="122" t="str">
        <x:v>Le locuteur ne sait que ce qu’il voit ici ou ce qui lui a été rapporté avec sa provenance. Il parle au briefing ou au retour effectif ; aucun déplacement instantané ni liaison radio inventée.</x:v>
      </x:c>
      <x:c r="J592" s="122" t="str">
        <x:v>Ouverture une fois à l’entrée de l’étape ; reprise après interruption seulement ; issue une fois par résultat constaté. Attendre une nouvelle transition d’état avant de rejouer. Refus ou attente ne rejouent pas la réussite.</x:v>
      </x:c>
      <x:c r="K592" s="122" t="str">
        <x:v>Dialogue V6 original. Règles et progression locales du projet ; les références filmiques ne prouvent pas ces répliques.</x:v>
      </x:c>
      <x:c r="L592" s="123" t="n">
        <x:v>2</x:v>
      </x:c>
      <x:c r="M592" s="124" t="n">
        <x:v>1</x:v>
      </x:c>
      <x:c r="N592" s="124" t="n">
        <x:v>1</x:v>
      </x:c>
      <x:c r="O592" s="124" t="n">
        <x:v>1</x:v>
      </x:c>
      <x:c r="P592" s="124" t="n">
        <x:v>1</x:v>
      </x:c>
      <x:c r="Q592" s="125" t="n">
        <x:v>0</x:v>
      </x:c>
    </x:row>
    <x:row r="593" ht="89" customHeight="1">
      <x:c r="A593" s="126" t="str">
        <x:v>D6-C-R2-M017</x:v>
      </x:c>
      <x:c r="B593" s="127" t="str">
        <x:v>Le Temple des Trois Ombres</x:v>
      </x:c>
      <x:c r="C593" s="127" t="str">
        <x:v>Campagne commune</x:v>
      </x:c>
      <x:c r="D593" s="127" t="str">
        <x:v>core_missions</x:v>
      </x:c>
      <x:c r="E593" s="127" t="str">
        <x:v>R2-M017</x:v>
      </x:c>
      <x:c r="F593" s="127" t="str">
        <x:v>À l’entrée, le joueur range les armes énergétiques exclues de cette configuration. Le temple déploie une disposition variable de passerelles, volets et chambres ; les signes permettent d’anticiper ses mouvements. La triade doit atteindre le seuil de chasse ensemble.</x:v>
      </x:c>
      <x:c r="G593" s="127" t="str">
        <x:v>Gardienne du Temple ; Joueur</x:v>
      </x:c>
      <x:c r="H593" s="127" t="str">
        <x:v>Triade préparée ; accès commun au temple ; équipement du rite vérifié. ; locuteur réellement présent ou retour effectué auprès de lui. Les scènes de résultat exigent le résultat observé correspondant.</x:v>
      </x:c>
      <x:c r="I593" s="127" t="str">
        <x:v>Le locuteur ne sait que ce qu’il voit ici ou ce qui lui a été rapporté avec sa provenance. Il parle au briefing ou au retour effectif ; aucun déplacement instantané ni liaison radio inventée.</x:v>
      </x:c>
      <x:c r="J593" s="127" t="str">
        <x:v>Ouverture une fois à l’entrée de l’étape ; reprise après interruption seulement ; issue une fois par résultat constaté. Attendre une nouvelle transition d’état avant de rejouer. Refus ou attente ne rejouent pas la réussite.</x:v>
      </x:c>
      <x:c r="K593" s="127" t="str">
        <x:v>Dialogue V6 original. Règles et progression locales du projet ; les références filmiques ne prouvent pas ces répliques.</x:v>
      </x:c>
      <x:c r="L593" s="128" t="n">
        <x:v>2</x:v>
      </x:c>
      <x:c r="M593" s="129" t="n">
        <x:v>1</x:v>
      </x:c>
      <x:c r="N593" s="129" t="n">
        <x:v>1</x:v>
      </x:c>
      <x:c r="O593" s="129" t="n">
        <x:v>1</x:v>
      </x:c>
      <x:c r="P593" s="129" t="n">
        <x:v>1</x:v>
      </x:c>
      <x:c r="Q593" s="130" t="n">
        <x:v>0</x:v>
      </x:c>
    </x:row>
    <x:row r="594" ht="89" customHeight="1">
      <x:c r="A594" s="121" t="str">
        <x:v>D6-C-R2-M018</x:v>
      </x:c>
      <x:c r="B594" s="122" t="str">
        <x:v>Le Quatza-Rij à trois</x:v>
      </x:c>
      <x:c r="C594" s="122" t="str">
        <x:v>Campagne commune</x:v>
      </x:c>
      <x:c r="D594" s="122" t="str">
        <x:v>core_missions</x:v>
      </x:c>
      <x:c r="E594" s="122" t="str">
        <x:v>R2-M018</x:v>
      </x:c>
      <x:c r="F594" s="122" t="str">
        <x:v>La triade affronte l’épreuve Quatza-Rij dans la configuration du temple. Le joueur doit lire la cible, ouvrir une fenêtre avec les partenaires et choisir quand poursuivre ou se replier. Les contributions de chacun sont enregistrées dans la scène de combat réelle.</x:v>
      </x:c>
      <x:c r="G594" s="122" t="str">
        <x:v>Partenaire de triade ; Joueur</x:v>
      </x:c>
      <x:c r="H594" s="122" t="str">
        <x:v>R2-M017 réussie ; triade présente ; règles d’équipement respectées. ; locuteur réellement présent ou retour effectué auprès de lui. Les scènes de résultat exigent le résultat observé correspondant.</x:v>
      </x:c>
      <x:c r="I594" s="122" t="str">
        <x:v>Le locuteur ne sait que ce qu’il voit ici ou ce qui lui a été rapporté avec sa provenance. Il parle au briefing ou au retour effectif ; aucun déplacement instantané ni liaison radio inventée.</x:v>
      </x:c>
      <x:c r="J594" s="122" t="str">
        <x:v>Ouverture une fois à l’entrée de l’étape ; reprise après interruption seulement ; issue une fois par résultat constaté. Attendre une nouvelle transition d’état avant de rejouer. Refus ou attente ne rejouent pas la réussite.</x:v>
      </x:c>
      <x:c r="K594" s="122" t="str">
        <x:v>Dialogue V6 original. Règles et progression locales du projet ; les références filmiques ne prouvent pas ces répliques.</x:v>
      </x:c>
      <x:c r="L594" s="123" t="n">
        <x:v>2</x:v>
      </x:c>
      <x:c r="M594" s="124" t="n">
        <x:v>1</x:v>
      </x:c>
      <x:c r="N594" s="124" t="n">
        <x:v>1</x:v>
      </x:c>
      <x:c r="O594" s="124" t="n">
        <x:v>1</x:v>
      </x:c>
      <x:c r="P594" s="124" t="n">
        <x:v>1</x:v>
      </x:c>
      <x:c r="Q594" s="125" t="n">
        <x:v>1</x:v>
      </x:c>
    </x:row>
    <x:row r="595" ht="89" customHeight="1">
      <x:c r="A595" s="126" t="str">
        <x:v>D6-C-R2-M019</x:v>
      </x:c>
      <x:c r="B595" s="127" t="str">
        <x:v>Revenir avec la triade</x:v>
      </x:c>
      <x:c r="C595" s="127" t="str">
        <x:v>Campagne commune</x:v>
      </x:c>
      <x:c r="D595" s="127" t="str">
        <x:v>core_missions</x:v>
      </x:c>
      <x:c r="E595" s="127" t="str">
        <x:v>R2-M019</x:v>
      </x:c>
      <x:c r="F595" s="127" t="str">
        <x:v>La sortie du temple, le trajet de retour et l’arrivée devant les témoins sont joués. Le joueur porte ce qui a réellement été obtenu, aide les blessés et rapporte aussi une absence éventuelle. La reconnaissance dépend des faits du rite, pas d’un texte standard.</x:v>
      </x:c>
      <x:c r="G595" s="127" t="str">
        <x:v>Témoin du retour ; Joueur</x:v>
      </x:c>
      <x:c r="H595" s="127" t="str">
        <x:v>Rite tenté ; état réel des participants et du trophée connu. ; locuteur réellement présent ou retour effectué auprès de lui. Les scènes de résultat exigent le résultat observé correspondant.</x:v>
      </x:c>
      <x:c r="I595" s="127" t="str">
        <x:v>Le locuteur ne sait que ce qu’il voit ici ou ce qui lui a été rapporté avec sa provenance. Il parle au briefing ou au retour effectif ; aucun déplacement instantané ni liaison radio inventée.</x:v>
      </x:c>
      <x:c r="J595" s="127" t="str">
        <x:v>Ouverture une fois à l’entrée de l’étape ; reprise après interruption seulement ; issue une fois par résultat constaté. Attendre une nouvelle transition d’état avant de rejouer. Refus ou attente ne rejouent pas la réussite.</x:v>
      </x:c>
      <x:c r="K595" s="127" t="str">
        <x:v>Dialogue V6 original. Règles et progression locales du projet ; les références filmiques ne prouvent pas ces répliques.</x:v>
      </x:c>
      <x:c r="L595" s="128" t="n">
        <x:v>2</x:v>
      </x:c>
      <x:c r="M595" s="129" t="n">
        <x:v>1</x:v>
      </x:c>
      <x:c r="N595" s="129" t="n">
        <x:v>1</x:v>
      </x:c>
      <x:c r="O595" s="129" t="n">
        <x:v>1</x:v>
      </x:c>
      <x:c r="P595" s="129" t="n">
        <x:v>1</x:v>
      </x:c>
      <x:c r="Q595" s="130" t="n">
        <x:v>2</x:v>
      </x:c>
    </x:row>
    <x:row r="596" ht="119" customHeight="1">
      <x:c r="A596" s="121" t="str">
        <x:v>D6-C-R2-M020</x:v>
      </x:c>
      <x:c r="B596" s="122" t="str">
        <x:v>Porter la marque Blooded</x:v>
      </x:c>
      <x:c r="C596" s="122" t="str">
        <x:v>Campagne commune</x:v>
      </x:c>
      <x:c r="D596" s="122" t="str">
        <x:v>core_missions</x:v>
      </x:c>
      <x:c r="E596" s="122" t="str">
        <x:v>R2-M020</x:v>
      </x:c>
      <x:c r="F596" s="122" t="str">
        <x:v>Une cérémonie locale reconnaît le joueur et les participants admissibles. Le personnage accomplit le geste de marquage prévu par le projet, rend les outils de rite et reçoit l’accès aux démarches de vaisseau. Le jeu montre ce qui change dans la cité.</x:v>
      </x:c>
      <x:c r="G596" s="122" t="str">
        <x:v>Saar ; Joueur</x:v>
      </x:c>
      <x:c r="H596" s="122" t="str">
        <x:v>Quatza-Rij triade réussi et retour de reconnaissance validé.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I596" s="122" t="str">
        <x:v>Le locuteur ne sait que ce qu’il voit ici ou ce qui lui a été rapporté avec sa provenance. Il parle au briefing ou au retour effectif ; aucun déplacement instantané ni liaison radio inventée.</x:v>
      </x:c>
      <x:c r="J596" s="122" t="str">
        <x:v>Ouverture une fois à l’entrée de l’étape ; reprise après interruption seulement ; issue une fois par résultat constaté. Attendre une nouvelle transition d’état avant de rejouer. Refus ou attente ne rejouent pas la réussite.</x:v>
      </x:c>
      <x:c r="K596" s="122" t="str">
        <x:v>Dialogue V6 original. Règles et progression locales du projet ; les références filmiques ne prouvent pas ces répliques.</x:v>
      </x:c>
      <x:c r="L596" s="123" t="n">
        <x:v>2</x:v>
      </x:c>
      <x:c r="M596" s="124" t="n">
        <x:v>1</x:v>
      </x:c>
      <x:c r="N596" s="124" t="n">
        <x:v>1</x:v>
      </x:c>
      <x:c r="O596" s="124" t="n">
        <x:v>1</x:v>
      </x:c>
      <x:c r="P596" s="124" t="n">
        <x:v>1</x:v>
      </x:c>
      <x:c r="Q596" s="125" t="n">
        <x:v>0</x:v>
      </x:c>
    </x:row>
    <x:row r="597" ht="89" customHeight="1">
      <x:c r="A597" s="126" t="str">
        <x:v>D6-C-R2-M021</x:v>
      </x:c>
      <x:c r="B597" s="127" t="str">
        <x:v>Une coque vraiment acquise</x:v>
      </x:c>
      <x:c r="C597" s="127" t="str">
        <x:v>Campagne commune</x:v>
      </x:c>
      <x:c r="D597" s="127" t="str">
        <x:v>core_missions</x:v>
      </x:c>
      <x:c r="E597" s="127" t="str">
        <x:v>R2-M021</x:v>
      </x:c>
      <x:c r="F597" s="127" t="str">
        <x:v>Le joueur inspecte une coque personnelle, traverse le hangar, teste l’accès au sas et participe à une remise en état. L’acquisition est matérialisée par la remise des droits et l’entrée dans le navire. Une visite de cabine n’équivaut pas à la propriété.</x:v>
      </x:c>
      <x:c r="G597" s="127" t="str">
        <x:v>Responsable du chantier ; Joueur</x:v>
      </x:c>
      <x:c r="H597" s="127" t="str">
        <x:v>Blooded acquis ; moyens et accord d’acquisition réunis dans le parcours prévu. ; locuteur réellement présent ou retour effectué auprès de lui. Les scènes de résultat exigent le résultat observé correspondant.</x:v>
      </x:c>
      <x:c r="I597" s="127" t="str">
        <x:v>Le locuteur ne sait que ce qu’il voit ici ou ce qui lui a été rapporté avec sa provenance. Il parle au briefing ou au retour effectif ; aucun déplacement instantané ni liaison radio inventée.</x:v>
      </x:c>
      <x:c r="J597" s="127" t="str">
        <x:v>Ouverture une fois à l’entrée de l’étape ; reprise après interruption seulement ; issue une fois par résultat constaté. Attendre une nouvelle transition d’état avant de rejouer. Refus ou attente ne rejouent pas la réussite.</x:v>
      </x:c>
      <x:c r="K597" s="127" t="str">
        <x:v>Dialogue V6 original. Règles et progression locales du projet ; les références filmiques ne prouvent pas ces répliques.</x:v>
      </x:c>
      <x:c r="L597" s="128" t="n">
        <x:v>2</x:v>
      </x:c>
      <x:c r="M597" s="129" t="n">
        <x:v>1</x:v>
      </x:c>
      <x:c r="N597" s="129" t="n">
        <x:v>1</x:v>
      </x:c>
      <x:c r="O597" s="129" t="n">
        <x:v>1</x:v>
      </x:c>
      <x:c r="P597" s="129" t="n">
        <x:v>1</x:v>
      </x:c>
      <x:c r="Q597" s="130" t="n">
        <x:v>0</x:v>
      </x:c>
    </x:row>
    <x:row r="598" ht="89" customHeight="1">
      <x:c r="A598" s="121" t="str">
        <x:v>D6-C-R2-M022</x:v>
      </x:c>
      <x:c r="B598" s="122" t="str">
        <x:v>Huit salles pour préparer la route</x:v>
      </x:c>
      <x:c r="C598" s="122" t="str">
        <x:v>Campagne commune</x:v>
      </x:c>
      <x:c r="D598" s="122" t="str">
        <x:v>core_missions</x:v>
      </x:c>
      <x:c r="E598" s="122" t="str">
        <x:v>R2-M022</x:v>
      </x:c>
      <x:c r="F598" s="122" t="str">
        <x:v>Le joueur parcourt carte galactique, armurerie, archives, forge d’apparence, galerie, infirmerie, arène et sas. Chaque pièce demande un geste utile : ranger, régler, inspecter ou préparer. Les circulations sont physiques et les objets ne fusionnent pas avec ceux de la maison.</x:v>
      </x:c>
      <x:c r="G598" s="122" t="str">
        <x:v>Technicienne du chantier ; Joueur</x:v>
      </x:c>
      <x:c r="H598" s="122" t="str">
        <x:v>Vaisseau personnel réellement acquis dans R2-M021. ; locuteur réellement présent ou retour effectué auprès de lui. Les scènes de résultat exigent le résultat observé correspondant.</x:v>
      </x:c>
      <x:c r="I598" s="122" t="str">
        <x:v>Le locuteur ne sait que ce qu’il voit ici ou ce qui lui a été rapporté avec sa provenance. Il parle au briefing ou au retour effectif ; aucun déplacement instantané ni liaison radio inventée.</x:v>
      </x:c>
      <x:c r="J598" s="122" t="str">
        <x:v>Ouverture une fois à l’entrée de l’étape ; reprise après interruption seulement ; issue une fois par résultat constaté. Attendre une nouvelle transition d’état avant de rejouer. Refus ou attente ne rejouent pas la réussite.</x:v>
      </x:c>
      <x:c r="K598" s="122" t="str">
        <x:v>Dialogue V6 original. Règles et progression locales du projet ; les références filmiques ne prouvent pas ces répliques.</x:v>
      </x:c>
      <x:c r="L598" s="123" t="n">
        <x:v>2</x:v>
      </x:c>
      <x:c r="M598" s="124" t="n">
        <x:v>1</x:v>
      </x:c>
      <x:c r="N598" s="124" t="n">
        <x:v>1</x:v>
      </x:c>
      <x:c r="O598" s="124" t="n">
        <x:v>1</x:v>
      </x:c>
      <x:c r="P598" s="124" t="n">
        <x:v>1</x:v>
      </x:c>
      <x:c r="Q598" s="125" t="n">
        <x:v>0</x:v>
      </x:c>
    </x:row>
    <x:row r="599" ht="89" customHeight="1">
      <x:c r="A599" s="126" t="str">
        <x:v>D6-C-R2-M023</x:v>
      </x:c>
      <x:c r="B599" s="127" t="str">
        <x:v>Le premier trajet entre les mondes</x:v>
      </x:c>
      <x:c r="C599" s="127" t="str">
        <x:v>Campagne commune</x:v>
      </x:c>
      <x:c r="D599" s="127" t="str">
        <x:v>core_missions</x:v>
      </x:c>
      <x:c r="E599" s="127" t="str">
        <x:v>R2-M023</x:v>
      </x:c>
      <x:c r="F599" s="127" t="str">
        <x:v>Le joueur choisit une route connue, traverse le sas, lance le départ et suit une séquence de navigation avec repères. Une approche de base demande orientation, vitesse relative fictive et amarrage. Le personnage sort ensuite sur un quai réellement chargé.</x:v>
      </x:c>
      <x:c r="G599" s="127" t="str">
        <x:v>Contrôle de route ; Joueur</x:v>
      </x:c>
      <x:c r="H599" s="127" t="str">
        <x:v>Blooded, vaisseau possédé, prévol validé et destination accessible. ; locuteur réellement présent ou retour effectué auprès de lui. Les scènes de résultat exigent le résultat observé correspondant.</x:v>
      </x:c>
      <x:c r="I599" s="127" t="str">
        <x:v>Le locuteur ne sait que ce qu’il voit ici ou ce qui lui a été rapporté avec sa provenance. Il parle au briefing ou au retour effectif ; aucun déplacement instantané ni liaison radio inventée.</x:v>
      </x:c>
      <x:c r="J599" s="127" t="str">
        <x:v>Ouverture une fois à l’entrée de l’étape ; reprise après interruption seulement ; issue une fois par résultat constaté. Attendre une nouvelle transition d’état avant de rejouer. Refus ou attente ne rejouent pas la réussite.</x:v>
      </x:c>
      <x:c r="K599" s="127" t="str">
        <x:v>Dialogue V6 original. Règles et progression locales du projet ; les références filmiques ne prouvent pas ces répliques.</x:v>
      </x:c>
      <x:c r="L599" s="128" t="n">
        <x:v>2</x:v>
      </x:c>
      <x:c r="M599" s="129" t="n">
        <x:v>1</x:v>
      </x:c>
      <x:c r="N599" s="129" t="n">
        <x:v>1</x:v>
      </x:c>
      <x:c r="O599" s="129" t="n">
        <x:v>1</x:v>
      </x:c>
      <x:c r="P599" s="129" t="n">
        <x:v>1</x:v>
      </x:c>
      <x:c r="Q599" s="130" t="n">
        <x:v>0</x:v>
      </x:c>
    </x:row>
    <x:row r="600" ht="89" customHeight="1">
      <x:c r="A600" s="121" t="str">
        <x:v>D6-C-R2-M024</x:v>
      </x:c>
      <x:c r="B600" s="122" t="str">
        <x:v>La première chasse d’un autre ciel</x:v>
      </x:c>
      <x:c r="C600" s="122" t="str">
        <x:v>Campagne commune</x:v>
      </x:c>
      <x:c r="D600" s="122" t="str">
        <x:v>core_missions</x:v>
      </x:c>
      <x:c r="E600" s="122" t="str">
        <x:v>R2-M024</x:v>
      </x:c>
      <x:c r="F600" s="122" t="str">
        <x:v>Le joueur débarque, observe une météo inconnue, place un point de retour et suit une proie jusqu’à un terrain lisible en 2D. La chasse demande d’adapter un outil appris sur le Homeworld. Le retour au vaisseau comprend récupération et contrôle du matériel.</x:v>
      </x:c>
      <x:c r="G600" s="122" t="str">
        <x:v>Joueur</x:v>
      </x:c>
      <x:c r="H600" s="122" t="str">
        <x:v>Premier trajet joué ; contrat de chasse sur un monde accessible choisi. ; locuteur réellement présent ou retour effectué auprès de lui. Les scènes de résultat exigent le résultat observé correspondant.</x:v>
      </x:c>
      <x:c r="I600" s="122" t="str">
        <x:v>Monologue intérieur facultatif, sous-titré en français ; uniquement ce que le joueur a perçu. Aucun autre personnage ne reçoit ces pensées.</x:v>
      </x:c>
      <x:c r="J600" s="122" t="str">
        <x:v>Ouverture une fois à l’entrée de l’étape ; reprise après interruption seulement ; issue une fois par résultat constaté. Attendre une nouvelle transition d’état avant de rejouer. Refus ou attente ne rejouent pas la réussite.</x:v>
      </x:c>
      <x:c r="K600" s="122" t="str">
        <x:v>Dialogue V6 original. Règles et progression locales du projet ; les références filmiques ne prouvent pas ces répliques.</x:v>
      </x:c>
      <x:c r="L600" s="123" t="n">
        <x:v>2</x:v>
      </x:c>
      <x:c r="M600" s="124" t="n">
        <x:v>1</x:v>
      </x:c>
      <x:c r="N600" s="124" t="n">
        <x:v>1</x:v>
      </x:c>
      <x:c r="O600" s="124" t="n">
        <x:v>1</x:v>
      </x:c>
      <x:c r="P600" s="124" t="n">
        <x:v>1</x:v>
      </x:c>
      <x:c r="Q600" s="125" t="n">
        <x:v>0</x:v>
      </x:c>
    </x:row>
    <x:row r="601" ht="89" customHeight="1">
      <x:c r="A601" s="126" t="str">
        <x:v>D6-C-R2-M025</x:v>
      </x:c>
      <x:c r="B601" s="127" t="str">
        <x:v>Préparer Xeno Prime</x:v>
      </x:c>
      <x:c r="C601" s="127" t="str">
        <x:v>Campagne commune</x:v>
      </x:c>
      <x:c r="D601" s="127" t="str">
        <x:v>core_missions</x:v>
      </x:c>
      <x:c r="E601" s="127" t="str">
        <x:v>R2-M025</x:v>
      </x:c>
      <x:c r="F601" s="127" t="str">
        <x:v>Sur une base d’approche, le joueur inspecte les risques connus, prépare des contenants adaptés et teste un itinéraire d’extraction. Une sortie courte montre les traces du territoire avant l’engagement profond. La scène distingue chasse préparée et simple arrivée sur la planète.</x:v>
      </x:c>
      <x:c r="G601" s="127" t="str">
        <x:v>Chasseur de la base d’approche ; Joueur</x:v>
      </x:c>
      <x:c r="H601" s="127" t="str">
        <x:v>Voyage maîtrisé ; accès à PLAN08 Xeno Prime obtenu ; équipement et retour préparés. ; locuteur réellement présent ou retour effectué auprès de lui. Les scènes de résultat exigent le résultat observé correspondant.</x:v>
      </x:c>
      <x:c r="I601" s="127" t="str">
        <x:v>Le locuteur ne sait que ce qu’il voit ici ou ce qui lui a été rapporté avec sa provenance. Il parle au briefing ou au retour effectif ; aucun déplacement instantané ni liaison radio inventée.</x:v>
      </x:c>
      <x:c r="J601" s="127" t="str">
        <x:v>Ouverture une fois à l’entrée de l’étape ; reprise après interruption seulement ; issue une fois par résultat constaté. Attendre une nouvelle transition d’état avant de rejouer. Refus ou attente ne rejouent pas la réussite.</x:v>
      </x:c>
      <x:c r="K601" s="127" t="str">
        <x:v>Dialogue V6 original. Règles et progression locales du projet ; les références filmiques ne prouvent pas ces répliques.</x:v>
      </x:c>
      <x:c r="L601" s="128" t="n">
        <x:v>2</x:v>
      </x:c>
      <x:c r="M601" s="129" t="n">
        <x:v>1</x:v>
      </x:c>
      <x:c r="N601" s="129" t="n">
        <x:v>1</x:v>
      </x:c>
      <x:c r="O601" s="129" t="n">
        <x:v>1</x:v>
      </x:c>
      <x:c r="P601" s="129" t="n">
        <x:v>1</x:v>
      </x:c>
      <x:c r="Q601" s="130" t="n">
        <x:v>0</x:v>
      </x:c>
    </x:row>
    <x:row r="602" ht="104" customHeight="1">
      <x:c r="A602" s="121" t="str">
        <x:v>D6-C-R2-M026</x:v>
      </x:c>
      <x:c r="B602" s="122" t="str">
        <x:v>La première reine</x:v>
      </x:c>
      <x:c r="C602" s="122" t="str">
        <x:v>Campagne commune</x:v>
      </x:c>
      <x:c r="D602" s="122" t="str">
        <x:v>core_missions</x:v>
      </x:c>
      <x:c r="E602" s="122" t="str">
        <x:v>R2-M026</x:v>
      </x:c>
      <x:c r="F602" s="122" t="str">
        <x:v>Le joueur traverse les zones d’approche, lit le mouvement des défenseurs et atteint l’affrontement de la première reine prévue au stade Blooded. Le combat comporte des fenêtres liées au terrain et une sortie d’urgence. La victoire est jouée et constatée avant toute reconnaissance.</x:v>
      </x:c>
      <x:c r="G602" s="122" t="str">
        <x:v>Joueur</x:v>
      </x:c>
      <x:c r="H602" s="122" t="str">
        <x:v>R2-M025 réussie ; accès réel à l’arène de Xeno Prime ; retour encore viable. ; locuteur réellement présent ou retour effectué auprès de lui. Les scènes de résultat exigent le résultat observé correspondant.</x:v>
      </x:c>
      <x:c r="I602" s="122" t="str">
        <x:v>Monologue intérieur facultatif, sous-titré en français ; uniquement ce que le joueur a perçu. Aucun autre personnage ne reçoit ces pensées. La réplique « La reine est tombée » exige queen.firstDefeated réellement obtenu par le combat de cette mission. Une sortie d’urgence garde le relevé et les pertes, sans jouer cette parole.</x:v>
      </x:c>
      <x:c r="J602" s="122" t="str">
        <x:v>Ouverture une fois à l’entrée de l’étape ; reprise après interruption seulement ; issue une fois par résultat constaté. Attendre une nouvelle transition d’état avant de rejouer. Refus ou attente ne rejouent pas la réussite.</x:v>
      </x:c>
      <x:c r="K602" s="122" t="str">
        <x:v>Dialogue V6 original. Règles et progression locales du projet ; les références filmiques ne prouvent pas ces répliques.</x:v>
      </x:c>
      <x:c r="L602" s="123" t="n">
        <x:v>2</x:v>
      </x:c>
      <x:c r="M602" s="124" t="n">
        <x:v>1</x:v>
      </x:c>
      <x:c r="N602" s="124" t="n">
        <x:v>1</x:v>
      </x:c>
      <x:c r="O602" s="124" t="n">
        <x:v>1</x:v>
      </x:c>
      <x:c r="P602" s="124" t="n">
        <x:v>1</x:v>
      </x:c>
      <x:c r="Q602" s="125" t="n">
        <x:v>0</x:v>
      </x:c>
    </x:row>
    <x:row r="603" ht="119" customHeight="1">
      <x:c r="A603" s="126" t="str">
        <x:v>D6-C-R2-M027</x:v>
      </x:c>
      <x:c r="B603" s="127" t="str">
        <x:v>Ce que la reine a changé</x:v>
      </x:c>
      <x:c r="C603" s="127" t="str">
        <x:v>Campagne commune</x:v>
      </x:c>
      <x:c r="D603" s="127" t="str">
        <x:v>core_missions</x:v>
      </x:c>
      <x:c r="E603" s="127" t="str">
        <x:v>R2-M027</x:v>
      </x:c>
      <x:c r="F603" s="127" t="str">
        <x:v>Le joueur revient à bord, traite les dommages et installe les objets obtenus ou les relevés d’un échec. Un mentor observe les gestes nouveaux. La scène peut reconnaître une victoire ou préparer une reprise sans confondre les deux parcours.</x:v>
      </x:c>
      <x:c r="G603" s="127" t="str">
        <x:v>Mentor de retour ; Joueur</x:v>
      </x:c>
      <x:c r="H603" s="127" t="str">
        <x:v>Expédition de reine résolue ; résultat et inventaire réels disponibles. ; locuteur réellement présent ou retour effectué auprès de lui. Les scènes de résultat exigent le résultat observé correspondant.</x:v>
      </x:c>
      <x:c r="I603" s="127" t="str">
        <x:v>Le locuteur ne sait que ce qu’il voit ici ou ce qui lui a été rapporté avec sa provenance. Il parle au briefing ou au retour effectif ; aucun déplacement instantané ni liaison radio inventée. Si B choisit l’atelier solitaire, le mentor quitte physiquement la scène ; aucune de ses répliques ultérieures ne joue avant une visite demandée et réellement effectuée, avec son état de vie et sa disponibilité vérifiés.</x:v>
      </x:c>
      <x:c r="J603" s="127" t="str">
        <x:v>Ouverture une fois à l’entrée de l’étape ; reprise après interruption seulement ; issue une fois par résultat constaté. Attendre une nouvelle transition d’état avant de rejouer. Refus ou attente ne rejouent pas la réussite.</x:v>
      </x:c>
      <x:c r="K603" s="127" t="str">
        <x:v>Dialogue V6 original. Règles et progression locales du projet ; les références filmiques ne prouvent pas ces répliques.</x:v>
      </x:c>
      <x:c r="L603" s="128" t="n">
        <x:v>2</x:v>
      </x:c>
      <x:c r="M603" s="129" t="n">
        <x:v>1</x:v>
      </x:c>
      <x:c r="N603" s="129" t="n">
        <x:v>1</x:v>
      </x:c>
      <x:c r="O603" s="129" t="n">
        <x:v>1</x:v>
      </x:c>
      <x:c r="P603" s="129" t="n">
        <x:v>1</x:v>
      </x:c>
      <x:c r="Q603" s="130" t="n">
        <x:v>2</x:v>
      </x:c>
    </x:row>
    <x:row r="604" ht="89" customHeight="1">
      <x:c r="A604" s="121" t="str">
        <x:v>D6-C-R2-M028</x:v>
      </x:c>
      <x:c r="B604" s="122" t="str">
        <x:v>L’essai de coordination</x:v>
      </x:c>
      <x:c r="C604" s="122" t="str">
        <x:v>Campagne commune</x:v>
      </x:c>
      <x:c r="D604" s="122" t="str">
        <x:v>core_missions</x:v>
      </x:c>
      <x:c r="E604" s="122" t="str">
        <x:v>R2-M028</x:v>
      </x:c>
      <x:c r="F604" s="122" t="str">
        <x:v>Le joueur coordonne une récupération à deux équipes depuis une base : ouvrir un passage, envoyer un signal et vérifier un retour. Il doit aussi descendre sur le terrain pour résoudre un blocage. La fonction est montrée par des responsabilités concrètes.</x:v>
      </x:c>
      <x:c r="G604" s="122" t="str">
        <x:v>Responsable des relais ; Joueur</x:v>
      </x:c>
      <x:c r="H604" s="122" t="str">
        <x:v>Blooded et voyage acquis ; proposition de fonction disponible après expérience de terrain. ; locuteur réellement présent ou retour effectué auprès de lui. Les scènes de résultat exigent le résultat observé correspondant.</x:v>
      </x:c>
      <x:c r="I604" s="122" t="str">
        <x:v>Le locuteur ne sait que ce qu’il voit ici ou ce qui lui a été rapporté avec sa provenance. Il parle au briefing ou au retour effectif ; aucun déplacement instantané ni liaison radio inventée.</x:v>
      </x:c>
      <x:c r="J604" s="122" t="str">
        <x:v>Ouverture une fois à l’entrée de l’étape ; reprise après interruption seulement ; issue une fois par résultat constaté. Attendre une nouvelle transition d’état avant de rejouer. Refus ou attente ne rejouent pas la réussite.</x:v>
      </x:c>
      <x:c r="K604" s="122" t="str">
        <x:v>Dialogue V6 original. Règles et progression locales du projet ; les références filmiques ne prouvent pas ces répliques.</x:v>
      </x:c>
      <x:c r="L604" s="123" t="n">
        <x:v>2</x:v>
      </x:c>
      <x:c r="M604" s="124" t="n">
        <x:v>1</x:v>
      </x:c>
      <x:c r="N604" s="124" t="n">
        <x:v>1</x:v>
      </x:c>
      <x:c r="O604" s="124" t="n">
        <x:v>1</x:v>
      </x:c>
      <x:c r="P604" s="124" t="n">
        <x:v>1</x:v>
      </x:c>
      <x:c r="Q604" s="125" t="n">
        <x:v>0</x:v>
      </x:c>
    </x:row>
    <x:row r="605" ht="89" customHeight="1">
      <x:c r="A605" s="126" t="str">
        <x:v>D6-C-R2-M029</x:v>
      </x:c>
      <x:c r="B605" s="127" t="str">
        <x:v>La fonction Adjutant</x:v>
      </x:c>
      <x:c r="C605" s="127" t="str">
        <x:v>Campagne commune</x:v>
      </x:c>
      <x:c r="D605" s="127" t="str">
        <x:v>core_missions</x:v>
      </x:c>
      <x:c r="E605" s="127" t="str">
        <x:v>R2-M029</x:v>
      </x:c>
      <x:c r="F605" s="127" t="str">
        <x:v>Le joueur reçoit un poste de coordination et en teste les limites avec une mission brève de quai. Il peut ouvrir certains dossiers, préparer des relais et engager une aide bornée. Le dialogue précise qu’Adjutant désigne sa fonction personnelle après Blooded.</x:v>
      </x:c>
      <x:c r="G605" s="127" t="str">
        <x:v>Responsable des relais ; Joueur</x:v>
      </x:c>
      <x:c r="H605" s="127" t="str">
        <x:v>Essai de coordination réussi ; joueur volontaire ; fonction compatible avec ses engagements. ; locuteur réellement présent ou retour effectué auprès de lui. Les scènes de résultat exigent le résultat observé correspondant.</x:v>
      </x:c>
      <x:c r="I605" s="127" t="str">
        <x:v>Le locuteur ne sait que ce qu’il voit ici ou ce qui lui a été rapporté avec sa provenance. Il parle au briefing ou au retour effectif ; aucun déplacement instantané ni liaison radio inventée. Choix B : la réponse d’accord au différé suffit à fermer cet échange ; la réussite de tâche ne se joue pas à ce moment.</x:v>
      </x:c>
      <x:c r="J605" s="127" t="str">
        <x:v>Ouverture une fois à l’entrée de l’étape ; reprise après interruption seulement ; issue une fois par résultat constaté. Attendre une nouvelle transition d’état avant de rejouer. Refus ou attente ne rejouent pas la réussite.</x:v>
      </x:c>
      <x:c r="K605" s="127" t="str">
        <x:v>Dialogue V6 original. Règles et progression locales du projet ; les références filmiques ne prouvent pas ces répliques.</x:v>
      </x:c>
      <x:c r="L605" s="128" t="n">
        <x:v>2</x:v>
      </x:c>
      <x:c r="M605" s="129" t="n">
        <x:v>1</x:v>
      </x:c>
      <x:c r="N605" s="129" t="n">
        <x:v>1</x:v>
      </x:c>
      <x:c r="O605" s="129" t="n">
        <x:v>1</x:v>
      </x:c>
      <x:c r="P605" s="129" t="n">
        <x:v>1</x:v>
      </x:c>
      <x:c r="Q605" s="130" t="n">
        <x:v>1</x:v>
      </x:c>
    </x:row>
    <x:row r="606" ht="89" customHeight="1">
      <x:c r="A606" s="121" t="str">
        <x:v>D6-C-R2-M030</x:v>
      </x:c>
      <x:c r="B606" s="122" t="str">
        <x:v>Le seuil du Warp</x:v>
      </x:c>
      <x:c r="C606" s="122" t="str">
        <x:v>Campagne commune</x:v>
      </x:c>
      <x:c r="D606" s="122" t="str">
        <x:v>core_missions</x:v>
      </x:c>
      <x:c r="E606" s="122" t="str">
        <x:v>R2-M030</x:v>
      </x:c>
      <x:c r="F606" s="122" t="str">
        <x:v>Une quête commune mène à l’Observatoire des Seuils. Le joueur suit des anomalies de balises, explore une galerie et retrouve un dispositif de passage dont le comportement est testé sur des instruments fictifs. Le récit présente une technologie originale du projet, avec inconnues.</x:v>
      </x:c>
      <x:c r="G606" s="122" t="str">
        <x:v>Technicienne des Seuils ; Joueur</x:v>
      </x:c>
      <x:c r="H606" s="122" t="str">
        <x:v>Fonction Adjutant active ; vaisseau possédé ; dossier de seuil accessible. ; locuteur réellement présent ou retour effectué auprès de lui. Les scènes de résultat exigent le résultat observé correspondant.</x:v>
      </x:c>
      <x:c r="I606" s="122" t="str">
        <x:v>Le locuteur ne sait que ce qu’il voit ici ou ce qui lui a été rapporté avec sa provenance. Il parle au briefing ou au retour effectif ; aucun déplacement instantané ni liaison radio inventée.</x:v>
      </x:c>
      <x:c r="J606" s="122" t="str">
        <x:v>Ouverture une fois à l’entrée de l’étape ; reprise après interruption seulement ; issue une fois par résultat constaté. Attendre une nouvelle transition d’état avant de rejouer. Refus ou attente ne rejouent pas la réussite.</x:v>
      </x:c>
      <x:c r="K606" s="122" t="str">
        <x:v>Dialogue V6 original. Règles et progression locales du projet ; les références filmiques ne prouvent pas ces répliques.</x:v>
      </x:c>
      <x:c r="L606" s="123" t="n">
        <x:v>2</x:v>
      </x:c>
      <x:c r="M606" s="124" t="n">
        <x:v>1</x:v>
      </x:c>
      <x:c r="N606" s="124" t="n">
        <x:v>1</x:v>
      </x:c>
      <x:c r="O606" s="124" t="n">
        <x:v>1</x:v>
      </x:c>
      <x:c r="P606" s="124" t="n">
        <x:v>1</x:v>
      </x:c>
      <x:c r="Q606" s="125" t="n">
        <x:v>0</x:v>
      </x:c>
    </x:row>
    <x:row r="607" ht="89" customHeight="1">
      <x:c r="A607" s="126" t="str">
        <x:v>D6-C-R2-M031</x:v>
      </x:c>
      <x:c r="B607" s="127" t="str">
        <x:v>Les pièces d’un retour</x:v>
      </x:c>
      <x:c r="C607" s="127" t="str">
        <x:v>Campagne commune</x:v>
      </x:c>
      <x:c r="D607" s="127" t="str">
        <x:v>core_missions</x:v>
      </x:c>
      <x:c r="E607" s="127" t="str">
        <x:v>R2-M031</x:v>
      </x:c>
      <x:c r="F607" s="127" t="str">
        <x:v>Le joueur récupère un stabilisateur, un repère de retour et une interface de navigation dans trois espaces reliés à des activités de chantier. Chaque pièce est testée avant transport vers son vaisseau. Le module exige une place et une installation concrète.</x:v>
      </x:c>
      <x:c r="G607" s="127" t="str">
        <x:v>Technicienne des Seuils ; Joueur</x:v>
      </x:c>
      <x:c r="H607" s="127" t="str">
        <x:v>R2-M030 commencée ; accès aux chantiers nécessaires obtenu. ; locuteur réellement présent ou retour effectué auprès de lui. Les scènes de résultat exigent le résultat observé correspondant.</x:v>
      </x:c>
      <x:c r="I607" s="127" t="str">
        <x:v>Le locuteur ne sait que ce qu’il voit ici ou ce qui lui a été rapporté avec sa provenance. Il parle au briefing ou au retour effectif ; aucun déplacement instantané ni liaison radio inventée.</x:v>
      </x:c>
      <x:c r="J607" s="127" t="str">
        <x:v>Ouverture une fois à l’entrée de l’étape ; reprise après interruption seulement ; issue une fois par résultat constaté. Attendre une nouvelle transition d’état avant de rejouer. Refus ou attente ne rejouent pas la réussite.</x:v>
      </x:c>
      <x:c r="K607" s="127" t="str">
        <x:v>Dialogue V6 original. Règles et progression locales du projet ; les références filmiques ne prouvent pas ces répliques.</x:v>
      </x:c>
      <x:c r="L607" s="128" t="n">
        <x:v>2</x:v>
      </x:c>
      <x:c r="M607" s="129" t="n">
        <x:v>1</x:v>
      </x:c>
      <x:c r="N607" s="129" t="n">
        <x:v>1</x:v>
      </x:c>
      <x:c r="O607" s="129" t="n">
        <x:v>1</x:v>
      </x:c>
      <x:c r="P607" s="129" t="n">
        <x:v>1</x:v>
      </x:c>
      <x:c r="Q607" s="130" t="n">
        <x:v>0</x:v>
      </x:c>
    </x:row>
    <x:row r="608" ht="89" customHeight="1">
      <x:c r="A608" s="121" t="str">
        <x:v>D6-C-R2-M032</x:v>
      </x:c>
      <x:c r="B608" s="122" t="str">
        <x:v>Installer le module du Warp</x:v>
      </x:c>
      <x:c r="C608" s="122" t="str">
        <x:v>Campagne commune</x:v>
      </x:c>
      <x:c r="D608" s="122" t="str">
        <x:v>core_missions</x:v>
      </x:c>
      <x:c r="E608" s="122" t="str">
        <x:v>R2-M032</x:v>
      </x:c>
      <x:c r="F608" s="122" t="str">
        <x:v>Dans le navire, le joueur monte le module, aligne ses supports et relie les commandes selon une interface fictive. Un test de retour à vide précède toute ouverture. Le sas et la route de retour doivent rester lisibles pour le joueur.</x:v>
      </x:c>
      <x:c r="G608" s="122" t="str">
        <x:v>Technicienne des Seuils ; Joueur</x:v>
      </x:c>
      <x:c r="H608" s="122" t="str">
        <x:v>Adjutant joueur actif ; R2-M030–031 réussies ; composants vérifiés ; vaisseau possédé ; quête commune en phase finale d’installation. ; locuteur réellement présent ou retour effectué auprès de lui. Les scènes de résultat exigent le résultat observé correspondant.</x:v>
      </x:c>
      <x:c r="I608" s="122" t="str">
        <x:v>Le locuteur ne sait que ce qu’il voit ici ou ce qui lui a été rapporté avec sa provenance. Il parle au briefing ou au retour effectif ; aucun déplacement instantané ni liaison radio inventée.</x:v>
      </x:c>
      <x:c r="J608" s="122" t="str">
        <x:v>Ouverture une fois à l’entrée de l’étape ; reprise après interruption seulement ; issue une fois par résultat constaté. Attendre une nouvelle transition d’état avant de rejouer. Refus ou attente ne rejouent pas la réussite.</x:v>
      </x:c>
      <x:c r="K608" s="122" t="str">
        <x:v>Dialogue V6 original. Règles et progression locales du projet ; les références filmiques ne prouvent pas ces répliques.</x:v>
      </x:c>
      <x:c r="L608" s="123" t="n">
        <x:v>2</x:v>
      </x:c>
      <x:c r="M608" s="124" t="n">
        <x:v>1</x:v>
      </x:c>
      <x:c r="N608" s="124" t="n">
        <x:v>1</x:v>
      </x:c>
      <x:c r="O608" s="124" t="n">
        <x:v>1</x:v>
      </x:c>
      <x:c r="P608" s="124" t="n">
        <x:v>1</x:v>
      </x:c>
      <x:c r="Q608" s="125" t="n">
        <x:v>1</x:v>
      </x:c>
    </x:row>
    <x:row r="609" ht="179" customHeight="1">
      <x:c r="A609" s="126" t="str">
        <x:v>D6-C-R2-M033</x:v>
      </x:c>
      <x:c r="B609" s="127" t="str">
        <x:v>Traverser et revenir</x:v>
      </x:c>
      <x:c r="C609" s="127" t="str">
        <x:v>Campagne commune</x:v>
      </x:c>
      <x:c r="D609" s="127" t="str">
        <x:v>core_missions</x:v>
      </x:c>
      <x:c r="E609" s="127" t="str">
        <x:v>R2-M033</x:v>
      </x:c>
      <x:c r="F609" s="127" t="str">
        <x:v>Le joueur prépare un petit trajet dans une branche du passé, franchit le seuil, pose un repère de terrain puis revient par la fenêtre engagée. L’objectif est de comprendre passage physique, objet unique et droit de retour. Le contenu historique ne donne aucun rang.</x:v>
      </x:c>
      <x:c r="G609" s="127" t="str">
        <x:v>Joueur</x:v>
      </x:c>
      <x:c r="H609"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Cinq conditions Warp vraies ; expédition facultative choisie explicitement. ; locuteur réellement présent ou retour effectué auprès de lui. Les scènes de résultat exigent le résultat observé correspondant.</x:v>
      </x:c>
      <x:c r="I609" s="127" t="str">
        <x:v>Monologue intérieur facultatif, sous-titré en français ; uniquement ce que le joueur a perçu. Aucun autre personnage ne reçoit ces pensées. Les cinq verrous sont ceux du nouveau départ ; ils ne sont pas réévalués comme condition de survie ou de retour à chaque dialogue dans une expédition déjà engagée.</x:v>
      </x:c>
      <x:c r="J609" s="127" t="str">
        <x:v>Ouverture une fois à l’entrée de l’étape ; reprise après interruption seulement ; issue une fois par résultat constaté. Attendre une nouvelle transition d’état avant de rejouer. Refus ou attente ne rejouent pas la réussite.</x:v>
      </x:c>
      <x:c r="K609" s="127" t="str">
        <x:v>Dialogue V6 original. Règles et progression locales du projet ; les références filmiques ne prouvent pas ces répliques.</x:v>
      </x:c>
      <x:c r="L609" s="128" t="n">
        <x:v>2</x:v>
      </x:c>
      <x:c r="M609" s="129" t="n">
        <x:v>1</x:v>
      </x:c>
      <x:c r="N609" s="129" t="n">
        <x:v>1</x:v>
      </x:c>
      <x:c r="O609" s="129" t="n">
        <x:v>1</x:v>
      </x:c>
      <x:c r="P609" s="129" t="n">
        <x:v>1</x:v>
      </x:c>
      <x:c r="Q609" s="130" t="n">
        <x:v>1</x:v>
      </x:c>
    </x:row>
    <x:row r="610" ht="89" customHeight="1">
      <x:c r="A610" s="121" t="str">
        <x:v>D6-C-R2-M034</x:v>
      </x:c>
      <x:c r="B610" s="122" t="str">
        <x:v>Choisir la prochaine route</x:v>
      </x:c>
      <x:c r="C610" s="122" t="str">
        <x:v>Campagne commune</x:v>
      </x:c>
      <x:c r="D610" s="122" t="str">
        <x:v>core_missions</x:v>
      </x:c>
      <x:c r="E610" s="122" t="str">
        <x:v>R2-M034</x:v>
      </x:c>
      <x:c r="F610" s="122" t="str">
        <x:v>Le joueur compare plusieurs routes depuis sa carte, visite un quai pour obtenir des informations et prépare une expédition adaptée à ses ressources. La campagne offre une progression entièrement spatiale et locale pour ceux qui ne souhaitent pas utiliser le Warp.</x:v>
      </x:c>
      <x:c r="G610" s="122" t="str">
        <x:v>Responsable du quai ; Joueur</x:v>
      </x:c>
      <x:c r="H610" s="122" t="str">
        <x:v>R2-M024 résolue et accès galactiques nécessaires ; aucune mission Warp exigée. ; locuteur réellement présent ou retour effectué auprès de lui. Les scènes de résultat exigent le résultat observé correspondant.</x:v>
      </x:c>
      <x:c r="I610" s="122" t="str">
        <x:v>Le locuteur ne sait que ce qu’il voit ici ou ce qui lui a été rapporté avec sa provenance. Il parle au briefing ou au retour effectif ; aucun déplacement instantané ni liaison radio inventée.</x:v>
      </x:c>
      <x:c r="J610" s="122" t="str">
        <x:v>Ouverture une fois à l’entrée de l’étape ; reprise après interruption seulement ; issue une fois par résultat constaté. Attendre une nouvelle transition d’état avant de rejouer. Refus ou attente ne rejouent pas la réussite.</x:v>
      </x:c>
      <x:c r="K610" s="122" t="str">
        <x:v>Dialogue V6 original. Règles et progression locales du projet ; les références filmiques ne prouvent pas ces répliques.</x:v>
      </x:c>
      <x:c r="L610" s="123" t="n">
        <x:v>3</x:v>
      </x:c>
      <x:c r="M610" s="124" t="n">
        <x:v>1</x:v>
      </x:c>
      <x:c r="N610" s="124" t="n">
        <x:v>1</x:v>
      </x:c>
      <x:c r="O610" s="124" t="n">
        <x:v>1</x:v>
      </x:c>
      <x:c r="P610" s="124" t="n">
        <x:v>1</x:v>
      </x:c>
      <x:c r="Q610" s="125" t="n">
        <x:v>0</x:v>
      </x:c>
    </x:row>
    <x:row r="611" ht="89" customHeight="1">
      <x:c r="A611" s="126" t="str">
        <x:v>D6-C-R2-M035</x:v>
      </x:c>
      <x:c r="B611" s="127" t="str">
        <x:v>Un conflit de clan à hauteur de chasseur</x:v>
      </x:c>
      <x:c r="C611" s="127" t="str">
        <x:v>Campagne commune</x:v>
      </x:c>
      <x:c r="D611" s="127" t="str">
        <x:v>core_missions</x:v>
      </x:c>
      <x:c r="E611" s="127" t="str">
        <x:v>R2-M035</x:v>
      </x:c>
      <x:c r="F611" s="127" t="str">
        <x:v>Une mission montre le conflit depuis le terrain : repérer un passage, couvrir un éclaireur et décider s’il faut poursuivre un adversaire ou protéger une extraction. Le joueur rejoint ensuite le même lieu transformé par son action. Les arcs de guerre détaillés portent leurs résultats.</x:v>
      </x:c>
      <x:c r="G611" s="127" t="str">
        <x:v>Éclaireur du passage ; Joueur</x:v>
      </x:c>
      <x:c r="H611" s="127" t="str">
        <x:v>Route accessible ; proposition de guerre annexe reçue ; participation volontaire. ; locuteur réellement présent ou retour effectué auprès de lui. Les scènes de résultat exigent le résultat observé correspondant.</x:v>
      </x:c>
      <x:c r="I611" s="127" t="str">
        <x:v>Le locuteur ne sait que ce qu’il voit ici ou ce qui lui a été rapporté avec sa provenance. Il parle au briefing ou au retour effectif ; aucun déplacement instantané ni liaison radio inventée.</x:v>
      </x:c>
      <x:c r="J611" s="127" t="str">
        <x:v>Ouverture une fois à l’entrée de l’étape ; reprise après interruption seulement ; issue une fois par résultat constaté. Attendre une nouvelle transition d’état avant de rejouer. Refus ou attente ne rejouent pas la réussite.</x:v>
      </x:c>
      <x:c r="K611" s="127" t="str">
        <x:v>Dialogue V6 original. Règles et progression locales du projet ; les références filmiques ne prouvent pas ces répliques.</x:v>
      </x:c>
      <x:c r="L611" s="128" t="n">
        <x:v>2</x:v>
      </x:c>
      <x:c r="M611" s="129" t="n">
        <x:v>1</x:v>
      </x:c>
      <x:c r="N611" s="129" t="n">
        <x:v>1</x:v>
      </x:c>
      <x:c r="O611" s="129" t="n">
        <x:v>1</x:v>
      </x:c>
      <x:c r="P611" s="129" t="n">
        <x:v>1</x:v>
      </x:c>
      <x:c r="Q611" s="130" t="n">
        <x:v>0</x:v>
      </x:c>
    </x:row>
    <x:row r="612" ht="89" customHeight="1">
      <x:c r="A612" s="121" t="str">
        <x:v>D6-C-R2-M036</x:v>
      </x:c>
      <x:c r="B612" s="122" t="str">
        <x:v>Voir le champ depuis les hauteurs</x:v>
      </x:c>
      <x:c r="C612" s="122" t="str">
        <x:v>Campagne commune</x:v>
      </x:c>
      <x:c r="D612" s="122" t="str">
        <x:v>core_missions</x:v>
      </x:c>
      <x:c r="E612" s="122" t="str">
        <x:v>R2-M036</x:v>
      </x:c>
      <x:c r="F612" s="122" t="str">
        <x:v>Le joueur rejoint un poste de commandement, observe trois équipes déjà présentes et donne des ordres de couverture, déplacement et repli. Une phase au sol permet de comprendre le passage qu’il commande. Les unités conservent leurs personnes et leurs états.</x:v>
      </x:c>
      <x:c r="G612" s="122" t="str">
        <x:v>Cheffe des trois équipes ; Joueur</x:v>
      </x:c>
      <x:c r="H612" s="122" t="str">
        <x:v>Introduction RTS choisie ; forces réellement disponibles dans le module guerre. ; locuteur réellement présent ou retour effectué auprès de lui. Les scènes de résultat exigent le résultat observé correspondant.</x:v>
      </x:c>
      <x:c r="I612" s="122" t="str">
        <x:v>Le locuteur ne sait que ce qu’il voit ici ou ce qui lui a été rapporté avec sa provenance. Il parle au briefing ou au retour effectif ; aucun déplacement instantané ni liaison radio inventée.</x:v>
      </x:c>
      <x:c r="J612" s="122" t="str">
        <x:v>Ouverture une fois à l’entrée de l’étape ; reprise après interruption seulement ; issue une fois par résultat constaté. Attendre une nouvelle transition d’état avant de rejouer. Refus ou attente ne rejouent pas la réussite.</x:v>
      </x:c>
      <x:c r="K612" s="122" t="str">
        <x:v>Dialogue V6 original. Règles et progression locales du projet ; les références filmiques ne prouvent pas ces répliques.</x:v>
      </x:c>
      <x:c r="L612" s="123" t="n">
        <x:v>2</x:v>
      </x:c>
      <x:c r="M612" s="124" t="n">
        <x:v>1</x:v>
      </x:c>
      <x:c r="N612" s="124" t="n">
        <x:v>1</x:v>
      </x:c>
      <x:c r="O612" s="124" t="n">
        <x:v>1</x:v>
      </x:c>
      <x:c r="P612" s="124" t="n">
        <x:v>1</x:v>
      </x:c>
      <x:c r="Q612" s="125" t="n">
        <x:v>0</x:v>
      </x:c>
    </x:row>
    <x:row r="613" ht="89" customHeight="1">
      <x:c r="A613" s="126" t="str">
        <x:v>D6-C-R2-M037</x:v>
      </x:c>
      <x:c r="B613" s="127" t="str">
        <x:v>La carte a des chemins</x:v>
      </x:c>
      <x:c r="C613" s="127" t="str">
        <x:v>Campagne commune</x:v>
      </x:c>
      <x:c r="D613" s="127" t="str">
        <x:v>core_missions</x:v>
      </x:c>
      <x:c r="E613" s="127" t="str">
        <x:v>R2-M037</x:v>
      </x:c>
      <x:c r="F613" s="127" t="str">
        <x:v>Une première opération de carte fait déplacer une force par une liaison réelle, tenir une zone et assurer son ravitaillement. Le joueur peut visiter le passage en 2D. Les zones possédées par une faction ne changent qu’après résolution de l’opération prévue.</x:v>
      </x:c>
      <x:c r="G613" s="127" t="str">
        <x:v>Responsable de campagne ; Joueur</x:v>
      </x:c>
      <x:c r="H613" s="127" t="str">
        <x:v>Conquête annexe choisie ; accès à une planète guerre ; forces et mandat disponibles. ; locuteur réellement présent ou retour effectué auprès de lui. Les scènes de résultat exigent le résultat observé correspondant.</x:v>
      </x:c>
      <x:c r="I613" s="127" t="str">
        <x:v>Le locuteur ne sait que ce qu’il voit ici ou ce qui lui a été rapporté avec sa provenance. Il parle au briefing ou au retour effectif ; aucun déplacement instantané ni liaison radio inventée.</x:v>
      </x:c>
      <x:c r="J613" s="127" t="str">
        <x:v>Ouverture une fois à l’entrée de l’étape ; reprise après interruption seulement ; issue une fois par résultat constaté. Attendre une nouvelle transition d’état avant de rejouer. Refus ou attente ne rejouent pas la réussite.</x:v>
      </x:c>
      <x:c r="K613" s="127" t="str">
        <x:v>Dialogue V6 original. Règles et progression locales du projet ; les références filmiques ne prouvent pas ces répliques.</x:v>
      </x:c>
      <x:c r="L613" s="128" t="n">
        <x:v>2</x:v>
      </x:c>
      <x:c r="M613" s="129" t="n">
        <x:v>1</x:v>
      </x:c>
      <x:c r="N613" s="129" t="n">
        <x:v>1</x:v>
      </x:c>
      <x:c r="O613" s="129" t="n">
        <x:v>1</x:v>
      </x:c>
      <x:c r="P613" s="129" t="n">
        <x:v>1</x:v>
      </x:c>
      <x:c r="Q613" s="130" t="n">
        <x:v>0</x:v>
      </x:c>
    </x:row>
    <x:row r="614" ht="89" customHeight="1">
      <x:c r="A614" s="121" t="str">
        <x:v>D6-C-R2-M038</x:v>
      </x:c>
      <x:c r="B614" s="122" t="str">
        <x:v>L’histoire dans le meuble</x:v>
      </x:c>
      <x:c r="C614" s="122" t="str">
        <x:v>Campagne commune</x:v>
      </x:c>
      <x:c r="D614" s="122" t="str">
        <x:v>core_missions</x:v>
      </x:c>
      <x:c r="E614" s="122" t="str">
        <x:v>R2-M038</x:v>
      </x:c>
      <x:c r="F614" s="122" t="str">
        <x:v>Le joueur suit un objet depuis son berceau jusqu’à un emplacement d’exposition : inspection, support, provenance et installation. Les gestes détaillés sont ceux des tableaux de trophées ; cette mission commune pointe le parcours sans donner un second exemplaire de l’objet.</x:v>
      </x:c>
      <x:c r="G614" s="122" t="str">
        <x:v>Artisane des supports ; Joueur</x:v>
      </x:c>
      <x:c r="H614" s="122" t="str">
        <x:v>Atelier de trophées accessible ; tutoriel local ou spatial disponible selon acquisitions. ; locuteur réellement présent ou retour effectué auprès de lui. Les scènes de résultat exigent le résultat observé correspondant.</x:v>
      </x:c>
      <x:c r="I614" s="122" t="str">
        <x:v>Le locuteur ne sait que ce qu’il voit ici ou ce qui lui a été rapporté avec sa provenance. Il parle au briefing ou au retour effectif ; aucun déplacement instantané ni liaison radio inventée.</x:v>
      </x:c>
      <x:c r="J614" s="122" t="str">
        <x:v>Ouverture une fois à l’entrée de l’étape ; reprise après interruption seulement ; issue une fois par résultat constaté. Attendre une nouvelle transition d’état avant de rejouer. Refus ou attente ne rejouent pas la réussite.</x:v>
      </x:c>
      <x:c r="K614" s="122" t="str">
        <x:v>Dialogue V6 original. Règles et progression locales du projet ; les références filmiques ne prouvent pas ces répliques.</x:v>
      </x:c>
      <x:c r="L614" s="123" t="n">
        <x:v>2</x:v>
      </x:c>
      <x:c r="M614" s="124" t="n">
        <x:v>1</x:v>
      </x:c>
      <x:c r="N614" s="124" t="n">
        <x:v>1</x:v>
      </x:c>
      <x:c r="O614" s="124" t="n">
        <x:v>1</x:v>
      </x:c>
      <x:c r="P614" s="124" t="n">
        <x:v>1</x:v>
      </x:c>
      <x:c r="Q614" s="125" t="n">
        <x:v>0</x:v>
      </x:c>
    </x:row>
    <x:row r="615" ht="89" customHeight="1">
      <x:c r="A615" s="126" t="str">
        <x:v>D6-C-R2-M039</x:v>
      </x:c>
      <x:c r="B615" s="127" t="str">
        <x:v>Revenir chez les siens</x:v>
      </x:c>
      <x:c r="C615" s="127" t="str">
        <x:v>Campagne commune</x:v>
      </x:c>
      <x:c r="D615" s="127" t="str">
        <x:v>core_missions</x:v>
      </x:c>
      <x:c r="E615" s="127" t="str">
        <x:v>R2-M039</x:v>
      </x:c>
      <x:c r="F615" s="127" t="str">
        <x:v>Le joueur traverse les rues connues, constate les changements de relations et peut entamer une mission de résidence. Les habitants commentent les chasses réellement connues. Une tâche locale rend le retour actif : réparer un accès, escorter une charge ou suivre une proie proche.</x:v>
      </x:c>
      <x:c r="G615" s="127" t="str">
        <x:v>Habitante de la cité ; Joueur</x:v>
      </x:c>
      <x:c r="H615" s="127" t="str">
        <x:v>Voyage de retour réellement joué ; communauté du Homeworld accessible. ; locuteur réellement présent ou retour effectué auprès de lui. Les scènes de résultat exigent le résultat observé correspondant.</x:v>
      </x:c>
      <x:c r="I615" s="127" t="str">
        <x:v>Le locuteur ne sait que ce qu’il voit ici ou ce qui lui a été rapporté avec sa provenance. Il parle au briefing ou au retour effectif ; aucun déplacement instantané ni liaison radio inventée.</x:v>
      </x:c>
      <x:c r="J615" s="127" t="str">
        <x:v>Ouverture une fois à l’entrée de l’étape ; reprise après interruption seulement ; issue une fois par résultat constaté. Attendre une nouvelle transition d’état avant de rejouer. Refus ou attente ne rejouent pas la réussite.</x:v>
      </x:c>
      <x:c r="K615" s="127" t="str">
        <x:v>Dialogue V6 original. Règles et progression locales du projet ; les références filmiques ne prouvent pas ces répliques.</x:v>
      </x:c>
      <x:c r="L615" s="128" t="n">
        <x:v>3</x:v>
      </x:c>
      <x:c r="M615" s="129" t="n">
        <x:v>1</x:v>
      </x:c>
      <x:c r="N615" s="129" t="n">
        <x:v>1</x:v>
      </x:c>
      <x:c r="O615" s="129" t="n">
        <x:v>1</x:v>
      </x:c>
      <x:c r="P615" s="129" t="n">
        <x:v>1</x:v>
      </x:c>
      <x:c r="Q615" s="130" t="n">
        <x:v>0</x:v>
      </x:c>
    </x:row>
    <x:row r="616" ht="119" customHeight="1">
      <x:c r="A616" s="121" t="str">
        <x:v>D6-C-R2-M040</x:v>
      </x:c>
      <x:c r="B616" s="122" t="str">
        <x:v>Mon domaine de maîtrise</x:v>
      </x:c>
      <x:c r="C616" s="122" t="str">
        <x:v>Campagne commune</x:v>
      </x:c>
      <x:c r="D616" s="122" t="str">
        <x:v>core_missions</x:v>
      </x:c>
      <x:c r="E616" s="122" t="str">
        <x:v>R2-M040</x:v>
      </x:c>
      <x:c r="F616" s="122" t="str">
        <x:v>Le joueur compose une démonstration avec des gestes appris : piste, mobilité, piège ou confrontation. Le terrain possède plusieurs solutions et un retour de mentor. L’objectif est de préparer une épreuve solitaire adaptée aux outils réellement possédés.</x:v>
      </x:c>
      <x:c r="G616" s="122" t="str">
        <x:v>Saar ; Joueur</x:v>
      </x:c>
      <x:c r="H616" s="122" t="str">
        <x:v>Formation, chasses et observations suffisantes selon le parcours commun ; Warp non requis.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I616" s="122" t="str">
        <x:v>Le locuteur ne sait que ce qu’il voit ici ou ce qui lui a été rapporté avec sa provenance. Il parle au briefing ou au retour effectif ; aucun déplacement instantané ni liaison radio inventée.</x:v>
      </x:c>
      <x:c r="J616" s="122" t="str">
        <x:v>Ouverture une fois à l’entrée de l’étape ; reprise après interruption seulement ; issue une fois par résultat constaté. Attendre une nouvelle transition d’état avant de rejouer. Refus ou attente ne rejouent pas la réussite.</x:v>
      </x:c>
      <x:c r="K616" s="122" t="str">
        <x:v>Dialogue V6 original. Règles et progression locales du projet ; les références filmiques ne prouvent pas ces répliques.</x:v>
      </x:c>
      <x:c r="L616" s="123" t="n">
        <x:v>2</x:v>
      </x:c>
      <x:c r="M616" s="124" t="n">
        <x:v>1</x:v>
      </x:c>
      <x:c r="N616" s="124" t="n">
        <x:v>1</x:v>
      </x:c>
      <x:c r="O616" s="124" t="n">
        <x:v>1</x:v>
      </x:c>
      <x:c r="P616" s="124" t="n">
        <x:v>1</x:v>
      </x:c>
      <x:c r="Q616" s="125" t="n">
        <x:v>0</x:v>
      </x:c>
    </x:row>
    <x:row r="617" ht="119" customHeight="1">
      <x:c r="A617" s="126" t="str">
        <x:v>D6-C-R2-M041</x:v>
      </x:c>
      <x:c r="B617" s="127" t="str">
        <x:v>Préparer la chasse solitaire</x:v>
      </x:c>
      <x:c r="C617" s="127" t="str">
        <x:v>Campagne commune</x:v>
      </x:c>
      <x:c r="D617" s="127" t="str">
        <x:v>core_missions</x:v>
      </x:c>
      <x:c r="E617" s="127" t="str">
        <x:v>R2-M041</x:v>
      </x:c>
      <x:c r="F617" s="127" t="str">
        <x:v>Le joueur choisit et vérifie son équipement, parcourt l’itinéraire de départ et confirme les règles de l’épreuve solitaire Quatza-Rij du projet. Les partenaires peuvent conseiller mais ne sont pas embarqués dans le combat d’évaluation. Le retour est préparé.</x:v>
      </x:c>
      <x:c r="G617" s="127" t="str">
        <x:v>Saar ; Joueur</x:v>
      </x:c>
      <x:c r="H617" s="127" t="str">
        <x:v>Profil de maîtrise validé ; conditions communes de l’épreuve Elite réunies.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I617" s="127" t="str">
        <x:v>Le locuteur ne sait que ce qu’il voit ici ou ce qui lui a été rapporté avec sa provenance. Il parle au briefing ou au retour effectif ; aucun déplacement instantané ni liaison radio inventée.</x:v>
      </x:c>
      <x:c r="J617" s="127" t="str">
        <x:v>Ouverture une fois à l’entrée de l’étape ; reprise après interruption seulement ; issue une fois par résultat constaté. Attendre une nouvelle transition d’état avant de rejouer. Refus ou attente ne rejouent pas la réussite.</x:v>
      </x:c>
      <x:c r="K617" s="127" t="str">
        <x:v>Dialogue V6 original. Règles et progression locales du projet ; les références filmiques ne prouvent pas ces répliques.</x:v>
      </x:c>
      <x:c r="L617" s="128" t="n">
        <x:v>2</x:v>
      </x:c>
      <x:c r="M617" s="129" t="n">
        <x:v>1</x:v>
      </x:c>
      <x:c r="N617" s="129" t="n">
        <x:v>1</x:v>
      </x:c>
      <x:c r="O617" s="129" t="n">
        <x:v>1</x:v>
      </x:c>
      <x:c r="P617" s="129" t="n">
        <x:v>1</x:v>
      </x:c>
      <x:c r="Q617" s="130" t="n">
        <x:v>0</x:v>
      </x:c>
    </x:row>
    <x:row r="618" ht="89" customHeight="1">
      <x:c r="A618" s="121" t="str">
        <x:v>D6-C-R2-M042</x:v>
      </x:c>
      <x:c r="B618" s="122" t="str">
        <x:v>Le Quatza-Rij solitaire</x:v>
      </x:c>
      <x:c r="C618" s="122" t="str">
        <x:v>Campagne commune</x:v>
      </x:c>
      <x:c r="D618" s="122" t="str">
        <x:v>core_missions</x:v>
      </x:c>
      <x:c r="E618" s="122" t="str">
        <x:v>R2-M042</x:v>
      </x:c>
      <x:c r="F618" s="122" t="str">
        <x:v>Le joueur lit la cible, ouvre ses propres fenêtres et utilise le terrain sans les actions d’une triade. Le combat comprend plusieurs phases et une possibilité de repli. Les dégâts, objets perdus et observations persistent selon les règles de tentative, même en cas d’échec.</x:v>
      </x:c>
      <x:c r="G618" s="122" t="str">
        <x:v>Joueur</x:v>
      </x:c>
      <x:c r="H618" s="122" t="str">
        <x:v>R2-M041 réussie ; joueur seul dans la tentative d’épreuve ; équipement vérifié. ; locuteur réellement présent ou retour effectué auprès de lui. Les scènes de résultat exigent le résultat observé correspondant.</x:v>
      </x:c>
      <x:c r="I618" s="122" t="str">
        <x:v>Monologue intérieur facultatif, sous-titré en français ; uniquement ce que le joueur a perçu. Aucun autre personnage ne reçoit ces pensées.</x:v>
      </x:c>
      <x:c r="J618" s="122" t="str">
        <x:v>Ouverture une fois à l’entrée de l’étape ; reprise après interruption seulement ; issue une fois par résultat constaté. Attendre une nouvelle transition d’état avant de rejouer. Refus ou attente ne rejouent pas la réussite.</x:v>
      </x:c>
      <x:c r="K618" s="122" t="str">
        <x:v>Dialogue V6 original. Règles et progression locales du projet ; les références filmiques ne prouvent pas ces répliques.</x:v>
      </x:c>
      <x:c r="L618" s="123" t="n">
        <x:v>2</x:v>
      </x:c>
      <x:c r="M618" s="124" t="n">
        <x:v>1</x:v>
      </x:c>
      <x:c r="N618" s="124" t="n">
        <x:v>1</x:v>
      </x:c>
      <x:c r="O618" s="124" t="n">
        <x:v>1</x:v>
      </x:c>
      <x:c r="P618" s="124" t="n">
        <x:v>1</x:v>
      </x:c>
      <x:c r="Q618" s="125" t="n">
        <x:v>1</x:v>
      </x:c>
    </x:row>
    <x:row r="619" ht="89" customHeight="1">
      <x:c r="A619" s="126" t="str">
        <x:v>D6-C-R2-M043</x:v>
      </x:c>
      <x:c r="B619" s="127" t="str">
        <x:v>La reconnaissance Elite</x:v>
      </x:c>
      <x:c r="C619" s="127" t="str">
        <x:v>Campagne commune</x:v>
      </x:c>
      <x:c r="D619" s="127" t="str">
        <x:v>core_missions</x:v>
      </x:c>
      <x:c r="E619" s="127" t="str">
        <x:v>R2-M043</x:v>
      </x:c>
      <x:c r="F619" s="127" t="str">
        <x:v>Le joueur revient devant les témoins, présente ce qui a réellement été rapporté et accomplit le geste de reconnaissance. La scène cite sa méthode et les décisions marquantes du combat. Les origines peuvent ensuite ouvrir leurs choix de fin sans répéter l’épreuve.</x:v>
      </x:c>
      <x:c r="G619" s="127" t="str">
        <x:v>Témoin du retour ; Joueur</x:v>
      </x:c>
      <x:c r="H619" s="127" t="str">
        <x:v>Épreuve solitaire réussie et retour physique accompli. ; locuteur réellement présent ou retour effectué auprès de lui. Les scènes de résultat exigent le résultat observé correspondant.</x:v>
      </x:c>
      <x:c r="I619" s="127" t="str">
        <x:v>Le locuteur ne sait que ce qu’il voit ici ou ce qui lui a été rapporté avec sa provenance. Il parle au briefing ou au retour effectif ; aucun déplacement instantané ni liaison radio inventée.</x:v>
      </x:c>
      <x:c r="J619" s="127" t="str">
        <x:v>Ouverture une fois à l’entrée de l’étape ; reprise après interruption seulement ; issue une fois par résultat constaté. Attendre une nouvelle transition d’état avant de rejouer. Refus ou attente ne rejouent pas la réussite.</x:v>
      </x:c>
      <x:c r="K619" s="127" t="str">
        <x:v>Dialogue V6 original. Règles et progression locales du projet ; les références filmiques ne prouvent pas ces répliques.</x:v>
      </x:c>
      <x:c r="L619" s="128" t="n">
        <x:v>2</x:v>
      </x:c>
      <x:c r="M619" s="129" t="n">
        <x:v>1</x:v>
      </x:c>
      <x:c r="N619" s="129" t="n">
        <x:v>1</x:v>
      </x:c>
      <x:c r="O619" s="129" t="n">
        <x:v>1</x:v>
      </x:c>
      <x:c r="P619" s="129" t="n">
        <x:v>1</x:v>
      </x:c>
      <x:c r="Q619" s="130" t="n">
        <x:v>1</x:v>
      </x:c>
    </x:row>
    <x:row r="620" ht="89" customHeight="1">
      <x:c r="A620" s="121" t="str">
        <x:v>D6-C-R2-M044</x:v>
      </x:c>
      <x:c r="B620" s="122" t="str">
        <x:v>La coque d’un groupe</x:v>
      </x:c>
      <x:c r="C620" s="122" t="str">
        <x:v>Campagne commune</x:v>
      </x:c>
      <x:c r="D620" s="122" t="str">
        <x:v>core_missions</x:v>
      </x:c>
      <x:c r="E620" s="122" t="str">
        <x:v>R2-M044</x:v>
      </x:c>
      <x:c r="F620" s="122" t="str">
        <x:v>Le joueur visite la coque collective, inspecte les ponts encore fermés et rencontre les personnes qui en possèdent les droits. Cette entrée renvoie aux 24 missions spécifiques du navire pour l’acquisition, les travaux et l’équipage. Une visite ne donne pas la propriété.</x:v>
      </x:c>
      <x:c r="G620" s="122" t="str">
        <x:v>Détentrice des droits de coque ; Joueur</x:v>
      </x:c>
      <x:c r="H620" s="122" t="str">
        <x:v>Elite acquis ; projet de navire de clan choisi ; accès au Chantier des Coques Ouvertes. ; locuteur réellement présent ou retour effectué auprès de lui. Les scènes de résultat exigent le résultat observé correspondant.</x:v>
      </x:c>
      <x:c r="I620" s="122" t="str">
        <x:v>Le locuteur ne sait que ce qu’il voit ici ou ce qui lui a été rapporté avec sa provenance. Il parle au briefing ou au retour effectif ; aucun déplacement instantané ni liaison radio inventée. Choix B : la réponse d’accord au différé suffit à fermer cet échange ; la réussite de tâche ne se joue pas à ce moment.</x:v>
      </x:c>
      <x:c r="J620" s="122" t="str">
        <x:v>Ouverture une fois à l’entrée de l’étape ; reprise après interruption seulement ; issue une fois par résultat constaté. Attendre une nouvelle transition d’état avant de rejouer. Refus ou attente ne rejouent pas la réussite.</x:v>
      </x:c>
      <x:c r="K620" s="122" t="str">
        <x:v>Dialogue V6 original. Règles et progression locales du projet ; les références filmiques ne prouvent pas ces répliques.</x:v>
      </x:c>
      <x:c r="L620" s="123" t="n">
        <x:v>2</x:v>
      </x:c>
      <x:c r="M620" s="124" t="n">
        <x:v>1</x:v>
      </x:c>
      <x:c r="N620" s="124" t="n">
        <x:v>1</x:v>
      </x:c>
      <x:c r="O620" s="124" t="n">
        <x:v>1</x:v>
      </x:c>
      <x:c r="P620" s="124" t="n">
        <x:v>1</x:v>
      </x:c>
      <x:c r="Q620" s="125" t="n">
        <x:v>0</x:v>
      </x:c>
    </x:row>
    <x:row r="621" ht="89" customHeight="1">
      <x:c r="A621" s="126" t="str">
        <x:v>D6-C-R2-M045</x:v>
      </x:c>
      <x:c r="B621" s="127" t="str">
        <x:v>Une porte, plusieurs haltes</x:v>
      </x:c>
      <x:c r="C621" s="127" t="str">
        <x:v>Campagne commune</x:v>
      </x:c>
      <x:c r="D621" s="127" t="str">
        <x:v>core_missions</x:v>
      </x:c>
      <x:c r="E621" s="127" t="str">
        <x:v>R2-M045</x:v>
      </x:c>
      <x:c r="F621" s="127" t="str">
        <x:v>Le joueur compare ses droits de résidence, prépare des contenants puis confirme un éventuel déménagement au seuil réel. Les cabines des vaisseaux restent des haltes de transit. Un objet exposé doit être décroché et transporté avant de changer d’emplacement.</x:v>
      </x:c>
      <x:c r="G621" s="127" t="str">
        <x:v>Responsable des haltes ; Joueur</x:v>
      </x:c>
      <x:c r="H621" s="127" t="str">
        <x:v>Au moins une résidence déverrouillée ou un projet de maison ouvert. ; locuteur réellement présent ou retour effectué auprès de lui. Les scènes de résultat exigent le résultat observé correspondant.</x:v>
      </x:c>
      <x:c r="I621" s="127" t="str">
        <x:v>Le locuteur ne sait que ce qu’il voit ici ou ce qui lui a été rapporté avec sa provenance. Il parle au briefing ou au retour effectif ; aucun déplacement instantané ni liaison radio inventée.</x:v>
      </x:c>
      <x:c r="J621" s="127" t="str">
        <x:v>Ouverture une fois à l’entrée de l’étape ; reprise après interruption seulement ; issue une fois par résultat constaté. Attendre une nouvelle transition d’état avant de rejouer. Refus ou attente ne rejouent pas la réussite.</x:v>
      </x:c>
      <x:c r="K621" s="127" t="str">
        <x:v>Dialogue V6 original. Règles et progression locales du projet ; les références filmiques ne prouvent pas ces répliques.</x:v>
      </x:c>
      <x:c r="L621" s="128" t="n">
        <x:v>2</x:v>
      </x:c>
      <x:c r="M621" s="129" t="n">
        <x:v>1</x:v>
      </x:c>
      <x:c r="N621" s="129" t="n">
        <x:v>1</x:v>
      </x:c>
      <x:c r="O621" s="129" t="n">
        <x:v>1</x:v>
      </x:c>
      <x:c r="P621" s="129" t="n">
        <x:v>1</x:v>
      </x:c>
      <x:c r="Q621" s="130" t="n">
        <x:v>1</x:v>
      </x:c>
    </x:row>
    <x:row r="622" ht="89" customHeight="1">
      <x:c r="A622" s="121" t="str">
        <x:v>D6-C-R2-M046</x:v>
      </x:c>
      <x:c r="B622" s="122" t="str">
        <x:v>Une mission vraiment collective</x:v>
      </x:c>
      <x:c r="C622" s="122" t="str">
        <x:v>Campagne commune</x:v>
      </x:c>
      <x:c r="D622" s="122" t="str">
        <x:v>core_missions</x:v>
      </x:c>
      <x:c r="E622" s="122" t="str">
        <x:v>R2-M046</x:v>
      </x:c>
      <x:c r="F622" s="122" t="str">
        <x:v>Le joueur prépare une mission avec les personnes disponibles, vérifie les postes et traverse les ponts avant départ. La scène renvoie au module du navire pour ses capacités de 7, 13 ou 19 personnes au total. Une équipe absente réduit les options réelles.</x:v>
      </x:c>
      <x:c r="G622" s="122" t="str">
        <x:v>Coordinatrice de bord ; Joueur</x:v>
      </x:c>
      <x:c r="H622" s="122" t="str">
        <x:v>Navire de clan acquis et opérationnel si cette option a été choisie ; sinon variante d’expédition invitée. ; locuteur réellement présent ou retour effectué auprès de lui. Les scènes de résultat exigent le résultat observé correspondant.</x:v>
      </x:c>
      <x:c r="I622" s="122" t="str">
        <x:v>Le locuteur ne sait que ce qu’il voit ici ou ce qui lui a été rapporté avec sa provenance. Il parle au briefing ou au retour effectif ; aucun déplacement instantané ni liaison radio inventée.</x:v>
      </x:c>
      <x:c r="J622" s="122" t="str">
        <x:v>Ouverture une fois à l’entrée de l’étape ; reprise après interruption seulement ; issue une fois par résultat constaté. Attendre une nouvelle transition d’état avant de rejouer. Refus ou attente ne rejouent pas la réussite.</x:v>
      </x:c>
      <x:c r="K622" s="122" t="str">
        <x:v>Dialogue V6 original. Règles et progression locales du projet ; les références filmiques ne prouvent pas ces répliques.</x:v>
      </x:c>
      <x:c r="L622" s="123" t="n">
        <x:v>2</x:v>
      </x:c>
      <x:c r="M622" s="124" t="n">
        <x:v>1</x:v>
      </x:c>
      <x:c r="N622" s="124" t="n">
        <x:v>1</x:v>
      </x:c>
      <x:c r="O622" s="124" t="n">
        <x:v>1</x:v>
      </x:c>
      <x:c r="P622" s="124" t="n">
        <x:v>1</x:v>
      </x:c>
      <x:c r="Q622" s="125" t="n">
        <x:v>1</x:v>
      </x:c>
    </x:row>
    <x:row r="623" ht="89" customHeight="1">
      <x:c r="A623" s="126" t="str">
        <x:v>D6-C-R2-M047</x:v>
      </x:c>
      <x:c r="B623" s="127" t="str">
        <x:v>Ce que la guerre laisse au retour</x:v>
      </x:c>
      <x:c r="C623" s="127" t="str">
        <x:v>Campagne commune</x:v>
      </x:c>
      <x:c r="D623" s="127" t="str">
        <x:v>core_missions</x:v>
      </x:c>
      <x:c r="E623" s="127" t="str">
        <x:v>R2-M047</x:v>
      </x:c>
      <x:c r="F623" s="127" t="str">
        <x:v>Le joueur visite une zone après la bataille, retrouve une unité vétérane, observe un passage détruit et participe à une tâche de retour. La victoire territoriale et les pertes ne sont pas remplacées par une scène de fête standard.</x:v>
      </x:c>
      <x:c r="G623" s="127" t="str">
        <x:v>Responsable du retour ; Joueur</x:v>
      </x:c>
      <x:c r="H623" s="127" t="str">
        <x:v>Une opération de guerre acceptée a été résolue, ou proposition d’observation neutre choisie. ; locuteur réellement présent ou retour effectué auprès de lui. Les scènes de résultat exigent le résultat observé correspondant.</x:v>
      </x:c>
      <x:c r="I623" s="127" t="str">
        <x:v>Le locuteur ne sait que ce qu’il voit ici ou ce qui lui a été rapporté avec sa provenance. Il parle au briefing ou au retour effectif ; aucun déplacement instantané ni liaison radio inventée.</x:v>
      </x:c>
      <x:c r="J623" s="127" t="str">
        <x:v>Ouverture une fois à l’entrée de l’étape ; reprise après interruption seulement ; issue une fois par résultat constaté. Attendre une nouvelle transition d’état avant de rejouer. Refus ou attente ne rejouent pas la réussite.</x:v>
      </x:c>
      <x:c r="K623" s="127" t="str">
        <x:v>Dialogue V6 original. Règles et progression locales du projet ; les références filmiques ne prouvent pas ces répliques.</x:v>
      </x:c>
      <x:c r="L623" s="128" t="n">
        <x:v>2</x:v>
      </x:c>
      <x:c r="M623" s="129" t="n">
        <x:v>1</x:v>
      </x:c>
      <x:c r="N623" s="129" t="n">
        <x:v>1</x:v>
      </x:c>
      <x:c r="O623" s="129" t="n">
        <x:v>1</x:v>
      </x:c>
      <x:c r="P623" s="129" t="n">
        <x:v>1</x:v>
      </x:c>
      <x:c r="Q623" s="130" t="n">
        <x:v>0</x:v>
      </x:c>
    </x:row>
    <x:row r="624" ht="194" customHeight="1">
      <x:c r="A624" s="121" t="str">
        <x:v>D6-C-R2-M048</x:v>
      </x:c>
      <x:c r="B624" s="122" t="str">
        <x:v>La branche qu’on ne possède pas</x:v>
      </x:c>
      <x:c r="C624" s="122" t="str">
        <x:v>Campagne commune</x:v>
      </x:c>
      <x:c r="D624" s="122" t="str">
        <x:v>core_missions</x:v>
      </x:c>
      <x:c r="E624" s="122" t="str">
        <x:v>R2-M048</x:v>
      </x:c>
      <x:c r="F624" s="122" t="str">
        <x:v>Une expédition historique approfondie propose d’aider un groupe local sans importer une armée ni modifier la continuité cinéma. Le joueur suit trois étapes de terrain et revient avec des traces limitées. La branche garde les conséquences de ses décisions.</x:v>
      </x:c>
      <x:c r="G624" s="122" t="str">
        <x:v>Joueur</x:v>
      </x:c>
      <x:c r="H624"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Warp facultatif ; cinq conditions actives pour un nouveau départ ; branche avancée accessible. ; locuteur réellement présent ou retour effectué auprès de lui. Les scènes de résultat exigent le résultat observé correspondant.</x:v>
      </x:c>
      <x:c r="I624" s="122" t="str">
        <x:v>Monologue intérieur facultatif, sous-titré en français ; uniquement ce que le joueur a perçu. Aucun autre personnage ne reçoit ces pensées. Les cinq verrous sont ceux du nouveau départ ; ils ne sont pas réévalués comme condition de survie ou de retour à chaque dialogue dans une expédition déjà engagée.</x:v>
      </x:c>
      <x:c r="J624" s="122" t="str">
        <x:v>Ouverture une fois à l’entrée de l’étape ; reprise après interruption seulement ; issue une fois par résultat constaté. Attendre une nouvelle transition d’état avant de rejouer. Refus ou attente ne rejouent pas la réussite.</x:v>
      </x:c>
      <x:c r="K624" s="122" t="str">
        <x:v>Dialogue V6 original. Règles et progression locales du projet ; les références filmiques ne prouvent pas ces répliques.</x:v>
      </x:c>
      <x:c r="L624" s="123" t="n">
        <x:v>2</x:v>
      </x:c>
      <x:c r="M624" s="124" t="n">
        <x:v>1</x:v>
      </x:c>
      <x:c r="N624" s="124" t="n">
        <x:v>1</x:v>
      </x:c>
      <x:c r="O624" s="124" t="n">
        <x:v>1</x:v>
      </x:c>
      <x:c r="P624" s="124" t="n">
        <x:v>1</x:v>
      </x:c>
      <x:c r="Q624" s="125" t="n">
        <x:v>0</x:v>
      </x:c>
    </x:row>
    <x:row r="625" ht="89" customHeight="1">
      <x:c r="A625" s="126" t="str">
        <x:v>D6-C-R2-M049</x:v>
      </x:c>
      <x:c r="B625" s="127" t="str">
        <x:v>Former sans remplacer</x:v>
      </x:c>
      <x:c r="C625" s="127" t="str">
        <x:v>Campagne commune</x:v>
      </x:c>
      <x:c r="D625" s="127" t="str">
        <x:v>core_missions</x:v>
      </x:c>
      <x:c r="E625" s="127" t="str">
        <x:v>R2-M049</x:v>
      </x:c>
      <x:c r="F625" s="127" t="str">
        <x:v>Le joueur accompagne un novice dans une chasse d’exercice, prépare ses points d’appui puis laisse une décision réelle au partenaire. Un mentor observe la capacité à expliquer un échec et à adapter une leçon. La scène varie selon les outils maîtrisés.</x:v>
      </x:c>
      <x:c r="G625" s="127" t="str">
        <x:v>Novice accompagné ; Joueur</x:v>
      </x:c>
      <x:c r="H625" s="127" t="str">
        <x:v>Fin de voie réalisable ; au moins une activité de transmission acceptée. ; locuteur réellement présent ou retour effectué auprès de lui. Les scènes de résultat exigent le résultat observé correspondant.</x:v>
      </x:c>
      <x:c r="I625" s="127" t="str">
        <x:v>Le locuteur ne sait que ce qu’il voit ici ou ce qui lui a été rapporté avec sa provenance. Il parle au briefing ou au retour effectif ; aucun déplacement instantané ni liaison radio inventée.</x:v>
      </x:c>
      <x:c r="J625" s="127" t="str">
        <x:v>Ouverture une fois à l’entrée de l’étape ; reprise après interruption seulement ; issue une fois par résultat constaté. Attendre une nouvelle transition d’état avant de rejouer. Refus ou attente ne rejouent pas la réussite.</x:v>
      </x:c>
      <x:c r="K625" s="127" t="str">
        <x:v>Dialogue V6 original. Règles et progression locales du projet ; les références filmiques ne prouvent pas ces répliques.</x:v>
      </x:c>
      <x:c r="L625" s="128" t="n">
        <x:v>2</x:v>
      </x:c>
      <x:c r="M625" s="129" t="n">
        <x:v>1</x:v>
      </x:c>
      <x:c r="N625" s="129" t="n">
        <x:v>1</x:v>
      </x:c>
      <x:c r="O625" s="129" t="n">
        <x:v>1</x:v>
      </x:c>
      <x:c r="P625" s="129" t="n">
        <x:v>1</x:v>
      </x:c>
      <x:c r="Q625" s="130" t="n">
        <x:v>0</x:v>
      </x:c>
    </x:row>
    <x:row r="626" ht="89" customHeight="1">
      <x:c r="A626" s="121" t="str">
        <x:v>D6-C-R2-M050</x:v>
      </x:c>
      <x:c r="B626" s="122" t="str">
        <x:v>Un désaccord à résoudre sur le terrain</x:v>
      </x:c>
      <x:c r="C626" s="122" t="str">
        <x:v>Campagne commune</x:v>
      </x:c>
      <x:c r="D626" s="122" t="str">
        <x:v>core_missions</x:v>
      </x:c>
      <x:c r="E626" s="122" t="str">
        <x:v>R2-M050</x:v>
      </x:c>
      <x:c r="F626" s="122" t="str">
        <x:v>Deux chasseurs contestent l’usage d’un passage. Le joueur inspecte les traces avec eux, rejoue les contraintes de leurs trajets et propose une solution testée dans le décor. Son autorité reste limitée au cas accepté et n’est pas un pouvoir universel.</x:v>
      </x:c>
      <x:c r="G626" s="122" t="str">
        <x:v>Chasseuse du passage ; Joueur</x:v>
      </x:c>
      <x:c r="H626" s="122" t="str">
        <x:v>Expérience de transmission observée ; deux parties acceptent une médiation locale. ; locuteur réellement présent ou retour effectué auprès de lui. Les scènes de résultat exigent le résultat observé correspondant.</x:v>
      </x:c>
      <x:c r="I626" s="122" t="str">
        <x:v>Le locuteur ne sait que ce qu’il voit ici ou ce qui lui a été rapporté avec sa provenance. Il parle au briefing ou au retour effectif ; aucun déplacement instantané ni liaison radio inventée.</x:v>
      </x:c>
      <x:c r="J626" s="122" t="str">
        <x:v>Ouverture une fois à l’entrée de l’étape ; reprise après interruption seulement ; issue une fois par résultat constaté. Attendre une nouvelle transition d’état avant de rejouer. Refus ou attente ne rejouent pas la réussite.</x:v>
      </x:c>
      <x:c r="K626" s="122" t="str">
        <x:v>Dialogue V6 original. Règles et progression locales du projet ; les références filmiques ne prouvent pas ces répliques.</x:v>
      </x:c>
      <x:c r="L626" s="123" t="n">
        <x:v>2</x:v>
      </x:c>
      <x:c r="M626" s="124" t="n">
        <x:v>1</x:v>
      </x:c>
      <x:c r="N626" s="124" t="n">
        <x:v>1</x:v>
      </x:c>
      <x:c r="O626" s="124" t="n">
        <x:v>1</x:v>
      </x:c>
      <x:c r="P626" s="124" t="n">
        <x:v>1</x:v>
      </x:c>
      <x:c r="Q626" s="125" t="n">
        <x:v>0</x:v>
      </x:c>
    </x:row>
    <x:row r="627" ht="89" customHeight="1">
      <x:c r="A627" s="126" t="str">
        <x:v>D6-C-R2-M051</x:v>
      </x:c>
      <x:c r="B627" s="127" t="str">
        <x:v>Être reconnu Elder</x:v>
      </x:c>
      <x:c r="C627" s="127" t="str">
        <x:v>Campagne commune</x:v>
      </x:c>
      <x:c r="D627" s="127" t="str">
        <x:v>core_missions</x:v>
      </x:c>
      <x:c r="E627" s="127" t="str">
        <x:v>R2-M051</x:v>
      </x:c>
      <x:c r="F627" s="127" t="str">
        <x:v>Une assemblée locale revient sur les actes observés, puis le joueur choisit comment assumer les responsabilités proposées. La scène ouvre des activités de conseil et de transmission, avec limites de disponibilité et possibilités de délégation. Elle ne remplace pas sa fin d’origine.</x:v>
      </x:c>
      <x:c r="G627" s="127" t="str">
        <x:v>Porte-parole de l’assemblée ; Joueur</x:v>
      </x:c>
      <x:c r="H627" s="127" t="str">
        <x:v>Critères communs de transmission et jugement validés ; rôle accepté par le joueur. ; locuteur réellement présent ou retour effectué auprès de lui. Les scènes de résultat exigent le résultat observé correspondant.</x:v>
      </x:c>
      <x:c r="I627" s="127" t="str">
        <x:v>Le locuteur ne sait que ce qu’il voit ici ou ce qui lui a été rapporté avec sa provenance. Il parle au briefing ou au retour effectif ; aucun déplacement instantané ni liaison radio inventée.</x:v>
      </x:c>
      <x:c r="J627" s="127" t="str">
        <x:v>Ouverture une fois à l’entrée de l’étape ; reprise après interruption seulement ; issue une fois par résultat constaté. Attendre une nouvelle transition d’état avant de rejouer. Refus ou attente ne rejouent pas la réussite.</x:v>
      </x:c>
      <x:c r="K627" s="127" t="str">
        <x:v>Dialogue V6 original. Règles et progression locales du projet ; les références filmiques ne prouvent pas ces répliques.</x:v>
      </x:c>
      <x:c r="L627" s="128" t="n">
        <x:v>2</x:v>
      </x:c>
      <x:c r="M627" s="129" t="n">
        <x:v>1</x:v>
      </x:c>
      <x:c r="N627" s="129" t="n">
        <x:v>1</x:v>
      </x:c>
      <x:c r="O627" s="129" t="n">
        <x:v>1</x:v>
      </x:c>
      <x:c r="P627" s="129" t="n">
        <x:v>1</x:v>
      </x:c>
      <x:c r="Q627" s="130" t="n">
        <x:v>1</x:v>
      </x:c>
    </x:row>
    <x:row r="628" ht="89" customHeight="1">
      <x:c r="A628" s="121" t="str">
        <x:v>D6-C-R2-M052</x:v>
      </x:c>
      <x:c r="B628" s="122" t="str">
        <x:v>L’atelier qui fonctionne sans moi</x:v>
      </x:c>
      <x:c r="C628" s="122" t="str">
        <x:v>Campagne commune</x:v>
      </x:c>
      <x:c r="D628" s="122" t="str">
        <x:v>core_missions</x:v>
      </x:c>
      <x:c r="E628" s="122" t="str">
        <x:v>R2-M052</x:v>
      </x:c>
      <x:c r="F628" s="122" t="str">
        <x:v>Le joueur revient dans un atelier, une cour ou un navire où une autre personne mène déjà l’activité. Il observe, aide à un point précis et laisse la conduite revenir au responsable. Les capacités et les personnes disponibles restent celles du monde.</x:v>
      </x:c>
      <x:c r="G628" s="122" t="str">
        <x:v>Responsable de l’atelier ; Joueur</x:v>
      </x:c>
      <x:c r="H628" s="122" t="str">
        <x:v>Elder acquis ; lieu de transmission réel identifié selon les choix antérieurs. ; locuteur réellement présent ou retour effectué auprès de lui. Les scènes de résultat exigent le résultat observé correspondant.</x:v>
      </x:c>
      <x:c r="I628" s="122" t="str">
        <x:v>Le locuteur ne sait que ce qu’il voit ici ou ce qui lui a été rapporté avec sa provenance. Il parle au briefing ou au retour effectif ; aucun déplacement instantané ni liaison radio inventée.</x:v>
      </x:c>
      <x:c r="J628" s="122" t="str">
        <x:v>Ouverture une fois à l’entrée de l’étape ; reprise après interruption seulement ; issue une fois par résultat constaté. Attendre une nouvelle transition d’état avant de rejouer. Refus ou attente ne rejouent pas la réussite.</x:v>
      </x:c>
      <x:c r="K628" s="122" t="str">
        <x:v>Dialogue V6 original. Règles et progression locales du projet ; les références filmiques ne prouvent pas ces répliques.</x:v>
      </x:c>
      <x:c r="L628" s="123" t="n">
        <x:v>2</x:v>
      </x:c>
      <x:c r="M628" s="124" t="n">
        <x:v>1</x:v>
      </x:c>
      <x:c r="N628" s="124" t="n">
        <x:v>1</x:v>
      </x:c>
      <x:c r="O628" s="124" t="n">
        <x:v>1</x:v>
      </x:c>
      <x:c r="P628" s="124" t="n">
        <x:v>1</x:v>
      </x:c>
      <x:c r="Q628" s="125" t="n">
        <x:v>0</x:v>
      </x:c>
    </x:row>
    <x:row r="629" ht="89" customHeight="1">
      <x:c r="A629" s="126" t="str">
        <x:v>D6-C-R2-M053</x:v>
      </x:c>
      <x:c r="B629" s="127" t="str">
        <x:v>Un ancien terrain a changé</x:v>
      </x:c>
      <x:c r="C629" s="127" t="str">
        <x:v>Campagne commune</x:v>
      </x:c>
      <x:c r="D629" s="127" t="str">
        <x:v>core_missions</x:v>
      </x:c>
      <x:c r="E629" s="127" t="str">
        <x:v>R2-M053</x:v>
      </x:c>
      <x:c r="F629" s="127" t="str">
        <x:v>Le joueur retourne sur un terrain de chasse dont météo, habitants ou passages ont changé. Il compare ses anciens relevés aux traces actuelles, adapte un trajet et constate les conséquences d’une décision passée. Une proie ne reste pas éternellement au même point.</x:v>
      </x:c>
      <x:c r="G629" s="127" t="str">
        <x:v>Gardienne de la halte ; Joueur</x:v>
      </x:c>
      <x:c r="H629" s="127" t="str">
        <x:v>Route vers un monde déjà visité accessible ; voyage réellement effectué. ; locuteur réellement présent ou retour effectué auprès de lui. Les scènes de résultat exigent le résultat observé correspondant.</x:v>
      </x:c>
      <x:c r="I629" s="127" t="str">
        <x:v>Le locuteur ne sait que ce qu’il voit ici ou ce qui lui a été rapporté avec sa provenance. Il parle au briefing ou au retour effectif ; aucun déplacement instantané ni liaison radio inventée.</x:v>
      </x:c>
      <x:c r="J629" s="127" t="str">
        <x:v>Ouverture une fois à l’entrée de l’étape ; reprise après interruption seulement ; issue une fois par résultat constaté. Attendre une nouvelle transition d’état avant de rejouer. Refus ou attente ne rejouent pas la réussite.</x:v>
      </x:c>
      <x:c r="K629" s="127" t="str">
        <x:v>Dialogue V6 original. Règles et progression locales du projet ; les références filmiques ne prouvent pas ces répliques.</x:v>
      </x:c>
      <x:c r="L629" s="128" t="n">
        <x:v>2</x:v>
      </x:c>
      <x:c r="M629" s="129" t="n">
        <x:v>1</x:v>
      </x:c>
      <x:c r="N629" s="129" t="n">
        <x:v>1</x:v>
      </x:c>
      <x:c r="O629" s="129" t="n">
        <x:v>1</x:v>
      </x:c>
      <x:c r="P629" s="129" t="n">
        <x:v>1</x:v>
      </x:c>
      <x:c r="Q629" s="130" t="n">
        <x:v>0</x:v>
      </x:c>
    </x:row>
    <x:row r="630" ht="89" customHeight="1">
      <x:c r="A630" s="121" t="str">
        <x:v>D6-C-R2-M054</x:v>
      </x:c>
      <x:c r="B630" s="122" t="str">
        <x:v>La décision du successeur</x:v>
      </x:c>
      <x:c r="C630" s="122" t="str">
        <x:v>Campagne commune</x:v>
      </x:c>
      <x:c r="D630" s="122" t="str">
        <x:v>core_missions</x:v>
      </x:c>
      <x:c r="E630" s="122" t="str">
        <x:v>R2-M054</x:v>
      </x:c>
      <x:c r="F630" s="122" t="str">
        <x:v>Le joueur participe à une opération conçue par le successeur : placement de postes, approche puis extraction. Il dispose d’une occasion d’intervention mais doit décider si elle est nécessaire. Le résultat est discuté à partir des gestes visibles.</x:v>
      </x:c>
      <x:c r="G630" s="122" t="str">
        <x:v>Successeur ; Joueur</x:v>
      </x:c>
      <x:c r="H630" s="122" t="str">
        <x:v>Un successeur volontaire a été formé dans les activités précédentes. ; locuteur réellement présent ou retour effectué auprès de lui. Les scènes de résultat exigent le résultat observé correspondant.</x:v>
      </x:c>
      <x:c r="I630" s="122" t="str">
        <x:v>Le locuteur ne sait que ce qu’il voit ici ou ce qui lui a été rapporté avec sa provenance. Il parle au briefing ou au retour effectif ; aucun déplacement instantané ni liaison radio inventée.</x:v>
      </x:c>
      <x:c r="J630" s="122" t="str">
        <x:v>Ouverture une fois à l’entrée de l’étape ; reprise après interruption seulement ; issue une fois par résultat constaté. Attendre une nouvelle transition d’état avant de rejouer. Refus ou attente ne rejouent pas la réussite.</x:v>
      </x:c>
      <x:c r="K630" s="122" t="str">
        <x:v>Dialogue V6 original. Règles et progression locales du projet ; les références filmiques ne prouvent pas ces répliques.</x:v>
      </x:c>
      <x:c r="L630" s="123" t="n">
        <x:v>3</x:v>
      </x:c>
      <x:c r="M630" s="124" t="n">
        <x:v>1</x:v>
      </x:c>
      <x:c r="N630" s="124" t="n">
        <x:v>1</x:v>
      </x:c>
      <x:c r="O630" s="124" t="n">
        <x:v>1</x:v>
      </x:c>
      <x:c r="P630" s="124" t="n">
        <x:v>1</x:v>
      </x:c>
      <x:c r="Q630" s="125" t="n">
        <x:v>0</x:v>
      </x:c>
    </x:row>
    <x:row r="631" ht="89" customHeight="1">
      <x:c r="A631" s="126" t="str">
        <x:v>D6-C-R2-M055</x:v>
      </x:c>
      <x:c r="B631" s="127" t="str">
        <x:v>L’épreuve de la longue mémoire</x:v>
      </x:c>
      <x:c r="C631" s="127" t="str">
        <x:v>Campagne commune</x:v>
      </x:c>
      <x:c r="D631" s="127" t="str">
        <x:v>core_missions</x:v>
      </x:c>
      <x:c r="E631" s="127" t="str">
        <x:v>R2-M055</x:v>
      </x:c>
      <x:c r="F631" s="127" t="str">
        <x:v>Le joueur traverse trois lieux de son parcours, confronte un souvenir à une conséquence actuelle et aide à résoudre un problème que sa génération a laissé. L’épreuve demande de reconnaître ses limites et de transmettre un outil ou une méthode à une personne volontaire.</x:v>
      </x:c>
      <x:c r="G631" s="127" t="str">
        <x:v>Dépositaire des souvenirs ; Joueur</x:v>
      </x:c>
      <x:c r="H631" s="127" t="str">
        <x:v>Conditions communes Ancient préparées ; archives et relations réellement disponibles. ; locuteur réellement présent ou retour effectué auprès de lui. Les scènes de résultat exigent le résultat observé correspondant.</x:v>
      </x:c>
      <x:c r="I631" s="127" t="str">
        <x:v>Le locuteur ne sait que ce qu’il voit ici ou ce qui lui a été rapporté avec sa provenance. Il parle au briefing ou au retour effectif ; aucun déplacement instantané ni liaison radio inventée.</x:v>
      </x:c>
      <x:c r="J631" s="127" t="str">
        <x:v>Ouverture une fois à l’entrée de l’étape ; reprise après interruption seulement ; issue une fois par résultat constaté. Attendre une nouvelle transition d’état avant de rejouer. Refus ou attente ne rejouent pas la réussite.</x:v>
      </x:c>
      <x:c r="K631" s="127" t="str">
        <x:v>Dialogue V6 original. Règles et progression locales du projet ; les références filmiques ne prouvent pas ces répliques.</x:v>
      </x:c>
      <x:c r="L631" s="128" t="n">
        <x:v>3</x:v>
      </x:c>
      <x:c r="M631" s="129" t="n">
        <x:v>1</x:v>
      </x:c>
      <x:c r="N631" s="129" t="n">
        <x:v>1</x:v>
      </x:c>
      <x:c r="O631" s="129" t="n">
        <x:v>1</x:v>
      </x:c>
      <x:c r="P631" s="129" t="n">
        <x:v>1</x:v>
      </x:c>
      <x:c r="Q631" s="130" t="n">
        <x:v>0</x:v>
      </x:c>
    </x:row>
    <x:row r="632" ht="89" customHeight="1">
      <x:c r="A632" s="121" t="str">
        <x:v>D6-C-R2-M056</x:v>
      </x:c>
      <x:c r="B632" s="122" t="str">
        <x:v>La reconnaissance Ancient</x:v>
      </x:c>
      <x:c r="C632" s="122" t="str">
        <x:v>Campagne commune</x:v>
      </x:c>
      <x:c r="D632" s="122" t="str">
        <x:v>core_missions</x:v>
      </x:c>
      <x:c r="E632" s="122" t="str">
        <x:v>R2-M056</x:v>
      </x:c>
      <x:c r="F632" s="122" t="str">
        <x:v>Le joueur rejoint un lieu choisi par son parcours. Les personnes présentes témoignent d’actes distincts ; les absents sont représentés seulement par des traces autorisées. Le geste de reconnaissance ouvre les prolongements 34–36 des voies et la visite de mémoire.</x:v>
      </x:c>
      <x:c r="G632" s="122" t="str">
        <x:v>Témoin de longue mémoire ; Joueur</x:v>
      </x:c>
      <x:c r="H632" s="122" t="str">
        <x:v>R2-M055 réussie ; responsabilités et transmissions réellement assumées. ; locuteur réellement présent ou retour effectué auprès de lui. Les scènes de résultat exigent le résultat observé correspondant.</x:v>
      </x:c>
      <x:c r="I632" s="122" t="str">
        <x:v>Le locuteur ne sait que ce qu’il voit ici ou ce qui lui a été rapporté avec sa provenance. Il parle au briefing ou au retour effectif ; aucun déplacement instantané ni liaison radio inventée.</x:v>
      </x:c>
      <x:c r="J632" s="122" t="str">
        <x:v>Ouverture une fois à l’entrée de l’étape ; reprise après interruption seulement ; issue une fois par résultat constaté. Attendre une nouvelle transition d’état avant de rejouer. Refus ou attente ne rejouent pas la réussite.</x:v>
      </x:c>
      <x:c r="K632" s="122" t="str">
        <x:v>Dialogue V6 original. Règles et progression locales du projet ; les références filmiques ne prouvent pas ces répliques.</x:v>
      </x:c>
      <x:c r="L632" s="123" t="n">
        <x:v>2</x:v>
      </x:c>
      <x:c r="M632" s="124" t="n">
        <x:v>1</x:v>
      </x:c>
      <x:c r="N632" s="124" t="n">
        <x:v>1</x:v>
      </x:c>
      <x:c r="O632" s="124" t="n">
        <x:v>1</x:v>
      </x:c>
      <x:c r="P632" s="124" t="n">
        <x:v>1</x:v>
      </x:c>
      <x:c r="Q632" s="125" t="n">
        <x:v>0</x:v>
      </x:c>
    </x:row>
    <x:row r="633" ht="89" customHeight="1">
      <x:c r="A633" s="126" t="str">
        <x:v>D6-C-R2-M057</x:v>
      </x:c>
      <x:c r="B633" s="127" t="str">
        <x:v>Le mausolée des chasses racontées</x:v>
      </x:c>
      <x:c r="C633" s="127" t="str">
        <x:v>Campagne commune</x:v>
      </x:c>
      <x:c r="D633" s="127" t="str">
        <x:v>core_missions</x:v>
      </x:c>
      <x:c r="E633" s="127" t="str">
        <x:v>R2-M057</x:v>
      </x:c>
      <x:c r="F633" s="127" t="str">
        <x:v>Le joueur parcourt les piédestaux de masques, observe les casiers et apprend les gestes de prise, présentation et retour. Chaque campagne DLC possède son support et son statut d’accès. Les objets du musée ne deviennent pas automatiquement des biens du joueur.</x:v>
      </x:c>
      <x:c r="G633" s="127" t="str">
        <x:v>Gardienne du mausolée ; Joueur</x:v>
      </x:c>
      <x:c r="H633" s="127" t="str">
        <x:v>Ancient acquis ou accès de visite spécifique accordé ; galerie du mausolée ouverte. ; locuteur réellement présent ou retour effectué auprès de lui. Les scènes de résultat exigent le résultat observé correspondant.</x:v>
      </x:c>
      <x:c r="I633" s="127" t="str">
        <x:v>Le locuteur ne sait que ce qu’il voit ici ou ce qui lui a été rapporté avec sa provenance. Il parle au briefing ou au retour effectif ; aucun déplacement instantané ni liaison radio inventée.</x:v>
      </x:c>
      <x:c r="J633" s="127" t="str">
        <x:v>Ouverture une fois à l’entrée de l’étape ; reprise après interruption seulement ; issue une fois par résultat constaté. Attendre une nouvelle transition d’état avant de rejouer. Refus ou attente ne rejouent pas la réussite.</x:v>
      </x:c>
      <x:c r="K633" s="127" t="str">
        <x:v>Dialogue V6 original. Règles et progression locales du projet ; les références filmiques ne prouvent pas ces répliques.</x:v>
      </x:c>
      <x:c r="L633" s="128" t="n">
        <x:v>2</x:v>
      </x:c>
      <x:c r="M633" s="129" t="n">
        <x:v>1</x:v>
      </x:c>
      <x:c r="N633" s="129" t="n">
        <x:v>1</x:v>
      </x:c>
      <x:c r="O633" s="129" t="n">
        <x:v>1</x:v>
      </x:c>
      <x:c r="P633" s="129" t="n">
        <x:v>1</x:v>
      </x:c>
      <x:c r="Q633" s="130" t="n">
        <x:v>0</x:v>
      </x:c>
    </x:row>
    <x:row r="634" ht="89" customHeight="1">
      <x:c r="A634" s="121" t="str">
        <x:v>D6-C-R2-M058</x:v>
      </x:c>
      <x:c r="B634" s="122" t="str">
        <x:v>Entrer dans une chronique cinéma</x:v>
      </x:c>
      <x:c r="C634" s="122" t="str">
        <x:v>Campagne commune</x:v>
      </x:c>
      <x:c r="D634" s="122" t="str">
        <x:v>core_missions</x:v>
      </x:c>
      <x:c r="E634" s="122" t="str">
        <x:v>R2-M058</x:v>
      </x:c>
      <x:c r="F634" s="122" t="str">
        <x:v>Le joueur choisit un masque de chronique, le place sur un support de transition et confirme le mode de lecture. Une campagne fidèle utilise ses avatars et son dénouement propres ; une expédition avec le personnage original relève d’une branche alternative clairement nommée.</x:v>
      </x:c>
      <x:c r="G634" s="122" t="str">
        <x:v>Gardienne du mausolée ; Joueur</x:v>
      </x:c>
      <x:c r="H634" s="122" t="str">
        <x:v>Mausolée ou accès dédié ouvert ; chronique choisie explicitement. ; locuteur réellement présent ou retour effectué auprès de lui. Les scènes de résultat exigent le résultat observé correspondant.</x:v>
      </x:c>
      <x:c r="I634" s="122" t="str">
        <x:v>Le locuteur ne sait que ce qu’il voit ici ou ce qui lui a été rapporté avec sa provenance. Il parle au briefing ou au retour effectif ; aucun déplacement instantané ni liaison radio inventée.</x:v>
      </x:c>
      <x:c r="J634" s="122" t="str">
        <x:v>Ouverture une fois à l’entrée de l’étape ; reprise après interruption seulement ; issue une fois par résultat constaté. Attendre une nouvelle transition d’état avant de rejouer. Refus ou attente ne rejouent pas la réussite.</x:v>
      </x:c>
      <x:c r="K634" s="122" t="str">
        <x:v>Dialogue V6 original. Règles et progression locales du projet ; les références filmiques ne prouvent pas ces répliques.</x:v>
      </x:c>
      <x:c r="L634" s="123" t="n">
        <x:v>2</x:v>
      </x:c>
      <x:c r="M634" s="124" t="n">
        <x:v>1</x:v>
      </x:c>
      <x:c r="N634" s="124" t="n">
        <x:v>1</x:v>
      </x:c>
      <x:c r="O634" s="124" t="n">
        <x:v>1</x:v>
      </x:c>
      <x:c r="P634" s="124" t="n">
        <x:v>1</x:v>
      </x:c>
      <x:c r="Q634" s="125" t="n">
        <x:v>0</x:v>
      </x:c>
    </x:row>
    <x:row r="635" ht="89" customHeight="1">
      <x:c r="A635" s="126" t="str">
        <x:v>D6-C-R2-M059</x:v>
      </x:c>
      <x:c r="B635" s="127" t="str">
        <x:v>La nouvelle cohorte revient</x:v>
      </x:c>
      <x:c r="C635" s="127" t="str">
        <x:v>Campagne commune</x:v>
      </x:c>
      <x:c r="D635" s="127" t="str">
        <x:v>core_missions</x:v>
      </x:c>
      <x:c r="E635" s="127" t="str">
        <x:v>R2-M059</x:v>
      </x:c>
      <x:c r="F635" s="127" t="str">
        <x:v>Une nouvelle cohorte rentre d’une activité et demande une place pour montrer son récit. Le joueur prépare un support, écoute les gestes de chacun et laisse un espace pour les inconnues. Les anciens camarades apparaissent seulement selon leur état réel.</x:v>
      </x:c>
      <x:c r="G635" s="127" t="str">
        <x:v>Membre de la nouvelle cohorte ; Joueur</x:v>
      </x:c>
      <x:c r="H635" s="127" t="str">
        <x:v>Une fin d’origine réalisée ; prolongement compatible disponible. ; locuteur réellement présent ou retour effectué auprès de lui. Les scènes de résultat exigent le résultat observé correspondant.</x:v>
      </x:c>
      <x:c r="I635" s="127" t="str">
        <x:v>Le locuteur ne sait que ce qu’il voit ici ou ce qui lui a été rapporté avec sa provenance. Il parle au briefing ou au retour effectif ; aucun déplacement instantané ni liaison radio inventée.</x:v>
      </x:c>
      <x:c r="J635" s="127" t="str">
        <x:v>Ouverture une fois à l’entrée de l’étape ; reprise après interruption seulement ; issue une fois par résultat constaté. Attendre une nouvelle transition d’état avant de rejouer. Refus ou attente ne rejouent pas la réussite.</x:v>
      </x:c>
      <x:c r="K635" s="127" t="str">
        <x:v>Dialogue V6 original. Règles et progression locales du projet ; les références filmiques ne prouvent pas ces répliques.</x:v>
      </x:c>
      <x:c r="L635" s="128" t="n">
        <x:v>2</x:v>
      </x:c>
      <x:c r="M635" s="129" t="n">
        <x:v>1</x:v>
      </x:c>
      <x:c r="N635" s="129" t="n">
        <x:v>1</x:v>
      </x:c>
      <x:c r="O635" s="129" t="n">
        <x:v>1</x:v>
      </x:c>
      <x:c r="P635" s="129" t="n">
        <x:v>1</x:v>
      </x:c>
      <x:c r="Q635" s="130" t="n">
        <x:v>0</x:v>
      </x:c>
    </x:row>
    <x:row r="636" ht="89" customHeight="1">
      <x:c r="A636" s="121" t="str">
        <x:v>D6-C-R2-M060</x:v>
      </x:c>
      <x:c r="B636" s="122" t="str">
        <x:v>La longue chasse demeure</x:v>
      </x:c>
      <x:c r="C636" s="122" t="str">
        <x:v>Campagne commune</x:v>
      </x:c>
      <x:c r="D636" s="122" t="str">
        <x:v>core_missions</x:v>
      </x:c>
      <x:c r="E636" s="122" t="str">
        <x:v>R2-M060</x:v>
      </x:c>
      <x:c r="F636" s="122" t="str">
        <x:v>Le joueur traverse son lieu actuel : maison, vaisseau personnel, navire collectif possédé ou halte d’exploration. La caméra montre des objets et relations réellement acquis, puis rend la main pour une dernière action choisie. Le texte lit la fin d’origine existante et ses conséquences.</x:v>
      </x:c>
      <x:c r="G636" s="122" t="str">
        <x:v>Joueur</x:v>
      </x:c>
      <x:c r="H636" s="122" t="str">
        <x:v>Fin d’origine réalisée ; scène de clôture commune demandée ; aucune obligation Warp ou guerre. ; locuteur réellement présent ou retour effectué auprès de lui. Les scènes de résultat exigent le résultat observé correspondant.</x:v>
      </x:c>
      <x:c r="I636" s="122" t="str">
        <x:v>Monologue intérieur facultatif, sous-titré en français ; uniquement ce que le joueur a perçu. Aucun autre personnage ne reçoit ces pensées.</x:v>
      </x:c>
      <x:c r="J636" s="122" t="str">
        <x:v>Ouverture une fois à l’entrée de l’étape ; reprise après interruption seulement ; issue une fois par résultat constaté. Attendre une nouvelle transition d’état avant de rejouer. Refus ou attente ne rejouent pas la réussite.</x:v>
      </x:c>
      <x:c r="K636" s="122" t="str">
        <x:v>Dialogue V6 original. Règles et progression locales du projet ; les références filmiques ne prouvent pas ces répliques.</x:v>
      </x:c>
      <x:c r="L636" s="123" t="n">
        <x:v>3</x:v>
      </x:c>
      <x:c r="M636" s="124" t="n">
        <x:v>1</x:v>
      </x:c>
      <x:c r="N636" s="124" t="n">
        <x:v>1</x:v>
      </x:c>
      <x:c r="O636" s="124" t="n">
        <x:v>1</x:v>
      </x:c>
      <x:c r="P636" s="124" t="n">
        <x:v>1</x:v>
      </x:c>
      <x:c r="Q636" s="125" t="n">
        <x:v>1</x:v>
      </x:c>
    </x:row>
    <x:row r="637" ht="209" customHeight="1">
      <x:c r="A637" s="126" t="str">
        <x:v>D6-C-WARP-M01</x:v>
      </x:c>
      <x:c r="B637" s="127" t="str">
        <x:v>Le feu du col</x:v>
      </x:c>
      <x:c r="C637" s="127" t="str">
        <x:v>Warp historique</x:v>
      </x:c>
      <x:c r="D637" s="127" t="str">
        <x:v>warp_missions</x:v>
      </x:c>
      <x:c r="E637" s="127" t="str">
        <x:v>WARP-M01</x:v>
      </x:c>
      <x:c r="F637" s="127" t="str">
        <x:v>Au-dessus d’une vallée préhistorique, le joueur voit un petit groupe humain bloqué par le passage d’un troupeau. Il observe les vents, déplace un leurre sonore fictif et choisit un promontoire. Un feu local sert de repère sans devenir immédiatement un signal compris.</x:v>
      </x:c>
      <x:c r="G637" s="127" t="str">
        <x:v>Veilleuse du col ; Joueur</x:v>
      </x:c>
      <x:c r="H637"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37" s="127"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37" s="127" t="str">
        <x:v>Ouverture une fois à l’entrée de l’étape ; reprise après interruption seulement ; issue une fois par résultat constaté. Attendre une nouvelle transition d’état avant de rejouer. Refus ou attente ne rejouent pas la réussite.</x:v>
      </x:c>
      <x:c r="K637" s="127" t="str">
        <x:v>Dialogue V6 original. Voyage temporel et communautés de branche : inventions explicites du projet ; ne changent aucun film.</x:v>
      </x:c>
      <x:c r="L637" s="128" t="n">
        <x:v>2</x:v>
      </x:c>
      <x:c r="M637" s="129" t="n">
        <x:v>1</x:v>
      </x:c>
      <x:c r="N637" s="129" t="n">
        <x:v>1</x:v>
      </x:c>
      <x:c r="O637" s="129" t="n">
        <x:v>1</x:v>
      </x:c>
      <x:c r="P637" s="129" t="n">
        <x:v>1</x:v>
      </x:c>
      <x:c r="Q637" s="130" t="n">
        <x:v>0</x:v>
      </x:c>
    </x:row>
    <x:row r="638" ht="209" customHeight="1">
      <x:c r="A638" s="121" t="str">
        <x:v>D6-C-WARP-M02</x:v>
      </x:c>
      <x:c r="B638" s="122" t="str">
        <x:v>La marche des porteurs</x:v>
      </x:c>
      <x:c r="C638" s="122" t="str">
        <x:v>Warp historique</x:v>
      </x:c>
      <x:c r="D638" s="122" t="str">
        <x:v>warp_missions</x:v>
      </x:c>
      <x:c r="E638" s="122" t="str">
        <x:v>WARP-M02</x:v>
      </x:c>
      <x:c r="F638" s="122" t="str">
        <x:v>Le joueur suit la piste d’une grande proie pendant que des porteurs empruntent la vallée. Deux routes se croisent à un gué ; il faut lire leur vitesse, préparer son appui et éviter une collision des trajectoires avant l’affrontement choisi.</x:v>
      </x:c>
      <x:c r="G638" s="122" t="str">
        <x:v>Porteur du gué ; Joueur</x:v>
      </x:c>
      <x:c r="H638"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38"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38" s="122" t="str">
        <x:v>Ouverture une fois à l’entrée de l’étape ; reprise après interruption seulement ; issue une fois par résultat constaté. Attendre une nouvelle transition d’état avant de rejouer. Refus ou attente ne rejouent pas la réussite.</x:v>
      </x:c>
      <x:c r="K638" s="122" t="str">
        <x:v>Dialogue V6 original. Voyage temporel et communautés de branche : inventions explicites du projet ; ne changent aucun film.</x:v>
      </x:c>
      <x:c r="L638" s="123" t="n">
        <x:v>2</x:v>
      </x:c>
      <x:c r="M638" s="124" t="n">
        <x:v>1</x:v>
      </x:c>
      <x:c r="N638" s="124" t="n">
        <x:v>1</x:v>
      </x:c>
      <x:c r="O638" s="124" t="n">
        <x:v>1</x:v>
      </x:c>
      <x:c r="P638" s="124" t="n">
        <x:v>1</x:v>
      </x:c>
      <x:c r="Q638" s="125" t="n">
        <x:v>0</x:v>
      </x:c>
    </x:row>
    <x:row r="639" ht="209" customHeight="1">
      <x:c r="A639" s="126" t="str">
        <x:v>D6-C-WARP-M03</x:v>
      </x:c>
      <x:c r="B639" s="127" t="str">
        <x:v>La preuve déposée</x:v>
      </x:c>
      <x:c r="C639" s="127" t="str">
        <x:v>Warp historique</x:v>
      </x:c>
      <x:c r="D639" s="127" t="str">
        <x:v>warp_missions</x:v>
      </x:c>
      <x:c r="E639" s="127" t="str">
        <x:v>WARP-M03</x:v>
      </x:c>
      <x:c r="F639" s="127" t="str">
        <x:v>Au retour vers le seuil, le joueur découvre un objet local tombé près du gué et peut le rendre en le déposant à distance visible. Son propre trophée éventuel doit être fixé dans un contenant avant traversée. Le lieu garde ce qui n’est pas emporté.</x:v>
      </x:c>
      <x:c r="G639" s="127" t="str">
        <x:v>Propriétaire de l’objet perdu ; Joueur</x:v>
      </x:c>
      <x:c r="H639"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39" s="127"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39" s="127" t="str">
        <x:v>Ouverture une fois à l’entrée de l’étape ; reprise après interruption seulement ; issue une fois par résultat constaté. Attendre une nouvelle transition d’état avant de rejouer. Refus ou attente ne rejouent pas la réussite.</x:v>
      </x:c>
      <x:c r="K639" s="127" t="str">
        <x:v>Dialogue V6 original. Voyage temporel et communautés de branche : inventions explicites du projet ; ne changent aucun film.</x:v>
      </x:c>
      <x:c r="L639" s="128" t="n">
        <x:v>3</x:v>
      </x:c>
      <x:c r="M639" s="129" t="n">
        <x:v>1</x:v>
      </x:c>
      <x:c r="N639" s="129" t="n">
        <x:v>1</x:v>
      </x:c>
      <x:c r="O639" s="129" t="n">
        <x:v>1</x:v>
      </x:c>
      <x:c r="P639" s="129" t="n">
        <x:v>1</x:v>
      </x:c>
      <x:c r="Q639" s="130" t="n">
        <x:v>0</x:v>
      </x:c>
    </x:row>
    <x:row r="640" ht="209" customHeight="1">
      <x:c r="A640" s="121" t="str">
        <x:v>D6-C-WARP-M04</x:v>
      </x:c>
      <x:c r="B640" s="122" t="str">
        <x:v>Les pas autour des jarres</x:v>
      </x:c>
      <x:c r="C640" s="122" t="str">
        <x:v>Warp historique</x:v>
      </x:c>
      <x:c r="D640" s="122" t="str">
        <x:v>warp_missions</x:v>
      </x:c>
      <x:c r="E640" s="122" t="str">
        <x:v>WARP-M04</x:v>
      </x:c>
      <x:c r="F640" s="122" t="str">
        <x:v>Dans le village du fleuve levé, une petite faune nocturne renverse des jarres. Le joueur suit les empreintes depuis les roseaux, observe les habitants réparer leur seuil et découvre une proie plus grande attirée par le bruit. L’approche possède plusieurs hauteurs.</x:v>
      </x:c>
      <x:c r="G640" s="122" t="str">
        <x:v>Habitante du fleuve ; Joueur</x:v>
      </x:c>
      <x:c r="H640"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40"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40" s="122" t="str">
        <x:v>Ouverture une fois à l’entrée de l’étape ; reprise après interruption seulement ; issue une fois par résultat constaté. Attendre une nouvelle transition d’état avant de rejouer. Refus ou attente ne rejouent pas la réussite.</x:v>
      </x:c>
      <x:c r="K640" s="122" t="str">
        <x:v>Dialogue V6 original. Voyage temporel et communautés de branche : inventions explicites du projet ; ne changent aucun film.</x:v>
      </x:c>
      <x:c r="L640" s="123" t="n">
        <x:v>2</x:v>
      </x:c>
      <x:c r="M640" s="124" t="n">
        <x:v>1</x:v>
      </x:c>
      <x:c r="N640" s="124" t="n">
        <x:v>1</x:v>
      </x:c>
      <x:c r="O640" s="124" t="n">
        <x:v>1</x:v>
      </x:c>
      <x:c r="P640" s="124" t="n">
        <x:v>1</x:v>
      </x:c>
      <x:c r="Q640" s="125" t="n">
        <x:v>0</x:v>
      </x:c>
    </x:row>
    <x:row r="641" ht="209" customHeight="1">
      <x:c r="A641" s="126" t="str">
        <x:v>D6-C-WARP-M05</x:v>
      </x:c>
      <x:c r="B641" s="127" t="str">
        <x:v>La bête dans les roseaux</x:v>
      </x:c>
      <x:c r="C641" s="127" t="str">
        <x:v>Warp historique</x:v>
      </x:c>
      <x:c r="D641" s="127" t="str">
        <x:v>warp_missions</x:v>
      </x:c>
      <x:c r="E641" s="127" t="str">
        <x:v>WARP-M05</x:v>
      </x:c>
      <x:c r="F641" s="127" t="str">
        <x:v>La grande proie utilise les canaux comme couvertures. Le joueur observe les remous, franchit des passerelles de pêche et crée une ouverture de chasse loin du seuil habité. Un habitant peut montrer un passage s’il a compris l’intention précédente.</x:v>
      </x:c>
      <x:c r="G641" s="127" t="str">
        <x:v>Pêcheur des canaux ; Joueur</x:v>
      </x:c>
      <x:c r="H641"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41" s="127"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41" s="127" t="str">
        <x:v>Ouverture une fois à l’entrée de l’étape ; reprise après interruption seulement ; issue une fois par résultat constaté. Attendre une nouvelle transition d’état avant de rejouer. Refus ou attente ne rejouent pas la réussite.</x:v>
      </x:c>
      <x:c r="K641" s="127" t="str">
        <x:v>Dialogue V6 original. Voyage temporel et communautés de branche : inventions explicites du projet ; ne changent aucun film.</x:v>
      </x:c>
      <x:c r="L641" s="128" t="n">
        <x:v>2</x:v>
      </x:c>
      <x:c r="M641" s="129" t="n">
        <x:v>1</x:v>
      </x:c>
      <x:c r="N641" s="129" t="n">
        <x:v>1</x:v>
      </x:c>
      <x:c r="O641" s="129" t="n">
        <x:v>1</x:v>
      </x:c>
      <x:c r="P641" s="129" t="n">
        <x:v>1</x:v>
      </x:c>
      <x:c r="Q641" s="130" t="n">
        <x:v>0</x:v>
      </x:c>
    </x:row>
    <x:row r="642" ht="209" customHeight="1">
      <x:c r="A642" s="121" t="str">
        <x:v>D6-C-WARP-M06</x:v>
      </x:c>
      <x:c r="B642" s="122" t="str">
        <x:v>Un outil rendu au seuil</x:v>
      </x:c>
      <x:c r="C642" s="122" t="str">
        <x:v>Warp historique</x:v>
      </x:c>
      <x:c r="D642" s="122" t="str">
        <x:v>warp_missions</x:v>
      </x:c>
      <x:c r="E642" s="122" t="str">
        <x:v>WARP-M06</x:v>
      </x:c>
      <x:c r="F642" s="122" t="str">
        <x:v>Un outil local utilisé comme appui doit être rendu ou compensé par un geste explicitement compris. Le joueur répare le ponton affecté, remet l’objet à son support puis rejoint le seuil temporel. Les habitants peuvent observer sans approcher.</x:v>
      </x:c>
      <x:c r="G642" s="122" t="str">
        <x:v>Propriétaire de l’outil du ponton ; Joueur</x:v>
      </x:c>
      <x:c r="H642"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42"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42" s="122" t="str">
        <x:v>Ouverture une fois à l’entrée de l’étape ; reprise après interruption seulement ; issue une fois par résultat constaté. Attendre une nouvelle transition d’état avant de rejouer. Refus ou attente ne rejouent pas la réussite.</x:v>
      </x:c>
      <x:c r="K642" s="122" t="str">
        <x:v>Dialogue V6 original. Voyage temporel et communautés de branche : inventions explicites du projet ; ne changent aucun film.</x:v>
      </x:c>
      <x:c r="L642" s="123" t="n">
        <x:v>2</x:v>
      </x:c>
      <x:c r="M642" s="124" t="n">
        <x:v>1</x:v>
      </x:c>
      <x:c r="N642" s="124" t="n">
        <x:v>1</x:v>
      </x:c>
      <x:c r="O642" s="124" t="n">
        <x:v>1</x:v>
      </x:c>
      <x:c r="P642" s="124" t="n">
        <x:v>1</x:v>
      </x:c>
      <x:c r="Q642" s="125" t="n">
        <x:v>0</x:v>
      </x:c>
    </x:row>
    <x:row r="643" ht="209" customHeight="1">
      <x:c r="A643" s="126" t="str">
        <x:v>D6-C-WARP-M07</x:v>
      </x:c>
      <x:c r="B643" s="127" t="str">
        <x:v>Le toit du fondeur</x:v>
      </x:c>
      <x:c r="C643" s="127" t="str">
        <x:v>Warp historique</x:v>
      </x:c>
      <x:c r="D643" s="127" t="str">
        <x:v>warp_missions</x:v>
      </x:c>
      <x:c r="E643" s="127" t="str">
        <x:v>WARP-M07</x:v>
      </x:c>
      <x:c r="F643" s="127" t="str">
        <x:v>Le joueur arrive au-dessus d’une cité fictive de l’âge du bronze, où une fuite de chaleur attire une proie sur les toits. Il suit ses impacts, traverse les terrasses et rencontre un fondeur qui protège son atelier. Les témoins distinguent silhouette et geste.</x:v>
      </x:c>
      <x:c r="G643" s="127" t="str">
        <x:v>Fondeur de la terrasse ; Joueur</x:v>
      </x:c>
      <x:c r="H643"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43" s="127"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43" s="127" t="str">
        <x:v>Ouverture une fois à l’entrée de l’étape ; reprise après interruption seulement ; issue une fois par résultat constaté. Attendre une nouvelle transition d’état avant de rejouer. Refus ou attente ne rejouent pas la réussite.</x:v>
      </x:c>
      <x:c r="K643" s="127" t="str">
        <x:v>Dialogue V6 original. Voyage temporel et communautés de branche : inventions explicites du projet ; ne changent aucun film.</x:v>
      </x:c>
      <x:c r="L643" s="128" t="n">
        <x:v>2</x:v>
      </x:c>
      <x:c r="M643" s="129" t="n">
        <x:v>1</x:v>
      </x:c>
      <x:c r="N643" s="129" t="n">
        <x:v>1</x:v>
      </x:c>
      <x:c r="O643" s="129" t="n">
        <x:v>1</x:v>
      </x:c>
      <x:c r="P643" s="129" t="n">
        <x:v>1</x:v>
      </x:c>
      <x:c r="Q643" s="130" t="n">
        <x:v>0</x:v>
      </x:c>
    </x:row>
    <x:row r="644" ht="209" customHeight="1">
      <x:c r="A644" s="121" t="str">
        <x:v>D6-C-WARP-M08</x:v>
      </x:c>
      <x:c r="B644" s="122" t="str">
        <x:v>Le duel derrière la porte</x:v>
      </x:c>
      <x:c r="C644" s="122" t="str">
        <x:v>Warp historique</x:v>
      </x:c>
      <x:c r="D644" s="122" t="str">
        <x:v>warp_missions</x:v>
      </x:c>
      <x:c r="E644" s="122" t="str">
        <x:v>WARP-M08</x:v>
      </x:c>
      <x:c r="F644" s="122" t="str">
        <x:v>Un combattant local équipé bloque le chemin vers la proie et propose un affrontement par gestes. Le joueur peut accepter dans une cour dégagée ou contourner en montrant qu’il poursuit une autre cible. La scène sépare clairement duel et chasse.</x:v>
      </x:c>
      <x:c r="G644" s="122" t="str">
        <x:v>Combattant de la cour ; Joueur</x:v>
      </x:c>
      <x:c r="H644"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44"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44" s="122" t="str">
        <x:v>Ouverture une fois à l’entrée de l’étape ; reprise après interruption seulement ; issue une fois par résultat constaté. Attendre une nouvelle transition d’état avant de rejouer. Refus ou attente ne rejouent pas la réussite.</x:v>
      </x:c>
      <x:c r="K644" s="122" t="str">
        <x:v>Dialogue V6 original. Voyage temporel et communautés de branche : inventions explicites du projet ; ne changent aucun film.</x:v>
      </x:c>
      <x:c r="L644" s="123" t="n">
        <x:v>2</x:v>
      </x:c>
      <x:c r="M644" s="124" t="n">
        <x:v>1</x:v>
      </x:c>
      <x:c r="N644" s="124" t="n">
        <x:v>1</x:v>
      </x:c>
      <x:c r="O644" s="124" t="n">
        <x:v>1</x:v>
      </x:c>
      <x:c r="P644" s="124" t="n">
        <x:v>1</x:v>
      </x:c>
      <x:c r="Q644" s="125" t="n">
        <x:v>0</x:v>
      </x:c>
    </x:row>
    <x:row r="645" ht="209" customHeight="1">
      <x:c r="A645" s="126" t="str">
        <x:v>D6-C-WARP-M09</x:v>
      </x:c>
      <x:c r="B645" s="127" t="str">
        <x:v>La marque de la fonderie</x:v>
      </x:c>
      <x:c r="C645" s="127" t="str">
        <x:v>Warp historique</x:v>
      </x:c>
      <x:c r="D645" s="127" t="str">
        <x:v>warp_missions</x:v>
      </x:c>
      <x:c r="E645" s="127" t="str">
        <x:v>WARP-M09</x:v>
      </x:c>
      <x:c r="F645" s="127" t="str">
        <x:v>Le fondeur peut autoriser un petit objet portant sa marque si une relation existe ; sinon le joueur conserve seulement un relevé du lieu. L’atelier permet d’inspecter l’objet et de préparer son contenant avant le retour physique.</x:v>
      </x:c>
      <x:c r="G645" s="127" t="str">
        <x:v>Fondeur de la terrasse ; Joueur</x:v>
      </x:c>
      <x:c r="H645"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45" s="127"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45" s="127" t="str">
        <x:v>Ouverture une fois à l’entrée de l’étape ; reprise après interruption seulement ; issue une fois par résultat constaté. Attendre une nouvelle transition d’état avant de rejouer. Refus ou attente ne rejouent pas la réussite.</x:v>
      </x:c>
      <x:c r="K645" s="127" t="str">
        <x:v>Dialogue V6 original. Voyage temporel et communautés de branche : inventions explicites du projet ; ne changent aucun film.</x:v>
      </x:c>
      <x:c r="L645" s="128" t="n">
        <x:v>2</x:v>
      </x:c>
      <x:c r="M645" s="129" t="n">
        <x:v>1</x:v>
      </x:c>
      <x:c r="N645" s="129" t="n">
        <x:v>1</x:v>
      </x:c>
      <x:c r="O645" s="129" t="n">
        <x:v>1</x:v>
      </x:c>
      <x:c r="P645" s="129" t="n">
        <x:v>1</x:v>
      </x:c>
      <x:c r="Q645" s="130" t="n">
        <x:v>1</x:v>
      </x:c>
    </x:row>
    <x:row r="646" ht="209" customHeight="1">
      <x:c r="A646" s="121" t="str">
        <x:v>D6-C-WARP-M10</x:v>
      </x:c>
      <x:c r="B646" s="122" t="str">
        <x:v>Le signal de la tour</x:v>
      </x:c>
      <x:c r="C646" s="122" t="str">
        <x:v>Warp historique</x:v>
      </x:c>
      <x:c r="D646" s="122" t="str">
        <x:v>warp_missions</x:v>
      </x:c>
      <x:c r="E646" s="122" t="str">
        <x:v>WARP-M10</x:v>
      </x:c>
      <x:c r="F646" s="122" t="str">
        <x:v>Dans un col antique fictif, le joueur observe une tour dont les signaux guident soldats et porteurs. Une proie utilise le bruit des convois pour se rapprocher. Il faut atteindre un balcon, lire les changements de lumière et choisir une cible réellement apte à combattre.</x:v>
      </x:c>
      <x:c r="G646" s="122" t="str">
        <x:v>Guetteur du col ; Joueur</x:v>
      </x:c>
      <x:c r="H646"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46"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46" s="122" t="str">
        <x:v>Ouverture une fois à l’entrée de l’étape ; reprise après interruption seulement ; issue une fois par résultat constaté. Attendre une nouvelle transition d’état avant de rejouer. Refus ou attente ne rejouent pas la réussite.</x:v>
      </x:c>
      <x:c r="K646" s="122" t="str">
        <x:v>Dialogue V6 original. Voyage temporel et communautés de branche : inventions explicites du projet ; ne changent aucun film.</x:v>
      </x:c>
      <x:c r="L646" s="123" t="n">
        <x:v>2</x:v>
      </x:c>
      <x:c r="M646" s="124" t="n">
        <x:v>1</x:v>
      </x:c>
      <x:c r="N646" s="124" t="n">
        <x:v>1</x:v>
      </x:c>
      <x:c r="O646" s="124" t="n">
        <x:v>1</x:v>
      </x:c>
      <x:c r="P646" s="124" t="n">
        <x:v>1</x:v>
      </x:c>
      <x:c r="Q646" s="125" t="n">
        <x:v>0</x:v>
      </x:c>
    </x:row>
    <x:row r="647" ht="209" customHeight="1">
      <x:c r="A647" s="126" t="str">
        <x:v>D6-C-WARP-M11</x:v>
      </x:c>
      <x:c r="B647" s="127" t="str">
        <x:v>La chasse dans le défilé</x:v>
      </x:c>
      <x:c r="C647" s="127" t="str">
        <x:v>Warp historique</x:v>
      </x:c>
      <x:c r="D647" s="127" t="str">
        <x:v>warp_missions</x:v>
      </x:c>
      <x:c r="E647" s="127" t="str">
        <x:v>WARP-M11</x:v>
      </x:c>
      <x:c r="F647" s="127" t="str">
        <x:v>La proie traverse un défilé où boucliers abandonnés et rochers donnent des couvertures différentes. Le joueur prépare un angle, observe les déplacements locaux et choisit quand engager. Un accès latéral permet de sortir si le terrain devient trop encombré.</x:v>
      </x:c>
      <x:c r="G647" s="127" t="str">
        <x:v>Joueur</x:v>
      </x:c>
      <x:c r="H647"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47" s="127" t="str">
        <x:v>Monologue intérieur facultatif, sous-titré en français ; uniquement ce que le joueur a perçu. Aucun autre personnage ne reçoit ces pensées.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47" s="127" t="str">
        <x:v>Ouverture une fois à l’entrée de l’étape ; reprise après interruption seulement ; issue une fois par résultat constaté. Attendre une nouvelle transition d’état avant de rejouer. Refus ou attente ne rejouent pas la réussite.</x:v>
      </x:c>
      <x:c r="K647" s="127" t="str">
        <x:v>Dialogue V6 original. Voyage temporel et communautés de branche : inventions explicites du projet ; ne changent aucun film.</x:v>
      </x:c>
      <x:c r="L647" s="128" t="n">
        <x:v>2</x:v>
      </x:c>
      <x:c r="M647" s="129" t="n">
        <x:v>1</x:v>
      </x:c>
      <x:c r="N647" s="129" t="n">
        <x:v>1</x:v>
      </x:c>
      <x:c r="O647" s="129" t="n">
        <x:v>1</x:v>
      </x:c>
      <x:c r="P647" s="129" t="n">
        <x:v>1</x:v>
      </x:c>
      <x:c r="Q647" s="130" t="n">
        <x:v>0</x:v>
      </x:c>
    </x:row>
    <x:row r="648" ht="209" customHeight="1">
      <x:c r="A648" s="121" t="str">
        <x:v>D6-C-WARP-M12</x:v>
      </x:c>
      <x:c r="B648" s="122" t="str">
        <x:v>Les blessés du passage</x:v>
      </x:c>
      <x:c r="C648" s="122" t="str">
        <x:v>Warp historique</x:v>
      </x:c>
      <x:c r="D648" s="122" t="str">
        <x:v>warp_missions</x:v>
      </x:c>
      <x:c r="E648" s="122" t="str">
        <x:v>WARP-M12</x:v>
      </x:c>
      <x:c r="F648" s="122" t="str">
        <x:v>Le retour croise des blessés locaux qui ne participent plus au combat. Le joueur peut dégager un passage ou simplement éviter leur route, puis rejoindre son seuil. Une aide éventuelle se joue en transport d’obstacle et signal, sans médecine réelle détaillée.</x:v>
      </x:c>
      <x:c r="G648" s="122" t="str">
        <x:v>Porteuse auprès des blessés ; Joueur</x:v>
      </x:c>
      <x:c r="H648"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48"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48" s="122" t="str">
        <x:v>Ouverture une fois à l’entrée de l’étape ; reprise après interruption seulement ; issue une fois par résultat constaté. Attendre une nouvelle transition d’état avant de rejouer. Refus ou attente ne rejouent pas la réussite.</x:v>
      </x:c>
      <x:c r="K648" s="122" t="str">
        <x:v>Dialogue V6 original. Voyage temporel et communautés de branche : inventions explicites du projet ; ne changent aucun film.</x:v>
      </x:c>
      <x:c r="L648" s="123" t="n">
        <x:v>2</x:v>
      </x:c>
      <x:c r="M648" s="124" t="n">
        <x:v>1</x:v>
      </x:c>
      <x:c r="N648" s="124" t="n">
        <x:v>1</x:v>
      </x:c>
      <x:c r="O648" s="124" t="n">
        <x:v>1</x:v>
      </x:c>
      <x:c r="P648" s="124" t="n">
        <x:v>1</x:v>
      </x:c>
      <x:c r="Q648" s="125" t="n">
        <x:v>0</x:v>
      </x:c>
    </x:row>
    <x:row r="649" ht="209" customHeight="1">
      <x:c r="A649" s="126" t="str">
        <x:v>D6-C-WARP-M13</x:v>
      </x:c>
      <x:c r="B649" s="127" t="str">
        <x:v>La lumière du fjord</x:v>
      </x:c>
      <x:c r="C649" s="127" t="str">
        <x:v>Warp historique</x:v>
      </x:c>
      <x:c r="D649" s="127" t="str">
        <x:v>warp_missions</x:v>
      </x:c>
      <x:c r="E649" s="127" t="str">
        <x:v>WARP-M13</x:v>
      </x:c>
      <x:c r="F649" s="127" t="str">
        <x:v>Une lumière de rivage attire le joueur vers un débarcadère nordique fictif. Il suit une proie entre pins et falaises, observe une équipe locale préparer un bateau puis remarque un passage que la marée ferme. L’approche varie entre hauteur et rive.</x:v>
      </x:c>
      <x:c r="G649" s="127" t="str">
        <x:v>Marin de la rive ; Joueur</x:v>
      </x:c>
      <x:c r="H649"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49" s="127"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49" s="127" t="str">
        <x:v>Ouverture une fois à l’entrée de l’étape ; reprise après interruption seulement ; issue une fois par résultat constaté. Attendre une nouvelle transition d’état avant de rejouer. Refus ou attente ne rejouent pas la réussite.</x:v>
      </x:c>
      <x:c r="K649" s="127" t="str">
        <x:v>Dialogue V6 original. Voyage temporel et communautés de branche : inventions explicites du projet ; ne changent aucun film.</x:v>
      </x:c>
      <x:c r="L649" s="128" t="n">
        <x:v>2</x:v>
      </x:c>
      <x:c r="M649" s="129" t="n">
        <x:v>1</x:v>
      </x:c>
      <x:c r="N649" s="129" t="n">
        <x:v>1</x:v>
      </x:c>
      <x:c r="O649" s="129" t="n">
        <x:v>1</x:v>
      </x:c>
      <x:c r="P649" s="129" t="n">
        <x:v>1</x:v>
      </x:c>
      <x:c r="Q649" s="130" t="n">
        <x:v>0</x:v>
      </x:c>
    </x:row>
    <x:row r="650" ht="209" customHeight="1">
      <x:c r="A650" s="121" t="str">
        <x:v>D6-C-WARP-M14</x:v>
      </x:c>
      <x:c r="B650" s="122" t="str">
        <x:v>Le chasseur des deux rives</x:v>
      </x:c>
      <x:c r="C650" s="122" t="str">
        <x:v>Warp historique</x:v>
      </x:c>
      <x:c r="D650" s="122" t="str">
        <x:v>warp_missions</x:v>
      </x:c>
      <x:c r="E650" s="122" t="str">
        <x:v>WARP-M14</x:v>
      </x:c>
      <x:c r="F650" s="122" t="str">
        <x:v>Un chasseur local équipé suit la même proie et comprend progressivement certains signaux. Le joueur peut coordonner une ouverture à distance ou maintenir deux chasses séparées dans un terrain à pont naturel. Les contributions sont observables.</x:v>
      </x:c>
      <x:c r="G650" s="122" t="str">
        <x:v>Chasseur des deux rives ; Joueur</x:v>
      </x:c>
      <x:c r="H650"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50"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50" s="122" t="str">
        <x:v>Ouverture une fois à l’entrée de l’étape ; reprise après interruption seulement ; issue une fois par résultat constaté. Attendre une nouvelle transition d’état avant de rejouer. Refus ou attente ne rejouent pas la réussite.</x:v>
      </x:c>
      <x:c r="K650" s="122" t="str">
        <x:v>Dialogue V6 original. Voyage temporel et communautés de branche : inventions explicites du projet ; ne changent aucun film.</x:v>
      </x:c>
      <x:c r="L650" s="123" t="n">
        <x:v>2</x:v>
      </x:c>
      <x:c r="M650" s="124" t="n">
        <x:v>1</x:v>
      </x:c>
      <x:c r="N650" s="124" t="n">
        <x:v>1</x:v>
      </x:c>
      <x:c r="O650" s="124" t="n">
        <x:v>1</x:v>
      </x:c>
      <x:c r="P650" s="124" t="n">
        <x:v>1</x:v>
      </x:c>
      <x:c r="Q650" s="125" t="n">
        <x:v>0</x:v>
      </x:c>
    </x:row>
    <x:row r="651" ht="209" customHeight="1">
      <x:c r="A651" s="126" t="str">
        <x:v>D6-C-WARP-M15</x:v>
      </x:c>
      <x:c r="B651" s="127" t="str">
        <x:v>Un départ au matin</x:v>
      </x:c>
      <x:c r="C651" s="127" t="str">
        <x:v>Warp historique</x:v>
      </x:c>
      <x:c r="D651" s="127" t="str">
        <x:v>warp_missions</x:v>
      </x:c>
      <x:c r="E651" s="127" t="str">
        <x:v>WARP-M15</x:v>
      </x:c>
      <x:c r="F651" s="127" t="str">
        <x:v>Au matin, le joueur rejoint son repère de retour en passant près du hall. Une personne peut déposer un objet de remerciement si les conditions de relation sont réunies ; sinon seul un regard accompagne le départ. Le bateau local reprend sa route.</x:v>
      </x:c>
      <x:c r="G651" s="127" t="str">
        <x:v>Habitante du hall ; Joueur</x:v>
      </x:c>
      <x:c r="H651"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51" s="127"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51" s="127" t="str">
        <x:v>Ouverture une fois à l’entrée de l’étape ; reprise après interruption seulement ; issue une fois par résultat constaté. Attendre une nouvelle transition d’état avant de rejouer. Refus ou attente ne rejouent pas la réussite.</x:v>
      </x:c>
      <x:c r="K651" s="127" t="str">
        <x:v>Dialogue V6 original. Voyage temporel et communautés de branche : inventions explicites du projet ; ne changent aucun film.</x:v>
      </x:c>
      <x:c r="L651" s="128" t="n">
        <x:v>2</x:v>
      </x:c>
      <x:c r="M651" s="129" t="n">
        <x:v>1</x:v>
      </x:c>
      <x:c r="N651" s="129" t="n">
        <x:v>1</x:v>
      </x:c>
      <x:c r="O651" s="129" t="n">
        <x:v>1</x:v>
      </x:c>
      <x:c r="P651" s="129" t="n">
        <x:v>1</x:v>
      </x:c>
      <x:c r="Q651" s="130" t="n">
        <x:v>0</x:v>
      </x:c>
    </x:row>
    <x:row r="652" ht="209" customHeight="1">
      <x:c r="A652" s="121" t="str">
        <x:v>D6-C-WARP-M16</x:v>
      </x:c>
      <x:c r="B652" s="122" t="str">
        <x:v>Les clochettes de la terrasse</x:v>
      </x:c>
      <x:c r="C652" s="122" t="str">
        <x:v>Warp historique</x:v>
      </x:c>
      <x:c r="D652" s="122" t="str">
        <x:v>warp_missions</x:v>
      </x:c>
      <x:c r="E652" s="122" t="str">
        <x:v>WARP-M16</x:v>
      </x:c>
      <x:c r="F652" s="122" t="str">
        <x:v>Dans une vallée japonaise fictive, des clochettes signalent les passages entre terrasses. Le joueur doit observer leur mouvement, traverser des niveaux de bambou et suivre une proie qui évite les chemins fréquentés. Un guetteur voit seulement certaines portions du trajet.</x:v>
      </x:c>
      <x:c r="G652" s="122" t="str">
        <x:v>Guetteur des terrasses ; Joueur</x:v>
      </x:c>
      <x:c r="H652"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52"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52" s="122" t="str">
        <x:v>Ouverture une fois à l’entrée de l’étape ; reprise après interruption seulement ; issue une fois par résultat constaté. Attendre une nouvelle transition d’état avant de rejouer. Refus ou attente ne rejouent pas la réussite.</x:v>
      </x:c>
      <x:c r="K652" s="122" t="str">
        <x:v>Dialogue V6 original. Voyage temporel et communautés de branche : inventions explicites du projet ; ne changent aucun film.</x:v>
      </x:c>
      <x:c r="L652" s="123" t="n">
        <x:v>2</x:v>
      </x:c>
      <x:c r="M652" s="124" t="n">
        <x:v>1</x:v>
      </x:c>
      <x:c r="N652" s="124" t="n">
        <x:v>1</x:v>
      </x:c>
      <x:c r="O652" s="124" t="n">
        <x:v>1</x:v>
      </x:c>
      <x:c r="P652" s="124" t="n">
        <x:v>1</x:v>
      </x:c>
      <x:c r="Q652" s="125" t="n">
        <x:v>0</x:v>
      </x:c>
    </x:row>
    <x:row r="653" ht="209" customHeight="1">
      <x:c r="A653" s="126" t="str">
        <x:v>D6-C-WARP-M17</x:v>
      </x:c>
      <x:c r="B653" s="127" t="str">
        <x:v>Un duel accepté</x:v>
      </x:c>
      <x:c r="C653" s="127" t="str">
        <x:v>Warp historique</x:v>
      </x:c>
      <x:c r="D653" s="127" t="str">
        <x:v>warp_missions</x:v>
      </x:c>
      <x:c r="E653" s="127" t="str">
        <x:v>WARP-M17</x:v>
      </x:c>
      <x:c r="F653" s="127" t="str">
        <x:v>Un combattant local équipé attend dans une cour ouverte. Les gestes fixent un début et une interruption possibles ; le joueur peut accepter le duel ou signaler qu’il suit une proie différente. Le combat utilise les règles fictives du niveau, pas une coutume historique proclamée universelle.</x:v>
      </x:c>
      <x:c r="G653" s="127" t="str">
        <x:v>Combattant de la cour ouverte ; Joueur</x:v>
      </x:c>
      <x:c r="H653"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53" s="127"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53" s="127" t="str">
        <x:v>Ouverture une fois à l’entrée de l’étape ; reprise après interruption seulement ; issue une fois par résultat constaté. Attendre une nouvelle transition d’état avant de rejouer. Refus ou attente ne rejouent pas la réussite.</x:v>
      </x:c>
      <x:c r="K653" s="127" t="str">
        <x:v>Dialogue V6 original. Voyage temporel et communautés de branche : inventions explicites du projet ; ne changent aucun film.</x:v>
      </x:c>
      <x:c r="L653" s="128" t="n">
        <x:v>2</x:v>
      </x:c>
      <x:c r="M653" s="129" t="n">
        <x:v>1</x:v>
      </x:c>
      <x:c r="N653" s="129" t="n">
        <x:v>1</x:v>
      </x:c>
      <x:c r="O653" s="129" t="n">
        <x:v>1</x:v>
      </x:c>
      <x:c r="P653" s="129" t="n">
        <x:v>1</x:v>
      </x:c>
      <x:c r="Q653" s="130" t="n">
        <x:v>0</x:v>
      </x:c>
    </x:row>
    <x:row r="654" ht="209" customHeight="1">
      <x:c r="A654" s="121" t="str">
        <x:v>D6-C-WARP-M18</x:v>
      </x:c>
      <x:c r="B654" s="122" t="str">
        <x:v>La lame qui reste</x:v>
      </x:c>
      <x:c r="C654" s="122" t="str">
        <x:v>Warp historique</x:v>
      </x:c>
      <x:c r="D654" s="122" t="str">
        <x:v>warp_missions</x:v>
      </x:c>
      <x:c r="E654" s="122" t="str">
        <x:v>WARP-M18</x:v>
      </x:c>
      <x:c r="F654" s="122" t="str">
        <x:v>Une arme locale demeure au sol après le duel ou la chasse. Le joueur doit distinguer objet abandonné, prêté ou encore réclamé par son propriétaire. Il peut la replacer sur un support visible puis préparer son propre retour au seuil.</x:v>
      </x:c>
      <x:c r="G654" s="122" t="str">
        <x:v>Propriétaire de la lame ; Joueur</x:v>
      </x:c>
      <x:c r="H654"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54"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54" s="122" t="str">
        <x:v>Ouverture une fois à l’entrée de l’étape ; reprise après interruption seulement ; issue une fois par résultat constaté. Attendre une nouvelle transition d’état avant de rejouer. Refus ou attente ne rejouent pas la réussite.</x:v>
      </x:c>
      <x:c r="K654" s="122" t="str">
        <x:v>Dialogue V6 original. Voyage temporel et communautés de branche : inventions explicites du projet ; ne changent aucun film.</x:v>
      </x:c>
      <x:c r="L654" s="123" t="n">
        <x:v>2</x:v>
      </x:c>
      <x:c r="M654" s="124" t="n">
        <x:v>1</x:v>
      </x:c>
      <x:c r="N654" s="124" t="n">
        <x:v>1</x:v>
      </x:c>
      <x:c r="O654" s="124" t="n">
        <x:v>1</x:v>
      </x:c>
      <x:c r="P654" s="124" t="n">
        <x:v>1</x:v>
      </x:c>
      <x:c r="Q654" s="125" t="n">
        <x:v>1</x:v>
      </x:c>
    </x:row>
    <x:row r="655" ht="209" customHeight="1">
      <x:c r="A655" s="126" t="str">
        <x:v>D6-C-WARP-M19</x:v>
      </x:c>
      <x:c r="B655" s="127" t="str">
        <x:v>Les traces croisées</x:v>
      </x:c>
      <x:c r="C655" s="127" t="str">
        <x:v>Warp historique</x:v>
      </x:c>
      <x:c r="D655" s="127" t="str">
        <x:v>warp_missions</x:v>
      </x:c>
      <x:c r="E655" s="127" t="str">
        <x:v>WARP-M19</x:v>
      </x:c>
      <x:c r="F655" s="127" t="str">
        <x:v>Dans une forêt américaine du XVIIIe siècle fictive, deux pisteurs locaux suivent des itinéraires différents autour d’une proie. Le joueur compare branches, empreintes et mouvements de rivière, puis choisit sa propre approche. Aucun protagoniste de Prey n’est remplacé.</x:v>
      </x:c>
      <x:c r="G655" s="127" t="str">
        <x:v>Pisteuse de la forêt ; Joueur</x:v>
      </x:c>
      <x:c r="H655"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55" s="127"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55" s="127" t="str">
        <x:v>Ouverture une fois à l’entrée de l’étape ; reprise après interruption seulement ; issue une fois par résultat constaté. Attendre une nouvelle transition d’état avant de rejouer. Refus ou attente ne rejouent pas la réussite.</x:v>
      </x:c>
      <x:c r="K655" s="127" t="str">
        <x:v>Dialogue V6 original. Voyage temporel et communautés de branche : inventions explicites du projet ; ne changent aucun film.</x:v>
      </x:c>
      <x:c r="L655" s="128" t="n">
        <x:v>2</x:v>
      </x:c>
      <x:c r="M655" s="129" t="n">
        <x:v>1</x:v>
      </x:c>
      <x:c r="N655" s="129" t="n">
        <x:v>1</x:v>
      </x:c>
      <x:c r="O655" s="129" t="n">
        <x:v>1</x:v>
      </x:c>
      <x:c r="P655" s="129" t="n">
        <x:v>1</x:v>
      </x:c>
      <x:c r="Q655" s="130" t="n">
        <x:v>0</x:v>
      </x:c>
    </x:row>
    <x:row r="656" ht="209" customHeight="1">
      <x:c r="A656" s="121" t="str">
        <x:v>D6-C-WARP-M20</x:v>
      </x:c>
      <x:c r="B656" s="122" t="str">
        <x:v>La prise et le piège</x:v>
      </x:c>
      <x:c r="C656" s="122" t="str">
        <x:v>Warp historique</x:v>
      </x:c>
      <x:c r="D656" s="122" t="str">
        <x:v>warp_missions</x:v>
      </x:c>
      <x:c r="E656" s="122" t="str">
        <x:v>WARP-M20</x:v>
      </x:c>
      <x:c r="F656" s="122" t="str">
        <x:v>Un piège ancien barre la route de la proie et pourrait la rendre incapable de combattre. Le joueur inspecte les ancrages, choisit d’attendre ou de modifier son approche et doit décider des conditions d’une chasse racontable. Un pisteur local peut observer.</x:v>
      </x:c>
      <x:c r="G656" s="122" t="str">
        <x:v>Pisteur près du piège ; Joueur</x:v>
      </x:c>
      <x:c r="H656"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56"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56" s="122" t="str">
        <x:v>Ouverture une fois à l’entrée de l’étape ; reprise après interruption seulement ; issue une fois par résultat constaté. Attendre une nouvelle transition d’état avant de rejouer. Refus ou attente ne rejouent pas la réussite.</x:v>
      </x:c>
      <x:c r="K656" s="122" t="str">
        <x:v>Dialogue V6 original. Voyage temporel et communautés de branche : inventions explicites du projet ; ne changent aucun film.</x:v>
      </x:c>
      <x:c r="L656" s="123" t="n">
        <x:v>2</x:v>
      </x:c>
      <x:c r="M656" s="124" t="n">
        <x:v>1</x:v>
      </x:c>
      <x:c r="N656" s="124" t="n">
        <x:v>1</x:v>
      </x:c>
      <x:c r="O656" s="124" t="n">
        <x:v>1</x:v>
      </x:c>
      <x:c r="P656" s="124" t="n">
        <x:v>1</x:v>
      </x:c>
      <x:c r="Q656" s="125" t="n">
        <x:v>0</x:v>
      </x:c>
    </x:row>
    <x:row r="657" ht="209" customHeight="1">
      <x:c r="A657" s="126" t="str">
        <x:v>D6-C-WARP-M21</x:v>
      </x:c>
      <x:c r="B657" s="127" t="str">
        <x:v>La rive où l’on se sépare</x:v>
      </x:c>
      <x:c r="C657" s="127" t="str">
        <x:v>Warp historique</x:v>
      </x:c>
      <x:c r="D657" s="127" t="str">
        <x:v>warp_missions</x:v>
      </x:c>
      <x:c r="E657" s="127" t="str">
        <x:v>WARP-M21</x:v>
      </x:c>
      <x:c r="F657" s="127" t="str">
        <x:v>Le joueur retrouve les pisteurs près d’un gué, peut rendre un objet déplacé et montre éventuellement le trajet de la proie. Chacun reprend ensuite son chemin. Le retour Warp se trouve plus haut, dans un lieu accessible par la route déjà observée.</x:v>
      </x:c>
      <x:c r="G657" s="127" t="str">
        <x:v>Pisteuse du gué ; Joueur</x:v>
      </x:c>
      <x:c r="H657"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57" s="127"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57" s="127" t="str">
        <x:v>Ouverture une fois à l’entrée de l’étape ; reprise après interruption seulement ; issue une fois par résultat constaté. Attendre une nouvelle transition d’état avant de rejouer. Refus ou attente ne rejouent pas la réussite.</x:v>
      </x:c>
      <x:c r="K657" s="127" t="str">
        <x:v>Dialogue V6 original. Voyage temporel et communautés de branche : inventions explicites du projet ; ne changent aucun film.</x:v>
      </x:c>
      <x:c r="L657" s="128" t="n">
        <x:v>2</x:v>
      </x:c>
      <x:c r="M657" s="129" t="n">
        <x:v>1</x:v>
      </x:c>
      <x:c r="N657" s="129" t="n">
        <x:v>1</x:v>
      </x:c>
      <x:c r="O657" s="129" t="n">
        <x:v>1</x:v>
      </x:c>
      <x:c r="P657" s="129" t="n">
        <x:v>1</x:v>
      </x:c>
      <x:c r="Q657" s="130" t="n">
        <x:v>0</x:v>
      </x:c>
    </x:row>
    <x:row r="658" ht="209" customHeight="1">
      <x:c r="A658" s="121" t="str">
        <x:v>D6-C-WARP-M22</x:v>
      </x:c>
      <x:c r="B658" s="122" t="str">
        <x:v>Le relais sans eau</x:v>
      </x:c>
      <x:c r="C658" s="122" t="str">
        <x:v>Warp historique</x:v>
      </x:c>
      <x:c r="D658" s="122" t="str">
        <x:v>warp_missions</x:v>
      </x:c>
      <x:c r="E658" s="122" t="str">
        <x:v>WARP-M22</x:v>
      </x:c>
      <x:c r="F658" s="122" t="str">
        <x:v>Dans une frontière fictive du XIXe siècle, un relais manque d’eau après le passage d’une proie lourde. Le joueur suit des traces sous une conduite, traverse un canyon et constate qu’un mécanisme a été déplacé. Des voyageurs attendent sans être tous combattants.</x:v>
      </x:c>
      <x:c r="G658" s="122" t="str">
        <x:v>Voyageuse du relais ; Joueur</x:v>
      </x:c>
      <x:c r="H658"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58"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58" s="122" t="str">
        <x:v>Ouverture une fois à l’entrée de l’étape ; reprise après interruption seulement ; issue une fois par résultat constaté. Attendre une nouvelle transition d’état avant de rejouer. Refus ou attente ne rejouent pas la réussite.</x:v>
      </x:c>
      <x:c r="K658" s="122" t="str">
        <x:v>Dialogue V6 original. Voyage temporel et communautés de branche : inventions explicites du projet ; ne changent aucun film.</x:v>
      </x:c>
      <x:c r="L658" s="123" t="n">
        <x:v>2</x:v>
      </x:c>
      <x:c r="M658" s="124" t="n">
        <x:v>1</x:v>
      </x:c>
      <x:c r="N658" s="124" t="n">
        <x:v>1</x:v>
      </x:c>
      <x:c r="O658" s="124" t="n">
        <x:v>1</x:v>
      </x:c>
      <x:c r="P658" s="124" t="n">
        <x:v>1</x:v>
      </x:c>
      <x:c r="Q658" s="125" t="n">
        <x:v>0</x:v>
      </x:c>
    </x:row>
    <x:row r="659" ht="209" customHeight="1">
      <x:c r="A659" s="126" t="str">
        <x:v>D6-C-WARP-M23</x:v>
      </x:c>
      <x:c r="B659" s="127" t="str">
        <x:v>La chasse sous le pont</x:v>
      </x:c>
      <x:c r="C659" s="127" t="str">
        <x:v>Warp historique</x:v>
      </x:c>
      <x:c r="D659" s="127" t="str">
        <x:v>warp_missions</x:v>
      </x:c>
      <x:c r="E659" s="127" t="str">
        <x:v>WARP-M23</x:v>
      </x:c>
      <x:c r="F659" s="127" t="str">
        <x:v>La proie utilise les vibrations d’un train pour couvrir ses mouvements sous un pont. Le joueur observe le rythme, choisit un appui et engage lorsque les voies de voyageurs sont dégagées. Le terrain alterne poutres, rochers et abris latéraux.</x:v>
      </x:c>
      <x:c r="G659" s="127" t="str">
        <x:v>Joueur</x:v>
      </x:c>
      <x:c r="H659"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59" s="127" t="str">
        <x:v>Monologue intérieur facultatif, sous-titré en français ; uniquement ce que le joueur a perçu. Aucun autre personnage ne reçoit ces pensées.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59" s="127" t="str">
        <x:v>Ouverture une fois à l’entrée de l’étape ; reprise après interruption seulement ; issue une fois par résultat constaté. Attendre une nouvelle transition d’état avant de rejouer. Refus ou attente ne rejouent pas la réussite.</x:v>
      </x:c>
      <x:c r="K659" s="127" t="str">
        <x:v>Dialogue V6 original. Voyage temporel et communautés de branche : inventions explicites du projet ; ne changent aucun film.</x:v>
      </x:c>
      <x:c r="L659" s="128" t="n">
        <x:v>2</x:v>
      </x:c>
      <x:c r="M659" s="129" t="n">
        <x:v>1</x:v>
      </x:c>
      <x:c r="N659" s="129" t="n">
        <x:v>1</x:v>
      </x:c>
      <x:c r="O659" s="129" t="n">
        <x:v>1</x:v>
      </x:c>
      <x:c r="P659" s="129" t="n">
        <x:v>1</x:v>
      </x:c>
      <x:c r="Q659" s="130" t="n">
        <x:v>0</x:v>
      </x:c>
    </x:row>
    <x:row r="660" ht="209" customHeight="1">
      <x:c r="A660" s="121" t="str">
        <x:v>D6-C-WARP-M24</x:v>
      </x:c>
      <x:c r="B660" s="122" t="str">
        <x:v>Le train qui repart</x:v>
      </x:c>
      <x:c r="C660" s="122" t="str">
        <x:v>Warp historique</x:v>
      </x:c>
      <x:c r="D660" s="122" t="str">
        <x:v>warp_missions</x:v>
      </x:c>
      <x:c r="E660" s="122" t="str">
        <x:v>WARP-M24</x:v>
      </x:c>
      <x:c r="F660" s="122" t="str">
        <x:v>Le joueur peut aider à dégager un dernier obstacle de voie avant de rejoindre le seuil. Une personne du relais laisse un signe compréhensible lié à l’aide reçue. L’horloge de retour est diégétique et sa marge a été annoncée au départ.</x:v>
      </x:c>
      <x:c r="G660" s="122" t="str">
        <x:v>Responsable de la voie ; Joueur</x:v>
      </x:c>
      <x:c r="H660"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60"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60" s="122" t="str">
        <x:v>Ouverture une fois à l’entrée de l’étape ; reprise après interruption seulement ; issue une fois par résultat constaté. Attendre une nouvelle transition d’état avant de rejouer. Refus ou attente ne rejouent pas la réussite.</x:v>
      </x:c>
      <x:c r="K660" s="122" t="str">
        <x:v>Dialogue V6 original. Voyage temporel et communautés de branche : inventions explicites du projet ; ne changent aucun film.</x:v>
      </x:c>
      <x:c r="L660" s="123" t="n">
        <x:v>2</x:v>
      </x:c>
      <x:c r="M660" s="124" t="n">
        <x:v>1</x:v>
      </x:c>
      <x:c r="N660" s="124" t="n">
        <x:v>1</x:v>
      </x:c>
      <x:c r="O660" s="124" t="n">
        <x:v>1</x:v>
      </x:c>
      <x:c r="P660" s="124" t="n">
        <x:v>1</x:v>
      </x:c>
      <x:c r="Q660" s="125" t="n">
        <x:v>1</x:v>
      </x:c>
    </x:row>
    <x:row r="661" ht="209" customHeight="1">
      <x:c r="A661" s="126" t="str">
        <x:v>D6-C-WARP-M25</x:v>
      </x:c>
      <x:c r="B661" s="127" t="str">
        <x:v>Les silhouettes dans la boue</x:v>
      </x:c>
      <x:c r="C661" s="127" t="str">
        <x:v>Warp historique</x:v>
      </x:c>
      <x:c r="D661" s="127" t="str">
        <x:v>warp_missions</x:v>
      </x:c>
      <x:c r="E661" s="127" t="str">
        <x:v>WARP-M25</x:v>
      </x:c>
      <x:c r="F661" s="127" t="str">
        <x:v>Dans un secteur fictif de Première Guerre mondiale, le joueur observe un boyau traversé par combattants, porteurs et blessés. La pluie brouille certains indices mais laisse des bruits précis. Une menace de chasse suit une ligne différente des déplacements humains.</x:v>
      </x:c>
      <x:c r="G661" s="127" t="str">
        <x:v>Porteur du boyau ; Joueur</x:v>
      </x:c>
      <x:c r="H661"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61" s="127"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61" s="127" t="str">
        <x:v>Ouverture une fois à l’entrée de l’étape ; reprise après interruption seulement ; issue une fois par résultat constaté. Attendre une nouvelle transition d’état avant de rejouer. Refus ou attente ne rejouent pas la réussite.</x:v>
      </x:c>
      <x:c r="K661" s="127" t="str">
        <x:v>Dialogue V6 original. Voyage temporel et communautés de branche : inventions explicites du projet ; ne changent aucun film.</x:v>
      </x:c>
      <x:c r="L661" s="128" t="n">
        <x:v>2</x:v>
      </x:c>
      <x:c r="M661" s="129" t="n">
        <x:v>1</x:v>
      </x:c>
      <x:c r="N661" s="129" t="n">
        <x:v>1</x:v>
      </x:c>
      <x:c r="O661" s="129" t="n">
        <x:v>1</x:v>
      </x:c>
      <x:c r="P661" s="129" t="n">
        <x:v>1</x:v>
      </x:c>
      <x:c r="Q661" s="130" t="n">
        <x:v>0</x:v>
      </x:c>
    </x:row>
    <x:row r="662" ht="209" customHeight="1">
      <x:c r="A662" s="121" t="str">
        <x:v>D6-C-WARP-M26</x:v>
      </x:c>
      <x:c r="B662" s="122" t="str">
        <x:v>La tour du guetteur</x:v>
      </x:c>
      <x:c r="C662" s="122" t="str">
        <x:v>Warp historique</x:v>
      </x:c>
      <x:c r="D662" s="122" t="str">
        <x:v>warp_missions</x:v>
      </x:c>
      <x:c r="E662" s="122" t="str">
        <x:v>WARP-M26</x:v>
      </x:c>
      <x:c r="F662" s="122" t="str">
        <x:v>La menace s’approche d’une tour abandonnée dont plusieurs niveaux servent de postes d’observation. Le joueur monte par l’extérieur, suit les vibrations des planchers et choisit une ouverture de combat. Une ligne de brancards passe au loin et doit rester hors de l’arène.</x:v>
      </x:c>
      <x:c r="G662" s="122" t="str">
        <x:v>Joueur</x:v>
      </x:c>
      <x:c r="H662"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62" s="122" t="str">
        <x:v>Monologue intérieur facultatif, sous-titré en français ; uniquement ce que le joueur a perçu. Aucun autre personnage ne reçoit ces pensées.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62" s="122" t="str">
        <x:v>Ouverture une fois à l’entrée de l’étape ; reprise après interruption seulement ; issue une fois par résultat constaté. Attendre une nouvelle transition d’état avant de rejouer. Refus ou attente ne rejouent pas la réussite.</x:v>
      </x:c>
      <x:c r="K662" s="122" t="str">
        <x:v>Dialogue V6 original. Voyage temporel et communautés de branche : inventions explicites du projet ; ne changent aucun film.</x:v>
      </x:c>
      <x:c r="L662" s="123" t="n">
        <x:v>2</x:v>
      </x:c>
      <x:c r="M662" s="124" t="n">
        <x:v>1</x:v>
      </x:c>
      <x:c r="N662" s="124" t="n">
        <x:v>1</x:v>
      </x:c>
      <x:c r="O662" s="124" t="n">
        <x:v>1</x:v>
      </x:c>
      <x:c r="P662" s="124" t="n">
        <x:v>1</x:v>
      </x:c>
      <x:c r="Q662" s="125" t="n">
        <x:v>0</x:v>
      </x:c>
    </x:row>
    <x:row r="663" ht="209" customHeight="1">
      <x:c r="A663" s="126" t="str">
        <x:v>D6-C-WARP-M27</x:v>
      </x:c>
      <x:c r="B663" s="127" t="str">
        <x:v>Le passage des brancards</x:v>
      </x:c>
      <x:c r="C663" s="127" t="str">
        <x:v>Warp historique</x:v>
      </x:c>
      <x:c r="D663" s="127" t="str">
        <x:v>warp_missions</x:v>
      </x:c>
      <x:c r="E663" s="127" t="str">
        <x:v>WARP-M27</x:v>
      </x:c>
      <x:c r="F663" s="127" t="str">
        <x:v>Au retour, un obstacle coupe le trajet de blessés locaux. Le joueur peut déplacer une poutre depuis le couvert et laisser le groupe passer, puis récupérer son repère de seuil. L’aide n’exige pas de contact verbal parfait.</x:v>
      </x:c>
      <x:c r="G663" s="127" t="str">
        <x:v>Porteuse des brancards ; Joueur</x:v>
      </x:c>
      <x:c r="H663"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63" s="127"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63" s="127" t="str">
        <x:v>Ouverture une fois à l’entrée de l’étape ; reprise après interruption seulement ; issue une fois par résultat constaté. Attendre une nouvelle transition d’état avant de rejouer. Refus ou attente ne rejouent pas la réussite.</x:v>
      </x:c>
      <x:c r="K663" s="127" t="str">
        <x:v>Dialogue V6 original. Voyage temporel et communautés de branche : inventions explicites du projet ; ne changent aucun film.</x:v>
      </x:c>
      <x:c r="L663" s="128" t="n">
        <x:v>2</x:v>
      </x:c>
      <x:c r="M663" s="129" t="n">
        <x:v>1</x:v>
      </x:c>
      <x:c r="N663" s="129" t="n">
        <x:v>1</x:v>
      </x:c>
      <x:c r="O663" s="129" t="n">
        <x:v>1</x:v>
      </x:c>
      <x:c r="P663" s="129" t="n">
        <x:v>1</x:v>
      </x:c>
      <x:c r="Q663" s="130" t="n">
        <x:v>0</x:v>
      </x:c>
    </x:row>
    <x:row r="664" ht="209" customHeight="1">
      <x:c r="A664" s="121" t="str">
        <x:v>D6-C-WARP-M28</x:v>
      </x:c>
      <x:c r="B664" s="122" t="str">
        <x:v>Le câble sur la neige</x:v>
      </x:c>
      <x:c r="C664" s="122" t="str">
        <x:v>Warp historique</x:v>
      </x:c>
      <x:c r="D664" s="122" t="str">
        <x:v>warp_missions</x:v>
      </x:c>
      <x:c r="E664" s="122" t="str">
        <x:v>WARP-M28</x:v>
      </x:c>
      <x:c r="F664" s="122" t="str">
        <x:v>Dans un massif fictif de Seconde Guerre mondiale, un câble radio coupé conduit vers un poste isolé. Le joueur suit les marques dans la neige, évite une patrouille équipée et observe une proie entrée dans un hangar. Les groupes locaux possèdent des objectifs différents.</x:v>
      </x:c>
      <x:c r="G664" s="122" t="str">
        <x:v>Opérateur du poste isolé ; Joueur</x:v>
      </x:c>
      <x:c r="H664"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64"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64" s="122" t="str">
        <x:v>Ouverture une fois à l’entrée de l’étape ; reprise après interruption seulement ; issue une fois par résultat constaté. Attendre une nouvelle transition d’état avant de rejouer. Refus ou attente ne rejouent pas la réussite.</x:v>
      </x:c>
      <x:c r="K664" s="122" t="str">
        <x:v>Dialogue V6 original. Voyage temporel et communautés de branche : inventions explicites du projet ; ne changent aucun film.</x:v>
      </x:c>
      <x:c r="L664" s="123" t="n">
        <x:v>2</x:v>
      </x:c>
      <x:c r="M664" s="124" t="n">
        <x:v>1</x:v>
      </x:c>
      <x:c r="N664" s="124" t="n">
        <x:v>1</x:v>
      </x:c>
      <x:c r="O664" s="124" t="n">
        <x:v>1</x:v>
      </x:c>
      <x:c r="P664" s="124" t="n">
        <x:v>1</x:v>
      </x:c>
      <x:c r="Q664" s="125" t="n">
        <x:v>0</x:v>
      </x:c>
    </x:row>
    <x:row r="665" ht="209" customHeight="1">
      <x:c r="A665" s="126" t="str">
        <x:v>D6-C-WARP-M29</x:v>
      </x:c>
      <x:c r="B665" s="127" t="str">
        <x:v>L’ombre dans le hangar</x:v>
      </x:c>
      <x:c r="C665" s="127" t="str">
        <x:v>Warp historique</x:v>
      </x:c>
      <x:c r="D665" s="127" t="str">
        <x:v>warp_missions</x:v>
      </x:c>
      <x:c r="E665" s="127" t="str">
        <x:v>WARP-M29</x:v>
      </x:c>
      <x:c r="F665" s="127" t="str">
        <x:v>Le hangar offre ailes d’appareils, passerelles et portes coulissantes comme couvertures. Le joueur doit lire les ombres de la proie, déplacer un obstacle mécanique fictif et choisir un espace d’affrontement libre de personnel hors combat.</x:v>
      </x:c>
      <x:c r="G665" s="127" t="str">
        <x:v>Joueur</x:v>
      </x:c>
      <x:c r="H665"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65" s="127" t="str">
        <x:v>Monologue intérieur facultatif, sous-titré en français ; uniquement ce que le joueur a perçu. Aucun autre personnage ne reçoit ces pensées.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65" s="127" t="str">
        <x:v>Ouverture une fois à l’entrée de l’étape ; reprise après interruption seulement ; issue une fois par résultat constaté. Attendre une nouvelle transition d’état avant de rejouer. Refus ou attente ne rejouent pas la réussite.</x:v>
      </x:c>
      <x:c r="K665" s="127" t="str">
        <x:v>Dialogue V6 original. Voyage temporel et communautés de branche : inventions explicites du projet ; ne changent aucun film.</x:v>
      </x:c>
      <x:c r="L665" s="128" t="n">
        <x:v>2</x:v>
      </x:c>
      <x:c r="M665" s="129" t="n">
        <x:v>1</x:v>
      </x:c>
      <x:c r="N665" s="129" t="n">
        <x:v>1</x:v>
      </x:c>
      <x:c r="O665" s="129" t="n">
        <x:v>1</x:v>
      </x:c>
      <x:c r="P665" s="129" t="n">
        <x:v>1</x:v>
      </x:c>
      <x:c r="Q665" s="130" t="n">
        <x:v>0</x:v>
      </x:c>
    </x:row>
    <x:row r="666" ht="209" customHeight="1">
      <x:c r="A666" s="121" t="str">
        <x:v>D6-C-WARP-M30</x:v>
      </x:c>
      <x:c r="B666" s="122" t="str">
        <x:v>La dernière fréquence</x:v>
      </x:c>
      <x:c r="C666" s="122" t="str">
        <x:v>Warp historique</x:v>
      </x:c>
      <x:c r="D666" s="122" t="str">
        <x:v>warp_missions</x:v>
      </x:c>
      <x:c r="E666" s="122" t="str">
        <x:v>WARP-M30</x:v>
      </x:c>
      <x:c r="F666" s="122" t="str">
        <x:v>Le joueur rejoint le poste radio pour récupérer son propre repère de retour, distinct du matériel local. Un signal humain peut demander une aide limitée ou simplement annoncer le départ d’une patrouille. Les informations comprises restent partielles.</x:v>
      </x:c>
      <x:c r="G666" s="122" t="str">
        <x:v>Opérateur du poste isolé ; Joueur</x:v>
      </x:c>
      <x:c r="H666"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66"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66" s="122" t="str">
        <x:v>Ouverture une fois à l’entrée de l’étape ; reprise après interruption seulement ; issue une fois par résultat constaté. Attendre une nouvelle transition d’état avant de rejouer. Refus ou attente ne rejouent pas la réussite.</x:v>
      </x:c>
      <x:c r="K666" s="122" t="str">
        <x:v>Dialogue V6 original. Voyage temporel et communautés de branche : inventions explicites du projet ; ne changent aucun film.</x:v>
      </x:c>
      <x:c r="L666" s="123" t="n">
        <x:v>2</x:v>
      </x:c>
      <x:c r="M666" s="124" t="n">
        <x:v>1</x:v>
      </x:c>
      <x:c r="N666" s="124" t="n">
        <x:v>1</x:v>
      </x:c>
      <x:c r="O666" s="124" t="n">
        <x:v>1</x:v>
      </x:c>
      <x:c r="P666" s="124" t="n">
        <x:v>1</x:v>
      </x:c>
      <x:c r="Q666" s="125" t="n">
        <x:v>0</x:v>
      </x:c>
    </x:row>
    <x:row r="667" ht="209" customHeight="1">
      <x:c r="A667" s="126" t="str">
        <x:v>D6-C-WARP-M31</x:v>
      </x:c>
      <x:c r="B667" s="127" t="str">
        <x:v>La silhouette au-dessus des néons</x:v>
      </x:c>
      <x:c r="C667" s="127" t="str">
        <x:v>Warp historique</x:v>
      </x:c>
      <x:c r="D667" s="127" t="str">
        <x:v>warp_missions</x:v>
      </x:c>
      <x:c r="E667" s="127" t="str">
        <x:v>WARP-M31</x:v>
      </x:c>
      <x:c r="F667" s="127" t="str">
        <x:v>Dans une ville fictive de fin du XXe siècle, le joueur suit une proie entre enseignes, toits et tunnels techniques. Des habitants voient des fragments de sa silhouette selon lumière et mouvement. Le niveau privilégie verticalité et lignes de vue réelles.</x:v>
      </x:c>
      <x:c r="G667" s="127" t="str">
        <x:v>Témoin à la fenêtre ; Joueur</x:v>
      </x:c>
      <x:c r="H667"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67" s="127"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67" s="127" t="str">
        <x:v>Ouverture une fois à l’entrée de l’étape ; reprise après interruption seulement ; issue une fois par résultat constaté. Attendre une nouvelle transition d’état avant de rejouer. Refus ou attente ne rejouent pas la réussite.</x:v>
      </x:c>
      <x:c r="K667" s="127" t="str">
        <x:v>Dialogue V6 original. Voyage temporel et communautés de branche : inventions explicites du projet ; ne changent aucun film.</x:v>
      </x:c>
      <x:c r="L667" s="128" t="n">
        <x:v>2</x:v>
      </x:c>
      <x:c r="M667" s="129" t="n">
        <x:v>1</x:v>
      </x:c>
      <x:c r="N667" s="129" t="n">
        <x:v>1</x:v>
      </x:c>
      <x:c r="O667" s="129" t="n">
        <x:v>1</x:v>
      </x:c>
      <x:c r="P667" s="129" t="n">
        <x:v>1</x:v>
      </x:c>
      <x:c r="Q667" s="130" t="n">
        <x:v>0</x:v>
      </x:c>
    </x:row>
    <x:row r="668" ht="209" customHeight="1">
      <x:c r="A668" s="121" t="str">
        <x:v>D6-C-WARP-M32</x:v>
      </x:c>
      <x:c r="B668" s="122" t="str">
        <x:v>La chasse des étages</x:v>
      </x:c>
      <x:c r="C668" s="122" t="str">
        <x:v>Warp historique</x:v>
      </x:c>
      <x:c r="D668" s="122" t="str">
        <x:v>warp_missions</x:v>
      </x:c>
      <x:c r="E668" s="122" t="str">
        <x:v>WARP-M32</x:v>
      </x:c>
      <x:c r="F668" s="122" t="str">
        <x:v>La proie utilise un bâtiment inachevé dont les étages se répondent par des cages ouvertes. Le joueur observe les déplacements depuis l’extérieur, choisit un niveau et construit une fenêtre d’attaque. Des personnes hors combat restent sur une voie distincte.</x:v>
      </x:c>
      <x:c r="G668" s="122" t="str">
        <x:v>Joueur</x:v>
      </x:c>
      <x:c r="H668"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68" s="122" t="str">
        <x:v>Monologue intérieur facultatif, sous-titré en français ; uniquement ce que le joueur a perçu. Aucun autre personnage ne reçoit ces pensées.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68" s="122" t="str">
        <x:v>Ouverture une fois à l’entrée de l’étape ; reprise après interruption seulement ; issue une fois par résultat constaté. Attendre une nouvelle transition d’état avant de rejouer. Refus ou attente ne rejouent pas la réussite.</x:v>
      </x:c>
      <x:c r="K668" s="122" t="str">
        <x:v>Dialogue V6 original. Voyage temporel et communautés de branche : inventions explicites du projet ; ne changent aucun film.</x:v>
      </x:c>
      <x:c r="L668" s="123" t="n">
        <x:v>2</x:v>
      </x:c>
      <x:c r="M668" s="124" t="n">
        <x:v>1</x:v>
      </x:c>
      <x:c r="N668" s="124" t="n">
        <x:v>1</x:v>
      </x:c>
      <x:c r="O668" s="124" t="n">
        <x:v>1</x:v>
      </x:c>
      <x:c r="P668" s="124" t="n">
        <x:v>1</x:v>
      </x:c>
      <x:c r="Q668" s="125" t="n">
        <x:v>0</x:v>
      </x:c>
    </x:row>
    <x:row r="669" ht="209" customHeight="1">
      <x:c r="A669" s="126" t="str">
        <x:v>D6-C-WARP-M33</x:v>
      </x:c>
      <x:c r="B669" s="127" t="str">
        <x:v>La fenêtre laissée vide</x:v>
      </x:c>
      <x:c r="C669" s="127" t="str">
        <x:v>Warp historique</x:v>
      </x:c>
      <x:c r="D669" s="127" t="str">
        <x:v>warp_missions</x:v>
      </x:c>
      <x:c r="E669" s="127" t="str">
        <x:v>WARP-M33</x:v>
      </x:c>
      <x:c r="F669" s="127" t="str">
        <x:v>Le joueur revient vers le seuil en passant devant le lieu où un témoin l’a aperçu. Il peut retirer un outil oublié, laisser un relevé sans valeur de propriété ou partir sans contact. La ville garde ses alertes et ses réparations en cours.</x:v>
      </x:c>
      <x:c r="G669" s="127" t="str">
        <x:v>Témoin à la fenêtre ; Joueur</x:v>
      </x:c>
      <x:c r="H669"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69" s="127"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69" s="127" t="str">
        <x:v>Ouverture une fois à l’entrée de l’étape ; reprise après interruption seulement ; issue une fois par résultat constaté. Attendre une nouvelle transition d’état avant de rejouer. Refus ou attente ne rejouent pas la réussite.</x:v>
      </x:c>
      <x:c r="K669" s="127" t="str">
        <x:v>Dialogue V6 original. Voyage temporel et communautés de branche : inventions explicites du projet ; ne changent aucun film.</x:v>
      </x:c>
      <x:c r="L669" s="128" t="n">
        <x:v>2</x:v>
      </x:c>
      <x:c r="M669" s="129" t="n">
        <x:v>1</x:v>
      </x:c>
      <x:c r="N669" s="129" t="n">
        <x:v>1</x:v>
      </x:c>
      <x:c r="O669" s="129" t="n">
        <x:v>1</x:v>
      </x:c>
      <x:c r="P669" s="129" t="n">
        <x:v>1</x:v>
      </x:c>
      <x:c r="Q669" s="130" t="n">
        <x:v>0</x:v>
      </x:c>
    </x:row>
    <x:row r="670" ht="209" customHeight="1">
      <x:c r="A670" s="121" t="str">
        <x:v>D6-C-WARP-M34</x:v>
      </x:c>
      <x:c r="B670" s="122" t="str">
        <x:v>Le chantier avant les noms</x:v>
      </x:c>
      <x:c r="C670" s="122" t="str">
        <x:v>Warp historique</x:v>
      </x:c>
      <x:c r="D670" s="122" t="str">
        <x:v>warp_missions</x:v>
      </x:c>
      <x:c r="E670" s="122" t="str">
        <x:v>WARP-M34</x:v>
      </x:c>
      <x:c r="F670" s="122" t="str">
        <x:v>Dans un passé original du Homeworld, le joueur arrive près d’une cité encore inachevée. Les usages diffèrent de ceux de son époque sans constituer une origine canonique universelle. Une proie suit les vibrations d’un chantier et menace un passage de charge.</x:v>
      </x:c>
      <x:c r="G670" s="122" t="str">
        <x:v>Bâtisseuse de l’ancienne cité ; Joueur</x:v>
      </x:c>
      <x:c r="H670"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70"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70" s="122" t="str">
        <x:v>Ouverture une fois à l’entrée de l’étape ; reprise après interruption seulement ; issue une fois par résultat constaté. Attendre une nouvelle transition d’état avant de rejouer. Refus ou attente ne rejouent pas la réussite.</x:v>
      </x:c>
      <x:c r="K670" s="122" t="str">
        <x:v>Dialogue V6 original. Voyage temporel et communautés de branche : inventions explicites du projet ; ne changent aucun film.</x:v>
      </x:c>
      <x:c r="L670" s="123" t="n">
        <x:v>2</x:v>
      </x:c>
      <x:c r="M670" s="124" t="n">
        <x:v>1</x:v>
      </x:c>
      <x:c r="N670" s="124" t="n">
        <x:v>1</x:v>
      </x:c>
      <x:c r="O670" s="124" t="n">
        <x:v>1</x:v>
      </x:c>
      <x:c r="P670" s="124" t="n">
        <x:v>1</x:v>
      </x:c>
      <x:c r="Q670" s="125" t="n">
        <x:v>0</x:v>
      </x:c>
    </x:row>
    <x:row r="671" ht="209" customHeight="1">
      <x:c r="A671" s="126" t="str">
        <x:v>D6-C-WARP-M35</x:v>
      </x:c>
      <x:c r="B671" s="127" t="str">
        <x:v>Le premier passage</x:v>
      </x:c>
      <x:c r="C671" s="127" t="str">
        <x:v>Warp historique</x:v>
      </x:c>
      <x:c r="D671" s="127" t="str">
        <x:v>warp_missions</x:v>
      </x:c>
      <x:c r="E671" s="127" t="str">
        <x:v>WARP-M35</x:v>
      </x:c>
      <x:c r="F671" s="127" t="str">
        <x:v>Le joueur peut aider à tenir un passage pendant une chasse locale, en déplaçant un appui et coordonnant des signes avec un bâtisseur. Les outils anciens imposent des contraintes différentes, mais le joueur ne leur offre pas une armée ou une technologie illimitée.</x:v>
      </x:c>
      <x:c r="G671" s="127" t="str">
        <x:v>Bâtisseur du passage ; Joueur</x:v>
      </x:c>
      <x:c r="H671"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71" s="127"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71" s="127" t="str">
        <x:v>Ouverture une fois à l’entrée de l’étape ; reprise après interruption seulement ; issue une fois par résultat constaté. Attendre une nouvelle transition d’état avant de rejouer. Refus ou attente ne rejouent pas la réussite.</x:v>
      </x:c>
      <x:c r="K671" s="127" t="str">
        <x:v>Dialogue V6 original. Voyage temporel et communautés de branche : inventions explicites du projet ; ne changent aucun film.</x:v>
      </x:c>
      <x:c r="L671" s="128" t="n">
        <x:v>2</x:v>
      </x:c>
      <x:c r="M671" s="129" t="n">
        <x:v>1</x:v>
      </x:c>
      <x:c r="N671" s="129" t="n">
        <x:v>1</x:v>
      </x:c>
      <x:c r="O671" s="129" t="n">
        <x:v>1</x:v>
      </x:c>
      <x:c r="P671" s="129" t="n">
        <x:v>1</x:v>
      </x:c>
      <x:c r="Q671" s="130" t="n">
        <x:v>0</x:v>
      </x:c>
    </x:row>
    <x:row r="672" ht="209" customHeight="1">
      <x:c r="A672" s="121" t="str">
        <x:v>D6-C-WARP-M36</x:v>
      </x:c>
      <x:c r="B672" s="122" t="str">
        <x:v>Ce qu’on ne grave pas</x:v>
      </x:c>
      <x:c r="C672" s="122" t="str">
        <x:v>Warp historique</x:v>
      </x:c>
      <x:c r="D672" s="122" t="str">
        <x:v>warp_missions</x:v>
      </x:c>
      <x:c r="E672" s="122" t="str">
        <x:v>WARP-M36</x:v>
      </x:c>
      <x:c r="F672" s="122" t="str">
        <x:v>Avant le retour, les bâtisseurs proposent de laisser une marque de passage. Le joueur choisit un signe limité, refuse une attribution qu’il n’a pas méritée ou laisse seulement une technique d’appui démontrée. La scène évite de faire de lui l’inventeur de toute sa civilisation.</x:v>
      </x:c>
      <x:c r="G672" s="122" t="str">
        <x:v>Bâtisseuse des marques ; Joueur</x:v>
      </x:c>
      <x:c r="H672"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I672"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672" s="122" t="str">
        <x:v>Ouverture une fois à l’entrée de l’étape ; reprise après interruption seulement ; issue une fois par résultat constaté. Attendre une nouvelle transition d’état avant de rejouer. Refus ou attente ne rejouent pas la réussite.</x:v>
      </x:c>
      <x:c r="K672" s="122" t="str">
        <x:v>Dialogue V6 original. Voyage temporel et communautés de branche : inventions explicites du projet ; ne changent aucun film.</x:v>
      </x:c>
      <x:c r="L672" s="123" t="n">
        <x:v>2</x:v>
      </x:c>
      <x:c r="M672" s="124" t="n">
        <x:v>1</x:v>
      </x:c>
      <x:c r="N672" s="124" t="n">
        <x:v>1</x:v>
      </x:c>
      <x:c r="O672" s="124" t="n">
        <x:v>1</x:v>
      </x:c>
      <x:c r="P672" s="124" t="n">
        <x:v>1</x:v>
      </x:c>
      <x:c r="Q672" s="125" t="n">
        <x:v>0</x:v>
      </x:c>
    </x:row>
    <x:row r="673" ht="89" customHeight="1">
      <x:c r="A673" s="126" t="str">
        <x:v>D6-C-JUST-01</x:v>
      </x:c>
      <x:c r="B673" s="127" t="str">
        <x:v>Une accusation a un auteur</x:v>
      </x:c>
      <x:c r="C673" s="127" t="str">
        <x:v>Justice</x:v>
      </x:c>
      <x:c r="D673" s="127" t="str">
        <x:v>justice</x:v>
      </x:c>
      <x:c r="E673" s="127" t="str">
        <x:v>JUST-01</x:v>
      </x:c>
      <x:c r="F673" s="127" t="str">
        <x:v>Le joueur rejoint le témoin dans son activité et observe le lieu montré, puis relève ce qu’il a réellement vu.</x:v>
      </x:c>
      <x:c r="G673" s="127" t="str">
        <x:v>Témoin du passage ; Joueur</x:v>
      </x:c>
      <x:c r="H673" s="127" t="str">
        <x:v>Un conflit de chasse est signalé. ; locuteur réellement présent ou retour effectué auprès de lui. Les scènes de résultat exigent le résultat observé correspondant.</x:v>
      </x:c>
      <x:c r="I673" s="127" t="str">
        <x:v>Le locuteur ne sait que ce qu’il voit ici ou ce qui lui a été rapporté avec sa provenance. Il parle au briefing ou au retour effectif ; aucun déplacement instantané ni liaison radio inventée.</x:v>
      </x:c>
      <x:c r="J673" s="127" t="str">
        <x:v>Ouverture une fois à l’entrée de l’étape ; reprise après interruption seulement ; issue une fois par résultat constaté. Attendre une nouvelle transition d’état avant de rejouer. Refus ou attente ne rejouent pas la réussite.</x:v>
      </x:c>
      <x:c r="K673" s="127" t="str">
        <x:v>Dialogue V6 original. Procédure locale conçue pour le jeu ; aucune loi universelle de l’espèce revendiquée.</x:v>
      </x:c>
      <x:c r="L673" s="128" t="n">
        <x:v>2</x:v>
      </x:c>
      <x:c r="M673" s="129" t="n">
        <x:v>1</x:v>
      </x:c>
      <x:c r="N673" s="129" t="n">
        <x:v>1</x:v>
      </x:c>
      <x:c r="O673" s="129" t="n">
        <x:v>1</x:v>
      </x:c>
      <x:c r="P673" s="129" t="n">
        <x:v>1</x:v>
      </x:c>
      <x:c r="Q673" s="130" t="n">
        <x:v>0</x:v>
      </x:c>
    </x:row>
    <x:row r="674" ht="89" customHeight="1">
      <x:c r="A674" s="121" t="str">
        <x:v>D6-C-JUST-02</x:v>
      </x:c>
      <x:c r="B674" s="122" t="str">
        <x:v>Lire la capacité de riposte</x:v>
      </x:c>
      <x:c r="C674" s="122" t="str">
        <x:v>Justice</x:v>
      </x:c>
      <x:c r="D674" s="122" t="str">
        <x:v>justice</x:v>
      </x:c>
      <x:c r="E674" s="122" t="str">
        <x:v>JUST-02</x:v>
      </x:c>
      <x:c r="F674" s="122" t="str">
        <x:v>Comparer position des armes, attaches, empreintes et trajet possible sur une scène 2D ; utiliser une maquette si l’accès original est perdu.</x:v>
      </x:c>
      <x:c r="G674" s="122" t="str">
        <x:v>Enquêtrice locale ; Joueur</x:v>
      </x:c>
      <x:c r="H674" s="122" t="str">
        <x:v>Une chasse est contestée. ; locuteur réellement présent ou retour effectué auprès de lui. Les scènes de résultat exigent le résultat observé correspondant.</x:v>
      </x:c>
      <x:c r="I674" s="122" t="str">
        <x:v>Le locuteur ne sait que ce qu’il voit ici ou ce qui lui a été rapporté avec sa provenance. Il parle au briefing ou au retour effectif ; aucun déplacement instantané ni liaison radio inventée.</x:v>
      </x:c>
      <x:c r="J674" s="122" t="str">
        <x:v>Ouverture une fois à l’entrée de l’étape ; reprise après interruption seulement ; issue une fois par résultat constaté. Attendre une nouvelle transition d’état avant de rejouer. Refus ou attente ne rejouent pas la réussite.</x:v>
      </x:c>
      <x:c r="K674" s="122" t="str">
        <x:v>Dialogue V6 original. Procédure locale conçue pour le jeu ; aucune loi universelle de l’espèce revendiquée.</x:v>
      </x:c>
      <x:c r="L674" s="123" t="n">
        <x:v>2</x:v>
      </x:c>
      <x:c r="M674" s="124" t="n">
        <x:v>1</x:v>
      </x:c>
      <x:c r="N674" s="124" t="n">
        <x:v>1</x:v>
      </x:c>
      <x:c r="O674" s="124" t="n">
        <x:v>1</x:v>
      </x:c>
      <x:c r="P674" s="124" t="n">
        <x:v>1</x:v>
      </x:c>
      <x:c r="Q674" s="125" t="n">
        <x:v>0</x:v>
      </x:c>
    </x:row>
    <x:row r="675" ht="89" customHeight="1">
      <x:c r="A675" s="126" t="str">
        <x:v>D6-C-JUST-03</x:v>
      </x:c>
      <x:c r="B675" s="127" t="str">
        <x:v>Conserver la trace matérielle</x:v>
      </x:c>
      <x:c r="C675" s="127" t="str">
        <x:v>Justice</x:v>
      </x:c>
      <x:c r="D675" s="127" t="str">
        <x:v>justice</x:v>
      </x:c>
      <x:c r="E675" s="127" t="str">
        <x:v>JUST-03</x:v>
      </x:c>
      <x:c r="F675" s="127" t="str">
        <x:v>Inspecter l’objet sur place, relever sa marque et le déplacer vers un dépôt nommé avec un contenant adapté.</x:v>
      </x:c>
      <x:c r="G675" s="127" t="str">
        <x:v>Gardien du dépôt ; Joueur</x:v>
      </x:c>
      <x:c r="H675" s="127" t="str">
        <x:v>Une arme ou un contenant est trouvé. ; locuteur réellement présent ou retour effectué auprès de lui. Les scènes de résultat exigent le résultat observé correspondant.</x:v>
      </x:c>
      <x:c r="I675" s="127" t="str">
        <x:v>Le locuteur ne sait que ce qu’il voit ici ou ce qui lui a été rapporté avec sa provenance. Il parle au briefing ou au retour effectif ; aucun déplacement instantané ni liaison radio inventée.</x:v>
      </x:c>
      <x:c r="J675" s="127" t="str">
        <x:v>Ouverture une fois à l’entrée de l’étape ; reprise après interruption seulement ; issue une fois par résultat constaté. Attendre une nouvelle transition d’état avant de rejouer. Refus ou attente ne rejouent pas la réussite.</x:v>
      </x:c>
      <x:c r="K675" s="127" t="str">
        <x:v>Dialogue V6 original. Procédure locale conçue pour le jeu ; aucune loi universelle de l’espèce revendiquée.</x:v>
      </x:c>
      <x:c r="L675" s="128" t="n">
        <x:v>2</x:v>
      </x:c>
      <x:c r="M675" s="129" t="n">
        <x:v>1</x:v>
      </x:c>
      <x:c r="N675" s="129" t="n">
        <x:v>1</x:v>
      </x:c>
      <x:c r="O675" s="129" t="n">
        <x:v>1</x:v>
      </x:c>
      <x:c r="P675" s="129" t="n">
        <x:v>1</x:v>
      </x:c>
      <x:c r="Q675" s="130" t="n">
        <x:v>0</x:v>
      </x:c>
    </x:row>
    <x:row r="676" ht="89" customHeight="1">
      <x:c r="A676" s="121" t="str">
        <x:v>D6-C-JUST-04</x:v>
      </x:c>
      <x:c r="B676" s="122" t="str">
        <x:v>Comparer deux récits</x:v>
      </x:c>
      <x:c r="C676" s="122" t="str">
        <x:v>Justice</x:v>
      </x:c>
      <x:c r="D676" s="122" t="str">
        <x:v>justice</x:v>
      </x:c>
      <x:c r="E676" s="122" t="str">
        <x:v>JUST-04</x:v>
      </x:c>
      <x:c r="F676" s="122" t="str">
        <x:v>Parcourir les deux points d’observation et vérifier ce que chaque angle permettait réellement de voir.</x:v>
      </x:c>
      <x:c r="G676" s="122" t="str">
        <x:v>Second témoin ; Joueur</x:v>
      </x:c>
      <x:c r="H676" s="122" t="str">
        <x:v>Deux témoins donnent des versions différentes. ; locuteur réellement présent ou retour effectué auprès de lui. Les scènes de résultat exigent le résultat observé correspondant.</x:v>
      </x:c>
      <x:c r="I676" s="122" t="str">
        <x:v>Le locuteur ne sait que ce qu’il voit ici ou ce qui lui a été rapporté avec sa provenance. Il parle au briefing ou au retour effectif ; aucun déplacement instantané ni liaison radio inventée.</x:v>
      </x:c>
      <x:c r="J676" s="122" t="str">
        <x:v>Ouverture une fois à l’entrée de l’étape ; reprise après interruption seulement ; issue une fois par résultat constaté. Attendre une nouvelle transition d’état avant de rejouer. Refus ou attente ne rejouent pas la réussite.</x:v>
      </x:c>
      <x:c r="K676" s="122" t="str">
        <x:v>Dialogue V6 original. Procédure locale conçue pour le jeu ; aucune loi universelle de l’espèce revendiquée.</x:v>
      </x:c>
      <x:c r="L676" s="123" t="n">
        <x:v>2</x:v>
      </x:c>
      <x:c r="M676" s="124" t="n">
        <x:v>1</x:v>
      </x:c>
      <x:c r="N676" s="124" t="n">
        <x:v>1</x:v>
      </x:c>
      <x:c r="O676" s="124" t="n">
        <x:v>1</x:v>
      </x:c>
      <x:c r="P676" s="124" t="n">
        <x:v>1</x:v>
      </x:c>
      <x:c r="Q676" s="125" t="n">
        <x:v>0</x:v>
      </x:c>
    </x:row>
    <x:row r="677" ht="89" customHeight="1">
      <x:c r="A677" s="126" t="str">
        <x:v>D6-C-JUST-05</x:v>
      </x:c>
      <x:c r="B677" s="127" t="str">
        <x:v>Le témoin menacé</x:v>
      </x:c>
      <x:c r="C677" s="127" t="str">
        <x:v>Justice</x:v>
      </x:c>
      <x:c r="D677" s="127" t="str">
        <x:v>justice</x:v>
      </x:c>
      <x:c r="E677" s="127" t="str">
        <x:v>JUST-05</x:v>
      </x:c>
      <x:c r="F677" s="127" t="str">
        <x:v>Le joueur sécurise une route, affronte ou détourne un agresseur actif et accompagne le témoin jusqu’à une halte choisie.</x:v>
      </x:c>
      <x:c r="G677" s="127" t="str">
        <x:v>Témoin menacé ; Joueur</x:v>
      </x:c>
      <x:c r="H677" s="127" t="str">
        <x:v>Un personnage a peur de rejoindre le cercle. ; locuteur réellement présent ou retour effectué auprès de lui. Les scènes de résultat exigent le résultat observé correspondant.</x:v>
      </x:c>
      <x:c r="I677" s="127" t="str">
        <x:v>Le locuteur ne sait que ce qu’il voit ici ou ce qui lui a été rapporté avec sa provenance. Il parle au briefing ou au retour effectif ; aucun déplacement instantané ni liaison radio inventée.</x:v>
      </x:c>
      <x:c r="J677" s="127" t="str">
        <x:v>Ouverture une fois à l’entrée de l’étape ; reprise après interruption seulement ; issue une fois par résultat constaté. Attendre une nouvelle transition d’état avant de rejouer. Refus ou attente ne rejouent pas la réussite.</x:v>
      </x:c>
      <x:c r="K677" s="127" t="str">
        <x:v>Dialogue V6 original. Procédure locale conçue pour le jeu ; aucune loi universelle de l’espèce revendiquée.</x:v>
      </x:c>
      <x:c r="L677" s="128" t="n">
        <x:v>2</x:v>
      </x:c>
      <x:c r="M677" s="129" t="n">
        <x:v>1</x:v>
      </x:c>
      <x:c r="N677" s="129" t="n">
        <x:v>1</x:v>
      </x:c>
      <x:c r="O677" s="129" t="n">
        <x:v>1</x:v>
      </x:c>
      <x:c r="P677" s="129" t="n">
        <x:v>1</x:v>
      </x:c>
      <x:c r="Q677" s="130" t="n">
        <x:v>0</x:v>
      </x:c>
    </x:row>
    <x:row r="678" ht="89" customHeight="1">
      <x:c r="A678" s="121" t="str">
        <x:v>D6-C-JUST-06</x:v>
      </x:c>
      <x:c r="B678" s="122" t="str">
        <x:v>Une audience dans un lieu</x:v>
      </x:c>
      <x:c r="C678" s="122" t="str">
        <x:v>Justice</x:v>
      </x:c>
      <x:c r="D678" s="122" t="str">
        <x:v>justice</x:v>
      </x:c>
      <x:c r="E678" s="122" t="str">
        <x:v>JUST-06</x:v>
      </x:c>
      <x:c r="F678" s="122" t="str">
        <x:v>Disposer les objets sur des supports, ouvrir les relevés pertinents et laisser les participants se déplacer vers la preuve qu’ils contestent.</x:v>
      </x:c>
      <x:c r="G678" s="122" t="str">
        <x:v>Responsable de l’audience ; Joueur</x:v>
      </x:c>
      <x:c r="H678" s="122" t="str">
        <x:v>Les parties acceptent une confrontation locale. ; locuteur réellement présent ou retour effectué auprès de lui. Les scènes de résultat exigent le résultat observé correspondant.</x:v>
      </x:c>
      <x:c r="I678" s="122" t="str">
        <x:v>Le locuteur ne sait que ce qu’il voit ici ou ce qui lui a été rapporté avec sa provenance. Il parle au briefing ou au retour effectif ; aucun déplacement instantané ni liaison radio inventée.</x:v>
      </x:c>
      <x:c r="J678" s="122" t="str">
        <x:v>Ouverture une fois à l’entrée de l’étape ; reprise après interruption seulement ; issue une fois par résultat constaté. Attendre une nouvelle transition d’état avant de rejouer. Refus ou attente ne rejouent pas la réussite.</x:v>
      </x:c>
      <x:c r="K678" s="122" t="str">
        <x:v>Dialogue V6 original. Procédure locale conçue pour le jeu ; aucune loi universelle de l’espèce revendiquée.</x:v>
      </x:c>
      <x:c r="L678" s="123" t="n">
        <x:v>2</x:v>
      </x:c>
      <x:c r="M678" s="124" t="n">
        <x:v>1</x:v>
      </x:c>
      <x:c r="N678" s="124" t="n">
        <x:v>1</x:v>
      </x:c>
      <x:c r="O678" s="124" t="n">
        <x:v>1</x:v>
      </x:c>
      <x:c r="P678" s="124" t="n">
        <x:v>1</x:v>
      </x:c>
      <x:c r="Q678" s="125" t="n">
        <x:v>0</x:v>
      </x:c>
    </x:row>
    <x:row r="679" ht="89" customHeight="1">
      <x:c r="A679" s="126" t="str">
        <x:v>D6-C-JUST-07</x:v>
      </x:c>
      <x:c r="B679" s="127" t="str">
        <x:v>Le mandat de l’Enforcer</x:v>
      </x:c>
      <x:c r="C679" s="127" t="str">
        <x:v>Justice</x:v>
      </x:c>
      <x:c r="D679" s="127" t="str">
        <x:v>justice</x:v>
      </x:c>
      <x:c r="E679" s="127" t="str">
        <x:v>JUST-07</x:v>
      </x:c>
      <x:c r="F679" s="127" t="str">
        <x:v>Le joueur lit le périmètre sur une carte physique, rejoint le poste concerné et vérifie les personnes visées.</x:v>
      </x:c>
      <x:c r="G679" s="127" t="str">
        <x:v>Enforcer chargé du mandat ; Joueur</x:v>
      </x:c>
      <x:c r="H679" s="127" t="str">
        <x:v>Une intervention est proposée. ; locuteur réellement présent ou retour effectué auprès de lui. Les scènes de résultat exigent le résultat observé correspondant.</x:v>
      </x:c>
      <x:c r="I679" s="127" t="str">
        <x:v>Le locuteur ne sait que ce qu’il voit ici ou ce qui lui a été rapporté avec sa provenance. Il parle au briefing ou au retour effectif ; aucun déplacement instantané ni liaison radio inventée. Choix B : la réponse d’accord au différé suffit à fermer cet échange ; la réussite de tâche ne se joue pas à ce moment.</x:v>
      </x:c>
      <x:c r="J679" s="127" t="str">
        <x:v>Ouverture une fois à l’entrée de l’étape ; reprise après interruption seulement ; issue une fois par résultat constaté. Attendre une nouvelle transition d’état avant de rejouer. Refus ou attente ne rejouent pas la réussite.</x:v>
      </x:c>
      <x:c r="K679" s="127" t="str">
        <x:v>Dialogue V6 original. Procédure locale conçue pour le jeu ; aucune loi universelle de l’espèce revendiquée.</x:v>
      </x:c>
      <x:c r="L679" s="128" t="n">
        <x:v>2</x:v>
      </x:c>
      <x:c r="M679" s="129" t="n">
        <x:v>1</x:v>
      </x:c>
      <x:c r="N679" s="129" t="n">
        <x:v>1</x:v>
      </x:c>
      <x:c r="O679" s="129" t="n">
        <x:v>1</x:v>
      </x:c>
      <x:c r="P679" s="129" t="n">
        <x:v>1</x:v>
      </x:c>
      <x:c r="Q679" s="130" t="n">
        <x:v>0</x:v>
      </x:c>
    </x:row>
    <x:row r="680" ht="89" customHeight="1">
      <x:c r="A680" s="121" t="str">
        <x:v>D6-C-JUST-08</x:v>
      </x:c>
      <x:c r="B680" s="122" t="str">
        <x:v>L’interpellation au passage</x:v>
      </x:c>
      <x:c r="C680" s="122" t="str">
        <x:v>Justice</x:v>
      </x:c>
      <x:c r="D680" s="122" t="str">
        <x:v>justice</x:v>
      </x:c>
      <x:c r="E680" s="122" t="str">
        <x:v>JUST-08</x:v>
      </x:c>
      <x:c r="F680" s="122" t="str">
        <x:v>Suivre sa piste, isoler une zone de confrontation et annoncer l’arrêt par les signes prévus ; un combat a lieu si la cible résiste réellement.</x:v>
      </x:c>
      <x:c r="G680" s="122" t="str">
        <x:v>Enforcer du passage ; Joueur</x:v>
      </x:c>
      <x:c r="H680" s="122" t="str">
        <x:v>Une cible identifiée doit être arrêtée dans ce mandat. ; locuteur réellement présent ou retour effectué auprès de lui. Les scènes de résultat exigent le résultat observé correspondant.</x:v>
      </x:c>
      <x:c r="I680" s="122" t="str">
        <x:v>Le locuteur ne sait que ce qu’il voit ici ou ce qui lui a été rapporté avec sa provenance. Il parle au briefing ou au retour effectif ; aucun déplacement instantané ni liaison radio inventée.</x:v>
      </x:c>
      <x:c r="J680" s="122" t="str">
        <x:v>Ouverture une fois à l’entrée de l’étape ; reprise après interruption seulement ; issue une fois par résultat constaté. Attendre une nouvelle transition d’état avant de rejouer. Refus ou attente ne rejouent pas la réussite.</x:v>
      </x:c>
      <x:c r="K680" s="122" t="str">
        <x:v>Dialogue V6 original. Procédure locale conçue pour le jeu ; aucune loi universelle de l’espèce revendiquée.</x:v>
      </x:c>
      <x:c r="L680" s="123" t="n">
        <x:v>2</x:v>
      </x:c>
      <x:c r="M680" s="124" t="n">
        <x:v>1</x:v>
      </x:c>
      <x:c r="N680" s="124" t="n">
        <x:v>1</x:v>
      </x:c>
      <x:c r="O680" s="124" t="n">
        <x:v>1</x:v>
      </x:c>
      <x:c r="P680" s="124" t="n">
        <x:v>1</x:v>
      </x:c>
      <x:c r="Q680" s="125" t="n">
        <x:v>0</x:v>
      </x:c>
    </x:row>
    <x:row r="681" ht="89" customHeight="1">
      <x:c r="A681" s="126" t="str">
        <x:v>D6-C-JUST-09</x:v>
      </x:c>
      <x:c r="B681" s="127" t="str">
        <x:v>Une reddition lisible</x:v>
      </x:c>
      <x:c r="C681" s="127" t="str">
        <x:v>Justice</x:v>
      </x:c>
      <x:c r="D681" s="127" t="str">
        <x:v>justice</x:v>
      </x:c>
      <x:c r="E681" s="127" t="str">
        <x:v>JUST-09</x:v>
      </x:c>
      <x:c r="F681" s="127" t="str">
        <x:v>Le joueur observe l’arme déposée et le signal d’arrêt, puis choisit sa distance et le chemin d’escorte.</x:v>
      </x:c>
      <x:c r="G681" s="127" t="str">
        <x:v>Adversaire qui se rend ; Joueur</x:v>
      </x:c>
      <x:c r="H681" s="127" t="str">
        <x:v>Un adversaire cesse réellement de combattre. ; locuteur réellement présent ou retour effectué auprès de lui. Les scènes de résultat exigent le résultat observé correspondant.</x:v>
      </x:c>
      <x:c r="I681" s="127" t="str">
        <x:v>Le locuteur ne sait que ce qu’il voit ici ou ce qui lui a été rapporté avec sa provenance. Il parle au briefing ou au retour effectif ; aucun déplacement instantané ni liaison radio inventée.</x:v>
      </x:c>
      <x:c r="J681" s="127" t="str">
        <x:v>Ouverture une fois à l’entrée de l’étape ; reprise après interruption seulement ; issue une fois par résultat constaté. Attendre une nouvelle transition d’état avant de rejouer. Refus ou attente ne rejouent pas la réussite.</x:v>
      </x:c>
      <x:c r="K681" s="127" t="str">
        <x:v>Dialogue V6 original. Procédure locale conçue pour le jeu ; aucune loi universelle de l’espèce revendiquée.</x:v>
      </x:c>
      <x:c r="L681" s="128" t="n">
        <x:v>2</x:v>
      </x:c>
      <x:c r="M681" s="129" t="n">
        <x:v>1</x:v>
      </x:c>
      <x:c r="N681" s="129" t="n">
        <x:v>1</x:v>
      </x:c>
      <x:c r="O681" s="129" t="n">
        <x:v>1</x:v>
      </x:c>
      <x:c r="P681" s="129" t="n">
        <x:v>1</x:v>
      </x:c>
      <x:c r="Q681" s="130" t="n">
        <x:v>1</x:v>
      </x:c>
    </x:row>
    <x:row r="682" ht="89" customHeight="1">
      <x:c r="A682" s="121" t="str">
        <x:v>D6-C-JUST-10</x:v>
      </x:c>
      <x:c r="B682" s="122" t="str">
        <x:v>L’escorte a un itinéraire</x:v>
      </x:c>
      <x:c r="C682" s="122" t="str">
        <x:v>Justice</x:v>
      </x:c>
      <x:c r="D682" s="122" t="str">
        <x:v>justice</x:v>
      </x:c>
      <x:c r="E682" s="122" t="str">
        <x:v>JUST-10</x:v>
      </x:c>
      <x:c r="F682" s="122" t="str">
        <x:v>Le joueur ouvre les passages, surveille les angles et protège le trajet contre une attaque extérieure ou une tentative de fuite.</x:v>
      </x:c>
      <x:c r="G682" s="122" t="str">
        <x:v>Escorte du relais ; Joueur</x:v>
      </x:c>
      <x:c r="H682" s="122" t="str">
        <x:v>Une personne détenue doit rejoindre un lieu désigné. ; locuteur réellement présent ou retour effectué auprès de lui. Les scènes de résultat exigent le résultat observé correspondant.</x:v>
      </x:c>
      <x:c r="I682" s="122" t="str">
        <x:v>Le locuteur ne sait que ce qu’il voit ici ou ce qui lui a été rapporté avec sa provenance. Il parle au briefing ou au retour effectif ; aucun déplacement instantané ni liaison radio inventée.</x:v>
      </x:c>
      <x:c r="J682" s="122" t="str">
        <x:v>Ouverture une fois à l’entrée de l’étape ; reprise après interruption seulement ; issue une fois par résultat constaté. Attendre une nouvelle transition d’état avant de rejouer. Refus ou attente ne rejouent pas la réussite.</x:v>
      </x:c>
      <x:c r="K682" s="122" t="str">
        <x:v>Dialogue V6 original. Procédure locale conçue pour le jeu ; aucune loi universelle de l’espèce revendiquée.</x:v>
      </x:c>
      <x:c r="L682" s="123" t="n">
        <x:v>2</x:v>
      </x:c>
      <x:c r="M682" s="124" t="n">
        <x:v>1</x:v>
      </x:c>
      <x:c r="N682" s="124" t="n">
        <x:v>1</x:v>
      </x:c>
      <x:c r="O682" s="124" t="n">
        <x:v>1</x:v>
      </x:c>
      <x:c r="P682" s="124" t="n">
        <x:v>1</x:v>
      </x:c>
      <x:c r="Q682" s="125" t="n">
        <x:v>0</x:v>
      </x:c>
    </x:row>
    <x:row r="683" ht="89" customHeight="1">
      <x:c r="A683" s="126" t="str">
        <x:v>D6-C-JUST-11</x:v>
      </x:c>
      <x:c r="B683" s="127" t="str">
        <x:v>L’arme remise au dépôt</x:v>
      </x:c>
      <x:c r="C683" s="127" t="str">
        <x:v>Justice</x:v>
      </x:c>
      <x:c r="D683" s="127" t="str">
        <x:v>justice</x:v>
      </x:c>
      <x:c r="E683" s="127" t="str">
        <x:v>JUST-11</x:v>
      </x:c>
      <x:c r="F683" s="127" t="str">
        <x:v>Contrôler la marque, poser l’objet sur son support puis fermer le compartiment avec une plaque de garde.</x:v>
      </x:c>
      <x:c r="G683" s="127" t="str">
        <x:v>Gardien du dépôt ; Joueur</x:v>
      </x:c>
      <x:c r="H683" s="127" t="str">
        <x:v>Une arme est confiée après un conflit. ; locuteur réellement présent ou retour effectué auprès de lui. Les scènes de résultat exigent le résultat observé correspondant.</x:v>
      </x:c>
      <x:c r="I683" s="127" t="str">
        <x:v>Le locuteur ne sait que ce qu’il voit ici ou ce qui lui a été rapporté avec sa provenance. Il parle au briefing ou au retour effectif ; aucun déplacement instantané ni liaison radio inventée.</x:v>
      </x:c>
      <x:c r="J683" s="127" t="str">
        <x:v>Ouverture une fois à l’entrée de l’étape ; reprise après interruption seulement ; issue une fois par résultat constaté. Attendre une nouvelle transition d’état avant de rejouer. Refus ou attente ne rejouent pas la réussite.</x:v>
      </x:c>
      <x:c r="K683" s="127" t="str">
        <x:v>Dialogue V6 original. Procédure locale conçue pour le jeu ; aucune loi universelle de l’espèce revendiquée.</x:v>
      </x:c>
      <x:c r="L683" s="128" t="n">
        <x:v>2</x:v>
      </x:c>
      <x:c r="M683" s="129" t="n">
        <x:v>1</x:v>
      </x:c>
      <x:c r="N683" s="129" t="n">
        <x:v>1</x:v>
      </x:c>
      <x:c r="O683" s="129" t="n">
        <x:v>1</x:v>
      </x:c>
      <x:c r="P683" s="129" t="n">
        <x:v>1</x:v>
      </x:c>
      <x:c r="Q683" s="130" t="n">
        <x:v>0</x:v>
      </x:c>
    </x:row>
    <x:row r="684" ht="89" customHeight="1">
      <x:c r="A684" s="121" t="str">
        <x:v>D6-C-JUST-12</x:v>
      </x:c>
      <x:c r="B684" s="122" t="str">
        <x:v>L’appel à un autre regard</x:v>
      </x:c>
      <x:c r="C684" s="122" t="str">
        <x:v>Justice</x:v>
      </x:c>
      <x:c r="D684" s="122" t="str">
        <x:v>justice</x:v>
      </x:c>
      <x:c r="E684" s="122" t="str">
        <x:v>JUST-12</x:v>
      </x:c>
      <x:c r="F684" s="122" t="str">
        <x:v>Le joueur récupère la nouvelle trace, rejoint un autre lieu de lecture et montre ce que la première audience ignorait.</x:v>
      </x:c>
      <x:c r="G684" s="122" t="str">
        <x:v>Seconde lectrice ; Joueur</x:v>
      </x:c>
      <x:c r="H684" s="122" t="str">
        <x:v>Une décision locale est contestée avec un nouvel élément. ; locuteur réellement présent ou retour effectué auprès de lui. Les scènes de résultat exigent le résultat observé correspondant.</x:v>
      </x:c>
      <x:c r="I684" s="122" t="str">
        <x:v>Le locuteur ne sait que ce qu’il voit ici ou ce qui lui a été rapporté avec sa provenance. Il parle au briefing ou au retour effectif ; aucun déplacement instantané ni liaison radio inventée.</x:v>
      </x:c>
      <x:c r="J684" s="122" t="str">
        <x:v>Ouverture une fois à l’entrée de l’étape ; reprise après interruption seulement ; issue une fois par résultat constaté. Attendre une nouvelle transition d’état avant de rejouer. Refus ou attente ne rejouent pas la réussite.</x:v>
      </x:c>
      <x:c r="K684" s="122" t="str">
        <x:v>Dialogue V6 original. Procédure locale conçue pour le jeu ; aucune loi universelle de l’espèce revendiquée.</x:v>
      </x:c>
      <x:c r="L684" s="123" t="n">
        <x:v>2</x:v>
      </x:c>
      <x:c r="M684" s="124" t="n">
        <x:v>1</x:v>
      </x:c>
      <x:c r="N684" s="124" t="n">
        <x:v>1</x:v>
      </x:c>
      <x:c r="O684" s="124" t="n">
        <x:v>1</x:v>
      </x:c>
      <x:c r="P684" s="124" t="n">
        <x:v>1</x:v>
      </x:c>
      <x:c r="Q684" s="125" t="n">
        <x:v>0</x:v>
      </x:c>
    </x:row>
    <x:row r="685" ht="89" customHeight="1">
      <x:c r="A685" s="126" t="str">
        <x:v>D6-C-JUST-13</x:v>
      </x:c>
      <x:c r="B685" s="127" t="str">
        <x:v>Un duel accepté n’est pas partout permis</x:v>
      </x:c>
      <x:c r="C685" s="127" t="str">
        <x:v>Justice</x:v>
      </x:c>
      <x:c r="D685" s="127" t="str">
        <x:v>justice</x:v>
      </x:c>
      <x:c r="E685" s="127" t="str">
        <x:v>JUST-13</x:v>
      </x:c>
      <x:c r="F685" s="127" t="str">
        <x:v>Préparer le cercle, montrer les limites, obtenir les deux signaux d’accord et jouer l’affrontement.</x:v>
      </x:c>
      <x:c r="G685" s="127" t="str">
        <x:v>Gardienne du cercle local ; Joueur</x:v>
      </x:c>
      <x:c r="H685" s="127" t="str">
        <x:v>Deux chasseurs proposent une épreuve pour régler un différend. ; locuteur réellement présent ou retour effectué auprès de lui. Les scènes de résultat exigent le résultat observé correspondant.</x:v>
      </x:c>
      <x:c r="I685" s="127" t="str">
        <x:v>Le locuteur ne sait que ce qu’il voit ici ou ce qui lui a été rapporté avec sa provenance. Il parle au briefing ou au retour effectif ; aucun déplacement instantané ni liaison radio inventée. Choix B : la réponse d’accord au différé suffit à fermer cet échange ; la réussite de tâche ne se joue pas à ce moment.</x:v>
      </x:c>
      <x:c r="J685" s="127" t="str">
        <x:v>Ouverture une fois à l’entrée de l’étape ; reprise après interruption seulement ; issue une fois par résultat constaté. Attendre une nouvelle transition d’état avant de rejouer. Refus ou attente ne rejouent pas la réussite.</x:v>
      </x:c>
      <x:c r="K685" s="127" t="str">
        <x:v>Dialogue V6 original. Procédure locale conçue pour le jeu ; aucune loi universelle de l’espèce revendiquée.</x:v>
      </x:c>
      <x:c r="L685" s="128" t="n">
        <x:v>2</x:v>
      </x:c>
      <x:c r="M685" s="129" t="n">
        <x:v>1</x:v>
      </x:c>
      <x:c r="N685" s="129" t="n">
        <x:v>1</x:v>
      </x:c>
      <x:c r="O685" s="129" t="n">
        <x:v>1</x:v>
      </x:c>
      <x:c r="P685" s="129" t="n">
        <x:v>1</x:v>
      </x:c>
      <x:c r="Q685" s="130" t="n">
        <x:v>0</x:v>
      </x:c>
    </x:row>
    <x:row r="686" ht="89" customHeight="1">
      <x:c r="A686" s="121" t="str">
        <x:v>D6-C-JUST-14</x:v>
      </x:c>
      <x:c r="B686" s="122" t="str">
        <x:v>Le signal d’arrêt</x:v>
      </x:c>
      <x:c r="C686" s="122" t="str">
        <x:v>Justice</x:v>
      </x:c>
      <x:c r="D686" s="122" t="str">
        <x:v>justice</x:v>
      </x:c>
      <x:c r="E686" s="122" t="str">
        <x:v>JUST-14</x:v>
      </x:c>
      <x:c r="F686" s="122" t="str">
        <x:v>Le joueur apprend le signal en entraînement et le voit dans la manche réelle ; l’IA adapte sa conduite au signal confirmé.</x:v>
      </x:c>
      <x:c r="G686" s="122" t="str">
        <x:v>Partenaire d’exercice ; Joueur</x:v>
      </x:c>
      <x:c r="H686" s="122" t="str">
        <x:v>Un duel prévoit une interruption. ; locuteur réellement présent ou retour effectué auprès de lui. Les scènes de résultat exigent le résultat observé correspondant.</x:v>
      </x:c>
      <x:c r="I686" s="122" t="str">
        <x:v>Le locuteur ne sait que ce qu’il voit ici ou ce qui lui a été rapporté avec sa provenance. Il parle au briefing ou au retour effectif ; aucun déplacement instantané ni liaison radio inventée.</x:v>
      </x:c>
      <x:c r="J686" s="122" t="str">
        <x:v>Ouverture une fois à l’entrée de l’étape ; reprise après interruption seulement ; issue une fois par résultat constaté. Attendre une nouvelle transition d’état avant de rejouer. Refus ou attente ne rejouent pas la réussite.</x:v>
      </x:c>
      <x:c r="K686" s="122" t="str">
        <x:v>Dialogue V6 original. Procédure locale conçue pour le jeu ; aucune loi universelle de l’espèce revendiquée.</x:v>
      </x:c>
      <x:c r="L686" s="123" t="n">
        <x:v>2</x:v>
      </x:c>
      <x:c r="M686" s="124" t="n">
        <x:v>1</x:v>
      </x:c>
      <x:c r="N686" s="124" t="n">
        <x:v>1</x:v>
      </x:c>
      <x:c r="O686" s="124" t="n">
        <x:v>1</x:v>
      </x:c>
      <x:c r="P686" s="124" t="n">
        <x:v>1</x:v>
      </x:c>
      <x:c r="Q686" s="125" t="n">
        <x:v>0</x:v>
      </x:c>
    </x:row>
    <x:row r="687" ht="89" customHeight="1">
      <x:c r="A687" s="126" t="str">
        <x:v>D6-C-JUST-15</x:v>
      </x:c>
      <x:c r="B687" s="127" t="str">
        <x:v>La réparation d’un passage</x:v>
      </x:c>
      <x:c r="C687" s="127" t="str">
        <x:v>Justice</x:v>
      </x:c>
      <x:c r="D687" s="127" t="str">
        <x:v>justice</x:v>
      </x:c>
      <x:c r="E687" s="127" t="str">
        <x:v>JUST-15</x:v>
      </x:c>
      <x:c r="F687" s="127" t="str">
        <x:v>Transporter les pièces, replacer les appuis et tester le trajet avec les habitants concernés.</x:v>
      </x:c>
      <x:c r="G687" s="127" t="str">
        <x:v>Habitante du passage endommagé ; Joueur</x:v>
      </x:c>
      <x:c r="H687" s="127" t="str">
        <x:v>Une action du joueur a endommagé un lieu. ; locuteur réellement présent ou retour effectué auprès de lui. Les scènes de résultat exigent le résultat observé correspondant.</x:v>
      </x:c>
      <x:c r="I687" s="127" t="str">
        <x:v>Le locuteur ne sait que ce qu’il voit ici ou ce qui lui a été rapporté avec sa provenance. Il parle au briefing ou au retour effectif ; aucun déplacement instantané ni liaison radio inventée.</x:v>
      </x:c>
      <x:c r="J687" s="127" t="str">
        <x:v>Ouverture une fois à l’entrée de l’étape ; reprise après interruption seulement ; issue une fois par résultat constaté. Attendre une nouvelle transition d’état avant de rejouer. Refus ou attente ne rejouent pas la réussite.</x:v>
      </x:c>
      <x:c r="K687" s="127" t="str">
        <x:v>Dialogue V6 original. Procédure locale conçue pour le jeu ; aucune loi universelle de l’espèce revendiquée.</x:v>
      </x:c>
      <x:c r="L687" s="128" t="n">
        <x:v>2</x:v>
      </x:c>
      <x:c r="M687" s="129" t="n">
        <x:v>1</x:v>
      </x:c>
      <x:c r="N687" s="129" t="n">
        <x:v>1</x:v>
      </x:c>
      <x:c r="O687" s="129" t="n">
        <x:v>1</x:v>
      </x:c>
      <x:c r="P687" s="129" t="n">
        <x:v>1</x:v>
      </x:c>
      <x:c r="Q687" s="130" t="n">
        <x:v>0</x:v>
      </x:c>
    </x:row>
    <x:row r="688" ht="89" customHeight="1">
      <x:c r="A688" s="121" t="str">
        <x:v>D6-C-JUST-16</x:v>
      </x:c>
      <x:c r="B688" s="122" t="str">
        <x:v>Le tort qui ne se rembourse pas</x:v>
      </x:c>
      <x:c r="C688" s="122" t="str">
        <x:v>Justice</x:v>
      </x:c>
      <x:c r="D688" s="122" t="str">
        <x:v>justice</x:v>
      </x:c>
      <x:c r="E688" s="122" t="str">
        <x:v>JUST-16</x:v>
      </x:c>
      <x:c r="F688" s="122" t="str">
        <x:v>Le joueur peut rendre les biens, aider les proches et participer à une mémoire s’ils le souhaitent.</x:v>
      </x:c>
      <x:c r="G688" s="122" t="str">
        <x:v>Proche endeuillée ; Joueur</x:v>
      </x:c>
      <x:c r="H688" s="122" t="str">
        <x:v>Une perte humaine ou yautja est confirmée. ; locuteur réellement présent ou retour effectué auprès de lui. Les scènes de résultat exigent le résultat observé correspondant.</x:v>
      </x:c>
      <x:c r="I688" s="122" t="str">
        <x:v>Le locuteur ne sait que ce qu’il voit ici ou ce qui lui a été rapporté avec sa provenance. Il parle au briefing ou au retour effectif ; aucun déplacement instantané ni liaison radio inventée.</x:v>
      </x:c>
      <x:c r="J688" s="122" t="str">
        <x:v>Ouverture une fois à l’entrée de l’étape ; reprise après interruption seulement ; issue une fois par résultat constaté. Attendre une nouvelle transition d’état avant de rejouer. Refus ou attente ne rejouent pas la réussite.</x:v>
      </x:c>
      <x:c r="K688" s="122" t="str">
        <x:v>Dialogue V6 original. Procédure locale conçue pour le jeu ; aucune loi universelle de l’espèce revendiquée.</x:v>
      </x:c>
      <x:c r="L688" s="123" t="n">
        <x:v>2</x:v>
      </x:c>
      <x:c r="M688" s="124" t="n">
        <x:v>1</x:v>
      </x:c>
      <x:c r="N688" s="124" t="n">
        <x:v>1</x:v>
      </x:c>
      <x:c r="O688" s="124" t="n">
        <x:v>1</x:v>
      </x:c>
      <x:c r="P688" s="124" t="n">
        <x:v>1</x:v>
      </x:c>
      <x:c r="Q688" s="125" t="n">
        <x:v>0</x:v>
      </x:c>
    </x:row>
    <x:row r="689" ht="89" customHeight="1">
      <x:c r="A689" s="126" t="str">
        <x:v>D6-C-JUST-17</x:v>
      </x:c>
      <x:c r="B689" s="127" t="str">
        <x:v>Le faux trophée</x:v>
      </x:c>
      <x:c r="C689" s="127" t="str">
        <x:v>Justice</x:v>
      </x:c>
      <x:c r="D689" s="127" t="str">
        <x:v>justice</x:v>
      </x:c>
      <x:c r="E689" s="127" t="str">
        <x:v>JUST-17</x:v>
      </x:c>
      <x:c r="F689" s="127" t="str">
        <x:v>Orienter la pièce, comparer les marques et rencontrer les personnes citées dans le récit.</x:v>
      </x:c>
      <x:c r="G689" s="127" t="str">
        <x:v>Examinatrice des objets ; Joueur</x:v>
      </x:c>
      <x:c r="H689" s="127" t="str">
        <x:v>Un objet est exposé avec une provenance douteuse. ; locuteur réellement présent ou retour effectué auprès de lui. Les scènes de résultat exigent le résultat observé correspondant.</x:v>
      </x:c>
      <x:c r="I689" s="127" t="str">
        <x:v>Le locuteur ne sait que ce qu’il voit ici ou ce qui lui a été rapporté avec sa provenance. Il parle au briefing ou au retour effectif ; aucun déplacement instantané ni liaison radio inventée.</x:v>
      </x:c>
      <x:c r="J689" s="127" t="str">
        <x:v>Ouverture une fois à l’entrée de l’étape ; reprise après interruption seulement ; issue une fois par résultat constaté. Attendre une nouvelle transition d’état avant de rejouer. Refus ou attente ne rejouent pas la réussite.</x:v>
      </x:c>
      <x:c r="K689" s="127" t="str">
        <x:v>Dialogue V6 original. Procédure locale conçue pour le jeu ; aucune loi universelle de l’espèce revendiquée.</x:v>
      </x:c>
      <x:c r="L689" s="128" t="n">
        <x:v>2</x:v>
      </x:c>
      <x:c r="M689" s="129" t="n">
        <x:v>1</x:v>
      </x:c>
      <x:c r="N689" s="129" t="n">
        <x:v>1</x:v>
      </x:c>
      <x:c r="O689" s="129" t="n">
        <x:v>1</x:v>
      </x:c>
      <x:c r="P689" s="129" t="n">
        <x:v>1</x:v>
      </x:c>
      <x:c r="Q689" s="130" t="n">
        <x:v>0</x:v>
      </x:c>
    </x:row>
    <x:row r="690" ht="89" customHeight="1">
      <x:c r="A690" s="121" t="str">
        <x:v>D6-C-JUST-18</x:v>
      </x:c>
      <x:c r="B690" s="122" t="str">
        <x:v>Un mérite pris à autrui</x:v>
      </x:c>
      <x:c r="C690" s="122" t="str">
        <x:v>Justice</x:v>
      </x:c>
      <x:c r="D690" s="122" t="str">
        <x:v>justice</x:v>
      </x:c>
      <x:c r="E690" s="122" t="str">
        <x:v>JUST-18</x:v>
      </x:c>
      <x:c r="F690" s="122" t="str">
        <x:v>Rejouer les phases sur la table de terrain et présenter les traces correspondant aux personnes concernées.</x:v>
      </x:c>
      <x:c r="G690" s="122" t="str">
        <x:v>Pisteur oublié du récit ; Joueur</x:v>
      </x:c>
      <x:c r="H690" s="122" t="str">
        <x:v>Un chasseur efface une contribution confirmée. ; locuteur réellement présent ou retour effectué auprès de lui. Les scènes de résultat exigent le résultat observé correspondant.</x:v>
      </x:c>
      <x:c r="I690" s="122" t="str">
        <x:v>Le locuteur ne sait que ce qu’il voit ici ou ce qui lui a été rapporté avec sa provenance. Il parle au briefing ou au retour effectif ; aucun déplacement instantané ni liaison radio inventée.</x:v>
      </x:c>
      <x:c r="J690" s="122" t="str">
        <x:v>Ouverture une fois à l’entrée de l’étape ; reprise après interruption seulement ; issue une fois par résultat constaté. Attendre une nouvelle transition d’état avant de rejouer. Refus ou attente ne rejouent pas la réussite.</x:v>
      </x:c>
      <x:c r="K690" s="122" t="str">
        <x:v>Dialogue V6 original. Procédure locale conçue pour le jeu ; aucune loi universelle de l’espèce revendiquée.</x:v>
      </x:c>
      <x:c r="L690" s="123" t="n">
        <x:v>2</x:v>
      </x:c>
      <x:c r="M690" s="124" t="n">
        <x:v>1</x:v>
      </x:c>
      <x:c r="N690" s="124" t="n">
        <x:v>1</x:v>
      </x:c>
      <x:c r="O690" s="124" t="n">
        <x:v>1</x:v>
      </x:c>
      <x:c r="P690" s="124" t="n">
        <x:v>1</x:v>
      </x:c>
      <x:c r="Q690" s="125" t="n">
        <x:v>0</x:v>
      </x:c>
    </x:row>
    <x:row r="691" ht="89" customHeight="1">
      <x:c r="A691" s="126" t="str">
        <x:v>D6-C-JUST-19</x:v>
      </x:c>
      <x:c r="B691" s="127" t="str">
        <x:v>La qualification de Bad Blood</x:v>
      </x:c>
      <x:c r="C691" s="127" t="str">
        <x:v>Justice</x:v>
      </x:c>
      <x:c r="D691" s="127" t="str">
        <x:v>justice</x:v>
      </x:c>
      <x:c r="E691" s="127" t="str">
        <x:v>JUST-19</x:v>
      </x:c>
      <x:c r="F691" s="127" t="str">
        <x:v>Le joueur découvre les faits, les témoins et la décision située ; une poursuite éventuelle se prépare sur une carte réelle.</x:v>
      </x:c>
      <x:c r="G691" s="127" t="str">
        <x:v>Enforcer mandaté ; Joueur</x:v>
      </x:c>
      <x:c r="H691" s="127" t="str">
        <x:v>Des actes graves et établis sont examinés dans un cadre de clan défini. ; locuteur réellement présent ou retour effectué auprès de lui. Les scènes de résultat exigent le résultat observé correspondant.</x:v>
      </x:c>
      <x:c r="I691" s="127" t="str">
        <x:v>Le locuteur ne sait que ce qu’il voit ici ou ce qui lui a été rapporté avec sa provenance. Il parle au briefing ou au retour effectif ; aucun déplacement instantané ni liaison radio inventée.</x:v>
      </x:c>
      <x:c r="J691" s="127" t="str">
        <x:v>Ouverture une fois à l’entrée de l’étape ; reprise après interruption seulement ; issue une fois par résultat constaté. Attendre une nouvelle transition d’état avant de rejouer. Refus ou attente ne rejouent pas la réussite.</x:v>
      </x:c>
      <x:c r="K691" s="127" t="str">
        <x:v>Dialogue V6 original. Procédure locale conçue pour le jeu ; aucune loi universelle de l’espèce revendiquée.</x:v>
      </x:c>
      <x:c r="L691" s="128" t="n">
        <x:v>2</x:v>
      </x:c>
      <x:c r="M691" s="129" t="n">
        <x:v>1</x:v>
      </x:c>
      <x:c r="N691" s="129" t="n">
        <x:v>1</x:v>
      </x:c>
      <x:c r="O691" s="129" t="n">
        <x:v>1</x:v>
      </x:c>
      <x:c r="P691" s="129" t="n">
        <x:v>1</x:v>
      </x:c>
      <x:c r="Q691" s="130" t="n">
        <x:v>0</x:v>
      </x:c>
    </x:row>
    <x:row r="692" ht="89" customHeight="1">
      <x:c r="A692" s="121" t="str">
        <x:v>D6-C-JUST-20</x:v>
      </x:c>
      <x:c r="B692" s="122" t="str">
        <x:v>La chasse d’un hors-la-loi</x:v>
      </x:c>
      <x:c r="C692" s="122" t="str">
        <x:v>Justice</x:v>
      </x:c>
      <x:c r="D692" s="122" t="str">
        <x:v>justice</x:v>
      </x:c>
      <x:c r="E692" s="122" t="str">
        <x:v>JUST-20</x:v>
      </x:c>
      <x:c r="F692" s="122" t="str">
        <x:v>Pister les traces, anticiper les pièges et choisir un terrain de confrontation avec des issues de repli.</x:v>
      </x:c>
      <x:c r="G692" s="122" t="str">
        <x:v>Enforcer de poursuite ; Joueur</x:v>
      </x:c>
      <x:c r="H692" s="122" t="str">
        <x:v>Une poursuite autorisée vise un adversaire actif. ; locuteur réellement présent ou retour effectué auprès de lui. Les scènes de résultat exigent le résultat observé correspondant.</x:v>
      </x:c>
      <x:c r="I692" s="122" t="str">
        <x:v>Le locuteur ne sait que ce qu’il voit ici ou ce qui lui a été rapporté avec sa provenance. Il parle au briefing ou au retour effectif ; aucun déplacement instantané ni liaison radio inventée.</x:v>
      </x:c>
      <x:c r="J692" s="122" t="str">
        <x:v>Ouverture une fois à l’entrée de l’étape ; reprise après interruption seulement ; issue une fois par résultat constaté. Attendre une nouvelle transition d’état avant de rejouer. Refus ou attente ne rejouent pas la réussite.</x:v>
      </x:c>
      <x:c r="K692" s="122" t="str">
        <x:v>Dialogue V6 original. Procédure locale conçue pour le jeu ; aucune loi universelle de l’espèce revendiquée.</x:v>
      </x:c>
      <x:c r="L692" s="123" t="n">
        <x:v>2</x:v>
      </x:c>
      <x:c r="M692" s="124" t="n">
        <x:v>1</x:v>
      </x:c>
      <x:c r="N692" s="124" t="n">
        <x:v>1</x:v>
      </x:c>
      <x:c r="O692" s="124" t="n">
        <x:v>1</x:v>
      </x:c>
      <x:c r="P692" s="124" t="n">
        <x:v>1</x:v>
      </x:c>
      <x:c r="Q692" s="125" t="n">
        <x:v>0</x:v>
      </x:c>
    </x:row>
    <x:row r="693" ht="89" customHeight="1">
      <x:c r="A693" s="126" t="str">
        <x:v>D6-C-JUST-21</x:v>
      </x:c>
      <x:c r="B693" s="127" t="str">
        <x:v>La rumeur venue d’un autre clan</x:v>
      </x:c>
      <x:c r="C693" s="127" t="str">
        <x:v>Justice</x:v>
      </x:c>
      <x:c r="D693" s="127" t="str">
        <x:v>justice</x:v>
      </x:c>
      <x:c r="E693" s="127" t="str">
        <x:v>JUST-21</x:v>
      </x:c>
      <x:c r="F693" s="127" t="str">
        <x:v>Le joueur parcourt les lieux et montre les mêmes preuves à des interlocuteurs distincts.</x:v>
      </x:c>
      <x:c r="G693" s="127" t="str">
        <x:v>Porte-parole d’un autre clan ; Joueur</x:v>
      </x:c>
      <x:c r="H693" s="127" t="str">
        <x:v>Deux communautés interprètent différemment un acte. ; locuteur réellement présent ou retour effectué auprès de lui. Les scènes de résultat exigent le résultat observé correspondant.</x:v>
      </x:c>
      <x:c r="I693" s="127" t="str">
        <x:v>Le locuteur ne sait que ce qu’il voit ici ou ce qui lui a été rapporté avec sa provenance. Il parle au briefing ou au retour effectif ; aucun déplacement instantané ni liaison radio inventée.</x:v>
      </x:c>
      <x:c r="J693" s="127" t="str">
        <x:v>Ouverture une fois à l’entrée de l’étape ; reprise après interruption seulement ; issue une fois par résultat constaté. Attendre une nouvelle transition d’état avant de rejouer. Refus ou attente ne rejouent pas la réussite.</x:v>
      </x:c>
      <x:c r="K693" s="127" t="str">
        <x:v>Dialogue V6 original. Procédure locale conçue pour le jeu ; aucune loi universelle de l’espèce revendiquée.</x:v>
      </x:c>
      <x:c r="L693" s="128" t="n">
        <x:v>2</x:v>
      </x:c>
      <x:c r="M693" s="129" t="n">
        <x:v>1</x:v>
      </x:c>
      <x:c r="N693" s="129" t="n">
        <x:v>1</x:v>
      </x:c>
      <x:c r="O693" s="129" t="n">
        <x:v>1</x:v>
      </x:c>
      <x:c r="P693" s="129" t="n">
        <x:v>1</x:v>
      </x:c>
      <x:c r="Q693" s="130" t="n">
        <x:v>0</x:v>
      </x:c>
    </x:row>
    <x:row r="694" ht="89" customHeight="1">
      <x:c r="A694" s="121" t="str">
        <x:v>D6-C-JUST-22</x:v>
      </x:c>
      <x:c r="B694" s="122" t="str">
        <x:v>La fonction peut être retirée</x:v>
      </x:c>
      <x:c r="C694" s="122" t="str">
        <x:v>Justice</x:v>
      </x:c>
      <x:c r="D694" s="122" t="str">
        <x:v>justice</x:v>
      </x:c>
      <x:c r="E694" s="122" t="str">
        <x:v>JUST-22</x:v>
      </x:c>
      <x:c r="F694" s="122" t="str">
        <x:v>Une scène de retour confronte son trajet, ses ordres et leurs effets ; des responsabilités peuvent être suspendues.</x:v>
      </x:c>
      <x:c r="G694" s="122" t="str">
        <x:v>Responsable des relais ; Joueur</x:v>
      </x:c>
      <x:c r="H694" s="122" t="str">
        <x:v>Un joueur dépasse le mandat accepté. ; locuteur réellement présent ou retour effectué auprès de lui. Les scènes de résultat exigent le résultat observé correspondant.</x:v>
      </x:c>
      <x:c r="I694" s="122" t="str">
        <x:v>Le locuteur ne sait que ce qu’il voit ici ou ce qui lui a été rapporté avec sa provenance. Il parle au briefing ou au retour effectif ; aucun déplacement instantané ni liaison radio inventée.</x:v>
      </x:c>
      <x:c r="J694" s="122" t="str">
        <x:v>Ouverture une fois à l’entrée de l’étape ; reprise après interruption seulement ; issue une fois par résultat constaté. Attendre une nouvelle transition d’état avant de rejouer. Refus ou attente ne rejouent pas la réussite.</x:v>
      </x:c>
      <x:c r="K694" s="122" t="str">
        <x:v>Dialogue V6 original. Procédure locale conçue pour le jeu ; aucune loi universelle de l’espèce revendiquée.</x:v>
      </x:c>
      <x:c r="L694" s="123" t="n">
        <x:v>2</x:v>
      </x:c>
      <x:c r="M694" s="124" t="n">
        <x:v>1</x:v>
      </x:c>
      <x:c r="N694" s="124" t="n">
        <x:v>1</x:v>
      </x:c>
      <x:c r="O694" s="124" t="n">
        <x:v>1</x:v>
      </x:c>
      <x:c r="P694" s="124" t="n">
        <x:v>1</x:v>
      </x:c>
      <x:c r="Q694" s="125" t="n">
        <x:v>0</x:v>
      </x:c>
    </x:row>
    <x:row r="695" ht="89" customHeight="1">
      <x:c r="A695" s="126" t="str">
        <x:v>D6-C-JUST-23</x:v>
      </x:c>
      <x:c r="B695" s="127" t="str">
        <x:v>La remise en confiance</x:v>
      </x:c>
      <x:c r="C695" s="127" t="str">
        <x:v>Justice</x:v>
      </x:c>
      <x:c r="D695" s="127" t="str">
        <x:v>justice</x:v>
      </x:c>
      <x:c r="E695" s="127" t="str">
        <x:v>JUST-23</x:v>
      </x:c>
      <x:c r="F695" s="127" t="str">
        <x:v>Le joueur accomplit une tâche proportionnée, rencontre les personnes concernées et accepte leurs limites de contact.</x:v>
      </x:c>
      <x:c r="G695" s="127" t="str">
        <x:v>Responsable de la halte ; Joueur</x:v>
      </x:c>
      <x:c r="H695" s="127" t="str">
        <x:v>Après une faute actuelle, une réparation est proposée. ; locuteur réellement présent ou retour effectué auprès de lui. Les scènes de résultat exigent le résultat observé correspondant.</x:v>
      </x:c>
      <x:c r="I695" s="127" t="str">
        <x:v>Le locuteur ne sait que ce qu’il voit ici ou ce qui lui a été rapporté avec sa provenance. Il parle au briefing ou au retour effectif ; aucun déplacement instantané ni liaison radio inventée.</x:v>
      </x:c>
      <x:c r="J695" s="127" t="str">
        <x:v>Ouverture une fois à l’entrée de l’étape ; reprise après interruption seulement ; issue une fois par résultat constaté. Attendre une nouvelle transition d’état avant de rejouer. Refus ou attente ne rejouent pas la réussite.</x:v>
      </x:c>
      <x:c r="K695" s="127" t="str">
        <x:v>Dialogue V6 original. Procédure locale conçue pour le jeu ; aucune loi universelle de l’espèce revendiquée.</x:v>
      </x:c>
      <x:c r="L695" s="128" t="n">
        <x:v>2</x:v>
      </x:c>
      <x:c r="M695" s="129" t="n">
        <x:v>1</x:v>
      </x:c>
      <x:c r="N695" s="129" t="n">
        <x:v>1</x:v>
      </x:c>
      <x:c r="O695" s="129" t="n">
        <x:v>1</x:v>
      </x:c>
      <x:c r="P695" s="129" t="n">
        <x:v>1</x:v>
      </x:c>
      <x:c r="Q695" s="130" t="n">
        <x:v>0</x:v>
      </x:c>
    </x:row>
    <x:row r="696" ht="89" customHeight="1">
      <x:c r="A696" s="121" t="str">
        <x:v>D6-C-JUST-24</x:v>
      </x:c>
      <x:c r="B696" s="122" t="str">
        <x:v>Un dossier reste dans le monde</x:v>
      </x:c>
      <x:c r="C696" s="122" t="str">
        <x:v>Justice</x:v>
      </x:c>
      <x:c r="D696" s="122" t="str">
        <x:v>justice</x:v>
      </x:c>
      <x:c r="E696" s="122" t="str">
        <x:v>JUST-24</x:v>
      </x:c>
      <x:c r="F696" s="122" t="str">
        <x:v>Les objets rejoignent leurs gardes, les passages sont modifiés et les personnages utilisent de nouveaux dialogues.</x:v>
      </x:c>
      <x:c r="G696" s="122" t="str">
        <x:v>Gardienne des dossiers ; Joueur</x:v>
      </x:c>
      <x:c r="H696" s="122" t="str">
        <x:v>Une affaire est clôturée ou laissée partiellement ouverte. ; locuteur réellement présent ou retour effectué auprès de lui. Les scènes de résultat exigent le résultat observé correspondant.</x:v>
      </x:c>
      <x:c r="I696" s="122" t="str">
        <x:v>Le locuteur ne sait que ce qu’il voit ici ou ce qui lui a été rapporté avec sa provenance. Il parle au briefing ou au retour effectif ; aucun déplacement instantané ni liaison radio inventée.</x:v>
      </x:c>
      <x:c r="J696" s="122" t="str">
        <x:v>Ouverture une fois à l’entrée de l’étape ; reprise après interruption seulement ; issue une fois par résultat constaté. Attendre une nouvelle transition d’état avant de rejouer. Refus ou attente ne rejouent pas la réussite.</x:v>
      </x:c>
      <x:c r="K696" s="122" t="str">
        <x:v>Dialogue V6 original. Procédure locale conçue pour le jeu ; aucune loi universelle de l’espèce revendiquée.</x:v>
      </x:c>
      <x:c r="L696" s="123" t="n">
        <x:v>2</x:v>
      </x:c>
      <x:c r="M696" s="124" t="n">
        <x:v>1</x:v>
      </x:c>
      <x:c r="N696" s="124" t="n">
        <x:v>1</x:v>
      </x:c>
      <x:c r="O696" s="124" t="n">
        <x:v>1</x:v>
      </x:c>
      <x:c r="P696" s="124" t="n">
        <x:v>1</x:v>
      </x:c>
      <x:c r="Q696" s="125" t="n">
        <x:v>0</x:v>
      </x:c>
    </x:row>
    <x:row r="697" ht="89" customHeight="1">
      <x:c r="A697" s="126" t="str">
        <x:v>D6-C-PIT-01</x:v>
      </x:c>
      <x:c r="B697" s="127" t="str">
        <x:v>Entrer dans THE PIT</x:v>
      </x:c>
      <x:c r="C697" s="127" t="str">
        <x:v>THE PIT</x:v>
      </x:c>
      <x:c r="D697" s="127" t="str">
        <x:v>pit</x:v>
      </x:c>
      <x:c r="E697" s="127" t="str">
        <x:v>PIT-01</x:v>
      </x:c>
      <x:c r="F697" s="127" t="str">
        <x:v>Le joueur traverse vestibule, préparation et bord d’arène ; un choix de combattant appartient au mode de versus séparé.</x:v>
      </x:c>
      <x:c r="G697" s="127" t="str">
        <x:v>Gardien du vestibule ; Joueur</x:v>
      </x:c>
      <x:c r="H697" s="127" t="str">
        <x:v>Accès de mode annexe obtenu. ; locuteur réellement présent ou retour effectué auprès de lui. Les scènes de résultat exigent le résultat observé correspondant.</x:v>
      </x:c>
      <x:c r="I697" s="127" t="str">
        <x:v>Le locuteur ne sait que ce qu’il voit ici ou ce qui lui a été rapporté avec sa provenance. Il parle au briefing ou au retour effectif ; aucun déplacement instantané ni liaison radio inventée.</x:v>
      </x:c>
      <x:c r="J697" s="127" t="str">
        <x:v>Ouverture une fois à l’entrée de l’étape ; reprise après interruption seulement ; issue une fois par résultat constaté. Attendre une nouvelle transition d’état avant de rejouer. Refus ou attente ne rejouent pas la réussite.</x:v>
      </x:c>
      <x:c r="K697" s="127" t="str">
        <x:v>Dialogue V6 original. Règles et progression locales du projet ; les références filmiques ne prouvent pas ces répliques.</x:v>
      </x:c>
      <x:c r="L697" s="128" t="n">
        <x:v>2</x:v>
      </x:c>
      <x:c r="M697" s="129" t="n">
        <x:v>1</x:v>
      </x:c>
      <x:c r="N697" s="129" t="n">
        <x:v>1</x:v>
      </x:c>
      <x:c r="O697" s="129" t="n">
        <x:v>1</x:v>
      </x:c>
      <x:c r="P697" s="129" t="n">
        <x:v>1</x:v>
      </x:c>
      <x:c r="Q697" s="130" t="n">
        <x:v>0</x:v>
      </x:c>
    </x:row>
    <x:row r="698" ht="89" customHeight="1">
      <x:c r="A698" s="121" t="str">
        <x:v>D6-C-PIT-02</x:v>
      </x:c>
      <x:c r="B698" s="122" t="str">
        <x:v>Une lecture de combat 2D</x:v>
      </x:c>
      <x:c r="C698" s="122" t="str">
        <x:v>THE PIT</x:v>
      </x:c>
      <x:c r="D698" s="122" t="str">
        <x:v>pit</x:v>
      </x:c>
      <x:c r="E698" s="122" t="str">
        <x:v>PIT-02</x:v>
      </x:c>
      <x:c r="F698" s="122" t="str">
        <x:v>Placement latéral, distance, saut, garde, récupération et projection utilisent des repères visuels clairs.</x:v>
      </x:c>
      <x:c r="G698" s="122" t="str">
        <x:v>Maître d’exercice ; Joueur</x:v>
      </x:c>
      <x:c r="H698" s="122" t="str">
        <x:v>Mode versus lancé. ; locuteur réellement présent ou retour effectué auprès de lui. Les scènes de résultat exigent le résultat observé correspondant.</x:v>
      </x:c>
      <x:c r="I698" s="122" t="str">
        <x:v>Le locuteur ne sait que ce qu’il voit ici ou ce qui lui a été rapporté avec sa provenance. Il parle au briefing ou au retour effectif ; aucun déplacement instantané ni liaison radio inventée.</x:v>
      </x:c>
      <x:c r="J698" s="122" t="str">
        <x:v>Ouverture une fois à l’entrée de l’étape ; reprise après interruption seulement ; issue une fois par résultat constaté. Attendre une nouvelle transition d’état avant de rejouer. Refus ou attente ne rejouent pas la réussite.</x:v>
      </x:c>
      <x:c r="K698" s="122" t="str">
        <x:v>Dialogue V6 original. Règles et progression locales du projet ; les références filmiques ne prouvent pas ces répliques.</x:v>
      </x:c>
      <x:c r="L698" s="123" t="n">
        <x:v>2</x:v>
      </x:c>
      <x:c r="M698" s="124" t="n">
        <x:v>1</x:v>
      </x:c>
      <x:c r="N698" s="124" t="n">
        <x:v>1</x:v>
      </x:c>
      <x:c r="O698" s="124" t="n">
        <x:v>1</x:v>
      </x:c>
      <x:c r="P698" s="124" t="n">
        <x:v>1</x:v>
      </x:c>
      <x:c r="Q698" s="125" t="n">
        <x:v>0</x:v>
      </x:c>
    </x:row>
    <x:row r="699" ht="89" customHeight="1">
      <x:c r="A699" s="126" t="str">
        <x:v>D6-C-PIT-03</x:v>
      </x:c>
      <x:c r="B699" s="127" t="str">
        <x:v>Des silhouettes à leur taille</x:v>
      </x:c>
      <x:c r="C699" s="127" t="str">
        <x:v>THE PIT</x:v>
      </x:c>
      <x:c r="D699" s="127" t="str">
        <x:v>pit</x:v>
      </x:c>
      <x:c r="E699" s="127" t="str">
        <x:v>PIT-03</x:v>
      </x:c>
      <x:c r="F699" s="127" t="str">
        <x:v>Prévoir échelle cohérente des silhouettes et cadrage adapté, avec limites de caméra par arène.</x:v>
      </x:c>
      <x:c r="G699" s="127" t="str">
        <x:v>Maître d’exercice ; Joueur</x:v>
      </x:c>
      <x:c r="H699" s="127" t="str">
        <x:v>Roster autorisé sélectionné. ; locuteur réellement présent ou retour effectué auprès de lui. Les scènes de résultat exigent le résultat observé correspondant.</x:v>
      </x:c>
      <x:c r="I699" s="127" t="str">
        <x:v>Le locuteur ne sait que ce qu’il voit ici ou ce qui lui a été rapporté avec sa provenance. Il parle au briefing ou au retour effectif ; aucun déplacement instantané ni liaison radio inventée.</x:v>
      </x:c>
      <x:c r="J699" s="127" t="str">
        <x:v>Ouverture une fois à l’entrée de l’étape ; reprise après interruption seulement ; issue une fois par résultat constaté. Attendre une nouvelle transition d’état avant de rejouer. Refus ou attente ne rejouent pas la réussite.</x:v>
      </x:c>
      <x:c r="K699" s="127" t="str">
        <x:v>Dialogue V6 original. Règles et progression locales du projet ; les références filmiques ne prouvent pas ces répliques.</x:v>
      </x:c>
      <x:c r="L699" s="128" t="n">
        <x:v>2</x:v>
      </x:c>
      <x:c r="M699" s="129" t="n">
        <x:v>1</x:v>
      </x:c>
      <x:c r="N699" s="129" t="n">
        <x:v>1</x:v>
      </x:c>
      <x:c r="O699" s="129" t="n">
        <x:v>1</x:v>
      </x:c>
      <x:c r="P699" s="129" t="n">
        <x:v>1</x:v>
      </x:c>
      <x:c r="Q699" s="130" t="n">
        <x:v>0</x:v>
      </x:c>
    </x:row>
    <x:row r="700" ht="89" customHeight="1">
      <x:c r="A700" s="121" t="str">
        <x:v>D6-C-PIT-04</x:v>
      </x:c>
      <x:c r="B700" s="122" t="str">
        <x:v>Le râtelier d’entraînement</x:v>
      </x:c>
      <x:c r="C700" s="122" t="str">
        <x:v>THE PIT</x:v>
      </x:c>
      <x:c r="D700" s="122" t="str">
        <x:v>pit</x:v>
      </x:c>
      <x:c r="E700" s="122" t="str">
        <x:v>PIT-04</x:v>
      </x:c>
      <x:c r="F700" s="122" t="str">
        <x:v>Un mannequin permet de tester déplacement, attaque légère, lourde, spéciale et sortie de projection.</x:v>
      </x:c>
      <x:c r="G700" s="122" t="str">
        <x:v>Maître d’exercice ; Joueur</x:v>
      </x:c>
      <x:c r="H700" s="122" t="str">
        <x:v>Combattant choisi. ; locuteur réellement présent ou retour effectué auprès de lui. Les scènes de résultat exigent le résultat observé correspondant.</x:v>
      </x:c>
      <x:c r="I700" s="122" t="str">
        <x:v>Le locuteur ne sait que ce qu’il voit ici ou ce qui lui a été rapporté avec sa provenance. Il parle au briefing ou au retour effectif ; aucun déplacement instantané ni liaison radio inventée.</x:v>
      </x:c>
      <x:c r="J700" s="122" t="str">
        <x:v>Ouverture une fois à l’entrée de l’étape ; reprise après interruption seulement ; issue une fois par résultat constaté. Attendre une nouvelle transition d’état avant de rejouer. Refus ou attente ne rejouent pas la réussite.</x:v>
      </x:c>
      <x:c r="K700" s="122" t="str">
        <x:v>Dialogue V6 original. Règles et progression locales du projet ; les références filmiques ne prouvent pas ces répliques.</x:v>
      </x:c>
      <x:c r="L700" s="123" t="n">
        <x:v>2</x:v>
      </x:c>
      <x:c r="M700" s="124" t="n">
        <x:v>1</x:v>
      </x:c>
      <x:c r="N700" s="124" t="n">
        <x:v>1</x:v>
      </x:c>
      <x:c r="O700" s="124" t="n">
        <x:v>1</x:v>
      </x:c>
      <x:c r="P700" s="124" t="n">
        <x:v>1</x:v>
      </x:c>
      <x:c r="Q700" s="125" t="n">
        <x:v>0</x:v>
      </x:c>
    </x:row>
    <x:row r="701" ht="89" customHeight="1">
      <x:c r="A701" s="126" t="str">
        <x:v>D6-C-PIT-05</x:v>
      </x:c>
      <x:c r="B701" s="127" t="str">
        <x:v>Le défi de portée</x:v>
      </x:c>
      <x:c r="C701" s="127" t="str">
        <x:v>THE PIT</x:v>
      </x:c>
      <x:c r="D701" s="127" t="str">
        <x:v>pit</x:v>
      </x:c>
      <x:c r="E701" s="127" t="str">
        <x:v>PIT-05</x:v>
      </x:c>
      <x:c r="F701" s="127" t="str">
        <x:v>Trois cibles obligent à toucher au bout de portée, arrêter une approche et récupérer après un coup manqué.</x:v>
      </x:c>
      <x:c r="G701" s="127" t="str">
        <x:v>Maître d’exercice ; Joueur</x:v>
      </x:c>
      <x:c r="H701" s="127" t="str">
        <x:v>Entraînement de base terminé. ; locuteur réellement présent ou retour effectué auprès de lui. Les scènes de résultat exigent le résultat observé correspondant.</x:v>
      </x:c>
      <x:c r="I701" s="127" t="str">
        <x:v>Le locuteur ne sait que ce qu’il voit ici ou ce qui lui a été rapporté avec sa provenance. Il parle au briefing ou au retour effectif ; aucun déplacement instantané ni liaison radio inventée.</x:v>
      </x:c>
      <x:c r="J701" s="127" t="str">
        <x:v>Ouverture une fois à l’entrée de l’étape ; reprise après interruption seulement ; issue une fois par résultat constaté. Attendre une nouvelle transition d’état avant de rejouer. Refus ou attente ne rejouent pas la réussite.</x:v>
      </x:c>
      <x:c r="K701" s="127" t="str">
        <x:v>Dialogue V6 original. Règles et progression locales du projet ; les références filmiques ne prouvent pas ces répliques.</x:v>
      </x:c>
      <x:c r="L701" s="128" t="n">
        <x:v>2</x:v>
      </x:c>
      <x:c r="M701" s="129" t="n">
        <x:v>1</x:v>
      </x:c>
      <x:c r="N701" s="129" t="n">
        <x:v>1</x:v>
      </x:c>
      <x:c r="O701" s="129" t="n">
        <x:v>1</x:v>
      </x:c>
      <x:c r="P701" s="129" t="n">
        <x:v>1</x:v>
      </x:c>
      <x:c r="Q701" s="130" t="n">
        <x:v>0</x:v>
      </x:c>
    </x:row>
    <x:row r="702" ht="89" customHeight="1">
      <x:c r="A702" s="121" t="str">
        <x:v>D6-C-PIT-06</x:v>
      </x:c>
      <x:c r="B702" s="122" t="str">
        <x:v>Le défi de garde</x:v>
      </x:c>
      <x:c r="C702" s="122" t="str">
        <x:v>THE PIT</x:v>
      </x:c>
      <x:c r="D702" s="122" t="str">
        <x:v>pit</x:v>
      </x:c>
      <x:c r="E702" s="122" t="str">
        <x:v>PIT-06</x:v>
      </x:c>
      <x:c r="F702" s="122" t="str">
        <x:v>Un adversaire d’exercice alterne attaques lisibles et délais pour apprendre ouverture, défense et riposte.</x:v>
      </x:c>
      <x:c r="G702" s="122" t="str">
        <x:v>Partenaire d’exercice ; Joueur</x:v>
      </x:c>
      <x:c r="H702" s="122" t="str">
        <x:v>Commande de garde connue. ; locuteur réellement présent ou retour effectué auprès de lui. Les scènes de résultat exigent le résultat observé correspondant.</x:v>
      </x:c>
      <x:c r="I702" s="122" t="str">
        <x:v>Le locuteur ne sait que ce qu’il voit ici ou ce qui lui a été rapporté avec sa provenance. Il parle au briefing ou au retour effectif ; aucun déplacement instantané ni liaison radio inventée.</x:v>
      </x:c>
      <x:c r="J702" s="122" t="str">
        <x:v>Ouverture une fois à l’entrée de l’étape ; reprise après interruption seulement ; issue une fois par résultat constaté. Attendre une nouvelle transition d’état avant de rejouer. Refus ou attente ne rejouent pas la réussite.</x:v>
      </x:c>
      <x:c r="K702" s="122" t="str">
        <x:v>Dialogue V6 original. Règles et progression locales du projet ; les références filmiques ne prouvent pas ces répliques.</x:v>
      </x:c>
      <x:c r="L702" s="123" t="n">
        <x:v>2</x:v>
      </x:c>
      <x:c r="M702" s="124" t="n">
        <x:v>1</x:v>
      </x:c>
      <x:c r="N702" s="124" t="n">
        <x:v>1</x:v>
      </x:c>
      <x:c r="O702" s="124" t="n">
        <x:v>1</x:v>
      </x:c>
      <x:c r="P702" s="124" t="n">
        <x:v>1</x:v>
      </x:c>
      <x:c r="Q702" s="125" t="n">
        <x:v>0</x:v>
      </x:c>
    </x:row>
    <x:row r="703" ht="89" customHeight="1">
      <x:c r="A703" s="126" t="str">
        <x:v>D6-C-PIT-07</x:v>
      </x:c>
      <x:c r="B703" s="127" t="str">
        <x:v>Les arènes sont des lieux</x:v>
      </x:c>
      <x:c r="C703" s="127" t="str">
        <x:v>THE PIT</x:v>
      </x:c>
      <x:c r="D703" s="127" t="str">
        <x:v>pit</x:v>
      </x:c>
      <x:c r="E703" s="127" t="str">
        <x:v>PIT-07</x:v>
      </x:c>
      <x:c r="F703" s="127" t="str">
        <x:v>Chaque scène possède entrée, bord, hauteur visuelle, éclairage et spectateurs cohérents avec son thème.</x:v>
      </x:c>
      <x:c r="G703" s="127" t="str">
        <x:v>Gardienne de l’arène ; Joueur</x:v>
      </x:c>
      <x:c r="H703" s="127" t="str">
        <x:v>Arène déverrouillée. ; locuteur réellement présent ou retour effectué auprès de lui. Les scènes de résultat exigent le résultat observé correspondant.</x:v>
      </x:c>
      <x:c r="I703" s="127" t="str">
        <x:v>Le locuteur ne sait que ce qu’il voit ici ou ce qui lui a été rapporté avec sa provenance. Il parle au briefing ou au retour effectif ; aucun déplacement instantané ni liaison radio inventée.</x:v>
      </x:c>
      <x:c r="J703" s="127" t="str">
        <x:v>Ouverture une fois à l’entrée de l’étape ; reprise après interruption seulement ; issue une fois par résultat constaté. Attendre une nouvelle transition d’état avant de rejouer. Refus ou attente ne rejouent pas la réussite.</x:v>
      </x:c>
      <x:c r="K703" s="127" t="str">
        <x:v>Dialogue V6 original. Règles et progression locales du projet ; les références filmiques ne prouvent pas ces répliques.</x:v>
      </x:c>
      <x:c r="L703" s="128" t="n">
        <x:v>2</x:v>
      </x:c>
      <x:c r="M703" s="129" t="n">
        <x:v>1</x:v>
      </x:c>
      <x:c r="N703" s="129" t="n">
        <x:v>1</x:v>
      </x:c>
      <x:c r="O703" s="129" t="n">
        <x:v>1</x:v>
      </x:c>
      <x:c r="P703" s="129" t="n">
        <x:v>1</x:v>
      </x:c>
      <x:c r="Q703" s="130" t="n">
        <x:v>0</x:v>
      </x:c>
    </x:row>
    <x:row r="704" ht="89" customHeight="1">
      <x:c r="A704" s="121" t="str">
        <x:v>D6-C-PIT-08</x:v>
      </x:c>
      <x:c r="B704" s="122" t="str">
        <x:v>Le duel amical de campagne</x:v>
      </x:c>
      <x:c r="C704" s="122" t="str">
        <x:v>THE PIT</x:v>
      </x:c>
      <x:c r="D704" s="122" t="str">
        <x:v>pit</x:v>
      </x:c>
      <x:c r="E704" s="122" t="str">
        <x:v>PIT-08</x:v>
      </x:c>
      <x:c r="F704" s="122" t="str">
        <x:v>Le jeu utilise un sous-ensemble non fatal de règles et revient ensuite à la scène sociale réelle.</x:v>
      </x:c>
      <x:c r="G704" s="122" t="str">
        <x:v>Partenaire volontaire ; Joueur</x:v>
      </x:c>
      <x:c r="H704" s="122" t="str">
        <x:v>Deux personnages vivants acceptent un entraînement. ; locuteur réellement présent ou retour effectué auprès de lui. Les scènes de résultat exigent le résultat observé correspondant.</x:v>
      </x:c>
      <x:c r="I704" s="122" t="str">
        <x:v>Le locuteur ne sait que ce qu’il voit ici ou ce qui lui a été rapporté avec sa provenance. Il parle au briefing ou au retour effectif ; aucun déplacement instantané ni liaison radio inventée. Choix B : la réponse d’accord au différé suffit à fermer cet échange ; la réussite de tâche ne se joue pas à ce moment.</x:v>
      </x:c>
      <x:c r="J704" s="122" t="str">
        <x:v>Ouverture une fois à l’entrée de l’étape ; reprise après interruption seulement ; issue une fois par résultat constaté. Attendre une nouvelle transition d’état avant de rejouer. Refus ou attente ne rejouent pas la réussite.</x:v>
      </x:c>
      <x:c r="K704" s="122" t="str">
        <x:v>Dialogue V6 original. Règles et progression locales du projet ; les références filmiques ne prouvent pas ces répliques.</x:v>
      </x:c>
      <x:c r="L704" s="123" t="n">
        <x:v>2</x:v>
      </x:c>
      <x:c r="M704" s="124" t="n">
        <x:v>1</x:v>
      </x:c>
      <x:c r="N704" s="124" t="n">
        <x:v>1</x:v>
      </x:c>
      <x:c r="O704" s="124" t="n">
        <x:v>1</x:v>
      </x:c>
      <x:c r="P704" s="124" t="n">
        <x:v>1</x:v>
      </x:c>
      <x:c r="Q704" s="125" t="n">
        <x:v>0</x:v>
      </x:c>
    </x:row>
    <x:row r="705" ht="89" customHeight="1">
      <x:c r="A705" s="126" t="str">
        <x:v>D6-C-PIT-09</x:v>
      </x:c>
      <x:c r="B705" s="127" t="str">
        <x:v>Le tournoi local</x:v>
      </x:c>
      <x:c r="C705" s="127" t="str">
        <x:v>THE PIT</x:v>
      </x:c>
      <x:c r="D705" s="127" t="str">
        <x:v>pit</x:v>
      </x:c>
      <x:c r="E705" s="127" t="str">
        <x:v>PIT-09</x:v>
      </x:c>
      <x:c r="F705" s="127" t="str">
        <x:v>Le joueur rencontre les participants, prépare l’équipement autorisé puis joue les combats avec repos entre tours.</x:v>
      </x:c>
      <x:c r="G705" s="127" t="str">
        <x:v>Organisatrice du tournoi ; Joueur</x:v>
      </x:c>
      <x:c r="H705" s="127" t="str">
        <x:v>Un cercle organise une série de manches. ; locuteur réellement présent ou retour effectué auprès de lui. Les scènes de résultat exigent le résultat observé correspondant.</x:v>
      </x:c>
      <x:c r="I705" s="127" t="str">
        <x:v>Le locuteur ne sait que ce qu’il voit ici ou ce qui lui a été rapporté avec sa provenance. Il parle au briefing ou au retour effectif ; aucun déplacement instantané ni liaison radio inventée.</x:v>
      </x:c>
      <x:c r="J705" s="127" t="str">
        <x:v>Ouverture une fois à l’entrée de l’étape ; reprise après interruption seulement ; issue une fois par résultat constaté. Attendre une nouvelle transition d’état avant de rejouer. Refus ou attente ne rejouent pas la réussite.</x:v>
      </x:c>
      <x:c r="K705" s="127" t="str">
        <x:v>Dialogue V6 original. Règles et progression locales du projet ; les références filmiques ne prouvent pas ces répliques.</x:v>
      </x:c>
      <x:c r="L705" s="128" t="n">
        <x:v>2</x:v>
      </x:c>
      <x:c r="M705" s="129" t="n">
        <x:v>1</x:v>
      </x:c>
      <x:c r="N705" s="129" t="n">
        <x:v>1</x:v>
      </x:c>
      <x:c r="O705" s="129" t="n">
        <x:v>1</x:v>
      </x:c>
      <x:c r="P705" s="129" t="n">
        <x:v>1</x:v>
      </x:c>
      <x:c r="Q705" s="130" t="n">
        <x:v>0</x:v>
      </x:c>
    </x:row>
    <x:row r="706" ht="164" customHeight="1">
      <x:c r="A706" s="121" t="str">
        <x:v>D6-C-PIT-10</x:v>
      </x:c>
      <x:c r="B706" s="122" t="str">
        <x:v>La revanche du rival</x:v>
      </x:c>
      <x:c r="C706" s="122" t="str">
        <x:v>THE PIT</x:v>
      </x:c>
      <x:c r="D706" s="122" t="str">
        <x:v>pit</x:v>
      </x:c>
      <x:c r="E706" s="122" t="str">
        <x:v>PIT-10</x:v>
      </x:c>
      <x:c r="F706" s="122" t="str">
        <x:v>Le combat adapte son style à sa progression enregistrée et conserve le résultat réel.</x:v>
      </x:c>
      <x:c r="G706" s="122" t="str">
        <x:v>Harek — rival de cohorte ; Joueur</x:v>
      </x:c>
      <x:c r="H706" s="122" t="str">
        <x:v>Harek ou un rival disponible propose une manche. ; locuteur réellement présent ou retour effectué auprès de lui. Les scènes de résultat exigent le résultat observé correspondant.</x:v>
      </x:c>
      <x:c r="I706" s="122" t="str">
        <x:v>Le locuteur ne sait que ce qu’il voit ici ou ce qui lui a été rapporté avec sa provenance. Il parle au briefing ou au retour effectif ; aucun déplacement instantané ni liaison radio inventée. Choix B : la réponse d’accord au différé suffit à fermer cet échange ; la réussite de tâche ne se joue pas à ce moment. Toutes les paroles de « Harek — rival de cohorte » exigent ce rival vivant, présent et disponible ; jamais le Harek de la propulsion par simple homonymie. Si ces conditions manquent, supprimer ce bloc nommé et ne jouer que la variante du gardien réellement présent, sans lancer de revanche.</x:v>
      </x:c>
      <x:c r="J706" s="122" t="str">
        <x:v>Ouverture une fois à l’entrée de l’étape ; reprise après interruption seulement ; issue une fois par résultat constaté. Attendre une nouvelle transition d’état avant de rejouer. Refus ou attente ne rejouent pas la réussite.</x:v>
      </x:c>
      <x:c r="K706" s="122" t="str">
        <x:v>Dialogue V6 original. Règles et progression locales du projet ; les références filmiques ne prouvent pas ces répliques.</x:v>
      </x:c>
      <x:c r="L706" s="123" t="n">
        <x:v>2</x:v>
      </x:c>
      <x:c r="M706" s="124" t="n">
        <x:v>1</x:v>
      </x:c>
      <x:c r="N706" s="124" t="n">
        <x:v>1</x:v>
      </x:c>
      <x:c r="O706" s="124" t="n">
        <x:v>1</x:v>
      </x:c>
      <x:c r="P706" s="124" t="n">
        <x:v>1</x:v>
      </x:c>
      <x:c r="Q706" s="125" t="n">
        <x:v>3</x:v>
      </x:c>
    </x:row>
    <x:row r="707" ht="89" customHeight="1">
      <x:c r="A707" s="126" t="str">
        <x:v>D6-C-PIT-11</x:v>
      </x:c>
      <x:c r="B707" s="127" t="str">
        <x:v>Les contrats de style</x:v>
      </x:c>
      <x:c r="C707" s="127" t="str">
        <x:v>THE PIT</x:v>
      </x:c>
      <x:c r="D707" s="127" t="str">
        <x:v>pit</x:v>
      </x:c>
      <x:c r="E707" s="127" t="str">
        <x:v>PIT-11</x:v>
      </x:c>
      <x:c r="F707" s="127" t="str">
        <x:v>Objectifs possibles : gagner après une esquive précise, protéger une zone ou interrompre une approche sans projection.</x:v>
      </x:c>
      <x:c r="G707" s="127" t="str">
        <x:v>Maître des défis ; Joueur</x:v>
      </x:c>
      <x:c r="H707" s="127" t="str">
        <x:v>Le joueur choisit un défi de combat. ; locuteur réellement présent ou retour effectué auprès de lui. Les scènes de résultat exigent le résultat observé correspondant.</x:v>
      </x:c>
      <x:c r="I707" s="127" t="str">
        <x:v>Le locuteur ne sait que ce qu’il voit ici ou ce qui lui a été rapporté avec sa provenance. Il parle au briefing ou au retour effectif ; aucun déplacement instantané ni liaison radio inventée.</x:v>
      </x:c>
      <x:c r="J707" s="127" t="str">
        <x:v>Ouverture une fois à l’entrée de l’étape ; reprise après interruption seulement ; issue une fois par résultat constaté. Attendre une nouvelle transition d’état avant de rejouer. Refus ou attente ne rejouent pas la réussite.</x:v>
      </x:c>
      <x:c r="K707" s="127" t="str">
        <x:v>Dialogue V6 original. Règles et progression locales du projet ; les références filmiques ne prouvent pas ces répliques.</x:v>
      </x:c>
      <x:c r="L707" s="128" t="n">
        <x:v>2</x:v>
      </x:c>
      <x:c r="M707" s="129" t="n">
        <x:v>1</x:v>
      </x:c>
      <x:c r="N707" s="129" t="n">
        <x:v>1</x:v>
      </x:c>
      <x:c r="O707" s="129" t="n">
        <x:v>1</x:v>
      </x:c>
      <x:c r="P707" s="129" t="n">
        <x:v>1</x:v>
      </x:c>
      <x:c r="Q707" s="130" t="n">
        <x:v>0</x:v>
      </x:c>
    </x:row>
    <x:row r="708" ht="89" customHeight="1">
      <x:c r="A708" s="121" t="str">
        <x:v>D6-C-PIT-12</x:v>
      </x:c>
      <x:c r="B708" s="122" t="str">
        <x:v>Une mini-campagne de combattant</x:v>
      </x:c>
      <x:c r="C708" s="122" t="str">
        <x:v>THE PIT</x:v>
      </x:c>
      <x:c r="D708" s="122" t="str">
        <x:v>pit</x:v>
      </x:c>
      <x:c r="E708" s="122" t="str">
        <x:v>PIT-12</x:v>
      </x:c>
      <x:c r="F708" s="122" t="str">
        <x:v>Trois rencontres et des scènes courtes développent sa motivation propre au mode choisi.</x:v>
      </x:c>
      <x:c r="G708" s="122" t="str">
        <x:v>Combattante du parcours ; Joueur</x:v>
      </x:c>
      <x:c r="H708" s="122" t="str">
        <x:v>Parcours de versus sélectionné. ; locuteur réellement présent ou retour effectué auprès de lui. Les scènes de résultat exigent le résultat observé correspondant.</x:v>
      </x:c>
      <x:c r="I708" s="122" t="str">
        <x:v>Le locuteur ne sait que ce qu’il voit ici ou ce qui lui a été rapporté avec sa provenance. Il parle au briefing ou au retour effectif ; aucun déplacement instantané ni liaison radio inventée. Choix B : la réponse d’accord au différé suffit à fermer cet échange ; la réussite de tâche ne se joue pas à ce moment.</x:v>
      </x:c>
      <x:c r="J708" s="122" t="str">
        <x:v>Ouverture une fois à l’entrée de l’étape ; reprise après interruption seulement ; issue une fois par résultat constaté. Attendre une nouvelle transition d’état avant de rejouer. Refus ou attente ne rejouent pas la réussite.</x:v>
      </x:c>
      <x:c r="K708" s="122" t="str">
        <x:v>Dialogue V6 original. Règles et progression locales du projet ; les références filmiques ne prouvent pas ces répliques.</x:v>
      </x:c>
      <x:c r="L708" s="123" t="n">
        <x:v>2</x:v>
      </x:c>
      <x:c r="M708" s="124" t="n">
        <x:v>1</x:v>
      </x:c>
      <x:c r="N708" s="124" t="n">
        <x:v>1</x:v>
      </x:c>
      <x:c r="O708" s="124" t="n">
        <x:v>1</x:v>
      </x:c>
      <x:c r="P708" s="124" t="n">
        <x:v>1</x:v>
      </x:c>
      <x:c r="Q708" s="125" t="n">
        <x:v>0</x:v>
      </x:c>
    </x:row>
    <x:row r="709" ht="89" customHeight="1">
      <x:c r="A709" s="126" t="str">
        <x:v>D6-C-PIT-13</x:v>
      </x:c>
      <x:c r="B709" s="127" t="str">
        <x:v>Entrées et salutations</x:v>
      </x:c>
      <x:c r="C709" s="127" t="str">
        <x:v>THE PIT</x:v>
      </x:c>
      <x:c r="D709" s="127" t="str">
        <x:v>pit</x:v>
      </x:c>
      <x:c r="E709" s="127" t="str">
        <x:v>PIT-13</x:v>
      </x:c>
      <x:c r="F709" s="127" t="str">
        <x:v>Animations d’arrivée, garde initiale et réaction à l’adversaire varient selon le personnage et l’arène.</x:v>
      </x:c>
      <x:c r="G709" s="127" t="str">
        <x:v>Adversaire du cercle ; Joueur</x:v>
      </x:c>
      <x:c r="H709" s="127" t="str">
        <x:v>Début de match. ; locuteur réellement présent ou retour effectué auprès de lui. Les scènes de résultat exigent le résultat observé correspondant.</x:v>
      </x:c>
      <x:c r="I709" s="127" t="str">
        <x:v>Le locuteur ne sait que ce qu’il voit ici ou ce qui lui a été rapporté avec sa provenance. Il parle au briefing ou au retour effectif ; aucun déplacement instantané ni liaison radio inventée.</x:v>
      </x:c>
      <x:c r="J709" s="127" t="str">
        <x:v>Ouverture une fois à l’entrée de l’étape ; reprise après interruption seulement ; issue une fois par résultat constaté. Attendre une nouvelle transition d’état avant de rejouer. Refus ou attente ne rejouent pas la réussite.</x:v>
      </x:c>
      <x:c r="K709" s="127" t="str">
        <x:v>Dialogue V6 original. Règles et progression locales du projet ; les références filmiques ne prouvent pas ces répliques.</x:v>
      </x:c>
      <x:c r="L709" s="128" t="n">
        <x:v>2</x:v>
      </x:c>
      <x:c r="M709" s="129" t="n">
        <x:v>1</x:v>
      </x:c>
      <x:c r="N709" s="129" t="n">
        <x:v>1</x:v>
      </x:c>
      <x:c r="O709" s="129" t="n">
        <x:v>1</x:v>
      </x:c>
      <x:c r="P709" s="129" t="n">
        <x:v>1</x:v>
      </x:c>
      <x:c r="Q709" s="130" t="n">
        <x:v>0</x:v>
      </x:c>
    </x:row>
    <x:row r="710" ht="89" customHeight="1">
      <x:c r="A710" s="121" t="str">
        <x:v>D6-C-PIT-14</x:v>
      </x:c>
      <x:c r="B710" s="122" t="str">
        <x:v>Victoire et défaite</x:v>
      </x:c>
      <x:c r="C710" s="122" t="str">
        <x:v>THE PIT</x:v>
      </x:c>
      <x:c r="D710" s="122" t="str">
        <x:v>pit</x:v>
      </x:c>
      <x:c r="E710" s="122" t="str">
        <x:v>PIT-14</x:v>
      </x:c>
      <x:c r="F710" s="122" t="str">
        <x:v>Prévoir pose, respiration, regard et sortie adaptées au résultat, avec variations de rivalité.</x:v>
      </x:c>
      <x:c r="G710" s="122" t="str">
        <x:v>Gardienne de manche ; Joueur</x:v>
      </x:c>
      <x:c r="H710" s="122" t="str">
        <x:v>Manche terminée. ; locuteur réellement présent ou retour effectué auprès de lui. Les scènes de résultat exigent le résultat observé correspondant.</x:v>
      </x:c>
      <x:c r="I710" s="122" t="str">
        <x:v>Le locuteur ne sait que ce qu’il voit ici ou ce qui lui a été rapporté avec sa provenance. Il parle au briefing ou au retour effectif ; aucun déplacement instantané ni liaison radio inventée.</x:v>
      </x:c>
      <x:c r="J710" s="122" t="str">
        <x:v>Ouverture une fois à l’entrée de l’étape ; reprise après interruption seulement ; issue une fois par résultat constaté. Attendre une nouvelle transition d’état avant de rejouer. Refus ou attente ne rejouent pas la réussite.</x:v>
      </x:c>
      <x:c r="K710" s="122" t="str">
        <x:v>Dialogue V6 original. Règles et progression locales du projet ; les références filmiques ne prouvent pas ces répliques.</x:v>
      </x:c>
      <x:c r="L710" s="123" t="n">
        <x:v>2</x:v>
      </x:c>
      <x:c r="M710" s="124" t="n">
        <x:v>1</x:v>
      </x:c>
      <x:c r="N710" s="124" t="n">
        <x:v>1</x:v>
      </x:c>
      <x:c r="O710" s="124" t="n">
        <x:v>1</x:v>
      </x:c>
      <x:c r="P710" s="124" t="n">
        <x:v>1</x:v>
      </x:c>
      <x:c r="Q710" s="125" t="n">
        <x:v>0</x:v>
      </x:c>
    </x:row>
    <x:row r="711" ht="89" customHeight="1">
      <x:c r="A711" s="126" t="str">
        <x:v>D6-C-PIT-15</x:v>
      </x:c>
      <x:c r="B711" s="127" t="str">
        <x:v>Techniques finales du mode</x:v>
      </x:c>
      <x:c r="C711" s="127" t="str">
        <x:v>THE PIT</x:v>
      </x:c>
      <x:c r="D711" s="127" t="str">
        <x:v>pit</x:v>
      </x:c>
      <x:c r="E711" s="127" t="str">
        <x:v>PIT-15</x:v>
      </x:c>
      <x:c r="F711" s="127" t="str">
        <x:v>Une finition stylisée peut être proposée après les conditions de combat, avec option visuelle sobre équivalente.</x:v>
      </x:c>
      <x:c r="G711" s="127" t="str">
        <x:v>Gardienne de manche ; Joueur</x:v>
      </x:c>
      <x:c r="H711" s="127" t="str">
        <x:v>Règles du match autorisant une finition. ; locuteur réellement présent ou retour effectué auprès de lui. Les scènes de résultat exigent le résultat observé correspondant.</x:v>
      </x:c>
      <x:c r="I711" s="127" t="str">
        <x:v>Le locuteur ne sait que ce qu’il voit ici ou ce qui lui a été rapporté avec sa provenance. Il parle au briefing ou au retour effectif ; aucun déplacement instantané ni liaison radio inventée.</x:v>
      </x:c>
      <x:c r="J711" s="127" t="str">
        <x:v>Ouverture une fois à l’entrée de l’étape ; reprise après interruption seulement ; issue une fois par résultat constaté. Attendre une nouvelle transition d’état avant de rejouer. Refus ou attente ne rejouent pas la réussite.</x:v>
      </x:c>
      <x:c r="K711" s="127" t="str">
        <x:v>Dialogue V6 original. Règles et progression locales du projet ; les références filmiques ne prouvent pas ces répliques.</x:v>
      </x:c>
      <x:c r="L711" s="128" t="n">
        <x:v>2</x:v>
      </x:c>
      <x:c r="M711" s="129" t="n">
        <x:v>1</x:v>
      </x:c>
      <x:c r="N711" s="129" t="n">
        <x:v>1</x:v>
      </x:c>
      <x:c r="O711" s="129" t="n">
        <x:v>1</x:v>
      </x:c>
      <x:c r="P711" s="129" t="n">
        <x:v>1</x:v>
      </x:c>
      <x:c r="Q711" s="130" t="n">
        <x:v>0</x:v>
      </x:c>
    </x:row>
    <x:row r="712" ht="89" customHeight="1">
      <x:c r="A712" s="121" t="str">
        <x:v>D6-C-PIT-16</x:v>
      </x:c>
      <x:c r="B712" s="122" t="str">
        <x:v>Cosmétiques et preuves de maîtrise</x:v>
      </x:c>
      <x:c r="C712" s="122" t="str">
        <x:v>THE PIT</x:v>
      </x:c>
      <x:c r="D712" s="122" t="str">
        <x:v>pit</x:v>
      </x:c>
      <x:c r="E712" s="122" t="str">
        <x:v>PIT-16</x:v>
      </x:c>
      <x:c r="F712" s="122" t="str">
        <x:v>Débloquer un signe de tenue, une pose ou un élément de présentation explicitement associé au mode.</x:v>
      </x:c>
      <x:c r="G712" s="122" t="str">
        <x:v>Artisane des signes de tenue ; Joueur</x:v>
      </x:c>
      <x:c r="H712" s="122" t="str">
        <x:v>Défi unique réellement accompli. ; locuteur réellement présent ou retour effectué auprès de lui. Les scènes de résultat exigent le résultat observé correspondant.</x:v>
      </x:c>
      <x:c r="I712" s="122" t="str">
        <x:v>Le locuteur ne sait que ce qu’il voit ici ou ce qui lui a été rapporté avec sa provenance. Il parle au briefing ou au retour effectif ; aucun déplacement instantané ni liaison radio inventée.</x:v>
      </x:c>
      <x:c r="J712" s="122" t="str">
        <x:v>Ouverture une fois à l’entrée de l’étape ; reprise après interruption seulement ; issue une fois par résultat constaté. Attendre une nouvelle transition d’état avant de rejouer. Refus ou attente ne rejouent pas la réussite.</x:v>
      </x:c>
      <x:c r="K712" s="122" t="str">
        <x:v>Dialogue V6 original. Règles et progression locales du projet ; les références filmiques ne prouvent pas ces répliques.</x:v>
      </x:c>
      <x:c r="L712" s="123" t="n">
        <x:v>2</x:v>
      </x:c>
      <x:c r="M712" s="124" t="n">
        <x:v>1</x:v>
      </x:c>
      <x:c r="N712" s="124" t="n">
        <x:v>1</x:v>
      </x:c>
      <x:c r="O712" s="124" t="n">
        <x:v>1</x:v>
      </x:c>
      <x:c r="P712" s="124" t="n">
        <x:v>1</x:v>
      </x:c>
      <x:c r="Q712" s="125" t="n">
        <x:v>0</x:v>
      </x:c>
    </x:row>
    <x:row r="713" ht="89" customHeight="1">
      <x:c r="A713" s="126" t="str">
        <x:v>D6-C-PIT-17</x:v>
      </x:c>
      <x:c r="B713" s="127" t="str">
        <x:v>Retour vers la chasse</x:v>
      </x:c>
      <x:c r="C713" s="127" t="str">
        <x:v>THE PIT</x:v>
      </x:c>
      <x:c r="D713" s="127" t="str">
        <x:v>pit</x:v>
      </x:c>
      <x:c r="E713" s="127" t="str">
        <x:v>PIT-17</x:v>
      </x:c>
      <x:c r="F713" s="127" t="str">
        <x:v>Retourner à l’entrée physique ou au point de lancement, avec l’inventaire et les personnages de campagne inchangés par le roster versus.</x:v>
      </x:c>
      <x:c r="G713" s="127" t="str">
        <x:v>Gardien du vestibule ; Joueur</x:v>
      </x:c>
      <x:c r="H713" s="127" t="str">
        <x:v>Le joueur quitte THE PIT. ; locuteur réellement présent ou retour effectué auprès de lui. Les scènes de résultat exigent le résultat observé correspondant.</x:v>
      </x:c>
      <x:c r="I713" s="127" t="str">
        <x:v>Le locuteur ne sait que ce qu’il voit ici ou ce qui lui a été rapporté avec sa provenance. Il parle au briefing ou au retour effectif ; aucun déplacement instantané ni liaison radio inventée. Choix B : la réponse d’accord au différé suffit à fermer cet échange ; la réussite de tâche ne se joue pas à ce moment.</x:v>
      </x:c>
      <x:c r="J713" s="127" t="str">
        <x:v>Ouverture une fois à l’entrée de l’étape ; reprise après interruption seulement ; issue une fois par résultat constaté. Attendre une nouvelle transition d’état avant de rejouer. Refus ou attente ne rejouent pas la réussite.</x:v>
      </x:c>
      <x:c r="K713" s="127" t="str">
        <x:v>Dialogue V6 original. Règles et progression locales du projet ; les références filmiques ne prouvent pas ces répliques.</x:v>
      </x:c>
      <x:c r="L713" s="128" t="n">
        <x:v>2</x:v>
      </x:c>
      <x:c r="M713" s="129" t="n">
        <x:v>1</x:v>
      </x:c>
      <x:c r="N713" s="129" t="n">
        <x:v>1</x:v>
      </x:c>
      <x:c r="O713" s="129" t="n">
        <x:v>1</x:v>
      </x:c>
      <x:c r="P713" s="129" t="n">
        <x:v>1</x:v>
      </x:c>
      <x:c r="Q713" s="130" t="n">
        <x:v>0</x:v>
      </x:c>
    </x:row>
    <x:row r="714" ht="89" customHeight="1">
      <x:c r="A714" s="121" t="str">
        <x:v>D6-C-PIT-18</x:v>
      </x:c>
      <x:c r="B714" s="122" t="str">
        <x:v>Coopération et compétition futures</x:v>
      </x:c>
      <x:c r="C714" s="122" t="str">
        <x:v>THE PIT</x:v>
      </x:c>
      <x:c r="D714" s="122" t="str">
        <x:v>pit</x:v>
      </x:c>
      <x:c r="E714" s="122" t="str">
        <x:v>PIT-18</x:v>
      </x:c>
      <x:c r="F714" s="122" t="str">
        <x:v>Prévoir invitations, choix d’arène, paramètres partagés, déconnexion et validation des résultats.</x:v>
      </x:c>
      <x:c r="G714" s="122" t="str">
        <x:v>Organisatrice de rencontre ; Joueur</x:v>
      </x:c>
      <x:c r="H714" s="122" t="str">
        <x:v>Extension réseau envisagée. ; locuteur réellement présent ou retour effectué auprès de lui. Les scènes de résultat exigent le résultat observé correspondant.</x:v>
      </x:c>
      <x:c r="I714" s="122" t="str">
        <x:v>Le locuteur ne sait que ce qu’il voit ici ou ce qui lui a été rapporté avec sa provenance. Il parle au briefing ou au retour effectif ; aucun déplacement instantané ni liaison radio inventée.</x:v>
      </x:c>
      <x:c r="J714" s="122" t="str">
        <x:v>Ouverture une fois à l’entrée de l’étape ; reprise après interruption seulement ; issue une fois par résultat constaté. Attendre une nouvelle transition d’état avant de rejouer. Refus ou attente ne rejouent pas la réussite.</x:v>
      </x:c>
      <x:c r="K714" s="122" t="str">
        <x:v>Dialogue V6 original. Règles et progression locales du projet ; les références filmiques ne prouvent pas ces répliques.</x:v>
      </x:c>
      <x:c r="L714" s="123" t="n">
        <x:v>2</x:v>
      </x:c>
      <x:c r="M714" s="124" t="n">
        <x:v>1</x:v>
      </x:c>
      <x:c r="N714" s="124" t="n">
        <x:v>1</x:v>
      </x:c>
      <x:c r="O714" s="124" t="n">
        <x:v>1</x:v>
      </x:c>
      <x:c r="P714" s="124" t="n">
        <x:v>1</x:v>
      </x:c>
      <x:c r="Q714" s="125" t="n">
        <x:v>0</x:v>
      </x:c>
    </x:row>
    <x:row r="715" ht="194" customHeight="1">
      <x:c r="A715" s="126" t="str">
        <x:v>D6-C-WARP5-ARC01</x:v>
      </x:c>
      <x:c r="B715" s="127" t="str">
        <x:v>La grotte aux deux issues</x:v>
      </x:c>
      <x:c r="C715" s="127" t="str">
        <x:v>Warp historique</x:v>
      </x:c>
      <x:c r="D715" s="127" t="str">
        <x:v>warp_arcs_v5</x:v>
      </x:c>
      <x:c r="E715" s="127" t="str">
        <x:v>WARP5-ARC01</x:v>
      </x:c>
      <x:c r="F715" s="127" t="str">
        <x:v>Une tempête pousse un groupe local vers une grotte déjà traversée par une proie territoriale. Deux issues existent, mais elles ne servent pas le même trajet de migration.</x:v>
      </x:c>
      <x:c r="G715" s="127" t="str">
        <x:v>Veilleuse de la grotte ; Joueur</x:v>
      </x:c>
      <x:c r="H715"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I715" s="127"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715" s="127" t="str">
        <x:v>Ouverture une fois à l’entrée de l’étape ; reprise après interruption seulement ; issue une fois par résultat constaté. Attendre une nouvelle transition d’état avant de rejouer. Refus ou attente ne rejouent pas la réussite.</x:v>
      </x:c>
      <x:c r="K715" s="127" t="str">
        <x:v>Dialogue V6 original. Voyage temporel et communautés de branche : inventions explicites du projet ; ne changent aucun film.</x:v>
      </x:c>
      <x:c r="L715" s="128" t="n">
        <x:v>2</x:v>
      </x:c>
      <x:c r="M715" s="129" t="n">
        <x:v>1</x:v>
      </x:c>
      <x:c r="N715" s="129" t="n">
        <x:v>1</x:v>
      </x:c>
      <x:c r="O715" s="129" t="n">
        <x:v>1</x:v>
      </x:c>
      <x:c r="P715" s="129" t="n">
        <x:v>1</x:v>
      </x:c>
      <x:c r="Q715" s="130" t="n">
        <x:v>0</x:v>
      </x:c>
    </x:row>
    <x:row r="716" ht="194" customHeight="1">
      <x:c r="A716" s="121" t="str">
        <x:v>D6-C-WARP5-ARC02</x:v>
      </x:c>
      <x:c r="B716" s="122" t="str">
        <x:v>Les graines sous le limon</x:v>
      </x:c>
      <x:c r="C716" s="122" t="str">
        <x:v>Warp historique</x:v>
      </x:c>
      <x:c r="D716" s="122" t="str">
        <x:v>warp_arcs_v5</x:v>
      </x:c>
      <x:c r="E716" s="122" t="str">
        <x:v>WARP5-ARC02</x:v>
      </x:c>
      <x:c r="F716" s="122" t="str">
        <x:v>Une crue recouvre les réserves d’une communauté fictive. Le joueur doit distinguer contenants récupérables, objets déjà perdus et nouvelle route d’eau, tandis qu’une proie profite du terrain.</x:v>
      </x:c>
      <x:c r="G716" s="122" t="str">
        <x:v>Gardienne des réserves du fleuve ; Joueur</x:v>
      </x:c>
      <x:c r="H716"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I716"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716" s="122" t="str">
        <x:v>Ouverture une fois à l’entrée de l’étape ; reprise après interruption seulement ; issue une fois par résultat constaté. Attendre une nouvelle transition d’état avant de rejouer. Refus ou attente ne rejouent pas la réussite.</x:v>
      </x:c>
      <x:c r="K716" s="122" t="str">
        <x:v>Dialogue V6 original. Voyage temporel et communautés de branche : inventions explicites du projet ; ne changent aucun film.</x:v>
      </x:c>
      <x:c r="L716" s="123" t="n">
        <x:v>2</x:v>
      </x:c>
      <x:c r="M716" s="124" t="n">
        <x:v>1</x:v>
      </x:c>
      <x:c r="N716" s="124" t="n">
        <x:v>1</x:v>
      </x:c>
      <x:c r="O716" s="124" t="n">
        <x:v>1</x:v>
      </x:c>
      <x:c r="P716" s="124" t="n">
        <x:v>1</x:v>
      </x:c>
      <x:c r="Q716" s="125" t="n">
        <x:v>0</x:v>
      </x:c>
    </x:row>
    <x:row r="717" ht="194" customHeight="1">
      <x:c r="A717" s="126" t="str">
        <x:v>D6-C-WARP5-ARC03</x:v>
      </x:c>
      <x:c r="B717" s="127" t="str">
        <x:v>Le fondeur et les deux marques</x:v>
      </x:c>
      <x:c r="C717" s="127" t="str">
        <x:v>Warp historique</x:v>
      </x:c>
      <x:c r="D717" s="127" t="str">
        <x:v>warp_arcs_v5</x:v>
      </x:c>
      <x:c r="E717" s="127" t="str">
        <x:v>WARP5-ARC03</x:v>
      </x:c>
      <x:c r="F717" s="127" t="str">
        <x:v>Une arme prestigieuse porte la marque d’un fondeur et celle d’un chasseur, mais un récit public n’en cite qu’un. Une chasse actuelle met leurs compétences à l’épreuve.</x:v>
      </x:c>
      <x:c r="G717" s="127" t="str">
        <x:v>Fondeur des deux marques ; Joueur</x:v>
      </x:c>
      <x:c r="H717"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I717" s="127"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717" s="127" t="str">
        <x:v>Ouverture une fois à l’entrée de l’étape ; reprise après interruption seulement ; issue une fois par résultat constaté. Attendre une nouvelle transition d’état avant de rejouer. Refus ou attente ne rejouent pas la réussite.</x:v>
      </x:c>
      <x:c r="K717" s="127" t="str">
        <x:v>Dialogue V6 original. Voyage temporel et communautés de branche : inventions explicites du projet ; ne changent aucun film.</x:v>
      </x:c>
      <x:c r="L717" s="128" t="n">
        <x:v>2</x:v>
      </x:c>
      <x:c r="M717" s="129" t="n">
        <x:v>1</x:v>
      </x:c>
      <x:c r="N717" s="129" t="n">
        <x:v>1</x:v>
      </x:c>
      <x:c r="O717" s="129" t="n">
        <x:v>1</x:v>
      </x:c>
      <x:c r="P717" s="129" t="n">
        <x:v>1</x:v>
      </x:c>
      <x:c r="Q717" s="130" t="n">
        <x:v>0</x:v>
      </x:c>
    </x:row>
    <x:row r="718" ht="194" customHeight="1">
      <x:c r="A718" s="121" t="str">
        <x:v>D6-C-WARP5-ARC04</x:v>
      </x:c>
      <x:c r="B718" s="122" t="str">
        <x:v>Le gué des trois bannières</x:v>
      </x:c>
      <x:c r="C718" s="122" t="str">
        <x:v>Warp historique</x:v>
      </x:c>
      <x:c r="D718" s="122" t="str">
        <x:v>warp_arcs_v5</x:v>
      </x:c>
      <x:c r="E718" s="122" t="str">
        <x:v>WARP5-ARC04</x:v>
      </x:c>
      <x:c r="F718" s="122" t="str">
        <x:v>Trois groupes utilisent un même gué : combattants équipés, porteurs et personnes en repli. Une proie suit leurs vibrations et transforme la traversée en terrain de chasse.</x:v>
      </x:c>
      <x:c r="G718" s="122" t="str">
        <x:v>Porteur du gué disputé ; Joueur</x:v>
      </x:c>
      <x:c r="H718"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I718"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718" s="122" t="str">
        <x:v>Ouverture une fois à l’entrée de l’étape ; reprise après interruption seulement ; issue une fois par résultat constaté. Attendre une nouvelle transition d’état avant de rejouer. Refus ou attente ne rejouent pas la réussite.</x:v>
      </x:c>
      <x:c r="K718" s="122" t="str">
        <x:v>Dialogue V6 original. Voyage temporel et communautés de branche : inventions explicites du projet ; ne changent aucun film.</x:v>
      </x:c>
      <x:c r="L718" s="123" t="n">
        <x:v>2</x:v>
      </x:c>
      <x:c r="M718" s="124" t="n">
        <x:v>1</x:v>
      </x:c>
      <x:c r="N718" s="124" t="n">
        <x:v>1</x:v>
      </x:c>
      <x:c r="O718" s="124" t="n">
        <x:v>1</x:v>
      </x:c>
      <x:c r="P718" s="124" t="n">
        <x:v>1</x:v>
      </x:c>
      <x:c r="Q718" s="125" t="n">
        <x:v>0</x:v>
      </x:c>
    </x:row>
    <x:row r="719" ht="194" customHeight="1">
      <x:c r="A719" s="126" t="str">
        <x:v>D6-C-WARP5-ARC05</x:v>
      </x:c>
      <x:c r="B719" s="127" t="str">
        <x:v>Le navire au-dessus de l’eau</x:v>
      </x:c>
      <x:c r="C719" s="127" t="str">
        <x:v>Warp historique</x:v>
      </x:c>
      <x:c r="D719" s="127" t="str">
        <x:v>warp_arcs_v5</x:v>
      </x:c>
      <x:c r="E719" s="127" t="str">
        <x:v>WARP5-ARC05</x:v>
      </x:c>
      <x:c r="F719" s="127" t="str">
        <x:v>Un long navire fictif est immobilisé sur une grève après une tempête. Une proie a pris le passage entre le hall et le chantier, obligeant à relier secours, chasse et remise à flot.</x:v>
      </x:c>
      <x:c r="G719" s="127" t="str">
        <x:v>Charpentière de rive ; Joueur</x:v>
      </x:c>
      <x:c r="H719"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I719" s="127"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719" s="127" t="str">
        <x:v>Ouverture une fois à l’entrée de l’étape ; reprise après interruption seulement ; issue une fois par résultat constaté. Attendre une nouvelle transition d’état avant de rejouer. Refus ou attente ne rejouent pas la réussite.</x:v>
      </x:c>
      <x:c r="K719" s="127" t="str">
        <x:v>Dialogue V6 original. Voyage temporel et communautés de branche : inventions explicites du projet ; ne changent aucun film.</x:v>
      </x:c>
      <x:c r="L719" s="128" t="n">
        <x:v>2</x:v>
      </x:c>
      <x:c r="M719" s="129" t="n">
        <x:v>1</x:v>
      </x:c>
      <x:c r="N719" s="129" t="n">
        <x:v>1</x:v>
      </x:c>
      <x:c r="O719" s="129" t="n">
        <x:v>1</x:v>
      </x:c>
      <x:c r="P719" s="129" t="n">
        <x:v>1</x:v>
      </x:c>
      <x:c r="Q719" s="130" t="n">
        <x:v>0</x:v>
      </x:c>
    </x:row>
    <x:row r="720" ht="194" customHeight="1">
      <x:c r="A720" s="121" t="str">
        <x:v>D6-C-WARP5-ARC06</x:v>
      </x:c>
      <x:c r="B720" s="122" t="str">
        <x:v>Les clochettes du col fermé</x:v>
      </x:c>
      <x:c r="C720" s="122" t="str">
        <x:v>Warp historique</x:v>
      </x:c>
      <x:c r="D720" s="122" t="str">
        <x:v>warp_arcs_v5</x:v>
      </x:c>
      <x:c r="E720" s="122" t="str">
        <x:v>WARP5-ARC06</x:v>
      </x:c>
      <x:c r="F720" s="122" t="str">
        <x:v>Un col japonais fictif est fermé après des disparitions de patrouille. Les signaux de clochettes ont été déplacés par une proie, créant des malentendus entre deux postes.</x:v>
      </x:c>
      <x:c r="G720" s="122" t="str">
        <x:v>Guetteuse du col ; Joueur</x:v>
      </x:c>
      <x:c r="H720"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I720"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720" s="122" t="str">
        <x:v>Ouverture une fois à l’entrée de l’étape ; reprise après interruption seulement ; issue une fois par résultat constaté. Attendre une nouvelle transition d’état avant de rejouer. Refus ou attente ne rejouent pas la réussite.</x:v>
      </x:c>
      <x:c r="K720" s="122" t="str">
        <x:v>Dialogue V6 original. Voyage temporel et communautés de branche : inventions explicites du projet ; ne changent aucun film.</x:v>
      </x:c>
      <x:c r="L720" s="123" t="n">
        <x:v>2</x:v>
      </x:c>
      <x:c r="M720" s="124" t="n">
        <x:v>1</x:v>
      </x:c>
      <x:c r="N720" s="124" t="n">
        <x:v>1</x:v>
      </x:c>
      <x:c r="O720" s="124" t="n">
        <x:v>1</x:v>
      </x:c>
      <x:c r="P720" s="124" t="n">
        <x:v>1</x:v>
      </x:c>
      <x:c r="Q720" s="125" t="n">
        <x:v>0</x:v>
      </x:c>
    </x:row>
    <x:row r="721" ht="194" customHeight="1">
      <x:c r="A721" s="126" t="str">
        <x:v>D6-C-WARP5-ARC07</x:v>
      </x:c>
      <x:c r="B721" s="127" t="str">
        <x:v>Le chien et la piste de pierre</x:v>
      </x:c>
      <x:c r="C721" s="127" t="str">
        <x:v>Warp historique</x:v>
      </x:c>
      <x:c r="D721" s="127" t="str">
        <x:v>warp_arcs_v5</x:v>
      </x:c>
      <x:c r="E721" s="127" t="str">
        <x:v>WARP5-ARC07</x:v>
      </x:c>
      <x:c r="F721" s="127" t="str">
        <x:v>Un chien de piste appartenant à une personne locale suit une proie sur des rochers qui effacent les empreintes. Le joueur doit apprendre à lire d’autres indices et respecter son maître.</x:v>
      </x:c>
      <x:c r="G721" s="127" t="str">
        <x:v>Pisteuse au chien ; Joueur</x:v>
      </x:c>
      <x:c r="H721"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I721" s="127"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721" s="127" t="str">
        <x:v>Ouverture une fois à l’entrée de l’étape ; reprise après interruption seulement ; issue une fois par résultat constaté. Attendre une nouvelle transition d’état avant de rejouer. Refus ou attente ne rejouent pas la réussite.</x:v>
      </x:c>
      <x:c r="K721" s="127" t="str">
        <x:v>Dialogue V6 original. Voyage temporel et communautés de branche : inventions explicites du projet ; ne changent aucun film.</x:v>
      </x:c>
      <x:c r="L721" s="128" t="n">
        <x:v>2</x:v>
      </x:c>
      <x:c r="M721" s="129" t="n">
        <x:v>1</x:v>
      </x:c>
      <x:c r="N721" s="129" t="n">
        <x:v>1</x:v>
      </x:c>
      <x:c r="O721" s="129" t="n">
        <x:v>1</x:v>
      </x:c>
      <x:c r="P721" s="129" t="n">
        <x:v>1</x:v>
      </x:c>
      <x:c r="Q721" s="130" t="n">
        <x:v>0</x:v>
      </x:c>
    </x:row>
    <x:row r="722" ht="194" customHeight="1">
      <x:c r="A722" s="121" t="str">
        <x:v>D6-C-WARP5-ARC08</x:v>
      </x:c>
      <x:c r="B722" s="122" t="str">
        <x:v>Le train immobile du canyon</x:v>
      </x:c>
      <x:c r="C722" s="122" t="str">
        <x:v>Warp historique</x:v>
      </x:c>
      <x:c r="D722" s="122" t="str">
        <x:v>warp_arcs_v5</x:v>
      </x:c>
      <x:c r="E722" s="122" t="str">
        <x:v>WARP5-ARC08</x:v>
      </x:c>
      <x:c r="F722" s="122" t="str">
        <x:v>Un train fictif est arrêté devant un passage encombré. Une proie se déplace entre les wagons et les rochers, tandis que des voyageurs cherchent une issue.</x:v>
      </x:c>
      <x:c r="G722" s="122" t="str">
        <x:v>Responsable du train arrêté ; Joueur</x:v>
      </x:c>
      <x:c r="H722"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I722"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722" s="122" t="str">
        <x:v>Ouverture une fois à l’entrée de l’étape ; reprise après interruption seulement ; issue une fois par résultat constaté. Attendre une nouvelle transition d’état avant de rejouer. Refus ou attente ne rejouent pas la réussite.</x:v>
      </x:c>
      <x:c r="K722" s="122" t="str">
        <x:v>Dialogue V6 original. Voyage temporel et communautés de branche : inventions explicites du projet ; ne changent aucun film.</x:v>
      </x:c>
      <x:c r="L722" s="123" t="n">
        <x:v>2</x:v>
      </x:c>
      <x:c r="M722" s="124" t="n">
        <x:v>1</x:v>
      </x:c>
      <x:c r="N722" s="124" t="n">
        <x:v>1</x:v>
      </x:c>
      <x:c r="O722" s="124" t="n">
        <x:v>1</x:v>
      </x:c>
      <x:c r="P722" s="124" t="n">
        <x:v>1</x:v>
      </x:c>
      <x:c r="Q722" s="125" t="n">
        <x:v>0</x:v>
      </x:c>
    </x:row>
    <x:row r="723" ht="194" customHeight="1">
      <x:c r="A723" s="126" t="str">
        <x:v>D6-C-WARP5-ARC09</x:v>
      </x:c>
      <x:c r="B723" s="127" t="str">
        <x:v>Les lettres du poste gris</x:v>
      </x:c>
      <x:c r="C723" s="127" t="str">
        <x:v>Warp historique</x:v>
      </x:c>
      <x:c r="D723" s="127" t="str">
        <x:v>warp_arcs_v5</x:v>
      </x:c>
      <x:c r="E723" s="127" t="str">
        <x:v>WARP5-ARC09</x:v>
      </x:c>
      <x:c r="F723" s="127" t="str">
        <x:v>Un poste de secours fictif est coupé d’une route de courrier. Le joueur rencontre des personnes qui veulent sauver des lettres, d’autres qui préfèrent les laisser, pendant qu’une menace traverse les ruines.</x:v>
      </x:c>
      <x:c r="G723" s="127" t="str">
        <x:v>Porteur des lettres ; Joueur</x:v>
      </x:c>
      <x:c r="H723"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I723" s="127"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723" s="127" t="str">
        <x:v>Ouverture une fois à l’entrée de l’étape ; reprise après interruption seulement ; issue une fois par résultat constaté. Attendre une nouvelle transition d’état avant de rejouer. Refus ou attente ne rejouent pas la réussite.</x:v>
      </x:c>
      <x:c r="K723" s="127" t="str">
        <x:v>Dialogue V6 original. Voyage temporel et communautés de branche : inventions explicites du projet ; ne changent aucun film.</x:v>
      </x:c>
      <x:c r="L723" s="128" t="n">
        <x:v>2</x:v>
      </x:c>
      <x:c r="M723" s="129" t="n">
        <x:v>1</x:v>
      </x:c>
      <x:c r="N723" s="129" t="n">
        <x:v>1</x:v>
      </x:c>
      <x:c r="O723" s="129" t="n">
        <x:v>1</x:v>
      </x:c>
      <x:c r="P723" s="129" t="n">
        <x:v>1</x:v>
      </x:c>
      <x:c r="Q723" s="130" t="n">
        <x:v>0</x:v>
      </x:c>
    </x:row>
    <x:row r="724" ht="194" customHeight="1">
      <x:c r="A724" s="121" t="str">
        <x:v>D6-C-WARP5-ARC10</x:v>
      </x:c>
      <x:c r="B724" s="122" t="str">
        <x:v>Le pilote sans piste</x:v>
      </x:c>
      <x:c r="C724" s="122" t="str">
        <x:v>Warp historique</x:v>
      </x:c>
      <x:c r="D724" s="122" t="str">
        <x:v>warp_arcs_v5</x:v>
      </x:c>
      <x:c r="E724" s="122" t="str">
        <x:v>WARP5-ARC10</x:v>
      </x:c>
      <x:c r="F724" s="122" t="str">
        <x:v>Un pilote local dans un secteur fictif de guerre veut rejoindre un point d’extraction après la perte de son appareil. Le joueur peut l’aider à traverser le massif, puis se séparer.</x:v>
      </x:c>
      <x:c r="G724" s="122" t="str">
        <x:v>Pilote isolé ; Joueur</x:v>
      </x:c>
      <x:c r="H724"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I724"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724" s="122" t="str">
        <x:v>Ouverture une fois à l’entrée de l’étape ; reprise après interruption seulement ; issue une fois par résultat constaté. Attendre une nouvelle transition d’état avant de rejouer. Refus ou attente ne rejouent pas la réussite.</x:v>
      </x:c>
      <x:c r="K724" s="122" t="str">
        <x:v>Dialogue V6 original. Voyage temporel et communautés de branche : inventions explicites du projet ; ne changent aucun film.</x:v>
      </x:c>
      <x:c r="L724" s="123" t="n">
        <x:v>2</x:v>
      </x:c>
      <x:c r="M724" s="124" t="n">
        <x:v>1</x:v>
      </x:c>
      <x:c r="N724" s="124" t="n">
        <x:v>1</x:v>
      </x:c>
      <x:c r="O724" s="124" t="n">
        <x:v>1</x:v>
      </x:c>
      <x:c r="P724" s="124" t="n">
        <x:v>1</x:v>
      </x:c>
      <x:c r="Q724" s="125" t="n">
        <x:v>0</x:v>
      </x:c>
    </x:row>
    <x:row r="725" ht="194" customHeight="1">
      <x:c r="A725" s="126" t="str">
        <x:v>D6-C-WARP5-ARC11</x:v>
      </x:c>
      <x:c r="B725" s="127" t="str">
        <x:v>L’immeuble aux lumières séparées</x:v>
      </x:c>
      <x:c r="C725" s="127" t="str">
        <x:v>Warp historique</x:v>
      </x:c>
      <x:c r="D725" s="127" t="str">
        <x:v>warp_arcs_v5</x:v>
      </x:c>
      <x:c r="E725" s="127" t="str">
        <x:v>WARP5-ARC11</x:v>
      </x:c>
      <x:c r="F725" s="127" t="str">
        <x:v>Une tour fictive rassemble des habitants aux horaires différents. Une proie utilise les étages techniques et le joueur doit comprendre la circulation avant d’engager une chasse.</x:v>
      </x:c>
      <x:c r="G725" s="127" t="str">
        <x:v>Habitante de l’immeuble ; Joueur</x:v>
      </x:c>
      <x:c r="H725"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I725" s="127"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725" s="127" t="str">
        <x:v>Ouverture une fois à l’entrée de l’étape ; reprise après interruption seulement ; issue une fois par résultat constaté. Attendre une nouvelle transition d’état avant de rejouer. Refus ou attente ne rejouent pas la réussite.</x:v>
      </x:c>
      <x:c r="K725" s="127" t="str">
        <x:v>Dialogue V6 original. Voyage temporel et communautés de branche : inventions explicites du projet ; ne changent aucun film.</x:v>
      </x:c>
      <x:c r="L725" s="128" t="n">
        <x:v>2</x:v>
      </x:c>
      <x:c r="M725" s="129" t="n">
        <x:v>1</x:v>
      </x:c>
      <x:c r="N725" s="129" t="n">
        <x:v>1</x:v>
      </x:c>
      <x:c r="O725" s="129" t="n">
        <x:v>1</x:v>
      </x:c>
      <x:c r="P725" s="129" t="n">
        <x:v>1</x:v>
      </x:c>
      <x:c r="Q725" s="130" t="n">
        <x:v>0</x:v>
      </x:c>
    </x:row>
    <x:row r="726" ht="194" customHeight="1">
      <x:c r="A726" s="121" t="str">
        <x:v>D6-C-WARP5-ARC12</x:v>
      </x:c>
      <x:c r="B726" s="122" t="str">
        <x:v>La maison avant les noms de clan</x:v>
      </x:c>
      <x:c r="C726" s="122" t="str">
        <x:v>Warp historique</x:v>
      </x:c>
      <x:c r="D726" s="122" t="str">
        <x:v>warp_arcs_v5</x:v>
      </x:c>
      <x:c r="E726" s="122" t="str">
        <x:v>WARP5-ARC12</x:v>
      </x:c>
      <x:c r="F726" s="122" t="str">
        <x:v>Dans le passé original du Homeworld, une petite communauté bâtit un lieu de halte sans savoir quel nom sa région portera plus tard. Le joueur observe usages, chasse et transmission.</x:v>
      </x:c>
      <x:c r="G726" s="122" t="str">
        <x:v>Bâtisseuse de l’ancien seuil ; Joueur</x:v>
      </x:c>
      <x:c r="H726"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I726" s="122" t="str">
        <x:v>Le public reçoit une traduction française dramatique. Les interlocuteurs humains ne parlent pas soudain yautja : seule une intention gestuelle vérifiée est comprise. Les échanges à distance sont des paroles locales entendues, jamais une traduction universelle. Dans le Homeworld passé, usages et compréhension restent locaux. Les cinq verrous sont ceux du nouveau départ ; ils ne sont pas réévalués comme condition de survie ou de retour à chaque dialogue dans une expédition déjà engagée. Une réplique locale qui décrit « il avance », « il montre » ou « il pose » attend l’amorce gestuelle effectivement visible après le choix ; elle ne réalise pas ce mouvement. Les sous-titres traduisent pour le public, sans établir une langue commune instantanée.</x:v>
      </x:c>
      <x:c r="J726" s="122" t="str">
        <x:v>Ouverture une fois à l’entrée de l’étape ; reprise après interruption seulement ; issue une fois par résultat constaté. Attendre une nouvelle transition d’état avant de rejouer. Refus ou attente ne rejouent pas la réussite.</x:v>
      </x:c>
      <x:c r="K726" s="122" t="str">
        <x:v>Dialogue V6 original. Voyage temporel et communautés de branche : inventions explicites du projet ; ne changent aucun film.</x:v>
      </x:c>
      <x:c r="L726" s="123" t="n">
        <x:v>2</x:v>
      </x:c>
      <x:c r="M726" s="124" t="n">
        <x:v>1</x:v>
      </x:c>
      <x:c r="N726" s="124" t="n">
        <x:v>1</x:v>
      </x:c>
      <x:c r="O726" s="124" t="n">
        <x:v>1</x:v>
      </x:c>
      <x:c r="P726" s="124" t="n">
        <x:v>1</x:v>
      </x:c>
      <x:c r="Q726" s="125" t="n">
        <x:v>0</x:v>
      </x:c>
    </x:row>
    <x:row r="727" ht="89" customHeight="1">
      <x:c r="A727" s="126" t="str">
        <x:v>D6-C-CIN-01</x:v>
      </x:c>
      <x:c r="B727" s="127" t="str">
        <x:v>Predator</x:v>
      </x:c>
      <x:c r="C727" s="127" t="str">
        <x:v>Mausolée et cinéma</x:v>
      </x:c>
      <x:c r="D727" s="127" t="str">
        <x:v>cinema_chronicles</x:v>
      </x:c>
      <x:c r="E727" s="127" t="str">
        <x:v>CIN-01</x:v>
      </x:c>
      <x:c r="F727" s="127" t="str">
        <x:v>Socle CIN-01 ; sélection physique du masque de chronique ; retour au même emplacement du joueur principal.</x:v>
      </x:c>
      <x:c r="G727" s="127" t="str">
        <x:v>Gardienne du mausolée ; Joueur</x:v>
      </x:c>
      <x:c r="H727" s="127" t="str">
        <x:v>Support accessible dans le mausolée ; mode choisi et cartel lu ; locuteur réellement présent ou retour effectué auprès de lui. Les scènes de résultat exigent le résultat observé correspondant.</x:v>
      </x:c>
      <x:c r="I727" s="127" t="str">
        <x:v>Le locuteur ne sait que ce qu’il voit ici ou ce qui lui a été rapporté avec sa provenance. Il parle au briefing ou au retour effectif ; aucun déplacement instantané ni liaison radio inventée.</x:v>
      </x:c>
      <x:c r="J727" s="127" t="str">
        <x:v>Ouverture une fois à l’entrée de l’étape ; reprise après interruption seulement ; issue une fois par résultat constaté. Attendre une nouvelle transition d’état avant de rejouer. Refus ou attente ne rejouent pas la réussite.</x:v>
      </x:c>
      <x:c r="K727" s="127" t="str">
        <x:v>Dialogue V6 original. Seul le dialogue du musée est écrit ici. Aucun dialogue de personnage canonique ni transcription du film.</x:v>
      </x:c>
      <x:c r="L727" s="128" t="n">
        <x:v>2</x:v>
      </x:c>
      <x:c r="M727" s="129" t="n">
        <x:v>1</x:v>
      </x:c>
      <x:c r="N727" s="129" t="n">
        <x:v>1</x:v>
      </x:c>
      <x:c r="O727" s="129" t="n">
        <x:v>1</x:v>
      </x:c>
      <x:c r="P727" s="129" t="n">
        <x:v>1</x:v>
      </x:c>
      <x:c r="Q727" s="130" t="n">
        <x:v>0</x:v>
      </x:c>
    </x:row>
    <x:row r="728" ht="89" customHeight="1">
      <x:c r="A728" s="121" t="str">
        <x:v>D6-C-CIN-02</x:v>
      </x:c>
      <x:c r="B728" s="122" t="str">
        <x:v>Predator 2</x:v>
      </x:c>
      <x:c r="C728" s="122" t="str">
        <x:v>Mausolée et cinéma</x:v>
      </x:c>
      <x:c r="D728" s="122" t="str">
        <x:v>cinema_chronicles</x:v>
      </x:c>
      <x:c r="E728" s="122" t="str">
        <x:v>CIN-02</x:v>
      </x:c>
      <x:c r="F728" s="122" t="str">
        <x:v>Socle CIN-02 ; sélection physique du masque de chronique ; retour au même emplacement du joueur principal.</x:v>
      </x:c>
      <x:c r="G728" s="122" t="str">
        <x:v>Gardienne du mausolée ; Joueur</x:v>
      </x:c>
      <x:c r="H728" s="122" t="str">
        <x:v>Support accessible dans le mausolée ; mode choisi et cartel lu ; locuteur réellement présent ou retour effectué auprès de lui. Les scènes de résultat exigent le résultat observé correspondant.</x:v>
      </x:c>
      <x:c r="I728" s="122" t="str">
        <x:v>Le locuteur ne sait que ce qu’il voit ici ou ce qui lui a été rapporté avec sa provenance. Il parle au briefing ou au retour effectif ; aucun déplacement instantané ni liaison radio inventée.</x:v>
      </x:c>
      <x:c r="J728" s="122" t="str">
        <x:v>Ouverture une fois à l’entrée de l’étape ; reprise après interruption seulement ; issue une fois par résultat constaté. Attendre une nouvelle transition d’état avant de rejouer. Refus ou attente ne rejouent pas la réussite.</x:v>
      </x:c>
      <x:c r="K728" s="122" t="str">
        <x:v>Dialogue V6 original. Seul le dialogue du musée est écrit ici. Aucun dialogue de personnage canonique ni transcription du film.</x:v>
      </x:c>
      <x:c r="L728" s="123" t="n">
        <x:v>2</x:v>
      </x:c>
      <x:c r="M728" s="124" t="n">
        <x:v>1</x:v>
      </x:c>
      <x:c r="N728" s="124" t="n">
        <x:v>1</x:v>
      </x:c>
      <x:c r="O728" s="124" t="n">
        <x:v>1</x:v>
      </x:c>
      <x:c r="P728" s="124" t="n">
        <x:v>1</x:v>
      </x:c>
      <x:c r="Q728" s="125" t="n">
        <x:v>0</x:v>
      </x:c>
    </x:row>
    <x:row r="729" ht="89" customHeight="1">
      <x:c r="A729" s="126" t="str">
        <x:v>D6-C-CIN-03</x:v>
      </x:c>
      <x:c r="B729" s="127" t="str">
        <x:v>Predators</x:v>
      </x:c>
      <x:c r="C729" s="127" t="str">
        <x:v>Mausolée et cinéma</x:v>
      </x:c>
      <x:c r="D729" s="127" t="str">
        <x:v>cinema_chronicles</x:v>
      </x:c>
      <x:c r="E729" s="127" t="str">
        <x:v>CIN-03</x:v>
      </x:c>
      <x:c r="F729" s="127" t="str">
        <x:v>Socle CIN-03 ; sélection physique du masque de chronique ; retour au même emplacement du joueur principal.</x:v>
      </x:c>
      <x:c r="G729" s="127" t="str">
        <x:v>Gardienne du mausolée ; Joueur</x:v>
      </x:c>
      <x:c r="H729" s="127" t="str">
        <x:v>Support accessible dans le mausolée ; mode choisi et cartel lu ; locuteur réellement présent ou retour effectué auprès de lui. Les scènes de résultat exigent le résultat observé correspondant.</x:v>
      </x:c>
      <x:c r="I729" s="127" t="str">
        <x:v>Le locuteur ne sait que ce qu’il voit ici ou ce qui lui a été rapporté avec sa provenance. Il parle au briefing ou au retour effectif ; aucun déplacement instantané ni liaison radio inventée.</x:v>
      </x:c>
      <x:c r="J729" s="127" t="str">
        <x:v>Ouverture une fois à l’entrée de l’étape ; reprise après interruption seulement ; issue une fois par résultat constaté. Attendre une nouvelle transition d’état avant de rejouer. Refus ou attente ne rejouent pas la réussite.</x:v>
      </x:c>
      <x:c r="K729" s="127" t="str">
        <x:v>Dialogue V6 original. Seul le dialogue du musée est écrit ici. Aucun dialogue de personnage canonique ni transcription du film.</x:v>
      </x:c>
      <x:c r="L729" s="128" t="n">
        <x:v>2</x:v>
      </x:c>
      <x:c r="M729" s="129" t="n">
        <x:v>1</x:v>
      </x:c>
      <x:c r="N729" s="129" t="n">
        <x:v>1</x:v>
      </x:c>
      <x:c r="O729" s="129" t="n">
        <x:v>1</x:v>
      </x:c>
      <x:c r="P729" s="129" t="n">
        <x:v>1</x:v>
      </x:c>
      <x:c r="Q729" s="130" t="n">
        <x:v>0</x:v>
      </x:c>
    </x:row>
    <x:row r="730" ht="89" customHeight="1">
      <x:c r="A730" s="121" t="str">
        <x:v>D6-C-CIN-04</x:v>
      </x:c>
      <x:c r="B730" s="122" t="str">
        <x:v>Prey</x:v>
      </x:c>
      <x:c r="C730" s="122" t="str">
        <x:v>Mausolée et cinéma</x:v>
      </x:c>
      <x:c r="D730" s="122" t="str">
        <x:v>cinema_chronicles</x:v>
      </x:c>
      <x:c r="E730" s="122" t="str">
        <x:v>CIN-04</x:v>
      </x:c>
      <x:c r="F730" s="122" t="str">
        <x:v>Socle CIN-04 ; sélection physique du masque de chronique ; retour au même emplacement du joueur principal.</x:v>
      </x:c>
      <x:c r="G730" s="122" t="str">
        <x:v>Gardienne du mausolée ; Joueur</x:v>
      </x:c>
      <x:c r="H730" s="122" t="str">
        <x:v>Support accessible dans le mausolée ; mode choisi et cartel lu ; locuteur réellement présent ou retour effectué auprès de lui. Les scènes de résultat exigent le résultat observé correspondant.</x:v>
      </x:c>
      <x:c r="I730" s="122" t="str">
        <x:v>Le locuteur ne sait que ce qu’il voit ici ou ce qui lui a été rapporté avec sa provenance. Il parle au briefing ou au retour effectif ; aucun déplacement instantané ni liaison radio inventée.</x:v>
      </x:c>
      <x:c r="J730" s="122" t="str">
        <x:v>Ouverture une fois à l’entrée de l’étape ; reprise après interruption seulement ; issue une fois par résultat constaté. Attendre une nouvelle transition d’état avant de rejouer. Refus ou attente ne rejouent pas la réussite.</x:v>
      </x:c>
      <x:c r="K730" s="122" t="str">
        <x:v>Dialogue V6 original. Seul le dialogue du musée est écrit ici. Aucun dialogue de personnage canonique ni transcription du film.</x:v>
      </x:c>
      <x:c r="L730" s="123" t="n">
        <x:v>2</x:v>
      </x:c>
      <x:c r="M730" s="124" t="n">
        <x:v>1</x:v>
      </x:c>
      <x:c r="N730" s="124" t="n">
        <x:v>1</x:v>
      </x:c>
      <x:c r="O730" s="124" t="n">
        <x:v>1</x:v>
      </x:c>
      <x:c r="P730" s="124" t="n">
        <x:v>1</x:v>
      </x:c>
      <x:c r="Q730" s="125" t="n">
        <x:v>0</x:v>
      </x:c>
    </x:row>
    <x:row r="731" ht="89" customHeight="1">
      <x:c r="A731" s="126" t="str">
        <x:v>D6-C-CIN-05</x:v>
      </x:c>
      <x:c r="B731" s="127" t="str">
        <x:v>The Predator</x:v>
      </x:c>
      <x:c r="C731" s="127" t="str">
        <x:v>Mausolée et cinéma</x:v>
      </x:c>
      <x:c r="D731" s="127" t="str">
        <x:v>cinema_chronicles</x:v>
      </x:c>
      <x:c r="E731" s="127" t="str">
        <x:v>CIN-05</x:v>
      </x:c>
      <x:c r="F731" s="127" t="str">
        <x:v>Socle CIN-05 ; sélection physique du masque de chronique ; retour au même emplacement du joueur principal.</x:v>
      </x:c>
      <x:c r="G731" s="127" t="str">
        <x:v>Gardienne du mausolée ; Joueur</x:v>
      </x:c>
      <x:c r="H731" s="127" t="str">
        <x:v>Support accessible dans le mausolée ; mode choisi et cartel lu ; locuteur réellement présent ou retour effectué auprès de lui. Les scènes de résultat exigent le résultat observé correspondant.</x:v>
      </x:c>
      <x:c r="I731" s="127" t="str">
        <x:v>Le locuteur ne sait que ce qu’il voit ici ou ce qui lui a été rapporté avec sa provenance. Il parle au briefing ou au retour effectif ; aucun déplacement instantané ni liaison radio inventée.</x:v>
      </x:c>
      <x:c r="J731" s="127" t="str">
        <x:v>Ouverture une fois à l’entrée de l’étape ; reprise après interruption seulement ; issue une fois par résultat constaté. Attendre une nouvelle transition d’état avant de rejouer. Refus ou attente ne rejouent pas la réussite.</x:v>
      </x:c>
      <x:c r="K731" s="127" t="str">
        <x:v>Dialogue V6 original. Seul le dialogue du musée est écrit ici. Aucun dialogue de personnage canonique ni transcription du film.</x:v>
      </x:c>
      <x:c r="L731" s="128" t="n">
        <x:v>2</x:v>
      </x:c>
      <x:c r="M731" s="129" t="n">
        <x:v>1</x:v>
      </x:c>
      <x:c r="N731" s="129" t="n">
        <x:v>1</x:v>
      </x:c>
      <x:c r="O731" s="129" t="n">
        <x:v>1</x:v>
      </x:c>
      <x:c r="P731" s="129" t="n">
        <x:v>1</x:v>
      </x:c>
      <x:c r="Q731" s="130" t="n">
        <x:v>0</x:v>
      </x:c>
    </x:row>
    <x:row r="732" ht="89" customHeight="1">
      <x:c r="A732" s="121" t="str">
        <x:v>D6-C-CIN-06</x:v>
      </x:c>
      <x:c r="B732" s="122" t="str">
        <x:v>Predator: Badlands</x:v>
      </x:c>
      <x:c r="C732" s="122" t="str">
        <x:v>Mausolée et cinéma</x:v>
      </x:c>
      <x:c r="D732" s="122" t="str">
        <x:v>cinema_chronicles</x:v>
      </x:c>
      <x:c r="E732" s="122" t="str">
        <x:v>CIN-06</x:v>
      </x:c>
      <x:c r="F732" s="122" t="str">
        <x:v>Socle CIN-06 ; sélection physique du masque de chronique ; retour au même emplacement du joueur principal.</x:v>
      </x:c>
      <x:c r="G732" s="122" t="str">
        <x:v>Gardienne du mausolée ; Joueur</x:v>
      </x:c>
      <x:c r="H732" s="122" t="str">
        <x:v>Support accessible dans le mausolée ; mode choisi et cartel lu ; locuteur réellement présent ou retour effectué auprès de lui. Les scènes de résultat exigent le résultat observé correspondant.</x:v>
      </x:c>
      <x:c r="I732" s="122" t="str">
        <x:v>Le locuteur ne sait que ce qu’il voit ici ou ce qui lui a été rapporté avec sa provenance. Il parle au briefing ou au retour effectif ; aucun déplacement instantané ni liaison radio inventée.</x:v>
      </x:c>
      <x:c r="J732" s="122" t="str">
        <x:v>Ouverture une fois à l’entrée de l’étape ; reprise après interruption seulement ; issue une fois par résultat constaté. Attendre une nouvelle transition d’état avant de rejouer. Refus ou attente ne rejouent pas la réussite.</x:v>
      </x:c>
      <x:c r="K732" s="122" t="str">
        <x:v>Dialogue V6 original. Seul le dialogue du musée est écrit ici. Aucun dialogue de personnage canonique ni transcription du film.</x:v>
      </x:c>
      <x:c r="L732" s="123" t="n">
        <x:v>2</x:v>
      </x:c>
      <x:c r="M732" s="124" t="n">
        <x:v>1</x:v>
      </x:c>
      <x:c r="N732" s="124" t="n">
        <x:v>1</x:v>
      </x:c>
      <x:c r="O732" s="124" t="n">
        <x:v>1</x:v>
      </x:c>
      <x:c r="P732" s="124" t="n">
        <x:v>1</x:v>
      </x:c>
      <x:c r="Q732" s="125" t="n">
        <x:v>0</x:v>
      </x:c>
    </x:row>
    <x:row r="733" ht="89" customHeight="1">
      <x:c r="A733" s="126" t="str">
        <x:v>D6-C-CIN-07</x:v>
      </x:c>
      <x:c r="B733" s="127" t="str">
        <x:v>Predator: Killer of Killers</x:v>
      </x:c>
      <x:c r="C733" s="127" t="str">
        <x:v>Mausolée et cinéma</x:v>
      </x:c>
      <x:c r="D733" s="127" t="str">
        <x:v>cinema_chronicles</x:v>
      </x:c>
      <x:c r="E733" s="127" t="str">
        <x:v>CIN-07</x:v>
      </x:c>
      <x:c r="F733" s="127" t="str">
        <x:v>Socle CIN-07 ; sélection physique du masque de chronique ; retour au même emplacement du joueur principal.</x:v>
      </x:c>
      <x:c r="G733" s="127" t="str">
        <x:v>Gardienne du mausolée ; Joueur</x:v>
      </x:c>
      <x:c r="H733" s="127" t="str">
        <x:v>Support accessible dans le mausolée ; mode choisi et cartel lu ; locuteur réellement présent ou retour effectué auprès de lui. Les scènes de résultat exigent le résultat observé correspondant.</x:v>
      </x:c>
      <x:c r="I733" s="127" t="str">
        <x:v>Le locuteur ne sait que ce qu’il voit ici ou ce qui lui a été rapporté avec sa provenance. Il parle au briefing ou au retour effectif ; aucun déplacement instantané ni liaison radio inventée.</x:v>
      </x:c>
      <x:c r="J733" s="127" t="str">
        <x:v>Ouverture une fois à l’entrée de l’étape ; reprise après interruption seulement ; issue une fois par résultat constaté. Attendre une nouvelle transition d’état avant de rejouer. Refus ou attente ne rejouent pas la réussite.</x:v>
      </x:c>
      <x:c r="K733" s="127" t="str">
        <x:v>Dialogue V6 original. Seul le dialogue du musée est écrit ici. Aucun dialogue de personnage canonique ni transcription du film.</x:v>
      </x:c>
      <x:c r="L733" s="128" t="n">
        <x:v>2</x:v>
      </x:c>
      <x:c r="M733" s="129" t="n">
        <x:v>1</x:v>
      </x:c>
      <x:c r="N733" s="129" t="n">
        <x:v>1</x:v>
      </x:c>
      <x:c r="O733" s="129" t="n">
        <x:v>1</x:v>
      </x:c>
      <x:c r="P733" s="129" t="n">
        <x:v>1</x:v>
      </x:c>
      <x:c r="Q733" s="130" t="n">
        <x:v>0</x:v>
      </x:c>
    </x:row>
    <x:row r="734" ht="89" customHeight="1">
      <x:c r="A734" s="121" t="str">
        <x:v>D6-C-CIN-08</x:v>
      </x:c>
      <x:c r="B734" s="122" t="str">
        <x:v>Alien vs. Predator</x:v>
      </x:c>
      <x:c r="C734" s="122" t="str">
        <x:v>Mausolée et cinéma</x:v>
      </x:c>
      <x:c r="D734" s="122" t="str">
        <x:v>cinema_chronicles</x:v>
      </x:c>
      <x:c r="E734" s="122" t="str">
        <x:v>CIN-08</x:v>
      </x:c>
      <x:c r="F734" s="122" t="str">
        <x:v>Socle CIN-08 ; sélection physique du masque de chronique ; retour au même emplacement du joueur principal.</x:v>
      </x:c>
      <x:c r="G734" s="122" t="str">
        <x:v>Gardienne du mausolée ; Joueur</x:v>
      </x:c>
      <x:c r="H734" s="122" t="str">
        <x:v>Support accessible dans le mausolée ; mode choisi et cartel lu ; locuteur réellement présent ou retour effectué auprès de lui. Les scènes de résultat exigent le résultat observé correspondant.</x:v>
      </x:c>
      <x:c r="I734" s="122" t="str">
        <x:v>Le locuteur ne sait que ce qu’il voit ici ou ce qui lui a été rapporté avec sa provenance. Il parle au briefing ou au retour effectif ; aucun déplacement instantané ni liaison radio inventée.</x:v>
      </x:c>
      <x:c r="J734" s="122" t="str">
        <x:v>Ouverture une fois à l’entrée de l’étape ; reprise après interruption seulement ; issue une fois par résultat constaté. Attendre une nouvelle transition d’état avant de rejouer. Refus ou attente ne rejouent pas la réussite.</x:v>
      </x:c>
      <x:c r="K734" s="122" t="str">
        <x:v>Dialogue V6 original. Seul le dialogue du musée est écrit ici. Aucun dialogue de personnage canonique ni transcription du film.</x:v>
      </x:c>
      <x:c r="L734" s="123" t="n">
        <x:v>2</x:v>
      </x:c>
      <x:c r="M734" s="124" t="n">
        <x:v>1</x:v>
      </x:c>
      <x:c r="N734" s="124" t="n">
        <x:v>1</x:v>
      </x:c>
      <x:c r="O734" s="124" t="n">
        <x:v>1</x:v>
      </x:c>
      <x:c r="P734" s="124" t="n">
        <x:v>1</x:v>
      </x:c>
      <x:c r="Q734" s="125" t="n">
        <x:v>0</x:v>
      </x:c>
    </x:row>
    <x:row r="735" ht="89" customHeight="1">
      <x:c r="A735" s="126" t="str">
        <x:v>D6-C-CIN-09</x:v>
      </x:c>
      <x:c r="B735" s="127" t="str">
        <x:v>Aliens vs. Predator: Requiem</x:v>
      </x:c>
      <x:c r="C735" s="127" t="str">
        <x:v>Mausolée et cinéma</x:v>
      </x:c>
      <x:c r="D735" s="127" t="str">
        <x:v>cinema_chronicles</x:v>
      </x:c>
      <x:c r="E735" s="127" t="str">
        <x:v>CIN-09</x:v>
      </x:c>
      <x:c r="F735" s="127" t="str">
        <x:v>Socle CIN-09 ; sélection physique du masque de chronique ; retour au même emplacement du joueur principal.</x:v>
      </x:c>
      <x:c r="G735" s="127" t="str">
        <x:v>Gardienne du mausolée ; Joueur</x:v>
      </x:c>
      <x:c r="H735" s="127" t="str">
        <x:v>Support accessible dans le mausolée ; mode choisi et cartel lu ; locuteur réellement présent ou retour effectué auprès de lui. Les scènes de résultat exigent le résultat observé correspondant.</x:v>
      </x:c>
      <x:c r="I735" s="127" t="str">
        <x:v>Le locuteur ne sait que ce qu’il voit ici ou ce qui lui a été rapporté avec sa provenance. Il parle au briefing ou au retour effectif ; aucun déplacement instantané ni liaison radio inventée.</x:v>
      </x:c>
      <x:c r="J735" s="127" t="str">
        <x:v>Ouverture une fois à l’entrée de l’étape ; reprise après interruption seulement ; issue une fois par résultat constaté. Attendre une nouvelle transition d’état avant de rejouer. Refus ou attente ne rejouent pas la réussite.</x:v>
      </x:c>
      <x:c r="K735" s="127" t="str">
        <x:v>Dialogue V6 original. Seul le dialogue du musée est écrit ici. Aucun dialogue de personnage canonique ni transcription du film.</x:v>
      </x:c>
      <x:c r="L735" s="128" t="n">
        <x:v>2</x:v>
      </x:c>
      <x:c r="M735" s="129" t="n">
        <x:v>1</x:v>
      </x:c>
      <x:c r="N735" s="129" t="n">
        <x:v>1</x:v>
      </x:c>
      <x:c r="O735" s="129" t="n">
        <x:v>1</x:v>
      </x:c>
      <x:c r="P735" s="129" t="n">
        <x:v>1</x:v>
      </x:c>
      <x:c r="Q735" s="130" t="n">
        <x:v>0</x:v>
      </x:c>
    </x:row>
  </x:sheetData>
  <x:pageMargins left="0.7" right="0.7" top="0.75" bottom="0.75" header="0.3" footer="0.3"/>
  <x:tableParts count="1">
    <x:tablePart xmlns:r="http://schemas.openxmlformats.org/officeDocument/2006/relationships" r:id="Rd616627f43e6449e"/>
  </x:tableParts>
</x:worksheet>
</file>

<file path=xl/worksheets/sheet13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7" hidden="0" customWidth="1"/>
    <x:col min="2" max="2" width="47" hidden="0" customWidth="1"/>
    <x:col min="3" max="3" width="18" hidden="0" customWidth="1"/>
    <x:col min="4" max="4" width="18" hidden="0" customWidth="1"/>
    <x:col min="5" max="5" width="18" hidden="0" customWidth="1"/>
    <x:col min="6" max="6" width="38" hidden="0" customWidth="1"/>
    <x:col min="7" max="7" width="72" hidden="0" customWidth="1"/>
    <x:col min="8" max="8" width="58" hidden="0" customWidth="1"/>
    <x:col min="9" max="9" width="58" hidden="0" customWidth="1"/>
    <x:col min="10" max="10" width="38" hidden="0" customWidth="1"/>
    <x:col min="11" max="11" width="18" hidden="0" customWidth="1"/>
  </x:cols>
  <x:sheetData>
    <x:row r="1">
      <x:c r="A1" s="2"/>
      <x:c r="B1" s="2"/>
      <x:c r="C1" s="2"/>
      <x:c r="D1" s="2"/>
      <x:c r="E1" s="2"/>
    </x:row>
    <x:row r="2" ht="32" customHeight="1">
      <x:c r="A2" s="3" t="str">
        <x:v>Répliques V6</x:v>
      </x:c>
      <x:c r="B2" s="3"/>
      <x:c r="C2" s="3"/>
      <x:c r="D2" s="3"/>
      <x:c r="E2" s="3"/>
    </x:row>
    <x:row r="3">
      <x:c r="A3" s="4"/>
      <x:c r="B3" s="4"/>
      <x:c r="C3" s="4"/>
      <x:c r="D3" s="4"/>
      <x:c r="E3" s="4"/>
    </x:row>
    <x:row r="4">
      <x:c r="A4" s="2" t="str">
        <x:v>6059 lignes de conception · filtres en ligne 5 · corpus original du projet.</x:v>
      </x:c>
      <x:c r="B4" s="2"/>
      <x:c r="C4" s="2"/>
      <x:c r="D4" s="2"/>
      <x:c r="E4" s="2"/>
    </x:row>
    <x:row r="5" ht="48" customHeight="1">
      <x:c r="A5" s="118" t="str">
        <x:v>Identifiant</x:v>
      </x:c>
      <x:c r="B5" s="119" t="str">
        <x:v>Scène</x:v>
      </x:c>
      <x:c r="C5" s="119" t="str">
        <x:v>Phase</x:v>
      </x:c>
      <x:c r="D5" s="119" t="str">
        <x:v>Choix</x:v>
      </x:c>
      <x:c r="E5" s="119" t="str">
        <x:v>Ordre</x:v>
      </x:c>
      <x:c r="F5" s="119" t="str">
        <x:v>Locuteur</x:v>
      </x:c>
      <x:c r="G5" s="119" t="str">
        <x:v>Réplique</x:v>
      </x:c>
      <x:c r="H5" s="119" t="str">
        <x:v>Geste et mise en scène</x:v>
      </x:c>
      <x:c r="I5" s="119" t="str">
        <x:v>Condition</x:v>
      </x:c>
      <x:c r="J5" s="119" t="str">
        <x:v>Domaine</x:v>
      </x:c>
      <x:c r="K5" s="120" t="str">
        <x:v>Mots</x:v>
      </x:c>
    </x:row>
    <x:row r="6" ht="134" customHeight="1">
      <x:c r="A6" s="121" t="str">
        <x:v>D6-O1-M01-OUV---01</x:v>
      </x:c>
      <x:c r="B6" s="122" t="str">
        <x:v>D6-O1-M01</x:v>
      </x:c>
      <x:c r="C6" s="122" t="str">
        <x:v>OUV</x:v>
      </x:c>
      <x:c r="D6" s="122" t="str">
        <x:v>-</x:v>
      </x:c>
      <x:c r="E6" s="123" t="n">
        <x:v>1</x:v>
      </x:c>
      <x:c r="F6" s="122" t="str">
        <x:v>Varek</x:v>
      </x:c>
      <x:c r="G6" s="122" t="str">
        <x:v>L’anneau ne descendra pas pour toi.</x:v>
      </x:c>
      <x:c r="H6" s="122" t="str">
        <x:v>Laisse le joueur regarder la situation avant de poursuivre.</x:v>
      </x:c>
      <x:c r="I6" s="122" t="str">
        <x:v>Voie O1 choisie ; prologue commun terminé ; aucune mission de voie résolue.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6" s="122" t="str">
        <x:v>Origines — O1</x:v>
      </x:c>
      <x:c r="K6" s="125" t="n">
        <x:v>6</x:v>
      </x:c>
    </x:row>
    <x:row r="7" ht="134" customHeight="1">
      <x:c r="A7" s="126" t="str">
        <x:v>D6-O1-M01-OUV---02</x:v>
      </x:c>
      <x:c r="B7" s="127" t="str">
        <x:v>D6-O1-M01</x:v>
      </x:c>
      <x:c r="C7" s="127" t="str">
        <x:v>OUV</x:v>
      </x:c>
      <x:c r="D7" s="127" t="str">
        <x:v>-</x:v>
      </x:c>
      <x:c r="E7" s="128" t="n">
        <x:v>2</x:v>
      </x:c>
      <x:c r="F7" s="127" t="str">
        <x:v>Dhera</x:v>
      </x:c>
      <x:c r="G7" s="127" t="str">
        <x:v>Le mur a d’autres prises. Regarde aussi derrière ton épaule.</x:v>
      </x:c>
      <x:c r="H7" s="127" t="str">
        <x:v>Laisse le joueur regarder la situation avant de poursuivre.</x:v>
      </x:c>
      <x:c r="I7" s="127" t="str">
        <x:v>Voie O1 choisie ; prologue commun terminé ; aucune mission de voie résolue.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7" s="127" t="str">
        <x:v>Origines — O1</x:v>
      </x:c>
      <x:c r="K7" s="130" t="n">
        <x:v>10</x:v>
      </x:c>
    </x:row>
    <x:row r="8" ht="74" customHeight="1">
      <x:c r="A8" s="121" t="str">
        <x:v>D6-O1-M01-SUCCES---01</x:v>
      </x:c>
      <x:c r="B8" s="122" t="str">
        <x:v>D6-O1-M01</x:v>
      </x:c>
      <x:c r="C8" s="122" t="str">
        <x:v>SUCCES</x:v>
      </x:c>
      <x:c r="D8" s="122" t="str">
        <x:v>-</x:v>
      </x:c>
      <x:c r="E8" s="123" t="n">
        <x:v>1</x:v>
      </x:c>
      <x:c r="F8" s="122" t="str">
        <x:v>Dhera</x:v>
      </x:c>
      <x:c r="G8" s="122" t="str">
        <x:v>Tu as atteint l’anneau. J’ai vu comment tu t’y es pris.</x:v>
      </x:c>
      <x:c r="H8" s="122" t="str">
        <x:v>Regarde le résultat réellement obtenu avant de parler.</x:v>
      </x:c>
      <x:c r="I8" s="122" t="str">
        <x:v>Résultat correspondant effectivement constaté ; remplace ou supprime la ligne si choix de refus/différé/observation. Ne jamais jouer une victoire non acquise.</x:v>
      </x:c>
      <x:c r="J8" s="122" t="str">
        <x:v>Origines — O1</x:v>
      </x:c>
      <x:c r="K8" s="125" t="n">
        <x:v>11</x:v>
      </x:c>
    </x:row>
    <x:row r="9" ht="44" customHeight="1">
      <x:c r="A9" s="126" t="str">
        <x:v>D6-O1-M01-ECHEC---01</x:v>
      </x:c>
      <x:c r="B9" s="127" t="str">
        <x:v>D6-O1-M01</x:v>
      </x:c>
      <x:c r="C9" s="127" t="str">
        <x:v>ECHEC</x:v>
      </x:c>
      <x:c r="D9" s="127" t="str">
        <x:v>-</x:v>
      </x:c>
      <x:c r="E9" s="128" t="n">
        <x:v>1</x:v>
      </x:c>
      <x:c r="F9" s="127" t="str">
        <x:v>Dhera</x:v>
      </x:c>
      <x:c r="G9" s="127" t="str">
        <x:v>Le filet t’a retenu. Attends que tes mains cessent de trembler.</x:v>
      </x:c>
      <x:c r="H9" s="127" t="str">
        <x:v>Suspend l’échange pour laisser jouer le repli ou la protection prévue.</x:v>
      </x:c>
      <x:c r="I9" s="127" t="str">
        <x:v>Échec ou blocage correspondant effectivement observé ; les dégâts, objets et positions persistent.</x:v>
      </x:c>
      <x:c r="J9" s="127" t="str">
        <x:v>Origines — O1</x:v>
      </x:c>
      <x:c r="K9" s="130" t="n">
        <x:v>11</x:v>
      </x:c>
    </x:row>
    <x:row r="10" ht="44" customHeight="1">
      <x:c r="A10" s="121" t="str">
        <x:v>D6-O1-M01-REPRISE---01</x:v>
      </x:c>
      <x:c r="B10" s="122" t="str">
        <x:v>D6-O1-M01</x:v>
      </x:c>
      <x:c r="C10" s="122" t="str">
        <x:v>REPRISE</x:v>
      </x:c>
      <x:c r="D10" s="122" t="str">
        <x:v>-</x:v>
      </x:c>
      <x:c r="E10" s="123" t="n">
        <x:v>1</x:v>
      </x:c>
      <x:c r="F10" s="122" t="str">
        <x:v>Dhera</x:v>
      </x:c>
      <x:c r="G10" s="122" t="str">
        <x:v>Change ton appui avant de recommencer. Le premier n’a pas tenu.</x:v>
      </x:c>
      <x:c r="H10" s="122" t="str">
        <x:v>Reprend à distance sûre ; ne répète pas toute la présentation.</x:v>
      </x:c>
      <x:c r="I10" s="122" t="str">
        <x:v>Réinteraction volontaire après interruption ; état de l’action conservé.</x:v>
      </x:c>
      <x:c r="J10" s="122" t="str">
        <x:v>Origines — O1</x:v>
      </x:c>
      <x:c r="K10" s="125" t="n">
        <x:v>11</x:v>
      </x:c>
    </x:row>
    <x:row r="11" ht="59" customHeight="1">
      <x:c r="A11" s="126" t="str">
        <x:v>D6-O1-M01-CHOIX-A-01</x:v>
      </x:c>
      <x:c r="B11" s="127" t="str">
        <x:v>D6-O1-M01</x:v>
      </x:c>
      <x:c r="C11" s="127" t="str">
        <x:v>CHOIX</x:v>
      </x:c>
      <x:c r="D11" s="127" t="str">
        <x:v>A</x:v>
      </x:c>
      <x:c r="E11" s="128" t="n">
        <x:v>1</x:v>
      </x:c>
      <x:c r="F11" s="127" t="str">
        <x:v>Joueur</x:v>
      </x:c>
      <x:c r="G11" s="127" t="str">
        <x:v>Ruun, tiens ta corde.</x:v>
      </x:c>
      <x:c r="H11" s="127" t="str">
        <x:v>Regarder la personne ou l’appui concerné ; intention, pas résultat.</x:v>
      </x:c>
      <x:c r="I11" s="127" t="str">
        <x:v>Conditions d’entrée encore valides ; personne, outil et passage nécessaires disponibles. La parole seule ne valide pas l’objectif.</x:v>
      </x:c>
      <x:c r="J11" s="127" t="str">
        <x:v>Origines — O1</x:v>
      </x:c>
      <x:c r="K11" s="130" t="n">
        <x:v>4</x:v>
      </x:c>
    </x:row>
    <x:row r="12" ht="59" customHeight="1">
      <x:c r="A12" s="121" t="str">
        <x:v>D6-O1-M01-REPONSE-A-01</x:v>
      </x:c>
      <x:c r="B12" s="122" t="str">
        <x:v>D6-O1-M01</x:v>
      </x:c>
      <x:c r="C12" s="122" t="str">
        <x:v>REPONSE</x:v>
      </x:c>
      <x:c r="D12" s="122" t="str">
        <x:v>A</x:v>
      </x:c>
      <x:c r="E12" s="123" t="n">
        <x:v>1</x:v>
      </x:c>
      <x:c r="F12" s="122" t="str">
        <x:v>Ruun</x:v>
      </x:c>
      <x:c r="G12" s="122" t="str">
        <x:v>Prends-la. Je ne la lâcherai pas.</x:v>
      </x:c>
      <x:c r="H12" s="122" t="str">
        <x:v>Réponse au choix retenu ; les autres réponses ne sont pas jouées.</x:v>
      </x:c>
      <x:c r="I12" s="122" t="str">
        <x:v>Conditions d’entrée encore valides ; personne, outil et passage nécessaires disponibles. La parole seule ne valide pas l’objectif.</x:v>
      </x:c>
      <x:c r="J12" s="122" t="str">
        <x:v>Origines — O1</x:v>
      </x:c>
      <x:c r="K12" s="125" t="n">
        <x:v>6</x:v>
      </x:c>
    </x:row>
    <x:row r="13" ht="59" customHeight="1">
      <x:c r="A13" s="126" t="str">
        <x:v>D6-O1-M01-CHOIX-B-01</x:v>
      </x:c>
      <x:c r="B13" s="127" t="str">
        <x:v>D6-O1-M01</x:v>
      </x:c>
      <x:c r="C13" s="127" t="str">
        <x:v>CHOIX</x:v>
      </x:c>
      <x:c r="D13" s="127" t="str">
        <x:v>B</x:v>
      </x:c>
      <x:c r="E13" s="128" t="n">
        <x:v>1</x:v>
      </x:c>
      <x:c r="F13" s="127" t="str">
        <x:v>Joueur</x:v>
      </x:c>
      <x:c r="G13" s="127" t="str">
        <x:v>La racine porte mon poids.</x:v>
      </x:c>
      <x:c r="H13" s="127" t="str">
        <x:v>Regarder la personne ou l’appui concerné ; intention, pas résultat.</x:v>
      </x:c>
      <x:c r="I13" s="127" t="str">
        <x:v>Conditions d’entrée encore valides ; personne, outil et passage nécessaires disponibles. La parole seule ne valide pas l’objectif.</x:v>
      </x:c>
      <x:c r="J13" s="127" t="str">
        <x:v>Origines — O1</x:v>
      </x:c>
      <x:c r="K13" s="130" t="n">
        <x:v>5</x:v>
      </x:c>
    </x:row>
    <x:row r="14" ht="59" customHeight="1">
      <x:c r="A14" s="121" t="str">
        <x:v>D6-O1-M01-REPONSE-B-01</x:v>
      </x:c>
      <x:c r="B14" s="122" t="str">
        <x:v>D6-O1-M01</x:v>
      </x:c>
      <x:c r="C14" s="122" t="str">
        <x:v>REPONSE</x:v>
      </x:c>
      <x:c r="D14" s="122" t="str">
        <x:v>B</x:v>
      </x:c>
      <x:c r="E14" s="123" t="n">
        <x:v>1</x:v>
      </x:c>
      <x:c r="F14" s="122" t="str">
        <x:v>Dhera</x:v>
      </x:c>
      <x:c r="G14" s="122" t="str">
        <x:v>Vérifie jusqu’où elle tient avant de te lancer.</x:v>
      </x:c>
      <x:c r="H14" s="122" t="str">
        <x:v>Réponse au choix retenu ; les autres réponses ne sont pas jouées.</x:v>
      </x:c>
      <x:c r="I14" s="122" t="str">
        <x:v>Conditions d’entrée encore valides ; personne, outil et passage nécessaires disponibles. La parole seule ne valide pas l’objectif.</x:v>
      </x:c>
      <x:c r="J14" s="122" t="str">
        <x:v>Origines — O1</x:v>
      </x:c>
      <x:c r="K14" s="125" t="n">
        <x:v>8</x:v>
      </x:c>
    </x:row>
    <x:row r="15" ht="59" customHeight="1">
      <x:c r="A15" s="126" t="str">
        <x:v>D6-O1-M01-VARIANTE---01</x:v>
      </x:c>
      <x:c r="B15" s="127" t="str">
        <x:v>D6-O1-M01</x:v>
      </x:c>
      <x:c r="C15" s="127" t="str">
        <x:v>VARIANTE</x:v>
      </x:c>
      <x:c r="D15" s="127" t="str">
        <x:v>-</x:v>
      </x:c>
      <x:c r="E15" s="128" t="n">
        <x:v>1</x:v>
      </x:c>
      <x:c r="F15" s="127" t="str">
        <x:v>Dhera</x:v>
      </x:c>
      <x:c r="G15" s="127" t="str">
        <x:v>Tu as demandé l’appui dont tu avais besoin. Ruun a tenu sa part.</x:v>
      </x:c>
      <x:c r="H15" s="127" t="str">
        <x:v>Désigne la corde encore tendue, puis laisse les deux jeunes la ranger.</x:v>
      </x:c>
      <x:c r="I15" s="127" t="str">
        <x:v>Après réussite ; priorité 1 ; choix A réalisé, corde de Ruun réellement utilisée ; remplace la conclusion générique.</x:v>
      </x:c>
      <x:c r="J15" s="127" t="str">
        <x:v>Origines — O1</x:v>
      </x:c>
      <x:c r="K15" s="130" t="n">
        <x:v>13</x:v>
      </x:c>
    </x:row>
    <x:row r="16" ht="44" customHeight="1">
      <x:c r="A16" s="121" t="str">
        <x:v>D6-O1-M01-VARIANTE---02</x:v>
      </x:c>
      <x:c r="B16" s="122" t="str">
        <x:v>D6-O1-M01</x:v>
      </x:c>
      <x:c r="C16" s="122" t="str">
        <x:v>VARIANTE</x:v>
      </x:c>
      <x:c r="D16" s="122" t="str">
        <x:v>-</x:v>
      </x:c>
      <x:c r="E16" s="123" t="n">
        <x:v>2</x:v>
      </x:c>
      <x:c r="F16" s="122" t="str">
        <x:v>Dhera</x:v>
      </x:c>
      <x:c r="G16" s="122" t="str">
        <x:v>Tu as trouvé une prise que personne ne t’avait montrée.</x:v>
      </x:c>
      <x:c r="H16" s="122" t="str">
        <x:v>Regarde le trajet depuis la racine sans félicitation destinée à Varek.</x:v>
      </x:c>
      <x:c r="I16" s="122" t="str">
        <x:v>Après réussite ; priorité 1 ; choix B réalisé, trajet par racine sans corde ; exclusif du cas A.</x:v>
      </x:c>
      <x:c r="J16" s="122" t="str">
        <x:v>Origines — O1</x:v>
      </x:c>
      <x:c r="K16" s="125" t="n">
        <x:v>10</x:v>
      </x:c>
    </x:row>
    <x:row r="17" ht="149" customHeight="1">
      <x:c r="A17" s="126" t="str">
        <x:v>D6-O1-M02-OUV---01</x:v>
      </x:c>
      <x:c r="B17" s="127" t="str">
        <x:v>D6-O1-M02</x:v>
      </x:c>
      <x:c r="C17" s="127" t="str">
        <x:v>OUV</x:v>
      </x:c>
      <x:c r="D17" s="127" t="str">
        <x:v>-</x:v>
      </x:c>
      <x:c r="E17" s="128" t="n">
        <x:v>1</x:v>
      </x:c>
      <x:c r="F17" s="127" t="str">
        <x:v>Voisine du four</x:v>
      </x:c>
      <x:c r="G17" s="127" t="str">
        <x:v>Ta ration est sous ses pattes. Et mes jarres, sous sa queue.</x:v>
      </x:c>
      <x:c r="H17" s="127" t="str">
        <x:v>Laisse le joueur regarder la situation avant de poursuivre.</x:v>
      </x:c>
      <x:c r="I17" s="127" t="str">
        <x:v>O1-M01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17" s="127" t="str">
        <x:v>Origines — O1</x:v>
      </x:c>
      <x:c r="K17" s="130" t="n">
        <x:v>12</x:v>
      </x:c>
    </x:row>
    <x:row r="18" ht="74" customHeight="1">
      <x:c r="A18" s="121" t="str">
        <x:v>D6-O1-M02-SUCCES---01</x:v>
      </x:c>
      <x:c r="B18" s="122" t="str">
        <x:v>D6-O1-M02</x:v>
      </x:c>
      <x:c r="C18" s="122" t="str">
        <x:v>SUCCES</x:v>
      </x:c>
      <x:c r="D18" s="122" t="str">
        <x:v>-</x:v>
      </x:c>
      <x:c r="E18" s="123" t="n">
        <x:v>1</x:v>
      </x:c>
      <x:c r="F18" s="122" t="str">
        <x:v>Voisine du four</x:v>
      </x:c>
      <x:c r="G18" s="122" t="str">
        <x:v>Le paquet est entier. Tu peux t’asseoir le temps de reprendre souffle.</x:v>
      </x:c>
      <x:c r="H18" s="122" t="str">
        <x:v>Regarde le résultat réellement obtenu avant de parler.</x:v>
      </x:c>
      <x:c r="I18" s="122" t="str">
        <x:v>Résultat correspondant effectivement constaté ; remplace ou supprime la ligne si choix de refus/différé/observation. Ne jamais jouer une victoire non acquise.</x:v>
      </x:c>
      <x:c r="J18" s="122" t="str">
        <x:v>Origines — O1</x:v>
      </x:c>
      <x:c r="K18" s="125" t="n">
        <x:v>12</x:v>
      </x:c>
    </x:row>
    <x:row r="19" ht="44" customHeight="1">
      <x:c r="A19" s="126" t="str">
        <x:v>D6-O1-M02-ECHEC---01</x:v>
      </x:c>
      <x:c r="B19" s="127" t="str">
        <x:v>D6-O1-M02</x:v>
      </x:c>
      <x:c r="C19" s="127" t="str">
        <x:v>ECHEC</x:v>
      </x:c>
      <x:c r="D19" s="127" t="str">
        <x:v>-</x:v>
      </x:c>
      <x:c r="E19" s="128" t="n">
        <x:v>1</x:v>
      </x:c>
      <x:c r="F19" s="127" t="str">
        <x:v>Voisine du four</x:v>
      </x:c>
      <x:c r="G19" s="127" t="str">
        <x:v>Il a gagné le second perchoir. Ne grimpe pas sur la jarre chaude.</x:v>
      </x:c>
      <x:c r="H19" s="127" t="str">
        <x:v>Suspend l’échange pour laisser jouer le repli ou la protection prévue.</x:v>
      </x:c>
      <x:c r="I19" s="127" t="str">
        <x:v>Échec ou blocage correspondant effectivement observé ; les dégâts, objets et positions persistent.</x:v>
      </x:c>
      <x:c r="J19" s="127" t="str">
        <x:v>Origines — O1</x:v>
      </x:c>
      <x:c r="K19" s="130" t="n">
        <x:v>13</x:v>
      </x:c>
    </x:row>
    <x:row r="20" ht="44" customHeight="1">
      <x:c r="A20" s="121" t="str">
        <x:v>D6-O1-M02-REPRISE---01</x:v>
      </x:c>
      <x:c r="B20" s="122" t="str">
        <x:v>D6-O1-M02</x:v>
      </x:c>
      <x:c r="C20" s="122" t="str">
        <x:v>REPRISE</x:v>
      </x:c>
      <x:c r="D20" s="122" t="str">
        <x:v>-</x:v>
      </x:c>
      <x:c r="E20" s="123" t="n">
        <x:v>1</x:v>
      </x:c>
      <x:c r="F20" s="122" t="str">
        <x:v>Voisine du four</x:v>
      </x:c>
      <x:c r="G20" s="122" t="str">
        <x:v>La poussière montre où il s’est posé. Reprends depuis cette trace.</x:v>
      </x:c>
      <x:c r="H20" s="122" t="str">
        <x:v>Reprend à distance sûre ; ne répète pas toute la présentation.</x:v>
      </x:c>
      <x:c r="I20" s="122" t="str">
        <x:v>Réinteraction volontaire après interruption ; état de l’action conservé.</x:v>
      </x:c>
      <x:c r="J20" s="122" t="str">
        <x:v>Origines — O1</x:v>
      </x:c>
      <x:c r="K20" s="125" t="n">
        <x:v>11</x:v>
      </x:c>
    </x:row>
    <x:row r="21" ht="59" customHeight="1">
      <x:c r="A21" s="126" t="str">
        <x:v>D6-O1-M02-CHOIX-A-01</x:v>
      </x:c>
      <x:c r="B21" s="127" t="str">
        <x:v>D6-O1-M02</x:v>
      </x:c>
      <x:c r="C21" s="127" t="str">
        <x:v>CHOIX</x:v>
      </x:c>
      <x:c r="D21" s="127" t="str">
        <x:v>A</x:v>
      </x:c>
      <x:c r="E21" s="128" t="n">
        <x:v>1</x:v>
      </x:c>
      <x:c r="F21" s="127" t="str">
        <x:v>Joueur</x:v>
      </x:c>
      <x:c r="G21" s="127" t="str">
        <x:v>Je reprends mon paquet.</x:v>
      </x:c>
      <x:c r="H21" s="127" t="str">
        <x:v>Regarder la personne ou l’appui concerné ; intention, pas résultat.</x:v>
      </x:c>
      <x:c r="I21" s="127" t="str">
        <x:v>Conditions d’entrée encore valides ; personne, outil et passage nécessaires disponibles. La parole seule ne valide pas l’objectif.</x:v>
      </x:c>
      <x:c r="J21" s="127" t="str">
        <x:v>Origines — O1</x:v>
      </x:c>
      <x:c r="K21" s="130" t="n">
        <x:v>4</x:v>
      </x:c>
    </x:row>
    <x:row r="22" ht="59" customHeight="1">
      <x:c r="A22" s="121" t="str">
        <x:v>D6-O1-M02-REPONSE-A-01</x:v>
      </x:c>
      <x:c r="B22" s="122" t="str">
        <x:v>D6-O1-M02</x:v>
      </x:c>
      <x:c r="C22" s="122" t="str">
        <x:v>REPONSE</x:v>
      </x:c>
      <x:c r="D22" s="122" t="str">
        <x:v>A</x:v>
      </x:c>
      <x:c r="E22" s="123" t="n">
        <x:v>1</x:v>
      </x:c>
      <x:c r="F22" s="122" t="str">
        <x:v>Voisine du four</x:v>
      </x:c>
      <x:c r="G22" s="122" t="str">
        <x:v>Alors attends son arrêt. Il bondit quand tu cours.</x:v>
      </x:c>
      <x:c r="H22" s="122" t="str">
        <x:v>Réponse au choix retenu ; les autres réponses ne sont pas jouées.</x:v>
      </x:c>
      <x:c r="I22" s="122" t="str">
        <x:v>Conditions d’entrée encore valides ; personne, outil et passage nécessaires disponibles. La parole seule ne valide pas l’objectif.</x:v>
      </x:c>
      <x:c r="J22" s="122" t="str">
        <x:v>Origines — O1</x:v>
      </x:c>
      <x:c r="K22" s="125" t="n">
        <x:v>9</x:v>
      </x:c>
    </x:row>
    <x:row r="23" ht="59" customHeight="1">
      <x:c r="A23" s="126" t="str">
        <x:v>D6-O1-M02-CHOIX-B-01</x:v>
      </x:c>
      <x:c r="B23" s="127" t="str">
        <x:v>D6-O1-M02</x:v>
      </x:c>
      <x:c r="C23" s="127" t="str">
        <x:v>CHOIX</x:v>
      </x:c>
      <x:c r="D23" s="127" t="str">
        <x:v>B</x:v>
      </x:c>
      <x:c r="E23" s="128" t="n">
        <x:v>1</x:v>
      </x:c>
      <x:c r="F23" s="127" t="str">
        <x:v>Joueur</x:v>
      </x:c>
      <x:c r="G23" s="127" t="str">
        <x:v>Je l’éloigne de ton four.</x:v>
      </x:c>
      <x:c r="H23" s="127" t="str">
        <x:v>Regarder la personne ou l’appui concerné ; intention, pas résultat.</x:v>
      </x:c>
      <x:c r="I23" s="127" t="str">
        <x:v>Conditions d’entrée encore valides ; personne, outil et passage nécessaires disponibles. La parole seule ne valide pas l’objectif.</x:v>
      </x:c>
      <x:c r="J23" s="127" t="str">
        <x:v>Origines — O1</x:v>
      </x:c>
      <x:c r="K23" s="130" t="n">
        <x:v>5</x:v>
      </x:c>
    </x:row>
    <x:row r="24" ht="59" customHeight="1">
      <x:c r="A24" s="121" t="str">
        <x:v>D6-O1-M02-REPONSE-B-01</x:v>
      </x:c>
      <x:c r="B24" s="122" t="str">
        <x:v>D6-O1-M02</x:v>
      </x:c>
      <x:c r="C24" s="122" t="str">
        <x:v>REPONSE</x:v>
      </x:c>
      <x:c r="D24" s="122" t="str">
        <x:v>B</x:v>
      </x:c>
      <x:c r="E24" s="123" t="n">
        <x:v>1</x:v>
      </x:c>
      <x:c r="F24" s="122" t="str">
        <x:v>Voisine du four</x:v>
      </x:c>
      <x:c r="G24" s="122" t="str">
        <x:v>J’ouvre la cour de côté. Amène-le jusque-là.</x:v>
      </x:c>
      <x:c r="H24" s="122" t="str">
        <x:v>Réponse au choix retenu ; les autres réponses ne sont pas jouées.</x:v>
      </x:c>
      <x:c r="I24" s="122" t="str">
        <x:v>Conditions d’entrée encore valides ; personne, outil et passage nécessaires disponibles. La parole seule ne valide pas l’objectif.</x:v>
      </x:c>
      <x:c r="J24" s="122" t="str">
        <x:v>Origines — O1</x:v>
      </x:c>
      <x:c r="K24" s="125" t="n">
        <x:v>7</x:v>
      </x:c>
    </x:row>
    <x:row r="25" ht="44" customHeight="1">
      <x:c r="A25" s="126" t="str">
        <x:v>D6-O1-M02-VARIANTE---01</x:v>
      </x:c>
      <x:c r="B25" s="127" t="str">
        <x:v>D6-O1-M02</x:v>
      </x:c>
      <x:c r="C25" s="127" t="str">
        <x:v>VARIANTE</x:v>
      </x:c>
      <x:c r="D25" s="127" t="str">
        <x:v>-</x:v>
      </x:c>
      <x:c r="E25" s="128" t="n">
        <x:v>1</x:v>
      </x:c>
      <x:c r="F25" s="127" t="str">
        <x:v>Voisine du four</x:v>
      </x:c>
      <x:c r="G25" s="127" t="str">
        <x:v>Tu as récupéré ton repas et protégé ma cuisson. Prends place sur ce banc.</x:v>
      </x:c>
      <x:c r="H25" s="127" t="str">
        <x:v>Éloigne une jarre chaude et désigne un banc déjà visible.</x:v>
      </x:c>
      <x:c r="I25" s="127" t="str">
        <x:v>Après réussite ; priorité 1 ; four préservé par le détour supplémentaire réellement joué.</x:v>
      </x:c>
      <x:c r="J25" s="127" t="str">
        <x:v>Origines — O1</x:v>
      </x:c>
      <x:c r="K25" s="130" t="n">
        <x:v>14</x:v>
      </x:c>
    </x:row>
    <x:row r="26" ht="59" customHeight="1">
      <x:c r="A26" s="121" t="str">
        <x:v>D6-O1-M02-VARIANTE---02</x:v>
      </x:c>
      <x:c r="B26" s="122" t="str">
        <x:v>D6-O1-M02</x:v>
      </x:c>
      <x:c r="C26" s="122" t="str">
        <x:v>VARIANTE</x:v>
      </x:c>
      <x:c r="D26" s="122" t="str">
        <x:v>-</x:v>
      </x:c>
      <x:c r="E26" s="123" t="n">
        <x:v>2</x:v>
      </x:c>
      <x:c r="F26" s="122" t="str">
        <x:v>Voisine du four</x:v>
      </x:c>
      <x:c r="G26" s="122" t="str">
        <x:v>Ton paquet est là. Je dois encore éloigner cette bête du four.</x:v>
      </x:c>
      <x:c r="H26" s="122" t="str">
        <x:v>Reste tournée vers son propre travail, sans traiter le jeune en ennemi.</x:v>
      </x:c>
      <x:c r="I26" s="122" t="str">
        <x:v>Après réussite ; priorité 1 ; ration seule récupérée, pas de détour protecteur ; exclusif du cas précédent.</x:v>
      </x:c>
      <x:c r="J26" s="122" t="str">
        <x:v>Origines — O1</x:v>
      </x:c>
      <x:c r="K26" s="125" t="n">
        <x:v>12</x:v>
      </x:c>
    </x:row>
    <x:row r="27" ht="149" customHeight="1">
      <x:c r="A27" s="126" t="str">
        <x:v>D6-O1-M03-OUV---01</x:v>
      </x:c>
      <x:c r="B27" s="127" t="str">
        <x:v>D6-O1-M03</x:v>
      </x:c>
      <x:c r="C27" s="127" t="str">
        <x:v>OUV</x:v>
      </x:c>
      <x:c r="D27" s="127" t="str">
        <x:v>-</x:v>
      </x:c>
      <x:c r="E27" s="128" t="n">
        <x:v>1</x:v>
      </x:c>
      <x:c r="F27" s="127" t="str">
        <x:v>Ruun</x:v>
      </x:c>
      <x:c r="G27" s="127" t="str">
        <x:v>C’est moi qui ai barré ton nom. Il regardait. J’ai eu peur.</x:v>
      </x:c>
      <x:c r="H27" s="127" t="str">
        <x:v>Laisse le joueur regarder la situation avant de poursuivre.</x:v>
      </x:c>
      <x:c r="I27" s="127" t="str">
        <x:v>O1-M02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27" s="127" t="str">
        <x:v>Origines — O1</x:v>
      </x:c>
      <x:c r="K27" s="130" t="n">
        <x:v>12</x:v>
      </x:c>
    </x:row>
    <x:row r="28" ht="74" customHeight="1">
      <x:c r="A28" s="121" t="str">
        <x:v>D6-O1-M03-SUCCES---01</x:v>
      </x:c>
      <x:c r="B28" s="122" t="str">
        <x:v>D6-O1-M03</x:v>
      </x:c>
      <x:c r="C28" s="122" t="str">
        <x:v>SUCCES</x:v>
      </x:c>
      <x:c r="D28" s="122" t="str">
        <x:v>-</x:v>
      </x:c>
      <x:c r="E28" s="123" t="n">
        <x:v>1</x:v>
      </x:c>
      <x:c r="F28" s="122" t="str">
        <x:v>Ruun</x:v>
      </x:c>
      <x:c r="G28" s="122" t="str">
        <x:v>Je ne peux plus faire comme si ma main n’avait rien fait.</x:v>
      </x:c>
      <x:c r="H28" s="122" t="str">
        <x:v>Regarde le résultat réellement obtenu avant de parler.</x:v>
      </x:c>
      <x:c r="I28" s="122" t="str">
        <x:v>Résultat correspondant effectivement constaté ; remplace ou supprime la ligne si choix de refus/différé/observation. Ne jamais jouer une victoire non acquise.</x:v>
      </x:c>
      <x:c r="J28" s="122" t="str">
        <x:v>Origines — O1</x:v>
      </x:c>
      <x:c r="K28" s="125" t="n">
        <x:v>12</x:v>
      </x:c>
    </x:row>
    <x:row r="29" ht="44" customHeight="1">
      <x:c r="A29" s="126" t="str">
        <x:v>D6-O1-M03-ECHEC---01</x:v>
      </x:c>
      <x:c r="B29" s="127" t="str">
        <x:v>D6-O1-M03</x:v>
      </x:c>
      <x:c r="C29" s="127" t="str">
        <x:v>ECHEC</x:v>
      </x:c>
      <x:c r="D29" s="127" t="str">
        <x:v>-</x:v>
      </x:c>
      <x:c r="E29" s="128" t="n">
        <x:v>1</x:v>
      </x:c>
      <x:c r="F29" s="127" t="str">
        <x:v>Ruun</x:v>
      </x:c>
      <x:c r="G29" s="127" t="str">
        <x:v>Tu peux partir. Je ne te suivrai pas sur la corniche.</x:v>
      </x:c>
      <x:c r="H29" s="127" t="str">
        <x:v>Suspend l’échange pour laisser jouer le repli ou la protection prévue.</x:v>
      </x:c>
      <x:c r="I29" s="127" t="str">
        <x:v>Échec ou blocage correspondant effectivement observé ; les dégâts, objets et positions persistent.</x:v>
      </x:c>
      <x:c r="J29" s="127" t="str">
        <x:v>Origines — O1</x:v>
      </x:c>
      <x:c r="K29" s="130" t="n">
        <x:v>11</x:v>
      </x:c>
    </x:row>
    <x:row r="30" ht="44" customHeight="1">
      <x:c r="A30" s="121" t="str">
        <x:v>D6-O1-M03-REPRISE---01</x:v>
      </x:c>
      <x:c r="B30" s="122" t="str">
        <x:v>D6-O1-M03</x:v>
      </x:c>
      <x:c r="C30" s="122" t="str">
        <x:v>REPRISE</x:v>
      </x:c>
      <x:c r="D30" s="122" t="str">
        <x:v>-</x:v>
      </x:c>
      <x:c r="E30" s="123" t="n">
        <x:v>1</x:v>
      </x:c>
      <x:c r="F30" s="122" t="str">
        <x:v>Ruun</x:v>
      </x:c>
      <x:c r="G30" s="122" t="str">
        <x:v>Je suis prêt à répondre. Même si tu ne veux toujours pas rester.</x:v>
      </x:c>
      <x:c r="H30" s="122" t="str">
        <x:v>Reprend à distance sûre ; ne répète pas toute la présentation.</x:v>
      </x:c>
      <x:c r="I30" s="122" t="str">
        <x:v>Réinteraction volontaire après interruption ; état de l’action conservé.</x:v>
      </x:c>
      <x:c r="J30" s="122" t="str">
        <x:v>Origines — O1</x:v>
      </x:c>
      <x:c r="K30" s="125" t="n">
        <x:v>13</x:v>
      </x:c>
    </x:row>
    <x:row r="31" ht="59" customHeight="1">
      <x:c r="A31" s="126" t="str">
        <x:v>D6-O1-M03-CHOIX-A-01</x:v>
      </x:c>
      <x:c r="B31" s="127" t="str">
        <x:v>D6-O1-M03</x:v>
      </x:c>
      <x:c r="C31" s="127" t="str">
        <x:v>CHOIX</x:v>
      </x:c>
      <x:c r="D31" s="127" t="str">
        <x:v>A</x:v>
      </x:c>
      <x:c r="E31" s="128" t="n">
        <x:v>1</x:v>
      </x:c>
      <x:c r="F31" s="127" t="str">
        <x:v>Joueur</x:v>
      </x:c>
      <x:c r="G31" s="127" t="str">
        <x:v>Je laisse la marque comme elle est.</x:v>
      </x:c>
      <x:c r="H31" s="127" t="str">
        <x:v>Regarder la personne ou l’appui concerné ; intention, pas résultat.</x:v>
      </x:c>
      <x:c r="I31" s="127" t="str">
        <x:v>Conditions d’entrée encore valides ; personne, outil et passage nécessaires disponibles. La parole seule ne valide pas l’objectif.</x:v>
      </x:c>
      <x:c r="J31" s="127" t="str">
        <x:v>Origines — O1</x:v>
      </x:c>
      <x:c r="K31" s="130" t="n">
        <x:v>7</x:v>
      </x:c>
    </x:row>
    <x:row r="32" ht="59" customHeight="1">
      <x:c r="A32" s="121" t="str">
        <x:v>D6-O1-M03-REPONSE-A-01</x:v>
      </x:c>
      <x:c r="B32" s="122" t="str">
        <x:v>D6-O1-M03</x:v>
      </x:c>
      <x:c r="C32" s="122" t="str">
        <x:v>REPONSE</x:v>
      </x:c>
      <x:c r="D32" s="122" t="str">
        <x:v>A</x:v>
      </x:c>
      <x:c r="E32" s="123" t="n">
        <x:v>1</x:v>
      </x:c>
      <x:c r="F32" s="122" t="str">
        <x:v>Ruun</x:v>
      </x:c>
      <x:c r="G32" s="122" t="str">
        <x:v>Tu veux garder ce que j’ai fait... Je comprends.</x:v>
      </x:c>
      <x:c r="H32" s="122" t="str">
        <x:v>Réponse au choix retenu ; les autres réponses ne sont pas jouées.</x:v>
      </x:c>
      <x:c r="I32" s="122" t="str">
        <x:v>Conditions d’entrée encore valides ; personne, outil et passage nécessaires disponibles. La parole seule ne valide pas l’objectif.</x:v>
      </x:c>
      <x:c r="J32" s="122" t="str">
        <x:v>Origines — O1</x:v>
      </x:c>
      <x:c r="K32" s="125" t="n">
        <x:v>9</x:v>
      </x:c>
    </x:row>
    <x:row r="33" ht="59" customHeight="1">
      <x:c r="A33" s="126" t="str">
        <x:v>D6-O1-M03-CHOIX-B-01</x:v>
      </x:c>
      <x:c r="B33" s="127" t="str">
        <x:v>D6-O1-M03</x:v>
      </x:c>
      <x:c r="C33" s="127" t="str">
        <x:v>CHOIX</x:v>
      </x:c>
      <x:c r="D33" s="127" t="str">
        <x:v>B</x:v>
      </x:c>
      <x:c r="E33" s="128" t="n">
        <x:v>1</x:v>
      </x:c>
      <x:c r="F33" s="127" t="str">
        <x:v>Joueur</x:v>
      </x:c>
      <x:c r="G33" s="127" t="str">
        <x:v>Je grave quelque chose à côté.</x:v>
      </x:c>
      <x:c r="H33" s="127" t="str">
        <x:v>Regarder la personne ou l’appui concerné ; intention, pas résultat.</x:v>
      </x:c>
      <x:c r="I33" s="127" t="str">
        <x:v>Conditions d’entrée encore valides ; personne, outil et passage nécessaires disponibles. La parole seule ne valide pas l’objectif.</x:v>
      </x:c>
      <x:c r="J33" s="127" t="str">
        <x:v>Origines — O1</x:v>
      </x:c>
      <x:c r="K33" s="130" t="n">
        <x:v>6</x:v>
      </x:c>
    </x:row>
    <x:row r="34" ht="59" customHeight="1">
      <x:c r="A34" s="121" t="str">
        <x:v>D6-O1-M03-REPONSE-B-01</x:v>
      </x:c>
      <x:c r="B34" s="122" t="str">
        <x:v>D6-O1-M03</x:v>
      </x:c>
      <x:c r="C34" s="122" t="str">
        <x:v>REPONSE</x:v>
      </x:c>
      <x:c r="D34" s="122" t="str">
        <x:v>B</x:v>
      </x:c>
      <x:c r="E34" s="123" t="n">
        <x:v>1</x:v>
      </x:c>
      <x:c r="F34" s="122" t="str">
        <x:v>Ruun</x:v>
      </x:c>
      <x:c r="G34" s="122" t="str">
        <x:v>L’outil est là. Je ne choisirai pas le signe pour toi.</x:v>
      </x:c>
      <x:c r="H34" s="122" t="str">
        <x:v>Réponse au choix retenu ; les autres réponses ne sont pas jouées.</x:v>
      </x:c>
      <x:c r="I34" s="122" t="str">
        <x:v>Conditions d’entrée encore valides ; personne, outil et passage nécessaires disponibles. La parole seule ne valide pas l’objectif.</x:v>
      </x:c>
      <x:c r="J34" s="122" t="str">
        <x:v>Origines — O1</x:v>
      </x:c>
      <x:c r="K34" s="125" t="n">
        <x:v>11</x:v>
      </x:c>
    </x:row>
    <x:row r="35" ht="44" customHeight="1">
      <x:c r="A35" s="126" t="str">
        <x:v>D6-O1-M03-VARIANTE---01</x:v>
      </x:c>
      <x:c r="B35" s="127" t="str">
        <x:v>D6-O1-M03</x:v>
      </x:c>
      <x:c r="C35" s="127" t="str">
        <x:v>VARIANTE</x:v>
      </x:c>
      <x:c r="D35" s="127" t="str">
        <x:v>-</x:v>
      </x:c>
      <x:c r="E35" s="128" t="n">
        <x:v>1</x:v>
      </x:c>
      <x:c r="F35" s="127" t="str">
        <x:v>Ruun</x:v>
      </x:c>
      <x:c r="G35" s="127" t="str">
        <x:v>J’avais peur qu’il retourne sa colère contre moi. Ça ne change pas ce que je t’ai fait.</x:v>
      </x:c>
      <x:c r="H35" s="127" t="str">
        <x:v>Garde les mains loin de l’outil et ne cherche pas un pardon immédiat.</x:v>
      </x:c>
      <x:c r="I35" s="127" t="str">
        <x:v>Après choix ; priorité 1 ; le joueur laisse Ruun terminer son aveu sans menace.</x:v>
      </x:c>
      <x:c r="J35" s="127" t="str">
        <x:v>Origines — O1</x:v>
      </x:c>
      <x:c r="K35" s="130" t="n">
        <x:v>17</x:v>
      </x:c>
    </x:row>
    <x:row r="36" ht="149" customHeight="1">
      <x:c r="A36" s="121" t="str">
        <x:v>D6-O1-M04-OUV---01</x:v>
      </x:c>
      <x:c r="B36" s="122" t="str">
        <x:v>D6-O1-M04</x:v>
      </x:c>
      <x:c r="C36" s="122" t="str">
        <x:v>OUV</x:v>
      </x:c>
      <x:c r="D36" s="122" t="str">
        <x:v>-</x:v>
      </x:c>
      <x:c r="E36" s="123" t="n">
        <x:v>1</x:v>
      </x:c>
      <x:c r="F36" s="122" t="str">
        <x:v>Dhera</x:v>
      </x:c>
      <x:c r="G36" s="122" t="str">
        <x:v>La sortie est barrée. Regarde les tuyaux sombres, sous les jarres.</x:v>
      </x:c>
      <x:c r="H36" s="122" t="str">
        <x:v>Laisse le joueur regarder la situation avant de poursuivre.</x:v>
      </x:c>
      <x:c r="I36" s="122" t="str">
        <x:v>O1-M03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36" s="122" t="str">
        <x:v>Origines — O1</x:v>
      </x:c>
      <x:c r="K36" s="125" t="n">
        <x:v>11</x:v>
      </x:c>
    </x:row>
    <x:row r="37" ht="74" customHeight="1">
      <x:c r="A37" s="126" t="str">
        <x:v>D6-O1-M04-SUCCES---01</x:v>
      </x:c>
      <x:c r="B37" s="127" t="str">
        <x:v>D6-O1-M04</x:v>
      </x:c>
      <x:c r="C37" s="127" t="str">
        <x:v>SUCCES</x:v>
      </x:c>
      <x:c r="D37" s="127" t="str">
        <x:v>-</x:v>
      </x:c>
      <x:c r="E37" s="128" t="n">
        <x:v>1</x:v>
      </x:c>
      <x:c r="F37" s="127" t="str">
        <x:v>Dhera</x:v>
      </x:c>
      <x:c r="G37" s="127" t="str">
        <x:v>La grille est ouverte. Maintenant, il me répondra à moi.</x:v>
      </x:c>
      <x:c r="H37" s="127" t="str">
        <x:v>Regarde le résultat réellement obtenu avant de parler.</x:v>
      </x:c>
      <x:c r="I37" s="127" t="str">
        <x:v>Résultat correspondant effectivement constaté ; remplace ou supprime la ligne si choix de refus/différé/observation. Ne jamais jouer une victoire non acquise.</x:v>
      </x:c>
      <x:c r="J37" s="127" t="str">
        <x:v>Origines — O1</x:v>
      </x:c>
      <x:c r="K37" s="130" t="n">
        <x:v>10</x:v>
      </x:c>
    </x:row>
    <x:row r="38" ht="44" customHeight="1">
      <x:c r="A38" s="121" t="str">
        <x:v>D6-O1-M04-ECHEC---01</x:v>
      </x:c>
      <x:c r="B38" s="122" t="str">
        <x:v>D6-O1-M04</x:v>
      </x:c>
      <x:c r="C38" s="122" t="str">
        <x:v>ECHEC</x:v>
      </x:c>
      <x:c r="D38" s="122" t="str">
        <x:v>-</x:v>
      </x:c>
      <x:c r="E38" s="123" t="n">
        <x:v>1</x:v>
      </x:c>
      <x:c r="F38" s="122" t="str">
        <x:v>Dhera</x:v>
      </x:c>
      <x:c r="G38" s="122" t="str">
        <x:v>Recule derrière moi. Il ne te ramènera pas entre ces jarres.</x:v>
      </x:c>
      <x:c r="H38" s="122" t="str">
        <x:v>Suspend l’échange pour laisser jouer le repli ou la protection prévue.</x:v>
      </x:c>
      <x:c r="I38" s="122" t="str">
        <x:v>Échec ou blocage correspondant effectivement observé ; les dégâts, objets et positions persistent.</x:v>
      </x:c>
      <x:c r="J38" s="122" t="str">
        <x:v>Origines — O1</x:v>
      </x:c>
      <x:c r="K38" s="125" t="n">
        <x:v>11</x:v>
      </x:c>
    </x:row>
    <x:row r="39" ht="44" customHeight="1">
      <x:c r="A39" s="126" t="str">
        <x:v>D6-O1-M04-REPRISE---01</x:v>
      </x:c>
      <x:c r="B39" s="127" t="str">
        <x:v>D6-O1-M04</x:v>
      </x:c>
      <x:c r="C39" s="127" t="str">
        <x:v>REPRISE</x:v>
      </x:c>
      <x:c r="D39" s="127" t="str">
        <x:v>-</x:v>
      </x:c>
      <x:c r="E39" s="128" t="n">
        <x:v>1</x:v>
      </x:c>
      <x:c r="F39" s="127" t="str">
        <x:v>Dhera</x:v>
      </x:c>
      <x:c r="G39" s="127" t="str">
        <x:v>La sortie de côté est surveillée par les miens. Nous passerons ensemble.</x:v>
      </x:c>
      <x:c r="H39" s="127" t="str">
        <x:v>Reprend à distance sûre ; ne répète pas toute la présentation.</x:v>
      </x:c>
      <x:c r="I39" s="127" t="str">
        <x:v>Réinteraction volontaire après interruption ; état de l’action conservé.</x:v>
      </x:c>
      <x:c r="J39" s="127" t="str">
        <x:v>Origines — O1</x:v>
      </x:c>
      <x:c r="K39" s="130" t="n">
        <x:v>12</x:v>
      </x:c>
    </x:row>
    <x:row r="40" ht="59" customHeight="1">
      <x:c r="A40" s="121" t="str">
        <x:v>D6-O1-M04-CHOIX-A-01</x:v>
      </x:c>
      <x:c r="B40" s="122" t="str">
        <x:v>D6-O1-M04</x:v>
      </x:c>
      <x:c r="C40" s="122" t="str">
        <x:v>CHOIX</x:v>
      </x:c>
      <x:c r="D40" s="122" t="str">
        <x:v>A</x:v>
      </x:c>
      <x:c r="E40" s="123" t="n">
        <x:v>1</x:v>
      </x:c>
      <x:c r="F40" s="122" t="str">
        <x:v>Joueur</x:v>
      </x:c>
      <x:c r="G40" s="122" t="str">
        <x:v>Je passe sans attirer son regard.</x:v>
      </x:c>
      <x:c r="H40" s="122" t="str">
        <x:v>Regarder la personne ou l’appui concerné ; intention, pas résultat.</x:v>
      </x:c>
      <x:c r="I40" s="122" t="str">
        <x:v>Conditions d’entrée encore valides ; personne, outil et passage nécessaires disponibles. La parole seule ne valide pas l’objectif.</x:v>
      </x:c>
      <x:c r="J40" s="122" t="str">
        <x:v>Origines — O1</x:v>
      </x:c>
      <x:c r="K40" s="125" t="n">
        <x:v>6</x:v>
      </x:c>
    </x:row>
    <x:row r="41" ht="59" customHeight="1">
      <x:c r="A41" s="126" t="str">
        <x:v>D6-O1-M04-REPONSE-A-01</x:v>
      </x:c>
      <x:c r="B41" s="127" t="str">
        <x:v>D6-O1-M04</x:v>
      </x:c>
      <x:c r="C41" s="127" t="str">
        <x:v>REPONSE</x:v>
      </x:c>
      <x:c r="D41" s="127" t="str">
        <x:v>A</x:v>
      </x:c>
      <x:c r="E41" s="128" t="n">
        <x:v>1</x:v>
      </x:c>
      <x:c r="F41" s="127" t="str">
        <x:v>Dhera</x:v>
      </x:c>
      <x:c r="G41" s="127" t="str">
        <x:v>Reste bas. Je t’attends derrière la grille.</x:v>
      </x:c>
      <x:c r="H41" s="127" t="str">
        <x:v>Réponse au choix retenu ; les autres réponses ne sont pas jouées.</x:v>
      </x:c>
      <x:c r="I41" s="127" t="str">
        <x:v>Conditions d’entrée encore valides ; personne, outil et passage nécessaires disponibles. La parole seule ne valide pas l’objectif.</x:v>
      </x:c>
      <x:c r="J41" s="127" t="str">
        <x:v>Origines — O1</x:v>
      </x:c>
      <x:c r="K41" s="130" t="n">
        <x:v>7</x:v>
      </x:c>
    </x:row>
    <x:row r="42" ht="59" customHeight="1">
      <x:c r="A42" s="121" t="str">
        <x:v>D6-O1-M04-CHOIX-B-01</x:v>
      </x:c>
      <x:c r="B42" s="122" t="str">
        <x:v>D6-O1-M04</x:v>
      </x:c>
      <x:c r="C42" s="122" t="str">
        <x:v>CHOIX</x:v>
      </x:c>
      <x:c r="D42" s="122" t="str">
        <x:v>B</x:v>
      </x:c>
      <x:c r="E42" s="123" t="n">
        <x:v>1</x:v>
      </x:c>
      <x:c r="F42" s="122" t="str">
        <x:v>Joueur</x:v>
      </x:c>
      <x:c r="G42" s="122" t="str">
        <x:v>Tout le monde va voir ce qu’il fait.</x:v>
      </x:c>
      <x:c r="H42" s="122" t="str">
        <x:v>Regarder la personne ou l’appui concerné ; intention, pas résultat.</x:v>
      </x:c>
      <x:c r="I42" s="122" t="str">
        <x:v>Conditions d’entrée encore valides ; personne, outil et passage nécessaires disponibles. La parole seule ne valide pas l’objectif.</x:v>
      </x:c>
      <x:c r="J42" s="122" t="str">
        <x:v>Origines — O1</x:v>
      </x:c>
      <x:c r="K42" s="125" t="n">
        <x:v>8</x:v>
      </x:c>
    </x:row>
    <x:row r="43" ht="59" customHeight="1">
      <x:c r="A43" s="126" t="str">
        <x:v>D6-O1-M04-REPONSE-B-01</x:v>
      </x:c>
      <x:c r="B43" s="127" t="str">
        <x:v>D6-O1-M04</x:v>
      </x:c>
      <x:c r="C43" s="127" t="str">
        <x:v>REPONSE</x:v>
      </x:c>
      <x:c r="D43" s="127" t="str">
        <x:v>B</x:v>
      </x:c>
      <x:c r="E43" s="128" t="n">
        <x:v>1</x:v>
      </x:c>
      <x:c r="F43" s="127" t="str">
        <x:v>Dhera</x:v>
      </x:c>
      <x:c r="G43" s="127" t="str">
        <x:v>Les paniers sont légers. Évite le four derrière.</x:v>
      </x:c>
      <x:c r="H43" s="127" t="str">
        <x:v>Réponse au choix retenu ; les autres réponses ne sont pas jouées.</x:v>
      </x:c>
      <x:c r="I43" s="127" t="str">
        <x:v>Conditions d’entrée encore valides ; personne, outil et passage nécessaires disponibles. La parole seule ne valide pas l’objectif.</x:v>
      </x:c>
      <x:c r="J43" s="127" t="str">
        <x:v>Origines — O1</x:v>
      </x:c>
      <x:c r="K43" s="130" t="n">
        <x:v>8</x:v>
      </x:c>
    </x:row>
    <x:row r="44" ht="149" customHeight="1">
      <x:c r="A44" s="121" t="str">
        <x:v>D6-O1-M05-OUV---01</x:v>
      </x:c>
      <x:c r="B44" s="122" t="str">
        <x:v>D6-O1-M05</x:v>
      </x:c>
      <x:c r="C44" s="122" t="str">
        <x:v>OUV</x:v>
      </x:c>
      <x:c r="D44" s="122" t="str">
        <x:v>-</x:v>
      </x:c>
      <x:c r="E44" s="123" t="n">
        <x:v>1</x:v>
      </x:c>
      <x:c r="F44" s="122" t="str">
        <x:v>Dhera</x:v>
      </x:c>
      <x:c r="G44" s="122" t="str">
        <x:v>Le ressort est détendu. La cible va changer de vitesse avant ton saut.</x:v>
      </x:c>
      <x:c r="H44" s="122" t="str">
        <x:v>Laisse le joueur regarder la situation avant de poursuivre.</x:v>
      </x:c>
      <x:c r="I44" s="122" t="str">
        <x:v>O1-M04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44" s="122" t="str">
        <x:v>Origines — O1</x:v>
      </x:c>
      <x:c r="K44" s="125" t="n">
        <x:v>13</x:v>
      </x:c>
    </x:row>
    <x:row r="45" ht="74" customHeight="1">
      <x:c r="A45" s="126" t="str">
        <x:v>D6-O1-M05-SUCCES---01</x:v>
      </x:c>
      <x:c r="B45" s="127" t="str">
        <x:v>D6-O1-M05</x:v>
      </x:c>
      <x:c r="C45" s="127" t="str">
        <x:v>SUCCES</x:v>
      </x:c>
      <x:c r="D45" s="127" t="str">
        <x:v>-</x:v>
      </x:c>
      <x:c r="E45" s="128" t="n">
        <x:v>1</x:v>
      </x:c>
      <x:c r="F45" s="127" t="str">
        <x:v>Dhera</x:v>
      </x:c>
      <x:c r="G45" s="127" t="str">
        <x:v>Cette fois, ton saut a suivi ce que tu avais observé.</x:v>
      </x:c>
      <x:c r="H45" s="127" t="str">
        <x:v>Regarde le résultat réellement obtenu avant de parler.</x:v>
      </x:c>
      <x:c r="I45" s="127" t="str">
        <x:v>Résultat correspondant effectivement constaté ; remplace ou supprime la ligne si choix de refus/différé/observation. Ne jamais jouer une victoire non acquise.</x:v>
      </x:c>
      <x:c r="J45" s="127" t="str">
        <x:v>Origines — O1</x:v>
      </x:c>
      <x:c r="K45" s="130" t="n">
        <x:v>11</x:v>
      </x:c>
    </x:row>
    <x:row r="46" ht="44" customHeight="1">
      <x:c r="A46" s="121" t="str">
        <x:v>D6-O1-M05-ECHEC---01</x:v>
      </x:c>
      <x:c r="B46" s="122" t="str">
        <x:v>D6-O1-M05</x:v>
      </x:c>
      <x:c r="C46" s="122" t="str">
        <x:v>ECHEC</x:v>
      </x:c>
      <x:c r="D46" s="122" t="str">
        <x:v>-</x:v>
      </x:c>
      <x:c r="E46" s="123" t="n">
        <x:v>1</x:v>
      </x:c>
      <x:c r="F46" s="122" t="str">
        <x:v>Dhera</x:v>
      </x:c>
      <x:c r="G46" s="122" t="str">
        <x:v>Tu as quitté l’appui trop tôt. La cible passait encore.</x:v>
      </x:c>
      <x:c r="H46" s="122" t="str">
        <x:v>Suspend l’échange pour laisser jouer le repli ou la protection prévue.</x:v>
      </x:c>
      <x:c r="I46" s="122" t="str">
        <x:v>Échec ou blocage correspondant effectivement observé ; les dégâts, objets et positions persistent.</x:v>
      </x:c>
      <x:c r="J46" s="122" t="str">
        <x:v>Origines — O1</x:v>
      </x:c>
      <x:c r="K46" s="125" t="n">
        <x:v>10</x:v>
      </x:c>
    </x:row>
    <x:row r="47" ht="44" customHeight="1">
      <x:c r="A47" s="126" t="str">
        <x:v>D6-O1-M05-REPRISE---01</x:v>
      </x:c>
      <x:c r="B47" s="127" t="str">
        <x:v>D6-O1-M05</x:v>
      </x:c>
      <x:c r="C47" s="127" t="str">
        <x:v>REPRISE</x:v>
      </x:c>
      <x:c r="D47" s="127" t="str">
        <x:v>-</x:v>
      </x:c>
      <x:c r="E47" s="128" t="n">
        <x:v>1</x:v>
      </x:c>
      <x:c r="F47" s="127" t="str">
        <x:v>Dhera</x:v>
      </x:c>
      <x:c r="G47" s="127" t="str">
        <x:v>Réarme le ressort. Garde la correction, même si Varek recommence à parler.</x:v>
      </x:c>
      <x:c r="H47" s="127" t="str">
        <x:v>Reprend à distance sûre ; ne répète pas toute la présentation.</x:v>
      </x:c>
      <x:c r="I47" s="127" t="str">
        <x:v>Réinteraction volontaire après interruption ; état de l’action conservé.</x:v>
      </x:c>
      <x:c r="J47" s="127" t="str">
        <x:v>Origines — O1</x:v>
      </x:c>
      <x:c r="K47" s="130" t="n">
        <x:v>12</x:v>
      </x:c>
    </x:row>
    <x:row r="48" ht="59" customHeight="1">
      <x:c r="A48" s="121" t="str">
        <x:v>D6-O1-M05-CHOIX-A-01</x:v>
      </x:c>
      <x:c r="B48" s="122" t="str">
        <x:v>D6-O1-M05</x:v>
      </x:c>
      <x:c r="C48" s="122" t="str">
        <x:v>CHOIX</x:v>
      </x:c>
      <x:c r="D48" s="122" t="str">
        <x:v>A</x:v>
      </x:c>
      <x:c r="E48" s="123" t="n">
        <x:v>1</x:v>
      </x:c>
      <x:c r="F48" s="122" t="str">
        <x:v>Joueur</x:v>
      </x:c>
      <x:c r="G48" s="122" t="str">
        <x:v>Je vais trouver son rythme.</x:v>
      </x:c>
      <x:c r="H48" s="122" t="str">
        <x:v>Regarder la personne ou l’appui concerné ; intention, pas résultat.</x:v>
      </x:c>
      <x:c r="I48" s="122" t="str">
        <x:v>Conditions d’entrée encore valides ; personne, outil et passage nécessaires disponibles. La parole seule ne valide pas l’objectif.</x:v>
      </x:c>
      <x:c r="J48" s="122" t="str">
        <x:v>Origines — O1</x:v>
      </x:c>
      <x:c r="K48" s="125" t="n">
        <x:v>5</x:v>
      </x:c>
    </x:row>
    <x:row r="49" ht="59" customHeight="1">
      <x:c r="A49" s="126" t="str">
        <x:v>D6-O1-M05-REPONSE-A-01</x:v>
      </x:c>
      <x:c r="B49" s="127" t="str">
        <x:v>D6-O1-M05</x:v>
      </x:c>
      <x:c r="C49" s="127" t="str">
        <x:v>REPONSE</x:v>
      </x:c>
      <x:c r="D49" s="127" t="str">
        <x:v>A</x:v>
      </x:c>
      <x:c r="E49" s="128" t="n">
        <x:v>1</x:v>
      </x:c>
      <x:c r="F49" s="127" t="str">
        <x:v>Dhera</x:v>
      </x:c>
      <x:c r="G49" s="127" t="str">
        <x:v>Alors garde tes yeux sur la charnière, pas sur le fanion.</x:v>
      </x:c>
      <x:c r="H49" s="127" t="str">
        <x:v>Réponse au choix retenu ; les autres réponses ne sont pas jouées.</x:v>
      </x:c>
      <x:c r="I49" s="127" t="str">
        <x:v>Conditions d’entrée encore valides ; personne, outil et passage nécessaires disponibles. La parole seule ne valide pas l’objectif.</x:v>
      </x:c>
      <x:c r="J49" s="127" t="str">
        <x:v>Origines — O1</x:v>
      </x:c>
      <x:c r="K49" s="130" t="n">
        <x:v>11</x:v>
      </x:c>
    </x:row>
    <x:row r="50" ht="59" customHeight="1">
      <x:c r="A50" s="121" t="str">
        <x:v>D6-O1-M05-CHOIX-B-01</x:v>
      </x:c>
      <x:c r="B50" s="122" t="str">
        <x:v>D6-O1-M05</x:v>
      </x:c>
      <x:c r="C50" s="122" t="str">
        <x:v>CHOIX</x:v>
      </x:c>
      <x:c r="D50" s="122" t="str">
        <x:v>B</x:v>
      </x:c>
      <x:c r="E50" s="123" t="n">
        <x:v>1</x:v>
      </x:c>
      <x:c r="F50" s="122" t="str">
        <x:v>Joueur</x:v>
      </x:c>
      <x:c r="G50" s="122" t="str">
        <x:v>Je veux un signal au passage.</x:v>
      </x:c>
      <x:c r="H50" s="122" t="str">
        <x:v>Regarder la personne ou l’appui concerné ; intention, pas résultat.</x:v>
      </x:c>
      <x:c r="I50" s="122" t="str">
        <x:v>Conditions d’entrée encore valides ; personne, outil et passage nécessaires disponibles. La parole seule ne valide pas l’objectif.</x:v>
      </x:c>
      <x:c r="J50" s="122" t="str">
        <x:v>Origines — O1</x:v>
      </x:c>
      <x:c r="K50" s="125" t="n">
        <x:v>6</x:v>
      </x:c>
    </x:row>
    <x:row r="51" ht="59" customHeight="1">
      <x:c r="A51" s="126" t="str">
        <x:v>D6-O1-M05-REPONSE-B-01</x:v>
      </x:c>
      <x:c r="B51" s="127" t="str">
        <x:v>D6-O1-M05</x:v>
      </x:c>
      <x:c r="C51" s="127" t="str">
        <x:v>REPONSE</x:v>
      </x:c>
      <x:c r="D51" s="127" t="str">
        <x:v>B</x:v>
      </x:c>
      <x:c r="E51" s="128" t="n">
        <x:v>1</x:v>
      </x:c>
      <x:c r="F51" s="127" t="str">
        <x:v>Dhera</x:v>
      </x:c>
      <x:c r="G51" s="127" t="str">
        <x:v>Convenez-en avant de commencer. Aucun cri improvisé au milieu.</x:v>
      </x:c>
      <x:c r="H51" s="127" t="str">
        <x:v>Réponse au choix retenu ; les autres réponses ne sont pas jouées.</x:v>
      </x:c>
      <x:c r="I51" s="127" t="str">
        <x:v>Conditions d’entrée encore valides ; personne, outil et passage nécessaires disponibles. La parole seule ne valide pas l’objectif.</x:v>
      </x:c>
      <x:c r="J51" s="127" t="str">
        <x:v>Origines — O1</x:v>
      </x:c>
      <x:c r="K51" s="130" t="n">
        <x:v>9</x:v>
      </x:c>
    </x:row>
    <x:row r="52" ht="149" customHeight="1">
      <x:c r="A52" s="121" t="str">
        <x:v>D6-O1-M06-OUV---01</x:v>
      </x:c>
      <x:c r="B52" s="122" t="str">
        <x:v>D6-O1-M06</x:v>
      </x:c>
      <x:c r="C52" s="122" t="str">
        <x:v>OUV</x:v>
      </x:c>
      <x:c r="D52" s="122" t="str">
        <x:v>-</x:v>
      </x:c>
      <x:c r="E52" s="123" t="n">
        <x:v>1</x:v>
      </x:c>
      <x:c r="F52" s="122" t="str">
        <x:v>Ruun</x:v>
      </x:c>
      <x:c r="G52" s="122" t="str">
        <x:v>Il a retiré ta couche. Tes affaires sont encore dans la cour.</x:v>
      </x:c>
      <x:c r="H52" s="122" t="str">
        <x:v>Laisse le joueur regarder la situation avant de poursuivre.</x:v>
      </x:c>
      <x:c r="I52" s="122" t="str">
        <x:v>O1-M05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52" s="122" t="str">
        <x:v>Origines — O1</x:v>
      </x:c>
      <x:c r="K52" s="125" t="n">
        <x:v>12</x:v>
      </x:c>
    </x:row>
    <x:row r="53" ht="74" customHeight="1">
      <x:c r="A53" s="126" t="str">
        <x:v>D6-O1-M06-SUCCES---01</x:v>
      </x:c>
      <x:c r="B53" s="127" t="str">
        <x:v>D6-O1-M06</x:v>
      </x:c>
      <x:c r="C53" s="127" t="str">
        <x:v>SUCCES</x:v>
      </x:c>
      <x:c r="D53" s="127" t="str">
        <x:v>-</x:v>
      </x:c>
      <x:c r="E53" s="128" t="n">
        <x:v>1</x:v>
      </x:c>
      <x:c r="F53" s="127" t="str">
        <x:v>Ruun</x:v>
      </x:c>
      <x:c r="G53" s="127" t="str">
        <x:v>Tu as quitté la cour. Les effets laissés sont encore repérés.</x:v>
      </x:c>
      <x:c r="H53" s="127" t="str">
        <x:v>Regarde le résultat réellement obtenu avant de parler.</x:v>
      </x:c>
      <x:c r="I53" s="127" t="str">
        <x:v>Résultat correspondant effectivement constaté ; remplace ou supprime la ligne si choix de refus/différé/observation. Ne jamais jouer une victoire non acquise.</x:v>
      </x:c>
      <x:c r="J53" s="127" t="str">
        <x:v>Origines — O1</x:v>
      </x:c>
      <x:c r="K53" s="130" t="n">
        <x:v>11</x:v>
      </x:c>
    </x:row>
    <x:row r="54" ht="44" customHeight="1">
      <x:c r="A54" s="121" t="str">
        <x:v>D6-O1-M06-ECHEC---01</x:v>
      </x:c>
      <x:c r="B54" s="122" t="str">
        <x:v>D6-O1-M06</x:v>
      </x:c>
      <x:c r="C54" s="122" t="str">
        <x:v>ECHEC</x:v>
      </x:c>
      <x:c r="D54" s="122" t="str">
        <x:v>-</x:v>
      </x:c>
      <x:c r="E54" s="123" t="n">
        <x:v>1</x:v>
      </x:c>
      <x:c r="F54" s="122" t="str">
        <x:v>Ruun</x:v>
      </x:c>
      <x:c r="G54" s="122" t="str">
        <x:v>Le garde t’a vu. Le toit reste libre, au-dessus du linge.</x:v>
      </x:c>
      <x:c r="H54" s="122" t="str">
        <x:v>Suspend l’échange pour laisser jouer le repli ou la protection prévue.</x:v>
      </x:c>
      <x:c r="I54" s="122" t="str">
        <x:v>Échec ou blocage correspondant effectivement observé ; les dégâts, objets et positions persistent.</x:v>
      </x:c>
      <x:c r="J54" s="122" t="str">
        <x:v>Origines — O1</x:v>
      </x:c>
      <x:c r="K54" s="125" t="n">
        <x:v>11</x:v>
      </x:c>
    </x:row>
    <x:row r="55" ht="44" customHeight="1">
      <x:c r="A55" s="126" t="str">
        <x:v>D6-O1-M06-REPRISE---01</x:v>
      </x:c>
      <x:c r="B55" s="127" t="str">
        <x:v>D6-O1-M06</x:v>
      </x:c>
      <x:c r="C55" s="127" t="str">
        <x:v>REPRISE</x:v>
      </x:c>
      <x:c r="D55" s="127" t="str">
        <x:v>-</x:v>
      </x:c>
      <x:c r="E55" s="128" t="n">
        <x:v>1</x:v>
      </x:c>
      <x:c r="F55" s="127" t="str">
        <x:v>Ruun</x:v>
      </x:c>
      <x:c r="G55" s="127" t="str">
        <x:v>Le paquet laissé est toujours derrière les pots. Nous attendrons une autre ronde.</x:v>
      </x:c>
      <x:c r="H55" s="127" t="str">
        <x:v>Reprend à distance sûre ; ne répète pas toute la présentation.</x:v>
      </x:c>
      <x:c r="I55" s="127" t="str">
        <x:v>Réinteraction volontaire après interruption ; état de l’action conservé.</x:v>
      </x:c>
      <x:c r="J55" s="127" t="str">
        <x:v>Origines — O1</x:v>
      </x:c>
      <x:c r="K55" s="130" t="n">
        <x:v>13</x:v>
      </x:c>
    </x:row>
    <x:row r="56" ht="59" customHeight="1">
      <x:c r="A56" s="121" t="str">
        <x:v>D6-O1-M06-CHOIX-A-01</x:v>
      </x:c>
      <x:c r="B56" s="122" t="str">
        <x:v>D6-O1-M06</x:v>
      </x:c>
      <x:c r="C56" s="122" t="str">
        <x:v>CHOIX</x:v>
      </x:c>
      <x:c r="D56" s="122" t="str">
        <x:v>A</x:v>
      </x:c>
      <x:c r="E56" s="123" t="n">
        <x:v>1</x:v>
      </x:c>
      <x:c r="F56" s="122" t="str">
        <x:v>Joueur</x:v>
      </x:c>
      <x:c r="G56" s="122" t="str">
        <x:v>Je te laisse un signe pour me retrouver.</x:v>
      </x:c>
      <x:c r="H56" s="122" t="str">
        <x:v>Regarder la personne ou l’appui concerné ; intention, pas résultat.</x:v>
      </x:c>
      <x:c r="I56" s="122" t="str">
        <x:v>Conditions d’entrée encore valides ; personne, outil et passage nécessaires disponibles. La parole seule ne valide pas l’objectif.</x:v>
      </x:c>
      <x:c r="J56" s="122" t="str">
        <x:v>Origines — O1</x:v>
      </x:c>
      <x:c r="K56" s="125" t="n">
        <x:v>8</x:v>
      </x:c>
    </x:row>
    <x:row r="57" ht="59" customHeight="1">
      <x:c r="A57" s="126" t="str">
        <x:v>D6-O1-M06-REPONSE-A-01</x:v>
      </x:c>
      <x:c r="B57" s="127" t="str">
        <x:v>D6-O1-M06</x:v>
      </x:c>
      <x:c r="C57" s="127" t="str">
        <x:v>REPONSE</x:v>
      </x:c>
      <x:c r="D57" s="127" t="str">
        <x:v>A</x:v>
      </x:c>
      <x:c r="E57" s="128" t="n">
        <x:v>1</x:v>
      </x:c>
      <x:c r="F57" s="127" t="str">
        <x:v>Ruun</x:v>
      </x:c>
      <x:c r="G57" s="127" t="str">
        <x:v>Je le chercherai quand la ronde sera passée.</x:v>
      </x:c>
      <x:c r="H57" s="127" t="str">
        <x:v>Réponse au choix retenu ; les autres réponses ne sont pas jouées.</x:v>
      </x:c>
      <x:c r="I57" s="127" t="str">
        <x:v>Conditions d’entrée encore valides ; personne, outil et passage nécessaires disponibles. La parole seule ne valide pas l’objectif.</x:v>
      </x:c>
      <x:c r="J57" s="127" t="str">
        <x:v>Origines — O1</x:v>
      </x:c>
      <x:c r="K57" s="130" t="n">
        <x:v>8</x:v>
      </x:c>
    </x:row>
    <x:row r="58" ht="59" customHeight="1">
      <x:c r="A58" s="121" t="str">
        <x:v>D6-O1-M06-CHOIX-B-01</x:v>
      </x:c>
      <x:c r="B58" s="122" t="str">
        <x:v>D6-O1-M06</x:v>
      </x:c>
      <x:c r="C58" s="122" t="str">
        <x:v>CHOIX</x:v>
      </x:c>
      <x:c r="D58" s="122" t="str">
        <x:v>B</x:v>
      </x:c>
      <x:c r="E58" s="123" t="n">
        <x:v>1</x:v>
      </x:c>
      <x:c r="F58" s="122" t="str">
        <x:v>Joueur</x:v>
      </x:c>
      <x:c r="G58" s="122" t="str">
        <x:v>Je pars sans laisser d’adresse.</x:v>
      </x:c>
      <x:c r="H58" s="122" t="str">
        <x:v>Regarder la personne ou l’appui concerné ; intention, pas résultat.</x:v>
      </x:c>
      <x:c r="I58" s="122" t="str">
        <x:v>Conditions d’entrée encore valides ; personne, outil et passage nécessaires disponibles. La parole seule ne valide pas l’objectif.</x:v>
      </x:c>
      <x:c r="J58" s="122" t="str">
        <x:v>Origines — O1</x:v>
      </x:c>
      <x:c r="K58" s="125" t="n">
        <x:v>5</x:v>
      </x:c>
    </x:row>
    <x:row r="59" ht="59" customHeight="1">
      <x:c r="A59" s="126" t="str">
        <x:v>D6-O1-M06-REPONSE-B-01</x:v>
      </x:c>
      <x:c r="B59" s="127" t="str">
        <x:v>D6-O1-M06</x:v>
      </x:c>
      <x:c r="C59" s="127" t="str">
        <x:v>REPONSE</x:v>
      </x:c>
      <x:c r="D59" s="127" t="str">
        <x:v>B</x:v>
      </x:c>
      <x:c r="E59" s="128" t="n">
        <x:v>1</x:v>
      </x:c>
      <x:c r="F59" s="127" t="str">
        <x:v>Ruun</x:v>
      </x:c>
      <x:c r="G59" s="127" t="str">
        <x:v>Je ne demanderai pas à Dhera où tu dors.</x:v>
      </x:c>
      <x:c r="H59" s="127" t="str">
        <x:v>Réponse au choix retenu ; les autres réponses ne sont pas jouées.</x:v>
      </x:c>
      <x:c r="I59" s="127" t="str">
        <x:v>Conditions d’entrée encore valides ; personne, outil et passage nécessaires disponibles. La parole seule ne valide pas l’objectif.</x:v>
      </x:c>
      <x:c r="J59" s="127" t="str">
        <x:v>Origines — O1</x:v>
      </x:c>
      <x:c r="K59" s="130" t="n">
        <x:v>9</x:v>
      </x:c>
    </x:row>
    <x:row r="60" ht="44" customHeight="1">
      <x:c r="A60" s="121" t="str">
        <x:v>D6-O1-M06-VARIANTE---01</x:v>
      </x:c>
      <x:c r="B60" s="122" t="str">
        <x:v>D6-O1-M06</x:v>
      </x:c>
      <x:c r="C60" s="122" t="str">
        <x:v>VARIANTE</x:v>
      </x:c>
      <x:c r="D60" s="122" t="str">
        <x:v>-</x:v>
      </x:c>
      <x:c r="E60" s="123" t="n">
        <x:v>1</x:v>
      </x:c>
      <x:c r="F60" s="122" t="str">
        <x:v>Ruun</x:v>
      </x:c>
      <x:c r="G60" s="122" t="str">
        <x:v>La lampe regardait l’autre mur. J’ai tenu aussi longtemps que je pouvais.</x:v>
      </x:c>
      <x:c r="H60" s="122" t="str">
        <x:v>Rejoint le point de salut seulement si son passage est sûr.</x:v>
      </x:c>
      <x:c r="I60" s="122" t="str">
        <x:v>Après fuite réussie ; priorité 1 ; confiance suffisante et Ruun a vraiment détourné la lampe.</x:v>
      </x:c>
      <x:c r="J60" s="122" t="str">
        <x:v>Origines — O1</x:v>
      </x:c>
      <x:c r="K60" s="125" t="n">
        <x:v>12</x:v>
      </x:c>
    </x:row>
    <x:row r="61" ht="164" customHeight="1">
      <x:c r="A61" s="126" t="str">
        <x:v>D6-O1-M07-OUV---01</x:v>
      </x:c>
      <x:c r="B61" s="127" t="str">
        <x:v>D6-O1-M07</x:v>
      </x:c>
      <x:c r="C61" s="127" t="str">
        <x:v>OUV</x:v>
      </x:c>
      <x:c r="D61" s="127" t="str">
        <x:v>-</x:v>
      </x:c>
      <x:c r="E61" s="128" t="n">
        <x:v>1</x:v>
      </x:c>
      <x:c r="F61" s="127" t="str">
        <x:v>Dhera</x:v>
      </x:c>
      <x:c r="G61" s="127" t="str">
        <x:v>Cette arme te fait ouvrir le coude. Ce mouvement te découvre.</x:v>
      </x:c>
      <x:c r="H61" s="127" t="str">
        <x:v>Laisse le joueur regarder la situation avant de poursuivre.</x:v>
      </x:c>
      <x:c r="I61" s="127" t="str">
        <x:v>O1-M06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61" s="127" t="str">
        <x:v>Origines — O1</x:v>
      </x:c>
      <x:c r="K61" s="130" t="n">
        <x:v>11</x:v>
      </x:c>
    </x:row>
    <x:row r="62" ht="74" customHeight="1">
      <x:c r="A62" s="121" t="str">
        <x:v>D6-O1-M07-SUCCES---01</x:v>
      </x:c>
      <x:c r="B62" s="122" t="str">
        <x:v>D6-O1-M07</x:v>
      </x:c>
      <x:c r="C62" s="122" t="str">
        <x:v>SUCCES</x:v>
      </x:c>
      <x:c r="D62" s="122" t="str">
        <x:v>-</x:v>
      </x:c>
      <x:c r="E62" s="123" t="n">
        <x:v>1</x:v>
      </x:c>
      <x:c r="F62" s="122" t="str">
        <x:v>Dhera</x:v>
      </x:c>
      <x:c r="G62" s="122" t="str">
        <x:v>Voilà la portée que tu peux tenir sans perdre ton équilibre.</x:v>
      </x:c>
      <x:c r="H62" s="122" t="str">
        <x:v>Regarde le résultat réellement obtenu avant de parler.</x:v>
      </x:c>
      <x:c r="I62" s="122" t="str">
        <x:v>Résultat correspondant effectivement constaté ; remplace ou supprime la ligne si choix de refus/différé/observation. Ne jamais jouer une victoire non acquise.</x:v>
      </x:c>
      <x:c r="J62" s="122" t="str">
        <x:v>Origines — O1</x:v>
      </x:c>
      <x:c r="K62" s="125" t="n">
        <x:v>11</x:v>
      </x:c>
    </x:row>
    <x:row r="63" ht="44" customHeight="1">
      <x:c r="A63" s="126" t="str">
        <x:v>D6-O1-M07-ECHEC---01</x:v>
      </x:c>
      <x:c r="B63" s="127" t="str">
        <x:v>D6-O1-M07</x:v>
      </x:c>
      <x:c r="C63" s="127" t="str">
        <x:v>ECHEC</x:v>
      </x:c>
      <x:c r="D63" s="127" t="str">
        <x:v>-</x:v>
      </x:c>
      <x:c r="E63" s="128" t="n">
        <x:v>1</x:v>
      </x:c>
      <x:c r="F63" s="127" t="str">
        <x:v>Dhera</x:v>
      </x:c>
      <x:c r="G63" s="127" t="str">
        <x:v>Lâche la sangle. Récupère d’abord ta main, puis l’arme.</x:v>
      </x:c>
      <x:c r="H63" s="127" t="str">
        <x:v>Suspend l’échange pour laisser jouer le repli ou la protection prévue.</x:v>
      </x:c>
      <x:c r="I63" s="127" t="str">
        <x:v>Échec ou blocage correspondant effectivement observé ; les dégâts, objets et positions persistent.</x:v>
      </x:c>
      <x:c r="J63" s="127" t="str">
        <x:v>Origines — O1</x:v>
      </x:c>
      <x:c r="K63" s="130" t="n">
        <x:v>9</x:v>
      </x:c>
    </x:row>
    <x:row r="64" ht="44" customHeight="1">
      <x:c r="A64" s="121" t="str">
        <x:v>D6-O1-M07-REPRISE---01</x:v>
      </x:c>
      <x:c r="B64" s="122" t="str">
        <x:v>D6-O1-M07</x:v>
      </x:c>
      <x:c r="C64" s="122" t="str">
        <x:v>REPRISE</x:v>
      </x:c>
      <x:c r="D64" s="122" t="str">
        <x:v>-</x:v>
      </x:c>
      <x:c r="E64" s="123" t="n">
        <x:v>1</x:v>
      </x:c>
      <x:c r="F64" s="122" t="str">
        <x:v>Dhera</x:v>
      </x:c>
      <x:c r="G64" s="122" t="str">
        <x:v>Les autres ateliers sont faits. Reprends seulement ce passage.</x:v>
      </x:c>
      <x:c r="H64" s="122" t="str">
        <x:v>Reprend à distance sûre ; ne répète pas toute la présentation.</x:v>
      </x:c>
      <x:c r="I64" s="122" t="str">
        <x:v>Réinteraction volontaire après interruption ; état de l’action conservé.</x:v>
      </x:c>
      <x:c r="J64" s="122" t="str">
        <x:v>Origines — O1</x:v>
      </x:c>
      <x:c r="K64" s="125" t="n">
        <x:v>9</x:v>
      </x:c>
    </x:row>
    <x:row r="65" ht="59" customHeight="1">
      <x:c r="A65" s="126" t="str">
        <x:v>D6-O1-M07-CHOIX-A-01</x:v>
      </x:c>
      <x:c r="B65" s="127" t="str">
        <x:v>D6-O1-M07</x:v>
      </x:c>
      <x:c r="C65" s="127" t="str">
        <x:v>CHOIX</x:v>
      </x:c>
      <x:c r="D65" s="127" t="str">
        <x:v>A</x:v>
      </x:c>
      <x:c r="E65" s="128" t="n">
        <x:v>1</x:v>
      </x:c>
      <x:c r="F65" s="127" t="str">
        <x:v>Joueur</x:v>
      </x:c>
      <x:c r="G65" s="127" t="str">
        <x:v>Je prends celle qui suit ma main.</x:v>
      </x:c>
      <x:c r="H65" s="127" t="str">
        <x:v>Regarder la personne ou l’appui concerné ; intention, pas résultat.</x:v>
      </x:c>
      <x:c r="I65" s="127" t="str">
        <x:v>Conditions d’entrée encore valides ; personne, outil et passage nécessaires disponibles. La parole seule ne valide pas l’objectif.</x:v>
      </x:c>
      <x:c r="J65" s="127" t="str">
        <x:v>Origines — O1</x:v>
      </x:c>
      <x:c r="K65" s="130" t="n">
        <x:v>7</x:v>
      </x:c>
    </x:row>
    <x:row r="66" ht="59" customHeight="1">
      <x:c r="A66" s="121" t="str">
        <x:v>D6-O1-M07-REPONSE-A-01</x:v>
      </x:c>
      <x:c r="B66" s="122" t="str">
        <x:v>D6-O1-M07</x:v>
      </x:c>
      <x:c r="C66" s="122" t="str">
        <x:v>REPONSE</x:v>
      </x:c>
      <x:c r="D66" s="122" t="str">
        <x:v>A</x:v>
      </x:c>
      <x:c r="E66" s="123" t="n">
        <x:v>1</x:v>
      </x:c>
      <x:c r="F66" s="122" t="str">
        <x:v>Dhera</x:v>
      </x:c>
      <x:c r="G66" s="122" t="str">
        <x:v>Essaie-la entre les sacs. Sa légèreté ne fera pas le geste à ta place.</x:v>
      </x:c>
      <x:c r="H66" s="122" t="str">
        <x:v>Réponse au choix retenu ; les autres réponses ne sont pas jouées.</x:v>
      </x:c>
      <x:c r="I66" s="122" t="str">
        <x:v>Conditions d’entrée encore valides ; personne, outil et passage nécessaires disponibles. La parole seule ne valide pas l’objectif.</x:v>
      </x:c>
      <x:c r="J66" s="122" t="str">
        <x:v>Origines — O1</x:v>
      </x:c>
      <x:c r="K66" s="125" t="n">
        <x:v>14</x:v>
      </x:c>
    </x:row>
    <x:row r="67" ht="59" customHeight="1">
      <x:c r="A67" s="126" t="str">
        <x:v>D6-O1-M07-CHOIX-B-01</x:v>
      </x:c>
      <x:c r="B67" s="127" t="str">
        <x:v>D6-O1-M07</x:v>
      </x:c>
      <x:c r="C67" s="127" t="str">
        <x:v>CHOIX</x:v>
      </x:c>
      <x:c r="D67" s="127" t="str">
        <x:v>B</x:v>
      </x:c>
      <x:c r="E67" s="128" t="n">
        <x:v>1</x:v>
      </x:c>
      <x:c r="F67" s="127" t="str">
        <x:v>Joueur</x:v>
      </x:c>
      <x:c r="G67" s="127" t="str">
        <x:v>Je veux comprendre la prise de l’autre.</x:v>
      </x:c>
      <x:c r="H67" s="127" t="str">
        <x:v>Regarder la personne ou l’appui concerné ; intention, pas résultat.</x:v>
      </x:c>
      <x:c r="I67" s="127" t="str">
        <x:v>Conditions d’entrée encore valides ; personne, outil et passage nécessaires disponibles. La parole seule ne valide pas l’objectif.</x:v>
      </x:c>
      <x:c r="J67" s="127" t="str">
        <x:v>Origines — O1</x:v>
      </x:c>
      <x:c r="K67" s="130" t="n">
        <x:v>7</x:v>
      </x:c>
    </x:row>
    <x:row r="68" ht="59" customHeight="1">
      <x:c r="A68" s="121" t="str">
        <x:v>D6-O1-M07-REPONSE-B-01</x:v>
      </x:c>
      <x:c r="B68" s="122" t="str">
        <x:v>D6-O1-M07</x:v>
      </x:c>
      <x:c r="C68" s="122" t="str">
        <x:v>REPONSE</x:v>
      </x:c>
      <x:c r="D68" s="122" t="str">
        <x:v>B</x:v>
      </x:c>
      <x:c r="E68" s="123" t="n">
        <x:v>1</x:v>
      </x:c>
      <x:c r="F68" s="122" t="str">
        <x:v>Dhera</x:v>
      </x:c>
      <x:c r="G68" s="122" t="str">
        <x:v>Raccourcis ta garde. Si tu forces, repose-la.</x:v>
      </x:c>
      <x:c r="H68" s="122" t="str">
        <x:v>Réponse au choix retenu ; les autres réponses ne sont pas jouées.</x:v>
      </x:c>
      <x:c r="I68" s="122" t="str">
        <x:v>Conditions d’entrée encore valides ; personne, outil et passage nécessaires disponibles. La parole seule ne valide pas l’objectif.</x:v>
      </x:c>
      <x:c r="J68" s="122" t="str">
        <x:v>Origines — O1</x:v>
      </x:c>
      <x:c r="K68" s="125" t="n">
        <x:v>7</x:v>
      </x:c>
    </x:row>
    <x:row r="69" ht="164" customHeight="1">
      <x:c r="A69" s="126" t="str">
        <x:v>D6-O1-M08-OUV---01</x:v>
      </x:c>
      <x:c r="B69" s="127" t="str">
        <x:v>D6-O1-M08</x:v>
      </x:c>
      <x:c r="C69" s="127" t="str">
        <x:v>OUV</x:v>
      </x:c>
      <x:c r="D69" s="127" t="str">
        <x:v>-</x:v>
      </x:c>
      <x:c r="E69" s="128" t="n">
        <x:v>1</x:v>
      </x:c>
      <x:c r="F69" s="127" t="str">
        <x:v>Dhera</x:v>
      </x:c>
      <x:c r="G69" s="127" t="str">
        <x:v>La poussière vient d’en haut. La blessée n’a pas griffé cet arbre.</x:v>
      </x:c>
      <x:c r="H69" s="127" t="str">
        <x:v>Laisse le joueur regarder la situation avant de poursuivre.</x:v>
      </x:c>
      <x:c r="I69" s="127" t="str">
        <x:v>O1-M07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69" s="127" t="str">
        <x:v>Origines — O1</x:v>
      </x:c>
      <x:c r="K69" s="130" t="n">
        <x:v>12</x:v>
      </x:c>
    </x:row>
    <x:row r="70" ht="74" customHeight="1">
      <x:c r="A70" s="121" t="str">
        <x:v>D6-O1-M08-SUCCES---01</x:v>
      </x:c>
      <x:c r="B70" s="122" t="str">
        <x:v>D6-O1-M08</x:v>
      </x:c>
      <x:c r="C70" s="122" t="str">
        <x:v>SUCCES</x:v>
      </x:c>
      <x:c r="D70" s="122" t="str">
        <x:v>-</x:v>
      </x:c>
      <x:c r="E70" s="123" t="n">
        <x:v>1</x:v>
      </x:c>
      <x:c r="F70" s="122" t="str">
        <x:v>Dhera</x:v>
      </x:c>
      <x:c r="G70" s="122" t="str">
        <x:v>Tu peux dessiner cette route : tu l’as réellement suivie.</x:v>
      </x:c>
      <x:c r="H70" s="122" t="str">
        <x:v>Regarde le résultat réellement obtenu avant de parler.</x:v>
      </x:c>
      <x:c r="I70" s="122" t="str">
        <x:v>Résultat correspondant effectivement constaté ; remplace ou supprime la ligne si choix de refus/différé/observation. Ne jamais jouer une victoire non acquise.</x:v>
      </x:c>
      <x:c r="J70" s="122" t="str">
        <x:v>Origines — O1</x:v>
      </x:c>
      <x:c r="K70" s="125" t="n">
        <x:v>10</x:v>
      </x:c>
    </x:row>
    <x:row r="71" ht="44" customHeight="1">
      <x:c r="A71" s="126" t="str">
        <x:v>D6-O1-M08-ECHEC---01</x:v>
      </x:c>
      <x:c r="B71" s="127" t="str">
        <x:v>D6-O1-M08</x:v>
      </x:c>
      <x:c r="C71" s="127" t="str">
        <x:v>ECHEC</x:v>
      </x:c>
      <x:c r="D71" s="127" t="str">
        <x:v>-</x:v>
      </x:c>
      <x:c r="E71" s="128" t="n">
        <x:v>1</x:v>
      </x:c>
      <x:c r="F71" s="127" t="str">
        <x:v>Dhera</x:v>
      </x:c>
      <x:c r="G71" s="127" t="str">
        <x:v>Cette empreinte est la tienne. Nous tournons en cercle.</x:v>
      </x:c>
      <x:c r="H71" s="127" t="str">
        <x:v>Suspend l’échange pour laisser jouer le repli ou la protection prévue.</x:v>
      </x:c>
      <x:c r="I71" s="127" t="str">
        <x:v>Échec ou blocage correspondant effectivement observé ; les dégâts, objets et positions persistent.</x:v>
      </x:c>
      <x:c r="J71" s="127" t="str">
        <x:v>Origines — O1</x:v>
      </x:c>
      <x:c r="K71" s="130" t="n">
        <x:v>9</x:v>
      </x:c>
    </x:row>
    <x:row r="72" ht="44" customHeight="1">
      <x:c r="A72" s="121" t="str">
        <x:v>D6-O1-M08-REPRISE---01</x:v>
      </x:c>
      <x:c r="B72" s="122" t="str">
        <x:v>D6-O1-M08</x:v>
      </x:c>
      <x:c r="C72" s="122" t="str">
        <x:v>REPRISE</x:v>
      </x:c>
      <x:c r="D72" s="122" t="str">
        <x:v>-</x:v>
      </x:c>
      <x:c r="E72" s="123" t="n">
        <x:v>1</x:v>
      </x:c>
      <x:c r="F72" s="122" t="str">
        <x:v>Dhera</x:v>
      </x:c>
      <x:c r="G72" s="122" t="str">
        <x:v>Reviens à la feuille fendue. C’est là que les pistes se séparent.</x:v>
      </x:c>
      <x:c r="H72" s="122" t="str">
        <x:v>Reprend à distance sûre ; ne répète pas toute la présentation.</x:v>
      </x:c>
      <x:c r="I72" s="122" t="str">
        <x:v>Réinteraction volontaire après interruption ; état de l’action conservé.</x:v>
      </x:c>
      <x:c r="J72" s="122" t="str">
        <x:v>Origines — O1</x:v>
      </x:c>
      <x:c r="K72" s="125" t="n">
        <x:v>12</x:v>
      </x:c>
    </x:row>
    <x:row r="73" ht="59" customHeight="1">
      <x:c r="A73" s="126" t="str">
        <x:v>D6-O1-M08-CHOIX-A-01</x:v>
      </x:c>
      <x:c r="B73" s="127" t="str">
        <x:v>D6-O1-M08</x:v>
      </x:c>
      <x:c r="C73" s="127" t="str">
        <x:v>CHOIX</x:v>
      </x:c>
      <x:c r="D73" s="127" t="str">
        <x:v>A</x:v>
      </x:c>
      <x:c r="E73" s="128" t="n">
        <x:v>1</x:v>
      </x:c>
      <x:c r="F73" s="127" t="str">
        <x:v>Joueur</x:v>
      </x:c>
      <x:c r="G73" s="127" t="str">
        <x:v>J’attends qu’elles se croisent.</x:v>
      </x:c>
      <x:c r="H73" s="127" t="str">
        <x:v>Regarder la personne ou l’appui concerné ; intention, pas résultat.</x:v>
      </x:c>
      <x:c r="I73" s="127" t="str">
        <x:v>Conditions d’entrée encore valides ; personne, outil et passage nécessaires disponibles. La parole seule ne valide pas l’objectif.</x:v>
      </x:c>
      <x:c r="J73" s="127" t="str">
        <x:v>Origines — O1</x:v>
      </x:c>
      <x:c r="K73" s="130" t="n">
        <x:v>4</x:v>
      </x:c>
    </x:row>
    <x:row r="74" ht="59" customHeight="1">
      <x:c r="A74" s="121" t="str">
        <x:v>D6-O1-M08-REPONSE-A-01</x:v>
      </x:c>
      <x:c r="B74" s="122" t="str">
        <x:v>D6-O1-M08</x:v>
      </x:c>
      <x:c r="C74" s="122" t="str">
        <x:v>REPONSE</x:v>
      </x:c>
      <x:c r="D74" s="122" t="str">
        <x:v>A</x:v>
      </x:c>
      <x:c r="E74" s="123" t="n">
        <x:v>1</x:v>
      </x:c>
      <x:c r="F74" s="122" t="str">
        <x:v>Dhera</x:v>
      </x:c>
      <x:c r="G74" s="122" t="str">
        <x:v>Choisis ton retrait avant ton poste d’observation.</x:v>
      </x:c>
      <x:c r="H74" s="122" t="str">
        <x:v>Réponse au choix retenu ; les autres réponses ne sont pas jouées.</x:v>
      </x:c>
      <x:c r="I74" s="122" t="str">
        <x:v>Conditions d’entrée encore valides ; personne, outil et passage nécessaires disponibles. La parole seule ne valide pas l’objectif.</x:v>
      </x:c>
      <x:c r="J74" s="122" t="str">
        <x:v>Origines — O1</x:v>
      </x:c>
      <x:c r="K74" s="125" t="n">
        <x:v>7</x:v>
      </x:c>
    </x:row>
    <x:row r="75" ht="59" customHeight="1">
      <x:c r="A75" s="126" t="str">
        <x:v>D6-O1-M08-CHOIX-B-01</x:v>
      </x:c>
      <x:c r="B75" s="127" t="str">
        <x:v>D6-O1-M08</x:v>
      </x:c>
      <x:c r="C75" s="127" t="str">
        <x:v>CHOIX</x:v>
      </x:c>
      <x:c r="D75" s="127" t="str">
        <x:v>B</x:v>
      </x:c>
      <x:c r="E75" s="128" t="n">
        <x:v>1</x:v>
      </x:c>
      <x:c r="F75" s="127" t="str">
        <x:v>Joueur</x:v>
      </x:c>
      <x:c r="G75" s="127" t="str">
        <x:v>Je traverse l’eau pour changer ma trace.</x:v>
      </x:c>
      <x:c r="H75" s="127" t="str">
        <x:v>Regarder la personne ou l’appui concerné ; intention, pas résultat.</x:v>
      </x:c>
      <x:c r="I75" s="127" t="str">
        <x:v>Conditions d’entrée encore valides ; personne, outil et passage nécessaires disponibles. La parole seule ne valide pas l’objectif.</x:v>
      </x:c>
      <x:c r="J75" s="127" t="str">
        <x:v>Origines — O1</x:v>
      </x:c>
      <x:c r="K75" s="130" t="n">
        <x:v>7</x:v>
      </x:c>
    </x:row>
    <x:row r="76" ht="59" customHeight="1">
      <x:c r="A76" s="121" t="str">
        <x:v>D6-O1-M08-REPONSE-B-01</x:v>
      </x:c>
      <x:c r="B76" s="122" t="str">
        <x:v>D6-O1-M08</x:v>
      </x:c>
      <x:c r="C76" s="122" t="str">
        <x:v>REPONSE</x:v>
      </x:c>
      <x:c r="D76" s="122" t="str">
        <x:v>B</x:v>
      </x:c>
      <x:c r="E76" s="123" t="n">
        <x:v>1</x:v>
      </x:c>
      <x:c r="F76" s="122" t="str">
        <x:v>Dhera</x:v>
      </x:c>
      <x:c r="G76" s="122" t="str">
        <x:v>Sors sur la pierre. La rive molle te dénoncerait aussitôt.</x:v>
      </x:c>
      <x:c r="H76" s="122" t="str">
        <x:v>Réponse au choix retenu ; les autres réponses ne sont pas jouées.</x:v>
      </x:c>
      <x:c r="I76" s="122" t="str">
        <x:v>Conditions d’entrée encore valides ; personne, outil et passage nécessaires disponibles. La parole seule ne valide pas l’objectif.</x:v>
      </x:c>
      <x:c r="J76" s="122" t="str">
        <x:v>Origines — O1</x:v>
      </x:c>
      <x:c r="K76" s="125" t="n">
        <x:v>10</x:v>
      </x:c>
    </x:row>
    <x:row r="77" ht="164" customHeight="1">
      <x:c r="A77" s="126" t="str">
        <x:v>D6-O1-M09-OUV---01</x:v>
      </x:c>
      <x:c r="B77" s="127" t="str">
        <x:v>D6-O1-M09</x:v>
      </x:c>
      <x:c r="C77" s="127" t="str">
        <x:v>OUV</x:v>
      </x:c>
      <x:c r="D77" s="127" t="str">
        <x:v>-</x:v>
      </x:c>
      <x:c r="E77" s="128" t="n">
        <x:v>1</x:v>
      </x:c>
      <x:c r="F77" s="127" t="str">
        <x:v>Ruun</x:v>
      </x:c>
      <x:c r="G77" s="127" t="str">
        <x:v>Trois pierres, un gong. Ici, personne ne crie depuis la tribune.</x:v>
      </x:c>
      <x:c r="H77" s="127" t="str">
        <x:v>Laisse le joueur regarder la situation avant de poursuivre.</x:v>
      </x:c>
      <x:c r="I77" s="127" t="str">
        <x:v>O1-M08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77" s="127" t="str">
        <x:v>Origines — O1</x:v>
      </x:c>
      <x:c r="K77" s="130" t="n">
        <x:v>11</x:v>
      </x:c>
    </x:row>
    <x:row r="78" ht="74" customHeight="1">
      <x:c r="A78" s="121" t="str">
        <x:v>D6-O1-M09-SUCCES---01</x:v>
      </x:c>
      <x:c r="B78" s="122" t="str">
        <x:v>D6-O1-M09</x:v>
      </x:c>
      <x:c r="C78" s="122" t="str">
        <x:v>SUCCES</x:v>
      </x:c>
      <x:c r="D78" s="122" t="str">
        <x:v>-</x:v>
      </x:c>
      <x:c r="E78" s="123" t="n">
        <x:v>1</x:v>
      </x:c>
      <x:c r="F78" s="122" t="str">
        <x:v>Ruun</x:v>
      </x:c>
      <x:c r="G78" s="122" t="str">
        <x:v>Le gong a sonné. Je me souviendrai de cette manche.</x:v>
      </x:c>
      <x:c r="H78" s="122" t="str">
        <x:v>Regarde le résultat réellement obtenu avant de parler.</x:v>
      </x:c>
      <x:c r="I78" s="122" t="str">
        <x:v>Résultat correspondant effectivement constaté ; remplace ou supprime la ligne si choix de refus/différé/observation. Ne jamais jouer une victoire non acquise.</x:v>
      </x:c>
      <x:c r="J78" s="122" t="str">
        <x:v>Origines — O1</x:v>
      </x:c>
      <x:c r="K78" s="125" t="n">
        <x:v>10</x:v>
      </x:c>
    </x:row>
    <x:row r="79" ht="44" customHeight="1">
      <x:c r="A79" s="126" t="str">
        <x:v>D6-O1-M09-ECHEC---01</x:v>
      </x:c>
      <x:c r="B79" s="127" t="str">
        <x:v>D6-O1-M09</x:v>
      </x:c>
      <x:c r="C79" s="127" t="str">
        <x:v>ECHEC</x:v>
      </x:c>
      <x:c r="D79" s="127" t="str">
        <x:v>-</x:v>
      </x:c>
      <x:c r="E79" s="128" t="n">
        <x:v>1</x:v>
      </x:c>
      <x:c r="F79" s="127" t="str">
        <x:v>Ruun</x:v>
      </x:c>
      <x:c r="G79" s="127" t="str">
        <x:v>Tu as posé le pied hors des pierres. On s’arrête là.</x:v>
      </x:c>
      <x:c r="H79" s="127" t="str">
        <x:v>Suspend l’échange pour laisser jouer le repli ou la protection prévue.</x:v>
      </x:c>
      <x:c r="I79" s="127" t="str">
        <x:v>Échec ou blocage correspondant effectivement observé ; les dégâts, objets et positions persistent.</x:v>
      </x:c>
      <x:c r="J79" s="127" t="str">
        <x:v>Origines — O1</x:v>
      </x:c>
      <x:c r="K79" s="130" t="n">
        <x:v>11</x:v>
      </x:c>
    </x:row>
    <x:row r="80" ht="44" customHeight="1">
      <x:c r="A80" s="121" t="str">
        <x:v>D6-O1-M09-REPRISE---01</x:v>
      </x:c>
      <x:c r="B80" s="122" t="str">
        <x:v>D6-O1-M09</x:v>
      </x:c>
      <x:c r="C80" s="122" t="str">
        <x:v>REPRISE</x:v>
      </x:c>
      <x:c r="D80" s="122" t="str">
        <x:v>-</x:v>
      </x:c>
      <x:c r="E80" s="123" t="n">
        <x:v>1</x:v>
      </x:c>
      <x:c r="F80" s="122" t="str">
        <x:v>Ruun</x:v>
      </x:c>
      <x:c r="G80" s="122" t="str">
        <x:v>Je peux reprendre après avoir soufflé. Toi aussi.</x:v>
      </x:c>
      <x:c r="H80" s="122" t="str">
        <x:v>Reprend à distance sûre ; ne répète pas toute la présentation.</x:v>
      </x:c>
      <x:c r="I80" s="122" t="str">
        <x:v>Réinteraction volontaire après interruption ; état de l’action conservé.</x:v>
      </x:c>
      <x:c r="J80" s="122" t="str">
        <x:v>Origines — O1</x:v>
      </x:c>
      <x:c r="K80" s="125" t="n">
        <x:v>8</x:v>
      </x:c>
    </x:row>
    <x:row r="81" ht="59" customHeight="1">
      <x:c r="A81" s="126" t="str">
        <x:v>D6-O1-M09-CHOIX-A-01</x:v>
      </x:c>
      <x:c r="B81" s="127" t="str">
        <x:v>D6-O1-M09</x:v>
      </x:c>
      <x:c r="C81" s="127" t="str">
        <x:v>CHOIX</x:v>
      </x:c>
      <x:c r="D81" s="127" t="str">
        <x:v>A</x:v>
      </x:c>
      <x:c r="E81" s="128" t="n">
        <x:v>1</x:v>
      </x:c>
      <x:c r="F81" s="127" t="str">
        <x:v>Joueur</x:v>
      </x:c>
      <x:c r="G81" s="127" t="str">
        <x:v>Après la manche, je te montre ton ouverture.</x:v>
      </x:c>
      <x:c r="H81" s="127" t="str">
        <x:v>Regarder la personne ou l’appui concerné ; intention, pas résultat.</x:v>
      </x:c>
      <x:c r="I81" s="127" t="str">
        <x:v>Conditions d’entrée encore valides ; personne, outil et passage nécessaires disponibles. La parole seule ne valide pas l’objectif.</x:v>
      </x:c>
      <x:c r="J81" s="127" t="str">
        <x:v>Origines — O1</x:v>
      </x:c>
      <x:c r="K81" s="130" t="n">
        <x:v>8</x:v>
      </x:c>
    </x:row>
    <x:row r="82" ht="59" customHeight="1">
      <x:c r="A82" s="121" t="str">
        <x:v>D6-O1-M09-REPONSE-A-01</x:v>
      </x:c>
      <x:c r="B82" s="122" t="str">
        <x:v>D6-O1-M09</x:v>
      </x:c>
      <x:c r="C82" s="122" t="str">
        <x:v>REPONSE</x:v>
      </x:c>
      <x:c r="D82" s="122" t="str">
        <x:v>A</x:v>
      </x:c>
      <x:c r="E82" s="123" t="n">
        <x:v>1</x:v>
      </x:c>
      <x:c r="F82" s="122" t="str">
        <x:v>Ruun</x:v>
      </x:c>
      <x:c r="G82" s="122" t="str">
        <x:v>Alors je te montrerai celle que tu me laisses.</x:v>
      </x:c>
      <x:c r="H82" s="122" t="str">
        <x:v>Réponse au choix retenu ; les autres réponses ne sont pas jouées.</x:v>
      </x:c>
      <x:c r="I82" s="122" t="str">
        <x:v>Conditions d’entrée encore valides ; personne, outil et passage nécessaires disponibles. La parole seule ne valide pas l’objectif.</x:v>
      </x:c>
      <x:c r="J82" s="122" t="str">
        <x:v>Origines — O1</x:v>
      </x:c>
      <x:c r="K82" s="125" t="n">
        <x:v>9</x:v>
      </x:c>
    </x:row>
    <x:row r="83" ht="59" customHeight="1">
      <x:c r="A83" s="126" t="str">
        <x:v>D6-O1-M09-CHOIX-B-01</x:v>
      </x:c>
      <x:c r="B83" s="127" t="str">
        <x:v>D6-O1-M09</x:v>
      </x:c>
      <x:c r="C83" s="127" t="str">
        <x:v>CHOIX</x:v>
      </x:c>
      <x:c r="D83" s="127" t="str">
        <x:v>B</x:v>
      </x:c>
      <x:c r="E83" s="128" t="n">
        <x:v>1</x:v>
      </x:c>
      <x:c r="F83" s="127" t="str">
        <x:v>Joueur</x:v>
      </x:c>
      <x:c r="G83" s="127" t="str">
        <x:v>Cette fois, chacun garde sa trouvaille.</x:v>
      </x:c>
      <x:c r="H83" s="127" t="str">
        <x:v>Regarder la personne ou l’appui concerné ; intention, pas résultat.</x:v>
      </x:c>
      <x:c r="I83" s="127" t="str">
        <x:v>Conditions d’entrée encore valides ; personne, outil et passage nécessaires disponibles. La parole seule ne valide pas l’objectif.</x:v>
      </x:c>
      <x:c r="J83" s="127" t="str">
        <x:v>Origines — O1</x:v>
      </x:c>
      <x:c r="K83" s="130" t="n">
        <x:v>6</x:v>
      </x:c>
    </x:row>
    <x:row r="84" ht="59" customHeight="1">
      <x:c r="A84" s="121" t="str">
        <x:v>D6-O1-M09-REPONSE-B-01</x:v>
      </x:c>
      <x:c r="B84" s="122" t="str">
        <x:v>D6-O1-M09</x:v>
      </x:c>
      <x:c r="C84" s="122" t="str">
        <x:v>REPONSE</x:v>
      </x:c>
      <x:c r="D84" s="122" t="str">
        <x:v>B</x:v>
      </x:c>
      <x:c r="E84" s="123" t="n">
        <x:v>1</x:v>
      </x:c>
      <x:c r="F84" s="122" t="str">
        <x:v>Ruun</x:v>
      </x:c>
      <x:c r="G84" s="122" t="str">
        <x:v>Bien. Tu devras la retrouver quand je changerai.</x:v>
      </x:c>
      <x:c r="H84" s="122" t="str">
        <x:v>Réponse au choix retenu ; les autres réponses ne sont pas jouées.</x:v>
      </x:c>
      <x:c r="I84" s="122" t="str">
        <x:v>Conditions d’entrée encore valides ; personne, outil et passage nécessaires disponibles. La parole seule ne valide pas l’objectif.</x:v>
      </x:c>
      <x:c r="J84" s="122" t="str">
        <x:v>Origines — O1</x:v>
      </x:c>
      <x:c r="K84" s="125" t="n">
        <x:v>8</x:v>
      </x:c>
    </x:row>
    <x:row r="85" ht="164" customHeight="1">
      <x:c r="A85" s="126" t="str">
        <x:v>D6-O1-M10-OUV---01</x:v>
      </x:c>
      <x:c r="B85" s="127" t="str">
        <x:v>D6-O1-M10</x:v>
      </x:c>
      <x:c r="C85" s="127" t="str">
        <x:v>OUV</x:v>
      </x:c>
      <x:c r="D85" s="127" t="str">
        <x:v>-</x:v>
      </x:c>
      <x:c r="E85" s="128" t="n">
        <x:v>1</x:v>
      </x:c>
      <x:c r="F85" s="127" t="str">
        <x:v>Gardien familial</x:v>
      </x:c>
      <x:c r="G85" s="127" t="str">
        <x:v>Tu ne passeras pas tant que ce filet tient.</x:v>
      </x:c>
      <x:c r="H85" s="127" t="str">
        <x:v>Laisse le joueur regarder la situation avant de poursuivre.</x:v>
      </x:c>
      <x:c r="I85" s="127" t="str">
        <x:v>O1-M09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85" s="127" t="str">
        <x:v>Origines — O1</x:v>
      </x:c>
      <x:c r="K85" s="130" t="n">
        <x:v>9</x:v>
      </x:c>
    </x:row>
    <x:row r="86" ht="74" customHeight="1">
      <x:c r="A86" s="121" t="str">
        <x:v>D6-O1-M10-SUCCES---01</x:v>
      </x:c>
      <x:c r="B86" s="122" t="str">
        <x:v>D6-O1-M10</x:v>
      </x:c>
      <x:c r="C86" s="122" t="str">
        <x:v>SUCCES</x:v>
      </x:c>
      <x:c r="D86" s="122" t="str">
        <x:v>-</x:v>
      </x:c>
      <x:c r="E86" s="123" t="n">
        <x:v>1</x:v>
      </x:c>
      <x:c r="F86" s="122" t="str">
        <x:v>Dhera</x:v>
      </x:c>
      <x:c r="G86" s="122" t="str">
        <x:v>Tu es revenu avec un passage réel. Montre-moi où le câble était fixé.</x:v>
      </x:c>
      <x:c r="H86" s="122" t="str">
        <x:v>Regarde le résultat réellement obtenu avant de parler.</x:v>
      </x:c>
      <x:c r="I86" s="122" t="str">
        <x:v>Résultat correspondant effectivement constaté ; remplace ou supprime la ligne si choix de refus/différé/observation. Ne jamais jouer une victoire non acquise.</x:v>
      </x:c>
      <x:c r="J86" s="122" t="str">
        <x:v>Origines — O1</x:v>
      </x:c>
      <x:c r="K86" s="125" t="n">
        <x:v>13</x:v>
      </x:c>
    </x:row>
    <x:row r="87" ht="44" customHeight="1">
      <x:c r="A87" s="126" t="str">
        <x:v>D6-O1-M10-ECHEC---01</x:v>
      </x:c>
      <x:c r="B87" s="127" t="str">
        <x:v>D6-O1-M10</x:v>
      </x:c>
      <x:c r="C87" s="127" t="str">
        <x:v>ECHEC</x:v>
      </x:c>
      <x:c r="D87" s="127" t="str">
        <x:v>-</x:v>
      </x:c>
      <x:c r="E87" s="128" t="n">
        <x:v>1</x:v>
      </x:c>
      <x:c r="F87" s="127" t="str">
        <x:v>Dhera</x:v>
      </x:c>
      <x:c r="G87" s="127" t="str">
        <x:v>Cette coupure doit être soignée avant que tu repartes.</x:v>
      </x:c>
      <x:c r="H87" s="127" t="str">
        <x:v>Suspend l’échange pour laisser jouer le repli ou la protection prévue.</x:v>
      </x:c>
      <x:c r="I87" s="127" t="str">
        <x:v>Échec ou blocage correspondant effectivement observé ; les dégâts, objets et positions persistent.</x:v>
      </x:c>
      <x:c r="J87" s="127" t="str">
        <x:v>Origines — O1</x:v>
      </x:c>
      <x:c r="K87" s="130" t="n">
        <x:v>9</x:v>
      </x:c>
    </x:row>
    <x:row r="88" ht="44" customHeight="1">
      <x:c r="A88" s="121" t="str">
        <x:v>D6-O1-M10-REPRISE---01</x:v>
      </x:c>
      <x:c r="B88" s="122" t="str">
        <x:v>D6-O1-M10</x:v>
      </x:c>
      <x:c r="C88" s="122" t="str">
        <x:v>REPRISE</x:v>
      </x:c>
      <x:c r="D88" s="122" t="str">
        <x:v>-</x:v>
      </x:c>
      <x:c r="E88" s="123" t="n">
        <x:v>1</x:v>
      </x:c>
      <x:c r="F88" s="122" t="str">
        <x:v>Dhera</x:v>
      </x:c>
      <x:c r="G88" s="122" t="str">
        <x:v>L’attache basse a cédé. Tu n’as plus à refaire le même piège.</x:v>
      </x:c>
      <x:c r="H88" s="122" t="str">
        <x:v>Reprend à distance sûre ; ne répète pas toute la présentation.</x:v>
      </x:c>
      <x:c r="I88" s="122" t="str">
        <x:v>Réinteraction volontaire après interruption ; état de l’action conservé.</x:v>
      </x:c>
      <x:c r="J88" s="122" t="str">
        <x:v>Origines — O1</x:v>
      </x:c>
      <x:c r="K88" s="125" t="n">
        <x:v>12</x:v>
      </x:c>
    </x:row>
    <x:row r="89" ht="59" customHeight="1">
      <x:c r="A89" s="126" t="str">
        <x:v>D6-O1-M10-CHOIX-A-01</x:v>
      </x:c>
      <x:c r="B89" s="127" t="str">
        <x:v>D6-O1-M10</x:v>
      </x:c>
      <x:c r="C89" s="127" t="str">
        <x:v>CHOIX</x:v>
      </x:c>
      <x:c r="D89" s="127" t="str">
        <x:v>A</x:v>
      </x:c>
      <x:c r="E89" s="128" t="n">
        <x:v>1</x:v>
      </x:c>
      <x:c r="F89" s="127" t="str">
        <x:v>Joueur</x:v>
      </x:c>
      <x:c r="G89" s="127" t="str">
        <x:v>Je vais le décrocher. Puis tu répondras.</x:v>
      </x:c>
      <x:c r="H89" s="127" t="str">
        <x:v>Regarder la personne ou l’appui concerné ; intention, pas résultat.</x:v>
      </x:c>
      <x:c r="I89" s="127" t="str">
        <x:v>Conditions d’entrée encore valides ; personne, outil et passage nécessaires disponibles. La parole seule ne valide pas l’objectif.</x:v>
      </x:c>
      <x:c r="J89" s="127" t="str">
        <x:v>Origines — O1</x:v>
      </x:c>
      <x:c r="K89" s="130" t="n">
        <x:v>7</x:v>
      </x:c>
    </x:row>
    <x:row r="90" ht="59" customHeight="1">
      <x:c r="A90" s="121" t="str">
        <x:v>D6-O1-M10-REPONSE-A-01</x:v>
      </x:c>
      <x:c r="B90" s="122" t="str">
        <x:v>D6-O1-M10</x:v>
      </x:c>
      <x:c r="C90" s="122" t="str">
        <x:v>REPONSE</x:v>
      </x:c>
      <x:c r="D90" s="122" t="str">
        <x:v>A</x:v>
      </x:c>
      <x:c r="E90" s="123" t="n">
        <x:v>1</x:v>
      </x:c>
      <x:c r="F90" s="122" t="str">
        <x:v>Gardien familial</x:v>
      </x:c>
      <x:c r="G90" s="122" t="str">
        <x:v>Approche, si tu crois avoir vu toutes les attaches.</x:v>
      </x:c>
      <x:c r="H90" s="122" t="str">
        <x:v>Réponse au choix retenu ; les autres réponses ne sont pas jouées.</x:v>
      </x:c>
      <x:c r="I90" s="122" t="str">
        <x:v>Conditions d’entrée encore valides ; personne, outil et passage nécessaires disponibles. La parole seule ne valide pas l’objectif.</x:v>
      </x:c>
      <x:c r="J90" s="122" t="str">
        <x:v>Origines — O1</x:v>
      </x:c>
      <x:c r="K90" s="125" t="n">
        <x:v>9</x:v>
      </x:c>
    </x:row>
    <x:row r="91" ht="59" customHeight="1">
      <x:c r="A91" s="126" t="str">
        <x:v>D6-O1-M10-CHOIX-B-01</x:v>
      </x:c>
      <x:c r="B91" s="127" t="str">
        <x:v>D6-O1-M10</x:v>
      </x:c>
      <x:c r="C91" s="127" t="str">
        <x:v>CHOIX</x:v>
      </x:c>
      <x:c r="D91" s="127" t="str">
        <x:v>B</x:v>
      </x:c>
      <x:c r="E91" s="128" t="n">
        <x:v>1</x:v>
      </x:c>
      <x:c r="F91" s="127" t="str">
        <x:v>Joueur</x:v>
      </x:c>
      <x:c r="G91" s="127" t="str">
        <x:v>Garde les yeux sur ta corde.</x:v>
      </x:c>
      <x:c r="H91" s="127" t="str">
        <x:v>Regarder la personne ou l’appui concerné ; intention, pas résultat.</x:v>
      </x:c>
      <x:c r="I91" s="127" t="str">
        <x:v>Conditions d’entrée encore valides ; personne, outil et passage nécessaires disponibles. La parole seule ne valide pas l’objectif.</x:v>
      </x:c>
      <x:c r="J91" s="127" t="str">
        <x:v>Origines — O1</x:v>
      </x:c>
      <x:c r="K91" s="130" t="n">
        <x:v>6</x:v>
      </x:c>
    </x:row>
    <x:row r="92" ht="59" customHeight="1">
      <x:c r="A92" s="121" t="str">
        <x:v>D6-O1-M10-REPONSE-B-01</x:v>
      </x:c>
      <x:c r="B92" s="122" t="str">
        <x:v>D6-O1-M10</x:v>
      </x:c>
      <x:c r="C92" s="122" t="str">
        <x:v>REPONSE</x:v>
      </x:c>
      <x:c r="D92" s="122" t="str">
        <x:v>B</x:v>
      </x:c>
      <x:c r="E92" s="123" t="n">
        <x:v>1</x:v>
      </x:c>
      <x:c r="F92" s="122" t="str">
        <x:v>Gardien familial</x:v>
      </x:c>
      <x:c r="G92" s="122" t="str">
        <x:v>Tu cherches quoi, dans cette ombre ?</x:v>
      </x:c>
      <x:c r="H92" s="122" t="str">
        <x:v>Réponse au choix retenu ; les autres réponses ne sont pas jouées.</x:v>
      </x:c>
      <x:c r="I92" s="122" t="str">
        <x:v>Conditions d’entrée encore valides ; personne, outil et passage nécessaires disponibles. La parole seule ne valide pas l’objectif.</x:v>
      </x:c>
      <x:c r="J92" s="122" t="str">
        <x:v>Origines — O1</x:v>
      </x:c>
      <x:c r="K92" s="125" t="n">
        <x:v>7</x:v>
      </x:c>
    </x:row>
    <x:row r="93" ht="44" customHeight="1">
      <x:c r="A93" s="126" t="str">
        <x:v>D6-O1-M10-VARIANTE---01</x:v>
      </x:c>
      <x:c r="B93" s="127" t="str">
        <x:v>D6-O1-M10</x:v>
      </x:c>
      <x:c r="C93" s="127" t="str">
        <x:v>VARIANTE</x:v>
      </x:c>
      <x:c r="D93" s="127" t="str">
        <x:v>-</x:v>
      </x:c>
      <x:c r="E93" s="128" t="n">
        <x:v>1</x:v>
      </x:c>
      <x:c r="F93" s="127" t="str">
        <x:v>Dhera</x:v>
      </x:c>
      <x:c r="G93" s="127" t="str">
        <x:v>Le signe renvoie à sa maison. Il faut encore savoir qui a posé ce câble.</x:v>
      </x:c>
      <x:c r="H93" s="127" t="str">
        <x:v>Examine la marque sans regarder un accusé absent.</x:v>
      </x:c>
      <x:c r="I93" s="127" t="str">
        <x:v>Après collecte ; priorité 1 ; câble récupéré mais auteur de sa pose non établi.</x:v>
      </x:c>
      <x:c r="J93" s="127" t="str">
        <x:v>Origines — O1</x:v>
      </x:c>
      <x:c r="K93" s="130" t="n">
        <x:v>15</x:v>
      </x:c>
    </x:row>
    <x:row r="94" ht="164" customHeight="1">
      <x:c r="A94" s="121" t="str">
        <x:v>D6-O1-M11-OUV---01</x:v>
      </x:c>
      <x:c r="B94" s="122" t="str">
        <x:v>D6-O1-M11</x:v>
      </x:c>
      <x:c r="C94" s="122" t="str">
        <x:v>OUV</x:v>
      </x:c>
      <x:c r="D94" s="122" t="str">
        <x:v>-</x:v>
      </x:c>
      <x:c r="E94" s="123" t="n">
        <x:v>1</x:v>
      </x:c>
      <x:c r="F94" s="122" t="str">
        <x:v>Témoin du monte-charge</x:v>
      </x:c>
      <x:c r="G94" s="122" t="str">
        <x:v>J’ai vu passer son paquet. Je n’ai pas vu ce qu’il en a fait plus loin.</x:v>
      </x:c>
      <x:c r="H94" s="122" t="str">
        <x:v>Laisse le joueur regarder la situation avant de poursuivre.</x:v>
      </x:c>
      <x:c r="I94" s="122" t="str">
        <x:v>O1-M10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94" s="122" t="str">
        <x:v>Origines — O1</x:v>
      </x:c>
      <x:c r="K94" s="125" t="n">
        <x:v>16</x:v>
      </x:c>
    </x:row>
    <x:row r="95" ht="74" customHeight="1">
      <x:c r="A95" s="126" t="str">
        <x:v>D6-O1-M11-SUCCES---01</x:v>
      </x:c>
      <x:c r="B95" s="127" t="str">
        <x:v>D6-O1-M11</x:v>
      </x:c>
      <x:c r="C95" s="127" t="str">
        <x:v>SUCCES</x:v>
      </x:c>
      <x:c r="D95" s="127" t="str">
        <x:v>-</x:v>
      </x:c>
      <x:c r="E95" s="128" t="n">
        <x:v>1</x:v>
      </x:c>
      <x:c r="F95" s="127" t="str">
        <x:v>Témoin du monte-charge</x:v>
      </x:c>
      <x:c r="G95" s="127" t="str">
        <x:v>Tu as laissé à chacun les paroles qu’il pouvait réellement tenir.</x:v>
      </x:c>
      <x:c r="H95" s="127" t="str">
        <x:v>Regarde le résultat réellement obtenu avant de parler.</x:v>
      </x:c>
      <x:c r="I95" s="127" t="str">
        <x:v>Résultat correspondant effectivement constaté ; remplace ou supprime la ligne si choix de refus/différé/observation. Ne jamais jouer une victoire non acquise.</x:v>
      </x:c>
      <x:c r="J95" s="127" t="str">
        <x:v>Origines — O1</x:v>
      </x:c>
      <x:c r="K95" s="130" t="n">
        <x:v>11</x:v>
      </x:c>
    </x:row>
    <x:row r="96" ht="44" customHeight="1">
      <x:c r="A96" s="121" t="str">
        <x:v>D6-O1-M11-ECHEC---01</x:v>
      </x:c>
      <x:c r="B96" s="122" t="str">
        <x:v>D6-O1-M11</x:v>
      </x:c>
      <x:c r="C96" s="122" t="str">
        <x:v>ECHEC</x:v>
      </x:c>
      <x:c r="D96" s="122" t="str">
        <x:v>-</x:v>
      </x:c>
      <x:c r="E96" s="123" t="n">
        <x:v>1</x:v>
      </x:c>
      <x:c r="F96" s="122" t="str">
        <x:v>Témoin du monte-charge</x:v>
      </x:c>
      <x:c r="G96" s="122" t="str">
        <x:v>La troisième est partie à sa halte. Personne ici ne parlera pour elle.</x:v>
      </x:c>
      <x:c r="H96" s="122" t="str">
        <x:v>Suspend l’échange pour laisser jouer le repli ou la protection prévue.</x:v>
      </x:c>
      <x:c r="I96" s="122" t="str">
        <x:v>Échec ou blocage correspondant effectivement observé ; les dégâts, objets et positions persistent.</x:v>
      </x:c>
      <x:c r="J96" s="122" t="str">
        <x:v>Origines — O1</x:v>
      </x:c>
      <x:c r="K96" s="125" t="n">
        <x:v>13</x:v>
      </x:c>
    </x:row>
    <x:row r="97" ht="44" customHeight="1">
      <x:c r="A97" s="126" t="str">
        <x:v>D6-O1-M11-REPRISE---01</x:v>
      </x:c>
      <x:c r="B97" s="127" t="str">
        <x:v>D6-O1-M11</x:v>
      </x:c>
      <x:c r="C97" s="127" t="str">
        <x:v>REPRISE</x:v>
      </x:c>
      <x:c r="D97" s="127" t="str">
        <x:v>-</x:v>
      </x:c>
      <x:c r="E97" s="128" t="n">
        <x:v>1</x:v>
      </x:c>
      <x:c r="F97" s="127" t="str">
        <x:v>Témoin du monte-charge</x:v>
      </x:c>
      <x:c r="G97" s="127" t="str">
        <x:v>Le monte-charge fonctionne encore. Tu peux la rejoindre par le palier haut.</x:v>
      </x:c>
      <x:c r="H97" s="127" t="str">
        <x:v>Reprend à distance sûre ; ne répète pas toute la présentation.</x:v>
      </x:c>
      <x:c r="I97" s="127" t="str">
        <x:v>Réinteraction volontaire après interruption ; état de l’action conservé.</x:v>
      </x:c>
      <x:c r="J97" s="127" t="str">
        <x:v>Origines — O1</x:v>
      </x:c>
      <x:c r="K97" s="130" t="n">
        <x:v>12</x:v>
      </x:c>
    </x:row>
    <x:row r="98" ht="59" customHeight="1">
      <x:c r="A98" s="121" t="str">
        <x:v>D6-O1-M11-CHOIX-A-01</x:v>
      </x:c>
      <x:c r="B98" s="122" t="str">
        <x:v>D6-O1-M11</x:v>
      </x:c>
      <x:c r="C98" s="122" t="str">
        <x:v>CHOIX</x:v>
      </x:c>
      <x:c r="D98" s="122" t="str">
        <x:v>A</x:v>
      </x:c>
      <x:c r="E98" s="123" t="n">
        <x:v>1</x:v>
      </x:c>
      <x:c r="F98" s="122" t="str">
        <x:v>Joueur</x:v>
      </x:c>
      <x:c r="G98" s="122" t="str">
        <x:v>Je veux entendre aussi les deux autres.</x:v>
      </x:c>
      <x:c r="H98" s="122" t="str">
        <x:v>Regarder la personne ou l’appui concerné ; intention, pas résultat.</x:v>
      </x:c>
      <x:c r="I98" s="122" t="str">
        <x:v>Conditions d’entrée encore valides ; personne, outil et passage nécessaires disponibles. La parole seule ne valide pas l’objectif.</x:v>
      </x:c>
      <x:c r="J98" s="122" t="str">
        <x:v>Origines — O1</x:v>
      </x:c>
      <x:c r="K98" s="125" t="n">
        <x:v>7</x:v>
      </x:c>
    </x:row>
    <x:row r="99" ht="59" customHeight="1">
      <x:c r="A99" s="126" t="str">
        <x:v>D6-O1-M11-REPONSE-A-01</x:v>
      </x:c>
      <x:c r="B99" s="127" t="str">
        <x:v>D6-O1-M11</x:v>
      </x:c>
      <x:c r="C99" s="127" t="str">
        <x:v>REPONSE</x:v>
      </x:c>
      <x:c r="D99" s="127" t="str">
        <x:v>A</x:v>
      </x:c>
      <x:c r="E99" s="128" t="n">
        <x:v>1</x:v>
      </x:c>
      <x:c r="F99" s="127" t="str">
        <x:v>Témoin du monte-charge</x:v>
      </x:c>
      <x:c r="G99" s="127" t="str">
        <x:v>Remets le contrepoids. Ils sont sur l’autre palier.</x:v>
      </x:c>
      <x:c r="H99" s="127" t="str">
        <x:v>Réponse au choix retenu ; les autres réponses ne sont pas jouées.</x:v>
      </x:c>
      <x:c r="I99" s="127" t="str">
        <x:v>Conditions d’entrée encore valides ; personne, outil et passage nécessaires disponibles. La parole seule ne valide pas l’objectif.</x:v>
      </x:c>
      <x:c r="J99" s="127" t="str">
        <x:v>Origines — O1</x:v>
      </x:c>
      <x:c r="K99" s="130" t="n">
        <x:v>8</x:v>
      </x:c>
    </x:row>
    <x:row r="100" ht="59" customHeight="1">
      <x:c r="A100" s="121" t="str">
        <x:v>D6-O1-M11-CHOIX-B-01</x:v>
      </x:c>
      <x:c r="B100" s="122" t="str">
        <x:v>D6-O1-M11</x:v>
      </x:c>
      <x:c r="C100" s="122" t="str">
        <x:v>CHOIX</x:v>
      </x:c>
      <x:c r="D100" s="122" t="str">
        <x:v>B</x:v>
      </x:c>
      <x:c r="E100" s="123" t="n">
        <x:v>1</x:v>
      </x:c>
      <x:c r="F100" s="122" t="str">
        <x:v>Joueur</x:v>
      </x:c>
      <x:c r="G100" s="122" t="str">
        <x:v>Je présenterai seulement le câble.</x:v>
      </x:c>
      <x:c r="H100" s="122" t="str">
        <x:v>Regarder la personne ou l’appui concerné ; intention, pas résultat.</x:v>
      </x:c>
      <x:c r="I100" s="122" t="str">
        <x:v>Conditions d’entrée encore valides ; personne, outil et passage nécessaires disponibles. La parole seule ne valide pas l’objectif.</x:v>
      </x:c>
      <x:c r="J100" s="122" t="str">
        <x:v>Origines — O1</x:v>
      </x:c>
      <x:c r="K100" s="125" t="n">
        <x:v>5</x:v>
      </x:c>
    </x:row>
    <x:row r="101" ht="59" customHeight="1">
      <x:c r="A101" s="126" t="str">
        <x:v>D6-O1-M11-REPONSE-B-01</x:v>
      </x:c>
      <x:c r="B101" s="127" t="str">
        <x:v>D6-O1-M11</x:v>
      </x:c>
      <x:c r="C101" s="127" t="str">
        <x:v>REPONSE</x:v>
      </x:c>
      <x:c r="D101" s="127" t="str">
        <x:v>B</x:v>
      </x:c>
      <x:c r="E101" s="128" t="n">
        <x:v>1</x:v>
      </x:c>
      <x:c r="F101" s="127" t="str">
        <x:v>Témoin du monte-charge</x:v>
      </x:c>
      <x:c r="G101" s="127" t="str">
        <x:v>Alors ne donne pas mon nom pour une chose que je n’ai pas vue.</x:v>
      </x:c>
      <x:c r="H101" s="127" t="str">
        <x:v>Réponse au choix retenu ; les autres réponses ne sont pas jouées.</x:v>
      </x:c>
      <x:c r="I101" s="127" t="str">
        <x:v>Conditions d’entrée encore valides ; personne, outil et passage nécessaires disponibles. La parole seule ne valide pas l’objectif.</x:v>
      </x:c>
      <x:c r="J101" s="127" t="str">
        <x:v>Origines — O1</x:v>
      </x:c>
      <x:c r="K101" s="130" t="n">
        <x:v>14</x:v>
      </x:c>
    </x:row>
    <x:row r="102" ht="44" customHeight="1">
      <x:c r="A102" s="121" t="str">
        <x:v>D6-O1-M11-VARIANTE---01</x:v>
      </x:c>
      <x:c r="B102" s="122" t="str">
        <x:v>D6-O1-M11</x:v>
      </x:c>
      <x:c r="C102" s="122" t="str">
        <x:v>VARIANTE</x:v>
      </x:c>
      <x:c r="D102" s="122" t="str">
        <x:v>-</x:v>
      </x:c>
      <x:c r="E102" s="123" t="n">
        <x:v>1</x:v>
      </x:c>
      <x:c r="F102" s="122" t="str">
        <x:v>Témoin du monte-charge</x:v>
      </x:c>
      <x:c r="G102" s="122" t="str">
        <x:v>Mon morceau de l’histoire s’arrête au palier. Ne le prolonge pas avec ma voix.</x:v>
      </x:c>
      <x:c r="H102" s="122" t="str">
        <x:v>Montre le dernier point qu’il a réellement vu.</x:v>
      </x:c>
      <x:c r="I102" s="122" t="str">
        <x:v>Conclusion ; priorité 1 ; témoignages partiels seulement, témoin principal introuvable.</x:v>
      </x:c>
      <x:c r="J102" s="122" t="str">
        <x:v>Origines — O1</x:v>
      </x:c>
      <x:c r="K102" s="125" t="n">
        <x:v>14</x:v>
      </x:c>
    </x:row>
    <x:row r="103" ht="164" customHeight="1">
      <x:c r="A103" s="126" t="str">
        <x:v>D6-O1-M12-OUV---01</x:v>
      </x:c>
      <x:c r="B103" s="127" t="str">
        <x:v>D6-O1-M12</x:v>
      </x:c>
      <x:c r="C103" s="127" t="str">
        <x:v>OUV</x:v>
      </x:c>
      <x:c r="D103" s="127" t="str">
        <x:v>-</x:v>
      </x:c>
      <x:c r="E103" s="128" t="n">
        <x:v>1</x:v>
      </x:c>
      <x:c r="F103" s="127" t="str">
        <x:v>Dhera</x:v>
      </x:c>
      <x:c r="G103" s="127" t="str">
        <x:v>Les deux cibles ne repartent pas ensemble. Écoute la seconde roue.</x:v>
      </x:c>
      <x:c r="H103" s="127" t="str">
        <x:v>Laisse le joueur regarder la situation avant de poursuivre.</x:v>
      </x:c>
      <x:c r="I103" s="127" t="str">
        <x:v>O1-M11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103" s="127" t="str">
        <x:v>Origines — O1</x:v>
      </x:c>
      <x:c r="K103" s="130" t="n">
        <x:v>11</x:v>
      </x:c>
    </x:row>
    <x:row r="104" ht="74" customHeight="1">
      <x:c r="A104" s="121" t="str">
        <x:v>D6-O1-M12-SUCCES---01</x:v>
      </x:c>
      <x:c r="B104" s="122" t="str">
        <x:v>D6-O1-M12</x:v>
      </x:c>
      <x:c r="C104" s="122" t="str">
        <x:v>SUCCES</x:v>
      </x:c>
      <x:c r="D104" s="122" t="str">
        <x:v>-</x:v>
      </x:c>
      <x:c r="E104" s="123" t="n">
        <x:v>1</x:v>
      </x:c>
      <x:c r="F104" s="122" t="str">
        <x:v>Dhera</x:v>
      </x:c>
      <x:c r="G104" s="122" t="str">
        <x:v>Tu as fini sous les interruptions. Le cercle a vu ta manière de tenir.</x:v>
      </x:c>
      <x:c r="H104" s="122" t="str">
        <x:v>Regarde le résultat réellement obtenu avant de parler.</x:v>
      </x:c>
      <x:c r="I104" s="122" t="str">
        <x:v>Résultat correspondant effectivement constaté ; remplace ou supprime la ligne si choix de refus/différé/observation. Ne jamais jouer une victoire non acquise.</x:v>
      </x:c>
      <x:c r="J104" s="122" t="str">
        <x:v>Origines — O1</x:v>
      </x:c>
      <x:c r="K104" s="125" t="n">
        <x:v>14</x:v>
      </x:c>
    </x:row>
    <x:row r="105" ht="44" customHeight="1">
      <x:c r="A105" s="126" t="str">
        <x:v>D6-O1-M12-ECHEC---01</x:v>
      </x:c>
      <x:c r="B105" s="127" t="str">
        <x:v>D6-O1-M12</x:v>
      </x:c>
      <x:c r="C105" s="127" t="str">
        <x:v>ECHEC</x:v>
      </x:c>
      <x:c r="D105" s="127" t="str">
        <x:v>-</x:v>
      </x:c>
      <x:c r="E105" s="128" t="n">
        <x:v>1</x:v>
      </x:c>
      <x:c r="F105" s="127" t="str">
        <x:v>Dhera</x:v>
      </x:c>
      <x:c r="G105" s="127" t="str">
        <x:v>Une manche perdue ne fait pas disparaître les passages réussis.</x:v>
      </x:c>
      <x:c r="H105" s="127" t="str">
        <x:v>Suspend l’échange pour laisser jouer le repli ou la protection prévue.</x:v>
      </x:c>
      <x:c r="I105" s="127" t="str">
        <x:v>Échec ou blocage correspondant effectivement observé ; les dégâts, objets et positions persistent.</x:v>
      </x:c>
      <x:c r="J105" s="127" t="str">
        <x:v>Origines — O1</x:v>
      </x:c>
      <x:c r="K105" s="130" t="n">
        <x:v>10</x:v>
      </x:c>
    </x:row>
    <x:row r="106" ht="44" customHeight="1">
      <x:c r="A106" s="121" t="str">
        <x:v>D6-O1-M12-REPRISE---01</x:v>
      </x:c>
      <x:c r="B106" s="122" t="str">
        <x:v>D6-O1-M12</x:v>
      </x:c>
      <x:c r="C106" s="122" t="str">
        <x:v>REPRISE</x:v>
      </x:c>
      <x:c r="D106" s="122" t="str">
        <x:v>-</x:v>
      </x:c>
      <x:c r="E106" s="123" t="n">
        <x:v>1</x:v>
      </x:c>
      <x:c r="F106" s="122" t="str">
        <x:v>Dhera</x:v>
      </x:c>
      <x:c r="G106" s="122" t="str">
        <x:v>Si tu veux retenter le défi, les cibles sont prêtes. Le salut n’est pas dû.</x:v>
      </x:c>
      <x:c r="H106" s="122" t="str">
        <x:v>Reprend à distance sûre ; ne répète pas toute la présentation.</x:v>
      </x:c>
      <x:c r="I106" s="122" t="str">
        <x:v>Réinteraction volontaire après interruption ; état de l’action conservé.</x:v>
      </x:c>
      <x:c r="J106" s="122" t="str">
        <x:v>Origines — O1</x:v>
      </x:c>
      <x:c r="K106" s="125" t="n">
        <x:v>15</x:v>
      </x:c>
    </x:row>
    <x:row r="107" ht="59" customHeight="1">
      <x:c r="A107" s="126" t="str">
        <x:v>D6-O1-M12-CHOIX-A-01</x:v>
      </x:c>
      <x:c r="B107" s="127" t="str">
        <x:v>D6-O1-M12</x:v>
      </x:c>
      <x:c r="C107" s="127" t="str">
        <x:v>CHOIX</x:v>
      </x:c>
      <x:c r="D107" s="127" t="str">
        <x:v>A</x:v>
      </x:c>
      <x:c r="E107" s="128" t="n">
        <x:v>1</x:v>
      </x:c>
      <x:c r="F107" s="127" t="str">
        <x:v>Joueur</x:v>
      </x:c>
      <x:c r="G107" s="127" t="str">
        <x:v>À la fin, je te saluerai.</x:v>
      </x:c>
      <x:c r="H107" s="127" t="str">
        <x:v>Regarder la personne ou l’appui concerné ; intention, pas résultat.</x:v>
      </x:c>
      <x:c r="I107" s="127" t="str">
        <x:v>Conditions d’entrée encore valides ; personne, outil et passage nécessaires disponibles. La parole seule ne valide pas l’objectif.</x:v>
      </x:c>
      <x:c r="J107" s="127" t="str">
        <x:v>Origines — O1</x:v>
      </x:c>
      <x:c r="K107" s="130" t="n">
        <x:v>6</x:v>
      </x:c>
    </x:row>
    <x:row r="108" ht="59" customHeight="1">
      <x:c r="A108" s="121" t="str">
        <x:v>D6-O1-M12-REPONSE-A-01</x:v>
      </x:c>
      <x:c r="B108" s="122" t="str">
        <x:v>D6-O1-M12</x:v>
      </x:c>
      <x:c r="C108" s="122" t="str">
        <x:v>REPONSE</x:v>
      </x:c>
      <x:c r="D108" s="122" t="str">
        <x:v>A</x:v>
      </x:c>
      <x:c r="E108" s="123" t="n">
        <x:v>1</x:v>
      </x:c>
      <x:c r="F108" s="122" t="str">
        <x:v>Dhera</x:v>
      </x:c>
      <x:c r="G108" s="122" t="str">
        <x:v>Termine d’abord. Je saurai reconnaître ton geste.</x:v>
      </x:c>
      <x:c r="H108" s="122" t="str">
        <x:v>Réponse au choix retenu ; les autres réponses ne sont pas jouées.</x:v>
      </x:c>
      <x:c r="I108" s="122" t="str">
        <x:v>Conditions d’entrée encore valides ; personne, outil et passage nécessaires disponibles. La parole seule ne valide pas l’objectif.</x:v>
      </x:c>
      <x:c r="J108" s="122" t="str">
        <x:v>Origines — O1</x:v>
      </x:c>
      <x:c r="K108" s="125" t="n">
        <x:v>7</x:v>
      </x:c>
    </x:row>
    <x:row r="109" ht="59" customHeight="1">
      <x:c r="A109" s="126" t="str">
        <x:v>D6-O1-M12-CHOIX-B-01</x:v>
      </x:c>
      <x:c r="B109" s="127" t="str">
        <x:v>D6-O1-M12</x:v>
      </x:c>
      <x:c r="C109" s="127" t="str">
        <x:v>CHOIX</x:v>
      </x:c>
      <x:c r="D109" s="127" t="str">
        <x:v>B</x:v>
      </x:c>
      <x:c r="E109" s="128" t="n">
        <x:v>1</x:v>
      </x:c>
      <x:c r="F109" s="127" t="str">
        <x:v>Joueur</x:v>
      </x:c>
      <x:c r="G109" s="127" t="str">
        <x:v>Mon salut sera pour Ruun.</x:v>
      </x:c>
      <x:c r="H109" s="127" t="str">
        <x:v>Regarder la personne ou l’appui concerné ; intention, pas résultat.</x:v>
      </x:c>
      <x:c r="I109" s="127" t="str">
        <x:v>Conditions d’entrée encore valides ; personne, outil et passage nécessaires disponibles. La parole seule ne valide pas l’objectif.</x:v>
      </x:c>
      <x:c r="J109" s="127" t="str">
        <x:v>Origines — O1</x:v>
      </x:c>
      <x:c r="K109" s="130" t="n">
        <x:v>5</x:v>
      </x:c>
    </x:row>
    <x:row r="110" ht="59" customHeight="1">
      <x:c r="A110" s="121" t="str">
        <x:v>D6-O1-M12-REPONSE-B-01</x:v>
      </x:c>
      <x:c r="B110" s="122" t="str">
        <x:v>D6-O1-M12</x:v>
      </x:c>
      <x:c r="C110" s="122" t="str">
        <x:v>REPONSE</x:v>
      </x:c>
      <x:c r="D110" s="122" t="str">
        <x:v>B</x:v>
      </x:c>
      <x:c r="E110" s="123" t="n">
        <x:v>1</x:v>
      </x:c>
      <x:c r="F110" s="122" t="str">
        <x:v>Dhera</x:v>
      </x:c>
      <x:c r="G110" s="122" t="str">
        <x:v>Il te regarde depuis le bord. Tu choisiras après la manche.</x:v>
      </x:c>
      <x:c r="H110" s="122" t="str">
        <x:v>Réponse au choix retenu ; les autres réponses ne sont pas jouées.</x:v>
      </x:c>
      <x:c r="I110" s="122" t="str">
        <x:v>Conditions d’entrée encore valides ; personne, outil et passage nécessaires disponibles. La parole seule ne valide pas l’objectif.</x:v>
      </x:c>
      <x:c r="J110" s="122" t="str">
        <x:v>Origines — O1</x:v>
      </x:c>
      <x:c r="K110" s="125" t="n">
        <x:v>11</x:v>
      </x:c>
    </x:row>
    <x:row r="111" ht="44" customHeight="1">
      <x:c r="A111" s="126" t="str">
        <x:v>D6-O1-M12-CHOIX-C-01</x:v>
      </x:c>
      <x:c r="B111" s="127" t="str">
        <x:v>D6-O1-M12</x:v>
      </x:c>
      <x:c r="C111" s="127" t="str">
        <x:v>CHOIX</x:v>
      </x:c>
      <x:c r="D111" s="127" t="str">
        <x:v>C</x:v>
      </x:c>
      <x:c r="E111" s="128" t="n">
        <x:v>1</x:v>
      </x:c>
      <x:c r="F111" s="127" t="str">
        <x:v>Joueur</x:v>
      </x:c>
      <x:c r="G111" s="127" t="str">
        <x:v>Je salue toute la cohorte.</x:v>
      </x:c>
      <x:c r="H111" s="127" t="str">
        <x:v>Regarder la personne ou l’appui concerné ; intention, pas résultat.</x:v>
      </x:c>
      <x:c r="I111" s="127" t="str">
        <x:v>Cohorte présente ; salut après la manche réellement terminée.</x:v>
      </x:c>
      <x:c r="J111" s="127" t="str">
        <x:v>Origines — O1</x:v>
      </x:c>
      <x:c r="K111" s="130" t="n">
        <x:v>5</x:v>
      </x:c>
    </x:row>
    <x:row r="112" ht="44" customHeight="1">
      <x:c r="A112" s="121" t="str">
        <x:v>D6-O1-M12-REPONSE-C-01</x:v>
      </x:c>
      <x:c r="B112" s="122" t="str">
        <x:v>D6-O1-M12</x:v>
      </x:c>
      <x:c r="C112" s="122" t="str">
        <x:v>REPONSE</x:v>
      </x:c>
      <x:c r="D112" s="122" t="str">
        <x:v>C</x:v>
      </x:c>
      <x:c r="E112" s="123" t="n">
        <x:v>1</x:v>
      </x:c>
      <x:c r="F112" s="122" t="str">
        <x:v>Dhera</x:v>
      </x:c>
      <x:c r="G112" s="122" t="str">
        <x:v>Chacun verra que tu as regardé au-delà de la tribune.</x:v>
      </x:c>
      <x:c r="H112" s="122" t="str">
        <x:v>Réponse au choix retenu ; les autres réponses ne sont pas jouées.</x:v>
      </x:c>
      <x:c r="I112" s="122" t="str">
        <x:v>Cohorte présente ; salut après la manche réellement terminée.</x:v>
      </x:c>
      <x:c r="J112" s="122" t="str">
        <x:v>Origines — O1</x:v>
      </x:c>
      <x:c r="K112" s="125" t="n">
        <x:v>10</x:v>
      </x:c>
    </x:row>
    <x:row r="113" ht="149" customHeight="1">
      <x:c r="A113" s="126" t="str">
        <x:v>D6-O1-M13-OUV---01</x:v>
      </x:c>
      <x:c r="B113" s="127" t="str">
        <x:v>D6-O1-M13</x:v>
      </x:c>
      <x:c r="C113" s="127" t="str">
        <x:v>OUV</x:v>
      </x:c>
      <x:c r="D113" s="127" t="str">
        <x:v>-</x:v>
      </x:c>
      <x:c r="E113" s="128" t="n">
        <x:v>1</x:v>
      </x:c>
      <x:c r="F113" s="127" t="str">
        <x:v>Ruun</x:v>
      </x:c>
      <x:c r="G113" s="127" t="str">
        <x:v>Quand je ferme les yeux, je refais toujours sa charge. Montre-moi autre chose.</x:v>
      </x:c>
      <x:c r="H113" s="127" t="str">
        <x:v>Laisse le joueur regarder la situation avant de poursuivre.</x:v>
      </x:c>
      <x:c r="I113" s="127" t="str">
        <x:v>O1-M12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13" s="127" t="str">
        <x:v>Origines — O1</x:v>
      </x:c>
      <x:c r="K113" s="130" t="n">
        <x:v>13</x:v>
      </x:c>
    </x:row>
    <x:row r="114" ht="74" customHeight="1">
      <x:c r="A114" s="121" t="str">
        <x:v>D6-O1-M13-SUCCES---01</x:v>
      </x:c>
      <x:c r="B114" s="122" t="str">
        <x:v>D6-O1-M13</x:v>
      </x:c>
      <x:c r="C114" s="122" t="str">
        <x:v>SUCCES</x:v>
      </x:c>
      <x:c r="D114" s="122" t="str">
        <x:v>-</x:v>
      </x:c>
      <x:c r="E114" s="123" t="n">
        <x:v>1</x:v>
      </x:c>
      <x:c r="F114" s="122" t="str">
        <x:v>Ruun</x:v>
      </x:c>
      <x:c r="G114" s="122" t="str">
        <x:v>Cette fois, j’ai choisi mon mouvement avant le choc.</x:v>
      </x:c>
      <x:c r="H114" s="122" t="str">
        <x:v>Regarde le résultat réellement obtenu avant de parler.</x:v>
      </x:c>
      <x:c r="I114" s="122" t="str">
        <x:v>Résultat correspondant effectivement constaté ; remplace ou supprime la ligne si choix de refus/différé/observation. Ne jamais jouer une victoire non acquise.</x:v>
      </x:c>
      <x:c r="J114" s="122" t="str">
        <x:v>Origines — O1</x:v>
      </x:c>
      <x:c r="K114" s="125" t="n">
        <x:v>9</x:v>
      </x:c>
    </x:row>
    <x:row r="115" ht="44" customHeight="1">
      <x:c r="A115" s="126" t="str">
        <x:v>D6-O1-M13-ECHEC---01</x:v>
      </x:c>
      <x:c r="B115" s="127" t="str">
        <x:v>D6-O1-M13</x:v>
      </x:c>
      <x:c r="C115" s="127" t="str">
        <x:v>ECHEC</x:v>
      </x:c>
      <x:c r="D115" s="127" t="str">
        <x:v>-</x:v>
      </x:c>
      <x:c r="E115" s="128" t="n">
        <x:v>1</x:v>
      </x:c>
      <x:c r="F115" s="127" t="str">
        <x:v>Ruun</x:v>
      </x:c>
      <x:c r="G115" s="127" t="str">
        <x:v>Je suis parti sur le bruit, pas sur ton signe.</x:v>
      </x:c>
      <x:c r="H115" s="127" t="str">
        <x:v>Suspend l’échange pour laisser jouer le repli ou la protection prévue.</x:v>
      </x:c>
      <x:c r="I115" s="127" t="str">
        <x:v>Échec ou blocage correspondant effectivement observé ; les dégâts, objets et positions persistent.</x:v>
      </x:c>
      <x:c r="J115" s="127" t="str">
        <x:v>Origines — O1</x:v>
      </x:c>
      <x:c r="K115" s="130" t="n">
        <x:v>10</x:v>
      </x:c>
    </x:row>
    <x:row r="116" ht="44" customHeight="1">
      <x:c r="A116" s="121" t="str">
        <x:v>D6-O1-M13-REPRISE---01</x:v>
      </x:c>
      <x:c r="B116" s="122" t="str">
        <x:v>D6-O1-M13</x:v>
      </x:c>
      <x:c r="C116" s="122" t="str">
        <x:v>REPRISE</x:v>
      </x:c>
      <x:c r="D116" s="122" t="str">
        <x:v>-</x:v>
      </x:c>
      <x:c r="E116" s="123" t="n">
        <x:v>1</x:v>
      </x:c>
      <x:c r="F116" s="122" t="str">
        <x:v>Ruun</x:v>
      </x:c>
      <x:c r="G116" s="122" t="str">
        <x:v>Reprenons au fanion. Je veux voir ce qui m’a trompé.</x:v>
      </x:c>
      <x:c r="H116" s="122" t="str">
        <x:v>Reprend à distance sûre ; ne répète pas toute la présentation.</x:v>
      </x:c>
      <x:c r="I116" s="122" t="str">
        <x:v>Réinteraction volontaire après interruption ; état de l’action conservé.</x:v>
      </x:c>
      <x:c r="J116" s="122" t="str">
        <x:v>Origines — O1</x:v>
      </x:c>
      <x:c r="K116" s="125" t="n">
        <x:v>10</x:v>
      </x:c>
    </x:row>
    <x:row r="117" ht="59" customHeight="1">
      <x:c r="A117" s="126" t="str">
        <x:v>D6-O1-M13-CHOIX-A-01</x:v>
      </x:c>
      <x:c r="B117" s="127" t="str">
        <x:v>D6-O1-M13</x:v>
      </x:c>
      <x:c r="C117" s="127" t="str">
        <x:v>CHOIX</x:v>
      </x:c>
      <x:c r="D117" s="127" t="str">
        <x:v>A</x:v>
      </x:c>
      <x:c r="E117" s="128" t="n">
        <x:v>1</x:v>
      </x:c>
      <x:c r="F117" s="127" t="str">
        <x:v>Joueur</x:v>
      </x:c>
      <x:c r="G117" s="127" t="str">
        <x:v>On travaille un signal à plusieurs.</x:v>
      </x:c>
      <x:c r="H117" s="127" t="str">
        <x:v>Regarder la personne ou l’appui concerné ; intention, pas résultat.</x:v>
      </x:c>
      <x:c r="I117" s="127" t="str">
        <x:v>Conditions d’entrée encore valides ; personne, outil et passage nécessaires disponibles. La parole seule ne valide pas l’objectif.</x:v>
      </x:c>
      <x:c r="J117" s="127" t="str">
        <x:v>Origines — O1</x:v>
      </x:c>
      <x:c r="K117" s="130" t="n">
        <x:v>6</x:v>
      </x:c>
    </x:row>
    <x:row r="118" ht="59" customHeight="1">
      <x:c r="A118" s="121" t="str">
        <x:v>D6-O1-M13-REPONSE-A-01</x:v>
      </x:c>
      <x:c r="B118" s="122" t="str">
        <x:v>D6-O1-M13</x:v>
      </x:c>
      <x:c r="C118" s="122" t="str">
        <x:v>REPONSE</x:v>
      </x:c>
      <x:c r="D118" s="122" t="str">
        <x:v>A</x:v>
      </x:c>
      <x:c r="E118" s="123" t="n">
        <x:v>1</x:v>
      </x:c>
      <x:c r="F118" s="122" t="str">
        <x:v>Ruun</x:v>
      </x:c>
      <x:c r="G118" s="122" t="str">
        <x:v>Je regarderai ton départ, au lieu de foncer devant.</x:v>
      </x:c>
      <x:c r="H118" s="122" t="str">
        <x:v>Réponse au choix retenu ; les autres réponses ne sont pas jouées.</x:v>
      </x:c>
      <x:c r="I118" s="122" t="str">
        <x:v>Conditions d’entrée encore valides ; personne, outil et passage nécessaires disponibles. La parole seule ne valide pas l’objectif.</x:v>
      </x:c>
      <x:c r="J118" s="122" t="str">
        <x:v>Origines — O1</x:v>
      </x:c>
      <x:c r="K118" s="125" t="n">
        <x:v>9</x:v>
      </x:c>
    </x:row>
    <x:row r="119" ht="59" customHeight="1">
      <x:c r="A119" s="126" t="str">
        <x:v>D6-O1-M13-CHOIX-B-01</x:v>
      </x:c>
      <x:c r="B119" s="127" t="str">
        <x:v>D6-O1-M13</x:v>
      </x:c>
      <x:c r="C119" s="127" t="str">
        <x:v>CHOIX</x:v>
      </x:c>
      <x:c r="D119" s="127" t="str">
        <x:v>B</x:v>
      </x:c>
      <x:c r="E119" s="128" t="n">
        <x:v>1</x:v>
      </x:c>
      <x:c r="F119" s="127" t="str">
        <x:v>Joueur</x:v>
      </x:c>
      <x:c r="G119" s="127" t="str">
        <x:v>Essaie d’abord cette esquive seul.</x:v>
      </x:c>
      <x:c r="H119" s="127" t="str">
        <x:v>Regarder la personne ou l’appui concerné ; intention, pas résultat.</x:v>
      </x:c>
      <x:c r="I119" s="127" t="str">
        <x:v>Conditions d’entrée encore valides ; personne, outil et passage nécessaires disponibles. La parole seule ne valide pas l’objectif.</x:v>
      </x:c>
      <x:c r="J119" s="127" t="str">
        <x:v>Origines — O1</x:v>
      </x:c>
      <x:c r="K119" s="130" t="n">
        <x:v>5</x:v>
      </x:c>
    </x:row>
    <x:row r="120" ht="59" customHeight="1">
      <x:c r="A120" s="121" t="str">
        <x:v>D6-O1-M13-REPONSE-B-01</x:v>
      </x:c>
      <x:c r="B120" s="122" t="str">
        <x:v>D6-O1-M13</x:v>
      </x:c>
      <x:c r="C120" s="122" t="str">
        <x:v>REPONSE</x:v>
      </x:c>
      <x:c r="D120" s="122" t="str">
        <x:v>B</x:v>
      </x:c>
      <x:c r="E120" s="123" t="n">
        <x:v>1</x:v>
      </x:c>
      <x:c r="F120" s="122" t="str">
        <x:v>Ruun</x:v>
      </x:c>
      <x:c r="G120" s="122" t="str">
        <x:v>Sans attendre ton ordre ? D’accord. Recommence face à moi.</x:v>
      </x:c>
      <x:c r="H120" s="122" t="str">
        <x:v>Réponse au choix retenu ; les autres réponses ne sont pas jouées.</x:v>
      </x:c>
      <x:c r="I120" s="122" t="str">
        <x:v>Conditions d’entrée encore valides ; personne, outil et passage nécessaires disponibles. La parole seule ne valide pas l’objectif.</x:v>
      </x:c>
      <x:c r="J120" s="122" t="str">
        <x:v>Origines — O1</x:v>
      </x:c>
      <x:c r="K120" s="125" t="n">
        <x:v>10</x:v>
      </x:c>
    </x:row>
    <x:row r="121" ht="149" customHeight="1">
      <x:c r="A121" s="126" t="str">
        <x:v>D6-O1-M14-OUV---01</x:v>
      </x:c>
      <x:c r="B121" s="127" t="str">
        <x:v>D6-O1-M14</x:v>
      </x:c>
      <x:c r="C121" s="127" t="str">
        <x:v>OUV</x:v>
      </x:c>
      <x:c r="D121" s="127" t="str">
        <x:v>-</x:v>
      </x:c>
      <x:c r="E121" s="128" t="n">
        <x:v>1</x:v>
      </x:c>
      <x:c r="F121" s="127" t="str">
        <x:v>Ruun</x:v>
      </x:c>
      <x:c r="G121" s="127" t="str">
        <x:v>N’approche pas encore. La bête me suit dès que je sors le bras.</x:v>
      </x:c>
      <x:c r="H121" s="127" t="str">
        <x:v>Laisse le joueur regarder la situation avant de poursuivre.</x:v>
      </x:c>
      <x:c r="I121" s="127" t="str">
        <x:v>O1-M13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21" s="127" t="str">
        <x:v>Origines — O1</x:v>
      </x:c>
      <x:c r="K121" s="130" t="n">
        <x:v>13</x:v>
      </x:c>
    </x:row>
    <x:row r="122" ht="74" customHeight="1">
      <x:c r="A122" s="121" t="str">
        <x:v>D6-O1-M14-SUCCES---01</x:v>
      </x:c>
      <x:c r="B122" s="122" t="str">
        <x:v>D6-O1-M14</x:v>
      </x:c>
      <x:c r="C122" s="122" t="str">
        <x:v>SUCCES</x:v>
      </x:c>
      <x:c r="D122" s="122" t="str">
        <x:v>-</x:v>
      </x:c>
      <x:c r="E122" s="123" t="n">
        <x:v>1</x:v>
      </x:c>
      <x:c r="F122" s="122" t="str">
        <x:v>Ruun</x:v>
      </x:c>
      <x:c r="G122" s="122" t="str">
        <x:v>Je suis à l’abri. Ne montre pas cette pointe avant que je t’aie parlé.</x:v>
      </x:c>
      <x:c r="H122" s="122" t="str">
        <x:v>Regarde le résultat réellement obtenu avant de parler.</x:v>
      </x:c>
      <x:c r="I122" s="122" t="str">
        <x:v>Résultat correspondant effectivement constaté ; remplace ou supprime la ligne si choix de refus/différé/observation. Ne jamais jouer une victoire non acquise.</x:v>
      </x:c>
      <x:c r="J122" s="122" t="str">
        <x:v>Origines — O1</x:v>
      </x:c>
      <x:c r="K122" s="125" t="n">
        <x:v>14</x:v>
      </x:c>
    </x:row>
    <x:row r="123" ht="44" customHeight="1">
      <x:c r="A123" s="126" t="str">
        <x:v>D6-O1-M14-ECHEC---01</x:v>
      </x:c>
      <x:c r="B123" s="127" t="str">
        <x:v>D6-O1-M14</x:v>
      </x:c>
      <x:c r="C123" s="127" t="str">
        <x:v>ECHEC</x:v>
      </x:c>
      <x:c r="D123" s="127" t="str">
        <x:v>-</x:v>
      </x:c>
      <x:c r="E123" s="128" t="n">
        <x:v>1</x:v>
      </x:c>
      <x:c r="F123" s="127" t="str">
        <x:v>Ruun</x:v>
      </x:c>
      <x:c r="G123" s="127" t="str">
        <x:v>Je tiens dans ce renfoncement. N’essaie pas de passer sous ses griffes.</x:v>
      </x:c>
      <x:c r="H123" s="127" t="str">
        <x:v>Suspend l’échange pour laisser jouer le repli ou la protection prévue.</x:v>
      </x:c>
      <x:c r="I123" s="127" t="str">
        <x:v>Échec ou blocage correspondant effectivement observé ; les dégâts, objets et positions persistent.</x:v>
      </x:c>
      <x:c r="J123" s="127" t="str">
        <x:v>Origines — O1</x:v>
      </x:c>
      <x:c r="K123" s="130" t="n">
        <x:v>12</x:v>
      </x:c>
    </x:row>
    <x:row r="124" ht="44" customHeight="1">
      <x:c r="A124" s="121" t="str">
        <x:v>D6-O1-M14-REPRISE---01</x:v>
      </x:c>
      <x:c r="B124" s="122" t="str">
        <x:v>D6-O1-M14</x:v>
      </x:c>
      <x:c r="C124" s="122" t="str">
        <x:v>REPRISE</x:v>
      </x:c>
      <x:c r="D124" s="122" t="str">
        <x:v>-</x:v>
      </x:c>
      <x:c r="E124" s="123" t="n">
        <x:v>1</x:v>
      </x:c>
      <x:c r="F124" s="122" t="str">
        <x:v>Ruun</x:v>
      </x:c>
      <x:c r="G124" s="122" t="str">
        <x:v>Elle regarde l’autre appât. Tu peux atteindre la passerelle.</x:v>
      </x:c>
      <x:c r="H124" s="122" t="str">
        <x:v>Reprend à distance sûre ; ne répète pas toute la présentation.</x:v>
      </x:c>
      <x:c r="I124" s="122" t="str">
        <x:v>Réinteraction volontaire après interruption ; état de l’action conservé.</x:v>
      </x:c>
      <x:c r="J124" s="122" t="str">
        <x:v>Origines — O1</x:v>
      </x:c>
      <x:c r="K124" s="125" t="n">
        <x:v>9</x:v>
      </x:c>
    </x:row>
    <x:row r="125" ht="59" customHeight="1">
      <x:c r="A125" s="126" t="str">
        <x:v>D6-O1-M14-CHOIX-A-01</x:v>
      </x:c>
      <x:c r="B125" s="127" t="str">
        <x:v>D6-O1-M14</x:v>
      </x:c>
      <x:c r="C125" s="127" t="str">
        <x:v>CHOIX</x:v>
      </x:c>
      <x:c r="D125" s="127" t="str">
        <x:v>A</x:v>
      </x:c>
      <x:c r="E125" s="128" t="n">
        <x:v>1</x:v>
      </x:c>
      <x:c r="F125" s="127" t="str">
        <x:v>Joueur</x:v>
      </x:c>
      <x:c r="G125" s="127" t="str">
        <x:v>Je te conduis chez Dhera.</x:v>
      </x:c>
      <x:c r="H125" s="127" t="str">
        <x:v>Regarder la personne ou l’appui concerné ; intention, pas résultat.</x:v>
      </x:c>
      <x:c r="I125" s="127" t="str">
        <x:v>Conditions d’entrée encore valides ; personne, outil et passage nécessaires disponibles. La parole seule ne valide pas l’objectif.</x:v>
      </x:c>
      <x:c r="J125" s="127" t="str">
        <x:v>Origines — O1</x:v>
      </x:c>
      <x:c r="K125" s="130" t="n">
        <x:v>5</x:v>
      </x:c>
    </x:row>
    <x:row r="126" ht="59" customHeight="1">
      <x:c r="A126" s="121" t="str">
        <x:v>D6-O1-M14-REPONSE-A-01</x:v>
      </x:c>
      <x:c r="B126" s="122" t="str">
        <x:v>D6-O1-M14</x:v>
      </x:c>
      <x:c r="C126" s="122" t="str">
        <x:v>REPONSE</x:v>
      </x:c>
      <x:c r="D126" s="122" t="str">
        <x:v>A</x:v>
      </x:c>
      <x:c r="E126" s="123" t="n">
        <x:v>1</x:v>
      </x:c>
      <x:c r="F126" s="122" t="str">
        <x:v>Ruun</x:v>
      </x:c>
      <x:c r="G126" s="122" t="str">
        <x:v>Elle posera des questions. Je lui dirai ce que je peux.</x:v>
      </x:c>
      <x:c r="H126" s="122" t="str">
        <x:v>Réponse au choix retenu ; les autres réponses ne sont pas jouées.</x:v>
      </x:c>
      <x:c r="I126" s="122" t="str">
        <x:v>Conditions d’entrée encore valides ; personne, outil et passage nécessaires disponibles. La parole seule ne valide pas l’objectif.</x:v>
      </x:c>
      <x:c r="J126" s="122" t="str">
        <x:v>Origines — O1</x:v>
      </x:c>
      <x:c r="K126" s="125" t="n">
        <x:v>11</x:v>
      </x:c>
    </x:row>
    <x:row r="127" ht="59" customHeight="1">
      <x:c r="A127" s="126" t="str">
        <x:v>D6-O1-M14-CHOIX-B-01</x:v>
      </x:c>
      <x:c r="B127" s="127" t="str">
        <x:v>D6-O1-M14</x:v>
      </x:c>
      <x:c r="C127" s="127" t="str">
        <x:v>CHOIX</x:v>
      </x:c>
      <x:c r="D127" s="127" t="str">
        <x:v>B</x:v>
      </x:c>
      <x:c r="E127" s="128" t="n">
        <x:v>1</x:v>
      </x:c>
      <x:c r="F127" s="127" t="str">
        <x:v>Joueur</x:v>
      </x:c>
      <x:c r="G127" s="127" t="str">
        <x:v>Je cherche un soigneur hors de la maison.</x:v>
      </x:c>
      <x:c r="H127" s="127" t="str">
        <x:v>Regarder la personne ou l’appui concerné ; intention, pas résultat.</x:v>
      </x:c>
      <x:c r="I127" s="127" t="str">
        <x:v>Conditions d’entrée encore valides ; personne, outil et passage nécessaires disponibles. La parole seule ne valide pas l’objectif.</x:v>
      </x:c>
      <x:c r="J127" s="127" t="str">
        <x:v>Origines — O1</x:v>
      </x:c>
      <x:c r="K127" s="130" t="n">
        <x:v>8</x:v>
      </x:c>
    </x:row>
    <x:row r="128" ht="59" customHeight="1">
      <x:c r="A128" s="121" t="str">
        <x:v>D6-O1-M14-REPONSE-B-01</x:v>
      </x:c>
      <x:c r="B128" s="122" t="str">
        <x:v>D6-O1-M14</x:v>
      </x:c>
      <x:c r="C128" s="122" t="str">
        <x:v>REPONSE</x:v>
      </x:c>
      <x:c r="D128" s="122" t="str">
        <x:v>B</x:v>
      </x:c>
      <x:c r="E128" s="123" t="n">
        <x:v>1</x:v>
      </x:c>
      <x:c r="F128" s="122" t="str">
        <x:v>Ruun</x:v>
      </x:c>
      <x:c r="G128" s="122" t="str">
        <x:v>Merci. Pour l’instant, je veux seulement qu’on ferme cette plaie.</x:v>
      </x:c>
      <x:c r="H128" s="122" t="str">
        <x:v>Réponse au choix retenu ; les autres réponses ne sont pas jouées.</x:v>
      </x:c>
      <x:c r="I128" s="122" t="str">
        <x:v>Conditions d’entrée encore valides ; personne, outil et passage nécessaires disponibles. La parole seule ne valide pas l’objectif.</x:v>
      </x:c>
      <x:c r="J128" s="122" t="str">
        <x:v>Origines — O1</x:v>
      </x:c>
      <x:c r="K128" s="125" t="n">
        <x:v>10</x:v>
      </x:c>
    </x:row>
    <x:row r="129" ht="149" customHeight="1">
      <x:c r="A129" s="126" t="str">
        <x:v>D6-O1-M15-OUV---01</x:v>
      </x:c>
      <x:c r="B129" s="127" t="str">
        <x:v>D6-O1-M15</x:v>
      </x:c>
      <x:c r="C129" s="127" t="str">
        <x:v>OUV</x:v>
      </x:c>
      <x:c r="D129" s="127" t="str">
        <x:v>-</x:v>
      </x:c>
      <x:c r="E129" s="128" t="n">
        <x:v>1</x:v>
      </x:c>
      <x:c r="F129" s="127" t="str">
        <x:v>Varek</x:v>
      </x:c>
      <x:c r="G129" s="127" t="str">
        <x:v>Tu fuis encore. Cette fois, tu ne reviendras pas salir ma maison.</x:v>
      </x:c>
      <x:c r="H129" s="127" t="str">
        <x:v>Laisse le joueur regarder la situation avant de poursuivre.</x:v>
      </x:c>
      <x:c r="I129" s="127" t="str">
        <x:v>O1-M14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29" s="127" t="str">
        <x:v>Origines — O1</x:v>
      </x:c>
      <x:c r="K129" s="130" t="n">
        <x:v>12</x:v>
      </x:c>
    </x:row>
    <x:row r="130" ht="74" customHeight="1">
      <x:c r="A130" s="121" t="str">
        <x:v>D6-O1-M15-SUCCES---01</x:v>
      </x:c>
      <x:c r="B130" s="122" t="str">
        <x:v>D6-O1-M15</x:v>
      </x:c>
      <x:c r="C130" s="122" t="str">
        <x:v>SUCCES</x:v>
      </x:c>
      <x:c r="D130" s="122" t="str">
        <x:v>-</x:v>
      </x:c>
      <x:c r="E130" s="123" t="n">
        <x:v>1</x:v>
      </x:c>
      <x:c r="F130" s="122" t="str">
        <x:v>Dhera</x:v>
      </x:c>
      <x:c r="G130" s="122" t="str">
        <x:v>Tu es vivant. Nous raconterons l’attaque que chacun a réellement vue.</x:v>
      </x:c>
      <x:c r="H130" s="122" t="str">
        <x:v>Regarde le résultat réellement obtenu avant de parler.</x:v>
      </x:c>
      <x:c r="I130" s="122" t="str">
        <x:v>Résultat correspondant effectivement constaté ; remplace ou supprime la ligne si choix de refus/différé/observation. Ne jamais jouer une victoire non acquise.</x:v>
      </x:c>
      <x:c r="J130" s="122" t="str">
        <x:v>Origines — O1</x:v>
      </x:c>
      <x:c r="K130" s="125" t="n">
        <x:v>11</x:v>
      </x:c>
    </x:row>
    <x:row r="131" ht="44" customHeight="1">
      <x:c r="A131" s="126" t="str">
        <x:v>D6-O1-M15-ECHEC---01</x:v>
      </x:c>
      <x:c r="B131" s="127" t="str">
        <x:v>D6-O1-M15</x:v>
      </x:c>
      <x:c r="C131" s="127" t="str">
        <x:v>ECHEC</x:v>
      </x:c>
      <x:c r="D131" s="127" t="str">
        <x:v>-</x:v>
      </x:c>
      <x:c r="E131" s="128" t="n">
        <x:v>1</x:v>
      </x:c>
      <x:c r="F131" s="127" t="str">
        <x:v>Dhera</x:v>
      </x:c>
      <x:c r="G131" s="127" t="str">
        <x:v>Reste appuyé contre moi. La blessure passe avant ses excuses.</x:v>
      </x:c>
      <x:c r="H131" s="127" t="str">
        <x:v>Suspend l’échange pour laisser jouer le repli ou la protection prévue.</x:v>
      </x:c>
      <x:c r="I131" s="127" t="str">
        <x:v>Échec ou blocage correspondant effectivement observé ; les dégâts, objets et positions persistent.</x:v>
      </x:c>
      <x:c r="J131" s="127" t="str">
        <x:v>Origines — O1</x:v>
      </x:c>
      <x:c r="K131" s="130" t="n">
        <x:v>10</x:v>
      </x:c>
    </x:row>
    <x:row r="132" ht="44" customHeight="1">
      <x:c r="A132" s="121" t="str">
        <x:v>D6-O1-M15-REPRISE---01</x:v>
      </x:c>
      <x:c r="B132" s="122" t="str">
        <x:v>D6-O1-M15</x:v>
      </x:c>
      <x:c r="C132" s="122" t="str">
        <x:v>REPRISE</x:v>
      </x:c>
      <x:c r="D132" s="122" t="str">
        <x:v>-</x:v>
      </x:c>
      <x:c r="E132" s="123" t="n">
        <x:v>1</x:v>
      </x:c>
      <x:c r="F132" s="122" t="str">
        <x:v>Dhera</x:v>
      </x:c>
      <x:c r="G132" s="122" t="str">
        <x:v>Son accès au poste est fermé. Nous reprendrons le trajet avec une garde.</x:v>
      </x:c>
      <x:c r="H132" s="122" t="str">
        <x:v>Reprend à distance sûre ; ne répète pas toute la présentation.</x:v>
      </x:c>
      <x:c r="I132" s="122" t="str">
        <x:v>Réinteraction volontaire après interruption ; état de l’action conservé.</x:v>
      </x:c>
      <x:c r="J132" s="122" t="str">
        <x:v>Origines — O1</x:v>
      </x:c>
      <x:c r="K132" s="125" t="n">
        <x:v>13</x:v>
      </x:c>
    </x:row>
    <x:row r="133" ht="59" customHeight="1">
      <x:c r="A133" s="126" t="str">
        <x:v>D6-O1-M15-CHOIX-A-01</x:v>
      </x:c>
      <x:c r="B133" s="127" t="str">
        <x:v>D6-O1-M15</x:v>
      </x:c>
      <x:c r="C133" s="127" t="str">
        <x:v>CHOIX</x:v>
      </x:c>
      <x:c r="D133" s="127" t="str">
        <x:v>A</x:v>
      </x:c>
      <x:c r="E133" s="128" t="n">
        <x:v>1</x:v>
      </x:c>
      <x:c r="F133" s="127" t="str">
        <x:v>Joueur</x:v>
      </x:c>
      <x:c r="G133" s="127" t="str">
        <x:v>Le poste entendra ce que tu fais.</x:v>
      </x:c>
      <x:c r="H133" s="127" t="str">
        <x:v>Regarder la personne ou l’appui concerné ; intention, pas résultat.</x:v>
      </x:c>
      <x:c r="I133" s="127" t="str">
        <x:v>Conditions d’entrée encore valides ; personne, outil et passage nécessaires disponibles. La parole seule ne valide pas l’objectif.</x:v>
      </x:c>
      <x:c r="J133" s="127" t="str">
        <x:v>Origines — O1</x:v>
      </x:c>
      <x:c r="K133" s="130" t="n">
        <x:v>7</x:v>
      </x:c>
    </x:row>
    <x:row r="134" ht="59" customHeight="1">
      <x:c r="A134" s="121" t="str">
        <x:v>D6-O1-M15-REPONSE-A-01</x:v>
      </x:c>
      <x:c r="B134" s="122" t="str">
        <x:v>D6-O1-M15</x:v>
      </x:c>
      <x:c r="C134" s="122" t="str">
        <x:v>REPONSE</x:v>
      </x:c>
      <x:c r="D134" s="122" t="str">
        <x:v>A</x:v>
      </x:c>
      <x:c r="E134" s="123" t="n">
        <x:v>1</x:v>
      </x:c>
      <x:c r="F134" s="122" t="str">
        <x:v>Varek</x:v>
      </x:c>
      <x:c r="G134" s="122" t="str">
        <x:v>Cours jusqu’à ta cloche. Je connais ce passage.</x:v>
      </x:c>
      <x:c r="H134" s="122" t="str">
        <x:v>Réponse au choix retenu ; les autres réponses ne sont pas jouées.</x:v>
      </x:c>
      <x:c r="I134" s="122" t="str">
        <x:v>Conditions d’entrée encore valides ; personne, outil et passage nécessaires disponibles. La parole seule ne valide pas l’objectif.</x:v>
      </x:c>
      <x:c r="J134" s="122" t="str">
        <x:v>Origines — O1</x:v>
      </x:c>
      <x:c r="K134" s="125" t="n">
        <x:v>8</x:v>
      </x:c>
    </x:row>
    <x:row r="135" ht="59" customHeight="1">
      <x:c r="A135" s="126" t="str">
        <x:v>D6-O1-M15-CHOIX-B-01</x:v>
      </x:c>
      <x:c r="B135" s="127" t="str">
        <x:v>D6-O1-M15</x:v>
      </x:c>
      <x:c r="C135" s="127" t="str">
        <x:v>CHOIX</x:v>
      </x:c>
      <x:c r="D135" s="127" t="str">
        <x:v>B</x:v>
      </x:c>
      <x:c r="E135" s="128" t="n">
        <x:v>1</x:v>
      </x:c>
      <x:c r="F135" s="127" t="str">
        <x:v>Joueur</x:v>
      </x:c>
      <x:c r="G135" s="127" t="str">
        <x:v>Avance. Je t’attends plus bas.</x:v>
      </x:c>
      <x:c r="H135" s="127" t="str">
        <x:v>Regarder la personne ou l’appui concerné ; intention, pas résultat.</x:v>
      </x:c>
      <x:c r="I135" s="127" t="str">
        <x:v>Conditions d’entrée encore valides ; personne, outil et passage nécessaires disponibles. La parole seule ne valide pas l’objectif.</x:v>
      </x:c>
      <x:c r="J135" s="127" t="str">
        <x:v>Origines — O1</x:v>
      </x:c>
      <x:c r="K135" s="130" t="n">
        <x:v>5</x:v>
      </x:c>
    </x:row>
    <x:row r="136" ht="59" customHeight="1">
      <x:c r="A136" s="121" t="str">
        <x:v>D6-O1-M15-REPONSE-B-01</x:v>
      </x:c>
      <x:c r="B136" s="122" t="str">
        <x:v>D6-O1-M15</x:v>
      </x:c>
      <x:c r="C136" s="122" t="str">
        <x:v>REPONSE</x:v>
      </x:c>
      <x:c r="D136" s="122" t="str">
        <x:v>B</x:v>
      </x:c>
      <x:c r="E136" s="123" t="n">
        <x:v>1</x:v>
      </x:c>
      <x:c r="F136" s="122" t="str">
        <x:v>Varek</x:v>
      </x:c>
      <x:c r="G136" s="122" t="str">
        <x:v>Tu crois pouvoir me tendre mon propre piège ?</x:v>
      </x:c>
      <x:c r="H136" s="122" t="str">
        <x:v>Réponse au choix retenu ; les autres réponses ne sont pas jouées.</x:v>
      </x:c>
      <x:c r="I136" s="122" t="str">
        <x:v>Conditions d’entrée encore valides ; personne, outil et passage nécessaires disponibles. La parole seule ne valide pas l’objectif.</x:v>
      </x:c>
      <x:c r="J136" s="122" t="str">
        <x:v>Origines — O1</x:v>
      </x:c>
      <x:c r="K136" s="125" t="n">
        <x:v>9</x:v>
      </x:c>
    </x:row>
    <x:row r="137" ht="44" customHeight="1">
      <x:c r="A137" s="126" t="str">
        <x:v>D6-O1-M15-VARIANTE---01</x:v>
      </x:c>
      <x:c r="B137" s="127" t="str">
        <x:v>D6-O1-M15</x:v>
      </x:c>
      <x:c r="C137" s="127" t="str">
        <x:v>VARIANTE</x:v>
      </x:c>
      <x:c r="D137" s="127" t="str">
        <x:v>-</x:v>
      </x:c>
      <x:c r="E137" s="128" t="n">
        <x:v>1</x:v>
      </x:c>
      <x:c r="F137" s="127" t="str">
        <x:v>Dhera</x:v>
      </x:c>
      <x:c r="G137" s="127" t="str">
        <x:v>Les gardes ont vu son attaque. Il ne pourra pas la rebaptiser en exercice devant eux.</x:v>
      </x:c>
      <x:c r="H137" s="127" t="str">
        <x:v>Se place entre le joueur blessé et la route encore surveillée.</x:v>
      </x:c>
      <x:c r="I137" s="127" t="str">
        <x:v>Après fuite ; priorité 1 ; la tentative létale a été directement vue par les gardes du poste.</x:v>
      </x:c>
      <x:c r="J137" s="127" t="str">
        <x:v>Origines — O1</x:v>
      </x:c>
      <x:c r="K137" s="130" t="n">
        <x:v>16</x:v>
      </x:c>
    </x:row>
    <x:row r="138" ht="59" customHeight="1">
      <x:c r="A138" s="121" t="str">
        <x:v>D6-O1-M15-VARIANTE---02</x:v>
      </x:c>
      <x:c r="B138" s="122" t="str">
        <x:v>D6-O1-M15</x:v>
      </x:c>
      <x:c r="C138" s="122" t="str">
        <x:v>VARIANTE</x:v>
      </x:c>
      <x:c r="D138" s="122" t="str">
        <x:v>-</x:v>
      </x:c>
      <x:c r="E138" s="123" t="n">
        <x:v>2</x:v>
      </x:c>
      <x:c r="F138" s="122" t="str">
        <x:v>Dhera</x:v>
      </x:c>
      <x:c r="G138" s="122" t="str">
        <x:v>Je vois ta blessure et les impacts. Tu peux raconter le reste sans que je prétende l’avoir vu.</x:v>
      </x:c>
      <x:c r="H138" s="122" t="str">
        <x:v>Prépare les soins puis laisse un silence à la réponse du joueur.</x:v>
      </x:c>
      <x:c r="I138" s="122" t="str">
        <x:v>Après fuite ; priorité 1 ; pas de témoin de l’intention mais blessures et traces observées ; exclusif du cas précédent.</x:v>
      </x:c>
      <x:c r="J138" s="122" t="str">
        <x:v>Origines — O1</x:v>
      </x:c>
      <x:c r="K138" s="125" t="n">
        <x:v>18</x:v>
      </x:c>
    </x:row>
    <x:row r="139" ht="149" customHeight="1">
      <x:c r="A139" s="126" t="str">
        <x:v>D6-O1-M16-OUV---01</x:v>
      </x:c>
      <x:c r="B139" s="127" t="str">
        <x:v>D6-O1-M16</x:v>
      </x:c>
      <x:c r="C139" s="127" t="str">
        <x:v>OUV</x:v>
      </x:c>
      <x:c r="D139" s="127" t="str">
        <x:v>-</x:v>
      </x:c>
      <x:c r="E139" s="128" t="n">
        <x:v>1</x:v>
      </x:c>
      <x:c r="F139" s="127" t="str">
        <x:v>Garde neutre</x:v>
      </x:c>
      <x:c r="G139" s="127" t="str">
        <x:v>La lame est encore dans la roche. N’en fais pas un trophée qui raconterait un duel absent.</x:v>
      </x:c>
      <x:c r="H139" s="127" t="str">
        <x:v>Laisse le joueur regarder la situation avant de poursuivre.</x:v>
      </x:c>
      <x:c r="I139" s="127" t="str">
        <x:v>O1-M15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39" s="127" t="str">
        <x:v>Origines — O1</x:v>
      </x:c>
      <x:c r="K139" s="130" t="n">
        <x:v>17</x:v>
      </x:c>
    </x:row>
    <x:row r="140" ht="74" customHeight="1">
      <x:c r="A140" s="121" t="str">
        <x:v>D6-O1-M16-SUCCES---01</x:v>
      </x:c>
      <x:c r="B140" s="122" t="str">
        <x:v>D6-O1-M16</x:v>
      </x:c>
      <x:c r="C140" s="122" t="str">
        <x:v>SUCCES</x:v>
      </x:c>
      <x:c r="D140" s="122" t="str">
        <x:v>-</x:v>
      </x:c>
      <x:c r="E140" s="123" t="n">
        <x:v>1</x:v>
      </x:c>
      <x:c r="F140" s="122" t="str">
        <x:v>Garde neutre</x:v>
      </x:c>
      <x:c r="G140" s="122" t="str">
        <x:v>L’arme a une garde identifiée. Son histoire n’a pas changé de propriétaire.</x:v>
      </x:c>
      <x:c r="H140" s="122" t="str">
        <x:v>Regarde le résultat réellement obtenu avant de parler.</x:v>
      </x:c>
      <x:c r="I140" s="122" t="str">
        <x:v>Résultat correspondant effectivement constaté ; remplace ou supprime la ligne si choix de refus/différé/observation. Ne jamais jouer une victoire non acquise.</x:v>
      </x:c>
      <x:c r="J140" s="122" t="str">
        <x:v>Origines — O1</x:v>
      </x:c>
      <x:c r="K140" s="125" t="n">
        <x:v>12</x:v>
      </x:c>
    </x:row>
    <x:row r="141" ht="44" customHeight="1">
      <x:c r="A141" s="126" t="str">
        <x:v>D6-O1-M16-ECHEC---01</x:v>
      </x:c>
      <x:c r="B141" s="127" t="str">
        <x:v>D6-O1-M16</x:v>
      </x:c>
      <x:c r="C141" s="127" t="str">
        <x:v>ECHEC</x:v>
      </x:c>
      <x:c r="D141" s="127" t="str">
        <x:v>-</x:v>
      </x:c>
      <x:c r="E141" s="128" t="n">
        <x:v>1</x:v>
      </x:c>
      <x:c r="F141" s="127" t="str">
        <x:v>Garde neutre</x:v>
      </x:c>
      <x:c r="G141" s="127" t="str">
        <x:v>Le bas s’est effondré. Recule, la lame n’est pas partie avec lui.</x:v>
      </x:c>
      <x:c r="H141" s="127" t="str">
        <x:v>Suspend l’échange pour laisser jouer le repli ou la protection prévue.</x:v>
      </x:c>
      <x:c r="I141" s="127" t="str">
        <x:v>Échec ou blocage correspondant effectivement observé ; les dégâts, objets et positions persistent.</x:v>
      </x:c>
      <x:c r="J141" s="127" t="str">
        <x:v>Origines — O1</x:v>
      </x:c>
      <x:c r="K141" s="130" t="n">
        <x:v>12</x:v>
      </x:c>
    </x:row>
    <x:row r="142" ht="44" customHeight="1">
      <x:c r="A142" s="121" t="str">
        <x:v>D6-O1-M16-REPRISE---01</x:v>
      </x:c>
      <x:c r="B142" s="122" t="str">
        <x:v>D6-O1-M16</x:v>
      </x:c>
      <x:c r="C142" s="122" t="str">
        <x:v>REPRISE</x:v>
      </x:c>
      <x:c r="D142" s="122" t="str">
        <x:v>-</x:v>
      </x:c>
      <x:c r="E142" s="123" t="n">
        <x:v>1</x:v>
      </x:c>
      <x:c r="F142" s="122" t="str">
        <x:v>Garde neutre</x:v>
      </x:c>
      <x:c r="G142" s="122" t="str">
        <x:v>La corniche ouvre un autre angle sur le même socle.</x:v>
      </x:c>
      <x:c r="H142" s="122" t="str">
        <x:v>Reprend à distance sûre ; ne répète pas toute la présentation.</x:v>
      </x:c>
      <x:c r="I142" s="122" t="str">
        <x:v>Réinteraction volontaire après interruption ; état de l’action conservé.</x:v>
      </x:c>
      <x:c r="J142" s="122" t="str">
        <x:v>Origines — O1</x:v>
      </x:c>
      <x:c r="K142" s="125" t="n">
        <x:v>10</x:v>
      </x:c>
    </x:row>
    <x:row r="143" ht="59" customHeight="1">
      <x:c r="A143" s="126" t="str">
        <x:v>D6-O1-M16-CHOIX-A-01</x:v>
      </x:c>
      <x:c r="B143" s="127" t="str">
        <x:v>D6-O1-M16</x:v>
      </x:c>
      <x:c r="C143" s="127" t="str">
        <x:v>CHOIX</x:v>
      </x:c>
      <x:c r="D143" s="127" t="str">
        <x:v>A</x:v>
      </x:c>
      <x:c r="E143" s="128" t="n">
        <x:v>1</x:v>
      </x:c>
      <x:c r="F143" s="127" t="str">
        <x:v>Joueur</x:v>
      </x:c>
      <x:c r="G143" s="127" t="str">
        <x:v>Je la garde jusqu’à la confrontation.</x:v>
      </x:c>
      <x:c r="H143" s="127" t="str">
        <x:v>Regarder la personne ou l’appui concerné ; intention, pas résultat.</x:v>
      </x:c>
      <x:c r="I143" s="127" t="str">
        <x:v>Conditions d’entrée encore valides ; personne, outil et passage nécessaires disponibles. La parole seule ne valide pas l’objectif.</x:v>
      </x:c>
      <x:c r="J143" s="127" t="str">
        <x:v>Origines — O1</x:v>
      </x:c>
      <x:c r="K143" s="130" t="n">
        <x:v>6</x:v>
      </x:c>
    </x:row>
    <x:row r="144" ht="59" customHeight="1">
      <x:c r="A144" s="121" t="str">
        <x:v>D6-O1-M16-REPONSE-A-01</x:v>
      </x:c>
      <x:c r="B144" s="122" t="str">
        <x:v>D6-O1-M16</x:v>
      </x:c>
      <x:c r="C144" s="122" t="str">
        <x:v>REPONSE</x:v>
      </x:c>
      <x:c r="D144" s="122" t="str">
        <x:v>A</x:v>
      </x:c>
      <x:c r="E144" s="123" t="n">
        <x:v>1</x:v>
      </x:c>
      <x:c r="F144" s="122" t="str">
        <x:v>Garde neutre</x:v>
      </x:c>
      <x:c r="G144" s="122" t="str">
        <x:v>Alors protège son tranchant et laisse sa provenance lisible.</x:v>
      </x:c>
      <x:c r="H144" s="122" t="str">
        <x:v>Réponse au choix retenu ; les autres réponses ne sont pas jouées.</x:v>
      </x:c>
      <x:c r="I144" s="122" t="str">
        <x:v>Conditions d’entrée encore valides ; personne, outil et passage nécessaires disponibles. La parole seule ne valide pas l’objectif.</x:v>
      </x:c>
      <x:c r="J144" s="122" t="str">
        <x:v>Origines — O1</x:v>
      </x:c>
      <x:c r="K144" s="125" t="n">
        <x:v>9</x:v>
      </x:c>
    </x:row>
    <x:row r="145" ht="59" customHeight="1">
      <x:c r="A145" s="126" t="str">
        <x:v>D6-O1-M16-CHOIX-B-01</x:v>
      </x:c>
      <x:c r="B145" s="127" t="str">
        <x:v>D6-O1-M16</x:v>
      </x:c>
      <x:c r="C145" s="127" t="str">
        <x:v>CHOIX</x:v>
      </x:c>
      <x:c r="D145" s="127" t="str">
        <x:v>B</x:v>
      </x:c>
      <x:c r="E145" s="128" t="n">
        <x:v>1</x:v>
      </x:c>
      <x:c r="F145" s="127" t="str">
        <x:v>Joueur</x:v>
      </x:c>
      <x:c r="G145" s="127" t="str">
        <x:v>Je te la remets après l’avoir dégagée.</x:v>
      </x:c>
      <x:c r="H145" s="127" t="str">
        <x:v>Regarder la personne ou l’appui concerné ; intention, pas résultat.</x:v>
      </x:c>
      <x:c r="I145" s="127" t="str">
        <x:v>Conditions d’entrée encore valides ; personne, outil et passage nécessaires disponibles. La parole seule ne valide pas l’objectif.</x:v>
      </x:c>
      <x:c r="J145" s="127" t="str">
        <x:v>Origines — O1</x:v>
      </x:c>
      <x:c r="K145" s="130" t="n">
        <x:v>7</x:v>
      </x:c>
    </x:row>
    <x:row r="146" ht="59" customHeight="1">
      <x:c r="A146" s="121" t="str">
        <x:v>D6-O1-M16-REPONSE-B-01</x:v>
      </x:c>
      <x:c r="B146" s="122" t="str">
        <x:v>D6-O1-M16</x:v>
      </x:c>
      <x:c r="C146" s="122" t="str">
        <x:v>REPONSE</x:v>
      </x:c>
      <x:c r="D146" s="122" t="str">
        <x:v>B</x:v>
      </x:c>
      <x:c r="E146" s="123" t="n">
        <x:v>1</x:v>
      </x:c>
      <x:c r="F146" s="122" t="str">
        <x:v>Garde neutre</x:v>
      </x:c>
      <x:c r="G146" s="122" t="str">
        <x:v>Tu verras où je la pose. Elle ne changera pas de mains en secret.</x:v>
      </x:c>
      <x:c r="H146" s="122" t="str">
        <x:v>Réponse au choix retenu ; les autres réponses ne sont pas jouées.</x:v>
      </x:c>
      <x:c r="I146" s="122" t="str">
        <x:v>Conditions d’entrée encore valides ; personne, outil et passage nécessaires disponibles. La parole seule ne valide pas l’objectif.</x:v>
      </x:c>
      <x:c r="J146" s="122" t="str">
        <x:v>Origines — O1</x:v>
      </x:c>
      <x:c r="K146" s="125" t="n">
        <x:v>14</x:v>
      </x:c>
    </x:row>
    <x:row r="147" ht="149" customHeight="1">
      <x:c r="A147" s="126" t="str">
        <x:v>D6-O1-M17-OUV---01</x:v>
      </x:c>
      <x:c r="B147" s="127" t="str">
        <x:v>D6-O1-M17</x:v>
      </x:c>
      <x:c r="C147" s="127" t="str">
        <x:v>OUV</x:v>
      </x:c>
      <x:c r="D147" s="127" t="str">
        <x:v>-</x:v>
      </x:c>
      <x:c r="E147" s="128" t="n">
        <x:v>1</x:v>
      </x:c>
      <x:c r="F147" s="127" t="str">
        <x:v>Dhera</x:v>
      </x:c>
      <x:c r="G147" s="127" t="str">
        <x:v>Trois seuils se sont ouverts. Aucun ne t’oblige à y rester.</x:v>
      </x:c>
      <x:c r="H147" s="127" t="str">
        <x:v>Laisse le joueur regarder la situation avant de poursuivre.</x:v>
      </x:c>
      <x:c r="I147" s="127" t="str">
        <x:v>O1-M16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47" s="127" t="str">
        <x:v>Origines — O1</x:v>
      </x:c>
      <x:c r="K147" s="130" t="n">
        <x:v>11</x:v>
      </x:c>
    </x:row>
    <x:row r="148" ht="74" customHeight="1">
      <x:c r="A148" s="121" t="str">
        <x:v>D6-O1-M17-SUCCES---01</x:v>
      </x:c>
      <x:c r="B148" s="122" t="str">
        <x:v>D6-O1-M17</x:v>
      </x:c>
      <x:c r="C148" s="122" t="str">
        <x:v>SUCCES</x:v>
      </x:c>
      <x:c r="D148" s="122" t="str">
        <x:v>-</x:v>
      </x:c>
      <x:c r="E148" s="123" t="n">
        <x:v>1</x:v>
      </x:c>
      <x:c r="F148" s="122" t="str">
        <x:v>Dhera</x:v>
      </x:c>
      <x:c r="G148" s="122" t="str">
        <x:v>La lampe est en place. Tu sais désormais où demander le passage.</x:v>
      </x:c>
      <x:c r="H148" s="122" t="str">
        <x:v>Regarde le résultat réellement obtenu avant de parler.</x:v>
      </x:c>
      <x:c r="I148" s="122" t="str">
        <x:v>Résultat correspondant effectivement constaté ; remplace ou supprime la ligne si choix de refus/différé/observation. Ne jamais jouer une victoire non acquise.</x:v>
      </x:c>
      <x:c r="J148" s="122" t="str">
        <x:v>Origines — O1</x:v>
      </x:c>
      <x:c r="K148" s="125" t="n">
        <x:v>12</x:v>
      </x:c>
    </x:row>
    <x:row r="149" ht="44" customHeight="1">
      <x:c r="A149" s="126" t="str">
        <x:v>D6-O1-M17-ECHEC---01</x:v>
      </x:c>
      <x:c r="B149" s="127" t="str">
        <x:v>D6-O1-M17</x:v>
      </x:c>
      <x:c r="C149" s="127" t="str">
        <x:v>ECHEC</x:v>
      </x:c>
      <x:c r="D149" s="127" t="str">
        <x:v>-</x:v>
      </x:c>
      <x:c r="E149" s="128" t="n">
        <x:v>1</x:v>
      </x:c>
      <x:c r="F149" s="127" t="str">
        <x:v>Dhera</x:v>
      </x:c>
      <x:c r="G149" s="127" t="str">
        <x:v>Tu peux refuser ces invitations. La cohorte garde une place pour cette nuit.</x:v>
      </x:c>
      <x:c r="H149" s="127" t="str">
        <x:v>Suspend l’échange pour laisser jouer le repli ou la protection prévue.</x:v>
      </x:c>
      <x:c r="I149" s="127" t="str">
        <x:v>Échec ou blocage correspondant effectivement observé ; les dégâts, objets et positions persistent.</x:v>
      </x:c>
      <x:c r="J149" s="127" t="str">
        <x:v>Origines — O1</x:v>
      </x:c>
      <x:c r="K149" s="130" t="n">
        <x:v>13</x:v>
      </x:c>
    </x:row>
    <x:row r="150" ht="44" customHeight="1">
      <x:c r="A150" s="121" t="str">
        <x:v>D6-O1-M17-REPRISE---01</x:v>
      </x:c>
      <x:c r="B150" s="122" t="str">
        <x:v>D6-O1-M17</x:v>
      </x:c>
      <x:c r="C150" s="122" t="str">
        <x:v>REPRISE</x:v>
      </x:c>
      <x:c r="D150" s="122" t="str">
        <x:v>-</x:v>
      </x:c>
      <x:c r="E150" s="123" t="n">
        <x:v>1</x:v>
      </x:c>
      <x:c r="F150" s="122" t="str">
        <x:v>Dhera</x:v>
      </x:c>
      <x:c r="G150" s="122" t="str">
        <x:v>Nous pouvons revoir un seul foyer. Inutile de refaire toutes les portes.</x:v>
      </x:c>
      <x:c r="H150" s="122" t="str">
        <x:v>Reprend à distance sûre ; ne répète pas toute la présentation.</x:v>
      </x:c>
      <x:c r="I150" s="122" t="str">
        <x:v>Réinteraction volontaire après interruption ; état de l’action conservé.</x:v>
      </x:c>
      <x:c r="J150" s="122" t="str">
        <x:v>Origines — O1</x:v>
      </x:c>
      <x:c r="K150" s="125" t="n">
        <x:v>12</x:v>
      </x:c>
    </x:row>
    <x:row r="151" ht="59" customHeight="1">
      <x:c r="A151" s="126" t="str">
        <x:v>D6-O1-M17-CHOIX-A-01</x:v>
      </x:c>
      <x:c r="B151" s="127" t="str">
        <x:v>D6-O1-M17</x:v>
      </x:c>
      <x:c r="C151" s="127" t="str">
        <x:v>CHOIX</x:v>
      </x:c>
      <x:c r="D151" s="127" t="str">
        <x:v>A</x:v>
      </x:c>
      <x:c r="E151" s="128" t="n">
        <x:v>1</x:v>
      </x:c>
      <x:c r="F151" s="127" t="str">
        <x:v>Joueur</x:v>
      </x:c>
      <x:c r="G151" s="127" t="str">
        <x:v>Je veux aider cette communauté à mon retour.</x:v>
      </x:c>
      <x:c r="H151" s="127" t="str">
        <x:v>Regarder la personne ou l’appui concerné ; intention, pas résultat.</x:v>
      </x:c>
      <x:c r="I151" s="127" t="str">
        <x:v>Conditions d’entrée encore valides ; personne, outil et passage nécessaires disponibles. La parole seule ne valide pas l’objectif.</x:v>
      </x:c>
      <x:c r="J151" s="127" t="str">
        <x:v>Origines — O1</x:v>
      </x:c>
      <x:c r="K151" s="130" t="n">
        <x:v>8</x:v>
      </x:c>
    </x:row>
    <x:row r="152" ht="59" customHeight="1">
      <x:c r="A152" s="121" t="str">
        <x:v>D6-O1-M17-REPONSE-A-01</x:v>
      </x:c>
      <x:c r="B152" s="122" t="str">
        <x:v>D6-O1-M17</x:v>
      </x:c>
      <x:c r="C152" s="122" t="str">
        <x:v>REPONSE</x:v>
      </x:c>
      <x:c r="D152" s="122" t="str">
        <x:v>A</x:v>
      </x:c>
      <x:c r="E152" s="123" t="n">
        <x:v>1</x:v>
      </x:c>
      <x:c r="F152" s="122" t="str">
        <x:v>Dhera</x:v>
      </x:c>
      <x:c r="G152" s="122" t="str">
        <x:v>Dis-le à ceux qui y vivent. Ils te montreront ce qu’ils attendent.</x:v>
      </x:c>
      <x:c r="H152" s="122" t="str">
        <x:v>Réponse au choix retenu ; les autres réponses ne sont pas jouées.</x:v>
      </x:c>
      <x:c r="I152" s="122" t="str">
        <x:v>Conditions d’entrée encore valides ; personne, outil et passage nécessaires disponibles. La parole seule ne valide pas l’objectif.</x:v>
      </x:c>
      <x:c r="J152" s="122" t="str">
        <x:v>Origines — O1</x:v>
      </x:c>
      <x:c r="K152" s="125" t="n">
        <x:v>12</x:v>
      </x:c>
    </x:row>
    <x:row r="153" ht="59" customHeight="1">
      <x:c r="A153" s="126" t="str">
        <x:v>D6-O1-M17-CHOIX-B-01</x:v>
      </x:c>
      <x:c r="B153" s="127" t="str">
        <x:v>D6-O1-M17</x:v>
      </x:c>
      <x:c r="C153" s="127" t="str">
        <x:v>CHOIX</x:v>
      </x:c>
      <x:c r="D153" s="127" t="str">
        <x:v>B</x:v>
      </x:c>
      <x:c r="E153" s="128" t="n">
        <x:v>1</x:v>
      </x:c>
      <x:c r="F153" s="127" t="str">
        <x:v>Joueur</x:v>
      </x:c>
      <x:c r="G153" s="127" t="str">
        <x:v>Une halte me suffit pour le moment.</x:v>
      </x:c>
      <x:c r="H153" s="127" t="str">
        <x:v>Regarder la personne ou l’appui concerné ; intention, pas résultat.</x:v>
      </x:c>
      <x:c r="I153" s="127" t="str">
        <x:v>Conditions d’entrée encore valides ; personne, outil et passage nécessaires disponibles. La parole seule ne valide pas l’objectif.</x:v>
      </x:c>
      <x:c r="J153" s="127" t="str">
        <x:v>Origines — O1</x:v>
      </x:c>
      <x:c r="K153" s="130" t="n">
        <x:v>7</x:v>
      </x:c>
    </x:row>
    <x:row r="154" ht="59" customHeight="1">
      <x:c r="A154" s="121" t="str">
        <x:v>D6-O1-M17-REPONSE-B-01</x:v>
      </x:c>
      <x:c r="B154" s="122" t="str">
        <x:v>D6-O1-M17</x:v>
      </x:c>
      <x:c r="C154" s="122" t="str">
        <x:v>REPONSE</x:v>
      </x:c>
      <x:c r="D154" s="122" t="str">
        <x:v>B</x:v>
      </x:c>
      <x:c r="E154" s="123" t="n">
        <x:v>1</x:v>
      </x:c>
      <x:c r="F154" s="122" t="str">
        <x:v>Dhera</x:v>
      </x:c>
      <x:c r="G154" s="122" t="str">
        <x:v>Alors prends-la comme une halte. Le reste attendra.</x:v>
      </x:c>
      <x:c r="H154" s="122" t="str">
        <x:v>Réponse au choix retenu ; les autres réponses ne sont pas jouées.</x:v>
      </x:c>
      <x:c r="I154" s="122" t="str">
        <x:v>Conditions d’entrée encore valides ; personne, outil et passage nécessaires disponibles. La parole seule ne valide pas l’objectif.</x:v>
      </x:c>
      <x:c r="J154" s="122" t="str">
        <x:v>Origines — O1</x:v>
      </x:c>
      <x:c r="K154" s="125" t="n">
        <x:v>8</x:v>
      </x:c>
    </x:row>
    <x:row r="155" ht="149" customHeight="1">
      <x:c r="A155" s="126" t="str">
        <x:v>D6-O1-M18-OUV---01</x:v>
      </x:c>
      <x:c r="B155" s="127" t="str">
        <x:v>D6-O1-M18</x:v>
      </x:c>
      <x:c r="C155" s="127" t="str">
        <x:v>OUV</x:v>
      </x:c>
      <x:c r="D155" s="127" t="str">
        <x:v>-</x:v>
      </x:c>
      <x:c r="E155" s="128" t="n">
        <x:v>1</x:v>
      </x:c>
      <x:c r="F155" s="127" t="str">
        <x:v>Ruun</x:v>
      </x:c>
      <x:c r="G155" s="127" t="str">
        <x:v>Le paquet est là. Père doit rester derrière le seuil, les gardes le savent.</x:v>
      </x:c>
      <x:c r="H155" s="127" t="str">
        <x:v>Laisse le joueur regarder la situation avant de poursuivre.</x:v>
      </x:c>
      <x:c r="I155" s="127" t="str">
        <x:v>O1-M17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55" s="127" t="str">
        <x:v>Origines — O1</x:v>
      </x:c>
      <x:c r="K155" s="130" t="n">
        <x:v>14</x:v>
      </x:c>
    </x:row>
    <x:row r="156" ht="74" customHeight="1">
      <x:c r="A156" s="121" t="str">
        <x:v>D6-O1-M18-SUCCES---01</x:v>
      </x:c>
      <x:c r="B156" s="122" t="str">
        <x:v>D6-O1-M18</x:v>
      </x:c>
      <x:c r="C156" s="122" t="str">
        <x:v>SUCCES</x:v>
      </x:c>
      <x:c r="D156" s="122" t="str">
        <x:v>-</x:v>
      </x:c>
      <x:c r="E156" s="123" t="n">
        <x:v>1</x:v>
      </x:c>
      <x:c r="F156" s="122" t="str">
        <x:v>Ruun</x:v>
      </x:c>
      <x:c r="G156" s="122" t="str">
        <x:v>Tu franchis cette sortie parce que tu l’as choisie.</x:v>
      </x:c>
      <x:c r="H156" s="122" t="str">
        <x:v>Regarde le résultat réellement obtenu avant de parler.</x:v>
      </x:c>
      <x:c r="I156" s="122" t="str">
        <x:v>Résultat correspondant effectivement constaté ; remplace ou supprime la ligne si choix de refus/différé/observation. Ne jamais jouer une victoire non acquise.</x:v>
      </x:c>
      <x:c r="J156" s="122" t="str">
        <x:v>Origines — O1</x:v>
      </x:c>
      <x:c r="K156" s="125" t="n">
        <x:v>9</x:v>
      </x:c>
    </x:row>
    <x:row r="157" ht="44" customHeight="1">
      <x:c r="A157" s="126" t="str">
        <x:v>D6-O1-M18-ECHEC---01</x:v>
      </x:c>
      <x:c r="B157" s="127" t="str">
        <x:v>D6-O1-M18</x:v>
      </x:c>
      <x:c r="C157" s="127" t="str">
        <x:v>ECHEC</x:v>
      </x:c>
      <x:c r="D157" s="127" t="str">
        <x:v>-</x:v>
      </x:c>
      <x:c r="E157" s="128" t="n">
        <x:v>1</x:v>
      </x:c>
      <x:c r="F157" s="127" t="str">
        <x:v>Ruun</x:v>
      </x:c>
      <x:c r="G157" s="127" t="str">
        <x:v>Le paquet peut attendre sous garde. Tu n’as rien à prouver à ce seuil.</x:v>
      </x:c>
      <x:c r="H157" s="127" t="str">
        <x:v>Suspend l’échange pour laisser jouer le repli ou la protection prévue.</x:v>
      </x:c>
      <x:c r="I157" s="127" t="str">
        <x:v>Échec ou blocage correspondant effectivement observé ; les dégâts, objets et positions persistent.</x:v>
      </x:c>
      <x:c r="J157" s="127" t="str">
        <x:v>Origines — O1</x:v>
      </x:c>
      <x:c r="K157" s="130" t="n">
        <x:v>14</x:v>
      </x:c>
    </x:row>
    <x:row r="158" ht="44" customHeight="1">
      <x:c r="A158" s="121" t="str">
        <x:v>D6-O1-M18-REPRISE---01</x:v>
      </x:c>
      <x:c r="B158" s="122" t="str">
        <x:v>D6-O1-M18</x:v>
      </x:c>
      <x:c r="C158" s="122" t="str">
        <x:v>REPRISE</x:v>
      </x:c>
      <x:c r="D158" s="122" t="str">
        <x:v>-</x:v>
      </x:c>
      <x:c r="E158" s="123" t="n">
        <x:v>1</x:v>
      </x:c>
      <x:c r="F158" s="122" t="str">
        <x:v>Ruun</x:v>
      </x:c>
      <x:c r="G158" s="122" t="str">
        <x:v>La corniche est libre. Nous pouvons récupérer seulement ce que tu veux encore.</x:v>
      </x:c>
      <x:c r="H158" s="122" t="str">
        <x:v>Reprend à distance sûre ; ne répète pas toute la présentation.</x:v>
      </x:c>
      <x:c r="I158" s="122" t="str">
        <x:v>Réinteraction volontaire après interruption ; état de l’action conservé.</x:v>
      </x:c>
      <x:c r="J158" s="122" t="str">
        <x:v>Origines — O1</x:v>
      </x:c>
      <x:c r="K158" s="125" t="n">
        <x:v>13</x:v>
      </x:c>
    </x:row>
    <x:row r="159" ht="59" customHeight="1">
      <x:c r="A159" s="126" t="str">
        <x:v>D6-O1-M18-CHOIX-A-01</x:v>
      </x:c>
      <x:c r="B159" s="127" t="str">
        <x:v>D6-O1-M18</x:v>
      </x:c>
      <x:c r="C159" s="127" t="str">
        <x:v>CHOIX</x:v>
      </x:c>
      <x:c r="D159" s="127" t="str">
        <x:v>A</x:v>
      </x:c>
      <x:c r="E159" s="128" t="n">
        <x:v>1</x:v>
      </x:c>
      <x:c r="F159" s="127" t="str">
        <x:v>Joueur</x:v>
      </x:c>
      <x:c r="G159" s="127" t="str">
        <x:v>Je te laisse une adresse pour les retours.</x:v>
      </x:c>
      <x:c r="H159" s="127" t="str">
        <x:v>Regarder la personne ou l’appui concerné ; intention, pas résultat.</x:v>
      </x:c>
      <x:c r="I159" s="127" t="str">
        <x:v>Conditions d’entrée encore valides ; personne, outil et passage nécessaires disponibles. La parole seule ne valide pas l’objectif.</x:v>
      </x:c>
      <x:c r="J159" s="127" t="str">
        <x:v>Origines — O1</x:v>
      </x:c>
      <x:c r="K159" s="130" t="n">
        <x:v>8</x:v>
      </x:c>
    </x:row>
    <x:row r="160" ht="59" customHeight="1">
      <x:c r="A160" s="121" t="str">
        <x:v>D6-O1-M18-REPONSE-A-01</x:v>
      </x:c>
      <x:c r="B160" s="122" t="str">
        <x:v>D6-O1-M18</x:v>
      </x:c>
      <x:c r="C160" s="122" t="str">
        <x:v>REPONSE</x:v>
      </x:c>
      <x:c r="D160" s="122" t="str">
        <x:v>A</x:v>
      </x:c>
      <x:c r="E160" s="123" t="n">
        <x:v>1</x:v>
      </x:c>
      <x:c r="F160" s="122" t="str">
        <x:v>Ruun</x:v>
      </x:c>
      <x:c r="G160" s="122" t="str">
        <x:v>J’y écrirai pour toi, pas pour lui.</x:v>
      </x:c>
      <x:c r="H160" s="122" t="str">
        <x:v>Réponse au choix retenu ; les autres réponses ne sont pas jouées.</x:v>
      </x:c>
      <x:c r="I160" s="122" t="str">
        <x:v>Conditions d’entrée encore valides ; personne, outil et passage nécessaires disponibles. La parole seule ne valide pas l’objectif.</x:v>
      </x:c>
      <x:c r="J160" s="122" t="str">
        <x:v>Origines — O1</x:v>
      </x:c>
      <x:c r="K160" s="125" t="n">
        <x:v>7</x:v>
      </x:c>
    </x:row>
    <x:row r="161" ht="59" customHeight="1">
      <x:c r="A161" s="126" t="str">
        <x:v>D6-O1-M18-CHOIX-B-01</x:v>
      </x:c>
      <x:c r="B161" s="127" t="str">
        <x:v>D6-O1-M18</x:v>
      </x:c>
      <x:c r="C161" s="127" t="str">
        <x:v>CHOIX</x:v>
      </x:c>
      <x:c r="D161" s="127" t="str">
        <x:v>B</x:v>
      </x:c>
      <x:c r="E161" s="128" t="n">
        <x:v>1</x:v>
      </x:c>
      <x:c r="F161" s="127" t="str">
        <x:v>Joueur</x:v>
      </x:c>
      <x:c r="G161" s="127" t="str">
        <x:v>Je coupe les liens de cette maison.</x:v>
      </x:c>
      <x:c r="H161" s="127" t="str">
        <x:v>Regarder la personne ou l’appui concerné ; intention, pas résultat.</x:v>
      </x:c>
      <x:c r="I161" s="127" t="str">
        <x:v>Conditions d’entrée encore valides ; personne, outil et passage nécessaires disponibles. La parole seule ne valide pas l’objectif.</x:v>
      </x:c>
      <x:c r="J161" s="127" t="str">
        <x:v>Origines — O1</x:v>
      </x:c>
      <x:c r="K161" s="130" t="n">
        <x:v>7</x:v>
      </x:c>
    </x:row>
    <x:row r="162" ht="59" customHeight="1">
      <x:c r="A162" s="121" t="str">
        <x:v>D6-O1-M18-REPONSE-B-01</x:v>
      </x:c>
      <x:c r="B162" s="122" t="str">
        <x:v>D6-O1-M18</x:v>
      </x:c>
      <x:c r="C162" s="122" t="str">
        <x:v>REPONSE</x:v>
      </x:c>
      <x:c r="D162" s="122" t="str">
        <x:v>B</x:v>
      </x:c>
      <x:c r="E162" s="123" t="n">
        <x:v>1</x:v>
      </x:c>
      <x:c r="F162" s="122" t="str">
        <x:v>Ruun</x:v>
      </x:c>
      <x:c r="G162" s="122" t="str">
        <x:v>Je ne te retiendrai pas avec nos vieilles affaires.</x:v>
      </x:c>
      <x:c r="H162" s="122" t="str">
        <x:v>Réponse au choix retenu ; les autres réponses ne sont pas jouées.</x:v>
      </x:c>
      <x:c r="I162" s="122" t="str">
        <x:v>Conditions d’entrée encore valides ; personne, outil et passage nécessaires disponibles. La parole seule ne valide pas l’objectif.</x:v>
      </x:c>
      <x:c r="J162" s="122" t="str">
        <x:v>Origines — O1</x:v>
      </x:c>
      <x:c r="K162" s="125" t="n">
        <x:v>9</x:v>
      </x:c>
    </x:row>
    <x:row r="163" ht="164" customHeight="1">
      <x:c r="A163" s="126" t="str">
        <x:v>D6-O1-M19-OUV---01</x:v>
      </x:c>
      <x:c r="B163" s="127" t="str">
        <x:v>D6-O1-M19</x:v>
      </x:c>
      <x:c r="C163" s="127" t="str">
        <x:v>OUV</x:v>
      </x:c>
      <x:c r="D163" s="127" t="str">
        <x:v>-</x:v>
      </x:c>
      <x:c r="E163" s="128" t="n">
        <x:v>1</x:v>
      </x:c>
      <x:c r="F163" s="127" t="str">
        <x:v>Technicienne de la Halte des Trois Routes</x:v>
      </x:c>
      <x:c r="G163" s="127" t="str">
        <x:v>Ce clip a été entamé avant le vol. Je peux dater l’usure, pas nommer une main.</x:v>
      </x:c>
      <x:c r="H163" s="127" t="str">
        <x:v>Laisse le joueur regarder la situation avant de poursuivre.</x:v>
      </x:c>
      <x:c r="I163" s="127" t="str">
        <x:v>O1-M18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163" s="127" t="str">
        <x:v>Origines — O1</x:v>
      </x:c>
      <x:c r="K163" s="130" t="n">
        <x:v>16</x:v>
      </x:c>
    </x:row>
    <x:row r="164" ht="74" customHeight="1">
      <x:c r="A164" s="121" t="str">
        <x:v>D6-O1-M19-SUCCES---01</x:v>
      </x:c>
      <x:c r="B164" s="122" t="str">
        <x:v>D6-O1-M19</x:v>
      </x:c>
      <x:c r="C164" s="122" t="str">
        <x:v>SUCCES</x:v>
      </x:c>
      <x:c r="D164" s="122" t="str">
        <x:v>-</x:v>
      </x:c>
      <x:c r="E164" s="123" t="n">
        <x:v>1</x:v>
      </x:c>
      <x:c r="F164" s="122" t="str">
        <x:v>Technicienne de la Halte des Trois Routes</x:v>
      </x:c>
      <x:c r="G164" s="122" t="str">
        <x:v>La pression tient. Pour le reste, nous garderons nos questions ouvertes.</x:v>
      </x:c>
      <x:c r="H164" s="122" t="str">
        <x:v>Regarde le résultat réellement obtenu avant de parler.</x:v>
      </x:c>
      <x:c r="I164" s="122" t="str">
        <x:v>Résultat correspondant effectivement constaté ; remplace ou supprime la ligne si choix de refus/différé/observation. Ne jamais jouer une victoire non acquise.</x:v>
      </x:c>
      <x:c r="J164" s="122" t="str">
        <x:v>Origines — O1</x:v>
      </x:c>
      <x:c r="K164" s="125" t="n">
        <x:v>11</x:v>
      </x:c>
    </x:row>
    <x:row r="165" ht="44" customHeight="1">
      <x:c r="A165" s="126" t="str">
        <x:v>D6-O1-M19-ECHEC---01</x:v>
      </x:c>
      <x:c r="B165" s="127" t="str">
        <x:v>D6-O1-M19</x:v>
      </x:c>
      <x:c r="C165" s="127" t="str">
        <x:v>ECHEC</x:v>
      </x:c>
      <x:c r="D165" s="127" t="str">
        <x:v>-</x:v>
      </x:c>
      <x:c r="E165" s="128" t="n">
        <x:v>1</x:v>
      </x:c>
      <x:c r="F165" s="127" t="str">
        <x:v>Technicienne de la Halte des Trois Routes</x:v>
      </x:c>
      <x:c r="G165" s="127" t="str">
        <x:v>Le joint laisse passer. Ce clip n’est pas encore engagé à fond.</x:v>
      </x:c>
      <x:c r="H165" s="127" t="str">
        <x:v>Suspend l’échange pour laisser jouer le repli ou la protection prévue.</x:v>
      </x:c>
      <x:c r="I165" s="127" t="str">
        <x:v>Échec ou blocage correspondant effectivement observé ; les dégâts, objets et positions persistent.</x:v>
      </x:c>
      <x:c r="J165" s="127" t="str">
        <x:v>Origines — O1</x:v>
      </x:c>
      <x:c r="K165" s="130" t="n">
        <x:v>12</x:v>
      </x:c>
    </x:row>
    <x:row r="166" ht="44" customHeight="1">
      <x:c r="A166" s="121" t="str">
        <x:v>D6-O1-M19-REPRISE---01</x:v>
      </x:c>
      <x:c r="B166" s="122" t="str">
        <x:v>D6-O1-M19</x:v>
      </x:c>
      <x:c r="C166" s="122" t="str">
        <x:v>REPRISE</x:v>
      </x:c>
      <x:c r="D166" s="122" t="str">
        <x:v>-</x:v>
      </x:c>
      <x:c r="E166" s="123" t="n">
        <x:v>1</x:v>
      </x:c>
      <x:c r="F166" s="122" t="str">
        <x:v>Technicienne de la Halte des Trois Routes</x:v>
      </x:c>
      <x:c r="G166" s="122" t="str">
        <x:v>Reprends l’attache extérieure ; les autres points ont déjà tenu le test.</x:v>
      </x:c>
      <x:c r="H166" s="122" t="str">
        <x:v>Reprend à distance sûre ; ne répète pas toute la présentation.</x:v>
      </x:c>
      <x:c r="I166" s="122" t="str">
        <x:v>Réinteraction volontaire après interruption ; état de l’action conservé.</x:v>
      </x:c>
      <x:c r="J166" s="122" t="str">
        <x:v>Origines — O1</x:v>
      </x:c>
      <x:c r="K166" s="125" t="n">
        <x:v>12</x:v>
      </x:c>
    </x:row>
    <x:row r="167" ht="59" customHeight="1">
      <x:c r="A167" s="126" t="str">
        <x:v>D6-O1-M19-CHOIX-A-01</x:v>
      </x:c>
      <x:c r="B167" s="127" t="str">
        <x:v>D6-O1-M19</x:v>
      </x:c>
      <x:c r="C167" s="127" t="str">
        <x:v>CHOIX</x:v>
      </x:c>
      <x:c r="D167" s="127" t="str">
        <x:v>A</x:v>
      </x:c>
      <x:c r="E167" s="128" t="n">
        <x:v>1</x:v>
      </x:c>
      <x:c r="F167" s="127" t="str">
        <x:v>Joueur</x:v>
      </x:c>
      <x:c r="G167" s="127" t="str">
        <x:v>Examine-le. Je veux savoir ce qu’il prouve.</x:v>
      </x:c>
      <x:c r="H167" s="127" t="str">
        <x:v>Regarder la personne ou l’appui concerné ; intention, pas résultat.</x:v>
      </x:c>
      <x:c r="I167" s="127" t="str">
        <x:v>Conditions d’entrée encore valides ; personne, outil et passage nécessaires disponibles. La parole seule ne valide pas l’objectif.</x:v>
      </x:c>
      <x:c r="J167" s="127" t="str">
        <x:v>Origines — O1</x:v>
      </x:c>
      <x:c r="K167" s="130" t="n">
        <x:v>7</x:v>
      </x:c>
    </x:row>
    <x:row r="168" ht="59" customHeight="1">
      <x:c r="A168" s="121" t="str">
        <x:v>D6-O1-M19-REPONSE-A-01</x:v>
      </x:c>
      <x:c r="B168" s="122" t="str">
        <x:v>D6-O1-M19</x:v>
      </x:c>
      <x:c r="C168" s="122" t="str">
        <x:v>REPONSE</x:v>
      </x:c>
      <x:c r="D168" s="122" t="str">
        <x:v>A</x:v>
      </x:c>
      <x:c r="E168" s="123" t="n">
        <x:v>1</x:v>
      </x:c>
      <x:c r="F168" s="122" t="str">
        <x:v>Technicienne de la Halte des Trois Routes</x:v>
      </x:c>
      <x:c r="G168" s="122" t="str">
        <x:v>Je le regarderai sous la lampe après le remplacement.</x:v>
      </x:c>
      <x:c r="H168" s="122" t="str">
        <x:v>Réponse au choix retenu ; les autres réponses ne sont pas jouées.</x:v>
      </x:c>
      <x:c r="I168" s="122" t="str">
        <x:v>Conditions d’entrée encore valides ; personne, outil et passage nécessaires disponibles. La parole seule ne valide pas l’objectif.</x:v>
      </x:c>
      <x:c r="J168" s="122" t="str">
        <x:v>Origines — O1</x:v>
      </x:c>
      <x:c r="K168" s="125" t="n">
        <x:v>9</x:v>
      </x:c>
    </x:row>
    <x:row r="169" ht="59" customHeight="1">
      <x:c r="A169" s="126" t="str">
        <x:v>D6-O1-M19-CHOIX-B-01</x:v>
      </x:c>
      <x:c r="B169" s="127" t="str">
        <x:v>D6-O1-M19</x:v>
      </x:c>
      <x:c r="C169" s="127" t="str">
        <x:v>CHOIX</x:v>
      </x:c>
      <x:c r="D169" s="127" t="str">
        <x:v>B</x:v>
      </x:c>
      <x:c r="E169" s="128" t="n">
        <x:v>1</x:v>
      </x:c>
      <x:c r="F169" s="127" t="str">
        <x:v>Joueur</x:v>
      </x:c>
      <x:c r="G169" s="127" t="str">
        <x:v>Je le garde. Je veux repartir avec une coque sûre.</x:v>
      </x:c>
      <x:c r="H169" s="127" t="str">
        <x:v>Regarder la personne ou l’appui concerné ; intention, pas résultat.</x:v>
      </x:c>
      <x:c r="I169" s="127" t="str">
        <x:v>Conditions d’entrée encore valides ; personne, outil et passage nécessaires disponibles. La parole seule ne valide pas l’objectif.</x:v>
      </x:c>
      <x:c r="J169" s="127" t="str">
        <x:v>Origines — O1</x:v>
      </x:c>
      <x:c r="K169" s="130" t="n">
        <x:v>10</x:v>
      </x:c>
    </x:row>
    <x:row r="170" ht="59" customHeight="1">
      <x:c r="A170" s="121" t="str">
        <x:v>D6-O1-M19-REPONSE-B-01</x:v>
      </x:c>
      <x:c r="B170" s="122" t="str">
        <x:v>D6-O1-M19</x:v>
      </x:c>
      <x:c r="C170" s="122" t="str">
        <x:v>REPONSE</x:v>
      </x:c>
      <x:c r="D170" s="122" t="str">
        <x:v>B</x:v>
      </x:c>
      <x:c r="E170" s="123" t="n">
        <x:v>1</x:v>
      </x:c>
      <x:c r="F170" s="122" t="str">
        <x:v>Technicienne de la Halte des Trois Routes</x:v>
      </x:c>
      <x:c r="G170" s="122" t="str">
        <x:v>Alors vérifions le neuf avant de parler de ton prochain quai.</x:v>
      </x:c>
      <x:c r="H170" s="122" t="str">
        <x:v>Réponse au choix retenu ; les autres réponses ne sont pas jouées.</x:v>
      </x:c>
      <x:c r="I170" s="122" t="str">
        <x:v>Conditions d’entrée encore valides ; personne, outil et passage nécessaires disponibles. La parole seule ne valide pas l’objectif.</x:v>
      </x:c>
      <x:c r="J170" s="122" t="str">
        <x:v>Origines — O1</x:v>
      </x:c>
      <x:c r="K170" s="125" t="n">
        <x:v>11</x:v>
      </x:c>
    </x:row>
    <x:row r="171" ht="164" customHeight="1">
      <x:c r="A171" s="126" t="str">
        <x:v>D6-O1-M20-OUV---01</x:v>
      </x:c>
      <x:c r="B171" s="127" t="str">
        <x:v>D6-O1-M20</x:v>
      </x:c>
      <x:c r="C171" s="127" t="str">
        <x:v>OUV</x:v>
      </x:c>
      <x:c r="D171" s="127" t="str">
        <x:v>-</x:v>
      </x:c>
      <x:c r="E171" s="128" t="n">
        <x:v>1</x:v>
      </x:c>
      <x:c r="F171" s="127" t="str">
        <x:v>Chasseur de l’escale</x:v>
      </x:c>
      <x:c r="G171" s="127" t="str">
        <x:v>Elle garde sa sortie. Depuis que nous approchons, elle n’a cherché qu’à reculer.</x:v>
      </x:c>
      <x:c r="H171" s="127" t="str">
        <x:v>Laisse le joueur regarder la situation avant de poursuivre.</x:v>
      </x:c>
      <x:c r="I171" s="127" t="str">
        <x:v>O1-M19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171" s="127" t="str">
        <x:v>Origines — O1</x:v>
      </x:c>
      <x:c r="K171" s="130" t="n">
        <x:v>13</x:v>
      </x:c>
    </x:row>
    <x:row r="172" ht="74" customHeight="1">
      <x:c r="A172" s="121" t="str">
        <x:v>D6-O1-M20-SUCCES---01</x:v>
      </x:c>
      <x:c r="B172" s="122" t="str">
        <x:v>D6-O1-M20</x:v>
      </x:c>
      <x:c r="C172" s="122" t="str">
        <x:v>SUCCES</x:v>
      </x:c>
      <x:c r="D172" s="122" t="str">
        <x:v>-</x:v>
      </x:c>
      <x:c r="E172" s="123" t="n">
        <x:v>1</x:v>
      </x:c>
      <x:c r="F172" s="122" t="str">
        <x:v>Chasseur de l’escale</x:v>
      </x:c>
      <x:c r="G172" s="122" t="str">
        <x:v>Tu es revenu avec le résultat de ton choix. Nous l’inscrirons tel quel.</x:v>
      </x:c>
      <x:c r="H172" s="122" t="str">
        <x:v>Regarde le résultat réellement obtenu avant de parler.</x:v>
      </x:c>
      <x:c r="I172" s="122" t="str">
        <x:v>Résultat correspondant effectivement constaté ; remplace ou supprime la ligne si choix de refus/différé/observation. Ne jamais jouer une victoire non acquise.</x:v>
      </x:c>
      <x:c r="J172" s="122" t="str">
        <x:v>Origines — O1</x:v>
      </x:c>
      <x:c r="K172" s="125" t="n">
        <x:v>13</x:v>
      </x:c>
    </x:row>
    <x:row r="173" ht="44" customHeight="1">
      <x:c r="A173" s="126" t="str">
        <x:v>D6-O1-M20-ECHEC---01</x:v>
      </x:c>
      <x:c r="B173" s="127" t="str">
        <x:v>D6-O1-M20</x:v>
      </x:c>
      <x:c r="C173" s="127" t="str">
        <x:v>ECHEC</x:v>
      </x:c>
      <x:c r="D173" s="127" t="str">
        <x:v>-</x:v>
      </x:c>
      <x:c r="E173" s="128" t="n">
        <x:v>1</x:v>
      </x:c>
      <x:c r="F173" s="127" t="str">
        <x:v>Chasseur de l’escale</x:v>
      </x:c>
      <x:c r="G173" s="127" t="str">
        <x:v>La faille reste ouverte. Replie-toi avant qu’elle te ferme le niveau bas.</x:v>
      </x:c>
      <x:c r="H173" s="127" t="str">
        <x:v>Suspend l’échange pour laisser jouer le repli ou la protection prévue.</x:v>
      </x:c>
      <x:c r="I173" s="127" t="str">
        <x:v>Échec ou blocage correspondant effectivement observé ; les dégâts, objets et positions persistent.</x:v>
      </x:c>
      <x:c r="J173" s="127" t="str">
        <x:v>Origines — O1</x:v>
      </x:c>
      <x:c r="K173" s="130" t="n">
        <x:v>12</x:v>
      </x:c>
    </x:row>
    <x:row r="174" ht="44" customHeight="1">
      <x:c r="A174" s="121" t="str">
        <x:v>D6-O1-M20-REPRISE---01</x:v>
      </x:c>
      <x:c r="B174" s="122" t="str">
        <x:v>D6-O1-M20</x:v>
      </x:c>
      <x:c r="C174" s="122" t="str">
        <x:v>REPRISE</x:v>
      </x:c>
      <x:c r="D174" s="122" t="str">
        <x:v>-</x:v>
      </x:c>
      <x:c r="E174" s="123" t="n">
        <x:v>1</x:v>
      </x:c>
      <x:c r="F174" s="122" t="str">
        <x:v>Chasseur de l’escale</x:v>
      </x:c>
      <x:c r="G174" s="122" t="str">
        <x:v>Nous regarderons son état avant de décider d’une nouvelle approche.</x:v>
      </x:c>
      <x:c r="H174" s="122" t="str">
        <x:v>Reprend à distance sûre ; ne répète pas toute la présentation.</x:v>
      </x:c>
      <x:c r="I174" s="122" t="str">
        <x:v>Réinteraction volontaire après interruption ; état de l’action conservé.</x:v>
      </x:c>
      <x:c r="J174" s="122" t="str">
        <x:v>Origines — O1</x:v>
      </x:c>
      <x:c r="K174" s="125" t="n">
        <x:v>10</x:v>
      </x:c>
    </x:row>
    <x:row r="175" ht="59" customHeight="1">
      <x:c r="A175" s="126" t="str">
        <x:v>D6-O1-M20-CHOIX-A-01</x:v>
      </x:c>
      <x:c r="B175" s="127" t="str">
        <x:v>D6-O1-M20</x:v>
      </x:c>
      <x:c r="C175" s="127" t="str">
        <x:v>CHOIX</x:v>
      </x:c>
      <x:c r="D175" s="127" t="str">
        <x:v>A</x:v>
      </x:c>
      <x:c r="E175" s="128" t="n">
        <x:v>1</x:v>
      </x:c>
      <x:c r="F175" s="127" t="str">
        <x:v>Joueur</x:v>
      </x:c>
      <x:c r="G175" s="127" t="str">
        <x:v>J’attends qu’elle puisse soutenir la chasse.</x:v>
      </x:c>
      <x:c r="H175" s="127" t="str">
        <x:v>Regarder la personne ou l’appui concerné ; intention, pas résultat.</x:v>
      </x:c>
      <x:c r="I175" s="127" t="str">
        <x:v>Conditions d’entrée encore valides ; personne, outil et passage nécessaires disponibles. La parole seule ne valide pas l’objectif.</x:v>
      </x:c>
      <x:c r="J175" s="127" t="str">
        <x:v>Origines — O1</x:v>
      </x:c>
      <x:c r="K175" s="130" t="n">
        <x:v>6</x:v>
      </x:c>
    </x:row>
    <x:row r="176" ht="59" customHeight="1">
      <x:c r="A176" s="121" t="str">
        <x:v>D6-O1-M20-REPONSE-A-01</x:v>
      </x:c>
      <x:c r="B176" s="122" t="str">
        <x:v>D6-O1-M20</x:v>
      </x:c>
      <x:c r="C176" s="122" t="str">
        <x:v>REPONSE</x:v>
      </x:c>
      <x:c r="D176" s="122" t="str">
        <x:v>A</x:v>
      </x:c>
      <x:c r="E176" s="123" t="n">
        <x:v>1</x:v>
      </x:c>
      <x:c r="F176" s="122" t="str">
        <x:v>Chasseur de l’escale</x:v>
      </x:c>
      <x:c r="G176" s="122" t="str">
        <x:v>Alors laisse-lui l’espace de choisir sa riposte.</x:v>
      </x:c>
      <x:c r="H176" s="122" t="str">
        <x:v>Réponse au choix retenu ; les autres réponses ne sont pas jouées.</x:v>
      </x:c>
      <x:c r="I176" s="122" t="str">
        <x:v>Conditions d’entrée encore valides ; personne, outil et passage nécessaires disponibles. La parole seule ne valide pas l’objectif.</x:v>
      </x:c>
      <x:c r="J176" s="122" t="str">
        <x:v>Origines — O1</x:v>
      </x:c>
      <x:c r="K176" s="125" t="n">
        <x:v>7</x:v>
      </x:c>
    </x:row>
    <x:row r="177" ht="59" customHeight="1">
      <x:c r="A177" s="126" t="str">
        <x:v>D6-O1-M20-CHOIX-B-01</x:v>
      </x:c>
      <x:c r="B177" s="127" t="str">
        <x:v>D6-O1-M20</x:v>
      </x:c>
      <x:c r="C177" s="127" t="str">
        <x:v>CHOIX</x:v>
      </x:c>
      <x:c r="D177" s="127" t="str">
        <x:v>B</x:v>
      </x:c>
      <x:c r="E177" s="128" t="n">
        <x:v>1</x:v>
      </x:c>
      <x:c r="F177" s="127" t="str">
        <x:v>Joueur</x:v>
      </x:c>
      <x:c r="G177" s="127" t="str">
        <x:v>Je renonce à cette prise.</x:v>
      </x:c>
      <x:c r="H177" s="127" t="str">
        <x:v>Regarder la personne ou l’appui concerné ; intention, pas résultat.</x:v>
      </x:c>
      <x:c r="I177" s="127" t="str">
        <x:v>Conditions d’entrée encore valides ; personne, outil et passage nécessaires disponibles. La parole seule ne valide pas l’objectif.</x:v>
      </x:c>
      <x:c r="J177" s="127" t="str">
        <x:v>Origines — O1</x:v>
      </x:c>
      <x:c r="K177" s="130" t="n">
        <x:v>5</x:v>
      </x:c>
    </x:row>
    <x:row r="178" ht="59" customHeight="1">
      <x:c r="A178" s="121" t="str">
        <x:v>D6-O1-M20-REPONSE-B-01</x:v>
      </x:c>
      <x:c r="B178" s="122" t="str">
        <x:v>D6-O1-M20</x:v>
      </x:c>
      <x:c r="C178" s="122" t="str">
        <x:v>REPONSE</x:v>
      </x:c>
      <x:c r="D178" s="122" t="str">
        <x:v>B</x:v>
      </x:c>
      <x:c r="E178" s="123" t="n">
        <x:v>1</x:v>
      </x:c>
      <x:c r="F178" s="122" t="str">
        <x:v>Chasseur de l’escale</x:v>
      </x:c>
      <x:c r="G178" s="122" t="str">
        <x:v>Le retour sera sans cette pièce. Tu peux le dire simplement.</x:v>
      </x:c>
      <x:c r="H178" s="122" t="str">
        <x:v>Réponse au choix retenu ; les autres réponses ne sont pas jouées.</x:v>
      </x:c>
      <x:c r="I178" s="122" t="str">
        <x:v>Conditions d’entrée encore valides ; personne, outil et passage nécessaires disponibles. La parole seule ne valide pas l’objectif.</x:v>
      </x:c>
      <x:c r="J178" s="122" t="str">
        <x:v>Origines — O1</x:v>
      </x:c>
      <x:c r="K178" s="125" t="n">
        <x:v>11</x:v>
      </x:c>
    </x:row>
    <x:row r="179" ht="164" customHeight="1">
      <x:c r="A179" s="126" t="str">
        <x:v>D6-O1-M21-OUV---01</x:v>
      </x:c>
      <x:c r="B179" s="127" t="str">
        <x:v>D6-O1-M21</x:v>
      </x:c>
      <x:c r="C179" s="127" t="str">
        <x:v>OUV</x:v>
      </x:c>
      <x:c r="D179" s="127" t="str">
        <x:v>-</x:v>
      </x:c>
      <x:c r="E179" s="128" t="n">
        <x:v>1</x:v>
      </x:c>
      <x:c r="F179" s="127" t="str">
        <x:v>Ruun</x:v>
      </x:c>
      <x:c r="G179" s="127" t="str">
        <x:v>... au prochain relais. J’ai quitté son atelier. Je cherche mon propre travail.</x:v>
      </x:c>
      <x:c r="H179" s="127" t="str">
        <x:v>Laisse le joueur regarder la situation avant de poursuivre.</x:v>
      </x:c>
      <x:c r="I179" s="127" t="str">
        <x:v>O1-M20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179" s="127" t="str">
        <x:v>Origines — O1</x:v>
      </x:c>
      <x:c r="K179" s="130" t="n">
        <x:v>13</x:v>
      </x:c>
    </x:row>
    <x:row r="180" ht="74" customHeight="1">
      <x:c r="A180" s="121" t="str">
        <x:v>D6-O1-M21-SUCCES---01</x:v>
      </x:c>
      <x:c r="B180" s="122" t="str">
        <x:v>D6-O1-M21</x:v>
      </x:c>
      <x:c r="C180" s="122" t="str">
        <x:v>SUCCES</x:v>
      </x:c>
      <x:c r="D180" s="122" t="str">
        <x:v>-</x:v>
      </x:c>
      <x:c r="E180" s="123" t="n">
        <x:v>1</x:v>
      </x:c>
      <x:c r="F180" s="122" t="str">
        <x:v>Ruun</x:v>
      </x:c>
      <x:c r="G180" s="122" t="str">
        <x:v>Le message est complet. Je sais maintenant ce que tu me proposes.</x:v>
      </x:c>
      <x:c r="H180" s="122" t="str">
        <x:v>Regarde le résultat réellement obtenu avant de parler.</x:v>
      </x:c>
      <x:c r="I180" s="122" t="str">
        <x:v>Résultat correspondant effectivement constaté ; remplace ou supprime la ligne si choix de refus/différé/observation. Ne jamais jouer une victoire non acquise.</x:v>
      </x:c>
      <x:c r="J180" s="122" t="str">
        <x:v>Origines — O1</x:v>
      </x:c>
      <x:c r="K180" s="125" t="n">
        <x:v>12</x:v>
      </x:c>
    </x:row>
    <x:row r="181" ht="44" customHeight="1">
      <x:c r="A181" s="126" t="str">
        <x:v>D6-O1-M21-ECHEC---01</x:v>
      </x:c>
      <x:c r="B181" s="127" t="str">
        <x:v>D6-O1-M21</x:v>
      </x:c>
      <x:c r="C181" s="127" t="str">
        <x:v>ECHEC</x:v>
      </x:c>
      <x:c r="D181" s="127" t="str">
        <x:v>-</x:v>
      </x:c>
      <x:c r="E181" s="128" t="n">
        <x:v>1</x:v>
      </x:c>
      <x:c r="F181" s="127" t="str">
        <x:v>Ruun</x:v>
      </x:c>
      <x:c r="G181" s="127" t="str">
        <x:v>Tu n’as reçu qu’un morceau. N’agis pas sur les mots manquants.</x:v>
      </x:c>
      <x:c r="H181" s="127" t="str">
        <x:v>Suspend l’échange pour laisser jouer le repli ou la protection prévue.</x:v>
      </x:c>
      <x:c r="I181" s="127" t="str">
        <x:v>Échec ou blocage correspondant effectivement observé ; les dégâts, objets et positions persistent.</x:v>
      </x:c>
      <x:c r="J181" s="127" t="str">
        <x:v>Origines — O1</x:v>
      </x:c>
      <x:c r="K181" s="130" t="n">
        <x:v>11</x:v>
      </x:c>
    </x:row>
    <x:row r="182" ht="44" customHeight="1">
      <x:c r="A182" s="121" t="str">
        <x:v>D6-O1-M21-REPRISE---01</x:v>
      </x:c>
      <x:c r="B182" s="122" t="str">
        <x:v>D6-O1-M21</x:v>
      </x:c>
      <x:c r="C182" s="122" t="str">
        <x:v>REPRISE</x:v>
      </x:c>
      <x:c r="D182" s="122" t="str">
        <x:v>-</x:v>
      </x:c>
      <x:c r="E182" s="123" t="n">
        <x:v>1</x:v>
      </x:c>
      <x:c r="F182" s="122" t="str">
        <x:v>Ruun</x:v>
      </x:c>
      <x:c r="G182" s="122" t="str">
        <x:v>Reprends au segment où le souffle coupe ma voix.</x:v>
      </x:c>
      <x:c r="H182" s="122" t="str">
        <x:v>Reprend à distance sûre ; ne répète pas toute la présentation.</x:v>
      </x:c>
      <x:c r="I182" s="122" t="str">
        <x:v>Réinteraction volontaire après interruption ; état de l’action conservé.</x:v>
      </x:c>
      <x:c r="J182" s="122" t="str">
        <x:v>Origines — O1</x:v>
      </x:c>
      <x:c r="K182" s="125" t="n">
        <x:v>9</x:v>
      </x:c>
    </x:row>
    <x:row r="183" ht="74" customHeight="1">
      <x:c r="A183" s="126" t="str">
        <x:v>D6-O1-M21-CHOIX-A-01</x:v>
      </x:c>
      <x:c r="B183" s="127" t="str">
        <x:v>D6-O1-M21</x:v>
      </x:c>
      <x:c r="C183" s="127" t="str">
        <x:v>CHOIX</x:v>
      </x:c>
      <x:c r="D183" s="127" t="str">
        <x:v>A</x:v>
      </x:c>
      <x:c r="E183" s="128" t="n">
        <x:v>1</x:v>
      </x:c>
      <x:c r="F183" s="127" t="str">
        <x:v>Joueur</x:v>
      </x:c>
      <x:c r="G183" s="127" t="str">
        <x:v>Nous pouvons nous voir quand je reviendrai.</x:v>
      </x:c>
      <x:c r="H183" s="127" t="str">
        <x:v>Regarder la personne ou l’appui concerné ; intention, pas résultat.</x:v>
      </x:c>
      <x:c r="I183" s="127" t="str">
        <x:v>Canal familial effectivement ouvert ou réouvert volontairement ; message authentique de Ruun reçu et segments vérifiés ; pas de message créé si la famille a été coupée.</x:v>
      </x:c>
      <x:c r="J183" s="127" t="str">
        <x:v>Origines — O1</x:v>
      </x:c>
      <x:c r="K183" s="130" t="n">
        <x:v>7</x:v>
      </x:c>
    </x:row>
    <x:row r="184" ht="74" customHeight="1">
      <x:c r="A184" s="121" t="str">
        <x:v>D6-O1-M21-REPONSE-A-01</x:v>
      </x:c>
      <x:c r="B184" s="122" t="str">
        <x:v>D6-O1-M21</x:v>
      </x:c>
      <x:c r="C184" s="122" t="str">
        <x:v>REPONSE</x:v>
      </x:c>
      <x:c r="D184" s="122" t="str">
        <x:v>A</x:v>
      </x:c>
      <x:c r="E184" s="123" t="n">
        <x:v>1</x:v>
      </x:c>
      <x:c r="F184" s="122" t="str">
        <x:v>Ruun</x:v>
      </x:c>
      <x:c r="G184" s="122" t="str">
        <x:v>Propose un lieu. Je te dirai si ma route y passe.</x:v>
      </x:c>
      <x:c r="H184" s="122" t="str">
        <x:v>Réponse au choix retenu ; les autres réponses ne sont pas jouées.</x:v>
      </x:c>
      <x:c r="I184" s="122" t="str">
        <x:v>Canal familial effectivement ouvert ou réouvert volontairement ; message authentique de Ruun reçu et segments vérifiés ; pas de message créé si la famille a été coupée.</x:v>
      </x:c>
      <x:c r="J184" s="122" t="str">
        <x:v>Origines — O1</x:v>
      </x:c>
      <x:c r="K184" s="125" t="n">
        <x:v>11</x:v>
      </x:c>
    </x:row>
    <x:row r="185" ht="59" customHeight="1">
      <x:c r="A185" s="126" t="str">
        <x:v>D6-O1-M21-CHOIX-B-01</x:v>
      </x:c>
      <x:c r="B185" s="127" t="str">
        <x:v>D6-O1-M21</x:v>
      </x:c>
      <x:c r="C185" s="127" t="str">
        <x:v>CHOIX</x:v>
      </x:c>
      <x:c r="D185" s="127" t="str">
        <x:v>B</x:v>
      </x:c>
      <x:c r="E185" s="128" t="n">
        <x:v>1</x:v>
      </x:c>
      <x:c r="F185" s="127" t="str">
        <x:v>Joueur</x:v>
      </x:c>
      <x:c r="G185" s="127" t="str">
        <x:v>Je connais une halte où personne ne décide pour toi.</x:v>
      </x:c>
      <x:c r="H185" s="127" t="str">
        <x:v>Regarder la personne ou l’appui concerné ; intention, pas résultat.</x:v>
      </x:c>
      <x:c r="I185" s="127" t="str">
        <x:v>Canal familial ouvert ou réouvert par choix explicite ; message réellement reçu ; adresse indépendante connue et partage autorisé.</x:v>
      </x:c>
      <x:c r="J185" s="127" t="str">
        <x:v>Origines — O1</x:v>
      </x:c>
      <x:c r="K185" s="130" t="n">
        <x:v>10</x:v>
      </x:c>
    </x:row>
    <x:row r="186" ht="59" customHeight="1">
      <x:c r="A186" s="121" t="str">
        <x:v>D6-O1-M21-REPONSE-B-01</x:v>
      </x:c>
      <x:c r="B186" s="122" t="str">
        <x:v>D6-O1-M21</x:v>
      </x:c>
      <x:c r="C186" s="122" t="str">
        <x:v>REPONSE</x:v>
      </x:c>
      <x:c r="D186" s="122" t="str">
        <x:v>B</x:v>
      </x:c>
      <x:c r="E186" s="123" t="n">
        <x:v>1</x:v>
      </x:c>
      <x:c r="F186" s="122" t="str">
        <x:v>Ruun</x:v>
      </x:c>
      <x:c r="G186" s="122" t="str">
        <x:v>Donne-moi son emplacement. J’irai voir par moi-même.</x:v>
      </x:c>
      <x:c r="H186" s="122" t="str">
        <x:v>Réponse au choix retenu ; les autres réponses ne sont pas jouées.</x:v>
      </x:c>
      <x:c r="I186" s="122" t="str">
        <x:v>Canal familial ouvert ou réouvert par choix explicite ; message réellement reçu ; adresse indépendante connue et partage autorisé.</x:v>
      </x:c>
      <x:c r="J186" s="122" t="str">
        <x:v>Origines — O1</x:v>
      </x:c>
      <x:c r="K186" s="125" t="n">
        <x:v>7</x:v>
      </x:c>
    </x:row>
    <x:row r="187" ht="59" customHeight="1">
      <x:c r="A187" s="126" t="str">
        <x:v>D6-O1-M21-CHOIX-C-01</x:v>
      </x:c>
      <x:c r="B187" s="127" t="str">
        <x:v>D6-O1-M21</x:v>
      </x:c>
      <x:c r="C187" s="127" t="str">
        <x:v>CHOIX</x:v>
      </x:c>
      <x:c r="D187" s="127" t="str">
        <x:v>C</x:v>
      </x:c>
      <x:c r="E187" s="128" t="n">
        <x:v>1</x:v>
      </x:c>
      <x:c r="F187" s="127" t="str">
        <x:v>Joueur</x:v>
      </x:c>
      <x:c r="G187" s="127" t="str">
        <x:v>Je garde le canal familial fermé.</x:v>
      </x:c>
      <x:c r="H187" s="127" t="str">
        <x:v>Regarder la personne ou l’appui concerné ; intention, pas résultat.</x:v>
      </x:c>
      <x:c r="I187" s="127" t="str">
        <x:v>Canal familial explicitement fermé ; technicien présent au relais ; cette option de continuité remplace l’enquête de message inaccessible.</x:v>
      </x:c>
      <x:c r="J187" s="127" t="str">
        <x:v>Origines — O1</x:v>
      </x:c>
      <x:c r="K187" s="130" t="n">
        <x:v>6</x:v>
      </x:c>
    </x:row>
    <x:row r="188" ht="59" customHeight="1">
      <x:c r="A188" s="121" t="str">
        <x:v>D6-O1-M21-REPONSE-C-01</x:v>
      </x:c>
      <x:c r="B188" s="122" t="str">
        <x:v>D6-O1-M21</x:v>
      </x:c>
      <x:c r="C188" s="122" t="str">
        <x:v>REPONSE</x:v>
      </x:c>
      <x:c r="D188" s="122" t="str">
        <x:v>C</x:v>
      </x:c>
      <x:c r="E188" s="123" t="n">
        <x:v>1</x:v>
      </x:c>
      <x:c r="F188" s="122" t="str">
        <x:v>Technicien du relais</x:v>
      </x:c>
      <x:c r="G188" s="122" t="str">
        <x:v>Aucun signal familial ne sera recherché sur ce poste.</x:v>
      </x:c>
      <x:c r="H188" s="122" t="str">
        <x:v>Réponse au choix retenu ; les autres réponses ne sont pas jouées.</x:v>
      </x:c>
      <x:c r="I188" s="122" t="str">
        <x:v>Canal familial explicitement fermé ; technicien présent au relais ; cette option de continuité remplace l’enquête de message inaccessible.</x:v>
      </x:c>
      <x:c r="J188" s="122" t="str">
        <x:v>Origines — O1</x:v>
      </x:c>
      <x:c r="K188" s="125" t="n">
        <x:v>9</x:v>
      </x:c>
    </x:row>
    <x:row r="189" ht="59" customHeight="1">
      <x:c r="A189" s="126" t="str">
        <x:v>D6-O1-M21-VARIANTE---01</x:v>
      </x:c>
      <x:c r="B189" s="127" t="str">
        <x:v>D6-O1-M21</x:v>
      </x:c>
      <x:c r="C189" s="127" t="str">
        <x:v>VARIANTE</x:v>
      </x:c>
      <x:c r="D189" s="127" t="str">
        <x:v>-</x:v>
      </x:c>
      <x:c r="E189" s="128" t="n">
        <x:v>1</x:v>
      </x:c>
      <x:c r="F189" s="127" t="str">
        <x:v>Technicien du relais</x:v>
      </x:c>
      <x:c r="G189" s="127" t="str">
        <x:v>Ce canal est fermé à ta demande. Je ne vais pas rechercher un message à ta place.</x:v>
      </x:c>
      <x:c r="H189" s="127" t="str">
        <x:v>Retire la main du réglage ; sortie de visite autorisée sans créer de signal familial.</x:v>
      </x:c>
      <x:c r="I189" s="127" t="str">
        <x:v>À l’ouverture ; priorité 1 ; canal familial explicitement fermé en M18 ; remplace la voix de Ruun et masque A/B jusqu’à réouverture volontaire.</x:v>
      </x:c>
      <x:c r="J189" s="127" t="str">
        <x:v>Origines — O1</x:v>
      </x:c>
      <x:c r="K189" s="130" t="n">
        <x:v>17</x:v>
      </x:c>
    </x:row>
    <x:row r="190" ht="164" customHeight="1">
      <x:c r="A190" s="121" t="str">
        <x:v>D6-O1-M22-OUV---01</x:v>
      </x:c>
      <x:c r="B190" s="122" t="str">
        <x:v>D6-O1-M22</x:v>
      </x:c>
      <x:c r="C190" s="122" t="str">
        <x:v>OUV</x:v>
      </x:c>
      <x:c r="D190" s="122" t="str">
        <x:v>-</x:v>
      </x:c>
      <x:c r="E190" s="123" t="n">
        <x:v>1</x:v>
      </x:c>
      <x:c r="F190" s="122" t="str">
        <x:v>Intermédiaire du masque</x:v>
      </x:c>
      <x:c r="G190" s="122" t="str">
        <x:v>La visée est bonne. Celui qui paie demande que tu chasses sous le nom de Varek.</x:v>
      </x:c>
      <x:c r="H190" s="122" t="str">
        <x:v>Laisse le joueur regarder la situation avant de poursuivre.</x:v>
      </x:c>
      <x:c r="I190" s="122" t="str">
        <x:v>O1-M21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190" s="122" t="str">
        <x:v>Origines — O1</x:v>
      </x:c>
      <x:c r="K190" s="125" t="n">
        <x:v>16</x:v>
      </x:c>
    </x:row>
    <x:row r="191" ht="74" customHeight="1">
      <x:c r="A191" s="126" t="str">
        <x:v>D6-O1-M22-SUCCES---01</x:v>
      </x:c>
      <x:c r="B191" s="127" t="str">
        <x:v>D6-O1-M22</x:v>
      </x:c>
      <x:c r="C191" s="127" t="str">
        <x:v>SUCCES</x:v>
      </x:c>
      <x:c r="D191" s="127" t="str">
        <x:v>-</x:v>
      </x:c>
      <x:c r="E191" s="128" t="n">
        <x:v>1</x:v>
      </x:c>
      <x:c r="F191" s="127" t="str">
        <x:v>Intermédiaire du masque</x:v>
      </x:c>
      <x:c r="G191" s="127" t="str">
        <x:v>L’objet est rangé selon notre accord. Personne ne parlera d’un don.</x:v>
      </x:c>
      <x:c r="H191" s="127" t="str">
        <x:v>Regarde le résultat réellement obtenu avant de parler.</x:v>
      </x:c>
      <x:c r="I191" s="127" t="str">
        <x:v>Résultat correspondant effectivement constaté ; remplace ou supprime la ligne si choix de refus/différé/observation. Ne jamais jouer une victoire non acquise.</x:v>
      </x:c>
      <x:c r="J191" s="127" t="str">
        <x:v>Origines — O1</x:v>
      </x:c>
      <x:c r="K191" s="130" t="n">
        <x:v>11</x:v>
      </x:c>
    </x:row>
    <x:row r="192" ht="44" customHeight="1">
      <x:c r="A192" s="121" t="str">
        <x:v>D6-O1-M22-ECHEC---01</x:v>
      </x:c>
      <x:c r="B192" s="122" t="str">
        <x:v>D6-O1-M22</x:v>
      </x:c>
      <x:c r="C192" s="122" t="str">
        <x:v>ECHEC</x:v>
      </x:c>
      <x:c r="D192" s="122" t="str">
        <x:v>-</x:v>
      </x:c>
      <x:c r="E192" s="123" t="n">
        <x:v>1</x:v>
      </x:c>
      <x:c r="F192" s="122" t="str">
        <x:v>Intermédiaire du masque</x:v>
      </x:c>
      <x:c r="G192" s="122" t="str">
        <x:v>Tu as manqué l’alignement. Le masque reste sur mon râtelier.</x:v>
      </x:c>
      <x:c r="H192" s="122" t="str">
        <x:v>Suspend l’échange pour laisser jouer le repli ou la protection prévue.</x:v>
      </x:c>
      <x:c r="I192" s="122" t="str">
        <x:v>Échec ou blocage correspondant effectivement observé ; les dégâts, objets et positions persistent.</x:v>
      </x:c>
      <x:c r="J192" s="122" t="str">
        <x:v>Origines — O1</x:v>
      </x:c>
      <x:c r="K192" s="125" t="n">
        <x:v>10</x:v>
      </x:c>
    </x:row>
    <x:row r="193" ht="44" customHeight="1">
      <x:c r="A193" s="126" t="str">
        <x:v>D6-O1-M22-REPRISE---01</x:v>
      </x:c>
      <x:c r="B193" s="127" t="str">
        <x:v>D6-O1-M22</x:v>
      </x:c>
      <x:c r="C193" s="127" t="str">
        <x:v>REPRISE</x:v>
      </x:c>
      <x:c r="D193" s="127" t="str">
        <x:v>-</x:v>
      </x:c>
      <x:c r="E193" s="128" t="n">
        <x:v>1</x:v>
      </x:c>
      <x:c r="F193" s="127" t="str">
        <x:v>Intermédiaire du masque</x:v>
      </x:c>
      <x:c r="G193" s="127" t="str">
        <x:v>Refais l’essai si tu veux. Le prix n’a pas été accepté à ta place.</x:v>
      </x:c>
      <x:c r="H193" s="127" t="str">
        <x:v>Reprend à distance sûre ; ne répète pas toute la présentation.</x:v>
      </x:c>
      <x:c r="I193" s="127" t="str">
        <x:v>Réinteraction volontaire après interruption ; état de l’action conservé.</x:v>
      </x:c>
      <x:c r="J193" s="127" t="str">
        <x:v>Origines — O1</x:v>
      </x:c>
      <x:c r="K193" s="130" t="n">
        <x:v>14</x:v>
      </x:c>
    </x:row>
    <x:row r="194" ht="59" customHeight="1">
      <x:c r="A194" s="121" t="str">
        <x:v>D6-O1-M22-CHOIX-A-01</x:v>
      </x:c>
      <x:c r="B194" s="122" t="str">
        <x:v>D6-O1-M22</x:v>
      </x:c>
      <x:c r="C194" s="122" t="str">
        <x:v>CHOIX</x:v>
      </x:c>
      <x:c r="D194" s="122" t="str">
        <x:v>A</x:v>
      </x:c>
      <x:c r="E194" s="123" t="n">
        <x:v>1</x:v>
      </x:c>
      <x:c r="F194" s="122" t="str">
        <x:v>Joueur</x:v>
      </x:c>
      <x:c r="G194" s="122" t="str">
        <x:v>Reprends ton masque.</x:v>
      </x:c>
      <x:c r="H194" s="122" t="str">
        <x:v>Regarder la personne ou l’appui concerné ; intention, pas résultat.</x:v>
      </x:c>
      <x:c r="I194" s="122" t="str">
        <x:v>Conditions d’entrée encore valides ; personne, outil et passage nécessaires disponibles. La parole seule ne valide pas l’objectif.</x:v>
      </x:c>
      <x:c r="J194" s="122" t="str">
        <x:v>Origines — O1</x:v>
      </x:c>
      <x:c r="K194" s="125" t="n">
        <x:v>3</x:v>
      </x:c>
    </x:row>
    <x:row r="195" ht="59" customHeight="1">
      <x:c r="A195" s="126" t="str">
        <x:v>D6-O1-M22-REPONSE-A-01</x:v>
      </x:c>
      <x:c r="B195" s="127" t="str">
        <x:v>D6-O1-M22</x:v>
      </x:c>
      <x:c r="C195" s="127" t="str">
        <x:v>REPONSE</x:v>
      </x:c>
      <x:c r="D195" s="127" t="str">
        <x:v>A</x:v>
      </x:c>
      <x:c r="E195" s="128" t="n">
        <x:v>1</x:v>
      </x:c>
      <x:c r="F195" s="127" t="str">
        <x:v>Intermédiaire du masque</x:v>
      </x:c>
      <x:c r="G195" s="127" t="str">
        <x:v>Tu peux encore finir l’essai. Il ne t’engage à rien.</x:v>
      </x:c>
      <x:c r="H195" s="127" t="str">
        <x:v>Réponse au choix retenu ; les autres réponses ne sont pas jouées.</x:v>
      </x:c>
      <x:c r="I195" s="127" t="str">
        <x:v>Conditions d’entrée encore valides ; personne, outil et passage nécessaires disponibles. La parole seule ne valide pas l’objectif.</x:v>
      </x:c>
      <x:c r="J195" s="127" t="str">
        <x:v>Origines — O1</x:v>
      </x:c>
      <x:c r="K195" s="130" t="n">
        <x:v>10</x:v>
      </x:c>
    </x:row>
    <x:row r="196" ht="59" customHeight="1">
      <x:c r="A196" s="121" t="str">
        <x:v>D6-O1-M22-CHOIX-B-01</x:v>
      </x:c>
      <x:c r="B196" s="122" t="str">
        <x:v>D6-O1-M22</x:v>
      </x:c>
      <x:c r="C196" s="122" t="str">
        <x:v>CHOIX</x:v>
      </x:c>
      <x:c r="D196" s="122" t="str">
        <x:v>B</x:v>
      </x:c>
      <x:c r="E196" s="123" t="n">
        <x:v>1</x:v>
      </x:c>
      <x:c r="F196" s="122" t="str">
        <x:v>Joueur</x:v>
      </x:c>
      <x:c r="G196" s="122" t="str">
        <x:v>Je paie l’usage. Son emblème reste ici.</x:v>
      </x:c>
      <x:c r="H196" s="122" t="str">
        <x:v>Regarder la personne ou l’appui concerné ; intention, pas résultat.</x:v>
      </x:c>
      <x:c r="I196" s="122" t="str">
        <x:v>Conditions d’entrée encore valides ; personne, outil et passage nécessaires disponibles. La parole seule ne valide pas l’objectif.</x:v>
      </x:c>
      <x:c r="J196" s="122" t="str">
        <x:v>Origines — O1</x:v>
      </x:c>
      <x:c r="K196" s="125" t="n">
        <x:v>7</x:v>
      </x:c>
    </x:row>
    <x:row r="197" ht="59" customHeight="1">
      <x:c r="A197" s="126" t="str">
        <x:v>D6-O1-M22-REPONSE-B-01</x:v>
      </x:c>
      <x:c r="B197" s="127" t="str">
        <x:v>D6-O1-M22</x:v>
      </x:c>
      <x:c r="C197" s="127" t="str">
        <x:v>REPONSE</x:v>
      </x:c>
      <x:c r="D197" s="127" t="str">
        <x:v>B</x:v>
      </x:c>
      <x:c r="E197" s="128" t="n">
        <x:v>1</x:v>
      </x:c>
      <x:c r="F197" s="127" t="str">
        <x:v>Intermédiaire du masque</x:v>
      </x:c>
      <x:c r="G197" s="127" t="str">
        <x:v>Si nous nous accordons sur le prêt, tu l’emporteras sans cette marque.</x:v>
      </x:c>
      <x:c r="H197" s="127" t="str">
        <x:v>Réponse au choix retenu ; les autres réponses ne sont pas jouées.</x:v>
      </x:c>
      <x:c r="I197" s="127" t="str">
        <x:v>Conditions d’entrée encore valides ; personne, outil et passage nécessaires disponibles. La parole seule ne valide pas l’objectif.</x:v>
      </x:c>
      <x:c r="J197" s="127" t="str">
        <x:v>Origines — O1</x:v>
      </x:c>
      <x:c r="K197" s="130" t="n">
        <x:v>12</x:v>
      </x:c>
    </x:row>
    <x:row r="198" ht="164" customHeight="1">
      <x:c r="A198" s="121" t="str">
        <x:v>D6-O1-M23-OUV---01</x:v>
      </x:c>
      <x:c r="B198" s="122" t="str">
        <x:v>D6-O1-M23</x:v>
      </x:c>
      <x:c r="C198" s="122" t="str">
        <x:v>OUV</x:v>
      </x:c>
      <x:c r="D198" s="122" t="str">
        <x:v>-</x:v>
      </x:c>
      <x:c r="E198" s="123" t="n">
        <x:v>1</x:v>
      </x:c>
      <x:c r="F198" s="122" t="str">
        <x:v>Joueur</x:v>
      </x:c>
      <x:c r="G198" s="122" t="str">
        <x:v>Même tension dans le câble. Mais cette marque d’atelier est différente.</x:v>
      </x:c>
      <x:c r="H198" s="122" t="str">
        <x:v>Laisse le joueur regarder la situation avant de poursuivre.</x:v>
      </x:c>
      <x:c r="I198" s="122" t="str">
        <x:v>O1-M22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198" s="122" t="str">
        <x:v>Origines — O1</x:v>
      </x:c>
      <x:c r="K198" s="125" t="n">
        <x:v>11</x:v>
      </x:c>
    </x:row>
    <x:row r="199" ht="74" customHeight="1">
      <x:c r="A199" s="126" t="str">
        <x:v>D6-O1-M23-SUCCES---01</x:v>
      </x:c>
      <x:c r="B199" s="127" t="str">
        <x:v>D6-O1-M23</x:v>
      </x:c>
      <x:c r="C199" s="127" t="str">
        <x:v>SUCCES</x:v>
      </x:c>
      <x:c r="D199" s="127" t="str">
        <x:v>-</x:v>
      </x:c>
      <x:c r="E199" s="128" t="n">
        <x:v>1</x:v>
      </x:c>
      <x:c r="F199" s="127" t="str">
        <x:v>Compagnon d’expédition</x:v>
      </x:c>
      <x:c r="G199" s="127" t="str">
        <x:v>Tu as reconnu le danger sans lui inventer le même auteur.</x:v>
      </x:c>
      <x:c r="H199" s="127" t="str">
        <x:v>Regarde le résultat réellement obtenu avant de parler.</x:v>
      </x:c>
      <x:c r="I199" s="127" t="str">
        <x:v>Résultat correspondant effectivement constaté ; remplace ou supprime la ligne si choix de refus/différé/observation. Ne jamais jouer une victoire non acquise.</x:v>
      </x:c>
      <x:c r="J199" s="127" t="str">
        <x:v>Origines — O1</x:v>
      </x:c>
      <x:c r="K199" s="130" t="n">
        <x:v>11</x:v>
      </x:c>
    </x:row>
    <x:row r="200" ht="44" customHeight="1">
      <x:c r="A200" s="121" t="str">
        <x:v>D6-O1-M23-ECHEC---01</x:v>
      </x:c>
      <x:c r="B200" s="122" t="str">
        <x:v>D6-O1-M23</x:v>
      </x:c>
      <x:c r="C200" s="122" t="str">
        <x:v>ECHEC</x:v>
      </x:c>
      <x:c r="D200" s="122" t="str">
        <x:v>-</x:v>
      </x:c>
      <x:c r="E200" s="123" t="n">
        <x:v>1</x:v>
      </x:c>
      <x:c r="F200" s="122" t="str">
        <x:v>Compagnon d’expédition</x:v>
      </x:c>
      <x:c r="G200" s="122" t="str">
        <x:v>À gauche ! L’abri tient, laisse partir la plaque.</x:v>
      </x:c>
      <x:c r="H200" s="122" t="str">
        <x:v>Suspend l’échange pour laisser jouer le repli ou la protection prévue.</x:v>
      </x:c>
      <x:c r="I200" s="122" t="str">
        <x:v>Échec ou blocage correspondant effectivement observé ; les dégâts, objets et positions persistent.</x:v>
      </x:c>
      <x:c r="J200" s="122" t="str">
        <x:v>Origines — O1</x:v>
      </x:c>
      <x:c r="K200" s="125" t="n">
        <x:v>9</x:v>
      </x:c>
    </x:row>
    <x:row r="201" ht="44" customHeight="1">
      <x:c r="A201" s="126" t="str">
        <x:v>D6-O1-M23-REPRISE---01</x:v>
      </x:c>
      <x:c r="B201" s="127" t="str">
        <x:v>D6-O1-M23</x:v>
      </x:c>
      <x:c r="C201" s="127" t="str">
        <x:v>REPRISE</x:v>
      </x:c>
      <x:c r="D201" s="127" t="str">
        <x:v>-</x:v>
      </x:c>
      <x:c r="E201" s="128" t="n">
        <x:v>1</x:v>
      </x:c>
      <x:c r="F201" s="127" t="str">
        <x:v>Compagnon d’expédition</x:v>
      </x:c>
      <x:c r="G201" s="127" t="str">
        <x:v>Le bras repart du haut. Attends sa descente avant de sortir.</x:v>
      </x:c>
      <x:c r="H201" s="127" t="str">
        <x:v>Reprend à distance sûre ; ne répète pas toute la présentation.</x:v>
      </x:c>
      <x:c r="I201" s="127" t="str">
        <x:v>Réinteraction volontaire après interruption ; état de l’action conservé.</x:v>
      </x:c>
      <x:c r="J201" s="127" t="str">
        <x:v>Origines — O1</x:v>
      </x:c>
      <x:c r="K201" s="130" t="n">
        <x:v>11</x:v>
      </x:c>
    </x:row>
    <x:row r="202" ht="59" customHeight="1">
      <x:c r="A202" s="121" t="str">
        <x:v>D6-O1-M23-CHOIX-A-01</x:v>
      </x:c>
      <x:c r="B202" s="122" t="str">
        <x:v>D6-O1-M23</x:v>
      </x:c>
      <x:c r="C202" s="122" t="str">
        <x:v>CHOIX</x:v>
      </x:c>
      <x:c r="D202" s="122" t="str">
        <x:v>A</x:v>
      </x:c>
      <x:c r="E202" s="123" t="n">
        <x:v>1</x:v>
      </x:c>
      <x:c r="F202" s="122" t="str">
        <x:v>Joueur</x:v>
      </x:c>
      <x:c r="G202" s="122" t="str">
        <x:v>Je compare les marques avant d’avancer.</x:v>
      </x:c>
      <x:c r="H202" s="122" t="str">
        <x:v>Regarder la personne ou l’appui concerné ; intention, pas résultat.</x:v>
      </x:c>
      <x:c r="I202" s="122" t="str">
        <x:v>Conditions d’entrée encore valides ; personne, outil et passage nécessaires disponibles. La parole seule ne valide pas l’objectif.</x:v>
      </x:c>
      <x:c r="J202" s="122" t="str">
        <x:v>Origines — O1</x:v>
      </x:c>
      <x:c r="K202" s="125" t="n">
        <x:v>6</x:v>
      </x:c>
    </x:row>
    <x:row r="203" ht="59" customHeight="1">
      <x:c r="A203" s="126" t="str">
        <x:v>D6-O1-M23-REPONSE-A-01</x:v>
      </x:c>
      <x:c r="B203" s="127" t="str">
        <x:v>D6-O1-M23</x:v>
      </x:c>
      <x:c r="C203" s="127" t="str">
        <x:v>REPONSE</x:v>
      </x:c>
      <x:c r="D203" s="127" t="str">
        <x:v>A</x:v>
      </x:c>
      <x:c r="E203" s="128" t="n">
        <x:v>1</x:v>
      </x:c>
      <x:c r="F203" s="127" t="str">
        <x:v>Compagnon d’expédition</x:v>
      </x:c>
      <x:c r="G203" s="127" t="str">
        <x:v>Je couvre la baie pendant que tu regardes.</x:v>
      </x:c>
      <x:c r="H203" s="127" t="str">
        <x:v>Réponse au choix retenu ; les autres réponses ne sont pas jouées.</x:v>
      </x:c>
      <x:c r="I203" s="127" t="str">
        <x:v>Conditions d’entrée encore valides ; personne, outil et passage nécessaires disponibles. La parole seule ne valide pas l’objectif.</x:v>
      </x:c>
      <x:c r="J203" s="127" t="str">
        <x:v>Origines — O1</x:v>
      </x:c>
      <x:c r="K203" s="130" t="n">
        <x:v>8</x:v>
      </x:c>
    </x:row>
    <x:row r="204" ht="59" customHeight="1">
      <x:c r="A204" s="121" t="str">
        <x:v>D6-O1-M23-CHOIX-B-01</x:v>
      </x:c>
      <x:c r="B204" s="122" t="str">
        <x:v>D6-O1-M23</x:v>
      </x:c>
      <x:c r="C204" s="122" t="str">
        <x:v>CHOIX</x:v>
      </x:c>
      <x:c r="D204" s="122" t="str">
        <x:v>B</x:v>
      </x:c>
      <x:c r="E204" s="123" t="n">
        <x:v>1</x:v>
      </x:c>
      <x:c r="F204" s="122" t="str">
        <x:v>Joueur</x:v>
      </x:c>
      <x:c r="G204" s="122" t="str">
        <x:v>La cible passe. Je reviens aux marques ensuite.</x:v>
      </x:c>
      <x:c r="H204" s="122" t="str">
        <x:v>Regarder la personne ou l’appui concerné ; intention, pas résultat.</x:v>
      </x:c>
      <x:c r="I204" s="122" t="str">
        <x:v>Conditions d’entrée encore valides ; personne, outil et passage nécessaires disponibles. La parole seule ne valide pas l’objectif.</x:v>
      </x:c>
      <x:c r="J204" s="122" t="str">
        <x:v>Origines — O1</x:v>
      </x:c>
      <x:c r="K204" s="125" t="n">
        <x:v>8</x:v>
      </x:c>
    </x:row>
    <x:row r="205" ht="59" customHeight="1">
      <x:c r="A205" s="126" t="str">
        <x:v>D6-O1-M23-REPONSE-B-01</x:v>
      </x:c>
      <x:c r="B205" s="127" t="str">
        <x:v>D6-O1-M23</x:v>
      </x:c>
      <x:c r="C205" s="127" t="str">
        <x:v>REPONSE</x:v>
      </x:c>
      <x:c r="D205" s="127" t="str">
        <x:v>B</x:v>
      </x:c>
      <x:c r="E205" s="128" t="n">
        <x:v>1</x:v>
      </x:c>
      <x:c r="F205" s="127" t="str">
        <x:v>Compagnon d’expédition</x:v>
      </x:c>
      <x:c r="G205" s="127" t="str">
        <x:v>Garde un accès pour le retour. Le bras repart vite.</x:v>
      </x:c>
      <x:c r="H205" s="127" t="str">
        <x:v>Réponse au choix retenu ; les autres réponses ne sont pas jouées.</x:v>
      </x:c>
      <x:c r="I205" s="127" t="str">
        <x:v>Conditions d’entrée encore valides ; personne, outil et passage nécessaires disponibles. La parole seule ne valide pas l’objectif.</x:v>
      </x:c>
      <x:c r="J205" s="127" t="str">
        <x:v>Origines — O1</x:v>
      </x:c>
      <x:c r="K205" s="130" t="n">
        <x:v>10</x:v>
      </x:c>
    </x:row>
    <x:row r="206" ht="164" customHeight="1">
      <x:c r="A206" s="121" t="str">
        <x:v>D6-O1-M24-OUV---01</x:v>
      </x:c>
      <x:c r="B206" s="122" t="str">
        <x:v>D6-O1-M24</x:v>
      </x:c>
      <x:c r="C206" s="122" t="str">
        <x:v>OUV</x:v>
      </x:c>
      <x:c r="D206" s="122" t="str">
        <x:v>-</x:v>
      </x:c>
      <x:c r="E206" s="123" t="n">
        <x:v>1</x:v>
      </x:c>
      <x:c r="F206" s="122" t="str">
        <x:v>Artisane de coque</x:v>
      </x:c>
      <x:c r="G206" s="122" t="str">
        <x:v>La plaque d’essai est prête. Sur la coque, cette marque te précédera aux escales.</x:v>
      </x:c>
      <x:c r="H206" s="122" t="str">
        <x:v>Laisse le joueur regarder la situation avant de poursuivre.</x:v>
      </x:c>
      <x:c r="I206" s="122" t="str">
        <x:v>O1-M23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206" s="122" t="str">
        <x:v>Origines — O1</x:v>
      </x:c>
      <x:c r="K206" s="125" t="n">
        <x:v>14</x:v>
      </x:c>
    </x:row>
    <x:row r="207" ht="74" customHeight="1">
      <x:c r="A207" s="126" t="str">
        <x:v>D6-O1-M24-SUCCES---01</x:v>
      </x:c>
      <x:c r="B207" s="127" t="str">
        <x:v>D6-O1-M24</x:v>
      </x:c>
      <x:c r="C207" s="127" t="str">
        <x:v>SUCCES</x:v>
      </x:c>
      <x:c r="D207" s="127" t="str">
        <x:v>-</x:v>
      </x:c>
      <x:c r="E207" s="128" t="n">
        <x:v>1</x:v>
      </x:c>
      <x:c r="F207" s="127" t="str">
        <x:v>Artisane de coque</x:v>
      </x:c>
      <x:c r="G207" s="127" t="str">
        <x:v>La plaque est fixée. Les prochaines salutations suivront ce que tu montres.</x:v>
      </x:c>
      <x:c r="H207" s="127" t="str">
        <x:v>Regarde le résultat réellement obtenu avant de parler.</x:v>
      </x:c>
      <x:c r="I207" s="127" t="str">
        <x:v>Résultat correspondant effectivement constaté ; remplace ou supprime la ligne si choix de refus/différé/observation. Ne jamais jouer une victoire non acquise.</x:v>
      </x:c>
      <x:c r="J207" s="127" t="str">
        <x:v>Origines — O1</x:v>
      </x:c>
      <x:c r="K207" s="130" t="n">
        <x:v>12</x:v>
      </x:c>
    </x:row>
    <x:row r="208" ht="44" customHeight="1">
      <x:c r="A208" s="121" t="str">
        <x:v>D6-O1-M24-ECHEC---01</x:v>
      </x:c>
      <x:c r="B208" s="122" t="str">
        <x:v>D6-O1-M24</x:v>
      </x:c>
      <x:c r="C208" s="122" t="str">
        <x:v>ECHEC</x:v>
      </x:c>
      <x:c r="D208" s="122" t="str">
        <x:v>-</x:v>
      </x:c>
      <x:c r="E208" s="123" t="n">
        <x:v>1</x:v>
      </x:c>
      <x:c r="F208" s="122" t="str">
        <x:v>Artisane de coque</x:v>
      </x:c>
      <x:c r="G208" s="122" t="str">
        <x:v>Ce trait n’était que sur l’essai. La coque n’a pas encore été touchée.</x:v>
      </x:c>
      <x:c r="H208" s="122" t="str">
        <x:v>Suspend l’échange pour laisser jouer le repli ou la protection prévue.</x:v>
      </x:c>
      <x:c r="I208" s="122" t="str">
        <x:v>Échec ou blocage correspondant effectivement observé ; les dégâts, objets et positions persistent.</x:v>
      </x:c>
      <x:c r="J208" s="122" t="str">
        <x:v>Origines — O1</x:v>
      </x:c>
      <x:c r="K208" s="125" t="n">
        <x:v>13</x:v>
      </x:c>
    </x:row>
    <x:row r="209" ht="44" customHeight="1">
      <x:c r="A209" s="126" t="str">
        <x:v>D6-O1-M24-REPRISE---01</x:v>
      </x:c>
      <x:c r="B209" s="127" t="str">
        <x:v>D6-O1-M24</x:v>
      </x:c>
      <x:c r="C209" s="127" t="str">
        <x:v>REPRISE</x:v>
      </x:c>
      <x:c r="D209" s="127" t="str">
        <x:v>-</x:v>
      </x:c>
      <x:c r="E209" s="128" t="n">
        <x:v>1</x:v>
      </x:c>
      <x:c r="F209" s="127" t="str">
        <x:v>Artisane de coque</x:v>
      </x:c>
      <x:c r="G209" s="127" t="str">
        <x:v>Ajuste le gabarit à la lumière. Nous fixerons seulement la version voulue.</x:v>
      </x:c>
      <x:c r="H209" s="127" t="str">
        <x:v>Reprend à distance sûre ; ne répète pas toute la présentation.</x:v>
      </x:c>
      <x:c r="I209" s="127" t="str">
        <x:v>Réinteraction volontaire après interruption ; état de l’action conservé.</x:v>
      </x:c>
      <x:c r="J209" s="127" t="str">
        <x:v>Origines — O1</x:v>
      </x:c>
      <x:c r="K209" s="130" t="n">
        <x:v>12</x:v>
      </x:c>
    </x:row>
    <x:row r="210" ht="59" customHeight="1">
      <x:c r="A210" s="121" t="str">
        <x:v>D6-O1-M24-CHOIX-A-01</x:v>
      </x:c>
      <x:c r="B210" s="122" t="str">
        <x:v>D6-O1-M24</x:v>
      </x:c>
      <x:c r="C210" s="122" t="str">
        <x:v>CHOIX</x:v>
      </x:c>
      <x:c r="D210" s="122" t="str">
        <x:v>A</x:v>
      </x:c>
      <x:c r="E210" s="123" t="n">
        <x:v>1</x:v>
      </x:c>
      <x:c r="F210" s="122" t="str">
        <x:v>Joueur</x:v>
      </x:c>
      <x:c r="G210" s="122" t="str">
        <x:v>Je garde l’emblème tel qu’il est.</x:v>
      </x:c>
      <x:c r="H210" s="122" t="str">
        <x:v>Regarder la personne ou l’appui concerné ; intention, pas résultat.</x:v>
      </x:c>
      <x:c r="I210" s="122" t="str">
        <x:v>Conditions d’entrée encore valides ; personne, outil et passage nécessaires disponibles. La parole seule ne valide pas l’objectif.</x:v>
      </x:c>
      <x:c r="J210" s="122" t="str">
        <x:v>Origines — O1</x:v>
      </x:c>
      <x:c r="K210" s="125" t="n">
        <x:v>6</x:v>
      </x:c>
    </x:row>
    <x:row r="211" ht="59" customHeight="1">
      <x:c r="A211" s="126" t="str">
        <x:v>D6-O1-M24-REPONSE-A-01</x:v>
      </x:c>
      <x:c r="B211" s="127" t="str">
        <x:v>D6-O1-M24</x:v>
      </x:c>
      <x:c r="C211" s="127" t="str">
        <x:v>REPONSE</x:v>
      </x:c>
      <x:c r="D211" s="127" t="str">
        <x:v>A</x:v>
      </x:c>
      <x:c r="E211" s="128" t="n">
        <x:v>1</x:v>
      </x:c>
      <x:c r="F211" s="127" t="str">
        <x:v>Artisane de coque</x:v>
      </x:c>
      <x:c r="G211" s="127" t="str">
        <x:v>Alors choisis sa place en sachant ce qu’on y verra d’abord.</x:v>
      </x:c>
      <x:c r="H211" s="127" t="str">
        <x:v>Réponse au choix retenu ; les autres réponses ne sont pas jouées.</x:v>
      </x:c>
      <x:c r="I211" s="127" t="str">
        <x:v>Conditions d’entrée encore valides ; personne, outil et passage nécessaires disponibles. La parole seule ne valide pas l’objectif.</x:v>
      </x:c>
      <x:c r="J211" s="127" t="str">
        <x:v>Origines — O1</x:v>
      </x:c>
      <x:c r="K211" s="130" t="n">
        <x:v>11</x:v>
      </x:c>
    </x:row>
    <x:row r="212" ht="59" customHeight="1">
      <x:c r="A212" s="121" t="str">
        <x:v>D6-O1-M24-CHOIX-B-01</x:v>
      </x:c>
      <x:c r="B212" s="122" t="str">
        <x:v>D6-O1-M24</x:v>
      </x:c>
      <x:c r="C212" s="122" t="str">
        <x:v>CHOIX</x:v>
      </x:c>
      <x:c r="D212" s="122" t="str">
        <x:v>B</x:v>
      </x:c>
      <x:c r="E212" s="123" t="n">
        <x:v>1</x:v>
      </x:c>
      <x:c r="F212" s="122" t="str">
        <x:v>Joueur</x:v>
      </x:c>
      <x:c r="G212" s="122" t="str">
        <x:v>J’ajoute mon propre signe à côté.</x:v>
      </x:c>
      <x:c r="H212" s="122" t="str">
        <x:v>Regarder la personne ou l’appui concerné ; intention, pas résultat.</x:v>
      </x:c>
      <x:c r="I212" s="122" t="str">
        <x:v>Conditions d’entrée encore valides ; personne, outil et passage nécessaires disponibles. La parole seule ne valide pas l’objectif.</x:v>
      </x:c>
      <x:c r="J212" s="122" t="str">
        <x:v>Origines — O1</x:v>
      </x:c>
      <x:c r="K212" s="125" t="n">
        <x:v>6</x:v>
      </x:c>
    </x:row>
    <x:row r="213" ht="59" customHeight="1">
      <x:c r="A213" s="126" t="str">
        <x:v>D6-O1-M24-REPONSE-B-01</x:v>
      </x:c>
      <x:c r="B213" s="127" t="str">
        <x:v>D6-O1-M24</x:v>
      </x:c>
      <x:c r="C213" s="127" t="str">
        <x:v>REPONSE</x:v>
      </x:c>
      <x:c r="D213" s="127" t="str">
        <x:v>B</x:v>
      </x:c>
      <x:c r="E213" s="128" t="n">
        <x:v>1</x:v>
      </x:c>
      <x:c r="F213" s="127" t="str">
        <x:v>Artisane de coque</x:v>
      </x:c>
      <x:c r="G213" s="127" t="str">
        <x:v>Il faudra laisser assez d’espace pour lire les deux.</x:v>
      </x:c>
      <x:c r="H213" s="127" t="str">
        <x:v>Réponse au choix retenu ; les autres réponses ne sont pas jouées.</x:v>
      </x:c>
      <x:c r="I213" s="127" t="str">
        <x:v>Conditions d’entrée encore valides ; personne, outil et passage nécessaires disponibles. La parole seule ne valide pas l’objectif.</x:v>
      </x:c>
      <x:c r="J213" s="127" t="str">
        <x:v>Origines — O1</x:v>
      </x:c>
      <x:c r="K213" s="130" t="n">
        <x:v>9</x:v>
      </x:c>
    </x:row>
    <x:row r="214" ht="44" customHeight="1">
      <x:c r="A214" s="121" t="str">
        <x:v>D6-O1-M24-CHOIX-C-01</x:v>
      </x:c>
      <x:c r="B214" s="122" t="str">
        <x:v>D6-O1-M24</x:v>
      </x:c>
      <x:c r="C214" s="122" t="str">
        <x:v>CHOIX</x:v>
      </x:c>
      <x:c r="D214" s="122" t="str">
        <x:v>C</x:v>
      </x:c>
      <x:c r="E214" s="123" t="n">
        <x:v>1</x:v>
      </x:c>
      <x:c r="F214" s="122" t="str">
        <x:v>Joueur</x:v>
      </x:c>
      <x:c r="G214" s="122" t="str">
        <x:v>Je remplace l’emblème familial par le mien.</x:v>
      </x:c>
      <x:c r="H214" s="122" t="str">
        <x:v>Regarder la personne ou l’appui concerné ; intention, pas résultat.</x:v>
      </x:c>
      <x:c r="I214" s="122" t="str">
        <x:v>Vaisseau possédé, atelier réellement accessible, aucune sélection finale O1 encore imposée.</x:v>
      </x:c>
      <x:c r="J214" s="122" t="str">
        <x:v>Origines — O1</x:v>
      </x:c>
      <x:c r="K214" s="125" t="n">
        <x:v>7</x:v>
      </x:c>
    </x:row>
    <x:row r="215" ht="44" customHeight="1">
      <x:c r="A215" s="126" t="str">
        <x:v>D6-O1-M24-REPONSE-C-01</x:v>
      </x:c>
      <x:c r="B215" s="127" t="str">
        <x:v>D6-O1-M24</x:v>
      </x:c>
      <x:c r="C215" s="127" t="str">
        <x:v>REPONSE</x:v>
      </x:c>
      <x:c r="D215" s="127" t="str">
        <x:v>C</x:v>
      </x:c>
      <x:c r="E215" s="128" t="n">
        <x:v>1</x:v>
      </x:c>
      <x:c r="F215" s="127" t="str">
        <x:v>Artisane de coque</x:v>
      </x:c>
      <x:c r="G215" s="127" t="str">
        <x:v>Prépare ton signe sur l’essai avant de retirer l’ancienne plaque.</x:v>
      </x:c>
      <x:c r="H215" s="127" t="str">
        <x:v>Réponse au choix retenu ; les autres réponses ne sont pas jouées.</x:v>
      </x:c>
      <x:c r="I215" s="127" t="str">
        <x:v>Vaisseau possédé, atelier réellement accessible, aucune sélection finale O1 encore imposée.</x:v>
      </x:c>
      <x:c r="J215" s="127" t="str">
        <x:v>Origines — O1</x:v>
      </x:c>
      <x:c r="K215" s="130" t="n">
        <x:v>10</x:v>
      </x:c>
    </x:row>
    <x:row r="216" ht="59" customHeight="1">
      <x:c r="A216" s="121" t="str">
        <x:v>D6-O1-M24-VARIANTE---01</x:v>
      </x:c>
      <x:c r="B216" s="122" t="str">
        <x:v>D6-O1-M24</x:v>
      </x:c>
      <x:c r="C216" s="122" t="str">
        <x:v>VARIANTE</x:v>
      </x:c>
      <x:c r="D216" s="122" t="str">
        <x:v>-</x:v>
      </x:c>
      <x:c r="E216" s="123" t="n">
        <x:v>1</x:v>
      </x:c>
      <x:c r="F216" s="122" t="str">
        <x:v>Ruun</x:v>
      </x:c>
      <x:c r="G216" s="122" t="str">
        <x:v>Je reconnais ce trait. Tu l’avais essayé bien avant d’avoir une coque où le poser.</x:v>
      </x:c>
      <x:c r="H216" s="122" t="str">
        <x:v>Suit le bord de la plaque du regard sans toucher au support fixé.</x:v>
      </x:c>
      <x:c r="I216" s="122" t="str">
        <x:v>Après pose ; priorité 1 ; Ruun invité, invitation acceptée, présent après trajet réel et lien non coupé.</x:v>
      </x:c>
      <x:c r="J216" s="122" t="str">
        <x:v>Origines — O1</x:v>
      </x:c>
      <x:c r="K216" s="125" t="n">
        <x:v>15</x:v>
      </x:c>
    </x:row>
    <x:row r="217" ht="164" customHeight="1">
      <x:c r="A217" s="126" t="str">
        <x:v>D6-O1-M25-OUV---01</x:v>
      </x:c>
      <x:c r="B217" s="127" t="str">
        <x:v>D6-O1-M25</x:v>
      </x:c>
      <x:c r="C217" s="127" t="str">
        <x:v>OUV</x:v>
      </x:c>
      <x:c r="D217" s="127" t="str">
        <x:v>-</x:v>
      </x:c>
      <x:c r="E217" s="128" t="n">
        <x:v>1</x:v>
      </x:c>
      <x:c r="F217" s="127" t="str">
        <x:v>Dhera</x:v>
      </x:c>
      <x:c r="G217" s="127" t="str">
        <x:v>Le cercle a vu tes chasses. Tu n’as pas à refaire ton rang devant lui.</x:v>
      </x:c>
      <x:c r="H217" s="127" t="str">
        <x:v>Laisse le joueur regarder la situation avant de poursuivre.</x:v>
      </x:c>
      <x:c r="I217" s="127" t="str">
        <x:v>O1-M24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217" s="127" t="str">
        <x:v>Origines — O1</x:v>
      </x:c>
      <x:c r="K217" s="130" t="n">
        <x:v>15</x:v>
      </x:c>
    </x:row>
    <x:row r="218" ht="74" customHeight="1">
      <x:c r="A218" s="121" t="str">
        <x:v>D6-O1-M25-SUCCES---01</x:v>
      </x:c>
      <x:c r="B218" s="122" t="str">
        <x:v>D6-O1-M25</x:v>
      </x:c>
      <x:c r="C218" s="122" t="str">
        <x:v>SUCCES</x:v>
      </x:c>
      <x:c r="D218" s="122" t="str">
        <x:v>-</x:v>
      </x:c>
      <x:c r="E218" s="123" t="n">
        <x:v>1</x:v>
      </x:c>
      <x:c r="F218" s="122" t="str">
        <x:v>Dhera</x:v>
      </x:c>
      <x:c r="G218" s="122" t="str">
        <x:v>J’ai vu où le geste de l’enfant est devenu le tien.</x:v>
      </x:c>
      <x:c r="H218" s="122" t="str">
        <x:v>Regarde le résultat réellement obtenu avant de parler.</x:v>
      </x:c>
      <x:c r="I218" s="122" t="str">
        <x:v>Résultat correspondant effectivement constaté ; remplace ou supprime la ligne si choix de refus/différé/observation. Ne jamais jouer une victoire non acquise.</x:v>
      </x:c>
      <x:c r="J218" s="122" t="str">
        <x:v>Origines — O1</x:v>
      </x:c>
      <x:c r="K218" s="125" t="n">
        <x:v>11</x:v>
      </x:c>
    </x:row>
    <x:row r="219" ht="44" customHeight="1">
      <x:c r="A219" s="126" t="str">
        <x:v>D6-O1-M25-ECHEC---01</x:v>
      </x:c>
      <x:c r="B219" s="127" t="str">
        <x:v>D6-O1-M25</x:v>
      </x:c>
      <x:c r="C219" s="127" t="str">
        <x:v>ECHEC</x:v>
      </x:c>
      <x:c r="D219" s="127" t="str">
        <x:v>-</x:v>
      </x:c>
      <x:c r="E219" s="128" t="n">
        <x:v>1</x:v>
      </x:c>
      <x:c r="F219" s="127" t="str">
        <x:v>Dhera</x:v>
      </x:c>
      <x:c r="G219" s="127" t="str">
        <x:v>L’outil a glissé. Tes chasses précédentes n’ont pas glissé avec lui.</x:v>
      </x:c>
      <x:c r="H219" s="127" t="str">
        <x:v>Suspend l’échange pour laisser jouer le repli ou la protection prévue.</x:v>
      </x:c>
      <x:c r="I219" s="127" t="str">
        <x:v>Échec ou blocage correspondant effectivement observé ; les dégâts, objets et positions persistent.</x:v>
      </x:c>
      <x:c r="J219" s="127" t="str">
        <x:v>Origines — O1</x:v>
      </x:c>
      <x:c r="K219" s="130" t="n">
        <x:v>11</x:v>
      </x:c>
    </x:row>
    <x:row r="220" ht="44" customHeight="1">
      <x:c r="A220" s="121" t="str">
        <x:v>D6-O1-M25-REPRISE---01</x:v>
      </x:c>
      <x:c r="B220" s="122" t="str">
        <x:v>D6-O1-M25</x:v>
      </x:c>
      <x:c r="C220" s="122" t="str">
        <x:v>REPRISE</x:v>
      </x:c>
      <x:c r="D220" s="122" t="str">
        <x:v>-</x:v>
      </x:c>
      <x:c r="E220" s="123" t="n">
        <x:v>1</x:v>
      </x:c>
      <x:c r="F220" s="122" t="str">
        <x:v>Dhera</x:v>
      </x:c>
      <x:c r="G220" s="122" t="str">
        <x:v>Si tu veux montrer la correction, le cercle peut regarder. Tu ne lui dois pas une revanche.</x:v>
      </x:c>
      <x:c r="H220" s="122" t="str">
        <x:v>Reprend à distance sûre ; ne répète pas toute la présentation.</x:v>
      </x:c>
      <x:c r="I220" s="122" t="str">
        <x:v>Réinteraction volontaire après interruption ; état de l’action conservé.</x:v>
      </x:c>
      <x:c r="J220" s="122" t="str">
        <x:v>Origines — O1</x:v>
      </x:c>
      <x:c r="K220" s="125" t="n">
        <x:v>17</x:v>
      </x:c>
    </x:row>
    <x:row r="221" ht="59" customHeight="1">
      <x:c r="A221" s="126" t="str">
        <x:v>D6-O1-M25-CHOIX-A-01</x:v>
      </x:c>
      <x:c r="B221" s="127" t="str">
        <x:v>D6-O1-M25</x:v>
      </x:c>
      <x:c r="C221" s="127" t="str">
        <x:v>CHOIX</x:v>
      </x:c>
      <x:c r="D221" s="127" t="str">
        <x:v>A</x:v>
      </x:c>
      <x:c r="E221" s="128" t="n">
        <x:v>1</x:v>
      </x:c>
      <x:c r="F221" s="127" t="str">
        <x:v>Joueur</x:v>
      </x:c>
      <x:c r="G221" s="127" t="str">
        <x:v>Je montre ce que tu m’as appris ici.</x:v>
      </x:c>
      <x:c r="H221" s="127" t="str">
        <x:v>Regarder la personne ou l’appui concerné ; intention, pas résultat.</x:v>
      </x:c>
      <x:c r="I221" s="127" t="str">
        <x:v>Conditions d’entrée encore valides ; personne, outil et passage nécessaires disponibles. La parole seule ne valide pas l’objectif.</x:v>
      </x:c>
      <x:c r="J221" s="127" t="str">
        <x:v>Origines — O1</x:v>
      </x:c>
      <x:c r="K221" s="130" t="n">
        <x:v>8</x:v>
      </x:c>
    </x:row>
    <x:row r="222" ht="59" customHeight="1">
      <x:c r="A222" s="121" t="str">
        <x:v>D6-O1-M25-REPONSE-A-01</x:v>
      </x:c>
      <x:c r="B222" s="122" t="str">
        <x:v>D6-O1-M25</x:v>
      </x:c>
      <x:c r="C222" s="122" t="str">
        <x:v>REPONSE</x:v>
      </x:c>
      <x:c r="D222" s="122" t="str">
        <x:v>A</x:v>
      </x:c>
      <x:c r="E222" s="123" t="n">
        <x:v>1</x:v>
      </x:c>
      <x:c r="F222" s="122" t="str">
        <x:v>Dhera</x:v>
      </x:c>
      <x:c r="G222" s="122" t="str">
        <x:v>Alors prends cet outil. Il reconnaîtra ta main.</x:v>
      </x:c>
      <x:c r="H222" s="122" t="str">
        <x:v>Réponse au choix retenu ; les autres réponses ne sont pas jouées.</x:v>
      </x:c>
      <x:c r="I222" s="122" t="str">
        <x:v>Conditions d’entrée encore valides ; personne, outil et passage nécessaires disponibles. La parole seule ne valide pas l’objectif.</x:v>
      </x:c>
      <x:c r="J222" s="122" t="str">
        <x:v>Origines — O1</x:v>
      </x:c>
      <x:c r="K222" s="125" t="n">
        <x:v>8</x:v>
      </x:c>
    </x:row>
    <x:row r="223" ht="59" customHeight="1">
      <x:c r="A223" s="126" t="str">
        <x:v>D6-O1-M25-CHOIX-B-01</x:v>
      </x:c>
      <x:c r="B223" s="127" t="str">
        <x:v>D6-O1-M25</x:v>
      </x:c>
      <x:c r="C223" s="127" t="str">
        <x:v>CHOIX</x:v>
      </x:c>
      <x:c r="D223" s="127" t="str">
        <x:v>B</x:v>
      </x:c>
      <x:c r="E223" s="128" t="n">
        <x:v>1</x:v>
      </x:c>
      <x:c r="F223" s="127" t="str">
        <x:v>Joueur</x:v>
      </x:c>
      <x:c r="G223" s="127" t="str">
        <x:v>Cette fois, j’apporte ma propre méthode.</x:v>
      </x:c>
      <x:c r="H223" s="127" t="str">
        <x:v>Regarder la personne ou l’appui concerné ; intention, pas résultat.</x:v>
      </x:c>
      <x:c r="I223" s="127" t="str">
        <x:v>Conditions d’entrée encore valides ; personne, outil et passage nécessaires disponibles. La parole seule ne valide pas l’objectif.</x:v>
      </x:c>
      <x:c r="J223" s="127" t="str">
        <x:v>Origines — O1</x:v>
      </x:c>
      <x:c r="K223" s="130" t="n">
        <x:v>6</x:v>
      </x:c>
    </x:row>
    <x:row r="224" ht="59" customHeight="1">
      <x:c r="A224" s="121" t="str">
        <x:v>D6-O1-M25-REPONSE-B-01</x:v>
      </x:c>
      <x:c r="B224" s="122" t="str">
        <x:v>D6-O1-M25</x:v>
      </x:c>
      <x:c r="C224" s="122" t="str">
        <x:v>REPONSE</x:v>
      </x:c>
      <x:c r="D224" s="122" t="str">
        <x:v>B</x:v>
      </x:c>
      <x:c r="E224" s="123" t="n">
        <x:v>1</x:v>
      </x:c>
      <x:c r="F224" s="122" t="str">
        <x:v>Dhera</x:v>
      </x:c>
      <x:c r="G224" s="122" t="str">
        <x:v>J’aimerais la voir depuis le début du mouvement.</x:v>
      </x:c>
      <x:c r="H224" s="122" t="str">
        <x:v>Réponse au choix retenu ; les autres réponses ne sont pas jouées.</x:v>
      </x:c>
      <x:c r="I224" s="122" t="str">
        <x:v>Conditions d’entrée encore valides ; personne, outil et passage nécessaires disponibles. La parole seule ne valide pas l’objectif.</x:v>
      </x:c>
      <x:c r="J224" s="122" t="str">
        <x:v>Origines — O1</x:v>
      </x:c>
      <x:c r="K224" s="125" t="n">
        <x:v>8</x:v>
      </x:c>
    </x:row>
    <x:row r="225" ht="164" customHeight="1">
      <x:c r="A225" s="126" t="str">
        <x:v>D6-O1-M26-OUV---01</x:v>
      </x:c>
      <x:c r="B225" s="127" t="str">
        <x:v>D6-O1-M26</x:v>
      </x:c>
      <x:c r="C225" s="127" t="str">
        <x:v>OUV</x:v>
      </x:c>
      <x:c r="D225" s="127" t="str">
        <x:v>-</x:v>
      </x:c>
      <x:c r="E225" s="128" t="n">
        <x:v>1</x:v>
      </x:c>
      <x:c r="F225" s="127" t="str">
        <x:v>Ruun</x:v>
      </x:c>
      <x:c r="G225" s="127" t="str">
        <x:v>Je ne serai pas l’appât entre vous. Cette passerelle est mon travail, aujourd’hui.</x:v>
      </x:c>
      <x:c r="H225" s="127" t="str">
        <x:v>Laisse le joueur regarder la situation avant de poursuivre.</x:v>
      </x:c>
      <x:c r="I225" s="127" t="str">
        <x:v>O1-M25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225" s="127" t="str">
        <x:v>Origines — O1</x:v>
      </x:c>
      <x:c r="K225" s="130" t="n">
        <x:v>13</x:v>
      </x:c>
    </x:row>
    <x:row r="226" ht="74" customHeight="1">
      <x:c r="A226" s="121" t="str">
        <x:v>D6-O1-M26-SUCCES---01</x:v>
      </x:c>
      <x:c r="B226" s="122" t="str">
        <x:v>D6-O1-M26</x:v>
      </x:c>
      <x:c r="C226" s="122" t="str">
        <x:v>SUCCES</x:v>
      </x:c>
      <x:c r="D226" s="122" t="str">
        <x:v>-</x:v>
      </x:c>
      <x:c r="E226" s="123" t="n">
        <x:v>1</x:v>
      </x:c>
      <x:c r="F226" s="122" t="str">
        <x:v>Ruun</x:v>
      </x:c>
      <x:c r="G226" s="122" t="str">
        <x:v>La passerelle tient. Maintenant, je choisis ma route.</x:v>
      </x:c>
      <x:c r="H226" s="122" t="str">
        <x:v>Regarde le résultat réellement obtenu avant de parler.</x:v>
      </x:c>
      <x:c r="I226" s="122" t="str">
        <x:v>Résultat correspondant effectivement constaté ; remplace ou supprime la ligne si choix de refus/différé/observation. Ne jamais jouer une victoire non acquise.</x:v>
      </x:c>
      <x:c r="J226" s="122" t="str">
        <x:v>Origines — O1</x:v>
      </x:c>
      <x:c r="K226" s="125" t="n">
        <x:v>8</x:v>
      </x:c>
    </x:row>
    <x:row r="227" ht="44" customHeight="1">
      <x:c r="A227" s="126" t="str">
        <x:v>D6-O1-M26-ECHEC---01</x:v>
      </x:c>
      <x:c r="B227" s="127" t="str">
        <x:v>D6-O1-M26</x:v>
      </x:c>
      <x:c r="C227" s="127" t="str">
        <x:v>ECHEC</x:v>
      </x:c>
      <x:c r="D227" s="127" t="str">
        <x:v>-</x:v>
      </x:c>
      <x:c r="E227" s="128" t="n">
        <x:v>1</x:v>
      </x:c>
      <x:c r="F227" s="127" t="str">
        <x:v>Ruun</x:v>
      </x:c>
      <x:c r="G227" s="127" t="str">
        <x:v>Tu recommences à décider pour moi. Laisse la traverse et écoute.</x:v>
      </x:c>
      <x:c r="H227" s="127" t="str">
        <x:v>Suspend l’échange pour laisser jouer le repli ou la protection prévue.</x:v>
      </x:c>
      <x:c r="I227" s="127" t="str">
        <x:v>Échec ou blocage correspondant effectivement observé ; les dégâts, objets et positions persistent.</x:v>
      </x:c>
      <x:c r="J227" s="127" t="str">
        <x:v>Origines — O1</x:v>
      </x:c>
      <x:c r="K227" s="130" t="n">
        <x:v>11</x:v>
      </x:c>
    </x:row>
    <x:row r="228" ht="44" customHeight="1">
      <x:c r="A228" s="121" t="str">
        <x:v>D6-O1-M26-REPRISE---01</x:v>
      </x:c>
      <x:c r="B228" s="122" t="str">
        <x:v>D6-O1-M26</x:v>
      </x:c>
      <x:c r="C228" s="122" t="str">
        <x:v>REPRISE</x:v>
      </x:c>
      <x:c r="D228" s="122" t="str">
        <x:v>-</x:v>
      </x:c>
      <x:c r="E228" s="123" t="n">
        <x:v>1</x:v>
      </x:c>
      <x:c r="F228" s="122" t="str">
        <x:v>Ruun</x:v>
      </x:c>
      <x:c r="G228" s="122" t="str">
        <x:v>Nous pouvons reprendre si mon départ reste ma décision.</x:v>
      </x:c>
      <x:c r="H228" s="122" t="str">
        <x:v>Reprend à distance sûre ; ne répète pas toute la présentation.</x:v>
      </x:c>
      <x:c r="I228" s="122" t="str">
        <x:v>Réinteraction volontaire après interruption ; état de l’action conservé.</x:v>
      </x:c>
      <x:c r="J228" s="122" t="str">
        <x:v>Origines — O1</x:v>
      </x:c>
      <x:c r="K228" s="125" t="n">
        <x:v>9</x:v>
      </x:c>
    </x:row>
    <x:row r="229" ht="59" customHeight="1">
      <x:c r="A229" s="126" t="str">
        <x:v>D6-O1-M26-CHOIX-A-01</x:v>
      </x:c>
      <x:c r="B229" s="127" t="str">
        <x:v>D6-O1-M26</x:v>
      </x:c>
      <x:c r="C229" s="127" t="str">
        <x:v>CHOIX</x:v>
      </x:c>
      <x:c r="D229" s="127" t="str">
        <x:v>A</x:v>
      </x:c>
      <x:c r="E229" s="128" t="n">
        <x:v>1</x:v>
      </x:c>
      <x:c r="F229" s="127" t="str">
        <x:v>Joueur</x:v>
      </x:c>
      <x:c r="G229" s="127" t="str">
        <x:v>Je t’aide à finir. Puis tu pars où tu veux.</x:v>
      </x:c>
      <x:c r="H229" s="127" t="str">
        <x:v>Regarder la personne ou l’appui concerné ; intention, pas résultat.</x:v>
      </x:c>
      <x:c r="I229" s="127" t="str">
        <x:v>Conditions d’entrée encore valides ; personne, outil et passage nécessaires disponibles. La parole seule ne valide pas l’objectif.</x:v>
      </x:c>
      <x:c r="J229" s="127" t="str">
        <x:v>Origines — O1</x:v>
      </x:c>
      <x:c r="K229" s="130" t="n">
        <x:v>10</x:v>
      </x:c>
    </x:row>
    <x:row r="230" ht="59" customHeight="1">
      <x:c r="A230" s="121" t="str">
        <x:v>D6-O1-M26-REPONSE-A-01</x:v>
      </x:c>
      <x:c r="B230" s="122" t="str">
        <x:v>D6-O1-M26</x:v>
      </x:c>
      <x:c r="C230" s="122" t="str">
        <x:v>REPONSE</x:v>
      </x:c>
      <x:c r="D230" s="122" t="str">
        <x:v>A</x:v>
      </x:c>
      <x:c r="E230" s="123" t="n">
        <x:v>1</x:v>
      </x:c>
      <x:c r="F230" s="122" t="str">
        <x:v>Ruun</x:v>
      </x:c>
      <x:c r="G230" s="122" t="str">
        <x:v>Prends l’autre bout de la traverse.</x:v>
      </x:c>
      <x:c r="H230" s="122" t="str">
        <x:v>Réponse au choix retenu ; les autres réponses ne sont pas jouées.</x:v>
      </x:c>
      <x:c r="I230" s="122" t="str">
        <x:v>Conditions d’entrée encore valides ; personne, outil et passage nécessaires disponibles. La parole seule ne valide pas l’objectif.</x:v>
      </x:c>
      <x:c r="J230" s="122" t="str">
        <x:v>Origines — O1</x:v>
      </x:c>
      <x:c r="K230" s="125" t="n">
        <x:v>6</x:v>
      </x:c>
    </x:row>
    <x:row r="231" ht="59" customHeight="1">
      <x:c r="A231" s="126" t="str">
        <x:v>D6-O1-M26-CHOIX-B-01</x:v>
      </x:c>
      <x:c r="B231" s="127" t="str">
        <x:v>D6-O1-M26</x:v>
      </x:c>
      <x:c r="C231" s="127" t="str">
        <x:v>CHOIX</x:v>
      </x:c>
      <x:c r="D231" s="127" t="str">
        <x:v>B</x:v>
      </x:c>
      <x:c r="E231" s="128" t="n">
        <x:v>1</x:v>
      </x:c>
      <x:c r="F231" s="127" t="str">
        <x:v>Joueur</x:v>
      </x:c>
      <x:c r="G231" s="127" t="str">
        <x:v>Ma halte t’est ouverte, sans engagement.</x:v>
      </x:c>
      <x:c r="H231" s="127" t="str">
        <x:v>Regarder la personne ou l’appui concerné ; intention, pas résultat.</x:v>
      </x:c>
      <x:c r="I231" s="127" t="str">
        <x:v>Conditions d’entrée encore valides ; personne, outil et passage nécessaires disponibles. La parole seule ne valide pas l’objectif.</x:v>
      </x:c>
      <x:c r="J231" s="127" t="str">
        <x:v>Origines — O1</x:v>
      </x:c>
      <x:c r="K231" s="130" t="n">
        <x:v>6</x:v>
      </x:c>
    </x:row>
    <x:row r="232" ht="59" customHeight="1">
      <x:c r="A232" s="121" t="str">
        <x:v>D6-O1-M26-REPONSE-B-01</x:v>
      </x:c>
      <x:c r="B232" s="122" t="str">
        <x:v>D6-O1-M26</x:v>
      </x:c>
      <x:c r="C232" s="122" t="str">
        <x:v>REPONSE</x:v>
      </x:c>
      <x:c r="D232" s="122" t="str">
        <x:v>B</x:v>
      </x:c>
      <x:c r="E232" s="123" t="n">
        <x:v>1</x:v>
      </x:c>
      <x:c r="F232" s="122" t="str">
        <x:v>Ruun</x:v>
      </x:c>
      <x:c r="G232" s="122" t="str">
        <x:v>Je retiens l’invitation. Je ne te donne pas encore de date.</x:v>
      </x:c>
      <x:c r="H232" s="122" t="str">
        <x:v>Réponse au choix retenu ; les autres réponses ne sont pas jouées.</x:v>
      </x:c>
      <x:c r="I232" s="122" t="str">
        <x:v>Conditions d’entrée encore valides ; personne, outil et passage nécessaires disponibles. La parole seule ne valide pas l’objectif.</x:v>
      </x:c>
      <x:c r="J232" s="122" t="str">
        <x:v>Origines — O1</x:v>
      </x:c>
      <x:c r="K232" s="125" t="n">
        <x:v>11</x:v>
      </x:c>
    </x:row>
    <x:row r="233" ht="164" customHeight="1">
      <x:c r="A233" s="126" t="str">
        <x:v>D6-O1-M27-OUV---01</x:v>
      </x:c>
      <x:c r="B233" s="127" t="str">
        <x:v>D6-O1-M27</x:v>
      </x:c>
      <x:c r="C233" s="127" t="str">
        <x:v>OUV</x:v>
      </x:c>
      <x:c r="D233" s="127" t="str">
        <x:v>-</x:v>
      </x:c>
      <x:c r="E233" s="128" t="n">
        <x:v>1</x:v>
      </x:c>
      <x:c r="F233" s="127" t="str">
        <x:v>Garde du sentier</x:v>
      </x:c>
      <x:c r="G233" s="127" t="str">
        <x:v>La bête file vers le passage public. Varek est tombé derrière elle.</x:v>
      </x:c>
      <x:c r="H233" s="127" t="str">
        <x:v>Laisse le joueur regarder la situation avant de poursuivre.</x:v>
      </x:c>
      <x:c r="I233" s="127" t="str">
        <x:v>O1-M26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233" s="127" t="str">
        <x:v>Origines — O1</x:v>
      </x:c>
      <x:c r="K233" s="130" t="n">
        <x:v>12</x:v>
      </x:c>
    </x:row>
    <x:row r="234" ht="74" customHeight="1">
      <x:c r="A234" s="121" t="str">
        <x:v>D6-O1-M27-SUCCES---01</x:v>
      </x:c>
      <x:c r="B234" s="122" t="str">
        <x:v>D6-O1-M27</x:v>
      </x:c>
      <x:c r="C234" s="122" t="str">
        <x:v>SUCCES</x:v>
      </x:c>
      <x:c r="D234" s="122" t="str">
        <x:v>-</x:v>
      </x:c>
      <x:c r="E234" s="123" t="n">
        <x:v>1</x:v>
      </x:c>
      <x:c r="F234" s="122" t="str">
        <x:v>Garde du sentier</x:v>
      </x:c>
      <x:c r="G234" s="122" t="str">
        <x:v>Les passants sont à l’abri. Le secours n’efface pas l’attaque qu’il t’a imposée.</x:v>
      </x:c>
      <x:c r="H234" s="122" t="str">
        <x:v>Regarde le résultat réellement obtenu avant de parler.</x:v>
      </x:c>
      <x:c r="I234" s="122" t="str">
        <x:v>Résultat correspondant effectivement constaté ; remplace ou supprime la ligne si choix de refus/différé/observation. Ne jamais jouer une victoire non acquise.</x:v>
      </x:c>
      <x:c r="J234" s="122" t="str">
        <x:v>Origines — O1</x:v>
      </x:c>
      <x:c r="K234" s="125" t="n">
        <x:v>13</x:v>
      </x:c>
    </x:row>
    <x:row r="235" ht="44" customHeight="1">
      <x:c r="A235" s="126" t="str">
        <x:v>D6-O1-M27-ECHEC---01</x:v>
      </x:c>
      <x:c r="B235" s="127" t="str">
        <x:v>D6-O1-M27</x:v>
      </x:c>
      <x:c r="C235" s="127" t="str">
        <x:v>ECHEC</x:v>
      </x:c>
      <x:c r="D235" s="127" t="str">
        <x:v>-</x:v>
      </x:c>
      <x:c r="E235" s="128" t="n">
        <x:v>1</x:v>
      </x:c>
      <x:c r="F235" s="127" t="str">
        <x:v>Garde du sentier</x:v>
      </x:c>
      <x:c r="G235" s="127" t="str">
        <x:v>Elle a franchi le premier obstacle. Le détour reste devant toi.</x:v>
      </x:c>
      <x:c r="H235" s="127" t="str">
        <x:v>Suspend l’échange pour laisser jouer le repli ou la protection prévue.</x:v>
      </x:c>
      <x:c r="I235" s="127" t="str">
        <x:v>Échec ou blocage correspondant effectivement observé ; les dégâts, objets et positions persistent.</x:v>
      </x:c>
      <x:c r="J235" s="127" t="str">
        <x:v>Origines — O1</x:v>
      </x:c>
      <x:c r="K235" s="130" t="n">
        <x:v>11</x:v>
      </x:c>
    </x:row>
    <x:row r="236" ht="44" customHeight="1">
      <x:c r="A236" s="121" t="str">
        <x:v>D6-O1-M27-REPRISE---01</x:v>
      </x:c>
      <x:c r="B236" s="122" t="str">
        <x:v>D6-O1-M27</x:v>
      </x:c>
      <x:c r="C236" s="122" t="str">
        <x:v>REPRISE</x:v>
      </x:c>
      <x:c r="D236" s="122" t="str">
        <x:v>-</x:v>
      </x:c>
      <x:c r="E236" s="123" t="n">
        <x:v>1</x:v>
      </x:c>
      <x:c r="F236" s="122" t="str">
        <x:v>Garde du sentier</x:v>
      </x:c>
      <x:c r="G236" s="122" t="str">
        <x:v>Les passants attendent derrière la borne. Rattrape la proie avant le second passage.</x:v>
      </x:c>
      <x:c r="H236" s="122" t="str">
        <x:v>Reprend à distance sûre ; ne répète pas toute la présentation.</x:v>
      </x:c>
      <x:c r="I236" s="122" t="str">
        <x:v>Réinteraction volontaire après interruption ; état de l’action conservé.</x:v>
      </x:c>
      <x:c r="J236" s="122" t="str">
        <x:v>Origines — O1</x:v>
      </x:c>
      <x:c r="K236" s="125" t="n">
        <x:v>13</x:v>
      </x:c>
    </x:row>
    <x:row r="237" ht="59" customHeight="1">
      <x:c r="A237" s="126" t="str">
        <x:v>D6-O1-M27-CHOIX-A-01</x:v>
      </x:c>
      <x:c r="B237" s="127" t="str">
        <x:v>D6-O1-M27</x:v>
      </x:c>
      <x:c r="C237" s="127" t="str">
        <x:v>CHOIX</x:v>
      </x:c>
      <x:c r="D237" s="127" t="str">
        <x:v>A</x:v>
      </x:c>
      <x:c r="E237" s="128" t="n">
        <x:v>1</x:v>
      </x:c>
      <x:c r="F237" s="127" t="str">
        <x:v>Joueur</x:v>
      </x:c>
      <x:c r="G237" s="127" t="str">
        <x:v>Je ferme le passage, puis je l’aide.</x:v>
      </x:c>
      <x:c r="H237" s="127" t="str">
        <x:v>Regarder la personne ou l’appui concerné ; intention, pas résultat.</x:v>
      </x:c>
      <x:c r="I237" s="127" t="str">
        <x:v>Conditions d’entrée encore valides ; personne, outil et passage nécessaires disponibles. La parole seule ne valide pas l’objectif.</x:v>
      </x:c>
      <x:c r="J237" s="127" t="str">
        <x:v>Origines — O1</x:v>
      </x:c>
      <x:c r="K237" s="130" t="n">
        <x:v>7</x:v>
      </x:c>
    </x:row>
    <x:row r="238" ht="59" customHeight="1">
      <x:c r="A238" s="121" t="str">
        <x:v>D6-O1-M27-REPONSE-A-01</x:v>
      </x:c>
      <x:c r="B238" s="122" t="str">
        <x:v>D6-O1-M27</x:v>
      </x:c>
      <x:c r="C238" s="122" t="str">
        <x:v>REPONSE</x:v>
      </x:c>
      <x:c r="D238" s="122" t="str">
        <x:v>A</x:v>
      </x:c>
      <x:c r="E238" s="123" t="n">
        <x:v>1</x:v>
      </x:c>
      <x:c r="F238" s="122" t="str">
        <x:v>Garde du sentier</x:v>
      </x:c>
      <x:c r="G238" s="122" t="str">
        <x:v>Je tiens les passants à l’écart. Fais d’abord reculer la proie.</x:v>
      </x:c>
      <x:c r="H238" s="122" t="str">
        <x:v>Réponse au choix retenu ; les autres réponses ne sont pas jouées.</x:v>
      </x:c>
      <x:c r="I238" s="122" t="str">
        <x:v>Conditions d’entrée encore valides ; personne, outil et passage nécessaires disponibles. La parole seule ne valide pas l’objectif.</x:v>
      </x:c>
      <x:c r="J238" s="122" t="str">
        <x:v>Origines — O1</x:v>
      </x:c>
      <x:c r="K238" s="125" t="n">
        <x:v>11</x:v>
      </x:c>
    </x:row>
    <x:row r="239" ht="59" customHeight="1">
      <x:c r="A239" s="126" t="str">
        <x:v>D6-O1-M27-CHOIX-B-01</x:v>
      </x:c>
      <x:c r="B239" s="127" t="str">
        <x:v>D6-O1-M27</x:v>
      </x:c>
      <x:c r="C239" s="127" t="str">
        <x:v>CHOIX</x:v>
      </x:c>
      <x:c r="D239" s="127" t="str">
        <x:v>B</x:v>
      </x:c>
      <x:c r="E239" s="128" t="n">
        <x:v>1</x:v>
      </x:c>
      <x:c r="F239" s="127" t="str">
        <x:v>Joueur</x:v>
      </x:c>
      <x:c r="G239" s="127" t="str">
        <x:v>Une équipe neutre le relèvera.</x:v>
      </x:c>
      <x:c r="H239" s="127" t="str">
        <x:v>Regarder la personne ou l’appui concerné ; intention, pas résultat.</x:v>
      </x:c>
      <x:c r="I239" s="127" t="str">
        <x:v>Conditions d’entrée encore valides ; personne, outil et passage nécessaires disponibles. La parole seule ne valide pas l’objectif.</x:v>
      </x:c>
      <x:c r="J239" s="127" t="str">
        <x:v>Origines — O1</x:v>
      </x:c>
      <x:c r="K239" s="130" t="n">
        <x:v>5</x:v>
      </x:c>
    </x:row>
    <x:row r="240" ht="59" customHeight="1">
      <x:c r="A240" s="121" t="str">
        <x:v>D6-O1-M27-REPONSE-B-01</x:v>
      </x:c>
      <x:c r="B240" s="122" t="str">
        <x:v>D6-O1-M27</x:v>
      </x:c>
      <x:c r="C240" s="122" t="str">
        <x:v>REPONSE</x:v>
      </x:c>
      <x:c r="D240" s="122" t="str">
        <x:v>B</x:v>
      </x:c>
      <x:c r="E240" s="123" t="n">
        <x:v>1</x:v>
      </x:c>
      <x:c r="F240" s="122" t="str">
        <x:v>Garde du sentier</x:v>
      </x:c>
      <x:c r="G240" s="122" t="str">
        <x:v>Je l’appelle. Reste sur la route de la bête.</x:v>
      </x:c>
      <x:c r="H240" s="122" t="str">
        <x:v>Réponse au choix retenu ; les autres réponses ne sont pas jouées.</x:v>
      </x:c>
      <x:c r="I240" s="122" t="str">
        <x:v>Conditions d’entrée encore valides ; personne, outil et passage nécessaires disponibles. La parole seule ne valide pas l’objectif.</x:v>
      </x:c>
      <x:c r="J240" s="122" t="str">
        <x:v>Origines — O1</x:v>
      </x:c>
      <x:c r="K240" s="125" t="n">
        <x:v>9</x:v>
      </x:c>
    </x:row>
    <x:row r="241" ht="44" customHeight="1">
      <x:c r="A241" s="126" t="str">
        <x:v>D6-O1-M27-VARIANTE---01</x:v>
      </x:c>
      <x:c r="B241" s="127" t="str">
        <x:v>D6-O1-M27</x:v>
      </x:c>
      <x:c r="C241" s="127" t="str">
        <x:v>VARIANTE</x:v>
      </x:c>
      <x:c r="D241" s="127" t="str">
        <x:v>-</x:v>
      </x:c>
      <x:c r="E241" s="128" t="n">
        <x:v>1</x:v>
      </x:c>
      <x:c r="F241" s="127" t="str">
        <x:v>Varek</x:v>
      </x:c>
      <x:c r="G241" s="127" t="str">
        <x:v>Tu aurais pu me laisser derrière la bête.</x:v>
      </x:c>
      <x:c r="H241" s="127" t="str">
        <x:v>La voix manque d’assurance ; aucune excuse ni reconnaissance n’est supposée acquise.</x:v>
      </x:c>
      <x:c r="I241" s="127" t="str">
        <x:v>Après secours ; priorité 1 ; aide personnelle au père réalisée ; Varek vivant et conscient.</x:v>
      </x:c>
      <x:c r="J241" s="127" t="str">
        <x:v>Origines — O1</x:v>
      </x:c>
      <x:c r="K241" s="130" t="n">
        <x:v>8</x:v>
      </x:c>
    </x:row>
    <x:row r="242" ht="59" customHeight="1">
      <x:c r="A242" s="121" t="str">
        <x:v>D6-O1-M27-VARIANTE---02</x:v>
      </x:c>
      <x:c r="B242" s="122" t="str">
        <x:v>D6-O1-M27</x:v>
      </x:c>
      <x:c r="C242" s="122" t="str">
        <x:v>VARIANTE</x:v>
      </x:c>
      <x:c r="D242" s="122" t="str">
        <x:v>-</x:v>
      </x:c>
      <x:c r="E242" s="123" t="n">
        <x:v>2</x:v>
      </x:c>
      <x:c r="F242" s="122" t="str">
        <x:v>Garde du sentier</x:v>
      </x:c>
      <x:c r="G242" s="122" t="str">
        <x:v>L’équipe l’a relevé. Tu n’as pas à traverser leur cercle de soins si tu ne le souhaites pas.</x:v>
      </x:c>
      <x:c r="H242" s="122" t="str">
        <x:v>Ouvre au joueur un passage distinct de la civière.</x:v>
      </x:c>
      <x:c r="I242" s="122" t="str">
        <x:v>Après secours ; priorité 1 ; équipe neutre seule a pris en charge Varek ; exclusif du secours personnel.</x:v>
      </x:c>
      <x:c r="J242" s="122" t="str">
        <x:v>Origines — O1</x:v>
      </x:c>
      <x:c r="K242" s="125" t="n">
        <x:v>18</x:v>
      </x:c>
    </x:row>
    <x:row r="243" ht="164" customHeight="1">
      <x:c r="A243" s="126" t="str">
        <x:v>D6-O1-M28-OUV---01</x:v>
      </x:c>
      <x:c r="B243" s="127" t="str">
        <x:v>D6-O1-M28</x:v>
      </x:c>
      <x:c r="C243" s="127" t="str">
        <x:v>OUV</x:v>
      </x:c>
      <x:c r="D243" s="127" t="str">
        <x:v>-</x:v>
      </x:c>
      <x:c r="E243" s="128" t="n">
        <x:v>1</x:v>
      </x:c>
      <x:c r="F243" s="127" t="str">
        <x:v>Dhera</x:v>
      </x:c>
      <x:c r="G243" s="127" t="str">
        <x:v>Tu peux partir, le confronter sous limites, ou n’ouvrir qu’après des actes. Rien ne t’oblige à pardonner.</x:v>
      </x:c>
      <x:c r="H243" s="127" t="str">
        <x:v>Laisse le joueur regarder la situation avant de poursuivre.</x:v>
      </x:c>
      <x:c r="I243" s="127" t="str">
        <x:v>O1-M27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243" s="127" t="str">
        <x:v>Origines — O1</x:v>
      </x:c>
      <x:c r="K243" s="130" t="n">
        <x:v>17</x:v>
      </x:c>
    </x:row>
    <x:row r="244" ht="74" customHeight="1">
      <x:c r="A244" s="121" t="str">
        <x:v>D6-O1-M28-SUCCES---01</x:v>
      </x:c>
      <x:c r="B244" s="122" t="str">
        <x:v>D6-O1-M28</x:v>
      </x:c>
      <x:c r="C244" s="122" t="str">
        <x:v>SUCCES</x:v>
      </x:c>
      <x:c r="D244" s="122" t="str">
        <x:v>-</x:v>
      </x:c>
      <x:c r="E244" s="123" t="n">
        <x:v>1</x:v>
      </x:c>
      <x:c r="F244" s="122" t="str">
        <x:v>Dhera</x:v>
      </x:c>
      <x:c r="G244" s="122" t="str">
        <x:v>Tu as vu ce que chaque route exige. Le choix reste à confirmer.</x:v>
      </x:c>
      <x:c r="H244" s="122" t="str">
        <x:v>Regarde le résultat réellement obtenu avant de parler.</x:v>
      </x:c>
      <x:c r="I244" s="122" t="str">
        <x:v>Résultat correspondant effectivement constaté ; remplace ou supprime la ligne si choix de refus/différé/observation. Ne jamais jouer une victoire non acquise.</x:v>
      </x:c>
      <x:c r="J244" s="122" t="str">
        <x:v>Origines — O1</x:v>
      </x:c>
      <x:c r="K244" s="125" t="n">
        <x:v>13</x:v>
      </x:c>
    </x:row>
    <x:row r="245" ht="44" customHeight="1">
      <x:c r="A245" s="126" t="str">
        <x:v>D6-O1-M28-ECHEC---01</x:v>
      </x:c>
      <x:c r="B245" s="127" t="str">
        <x:v>D6-O1-M28</x:v>
      </x:c>
      <x:c r="C245" s="127" t="str">
        <x:v>ECHEC</x:v>
      </x:c>
      <x:c r="D245" s="127" t="str">
        <x:v>-</x:v>
      </x:c>
      <x:c r="E245" s="128" t="n">
        <x:v>1</x:v>
      </x:c>
      <x:c r="F245" s="127" t="str">
        <x:v>Dhera</x:v>
      </x:c>
      <x:c r="G245" s="127" t="str">
        <x:v>Cette pièce manque. Nous distinguerons le souvenir de ce qu’un témoin peut soutenir.</x:v>
      </x:c>
      <x:c r="H245" s="127" t="str">
        <x:v>Suspend l’échange pour laisser jouer le repli ou la protection prévue.</x:v>
      </x:c>
      <x:c r="I245" s="127" t="str">
        <x:v>Échec ou blocage correspondant effectivement observé ; les dégâts, objets et positions persistent.</x:v>
      </x:c>
      <x:c r="J245" s="127" t="str">
        <x:v>Origines — O1</x:v>
      </x:c>
      <x:c r="K245" s="130" t="n">
        <x:v>13</x:v>
      </x:c>
    </x:row>
    <x:row r="246" ht="44" customHeight="1">
      <x:c r="A246" s="121" t="str">
        <x:v>D6-O1-M28-REPRISE---01</x:v>
      </x:c>
      <x:c r="B246" s="122" t="str">
        <x:v>D6-O1-M28</x:v>
      </x:c>
      <x:c r="C246" s="122" t="str">
        <x:v>REPRISE</x:v>
      </x:c>
      <x:c r="D246" s="122" t="str">
        <x:v>-</x:v>
      </x:c>
      <x:c r="E246" s="123" t="n">
        <x:v>1</x:v>
      </x:c>
      <x:c r="F246" s="122" t="str">
        <x:v>Dhera</x:v>
      </x:c>
      <x:c r="G246" s="122" t="str">
        <x:v>Nous pouvons revoir une préparation sans refaire les trois entretiens.</x:v>
      </x:c>
      <x:c r="H246" s="122" t="str">
        <x:v>Reprend à distance sûre ; ne répète pas toute la présentation.</x:v>
      </x:c>
      <x:c r="I246" s="122" t="str">
        <x:v>Réinteraction volontaire après interruption ; état de l’action conservé.</x:v>
      </x:c>
      <x:c r="J246" s="122" t="str">
        <x:v>Origines — O1</x:v>
      </x:c>
      <x:c r="K246" s="125" t="n">
        <x:v>10</x:v>
      </x:c>
    </x:row>
    <x:row r="247" ht="59" customHeight="1">
      <x:c r="A247" s="126" t="str">
        <x:v>D6-O1-M28-CHOIX-A-01</x:v>
      </x:c>
      <x:c r="B247" s="127" t="str">
        <x:v>D6-O1-M28</x:v>
      </x:c>
      <x:c r="C247" s="127" t="str">
        <x:v>CHOIX</x:v>
      </x:c>
      <x:c r="D247" s="127" t="str">
        <x:v>A</x:v>
      </x:c>
      <x:c r="E247" s="128" t="n">
        <x:v>1</x:v>
      </x:c>
      <x:c r="F247" s="127" t="str">
        <x:v>Joueur</x:v>
      </x:c>
      <x:c r="G247" s="127" t="str">
        <x:v>Je veux préparer une vie hors de sa portée.</x:v>
      </x:c>
      <x:c r="H247" s="127" t="str">
        <x:v>Regarder la personne ou l’appui concerné ; intention, pas résultat.</x:v>
      </x:c>
      <x:c r="I247" s="127" t="str">
        <x:v>Conditions d’entrée encore valides ; personne, outil et passage nécessaires disponibles. La parole seule ne valide pas l’objectif.</x:v>
      </x:c>
      <x:c r="J247" s="127" t="str">
        <x:v>Origines — O1</x:v>
      </x:c>
      <x:c r="K247" s="130" t="n">
        <x:v>9</x:v>
      </x:c>
    </x:row>
    <x:row r="248" ht="59" customHeight="1">
      <x:c r="A248" s="121" t="str">
        <x:v>D6-O1-M28-REPONSE-A-01</x:v>
      </x:c>
      <x:c r="B248" s="122" t="str">
        <x:v>D6-O1-M28</x:v>
      </x:c>
      <x:c r="C248" s="122" t="str">
        <x:v>REPONSE</x:v>
      </x:c>
      <x:c r="D248" s="122" t="str">
        <x:v>A</x:v>
      </x:c>
      <x:c r="E248" s="123" t="n">
        <x:v>1</x:v>
      </x:c>
      <x:c r="F248" s="122" t="str">
        <x:v>Dhera</x:v>
      </x:c>
      <x:c r="G248" s="122" t="str">
        <x:v>Regardons ce que tu emportes et où tu veux revenir.</x:v>
      </x:c>
      <x:c r="H248" s="122" t="str">
        <x:v>Réponse au choix retenu ; les autres réponses ne sont pas jouées.</x:v>
      </x:c>
      <x:c r="I248" s="122" t="str">
        <x:v>Conditions d’entrée encore valides ; personne, outil et passage nécessaires disponibles. La parole seule ne valide pas l’objectif.</x:v>
      </x:c>
      <x:c r="J248" s="122" t="str">
        <x:v>Origines — O1</x:v>
      </x:c>
      <x:c r="K248" s="125" t="n">
        <x:v>10</x:v>
      </x:c>
    </x:row>
    <x:row r="249" ht="59" customHeight="1">
      <x:c r="A249" s="126" t="str">
        <x:v>D6-O1-M28-CHOIX-B-01</x:v>
      </x:c>
      <x:c r="B249" s="127" t="str">
        <x:v>D6-O1-M28</x:v>
      </x:c>
      <x:c r="C249" s="127" t="str">
        <x:v>CHOIX</x:v>
      </x:c>
      <x:c r="D249" s="127" t="str">
        <x:v>B</x:v>
      </x:c>
      <x:c r="E249" s="128" t="n">
        <x:v>1</x:v>
      </x:c>
      <x:c r="F249" s="127" t="str">
        <x:v>Joueur</x:v>
      </x:c>
      <x:c r="G249" s="127" t="str">
        <x:v>Je prépare une confrontation devant témoins.</x:v>
      </x:c>
      <x:c r="H249" s="127" t="str">
        <x:v>Regarder la personne ou l’appui concerné ; intention, pas résultat.</x:v>
      </x:c>
      <x:c r="I249" s="127" t="str">
        <x:v>Conditions d’entrée encore valides ; personne, outil et passage nécessaires disponibles. La parole seule ne valide pas l’objectif.</x:v>
      </x:c>
      <x:c r="J249" s="127" t="str">
        <x:v>Origines — O1</x:v>
      </x:c>
      <x:c r="K249" s="130" t="n">
        <x:v>6</x:v>
      </x:c>
    </x:row>
    <x:row r="250" ht="59" customHeight="1">
      <x:c r="A250" s="121" t="str">
        <x:v>D6-O1-M28-REPONSE-B-01</x:v>
      </x:c>
      <x:c r="B250" s="122" t="str">
        <x:v>D6-O1-M28</x:v>
      </x:c>
      <x:c r="C250" s="122" t="str">
        <x:v>REPONSE</x:v>
      </x:c>
      <x:c r="D250" s="122" t="str">
        <x:v>B</x:v>
      </x:c>
      <x:c r="E250" s="123" t="n">
        <x:v>1</x:v>
      </x:c>
      <x:c r="F250" s="122" t="str">
        <x:v>Dhera</x:v>
      </x:c>
      <x:c r="G250" s="122" t="str">
        <x:v>Il faut fixer ce que le cercle permettra, et ce qu’il arrêtera.</x:v>
      </x:c>
      <x:c r="H250" s="122" t="str">
        <x:v>Réponse au choix retenu ; les autres réponses ne sont pas jouées.</x:v>
      </x:c>
      <x:c r="I250" s="122" t="str">
        <x:v>Conditions d’entrée encore valides ; personne, outil et passage nécessaires disponibles. La parole seule ne valide pas l’objectif.</x:v>
      </x:c>
      <x:c r="J250" s="122" t="str">
        <x:v>Origines — O1</x:v>
      </x:c>
      <x:c r="K250" s="125" t="n">
        <x:v>12</x:v>
      </x:c>
    </x:row>
    <x:row r="251" ht="44" customHeight="1">
      <x:c r="A251" s="126" t="str">
        <x:v>D6-O1-M28-CHOIX-C-01</x:v>
      </x:c>
      <x:c r="B251" s="127" t="str">
        <x:v>D6-O1-M28</x:v>
      </x:c>
      <x:c r="C251" s="127" t="str">
        <x:v>CHOIX</x:v>
      </x:c>
      <x:c r="D251" s="127" t="str">
        <x:v>C</x:v>
      </x:c>
      <x:c r="E251" s="128" t="n">
        <x:v>1</x:v>
      </x:c>
      <x:c r="F251" s="127" t="str">
        <x:v>Joueur</x:v>
      </x:c>
      <x:c r="G251" s="127" t="str">
        <x:v>Je veux voir ce qu’une réparation sous conditions exigerait.</x:v>
      </x:c>
      <x:c r="H251" s="127" t="str">
        <x:v>Regarder la personne ou l’appui concerné ; intention, pas résultat.</x:v>
      </x:c>
      <x:c r="I251" s="127" t="str">
        <x:v>Varek vivant, dialogue préparatoire sûr ; aucun pardon requis.</x:v>
      </x:c>
      <x:c r="J251" s="127" t="str">
        <x:v>Origines — O1</x:v>
      </x:c>
      <x:c r="K251" s="130" t="n">
        <x:v>9</x:v>
      </x:c>
    </x:row>
    <x:row r="252" ht="44" customHeight="1">
      <x:c r="A252" s="121" t="str">
        <x:v>D6-O1-M28-REPONSE-C-01</x:v>
      </x:c>
      <x:c r="B252" s="122" t="str">
        <x:v>D6-O1-M28</x:v>
      </x:c>
      <x:c r="C252" s="122" t="str">
        <x:v>REPONSE</x:v>
      </x:c>
      <x:c r="D252" s="122" t="str">
        <x:v>C</x:v>
      </x:c>
      <x:c r="E252" s="123" t="n">
        <x:v>1</x:v>
      </x:c>
      <x:c r="F252" s="122" t="str">
        <x:v>Dhera</x:v>
      </x:c>
      <x:c r="G252" s="122" t="str">
        <x:v>Nous parlerons d’actes et de distance. Une excuse ne suffira pas à ouvrir ta porte.</x:v>
      </x:c>
      <x:c r="H252" s="122" t="str">
        <x:v>Réponse au choix retenu ; les autres réponses ne sont pas jouées.</x:v>
      </x:c>
      <x:c r="I252" s="122" t="str">
        <x:v>Varek vivant, dialogue préparatoire sûr ; aucun pardon requis.</x:v>
      </x:c>
      <x:c r="J252" s="122" t="str">
        <x:v>Origines — O1</x:v>
      </x:c>
      <x:c r="K252" s="125" t="n">
        <x:v>15</x:v>
      </x:c>
    </x:row>
    <x:row r="253" ht="164" customHeight="1">
      <x:c r="A253" s="126" t="str">
        <x:v>D6-O1-M29-OUV---01</x:v>
      </x:c>
      <x:c r="B253" s="127" t="str">
        <x:v>D6-O1-M29</x:v>
      </x:c>
      <x:c r="C253" s="127" t="str">
        <x:v>OUV</x:v>
      </x:c>
      <x:c r="D253" s="127" t="str">
        <x:v>-</x:v>
      </x:c>
      <x:c r="E253" s="128" t="n">
        <x:v>1</x:v>
      </x:c>
      <x:c r="F253" s="127" t="str">
        <x:v>Dhera</x:v>
      </x:c>
      <x:c r="G253" s="127" t="str">
        <x:v>Avant de quitter le cercle, assure-toi de choisir la route que tu veux réellement jouer.</x:v>
      </x:c>
      <x:c r="H253" s="127" t="str">
        <x:v>Laisse le joueur regarder la situation avant de poursuivre.</x:v>
      </x:c>
      <x:c r="I253" s="127" t="str">
        <x:v>O1-M28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253" s="127" t="str">
        <x:v>Origines — O1</x:v>
      </x:c>
      <x:c r="K253" s="130" t="n">
        <x:v>15</x:v>
      </x:c>
    </x:row>
    <x:row r="254" ht="74" customHeight="1">
      <x:c r="A254" s="121" t="str">
        <x:v>D6-O1-M29-SUCCES---01</x:v>
      </x:c>
      <x:c r="B254" s="122" t="str">
        <x:v>D6-O1-M29</x:v>
      </x:c>
      <x:c r="C254" s="122" t="str">
        <x:v>SUCCES</x:v>
      </x:c>
      <x:c r="D254" s="122" t="str">
        <x:v>-</x:v>
      </x:c>
      <x:c r="E254" s="123" t="n">
        <x:v>1</x:v>
      </x:c>
      <x:c r="F254" s="122" t="str">
        <x:v>Dhera</x:v>
      </x:c>
      <x:c r="G254" s="122" t="str">
        <x:v>Le choix est confirmé. Il reste maintenant à l’accomplir.</x:v>
      </x:c>
      <x:c r="H254" s="122" t="str">
        <x:v>Regarde le résultat réellement obtenu avant de parler.</x:v>
      </x:c>
      <x:c r="I254" s="122" t="str">
        <x:v>Résultat correspondant effectivement constaté ; remplace ou supprime la ligne si choix de refus/différé/observation. Ne jamais jouer une victoire non acquise.</x:v>
      </x:c>
      <x:c r="J254" s="122" t="str">
        <x:v>Origines — O1</x:v>
      </x:c>
      <x:c r="K254" s="125" t="n">
        <x:v>9</x:v>
      </x:c>
    </x:row>
    <x:row r="255" ht="44" customHeight="1">
      <x:c r="A255" s="126" t="str">
        <x:v>D6-O1-M29-ECHEC---01</x:v>
      </x:c>
      <x:c r="B255" s="127" t="str">
        <x:v>D6-O1-M29</x:v>
      </x:c>
      <x:c r="C255" s="127" t="str">
        <x:v>ECHEC</x:v>
      </x:c>
      <x:c r="D255" s="127" t="str">
        <x:v>-</x:v>
      </x:c>
      <x:c r="E255" s="128" t="n">
        <x:v>1</x:v>
      </x:c>
      <x:c r="F255" s="127" t="str">
        <x:v>Dhera</x:v>
      </x:c>
      <x:c r="G255" s="127" t="str">
        <x:v>Tu as quitté le cercle sans confirmer. Aucune route n’est scellée.</x:v>
      </x:c>
      <x:c r="H255" s="127" t="str">
        <x:v>Suspend l’échange pour laisser jouer le repli ou la protection prévue.</x:v>
      </x:c>
      <x:c r="I255" s="127" t="str">
        <x:v>Échec ou blocage correspondant effectivement observé ; les dégâts, objets et positions persistent.</x:v>
      </x:c>
      <x:c r="J255" s="127" t="str">
        <x:v>Origines — O1</x:v>
      </x:c>
      <x:c r="K255" s="130" t="n">
        <x:v>11</x:v>
      </x:c>
    </x:row>
    <x:row r="256" ht="44" customHeight="1">
      <x:c r="A256" s="121" t="str">
        <x:v>D6-O1-M29-REPRISE---01</x:v>
      </x:c>
      <x:c r="B256" s="122" t="str">
        <x:v>D6-O1-M29</x:v>
      </x:c>
      <x:c r="C256" s="122" t="str">
        <x:v>REPRISE</x:v>
      </x:c>
      <x:c r="D256" s="122" t="str">
        <x:v>-</x:v>
      </x:c>
      <x:c r="E256" s="123" t="n">
        <x:v>1</x:v>
      </x:c>
      <x:c r="F256" s="122" t="str">
        <x:v>Dhera</x:v>
      </x:c>
      <x:c r="G256" s="122" t="str">
        <x:v>Nous reprenons au choix. Je ne prendrai pas ton silence pour un accord.</x:v>
      </x:c>
      <x:c r="H256" s="122" t="str">
        <x:v>Reprend à distance sûre ; ne répète pas toute la présentation.</x:v>
      </x:c>
      <x:c r="I256" s="122" t="str">
        <x:v>Réinteraction volontaire après interruption ; état de l’action conservé.</x:v>
      </x:c>
      <x:c r="J256" s="122" t="str">
        <x:v>Origines — O1</x:v>
      </x:c>
      <x:c r="K256" s="125" t="n">
        <x:v>13</x:v>
      </x:c>
    </x:row>
    <x:row r="257" ht="104" customHeight="1">
      <x:c r="A257" s="126" t="str">
        <x:v>D6-O1-M29-CHOIX-A-01</x:v>
      </x:c>
      <x:c r="B257" s="127" t="str">
        <x:v>D6-O1-M29</x:v>
      </x:c>
      <x:c r="C257" s="127" t="str">
        <x:v>CHOIX</x:v>
      </x:c>
      <x:c r="D257" s="127" t="str">
        <x:v>A</x:v>
      </x:c>
      <x:c r="E257" s="128" t="n">
        <x:v>1</x:v>
      </x:c>
      <x:c r="F257" s="127" t="str">
        <x:v>Joueur</x:v>
      </x:c>
      <x:c r="G257" s="127" t="str">
        <x:v>Je choisis mon départ indépendant.</x:v>
      </x:c>
      <x:c r="H257" s="127" t="str">
        <x:v>Regarder la personne ou l’appui concerné ; intention, pas résultat.</x:v>
      </x:c>
      <x:c r="I257" s="127" t="str">
        <x:v>Direction O1-E1 présentée intégralement ; départ et garde des effets réalisables ; confirmation explicite encore nécessaire. Les effets de cette fin ont été consultés ; confirmation explicite distincte encore nécessaire. La lettre du choix seule ne réalise aucune fin.</x:v>
      </x:c>
      <x:c r="J257" s="127" t="str">
        <x:v>Origines — O1</x:v>
      </x:c>
      <x:c r="K257" s="130" t="n">
        <x:v>5</x:v>
      </x:c>
    </x:row>
    <x:row r="258" ht="104" customHeight="1">
      <x:c r="A258" s="121" t="str">
        <x:v>D6-O1-M29-REPONSE-A-01</x:v>
      </x:c>
      <x:c r="B258" s="122" t="str">
        <x:v>D6-O1-M29</x:v>
      </x:c>
      <x:c r="C258" s="122" t="str">
        <x:v>REPONSE</x:v>
      </x:c>
      <x:c r="D258" s="122" t="str">
        <x:v>A</x:v>
      </x:c>
      <x:c r="E258" s="123" t="n">
        <x:v>1</x:v>
      </x:c>
      <x:c r="F258" s="122" t="str">
        <x:v>Dhera</x:v>
      </x:c>
      <x:c r="G258" s="122" t="str">
        <x:v>Nous préparerons ton seuil. Confirme après avoir revu ce que ce départ ferme et laisse ouvert.</x:v>
      </x:c>
      <x:c r="H258" s="122" t="str">
        <x:v>Réponse au choix retenu ; les autres réponses ne sont pas jouées.</x:v>
      </x:c>
      <x:c r="I258" s="122" t="str">
        <x:v>Direction O1-E1 présentée intégralement ; départ et garde des effets réalisables ; confirmation explicite encore nécessaire. Les effets de cette fin ont été consultés ; confirmation explicite distincte encore nécessaire. La lettre du choix seule ne réalise aucune fin.</x:v>
      </x:c>
      <x:c r="J258" s="122" t="str">
        <x:v>Origines — O1</x:v>
      </x:c>
      <x:c r="K258" s="125" t="n">
        <x:v>16</x:v>
      </x:c>
    </x:row>
    <x:row r="259" ht="119" customHeight="1">
      <x:c r="A259" s="126" t="str">
        <x:v>D6-O1-M29-CHOIX-B-01</x:v>
      </x:c>
      <x:c r="B259" s="127" t="str">
        <x:v>D6-O1-M29</x:v>
      </x:c>
      <x:c r="C259" s="127" t="str">
        <x:v>CHOIX</x:v>
      </x:c>
      <x:c r="D259" s="127" t="str">
        <x:v>B</x:v>
      </x:c>
      <x:c r="E259" s="128" t="n">
        <x:v>1</x:v>
      </x:c>
      <x:c r="F259" s="127" t="str">
        <x:v>Joueur</x:v>
      </x:c>
      <x:c r="G259" s="127" t="str">
        <x:v>Je choisis la confrontation encadrée.</x:v>
      </x:c>
      <x:c r="H259" s="127" t="str">
        <x:v>Regarder la personne ou l’appui concerné ; intention, pas résultat.</x:v>
      </x:c>
      <x:c r="I259" s="127" t="str">
        <x:v>Direction O1-E2 présentée ; Varek vivant et accessible dans une confrontation locale autorisée ; conditions du duel connues ; confirmation explicite encore nécessaire. Les effets de cette fin ont été consultés ; confirmation explicite distincte encore nécessaire. La lettre du choix seule ne réalise aucune fin.</x:v>
      </x:c>
      <x:c r="J259" s="127" t="str">
        <x:v>Origines — O1</x:v>
      </x:c>
      <x:c r="K259" s="130" t="n">
        <x:v>5</x:v>
      </x:c>
    </x:row>
    <x:row r="260" ht="119" customHeight="1">
      <x:c r="A260" s="121" t="str">
        <x:v>D6-O1-M29-REPONSE-B-01</x:v>
      </x:c>
      <x:c r="B260" s="122" t="str">
        <x:v>D6-O1-M29</x:v>
      </x:c>
      <x:c r="C260" s="122" t="str">
        <x:v>REPONSE</x:v>
      </x:c>
      <x:c r="D260" s="122" t="str">
        <x:v>B</x:v>
      </x:c>
      <x:c r="E260" s="123" t="n">
        <x:v>1</x:v>
      </x:c>
      <x:c r="F260" s="122" t="str">
        <x:v>Dhera</x:v>
      </x:c>
      <x:c r="G260" s="122" t="str">
        <x:v>Revois les limites du duel. Un échec ne te forcera pas à lui pardonner.</x:v>
      </x:c>
      <x:c r="H260" s="122" t="str">
        <x:v>Réponse au choix retenu ; les autres réponses ne sont pas jouées.</x:v>
      </x:c>
      <x:c r="I260" s="122" t="str">
        <x:v>Direction O1-E2 présentée ; Varek vivant et accessible dans une confrontation locale autorisée ; conditions du duel connues ; confirmation explicite encore nécessaire. Les effets de cette fin ont été consultés ; confirmation explicite distincte encore nécessaire. La lettre du choix seule ne réalise aucune fin.</x:v>
      </x:c>
      <x:c r="J260" s="122" t="str">
        <x:v>Origines — O1</x:v>
      </x:c>
      <x:c r="K260" s="125" t="n">
        <x:v>14</x:v>
      </x:c>
    </x:row>
    <x:row r="261" ht="119" customHeight="1">
      <x:c r="A261" s="126" t="str">
        <x:v>D6-O1-M29-CHOIX-C-01</x:v>
      </x:c>
      <x:c r="B261" s="127" t="str">
        <x:v>D6-O1-M29</x:v>
      </x:c>
      <x:c r="C261" s="127" t="str">
        <x:v>CHOIX</x:v>
      </x:c>
      <x:c r="D261" s="127" t="str">
        <x:v>C</x:v>
      </x:c>
      <x:c r="E261" s="128" t="n">
        <x:v>1</x:v>
      </x:c>
      <x:c r="F261" s="127" t="str">
        <x:v>Joueur</x:v>
      </x:c>
      <x:c r="G261" s="127" t="str">
        <x:v>Je choisis d’ouvrir une possibilité sous mes conditions.</x:v>
      </x:c>
      <x:c r="H261" s="127" t="str">
        <x:v>Regarder la personne ou l’appui concerné ; intention, pas résultat.</x:v>
      </x:c>
      <x:c r="I261" s="127" t="str">
        <x:v>Direction O1-E3 présentée ; Varek vivant, actes de réparation vérifiables et limites recevables ; aucune excuse ne vaut réparation ; confirmation explicite encore nécessaire. Les effets de cette fin ont été consultés ; confirmation explicite distincte encore nécessaire. La lettre du choix seule ne réalise aucune fin.</x:v>
      </x:c>
      <x:c r="J261" s="127" t="str">
        <x:v>Origines — O1</x:v>
      </x:c>
      <x:c r="K261" s="130" t="n">
        <x:v>8</x:v>
      </x:c>
    </x:row>
    <x:row r="262" ht="119" customHeight="1">
      <x:c r="A262" s="121" t="str">
        <x:v>D6-O1-M29-REPONSE-C-01</x:v>
      </x:c>
      <x:c r="B262" s="122" t="str">
        <x:v>D6-O1-M29</x:v>
      </x:c>
      <x:c r="C262" s="122" t="str">
        <x:v>REPONSE</x:v>
      </x:c>
      <x:c r="D262" s="122" t="str">
        <x:v>C</x:v>
      </x:c>
      <x:c r="E262" s="123" t="n">
        <x:v>1</x:v>
      </x:c>
      <x:c r="F262" s="122" t="str">
        <x:v>Dhera</x:v>
      </x:c>
      <x:c r="G262" s="122" t="str">
        <x:v>Ses actes devront la rendre possible. Tu garderas le droit de fermer une visite.</x:v>
      </x:c>
      <x:c r="H262" s="122" t="str">
        <x:v>Réponse au choix retenu ; les autres réponses ne sont pas jouées.</x:v>
      </x:c>
      <x:c r="I262" s="122" t="str">
        <x:v>Direction O1-E3 présentée ; Varek vivant, actes de réparation vérifiables et limites recevables ; aucune excuse ne vaut réparation ; confirmation explicite encore nécessaire. Les effets de cette fin ont été consultés ; confirmation explicite distincte encore nécessaire. La lettre du choix seule ne réalise aucune fin.</x:v>
      </x:c>
      <x:c r="J262" s="122" t="str">
        <x:v>Origines — O1</x:v>
      </x:c>
      <x:c r="K262" s="125" t="n">
        <x:v>14</x:v>
      </x:c>
    </x:row>
    <x:row r="263" ht="239" customHeight="1">
      <x:c r="A263" s="126" t="str">
        <x:v>D6-O1-M30-OUV---01</x:v>
      </x:c>
      <x:c r="B263" s="127" t="str">
        <x:v>D6-O1-M30</x:v>
      </x:c>
      <x:c r="C263" s="127" t="str">
        <x:v>OUV</x:v>
      </x:c>
      <x:c r="D263" s="127" t="str">
        <x:v>-</x:v>
      </x:c>
      <x:c r="E263" s="128" t="n">
        <x:v>1</x:v>
      </x:c>
      <x:c r="F263" s="127" t="str">
        <x:v>Dhera</x:v>
      </x:c>
      <x:c r="G263" s="127" t="str">
        <x:v>Nous sommes au lieu que tu as choisi. Rien ne sera accompli tant que tu n’auras pas fait le geste.</x:v>
      </x:c>
      <x:c r="H263" s="127" t="str">
        <x:v>Laisse le joueur regarder la situation avant de poursuivre.</x:v>
      </x:c>
      <x:c r="I263" s="127" t="str">
        <x:v>O1-M29 résolue avec choix confirmé ; O1.endingId contient exactement une valeur valide parmi O1-E1, O1-E2, O1-E3. Un refus, une sortie sans confirmation ou une sélection provisoire n’ouvre pas M30.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 O1.endingChoiceConfirmed=true ; exactement un endingId valide. Jouer uniquement sa scène de réalisation E correspondante. La réussite parlée attend endingRealized=true ; report ou interruption restent à reprendre.</x:v>
      </x:c>
      <x:c r="J263" s="127" t="str">
        <x:v>Origines — O1</x:v>
      </x:c>
      <x:c r="K263" s="130" t="n">
        <x:v>20</x:v>
      </x:c>
    </x:row>
    <x:row r="264" ht="74" customHeight="1">
      <x:c r="A264" s="121" t="str">
        <x:v>D6-O1-M30-SUCCES---01</x:v>
      </x:c>
      <x:c r="B264" s="122" t="str">
        <x:v>D6-O1-M30</x:v>
      </x:c>
      <x:c r="C264" s="122" t="str">
        <x:v>SUCCES</x:v>
      </x:c>
      <x:c r="D264" s="122" t="str">
        <x:v>-</x:v>
      </x:c>
      <x:c r="E264" s="123" t="n">
        <x:v>1</x:v>
      </x:c>
      <x:c r="F264" s="122" t="str">
        <x:v>Dhera</x:v>
      </x:c>
      <x:c r="G264" s="122" t="str">
        <x:v>Tu as franchi le passage selon ton choix. Ce qui s’est produit reste acquis.</x:v>
      </x:c>
      <x:c r="H264" s="122" t="str">
        <x:v>Regarde le résultat réellement obtenu avant de parler.</x:v>
      </x:c>
      <x:c r="I264" s="122" t="str">
        <x:v>Résultat correspondant effectivement constaté ; remplace ou supprime la ligne si choix de refus/différé/observation. Ne jamais jouer une victoire non acquise.</x:v>
      </x:c>
      <x:c r="J264" s="122" t="str">
        <x:v>Origines — O1</x:v>
      </x:c>
      <x:c r="K264" s="125" t="n">
        <x:v>14</x:v>
      </x:c>
    </x:row>
    <x:row r="265" ht="44" customHeight="1">
      <x:c r="A265" s="126" t="str">
        <x:v>D6-O1-M30-ECHEC---01</x:v>
      </x:c>
      <x:c r="B265" s="127" t="str">
        <x:v>D6-O1-M30</x:v>
      </x:c>
      <x:c r="C265" s="127" t="str">
        <x:v>ECHEC</x:v>
      </x:c>
      <x:c r="D265" s="127" t="str">
        <x:v>-</x:v>
      </x:c>
      <x:c r="E265" s="128" t="n">
        <x:v>1</x:v>
      </x:c>
      <x:c r="F265" s="127" t="str">
        <x:v>Dhera</x:v>
      </x:c>
      <x:c r="G265" s="127" t="str">
        <x:v>Ce passage n’est pas achevé. Reprenons souffle avant d’y retourner.</x:v>
      </x:c>
      <x:c r="H265" s="127" t="str">
        <x:v>Suspend l’échange pour laisser jouer le repli ou la protection prévue.</x:v>
      </x:c>
      <x:c r="I265" s="127" t="str">
        <x:v>Échec ou blocage correspondant effectivement observé ; les dégâts, objets et positions persistent.</x:v>
      </x:c>
      <x:c r="J265" s="127" t="str">
        <x:v>Origines — O1</x:v>
      </x:c>
      <x:c r="K265" s="130" t="n">
        <x:v>10</x:v>
      </x:c>
    </x:row>
    <x:row r="266" ht="44" customHeight="1">
      <x:c r="A266" s="121" t="str">
        <x:v>D6-O1-M30-REPRISE---01</x:v>
      </x:c>
      <x:c r="B266" s="122" t="str">
        <x:v>D6-O1-M30</x:v>
      </x:c>
      <x:c r="C266" s="122" t="str">
        <x:v>REPRISE</x:v>
      </x:c>
      <x:c r="D266" s="122" t="str">
        <x:v>-</x:v>
      </x:c>
      <x:c r="E266" s="123" t="n">
        <x:v>1</x:v>
      </x:c>
      <x:c r="F266" s="122" t="str">
        <x:v>Dhera</x:v>
      </x:c>
      <x:c r="G266" s="122" t="str">
        <x:v>La même issue t’attend. Ni la fatigue ni la défaite n’en ont choisi une autre.</x:v>
      </x:c>
      <x:c r="H266" s="122" t="str">
        <x:v>Reprend à distance sûre ; ne répète pas toute la présentation.</x:v>
      </x:c>
      <x:c r="I266" s="122" t="str">
        <x:v>Réinteraction volontaire après interruption ; état de l’action conservé.</x:v>
      </x:c>
      <x:c r="J266" s="122" t="str">
        <x:v>Origines — O1</x:v>
      </x:c>
      <x:c r="K266" s="125" t="n">
        <x:v>15</x:v>
      </x:c>
    </x:row>
    <x:row r="267" ht="59" customHeight="1">
      <x:c r="A267" s="126" t="str">
        <x:v>D6-O1-M30-CHOIX-A-01</x:v>
      </x:c>
      <x:c r="B267" s="127" t="str">
        <x:v>D6-O1-M30</x:v>
      </x:c>
      <x:c r="C267" s="127" t="str">
        <x:v>CHOIX</x:v>
      </x:c>
      <x:c r="D267" s="127" t="str">
        <x:v>A</x:v>
      </x:c>
      <x:c r="E267" s="128" t="n">
        <x:v>1</x:v>
      </x:c>
      <x:c r="F267" s="127" t="str">
        <x:v>Joueur</x:v>
      </x:c>
      <x:c r="G267" s="127" t="str">
        <x:v>Je suis prêt à jouer cette issue.</x:v>
      </x:c>
      <x:c r="H267" s="127" t="str">
        <x:v>Regarder la personne ou l’appui concerné ; intention, pas résultat.</x:v>
      </x:c>
      <x:c r="I267" s="127" t="str">
        <x:v>Exactement un O1.endingId valide et confirmé ; charger la scène E correspondante seulement ; conditions matérielles de cette réalisation réunies.</x:v>
      </x:c>
      <x:c r="J267" s="127" t="str">
        <x:v>Origines — O1</x:v>
      </x:c>
      <x:c r="K267" s="130" t="n">
        <x:v>7</x:v>
      </x:c>
    </x:row>
    <x:row r="268" ht="59" customHeight="1">
      <x:c r="A268" s="121" t="str">
        <x:v>D6-O1-M30-REPONSE-A-01</x:v>
      </x:c>
      <x:c r="B268" s="122" t="str">
        <x:v>D6-O1-M30</x:v>
      </x:c>
      <x:c r="C268" s="122" t="str">
        <x:v>REPONSE</x:v>
      </x:c>
      <x:c r="D268" s="122" t="str">
        <x:v>A</x:v>
      </x:c>
      <x:c r="E268" s="123" t="n">
        <x:v>1</x:v>
      </x:c>
      <x:c r="F268" s="122" t="str">
        <x:v>Dhera</x:v>
      </x:c>
      <x:c r="G268" s="122" t="str">
        <x:v>Alors reprends les limites que tu as fixées.</x:v>
      </x:c>
      <x:c r="H268" s="122" t="str">
        <x:v>Réponse au choix retenu ; les autres réponses ne sont pas jouées.</x:v>
      </x:c>
      <x:c r="I268" s="122" t="str">
        <x:v>Exactement un O1.endingId valide et confirmé ; charger la scène E correspondante seulement ; conditions matérielles de cette réalisation réunies.</x:v>
      </x:c>
      <x:c r="J268" s="122" t="str">
        <x:v>Origines — O1</x:v>
      </x:c>
      <x:c r="K268" s="125" t="n">
        <x:v>8</x:v>
      </x:c>
    </x:row>
    <x:row r="269" ht="59" customHeight="1">
      <x:c r="A269" s="126" t="str">
        <x:v>D6-O1-M30-CHOIX-B-01</x:v>
      </x:c>
      <x:c r="B269" s="127" t="str">
        <x:v>D6-O1-M30</x:v>
      </x:c>
      <x:c r="C269" s="127" t="str">
        <x:v>CHOIX</x:v>
      </x:c>
      <x:c r="D269" s="127" t="str">
        <x:v>B</x:v>
      </x:c>
      <x:c r="E269" s="128" t="n">
        <x:v>1</x:v>
      </x:c>
      <x:c r="F269" s="127" t="str">
        <x:v>Joueur</x:v>
      </x:c>
      <x:c r="G269" s="127" t="str">
        <x:v>J’ai besoin de reporter.</x:v>
      </x:c>
      <x:c r="H269" s="127" t="str">
        <x:v>Regarder la personne ou l’appui concerné ; intention, pas résultat.</x:v>
      </x:c>
      <x:c r="I269" s="127" t="str">
        <x:v>O1.endingId confirmé ; option de report toujours possible avant accomplissement ; ne pas déclencher la réussite ni endingRealized.</x:v>
      </x:c>
      <x:c r="J269" s="127" t="str">
        <x:v>Origines — O1</x:v>
      </x:c>
      <x:c r="K269" s="130" t="n">
        <x:v>4</x:v>
      </x:c>
    </x:row>
    <x:row r="270" ht="59" customHeight="1">
      <x:c r="A270" s="121" t="str">
        <x:v>D6-O1-M30-REPONSE-B-01</x:v>
      </x:c>
      <x:c r="B270" s="122" t="str">
        <x:v>D6-O1-M30</x:v>
      </x:c>
      <x:c r="C270" s="122" t="str">
        <x:v>REPONSE</x:v>
      </x:c>
      <x:c r="D270" s="122" t="str">
        <x:v>B</x:v>
      </x:c>
      <x:c r="E270" s="123" t="n">
        <x:v>1</x:v>
      </x:c>
      <x:c r="F270" s="122" t="str">
        <x:v>Dhera</x:v>
      </x:c>
      <x:c r="G270" s="122" t="str">
        <x:v>Nous gardons ta décision. Le moment peut attendre.</x:v>
      </x:c>
      <x:c r="H270" s="122" t="str">
        <x:v>Réponse au choix retenu ; les autres réponses ne sont pas jouées.</x:v>
      </x:c>
      <x:c r="I270" s="122" t="str">
        <x:v>O1.endingId confirmé ; option de report toujours possible avant accomplissement ; ne pas déclencher la réussite ni endingRealized.</x:v>
      </x:c>
      <x:c r="J270" s="122" t="str">
        <x:v>Origines — O1</x:v>
      </x:c>
      <x:c r="K270" s="125" t="n">
        <x:v>8</x:v>
      </x:c>
    </x:row>
    <x:row r="271" ht="44" customHeight="1">
      <x:c r="A271" s="126" t="str">
        <x:v>D6-O1-M30-VARIANTE---01</x:v>
      </x:c>
      <x:c r="B271" s="127" t="str">
        <x:v>D6-O1-M30</x:v>
      </x:c>
      <x:c r="C271" s="127" t="str">
        <x:v>VARIANTE</x:v>
      </x:c>
      <x:c r="D271" s="127" t="str">
        <x:v>-</x:v>
      </x:c>
      <x:c r="E271" s="128" t="n">
        <x:v>1</x:v>
      </x:c>
      <x:c r="F271" s="127" t="str">
        <x:v>Dhera</x:v>
      </x:c>
      <x:c r="G271" s="127" t="str">
        <x:v>Ton seuil porte ta marque. Tu choisiras qui pourra y revenir.</x:v>
      </x:c>
      <x:c r="H271" s="127" t="str">
        <x:v>Reste dehors tant que le joueur n’a pas invité à entrer.</x:v>
      </x:c>
      <x:c r="I271" s="127" t="str">
        <x:v>Après réalisation ; priorité 1 ; O1-E1 réalisé ; Dhera présente.</x:v>
      </x:c>
      <x:c r="J271" s="127" t="str">
        <x:v>Origines — O1</x:v>
      </x:c>
      <x:c r="K271" s="130" t="n">
        <x:v>11</x:v>
      </x:c>
    </x:row>
    <x:row r="272" ht="59" customHeight="1">
      <x:c r="A272" s="121" t="str">
        <x:v>D6-O1-M30-VARIANTE---02</x:v>
      </x:c>
      <x:c r="B272" s="122" t="str">
        <x:v>D6-O1-M30</x:v>
      </x:c>
      <x:c r="C272" s="122" t="str">
        <x:v>VARIANTE</x:v>
      </x:c>
      <x:c r="D272" s="122" t="str">
        <x:v>-</x:v>
      </x:c>
      <x:c r="E272" s="123" t="n">
        <x:v>2</x:v>
      </x:c>
      <x:c r="F272" s="122" t="str">
        <x:v>Dhera</x:v>
      </x:c>
      <x:c r="G272" s="122" t="str">
        <x:v>Il ne reviendra pas. Nous parlerons de ce geste sans le transformer en tous les gestes de ta vie.</x:v>
      </x:c>
      <x:c r="H272" s="122" t="str">
        <x:v>Observe le cercle quitté ; aucun trophée de prestige automatique montré.</x:v>
      </x:c>
      <x:c r="I272" s="122" t="str">
        <x:v>Après réalisation ; priorité 1 ; O1-E2 réalisé avec Varek mort ; Dhera présente ; exclusif des autres fins.</x:v>
      </x:c>
      <x:c r="J272" s="122" t="str">
        <x:v>Origines — O1</x:v>
      </x:c>
      <x:c r="K272" s="125" t="n">
        <x:v>19</x:v>
      </x:c>
    </x:row>
    <x:row r="273" ht="44" customHeight="1">
      <x:c r="A273" s="126" t="str">
        <x:v>D6-O1-M30-VARIANTE---03</x:v>
      </x:c>
      <x:c r="B273" s="127" t="str">
        <x:v>D6-O1-M30</x:v>
      </x:c>
      <x:c r="C273" s="127" t="str">
        <x:v>VARIANTE</x:v>
      </x:c>
      <x:c r="D273" s="127" t="str">
        <x:v>-</x:v>
      </x:c>
      <x:c r="E273" s="128" t="n">
        <x:v>3</x:v>
      </x:c>
      <x:c r="F273" s="127" t="str">
        <x:v>Dhera</x:v>
      </x:c>
      <x:c r="G273" s="127" t="str">
        <x:v>Le duel est terminé, et tu l’as laissé vivre. Les limites prononcées doivent maintenant tenir.</x:v>
      </x:c>
      <x:c r="H273" s="127" t="str">
        <x:v>Désigne la limite surveillée plutôt que de rapprocher les deux personnages.</x:v>
      </x:c>
      <x:c r="I273" s="127" t="str">
        <x:v>Après réalisation ; priorité 1 ; O1-E2 réalisé, Varek vivant ; exclusif du cas létal.</x:v>
      </x:c>
      <x:c r="J273" s="127" t="str">
        <x:v>Origines — O1</x:v>
      </x:c>
      <x:c r="K273" s="130" t="n">
        <x:v>15</x:v>
      </x:c>
    </x:row>
    <x:row r="274" ht="59" customHeight="1">
      <x:c r="A274" s="121" t="str">
        <x:v>D6-O1-M30-VARIANTE---04</x:v>
      </x:c>
      <x:c r="B274" s="122" t="str">
        <x:v>D6-O1-M30</x:v>
      </x:c>
      <x:c r="C274" s="122" t="str">
        <x:v>VARIANTE</x:v>
      </x:c>
      <x:c r="D274" s="122" t="str">
        <x:v>-</x:v>
      </x:c>
      <x:c r="E274" s="123" t="n">
        <x:v>4</x:v>
      </x:c>
      <x:c r="F274" s="122" t="str">
        <x:v>Dhera</x:v>
      </x:c>
      <x:c r="G274" s="122" t="str">
        <x:v>Aujourd’hui, il a tenu la distance. Tu peux exiger la même chose au prochain retour.</x:v>
      </x:c>
      <x:c r="H274" s="122" t="str">
        <x:v>Ne touche pas à la porte ; attend la décision du joueur.</x:v>
      </x:c>
      <x:c r="I274" s="122" t="str">
        <x:v>Après réalisation ; priorité 1 ; O1-E3 réalisé et première réparation vérifiée ; exclusif des autres fins.</x:v>
      </x:c>
      <x:c r="J274" s="122" t="str">
        <x:v>Origines — O1</x:v>
      </x:c>
      <x:c r="K274" s="125" t="n">
        <x:v>15</x:v>
      </x:c>
    </x:row>
    <x:row r="275" ht="149" customHeight="1">
      <x:c r="A275" s="126" t="str">
        <x:v>D6-O1-M31-OUV---01</x:v>
      </x:c>
      <x:c r="B275" s="127" t="str">
        <x:v>D6-O1-M31</x:v>
      </x:c>
      <x:c r="C275" s="127" t="str">
        <x:v>OUV</x:v>
      </x:c>
      <x:c r="D275" s="127" t="str">
        <x:v>-</x:v>
      </x:c>
      <x:c r="E275" s="128" t="n">
        <x:v>1</x:v>
      </x:c>
      <x:c r="F275" s="127" t="str">
        <x:v>Jeune de l’atelier</x:v>
      </x:c>
      <x:c r="G275" s="127" t="str">
        <x:v>Je n’atteins pas. Tu peux tenir l’appui pendant que j’essaie ?</x:v>
      </x:c>
      <x:c r="H275" s="127" t="str">
        <x:v>Laisse le joueur regarder la situation avant de poursuivre.</x:v>
      </x:c>
      <x:c r="I275" s="127" t="str">
        <x:v>O1-M30 réussie ; exactement une fin O1-E1..E3 réalisée et verrouillée ; rang Elder commun acquis.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275" s="127" t="str">
        <x:v>Origines — O1</x:v>
      </x:c>
      <x:c r="K275" s="130" t="n">
        <x:v>11</x:v>
      </x:c>
    </x:row>
    <x:row r="276" ht="74" customHeight="1">
      <x:c r="A276" s="121" t="str">
        <x:v>D6-O1-M31-SUCCES---01</x:v>
      </x:c>
      <x:c r="B276" s="122" t="str">
        <x:v>D6-O1-M31</x:v>
      </x:c>
      <x:c r="C276" s="122" t="str">
        <x:v>SUCCES</x:v>
      </x:c>
      <x:c r="D276" s="122" t="str">
        <x:v>-</x:v>
      </x:c>
      <x:c r="E276" s="123" t="n">
        <x:v>1</x:v>
      </x:c>
      <x:c r="F276" s="122" t="str">
        <x:v>Jeune de l’atelier</x:v>
      </x:c>
      <x:c r="G276" s="122" t="str">
        <x:v>J’ai choisi celle qui tenait. Je veux la refaire pour m’en souvenir.</x:v>
      </x:c>
      <x:c r="H276" s="122" t="str">
        <x:v>Regarde le résultat réellement obtenu avant de parler.</x:v>
      </x:c>
      <x:c r="I276" s="122" t="str">
        <x:v>Résultat correspondant effectivement constaté ; remplace ou supprime la ligne si choix de refus/différé/observation. Ne jamais jouer une victoire non acquise.</x:v>
      </x:c>
      <x:c r="J276" s="122" t="str">
        <x:v>Origines — O1</x:v>
      </x:c>
      <x:c r="K276" s="125" t="n">
        <x:v>12</x:v>
      </x:c>
    </x:row>
    <x:row r="277" ht="44" customHeight="1">
      <x:c r="A277" s="126" t="str">
        <x:v>D6-O1-M31-ECHEC---01</x:v>
      </x:c>
      <x:c r="B277" s="127" t="str">
        <x:v>D6-O1-M31</x:v>
      </x:c>
      <x:c r="C277" s="127" t="str">
        <x:v>ECHEC</x:v>
      </x:c>
      <x:c r="D277" s="127" t="str">
        <x:v>-</x:v>
      </x:c>
      <x:c r="E277" s="128" t="n">
        <x:v>1</x:v>
      </x:c>
      <x:c r="F277" s="127" t="str">
        <x:v>Jeune de l’atelier</x:v>
      </x:c>
      <x:c r="G277" s="127" t="str">
        <x:v>J’ai raté. Le filet m’a fait plus peur que la marche.</x:v>
      </x:c>
      <x:c r="H277" s="127" t="str">
        <x:v>Suspend l’échange pour laisser jouer le repli ou la protection prévue.</x:v>
      </x:c>
      <x:c r="I277" s="127" t="str">
        <x:v>Échec ou blocage correspondant effectivement observé ; les dégâts, objets et positions persistent.</x:v>
      </x:c>
      <x:c r="J277" s="127" t="str">
        <x:v>Origines — O1</x:v>
      </x:c>
      <x:c r="K277" s="130" t="n">
        <x:v>11</x:v>
      </x:c>
    </x:row>
    <x:row r="278" ht="44" customHeight="1">
      <x:c r="A278" s="121" t="str">
        <x:v>D6-O1-M31-REPRISE---01</x:v>
      </x:c>
      <x:c r="B278" s="122" t="str">
        <x:v>D6-O1-M31</x:v>
      </x:c>
      <x:c r="C278" s="122" t="str">
        <x:v>REPRISE</x:v>
      </x:c>
      <x:c r="D278" s="122" t="str">
        <x:v>-</x:v>
      </x:c>
      <x:c r="E278" s="123" t="n">
        <x:v>1</x:v>
      </x:c>
      <x:c r="F278" s="122" t="str">
        <x:v>Jeune de l’atelier</x:v>
      </x:c>
      <x:c r="G278" s="122" t="str">
        <x:v>Ne change pas tout. Je veux d’abord comprendre où mon pied a glissé.</x:v>
      </x:c>
      <x:c r="H278" s="122" t="str">
        <x:v>Reprend à distance sûre ; ne répète pas toute la présentation.</x:v>
      </x:c>
      <x:c r="I278" s="122" t="str">
        <x:v>Réinteraction volontaire après interruption ; état de l’action conservé.</x:v>
      </x:c>
      <x:c r="J278" s="122" t="str">
        <x:v>Origines — O1</x:v>
      </x:c>
      <x:c r="K278" s="125" t="n">
        <x:v>13</x:v>
      </x:c>
    </x:row>
    <x:row r="279" ht="59" customHeight="1">
      <x:c r="A279" s="126" t="str">
        <x:v>D6-O1-M31-CHOIX-A-01</x:v>
      </x:c>
      <x:c r="B279" s="127" t="str">
        <x:v>D6-O1-M31</x:v>
      </x:c>
      <x:c r="C279" s="127" t="str">
        <x:v>CHOIX</x:v>
      </x:c>
      <x:c r="D279" s="127" t="str">
        <x:v>A</x:v>
      </x:c>
      <x:c r="E279" s="128" t="n">
        <x:v>1</x:v>
      </x:c>
      <x:c r="F279" s="127" t="str">
        <x:v>Joueur</x:v>
      </x:c>
      <x:c r="G279" s="127" t="str">
        <x:v>Oui. Dis-moi quand tu es prêt.</x:v>
      </x:c>
      <x:c r="H279" s="127" t="str">
        <x:v>Regarder la personne ou l’appui concerné ; intention, pas résultat.</x:v>
      </x:c>
      <x:c r="I279" s="127" t="str">
        <x:v>Conditions d’entrée encore valides ; personne, outil et passage nécessaires disponibles. La parole seule ne valide pas l’objectif.</x:v>
      </x:c>
      <x:c r="J279" s="127" t="str">
        <x:v>Origines — O1</x:v>
      </x:c>
      <x:c r="K279" s="130" t="n">
        <x:v>6</x:v>
      </x:c>
    </x:row>
    <x:row r="280" ht="59" customHeight="1">
      <x:c r="A280" s="121" t="str">
        <x:v>D6-O1-M31-REPONSE-A-01</x:v>
      </x:c>
      <x:c r="B280" s="122" t="str">
        <x:v>D6-O1-M31</x:v>
      </x:c>
      <x:c r="C280" s="122" t="str">
        <x:v>REPONSE</x:v>
      </x:c>
      <x:c r="D280" s="122" t="str">
        <x:v>A</x:v>
      </x:c>
      <x:c r="E280" s="123" t="n">
        <x:v>1</x:v>
      </x:c>
      <x:c r="F280" s="122" t="str">
        <x:v>Jeune de l’atelier</x:v>
      </x:c>
      <x:c r="G280" s="122" t="str">
        <x:v>Attends... Maintenant.</x:v>
      </x:c>
      <x:c r="H280" s="122" t="str">
        <x:v>Réponse au choix retenu ; les autres réponses ne sont pas jouées.</x:v>
      </x:c>
      <x:c r="I280" s="122" t="str">
        <x:v>Conditions d’entrée encore valides ; personne, outil et passage nécessaires disponibles. La parole seule ne valide pas l’objectif.</x:v>
      </x:c>
      <x:c r="J280" s="122" t="str">
        <x:v>Origines — O1</x:v>
      </x:c>
      <x:c r="K280" s="125" t="n">
        <x:v>2</x:v>
      </x:c>
    </x:row>
    <x:row r="281" ht="59" customHeight="1">
      <x:c r="A281" s="126" t="str">
        <x:v>D6-O1-M31-CHOIX-B-01</x:v>
      </x:c>
      <x:c r="B281" s="127" t="str">
        <x:v>D6-O1-M31</x:v>
      </x:c>
      <x:c r="C281" s="127" t="str">
        <x:v>CHOIX</x:v>
      </x:c>
      <x:c r="D281" s="127" t="str">
        <x:v>B</x:v>
      </x:c>
      <x:c r="E281" s="128" t="n">
        <x:v>1</x:v>
      </x:c>
      <x:c r="F281" s="127" t="str">
        <x:v>Joueur</x:v>
      </x:c>
      <x:c r="G281" s="127" t="str">
        <x:v>Je reste près du filet. Essaie cette prise.</x:v>
      </x:c>
      <x:c r="H281" s="127" t="str">
        <x:v>Regarder la personne ou l’appui concerné ; intention, pas résultat.</x:v>
      </x:c>
      <x:c r="I281" s="127" t="str">
        <x:v>Conditions d’entrée encore valides ; personne, outil et passage nécessaires disponibles. La parole seule ne valide pas l’objectif.</x:v>
      </x:c>
      <x:c r="J281" s="127" t="str">
        <x:v>Origines — O1</x:v>
      </x:c>
      <x:c r="K281" s="130" t="n">
        <x:v>8</x:v>
      </x:c>
    </x:row>
    <x:row r="282" ht="59" customHeight="1">
      <x:c r="A282" s="121" t="str">
        <x:v>D6-O1-M31-REPONSE-B-01</x:v>
      </x:c>
      <x:c r="B282" s="122" t="str">
        <x:v>D6-O1-M31</x:v>
      </x:c>
      <x:c r="C282" s="122" t="str">
        <x:v>REPONSE</x:v>
      </x:c>
      <x:c r="D282" s="122" t="str">
        <x:v>B</x:v>
      </x:c>
      <x:c r="E282" s="123" t="n">
        <x:v>1</x:v>
      </x:c>
      <x:c r="F282" s="122" t="str">
        <x:v>Jeune de l’atelier</x:v>
      </x:c>
      <x:c r="G282" s="122" t="str">
        <x:v>Je veux la tester avant de sauter.</x:v>
      </x:c>
      <x:c r="H282" s="122" t="str">
        <x:v>Réponse au choix retenu ; les autres réponses ne sont pas jouées.</x:v>
      </x:c>
      <x:c r="I282" s="122" t="str">
        <x:v>Conditions d’entrée encore valides ; personne, outil et passage nécessaires disponibles. La parole seule ne valide pas l’objectif.</x:v>
      </x:c>
      <x:c r="J282" s="122" t="str">
        <x:v>Origines — O1</x:v>
      </x:c>
      <x:c r="K282" s="125" t="n">
        <x:v>7</x:v>
      </x:c>
    </x:row>
    <x:row r="283" ht="164" customHeight="1">
      <x:c r="A283" s="126" t="str">
        <x:v>D6-O1-M32-OUV---01</x:v>
      </x:c>
      <x:c r="B283" s="127" t="str">
        <x:v>D6-O1-M32</x:v>
      </x:c>
      <x:c r="C283" s="127" t="str">
        <x:v>OUV</x:v>
      </x:c>
      <x:c r="D283" s="127" t="str">
        <x:v>-</x:v>
      </x:c>
      <x:c r="E283" s="128" t="n">
        <x:v>1</x:v>
      </x:c>
      <x:c r="F283" s="127" t="str">
        <x:v>Dhera</x:v>
      </x:c>
      <x:c r="G283" s="127" t="str">
        <x:v>Je garde ces deux outils. Les autres doivent encore servir, mais je veux moins de journées pleines.</x:v>
      </x:c>
      <x:c r="H283" s="127" t="str">
        <x:v>Laisse le joueur regarder la situation avant de poursuivre.</x:v>
      </x:c>
      <x:c r="I283" s="127" t="str">
        <x:v>O1-M31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283" s="127" t="str">
        <x:v>Origines — O1</x:v>
      </x:c>
      <x:c r="K283" s="130" t="n">
        <x:v>17</x:v>
      </x:c>
    </x:row>
    <x:row r="284" ht="74" customHeight="1">
      <x:c r="A284" s="121" t="str">
        <x:v>D6-O1-M32-SUCCES---01</x:v>
      </x:c>
      <x:c r="B284" s="122" t="str">
        <x:v>D6-O1-M32</x:v>
      </x:c>
      <x:c r="C284" s="122" t="str">
        <x:v>SUCCES</x:v>
      </x:c>
      <x:c r="D284" s="122" t="str">
        <x:v>-</x:v>
      </x:c>
      <x:c r="E284" s="123" t="n">
        <x:v>1</x:v>
      </x:c>
      <x:c r="F284" s="122" t="str">
        <x:v>Dhera</x:v>
      </x:c>
      <x:c r="G284" s="122" t="str">
        <x:v>Le râtelier est à sa place. Je n’ai pas quitté mon travail ; j’en ai changé la mesure.</x:v>
      </x:c>
      <x:c r="H284" s="122" t="str">
        <x:v>Regarde le résultat réellement obtenu avant de parler.</x:v>
      </x:c>
      <x:c r="I284" s="122" t="str">
        <x:v>Résultat correspondant effectivement constaté ; remplace ou supprime la ligne si choix de refus/différé/observation. Ne jamais jouer une victoire non acquise.</x:v>
      </x:c>
      <x:c r="J284" s="122" t="str">
        <x:v>Origines — O1</x:v>
      </x:c>
      <x:c r="K284" s="125" t="n">
        <x:v>18</x:v>
      </x:c>
    </x:row>
    <x:row r="285" ht="44" customHeight="1">
      <x:c r="A285" s="126" t="str">
        <x:v>D6-O1-M32-ECHEC---01</x:v>
      </x:c>
      <x:c r="B285" s="127" t="str">
        <x:v>D6-O1-M32</x:v>
      </x:c>
      <x:c r="C285" s="127" t="str">
        <x:v>ECHEC</x:v>
      </x:c>
      <x:c r="D285" s="127" t="str">
        <x:v>-</x:v>
      </x:c>
      <x:c r="E285" s="128" t="n">
        <x:v>1</x:v>
      </x:c>
      <x:c r="F285" s="127" t="str">
        <x:v>Dhera</x:v>
      </x:c>
      <x:c r="G285" s="127" t="str">
        <x:v>Laisse les outils dans l’atelier. Ils n’ont pas besoin de voyager aujourd’hui.</x:v>
      </x:c>
      <x:c r="H285" s="127" t="str">
        <x:v>Suspend l’échange pour laisser jouer le repli ou la protection prévue.</x:v>
      </x:c>
      <x:c r="I285" s="127" t="str">
        <x:v>Échec ou blocage correspondant effectivement observé ; les dégâts, objets et positions persistent.</x:v>
      </x:c>
      <x:c r="J285" s="127" t="str">
        <x:v>Origines — O1</x:v>
      </x:c>
      <x:c r="K285" s="130" t="n">
        <x:v>12</x:v>
      </x:c>
    </x:row>
    <x:row r="286" ht="44" customHeight="1">
      <x:c r="A286" s="121" t="str">
        <x:v>D6-O1-M32-REPRISE---01</x:v>
      </x:c>
      <x:c r="B286" s="122" t="str">
        <x:v>D6-O1-M32</x:v>
      </x:c>
      <x:c r="C286" s="122" t="str">
        <x:v>REPRISE</x:v>
      </x:c>
      <x:c r="D286" s="122" t="str">
        <x:v>-</x:v>
      </x:c>
      <x:c r="E286" s="123" t="n">
        <x:v>1</x:v>
      </x:c>
      <x:c r="F286" s="122" t="str">
        <x:v>Dhera</x:v>
      </x:c>
      <x:c r="G286" s="122" t="str">
        <x:v>Reprenons avec ce que je souhaite vraiment emporter.</x:v>
      </x:c>
      <x:c r="H286" s="122" t="str">
        <x:v>Reprend à distance sûre ; ne répète pas toute la présentation.</x:v>
      </x:c>
      <x:c r="I286" s="122" t="str">
        <x:v>Réinteraction volontaire après interruption ; état de l’action conservé.</x:v>
      </x:c>
      <x:c r="J286" s="122" t="str">
        <x:v>Origines — O1</x:v>
      </x:c>
      <x:c r="K286" s="125" t="n">
        <x:v>8</x:v>
      </x:c>
    </x:row>
    <x:row r="287" ht="59" customHeight="1">
      <x:c r="A287" s="126" t="str">
        <x:v>D6-O1-M32-CHOIX-A-01</x:v>
      </x:c>
      <x:c r="B287" s="127" t="str">
        <x:v>D6-O1-M32</x:v>
      </x:c>
      <x:c r="C287" s="127" t="str">
        <x:v>CHOIX</x:v>
      </x:c>
      <x:c r="D287" s="127" t="str">
        <x:v>A</x:v>
      </x:c>
      <x:c r="E287" s="128" t="n">
        <x:v>1</x:v>
      </x:c>
      <x:c r="F287" s="127" t="str">
        <x:v>Joueur</x:v>
      </x:c>
      <x:c r="G287" s="127" t="str">
        <x:v>Nous préparons une relève ici.</x:v>
      </x:c>
      <x:c r="H287" s="127" t="str">
        <x:v>Regarder la personne ou l’appui concerné ; intention, pas résultat.</x:v>
      </x:c>
      <x:c r="I287" s="127" t="str">
        <x:v>Conditions d’entrée encore valides ; personne, outil et passage nécessaires disponibles. La parole seule ne valide pas l’objectif.</x:v>
      </x:c>
      <x:c r="J287" s="127" t="str">
        <x:v>Origines — O1</x:v>
      </x:c>
      <x:c r="K287" s="130" t="n">
        <x:v>5</x:v>
      </x:c>
    </x:row>
    <x:row r="288" ht="59" customHeight="1">
      <x:c r="A288" s="121" t="str">
        <x:v>D6-O1-M32-REPONSE-A-01</x:v>
      </x:c>
      <x:c r="B288" s="122" t="str">
        <x:v>D6-O1-M32</x:v>
      </x:c>
      <x:c r="C288" s="122" t="str">
        <x:v>REPONSE</x:v>
      </x:c>
      <x:c r="D288" s="122" t="str">
        <x:v>A</x:v>
      </x:c>
      <x:c r="E288" s="123" t="n">
        <x:v>1</x:v>
      </x:c>
      <x:c r="F288" s="122" t="str">
        <x:v>Dhera</x:v>
      </x:c>
      <x:c r="G288" s="122" t="str">
        <x:v>Ici me convient. Je veux voir leurs premiers essais.</x:v>
      </x:c>
      <x:c r="H288" s="122" t="str">
        <x:v>Réponse au choix retenu ; les autres réponses ne sont pas jouées.</x:v>
      </x:c>
      <x:c r="I288" s="122" t="str">
        <x:v>Conditions d’entrée encore valides ; personne, outil et passage nécessaires disponibles. La parole seule ne valide pas l’objectif.</x:v>
      </x:c>
      <x:c r="J288" s="122" t="str">
        <x:v>Origines — O1</x:v>
      </x:c>
      <x:c r="K288" s="125" t="n">
        <x:v>9</x:v>
      </x:c>
    </x:row>
    <x:row r="289" ht="59" customHeight="1">
      <x:c r="A289" s="126" t="str">
        <x:v>D6-O1-M32-CHOIX-B-01</x:v>
      </x:c>
      <x:c r="B289" s="127" t="str">
        <x:v>D6-O1-M32</x:v>
      </x:c>
      <x:c r="C289" s="127" t="str">
        <x:v>CHOIX</x:v>
      </x:c>
      <x:c r="D289" s="127" t="str">
        <x:v>B</x:v>
      </x:c>
      <x:c r="E289" s="128" t="n">
        <x:v>1</x:v>
      </x:c>
      <x:c r="F289" s="127" t="str">
        <x:v>Joueur</x:v>
      </x:c>
      <x:c r="G289" s="127" t="str">
        <x:v>Je peux organiser des visites plus espacées.</x:v>
      </x:c>
      <x:c r="H289" s="127" t="str">
        <x:v>Regarder la personne ou l’appui concerné ; intention, pas résultat.</x:v>
      </x:c>
      <x:c r="I289" s="127" t="str">
        <x:v>Conditions d’entrée encore valides ; personne, outil et passage nécessaires disponibles. La parole seule ne valide pas l’objectif.</x:v>
      </x:c>
      <x:c r="J289" s="127" t="str">
        <x:v>Origines — O1</x:v>
      </x:c>
      <x:c r="K289" s="130" t="n">
        <x:v>7</x:v>
      </x:c>
    </x:row>
    <x:row r="290" ht="59" customHeight="1">
      <x:c r="A290" s="121" t="str">
        <x:v>D6-O1-M32-REPONSE-B-01</x:v>
      </x:c>
      <x:c r="B290" s="122" t="str">
        <x:v>D6-O1-M32</x:v>
      </x:c>
      <x:c r="C290" s="122" t="str">
        <x:v>REPONSE</x:v>
      </x:c>
      <x:c r="D290" s="122" t="str">
        <x:v>B</x:v>
      </x:c>
      <x:c r="E290" s="123" t="n">
        <x:v>1</x:v>
      </x:c>
      <x:c r="F290" s="122" t="str">
        <x:v>Dhera</x:v>
      </x:c>
      <x:c r="G290" s="122" t="str">
        <x:v>Montre-moi les étapes avant de réserver une place.</x:v>
      </x:c>
      <x:c r="H290" s="122" t="str">
        <x:v>Réponse au choix retenu ; les autres réponses ne sont pas jouées.</x:v>
      </x:c>
      <x:c r="I290" s="122" t="str">
        <x:v>Conditions d’entrée encore valides ; personne, outil et passage nécessaires disponibles. La parole seule ne valide pas l’objectif.</x:v>
      </x:c>
      <x:c r="J290" s="122" t="str">
        <x:v>Origines — O1</x:v>
      </x:c>
      <x:c r="K290" s="125" t="n">
        <x:v>8</x:v>
      </x:c>
    </x:row>
    <x:row r="291" ht="164" customHeight="1">
      <x:c r="A291" s="126" t="str">
        <x:v>D6-O1-M33-OUV---01</x:v>
      </x:c>
      <x:c r="B291" s="127" t="str">
        <x:v>D6-O1-M33</x:v>
      </x:c>
      <x:c r="C291" s="127" t="str">
        <x:v>OUV</x:v>
      </x:c>
      <x:c r="D291" s="127" t="str">
        <x:v>-</x:v>
      </x:c>
      <x:c r="E291" s="128" t="n">
        <x:v>1</x:v>
      </x:c>
      <x:c r="F291" s="127" t="str">
        <x:v>Ruun</x:v>
      </x:c>
      <x:c r="G291" s="127" t="str">
        <x:v>Tu attends encore mon ancienne charge. Regarde ce que j’ai changé depuis notre dernière chasse.</x:v>
      </x:c>
      <x:c r="H291" s="127" t="str">
        <x:v>Laisse le joueur regarder la situation avant de poursuivre.</x:v>
      </x:c>
      <x:c r="I291" s="127" t="str">
        <x:v>O1-M32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291" s="127" t="str">
        <x:v>Origines — O1</x:v>
      </x:c>
      <x:c r="K291" s="130" t="n">
        <x:v>15</x:v>
      </x:c>
    </x:row>
    <x:row r="292" ht="74" customHeight="1">
      <x:c r="A292" s="121" t="str">
        <x:v>D6-O1-M33-SUCCES---01</x:v>
      </x:c>
      <x:c r="B292" s="122" t="str">
        <x:v>D6-O1-M33</x:v>
      </x:c>
      <x:c r="C292" s="122" t="str">
        <x:v>SUCCES</x:v>
      </x:c>
      <x:c r="D292" s="122" t="str">
        <x:v>-</x:v>
      </x:c>
      <x:c r="E292" s="123" t="n">
        <x:v>1</x:v>
      </x:c>
      <x:c r="F292" s="122" t="str">
        <x:v>Ruun</x:v>
      </x:c>
      <x:c r="G292" s="122" t="str">
        <x:v>Cette chasse appartient à ce que nous savons faire aujourd’hui.</x:v>
      </x:c>
      <x:c r="H292" s="122" t="str">
        <x:v>Regarde le résultat réellement obtenu avant de parler.</x:v>
      </x:c>
      <x:c r="I292" s="122" t="str">
        <x:v>Résultat correspondant effectivement constaté ; remplace ou supprime la ligne si choix de refus/différé/observation. Ne jamais jouer une victoire non acquise.</x:v>
      </x:c>
      <x:c r="J292" s="122" t="str">
        <x:v>Origines — O1</x:v>
      </x:c>
      <x:c r="K292" s="125" t="n">
        <x:v>10</x:v>
      </x:c>
    </x:row>
    <x:row r="293" ht="44" customHeight="1">
      <x:c r="A293" s="126" t="str">
        <x:v>D6-O1-M33-ECHEC---01</x:v>
      </x:c>
      <x:c r="B293" s="127" t="str">
        <x:v>D6-O1-M33</x:v>
      </x:c>
      <x:c r="C293" s="127" t="str">
        <x:v>ECHEC</x:v>
      </x:c>
      <x:c r="D293" s="127" t="str">
        <x:v>-</x:v>
      </x:c>
      <x:c r="E293" s="128" t="n">
        <x:v>1</x:v>
      </x:c>
      <x:c r="F293" s="127" t="str">
        <x:v>Ruun</x:v>
      </x:c>
      <x:c r="G293" s="127" t="str">
        <x:v>Le leurre est parti trop tôt. La cible a quitté la corniche.</x:v>
      </x:c>
      <x:c r="H293" s="127" t="str">
        <x:v>Suspend l’échange pour laisser jouer le repli ou la protection prévue.</x:v>
      </x:c>
      <x:c r="I293" s="127" t="str">
        <x:v>Échec ou blocage correspondant effectivement observé ; les dégâts, objets et positions persistent.</x:v>
      </x:c>
      <x:c r="J293" s="127" t="str">
        <x:v>Origines — O1</x:v>
      </x:c>
      <x:c r="K293" s="130" t="n">
        <x:v>12</x:v>
      </x:c>
    </x:row>
    <x:row r="294" ht="44" customHeight="1">
      <x:c r="A294" s="121" t="str">
        <x:v>D6-O1-M33-REPRISE---01</x:v>
      </x:c>
      <x:c r="B294" s="122" t="str">
        <x:v>D6-O1-M33</x:v>
      </x:c>
      <x:c r="C294" s="122" t="str">
        <x:v>REPRISE</x:v>
      </x:c>
      <x:c r="D294" s="122" t="str">
        <x:v>-</x:v>
      </x:c>
      <x:c r="E294" s="123" t="n">
        <x:v>1</x:v>
      </x:c>
      <x:c r="F294" s="122" t="str">
        <x:v>Ruun</x:v>
      </x:c>
      <x:c r="G294" s="122" t="str">
        <x:v>Nous attendrons son retour au calme. Elle ne reviendra pas pour notre impatience.</x:v>
      </x:c>
      <x:c r="H294" s="122" t="str">
        <x:v>Reprend à distance sûre ; ne répète pas toute la présentation.</x:v>
      </x:c>
      <x:c r="I294" s="122" t="str">
        <x:v>Réinteraction volontaire après interruption ; état de l’action conservé.</x:v>
      </x:c>
      <x:c r="J294" s="122" t="str">
        <x:v>Origines — O1</x:v>
      </x:c>
      <x:c r="K294" s="125" t="n">
        <x:v>13</x:v>
      </x:c>
    </x:row>
    <x:row r="295" ht="59" customHeight="1">
      <x:c r="A295" s="126" t="str">
        <x:v>D6-O1-M33-CHOIX-A-01</x:v>
      </x:c>
      <x:c r="B295" s="127" t="str">
        <x:v>D6-O1-M33</x:v>
      </x:c>
      <x:c r="C295" s="127" t="str">
        <x:v>CHOIX</x:v>
      </x:c>
      <x:c r="D295" s="127" t="str">
        <x:v>A</x:v>
      </x:c>
      <x:c r="E295" s="128" t="n">
        <x:v>1</x:v>
      </x:c>
      <x:c r="F295" s="127" t="str">
        <x:v>Joueur</x:v>
      </x:c>
      <x:c r="G295" s="127" t="str">
        <x:v>Montre-moi ta méthode. Je suivrai.</x:v>
      </x:c>
      <x:c r="H295" s="127" t="str">
        <x:v>Regarder la personne ou l’appui concerné ; intention, pas résultat.</x:v>
      </x:c>
      <x:c r="I295" s="127" t="str">
        <x:v>Conditions d’entrée encore valides ; personne, outil et passage nécessaires disponibles. La parole seule ne valide pas l’objectif.</x:v>
      </x:c>
      <x:c r="J295" s="127" t="str">
        <x:v>Origines — O1</x:v>
      </x:c>
      <x:c r="K295" s="130" t="n">
        <x:v>5</x:v>
      </x:c>
    </x:row>
    <x:row r="296" ht="59" customHeight="1">
      <x:c r="A296" s="121" t="str">
        <x:v>D6-O1-M33-REPONSE-A-01</x:v>
      </x:c>
      <x:c r="B296" s="122" t="str">
        <x:v>D6-O1-M33</x:v>
      </x:c>
      <x:c r="C296" s="122" t="str">
        <x:v>REPONSE</x:v>
      </x:c>
      <x:c r="D296" s="122" t="str">
        <x:v>A</x:v>
      </x:c>
      <x:c r="E296" s="123" t="n">
        <x:v>1</x:v>
      </x:c>
      <x:c r="F296" s="122" t="str">
        <x:v>Ruun</x:v>
      </x:c>
      <x:c r="G296" s="122" t="str">
        <x:v>Place le leurre quand je lèverai la main, pas avant.</x:v>
      </x:c>
      <x:c r="H296" s="122" t="str">
        <x:v>Réponse au choix retenu ; les autres réponses ne sont pas jouées.</x:v>
      </x:c>
      <x:c r="I296" s="122" t="str">
        <x:v>Conditions d’entrée encore valides ; personne, outil et passage nécessaires disponibles. La parole seule ne valide pas l’objectif.</x:v>
      </x:c>
      <x:c r="J296" s="122" t="str">
        <x:v>Origines — O1</x:v>
      </x:c>
      <x:c r="K296" s="125" t="n">
        <x:v>10</x:v>
      </x:c>
    </x:row>
    <x:row r="297" ht="59" customHeight="1">
      <x:c r="A297" s="126" t="str">
        <x:v>D6-O1-M33-CHOIX-B-01</x:v>
      </x:c>
      <x:c r="B297" s="127" t="str">
        <x:v>D6-O1-M33</x:v>
      </x:c>
      <x:c r="C297" s="127" t="str">
        <x:v>CHOIX</x:v>
      </x:c>
      <x:c r="D297" s="127" t="str">
        <x:v>B</x:v>
      </x:c>
      <x:c r="E297" s="128" t="n">
        <x:v>1</x:v>
      </x:c>
      <x:c r="F297" s="127" t="str">
        <x:v>Joueur</x:v>
      </x:c>
      <x:c r="G297" s="127" t="str">
        <x:v>Nous pouvons combiner nos deux angles.</x:v>
      </x:c>
      <x:c r="H297" s="127" t="str">
        <x:v>Regarder la personne ou l’appui concerné ; intention, pas résultat.</x:v>
      </x:c>
      <x:c r="I297" s="127" t="str">
        <x:v>Conditions d’entrée encore valides ; personne, outil et passage nécessaires disponibles. La parole seule ne valide pas l’objectif.</x:v>
      </x:c>
      <x:c r="J297" s="127" t="str">
        <x:v>Origines — O1</x:v>
      </x:c>
      <x:c r="K297" s="130" t="n">
        <x:v>6</x:v>
      </x:c>
    </x:row>
    <x:row r="298" ht="59" customHeight="1">
      <x:c r="A298" s="121" t="str">
        <x:v>D6-O1-M33-REPONSE-B-01</x:v>
      </x:c>
      <x:c r="B298" s="122" t="str">
        <x:v>D6-O1-M33</x:v>
      </x:c>
      <x:c r="C298" s="122" t="str">
        <x:v>REPONSE</x:v>
      </x:c>
      <x:c r="D298" s="122" t="str">
        <x:v>B</x:v>
      </x:c>
      <x:c r="E298" s="123" t="n">
        <x:v>1</x:v>
      </x:c>
      <x:c r="F298" s="122" t="str">
        <x:v>Ruun</x:v>
      </x:c>
      <x:c r="G298" s="122" t="str">
        <x:v>À condition que tu me laisses terminer le mien.</x:v>
      </x:c>
      <x:c r="H298" s="122" t="str">
        <x:v>Réponse au choix retenu ; les autres réponses ne sont pas jouées.</x:v>
      </x:c>
      <x:c r="I298" s="122" t="str">
        <x:v>Conditions d’entrée encore valides ; personne, outil et passage nécessaires disponibles. La parole seule ne valide pas l’objectif.</x:v>
      </x:c>
      <x:c r="J298" s="122" t="str">
        <x:v>Origines — O1</x:v>
      </x:c>
      <x:c r="K298" s="125" t="n">
        <x:v>9</x:v>
      </x:c>
    </x:row>
    <x:row r="299" ht="59" customHeight="1">
      <x:c r="A299" s="126" t="str">
        <x:v>D6-O1-M33-VARIANTE---01</x:v>
      </x:c>
      <x:c r="B299" s="127" t="str">
        <x:v>D6-O1-M33</x:v>
      </x:c>
      <x:c r="C299" s="127" t="str">
        <x:v>VARIANTE</x:v>
      </x:c>
      <x:c r="D299" s="127" t="str">
        <x:v>-</x:v>
      </x:c>
      <x:c r="E299" s="128" t="n">
        <x:v>1</x:v>
      </x:c>
      <x:c r="F299" s="127" t="str">
        <x:v>Messager de la halte</x:v>
      </x:c>
      <x:c r="G299" s="127" t="str">
        <x:v>Ruun ne prend pas cette chasse. Il a laissé sa réponse, pas sa place.</x:v>
      </x:c>
      <x:c r="H299" s="127" t="str">
        <x:v>Remet uniquement un message réellement autorisé ; visite résoluble par refus sans bloquer le prolongement.</x:v>
      </x:c>
      <x:c r="I299" s="127" t="str">
        <x:v>À l’ouverture ; priorité 1 ; Ruun a refusé ou demeure absent ; interdit sa voix actuelle et les choix de chasse commune.</x:v>
      </x:c>
      <x:c r="J299" s="127" t="str">
        <x:v>Origines — O1</x:v>
      </x:c>
      <x:c r="K299" s="130" t="n">
        <x:v>14</x:v>
      </x:c>
    </x:row>
    <x:row r="300" ht="149" customHeight="1">
      <x:c r="A300" s="121" t="str">
        <x:v>D6-O1-M34-OUV---01</x:v>
      </x:c>
      <x:c r="B300" s="122" t="str">
        <x:v>D6-O1-M34</x:v>
      </x:c>
      <x:c r="C300" s="122" t="str">
        <x:v>OUV</x:v>
      </x:c>
      <x:c r="D300" s="122" t="str">
        <x:v>-</x:v>
      </x:c>
      <x:c r="E300" s="123" t="n">
        <x:v>1</x:v>
      </x:c>
      <x:c r="F300" s="122" t="str">
        <x:v>Visiteur de la galerie</x:v>
      </x:c>
      <x:c r="G300" s="122" t="str">
        <x:v>Pourquoi cette pierre porte-t-elle un nom barré ?</x:v>
      </x:c>
      <x:c r="H300" s="122" t="str">
        <x:v>Laisse le joueur regarder la situation avant de poursuivre.</x:v>
      </x:c>
      <x:c r="I300" s="122" t="str">
        <x:v>O1-M33 résolue ; même fin exclusive conservée ; rang Ancient commun acquis.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300" s="122" t="str">
        <x:v>Origines — O1</x:v>
      </x:c>
      <x:c r="K300" s="125" t="n">
        <x:v>8</x:v>
      </x:c>
    </x:row>
    <x:row r="301" ht="74" customHeight="1">
      <x:c r="A301" s="126" t="str">
        <x:v>D6-O1-M34-SUCCES---01</x:v>
      </x:c>
      <x:c r="B301" s="127" t="str">
        <x:v>D6-O1-M34</x:v>
      </x:c>
      <x:c r="C301" s="127" t="str">
        <x:v>SUCCES</x:v>
      </x:c>
      <x:c r="D301" s="127" t="str">
        <x:v>-</x:v>
      </x:c>
      <x:c r="E301" s="128" t="n">
        <x:v>1</x:v>
      </x:c>
      <x:c r="F301" s="127" t="str">
        <x:v>Visiteur de la galerie</x:v>
      </x:c>
      <x:c r="G301" s="127" t="str">
        <x:v>Je comprends ce que tu as voulu transmettre, et ce que tu gardes pour toi.</x:v>
      </x:c>
      <x:c r="H301" s="127" t="str">
        <x:v>Regarde le résultat réellement obtenu avant de parler.</x:v>
      </x:c>
      <x:c r="I301" s="127" t="str">
        <x:v>Résultat correspondant effectivement constaté ; remplace ou supprime la ligne si choix de refus/différé/observation. Ne jamais jouer une victoire non acquise.</x:v>
      </x:c>
      <x:c r="J301" s="127" t="str">
        <x:v>Origines — O1</x:v>
      </x:c>
      <x:c r="K301" s="130" t="n">
        <x:v>15</x:v>
      </x:c>
    </x:row>
    <x:row r="302" ht="44" customHeight="1">
      <x:c r="A302" s="121" t="str">
        <x:v>D6-O1-M34-ECHEC---01</x:v>
      </x:c>
      <x:c r="B302" s="122" t="str">
        <x:v>D6-O1-M34</x:v>
      </x:c>
      <x:c r="C302" s="122" t="str">
        <x:v>ECHEC</x:v>
      </x:c>
      <x:c r="D302" s="122" t="str">
        <x:v>-</x:v>
      </x:c>
      <x:c r="E302" s="123" t="n">
        <x:v>1</x:v>
      </x:c>
      <x:c r="F302" s="122" t="str">
        <x:v>Visiteur de la galerie</x:v>
      </x:c>
      <x:c r="G302" s="122" t="str">
        <x:v>La place vide ne m’apprend pas ce qu’était la pièce. Ne la remplace pas pour moi.</x:v>
      </x:c>
      <x:c r="H302" s="122" t="str">
        <x:v>Suspend l’échange pour laisser jouer le repli ou la protection prévue.</x:v>
      </x:c>
      <x:c r="I302" s="122" t="str">
        <x:v>Échec ou blocage correspondant effectivement observé ; les dégâts, objets et positions persistent.</x:v>
      </x:c>
      <x:c r="J302" s="122" t="str">
        <x:v>Origines — O1</x:v>
      </x:c>
      <x:c r="K302" s="125" t="n">
        <x:v>16</x:v>
      </x:c>
    </x:row>
    <x:row r="303" ht="44" customHeight="1">
      <x:c r="A303" s="126" t="str">
        <x:v>D6-O1-M34-REPRISE---01</x:v>
      </x:c>
      <x:c r="B303" s="127" t="str">
        <x:v>D6-O1-M34</x:v>
      </x:c>
      <x:c r="C303" s="127" t="str">
        <x:v>REPRISE</x:v>
      </x:c>
      <x:c r="D303" s="127" t="str">
        <x:v>-</x:v>
      </x:c>
      <x:c r="E303" s="128" t="n">
        <x:v>1</x:v>
      </x:c>
      <x:c r="F303" s="127" t="str">
        <x:v>Visiteur de la galerie</x:v>
      </x:c>
      <x:c r="G303" s="127" t="str">
        <x:v>Nous pouvons poursuivre sans ouvrir ce compartiment.</x:v>
      </x:c>
      <x:c r="H303" s="127" t="str">
        <x:v>Reprend à distance sûre ; ne répète pas toute la présentation.</x:v>
      </x:c>
      <x:c r="I303" s="127" t="str">
        <x:v>Réinteraction volontaire après interruption ; état de l’action conservé.</x:v>
      </x:c>
      <x:c r="J303" s="127" t="str">
        <x:v>Origines — O1</x:v>
      </x:c>
      <x:c r="K303" s="130" t="n">
        <x:v>7</x:v>
      </x:c>
    </x:row>
    <x:row r="304" ht="59" customHeight="1">
      <x:c r="A304" s="121" t="str">
        <x:v>D6-O1-M34-CHOIX-A-01</x:v>
      </x:c>
      <x:c r="B304" s="122" t="str">
        <x:v>D6-O1-M34</x:v>
      </x:c>
      <x:c r="C304" s="122" t="str">
        <x:v>CHOIX</x:v>
      </x:c>
      <x:c r="D304" s="122" t="str">
        <x:v>A</x:v>
      </x:c>
      <x:c r="E304" s="123" t="n">
        <x:v>1</x:v>
      </x:c>
      <x:c r="F304" s="122" t="str">
        <x:v>Joueur</x:v>
      </x:c>
      <x:c r="G304" s="122" t="str">
        <x:v>Je veux raconter l’agression et ce qui a suivi.</x:v>
      </x:c>
      <x:c r="H304" s="122" t="str">
        <x:v>Regarder la personne ou l’appui concerné ; intention, pas résultat.</x:v>
      </x:c>
      <x:c r="I304" s="122" t="str">
        <x:v>Conditions d’entrée encore valides ; personne, outil et passage nécessaires disponibles. La parole seule ne valide pas l’objectif.</x:v>
      </x:c>
      <x:c r="J304" s="122" t="str">
        <x:v>Origines — O1</x:v>
      </x:c>
      <x:c r="K304" s="125" t="n">
        <x:v>9</x:v>
      </x:c>
    </x:row>
    <x:row r="305" ht="59" customHeight="1">
      <x:c r="A305" s="126" t="str">
        <x:v>D6-O1-M34-REPONSE-A-01</x:v>
      </x:c>
      <x:c r="B305" s="127" t="str">
        <x:v>D6-O1-M34</x:v>
      </x:c>
      <x:c r="C305" s="127" t="str">
        <x:v>REPONSE</x:v>
      </x:c>
      <x:c r="D305" s="127" t="str">
        <x:v>A</x:v>
      </x:c>
      <x:c r="E305" s="128" t="n">
        <x:v>1</x:v>
      </x:c>
      <x:c r="F305" s="127" t="str">
        <x:v>Visiteur de la galerie</x:v>
      </x:c>
      <x:c r="G305" s="127" t="str">
        <x:v>Je regarderai les traces que tu choisis de montrer.</x:v>
      </x:c>
      <x:c r="H305" s="127" t="str">
        <x:v>Réponse au choix retenu ; les autres réponses ne sont pas jouées.</x:v>
      </x:c>
      <x:c r="I305" s="127" t="str">
        <x:v>Conditions d’entrée encore valides ; personne, outil et passage nécessaires disponibles. La parole seule ne valide pas l’objectif.</x:v>
      </x:c>
      <x:c r="J305" s="127" t="str">
        <x:v>Origines — O1</x:v>
      </x:c>
      <x:c r="K305" s="130" t="n">
        <x:v>9</x:v>
      </x:c>
    </x:row>
    <x:row r="306" ht="59" customHeight="1">
      <x:c r="A306" s="121" t="str">
        <x:v>D6-O1-M34-CHOIX-B-01</x:v>
      </x:c>
      <x:c r="B306" s="122" t="str">
        <x:v>D6-O1-M34</x:v>
      </x:c>
      <x:c r="C306" s="122" t="str">
        <x:v>CHOIX</x:v>
      </x:c>
      <x:c r="D306" s="122" t="str">
        <x:v>B</x:v>
      </x:c>
      <x:c r="E306" s="123" t="n">
        <x:v>1</x:v>
      </x:c>
      <x:c r="F306" s="122" t="str">
        <x:v>Joueur</x:v>
      </x:c>
      <x:c r="G306" s="122" t="str">
        <x:v>Je préfère parler de Dhera.</x:v>
      </x:c>
      <x:c r="H306" s="122" t="str">
        <x:v>Regarder la personne ou l’appui concerné ; intention, pas résultat.</x:v>
      </x:c>
      <x:c r="I306" s="122" t="str">
        <x:v>Conditions d’entrée encore valides ; personne, outil et passage nécessaires disponibles. La parole seule ne valide pas l’objectif.</x:v>
      </x:c>
      <x:c r="J306" s="122" t="str">
        <x:v>Origines — O1</x:v>
      </x:c>
      <x:c r="K306" s="125" t="n">
        <x:v>5</x:v>
      </x:c>
    </x:row>
    <x:row r="307" ht="59" customHeight="1">
      <x:c r="A307" s="126" t="str">
        <x:v>D6-O1-M34-REPONSE-B-01</x:v>
      </x:c>
      <x:c r="B307" s="127" t="str">
        <x:v>D6-O1-M34</x:v>
      </x:c>
      <x:c r="C307" s="127" t="str">
        <x:v>REPONSE</x:v>
      </x:c>
      <x:c r="D307" s="127" t="str">
        <x:v>B</x:v>
      </x:c>
      <x:c r="E307" s="128" t="n">
        <x:v>1</x:v>
      </x:c>
      <x:c r="F307" s="127" t="str">
        <x:v>Visiteur de la galerie</x:v>
      </x:c>
      <x:c r="G307" s="127" t="str">
        <x:v>Alors montre-moi ce qui vient de son enseignement.</x:v>
      </x:c>
      <x:c r="H307" s="127" t="str">
        <x:v>Réponse au choix retenu ; les autres réponses ne sont pas jouées.</x:v>
      </x:c>
      <x:c r="I307" s="127" t="str">
        <x:v>Conditions d’entrée encore valides ; personne, outil et passage nécessaires disponibles. La parole seule ne valide pas l’objectif.</x:v>
      </x:c>
      <x:c r="J307" s="127" t="str">
        <x:v>Origines — O1</x:v>
      </x:c>
      <x:c r="K307" s="130" t="n">
        <x:v>8</x:v>
      </x:c>
    </x:row>
    <x:row r="308" ht="44" customHeight="1">
      <x:c r="A308" s="121" t="str">
        <x:v>D6-O1-M34-CHOIX-C-01</x:v>
      </x:c>
      <x:c r="B308" s="122" t="str">
        <x:v>D6-O1-M34</x:v>
      </x:c>
      <x:c r="C308" s="122" t="str">
        <x:v>CHOIX</x:v>
      </x:c>
      <x:c r="D308" s="122" t="str">
        <x:v>C</x:v>
      </x:c>
      <x:c r="E308" s="123" t="n">
        <x:v>1</x:v>
      </x:c>
      <x:c r="F308" s="122" t="str">
        <x:v>Joueur</x:v>
      </x:c>
      <x:c r="G308" s="122" t="str">
        <x:v>Je garde ce chapitre fermé aujourd’hui.</x:v>
      </x:c>
      <x:c r="H308" s="122" t="str">
        <x:v>Regarder la personne ou l’appui concerné ; intention, pas résultat.</x:v>
      </x:c>
      <x:c r="I308" s="122" t="str">
        <x:v>Compartiment accessible ; choix de vie privée libre ; ne pas recréer une pièce perdue.</x:v>
      </x:c>
      <x:c r="J308" s="122" t="str">
        <x:v>Origines — O1</x:v>
      </x:c>
      <x:c r="K308" s="125" t="n">
        <x:v>6</x:v>
      </x:c>
    </x:row>
    <x:row r="309" ht="44" customHeight="1">
      <x:c r="A309" s="126" t="str">
        <x:v>D6-O1-M34-REPONSE-C-01</x:v>
      </x:c>
      <x:c r="B309" s="127" t="str">
        <x:v>D6-O1-M34</x:v>
      </x:c>
      <x:c r="C309" s="127" t="str">
        <x:v>REPONSE</x:v>
      </x:c>
      <x:c r="D309" s="127" t="str">
        <x:v>C</x:v>
      </x:c>
      <x:c r="E309" s="128" t="n">
        <x:v>1</x:v>
      </x:c>
      <x:c r="F309" s="127" t="str">
        <x:v>Visiteur de la galerie</x:v>
      </x:c>
      <x:c r="G309" s="127" t="str">
        <x:v>Nous pouvons regarder une autre pièce.</x:v>
      </x:c>
      <x:c r="H309" s="127" t="str">
        <x:v>Réponse au choix retenu ; les autres réponses ne sont pas jouées.</x:v>
      </x:c>
      <x:c r="I309" s="127" t="str">
        <x:v>Compartiment accessible ; choix de vie privée libre ; ne pas recréer une pièce perdue.</x:v>
      </x:c>
      <x:c r="J309" s="127" t="str">
        <x:v>Origines — O1</x:v>
      </x:c>
      <x:c r="K309" s="130" t="n">
        <x:v>6</x:v>
      </x:c>
    </x:row>
    <x:row r="310" ht="44" customHeight="1">
      <x:c r="A310" s="121" t="str">
        <x:v>D6-O1-M34-VARIANTE---01</x:v>
      </x:c>
      <x:c r="B310" s="122" t="str">
        <x:v>D6-O1-M34</x:v>
      </x:c>
      <x:c r="C310" s="122" t="str">
        <x:v>VARIANTE</x:v>
      </x:c>
      <x:c r="D310" s="122" t="str">
        <x:v>-</x:v>
      </x:c>
      <x:c r="E310" s="123" t="n">
        <x:v>1</x:v>
      </x:c>
      <x:c r="F310" s="122" t="str">
        <x:v>Joueur</x:v>
      </x:c>
      <x:c r="G310" s="122" t="str">
        <x:v>La pierre n’est pas ici. Je peux raconter ce que j’en ai gardé, pas vous montrer un original absent.</x:v>
      </x:c>
      <x:c r="H310" s="122" t="str">
        <x:v>Laisse son emplacement vide ; aucune pierre de remplacement n’apparaît.</x:v>
      </x:c>
      <x:c r="I310" s="122" t="str">
        <x:v>Pendant visite ; priorité 1 ; pierre barrée non détenue et non récupérable à cet instant.</x:v>
      </x:c>
      <x:c r="J310" s="122" t="str">
        <x:v>Origines — O1</x:v>
      </x:c>
      <x:c r="K310" s="125" t="n">
        <x:v>19</x:v>
      </x:c>
    </x:row>
    <x:row r="311" ht="164" customHeight="1">
      <x:c r="A311" s="126" t="str">
        <x:v>D6-O1-M35-OUV---01</x:v>
      </x:c>
      <x:c r="B311" s="127" t="str">
        <x:v>D6-O1-M35</x:v>
      </x:c>
      <x:c r="C311" s="127" t="str">
        <x:v>OUV</x:v>
      </x:c>
      <x:c r="D311" s="127" t="str">
        <x:v>-</x:v>
      </x:c>
      <x:c r="E311" s="128" t="n">
        <x:v>1</x:v>
      </x:c>
      <x:c r="F311" s="127" t="str">
        <x:v>Élève de l’atelier</x:v>
      </x:c>
      <x:c r="G311" s="127" t="str">
        <x:v>Je veux porter ton signe, mais ce trait suivrait mieux ma coque.</x:v>
      </x:c>
      <x:c r="H311" s="127" t="str">
        <x:v>Laisse le joueur regarder la situation avant de poursuivre.</x:v>
      </x:c>
      <x:c r="I311" s="127" t="str">
        <x:v>O1-M34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311" s="127" t="str">
        <x:v>Origines — O1</x:v>
      </x:c>
      <x:c r="K311" s="130" t="n">
        <x:v>12</x:v>
      </x:c>
    </x:row>
    <x:row r="312" ht="74" customHeight="1">
      <x:c r="A312" s="121" t="str">
        <x:v>D6-O1-M35-SUCCES---01</x:v>
      </x:c>
      <x:c r="B312" s="122" t="str">
        <x:v>D6-O1-M35</x:v>
      </x:c>
      <x:c r="C312" s="122" t="str">
        <x:v>SUCCES</x:v>
      </x:c>
      <x:c r="D312" s="122" t="str">
        <x:v>-</x:v>
      </x:c>
      <x:c r="E312" s="123" t="n">
        <x:v>1</x:v>
      </x:c>
      <x:c r="F312" s="122" t="str">
        <x:v>Élève de l’atelier</x:v>
      </x:c>
      <x:c r="G312" s="122" t="str">
        <x:v>Ce trait raconte mon trajet. Je sais à qui je dois l’avoir appris.</x:v>
      </x:c>
      <x:c r="H312" s="122" t="str">
        <x:v>Regarde le résultat réellement obtenu avant de parler.</x:v>
      </x:c>
      <x:c r="I312" s="122" t="str">
        <x:v>Résultat correspondant effectivement constaté ; remplace ou supprime la ligne si choix de refus/différé/observation. Ne jamais jouer une victoire non acquise.</x:v>
      </x:c>
      <x:c r="J312" s="122" t="str">
        <x:v>Origines — O1</x:v>
      </x:c>
      <x:c r="K312" s="125" t="n">
        <x:v>13</x:v>
      </x:c>
    </x:row>
    <x:row r="313" ht="44" customHeight="1">
      <x:c r="A313" s="126" t="str">
        <x:v>D6-O1-M35-ECHEC---01</x:v>
      </x:c>
      <x:c r="B313" s="127" t="str">
        <x:v>D6-O1-M35</x:v>
      </x:c>
      <x:c r="C313" s="127" t="str">
        <x:v>ECHEC</x:v>
      </x:c>
      <x:c r="D313" s="127" t="str">
        <x:v>-</x:v>
      </x:c>
      <x:c r="E313" s="128" t="n">
        <x:v>1</x:v>
      </x:c>
      <x:c r="F313" s="127" t="str">
        <x:v>Élève de l’atelier</x:v>
      </x:c>
      <x:c r="G313" s="127" t="str">
        <x:v>Je n’ai plus envie de porter un emblème aujourd’hui.</x:v>
      </x:c>
      <x:c r="H313" s="127" t="str">
        <x:v>Suspend l’échange pour laisser jouer le repli ou la protection prévue.</x:v>
      </x:c>
      <x:c r="I313" s="127" t="str">
        <x:v>Échec ou blocage correspondant effectivement observé ; les dégâts, objets et positions persistent.</x:v>
      </x:c>
      <x:c r="J313" s="127" t="str">
        <x:v>Origines — O1</x:v>
      </x:c>
      <x:c r="K313" s="130" t="n">
        <x:v>9</x:v>
      </x:c>
    </x:row>
    <x:row r="314" ht="44" customHeight="1">
      <x:c r="A314" s="121" t="str">
        <x:v>D6-O1-M35-REPRISE---01</x:v>
      </x:c>
      <x:c r="B314" s="122" t="str">
        <x:v>D6-O1-M35</x:v>
      </x:c>
      <x:c r="C314" s="122" t="str">
        <x:v>REPRISE</x:v>
      </x:c>
      <x:c r="D314" s="122" t="str">
        <x:v>-</x:v>
      </x:c>
      <x:c r="E314" s="123" t="n">
        <x:v>1</x:v>
      </x:c>
      <x:c r="F314" s="122" t="str">
        <x:v>Élève de l’atelier</x:v>
      </x:c>
      <x:c r="G314" s="122" t="str">
        <x:v>La plaque peut rester un exercice. Je veux encore apprendre le geste.</x:v>
      </x:c>
      <x:c r="H314" s="122" t="str">
        <x:v>Reprend à distance sûre ; ne répète pas toute la présentation.</x:v>
      </x:c>
      <x:c r="I314" s="122" t="str">
        <x:v>Réinteraction volontaire après interruption ; état de l’action conservé.</x:v>
      </x:c>
      <x:c r="J314" s="122" t="str">
        <x:v>Origines — O1</x:v>
      </x:c>
      <x:c r="K314" s="125" t="n">
        <x:v>12</x:v>
      </x:c>
    </x:row>
    <x:row r="315" ht="59" customHeight="1">
      <x:c r="A315" s="126" t="str">
        <x:v>D6-O1-M35-CHOIX-A-01</x:v>
      </x:c>
      <x:c r="B315" s="127" t="str">
        <x:v>D6-O1-M35</x:v>
      </x:c>
      <x:c r="C315" s="127" t="str">
        <x:v>CHOIX</x:v>
      </x:c>
      <x:c r="D315" s="127" t="str">
        <x:v>A</x:v>
      </x:c>
      <x:c r="E315" s="128" t="n">
        <x:v>1</x:v>
      </x:c>
      <x:c r="F315" s="127" t="str">
        <x:v>Joueur</x:v>
      </x:c>
      <x:c r="G315" s="127" t="str">
        <x:v>Essaie ta variation. Montre-moi ce qu’elle signifie.</x:v>
      </x:c>
      <x:c r="H315" s="127" t="str">
        <x:v>Regarder la personne ou l’appui concerné ; intention, pas résultat.</x:v>
      </x:c>
      <x:c r="I315" s="127" t="str">
        <x:v>Conditions d’entrée encore valides ; personne, outil et passage nécessaires disponibles. La parole seule ne valide pas l’objectif.</x:v>
      </x:c>
      <x:c r="J315" s="127" t="str">
        <x:v>Origines — O1</x:v>
      </x:c>
      <x:c r="K315" s="130" t="n">
        <x:v>7</x:v>
      </x:c>
    </x:row>
    <x:row r="316" ht="59" customHeight="1">
      <x:c r="A316" s="121" t="str">
        <x:v>D6-O1-M35-REPONSE-A-01</x:v>
      </x:c>
      <x:c r="B316" s="122" t="str">
        <x:v>D6-O1-M35</x:v>
      </x:c>
      <x:c r="C316" s="122" t="str">
        <x:v>REPONSE</x:v>
      </x:c>
      <x:c r="D316" s="122" t="str">
        <x:v>A</x:v>
      </x:c>
      <x:c r="E316" s="123" t="n">
        <x:v>1</x:v>
      </x:c>
      <x:c r="F316" s="122" t="str">
        <x:v>Élève de l’atelier</x:v>
      </x:c>
      <x:c r="G316" s="122" t="str">
        <x:v>Elle marquera mon premier retour, pas le tien.</x:v>
      </x:c>
      <x:c r="H316" s="122" t="str">
        <x:v>Réponse au choix retenu ; les autres réponses ne sont pas jouées.</x:v>
      </x:c>
      <x:c r="I316" s="122" t="str">
        <x:v>Conditions d’entrée encore valides ; personne, outil et passage nécessaires disponibles. La parole seule ne valide pas l’objectif.</x:v>
      </x:c>
      <x:c r="J316" s="122" t="str">
        <x:v>Origines — O1</x:v>
      </x:c>
      <x:c r="K316" s="125" t="n">
        <x:v>8</x:v>
      </x:c>
    </x:row>
    <x:row r="317" ht="59" customHeight="1">
      <x:c r="A317" s="126" t="str">
        <x:v>D6-O1-M35-CHOIX-B-01</x:v>
      </x:c>
      <x:c r="B317" s="127" t="str">
        <x:v>D6-O1-M35</x:v>
      </x:c>
      <x:c r="C317" s="127" t="str">
        <x:v>CHOIX</x:v>
      </x:c>
      <x:c r="D317" s="127" t="str">
        <x:v>B</x:v>
      </x:c>
      <x:c r="E317" s="128" t="n">
        <x:v>1</x:v>
      </x:c>
      <x:c r="F317" s="127" t="str">
        <x:v>Joueur</x:v>
      </x:c>
      <x:c r="G317" s="127" t="str">
        <x:v>Je te transmets la gravure. Le signe sera le tien.</x:v>
      </x:c>
      <x:c r="H317" s="127" t="str">
        <x:v>Regarder la personne ou l’appui concerné ; intention, pas résultat.</x:v>
      </x:c>
      <x:c r="I317" s="127" t="str">
        <x:v>Conditions d’entrée encore valides ; personne, outil et passage nécessaires disponibles. La parole seule ne valide pas l’objectif.</x:v>
      </x:c>
      <x:c r="J317" s="127" t="str">
        <x:v>Origines — O1</x:v>
      </x:c>
      <x:c r="K317" s="130" t="n">
        <x:v>10</x:v>
      </x:c>
    </x:row>
    <x:row r="318" ht="59" customHeight="1">
      <x:c r="A318" s="121" t="str">
        <x:v>D6-O1-M35-REPONSE-B-01</x:v>
      </x:c>
      <x:c r="B318" s="122" t="str">
        <x:v>D6-O1-M35</x:v>
      </x:c>
      <x:c r="C318" s="122" t="str">
        <x:v>REPONSE</x:v>
      </x:c>
      <x:c r="D318" s="122" t="str">
        <x:v>B</x:v>
      </x:c>
      <x:c r="E318" s="123" t="n">
        <x:v>1</x:v>
      </x:c>
      <x:c r="F318" s="122" t="str">
        <x:v>Élève de l’atelier</x:v>
      </x:c>
      <x:c r="G318" s="122" t="str">
        <x:v>Alors laisse-moi reprendre le dessin depuis le début.</x:v>
      </x:c>
      <x:c r="H318" s="122" t="str">
        <x:v>Réponse au choix retenu ; les autres réponses ne sont pas jouées.</x:v>
      </x:c>
      <x:c r="I318" s="122" t="str">
        <x:v>Conditions d’entrée encore valides ; personne, outil et passage nécessaires disponibles. La parole seule ne valide pas l’objectif.</x:v>
      </x:c>
      <x:c r="J318" s="122" t="str">
        <x:v>Origines — O1</x:v>
      </x:c>
      <x:c r="K318" s="125" t="n">
        <x:v>8</x:v>
      </x:c>
    </x:row>
    <x:row r="319" ht="164" customHeight="1">
      <x:c r="A319" s="126" t="str">
        <x:v>D6-O1-M36-OUV---01</x:v>
      </x:c>
      <x:c r="B319" s="127" t="str">
        <x:v>D6-O1-M36</x:v>
      </x:c>
      <x:c r="C319" s="127" t="str">
        <x:v>OUV</x:v>
      </x:c>
      <x:c r="D319" s="127" t="str">
        <x:v>-</x:v>
      </x:c>
      <x:c r="E319" s="128" t="n">
        <x:v>1</x:v>
      </x:c>
      <x:c r="F319" s="127" t="str">
        <x:v>Jeune de la nouvelle cohorte</x:v>
      </x:c>
      <x:c r="G319" s="127" t="str">
        <x:v>L’appui a changé de hauteur. C’est toi qui l’as déplacé ?</x:v>
      </x:c>
      <x:c r="H319" s="127" t="str">
        <x:v>Laisse le joueur regarder la situation avant de poursuivre.</x:v>
      </x:c>
      <x:c r="I319" s="127" t="str">
        <x:v>O1-M35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319" s="127" t="str">
        <x:v>Origines — O1</x:v>
      </x:c>
      <x:c r="K319" s="130" t="n">
        <x:v>11</x:v>
      </x:c>
    </x:row>
    <x:row r="320" ht="74" customHeight="1">
      <x:c r="A320" s="121" t="str">
        <x:v>D6-O1-M36-SUCCES---01</x:v>
      </x:c>
      <x:c r="B320" s="122" t="str">
        <x:v>D6-O1-M36</x:v>
      </x:c>
      <x:c r="C320" s="122" t="str">
        <x:v>SUCCES</x:v>
      </x:c>
      <x:c r="D320" s="122" t="str">
        <x:v>-</x:v>
      </x:c>
      <x:c r="E320" s="123" t="n">
        <x:v>1</x:v>
      </x:c>
      <x:c r="F320" s="122" t="str">
        <x:v>Jeune de la nouvelle cohorte</x:v>
      </x:c>
      <x:c r="G320" s="122" t="str">
        <x:v>Tout le groupe est passé. Le dernier a trouvé un autre appui.</x:v>
      </x:c>
      <x:c r="H320" s="122" t="str">
        <x:v>Regarde le résultat réellement obtenu avant de parler.</x:v>
      </x:c>
      <x:c r="I320" s="122" t="str">
        <x:v>Résultat correspondant effectivement constaté ; remplace ou supprime la ligne si choix de refus/différé/observation. Ne jamais jouer une victoire non acquise.</x:v>
      </x:c>
      <x:c r="J320" s="122" t="str">
        <x:v>Origines — O1</x:v>
      </x:c>
      <x:c r="K320" s="125" t="n">
        <x:v>12</x:v>
      </x:c>
    </x:row>
    <x:row r="321" ht="44" customHeight="1">
      <x:c r="A321" s="126" t="str">
        <x:v>D6-O1-M36-ECHEC---01</x:v>
      </x:c>
      <x:c r="B321" s="127" t="str">
        <x:v>D6-O1-M36</x:v>
      </x:c>
      <x:c r="C321" s="127" t="str">
        <x:v>ECHEC</x:v>
      </x:c>
      <x:c r="D321" s="127" t="str">
        <x:v>-</x:v>
      </x:c>
      <x:c r="E321" s="128" t="n">
        <x:v>1</x:v>
      </x:c>
      <x:c r="F321" s="127" t="str">
        <x:v>Jeune de la nouvelle cohorte</x:v>
      </x:c>
      <x:c r="G321" s="127" t="str">
        <x:v>Celui-ci a bougé. Nous attendons qu’il soit fixé.</x:v>
      </x:c>
      <x:c r="H321" s="127" t="str">
        <x:v>Suspend l’échange pour laisser jouer le repli ou la protection prévue.</x:v>
      </x:c>
      <x:c r="I321" s="127" t="str">
        <x:v>Échec ou blocage correspondant effectivement observé ; les dégâts, objets et positions persistent.</x:v>
      </x:c>
      <x:c r="J321" s="127" t="str">
        <x:v>Origines — O1</x:v>
      </x:c>
      <x:c r="K321" s="130" t="n">
        <x:v>8</x:v>
      </x:c>
    </x:row>
    <x:row r="322" ht="44" customHeight="1">
      <x:c r="A322" s="121" t="str">
        <x:v>D6-O1-M36-REPRISE---01</x:v>
      </x:c>
      <x:c r="B322" s="122" t="str">
        <x:v>D6-O1-M36</x:v>
      </x:c>
      <x:c r="C322" s="122" t="str">
        <x:v>REPRISE</x:v>
      </x:c>
      <x:c r="D322" s="122" t="str">
        <x:v>-</x:v>
      </x:c>
      <x:c r="E322" s="123" t="n">
        <x:v>1</x:v>
      </x:c>
      <x:c r="F322" s="122" t="str">
        <x:v>Jeune de la nouvelle cohorte</x:v>
      </x:c>
      <x:c r="G322" s="122" t="str">
        <x:v>Nous pouvons reprendre à celui qui attend. Les autres n’ont rien à prouver de nouveau.</x:v>
      </x:c>
      <x:c r="H322" s="122" t="str">
        <x:v>Reprend à distance sûre ; ne répète pas toute la présentation.</x:v>
      </x:c>
      <x:c r="I322" s="122" t="str">
        <x:v>Réinteraction volontaire après interruption ; état de l’action conservé.</x:v>
      </x:c>
      <x:c r="J322" s="122" t="str">
        <x:v>Origines — O1</x:v>
      </x:c>
      <x:c r="K322" s="125" t="n">
        <x:v>15</x:v>
      </x:c>
    </x:row>
    <x:row r="323" ht="59" customHeight="1">
      <x:c r="A323" s="126" t="str">
        <x:v>D6-O1-M36-CHOIX-A-01</x:v>
      </x:c>
      <x:c r="B323" s="127" t="str">
        <x:v>D6-O1-M36</x:v>
      </x:c>
      <x:c r="C323" s="127" t="str">
        <x:v>CHOIX</x:v>
      </x:c>
      <x:c r="D323" s="127" t="str">
        <x:v>A</x:v>
      </x:c>
      <x:c r="E323" s="128" t="n">
        <x:v>1</x:v>
      </x:c>
      <x:c r="F323" s="127" t="str">
        <x:v>Joueur</x:v>
      </x:c>
      <x:c r="G323" s="127" t="str">
        <x:v>Oui. Je reste regarder vos passages.</x:v>
      </x:c>
      <x:c r="H323" s="127" t="str">
        <x:v>Regarder la personne ou l’appui concerné ; intention, pas résultat.</x:v>
      </x:c>
      <x:c r="I323" s="127" t="str">
        <x:v>Conditions d’entrée encore valides ; personne, outil et passage nécessaires disponibles. La parole seule ne valide pas l’objectif.</x:v>
      </x:c>
      <x:c r="J323" s="127" t="str">
        <x:v>Origines — O1</x:v>
      </x:c>
      <x:c r="K323" s="130" t="n">
        <x:v>6</x:v>
      </x:c>
    </x:row>
    <x:row r="324" ht="59" customHeight="1">
      <x:c r="A324" s="121" t="str">
        <x:v>D6-O1-M36-REPONSE-A-01</x:v>
      </x:c>
      <x:c r="B324" s="122" t="str">
        <x:v>D6-O1-M36</x:v>
      </x:c>
      <x:c r="C324" s="122" t="str">
        <x:v>REPONSE</x:v>
      </x:c>
      <x:c r="D324" s="122" t="str">
        <x:v>A</x:v>
      </x:c>
      <x:c r="E324" s="123" t="n">
        <x:v>1</x:v>
      </x:c>
      <x:c r="F324" s="122" t="str">
        <x:v>Jeune de la nouvelle cohorte</x:v>
      </x:c>
      <x:c r="G324" s="122" t="str">
        <x:v>Tu verras peut-être une prise que nous n’avons pas trouvée.</x:v>
      </x:c>
      <x:c r="H324" s="122" t="str">
        <x:v>Réponse au choix retenu ; les autres réponses ne sont pas jouées.</x:v>
      </x:c>
      <x:c r="I324" s="122" t="str">
        <x:v>Conditions d’entrée encore valides ; personne, outil et passage nécessaires disponibles. La parole seule ne valide pas l’objectif.</x:v>
      </x:c>
      <x:c r="J324" s="122" t="str">
        <x:v>Origines — O1</x:v>
      </x:c>
      <x:c r="K324" s="125" t="n">
        <x:v>10</x:v>
      </x:c>
    </x:row>
    <x:row r="325" ht="59" customHeight="1">
      <x:c r="A325" s="126" t="str">
        <x:v>D6-O1-M36-CHOIX-B-01</x:v>
      </x:c>
      <x:c r="B325" s="127" t="str">
        <x:v>D6-O1-M36</x:v>
      </x:c>
      <x:c r="C325" s="127" t="str">
        <x:v>CHOIX</x:v>
      </x:c>
      <x:c r="D325" s="127" t="str">
        <x:v>B</x:v>
      </x:c>
      <x:c r="E325" s="128" t="n">
        <x:v>1</x:v>
      </x:c>
      <x:c r="F325" s="127" t="str">
        <x:v>Joueur</x:v>
      </x:c>
      <x:c r="G325" s="127" t="str">
        <x:v>Oui. Ma route m’attend après votre passage.</x:v>
      </x:c>
      <x:c r="H325" s="127" t="str">
        <x:v>Regarder la personne ou l’appui concerné ; intention, pas résultat.</x:v>
      </x:c>
      <x:c r="I325" s="127" t="str">
        <x:v>Conditions d’entrée encore valides ; personne, outil et passage nécessaires disponibles. La parole seule ne valide pas l’objectif.</x:v>
      </x:c>
      <x:c r="J325" s="127" t="str">
        <x:v>Origines — O1</x:v>
      </x:c>
      <x:c r="K325" s="130" t="n">
        <x:v>7</x:v>
      </x:c>
    </x:row>
    <x:row r="326" ht="59" customHeight="1">
      <x:c r="A326" s="121" t="str">
        <x:v>D6-O1-M36-REPONSE-B-01</x:v>
      </x:c>
      <x:c r="B326" s="122" t="str">
        <x:v>D6-O1-M36</x:v>
      </x:c>
      <x:c r="C326" s="122" t="str">
        <x:v>REPONSE</x:v>
      </x:c>
      <x:c r="D326" s="122" t="str">
        <x:v>B</x:v>
      </x:c>
      <x:c r="E326" s="123" t="n">
        <x:v>1</x:v>
      </x:c>
      <x:c r="F326" s="122" t="str">
        <x:v>Jeune de la nouvelle cohorte</x:v>
      </x:c>
      <x:c r="G326" s="122" t="str">
        <x:v>Alors regarde au moins le premier essai.</x:v>
      </x:c>
      <x:c r="H326" s="122" t="str">
        <x:v>Réponse au choix retenu ; les autres réponses ne sont pas jouées.</x:v>
      </x:c>
      <x:c r="I326" s="122" t="str">
        <x:v>Conditions d’entrée encore valides ; personne, outil et passage nécessaires disponibles. La parole seule ne valide pas l’objectif.</x:v>
      </x:c>
      <x:c r="J326" s="122" t="str">
        <x:v>Origines — O1</x:v>
      </x:c>
      <x:c r="K326" s="125" t="n">
        <x:v>7</x:v>
      </x:c>
    </x:row>
    <x:row r="327" ht="134" customHeight="1">
      <x:c r="A327" s="126" t="str">
        <x:v>D6-O1-E1-OUV---01</x:v>
      </x:c>
      <x:c r="B327" s="127" t="str">
        <x:v>D6-O1-E1</x:v>
      </x:c>
      <x:c r="C327" s="127" t="str">
        <x:v>OUV</x:v>
      </x:c>
      <x:c r="D327" s="127" t="str">
        <x:v>-</x:v>
      </x:c>
      <x:c r="E327" s="128" t="n">
        <x:v>1</x:v>
      </x:c>
      <x:c r="F327" s="127" t="str">
        <x:v>Dhera</x:v>
      </x:c>
      <x:c r="G327" s="127" t="str">
        <x:v>Ton seuil est prêt. Tu décides de ceux qui pourront le franchir.</x:v>
      </x:c>
      <x:c r="H327" s="127" t="str">
        <x:v>Laisse le joueur regarder la situation avant de poursuivre.</x:v>
      </x:c>
      <x:c r="I327" s="127" t="str">
        <x:v>O1-M29 : sélection exclusive après Elite commun ; O1-M30 : réalisation jouée ; personnes et possessions requises effectivement disponibles.  Le locuteur doit être présent ou relié par le contact décrit ; une absence n’est jamais annulée pour jouer cette scène. Exclusivement si O1.endingId=O1-E1 confirmé ; cette scène est appelée depuis O1-M30 et ne constitue jamais une nouvelle sélection.</x:v>
      </x:c>
      <x:c r="J327" s="127" t="str">
        <x:v>Origines — O1</x:v>
      </x:c>
      <x:c r="K327" s="130" t="n">
        <x:v>12</x:v>
      </x:c>
    </x:row>
    <x:row r="328" ht="74" customHeight="1">
      <x:c r="A328" s="121" t="str">
        <x:v>D6-O1-E1-SUCCES---01</x:v>
      </x:c>
      <x:c r="B328" s="122" t="str">
        <x:v>D6-O1-E1</x:v>
      </x:c>
      <x:c r="C328" s="122" t="str">
        <x:v>SUCCES</x:v>
      </x:c>
      <x:c r="D328" s="122" t="str">
        <x:v>-</x:v>
      </x:c>
      <x:c r="E328" s="123" t="n">
        <x:v>1</x:v>
      </x:c>
      <x:c r="F328" s="122" t="str">
        <x:v>Dhera</x:v>
      </x:c>
      <x:c r="G328" s="122" t="str">
        <x:v>La porte est la tienne. Personne n’a reçu une invitation par ton silence.</x:v>
      </x:c>
      <x:c r="H328" s="122" t="str">
        <x:v>Regarde le résultat réellement obtenu avant de parler.</x:v>
      </x:c>
      <x:c r="I328" s="122" t="str">
        <x:v>Résultat correspondant effectivement constaté ; remplace ou supprime la ligne si choix de refus/différé/observation. Ne jamais jouer une victoire non acquise.</x:v>
      </x:c>
      <x:c r="J328" s="122" t="str">
        <x:v>Origines — O1</x:v>
      </x:c>
      <x:c r="K328" s="125" t="n">
        <x:v>13</x:v>
      </x:c>
    </x:row>
    <x:row r="329" ht="44" customHeight="1">
      <x:c r="A329" s="126" t="str">
        <x:v>D6-O1-E1-ECHEC---01</x:v>
      </x:c>
      <x:c r="B329" s="127" t="str">
        <x:v>D6-O1-E1</x:v>
      </x:c>
      <x:c r="C329" s="127" t="str">
        <x:v>ECHEC</x:v>
      </x:c>
      <x:c r="D329" s="127" t="str">
        <x:v>-</x:v>
      </x:c>
      <x:c r="E329" s="128" t="n">
        <x:v>1</x:v>
      </x:c>
      <x:c r="F329" s="127" t="str">
        <x:v>Dhera</x:v>
      </x:c>
      <x:c r="G329" s="127" t="str">
        <x:v>Le seuil n’est pas encore franchi. Rien ne t’oblige à précipiter le départ.</x:v>
      </x:c>
      <x:c r="H329" s="127" t="str">
        <x:v>Suspend l’échange pour laisser jouer le repli ou la protection prévue.</x:v>
      </x:c>
      <x:c r="I329" s="127" t="str">
        <x:v>Échec ou blocage correspondant effectivement observé ; les dégâts, objets et positions persistent.</x:v>
      </x:c>
      <x:c r="J329" s="127" t="str">
        <x:v>Origines — O1</x:v>
      </x:c>
      <x:c r="K329" s="130" t="n">
        <x:v>13</x:v>
      </x:c>
    </x:row>
    <x:row r="330" ht="44" customHeight="1">
      <x:c r="A330" s="121" t="str">
        <x:v>D6-O1-E1-REPRISE---01</x:v>
      </x:c>
      <x:c r="B330" s="122" t="str">
        <x:v>D6-O1-E1</x:v>
      </x:c>
      <x:c r="C330" s="122" t="str">
        <x:v>REPRISE</x:v>
      </x:c>
      <x:c r="D330" s="122" t="str">
        <x:v>-</x:v>
      </x:c>
      <x:c r="E330" s="123" t="n">
        <x:v>1</x:v>
      </x:c>
      <x:c r="F330" s="122" t="str">
        <x:v>Dhera</x:v>
      </x:c>
      <x:c r="G330" s="122" t="str">
        <x:v>Tes limites sont les mêmes. Reprends au dernier geste laissé en attente.</x:v>
      </x:c>
      <x:c r="H330" s="122" t="str">
        <x:v>Reprend à distance sûre ; ne répète pas toute la présentation.</x:v>
      </x:c>
      <x:c r="I330" s="122" t="str">
        <x:v>Réinteraction volontaire après interruption ; état de l’action conservé.</x:v>
      </x:c>
      <x:c r="J330" s="122" t="str">
        <x:v>Origines — O1</x:v>
      </x:c>
      <x:c r="K330" s="125" t="n">
        <x:v>12</x:v>
      </x:c>
    </x:row>
    <x:row r="331" ht="104" customHeight="1">
      <x:c r="A331" s="126" t="str">
        <x:v>D6-O1-E1-CHOIX-A-01</x:v>
      </x:c>
      <x:c r="B331" s="127" t="str">
        <x:v>D6-O1-E1</x:v>
      </x:c>
      <x:c r="C331" s="127" t="str">
        <x:v>CHOIX</x:v>
      </x:c>
      <x:c r="D331" s="127" t="str">
        <x:v>A</x:v>
      </x:c>
      <x:c r="E331" s="128" t="n">
        <x:v>1</x:v>
      </x:c>
      <x:c r="F331" s="127" t="str">
        <x:v>Joueur</x:v>
      </x:c>
      <x:c r="G331" s="127" t="str">
        <x:v>Je garde la preuve à portée, hors des regards.</x:v>
      </x:c>
      <x:c r="H331" s="127" t="str">
        <x:v>Regarder la personne ou l’appui concerné ; intention, pas résultat.</x:v>
      </x:c>
      <x:c r="I331" s="127" t="str">
        <x:v>Conditions d’entrée encore valides ; personne, outil et passage nécessaires disponibles. La parole seule ne valide pas l’objectif. Exclusivement si O1.endingId=O1-E1 confirmé ; cette scène est appelée depuis O1-M30 et ne constitue jamais une nouvelle sélection.</x:v>
      </x:c>
      <x:c r="J331" s="127" t="str">
        <x:v>Origines — O1</x:v>
      </x:c>
      <x:c r="K331" s="130" t="n">
        <x:v>9</x:v>
      </x:c>
    </x:row>
    <x:row r="332" ht="104" customHeight="1">
      <x:c r="A332" s="121" t="str">
        <x:v>D6-O1-E1-REPONSE-A-01</x:v>
      </x:c>
      <x:c r="B332" s="122" t="str">
        <x:v>D6-O1-E1</x:v>
      </x:c>
      <x:c r="C332" s="122" t="str">
        <x:v>REPONSE</x:v>
      </x:c>
      <x:c r="D332" s="122" t="str">
        <x:v>A</x:v>
      </x:c>
      <x:c r="E332" s="123" t="n">
        <x:v>1</x:v>
      </x:c>
      <x:c r="F332" s="122" t="str">
        <x:v>Dhera</x:v>
      </x:c>
      <x:c r="G332" s="122" t="str">
        <x:v>Choisis un emplacement que toi seul ouvres.</x:v>
      </x:c>
      <x:c r="H332" s="122" t="str">
        <x:v>Réponse au choix retenu ; les autres réponses ne sont pas jouées.</x:v>
      </x:c>
      <x:c r="I332" s="122" t="str">
        <x:v>Conditions d’entrée encore valides ; personne, outil et passage nécessaires disponibles. La parole seule ne valide pas l’objectif. Exclusivement si O1.endingId=O1-E1 confirmé ; cette scène est appelée depuis O1-M30 et ne constitue jamais une nouvelle sélection.</x:v>
      </x:c>
      <x:c r="J332" s="122" t="str">
        <x:v>Origines — O1</x:v>
      </x:c>
      <x:c r="K332" s="125" t="n">
        <x:v>7</x:v>
      </x:c>
    </x:row>
    <x:row r="333" ht="104" customHeight="1">
      <x:c r="A333" s="126" t="str">
        <x:v>D6-O1-E1-CHOIX-B-01</x:v>
      </x:c>
      <x:c r="B333" s="127" t="str">
        <x:v>D6-O1-E1</x:v>
      </x:c>
      <x:c r="C333" s="127" t="str">
        <x:v>CHOIX</x:v>
      </x:c>
      <x:c r="D333" s="127" t="str">
        <x:v>B</x:v>
      </x:c>
      <x:c r="E333" s="128" t="n">
        <x:v>1</x:v>
      </x:c>
      <x:c r="F333" s="127" t="str">
        <x:v>Joueur</x:v>
      </x:c>
      <x:c r="G333" s="127" t="str">
        <x:v>Je veux qu’elle reste visible.</x:v>
      </x:c>
      <x:c r="H333" s="127" t="str">
        <x:v>Regarder la personne ou l’appui concerné ; intention, pas résultat.</x:v>
      </x:c>
      <x:c r="I333" s="127" t="str">
        <x:v>Conditions d’entrée encore valides ; personne, outil et passage nécessaires disponibles. La parole seule ne valide pas l’objectif. Exclusivement si O1.endingId=O1-E1 confirmé ; cette scène est appelée depuis O1-M30 et ne constitue jamais une nouvelle sélection.</x:v>
      </x:c>
      <x:c r="J333" s="127" t="str">
        <x:v>Origines — O1</x:v>
      </x:c>
      <x:c r="K333" s="130" t="n">
        <x:v>5</x:v>
      </x:c>
    </x:row>
    <x:row r="334" ht="104" customHeight="1">
      <x:c r="A334" s="121" t="str">
        <x:v>D6-O1-E1-REPONSE-B-01</x:v>
      </x:c>
      <x:c r="B334" s="122" t="str">
        <x:v>D6-O1-E1</x:v>
      </x:c>
      <x:c r="C334" s="122" t="str">
        <x:v>REPONSE</x:v>
      </x:c>
      <x:c r="D334" s="122" t="str">
        <x:v>B</x:v>
      </x:c>
      <x:c r="E334" s="123" t="n">
        <x:v>1</x:v>
      </x:c>
      <x:c r="F334" s="122" t="str">
        <x:v>Dhera</x:v>
      </x:c>
      <x:c r="G334" s="122" t="str">
        <x:v>Alors donne-lui un récit exact, sans emprunter un autre combat.</x:v>
      </x:c>
      <x:c r="H334" s="122" t="str">
        <x:v>Réponse au choix retenu ; les autres réponses ne sont pas jouées.</x:v>
      </x:c>
      <x:c r="I334" s="122" t="str">
        <x:v>Conditions d’entrée encore valides ; personne, outil et passage nécessaires disponibles. La parole seule ne valide pas l’objectif. Exclusivement si O1.endingId=O1-E1 confirmé ; cette scène est appelée depuis O1-M30 et ne constitue jamais une nouvelle sélection.</x:v>
      </x:c>
      <x:c r="J334" s="122" t="str">
        <x:v>Origines — O1</x:v>
      </x:c>
      <x:c r="K334" s="125" t="n">
        <x:v>10</x:v>
      </x:c>
    </x:row>
    <x:row r="335" ht="134" customHeight="1">
      <x:c r="A335" s="126" t="str">
        <x:v>D6-O1-E2-OUV---01</x:v>
      </x:c>
      <x:c r="B335" s="127" t="str">
        <x:v>D6-O1-E2</x:v>
      </x:c>
      <x:c r="C335" s="127" t="str">
        <x:v>OUV</x:v>
      </x:c>
      <x:c r="D335" s="127" t="str">
        <x:v>-</x:v>
      </x:c>
      <x:c r="E335" s="128" t="n">
        <x:v>1</x:v>
      </x:c>
      <x:c r="F335" s="127" t="str">
        <x:v>Témoin du cercle</x:v>
      </x:c>
      <x:c r="G335" s="127" t="str">
        <x:v>Le cercle connaît les limites convenues. Nul n’effacera l’issue qui sera réellement jouée.</x:v>
      </x:c>
      <x:c r="H335" s="127" t="str">
        <x:v>Laisse le joueur regarder la situation avant de poursuivre.</x:v>
      </x:c>
      <x:c r="I335" s="127" t="str">
        <x:v>O1-M29 : sélection exclusive après Elite commun ; O1-M30 : réalisation jouée ; personnes et possessions requises effectivement disponibles.  Le locuteur doit être présent ou relié par le contact décrit ; une absence n’est jamais annulée pour jouer cette scène. Exclusivement si O1.endingId=O1-E2 confirmé ; cette scène est appelée depuis O1-M30 et ne constitue jamais une nouvelle sélection.</x:v>
      </x:c>
      <x:c r="J335" s="127" t="str">
        <x:v>Origines — O1</x:v>
      </x:c>
      <x:c r="K335" s="130" t="n">
        <x:v>13</x:v>
      </x:c>
    </x:row>
    <x:row r="336" ht="74" customHeight="1">
      <x:c r="A336" s="121" t="str">
        <x:v>D6-O1-E2-SUCCES---01</x:v>
      </x:c>
      <x:c r="B336" s="122" t="str">
        <x:v>D6-O1-E2</x:v>
      </x:c>
      <x:c r="C336" s="122" t="str">
        <x:v>SUCCES</x:v>
      </x:c>
      <x:c r="D336" s="122" t="str">
        <x:v>-</x:v>
      </x:c>
      <x:c r="E336" s="123" t="n">
        <x:v>1</x:v>
      </x:c>
      <x:c r="F336" s="122" t="str">
        <x:v>Témoin du cercle</x:v>
      </x:c>
      <x:c r="G336" s="122" t="str">
        <x:v>Le cercle a vu le geste final. Son résultat ne sera pas changé au prochain retour.</x:v>
      </x:c>
      <x:c r="H336" s="122" t="str">
        <x:v>Regarde le résultat réellement obtenu avant de parler.</x:v>
      </x:c>
      <x:c r="I336" s="122" t="str">
        <x:v>Résultat correspondant effectivement constaté ; remplace ou supprime la ligne si choix de refus/différé/observation. Ne jamais jouer une victoire non acquise.</x:v>
      </x:c>
      <x:c r="J336" s="122" t="str">
        <x:v>Origines — O1</x:v>
      </x:c>
      <x:c r="K336" s="125" t="n">
        <x:v>16</x:v>
      </x:c>
    </x:row>
    <x:row r="337" ht="44" customHeight="1">
      <x:c r="A337" s="126" t="str">
        <x:v>D6-O1-E2-ECHEC---01</x:v>
      </x:c>
      <x:c r="B337" s="127" t="str">
        <x:v>D6-O1-E2</x:v>
      </x:c>
      <x:c r="C337" s="127" t="str">
        <x:v>ECHEC</x:v>
      </x:c>
      <x:c r="D337" s="127" t="str">
        <x:v>-</x:v>
      </x:c>
      <x:c r="E337" s="128" t="n">
        <x:v>1</x:v>
      </x:c>
      <x:c r="F337" s="127" t="str">
        <x:v>Témoin du cercle</x:v>
      </x:c>
      <x:c r="G337" s="127" t="str">
        <x:v>Tu as perdu cette manche. La confrontation reste à conclure selon les limites convenues.</x:v>
      </x:c>
      <x:c r="H337" s="127" t="str">
        <x:v>Suspend l’échange pour laisser jouer le repli ou la protection prévue.</x:v>
      </x:c>
      <x:c r="I337" s="127" t="str">
        <x:v>Échec ou blocage correspondant effectivement observé ; les dégâts, objets et positions persistent.</x:v>
      </x:c>
      <x:c r="J337" s="127" t="str">
        <x:v>Origines — O1</x:v>
      </x:c>
      <x:c r="K337" s="130" t="n">
        <x:v>14</x:v>
      </x:c>
    </x:row>
    <x:row r="338" ht="44" customHeight="1">
      <x:c r="A338" s="121" t="str">
        <x:v>D6-O1-E2-REPRISE---01</x:v>
      </x:c>
      <x:c r="B338" s="122" t="str">
        <x:v>D6-O1-E2</x:v>
      </x:c>
      <x:c r="C338" s="122" t="str">
        <x:v>REPRISE</x:v>
      </x:c>
      <x:c r="D338" s="122" t="str">
        <x:v>-</x:v>
      </x:c>
      <x:c r="E338" s="123" t="n">
        <x:v>1</x:v>
      </x:c>
      <x:c r="F338" s="122" t="str">
        <x:v>Témoin du cercle</x:v>
      </x:c>
      <x:c r="G338" s="122" t="str">
        <x:v>La même décision t’attend. Nous reverrons seulement ce qui a interrompu le duel.</x:v>
      </x:c>
      <x:c r="H338" s="122" t="str">
        <x:v>Reprend à distance sûre ; ne répète pas toute la présentation.</x:v>
      </x:c>
      <x:c r="I338" s="122" t="str">
        <x:v>Réinteraction volontaire après interruption ; état de l’action conservé.</x:v>
      </x:c>
      <x:c r="J338" s="122" t="str">
        <x:v>Origines — O1</x:v>
      </x:c>
      <x:c r="K338" s="125" t="n">
        <x:v>13</x:v>
      </x:c>
    </x:row>
    <x:row r="339" ht="104" customHeight="1">
      <x:c r="A339" s="126" t="str">
        <x:v>D6-O1-E2-CHOIX-A-01</x:v>
      </x:c>
      <x:c r="B339" s="127" t="str">
        <x:v>D6-O1-E2</x:v>
      </x:c>
      <x:c r="C339" s="127" t="str">
        <x:v>CHOIX</x:v>
      </x:c>
      <x:c r="D339" s="127" t="str">
        <x:v>A</x:v>
      </x:c>
      <x:c r="E339" s="128" t="n">
        <x:v>1</x:v>
      </x:c>
      <x:c r="F339" s="127" t="str">
        <x:v>Joueur</x:v>
      </x:c>
      <x:c r="G339" s="127" t="str">
        <x:v>S’il tombe, je veux pouvoir l’arrêter sans le tuer.</x:v>
      </x:c>
      <x:c r="H339" s="127" t="str">
        <x:v>Regarder la personne ou l’appui concerné ; intention, pas résultat.</x:v>
      </x:c>
      <x:c r="I339" s="127" t="str">
        <x:v>Conditions d’entrée encore valides ; personne, outil et passage nécessaires disponibles. La parole seule ne valide pas l’objectif. Exclusivement si O1.endingId=O1-E2 confirmé ; cette scène est appelée depuis O1-M30 et ne constitue jamais une nouvelle sélection.</x:v>
      </x:c>
      <x:c r="J339" s="127" t="str">
        <x:v>Origines — O1</x:v>
      </x:c>
      <x:c r="K339" s="130" t="n">
        <x:v>9</x:v>
      </x:c>
    </x:row>
    <x:row r="340" ht="104" customHeight="1">
      <x:c r="A340" s="121" t="str">
        <x:v>D6-O1-E2-REPONSE-A-01</x:v>
      </x:c>
      <x:c r="B340" s="122" t="str">
        <x:v>D6-O1-E2</x:v>
      </x:c>
      <x:c r="C340" s="122" t="str">
        <x:v>REPONSE</x:v>
      </x:c>
      <x:c r="D340" s="122" t="str">
        <x:v>A</x:v>
      </x:c>
      <x:c r="E340" s="123" t="n">
        <x:v>1</x:v>
      </x:c>
      <x:c r="F340" s="122" t="str">
        <x:v>Témoin du cercle</x:v>
      </x:c>
      <x:c r="G340" s="122" t="str">
        <x:v>La retenue devra se faire dans le combat. Nous arrêterons l’affrontement au signe convenu.</x:v>
      </x:c>
      <x:c r="H340" s="122" t="str">
        <x:v>Réponse au choix retenu ; les autres réponses ne sont pas jouées.</x:v>
      </x:c>
      <x:c r="I340" s="122" t="str">
        <x:v>Conditions d’entrée encore valides ; personne, outil et passage nécessaires disponibles. La parole seule ne valide pas l’objectif. Exclusivement si O1.endingId=O1-E2 confirmé ; cette scène est appelée depuis O1-M30 et ne constitue jamais une nouvelle sélection.</x:v>
      </x:c>
      <x:c r="J340" s="122" t="str">
        <x:v>Origines — O1</x:v>
      </x:c>
      <x:c r="K340" s="125" t="n">
        <x:v>14</x:v>
      </x:c>
    </x:row>
    <x:row r="341" ht="104" customHeight="1">
      <x:c r="A341" s="126" t="str">
        <x:v>D6-O1-E2-CHOIX-B-01</x:v>
      </x:c>
      <x:c r="B341" s="127" t="str">
        <x:v>D6-O1-E2</x:v>
      </x:c>
      <x:c r="C341" s="127" t="str">
        <x:v>CHOIX</x:v>
      </x:c>
      <x:c r="D341" s="127" t="str">
        <x:v>B</x:v>
      </x:c>
      <x:c r="E341" s="128" t="n">
        <x:v>1</x:v>
      </x:c>
      <x:c r="F341" s="127" t="str">
        <x:v>Joueur</x:v>
      </x:c>
      <x:c r="G341" s="127" t="str">
        <x:v>Je réserve le geste final jusqu’à ma victoire.</x:v>
      </x:c>
      <x:c r="H341" s="127" t="str">
        <x:v>Regarder la personne ou l’appui concerné ; intention, pas résultat.</x:v>
      </x:c>
      <x:c r="I341" s="127" t="str">
        <x:v>Conditions d’entrée encore valides ; personne, outil et passage nécessaires disponibles. La parole seule ne valide pas l’objectif. Exclusivement si O1.endingId=O1-E2 confirmé ; cette scène est appelée depuis O1-M30 et ne constitue jamais une nouvelle sélection.</x:v>
      </x:c>
      <x:c r="J341" s="127" t="str">
        <x:v>Origines — O1</x:v>
      </x:c>
      <x:c r="K341" s="130" t="n">
        <x:v>8</x:v>
      </x:c>
    </x:row>
    <x:row r="342" ht="104" customHeight="1">
      <x:c r="A342" s="121" t="str">
        <x:v>D6-O1-E2-REPONSE-B-01</x:v>
      </x:c>
      <x:c r="B342" s="122" t="str">
        <x:v>D6-O1-E2</x:v>
      </x:c>
      <x:c r="C342" s="122" t="str">
        <x:v>REPONSE</x:v>
      </x:c>
      <x:c r="D342" s="122" t="str">
        <x:v>B</x:v>
      </x:c>
      <x:c r="E342" s="123" t="n">
        <x:v>1</x:v>
      </x:c>
      <x:c r="F342" s="122" t="str">
        <x:v>Témoin du cercle</x:v>
      </x:c>
      <x:c r="G342" s="122" t="str">
        <x:v>Tu décideras alors parmi les gestes encore possibles. Rien n’est acquis avant.</x:v>
      </x:c>
      <x:c r="H342" s="122" t="str">
        <x:v>Réponse au choix retenu ; les autres réponses ne sont pas jouées.</x:v>
      </x:c>
      <x:c r="I342" s="122" t="str">
        <x:v>Conditions d’entrée encore valides ; personne, outil et passage nécessaires disponibles. La parole seule ne valide pas l’objectif. Exclusivement si O1.endingId=O1-E2 confirmé ; cette scène est appelée depuis O1-M30 et ne constitue jamais une nouvelle sélection.</x:v>
      </x:c>
      <x:c r="J342" s="122" t="str">
        <x:v>Origines — O1</x:v>
      </x:c>
      <x:c r="K342" s="125" t="n">
        <x:v>12</x:v>
      </x:c>
    </x:row>
    <x:row r="343" ht="134" customHeight="1">
      <x:c r="A343" s="126" t="str">
        <x:v>D6-O1-E3-OUV---01</x:v>
      </x:c>
      <x:c r="B343" s="127" t="str">
        <x:v>D6-O1-E3</x:v>
      </x:c>
      <x:c r="C343" s="127" t="str">
        <x:v>OUV</x:v>
      </x:c>
      <x:c r="D343" s="127" t="str">
        <x:v>-</x:v>
      </x:c>
      <x:c r="E343" s="128" t="n">
        <x:v>1</x:v>
      </x:c>
      <x:c r="F343" s="127" t="str">
        <x:v>Dhera</x:v>
      </x:c>
      <x:c r="G343" s="127" t="str">
        <x:v>Il a accompli le premier acte convenu. Tu peux garder tes distances en ouvrant cette possibilité.</x:v>
      </x:c>
      <x:c r="H343" s="127" t="str">
        <x:v>Laisse le joueur regarder la situation avant de poursuivre.</x:v>
      </x:c>
      <x:c r="I343" s="127" t="str">
        <x:v>O1-M29 : sélection exclusive après Elite commun ; O1-M30 : réalisation jouée ; personnes et possessions requises effectivement disponibles.  Le locuteur doit être présent ou relié par le contact décrit ; une absence n’est jamais annulée pour jouer cette scène. Exclusivement si O1.endingId=O1-E3 confirmé ; cette scène est appelée depuis O1-M30 et ne constitue jamais une nouvelle sélection.</x:v>
      </x:c>
      <x:c r="J343" s="127" t="str">
        <x:v>Origines — O1</x:v>
      </x:c>
      <x:c r="K343" s="130" t="n">
        <x:v>16</x:v>
      </x:c>
    </x:row>
    <x:row r="344" ht="74" customHeight="1">
      <x:c r="A344" s="121" t="str">
        <x:v>D6-O1-E3-SUCCES---01</x:v>
      </x:c>
      <x:c r="B344" s="122" t="str">
        <x:v>D6-O1-E3</x:v>
      </x:c>
      <x:c r="C344" s="122" t="str">
        <x:v>SUCCES</x:v>
      </x:c>
      <x:c r="D344" s="122" t="str">
        <x:v>-</x:v>
      </x:c>
      <x:c r="E344" s="123" t="n">
        <x:v>1</x:v>
      </x:c>
      <x:c r="F344" s="122" t="str">
        <x:v>Dhera</x:v>
      </x:c>
      <x:c r="G344" s="122" t="str">
        <x:v>La limite a été tenue aujourd’hui. Les prochaines visites devront la tenir aussi.</x:v>
      </x:c>
      <x:c r="H344" s="122" t="str">
        <x:v>Regarde le résultat réellement obtenu avant de parler.</x:v>
      </x:c>
      <x:c r="I344" s="122" t="str">
        <x:v>Résultat correspondant effectivement constaté ; remplace ou supprime la ligne si choix de refus/différé/observation. Ne jamais jouer une victoire non acquise.</x:v>
      </x:c>
      <x:c r="J344" s="122" t="str">
        <x:v>Origines — O1</x:v>
      </x:c>
      <x:c r="K344" s="125" t="n">
        <x:v>13</x:v>
      </x:c>
    </x:row>
    <x:row r="345" ht="44" customHeight="1">
      <x:c r="A345" s="126" t="str">
        <x:v>D6-O1-E3-ECHEC---01</x:v>
      </x:c>
      <x:c r="B345" s="127" t="str">
        <x:v>D6-O1-E3</x:v>
      </x:c>
      <x:c r="C345" s="127" t="str">
        <x:v>ECHEC</x:v>
      </x:c>
      <x:c r="D345" s="127" t="str">
        <x:v>-</x:v>
      </x:c>
      <x:c r="E345" s="128" t="n">
        <x:v>1</x:v>
      </x:c>
      <x:c r="F345" s="127" t="str">
        <x:v>Dhera</x:v>
      </x:c>
      <x:c r="G345" s="127" t="str">
        <x:v>Il a franchi la distance convenue. La visite s’arrête ici.</x:v>
      </x:c>
      <x:c r="H345" s="127" t="str">
        <x:v>Suspend l’échange pour laisser jouer le repli ou la protection prévue.</x:v>
      </x:c>
      <x:c r="I345" s="127" t="str">
        <x:v>Échec ou blocage correspondant effectivement observé ; les dégâts, objets et positions persistent.</x:v>
      </x:c>
      <x:c r="J345" s="127" t="str">
        <x:v>Origines — O1</x:v>
      </x:c>
      <x:c r="K345" s="130" t="n">
        <x:v>10</x:v>
      </x:c>
    </x:row>
    <x:row r="346" ht="44" customHeight="1">
      <x:c r="A346" s="121" t="str">
        <x:v>D6-O1-E3-REPRISE---01</x:v>
      </x:c>
      <x:c r="B346" s="122" t="str">
        <x:v>D6-O1-E3</x:v>
      </x:c>
      <x:c r="C346" s="122" t="str">
        <x:v>REPRISE</x:v>
      </x:c>
      <x:c r="D346" s="122" t="str">
        <x:v>-</x:v>
      </x:c>
      <x:c r="E346" s="123" t="n">
        <x:v>1</x:v>
      </x:c>
      <x:c r="F346" s="122" t="str">
        <x:v>Dhera</x:v>
      </x:c>
      <x:c r="G346" s="122" t="str">
        <x:v>Nous ne reprendrons qu’après les actes demandés. Une excuse ne les remplace pas.</x:v>
      </x:c>
      <x:c r="H346" s="122" t="str">
        <x:v>Reprend à distance sûre ; ne répète pas toute la présentation.</x:v>
      </x:c>
      <x:c r="I346" s="122" t="str">
        <x:v>Réinteraction volontaire après interruption ; état de l’action conservé.</x:v>
      </x:c>
      <x:c r="J346" s="122" t="str">
        <x:v>Origines — O1</x:v>
      </x:c>
      <x:c r="K346" s="125" t="n">
        <x:v>13</x:v>
      </x:c>
    </x:row>
    <x:row r="347" ht="104" customHeight="1">
      <x:c r="A347" s="126" t="str">
        <x:v>D6-O1-E3-CHOIX-A-01</x:v>
      </x:c>
      <x:c r="B347" s="127" t="str">
        <x:v>D6-O1-E3</x:v>
      </x:c>
      <x:c r="C347" s="127" t="str">
        <x:v>CHOIX</x:v>
      </x:c>
      <x:c r="D347" s="127" t="str">
        <x:v>A</x:v>
      </x:c>
      <x:c r="E347" s="128" t="n">
        <x:v>1</x:v>
      </x:c>
      <x:c r="F347" s="127" t="str">
        <x:v>Joueur</x:v>
      </x:c>
      <x:c r="G347" s="127" t="str">
        <x:v>Il reste dehors. Je recevrai ce geste au seuil.</x:v>
      </x:c>
      <x:c r="H347" s="127" t="str">
        <x:v>Regarder la personne ou l’appui concerné ; intention, pas résultat.</x:v>
      </x:c>
      <x:c r="I347" s="127" t="str">
        <x:v>Conditions d’entrée encore valides ; personne, outil et passage nécessaires disponibles. La parole seule ne valide pas l’objectif. Exclusivement si O1.endingId=O1-E3 confirmé ; cette scène est appelée depuis O1-M30 et ne constitue jamais une nouvelle sélection.</x:v>
      </x:c>
      <x:c r="J347" s="127" t="str">
        <x:v>Origines — O1</x:v>
      </x:c>
      <x:c r="K347" s="130" t="n">
        <x:v>9</x:v>
      </x:c>
    </x:row>
    <x:row r="348" ht="104" customHeight="1">
      <x:c r="A348" s="121" t="str">
        <x:v>D6-O1-E3-REPONSE-A-01</x:v>
      </x:c>
      <x:c r="B348" s="122" t="str">
        <x:v>D6-O1-E3</x:v>
      </x:c>
      <x:c r="C348" s="122" t="str">
        <x:v>REPONSE</x:v>
      </x:c>
      <x:c r="D348" s="122" t="str">
        <x:v>A</x:v>
      </x:c>
      <x:c r="E348" s="123" t="n">
        <x:v>1</x:v>
      </x:c>
      <x:c r="F348" s="122" t="str">
        <x:v>Dhera</x:v>
      </x:c>
      <x:c r="G348" s="122" t="str">
        <x:v>Je m’assure qu’il respecte cette distance.</x:v>
      </x:c>
      <x:c r="H348" s="122" t="str">
        <x:v>Réponse au choix retenu ; les autres réponses ne sont pas jouées.</x:v>
      </x:c>
      <x:c r="I348" s="122" t="str">
        <x:v>Conditions d’entrée encore valides ; personne, outil et passage nécessaires disponibles. La parole seule ne valide pas l’objectif. Exclusivement si O1.endingId=O1-E3 confirmé ; cette scène est appelée depuis O1-M30 et ne constitue jamais une nouvelle sélection.</x:v>
      </x:c>
      <x:c r="J348" s="122" t="str">
        <x:v>Origines — O1</x:v>
      </x:c>
      <x:c r="K348" s="125" t="n">
        <x:v>6</x:v>
      </x:c>
    </x:row>
    <x:row r="349" ht="104" customHeight="1">
      <x:c r="A349" s="126" t="str">
        <x:v>D6-O1-E3-CHOIX-B-01</x:v>
      </x:c>
      <x:c r="B349" s="127" t="str">
        <x:v>D6-O1-E3</x:v>
      </x:c>
      <x:c r="C349" s="127" t="str">
        <x:v>CHOIX</x:v>
      </x:c>
      <x:c r="D349" s="127" t="str">
        <x:v>B</x:v>
      </x:c>
      <x:c r="E349" s="128" t="n">
        <x:v>1</x:v>
      </x:c>
      <x:c r="F349" s="127" t="str">
        <x:v>Joueur</x:v>
      </x:c>
      <x:c r="G349" s="127" t="str">
        <x:v>Je veux qu’un témoin reste pendant la visite.</x:v>
      </x:c>
      <x:c r="H349" s="127" t="str">
        <x:v>Regarder la personne ou l’appui concerné ; intention, pas résultat.</x:v>
      </x:c>
      <x:c r="I349" s="127" t="str">
        <x:v>Conditions d’entrée encore valides ; personne, outil et passage nécessaires disponibles. La parole seule ne valide pas l’objectif. Exclusivement si O1.endingId=O1-E3 confirmé ; cette scène est appelée depuis O1-M30 et ne constitue jamais une nouvelle sélection.</x:v>
      </x:c>
      <x:c r="J349" s="127" t="str">
        <x:v>Origines — O1</x:v>
      </x:c>
      <x:c r="K349" s="130" t="n">
        <x:v>8</x:v>
      </x:c>
    </x:row>
    <x:row r="350" ht="104" customHeight="1">
      <x:c r="A350" s="121" t="str">
        <x:v>D6-O1-E3-REPONSE-B-01</x:v>
      </x:c>
      <x:c r="B350" s="122" t="str">
        <x:v>D6-O1-E3</x:v>
      </x:c>
      <x:c r="C350" s="122" t="str">
        <x:v>REPONSE</x:v>
      </x:c>
      <x:c r="D350" s="122" t="str">
        <x:v>B</x:v>
      </x:c>
      <x:c r="E350" s="123" t="n">
        <x:v>1</x:v>
      </x:c>
      <x:c r="F350" s="122" t="str">
        <x:v>Dhera</x:v>
      </x:c>
      <x:c r="G350" s="122" t="str">
        <x:v>Je reste si tu le demandes. La visite s’arrête à ton signal.</x:v>
      </x:c>
      <x:c r="H350" s="122" t="str">
        <x:v>Réponse au choix retenu ; les autres réponses ne sont pas jouées.</x:v>
      </x:c>
      <x:c r="I350" s="122" t="str">
        <x:v>Conditions d’entrée encore valides ; personne, outil et passage nécessaires disponibles. La parole seule ne valide pas l’objectif. Exclusivement si O1.endingId=O1-E3 confirmé ; cette scène est appelée depuis O1-M30 et ne constitue jamais une nouvelle sélection.</x:v>
      </x:c>
      <x:c r="J350" s="122" t="str">
        <x:v>Origines — O1</x:v>
      </x:c>
      <x:c r="K350" s="125" t="n">
        <x:v>12</x:v>
      </x:c>
    </x:row>
    <x:row r="351" ht="134" customHeight="1">
      <x:c r="A351" s="126" t="str">
        <x:v>D6-O2-M01-OUV---01</x:v>
      </x:c>
      <x:c r="B351" s="127" t="str">
        <x:v>D6-O2-M01</x:v>
      </x:c>
      <x:c r="C351" s="127" t="str">
        <x:v>OUV</x:v>
      </x:c>
      <x:c r="D351" s="127" t="str">
        <x:v>-</x:v>
      </x:c>
      <x:c r="E351" s="128" t="n">
        <x:v>1</x:v>
      </x:c>
      <x:c r="F351" s="127" t="str">
        <x:v>Sael</x:v>
      </x:c>
      <x:c r="G351" s="127" t="str">
        <x:v>Celui-ci appartenait à ton ancêtre. Pour tes mains, nous avons préparé cette réplique.</x:v>
      </x:c>
      <x:c r="H351" s="127" t="str">
        <x:v>Laisse le joueur regarder la situation avant de poursuivre.</x:v>
      </x:c>
      <x:c r="I351" s="127" t="str">
        <x:v>Voie O2 choisie ; prologue commun terminé ; aucune mission de voie résolue.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351" s="127" t="str">
        <x:v>Origines — O2</x:v>
      </x:c>
      <x:c r="K351" s="130" t="n">
        <x:v>13</x:v>
      </x:c>
    </x:row>
    <x:row r="352" ht="74" customHeight="1">
      <x:c r="A352" s="121" t="str">
        <x:v>D6-O2-M01-SUCCES---01</x:v>
      </x:c>
      <x:c r="B352" s="122" t="str">
        <x:v>D6-O2-M01</x:v>
      </x:c>
      <x:c r="C352" s="122" t="str">
        <x:v>SUCCES</x:v>
      </x:c>
      <x:c r="D352" s="122" t="str">
        <x:v>-</x:v>
      </x:c>
      <x:c r="E352" s="123" t="n">
        <x:v>1</x:v>
      </x:c>
      <x:c r="F352" s="122" t="str">
        <x:v>Sael</x:v>
      </x:c>
      <x:c r="G352" s="122" t="str">
        <x:v>Tu as senti son poids sans mettre l’ancien masque en danger.</x:v>
      </x:c>
      <x:c r="H352" s="122" t="str">
        <x:v>Regarde le résultat réellement obtenu avant de parler.</x:v>
      </x:c>
      <x:c r="I352" s="122" t="str">
        <x:v>Résultat correspondant effectivement constaté ; remplace ou supprime la ligne si choix de refus/différé/observation. Ne jamais jouer une victoire non acquise.</x:v>
      </x:c>
      <x:c r="J352" s="122" t="str">
        <x:v>Origines — O2</x:v>
      </x:c>
      <x:c r="K352" s="125" t="n">
        <x:v>11</x:v>
      </x:c>
    </x:row>
    <x:row r="353" ht="44" customHeight="1">
      <x:c r="A353" s="126" t="str">
        <x:v>D6-O2-M01-ECHEC---01</x:v>
      </x:c>
      <x:c r="B353" s="127" t="str">
        <x:v>D6-O2-M01</x:v>
      </x:c>
      <x:c r="C353" s="127" t="str">
        <x:v>ECHEC</x:v>
      </x:c>
      <x:c r="D353" s="127" t="str">
        <x:v>-</x:v>
      </x:c>
      <x:c r="E353" s="128" t="n">
        <x:v>1</x:v>
      </x:c>
      <x:c r="F353" s="127" t="str">
        <x:v>Sael</x:v>
      </x:c>
      <x:c r="G353" s="127" t="str">
        <x:v>L’attache a glissé. Le coussin est là pour cela ; regarde comment je la ferme.</x:v>
      </x:c>
      <x:c r="H353" s="127" t="str">
        <x:v>Suspend l’échange pour laisser jouer le repli ou la protection prévue.</x:v>
      </x:c>
      <x:c r="I353" s="127" t="str">
        <x:v>Échec ou blocage correspondant effectivement observé ; les dégâts, objets et positions persistent.</x:v>
      </x:c>
      <x:c r="J353" s="127" t="str">
        <x:v>Origines — O2</x:v>
      </x:c>
      <x:c r="K353" s="130" t="n">
        <x:v>15</x:v>
      </x:c>
    </x:row>
    <x:row r="354" ht="44" customHeight="1">
      <x:c r="A354" s="121" t="str">
        <x:v>D6-O2-M01-REPRISE---01</x:v>
      </x:c>
      <x:c r="B354" s="122" t="str">
        <x:v>D6-O2-M01</x:v>
      </x:c>
      <x:c r="C354" s="122" t="str">
        <x:v>REPRISE</x:v>
      </x:c>
      <x:c r="D354" s="122" t="str">
        <x:v>-</x:v>
      </x:c>
      <x:c r="E354" s="123" t="n">
        <x:v>1</x:v>
      </x:c>
      <x:c r="F354" s="122" t="str">
        <x:v>Sael</x:v>
      </x:c>
      <x:c r="G354" s="122" t="str">
        <x:v>Reprends la réplique. L’original reste sur son support.</x:v>
      </x:c>
      <x:c r="H354" s="122" t="str">
        <x:v>Reprend à distance sûre ; ne répète pas toute la présentation.</x:v>
      </x:c>
      <x:c r="I354" s="122" t="str">
        <x:v>Réinteraction volontaire après interruption ; état de l’action conservé.</x:v>
      </x:c>
      <x:c r="J354" s="122" t="str">
        <x:v>Origines — O2</x:v>
      </x:c>
      <x:c r="K354" s="125" t="n">
        <x:v>8</x:v>
      </x:c>
    </x:row>
    <x:row r="355" ht="59" customHeight="1">
      <x:c r="A355" s="126" t="str">
        <x:v>D6-O2-M01-CHOIX-A-01</x:v>
      </x:c>
      <x:c r="B355" s="127" t="str">
        <x:v>D6-O2-M01</x:v>
      </x:c>
      <x:c r="C355" s="127" t="str">
        <x:v>CHOIX</x:v>
      </x:c>
      <x:c r="D355" s="127" t="str">
        <x:v>A</x:v>
      </x:c>
      <x:c r="E355" s="128" t="n">
        <x:v>1</x:v>
      </x:c>
      <x:c r="F355" s="127" t="str">
        <x:v>Joueur</x:v>
      </x:c>
      <x:c r="G355" s="127" t="str">
        <x:v>Pourquoi cette encoche sur le côté ?</x:v>
      </x:c>
      <x:c r="H355" s="127" t="str">
        <x:v>Regarder la personne ou l’appui concerné ; intention, pas résultat.</x:v>
      </x:c>
      <x:c r="I355" s="127" t="str">
        <x:v>Conditions d’entrée encore valides ; personne, outil et passage nécessaires disponibles. La parole seule ne valide pas l’objectif.</x:v>
      </x:c>
      <x:c r="J355" s="127" t="str">
        <x:v>Origines — O2</x:v>
      </x:c>
      <x:c r="K355" s="130" t="n">
        <x:v>7</x:v>
      </x:c>
    </x:row>
    <x:row r="356" ht="59" customHeight="1">
      <x:c r="A356" s="121" t="str">
        <x:v>D6-O2-M01-REPONSE-A-01</x:v>
      </x:c>
      <x:c r="B356" s="122" t="str">
        <x:v>D6-O2-M01</x:v>
      </x:c>
      <x:c r="C356" s="122" t="str">
        <x:v>REPONSE</x:v>
      </x:c>
      <x:c r="D356" s="122" t="str">
        <x:v>A</x:v>
      </x:c>
      <x:c r="E356" s="123" t="n">
        <x:v>1</x:v>
      </x:c>
      <x:c r="F356" s="122" t="str">
        <x:v>Sael</x:v>
      </x:c>
      <x:c r="G356" s="122" t="str">
        <x:v>Regarde son bord. Quelque chose l’a touché ; je ne sais pas encore quoi.</x:v>
      </x:c>
      <x:c r="H356" s="122" t="str">
        <x:v>Réponse au choix retenu ; les autres réponses ne sont pas jouées.</x:v>
      </x:c>
      <x:c r="I356" s="122" t="str">
        <x:v>Conditions d’entrée encore valides ; personne, outil et passage nécessaires disponibles. La parole seule ne valide pas l’objectif.</x:v>
      </x:c>
      <x:c r="J356" s="122" t="str">
        <x:v>Origines — O2</x:v>
      </x:c>
      <x:c r="K356" s="125" t="n">
        <x:v>14</x:v>
      </x:c>
    </x:row>
    <x:row r="357" ht="59" customHeight="1">
      <x:c r="A357" s="126" t="str">
        <x:v>D6-O2-M01-CHOIX-B-01</x:v>
      </x:c>
      <x:c r="B357" s="127" t="str">
        <x:v>D6-O2-M01</x:v>
      </x:c>
      <x:c r="C357" s="127" t="str">
        <x:v>CHOIX</x:v>
      </x:c>
      <x:c r="D357" s="127" t="str">
        <x:v>B</x:v>
      </x:c>
      <x:c r="E357" s="128" t="n">
        <x:v>1</x:v>
      </x:c>
      <x:c r="F357" s="127" t="str">
        <x:v>Joueur</x:v>
      </x:c>
      <x:c r="G357" s="127" t="str">
        <x:v>Raconte-moi d’abord sa chasse.</x:v>
      </x:c>
      <x:c r="H357" s="127" t="str">
        <x:v>Regarder la personne ou l’appui concerné ; intention, pas résultat.</x:v>
      </x:c>
      <x:c r="I357" s="127" t="str">
        <x:v>Conditions d’entrée encore valides ; personne, outil et passage nécessaires disponibles. La parole seule ne valide pas l’objectif.</x:v>
      </x:c>
      <x:c r="J357" s="127" t="str">
        <x:v>Origines — O2</x:v>
      </x:c>
      <x:c r="K357" s="130" t="n">
        <x:v>4</x:v>
      </x:c>
    </x:row>
    <x:row r="358" ht="59" customHeight="1">
      <x:c r="A358" s="121" t="str">
        <x:v>D6-O2-M01-REPONSE-B-01</x:v>
      </x:c>
      <x:c r="B358" s="122" t="str">
        <x:v>D6-O2-M01</x:v>
      </x:c>
      <x:c r="C358" s="122" t="str">
        <x:v>REPONSE</x:v>
      </x:c>
      <x:c r="D358" s="122" t="str">
        <x:v>B</x:v>
      </x:c>
      <x:c r="E358" s="123" t="n">
        <x:v>1</x:v>
      </x:c>
      <x:c r="F358" s="122" t="str">
        <x:v>Sael</x:v>
      </x:c>
      <x:c r="G358" s="122" t="str">
        <x:v>Il a attendu que la proie tourne. C’est alors qu’il a porté le coup décisif.</x:v>
      </x:c>
      <x:c r="H358" s="122" t="str">
        <x:v>Réponse au choix retenu ; les autres réponses ne sont pas jouées.</x:v>
      </x:c>
      <x:c r="I358" s="122" t="str">
        <x:v>Conditions d’entrée encore valides ; personne, outil et passage nécessaires disponibles. La parole seule ne valide pas l’objectif.</x:v>
      </x:c>
      <x:c r="J358" s="122" t="str">
        <x:v>Origines — O2</x:v>
      </x:c>
      <x:c r="K358" s="125" t="n">
        <x:v>15</x:v>
      </x:c>
    </x:row>
    <x:row r="359" ht="149" customHeight="1">
      <x:c r="A359" s="126" t="str">
        <x:v>D6-O2-M02-OUV---01</x:v>
      </x:c>
      <x:c r="B359" s="127" t="str">
        <x:v>D6-O2-M02</x:v>
      </x:c>
      <x:c r="C359" s="127" t="str">
        <x:v>OUV</x:v>
      </x:c>
      <x:c r="D359" s="127" t="str">
        <x:v>-</x:v>
      </x:c>
      <x:c r="E359" s="128" t="n">
        <x:v>1</x:v>
      </x:c>
      <x:c r="F359" s="127" t="str">
        <x:v>Sael</x:v>
      </x:c>
      <x:c r="G359" s="127" t="str">
        <x:v>La fresque le montre seul. Pourtant, deux trajets sont gravés sous ses pieds.</x:v>
      </x:c>
      <x:c r="H359" s="127" t="str">
        <x:v>Laisse le joueur regarder la situation avant de poursuivre.</x:v>
      </x:c>
      <x:c r="I359" s="127" t="str">
        <x:v>O2-M01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359" s="127" t="str">
        <x:v>Origines — O2</x:v>
      </x:c>
      <x:c r="K359" s="130" t="n">
        <x:v>13</x:v>
      </x:c>
    </x:row>
    <x:row r="360" ht="74" customHeight="1">
      <x:c r="A360" s="121" t="str">
        <x:v>D6-O2-M02-SUCCES---01</x:v>
      </x:c>
      <x:c r="B360" s="122" t="str">
        <x:v>D6-O2-M02</x:v>
      </x:c>
      <x:c r="C360" s="122" t="str">
        <x:v>SUCCES</x:v>
      </x:c>
      <x:c r="D360" s="122" t="str">
        <x:v>-</x:v>
      </x:c>
      <x:c r="E360" s="123" t="n">
        <x:v>1</x:v>
      </x:c>
      <x:c r="F360" s="122" t="str">
        <x:v>Sael</x:v>
      </x:c>
      <x:c r="G360" s="122" t="str">
        <x:v>Nous avons une question de plus. Elle ne nous donne pas encore une réponse.</x:v>
      </x:c>
      <x:c r="H360" s="122" t="str">
        <x:v>Regarde le résultat réellement obtenu avant de parler.</x:v>
      </x:c>
      <x:c r="I360" s="122" t="str">
        <x:v>Résultat correspondant effectivement constaté ; remplace ou supprime la ligne si choix de refus/différé/observation. Ne jamais jouer une victoire non acquise.</x:v>
      </x:c>
      <x:c r="J360" s="122" t="str">
        <x:v>Origines — O2</x:v>
      </x:c>
      <x:c r="K360" s="125" t="n">
        <x:v>14</x:v>
      </x:c>
    </x:row>
    <x:row r="361" ht="44" customHeight="1">
      <x:c r="A361" s="126" t="str">
        <x:v>D6-O2-M02-ECHEC---01</x:v>
      </x:c>
      <x:c r="B361" s="127" t="str">
        <x:v>D6-O2-M02</x:v>
      </x:c>
      <x:c r="C361" s="127" t="str">
        <x:v>ECHEC</x:v>
      </x:c>
      <x:c r="D361" s="127" t="str">
        <x:v>-</x:v>
      </x:c>
      <x:c r="E361" s="128" t="n">
        <x:v>1</x:v>
      </x:c>
      <x:c r="F361" s="127" t="str">
        <x:v>Sael</x:v>
      </x:c>
      <x:c r="G361" s="127" t="str">
        <x:v>Ta copie s’arrête avant le second virage. Le monument peut encore te le montrer.</x:v>
      </x:c>
      <x:c r="H361" s="127" t="str">
        <x:v>Suspend l’échange pour laisser jouer le repli ou la protection prévue.</x:v>
      </x:c>
      <x:c r="I361" s="127" t="str">
        <x:v>Échec ou blocage correspondant effectivement observé ; les dégâts, objets et positions persistent.</x:v>
      </x:c>
      <x:c r="J361" s="127" t="str">
        <x:v>Origines — O2</x:v>
      </x:c>
      <x:c r="K361" s="130" t="n">
        <x:v>14</x:v>
      </x:c>
    </x:row>
    <x:row r="362" ht="44" customHeight="1">
      <x:c r="A362" s="121" t="str">
        <x:v>D6-O2-M02-REPRISE---01</x:v>
      </x:c>
      <x:c r="B362" s="122" t="str">
        <x:v>D6-O2-M02</x:v>
      </x:c>
      <x:c r="C362" s="122" t="str">
        <x:v>REPRISE</x:v>
      </x:c>
      <x:c r="D362" s="122" t="str">
        <x:v>-</x:v>
      </x:c>
      <x:c r="E362" s="123" t="n">
        <x:v>1</x:v>
      </x:c>
      <x:c r="F362" s="122" t="str">
        <x:v>Sael</x:v>
      </x:c>
      <x:c r="G362" s="122" t="str">
        <x:v>Compare ce qui manque au relief. Garde les traits déjà relevés.</x:v>
      </x:c>
      <x:c r="H362" s="122" t="str">
        <x:v>Reprend à distance sûre ; ne répète pas toute la présentation.</x:v>
      </x:c>
      <x:c r="I362" s="122" t="str">
        <x:v>Réinteraction volontaire après interruption ; état de l’action conservé.</x:v>
      </x:c>
      <x:c r="J362" s="122" t="str">
        <x:v>Origines — O2</x:v>
      </x:c>
      <x:c r="K362" s="125" t="n">
        <x:v>11</x:v>
      </x:c>
    </x:row>
    <x:row r="363" ht="59" customHeight="1">
      <x:c r="A363" s="126" t="str">
        <x:v>D6-O2-M02-CHOIX-A-01</x:v>
      </x:c>
      <x:c r="B363" s="127" t="str">
        <x:v>D6-O2-M02</x:v>
      </x:c>
      <x:c r="C363" s="127" t="str">
        <x:v>CHOIX</x:v>
      </x:c>
      <x:c r="D363" s="127" t="str">
        <x:v>A</x:v>
      </x:c>
      <x:c r="E363" s="128" t="n">
        <x:v>1</x:v>
      </x:c>
      <x:c r="F363" s="127" t="str">
        <x:v>Joueur</x:v>
      </x:c>
      <x:c r="G363" s="127" t="str">
        <x:v>Je veux copier les deux.</x:v>
      </x:c>
      <x:c r="H363" s="127" t="str">
        <x:v>Regarder la personne ou l’appui concerné ; intention, pas résultat.</x:v>
      </x:c>
      <x:c r="I363" s="127" t="str">
        <x:v>Conditions d’entrée encore valides ; personne, outil et passage nécessaires disponibles. La parole seule ne valide pas l’objectif.</x:v>
      </x:c>
      <x:c r="J363" s="127" t="str">
        <x:v>Origines — O2</x:v>
      </x:c>
      <x:c r="K363" s="130" t="n">
        <x:v>5</x:v>
      </x:c>
    </x:row>
    <x:row r="364" ht="59" customHeight="1">
      <x:c r="A364" s="121" t="str">
        <x:v>D6-O2-M02-REPONSE-A-01</x:v>
      </x:c>
      <x:c r="B364" s="122" t="str">
        <x:v>D6-O2-M02</x:v>
      </x:c>
      <x:c r="C364" s="122" t="str">
        <x:v>REPONSE</x:v>
      </x:c>
      <x:c r="D364" s="122" t="str">
        <x:v>A</x:v>
      </x:c>
      <x:c r="E364" s="123" t="n">
        <x:v>1</x:v>
      </x:c>
      <x:c r="F364" s="122" t="str">
        <x:v>Sael</x:v>
      </x:c>
      <x:c r="G364" s="122" t="str">
        <x:v>Nettoie d’abord le panneau d’exercice. La poussière ajoute de fausses lignes.</x:v>
      </x:c>
      <x:c r="H364" s="122" t="str">
        <x:v>Réponse au choix retenu ; les autres réponses ne sont pas jouées.</x:v>
      </x:c>
      <x:c r="I364" s="122" t="str">
        <x:v>Conditions d’entrée encore valides ; personne, outil et passage nécessaires disponibles. La parole seule ne valide pas l’objectif.</x:v>
      </x:c>
      <x:c r="J364" s="122" t="str">
        <x:v>Origines — O2</x:v>
      </x:c>
      <x:c r="K364" s="125" t="n">
        <x:v>11</x:v>
      </x:c>
    </x:row>
    <x:row r="365" ht="59" customHeight="1">
      <x:c r="A365" s="126" t="str">
        <x:v>D6-O2-M02-CHOIX-B-01</x:v>
      </x:c>
      <x:c r="B365" s="127" t="str">
        <x:v>D6-O2-M02</x:v>
      </x:c>
      <x:c r="C365" s="127" t="str">
        <x:v>CHOIX</x:v>
      </x:c>
      <x:c r="D365" s="127" t="str">
        <x:v>B</x:v>
      </x:c>
      <x:c r="E365" s="128" t="n">
        <x:v>1</x:v>
      </x:c>
      <x:c r="F365" s="127" t="str">
        <x:v>Joueur</x:v>
      </x:c>
      <x:c r="G365" s="127" t="str">
        <x:v>Je retiendrai ce motif pour le comparer.</x:v>
      </x:c>
      <x:c r="H365" s="127" t="str">
        <x:v>Regarder la personne ou l’appui concerné ; intention, pas résultat.</x:v>
      </x:c>
      <x:c r="I365" s="127" t="str">
        <x:v>Conditions d’entrée encore valides ; personne, outil et passage nécessaires disponibles. La parole seule ne valide pas l’objectif.</x:v>
      </x:c>
      <x:c r="J365" s="127" t="str">
        <x:v>Origines — O2</x:v>
      </x:c>
      <x:c r="K365" s="130" t="n">
        <x:v>7</x:v>
      </x:c>
    </x:row>
    <x:row r="366" ht="59" customHeight="1">
      <x:c r="A366" s="121" t="str">
        <x:v>D6-O2-M02-REPONSE-B-01</x:v>
      </x:c>
      <x:c r="B366" s="122" t="str">
        <x:v>D6-O2-M02</x:v>
      </x:c>
      <x:c r="C366" s="122" t="str">
        <x:v>REPONSE</x:v>
      </x:c>
      <x:c r="D366" s="122" t="str">
        <x:v>B</x:v>
      </x:c>
      <x:c r="E366" s="123" t="n">
        <x:v>1</x:v>
      </x:c>
      <x:c r="F366" s="122" t="str">
        <x:v>Sael</x:v>
      </x:c>
      <x:c r="G366" s="122" t="str">
        <x:v>Alors regarde aussi l’écart entre les pas.</x:v>
      </x:c>
      <x:c r="H366" s="122" t="str">
        <x:v>Réponse au choix retenu ; les autres réponses ne sont pas jouées.</x:v>
      </x:c>
      <x:c r="I366" s="122" t="str">
        <x:v>Conditions d’entrée encore valides ; personne, outil et passage nécessaires disponibles. La parole seule ne valide pas l’objectif.</x:v>
      </x:c>
      <x:c r="J366" s="122" t="str">
        <x:v>Origines — O2</x:v>
      </x:c>
      <x:c r="K366" s="125" t="n">
        <x:v>7</x:v>
      </x:c>
    </x:row>
    <x:row r="367" ht="44" customHeight="1">
      <x:c r="A367" s="126" t="str">
        <x:v>D6-O2-M02-VARIANTE---01</x:v>
      </x:c>
      <x:c r="B367" s="127" t="str">
        <x:v>D6-O2-M02</x:v>
      </x:c>
      <x:c r="C367" s="127" t="str">
        <x:v>VARIANTE</x:v>
      </x:c>
      <x:c r="D367" s="127" t="str">
        <x:v>-</x:v>
      </x:c>
      <x:c r="E367" s="128" t="n">
        <x:v>1</x:v>
      </x:c>
      <x:c r="F367" s="127" t="str">
        <x:v>Sael</x:v>
      </x:c>
      <x:c r="G367" s="127" t="str">
        <x:v>Cette seconde suite est nette. Je connais le nom du héros, pas encore celui de cet autre trajet.</x:v>
      </x:c>
      <x:c r="H367" s="127" t="str">
        <x:v>Suit les deux relevés séparément du bout d’un outil émoussé.</x:v>
      </x:c>
      <x:c r="I367" s="127" t="str">
        <x:v>Après observation ; priorité 1 ; les deux pistes ont été copiées complètement.</x:v>
      </x:c>
      <x:c r="J367" s="127" t="str">
        <x:v>Origines — O2</x:v>
      </x:c>
      <x:c r="K367" s="130" t="n">
        <x:v>18</x:v>
      </x:c>
    </x:row>
    <x:row r="368" ht="149" customHeight="1">
      <x:c r="A368" s="121" t="str">
        <x:v>D6-O2-M03-OUV---01</x:v>
      </x:c>
      <x:c r="B368" s="122" t="str">
        <x:v>D6-O2-M03</x:v>
      </x:c>
      <x:c r="C368" s="122" t="str">
        <x:v>OUV</x:v>
      </x:c>
      <x:c r="D368" s="122" t="str">
        <x:v>-</x:v>
      </x:c>
      <x:c r="E368" s="123" t="n">
        <x:v>1</x:v>
      </x:c>
      <x:c r="F368" s="122" t="str">
        <x:v>Khor</x:v>
      </x:c>
      <x:c r="G368" s="122" t="str">
        <x:v>Chez nous, on raconte celui qui a ouvert le passage. Ce poids me fait penser à lui.</x:v>
      </x:c>
      <x:c r="H368" s="122" t="str">
        <x:v>Laisse le joueur regarder la situation avant de poursuivre.</x:v>
      </x:c>
      <x:c r="I368" s="122" t="str">
        <x:v>O2-M02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368" s="122" t="str">
        <x:v>Origines — O2</x:v>
      </x:c>
      <x:c r="K368" s="125" t="n">
        <x:v>17</x:v>
      </x:c>
    </x:row>
    <x:row r="369" ht="74" customHeight="1">
      <x:c r="A369" s="126" t="str">
        <x:v>D6-O2-M03-SUCCES---01</x:v>
      </x:c>
      <x:c r="B369" s="127" t="str">
        <x:v>D6-O2-M03</x:v>
      </x:c>
      <x:c r="C369" s="127" t="str">
        <x:v>SUCCES</x:v>
      </x:c>
      <x:c r="D369" s="127" t="str">
        <x:v>-</x:v>
      </x:c>
      <x:c r="E369" s="128" t="n">
        <x:v>1</x:v>
      </x:c>
      <x:c r="F369" s="127" t="str">
        <x:v>Khor</x:v>
      </x:c>
      <x:c r="G369" s="127" t="str">
        <x:v>La cible est touchée. Et le passage était prêt avant le coup.</x:v>
      </x:c>
      <x:c r="H369" s="127" t="str">
        <x:v>Regarde le résultat réellement obtenu avant de parler.</x:v>
      </x:c>
      <x:c r="I369" s="127" t="str">
        <x:v>Résultat correspondant effectivement constaté ; remplace ou supprime la ligne si choix de refus/différé/observation. Ne jamais jouer une victoire non acquise.</x:v>
      </x:c>
      <x:c r="J369" s="127" t="str">
        <x:v>Origines — O2</x:v>
      </x:c>
      <x:c r="K369" s="130" t="n">
        <x:v>12</x:v>
      </x:c>
    </x:row>
    <x:row r="370" ht="44" customHeight="1">
      <x:c r="A370" s="121" t="str">
        <x:v>D6-O2-M03-ECHEC---01</x:v>
      </x:c>
      <x:c r="B370" s="122" t="str">
        <x:v>D6-O2-M03</x:v>
      </x:c>
      <x:c r="C370" s="122" t="str">
        <x:v>ECHEC</x:v>
      </x:c>
      <x:c r="D370" s="122" t="str">
        <x:v>-</x:v>
      </x:c>
      <x:c r="E370" s="123" t="n">
        <x:v>1</x:v>
      </x:c>
      <x:c r="F370" s="122" t="str">
        <x:v>Khor</x:v>
      </x:c>
      <x:c r="G370" s="122" t="str">
        <x:v>Le poids est parti trop tôt. La lance ne pouvait plus atteindre l’angle.</x:v>
      </x:c>
      <x:c r="H370" s="122" t="str">
        <x:v>Suspend l’échange pour laisser jouer le repli ou la protection prévue.</x:v>
      </x:c>
      <x:c r="I370" s="122" t="str">
        <x:v>Échec ou blocage correspondant effectivement observé ; les dégâts, objets et positions persistent.</x:v>
      </x:c>
      <x:c r="J370" s="122" t="str">
        <x:v>Origines — O2</x:v>
      </x:c>
      <x:c r="K370" s="125" t="n">
        <x:v>13</x:v>
      </x:c>
    </x:row>
    <x:row r="371" ht="44" customHeight="1">
      <x:c r="A371" s="126" t="str">
        <x:v>D6-O2-M03-REPRISE---01</x:v>
      </x:c>
      <x:c r="B371" s="127" t="str">
        <x:v>D6-O2-M03</x:v>
      </x:c>
      <x:c r="C371" s="127" t="str">
        <x:v>REPRISE</x:v>
      </x:c>
      <x:c r="D371" s="127" t="str">
        <x:v>-</x:v>
      </x:c>
      <x:c r="E371" s="128" t="n">
        <x:v>1</x:v>
      </x:c>
      <x:c r="F371" s="127" t="str">
        <x:v>Khor</x:v>
      </x:c>
      <x:c r="G371" s="127" t="str">
        <x:v>Nous pouvons inverser les places cette fois, si tu veux sentir la différence.</x:v>
      </x:c>
      <x:c r="H371" s="127" t="str">
        <x:v>Reprend à distance sûre ; ne répète pas toute la présentation.</x:v>
      </x:c>
      <x:c r="I371" s="127" t="str">
        <x:v>Réinteraction volontaire après interruption ; état de l’action conservé.</x:v>
      </x:c>
      <x:c r="J371" s="127" t="str">
        <x:v>Origines — O2</x:v>
      </x:c>
      <x:c r="K371" s="130" t="n">
        <x:v>13</x:v>
      </x:c>
    </x:row>
    <x:row r="372" ht="59" customHeight="1">
      <x:c r="A372" s="121" t="str">
        <x:v>D6-O2-M03-CHOIX-A-01</x:v>
      </x:c>
      <x:c r="B372" s="122" t="str">
        <x:v>D6-O2-M03</x:v>
      </x:c>
      <x:c r="C372" s="122" t="str">
        <x:v>CHOIX</x:v>
      </x:c>
      <x:c r="D372" s="122" t="str">
        <x:v>A</x:v>
      </x:c>
      <x:c r="E372" s="123" t="n">
        <x:v>1</x:v>
      </x:c>
      <x:c r="F372" s="122" t="str">
        <x:v>Joueur</x:v>
      </x:c>
      <x:c r="G372" s="122" t="str">
        <x:v>Prends la lance. Je tiens le support.</x:v>
      </x:c>
      <x:c r="H372" s="122" t="str">
        <x:v>Regarder la personne ou l’appui concerné ; intention, pas résultat.</x:v>
      </x:c>
      <x:c r="I372" s="122" t="str">
        <x:v>Conditions d’entrée encore valides ; personne, outil et passage nécessaires disponibles. La parole seule ne valide pas l’objectif.</x:v>
      </x:c>
      <x:c r="J372" s="122" t="str">
        <x:v>Origines — O2</x:v>
      </x:c>
      <x:c r="K372" s="125" t="n">
        <x:v>7</x:v>
      </x:c>
    </x:row>
    <x:row r="373" ht="59" customHeight="1">
      <x:c r="A373" s="126" t="str">
        <x:v>D6-O2-M03-REPONSE-A-01</x:v>
      </x:c>
      <x:c r="B373" s="127" t="str">
        <x:v>D6-O2-M03</x:v>
      </x:c>
      <x:c r="C373" s="127" t="str">
        <x:v>REPONSE</x:v>
      </x:c>
      <x:c r="D373" s="127" t="str">
        <x:v>A</x:v>
      </x:c>
      <x:c r="E373" s="128" t="n">
        <x:v>1</x:v>
      </x:c>
      <x:c r="F373" s="127" t="str">
        <x:v>Khor</x:v>
      </x:c>
      <x:c r="G373" s="127" t="str">
        <x:v>Tu verras pourquoi j’attends avant de tirer.</x:v>
      </x:c>
      <x:c r="H373" s="127" t="str">
        <x:v>Réponse au choix retenu ; les autres réponses ne sont pas jouées.</x:v>
      </x:c>
      <x:c r="I373" s="127" t="str">
        <x:v>Conditions d’entrée encore valides ; personne, outil et passage nécessaires disponibles. La parole seule ne valide pas l’objectif.</x:v>
      </x:c>
      <x:c r="J373" s="127" t="str">
        <x:v>Origines — O2</x:v>
      </x:c>
      <x:c r="K373" s="130" t="n">
        <x:v>7</x:v>
      </x:c>
    </x:row>
    <x:row r="374" ht="59" customHeight="1">
      <x:c r="A374" s="121" t="str">
        <x:v>D6-O2-M03-CHOIX-B-01</x:v>
      </x:c>
      <x:c r="B374" s="122" t="str">
        <x:v>D6-O2-M03</x:v>
      </x:c>
      <x:c r="C374" s="122" t="str">
        <x:v>CHOIX</x:v>
      </x:c>
      <x:c r="D374" s="122" t="str">
        <x:v>B</x:v>
      </x:c>
      <x:c r="E374" s="123" t="n">
        <x:v>1</x:v>
      </x:c>
      <x:c r="F374" s="122" t="str">
        <x:v>Joueur</x:v>
      </x:c>
      <x:c r="G374" s="122" t="str">
        <x:v>Je garde la lance. Raconte pendant que nous préparons.</x:v>
      </x:c>
      <x:c r="H374" s="122" t="str">
        <x:v>Regarder la personne ou l’appui concerné ; intention, pas résultat.</x:v>
      </x:c>
      <x:c r="I374" s="122" t="str">
        <x:v>Conditions d’entrée encore valides ; personne, outil et passage nécessaires disponibles. La parole seule ne valide pas l’objectif.</x:v>
      </x:c>
      <x:c r="J374" s="122" t="str">
        <x:v>Origines — O2</x:v>
      </x:c>
      <x:c r="K374" s="125" t="n">
        <x:v>9</x:v>
      </x:c>
    </x:row>
    <x:row r="375" ht="59" customHeight="1">
      <x:c r="A375" s="126" t="str">
        <x:v>D6-O2-M03-REPONSE-B-01</x:v>
      </x:c>
      <x:c r="B375" s="127" t="str">
        <x:v>D6-O2-M03</x:v>
      </x:c>
      <x:c r="C375" s="127" t="str">
        <x:v>REPONSE</x:v>
      </x:c>
      <x:c r="D375" s="127" t="str">
        <x:v>B</x:v>
      </x:c>
      <x:c r="E375" s="128" t="n">
        <x:v>1</x:v>
      </x:c>
      <x:c r="F375" s="127" t="str">
        <x:v>Khor</x:v>
      </x:c>
      <x:c r="G375" s="127" t="str">
        <x:v>Mon ascendant connaissait le détour. Sans lui, ils arrivaient par le mauvais côté.</x:v>
      </x:c>
      <x:c r="H375" s="127" t="str">
        <x:v>Réponse au choix retenu ; les autres réponses ne sont pas jouées.</x:v>
      </x:c>
      <x:c r="I375" s="127" t="str">
        <x:v>Conditions d’entrée encore valides ; personne, outil et passage nécessaires disponibles. La parole seule ne valide pas l’objectif.</x:v>
      </x:c>
      <x:c r="J375" s="127" t="str">
        <x:v>Origines — O2</x:v>
      </x:c>
      <x:c r="K375" s="130" t="n">
        <x:v>13</x:v>
      </x:c>
    </x:row>
    <x:row r="376" ht="149" customHeight="1">
      <x:c r="A376" s="121" t="str">
        <x:v>D6-O2-M04-OUV---01</x:v>
      </x:c>
      <x:c r="B376" s="122" t="str">
        <x:v>D6-O2-M04</x:v>
      </x:c>
      <x:c r="C376" s="122" t="str">
        <x:v>OUV</x:v>
      </x:c>
      <x:c r="D376" s="122" t="str">
        <x:v>-</x:v>
      </x:c>
      <x:c r="E376" s="123" t="n">
        <x:v>1</x:v>
      </x:c>
      <x:c r="F376" s="122" t="str">
        <x:v>Musicien de la célébration</x:v>
      </x:c>
      <x:c r="G376" s="122" t="str">
        <x:v>Mon anneau a roulé sous la passerelle. Sans lui, la fin du chant tombe à plat.</x:v>
      </x:c>
      <x:c r="H376" s="122" t="str">
        <x:v>Laisse le joueur regarder la situation avant de poursuivre.</x:v>
      </x:c>
      <x:c r="I376" s="122" t="str">
        <x:v>O2-M03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376" s="122" t="str">
        <x:v>Origines — O2</x:v>
      </x:c>
      <x:c r="K376" s="125" t="n">
        <x:v>16</x:v>
      </x:c>
    </x:row>
    <x:row r="377" ht="74" customHeight="1">
      <x:c r="A377" s="126" t="str">
        <x:v>D6-O2-M04-SUCCES---01</x:v>
      </x:c>
      <x:c r="B377" s="127" t="str">
        <x:v>D6-O2-M04</x:v>
      </x:c>
      <x:c r="C377" s="127" t="str">
        <x:v>SUCCES</x:v>
      </x:c>
      <x:c r="D377" s="127" t="str">
        <x:v>-</x:v>
      </x:c>
      <x:c r="E377" s="128" t="n">
        <x:v>1</x:v>
      </x:c>
      <x:c r="F377" s="127" t="str">
        <x:v>Musicien de la célébration</x:v>
      </x:c>
      <x:c r="G377" s="127" t="str">
        <x:v>Voilà le vers que j’ai appris. Garde aussi le nom de celui qui te l’a chanté.</x:v>
      </x:c>
      <x:c r="H377" s="127" t="str">
        <x:v>Regarde le résultat réellement obtenu avant de parler.</x:v>
      </x:c>
      <x:c r="I377" s="127" t="str">
        <x:v>Résultat correspondant effectivement constaté ; remplace ou supprime la ligne si choix de refus/différé/observation. Ne jamais jouer une victoire non acquise.</x:v>
      </x:c>
      <x:c r="J377" s="127" t="str">
        <x:v>Origines — O2</x:v>
      </x:c>
      <x:c r="K377" s="130" t="n">
        <x:v>16</x:v>
      </x:c>
    </x:row>
    <x:row r="378" ht="44" customHeight="1">
      <x:c r="A378" s="121" t="str">
        <x:v>D6-O2-M04-ECHEC---01</x:v>
      </x:c>
      <x:c r="B378" s="122" t="str">
        <x:v>D6-O2-M04</x:v>
      </x:c>
      <x:c r="C378" s="122" t="str">
        <x:v>ECHEC</x:v>
      </x:c>
      <x:c r="D378" s="122" t="str">
        <x:v>-</x:v>
      </x:c>
      <x:c r="E378" s="123" t="n">
        <x:v>1</x:v>
      </x:c>
      <x:c r="F378" s="122" t="str">
        <x:v>Musicien de la célébration</x:v>
      </x:c>
      <x:c r="G378" s="122" t="str">
        <x:v>La foule bloque le bas. Ne force pas entre les porteurs.</x:v>
      </x:c>
      <x:c r="H378" s="122" t="str">
        <x:v>Suspend l’échange pour laisser jouer le repli ou la protection prévue.</x:v>
      </x:c>
      <x:c r="I378" s="122" t="str">
        <x:v>Échec ou blocage correspondant effectivement observé ; les dégâts, objets et positions persistent.</x:v>
      </x:c>
      <x:c r="J378" s="122" t="str">
        <x:v>Origines — O2</x:v>
      </x:c>
      <x:c r="K378" s="125" t="n">
        <x:v>11</x:v>
      </x:c>
    </x:row>
    <x:row r="379" ht="44" customHeight="1">
      <x:c r="A379" s="126" t="str">
        <x:v>D6-O2-M04-REPRISE---01</x:v>
      </x:c>
      <x:c r="B379" s="127" t="str">
        <x:v>D6-O2-M04</x:v>
      </x:c>
      <x:c r="C379" s="127" t="str">
        <x:v>REPRISE</x:v>
      </x:c>
      <x:c r="D379" s="127" t="str">
        <x:v>-</x:v>
      </x:c>
      <x:c r="E379" s="128" t="n">
        <x:v>1</x:v>
      </x:c>
      <x:c r="F379" s="127" t="str">
        <x:v>Musicien de la célébration</x:v>
      </x:c>
      <x:c r="G379" s="127" t="str">
        <x:v>L’escalier arrière reste libre. Mon anneau est toujours sous la même poutre.</x:v>
      </x:c>
      <x:c r="H379" s="127" t="str">
        <x:v>Reprend à distance sûre ; ne répète pas toute la présentation.</x:v>
      </x:c>
      <x:c r="I379" s="127" t="str">
        <x:v>Réinteraction volontaire après interruption ; état de l’action conservé.</x:v>
      </x:c>
      <x:c r="J379" s="127" t="str">
        <x:v>Origines — O2</x:v>
      </x:c>
      <x:c r="K379" s="130" t="n">
        <x:v>12</x:v>
      </x:c>
    </x:row>
    <x:row r="380" ht="59" customHeight="1">
      <x:c r="A380" s="121" t="str">
        <x:v>D6-O2-M04-CHOIX-A-01</x:v>
      </x:c>
      <x:c r="B380" s="122" t="str">
        <x:v>D6-O2-M04</x:v>
      </x:c>
      <x:c r="C380" s="122" t="str">
        <x:v>CHOIX</x:v>
      </x:c>
      <x:c r="D380" s="122" t="str">
        <x:v>A</x:v>
      </x:c>
      <x:c r="E380" s="123" t="n">
        <x:v>1</x:v>
      </x:c>
      <x:c r="F380" s="122" t="str">
        <x:v>Joueur</x:v>
      </x:c>
      <x:c r="G380" s="122" t="str">
        <x:v>Je te le rapporte. Puis je veux entendre l’autre version seul.</x:v>
      </x:c>
      <x:c r="H380" s="122" t="str">
        <x:v>Regarder la personne ou l’appui concerné ; intention, pas résultat.</x:v>
      </x:c>
      <x:c r="I380" s="122" t="str">
        <x:v>Conditions d’entrée encore valides ; personne, outil et passage nécessaires disponibles. La parole seule ne valide pas l’objectif.</x:v>
      </x:c>
      <x:c r="J380" s="122" t="str">
        <x:v>Origines — O2</x:v>
      </x:c>
      <x:c r="K380" s="125" t="n">
        <x:v>11</x:v>
      </x:c>
    </x:row>
    <x:row r="381" ht="59" customHeight="1">
      <x:c r="A381" s="126" t="str">
        <x:v>D6-O2-M04-REPONSE-A-01</x:v>
      </x:c>
      <x:c r="B381" s="127" t="str">
        <x:v>D6-O2-M04</x:v>
      </x:c>
      <x:c r="C381" s="127" t="str">
        <x:v>REPONSE</x:v>
      </x:c>
      <x:c r="D381" s="127" t="str">
        <x:v>A</x:v>
      </x:c>
      <x:c r="E381" s="128" t="n">
        <x:v>1</x:v>
      </x:c>
      <x:c r="F381" s="127" t="str">
        <x:v>Musicien de la célébration</x:v>
      </x:c>
      <x:c r="G381" s="127" t="str">
        <x:v>Attends derrière les toiles quand la foule sera passée.</x:v>
      </x:c>
      <x:c r="H381" s="127" t="str">
        <x:v>Réponse au choix retenu ; les autres réponses ne sont pas jouées.</x:v>
      </x:c>
      <x:c r="I381" s="127" t="str">
        <x:v>Conditions d’entrée encore valides ; personne, outil et passage nécessaires disponibles. La parole seule ne valide pas l’objectif.</x:v>
      </x:c>
      <x:c r="J381" s="127" t="str">
        <x:v>Origines — O2</x:v>
      </x:c>
      <x:c r="K381" s="130" t="n">
        <x:v>9</x:v>
      </x:c>
    </x:row>
    <x:row r="382" ht="59" customHeight="1">
      <x:c r="A382" s="121" t="str">
        <x:v>D6-O2-M04-CHOIX-B-01</x:v>
      </x:c>
      <x:c r="B382" s="122" t="str">
        <x:v>D6-O2-M04</x:v>
      </x:c>
      <x:c r="C382" s="122" t="str">
        <x:v>CHOIX</x:v>
      </x:c>
      <x:c r="D382" s="122" t="str">
        <x:v>B</x:v>
      </x:c>
      <x:c r="E382" s="123" t="n">
        <x:v>1</x:v>
      </x:c>
      <x:c r="F382" s="122" t="str">
        <x:v>Joueur</x:v>
      </x:c>
      <x:c r="G382" s="122" t="str">
        <x:v>Sael devrait entendre ce nom avec moi.</x:v>
      </x:c>
      <x:c r="H382" s="122" t="str">
        <x:v>Regarder la personne ou l’appui concerné ; intention, pas résultat.</x:v>
      </x:c>
      <x:c r="I382" s="122" t="str">
        <x:v>Conditions d’entrée encore valides ; personne, outil et passage nécessaires disponibles. La parole seule ne valide pas l’objectif.</x:v>
      </x:c>
      <x:c r="J382" s="122" t="str">
        <x:v>Origines — O2</x:v>
      </x:c>
      <x:c r="K382" s="125" t="n">
        <x:v>7</x:v>
      </x:c>
    </x:row>
    <x:row r="383" ht="59" customHeight="1">
      <x:c r="A383" s="126" t="str">
        <x:v>D6-O2-M04-REPONSE-B-01</x:v>
      </x:c>
      <x:c r="B383" s="127" t="str">
        <x:v>D6-O2-M04</x:v>
      </x:c>
      <x:c r="C383" s="127" t="str">
        <x:v>REPONSE</x:v>
      </x:c>
      <x:c r="D383" s="127" t="str">
        <x:v>B</x:v>
      </x:c>
      <x:c r="E383" s="128" t="n">
        <x:v>1</x:v>
      </x:c>
      <x:c r="F383" s="127" t="str">
        <x:v>Musicien de la célébration</x:v>
      </x:c>
      <x:c r="G383" s="127" t="str">
        <x:v>Si elle vient écouter, je chanterai ce dont je me souviens.</x:v>
      </x:c>
      <x:c r="H383" s="127" t="str">
        <x:v>Réponse au choix retenu ; les autres réponses ne sont pas jouées.</x:v>
      </x:c>
      <x:c r="I383" s="127" t="str">
        <x:v>Conditions d’entrée encore valides ; personne, outil et passage nécessaires disponibles. La parole seule ne valide pas l’objectif.</x:v>
      </x:c>
      <x:c r="J383" s="127" t="str">
        <x:v>Origines — O2</x:v>
      </x:c>
      <x:c r="K383" s="130" t="n">
        <x:v>11</x:v>
      </x:c>
    </x:row>
    <x:row r="384" ht="149" customHeight="1">
      <x:c r="A384" s="121" t="str">
        <x:v>D6-O2-M05-OUV---01</x:v>
      </x:c>
      <x:c r="B384" s="122" t="str">
        <x:v>D6-O2-M05</x:v>
      </x:c>
      <x:c r="C384" s="122" t="str">
        <x:v>OUV</x:v>
      </x:c>
      <x:c r="D384" s="122" t="str">
        <x:v>-</x:v>
      </x:c>
      <x:c r="E384" s="123" t="n">
        <x:v>1</x:v>
      </x:c>
      <x:c r="F384" s="122" t="str">
        <x:v>Orha</x:v>
      </x:c>
      <x:c r="G384" s="122" t="str">
        <x:v>Ferme un peu le volet. La couture a mangé un contour, regarde.</x:v>
      </x:c>
      <x:c r="H384" s="122" t="str">
        <x:v>Laisse le joueur regarder la situation avant de poursuivre.</x:v>
      </x:c>
      <x:c r="I384" s="122" t="str">
        <x:v>O2-M04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384" s="122" t="str">
        <x:v>Origines — O2</x:v>
      </x:c>
      <x:c r="K384" s="125" t="n">
        <x:v>12</x:v>
      </x:c>
    </x:row>
    <x:row r="385" ht="74" customHeight="1">
      <x:c r="A385" s="126" t="str">
        <x:v>D6-O2-M05-SUCCES---01</x:v>
      </x:c>
      <x:c r="B385" s="127" t="str">
        <x:v>D6-O2-M05</x:v>
      </x:c>
      <x:c r="C385" s="127" t="str">
        <x:v>SUCCES</x:v>
      </x:c>
      <x:c r="D385" s="127" t="str">
        <x:v>-</x:v>
      </x:c>
      <x:c r="E385" s="128" t="n">
        <x:v>1</x:v>
      </x:c>
      <x:c r="F385" s="127" t="str">
        <x:v>Orha</x:v>
      </x:c>
      <x:c r="G385" s="127" t="str">
        <x:v>La silhouette est visible. Une réparation suffit parfois à faire disparaître un détail.</x:v>
      </x:c>
      <x:c r="H385" s="127" t="str">
        <x:v>Regarde le résultat réellement obtenu avant de parler.</x:v>
      </x:c>
      <x:c r="I385" s="127" t="str">
        <x:v>Résultat correspondant effectivement constaté ; remplace ou supprime la ligne si choix de refus/différé/observation. Ne jamais jouer une victoire non acquise.</x:v>
      </x:c>
      <x:c r="J385" s="127" t="str">
        <x:v>Origines — O2</x:v>
      </x:c>
      <x:c r="K385" s="130" t="n">
        <x:v>13</x:v>
      </x:c>
    </x:row>
    <x:row r="386" ht="44" customHeight="1">
      <x:c r="A386" s="121" t="str">
        <x:v>D6-O2-M05-ECHEC---01</x:v>
      </x:c>
      <x:c r="B386" s="122" t="str">
        <x:v>D6-O2-M05</x:v>
      </x:c>
      <x:c r="C386" s="122" t="str">
        <x:v>ECHEC</x:v>
      </x:c>
      <x:c r="D386" s="122" t="str">
        <x:v>-</x:v>
      </x:c>
      <x:c r="E386" s="123" t="n">
        <x:v>1</x:v>
      </x:c>
      <x:c r="F386" s="122" t="str">
        <x:v>Orha</x:v>
      </x:c>
      <x:c r="G386" s="122" t="str">
        <x:v>Trop de lumière. Tu éclaires la toile, mais tu perds la trace.</x:v>
      </x:c>
      <x:c r="H386" s="122" t="str">
        <x:v>Suspend l’échange pour laisser jouer le repli ou la protection prévue.</x:v>
      </x:c>
      <x:c r="I386" s="122" t="str">
        <x:v>Échec ou blocage correspondant effectivement observé ; les dégâts, objets et positions persistent.</x:v>
      </x:c>
      <x:c r="J386" s="122" t="str">
        <x:v>Origines — O2</x:v>
      </x:c>
      <x:c r="K386" s="125" t="n">
        <x:v>12</x:v>
      </x:c>
    </x:row>
    <x:row r="387" ht="44" customHeight="1">
      <x:c r="A387" s="126" t="str">
        <x:v>D6-O2-M05-REPRISE---01</x:v>
      </x:c>
      <x:c r="B387" s="127" t="str">
        <x:v>D6-O2-M05</x:v>
      </x:c>
      <x:c r="C387" s="127" t="str">
        <x:v>REPRISE</x:v>
      </x:c>
      <x:c r="D387" s="127" t="str">
        <x:v>-</x:v>
      </x:c>
      <x:c r="E387" s="128" t="n">
        <x:v>1</x:v>
      </x:c>
      <x:c r="F387" s="127" t="str">
        <x:v>Orha</x:v>
      </x:c>
      <x:c r="G387" s="127" t="str">
        <x:v>Referme doucement le volet jusqu’au retour du bord sombre.</x:v>
      </x:c>
      <x:c r="H387" s="127" t="str">
        <x:v>Reprend à distance sûre ; ne répète pas toute la présentation.</x:v>
      </x:c>
      <x:c r="I387" s="127" t="str">
        <x:v>Réinteraction volontaire après interruption ; état de l’action conservé.</x:v>
      </x:c>
      <x:c r="J387" s="127" t="str">
        <x:v>Origines — O2</x:v>
      </x:c>
      <x:c r="K387" s="130" t="n">
        <x:v>9</x:v>
      </x:c>
    </x:row>
    <x:row r="388" ht="59" customHeight="1">
      <x:c r="A388" s="121" t="str">
        <x:v>D6-O2-M05-CHOIX-A-01</x:v>
      </x:c>
      <x:c r="B388" s="122" t="str">
        <x:v>D6-O2-M05</x:v>
      </x:c>
      <x:c r="C388" s="122" t="str">
        <x:v>CHOIX</x:v>
      </x:c>
      <x:c r="D388" s="122" t="str">
        <x:v>A</x:v>
      </x:c>
      <x:c r="E388" s="123" t="n">
        <x:v>1</x:v>
      </x:c>
      <x:c r="F388" s="122" t="str">
        <x:v>Joueur</x:v>
      </x:c>
      <x:c r="G388" s="122" t="str">
        <x:v>Je garde la toile ainsi, avec ce que nous avons vu.</x:v>
      </x:c>
      <x:c r="H388" s="122" t="str">
        <x:v>Regarder la personne ou l’appui concerné ; intention, pas résultat.</x:v>
      </x:c>
      <x:c r="I388" s="122" t="str">
        <x:v>Conditions d’entrée encore valides ; personne, outil et passage nécessaires disponibles. La parole seule ne valide pas l’objectif.</x:v>
      </x:c>
      <x:c r="J388" s="122" t="str">
        <x:v>Origines — O2</x:v>
      </x:c>
      <x:c r="K388" s="125" t="n">
        <x:v>11</x:v>
      </x:c>
    </x:row>
    <x:row r="389" ht="59" customHeight="1">
      <x:c r="A389" s="126" t="str">
        <x:v>D6-O2-M05-REPONSE-A-01</x:v>
      </x:c>
      <x:c r="B389" s="127" t="str">
        <x:v>D6-O2-M05</x:v>
      </x:c>
      <x:c r="C389" s="127" t="str">
        <x:v>REPONSE</x:v>
      </x:c>
      <x:c r="D389" s="127" t="str">
        <x:v>A</x:v>
      </x:c>
      <x:c r="E389" s="128" t="n">
        <x:v>1</x:v>
      </x:c>
      <x:c r="F389" s="127" t="str">
        <x:v>Orha</x:v>
      </x:c>
      <x:c r="G389" s="127" t="str">
        <x:v>Alors indique où la réparation passe, sans inventer qui elle cachait.</x:v>
      </x:c>
      <x:c r="H389" s="127" t="str">
        <x:v>Réponse au choix retenu ; les autres réponses ne sont pas jouées.</x:v>
      </x:c>
      <x:c r="I389" s="127" t="str">
        <x:v>Conditions d’entrée encore valides ; personne, outil et passage nécessaires disponibles. La parole seule ne valide pas l’objectif.</x:v>
      </x:c>
      <x:c r="J389" s="127" t="str">
        <x:v>Origines — O2</x:v>
      </x:c>
      <x:c r="K389" s="130" t="n">
        <x:v>11</x:v>
      </x:c>
    </x:row>
    <x:row r="390" ht="59" customHeight="1">
      <x:c r="A390" s="121" t="str">
        <x:v>D6-O2-M05-CHOIX-B-01</x:v>
      </x:c>
      <x:c r="B390" s="122" t="str">
        <x:v>D6-O2-M05</x:v>
      </x:c>
      <x:c r="C390" s="122" t="str">
        <x:v>CHOIX</x:v>
      </x:c>
      <x:c r="D390" s="122" t="str">
        <x:v>B</x:v>
      </x:c>
      <x:c r="E390" s="123" t="n">
        <x:v>1</x:v>
      </x:c>
      <x:c r="F390" s="122" t="str">
        <x:v>Joueur</x:v>
      </x:c>
      <x:c r="G390" s="122" t="str">
        <x:v>Je voudrais un relevé séparé.</x:v>
      </x:c>
      <x:c r="H390" s="122" t="str">
        <x:v>Regarder la personne ou l’appui concerné ; intention, pas résultat.</x:v>
      </x:c>
      <x:c r="I390" s="122" t="str">
        <x:v>Conditions d’entrée encore valides ; personne, outil et passage nécessaires disponibles. La parole seule ne valide pas l’objectif.</x:v>
      </x:c>
      <x:c r="J390" s="122" t="str">
        <x:v>Origines — O2</x:v>
      </x:c>
      <x:c r="K390" s="125" t="n">
        <x:v>5</x:v>
      </x:c>
    </x:row>
    <x:row r="391" ht="59" customHeight="1">
      <x:c r="A391" s="126" t="str">
        <x:v>D6-O2-M05-REPONSE-B-01</x:v>
      </x:c>
      <x:c r="B391" s="127" t="str">
        <x:v>D6-O2-M05</x:v>
      </x:c>
      <x:c r="C391" s="127" t="str">
        <x:v>REPONSE</x:v>
      </x:c>
      <x:c r="D391" s="127" t="str">
        <x:v>B</x:v>
      </x:c>
      <x:c r="E391" s="128" t="n">
        <x:v>1</x:v>
      </x:c>
      <x:c r="F391" s="127" t="str">
        <x:v>Orha</x:v>
      </x:c>
      <x:c r="G391" s="127" t="str">
        <x:v>Place la règle sans tirer sur le tissu.</x:v>
      </x:c>
      <x:c r="H391" s="127" t="str">
        <x:v>Réponse au choix retenu ; les autres réponses ne sont pas jouées.</x:v>
      </x:c>
      <x:c r="I391" s="127" t="str">
        <x:v>Conditions d’entrée encore valides ; personne, outil et passage nécessaires disponibles. La parole seule ne valide pas l’objectif.</x:v>
      </x:c>
      <x:c r="J391" s="127" t="str">
        <x:v>Origines — O2</x:v>
      </x:c>
      <x:c r="K391" s="130" t="n">
        <x:v>8</x:v>
      </x:c>
    </x:row>
    <x:row r="392" ht="44" customHeight="1">
      <x:c r="A392" s="121" t="str">
        <x:v>D6-O2-M05-VARIANTE---01</x:v>
      </x:c>
      <x:c r="B392" s="122" t="str">
        <x:v>D6-O2-M05</x:v>
      </x:c>
      <x:c r="C392" s="122" t="str">
        <x:v>VARIANTE</x:v>
      </x:c>
      <x:c r="D392" s="122" t="str">
        <x:v>-</x:v>
      </x:c>
      <x:c r="E392" s="123" t="n">
        <x:v>1</x:v>
      </x:c>
      <x:c r="F392" s="122" t="str">
        <x:v>Orha</x:v>
      </x:c>
      <x:c r="G392" s="122" t="str">
        <x:v>La réparation a recouvert ce contour. Elle ne me dit pas pourquoi personne ne l’a raconté ensuite.</x:v>
      </x:c>
      <x:c r="H392" s="122" t="str">
        <x:v>Replace la lumière sur la couture plutôt que sur le visage de Sael.</x:v>
      </x:c>
      <x:c r="I392" s="122" t="str">
        <x:v>Après examen ; priorité 1 ; couture de réparation identifiée, intention inconnue.</x:v>
      </x:c>
      <x:c r="J392" s="122" t="str">
        <x:v>Origines — O2</x:v>
      </x:c>
      <x:c r="K392" s="125" t="n">
        <x:v>17</x:v>
      </x:c>
    </x:row>
    <x:row r="393" ht="149" customHeight="1">
      <x:c r="A393" s="126" t="str">
        <x:v>D6-O2-M06-OUV---01</x:v>
      </x:c>
      <x:c r="B393" s="127" t="str">
        <x:v>D6-O2-M06</x:v>
      </x:c>
      <x:c r="C393" s="127" t="str">
        <x:v>OUV</x:v>
      </x:c>
      <x:c r="D393" s="127" t="str">
        <x:v>-</x:v>
      </x:c>
      <x:c r="E393" s="128" t="n">
        <x:v>1</x:v>
      </x:c>
      <x:c r="F393" s="127" t="str">
        <x:v>Sael</x:v>
      </x:c>
      <x:c r="G393" s="127" t="str">
        <x:v>La réplique voyagera avec toi. L’ancien masque restera dans son berceau.</x:v>
      </x:c>
      <x:c r="H393" s="127" t="str">
        <x:v>Laisse le joueur regarder la situation avant de poursuivre.</x:v>
      </x:c>
      <x:c r="I393" s="127" t="str">
        <x:v>O2-M05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393" s="127" t="str">
        <x:v>Origines — O2</x:v>
      </x:c>
      <x:c r="K393" s="130" t="n">
        <x:v>11</x:v>
      </x:c>
    </x:row>
    <x:row r="394" ht="74" customHeight="1">
      <x:c r="A394" s="121" t="str">
        <x:v>D6-O2-M06-SUCCES---01</x:v>
      </x:c>
      <x:c r="B394" s="122" t="str">
        <x:v>D6-O2-M06</x:v>
      </x:c>
      <x:c r="C394" s="122" t="str">
        <x:v>SUCCES</x:v>
      </x:c>
      <x:c r="D394" s="122" t="str">
        <x:v>-</x:v>
      </x:c>
      <x:c r="E394" s="123" t="n">
        <x:v>1</x:v>
      </x:c>
      <x:c r="F394" s="122" t="str">
        <x:v>Sael</x:v>
      </x:c>
      <x:c r="G394" s="122" t="str">
        <x:v>Tu as porté une histoire devant les autres, sans emporter son original.</x:v>
      </x:c>
      <x:c r="H394" s="122" t="str">
        <x:v>Regarde le résultat réellement obtenu avant de parler.</x:v>
      </x:c>
      <x:c r="I394" s="122" t="str">
        <x:v>Résultat correspondant effectivement constaté ; remplace ou supprime la ligne si choix de refus/différé/observation. Ne jamais jouer une victoire non acquise.</x:v>
      </x:c>
      <x:c r="J394" s="122" t="str">
        <x:v>Origines — O2</x:v>
      </x:c>
      <x:c r="K394" s="125" t="n">
        <x:v>12</x:v>
      </x:c>
    </x:row>
    <x:row r="395" ht="44" customHeight="1">
      <x:c r="A395" s="126" t="str">
        <x:v>D6-O2-M06-ECHEC---01</x:v>
      </x:c>
      <x:c r="B395" s="127" t="str">
        <x:v>D6-O2-M06</x:v>
      </x:c>
      <x:c r="C395" s="127" t="str">
        <x:v>ECHEC</x:v>
      </x:c>
      <x:c r="D395" s="127" t="str">
        <x:v>-</x:v>
      </x:c>
      <x:c r="E395" s="128" t="n">
        <x:v>1</x:v>
      </x:c>
      <x:c r="F395" s="127" t="str">
        <x:v>Sael</x:v>
      </x:c>
      <x:c r="G395" s="127" t="str">
        <x:v>Le palier est stable. Repose la réplique avant de reprendre la marche.</x:v>
      </x:c>
      <x:c r="H395" s="127" t="str">
        <x:v>Suspend l’échange pour laisser jouer le repli ou la protection prévue.</x:v>
      </x:c>
      <x:c r="I395" s="127" t="str">
        <x:v>Échec ou blocage correspondant effectivement observé ; les dégâts, objets et positions persistent.</x:v>
      </x:c>
      <x:c r="J395" s="127" t="str">
        <x:v>Origines — O2</x:v>
      </x:c>
      <x:c r="K395" s="130" t="n">
        <x:v>12</x:v>
      </x:c>
    </x:row>
    <x:row r="396" ht="44" customHeight="1">
      <x:c r="A396" s="121" t="str">
        <x:v>D6-O2-M06-REPRISE---01</x:v>
      </x:c>
      <x:c r="B396" s="122" t="str">
        <x:v>D6-O2-M06</x:v>
      </x:c>
      <x:c r="C396" s="122" t="str">
        <x:v>REPRISE</x:v>
      </x:c>
      <x:c r="D396" s="122" t="str">
        <x:v>-</x:v>
      </x:c>
      <x:c r="E396" s="123" t="n">
        <x:v>1</x:v>
      </x:c>
      <x:c r="F396" s="122" t="str">
        <x:v>Sael</x:v>
      </x:c>
      <x:c r="G396" s="122" t="str">
        <x:v>Ajuste l’attache qui a bougé. Le vent attendra ton équilibre.</x:v>
      </x:c>
      <x:c r="H396" s="122" t="str">
        <x:v>Reprend à distance sûre ; ne répète pas toute la présentation.</x:v>
      </x:c>
      <x:c r="I396" s="122" t="str">
        <x:v>Réinteraction volontaire après interruption ; état de l’action conservé.</x:v>
      </x:c>
      <x:c r="J396" s="122" t="str">
        <x:v>Origines — O2</x:v>
      </x:c>
      <x:c r="K396" s="125" t="n">
        <x:v>10</x:v>
      </x:c>
    </x:row>
    <x:row r="397" ht="59" customHeight="1">
      <x:c r="A397" s="126" t="str">
        <x:v>D6-O2-M06-CHOIX-A-01</x:v>
      </x:c>
      <x:c r="B397" s="127" t="str">
        <x:v>D6-O2-M06</x:v>
      </x:c>
      <x:c r="C397" s="127" t="str">
        <x:v>CHOIX</x:v>
      </x:c>
      <x:c r="D397" s="127" t="str">
        <x:v>A</x:v>
      </x:c>
      <x:c r="E397" s="128" t="n">
        <x:v>1</x:v>
      </x:c>
      <x:c r="F397" s="127" t="str">
        <x:v>Joueur</x:v>
      </x:c>
      <x:c r="G397" s="127" t="str">
        <x:v>Khor peut tenir l’autre côté ?</x:v>
      </x:c>
      <x:c r="H397" s="127" t="str">
        <x:v>Regarder la personne ou l’appui concerné ; intention, pas résultat.</x:v>
      </x:c>
      <x:c r="I397" s="127" t="str">
        <x:v>Conditions d’entrée encore valides ; personne, outil et passage nécessaires disponibles. La parole seule ne valide pas l’objectif.</x:v>
      </x:c>
      <x:c r="J397" s="127" t="str">
        <x:v>Origines — O2</x:v>
      </x:c>
      <x:c r="K397" s="130" t="n">
        <x:v>6</x:v>
      </x:c>
    </x:row>
    <x:row r="398" ht="59" customHeight="1">
      <x:c r="A398" s="121" t="str">
        <x:v>D6-O2-M06-REPONSE-A-01</x:v>
      </x:c>
      <x:c r="B398" s="122" t="str">
        <x:v>D6-O2-M06</x:v>
      </x:c>
      <x:c r="C398" s="122" t="str">
        <x:v>REPONSE</x:v>
      </x:c>
      <x:c r="D398" s="122" t="str">
        <x:v>A</x:v>
      </x:c>
      <x:c r="E398" s="123" t="n">
        <x:v>1</x:v>
      </x:c>
      <x:c r="F398" s="122" t="str">
        <x:v>Sael</x:v>
      </x:c>
      <x:c r="G398" s="122" t="str">
        <x:v>Demande-lui. S’il accepte, vous réglerez ensemble votre pas.</x:v>
      </x:c>
      <x:c r="H398" s="122" t="str">
        <x:v>Réponse au choix retenu ; les autres réponses ne sont pas jouées.</x:v>
      </x:c>
      <x:c r="I398" s="122" t="str">
        <x:v>Conditions d’entrée encore valides ; personne, outil et passage nécessaires disponibles. La parole seule ne valide pas l’objectif.</x:v>
      </x:c>
      <x:c r="J398" s="122" t="str">
        <x:v>Origines — O2</x:v>
      </x:c>
      <x:c r="K398" s="125" t="n">
        <x:v>8</x:v>
      </x:c>
    </x:row>
    <x:row r="399" ht="59" customHeight="1">
      <x:c r="A399" s="126" t="str">
        <x:v>D6-O2-M06-CHOIX-B-01</x:v>
      </x:c>
      <x:c r="B399" s="127" t="str">
        <x:v>D6-O2-M06</x:v>
      </x:c>
      <x:c r="C399" s="127" t="str">
        <x:v>CHOIX</x:v>
      </x:c>
      <x:c r="D399" s="127" t="str">
        <x:v>B</x:v>
      </x:c>
      <x:c r="E399" s="128" t="n">
        <x:v>1</x:v>
      </x:c>
      <x:c r="F399" s="127" t="str">
        <x:v>Joueur</x:v>
      </x:c>
      <x:c r="G399" s="127" t="str">
        <x:v>Je garde ce passage en famille aujourd’hui.</x:v>
      </x:c>
      <x:c r="H399" s="127" t="str">
        <x:v>Regarder la personne ou l’appui concerné ; intention, pas résultat.</x:v>
      </x:c>
      <x:c r="I399" s="127" t="str">
        <x:v>Conditions d’entrée encore valides ; personne, outil et passage nécessaires disponibles. La parole seule ne valide pas l’objectif.</x:v>
      </x:c>
      <x:c r="J399" s="127" t="str">
        <x:v>Origines — O2</x:v>
      </x:c>
      <x:c r="K399" s="130" t="n">
        <x:v>7</x:v>
      </x:c>
    </x:row>
    <x:row r="400" ht="59" customHeight="1">
      <x:c r="A400" s="121" t="str">
        <x:v>D6-O2-M06-REPONSE-B-01</x:v>
      </x:c>
      <x:c r="B400" s="122" t="str">
        <x:v>D6-O2-M06</x:v>
      </x:c>
      <x:c r="C400" s="122" t="str">
        <x:v>REPONSE</x:v>
      </x:c>
      <x:c r="D400" s="122" t="str">
        <x:v>B</x:v>
      </x:c>
      <x:c r="E400" s="123" t="n">
        <x:v>1</x:v>
      </x:c>
      <x:c r="F400" s="122" t="str">
        <x:v>Sael</x:v>
      </x:c>
      <x:c r="G400" s="122" t="str">
        <x:v>Alors laisse les autres regarder sans leur demander de se retirer.</x:v>
      </x:c>
      <x:c r="H400" s="122" t="str">
        <x:v>Réponse au choix retenu ; les autres réponses ne sont pas jouées.</x:v>
      </x:c>
      <x:c r="I400" s="122" t="str">
        <x:v>Conditions d’entrée encore valides ; personne, outil et passage nécessaires disponibles. La parole seule ne valide pas l’objectif.</x:v>
      </x:c>
      <x:c r="J400" s="122" t="str">
        <x:v>Origines — O2</x:v>
      </x:c>
      <x:c r="K400" s="125" t="n">
        <x:v>11</x:v>
      </x:c>
    </x:row>
    <x:row r="401" ht="164" customHeight="1">
      <x:c r="A401" s="126" t="str">
        <x:v>D6-O2-M07-OUV---01</x:v>
      </x:c>
      <x:c r="B401" s="127" t="str">
        <x:v>D6-O2-M07</x:v>
      </x:c>
      <x:c r="C401" s="127" t="str">
        <x:v>OUV</x:v>
      </x:c>
      <x:c r="D401" s="127" t="str">
        <x:v>-</x:v>
      </x:c>
      <x:c r="E401" s="128" t="n">
        <x:v>1</x:v>
      </x:c>
      <x:c r="F401" s="127" t="str">
        <x:v>Orha</x:v>
      </x:c>
      <x:c r="G401" s="127" t="str">
        <x:v>Cette ligature ne vient pas du même atelier que les attaches voisines.</x:v>
      </x:c>
      <x:c r="H401" s="127" t="str">
        <x:v>Laisse le joueur regarder la situation avant de poursuivre.</x:v>
      </x:c>
      <x:c r="I401" s="127" t="str">
        <x:v>O2-M06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401" s="127" t="str">
        <x:v>Origines — O2</x:v>
      </x:c>
      <x:c r="K401" s="130" t="n">
        <x:v>12</x:v>
      </x:c>
    </x:row>
    <x:row r="402" ht="74" customHeight="1">
      <x:c r="A402" s="121" t="str">
        <x:v>D6-O2-M07-SUCCES---01</x:v>
      </x:c>
      <x:c r="B402" s="122" t="str">
        <x:v>D6-O2-M07</x:v>
      </x:c>
      <x:c r="C402" s="122" t="str">
        <x:v>SUCCES</x:v>
      </x:c>
      <x:c r="D402" s="122" t="str">
        <x:v>-</x:v>
      </x:c>
      <x:c r="E402" s="123" t="n">
        <x:v>1</x:v>
      </x:c>
      <x:c r="F402" s="122" t="str">
        <x:v>Orha</x:v>
      </x:c>
      <x:c r="G402" s="122" t="str">
        <x:v>Chaque pièce a retrouvé son support. La ligature reste une piste précise.</x:v>
      </x:c>
      <x:c r="H402" s="122" t="str">
        <x:v>Regarde le résultat réellement obtenu avant de parler.</x:v>
      </x:c>
      <x:c r="I402" s="122" t="str">
        <x:v>Résultat correspondant effectivement constaté ; remplace ou supprime la ligne si choix de refus/différé/observation. Ne jamais jouer une victoire non acquise.</x:v>
      </x:c>
      <x:c r="J402" s="122" t="str">
        <x:v>Origines — O2</x:v>
      </x:c>
      <x:c r="K402" s="125" t="n">
        <x:v>12</x:v>
      </x:c>
    </x:row>
    <x:row r="403" ht="44" customHeight="1">
      <x:c r="A403" s="126" t="str">
        <x:v>D6-O2-M07-ECHEC---01</x:v>
      </x:c>
      <x:c r="B403" s="127" t="str">
        <x:v>D6-O2-M07</x:v>
      </x:c>
      <x:c r="C403" s="127" t="str">
        <x:v>ECHEC</x:v>
      </x:c>
      <x:c r="D403" s="127" t="str">
        <x:v>-</x:v>
      </x:c>
      <x:c r="E403" s="128" t="n">
        <x:v>1</x:v>
      </x:c>
      <x:c r="F403" s="127" t="str">
        <x:v>Orha</x:v>
      </x:c>
      <x:c r="G403" s="127" t="str">
        <x:v>Ce support ne correspond pas à cette attache. Ne force pas le couvercle.</x:v>
      </x:c>
      <x:c r="H403" s="127" t="str">
        <x:v>Suspend l’échange pour laisser jouer le repli ou la protection prévue.</x:v>
      </x:c>
      <x:c r="I403" s="127" t="str">
        <x:v>Échec ou blocage correspondant effectivement observé ; les dégâts, objets et positions persistent.</x:v>
      </x:c>
      <x:c r="J403" s="127" t="str">
        <x:v>Origines — O2</x:v>
      </x:c>
      <x:c r="K403" s="130" t="n">
        <x:v>13</x:v>
      </x:c>
    </x:row>
    <x:row r="404" ht="44" customHeight="1">
      <x:c r="A404" s="121" t="str">
        <x:v>D6-O2-M07-REPRISE---01</x:v>
      </x:c>
      <x:c r="B404" s="122" t="str">
        <x:v>D6-O2-M07</x:v>
      </x:c>
      <x:c r="C404" s="122" t="str">
        <x:v>REPRISE</x:v>
      </x:c>
      <x:c r="D404" s="122" t="str">
        <x:v>-</x:v>
      </x:c>
      <x:c r="E404" s="123" t="n">
        <x:v>1</x:v>
      </x:c>
      <x:c r="F404" s="122" t="str">
        <x:v>Orha</x:v>
      </x:c>
      <x:c r="G404" s="122" t="str">
        <x:v>Déplace seulement la pièce mal rangée. Les autres sont à leur place.</x:v>
      </x:c>
      <x:c r="H404" s="122" t="str">
        <x:v>Reprend à distance sûre ; ne répète pas toute la présentation.</x:v>
      </x:c>
      <x:c r="I404" s="122" t="str">
        <x:v>Réinteraction volontaire après interruption ; état de l’action conservé.</x:v>
      </x:c>
      <x:c r="J404" s="122" t="str">
        <x:v>Origines — O2</x:v>
      </x:c>
      <x:c r="K404" s="125" t="n">
        <x:v>12</x:v>
      </x:c>
    </x:row>
    <x:row r="405" ht="59" customHeight="1">
      <x:c r="A405" s="126" t="str">
        <x:v>D6-O2-M07-CHOIX-A-01</x:v>
      </x:c>
      <x:c r="B405" s="127" t="str">
        <x:v>D6-O2-M07</x:v>
      </x:c>
      <x:c r="C405" s="127" t="str">
        <x:v>CHOIX</x:v>
      </x:c>
      <x:c r="D405" s="127" t="str">
        <x:v>A</x:v>
      </x:c>
      <x:c r="E405" s="128" t="n">
        <x:v>1</x:v>
      </x:c>
      <x:c r="F405" s="127" t="str">
        <x:v>Joueur</x:v>
      </x:c>
      <x:c r="G405" s="127" t="str">
        <x:v>Je veux retrouver l’atelier qui l’a faite.</x:v>
      </x:c>
      <x:c r="H405" s="127" t="str">
        <x:v>Regarder la personne ou l’appui concerné ; intention, pas résultat.</x:v>
      </x:c>
      <x:c r="I405" s="127" t="str">
        <x:v>Conditions d’entrée encore valides ; personne, outil et passage nécessaires disponibles. La parole seule ne valide pas l’objectif.</x:v>
      </x:c>
      <x:c r="J405" s="127" t="str">
        <x:v>Origines — O2</x:v>
      </x:c>
      <x:c r="K405" s="130" t="n">
        <x:v>7</x:v>
      </x:c>
    </x:row>
    <x:row r="406" ht="59" customHeight="1">
      <x:c r="A406" s="121" t="str">
        <x:v>D6-O2-M07-REPONSE-A-01</x:v>
      </x:c>
      <x:c r="B406" s="122" t="str">
        <x:v>D6-O2-M07</x:v>
      </x:c>
      <x:c r="C406" s="122" t="str">
        <x:v>REPONSE</x:v>
      </x:c>
      <x:c r="D406" s="122" t="str">
        <x:v>A</x:v>
      </x:c>
      <x:c r="E406" s="123" t="n">
        <x:v>1</x:v>
      </x:c>
      <x:c r="F406" s="122" t="str">
        <x:v>Orha</x:v>
      </x:c>
      <x:c r="G406" s="122" t="str">
        <x:v>Note sa torsion avant de refermer. C’est elle qu’on reconnaîtra.</x:v>
      </x:c>
      <x:c r="H406" s="122" t="str">
        <x:v>Réponse au choix retenu ; les autres réponses ne sont pas jouées.</x:v>
      </x:c>
      <x:c r="I406" s="122" t="str">
        <x:v>Conditions d’entrée encore valides ; personne, outil et passage nécessaires disponibles. La parole seule ne valide pas l’objectif.</x:v>
      </x:c>
      <x:c r="J406" s="122" t="str">
        <x:v>Origines — O2</x:v>
      </x:c>
      <x:c r="K406" s="125" t="n">
        <x:v>10</x:v>
      </x:c>
    </x:row>
    <x:row r="407" ht="59" customHeight="1">
      <x:c r="A407" s="126" t="str">
        <x:v>D6-O2-M07-CHOIX-B-01</x:v>
      </x:c>
      <x:c r="B407" s="127" t="str">
        <x:v>D6-O2-M07</x:v>
      </x:c>
      <x:c r="C407" s="127" t="str">
        <x:v>CHOIX</x:v>
      </x:c>
      <x:c r="D407" s="127" t="str">
        <x:v>B</x:v>
      </x:c>
      <x:c r="E407" s="128" t="n">
        <x:v>1</x:v>
      </x:c>
      <x:c r="F407" s="127" t="str">
        <x:v>Joueur</x:v>
      </x:c>
      <x:c r="G407" s="127" t="str">
        <x:v>Je termine ma formation avant cette visite.</x:v>
      </x:c>
      <x:c r="H407" s="127" t="str">
        <x:v>Regarder la personne ou l’appui concerné ; intention, pas résultat.</x:v>
      </x:c>
      <x:c r="I407" s="127" t="str">
        <x:v>Conditions d’entrée encore valides ; personne, outil et passage nécessaires disponibles. La parole seule ne valide pas l’objectif.</x:v>
      </x:c>
      <x:c r="J407" s="127" t="str">
        <x:v>Origines — O2</x:v>
      </x:c>
      <x:c r="K407" s="130" t="n">
        <x:v>7</x:v>
      </x:c>
    </x:row>
    <x:row r="408" ht="59" customHeight="1">
      <x:c r="A408" s="121" t="str">
        <x:v>D6-O2-M07-REPONSE-B-01</x:v>
      </x:c>
      <x:c r="B408" s="122" t="str">
        <x:v>D6-O2-M07</x:v>
      </x:c>
      <x:c r="C408" s="122" t="str">
        <x:v>REPONSE</x:v>
      </x:c>
      <x:c r="D408" s="122" t="str">
        <x:v>B</x:v>
      </x:c>
      <x:c r="E408" s="123" t="n">
        <x:v>1</x:v>
      </x:c>
      <x:c r="F408" s="122" t="str">
        <x:v>Orha</x:v>
      </x:c>
      <x:c r="G408" s="122" t="str">
        <x:v>Garde le relevé. La piste ne disparaît pas parce que tu t’exerces.</x:v>
      </x:c>
      <x:c r="H408" s="122" t="str">
        <x:v>Réponse au choix retenu ; les autres réponses ne sont pas jouées.</x:v>
      </x:c>
      <x:c r="I408" s="122" t="str">
        <x:v>Conditions d’entrée encore valides ; personne, outil et passage nécessaires disponibles. La parole seule ne valide pas l’objectif.</x:v>
      </x:c>
      <x:c r="J408" s="122" t="str">
        <x:v>Origines — O2</x:v>
      </x:c>
      <x:c r="K408" s="125" t="n">
        <x:v>12</x:v>
      </x:c>
    </x:row>
    <x:row r="409" ht="164" customHeight="1">
      <x:c r="A409" s="126" t="str">
        <x:v>D6-O2-M08-OUV---01</x:v>
      </x:c>
      <x:c r="B409" s="127" t="str">
        <x:v>D6-O2-M08</x:v>
      </x:c>
      <x:c r="C409" s="127" t="str">
        <x:v>OUV</x:v>
      </x:c>
      <x:c r="D409" s="127" t="str">
        <x:v>-</x:v>
      </x:c>
      <x:c r="E409" s="128" t="n">
        <x:v>1</x:v>
      </x:c>
      <x:c r="F409" s="127" t="str">
        <x:v>Khor</x:v>
      </x:c>
      <x:c r="G409" s="127" t="str">
        <x:v>La cible est là-haut. Le passage utile commence pourtant derrière cette pierre.</x:v>
      </x:c>
      <x:c r="H409" s="127" t="str">
        <x:v>Laisse le joueur regarder la situation avant de poursuivre.</x:v>
      </x:c>
      <x:c r="I409" s="127" t="str">
        <x:v>O2-M07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409" s="127" t="str">
        <x:v>Origines — O2</x:v>
      </x:c>
      <x:c r="K409" s="130" t="n">
        <x:v>12</x:v>
      </x:c>
    </x:row>
    <x:row r="410" ht="74" customHeight="1">
      <x:c r="A410" s="121" t="str">
        <x:v>D6-O2-M08-SUCCES---01</x:v>
      </x:c>
      <x:c r="B410" s="122" t="str">
        <x:v>D6-O2-M08</x:v>
      </x:c>
      <x:c r="C410" s="122" t="str">
        <x:v>SUCCES</x:v>
      </x:c>
      <x:c r="D410" s="122" t="str">
        <x:v>-</x:v>
      </x:c>
      <x:c r="E410" s="123" t="n">
        <x:v>1</x:v>
      </x:c>
      <x:c r="F410" s="122" t="str">
        <x:v>Khor</x:v>
      </x:c>
      <x:c r="G410" s="122" t="str">
        <x:v>Tu as vu ce que l’autre devait accomplir avant ton mouvement.</x:v>
      </x:c>
      <x:c r="H410" s="122" t="str">
        <x:v>Regarde le résultat réellement obtenu avant de parler.</x:v>
      </x:c>
      <x:c r="I410" s="122" t="str">
        <x:v>Résultat correspondant effectivement constaté ; remplace ou supprime la ligne si choix de refus/différé/observation. Ne jamais jouer une victoire non acquise.</x:v>
      </x:c>
      <x:c r="J410" s="122" t="str">
        <x:v>Origines — O2</x:v>
      </x:c>
      <x:c r="K410" s="125" t="n">
        <x:v>11</x:v>
      </x:c>
    </x:row>
    <x:row r="411" ht="44" customHeight="1">
      <x:c r="A411" s="126" t="str">
        <x:v>D6-O2-M08-ECHEC---01</x:v>
      </x:c>
      <x:c r="B411" s="127" t="str">
        <x:v>D6-O2-M08</x:v>
      </x:c>
      <x:c r="C411" s="127" t="str">
        <x:v>ECHEC</x:v>
      </x:c>
      <x:c r="D411" s="127" t="str">
        <x:v>-</x:v>
      </x:c>
      <x:c r="E411" s="128" t="n">
        <x:v>1</x:v>
      </x:c>
      <x:c r="F411" s="127" t="str">
        <x:v>Khor</x:v>
      </x:c>
      <x:c r="G411" s="127" t="str">
        <x:v>L’angle s’est fermé. Reviens au dernier appui, pas au début de la piste.</x:v>
      </x:c>
      <x:c r="H411" s="127" t="str">
        <x:v>Suspend l’échange pour laisser jouer le repli ou la protection prévue.</x:v>
      </x:c>
      <x:c r="I411" s="127" t="str">
        <x:v>Échec ou blocage correspondant effectivement observé ; les dégâts, objets et positions persistent.</x:v>
      </x:c>
      <x:c r="J411" s="127" t="str">
        <x:v>Origines — O2</x:v>
      </x:c>
      <x:c r="K411" s="130" t="n">
        <x:v>13</x:v>
      </x:c>
    </x:row>
    <x:row r="412" ht="44" customHeight="1">
      <x:c r="A412" s="121" t="str">
        <x:v>D6-O2-M08-REPRISE---01</x:v>
      </x:c>
      <x:c r="B412" s="122" t="str">
        <x:v>D6-O2-M08</x:v>
      </x:c>
      <x:c r="C412" s="122" t="str">
        <x:v>REPRISE</x:v>
      </x:c>
      <x:c r="D412" s="122" t="str">
        <x:v>-</x:v>
      </x:c>
      <x:c r="E412" s="123" t="n">
        <x:v>1</x:v>
      </x:c>
      <x:c r="F412" s="122" t="str">
        <x:v>Khor</x:v>
      </x:c>
      <x:c r="G412" s="122" t="str">
        <x:v>L’obstacle a gardé sa place. Refais seulement la traversée manquée.</x:v>
      </x:c>
      <x:c r="H412" s="122" t="str">
        <x:v>Reprend à distance sûre ; ne répète pas toute la présentation.</x:v>
      </x:c>
      <x:c r="I412" s="122" t="str">
        <x:v>Réinteraction volontaire après interruption ; état de l’action conservé.</x:v>
      </x:c>
      <x:c r="J412" s="122" t="str">
        <x:v>Origines — O2</x:v>
      </x:c>
      <x:c r="K412" s="125" t="n">
        <x:v>10</x:v>
      </x:c>
    </x:row>
    <x:row r="413" ht="59" customHeight="1">
      <x:c r="A413" s="126" t="str">
        <x:v>D6-O2-M08-CHOIX-A-01</x:v>
      </x:c>
      <x:c r="B413" s="127" t="str">
        <x:v>D6-O2-M08</x:v>
      </x:c>
      <x:c r="C413" s="127" t="str">
        <x:v>CHOIX</x:v>
      </x:c>
      <x:c r="D413" s="127" t="str">
        <x:v>A</x:v>
      </x:c>
      <x:c r="E413" s="128" t="n">
        <x:v>1</x:v>
      </x:c>
      <x:c r="F413" s="127" t="str">
        <x:v>Joueur</x:v>
      </x:c>
      <x:c r="G413" s="127" t="str">
        <x:v>Je prends le trajet du pisteur.</x:v>
      </x:c>
      <x:c r="H413" s="127" t="str">
        <x:v>Regarder la personne ou l’appui concerné ; intention, pas résultat.</x:v>
      </x:c>
      <x:c r="I413" s="127" t="str">
        <x:v>Conditions d’entrée encore valides ; personne, outil et passage nécessaires disponibles. La parole seule ne valide pas l’objectif.</x:v>
      </x:c>
      <x:c r="J413" s="127" t="str">
        <x:v>Origines — O2</x:v>
      </x:c>
      <x:c r="K413" s="130" t="n">
        <x:v>6</x:v>
      </x:c>
    </x:row>
    <x:row r="414" ht="59" customHeight="1">
      <x:c r="A414" s="121" t="str">
        <x:v>D6-O2-M08-REPONSE-A-01</x:v>
      </x:c>
      <x:c r="B414" s="122" t="str">
        <x:v>D6-O2-M08</x:v>
      </x:c>
      <x:c r="C414" s="122" t="str">
        <x:v>REPONSE</x:v>
      </x:c>
      <x:c r="D414" s="122" t="str">
        <x:v>A</x:v>
      </x:c>
      <x:c r="E414" s="123" t="n">
        <x:v>1</x:v>
      </x:c>
      <x:c r="F414" s="122" t="str">
        <x:v>Khor</x:v>
      </x:c>
      <x:c r="G414" s="122" t="str">
        <x:v>Alors ouvre-moi l’angle avant de m’appeler.</x:v>
      </x:c>
      <x:c r="H414" s="122" t="str">
        <x:v>Réponse au choix retenu ; les autres réponses ne sont pas jouées.</x:v>
      </x:c>
      <x:c r="I414" s="122" t="str">
        <x:v>Conditions d’entrée encore valides ; personne, outil et passage nécessaires disponibles. La parole seule ne valide pas l’objectif.</x:v>
      </x:c>
      <x:c r="J414" s="122" t="str">
        <x:v>Origines — O2</x:v>
      </x:c>
      <x:c r="K414" s="125" t="n">
        <x:v>6</x:v>
      </x:c>
    </x:row>
    <x:row r="415" ht="59" customHeight="1">
      <x:c r="A415" s="126" t="str">
        <x:v>D6-O2-M08-CHOIX-B-01</x:v>
      </x:c>
      <x:c r="B415" s="127" t="str">
        <x:v>D6-O2-M08</x:v>
      </x:c>
      <x:c r="C415" s="127" t="str">
        <x:v>CHOIX</x:v>
      </x:c>
      <x:c r="D415" s="127" t="str">
        <x:v>B</x:v>
      </x:c>
      <x:c r="E415" s="128" t="n">
        <x:v>1</x:v>
      </x:c>
      <x:c r="F415" s="127" t="str">
        <x:v>Joueur</x:v>
      </x:c>
      <x:c r="G415" s="127" t="str">
        <x:v>Je travaille le dernier geste.</x:v>
      </x:c>
      <x:c r="H415" s="127" t="str">
        <x:v>Regarder la personne ou l’appui concerné ; intention, pas résultat.</x:v>
      </x:c>
      <x:c r="I415" s="127" t="str">
        <x:v>Conditions d’entrée encore valides ; personne, outil et passage nécessaires disponibles. La parole seule ne valide pas l’objectif.</x:v>
      </x:c>
      <x:c r="J415" s="127" t="str">
        <x:v>Origines — O2</x:v>
      </x:c>
      <x:c r="K415" s="130" t="n">
        <x:v>5</x:v>
      </x:c>
    </x:row>
    <x:row r="416" ht="59" customHeight="1">
      <x:c r="A416" s="121" t="str">
        <x:v>D6-O2-M08-REPONSE-B-01</x:v>
      </x:c>
      <x:c r="B416" s="122" t="str">
        <x:v>D6-O2-M08</x:v>
      </x:c>
      <x:c r="C416" s="122" t="str">
        <x:v>REPONSE</x:v>
      </x:c>
      <x:c r="D416" s="122" t="str">
        <x:v>B</x:v>
      </x:c>
      <x:c r="E416" s="123" t="n">
        <x:v>1</x:v>
      </x:c>
      <x:c r="F416" s="122" t="str">
        <x:v>Khor</x:v>
      </x:c>
      <x:c r="G416" s="122" t="str">
        <x:v>Je te donnerai le passage. À toi de choisir le bon instant.</x:v>
      </x:c>
      <x:c r="H416" s="122" t="str">
        <x:v>Réponse au choix retenu ; les autres réponses ne sont pas jouées.</x:v>
      </x:c>
      <x:c r="I416" s="122" t="str">
        <x:v>Conditions d’entrée encore valides ; personne, outil et passage nécessaires disponibles. La parole seule ne valide pas l’objectif.</x:v>
      </x:c>
      <x:c r="J416" s="122" t="str">
        <x:v>Origines — O2</x:v>
      </x:c>
      <x:c r="K416" s="125" t="n">
        <x:v>12</x:v>
      </x:c>
    </x:row>
    <x:row r="417" ht="164" customHeight="1">
      <x:c r="A417" s="126" t="str">
        <x:v>D6-O2-M09-OUV---01</x:v>
      </x:c>
      <x:c r="B417" s="127" t="str">
        <x:v>D6-O2-M09</x:v>
      </x:c>
      <x:c r="C417" s="127" t="str">
        <x:v>OUV</x:v>
      </x:c>
      <x:c r="D417" s="127" t="str">
        <x:v>-</x:v>
      </x:c>
      <x:c r="E417" s="128" t="n">
        <x:v>1</x:v>
      </x:c>
      <x:c r="F417" s="127" t="str">
        <x:v>Ancienne soigneuse</x:v>
      </x:c>
      <x:c r="G417" s="127" t="str">
        <x:v>Ce crochet pouvait ramener un blessé. La strie seule ne me dit pas qui l’a tenu.</x:v>
      </x:c>
      <x:c r="H417" s="127" t="str">
        <x:v>Laisse le joueur regarder la situation avant de poursuivre.</x:v>
      </x:c>
      <x:c r="I417" s="127" t="str">
        <x:v>O2-M08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417" s="127" t="str">
        <x:v>Origines — O2</x:v>
      </x:c>
      <x:c r="K417" s="130" t="n">
        <x:v>16</x:v>
      </x:c>
    </x:row>
    <x:row r="418" ht="74" customHeight="1">
      <x:c r="A418" s="121" t="str">
        <x:v>D6-O2-M09-SUCCES---01</x:v>
      </x:c>
      <x:c r="B418" s="122" t="str">
        <x:v>D6-O2-M09</x:v>
      </x:c>
      <x:c r="C418" s="122" t="str">
        <x:v>SUCCES</x:v>
      </x:c>
      <x:c r="D418" s="122" t="str">
        <x:v>-</x:v>
      </x:c>
      <x:c r="E418" s="123" t="n">
        <x:v>1</x:v>
      </x:c>
      <x:c r="F418" s="122" t="str">
        <x:v>Ancienne soigneuse</x:v>
      </x:c>
      <x:c r="G418" s="122" t="str">
        <x:v>L’usage est possible. Pour ce secours précis, gardons ce que les preuves permettent.</x:v>
      </x:c>
      <x:c r="H418" s="122" t="str">
        <x:v>Regarde le résultat réellement obtenu avant de parler.</x:v>
      </x:c>
      <x:c r="I418" s="122" t="str">
        <x:v>Résultat correspondant effectivement constaté ; remplace ou supprime la ligne si choix de refus/différé/observation. Ne jamais jouer une victoire non acquise.</x:v>
      </x:c>
      <x:c r="J418" s="122" t="str">
        <x:v>Origines — O2</x:v>
      </x:c>
      <x:c r="K418" s="125" t="n">
        <x:v>13</x:v>
      </x:c>
    </x:row>
    <x:row r="419" ht="44" customHeight="1">
      <x:c r="A419" s="126" t="str">
        <x:v>D6-O2-M09-ECHEC---01</x:v>
      </x:c>
      <x:c r="B419" s="127" t="str">
        <x:v>D6-O2-M09</x:v>
      </x:c>
      <x:c r="C419" s="127" t="str">
        <x:v>ECHEC</x:v>
      </x:c>
      <x:c r="D419" s="127" t="str">
        <x:v>-</x:v>
      </x:c>
      <x:c r="E419" s="128" t="n">
        <x:v>1</x:v>
      </x:c>
      <x:c r="F419" s="127" t="str">
        <x:v>Ancienne soigneuse</x:v>
      </x:c>
      <x:c r="G419" s="127" t="str">
        <x:v>L’angle ne correspond pas assez. Nous ne trancherons pas sur cette comparaison.</x:v>
      </x:c>
      <x:c r="H419" s="127" t="str">
        <x:v>Suspend l’échange pour laisser jouer le repli ou la protection prévue.</x:v>
      </x:c>
      <x:c r="I419" s="127" t="str">
        <x:v>Échec ou blocage correspondant effectivement observé ; les dégâts, objets et positions persistent.</x:v>
      </x:c>
      <x:c r="J419" s="127" t="str">
        <x:v>Origines — O2</x:v>
      </x:c>
      <x:c r="K419" s="130" t="n">
        <x:v>12</x:v>
      </x:c>
    </x:row>
    <x:row r="420" ht="44" customHeight="1">
      <x:c r="A420" s="121" t="str">
        <x:v>D6-O2-M09-REPRISE---01</x:v>
      </x:c>
      <x:c r="B420" s="122" t="str">
        <x:v>D6-O2-M09</x:v>
      </x:c>
      <x:c r="C420" s="122" t="str">
        <x:v>REPRISE</x:v>
      </x:c>
      <x:c r="D420" s="122" t="str">
        <x:v>-</x:v>
      </x:c>
      <x:c r="E420" s="123" t="n">
        <x:v>1</x:v>
      </x:c>
      <x:c r="F420" s="122" t="str">
        <x:v>Ancienne soigneuse</x:v>
      </x:c>
      <x:c r="G420" s="122" t="str">
        <x:v>Tourne la roche d’essai. Il nous manque encore la face opposée.</x:v>
      </x:c>
      <x:c r="H420" s="122" t="str">
        <x:v>Reprend à distance sûre ; ne répète pas toute la présentation.</x:v>
      </x:c>
      <x:c r="I420" s="122" t="str">
        <x:v>Réinteraction volontaire après interruption ; état de l’action conservé.</x:v>
      </x:c>
      <x:c r="J420" s="122" t="str">
        <x:v>Origines — O2</x:v>
      </x:c>
      <x:c r="K420" s="125" t="n">
        <x:v>11</x:v>
      </x:c>
    </x:row>
    <x:row r="421" ht="59" customHeight="1">
      <x:c r="A421" s="126" t="str">
        <x:v>D6-O2-M09-CHOIX-A-01</x:v>
      </x:c>
      <x:c r="B421" s="127" t="str">
        <x:v>D6-O2-M09</x:v>
      </x:c>
      <x:c r="C421" s="127" t="str">
        <x:v>CHOIX</x:v>
      </x:c>
      <x:c r="D421" s="127" t="str">
        <x:v>A</x:v>
      </x:c>
      <x:c r="E421" s="128" t="n">
        <x:v>1</x:v>
      </x:c>
      <x:c r="F421" s="127" t="str">
        <x:v>Joueur</x:v>
      </x:c>
      <x:c r="G421" s="127" t="str">
        <x:v>Montre-moi comment il portait le poids.</x:v>
      </x:c>
      <x:c r="H421" s="127" t="str">
        <x:v>Regarder la personne ou l’appui concerné ; intention, pas résultat.</x:v>
      </x:c>
      <x:c r="I421" s="127" t="str">
        <x:v>Conditions d’entrée encore valides ; personne, outil et passage nécessaires disponibles. La parole seule ne valide pas l’objectif.</x:v>
      </x:c>
      <x:c r="J421" s="127" t="str">
        <x:v>Origines — O2</x:v>
      </x:c>
      <x:c r="K421" s="130" t="n">
        <x:v>6</x:v>
      </x:c>
    </x:row>
    <x:row r="422" ht="59" customHeight="1">
      <x:c r="A422" s="121" t="str">
        <x:v>D6-O2-M09-REPONSE-A-01</x:v>
      </x:c>
      <x:c r="B422" s="122" t="str">
        <x:v>D6-O2-M09</x:v>
      </x:c>
      <x:c r="C422" s="122" t="str">
        <x:v>REPONSE</x:v>
      </x:c>
      <x:c r="D422" s="122" t="str">
        <x:v>A</x:v>
      </x:c>
      <x:c r="E422" s="123" t="n">
        <x:v>1</x:v>
      </x:c>
      <x:c r="F422" s="122" t="str">
        <x:v>Ancienne soigneuse</x:v>
      </x:c>
      <x:c r="G422" s="122" t="str">
        <x:v>Ancre-le bas. Puis regarde où la traction laisse sa marque.</x:v>
      </x:c>
      <x:c r="H422" s="122" t="str">
        <x:v>Réponse au choix retenu ; les autres réponses ne sont pas jouées.</x:v>
      </x:c>
      <x:c r="I422" s="122" t="str">
        <x:v>Conditions d’entrée encore valides ; personne, outil et passage nécessaires disponibles. La parole seule ne valide pas l’objectif.</x:v>
      </x:c>
      <x:c r="J422" s="122" t="str">
        <x:v>Origines — O2</x:v>
      </x:c>
      <x:c r="K422" s="125" t="n">
        <x:v>10</x:v>
      </x:c>
    </x:row>
    <x:row r="423" ht="59" customHeight="1">
      <x:c r="A423" s="126" t="str">
        <x:v>D6-O2-M09-CHOIX-B-01</x:v>
      </x:c>
      <x:c r="B423" s="127" t="str">
        <x:v>D6-O2-M09</x:v>
      </x:c>
      <x:c r="C423" s="127" t="str">
        <x:v>CHOIX</x:v>
      </x:c>
      <x:c r="D423" s="127" t="str">
        <x:v>B</x:v>
      </x:c>
      <x:c r="E423" s="128" t="n">
        <x:v>1</x:v>
      </x:c>
      <x:c r="F423" s="127" t="str">
        <x:v>Joueur</x:v>
      </x:c>
      <x:c r="G423" s="127" t="str">
        <x:v>Puis-je comparer tes anciennes traces ?</x:v>
      </x:c>
      <x:c r="H423" s="127" t="str">
        <x:v>Regarder la personne ou l’appui concerné ; intention, pas résultat.</x:v>
      </x:c>
      <x:c r="I423" s="127" t="str">
        <x:v>Conditions d’entrée encore valides ; personne, outil et passage nécessaires disponibles. La parole seule ne valide pas l’objectif.</x:v>
      </x:c>
      <x:c r="J423" s="127" t="str">
        <x:v>Origines — O2</x:v>
      </x:c>
      <x:c r="K423" s="130" t="n">
        <x:v>6</x:v>
      </x:c>
    </x:row>
    <x:row r="424" ht="59" customHeight="1">
      <x:c r="A424" s="121" t="str">
        <x:v>D6-O2-M09-REPONSE-B-01</x:v>
      </x:c>
      <x:c r="B424" s="122" t="str">
        <x:v>D6-O2-M09</x:v>
      </x:c>
      <x:c r="C424" s="122" t="str">
        <x:v>REPONSE</x:v>
      </x:c>
      <x:c r="D424" s="122" t="str">
        <x:v>B</x:v>
      </x:c>
      <x:c r="E424" s="123" t="n">
        <x:v>1</x:v>
      </x:c>
      <x:c r="F424" s="122" t="str">
        <x:v>Ancienne soigneuse</x:v>
      </x:c>
      <x:c r="G424" s="122" t="str">
        <x:v>Celles que j’ai gardées sont dans ce casier. Elles ne couvrent pas toutes les expéditions.</x:v>
      </x:c>
      <x:c r="H424" s="122" t="str">
        <x:v>Réponse au choix retenu ; les autres réponses ne sont pas jouées.</x:v>
      </x:c>
      <x:c r="I424" s="122" t="str">
        <x:v>Conditions d’entrée encore valides ; personne, outil et passage nécessaires disponibles. La parole seule ne valide pas l’objectif.</x:v>
      </x:c>
      <x:c r="J424" s="122" t="str">
        <x:v>Origines — O2</x:v>
      </x:c>
      <x:c r="K424" s="125" t="n">
        <x:v>15</x:v>
      </x:c>
    </x:row>
    <x:row r="425" ht="164" customHeight="1">
      <x:c r="A425" s="126" t="str">
        <x:v>D6-O2-M10-OUV---01</x:v>
      </x:c>
      <x:c r="B425" s="127" t="str">
        <x:v>D6-O2-M10</x:v>
      </x:c>
      <x:c r="C425" s="127" t="str">
        <x:v>OUV</x:v>
      </x:c>
      <x:c r="D425" s="127" t="str">
        <x:v>-</x:v>
      </x:c>
      <x:c r="E425" s="128" t="n">
        <x:v>1</x:v>
      </x:c>
      <x:c r="F425" s="127" t="str">
        <x:v>Parent du foyer</x:v>
      </x:c>
      <x:c r="G425" s="127" t="str">
        <x:v>On raconte beaucoup de mains autour de lui. Le coup, pourtant, venait de sa lance.</x:v>
      </x:c>
      <x:c r="H425" s="127" t="str">
        <x:v>Laisse le joueur regarder la situation avant de poursuivre.</x:v>
      </x:c>
      <x:c r="I425" s="127" t="str">
        <x:v>O2-M09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425" s="127" t="str">
        <x:v>Origines — O2</x:v>
      </x:c>
      <x:c r="K425" s="130" t="n">
        <x:v>15</x:v>
      </x:c>
    </x:row>
    <x:row r="426" ht="74" customHeight="1">
      <x:c r="A426" s="121" t="str">
        <x:v>D6-O2-M10-SUCCES---01</x:v>
      </x:c>
      <x:c r="B426" s="122" t="str">
        <x:v>D6-O2-M10</x:v>
      </x:c>
      <x:c r="C426" s="122" t="str">
        <x:v>SUCCES</x:v>
      </x:c>
      <x:c r="D426" s="122" t="str">
        <x:v>-</x:v>
      </x:c>
      <x:c r="E426" s="123" t="n">
        <x:v>1</x:v>
      </x:c>
      <x:c r="F426" s="122" t="str">
        <x:v>Parent du foyer</x:v>
      </x:c>
      <x:c r="G426" s="122" t="str">
        <x:v>Le coup reste le sien. Je vois désormais ce qui rendait sa position possible.</x:v>
      </x:c>
      <x:c r="H426" s="122" t="str">
        <x:v>Regarde le résultat réellement obtenu avant de parler.</x:v>
      </x:c>
      <x:c r="I426" s="122" t="str">
        <x:v>Résultat correspondant effectivement constaté ; remplace ou supprime la ligne si choix de refus/différé/observation. Ne jamais jouer une victoire non acquise.</x:v>
      </x:c>
      <x:c r="J426" s="122" t="str">
        <x:v>Origines — O2</x:v>
      </x:c>
      <x:c r="K426" s="125" t="n">
        <x:v>14</x:v>
      </x:c>
    </x:row>
    <x:row r="427" ht="44" customHeight="1">
      <x:c r="A427" s="126" t="str">
        <x:v>D6-O2-M10-ECHEC---01</x:v>
      </x:c>
      <x:c r="B427" s="127" t="str">
        <x:v>D6-O2-M10</x:v>
      </x:c>
      <x:c r="C427" s="127" t="str">
        <x:v>ECHEC</x:v>
      </x:c>
      <x:c r="D427" s="127" t="str">
        <x:v>-</x:v>
      </x:c>
      <x:c r="E427" s="128" t="n">
        <x:v>1</x:v>
      </x:c>
      <x:c r="F427" s="127" t="str">
        <x:v>Parent du foyer</x:v>
      </x:c>
      <x:c r="G427" s="127" t="str">
        <x:v>Cette passerelle n’était pas là dans le relevé. Remettons les pièces avant de conclure.</x:v>
      </x:c>
      <x:c r="H427" s="127" t="str">
        <x:v>Suspend l’échange pour laisser jouer le repli ou la protection prévue.</x:v>
      </x:c>
      <x:c r="I427" s="127" t="str">
        <x:v>Échec ou blocage correspondant effectivement observé ; les dégâts, objets et positions persistent.</x:v>
      </x:c>
      <x:c r="J427" s="127" t="str">
        <x:v>Origines — O2</x:v>
      </x:c>
      <x:c r="K427" s="130" t="n">
        <x:v>14</x:v>
      </x:c>
    </x:row>
    <x:row r="428" ht="44" customHeight="1">
      <x:c r="A428" s="121" t="str">
        <x:v>D6-O2-M10-REPRISE---01</x:v>
      </x:c>
      <x:c r="B428" s="122" t="str">
        <x:v>D6-O2-M10</x:v>
      </x:c>
      <x:c r="C428" s="122" t="str">
        <x:v>REPRISE</x:v>
      </x:c>
      <x:c r="D428" s="122" t="str">
        <x:v>-</x:v>
      </x:c>
      <x:c r="E428" s="123" t="n">
        <x:v>1</x:v>
      </x:c>
      <x:c r="F428" s="122" t="str">
        <x:v>Parent du foyer</x:v>
      </x:c>
      <x:c r="G428" s="122" t="str">
        <x:v>Le terrain ne change pas pour nous donner raison. Repartons de ses appuis connus.</x:v>
      </x:c>
      <x:c r="H428" s="122" t="str">
        <x:v>Reprend à distance sûre ; ne répète pas toute la présentation.</x:v>
      </x:c>
      <x:c r="I428" s="122" t="str">
        <x:v>Réinteraction volontaire après interruption ; état de l’action conservé.</x:v>
      </x:c>
      <x:c r="J428" s="122" t="str">
        <x:v>Origines — O2</x:v>
      </x:c>
      <x:c r="K428" s="125" t="n">
        <x:v>14</x:v>
      </x:c>
    </x:row>
    <x:row r="429" ht="59" customHeight="1">
      <x:c r="A429" s="126" t="str">
        <x:v>D6-O2-M10-CHOIX-A-01</x:v>
      </x:c>
      <x:c r="B429" s="127" t="str">
        <x:v>D6-O2-M10</x:v>
      </x:c>
      <x:c r="C429" s="127" t="str">
        <x:v>CHOIX</x:v>
      </x:c>
      <x:c r="D429" s="127" t="str">
        <x:v>A</x:v>
      </x:c>
      <x:c r="E429" s="128" t="n">
        <x:v>1</x:v>
      </x:c>
      <x:c r="F429" s="127" t="str">
        <x:v>Joueur</x:v>
      </x:c>
      <x:c r="G429" s="127" t="str">
        <x:v>Place toi-même les pièces de son approche.</x:v>
      </x:c>
      <x:c r="H429" s="127" t="str">
        <x:v>Regarder la personne ou l’appui concerné ; intention, pas résultat.</x:v>
      </x:c>
      <x:c r="I429" s="127" t="str">
        <x:v>Conditions d’entrée encore valides ; personne, outil et passage nécessaires disponibles. La parole seule ne valide pas l’objectif.</x:v>
      </x:c>
      <x:c r="J429" s="127" t="str">
        <x:v>Origines — O2</x:v>
      </x:c>
      <x:c r="K429" s="130" t="n">
        <x:v>7</x:v>
      </x:c>
    </x:row>
    <x:row r="430" ht="59" customHeight="1">
      <x:c r="A430" s="121" t="str">
        <x:v>D6-O2-M10-REPONSE-A-01</x:v>
      </x:c>
      <x:c r="B430" s="122" t="str">
        <x:v>D6-O2-M10</x:v>
      </x:c>
      <x:c r="C430" s="122" t="str">
        <x:v>REPONSE</x:v>
      </x:c>
      <x:c r="D430" s="122" t="str">
        <x:v>A</x:v>
      </x:c>
      <x:c r="E430" s="123" t="n">
        <x:v>1</x:v>
      </x:c>
      <x:c r="F430" s="122" t="str">
        <x:v>Parent du foyer</x:v>
      </x:c>
      <x:c r="G430" s="122" t="str">
        <x:v>Bien. Montre-moi d’abord où se trouvait la passerelle.</x:v>
      </x:c>
      <x:c r="H430" s="122" t="str">
        <x:v>Réponse au choix retenu ; les autres réponses ne sont pas jouées.</x:v>
      </x:c>
      <x:c r="I430" s="122" t="str">
        <x:v>Conditions d’entrée encore valides ; personne, outil et passage nécessaires disponibles. La parole seule ne valide pas l’objectif.</x:v>
      </x:c>
      <x:c r="J430" s="122" t="str">
        <x:v>Origines — O2</x:v>
      </x:c>
      <x:c r="K430" s="125" t="n">
        <x:v>8</x:v>
      </x:c>
    </x:row>
    <x:row r="431" ht="59" customHeight="1">
      <x:c r="A431" s="126" t="str">
        <x:v>D6-O2-M10-CHOIX-B-01</x:v>
      </x:c>
      <x:c r="B431" s="127" t="str">
        <x:v>D6-O2-M10</x:v>
      </x:c>
      <x:c r="C431" s="127" t="str">
        <x:v>CHOIX</x:v>
      </x:c>
      <x:c r="D431" s="127" t="str">
        <x:v>B</x:v>
      </x:c>
      <x:c r="E431" s="128" t="n">
        <x:v>1</x:v>
      </x:c>
      <x:c r="F431" s="127" t="str">
        <x:v>Joueur</x:v>
      </x:c>
      <x:c r="G431" s="127" t="str">
        <x:v>Regarde cette séquence jusqu’au bout.</x:v>
      </x:c>
      <x:c r="H431" s="127" t="str">
        <x:v>Regarder la personne ou l’appui concerné ; intention, pas résultat.</x:v>
      </x:c>
      <x:c r="I431" s="127" t="str">
        <x:v>Conditions d’entrée encore valides ; personne, outil et passage nécessaires disponibles. La parole seule ne valide pas l’objectif.</x:v>
      </x:c>
      <x:c r="J431" s="127" t="str">
        <x:v>Origines — O2</x:v>
      </x:c>
      <x:c r="K431" s="130" t="n">
        <x:v>5</x:v>
      </x:c>
    </x:row>
    <x:row r="432" ht="59" customHeight="1">
      <x:c r="A432" s="121" t="str">
        <x:v>D6-O2-M10-REPONSE-B-01</x:v>
      </x:c>
      <x:c r="B432" s="122" t="str">
        <x:v>D6-O2-M10</x:v>
      </x:c>
      <x:c r="C432" s="122" t="str">
        <x:v>REPONSE</x:v>
      </x:c>
      <x:c r="D432" s="122" t="str">
        <x:v>B</x:v>
      </x:c>
      <x:c r="E432" s="123" t="n">
        <x:v>1</x:v>
      </x:c>
      <x:c r="F432" s="122" t="str">
        <x:v>Parent du foyer</x:v>
      </x:c>
      <x:c r="G432" s="122" t="str">
        <x:v>Je regarderai aussi le dernier geste. Ne l’oublie pas en route.</x:v>
      </x:c>
      <x:c r="H432" s="122" t="str">
        <x:v>Réponse au choix retenu ; les autres réponses ne sont pas jouées.</x:v>
      </x:c>
      <x:c r="I432" s="122" t="str">
        <x:v>Conditions d’entrée encore valides ; personne, outil et passage nécessaires disponibles. La parole seule ne valide pas l’objectif.</x:v>
      </x:c>
      <x:c r="J432" s="122" t="str">
        <x:v>Origines — O2</x:v>
      </x:c>
      <x:c r="K432" s="125" t="n">
        <x:v>11</x:v>
      </x:c>
    </x:row>
    <x:row r="433" ht="164" customHeight="1">
      <x:c r="A433" s="126" t="str">
        <x:v>D6-O2-M11-OUV---01</x:v>
      </x:c>
      <x:c r="B433" s="127" t="str">
        <x:v>D6-O2-M11</x:v>
      </x:c>
      <x:c r="C433" s="127" t="str">
        <x:v>OUV</x:v>
      </x:c>
      <x:c r="D433" s="127" t="str">
        <x:v>-</x:v>
      </x:c>
      <x:c r="E433" s="128" t="n">
        <x:v>1</x:v>
      </x:c>
      <x:c r="F433" s="127" t="str">
        <x:v>Khor</x:v>
      </x:c>
      <x:c r="G433" s="127" t="str">
        <x:v>Le nom est à l’intérieur. Tu peux regarder, mais cet étui repart avec moi sans autre accord.</x:v>
      </x:c>
      <x:c r="H433" s="127" t="str">
        <x:v>Laisse le joueur regarder la situation avant de poursuivre.</x:v>
      </x:c>
      <x:c r="I433" s="127" t="str">
        <x:v>O2-M10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433" s="127" t="str">
        <x:v>Origines — O2</x:v>
      </x:c>
      <x:c r="K433" s="130" t="n">
        <x:v>17</x:v>
      </x:c>
    </x:row>
    <x:row r="434" ht="74" customHeight="1">
      <x:c r="A434" s="121" t="str">
        <x:v>D6-O2-M11-SUCCES---01</x:v>
      </x:c>
      <x:c r="B434" s="122" t="str">
        <x:v>D6-O2-M11</x:v>
      </x:c>
      <x:c r="C434" s="122" t="str">
        <x:v>SUCCES</x:v>
      </x:c>
      <x:c r="D434" s="122" t="str">
        <x:v>-</x:v>
      </x:c>
      <x:c r="E434" s="123" t="n">
        <x:v>1</x:v>
      </x:c>
      <x:c r="F434" s="122" t="str">
        <x:v>Khor</x:v>
      </x:c>
      <x:c r="G434" s="122" t="str">
        <x:v>Le nom est lu, et l’étui a gardé la destination que nous avons convenue.</x:v>
      </x:c>
      <x:c r="H434" s="122" t="str">
        <x:v>Regarde le résultat réellement obtenu avant de parler.</x:v>
      </x:c>
      <x:c r="I434" s="122" t="str">
        <x:v>Résultat correspondant effectivement constaté ; remplace ou supprime la ligne si choix de refus/différé/observation. Ne jamais jouer une victoire non acquise.</x:v>
      </x:c>
      <x:c r="J434" s="122" t="str">
        <x:v>Origines — O2</x:v>
      </x:c>
      <x:c r="K434" s="125" t="n">
        <x:v>14</x:v>
      </x:c>
    </x:row>
    <x:row r="435" ht="44" customHeight="1">
      <x:c r="A435" s="126" t="str">
        <x:v>D6-O2-M11-ECHEC---01</x:v>
      </x:c>
      <x:c r="B435" s="127" t="str">
        <x:v>D6-O2-M11</x:v>
      </x:c>
      <x:c r="C435" s="127" t="str">
        <x:v>ECHEC</x:v>
      </x:c>
      <x:c r="D435" s="127" t="str">
        <x:v>-</x:v>
      </x:c>
      <x:c r="E435" s="128" t="n">
        <x:v>1</x:v>
      </x:c>
      <x:c r="F435" s="127" t="str">
        <x:v>Khor</x:v>
      </x:c>
      <x:c r="G435" s="127" t="str">
        <x:v>Le loquet dépasse. N’appuie pas sur le couvercle.</x:v>
      </x:c>
      <x:c r="H435" s="127" t="str">
        <x:v>Suspend l’échange pour laisser jouer le repli ou la protection prévue.</x:v>
      </x:c>
      <x:c r="I435" s="127" t="str">
        <x:v>Échec ou blocage correspondant effectivement observé ; les dégâts, objets et positions persistent.</x:v>
      </x:c>
      <x:c r="J435" s="127" t="str">
        <x:v>Origines — O2</x:v>
      </x:c>
      <x:c r="K435" s="130" t="n">
        <x:v>8</x:v>
      </x:c>
    </x:row>
    <x:row r="436" ht="44" customHeight="1">
      <x:c r="A436" s="121" t="str">
        <x:v>D6-O2-M11-REPRISE---01</x:v>
      </x:c>
      <x:c r="B436" s="122" t="str">
        <x:v>D6-O2-M11</x:v>
      </x:c>
      <x:c r="C436" s="122" t="str">
        <x:v>REPRISE</x:v>
      </x:c>
      <x:c r="D436" s="122" t="str">
        <x:v>-</x:v>
      </x:c>
      <x:c r="E436" s="123" t="n">
        <x:v>1</x:v>
      </x:c>
      <x:c r="F436" s="122" t="str">
        <x:v>Khor</x:v>
      </x:c>
      <x:c r="G436" s="122" t="str">
        <x:v>Ouvre un peu la glissière. Tu peux corriger sans recommencer le relevé.</x:v>
      </x:c>
      <x:c r="H436" s="122" t="str">
        <x:v>Reprend à distance sûre ; ne répète pas toute la présentation.</x:v>
      </x:c>
      <x:c r="I436" s="122" t="str">
        <x:v>Réinteraction volontaire après interruption ; état de l’action conservé.</x:v>
      </x:c>
      <x:c r="J436" s="122" t="str">
        <x:v>Origines — O2</x:v>
      </x:c>
      <x:c r="K436" s="125" t="n">
        <x:v>12</x:v>
      </x:c>
    </x:row>
    <x:row r="437" ht="59" customHeight="1">
      <x:c r="A437" s="126" t="str">
        <x:v>D6-O2-M11-CHOIX-A-01</x:v>
      </x:c>
      <x:c r="B437" s="127" t="str">
        <x:v>D6-O2-M11</x:v>
      </x:c>
      <x:c r="C437" s="127" t="str">
        <x:v>CHOIX</x:v>
      </x:c>
      <x:c r="D437" s="127" t="str">
        <x:v>A</x:v>
      </x:c>
      <x:c r="E437" s="128" t="n">
        <x:v>1</x:v>
      </x:c>
      <x:c r="F437" s="127" t="str">
        <x:v>Joueur</x:v>
      </x:c>
      <x:c r="G437" s="127" t="str">
        <x:v>Pourrais-tu le prêter jusqu’à notre présentation ?</x:v>
      </x:c>
      <x:c r="H437" s="127" t="str">
        <x:v>Regarder la personne ou l’appui concerné ; intention, pas résultat.</x:v>
      </x:c>
      <x:c r="I437" s="127" t="str">
        <x:v>Conditions d’entrée encore valides ; personne, outil et passage nécessaires disponibles. La parole seule ne valide pas l’objectif.</x:v>
      </x:c>
      <x:c r="J437" s="127" t="str">
        <x:v>Origines — O2</x:v>
      </x:c>
      <x:c r="K437" s="130" t="n">
        <x:v>7</x:v>
      </x:c>
    </x:row>
    <x:row r="438" ht="59" customHeight="1">
      <x:c r="A438" s="121" t="str">
        <x:v>D6-O2-M11-REPONSE-A-01</x:v>
      </x:c>
      <x:c r="B438" s="122" t="str">
        <x:v>D6-O2-M11</x:v>
      </x:c>
      <x:c r="C438" s="122" t="str">
        <x:v>REPONSE</x:v>
      </x:c>
      <x:c r="D438" s="122" t="str">
        <x:v>A</x:v>
      </x:c>
      <x:c r="E438" s="123" t="n">
        <x:v>1</x:v>
      </x:c>
      <x:c r="F438" s="122" t="str">
        <x:v>Khor</x:v>
      </x:c>
      <x:c r="G438" s="122" t="str">
        <x:v>Dis-moi où il sera posé et quand tu le rendras.</x:v>
      </x:c>
      <x:c r="H438" s="122" t="str">
        <x:v>Réponse au choix retenu ; les autres réponses ne sont pas jouées.</x:v>
      </x:c>
      <x:c r="I438" s="122" t="str">
        <x:v>Conditions d’entrée encore valides ; personne, outil et passage nécessaires disponibles. La parole seule ne valide pas l’objectif.</x:v>
      </x:c>
      <x:c r="J438" s="122" t="str">
        <x:v>Origines — O2</x:v>
      </x:c>
      <x:c r="K438" s="125" t="n">
        <x:v>10</x:v>
      </x:c>
    </x:row>
    <x:row r="439" ht="59" customHeight="1">
      <x:c r="A439" s="126" t="str">
        <x:v>D6-O2-M11-CHOIX-B-01</x:v>
      </x:c>
      <x:c r="B439" s="127" t="str">
        <x:v>D6-O2-M11</x:v>
      </x:c>
      <x:c r="C439" s="127" t="str">
        <x:v>CHOIX</x:v>
      </x:c>
      <x:c r="D439" s="127" t="str">
        <x:v>B</x:v>
      </x:c>
      <x:c r="E439" s="128" t="n">
        <x:v>1</x:v>
      </x:c>
      <x:c r="F439" s="127" t="str">
        <x:v>Joueur</x:v>
      </x:c>
      <x:c r="G439" s="127" t="str">
        <x:v>Je ferai seulement un relevé.</x:v>
      </x:c>
      <x:c r="H439" s="127" t="str">
        <x:v>Regarder la personne ou l’appui concerné ; intention, pas résultat.</x:v>
      </x:c>
      <x:c r="I439" s="127" t="str">
        <x:v>Conditions d’entrée encore valides ; personne, outil et passage nécessaires disponibles. La parole seule ne valide pas l’objectif.</x:v>
      </x:c>
      <x:c r="J439" s="127" t="str">
        <x:v>Origines — O2</x:v>
      </x:c>
      <x:c r="K439" s="130" t="n">
        <x:v>5</x:v>
      </x:c>
    </x:row>
    <x:row r="440" ht="59" customHeight="1">
      <x:c r="A440" s="121" t="str">
        <x:v>D6-O2-M11-REPONSE-B-01</x:v>
      </x:c>
      <x:c r="B440" s="122" t="str">
        <x:v>D6-O2-M11</x:v>
      </x:c>
      <x:c r="C440" s="122" t="str">
        <x:v>REPONSE</x:v>
      </x:c>
      <x:c r="D440" s="122" t="str">
        <x:v>B</x:v>
      </x:c>
      <x:c r="E440" s="123" t="n">
        <x:v>1</x:v>
      </x:c>
      <x:c r="F440" s="122" t="str">
        <x:v>Khor</x:v>
      </x:c>
      <x:c r="G440" s="122" t="str">
        <x:v>Cela me convient. Laisse aussi apparaître la partie usée.</x:v>
      </x:c>
      <x:c r="H440" s="122" t="str">
        <x:v>Réponse au choix retenu ; les autres réponses ne sont pas jouées.</x:v>
      </x:c>
      <x:c r="I440" s="122" t="str">
        <x:v>Conditions d’entrée encore valides ; personne, outil et passage nécessaires disponibles. La parole seule ne valide pas l’objectif.</x:v>
      </x:c>
      <x:c r="J440" s="122" t="str">
        <x:v>Origines — O2</x:v>
      </x:c>
      <x:c r="K440" s="125" t="n">
        <x:v>9</x:v>
      </x:c>
    </x:row>
    <x:row r="441" ht="44" customHeight="1">
      <x:c r="A441" s="126" t="str">
        <x:v>D6-O2-M11-VARIANTE---01</x:v>
      </x:c>
      <x:c r="B441" s="127" t="str">
        <x:v>D6-O2-M11</x:v>
      </x:c>
      <x:c r="C441" s="127" t="str">
        <x:v>VARIANTE</x:v>
      </x:c>
      <x:c r="D441" s="127" t="str">
        <x:v>-</x:v>
      </x:c>
      <x:c r="E441" s="128" t="n">
        <x:v>1</x:v>
      </x:c>
      <x:c r="F441" s="127" t="str">
        <x:v>Khor</x:v>
      </x:c>
      <x:c r="G441" s="127" t="str">
        <x:v>Je garde l’étui chez moi. Tu peux repartir avec le relevé que j’ai autorisé.</x:v>
      </x:c>
      <x:c r="H441" s="127" t="str">
        <x:v>Referme lui-même l’étui ; action A ne réalise aucun transfert.</x:v>
      </x:c>
      <x:c r="I441" s="127" t="str">
        <x:v>Réponse à A ; priorité 1 ; Khor refuse effectivement le prêt malgré la demande.</x:v>
      </x:c>
      <x:c r="J441" s="127" t="str">
        <x:v>Origines — O2</x:v>
      </x:c>
      <x:c r="K441" s="130" t="n">
        <x:v>14</x:v>
      </x:c>
    </x:row>
    <x:row r="442" ht="164" customHeight="1">
      <x:c r="A442" s="121" t="str">
        <x:v>D6-O2-M12-OUV---01</x:v>
      </x:c>
      <x:c r="B442" s="122" t="str">
        <x:v>D6-O2-M12</x:v>
      </x:c>
      <x:c r="C442" s="122" t="str">
        <x:v>OUV</x:v>
      </x:c>
      <x:c r="D442" s="122" t="str">
        <x:v>-</x:v>
      </x:c>
      <x:c r="E442" s="123" t="n">
        <x:v>1</x:v>
      </x:c>
      <x:c r="F442" s="122" t="str">
        <x:v>Sael</x:v>
      </x:c>
      <x:c r="G442" s="122" t="str">
        <x:v>La chronique est nette ici : il a porté ce coup après la rotation de la proie.</x:v>
      </x:c>
      <x:c r="H442" s="122" t="str">
        <x:v>Laisse le joueur regarder la situation avant de poursuivre.</x:v>
      </x:c>
      <x:c r="I442" s="122" t="str">
        <x:v>O2-M11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442" s="122" t="str">
        <x:v>Origines — O2</x:v>
      </x:c>
      <x:c r="K442" s="125" t="n">
        <x:v>17</x:v>
      </x:c>
    </x:row>
    <x:row r="443" ht="74" customHeight="1">
      <x:c r="A443" s="126" t="str">
        <x:v>D6-O2-M12-SUCCES---01</x:v>
      </x:c>
      <x:c r="B443" s="127" t="str">
        <x:v>D6-O2-M12</x:v>
      </x:c>
      <x:c r="C443" s="127" t="str">
        <x:v>SUCCES</x:v>
      </x:c>
      <x:c r="D443" s="127" t="str">
        <x:v>-</x:v>
      </x:c>
      <x:c r="E443" s="128" t="n">
        <x:v>1</x:v>
      </x:c>
      <x:c r="F443" s="127" t="str">
        <x:v>Sael</x:v>
      </x:c>
      <x:c r="G443" s="127" t="str">
        <x:v>L’aide des autres ne rendait pas ce geste facile. Tu l’as éprouvé.</x:v>
      </x:c>
      <x:c r="H443" s="127" t="str">
        <x:v>Regarde le résultat réellement obtenu avant de parler.</x:v>
      </x:c>
      <x:c r="I443" s="127" t="str">
        <x:v>Résultat correspondant effectivement constaté ; remplace ou supprime la ligne si choix de refus/différé/observation. Ne jamais jouer une victoire non acquise.</x:v>
      </x:c>
      <x:c r="J443" s="127" t="str">
        <x:v>Origines — O2</x:v>
      </x:c>
      <x:c r="K443" s="130" t="n">
        <x:v>12</x:v>
      </x:c>
    </x:row>
    <x:row r="444" ht="44" customHeight="1">
      <x:c r="A444" s="121" t="str">
        <x:v>D6-O2-M12-ECHEC---01</x:v>
      </x:c>
      <x:c r="B444" s="122" t="str">
        <x:v>D6-O2-M12</x:v>
      </x:c>
      <x:c r="C444" s="122" t="str">
        <x:v>ECHEC</x:v>
      </x:c>
      <x:c r="D444" s="122" t="str">
        <x:v>-</x:v>
      </x:c>
      <x:c r="E444" s="123" t="n">
        <x:v>1</x:v>
      </x:c>
      <x:c r="F444" s="122" t="str">
        <x:v>Sael</x:v>
      </x:c>
      <x:c r="G444" s="122" t="str">
        <x:v>Tu as manqué l’ouverture. Cela n’efface pas celui qui l’a atteinte autrefois.</x:v>
      </x:c>
      <x:c r="H444" s="122" t="str">
        <x:v>Suspend l’échange pour laisser jouer le repli ou la protection prévue.</x:v>
      </x:c>
      <x:c r="I444" s="122" t="str">
        <x:v>Échec ou blocage correspondant effectivement observé ; les dégâts, objets et positions persistent.</x:v>
      </x:c>
      <x:c r="J444" s="122" t="str">
        <x:v>Origines — O2</x:v>
      </x:c>
      <x:c r="K444" s="125" t="n">
        <x:v>12</x:v>
      </x:c>
    </x:row>
    <x:row r="445" ht="44" customHeight="1">
      <x:c r="A445" s="126" t="str">
        <x:v>D6-O2-M12-REPRISE---01</x:v>
      </x:c>
      <x:c r="B445" s="127" t="str">
        <x:v>D6-O2-M12</x:v>
      </x:c>
      <x:c r="C445" s="127" t="str">
        <x:v>REPRISE</x:v>
      </x:c>
      <x:c r="D445" s="127" t="str">
        <x:v>-</x:v>
      </x:c>
      <x:c r="E445" s="128" t="n">
        <x:v>1</x:v>
      </x:c>
      <x:c r="F445" s="127" t="str">
        <x:v>Sael</x:v>
      </x:c>
      <x:c r="G445" s="127" t="str">
        <x:v>Règle la cible au même angle. Nous comparons un geste, pas deux légendes.</x:v>
      </x:c>
      <x:c r="H445" s="127" t="str">
        <x:v>Reprend à distance sûre ; ne répète pas toute la présentation.</x:v>
      </x:c>
      <x:c r="I445" s="127" t="str">
        <x:v>Réinteraction volontaire après interruption ; état de l’action conservé.</x:v>
      </x:c>
      <x:c r="J445" s="127" t="str">
        <x:v>Origines — O2</x:v>
      </x:c>
      <x:c r="K445" s="130" t="n">
        <x:v>13</x:v>
      </x:c>
    </x:row>
    <x:row r="446" ht="59" customHeight="1">
      <x:c r="A446" s="121" t="str">
        <x:v>D6-O2-M12-CHOIX-A-01</x:v>
      </x:c>
      <x:c r="B446" s="122" t="str">
        <x:v>D6-O2-M12</x:v>
      </x:c>
      <x:c r="C446" s="122" t="str">
        <x:v>CHOIX</x:v>
      </x:c>
      <x:c r="D446" s="122" t="str">
        <x:v>A</x:v>
      </x:c>
      <x:c r="E446" s="123" t="n">
        <x:v>1</x:v>
      </x:c>
      <x:c r="F446" s="122" t="str">
        <x:v>Joueur</x:v>
      </x:c>
      <x:c r="G446" s="122" t="str">
        <x:v>Je veux comprendre sa précision.</x:v>
      </x:c>
      <x:c r="H446" s="122" t="str">
        <x:v>Regarder la personne ou l’appui concerné ; intention, pas résultat.</x:v>
      </x:c>
      <x:c r="I446" s="122" t="str">
        <x:v>Conditions d’entrée encore valides ; personne, outil et passage nécessaires disponibles. La parole seule ne valide pas l’objectif.</x:v>
      </x:c>
      <x:c r="J446" s="122" t="str">
        <x:v>Origines — O2</x:v>
      </x:c>
      <x:c r="K446" s="125" t="n">
        <x:v>5</x:v>
      </x:c>
    </x:row>
    <x:row r="447" ht="59" customHeight="1">
      <x:c r="A447" s="126" t="str">
        <x:v>D6-O2-M12-REPONSE-A-01</x:v>
      </x:c>
      <x:c r="B447" s="127" t="str">
        <x:v>D6-O2-M12</x:v>
      </x:c>
      <x:c r="C447" s="127" t="str">
        <x:v>REPONSE</x:v>
      </x:c>
      <x:c r="D447" s="127" t="str">
        <x:v>A</x:v>
      </x:c>
      <x:c r="E447" s="128" t="n">
        <x:v>1</x:v>
      </x:c>
      <x:c r="F447" s="127" t="str">
        <x:v>Sael</x:v>
      </x:c>
      <x:c r="G447" s="127" t="str">
        <x:v>Observe la place minuscule qui reste entre les deux plaques.</x:v>
      </x:c>
      <x:c r="H447" s="127" t="str">
        <x:v>Réponse au choix retenu ; les autres réponses ne sont pas jouées.</x:v>
      </x:c>
      <x:c r="I447" s="127" t="str">
        <x:v>Conditions d’entrée encore valides ; personne, outil et passage nécessaires disponibles. La parole seule ne valide pas l’objectif.</x:v>
      </x:c>
      <x:c r="J447" s="127" t="str">
        <x:v>Origines — O2</x:v>
      </x:c>
      <x:c r="K447" s="130" t="n">
        <x:v>10</x:v>
      </x:c>
    </x:row>
    <x:row r="448" ht="59" customHeight="1">
      <x:c r="A448" s="121" t="str">
        <x:v>D6-O2-M12-CHOIX-B-01</x:v>
      </x:c>
      <x:c r="B448" s="122" t="str">
        <x:v>D6-O2-M12</x:v>
      </x:c>
      <x:c r="C448" s="122" t="str">
        <x:v>CHOIX</x:v>
      </x:c>
      <x:c r="D448" s="122" t="str">
        <x:v>B</x:v>
      </x:c>
      <x:c r="E448" s="123" t="n">
        <x:v>1</x:v>
      </x:c>
      <x:c r="F448" s="122" t="str">
        <x:v>Joueur</x:v>
      </x:c>
      <x:c r="G448" s="122" t="str">
        <x:v>Je veux travailler son attente.</x:v>
      </x:c>
      <x:c r="H448" s="122" t="str">
        <x:v>Regarder la personne ou l’appui concerné ; intention, pas résultat.</x:v>
      </x:c>
      <x:c r="I448" s="122" t="str">
        <x:v>Conditions d’entrée encore valides ; personne, outil et passage nécessaires disponibles. La parole seule ne valide pas l’objectif.</x:v>
      </x:c>
      <x:c r="J448" s="122" t="str">
        <x:v>Origines — O2</x:v>
      </x:c>
      <x:c r="K448" s="125" t="n">
        <x:v>5</x:v>
      </x:c>
    </x:row>
    <x:row r="449" ht="59" customHeight="1">
      <x:c r="A449" s="126" t="str">
        <x:v>D6-O2-M12-REPONSE-B-01</x:v>
      </x:c>
      <x:c r="B449" s="127" t="str">
        <x:v>D6-O2-M12</x:v>
      </x:c>
      <x:c r="C449" s="127" t="str">
        <x:v>REPONSE</x:v>
      </x:c>
      <x:c r="D449" s="127" t="str">
        <x:v>B</x:v>
      </x:c>
      <x:c r="E449" s="128" t="n">
        <x:v>1</x:v>
      </x:c>
      <x:c r="F449" s="127" t="str">
        <x:v>Sael</x:v>
      </x:c>
      <x:c r="G449" s="127" t="str">
        <x:v>Alors retiens ton geste jusqu’à ce que l’ouverture existe.</x:v>
      </x:c>
      <x:c r="H449" s="127" t="str">
        <x:v>Réponse au choix retenu ; les autres réponses ne sont pas jouées.</x:v>
      </x:c>
      <x:c r="I449" s="127" t="str">
        <x:v>Conditions d’entrée encore valides ; personne, outil et passage nécessaires disponibles. La parole seule ne valide pas l’objectif.</x:v>
      </x:c>
      <x:c r="J449" s="127" t="str">
        <x:v>Origines — O2</x:v>
      </x:c>
      <x:c r="K449" s="130" t="n">
        <x:v>9</x:v>
      </x:c>
    </x:row>
    <x:row r="450" ht="44" customHeight="1">
      <x:c r="A450" s="121" t="str">
        <x:v>D6-O2-M12-VARIANTE---01</x:v>
      </x:c>
      <x:c r="B450" s="122" t="str">
        <x:v>D6-O2-M12</x:v>
      </x:c>
      <x:c r="C450" s="122" t="str">
        <x:v>VARIANTE</x:v>
      </x:c>
      <x:c r="D450" s="122" t="str">
        <x:v>-</x:v>
      </x:c>
      <x:c r="E450" s="123" t="n">
        <x:v>1</x:v>
      </x:c>
      <x:c r="F450" s="122" t="str">
        <x:v>Sael</x:v>
      </x:c>
      <x:c r="G450" s="122" t="str">
        <x:v>Ce geste était difficile avant toi aussi. Ton essai ne retire rien à la trace de sa réussite.</x:v>
      </x:c>
      <x:c r="H450" s="122" t="str">
        <x:v>Règle la cible sans retourner la chronique.</x:v>
      </x:c>
      <x:c r="I450" s="122" t="str">
        <x:v>Après exercice raté ; priorité 1 ; trace du coup ancestral déjà confirmée.</x:v>
      </x:c>
      <x:c r="J450" s="122" t="str">
        <x:v>Origines — O2</x:v>
      </x:c>
      <x:c r="K450" s="125" t="n">
        <x:v>18</x:v>
      </x:c>
    </x:row>
    <x:row r="451" ht="149" customHeight="1">
      <x:c r="A451" s="126" t="str">
        <x:v>D6-O2-M13-OUV---01</x:v>
      </x:c>
      <x:c r="B451" s="127" t="str">
        <x:v>D6-O2-M13</x:v>
      </x:c>
      <x:c r="C451" s="127" t="str">
        <x:v>OUV</x:v>
      </x:c>
      <x:c r="D451" s="127" t="str">
        <x:v>-</x:v>
      </x:c>
      <x:c r="E451" s="128" t="n">
        <x:v>1</x:v>
      </x:c>
      <x:c r="F451" s="127" t="str">
        <x:v>Khor</x:v>
      </x:c>
      <x:c r="G451" s="127" t="str">
        <x:v>Trois fanions. Celui du fond ne devient accessible que lorsque les deux autres tiennent.</x:v>
      </x:c>
      <x:c r="H451" s="127" t="str">
        <x:v>Laisse le joueur regarder la situation avant de poursuivre.</x:v>
      </x:c>
      <x:c r="I451" s="127" t="str">
        <x:v>O2-M12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451" s="127" t="str">
        <x:v>Origines — O2</x:v>
      </x:c>
      <x:c r="K451" s="130" t="n">
        <x:v>14</x:v>
      </x:c>
    </x:row>
    <x:row r="452" ht="74" customHeight="1">
      <x:c r="A452" s="121" t="str">
        <x:v>D6-O2-M13-SUCCES---01</x:v>
      </x:c>
      <x:c r="B452" s="122" t="str">
        <x:v>D6-O2-M13</x:v>
      </x:c>
      <x:c r="C452" s="122" t="str">
        <x:v>SUCCES</x:v>
      </x:c>
      <x:c r="D452" s="122" t="str">
        <x:v>-</x:v>
      </x:c>
      <x:c r="E452" s="123" t="n">
        <x:v>1</x:v>
      </x:c>
      <x:c r="F452" s="122" t="str">
        <x:v>Khor</x:v>
      </x:c>
      <x:c r="G452" s="122" t="str">
        <x:v>Notre exercice tient. Le vrai rite demandera son propre passage.</x:v>
      </x:c>
      <x:c r="H452" s="122" t="str">
        <x:v>Regarde le résultat réellement obtenu avant de parler.</x:v>
      </x:c>
      <x:c r="I452" s="122" t="str">
        <x:v>Résultat correspondant effectivement constaté ; remplace ou supprime la ligne si choix de refus/différé/observation. Ne jamais jouer une victoire non acquise.</x:v>
      </x:c>
      <x:c r="J452" s="122" t="str">
        <x:v>Origines — O2</x:v>
      </x:c>
      <x:c r="K452" s="125" t="n">
        <x:v>10</x:v>
      </x:c>
    </x:row>
    <x:row r="453" ht="44" customHeight="1">
      <x:c r="A453" s="126" t="str">
        <x:v>D6-O2-M13-ECHEC---01</x:v>
      </x:c>
      <x:c r="B453" s="127" t="str">
        <x:v>D6-O2-M13</x:v>
      </x:c>
      <x:c r="C453" s="127" t="str">
        <x:v>ECHEC</x:v>
      </x:c>
      <x:c r="D453" s="127" t="str">
        <x:v>-</x:v>
      </x:c>
      <x:c r="E453" s="128" t="n">
        <x:v>1</x:v>
      </x:c>
      <x:c r="F453" s="127" t="str">
        <x:v>Khor</x:v>
      </x:c>
      <x:c r="G453" s="127" t="str">
        <x:v>Le second fanion est tombé trop tôt. Le reste du trajet est connu.</x:v>
      </x:c>
      <x:c r="H453" s="127" t="str">
        <x:v>Suspend l’échange pour laisser jouer le repli ou la protection prévue.</x:v>
      </x:c>
      <x:c r="I453" s="127" t="str">
        <x:v>Échec ou blocage correspondant effectivement observé ; les dégâts, objets et positions persistent.</x:v>
      </x:c>
      <x:c r="J453" s="127" t="str">
        <x:v>Origines — O2</x:v>
      </x:c>
      <x:c r="K453" s="130" t="n">
        <x:v>13</x:v>
      </x:c>
    </x:row>
    <x:row r="454" ht="44" customHeight="1">
      <x:c r="A454" s="121" t="str">
        <x:v>D6-O2-M13-REPRISE---01</x:v>
      </x:c>
      <x:c r="B454" s="122" t="str">
        <x:v>D6-O2-M13</x:v>
      </x:c>
      <x:c r="C454" s="122" t="str">
        <x:v>REPRISE</x:v>
      </x:c>
      <x:c r="D454" s="122" t="str">
        <x:v>-</x:v>
      </x:c>
      <x:c r="E454" s="123" t="n">
        <x:v>1</x:v>
      </x:c>
      <x:c r="F454" s="122" t="str">
        <x:v>Khor</x:v>
      </x:c>
      <x:c r="G454" s="122" t="str">
        <x:v>Reprenons à cette ouverture. Nous n’avons pas à rejouer les rôles déjà compris.</x:v>
      </x:c>
      <x:c r="H454" s="122" t="str">
        <x:v>Reprend à distance sûre ; ne répète pas toute la présentation.</x:v>
      </x:c>
      <x:c r="I454" s="122" t="str">
        <x:v>Réinteraction volontaire après interruption ; état de l’action conservé.</x:v>
      </x:c>
      <x:c r="J454" s="122" t="str">
        <x:v>Origines — O2</x:v>
      </x:c>
      <x:c r="K454" s="125" t="n">
        <x:v>13</x:v>
      </x:c>
    </x:row>
    <x:row r="455" ht="59" customHeight="1">
      <x:c r="A455" s="126" t="str">
        <x:v>D6-O2-M13-CHOIX-A-01</x:v>
      </x:c>
      <x:c r="B455" s="127" t="str">
        <x:v>D6-O2-M13</x:v>
      </x:c>
      <x:c r="C455" s="127" t="str">
        <x:v>CHOIX</x:v>
      </x:c>
      <x:c r="D455" s="127" t="str">
        <x:v>A</x:v>
      </x:c>
      <x:c r="E455" s="128" t="n">
        <x:v>1</x:v>
      </x:c>
      <x:c r="F455" s="127" t="str">
        <x:v>Joueur</x:v>
      </x:c>
      <x:c r="G455" s="127" t="str">
        <x:v>Je prends le dernier passage.</x:v>
      </x:c>
      <x:c r="H455" s="127" t="str">
        <x:v>Regarder la personne ou l’appui concerné ; intention, pas résultat.</x:v>
      </x:c>
      <x:c r="I455" s="127" t="str">
        <x:v>Conditions d’entrée encore valides ; personne, outil et passage nécessaires disponibles. La parole seule ne valide pas l’objectif.</x:v>
      </x:c>
      <x:c r="J455" s="127" t="str">
        <x:v>Origines — O2</x:v>
      </x:c>
      <x:c r="K455" s="130" t="n">
        <x:v>5</x:v>
      </x:c>
    </x:row>
    <x:row r="456" ht="59" customHeight="1">
      <x:c r="A456" s="121" t="str">
        <x:v>D6-O2-M13-REPONSE-A-01</x:v>
      </x:c>
      <x:c r="B456" s="122" t="str">
        <x:v>D6-O2-M13</x:v>
      </x:c>
      <x:c r="C456" s="122" t="str">
        <x:v>REPONSE</x:v>
      </x:c>
      <x:c r="D456" s="122" t="str">
        <x:v>A</x:v>
      </x:c>
      <x:c r="E456" s="123" t="n">
        <x:v>1</x:v>
      </x:c>
      <x:c r="F456" s="122" t="str">
        <x:v>Khor</x:v>
      </x:c>
      <x:c r="G456" s="122" t="str">
        <x:v>J’ouvre à gauche. Attends le signal convenu.</x:v>
      </x:c>
      <x:c r="H456" s="122" t="str">
        <x:v>Réponse au choix retenu ; les autres réponses ne sont pas jouées.</x:v>
      </x:c>
      <x:c r="I456" s="122" t="str">
        <x:v>Conditions d’entrée encore valides ; personne, outil et passage nécessaires disponibles. La parole seule ne valide pas l’objectif.</x:v>
      </x:c>
      <x:c r="J456" s="122" t="str">
        <x:v>Origines — O2</x:v>
      </x:c>
      <x:c r="K456" s="125" t="n">
        <x:v>7</x:v>
      </x:c>
    </x:row>
    <x:row r="457" ht="59" customHeight="1">
      <x:c r="A457" s="126" t="str">
        <x:v>D6-O2-M13-CHOIX-B-01</x:v>
      </x:c>
      <x:c r="B457" s="127" t="str">
        <x:v>D6-O2-M13</x:v>
      </x:c>
      <x:c r="C457" s="127" t="str">
        <x:v>CHOIX</x:v>
      </x:c>
      <x:c r="D457" s="127" t="str">
        <x:v>B</x:v>
      </x:c>
      <x:c r="E457" s="128" t="n">
        <x:v>1</x:v>
      </x:c>
      <x:c r="F457" s="127" t="str">
        <x:v>Joueur</x:v>
      </x:c>
      <x:c r="G457" s="127" t="str">
        <x:v>Je prépare l’ouverture pour l’autre.</x:v>
      </x:c>
      <x:c r="H457" s="127" t="str">
        <x:v>Regarder la personne ou l’appui concerné ; intention, pas résultat.</x:v>
      </x:c>
      <x:c r="I457" s="127" t="str">
        <x:v>Conditions d’entrée encore valides ; personne, outil et passage nécessaires disponibles. La parole seule ne valide pas l’objectif.</x:v>
      </x:c>
      <x:c r="J457" s="127" t="str">
        <x:v>Origines — O2</x:v>
      </x:c>
      <x:c r="K457" s="130" t="n">
        <x:v>5</x:v>
      </x:c>
    </x:row>
    <x:row r="458" ht="59" customHeight="1">
      <x:c r="A458" s="121" t="str">
        <x:v>D6-O2-M13-REPONSE-B-01</x:v>
      </x:c>
      <x:c r="B458" s="122" t="str">
        <x:v>D6-O2-M13</x:v>
      </x:c>
      <x:c r="C458" s="122" t="str">
        <x:v>REPONSE</x:v>
      </x:c>
      <x:c r="D458" s="122" t="str">
        <x:v>B</x:v>
      </x:c>
      <x:c r="E458" s="123" t="n">
        <x:v>1</x:v>
      </x:c>
      <x:c r="F458" s="122" t="str">
        <x:v>Khor</x:v>
      </x:c>
      <x:c r="G458" s="122" t="str">
        <x:v>Alors choisis ton appui avant d’envoyer le leurre.</x:v>
      </x:c>
      <x:c r="H458" s="122" t="str">
        <x:v>Réponse au choix retenu ; les autres réponses ne sont pas jouées.</x:v>
      </x:c>
      <x:c r="I458" s="122" t="str">
        <x:v>Conditions d’entrée encore valides ; personne, outil et passage nécessaires disponibles. La parole seule ne valide pas l’objectif.</x:v>
      </x:c>
      <x:c r="J458" s="122" t="str">
        <x:v>Origines — O2</x:v>
      </x:c>
      <x:c r="K458" s="125" t="n">
        <x:v>8</x:v>
      </x:c>
    </x:row>
    <x:row r="459" ht="149" customHeight="1">
      <x:c r="A459" s="126" t="str">
        <x:v>D6-O2-M14-OUV---01</x:v>
      </x:c>
      <x:c r="B459" s="127" t="str">
        <x:v>D6-O2-M14</x:v>
      </x:c>
      <x:c r="C459" s="127" t="str">
        <x:v>OUV</x:v>
      </x:c>
      <x:c r="D459" s="127" t="str">
        <x:v>-</x:v>
      </x:c>
      <x:c r="E459" s="128" t="n">
        <x:v>1</x:v>
      </x:c>
      <x:c r="F459" s="127" t="str">
        <x:v>Préposée aux archives</x:v>
      </x:c>
      <x:c r="G459" s="127" t="str">
        <x:v>La plaque a quitté cette aile pendant les travaux. Je n’ai pas vu où l’équipe l’a rangée.</x:v>
      </x:c>
      <x:c r="H459" s="127" t="str">
        <x:v>Laisse le joueur regarder la situation avant de poursuivre.</x:v>
      </x:c>
      <x:c r="I459" s="127" t="str">
        <x:v>O2-M13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459" s="127" t="str">
        <x:v>Origines — O2</x:v>
      </x:c>
      <x:c r="K459" s="130" t="n">
        <x:v>17</x:v>
      </x:c>
    </x:row>
    <x:row r="460" ht="74" customHeight="1">
      <x:c r="A460" s="121" t="str">
        <x:v>D6-O2-M14-SUCCES---01</x:v>
      </x:c>
      <x:c r="B460" s="122" t="str">
        <x:v>D6-O2-M14</x:v>
      </x:c>
      <x:c r="C460" s="122" t="str">
        <x:v>SUCCES</x:v>
      </x:c>
      <x:c r="D460" s="122" t="str">
        <x:v>-</x:v>
      </x:c>
      <x:c r="E460" s="123" t="n">
        <x:v>1</x:v>
      </x:c>
      <x:c r="F460" s="122" t="str">
        <x:v>Préposée aux archives</x:v>
      </x:c>
      <x:c r="G460" s="122" t="str">
        <x:v>La plaque avait été déplacée. Son absence n’était pas la preuve d’une destruction.</x:v>
      </x:c>
      <x:c r="H460" s="122" t="str">
        <x:v>Regarde le résultat réellement obtenu avant de parler.</x:v>
      </x:c>
      <x:c r="I460" s="122" t="str">
        <x:v>Résultat correspondant effectivement constaté ; remplace ou supprime la ligne si choix de refus/différé/observation. Ne jamais jouer une victoire non acquise.</x:v>
      </x:c>
      <x:c r="J460" s="122" t="str">
        <x:v>Origines — O2</x:v>
      </x:c>
      <x:c r="K460" s="125" t="n">
        <x:v>13</x:v>
      </x:c>
    </x:row>
    <x:row r="461" ht="44" customHeight="1">
      <x:c r="A461" s="126" t="str">
        <x:v>D6-O2-M14-ECHEC---01</x:v>
      </x:c>
      <x:c r="B461" s="127" t="str">
        <x:v>D6-O2-M14</x:v>
      </x:c>
      <x:c r="C461" s="127" t="str">
        <x:v>ECHEC</x:v>
      </x:c>
      <x:c r="D461" s="127" t="str">
        <x:v>-</x:v>
      </x:c>
      <x:c r="E461" s="128" t="n">
        <x:v>1</x:v>
      </x:c>
      <x:c r="F461" s="127" t="str">
        <x:v>Préposée aux archives</x:v>
      </x:c>
      <x:c r="G461" s="127" t="str">
        <x:v>La poignée manque. La porte ne s’ouvrira pas en la poussant plus fort.</x:v>
      </x:c>
      <x:c r="H461" s="127" t="str">
        <x:v>Suspend l’échange pour laisser jouer le repli ou la protection prévue.</x:v>
      </x:c>
      <x:c r="I461" s="127" t="str">
        <x:v>Échec ou blocage correspondant effectivement observé ; les dégâts, objets et positions persistent.</x:v>
      </x:c>
      <x:c r="J461" s="127" t="str">
        <x:v>Origines — O2</x:v>
      </x:c>
      <x:c r="K461" s="130" t="n">
        <x:v>13</x:v>
      </x:c>
    </x:row>
    <x:row r="462" ht="44" customHeight="1">
      <x:c r="A462" s="121" t="str">
        <x:v>D6-O2-M14-REPRISE---01</x:v>
      </x:c>
      <x:c r="B462" s="122" t="str">
        <x:v>D6-O2-M14</x:v>
      </x:c>
      <x:c r="C462" s="122" t="str">
        <x:v>REPRISE</x:v>
      </x:c>
      <x:c r="D462" s="122" t="str">
        <x:v>-</x:v>
      </x:c>
      <x:c r="E462" s="123" t="n">
        <x:v>1</x:v>
      </x:c>
      <x:c r="F462" s="122" t="str">
        <x:v>Préposée aux archives</x:v>
      </x:c>
      <x:c r="G462" s="122" t="str">
        <x:v>L’atelier voisin peut fournir la pièce. Les relevés restent à ta disposition.</x:v>
      </x:c>
      <x:c r="H462" s="122" t="str">
        <x:v>Reprend à distance sûre ; ne répète pas toute la présentation.</x:v>
      </x:c>
      <x:c r="I462" s="122" t="str">
        <x:v>Réinteraction volontaire après interruption ; état de l’action conservé.</x:v>
      </x:c>
      <x:c r="J462" s="122" t="str">
        <x:v>Origines — O2</x:v>
      </x:c>
      <x:c r="K462" s="125" t="n">
        <x:v>12</x:v>
      </x:c>
    </x:row>
    <x:row r="463" ht="59" customHeight="1">
      <x:c r="A463" s="126" t="str">
        <x:v>D6-O2-M14-CHOIX-A-01</x:v>
      </x:c>
      <x:c r="B463" s="127" t="str">
        <x:v>D6-O2-M14</x:v>
      </x:c>
      <x:c r="C463" s="127" t="str">
        <x:v>CHOIX</x:v>
      </x:c>
      <x:c r="D463" s="127" t="str">
        <x:v>A</x:v>
      </x:c>
      <x:c r="E463" s="128" t="n">
        <x:v>1</x:v>
      </x:c>
      <x:c r="F463" s="127" t="str">
        <x:v>Joueur</x:v>
      </x:c>
      <x:c r="G463" s="127" t="str">
        <x:v>Je suis le registre des déplacements.</x:v>
      </x:c>
      <x:c r="H463" s="127" t="str">
        <x:v>Regarder la personne ou l’appui concerné ; intention, pas résultat.</x:v>
      </x:c>
      <x:c r="I463" s="127" t="str">
        <x:v>Conditions d’entrée encore valides ; personne, outil et passage nécessaires disponibles. La parole seule ne valide pas l’objectif.</x:v>
      </x:c>
      <x:c r="J463" s="127" t="str">
        <x:v>Origines — O2</x:v>
      </x:c>
      <x:c r="K463" s="130" t="n">
        <x:v>6</x:v>
      </x:c>
    </x:row>
    <x:row r="464" ht="59" customHeight="1">
      <x:c r="A464" s="121" t="str">
        <x:v>D6-O2-M14-REPONSE-A-01</x:v>
      </x:c>
      <x:c r="B464" s="122" t="str">
        <x:v>D6-O2-M14</x:v>
      </x:c>
      <x:c r="C464" s="122" t="str">
        <x:v>REPONSE</x:v>
      </x:c>
      <x:c r="D464" s="122" t="str">
        <x:v>A</x:v>
      </x:c>
      <x:c r="E464" s="123" t="n">
        <x:v>1</x:v>
      </x:c>
      <x:c r="F464" s="122" t="str">
        <x:v>Préposée aux archives</x:v>
      </x:c>
      <x:c r="G464" s="122" t="str">
        <x:v>Il est derrière le volet. Commence par la date de fermeture de l’aile.</x:v>
      </x:c>
      <x:c r="H464" s="122" t="str">
        <x:v>Réponse au choix retenu ; les autres réponses ne sont pas jouées.</x:v>
      </x:c>
      <x:c r="I464" s="122" t="str">
        <x:v>Conditions d’entrée encore valides ; personne, outil et passage nécessaires disponibles. La parole seule ne valide pas l’objectif.</x:v>
      </x:c>
      <x:c r="J464" s="122" t="str">
        <x:v>Origines — O2</x:v>
      </x:c>
      <x:c r="K464" s="125" t="n">
        <x:v>13</x:v>
      </x:c>
    </x:row>
    <x:row r="465" ht="59" customHeight="1">
      <x:c r="A465" s="126" t="str">
        <x:v>D6-O2-M14-CHOIX-B-01</x:v>
      </x:c>
      <x:c r="B465" s="127" t="str">
        <x:v>D6-O2-M14</x:v>
      </x:c>
      <x:c r="C465" s="127" t="str">
        <x:v>CHOIX</x:v>
      </x:c>
      <x:c r="D465" s="127" t="str">
        <x:v>B</x:v>
      </x:c>
      <x:c r="E465" s="128" t="n">
        <x:v>1</x:v>
      </x:c>
      <x:c r="F465" s="127" t="str">
        <x:v>Joueur</x:v>
      </x:c>
      <x:c r="G465" s="127" t="str">
        <x:v>Je vais retrouver les réparateurs.</x:v>
      </x:c>
      <x:c r="H465" s="127" t="str">
        <x:v>Regarder la personne ou l’appui concerné ; intention, pas résultat.</x:v>
      </x:c>
      <x:c r="I465" s="127" t="str">
        <x:v>Conditions d’entrée encore valides ; personne, outil et passage nécessaires disponibles. La parole seule ne valide pas l’objectif.</x:v>
      </x:c>
      <x:c r="J465" s="127" t="str">
        <x:v>Origines — O2</x:v>
      </x:c>
      <x:c r="K465" s="130" t="n">
        <x:v>5</x:v>
      </x:c>
    </x:row>
    <x:row r="466" ht="59" customHeight="1">
      <x:c r="A466" s="121" t="str">
        <x:v>D6-O2-M14-REPONSE-B-01</x:v>
      </x:c>
      <x:c r="B466" s="122" t="str">
        <x:v>D6-O2-M14</x:v>
      </x:c>
      <x:c r="C466" s="122" t="str">
        <x:v>REPONSE</x:v>
      </x:c>
      <x:c r="D466" s="122" t="str">
        <x:v>B</x:v>
      </x:c>
      <x:c r="E466" s="123" t="n">
        <x:v>1</x:v>
      </x:c>
      <x:c r="F466" s="122" t="str">
        <x:v>Préposée aux archives</x:v>
      </x:c>
      <x:c r="G466" s="122" t="str">
        <x:v>Ils travaillent près de l’atelier de poignées. Demande qui portait les plaques.</x:v>
      </x:c>
      <x:c r="H466" s="122" t="str">
        <x:v>Réponse au choix retenu ; les autres réponses ne sont pas jouées.</x:v>
      </x:c>
      <x:c r="I466" s="122" t="str">
        <x:v>Conditions d’entrée encore valides ; personne, outil et passage nécessaires disponibles. La parole seule ne valide pas l’objectif.</x:v>
      </x:c>
      <x:c r="J466" s="122" t="str">
        <x:v>Origines — O2</x:v>
      </x:c>
      <x:c r="K466" s="125" t="n">
        <x:v>12</x:v>
      </x:c>
    </x:row>
    <x:row r="467" ht="149" customHeight="1">
      <x:c r="A467" s="126" t="str">
        <x:v>D6-O2-M15-OUV---01</x:v>
      </x:c>
      <x:c r="B467" s="127" t="str">
        <x:v>D6-O2-M15</x:v>
      </x:c>
      <x:c r="C467" s="127" t="str">
        <x:v>OUV</x:v>
      </x:c>
      <x:c r="D467" s="127" t="str">
        <x:v>-</x:v>
      </x:c>
      <x:c r="E467" s="128" t="n">
        <x:v>1</x:v>
      </x:c>
      <x:c r="F467" s="127" t="str">
        <x:v>Descendant du sauveteur</x:v>
      </x:c>
      <x:c r="G467" s="127" t="str">
        <x:v>Il avait déjà vaincu quand on l’a ramené. Cette traction servait à le sortir de la gorge.</x:v>
      </x:c>
      <x:c r="H467" s="127" t="str">
        <x:v>Laisse le joueur regarder la situation avant de poursuivre.</x:v>
      </x:c>
      <x:c r="I467" s="127" t="str">
        <x:v>O2-M14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467" s="127" t="str">
        <x:v>Origines — O2</x:v>
      </x:c>
      <x:c r="K467" s="130" t="n">
        <x:v>17</x:v>
      </x:c>
    </x:row>
    <x:row r="468" ht="74" customHeight="1">
      <x:c r="A468" s="121" t="str">
        <x:v>D6-O2-M15-SUCCES---01</x:v>
      </x:c>
      <x:c r="B468" s="122" t="str">
        <x:v>D6-O2-M15</x:v>
      </x:c>
      <x:c r="C468" s="122" t="str">
        <x:v>SUCCES</x:v>
      </x:c>
      <x:c r="D468" s="122" t="str">
        <x:v>-</x:v>
      </x:c>
      <x:c r="E468" s="123" t="n">
        <x:v>1</x:v>
      </x:c>
      <x:c r="F468" s="122" t="str">
        <x:v>Descendant du sauveteur</x:v>
      </x:c>
      <x:c r="G468" s="122" t="str">
        <x:v>Le poids est remonté. Voilà le travail qu’avait accompli ma famille.</x:v>
      </x:c>
      <x:c r="H468" s="122" t="str">
        <x:v>Regarde le résultat réellement obtenu avant de parler.</x:v>
      </x:c>
      <x:c r="I468" s="122" t="str">
        <x:v>Résultat correspondant effectivement constaté ; remplace ou supprime la ligne si choix de refus/différé/observation. Ne jamais jouer une victoire non acquise.</x:v>
      </x:c>
      <x:c r="J468" s="122" t="str">
        <x:v>Origines — O2</x:v>
      </x:c>
      <x:c r="K468" s="125" t="n">
        <x:v>11</x:v>
      </x:c>
    </x:row>
    <x:row r="469" ht="44" customHeight="1">
      <x:c r="A469" s="126" t="str">
        <x:v>D6-O2-M15-ECHEC---01</x:v>
      </x:c>
      <x:c r="B469" s="127" t="str">
        <x:v>D6-O2-M15</x:v>
      </x:c>
      <x:c r="C469" s="127" t="str">
        <x:v>ECHEC</x:v>
      </x:c>
      <x:c r="D469" s="127" t="str">
        <x:v>-</x:v>
      </x:c>
      <x:c r="E469" s="128" t="n">
        <x:v>1</x:v>
      </x:c>
      <x:c r="F469" s="127" t="str">
        <x:v>Descendant du sauveteur</x:v>
      </x:c>
      <x:c r="G469" s="127" t="str">
        <x:v>L’ancrage a glissé. Le mannequin est retenu au palier inférieur.</x:v>
      </x:c>
      <x:c r="H469" s="127" t="str">
        <x:v>Suspend l’échange pour laisser jouer le repli ou la protection prévue.</x:v>
      </x:c>
      <x:c r="I469" s="127" t="str">
        <x:v>Échec ou blocage correspondant effectivement observé ; les dégâts, objets et positions persistent.</x:v>
      </x:c>
      <x:c r="J469" s="127" t="str">
        <x:v>Origines — O2</x:v>
      </x:c>
      <x:c r="K469" s="130" t="n">
        <x:v>10</x:v>
      </x:c>
    </x:row>
    <x:row r="470" ht="44" customHeight="1">
      <x:c r="A470" s="121" t="str">
        <x:v>D6-O2-M15-REPRISE---01</x:v>
      </x:c>
      <x:c r="B470" s="122" t="str">
        <x:v>D6-O2-M15</x:v>
      </x:c>
      <x:c r="C470" s="122" t="str">
        <x:v>REPRISE</x:v>
      </x:c>
      <x:c r="D470" s="122" t="str">
        <x:v>-</x:v>
      </x:c>
      <x:c r="E470" s="123" t="n">
        <x:v>1</x:v>
      </x:c>
      <x:c r="F470" s="122" t="str">
        <x:v>Descendant du sauveteur</x:v>
      </x:c>
      <x:c r="G470" s="122" t="str">
        <x:v>Choisis un appui qui prend la traction de face, puis reprends la remontée.</x:v>
      </x:c>
      <x:c r="H470" s="122" t="str">
        <x:v>Reprend à distance sûre ; ne répète pas toute la présentation.</x:v>
      </x:c>
      <x:c r="I470" s="122" t="str">
        <x:v>Réinteraction volontaire après interruption ; état de l’action conservé.</x:v>
      </x:c>
      <x:c r="J470" s="122" t="str">
        <x:v>Origines — O2</x:v>
      </x:c>
      <x:c r="K470" s="125" t="n">
        <x:v>13</x:v>
      </x:c>
    </x:row>
    <x:row r="471" ht="59" customHeight="1">
      <x:c r="A471" s="126" t="str">
        <x:v>D6-O2-M15-CHOIX-A-01</x:v>
      </x:c>
      <x:c r="B471" s="127" t="str">
        <x:v>D6-O2-M15</x:v>
      </x:c>
      <x:c r="C471" s="127" t="str">
        <x:v>CHOIX</x:v>
      </x:c>
      <x:c r="D471" s="127" t="str">
        <x:v>A</x:v>
      </x:c>
      <x:c r="E471" s="128" t="n">
        <x:v>1</x:v>
      </x:c>
      <x:c r="F471" s="127" t="str">
        <x:v>Joueur</x:v>
      </x:c>
      <x:c r="G471" s="127" t="str">
        <x:v>Je veux montrer ce secours dans la galerie.</x:v>
      </x:c>
      <x:c r="H471" s="127" t="str">
        <x:v>Regarder la personne ou l’appui concerné ; intention, pas résultat.</x:v>
      </x:c>
      <x:c r="I471" s="127" t="str">
        <x:v>Conditions d’entrée encore valides ; personne, outil et passage nécessaires disponibles. La parole seule ne valide pas l’objectif.</x:v>
      </x:c>
      <x:c r="J471" s="127" t="str">
        <x:v>Origines — O2</x:v>
      </x:c>
      <x:c r="K471" s="130" t="n">
        <x:v>8</x:v>
      </x:c>
    </x:row>
    <x:row r="472" ht="59" customHeight="1">
      <x:c r="A472" s="121" t="str">
        <x:v>D6-O2-M15-REPONSE-A-01</x:v>
      </x:c>
      <x:c r="B472" s="122" t="str">
        <x:v>D6-O2-M15</x:v>
      </x:c>
      <x:c r="C472" s="122" t="str">
        <x:v>REPONSE</x:v>
      </x:c>
      <x:c r="D472" s="122" t="str">
        <x:v>A</x:v>
      </x:c>
      <x:c r="E472" s="123" t="n">
        <x:v>1</x:v>
      </x:c>
      <x:c r="F472" s="122" t="str">
        <x:v>Descendant du sauveteur</x:v>
      </x:c>
      <x:c r="G472" s="122" t="str">
        <x:v>Montre-le tel qu’il était : une extraction après le combat.</x:v>
      </x:c>
      <x:c r="H472" s="122" t="str">
        <x:v>Réponse au choix retenu ; les autres réponses ne sont pas jouées.</x:v>
      </x:c>
      <x:c r="I472" s="122" t="str">
        <x:v>Conditions d’entrée encore valides ; personne, outil et passage nécessaires disponibles. La parole seule ne valide pas l’objectif.</x:v>
      </x:c>
      <x:c r="J472" s="122" t="str">
        <x:v>Origines — O2</x:v>
      </x:c>
      <x:c r="K472" s="125" t="n">
        <x:v>10</x:v>
      </x:c>
    </x:row>
    <x:row r="473" ht="59" customHeight="1">
      <x:c r="A473" s="126" t="str">
        <x:v>D6-O2-M15-CHOIX-B-01</x:v>
      </x:c>
      <x:c r="B473" s="127" t="str">
        <x:v>D6-O2-M15</x:v>
      </x:c>
      <x:c r="C473" s="127" t="str">
        <x:v>CHOIX</x:v>
      </x:c>
      <x:c r="D473" s="127" t="str">
        <x:v>B</x:v>
      </x:c>
      <x:c r="E473" s="128" t="n">
        <x:v>1</x:v>
      </x:c>
      <x:c r="F473" s="127" t="str">
        <x:v>Joueur</x:v>
      </x:c>
      <x:c r="G473" s="127" t="str">
        <x:v>Je le garderai dans les archives familiales.</x:v>
      </x:c>
      <x:c r="H473" s="127" t="str">
        <x:v>Regarder la personne ou l’appui concerné ; intention, pas résultat.</x:v>
      </x:c>
      <x:c r="I473" s="127" t="str">
        <x:v>Conditions d’entrée encore valides ; personne, outil et passage nécessaires disponibles. La parole seule ne valide pas l’objectif.</x:v>
      </x:c>
      <x:c r="J473" s="127" t="str">
        <x:v>Origines — O2</x:v>
      </x:c>
      <x:c r="K473" s="130" t="n">
        <x:v>7</x:v>
      </x:c>
    </x:row>
    <x:row r="474" ht="59" customHeight="1">
      <x:c r="A474" s="121" t="str">
        <x:v>D6-O2-M15-REPONSE-B-01</x:v>
      </x:c>
      <x:c r="B474" s="122" t="str">
        <x:v>D6-O2-M15</x:v>
      </x:c>
      <x:c r="C474" s="122" t="str">
        <x:v>REPONSE</x:v>
      </x:c>
      <x:c r="D474" s="122" t="str">
        <x:v>B</x:v>
      </x:c>
      <x:c r="E474" s="123" t="n">
        <x:v>1</x:v>
      </x:c>
      <x:c r="F474" s="122" t="str">
        <x:v>Descendant du sauveteur</x:v>
      </x:c>
      <x:c r="G474" s="122" t="str">
        <x:v>Le récit restera exact, même si moins de visiteurs le voient.</x:v>
      </x:c>
      <x:c r="H474" s="122" t="str">
        <x:v>Réponse au choix retenu ; les autres réponses ne sont pas jouées.</x:v>
      </x:c>
      <x:c r="I474" s="122" t="str">
        <x:v>Conditions d’entrée encore valides ; personne, outil et passage nécessaires disponibles. La parole seule ne valide pas l’objectif.</x:v>
      </x:c>
      <x:c r="J474" s="122" t="str">
        <x:v>Origines — O2</x:v>
      </x:c>
      <x:c r="K474" s="125" t="n">
        <x:v>11</x:v>
      </x:c>
    </x:row>
    <x:row r="475" ht="149" customHeight="1">
      <x:c r="A475" s="126" t="str">
        <x:v>D6-O2-M16-OUV---01</x:v>
      </x:c>
      <x:c r="B475" s="127" t="str">
        <x:v>D6-O2-M16</x:v>
      </x:c>
      <x:c r="C475" s="127" t="str">
        <x:v>OUV</x:v>
      </x:c>
      <x:c r="D475" s="127" t="str">
        <x:v>-</x:v>
      </x:c>
      <x:c r="E475" s="128" t="n">
        <x:v>1</x:v>
      </x:c>
      <x:c r="F475" s="127" t="str">
        <x:v>Orha</x:v>
      </x:c>
      <x:c r="G475" s="127" t="str">
        <x:v>Les marques ne sont pas toutes du même côté. Tourne le berceau, laisse l’objet se montrer.</x:v>
      </x:c>
      <x:c r="H475" s="127" t="str">
        <x:v>Laisse le joueur regarder la situation avant de poursuivre.</x:v>
      </x:c>
      <x:c r="I475" s="127" t="str">
        <x:v>O2-M15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475" s="127" t="str">
        <x:v>Origines — O2</x:v>
      </x:c>
      <x:c r="K475" s="130" t="n">
        <x:v>16</x:v>
      </x:c>
    </x:row>
    <x:row r="476" ht="74" customHeight="1">
      <x:c r="A476" s="121" t="str">
        <x:v>D6-O2-M16-SUCCES---01</x:v>
      </x:c>
      <x:c r="B476" s="122" t="str">
        <x:v>D6-O2-M16</x:v>
      </x:c>
      <x:c r="C476" s="122" t="str">
        <x:v>SUCCES</x:v>
      </x:c>
      <x:c r="D476" s="122" t="str">
        <x:v>-</x:v>
      </x:c>
      <x:c r="E476" s="123" t="n">
        <x:v>1</x:v>
      </x:c>
      <x:c r="F476" s="122" t="str">
        <x:v>Orha</x:v>
      </x:c>
      <x:c r="G476" s="122" t="str">
        <x:v>Chaque observation a sa place. Les vides n’ont pas été recouverts.</x:v>
      </x:c>
      <x:c r="H476" s="122" t="str">
        <x:v>Regarde le résultat réellement obtenu avant de parler.</x:v>
      </x:c>
      <x:c r="I476" s="122" t="str">
        <x:v>Résultat correspondant effectivement constaté ; remplace ou supprime la ligne si choix de refus/différé/observation. Ne jamais jouer une victoire non acquise.</x:v>
      </x:c>
      <x:c r="J476" s="122" t="str">
        <x:v>Origines — O2</x:v>
      </x:c>
      <x:c r="K476" s="125" t="n">
        <x:v>11</x:v>
      </x:c>
    </x:row>
    <x:row r="477" ht="44" customHeight="1">
      <x:c r="A477" s="126" t="str">
        <x:v>D6-O2-M16-ECHEC---01</x:v>
      </x:c>
      <x:c r="B477" s="127" t="str">
        <x:v>D6-O2-M16</x:v>
      </x:c>
      <x:c r="C477" s="127" t="str">
        <x:v>ECHEC</x:v>
      </x:c>
      <x:c r="D477" s="127" t="str">
        <x:v>-</x:v>
      </x:c>
      <x:c r="E477" s="128" t="n">
        <x:v>1</x:v>
      </x:c>
      <x:c r="F477" s="127" t="str">
        <x:v>Orha</x:v>
      </x:c>
      <x:c r="G477" s="127" t="str">
        <x:v>Nous n’avons pas observé cette face. La chaîne reste incomplète.</x:v>
      </x:c>
      <x:c r="H477" s="127" t="str">
        <x:v>Suspend l’échange pour laisser jouer le repli ou la protection prévue.</x:v>
      </x:c>
      <x:c r="I477" s="127" t="str">
        <x:v>Échec ou blocage correspondant effectivement observé ; les dégâts, objets et positions persistent.</x:v>
      </x:c>
      <x:c r="J477" s="127" t="str">
        <x:v>Origines — O2</x:v>
      </x:c>
      <x:c r="K477" s="130" t="n">
        <x:v>10</x:v>
      </x:c>
    </x:row>
    <x:row r="478" ht="44" customHeight="1">
      <x:c r="A478" s="121" t="str">
        <x:v>D6-O2-M16-REPRISE---01</x:v>
      </x:c>
      <x:c r="B478" s="122" t="str">
        <x:v>D6-O2-M16</x:v>
      </x:c>
      <x:c r="C478" s="122" t="str">
        <x:v>REPRISE</x:v>
      </x:c>
      <x:c r="D478" s="122" t="str">
        <x:v>-</x:v>
      </x:c>
      <x:c r="E478" s="123" t="n">
        <x:v>1</x:v>
      </x:c>
      <x:c r="F478" s="122" t="str">
        <x:v>Orha</x:v>
      </x:c>
      <x:c r="G478" s="122" t="str">
        <x:v>Reprends le berceau à l’angle manquant ; les autres observations sont gardées.</x:v>
      </x:c>
      <x:c r="H478" s="122" t="str">
        <x:v>Reprend à distance sûre ; ne répète pas toute la présentation.</x:v>
      </x:c>
      <x:c r="I478" s="122" t="str">
        <x:v>Réinteraction volontaire après interruption ; état de l’action conservé.</x:v>
      </x:c>
      <x:c r="J478" s="122" t="str">
        <x:v>Origines — O2</x:v>
      </x:c>
      <x:c r="K478" s="125" t="n">
        <x:v>12</x:v>
      </x:c>
    </x:row>
    <x:row r="479" ht="59" customHeight="1">
      <x:c r="A479" s="126" t="str">
        <x:v>D6-O2-M16-CHOIX-A-01</x:v>
      </x:c>
      <x:c r="B479" s="127" t="str">
        <x:v>D6-O2-M16</x:v>
      </x:c>
      <x:c r="C479" s="127" t="str">
        <x:v>CHOIX</x:v>
      </x:c>
      <x:c r="D479" s="127" t="str">
        <x:v>A</x:v>
      </x:c>
      <x:c r="E479" s="128" t="n">
        <x:v>1</x:v>
      </x:c>
      <x:c r="F479" s="127" t="str">
        <x:v>Joueur</x:v>
      </x:c>
      <x:c r="G479" s="127" t="str">
        <x:v>Je veux relier les phases dans l’ordre.</x:v>
      </x:c>
      <x:c r="H479" s="127" t="str">
        <x:v>Regarder la personne ou l’appui concerné ; intention, pas résultat.</x:v>
      </x:c>
      <x:c r="I479" s="127" t="str">
        <x:v>Conditions d’entrée encore valides ; personne, outil et passage nécessaires disponibles. La parole seule ne valide pas l’objectif.</x:v>
      </x:c>
      <x:c r="J479" s="127" t="str">
        <x:v>Origines — O2</x:v>
      </x:c>
      <x:c r="K479" s="130" t="n">
        <x:v>7</x:v>
      </x:c>
    </x:row>
    <x:row r="480" ht="59" customHeight="1">
      <x:c r="A480" s="121" t="str">
        <x:v>D6-O2-M16-REPONSE-A-01</x:v>
      </x:c>
      <x:c r="B480" s="122" t="str">
        <x:v>D6-O2-M16</x:v>
      </x:c>
      <x:c r="C480" s="122" t="str">
        <x:v>REPONSE</x:v>
      </x:c>
      <x:c r="D480" s="122" t="str">
        <x:v>A</x:v>
      </x:c>
      <x:c r="E480" s="123" t="n">
        <x:v>1</x:v>
      </x:c>
      <x:c r="F480" s="122" t="str">
        <x:v>Orha</x:v>
      </x:c>
      <x:c r="G480" s="122" t="str">
        <x:v>Ne ferme aucun intervalle avec une simple ressemblance.</x:v>
      </x:c>
      <x:c r="H480" s="122" t="str">
        <x:v>Réponse au choix retenu ; les autres réponses ne sont pas jouées.</x:v>
      </x:c>
      <x:c r="I480" s="122" t="str">
        <x:v>Conditions d’entrée encore valides ; personne, outil et passage nécessaires disponibles. La parole seule ne valide pas l’objectif.</x:v>
      </x:c>
      <x:c r="J480" s="122" t="str">
        <x:v>Origines — O2</x:v>
      </x:c>
      <x:c r="K480" s="125" t="n">
        <x:v>8</x:v>
      </x:c>
    </x:row>
    <x:row r="481" ht="59" customHeight="1">
      <x:c r="A481" s="126" t="str">
        <x:v>D6-O2-M16-CHOIX-B-01</x:v>
      </x:c>
      <x:c r="B481" s="127" t="str">
        <x:v>D6-O2-M16</x:v>
      </x:c>
      <x:c r="C481" s="127" t="str">
        <x:v>CHOIX</x:v>
      </x:c>
      <x:c r="D481" s="127" t="str">
        <x:v>B</x:v>
      </x:c>
      <x:c r="E481" s="128" t="n">
        <x:v>1</x:v>
      </x:c>
      <x:c r="F481" s="127" t="str">
        <x:v>Joueur</x:v>
      </x:c>
      <x:c r="G481" s="127" t="str">
        <x:v>Je note les trois phases séparément.</x:v>
      </x:c>
      <x:c r="H481" s="127" t="str">
        <x:v>Regarder la personne ou l’appui concerné ; intention, pas résultat.</x:v>
      </x:c>
      <x:c r="I481" s="127" t="str">
        <x:v>Conditions d’entrée encore valides ; personne, outil et passage nécessaires disponibles. La parole seule ne valide pas l’objectif.</x:v>
      </x:c>
      <x:c r="J481" s="127" t="str">
        <x:v>Origines — O2</x:v>
      </x:c>
      <x:c r="K481" s="130" t="n">
        <x:v>6</x:v>
      </x:c>
    </x:row>
    <x:row r="482" ht="59" customHeight="1">
      <x:c r="A482" s="121" t="str">
        <x:v>D6-O2-M16-REPONSE-B-01</x:v>
      </x:c>
      <x:c r="B482" s="122" t="str">
        <x:v>D6-O2-M16</x:v>
      </x:c>
      <x:c r="C482" s="122" t="str">
        <x:v>REPONSE</x:v>
      </x:c>
      <x:c r="D482" s="122" t="str">
        <x:v>B</x:v>
      </x:c>
      <x:c r="E482" s="123" t="n">
        <x:v>1</x:v>
      </x:c>
      <x:c r="F482" s="122" t="str">
        <x:v>Orha</x:v>
      </x:c>
      <x:c r="G482" s="122" t="str">
        <x:v>C’est assez pour garder ce que tu as vraiment vu.</x:v>
      </x:c>
      <x:c r="H482" s="122" t="str">
        <x:v>Réponse au choix retenu ; les autres réponses ne sont pas jouées.</x:v>
      </x:c>
      <x:c r="I482" s="122" t="str">
        <x:v>Conditions d’entrée encore valides ; personne, outil et passage nécessaires disponibles. La parole seule ne valide pas l’objectif.</x:v>
      </x:c>
      <x:c r="J482" s="122" t="str">
        <x:v>Origines — O2</x:v>
      </x:c>
      <x:c r="K482" s="125" t="n">
        <x:v>10</x:v>
      </x:c>
    </x:row>
    <x:row r="483" ht="149" customHeight="1">
      <x:c r="A483" s="126" t="str">
        <x:v>D6-O2-M17-OUV---01</x:v>
      </x:c>
      <x:c r="B483" s="127" t="str">
        <x:v>D6-O2-M17</x:v>
      </x:c>
      <x:c r="C483" s="127" t="str">
        <x:v>OUV</x:v>
      </x:c>
      <x:c r="D483" s="127" t="str">
        <x:v>-</x:v>
      </x:c>
      <x:c r="E483" s="128" t="n">
        <x:v>1</x:v>
      </x:c>
      <x:c r="F483" s="127" t="str">
        <x:v>Khor</x:v>
      </x:c>
      <x:c r="G483" s="127" t="str">
        <x:v>Je n’irai pas tenir une petite plaque derrière votre grande statue.</x:v>
      </x:c>
      <x:c r="H483" s="127" t="str">
        <x:v>Laisse le joueur regarder la situation avant de poursuivre.</x:v>
      </x:c>
      <x:c r="I483" s="127" t="str">
        <x:v>O2-M16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483" s="127" t="str">
        <x:v>Origines — O2</x:v>
      </x:c>
      <x:c r="K483" s="130" t="n">
        <x:v>11</x:v>
      </x:c>
    </x:row>
    <x:row r="484" ht="74" customHeight="1">
      <x:c r="A484" s="121" t="str">
        <x:v>D6-O2-M17-SUCCES---01</x:v>
      </x:c>
      <x:c r="B484" s="122" t="str">
        <x:v>D6-O2-M17</x:v>
      </x:c>
      <x:c r="C484" s="122" t="str">
        <x:v>SUCCES</x:v>
      </x:c>
      <x:c r="D484" s="122" t="str">
        <x:v>-</x:v>
      </x:c>
      <x:c r="E484" s="123" t="n">
        <x:v>1</x:v>
      </x:c>
      <x:c r="F484" s="122" t="str">
        <x:v>Khor</x:v>
      </x:c>
      <x:c r="G484" s="122" t="str">
        <x:v>J’ai vu ta proposition. Je prendrai le temps de décider pour ma famille.</x:v>
      </x:c>
      <x:c r="H484" s="122" t="str">
        <x:v>Regarde le résultat réellement obtenu avant de parler.</x:v>
      </x:c>
      <x:c r="I484" s="122" t="str">
        <x:v>Résultat correspondant effectivement constaté ; remplace ou supprime la ligne si choix de refus/différé/observation. Ne jamais jouer une victoire non acquise.</x:v>
      </x:c>
      <x:c r="J484" s="122" t="str">
        <x:v>Origines — O2</x:v>
      </x:c>
      <x:c r="K484" s="125" t="n">
        <x:v>13</x:v>
      </x:c>
    </x:row>
    <x:row r="485" ht="44" customHeight="1">
      <x:c r="A485" s="126" t="str">
        <x:v>D6-O2-M17-ECHEC---01</x:v>
      </x:c>
      <x:c r="B485" s="127" t="str">
        <x:v>D6-O2-M17</x:v>
      </x:c>
      <x:c r="C485" s="127" t="str">
        <x:v>ECHEC</x:v>
      </x:c>
      <x:c r="D485" s="127" t="str">
        <x:v>-</x:v>
      </x:c>
      <x:c r="E485" s="128" t="n">
        <x:v>1</x:v>
      </x:c>
      <x:c r="F485" s="127" t="str">
        <x:v>Khor</x:v>
      </x:c>
      <x:c r="G485" s="127" t="str">
        <x:v>Tu me proposes une place puis tu refuses mon avis. Je m’arrête là.</x:v>
      </x:c>
      <x:c r="H485" s="127" t="str">
        <x:v>Suspend l’échange pour laisser jouer le repli ou la protection prévue.</x:v>
      </x:c>
      <x:c r="I485" s="127" t="str">
        <x:v>Échec ou blocage correspondant effectivement observé ; les dégâts, objets et positions persistent.</x:v>
      </x:c>
      <x:c r="J485" s="127" t="str">
        <x:v>Origines — O2</x:v>
      </x:c>
      <x:c r="K485" s="130" t="n">
        <x:v>13</x:v>
      </x:c>
    </x:row>
    <x:row r="486" ht="44" customHeight="1">
      <x:c r="A486" s="121" t="str">
        <x:v>D6-O2-M17-REPRISE---01</x:v>
      </x:c>
      <x:c r="B486" s="122" t="str">
        <x:v>D6-O2-M17</x:v>
      </x:c>
      <x:c r="C486" s="122" t="str">
        <x:v>REPRISE</x:v>
      </x:c>
      <x:c r="D486" s="122" t="str">
        <x:v>-</x:v>
      </x:c>
      <x:c r="E486" s="123" t="n">
        <x:v>1</x:v>
      </x:c>
      <x:c r="F486" s="122" t="str">
        <x:v>Khor</x:v>
      </x:c>
      <x:c r="G486" s="122" t="str">
        <x:v>Nous pouvons en reparler si tu acceptes que ma réponse puisse rester non.</x:v>
      </x:c>
      <x:c r="H486" s="122" t="str">
        <x:v>Reprend à distance sûre ; ne répète pas toute la présentation.</x:v>
      </x:c>
      <x:c r="I486" s="122" t="str">
        <x:v>Réinteraction volontaire après interruption ; état de l’action conservé.</x:v>
      </x:c>
      <x:c r="J486" s="122" t="str">
        <x:v>Origines — O2</x:v>
      </x:c>
      <x:c r="K486" s="125" t="n">
        <x:v>13</x:v>
      </x:c>
    </x:row>
    <x:row r="487" ht="59" customHeight="1">
      <x:c r="A487" s="126" t="str">
        <x:v>D6-O2-M17-CHOIX-A-01</x:v>
      </x:c>
      <x:c r="B487" s="127" t="str">
        <x:v>D6-O2-M17</x:v>
      </x:c>
      <x:c r="C487" s="127" t="str">
        <x:v>CHOIX</x:v>
      </x:c>
      <x:c r="D487" s="127" t="str">
        <x:v>A</x:v>
      </x:c>
      <x:c r="E487" s="128" t="n">
        <x:v>1</x:v>
      </x:c>
      <x:c r="F487" s="127" t="str">
        <x:v>Joueur</x:v>
      </x:c>
      <x:c r="G487" s="127" t="str">
        <x:v>Deux supports de même importance, alors.</x:v>
      </x:c>
      <x:c r="H487" s="127" t="str">
        <x:v>Regarder la personne ou l’appui concerné ; intention, pas résultat.</x:v>
      </x:c>
      <x:c r="I487" s="127" t="str">
        <x:v>Conditions d’entrée encore valides ; personne, outil et passage nécessaires disponibles. La parole seule ne valide pas l’objectif.</x:v>
      </x:c>
      <x:c r="J487" s="127" t="str">
        <x:v>Origines — O2</x:v>
      </x:c>
      <x:c r="K487" s="130" t="n">
        <x:v>6</x:v>
      </x:c>
    </x:row>
    <x:row r="488" ht="59" customHeight="1">
      <x:c r="A488" s="121" t="str">
        <x:v>D6-O2-M17-REPONSE-A-01</x:v>
      </x:c>
      <x:c r="B488" s="122" t="str">
        <x:v>D6-O2-M17</x:v>
      </x:c>
      <x:c r="C488" s="122" t="str">
        <x:v>REPONSE</x:v>
      </x:c>
      <x:c r="D488" s="122" t="str">
        <x:v>A</x:v>
      </x:c>
      <x:c r="E488" s="123" t="n">
        <x:v>1</x:v>
      </x:c>
      <x:c r="F488" s="122" t="str">
        <x:v>Khor</x:v>
      </x:c>
      <x:c r="G488" s="122" t="str">
        <x:v>Aide-moi à libérer cet outil. Ensuite, montre-moi ton dessin.</x:v>
      </x:c>
      <x:c r="H488" s="122" t="str">
        <x:v>Réponse au choix retenu ; les autres réponses ne sont pas jouées.</x:v>
      </x:c>
      <x:c r="I488" s="122" t="str">
        <x:v>Conditions d’entrée encore valides ; personne, outil et passage nécessaires disponibles. La parole seule ne valide pas l’objectif.</x:v>
      </x:c>
      <x:c r="J488" s="122" t="str">
        <x:v>Origines — O2</x:v>
      </x:c>
      <x:c r="K488" s="125" t="n">
        <x:v>9</x:v>
      </x:c>
    </x:row>
    <x:row r="489" ht="59" customHeight="1">
      <x:c r="A489" s="126" t="str">
        <x:v>D6-O2-M17-CHOIX-B-01</x:v>
      </x:c>
      <x:c r="B489" s="127" t="str">
        <x:v>D6-O2-M17</x:v>
      </x:c>
      <x:c r="C489" s="127" t="str">
        <x:v>CHOIX</x:v>
      </x:c>
      <x:c r="D489" s="127" t="str">
        <x:v>B</x:v>
      </x:c>
      <x:c r="E489" s="128" t="n">
        <x:v>1</x:v>
      </x:c>
      <x:c r="F489" s="127" t="str">
        <x:v>Joueur</x:v>
      </x:c>
      <x:c r="G489" s="127" t="str">
        <x:v>Nous pouvons montrer toute la chasse dans une même suite.</x:v>
      </x:c>
      <x:c r="H489" s="127" t="str">
        <x:v>Regarder la personne ou l’appui concerné ; intention, pas résultat.</x:v>
      </x:c>
      <x:c r="I489" s="127" t="str">
        <x:v>Conditions d’entrée encore valides ; personne, outil et passage nécessaires disponibles. La parole seule ne valide pas l’objectif.</x:v>
      </x:c>
      <x:c r="J489" s="127" t="str">
        <x:v>Origines — O2</x:v>
      </x:c>
      <x:c r="K489" s="130" t="n">
        <x:v>10</x:v>
      </x:c>
    </x:row>
    <x:row r="490" ht="59" customHeight="1">
      <x:c r="A490" s="121" t="str">
        <x:v>D6-O2-M17-REPONSE-B-01</x:v>
      </x:c>
      <x:c r="B490" s="122" t="str">
        <x:v>D6-O2-M17</x:v>
      </x:c>
      <x:c r="C490" s="122" t="str">
        <x:v>REPONSE</x:v>
      </x:c>
      <x:c r="D490" s="122" t="str">
        <x:v>B</x:v>
      </x:c>
      <x:c r="E490" s="123" t="n">
        <x:v>1</x:v>
      </x:c>
      <x:c r="F490" s="122" t="str">
        <x:v>Khor</x:v>
      </x:c>
      <x:c r="G490" s="122" t="str">
        <x:v>Si chaque geste y trouve sa place, je veux bien regarder le projet.</x:v>
      </x:c>
      <x:c r="H490" s="122" t="str">
        <x:v>Réponse au choix retenu ; les autres réponses ne sont pas jouées.</x:v>
      </x:c>
      <x:c r="I490" s="122" t="str">
        <x:v>Conditions d’entrée encore valides ; personne, outil et passage nécessaires disponibles. La parole seule ne valide pas l’objectif.</x:v>
      </x:c>
      <x:c r="J490" s="122" t="str">
        <x:v>Origines — O2</x:v>
      </x:c>
      <x:c r="K490" s="125" t="n">
        <x:v>13</x:v>
      </x:c>
    </x:row>
    <x:row r="491" ht="44" customHeight="1">
      <x:c r="A491" s="126" t="str">
        <x:v>D6-O2-M17-VARIANTE---01</x:v>
      </x:c>
      <x:c r="B491" s="127" t="str">
        <x:v>D6-O2-M17</x:v>
      </x:c>
      <x:c r="C491" s="127" t="str">
        <x:v>VARIANTE</x:v>
      </x:c>
      <x:c r="D491" s="127" t="str">
        <x:v>-</x:v>
      </x:c>
      <x:c r="E491" s="128" t="n">
        <x:v>1</x:v>
      </x:c>
      <x:c r="F491" s="127" t="str">
        <x:v>Khor</x:v>
      </x:c>
      <x:c r="G491" s="127" t="str">
        <x:v>Je viens regarder les supports. Ma venue ne vaut pas accord pour exposer les objets de ma famille.</x:v>
      </x:c>
      <x:c r="H491" s="127" t="str">
        <x:v>Désigne la maquette et garde l’étui près de lui.</x:v>
      </x:c>
      <x:c r="I491" s="127" t="str">
        <x:v>Après proposition ; priorité 1 ; Khor accepte de consulter mais pas encore de participer.</x:v>
      </x:c>
      <x:c r="J491" s="127" t="str">
        <x:v>Origines — O2</x:v>
      </x:c>
      <x:c r="K491" s="130" t="n">
        <x:v>18</x:v>
      </x:c>
    </x:row>
    <x:row r="492" ht="149" customHeight="1">
      <x:c r="A492" s="121" t="str">
        <x:v>D6-O2-M18-OUV---01</x:v>
      </x:c>
      <x:c r="B492" s="122" t="str">
        <x:v>D6-O2-M18</x:v>
      </x:c>
      <x:c r="C492" s="122" t="str">
        <x:v>OUV</x:v>
      </x:c>
      <x:c r="D492" s="122" t="str">
        <x:v>-</x:v>
      </x:c>
      <x:c r="E492" s="123" t="n">
        <x:v>1</x:v>
      </x:c>
      <x:c r="F492" s="122" t="str">
        <x:v>Sael</x:v>
      </x:c>
      <x:c r="G492" s="122" t="str">
        <x:v>Cette plaque dit ce que nous savons et ce que nous cherchons encore. Vérifie l’espace avant de graver.</x:v>
      </x:c>
      <x:c r="H492" s="122" t="str">
        <x:v>Laisse le joueur regarder la situation avant de poursuivre.</x:v>
      </x:c>
      <x:c r="I492" s="122" t="str">
        <x:v>O2-M17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492" s="122" t="str">
        <x:v>Origines — O2</x:v>
      </x:c>
      <x:c r="K492" s="125" t="n">
        <x:v>18</x:v>
      </x:c>
    </x:row>
    <x:row r="493" ht="74" customHeight="1">
      <x:c r="A493" s="126" t="str">
        <x:v>D6-O2-M18-SUCCES---01</x:v>
      </x:c>
      <x:c r="B493" s="127" t="str">
        <x:v>D6-O2-M18</x:v>
      </x:c>
      <x:c r="C493" s="127" t="str">
        <x:v>SUCCES</x:v>
      </x:c>
      <x:c r="D493" s="127" t="str">
        <x:v>-</x:v>
      </x:c>
      <x:c r="E493" s="128" t="n">
        <x:v>1</x:v>
      </x:c>
      <x:c r="F493" s="127" t="str">
        <x:v>Sael</x:v>
      </x:c>
      <x:c r="G493" s="127" t="str">
        <x:v>La plaque tient. Le masque reste dans la garde convenue.</x:v>
      </x:c>
      <x:c r="H493" s="127" t="str">
        <x:v>Regarde le résultat réellement obtenu avant de parler.</x:v>
      </x:c>
      <x:c r="I493" s="127" t="str">
        <x:v>Résultat correspondant effectivement constaté ; remplace ou supprime la ligne si choix de refus/différé/observation. Ne jamais jouer une victoire non acquise.</x:v>
      </x:c>
      <x:c r="J493" s="127" t="str">
        <x:v>Origines — O2</x:v>
      </x:c>
      <x:c r="K493" s="130" t="n">
        <x:v>10</x:v>
      </x:c>
    </x:row>
    <x:row r="494" ht="44" customHeight="1">
      <x:c r="A494" s="121" t="str">
        <x:v>D6-O2-M18-ECHEC---01</x:v>
      </x:c>
      <x:c r="B494" s="122" t="str">
        <x:v>D6-O2-M18</x:v>
      </x:c>
      <x:c r="C494" s="122" t="str">
        <x:v>ECHEC</x:v>
      </x:c>
      <x:c r="D494" s="122" t="str">
        <x:v>-</x:v>
      </x:c>
      <x:c r="E494" s="123" t="n">
        <x:v>1</x:v>
      </x:c>
      <x:c r="F494" s="122" t="str">
        <x:v>Sael</x:v>
      </x:c>
      <x:c r="G494" s="122" t="str">
        <x:v>Le support est trop étroit pour montrer les réserves lisiblement.</x:v>
      </x:c>
      <x:c r="H494" s="122" t="str">
        <x:v>Suspend l’échange pour laisser jouer le repli ou la protection prévue.</x:v>
      </x:c>
      <x:c r="I494" s="122" t="str">
        <x:v>Échec ou blocage correspondant effectivement observé ; les dégâts, objets et positions persistent.</x:v>
      </x:c>
      <x:c r="J494" s="122" t="str">
        <x:v>Origines — O2</x:v>
      </x:c>
      <x:c r="K494" s="125" t="n">
        <x:v>10</x:v>
      </x:c>
    </x:row>
    <x:row r="495" ht="44" customHeight="1">
      <x:c r="A495" s="126" t="str">
        <x:v>D6-O2-M18-REPRISE---01</x:v>
      </x:c>
      <x:c r="B495" s="127" t="str">
        <x:v>D6-O2-M18</x:v>
      </x:c>
      <x:c r="C495" s="127" t="str">
        <x:v>REPRISE</x:v>
      </x:c>
      <x:c r="D495" s="127" t="str">
        <x:v>-</x:v>
      </x:c>
      <x:c r="E495" s="128" t="n">
        <x:v>1</x:v>
      </x:c>
      <x:c r="F495" s="127" t="str">
        <x:v>Sael</x:v>
      </x:c>
      <x:c r="G495" s="127" t="str">
        <x:v>Reprends une plaque plus large. Le relevé n’est pas perdu.</x:v>
      </x:c>
      <x:c r="H495" s="127" t="str">
        <x:v>Reprend à distance sûre ; ne répète pas toute la présentation.</x:v>
      </x:c>
      <x:c r="I495" s="127" t="str">
        <x:v>Réinteraction volontaire après interruption ; état de l’action conservé.</x:v>
      </x:c>
      <x:c r="J495" s="127" t="str">
        <x:v>Origines — O2</x:v>
      </x:c>
      <x:c r="K495" s="130" t="n">
        <x:v>10</x:v>
      </x:c>
    </x:row>
    <x:row r="496" ht="59" customHeight="1">
      <x:c r="A496" s="121" t="str">
        <x:v>D6-O2-M18-CHOIX-A-01</x:v>
      </x:c>
      <x:c r="B496" s="122" t="str">
        <x:v>D6-O2-M18</x:v>
      </x:c>
      <x:c r="C496" s="122" t="str">
        <x:v>CHOIX</x:v>
      </x:c>
      <x:c r="D496" s="122" t="str">
        <x:v>A</x:v>
      </x:c>
      <x:c r="E496" s="123" t="n">
        <x:v>1</x:v>
      </x:c>
      <x:c r="F496" s="122" t="str">
        <x:v>Joueur</x:v>
      </x:c>
      <x:c r="G496" s="122" t="str">
        <x:v>Je veux l’afficher dès maintenant.</x:v>
      </x:c>
      <x:c r="H496" s="122" t="str">
        <x:v>Regarder la personne ou l’appui concerné ; intention, pas résultat.</x:v>
      </x:c>
      <x:c r="I496" s="122" t="str">
        <x:v>Conditions d’entrée encore valides ; personne, outil et passage nécessaires disponibles. La parole seule ne valide pas l’objectif.</x:v>
      </x:c>
      <x:c r="J496" s="122" t="str">
        <x:v>Origines — O2</x:v>
      </x:c>
      <x:c r="K496" s="125" t="n">
        <x:v>5</x:v>
      </x:c>
    </x:row>
    <x:row r="497" ht="59" customHeight="1">
      <x:c r="A497" s="126" t="str">
        <x:v>D6-O2-M18-REPONSE-A-01</x:v>
      </x:c>
      <x:c r="B497" s="127" t="str">
        <x:v>D6-O2-M18</x:v>
      </x:c>
      <x:c r="C497" s="127" t="str">
        <x:v>REPONSE</x:v>
      </x:c>
      <x:c r="D497" s="127" t="str">
        <x:v>A</x:v>
      </x:c>
      <x:c r="E497" s="128" t="n">
        <x:v>1</x:v>
      </x:c>
      <x:c r="F497" s="127" t="str">
        <x:v>Sael</x:v>
      </x:c>
      <x:c r="G497" s="127" t="str">
        <x:v>Alors les visiteurs devront pouvoir lire aussi les réserves.</x:v>
      </x:c>
      <x:c r="H497" s="127" t="str">
        <x:v>Réponse au choix retenu ; les autres réponses ne sont pas jouées.</x:v>
      </x:c>
      <x:c r="I497" s="127" t="str">
        <x:v>Conditions d’entrée encore valides ; personne, outil et passage nécessaires disponibles. La parole seule ne valide pas l’objectif.</x:v>
      </x:c>
      <x:c r="J497" s="127" t="str">
        <x:v>Origines — O2</x:v>
      </x:c>
      <x:c r="K497" s="130" t="n">
        <x:v>9</x:v>
      </x:c>
    </x:row>
    <x:row r="498" ht="59" customHeight="1">
      <x:c r="A498" s="121" t="str">
        <x:v>D6-O2-M18-CHOIX-B-01</x:v>
      </x:c>
      <x:c r="B498" s="122" t="str">
        <x:v>D6-O2-M18</x:v>
      </x:c>
      <x:c r="C498" s="122" t="str">
        <x:v>CHOIX</x:v>
      </x:c>
      <x:c r="D498" s="122" t="str">
        <x:v>B</x:v>
      </x:c>
      <x:c r="E498" s="123" t="n">
        <x:v>1</x:v>
      </x:c>
      <x:c r="F498" s="122" t="str">
        <x:v>Joueur</x:v>
      </x:c>
      <x:c r="G498" s="122" t="str">
        <x:v>Elle restera à l’atelier pour le moment.</x:v>
      </x:c>
      <x:c r="H498" s="122" t="str">
        <x:v>Regarder la personne ou l’appui concerné ; intention, pas résultat.</x:v>
      </x:c>
      <x:c r="I498" s="122" t="str">
        <x:v>Conditions d’entrée encore valides ; personne, outil et passage nécessaires disponibles. La parole seule ne valide pas l’objectif.</x:v>
      </x:c>
      <x:c r="J498" s="122" t="str">
        <x:v>Origines — O2</x:v>
      </x:c>
      <x:c r="K498" s="125" t="n">
        <x:v>7</x:v>
      </x:c>
    </x:row>
    <x:row r="499" ht="59" customHeight="1">
      <x:c r="A499" s="126" t="str">
        <x:v>D6-O2-M18-REPONSE-B-01</x:v>
      </x:c>
      <x:c r="B499" s="127" t="str">
        <x:v>D6-O2-M18</x:v>
      </x:c>
      <x:c r="C499" s="127" t="str">
        <x:v>REPONSE</x:v>
      </x:c>
      <x:c r="D499" s="127" t="str">
        <x:v>B</x:v>
      </x:c>
      <x:c r="E499" s="128" t="n">
        <x:v>1</x:v>
      </x:c>
      <x:c r="F499" s="127" t="str">
        <x:v>Sael</x:v>
      </x:c>
      <x:c r="G499" s="127" t="str">
        <x:v>Nous pourrons encore la reprendre sans attendre une cérémonie.</x:v>
      </x:c>
      <x:c r="H499" s="127" t="str">
        <x:v>Réponse au choix retenu ; les autres réponses ne sont pas jouées.</x:v>
      </x:c>
      <x:c r="I499" s="127" t="str">
        <x:v>Conditions d’entrée encore valides ; personne, outil et passage nécessaires disponibles. La parole seule ne valide pas l’objectif.</x:v>
      </x:c>
      <x:c r="J499" s="127" t="str">
        <x:v>Origines — O2</x:v>
      </x:c>
      <x:c r="K499" s="130" t="n">
        <x:v>9</x:v>
      </x:c>
    </x:row>
    <x:row r="500" ht="164" customHeight="1">
      <x:c r="A500" s="121" t="str">
        <x:v>D6-O2-M19-OUV---01</x:v>
      </x:c>
      <x:c r="B500" s="122" t="str">
        <x:v>D6-O2-M19</x:v>
      </x:c>
      <x:c r="C500" s="122" t="str">
        <x:v>OUV</x:v>
      </x:c>
      <x:c r="D500" s="122" t="str">
        <x:v>-</x:v>
      </x:c>
      <x:c r="E500" s="123" t="n">
        <x:v>1</x:v>
      </x:c>
      <x:c r="F500" s="122" t="str">
        <x:v>Gardien du dépôt spatial</x:v>
      </x:c>
      <x:c r="G500" s="122" t="str">
        <x:v>Le lecteur s’arrête à cette balise. La copie est ancienne ; ta route devra être vérifiée aujourd’hui.</x:v>
      </x:c>
      <x:c r="H500" s="122" t="str">
        <x:v>Laisse le joueur regarder la situation avant de poursuivre.</x:v>
      </x:c>
      <x:c r="I500" s="122" t="str">
        <x:v>O2-M18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500" s="122" t="str">
        <x:v>Origines — O2</x:v>
      </x:c>
      <x:c r="K500" s="125" t="n">
        <x:v>17</x:v>
      </x:c>
    </x:row>
    <x:row r="501" ht="74" customHeight="1">
      <x:c r="A501" s="126" t="str">
        <x:v>D6-O2-M19-SUCCES---01</x:v>
      </x:c>
      <x:c r="B501" s="127" t="str">
        <x:v>D6-O2-M19</x:v>
      </x:c>
      <x:c r="C501" s="127" t="str">
        <x:v>SUCCES</x:v>
      </x:c>
      <x:c r="D501" s="127" t="str">
        <x:v>-</x:v>
      </x:c>
      <x:c r="E501" s="128" t="n">
        <x:v>1</x:v>
      </x:c>
      <x:c r="F501" s="127" t="str">
        <x:v>Gardien du dépôt spatial</x:v>
      </x:c>
      <x:c r="G501" s="127" t="str">
        <x:v>Tu as emporté une route historique. Le prochain déplacement reste à préparer.</x:v>
      </x:c>
      <x:c r="H501" s="127" t="str">
        <x:v>Regarde le résultat réellement obtenu avant de parler.</x:v>
      </x:c>
      <x:c r="I501" s="127" t="str">
        <x:v>Résultat correspondant effectivement constaté ; remplace ou supprime la ligne si choix de refus/différé/observation. Ne jamais jouer une victoire non acquise.</x:v>
      </x:c>
      <x:c r="J501" s="127" t="str">
        <x:v>Origines — O2</x:v>
      </x:c>
      <x:c r="K501" s="130" t="n">
        <x:v>12</x:v>
      </x:c>
    </x:row>
    <x:row r="502" ht="44" customHeight="1">
      <x:c r="A502" s="121" t="str">
        <x:v>D6-O2-M19-ECHEC---01</x:v>
      </x:c>
      <x:c r="B502" s="122" t="str">
        <x:v>D6-O2-M19</x:v>
      </x:c>
      <x:c r="C502" s="122" t="str">
        <x:v>ECHEC</x:v>
      </x:c>
      <x:c r="D502" s="122" t="str">
        <x:v>-</x:v>
      </x:c>
      <x:c r="E502" s="123" t="n">
        <x:v>1</x:v>
      </x:c>
      <x:c r="F502" s="122" t="str">
        <x:v>Gardien du dépôt spatial</x:v>
      </x:c>
      <x:c r="G502" s="122" t="str">
        <x:v>Cette portion est corrompue. Je ne remplacerai pas son silence par une ligne droite.</x:v>
      </x:c>
      <x:c r="H502" s="122" t="str">
        <x:v>Suspend l’échange pour laisser jouer le repli ou la protection prévue.</x:v>
      </x:c>
      <x:c r="I502" s="122" t="str">
        <x:v>Échec ou blocage correspondant effectivement observé ; les dégâts, objets et positions persistent.</x:v>
      </x:c>
      <x:c r="J502" s="122" t="str">
        <x:v>Origines — O2</x:v>
      </x:c>
      <x:c r="K502" s="125" t="n">
        <x:v>14</x:v>
      </x:c>
    </x:row>
    <x:row r="503" ht="44" customHeight="1">
      <x:c r="A503" s="126" t="str">
        <x:v>D6-O2-M19-REPRISE---01</x:v>
      </x:c>
      <x:c r="B503" s="127" t="str">
        <x:v>D6-O2-M19</x:v>
      </x:c>
      <x:c r="C503" s="127" t="str">
        <x:v>REPRISE</x:v>
      </x:c>
      <x:c r="D503" s="127" t="str">
        <x:v>-</x:v>
      </x:c>
      <x:c r="E503" s="128" t="n">
        <x:v>1</x:v>
      </x:c>
      <x:c r="F503" s="127" t="str">
        <x:v>Gardien du dépôt spatial</x:v>
      </x:c>
      <x:c r="G503" s="127" t="str">
        <x:v>Une seconde archive peut la compléter. Le reste du relevé demeure lisible.</x:v>
      </x:c>
      <x:c r="H503" s="127" t="str">
        <x:v>Reprend à distance sûre ; ne répète pas toute la présentation.</x:v>
      </x:c>
      <x:c r="I503" s="127" t="str">
        <x:v>Réinteraction volontaire après interruption ; état de l’action conservé.</x:v>
      </x:c>
      <x:c r="J503" s="127" t="str">
        <x:v>Origines — O2</x:v>
      </x:c>
      <x:c r="K503" s="130" t="n">
        <x:v>12</x:v>
      </x:c>
    </x:row>
    <x:row r="504" ht="59" customHeight="1">
      <x:c r="A504" s="121" t="str">
        <x:v>D6-O2-M19-CHOIX-A-01</x:v>
      </x:c>
      <x:c r="B504" s="122" t="str">
        <x:v>D6-O2-M19</x:v>
      </x:c>
      <x:c r="C504" s="122" t="str">
        <x:v>CHOIX</x:v>
      </x:c>
      <x:c r="D504" s="122" t="str">
        <x:v>A</x:v>
      </x:c>
      <x:c r="E504" s="123" t="n">
        <x:v>1</x:v>
      </x:c>
      <x:c r="F504" s="122" t="str">
        <x:v>Joueur</x:v>
      </x:c>
      <x:c r="G504" s="122" t="str">
        <x:v>Je relève tout le trajet conservé.</x:v>
      </x:c>
      <x:c r="H504" s="122" t="str">
        <x:v>Regarder la personne ou l’appui concerné ; intention, pas résultat.</x:v>
      </x:c>
      <x:c r="I504" s="122" t="str">
        <x:v>Conditions d’entrée encore valides ; personne, outil et passage nécessaires disponibles. La parole seule ne valide pas l’objectif.</x:v>
      </x:c>
      <x:c r="J504" s="122" t="str">
        <x:v>Origines — O2</x:v>
      </x:c>
      <x:c r="K504" s="125" t="n">
        <x:v>6</x:v>
      </x:c>
    </x:row>
    <x:row r="505" ht="59" customHeight="1">
      <x:c r="A505" s="126" t="str">
        <x:v>D6-O2-M19-REPONSE-A-01</x:v>
      </x:c>
      <x:c r="B505" s="127" t="str">
        <x:v>D6-O2-M19</x:v>
      </x:c>
      <x:c r="C505" s="127" t="str">
        <x:v>REPONSE</x:v>
      </x:c>
      <x:c r="D505" s="127" t="str">
        <x:v>A</x:v>
      </x:c>
      <x:c r="E505" s="128" t="n">
        <x:v>1</x:v>
      </x:c>
      <x:c r="F505" s="127" t="str">
        <x:v>Gardien du dépôt spatial</x:v>
      </x:c>
      <x:c r="G505" s="127" t="str">
        <x:v>Rétablis le lecteur. Nous signalerons les segments manquants.</x:v>
      </x:c>
      <x:c r="H505" s="127" t="str">
        <x:v>Réponse au choix retenu ; les autres réponses ne sont pas jouées.</x:v>
      </x:c>
      <x:c r="I505" s="127" t="str">
        <x:v>Conditions d’entrée encore valides ; personne, outil et passage nécessaires disponibles. La parole seule ne valide pas l’objectif.</x:v>
      </x:c>
      <x:c r="J505" s="127" t="str">
        <x:v>Origines — O2</x:v>
      </x:c>
      <x:c r="K505" s="130" t="n">
        <x:v>8</x:v>
      </x:c>
    </x:row>
    <x:row r="506" ht="59" customHeight="1">
      <x:c r="A506" s="121" t="str">
        <x:v>D6-O2-M19-CHOIX-B-01</x:v>
      </x:c>
      <x:c r="B506" s="122" t="str">
        <x:v>D6-O2-M19</x:v>
      </x:c>
      <x:c r="C506" s="122" t="str">
        <x:v>CHOIX</x:v>
      </x:c>
      <x:c r="D506" s="122" t="str">
        <x:v>B</x:v>
      </x:c>
      <x:c r="E506" s="123" t="n">
        <x:v>1</x:v>
      </x:c>
      <x:c r="F506" s="122" t="str">
        <x:v>Joueur</x:v>
      </x:c>
      <x:c r="G506" s="122" t="str">
        <x:v>Cette escale me suffit pour la suite.</x:v>
      </x:c>
      <x:c r="H506" s="122" t="str">
        <x:v>Regarder la personne ou l’appui concerné ; intention, pas résultat.</x:v>
      </x:c>
      <x:c r="I506" s="122" t="str">
        <x:v>Conditions d’entrée encore valides ; personne, outil et passage nécessaires disponibles. La parole seule ne valide pas l’objectif.</x:v>
      </x:c>
      <x:c r="J506" s="122" t="str">
        <x:v>Origines — O2</x:v>
      </x:c>
      <x:c r="K506" s="125" t="n">
        <x:v>7</x:v>
      </x:c>
    </x:row>
    <x:row r="507" ht="59" customHeight="1">
      <x:c r="A507" s="126" t="str">
        <x:v>D6-O2-M19-REPONSE-B-01</x:v>
      </x:c>
      <x:c r="B507" s="127" t="str">
        <x:v>D6-O2-M19</x:v>
      </x:c>
      <x:c r="C507" s="127" t="str">
        <x:v>REPONSE</x:v>
      </x:c>
      <x:c r="D507" s="127" t="str">
        <x:v>B</x:v>
      </x:c>
      <x:c r="E507" s="128" t="n">
        <x:v>1</x:v>
      </x:c>
      <x:c r="F507" s="127" t="str">
        <x:v>Gardien du dépôt spatial</x:v>
      </x:c>
      <x:c r="G507" s="127" t="str">
        <x:v>Compare-la à ton instrument avant de l’emporter.</x:v>
      </x:c>
      <x:c r="H507" s="127" t="str">
        <x:v>Réponse au choix retenu ; les autres réponses ne sont pas jouées.</x:v>
      </x:c>
      <x:c r="I507" s="127" t="str">
        <x:v>Conditions d’entrée encore valides ; personne, outil et passage nécessaires disponibles. La parole seule ne valide pas l’objectif.</x:v>
      </x:c>
      <x:c r="J507" s="127" t="str">
        <x:v>Origines — O2</x:v>
      </x:c>
      <x:c r="K507" s="130" t="n">
        <x:v>7</x:v>
      </x:c>
    </x:row>
    <x:row r="508" ht="164" customHeight="1">
      <x:c r="A508" s="121" t="str">
        <x:v>D6-O2-M20-OUV---01</x:v>
      </x:c>
      <x:c r="B508" s="122" t="str">
        <x:v>D6-O2-M20</x:v>
      </x:c>
      <x:c r="C508" s="122" t="str">
        <x:v>OUV</x:v>
      </x:c>
      <x:c r="D508" s="122" t="str">
        <x:v>-</x:v>
      </x:c>
      <x:c r="E508" s="123" t="n">
        <x:v>1</x:v>
      </x:c>
      <x:c r="F508" s="122" t="str">
        <x:v>Guide du site ancien</x:v>
      </x:c>
      <x:c r="G508" s="122" t="str">
        <x:v>La gorge correspond au relief décrit. Le passage du pisteur court sur l’autre face.</x:v>
      </x:c>
      <x:c r="H508" s="122" t="str">
        <x:v>Laisse le joueur regarder la situation avant de poursuivre.</x:v>
      </x:c>
      <x:c r="I508" s="122" t="str">
        <x:v>O2-M19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508" s="122" t="str">
        <x:v>Origines — O2</x:v>
      </x:c>
      <x:c r="K508" s="125" t="n">
        <x:v>14</x:v>
      </x:c>
    </x:row>
    <x:row r="509" ht="74" customHeight="1">
      <x:c r="A509" s="126" t="str">
        <x:v>D6-O2-M20-SUCCES---01</x:v>
      </x:c>
      <x:c r="B509" s="127" t="str">
        <x:v>D6-O2-M20</x:v>
      </x:c>
      <x:c r="C509" s="127" t="str">
        <x:v>SUCCES</x:v>
      </x:c>
      <x:c r="D509" s="127" t="str">
        <x:v>-</x:v>
      </x:c>
      <x:c r="E509" s="128" t="n">
        <x:v>1</x:v>
      </x:c>
      <x:c r="F509" s="127" t="str">
        <x:v>Guide du site ancien</x:v>
      </x:c>
      <x:c r="G509" s="127" t="str">
        <x:v>Le coup final avait son rocher. L’approche disposait aussi de son détour.</x:v>
      </x:c>
      <x:c r="H509" s="127" t="str">
        <x:v>Regarde le résultat réellement obtenu avant de parler.</x:v>
      </x:c>
      <x:c r="I509" s="127" t="str">
        <x:v>Résultat correspondant effectivement constaté ; remplace ou supprime la ligne si choix de refus/différé/observation. Ne jamais jouer une victoire non acquise.</x:v>
      </x:c>
      <x:c r="J509" s="127" t="str">
        <x:v>Origines — O2</x:v>
      </x:c>
      <x:c r="K509" s="130" t="n">
        <x:v>12</x:v>
      </x:c>
    </x:row>
    <x:row r="510" ht="44" customHeight="1">
      <x:c r="A510" s="121" t="str">
        <x:v>D6-O2-M20-ECHEC---01</x:v>
      </x:c>
      <x:c r="B510" s="122" t="str">
        <x:v>D6-O2-M20</x:v>
      </x:c>
      <x:c r="C510" s="122" t="str">
        <x:v>ECHEC</x:v>
      </x:c>
      <x:c r="D510" s="122" t="str">
        <x:v>-</x:v>
      </x:c>
      <x:c r="E510" s="123" t="n">
        <x:v>1</x:v>
      </x:c>
      <x:c r="F510" s="122" t="str">
        <x:v>Guide du site ancien</x:v>
      </x:c>
      <x:c r="G510" s="122" t="str">
        <x:v>Le vent ferme la gorge. Rejoignons l’abri avec les mesures déjà prises.</x:v>
      </x:c>
      <x:c r="H510" s="122" t="str">
        <x:v>Suspend l’échange pour laisser jouer le repli ou la protection prévue.</x:v>
      </x:c>
      <x:c r="I510" s="122" t="str">
        <x:v>Échec ou blocage correspondant effectivement observé ; les dégâts, objets et positions persistent.</x:v>
      </x:c>
      <x:c r="J510" s="122" t="str">
        <x:v>Origines — O2</x:v>
      </x:c>
      <x:c r="K510" s="125" t="n">
        <x:v>12</x:v>
      </x:c>
    </x:row>
    <x:row r="511" ht="44" customHeight="1">
      <x:c r="A511" s="126" t="str">
        <x:v>D6-O2-M20-REPRISE---01</x:v>
      </x:c>
      <x:c r="B511" s="127" t="str">
        <x:v>D6-O2-M20</x:v>
      </x:c>
      <x:c r="C511" s="127" t="str">
        <x:v>REPRISE</x:v>
      </x:c>
      <x:c r="D511" s="127" t="str">
        <x:v>-</x:v>
      </x:c>
      <x:c r="E511" s="128" t="n">
        <x:v>1</x:v>
      </x:c>
      <x:c r="F511" s="127" t="str">
        <x:v>Guide du site ancien</x:v>
      </x:c>
      <x:c r="G511" s="127" t="str">
        <x:v>La paroi sèche par le haut. Nous reprendrons au point resté inaccessible.</x:v>
      </x:c>
      <x:c r="H511" s="127" t="str">
        <x:v>Reprend à distance sûre ; ne répète pas toute la présentation.</x:v>
      </x:c>
      <x:c r="I511" s="127" t="str">
        <x:v>Réinteraction volontaire après interruption ; état de l’action conservé.</x:v>
      </x:c>
      <x:c r="J511" s="127" t="str">
        <x:v>Origines — O2</x:v>
      </x:c>
      <x:c r="K511" s="130" t="n">
        <x:v>12</x:v>
      </x:c>
    </x:row>
    <x:row r="512" ht="59" customHeight="1">
      <x:c r="A512" s="121" t="str">
        <x:v>D6-O2-M20-CHOIX-A-01</x:v>
      </x:c>
      <x:c r="B512" s="122" t="str">
        <x:v>D6-O2-M20</x:v>
      </x:c>
      <x:c r="C512" s="122" t="str">
        <x:v>CHOIX</x:v>
      </x:c>
      <x:c r="D512" s="122" t="str">
        <x:v>A</x:v>
      </x:c>
      <x:c r="E512" s="123" t="n">
        <x:v>1</x:v>
      </x:c>
      <x:c r="F512" s="122" t="str">
        <x:v>Joueur</x:v>
      </x:c>
      <x:c r="G512" s="122" t="str">
        <x:v>Plaçons des balises aux positions probables.</x:v>
      </x:c>
      <x:c r="H512" s="122" t="str">
        <x:v>Regarder la personne ou l’appui concerné ; intention, pas résultat.</x:v>
      </x:c>
      <x:c r="I512" s="122" t="str">
        <x:v>Conditions d’entrée encore valides ; personne, outil et passage nécessaires disponibles. La parole seule ne valide pas l’objectif.</x:v>
      </x:c>
      <x:c r="J512" s="122" t="str">
        <x:v>Origines — O2</x:v>
      </x:c>
      <x:c r="K512" s="125" t="n">
        <x:v>6</x:v>
      </x:c>
    </x:row>
    <x:row r="513" ht="59" customHeight="1">
      <x:c r="A513" s="126" t="str">
        <x:v>D6-O2-M20-REPONSE-A-01</x:v>
      </x:c>
      <x:c r="B513" s="127" t="str">
        <x:v>D6-O2-M20</x:v>
      </x:c>
      <x:c r="C513" s="127" t="str">
        <x:v>REPONSE</x:v>
      </x:c>
      <x:c r="D513" s="127" t="str">
        <x:v>A</x:v>
      </x:c>
      <x:c r="E513" s="128" t="n">
        <x:v>1</x:v>
      </x:c>
      <x:c r="F513" s="127" t="str">
        <x:v>Guide du site ancien</x:v>
      </x:c>
      <x:c r="G513" s="127" t="str">
        <x:v>Rends-les amovibles. Ce terrain n’est pas notre maquette.</x:v>
      </x:c>
      <x:c r="H513" s="127" t="str">
        <x:v>Réponse au choix retenu ; les autres réponses ne sont pas jouées.</x:v>
      </x:c>
      <x:c r="I513" s="127" t="str">
        <x:v>Conditions d’entrée encore valides ; personne, outil et passage nécessaires disponibles. La parole seule ne valide pas l’objectif.</x:v>
      </x:c>
      <x:c r="J513" s="127" t="str">
        <x:v>Origines — O2</x:v>
      </x:c>
      <x:c r="K513" s="130" t="n">
        <x:v>8</x:v>
      </x:c>
    </x:row>
    <x:row r="514" ht="59" customHeight="1">
      <x:c r="A514" s="121" t="str">
        <x:v>D6-O2-M20-CHOIX-B-01</x:v>
      </x:c>
      <x:c r="B514" s="122" t="str">
        <x:v>D6-O2-M20</x:v>
      </x:c>
      <x:c r="C514" s="122" t="str">
        <x:v>CHOIX</x:v>
      </x:c>
      <x:c r="D514" s="122" t="str">
        <x:v>B</x:v>
      </x:c>
      <x:c r="E514" s="123" t="n">
        <x:v>1</x:v>
      </x:c>
      <x:c r="F514" s="122" t="str">
        <x:v>Joueur</x:v>
      </x:c>
      <x:c r="G514" s="122" t="str">
        <x:v>Je conserve seulement des vues et des mesures.</x:v>
      </x:c>
      <x:c r="H514" s="122" t="str">
        <x:v>Regarder la personne ou l’appui concerné ; intention, pas résultat.</x:v>
      </x:c>
      <x:c r="I514" s="122" t="str">
        <x:v>Conditions d’entrée encore valides ; personne, outil et passage nécessaires disponibles. La parole seule ne valide pas l’objectif.</x:v>
      </x:c>
      <x:c r="J514" s="122" t="str">
        <x:v>Origines — O2</x:v>
      </x:c>
      <x:c r="K514" s="125" t="n">
        <x:v>8</x:v>
      </x:c>
    </x:row>
    <x:row r="515" ht="59" customHeight="1">
      <x:c r="A515" s="126" t="str">
        <x:v>D6-O2-M20-REPONSE-B-01</x:v>
      </x:c>
      <x:c r="B515" s="127" t="str">
        <x:v>D6-O2-M20</x:v>
      </x:c>
      <x:c r="C515" s="127" t="str">
        <x:v>REPONSE</x:v>
      </x:c>
      <x:c r="D515" s="127" t="str">
        <x:v>B</x:v>
      </x:c>
      <x:c r="E515" s="128" t="n">
        <x:v>1</x:v>
      </x:c>
      <x:c r="F515" s="127" t="str">
        <x:v>Guide du site ancien</x:v>
      </x:c>
      <x:c r="G515" s="127" t="str">
        <x:v>Prends l’angle depuis les deux rives.</x:v>
      </x:c>
      <x:c r="H515" s="127" t="str">
        <x:v>Réponse au choix retenu ; les autres réponses ne sont pas jouées.</x:v>
      </x:c>
      <x:c r="I515" s="127" t="str">
        <x:v>Conditions d’entrée encore valides ; personne, outil et passage nécessaires disponibles. La parole seule ne valide pas l’objectif.</x:v>
      </x:c>
      <x:c r="J515" s="127" t="str">
        <x:v>Origines — O2</x:v>
      </x:c>
      <x:c r="K515" s="130" t="n">
        <x:v>6</x:v>
      </x:c>
    </x:row>
    <x:row r="516" ht="164" customHeight="1">
      <x:c r="A516" s="121" t="str">
        <x:v>D6-O2-M21-OUV---01</x:v>
      </x:c>
      <x:c r="B516" s="122" t="str">
        <x:v>D6-O2-M21</x:v>
      </x:c>
      <x:c r="C516" s="122" t="str">
        <x:v>OUV</x:v>
      </x:c>
      <x:c r="D516" s="122" t="str">
        <x:v>-</x:v>
      </x:c>
      <x:c r="E516" s="123" t="n">
        <x:v>1</x:v>
      </x:c>
      <x:c r="F516" s="122" t="str">
        <x:v>Technicien de l’expédition</x:v>
      </x:c>
      <x:c r="G516" s="122" t="str">
        <x:v>L’étui porte un nom incomplet. Je reconnais le modèle, pas sa famille.</x:v>
      </x:c>
      <x:c r="H516" s="122" t="str">
        <x:v>Laisse le joueur regarder la situation avant de poursuivre.</x:v>
      </x:c>
      <x:c r="I516" s="122" t="str">
        <x:v>O2-M20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516" s="122" t="str">
        <x:v>Origines — O2</x:v>
      </x:c>
      <x:c r="K516" s="125" t="n">
        <x:v>12</x:v>
      </x:c>
    </x:row>
    <x:row r="517" ht="74" customHeight="1">
      <x:c r="A517" s="126" t="str">
        <x:v>D6-O2-M21-SUCCES---01</x:v>
      </x:c>
      <x:c r="B517" s="127" t="str">
        <x:v>D6-O2-M21</x:v>
      </x:c>
      <x:c r="C517" s="127" t="str">
        <x:v>SUCCES</x:v>
      </x:c>
      <x:c r="D517" s="127" t="str">
        <x:v>-</x:v>
      </x:c>
      <x:c r="E517" s="128" t="n">
        <x:v>1</x:v>
      </x:c>
      <x:c r="F517" s="127" t="str">
        <x:v>Technicien de l’expédition</x:v>
      </x:c>
      <x:c r="G517" s="127" t="str">
        <x:v>La garde est notée. La ressemblance attend encore sa confirmation.</x:v>
      </x:c>
      <x:c r="H517" s="127" t="str">
        <x:v>Regarde le résultat réellement obtenu avant de parler.</x:v>
      </x:c>
      <x:c r="I517" s="127" t="str">
        <x:v>Résultat correspondant effectivement constaté ; remplace ou supprime la ligne si choix de refus/différé/observation. Ne jamais jouer une victoire non acquise.</x:v>
      </x:c>
      <x:c r="J517" s="127" t="str">
        <x:v>Origines — O2</x:v>
      </x:c>
      <x:c r="K517" s="130" t="n">
        <x:v>10</x:v>
      </x:c>
    </x:row>
    <x:row r="518" ht="44" customHeight="1">
      <x:c r="A518" s="121" t="str">
        <x:v>D6-O2-M21-ECHEC---01</x:v>
      </x:c>
      <x:c r="B518" s="122" t="str">
        <x:v>D6-O2-M21</x:v>
      </x:c>
      <x:c r="C518" s="122" t="str">
        <x:v>ECHEC</x:v>
      </x:c>
      <x:c r="D518" s="122" t="str">
        <x:v>-</x:v>
      </x:c>
      <x:c r="E518" s="123" t="n">
        <x:v>1</x:v>
      </x:c>
      <x:c r="F518" s="122" t="str">
        <x:v>Technicien de l’expédition</x:v>
      </x:c>
      <x:c r="G518" s="122" t="str">
        <x:v>Le bras reprend sa course. Laisse l’objet, sors de la baie.</x:v>
      </x:c>
      <x:c r="H518" s="122" t="str">
        <x:v>Suspend l’échange pour laisser jouer le repli ou la protection prévue.</x:v>
      </x:c>
      <x:c r="I518" s="122" t="str">
        <x:v>Échec ou blocage correspondant effectivement observé ; les dégâts, objets et positions persistent.</x:v>
      </x:c>
      <x:c r="J518" s="122" t="str">
        <x:v>Origines — O2</x:v>
      </x:c>
      <x:c r="K518" s="125" t="n">
        <x:v>11</x:v>
      </x:c>
    </x:row>
    <x:row r="519" ht="44" customHeight="1">
      <x:c r="A519" s="126" t="str">
        <x:v>D6-O2-M21-REPRISE---01</x:v>
      </x:c>
      <x:c r="B519" s="127" t="str">
        <x:v>D6-O2-M21</x:v>
      </x:c>
      <x:c r="C519" s="127" t="str">
        <x:v>REPRISE</x:v>
      </x:c>
      <x:c r="D519" s="127" t="str">
        <x:v>-</x:v>
      </x:c>
      <x:c r="E519" s="128" t="n">
        <x:v>1</x:v>
      </x:c>
      <x:c r="F519" s="127" t="str">
        <x:v>Technicien de l’expédition</x:v>
      </x:c>
      <x:c r="G519" s="127" t="str">
        <x:v>La balise marque le même étui. Nous reviendrons avec un passage stable.</x:v>
      </x:c>
      <x:c r="H519" s="127" t="str">
        <x:v>Reprend à distance sûre ; ne répète pas toute la présentation.</x:v>
      </x:c>
      <x:c r="I519" s="127" t="str">
        <x:v>Réinteraction volontaire après interruption ; état de l’action conservé.</x:v>
      </x:c>
      <x:c r="J519" s="127" t="str">
        <x:v>Origines — O2</x:v>
      </x:c>
      <x:c r="K519" s="130" t="n">
        <x:v>12</x:v>
      </x:c>
    </x:row>
    <x:row r="520" ht="59" customHeight="1">
      <x:c r="A520" s="121" t="str">
        <x:v>D6-O2-M21-CHOIX-A-01</x:v>
      </x:c>
      <x:c r="B520" s="122" t="str">
        <x:v>D6-O2-M21</x:v>
      </x:c>
      <x:c r="C520" s="122" t="str">
        <x:v>CHOIX</x:v>
      </x:c>
      <x:c r="D520" s="122" t="str">
        <x:v>A</x:v>
      </x:c>
      <x:c r="E520" s="123" t="n">
        <x:v>1</x:v>
      </x:c>
      <x:c r="F520" s="122" t="str">
        <x:v>Joueur</x:v>
      </x:c>
      <x:c r="G520" s="122" t="str">
        <x:v>Essayons une comparaison par le prochain relais.</x:v>
      </x:c>
      <x:c r="H520" s="122" t="str">
        <x:v>Regarder la personne ou l’appui concerné ; intention, pas résultat.</x:v>
      </x:c>
      <x:c r="I520" s="122" t="str">
        <x:v>Conditions d’entrée encore valides ; personne, outil et passage nécessaires disponibles. La parole seule ne valide pas l’objectif.</x:v>
      </x:c>
      <x:c r="J520" s="122" t="str">
        <x:v>Origines — O2</x:v>
      </x:c>
      <x:c r="K520" s="125" t="n">
        <x:v>7</x:v>
      </x:c>
    </x:row>
    <x:row r="521" ht="59" customHeight="1">
      <x:c r="A521" s="126" t="str">
        <x:v>D6-O2-M21-REPONSE-A-01</x:v>
      </x:c>
      <x:c r="B521" s="127" t="str">
        <x:v>D6-O2-M21</x:v>
      </x:c>
      <x:c r="C521" s="127" t="str">
        <x:v>REPONSE</x:v>
      </x:c>
      <x:c r="D521" s="127" t="str">
        <x:v>A</x:v>
      </x:c>
      <x:c r="E521" s="128" t="n">
        <x:v>1</x:v>
      </x:c>
      <x:c r="F521" s="127" t="str">
        <x:v>Technicien de l’expédition</x:v>
      </x:c>
      <x:c r="G521" s="127" t="str">
        <x:v>Nous montrerons la marque entière, avec sa partie effacée.</x:v>
      </x:c>
      <x:c r="H521" s="127" t="str">
        <x:v>Réponse au choix retenu ; les autres réponses ne sont pas jouées.</x:v>
      </x:c>
      <x:c r="I521" s="127" t="str">
        <x:v>Conditions d’entrée encore valides ; personne, outil et passage nécessaires disponibles. La parole seule ne valide pas l’objectif.</x:v>
      </x:c>
      <x:c r="J521" s="127" t="str">
        <x:v>Origines — O2</x:v>
      </x:c>
      <x:c r="K521" s="130" t="n">
        <x:v>9</x:v>
      </x:c>
    </x:row>
    <x:row r="522" ht="59" customHeight="1">
      <x:c r="A522" s="121" t="str">
        <x:v>D6-O2-M21-CHOIX-B-01</x:v>
      </x:c>
      <x:c r="B522" s="122" t="str">
        <x:v>D6-O2-M21</x:v>
      </x:c>
      <x:c r="C522" s="122" t="str">
        <x:v>CHOIX</x:v>
      </x:c>
      <x:c r="D522" s="122" t="str">
        <x:v>B</x:v>
      </x:c>
      <x:c r="E522" s="123" t="n">
        <x:v>1</x:v>
      </x:c>
      <x:c r="F522" s="122" t="str">
        <x:v>Joueur</x:v>
      </x:c>
      <x:c r="G522" s="122" t="str">
        <x:v>Je demanderai au retour sur le Homeworld.</x:v>
      </x:c>
      <x:c r="H522" s="122" t="str">
        <x:v>Regarder la personne ou l’appui concerné ; intention, pas résultat.</x:v>
      </x:c>
      <x:c r="I522" s="122" t="str">
        <x:v>Conditions d’entrée encore valides ; personne, outil et passage nécessaires disponibles. La parole seule ne valide pas l’objectif.</x:v>
      </x:c>
      <x:c r="J522" s="122" t="str">
        <x:v>Origines — O2</x:v>
      </x:c>
      <x:c r="K522" s="125" t="n">
        <x:v>7</x:v>
      </x:c>
    </x:row>
    <x:row r="523" ht="59" customHeight="1">
      <x:c r="A523" s="126" t="str">
        <x:v>D6-O2-M21-REPONSE-B-01</x:v>
      </x:c>
      <x:c r="B523" s="127" t="str">
        <x:v>D6-O2-M21</x:v>
      </x:c>
      <x:c r="C523" s="127" t="str">
        <x:v>REPONSE</x:v>
      </x:c>
      <x:c r="D523" s="127" t="str">
        <x:v>B</x:v>
      </x:c>
      <x:c r="E523" s="128" t="n">
        <x:v>1</x:v>
      </x:c>
      <x:c r="F523" s="127" t="str">
        <x:v>Technicien de l’expédition</x:v>
      </x:c>
      <x:c r="G523" s="127" t="str">
        <x:v>Alors préparons sa garde sans lui inventer un propriétaire.</x:v>
      </x:c>
      <x:c r="H523" s="127" t="str">
        <x:v>Réponse au choix retenu ; les autres réponses ne sont pas jouées.</x:v>
      </x:c>
      <x:c r="I523" s="127" t="str">
        <x:v>Conditions d’entrée encore valides ; personne, outil et passage nécessaires disponibles. La parole seule ne valide pas l’objectif.</x:v>
      </x:c>
      <x:c r="J523" s="127" t="str">
        <x:v>Origines — O2</x:v>
      </x:c>
      <x:c r="K523" s="130" t="n">
        <x:v>9</x:v>
      </x:c>
    </x:row>
    <x:row r="524" ht="44" customHeight="1">
      <x:c r="A524" s="121" t="str">
        <x:v>D6-O2-M21-VARIANTE---01</x:v>
      </x:c>
      <x:c r="B524" s="122" t="str">
        <x:v>D6-O2-M21</x:v>
      </x:c>
      <x:c r="C524" s="122" t="str">
        <x:v>VARIANTE</x:v>
      </x:c>
      <x:c r="D524" s="122" t="str">
        <x:v>-</x:v>
      </x:c>
      <x:c r="E524" s="123" t="n">
        <x:v>1</x:v>
      </x:c>
      <x:c r="F524" s="122" t="str">
        <x:v>Technicien de l’expédition</x:v>
      </x:c>
      <x:c r="G524" s="122" t="str">
        <x:v>Le modèle ressemble à celui recherché. Le nom reste trop abîmé pour une remise certaine.</x:v>
      </x:c>
      <x:c r="H524" s="122" t="str">
        <x:v>Conditionne la pièce sous son lieu de découverte, sans nom de famille ajouté.</x:v>
      </x:c>
      <x:c r="I524" s="122" t="str">
        <x:v>Après comparaison ; priorité 1 ; nom insuffisamment lisible, propriétaire non confirmé.</x:v>
      </x:c>
      <x:c r="J524" s="122" t="str">
        <x:v>Origines — O2</x:v>
      </x:c>
      <x:c r="K524" s="125" t="n">
        <x:v>15</x:v>
      </x:c>
    </x:row>
    <x:row r="525" ht="164" customHeight="1">
      <x:c r="A525" s="126" t="str">
        <x:v>D6-O2-M22-OUV---01</x:v>
      </x:c>
      <x:c r="B525" s="127" t="str">
        <x:v>D6-O2-M22</x:v>
      </x:c>
      <x:c r="C525" s="127" t="str">
        <x:v>OUV</x:v>
      </x:c>
      <x:c r="D525" s="127" t="str">
        <x:v>-</x:v>
      </x:c>
      <x:c r="E525" s="128" t="n">
        <x:v>1</x:v>
      </x:c>
      <x:c r="F525" s="127" t="str">
        <x:v>Orha</x:v>
      </x:c>
      <x:c r="G525" s="127" t="str">
        <x:v>Cette marque suit le coup. Les autres répondent à des gestes d’avant et d’après.</x:v>
      </x:c>
      <x:c r="H525" s="127" t="str">
        <x:v>Laisse le joueur regarder la situation avant de poursuivre.</x:v>
      </x:c>
      <x:c r="I525" s="127" t="str">
        <x:v>O2-M21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525" s="127" t="str">
        <x:v>Origines — O2</x:v>
      </x:c>
      <x:c r="K525" s="130" t="n">
        <x:v>14</x:v>
      </x:c>
    </x:row>
    <x:row r="526" ht="74" customHeight="1">
      <x:c r="A526" s="121" t="str">
        <x:v>D6-O2-M22-SUCCES---01</x:v>
      </x:c>
      <x:c r="B526" s="122" t="str">
        <x:v>D6-O2-M22</x:v>
      </x:c>
      <x:c r="C526" s="122" t="str">
        <x:v>SUCCES</x:v>
      </x:c>
      <x:c r="D526" s="122" t="str">
        <x:v>-</x:v>
      </x:c>
      <x:c r="E526" s="123" t="n">
        <x:v>1</x:v>
      </x:c>
      <x:c r="F526" s="122" t="str">
        <x:v>Orha</x:v>
      </x:c>
      <x:c r="G526" s="122" t="str">
        <x:v>La chasse garde son auteur final et ceux qui ont rendu le retour possible.</x:v>
      </x:c>
      <x:c r="H526" s="122" t="str">
        <x:v>Regarde le résultat réellement obtenu avant de parler.</x:v>
      </x:c>
      <x:c r="I526" s="122" t="str">
        <x:v>Résultat correspondant effectivement constaté ; remplace ou supprime la ligne si choix de refus/différé/observation. Ne jamais jouer une victoire non acquise.</x:v>
      </x:c>
      <x:c r="J526" s="122" t="str">
        <x:v>Origines — O2</x:v>
      </x:c>
      <x:c r="K526" s="125" t="n">
        <x:v>14</x:v>
      </x:c>
    </x:row>
    <x:row r="527" ht="44" customHeight="1">
      <x:c r="A527" s="126" t="str">
        <x:v>D6-O2-M22-ECHEC---01</x:v>
      </x:c>
      <x:c r="B527" s="127" t="str">
        <x:v>D6-O2-M22</x:v>
      </x:c>
      <x:c r="C527" s="127" t="str">
        <x:v>ECHEC</x:v>
      </x:c>
      <x:c r="D527" s="127" t="str">
        <x:v>-</x:v>
      </x:c>
      <x:c r="E527" s="128" t="n">
        <x:v>1</x:v>
      </x:c>
      <x:c r="F527" s="127" t="str">
        <x:v>Orha</x:v>
      </x:c>
      <x:c r="G527" s="127" t="str">
        <x:v>Cette carte ne correspond pas à la marque qu’elle désigne.</x:v>
      </x:c>
      <x:c r="H527" s="127" t="str">
        <x:v>Suspend l’échange pour laisser jouer le repli ou la protection prévue.</x:v>
      </x:c>
      <x:c r="I527" s="127" t="str">
        <x:v>Échec ou blocage correspondant effectivement observé ; les dégâts, objets et positions persistent.</x:v>
      </x:c>
      <x:c r="J527" s="127" t="str">
        <x:v>Origines — O2</x:v>
      </x:c>
      <x:c r="K527" s="130" t="n">
        <x:v>10</x:v>
      </x:c>
    </x:row>
    <x:row r="528" ht="44" customHeight="1">
      <x:c r="A528" s="121" t="str">
        <x:v>D6-O2-M22-REPRISE---01</x:v>
      </x:c>
      <x:c r="B528" s="122" t="str">
        <x:v>D6-O2-M22</x:v>
      </x:c>
      <x:c r="C528" s="122" t="str">
        <x:v>REPRISE</x:v>
      </x:c>
      <x:c r="D528" s="122" t="str">
        <x:v>-</x:v>
      </x:c>
      <x:c r="E528" s="123" t="n">
        <x:v>1</x:v>
      </x:c>
      <x:c r="F528" s="122" t="str">
        <x:v>Orha</x:v>
      </x:c>
      <x:c r="G528" s="122" t="str">
        <x:v>Déplace la carte. L’objet, lui, n’a pas changé parce que nous nous sommes trompés.</x:v>
      </x:c>
      <x:c r="H528" s="122" t="str">
        <x:v>Reprend à distance sûre ; ne répète pas toute la présentation.</x:v>
      </x:c>
      <x:c r="I528" s="122" t="str">
        <x:v>Réinteraction volontaire après interruption ; état de l’action conservé.</x:v>
      </x:c>
      <x:c r="J528" s="122" t="str">
        <x:v>Origines — O2</x:v>
      </x:c>
      <x:c r="K528" s="125" t="n">
        <x:v>14</x:v>
      </x:c>
    </x:row>
    <x:row r="529" ht="59" customHeight="1">
      <x:c r="A529" s="126" t="str">
        <x:v>D6-O2-M22-CHOIX-A-01</x:v>
      </x:c>
      <x:c r="B529" s="127" t="str">
        <x:v>D6-O2-M22</x:v>
      </x:c>
      <x:c r="C529" s="127" t="str">
        <x:v>CHOIX</x:v>
      </x:c>
      <x:c r="D529" s="127" t="str">
        <x:v>A</x:v>
      </x:c>
      <x:c r="E529" s="128" t="n">
        <x:v>1</x:v>
      </x:c>
      <x:c r="F529" s="127" t="str">
        <x:v>Joueur</x:v>
      </x:c>
      <x:c r="G529" s="127" t="str">
        <x:v>Je les présente dans l’ordre de la chasse.</x:v>
      </x:c>
      <x:c r="H529" s="127" t="str">
        <x:v>Regarder la personne ou l’appui concerné ; intention, pas résultat.</x:v>
      </x:c>
      <x:c r="I529" s="127" t="str">
        <x:v>Conditions d’entrée encore valides ; personne, outil et passage nécessaires disponibles. La parole seule ne valide pas l’objectif.</x:v>
      </x:c>
      <x:c r="J529" s="127" t="str">
        <x:v>Origines — O2</x:v>
      </x:c>
      <x:c r="K529" s="130" t="n">
        <x:v>8</x:v>
      </x:c>
    </x:row>
    <x:row r="530" ht="59" customHeight="1">
      <x:c r="A530" s="121" t="str">
        <x:v>D6-O2-M22-REPONSE-A-01</x:v>
      </x:c>
      <x:c r="B530" s="122" t="str">
        <x:v>D6-O2-M22</x:v>
      </x:c>
      <x:c r="C530" s="122" t="str">
        <x:v>REPONSE</x:v>
      </x:c>
      <x:c r="D530" s="122" t="str">
        <x:v>A</x:v>
      </x:c>
      <x:c r="E530" s="123" t="n">
        <x:v>1</x:v>
      </x:c>
      <x:c r="F530" s="122" t="str">
        <x:v>Orha</x:v>
      </x:c>
      <x:c r="G530" s="122" t="str">
        <x:v>Dispose les cartes avant de fixer les supports.</x:v>
      </x:c>
      <x:c r="H530" s="122" t="str">
        <x:v>Réponse au choix retenu ; les autres réponses ne sont pas jouées.</x:v>
      </x:c>
      <x:c r="I530" s="122" t="str">
        <x:v>Conditions d’entrée encore valides ; personne, outil et passage nécessaires disponibles. La parole seule ne valide pas l’objectif.</x:v>
      </x:c>
      <x:c r="J530" s="122" t="str">
        <x:v>Origines — O2</x:v>
      </x:c>
      <x:c r="K530" s="125" t="n">
        <x:v>8</x:v>
      </x:c>
    </x:row>
    <x:row r="531" ht="59" customHeight="1">
      <x:c r="A531" s="126" t="str">
        <x:v>D6-O2-M22-CHOIX-B-01</x:v>
      </x:c>
      <x:c r="B531" s="127" t="str">
        <x:v>D6-O2-M22</x:v>
      </x:c>
      <x:c r="C531" s="127" t="str">
        <x:v>CHOIX</x:v>
      </x:c>
      <x:c r="D531" s="127" t="str">
        <x:v>B</x:v>
      </x:c>
      <x:c r="E531" s="128" t="n">
        <x:v>1</x:v>
      </x:c>
      <x:c r="F531" s="127" t="str">
        <x:v>Joueur</x:v>
      </x:c>
      <x:c r="G531" s="127" t="str">
        <x:v>Je relie plusieurs portraits à leurs gestes.</x:v>
      </x:c>
      <x:c r="H531" s="127" t="str">
        <x:v>Regarder la personne ou l’appui concerné ; intention, pas résultat.</x:v>
      </x:c>
      <x:c r="I531" s="127" t="str">
        <x:v>Conditions d’entrée encore valides ; personne, outil et passage nécessaires disponibles. La parole seule ne valide pas l’objectif.</x:v>
      </x:c>
      <x:c r="J531" s="127" t="str">
        <x:v>Origines — O2</x:v>
      </x:c>
      <x:c r="K531" s="130" t="n">
        <x:v>7</x:v>
      </x:c>
    </x:row>
    <x:row r="532" ht="59" customHeight="1">
      <x:c r="A532" s="121" t="str">
        <x:v>D6-O2-M22-REPONSE-B-01</x:v>
      </x:c>
      <x:c r="B532" s="122" t="str">
        <x:v>D6-O2-M22</x:v>
      </x:c>
      <x:c r="C532" s="122" t="str">
        <x:v>REPONSE</x:v>
      </x:c>
      <x:c r="D532" s="122" t="str">
        <x:v>B</x:v>
      </x:c>
      <x:c r="E532" s="123" t="n">
        <x:v>1</x:v>
      </x:c>
      <x:c r="F532" s="122" t="str">
        <x:v>Orha</x:v>
      </x:c>
      <x:c r="G532" s="122" t="str">
        <x:v>Garde leurs rôles lisibles ; aucun n’a tenu toutes les places.</x:v>
      </x:c>
      <x:c r="H532" s="122" t="str">
        <x:v>Réponse au choix retenu ; les autres réponses ne sont pas jouées.</x:v>
      </x:c>
      <x:c r="I532" s="122" t="str">
        <x:v>Conditions d’entrée encore valides ; personne, outil et passage nécessaires disponibles. La parole seule ne valide pas l’objectif.</x:v>
      </x:c>
      <x:c r="J532" s="122" t="str">
        <x:v>Origines — O2</x:v>
      </x:c>
      <x:c r="K532" s="125" t="n">
        <x:v>11</x:v>
      </x:c>
    </x:row>
    <x:row r="533" ht="164" customHeight="1">
      <x:c r="A533" s="126" t="str">
        <x:v>D6-O2-M23-OUV---01</x:v>
      </x:c>
      <x:c r="B533" s="127" t="str">
        <x:v>D6-O2-M23</x:v>
      </x:c>
      <x:c r="C533" s="127" t="str">
        <x:v>OUV</x:v>
      </x:c>
      <x:c r="D533" s="127" t="str">
        <x:v>-</x:v>
      </x:c>
      <x:c r="E533" s="128" t="n">
        <x:v>1</x:v>
      </x:c>
      <x:c r="F533" s="127" t="str">
        <x:v>Propriétaire de l’objet prêté</x:v>
      </x:c>
      <x:c r="G533" s="127" t="str">
        <x:v>Le prêt arrive à son terme. Mon foyer attend cette pièce.</x:v>
      </x:c>
      <x:c r="H533" s="127" t="str">
        <x:v>Laisse le joueur regarder la situation avant de poursuivre.</x:v>
      </x:c>
      <x:c r="I533" s="127" t="str">
        <x:v>O2-M22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533" s="127" t="str">
        <x:v>Origines — O2</x:v>
      </x:c>
      <x:c r="K533" s="130" t="n">
        <x:v>11</x:v>
      </x:c>
    </x:row>
    <x:row r="534" ht="74" customHeight="1">
      <x:c r="A534" s="121" t="str">
        <x:v>D6-O2-M23-SUCCES---01</x:v>
      </x:c>
      <x:c r="B534" s="122" t="str">
        <x:v>D6-O2-M23</x:v>
      </x:c>
      <x:c r="C534" s="122" t="str">
        <x:v>SUCCES</x:v>
      </x:c>
      <x:c r="D534" s="122" t="str">
        <x:v>-</x:v>
      </x:c>
      <x:c r="E534" s="123" t="n">
        <x:v>1</x:v>
      </x:c>
      <x:c r="F534" s="122" t="str">
        <x:v>Propriétaire de l’objet prêté</x:v>
      </x:c>
      <x:c r="G534" s="122" t="str">
        <x:v>L’objet suit l’accord que nous venons d’exécuter. Ton relevé peut rester.</x:v>
      </x:c>
      <x:c r="H534" s="122" t="str">
        <x:v>Regarde le résultat réellement obtenu avant de parler.</x:v>
      </x:c>
      <x:c r="I534" s="122" t="str">
        <x:v>Résultat correspondant effectivement constaté ; remplace ou supprime la ligne si choix de refus/différé/observation. Ne jamais jouer une victoire non acquise.</x:v>
      </x:c>
      <x:c r="J534" s="122" t="str">
        <x:v>Origines — O2</x:v>
      </x:c>
      <x:c r="K534" s="125" t="n">
        <x:v>11</x:v>
      </x:c>
    </x:row>
    <x:row r="535" ht="44" customHeight="1">
      <x:c r="A535" s="126" t="str">
        <x:v>D6-O2-M23-ECHEC---01</x:v>
      </x:c>
      <x:c r="B535" s="127" t="str">
        <x:v>D6-O2-M23</x:v>
      </x:c>
      <x:c r="C535" s="127" t="str">
        <x:v>ECHEC</x:v>
      </x:c>
      <x:c r="D535" s="127" t="str">
        <x:v>-</x:v>
      </x:c>
      <x:c r="E535" s="128" t="n">
        <x:v>1</x:v>
      </x:c>
      <x:c r="F535" s="127" t="str">
        <x:v>Propriétaire de l’objet prêté</x:v>
      </x:c>
      <x:c r="G535" s="127" t="str">
        <x:v>Ce contenant laisse la pièce bouger. Elle ne partira pas ainsi.</x:v>
      </x:c>
      <x:c r="H535" s="127" t="str">
        <x:v>Suspend l’échange pour laisser jouer le repli ou la protection prévue.</x:v>
      </x:c>
      <x:c r="I535" s="127" t="str">
        <x:v>Échec ou blocage correspondant effectivement observé ; les dégâts, objets et positions persistent.</x:v>
      </x:c>
      <x:c r="J535" s="127" t="str">
        <x:v>Origines — O2</x:v>
      </x:c>
      <x:c r="K535" s="130" t="n">
        <x:v>11</x:v>
      </x:c>
    </x:row>
    <x:row r="536" ht="44" customHeight="1">
      <x:c r="A536" s="121" t="str">
        <x:v>D6-O2-M23-REPRISE---01</x:v>
      </x:c>
      <x:c r="B536" s="122" t="str">
        <x:v>D6-O2-M23</x:v>
      </x:c>
      <x:c r="C536" s="122" t="str">
        <x:v>REPRISE</x:v>
      </x:c>
      <x:c r="D536" s="122" t="str">
        <x:v>-</x:v>
      </x:c>
      <x:c r="E536" s="123" t="n">
        <x:v>1</x:v>
      </x:c>
      <x:c r="F536" s="122" t="str">
        <x:v>Propriétaire de l’objet prêté</x:v>
      </x:c>
      <x:c r="G536" s="122" t="str">
        <x:v>Ajuste l’appui intérieur. Le récit peut attendre le voyage de l’objet.</x:v>
      </x:c>
      <x:c r="H536" s="122" t="str">
        <x:v>Reprend à distance sûre ; ne répète pas toute la présentation.</x:v>
      </x:c>
      <x:c r="I536" s="122" t="str">
        <x:v>Réinteraction volontaire après interruption ; état de l’action conservé.</x:v>
      </x:c>
      <x:c r="J536" s="122" t="str">
        <x:v>Origines — O2</x:v>
      </x:c>
      <x:c r="K536" s="125" t="n">
        <x:v>11</x:v>
      </x:c>
    </x:row>
    <x:row r="537" ht="59" customHeight="1">
      <x:c r="A537" s="126" t="str">
        <x:v>D6-O2-M23-CHOIX-A-01</x:v>
      </x:c>
      <x:c r="B537" s="127" t="str">
        <x:v>D6-O2-M23</x:v>
      </x:c>
      <x:c r="C537" s="127" t="str">
        <x:v>CHOIX</x:v>
      </x:c>
      <x:c r="D537" s="127" t="str">
        <x:v>A</x:v>
      </x:c>
      <x:c r="E537" s="128" t="n">
        <x:v>1</x:v>
      </x:c>
      <x:c r="F537" s="127" t="str">
        <x:v>Joueur</x:v>
      </x:c>
      <x:c r="G537" s="127" t="str">
        <x:v>Je la rapporte comme convenu.</x:v>
      </x:c>
      <x:c r="H537" s="127" t="str">
        <x:v>Regarder la personne ou l’appui concerné ; intention, pas résultat.</x:v>
      </x:c>
      <x:c r="I537" s="127" t="str">
        <x:v>Conditions d’entrée encore valides ; personne, outil et passage nécessaires disponibles. La parole seule ne valide pas l’objectif.</x:v>
      </x:c>
      <x:c r="J537" s="127" t="str">
        <x:v>Origines — O2</x:v>
      </x:c>
      <x:c r="K537" s="130" t="n">
        <x:v>5</x:v>
      </x:c>
    </x:row>
    <x:row r="538" ht="59" customHeight="1">
      <x:c r="A538" s="121" t="str">
        <x:v>D6-O2-M23-REPONSE-A-01</x:v>
      </x:c>
      <x:c r="B538" s="122" t="str">
        <x:v>D6-O2-M23</x:v>
      </x:c>
      <x:c r="C538" s="122" t="str">
        <x:v>REPONSE</x:v>
      </x:c>
      <x:c r="D538" s="122" t="str">
        <x:v>A</x:v>
      </x:c>
      <x:c r="E538" s="123" t="n">
        <x:v>1</x:v>
      </x:c>
      <x:c r="F538" s="122" t="str">
        <x:v>Propriétaire de l’objet prêté</x:v>
      </x:c>
      <x:c r="G538" s="122" t="str">
        <x:v>Nous vérifierons ensemble le contenant au quai.</x:v>
      </x:c>
      <x:c r="H538" s="122" t="str">
        <x:v>Réponse au choix retenu ; les autres réponses ne sont pas jouées.</x:v>
      </x:c>
      <x:c r="I538" s="122" t="str">
        <x:v>Conditions d’entrée encore valides ; personne, outil et passage nécessaires disponibles. La parole seule ne valide pas l’objectif.</x:v>
      </x:c>
      <x:c r="J538" s="122" t="str">
        <x:v>Origines — O2</x:v>
      </x:c>
      <x:c r="K538" s="125" t="n">
        <x:v>7</x:v>
      </x:c>
    </x:row>
    <x:row r="539" ht="59" customHeight="1">
      <x:c r="A539" s="126" t="str">
        <x:v>D6-O2-M23-CHOIX-B-01</x:v>
      </x:c>
      <x:c r="B539" s="127" t="str">
        <x:v>D6-O2-M23</x:v>
      </x:c>
      <x:c r="C539" s="127" t="str">
        <x:v>CHOIX</x:v>
      </x:c>
      <x:c r="D539" s="127" t="str">
        <x:v>B</x:v>
      </x:c>
      <x:c r="E539" s="128" t="n">
        <x:v>1</x:v>
      </x:c>
      <x:c r="F539" s="127" t="str">
        <x:v>Joueur</x:v>
      </x:c>
      <x:c r="G539" s="127" t="str">
        <x:v>Puis-je la garder jusqu’à la prochaine visite annoncée ?</x:v>
      </x:c>
      <x:c r="H539" s="127" t="str">
        <x:v>Regarder la personne ou l’appui concerné ; intention, pas résultat.</x:v>
      </x:c>
      <x:c r="I539" s="127" t="str">
        <x:v>Conditions d’entrée encore valides ; personne, outil et passage nécessaires disponibles. La parole seule ne valide pas l’objectif.</x:v>
      </x:c>
      <x:c r="J539" s="127" t="str">
        <x:v>Origines — O2</x:v>
      </x:c>
      <x:c r="K539" s="130" t="n">
        <x:v>9</x:v>
      </x:c>
    </x:row>
    <x:row r="540" ht="59" customHeight="1">
      <x:c r="A540" s="121" t="str">
        <x:v>D6-O2-M23-REPONSE-B-01</x:v>
      </x:c>
      <x:c r="B540" s="122" t="str">
        <x:v>D6-O2-M23</x:v>
      </x:c>
      <x:c r="C540" s="122" t="str">
        <x:v>REPONSE</x:v>
      </x:c>
      <x:c r="D540" s="122" t="str">
        <x:v>B</x:v>
      </x:c>
      <x:c r="E540" s="123" t="n">
        <x:v>1</x:v>
      </x:c>
      <x:c r="F540" s="122" t="str">
        <x:v>Propriétaire de l’objet prêté</x:v>
      </x:c>
      <x:c r="G540" s="122" t="str">
        <x:v>Explique-moi la durée et la place. Je déciderai après.</x:v>
      </x:c>
      <x:c r="H540" s="122" t="str">
        <x:v>Réponse au choix retenu ; les autres réponses ne sont pas jouées.</x:v>
      </x:c>
      <x:c r="I540" s="122" t="str">
        <x:v>Conditions d’entrée encore valides ; personne, outil et passage nécessaires disponibles. La parole seule ne valide pas l’objectif.</x:v>
      </x:c>
      <x:c r="J540" s="122" t="str">
        <x:v>Origines — O2</x:v>
      </x:c>
      <x:c r="K540" s="125" t="n">
        <x:v>9</x:v>
      </x:c>
    </x:row>
    <x:row r="541" ht="44" customHeight="1">
      <x:c r="A541" s="126" t="str">
        <x:v>D6-O2-M23-VARIANTE---01</x:v>
      </x:c>
      <x:c r="B541" s="127" t="str">
        <x:v>D6-O2-M23</x:v>
      </x:c>
      <x:c r="C541" s="127" t="str">
        <x:v>VARIANTE</x:v>
      </x:c>
      <x:c r="D541" s="127" t="str">
        <x:v>-</x:v>
      </x:c>
      <x:c r="E541" s="128" t="n">
        <x:v>1</x:v>
      </x:c>
      <x:c r="F541" s="127" t="str">
        <x:v>Propriétaire de l’objet prêté</x:v>
      </x:c>
      <x:c r="G541" s="127" t="str">
        <x:v>Non. J’avais prévu son retour maintenant. Préparons la remise convenue.</x:v>
      </x:c>
      <x:c r="H541" s="127" t="str">
        <x:v>Laisse le temps de remplacer l’exposition par une reproduction indiquée.</x:v>
      </x:c>
      <x:c r="I541" s="127" t="str">
        <x:v>Réponse à B ; priorité 1 ; propriétaire refuse la prolongation.</x:v>
      </x:c>
      <x:c r="J541" s="127" t="str">
        <x:v>Origines — O2</x:v>
      </x:c>
      <x:c r="K541" s="130" t="n">
        <x:v>10</x:v>
      </x:c>
    </x:row>
    <x:row r="542" ht="164" customHeight="1">
      <x:c r="A542" s="121" t="str">
        <x:v>D6-O2-M24-OUV---01</x:v>
      </x:c>
      <x:c r="B542" s="122" t="str">
        <x:v>D6-O2-M24</x:v>
      </x:c>
      <x:c r="C542" s="122" t="str">
        <x:v>OUV</x:v>
      </x:c>
      <x:c r="D542" s="122" t="str">
        <x:v>-</x:v>
      </x:c>
      <x:c r="E542" s="123" t="n">
        <x:v>1</x:v>
      </x:c>
      <x:c r="F542" s="122" t="str">
        <x:v>Sael</x:v>
      </x:c>
      <x:c r="G542" s="122" t="str">
        <x:v>Nous avons assez de traces pour raconter ensemble. Il manque encore ce qui s’est passé entre ces deux étapes.</x:v>
      </x:c>
      <x:c r="H542" s="122" t="str">
        <x:v>Laisse le joueur regarder la situation avant de poursuivre.</x:v>
      </x:c>
      <x:c r="I542" s="122" t="str">
        <x:v>O2-M23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542" s="122" t="str">
        <x:v>Origines — O2</x:v>
      </x:c>
      <x:c r="K542" s="125" t="n">
        <x:v>19</x:v>
      </x:c>
    </x:row>
    <x:row r="543" ht="74" customHeight="1">
      <x:c r="A543" s="126" t="str">
        <x:v>D6-O2-M24-SUCCES---01</x:v>
      </x:c>
      <x:c r="B543" s="127" t="str">
        <x:v>D6-O2-M24</x:v>
      </x:c>
      <x:c r="C543" s="127" t="str">
        <x:v>SUCCES</x:v>
      </x:c>
      <x:c r="D543" s="127" t="str">
        <x:v>-</x:v>
      </x:c>
      <x:c r="E543" s="128" t="n">
        <x:v>1</x:v>
      </x:c>
      <x:c r="F543" s="127" t="str">
        <x:v>Sael</x:v>
      </x:c>
      <x:c r="G543" s="127" t="str">
        <x:v>Les noms confirmés sont dits. La place inconnue reste ouverte.</x:v>
      </x:c>
      <x:c r="H543" s="127" t="str">
        <x:v>Regarde le résultat réellement obtenu avant de parler.</x:v>
      </x:c>
      <x:c r="I543" s="127" t="str">
        <x:v>Résultat correspondant effectivement constaté ; remplace ou supprime la ligne si choix de refus/différé/observation. Ne jamais jouer une victoire non acquise.</x:v>
      </x:c>
      <x:c r="J543" s="127" t="str">
        <x:v>Origines — O2</x:v>
      </x:c>
      <x:c r="K543" s="130" t="n">
        <x:v>10</x:v>
      </x:c>
    </x:row>
    <x:row r="544" ht="44" customHeight="1">
      <x:c r="A544" s="121" t="str">
        <x:v>D6-O2-M24-ECHEC---01</x:v>
      </x:c>
      <x:c r="B544" s="122" t="str">
        <x:v>D6-O2-M24</x:v>
      </x:c>
      <x:c r="C544" s="122" t="str">
        <x:v>ECHEC</x:v>
      </x:c>
      <x:c r="D544" s="122" t="str">
        <x:v>-</x:v>
      </x:c>
      <x:c r="E544" s="123" t="n">
        <x:v>1</x:v>
      </x:c>
      <x:c r="F544" s="122" t="str">
        <x:v>Sael</x:v>
      </x:c>
      <x:c r="G544" s="122" t="str">
        <x:v>Cette personne n’est pas venue. Nous ne prêterons pas une voix à son objet.</x:v>
      </x:c>
      <x:c r="H544" s="122" t="str">
        <x:v>Suspend l’échange pour laisser jouer le repli ou la protection prévue.</x:v>
      </x:c>
      <x:c r="I544" s="122" t="str">
        <x:v>Échec ou blocage correspondant effectivement observé ; les dégâts, objets et positions persistent.</x:v>
      </x:c>
      <x:c r="J544" s="122" t="str">
        <x:v>Origines — O2</x:v>
      </x:c>
      <x:c r="K544" s="125" t="n">
        <x:v>14</x:v>
      </x:c>
    </x:row>
    <x:row r="545" ht="44" customHeight="1">
      <x:c r="A545" s="126" t="str">
        <x:v>D6-O2-M24-REPRISE---01</x:v>
      </x:c>
      <x:c r="B545" s="127" t="str">
        <x:v>D6-O2-M24</x:v>
      </x:c>
      <x:c r="C545" s="127" t="str">
        <x:v>REPRISE</x:v>
      </x:c>
      <x:c r="D545" s="127" t="str">
        <x:v>-</x:v>
      </x:c>
      <x:c r="E545" s="128" t="n">
        <x:v>1</x:v>
      </x:c>
      <x:c r="F545" s="127" t="str">
        <x:v>Sael</x:v>
      </x:c>
      <x:c r="G545" s="127" t="str">
        <x:v>Ajoutons seulement ce qui a reçu son accord depuis la dernière rencontre.</x:v>
      </x:c>
      <x:c r="H545" s="127" t="str">
        <x:v>Reprend à distance sûre ; ne répète pas toute la présentation.</x:v>
      </x:c>
      <x:c r="I545" s="127" t="str">
        <x:v>Réinteraction volontaire après interruption ; état de l’action conservé.</x:v>
      </x:c>
      <x:c r="J545" s="127" t="str">
        <x:v>Origines — O2</x:v>
      </x:c>
      <x:c r="K545" s="130" t="n">
        <x:v>12</x:v>
      </x:c>
    </x:row>
    <x:row r="546" ht="59" customHeight="1">
      <x:c r="A546" s="121" t="str">
        <x:v>D6-O2-M24-CHOIX-A-01</x:v>
      </x:c>
      <x:c r="B546" s="122" t="str">
        <x:v>D6-O2-M24</x:v>
      </x:c>
      <x:c r="C546" s="122" t="str">
        <x:v>CHOIX</x:v>
      </x:c>
      <x:c r="D546" s="122" t="str">
        <x:v>A</x:v>
      </x:c>
      <x:c r="E546" s="123" t="n">
        <x:v>1</x:v>
      </x:c>
      <x:c r="F546" s="122" t="str">
        <x:v>Joueur</x:v>
      </x:c>
      <x:c r="G546" s="122" t="str">
        <x:v>Je veux une narration commune qui garde ce vide.</x:v>
      </x:c>
      <x:c r="H546" s="122" t="str">
        <x:v>Regarder la personne ou l’appui concerné ; intention, pas résultat.</x:v>
      </x:c>
      <x:c r="I546" s="122" t="str">
        <x:v>Conditions d’entrée encore valides ; personne, outil et passage nécessaires disponibles. La parole seule ne valide pas l’objectif.</x:v>
      </x:c>
      <x:c r="J546" s="122" t="str">
        <x:v>Origines — O2</x:v>
      </x:c>
      <x:c r="K546" s="125" t="n">
        <x:v>9</x:v>
      </x:c>
    </x:row>
    <x:row r="547" ht="59" customHeight="1">
      <x:c r="A547" s="126" t="str">
        <x:v>D6-O2-M24-REPONSE-A-01</x:v>
      </x:c>
      <x:c r="B547" s="127" t="str">
        <x:v>D6-O2-M24</x:v>
      </x:c>
      <x:c r="C547" s="127" t="str">
        <x:v>REPONSE</x:v>
      </x:c>
      <x:c r="D547" s="127" t="str">
        <x:v>A</x:v>
      </x:c>
      <x:c r="E547" s="128" t="n">
        <x:v>1</x:v>
      </x:c>
      <x:c r="F547" s="127" t="str">
        <x:v>Sael</x:v>
      </x:c>
      <x:c r="G547" s="127" t="str">
        <x:v>Nous relirons chaque lien avec ceux qui ont accepté d’y prendre part.</x:v>
      </x:c>
      <x:c r="H547" s="127" t="str">
        <x:v>Réponse au choix retenu ; les autres réponses ne sont pas jouées.</x:v>
      </x:c>
      <x:c r="I547" s="127" t="str">
        <x:v>Conditions d’entrée encore valides ; personne, outil et passage nécessaires disponibles. La parole seule ne valide pas l’objectif.</x:v>
      </x:c>
      <x:c r="J547" s="127" t="str">
        <x:v>Origines — O2</x:v>
      </x:c>
      <x:c r="K547" s="130" t="n">
        <x:v>12</x:v>
      </x:c>
    </x:row>
    <x:row r="548" ht="59" customHeight="1">
      <x:c r="A548" s="121" t="str">
        <x:v>D6-O2-M24-CHOIX-B-01</x:v>
      </x:c>
      <x:c r="B548" s="122" t="str">
        <x:v>D6-O2-M24</x:v>
      </x:c>
      <x:c r="C548" s="122" t="str">
        <x:v>CHOIX</x:v>
      </x:c>
      <x:c r="D548" s="122" t="str">
        <x:v>B</x:v>
      </x:c>
      <x:c r="E548" s="123" t="n">
        <x:v>1</x:v>
      </x:c>
      <x:c r="F548" s="122" t="str">
        <x:v>Joueur</x:v>
      </x:c>
      <x:c r="G548" s="122" t="str">
        <x:v>Je préfère laisser les témoignages côte à côte.</x:v>
      </x:c>
      <x:c r="H548" s="122" t="str">
        <x:v>Regarder la personne ou l’appui concerné ; intention, pas résultat.</x:v>
      </x:c>
      <x:c r="I548" s="122" t="str">
        <x:v>Conditions d’entrée encore valides ; personne, outil et passage nécessaires disponibles. La parole seule ne valide pas l’objectif.</x:v>
      </x:c>
      <x:c r="J548" s="122" t="str">
        <x:v>Origines — O2</x:v>
      </x:c>
      <x:c r="K548" s="125" t="n">
        <x:v>8</x:v>
      </x:c>
    </x:row>
    <x:row r="549" ht="59" customHeight="1">
      <x:c r="A549" s="126" t="str">
        <x:v>D6-O2-M24-REPONSE-B-01</x:v>
      </x:c>
      <x:c r="B549" s="127" t="str">
        <x:v>D6-O2-M24</x:v>
      </x:c>
      <x:c r="C549" s="127" t="str">
        <x:v>REPONSE</x:v>
      </x:c>
      <x:c r="D549" s="127" t="str">
        <x:v>B</x:v>
      </x:c>
      <x:c r="E549" s="128" t="n">
        <x:v>1</x:v>
      </x:c>
      <x:c r="F549" s="127" t="str">
        <x:v>Sael</x:v>
      </x:c>
      <x:c r="G549" s="127" t="str">
        <x:v>Le visiteur entendra aussi leurs différences.</x:v>
      </x:c>
      <x:c r="H549" s="127" t="str">
        <x:v>Réponse au choix retenu ; les autres réponses ne sont pas jouées.</x:v>
      </x:c>
      <x:c r="I549" s="127" t="str">
        <x:v>Conditions d’entrée encore valides ; personne, outil et passage nécessaires disponibles. La parole seule ne valide pas l’objectif.</x:v>
      </x:c>
      <x:c r="J549" s="127" t="str">
        <x:v>Origines — O2</x:v>
      </x:c>
      <x:c r="K549" s="130" t="n">
        <x:v>6</x:v>
      </x:c>
    </x:row>
    <x:row r="550" ht="44" customHeight="1">
      <x:c r="A550" s="121" t="str">
        <x:v>D6-O2-M24-VARIANTE---01</x:v>
      </x:c>
      <x:c r="B550" s="122" t="str">
        <x:v>D6-O2-M24</x:v>
      </x:c>
      <x:c r="C550" s="122" t="str">
        <x:v>VARIANTE</x:v>
      </x:c>
      <x:c r="D550" s="122" t="str">
        <x:v>-</x:v>
      </x:c>
      <x:c r="E550" s="123" t="n">
        <x:v>1</x:v>
      </x:c>
      <x:c r="F550" s="122" t="str">
        <x:v>Sael</x:v>
      </x:c>
      <x:c r="G550" s="122" t="str">
        <x:v>Cette voix a été confiée lors d’une autre visite. Son auteur ne se trouve pas dans la salle aujourd’hui.</x:v>
      </x:c>
      <x:c r="H550" s="122" t="str">
        <x:v>Désigne le support daté avant sa lecture, sans faire apparaître un portrait vivant.</x:v>
      </x:c>
      <x:c r="I550" s="122" t="str">
        <x:v>Pendant présentation ; priorité 1 ; contributeur absent mais témoignage daté autorisé disponible.</x:v>
      </x:c>
      <x:c r="J550" s="122" t="str">
        <x:v>Origines — O2</x:v>
      </x:c>
      <x:c r="K550" s="125" t="n">
        <x:v>19</x:v>
      </x:c>
    </x:row>
    <x:row r="551" ht="164" customHeight="1">
      <x:c r="A551" s="126" t="str">
        <x:v>D6-O2-M25-OUV---01</x:v>
      </x:c>
      <x:c r="B551" s="127" t="str">
        <x:v>D6-O2-M25</x:v>
      </x:c>
      <x:c r="C551" s="127" t="str">
        <x:v>OUV</x:v>
      </x:c>
      <x:c r="D551" s="127" t="str">
        <x:v>-</x:v>
      </x:c>
      <x:c r="E551" s="128" t="n">
        <x:v>1</x:v>
      </x:c>
      <x:c r="F551" s="127" t="str">
        <x:v>Orha</x:v>
      </x:c>
      <x:c r="G551" s="127" t="str">
        <x:v>Voici l’original, la réplique de terrain et ton masque. Un seul doit prendre les coups de l’essai.</x:v>
      </x:c>
      <x:c r="H551" s="127" t="str">
        <x:v>Laisse le joueur regarder la situation avant de poursuivre.</x:v>
      </x:c>
      <x:c r="I551" s="127" t="str">
        <x:v>O2-M24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551" s="127" t="str">
        <x:v>Origines — O2</x:v>
      </x:c>
      <x:c r="K551" s="130" t="n">
        <x:v>17</x:v>
      </x:c>
    </x:row>
    <x:row r="552" ht="74" customHeight="1">
      <x:c r="A552" s="121" t="str">
        <x:v>D6-O2-M25-SUCCES---01</x:v>
      </x:c>
      <x:c r="B552" s="122" t="str">
        <x:v>D6-O2-M25</x:v>
      </x:c>
      <x:c r="C552" s="122" t="str">
        <x:v>SUCCES</x:v>
      </x:c>
      <x:c r="D552" s="122" t="str">
        <x:v>-</x:v>
      </x:c>
      <x:c r="E552" s="123" t="n">
        <x:v>1</x:v>
      </x:c>
      <x:c r="F552" s="122" t="str">
        <x:v>Orha</x:v>
      </x:c>
      <x:c r="G552" s="122" t="str">
        <x:v>Les réglages suivent tes yeux. Le mérite de ta chasse viendra de toi.</x:v>
      </x:c>
      <x:c r="H552" s="122" t="str">
        <x:v>Regarde le résultat réellement obtenu avant de parler.</x:v>
      </x:c>
      <x:c r="I552" s="122" t="str">
        <x:v>Résultat correspondant effectivement constaté ; remplace ou supprime la ligne si choix de refus/différé/observation. Ne jamais jouer une victoire non acquise.</x:v>
      </x:c>
      <x:c r="J552" s="122" t="str">
        <x:v>Origines — O2</x:v>
      </x:c>
      <x:c r="K552" s="125" t="n">
        <x:v>13</x:v>
      </x:c>
    </x:row>
    <x:row r="553" ht="44" customHeight="1">
      <x:c r="A553" s="126" t="str">
        <x:v>D6-O2-M25-ECHEC---01</x:v>
      </x:c>
      <x:c r="B553" s="127" t="str">
        <x:v>D6-O2-M25</x:v>
      </x:c>
      <x:c r="C553" s="127" t="str">
        <x:v>ECHEC</x:v>
      </x:c>
      <x:c r="D553" s="127" t="str">
        <x:v>-</x:v>
      </x:c>
      <x:c r="E553" s="128" t="n">
        <x:v>1</x:v>
      </x:c>
      <x:c r="F553" s="127" t="str">
        <x:v>Orha</x:v>
      </x:c>
      <x:c r="G553" s="127" t="str">
        <x:v>La cible reste décalée. Ne corrige pas en penchant toute ta garde.</x:v>
      </x:c>
      <x:c r="H553" s="127" t="str">
        <x:v>Suspend l’échange pour laisser jouer le repli ou la protection prévue.</x:v>
      </x:c>
      <x:c r="I553" s="127" t="str">
        <x:v>Échec ou blocage correspondant effectivement observé ; les dégâts, objets et positions persistent.</x:v>
      </x:c>
      <x:c r="J553" s="127" t="str">
        <x:v>Origines — O2</x:v>
      </x:c>
      <x:c r="K553" s="130" t="n">
        <x:v>12</x:v>
      </x:c>
    </x:row>
    <x:row r="554" ht="44" customHeight="1">
      <x:c r="A554" s="121" t="str">
        <x:v>D6-O2-M25-REPRISE---01</x:v>
      </x:c>
      <x:c r="B554" s="122" t="str">
        <x:v>D6-O2-M25</x:v>
      </x:c>
      <x:c r="C554" s="122" t="str">
        <x:v>REPRISE</x:v>
      </x:c>
      <x:c r="D554" s="122" t="str">
        <x:v>-</x:v>
      </x:c>
      <x:c r="E554" s="123" t="n">
        <x:v>1</x:v>
      </x:c>
      <x:c r="F554" s="122" t="str">
        <x:v>Orha</x:v>
      </x:c>
      <x:c r="G554" s="122" t="str">
        <x:v>Reprends le réglage sur la cible. L’ancien masque n’a pas à subir cet essai.</x:v>
      </x:c>
      <x:c r="H554" s="122" t="str">
        <x:v>Reprend à distance sûre ; ne répète pas toute la présentation.</x:v>
      </x:c>
      <x:c r="I554" s="122" t="str">
        <x:v>Réinteraction volontaire après interruption ; état de l’action conservé.</x:v>
      </x:c>
      <x:c r="J554" s="122" t="str">
        <x:v>Origines — O2</x:v>
      </x:c>
      <x:c r="K554" s="125" t="n">
        <x:v>14</x:v>
      </x:c>
    </x:row>
    <x:row r="555" ht="59" customHeight="1">
      <x:c r="A555" s="126" t="str">
        <x:v>D6-O2-M25-CHOIX-A-01</x:v>
      </x:c>
      <x:c r="B555" s="127" t="str">
        <x:v>D6-O2-M25</x:v>
      </x:c>
      <x:c r="C555" s="127" t="str">
        <x:v>CHOIX</x:v>
      </x:c>
      <x:c r="D555" s="127" t="str">
        <x:v>A</x:v>
      </x:c>
      <x:c r="E555" s="128" t="n">
        <x:v>1</x:v>
      </x:c>
      <x:c r="F555" s="127" t="str">
        <x:v>Joueur</x:v>
      </x:c>
      <x:c r="G555" s="127" t="str">
        <x:v>Je chasse avec la réplique de terrain.</x:v>
      </x:c>
      <x:c r="H555" s="127" t="str">
        <x:v>Regarder la personne ou l’appui concerné ; intention, pas résultat.</x:v>
      </x:c>
      <x:c r="I555" s="127" t="str">
        <x:v>Conditions d’entrée encore valides ; personne, outil et passage nécessaires disponibles. La parole seule ne valide pas l’objectif.</x:v>
      </x:c>
      <x:c r="J555" s="127" t="str">
        <x:v>Origines — O2</x:v>
      </x:c>
      <x:c r="K555" s="130" t="n">
        <x:v>7</x:v>
      </x:c>
    </x:row>
    <x:row r="556" ht="59" customHeight="1">
      <x:c r="A556" s="121" t="str">
        <x:v>D6-O2-M25-REPONSE-A-01</x:v>
      </x:c>
      <x:c r="B556" s="122" t="str">
        <x:v>D6-O2-M25</x:v>
      </x:c>
      <x:c r="C556" s="122" t="str">
        <x:v>REPONSE</x:v>
      </x:c>
      <x:c r="D556" s="122" t="str">
        <x:v>A</x:v>
      </x:c>
      <x:c r="E556" s="123" t="n">
        <x:v>1</x:v>
      </x:c>
      <x:c r="F556" s="122" t="str">
        <x:v>Orha</x:v>
      </x:c>
      <x:c r="G556" s="122" t="str">
        <x:v>Elle porte la forme ancienne avec des attaches faites pour ton usage.</x:v>
      </x:c>
      <x:c r="H556" s="122" t="str">
        <x:v>Réponse au choix retenu ; les autres réponses ne sont pas jouées.</x:v>
      </x:c>
      <x:c r="I556" s="122" t="str">
        <x:v>Conditions d’entrée encore valides ; personne, outil et passage nécessaires disponibles. La parole seule ne valide pas l’objectif.</x:v>
      </x:c>
      <x:c r="J556" s="122" t="str">
        <x:v>Origines — O2</x:v>
      </x:c>
      <x:c r="K556" s="125" t="n">
        <x:v>12</x:v>
      </x:c>
    </x:row>
    <x:row r="557" ht="59" customHeight="1">
      <x:c r="A557" s="126" t="str">
        <x:v>D6-O2-M25-CHOIX-B-01</x:v>
      </x:c>
      <x:c r="B557" s="127" t="str">
        <x:v>D6-O2-M25</x:v>
      </x:c>
      <x:c r="C557" s="127" t="str">
        <x:v>CHOIX</x:v>
      </x:c>
      <x:c r="D557" s="127" t="str">
        <x:v>B</x:v>
      </x:c>
      <x:c r="E557" s="128" t="n">
        <x:v>1</x:v>
      </x:c>
      <x:c r="F557" s="127" t="str">
        <x:v>Joueur</x:v>
      </x:c>
      <x:c r="G557" s="127" t="str">
        <x:v>Je prends mon propre masque.</x:v>
      </x:c>
      <x:c r="H557" s="127" t="str">
        <x:v>Regarder la personne ou l’appui concerné ; intention, pas résultat.</x:v>
      </x:c>
      <x:c r="I557" s="127" t="str">
        <x:v>Conditions d’entrée encore valides ; personne, outil et passage nécessaires disponibles. La parole seule ne valide pas l’objectif.</x:v>
      </x:c>
      <x:c r="J557" s="127" t="str">
        <x:v>Origines — O2</x:v>
      </x:c>
      <x:c r="K557" s="130" t="n">
        <x:v>5</x:v>
      </x:c>
    </x:row>
    <x:row r="558" ht="59" customHeight="1">
      <x:c r="A558" s="121" t="str">
        <x:v>D6-O2-M25-REPONSE-B-01</x:v>
      </x:c>
      <x:c r="B558" s="122" t="str">
        <x:v>D6-O2-M25</x:v>
      </x:c>
      <x:c r="C558" s="122" t="str">
        <x:v>REPONSE</x:v>
      </x:c>
      <x:c r="D558" s="122" t="str">
        <x:v>B</x:v>
      </x:c>
      <x:c r="E558" s="123" t="n">
        <x:v>1</x:v>
      </x:c>
      <x:c r="F558" s="122" t="str">
        <x:v>Orha</x:v>
      </x:c>
      <x:c r="G558" s="122" t="str">
        <x:v>Alors ajuste la visée à tes mouvements, sans copier les anciens réglages.</x:v>
      </x:c>
      <x:c r="H558" s="122" t="str">
        <x:v>Réponse au choix retenu ; les autres réponses ne sont pas jouées.</x:v>
      </x:c>
      <x:c r="I558" s="122" t="str">
        <x:v>Conditions d’entrée encore valides ; personne, outil et passage nécessaires disponibles. La parole seule ne valide pas l’objectif.</x:v>
      </x:c>
      <x:c r="J558" s="122" t="str">
        <x:v>Origines — O2</x:v>
      </x:c>
      <x:c r="K558" s="125" t="n">
        <x:v>12</x:v>
      </x:c>
    </x:row>
    <x:row r="559" ht="164" customHeight="1">
      <x:c r="A559" s="126" t="str">
        <x:v>D6-O2-M26-OUV---01</x:v>
      </x:c>
      <x:c r="B559" s="127" t="str">
        <x:v>D6-O2-M26</x:v>
      </x:c>
      <x:c r="C559" s="127" t="str">
        <x:v>OUV</x:v>
      </x:c>
      <x:c r="D559" s="127" t="str">
        <x:v>-</x:v>
      </x:c>
      <x:c r="E559" s="128" t="n">
        <x:v>1</x:v>
      </x:c>
      <x:c r="F559" s="127" t="str">
        <x:v>Visiteur de la galerie</x:v>
      </x:c>
      <x:c r="G559" s="127" t="str">
        <x:v>Si chacun a aidé, pourquoi garder le nom d’un seul sur le coup final ?</x:v>
      </x:c>
      <x:c r="H559" s="127" t="str">
        <x:v>Laisse le joueur regarder la situation avant de poursuivre.</x:v>
      </x:c>
      <x:c r="I559" s="127" t="str">
        <x:v>O2-M25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559" s="127" t="str">
        <x:v>Origines — O2</x:v>
      </x:c>
      <x:c r="K559" s="130" t="n">
        <x:v>15</x:v>
      </x:c>
    </x:row>
    <x:row r="560" ht="74" customHeight="1">
      <x:c r="A560" s="121" t="str">
        <x:v>D6-O2-M26-SUCCES---01</x:v>
      </x:c>
      <x:c r="B560" s="122" t="str">
        <x:v>D6-O2-M26</x:v>
      </x:c>
      <x:c r="C560" s="122" t="str">
        <x:v>SUCCES</x:v>
      </x:c>
      <x:c r="D560" s="122" t="str">
        <x:v>-</x:v>
      </x:c>
      <x:c r="E560" s="123" t="n">
        <x:v>1</x:v>
      </x:c>
      <x:c r="F560" s="122" t="str">
        <x:v>Visiteur de la galerie</x:v>
      </x:c>
      <x:c r="G560" s="122" t="str">
        <x:v>Je vois la différence. Reconnaître les aides n’enlève pas la lance de sa main.</x:v>
      </x:c>
      <x:c r="H560" s="122" t="str">
        <x:v>Regarde le résultat réellement obtenu avant de parler.</x:v>
      </x:c>
      <x:c r="I560" s="122" t="str">
        <x:v>Résultat correspondant effectivement constaté ; remplace ou supprime la ligne si choix de refus/différé/observation. Ne jamais jouer une victoire non acquise.</x:v>
      </x:c>
      <x:c r="J560" s="122" t="str">
        <x:v>Origines — O2</x:v>
      </x:c>
      <x:c r="K560" s="125" t="n">
        <x:v>14</x:v>
      </x:c>
    </x:row>
    <x:row r="561" ht="44" customHeight="1">
      <x:c r="A561" s="126" t="str">
        <x:v>D6-O2-M26-ECHEC---01</x:v>
      </x:c>
      <x:c r="B561" s="127" t="str">
        <x:v>D6-O2-M26</x:v>
      </x:c>
      <x:c r="C561" s="127" t="str">
        <x:v>ECHEC</x:v>
      </x:c>
      <x:c r="D561" s="127" t="str">
        <x:v>-</x:v>
      </x:c>
      <x:c r="E561" s="128" t="n">
        <x:v>1</x:v>
      </x:c>
      <x:c r="F561" s="127" t="str">
        <x:v>Visiteur de la galerie</x:v>
      </x:c>
      <x:c r="G561" s="127" t="str">
        <x:v>La démonstration s’est arrêtée au milieu. Les traces, elles, n’ont pas changé.</x:v>
      </x:c>
      <x:c r="H561" s="127" t="str">
        <x:v>Suspend l’échange pour laisser jouer le repli ou la protection prévue.</x:v>
      </x:c>
      <x:c r="I561" s="127" t="str">
        <x:v>Échec ou blocage correspondant effectivement observé ; les dégâts, objets et positions persistent.</x:v>
      </x:c>
      <x:c r="J561" s="127" t="str">
        <x:v>Origines — O2</x:v>
      </x:c>
      <x:c r="K561" s="130" t="n">
        <x:v>12</x:v>
      </x:c>
    </x:row>
    <x:row r="562" ht="44" customHeight="1">
      <x:c r="A562" s="121" t="str">
        <x:v>D6-O2-M26-REPRISE---01</x:v>
      </x:c>
      <x:c r="B562" s="122" t="str">
        <x:v>D6-O2-M26</x:v>
      </x:c>
      <x:c r="C562" s="122" t="str">
        <x:v>REPRISE</x:v>
      </x:c>
      <x:c r="D562" s="122" t="str">
        <x:v>-</x:v>
      </x:c>
      <x:c r="E562" s="123" t="n">
        <x:v>1</x:v>
      </x:c>
      <x:c r="F562" s="122" t="str">
        <x:v>Visiteur de la galerie</x:v>
      </x:c>
      <x:c r="G562" s="122" t="str">
        <x:v>Nous pouvons reprendre ce passage ou le comparer directement au relevé.</x:v>
      </x:c>
      <x:c r="H562" s="122" t="str">
        <x:v>Reprend à distance sûre ; ne répète pas toute la présentation.</x:v>
      </x:c>
      <x:c r="I562" s="122" t="str">
        <x:v>Réinteraction volontaire après interruption ; état de l’action conservé.</x:v>
      </x:c>
      <x:c r="J562" s="122" t="str">
        <x:v>Origines — O2</x:v>
      </x:c>
      <x:c r="K562" s="125" t="n">
        <x:v>11</x:v>
      </x:c>
    </x:row>
    <x:row r="563" ht="59" customHeight="1">
      <x:c r="A563" s="126" t="str">
        <x:v>D6-O2-M26-CHOIX-A-01</x:v>
      </x:c>
      <x:c r="B563" s="127" t="str">
        <x:v>D6-O2-M26</x:v>
      </x:c>
      <x:c r="C563" s="127" t="str">
        <x:v>CHOIX</x:v>
      </x:c>
      <x:c r="D563" s="127" t="str">
        <x:v>A</x:v>
      </x:c>
      <x:c r="E563" s="128" t="n">
        <x:v>1</x:v>
      </x:c>
      <x:c r="F563" s="127" t="str">
        <x:v>Joueur</x:v>
      </x:c>
      <x:c r="G563" s="127" t="str">
        <x:v>Regarde les gestes dans leur ordre.</x:v>
      </x:c>
      <x:c r="H563" s="127" t="str">
        <x:v>Regarder la personne ou l’appui concerné ; intention, pas résultat.</x:v>
      </x:c>
      <x:c r="I563" s="127" t="str">
        <x:v>Conditions d’entrée encore valides ; personne, outil et passage nécessaires disponibles. La parole seule ne valide pas l’objectif.</x:v>
      </x:c>
      <x:c r="J563" s="127" t="str">
        <x:v>Origines — O2</x:v>
      </x:c>
      <x:c r="K563" s="130" t="n">
        <x:v>6</x:v>
      </x:c>
    </x:row>
    <x:row r="564" ht="59" customHeight="1">
      <x:c r="A564" s="121" t="str">
        <x:v>D6-O2-M26-REPONSE-A-01</x:v>
      </x:c>
      <x:c r="B564" s="122" t="str">
        <x:v>D6-O2-M26</x:v>
      </x:c>
      <x:c r="C564" s="122" t="str">
        <x:v>REPONSE</x:v>
      </x:c>
      <x:c r="D564" s="122" t="str">
        <x:v>A</x:v>
      </x:c>
      <x:c r="E564" s="123" t="n">
        <x:v>1</x:v>
      </x:c>
      <x:c r="F564" s="122" t="str">
        <x:v>Visiteur de la galerie</x:v>
      </x:c>
      <x:c r="G564" s="122" t="str">
        <x:v>Je te suis. Montre où chacun s’arrête et où l’autre commence.</x:v>
      </x:c>
      <x:c r="H564" s="122" t="str">
        <x:v>Réponse au choix retenu ; les autres réponses ne sont pas jouées.</x:v>
      </x:c>
      <x:c r="I564" s="122" t="str">
        <x:v>Conditions d’entrée encore valides ; personne, outil et passage nécessaires disponibles. La parole seule ne valide pas l’objectif.</x:v>
      </x:c>
      <x:c r="J564" s="122" t="str">
        <x:v>Origines — O2</x:v>
      </x:c>
      <x:c r="K564" s="125" t="n">
        <x:v>11</x:v>
      </x:c>
    </x:row>
    <x:row r="565" ht="59" customHeight="1">
      <x:c r="A565" s="126" t="str">
        <x:v>D6-O2-M26-CHOIX-B-01</x:v>
      </x:c>
      <x:c r="B565" s="127" t="str">
        <x:v>D6-O2-M26</x:v>
      </x:c>
      <x:c r="C565" s="127" t="str">
        <x:v>CHOIX</x:v>
      </x:c>
      <x:c r="D565" s="127" t="str">
        <x:v>B</x:v>
      </x:c>
      <x:c r="E565" s="128" t="n">
        <x:v>1</x:v>
      </x:c>
      <x:c r="F565" s="127" t="str">
        <x:v>Joueur</x:v>
      </x:c>
      <x:c r="G565" s="127" t="str">
        <x:v>Essaie ce parcours d’observation.</x:v>
      </x:c>
      <x:c r="H565" s="127" t="str">
        <x:v>Regarder la personne ou l’appui concerné ; intention, pas résultat.</x:v>
      </x:c>
      <x:c r="I565" s="127" t="str">
        <x:v>Conditions d’entrée encore valides ; personne, outil et passage nécessaires disponibles. La parole seule ne valide pas l’objectif.</x:v>
      </x:c>
      <x:c r="J565" s="127" t="str">
        <x:v>Origines — O2</x:v>
      </x:c>
      <x:c r="K565" s="130" t="n">
        <x:v>4</x:v>
      </x:c>
    </x:row>
    <x:row r="566" ht="59" customHeight="1">
      <x:c r="A566" s="121" t="str">
        <x:v>D6-O2-M26-REPONSE-B-01</x:v>
      </x:c>
      <x:c r="B566" s="122" t="str">
        <x:v>D6-O2-M26</x:v>
      </x:c>
      <x:c r="C566" s="122" t="str">
        <x:v>REPONSE</x:v>
      </x:c>
      <x:c r="D566" s="122" t="str">
        <x:v>B</x:v>
      </x:c>
      <x:c r="E566" s="123" t="n">
        <x:v>1</x:v>
      </x:c>
      <x:c r="F566" s="122" t="str">
        <x:v>Visiteur de la galerie</x:v>
      </x:c>
      <x:c r="G566" s="122" t="str">
        <x:v>Je regarderai les marques avant de choisir mes mots.</x:v>
      </x:c>
      <x:c r="H566" s="122" t="str">
        <x:v>Réponse au choix retenu ; les autres réponses ne sont pas jouées.</x:v>
      </x:c>
      <x:c r="I566" s="122" t="str">
        <x:v>Conditions d’entrée encore valides ; personne, outil et passage nécessaires disponibles. La parole seule ne valide pas l’objectif.</x:v>
      </x:c>
      <x:c r="J566" s="122" t="str">
        <x:v>Origines — O2</x:v>
      </x:c>
      <x:c r="K566" s="125" t="n">
        <x:v>9</x:v>
      </x:c>
    </x:row>
    <x:row r="567" ht="164" customHeight="1">
      <x:c r="A567" s="126" t="str">
        <x:v>D6-O2-M27-OUV---01</x:v>
      </x:c>
      <x:c r="B567" s="127" t="str">
        <x:v>D6-O2-M27</x:v>
      </x:c>
      <x:c r="C567" s="127" t="str">
        <x:v>OUV</x:v>
      </x:c>
      <x:c r="D567" s="127" t="str">
        <x:v>-</x:v>
      </x:c>
      <x:c r="E567" s="128" t="n">
        <x:v>1</x:v>
      </x:c>
      <x:c r="F567" s="127" t="str">
        <x:v>Khor</x:v>
      </x:c>
      <x:c r="G567" s="127" t="str">
        <x:v>Je ne passerai pas ma vie à garder le masque de ta famille. J’ai mes propres chasses.</x:v>
      </x:c>
      <x:c r="H567" s="127" t="str">
        <x:v>Laisse le joueur regarder la situation avant de poursuivre.</x:v>
      </x:c>
      <x:c r="I567" s="127" t="str">
        <x:v>O2-M26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567" s="127" t="str">
        <x:v>Origines — O2</x:v>
      </x:c>
      <x:c r="K567" s="130" t="n">
        <x:v>17</x:v>
      </x:c>
    </x:row>
    <x:row r="568" ht="74" customHeight="1">
      <x:c r="A568" s="121" t="str">
        <x:v>D6-O2-M27-SUCCES---01</x:v>
      </x:c>
      <x:c r="B568" s="122" t="str">
        <x:v>D6-O2-M27</x:v>
      </x:c>
      <x:c r="C568" s="122" t="str">
        <x:v>SUCCES</x:v>
      </x:c>
      <x:c r="D568" s="122" t="str">
        <x:v>-</x:v>
      </x:c>
      <x:c r="E568" s="123" t="n">
        <x:v>1</x:v>
      </x:c>
      <x:c r="F568" s="122" t="str">
        <x:v>Khor</x:v>
      </x:c>
      <x:c r="G568" s="122" t="str">
        <x:v>Nous avons parlé d’un travail à deux, pas d’une place que tu me donnais.</x:v>
      </x:c>
      <x:c r="H568" s="122" t="str">
        <x:v>Regarde le résultat réellement obtenu avant de parler.</x:v>
      </x:c>
      <x:c r="I568" s="122" t="str">
        <x:v>Résultat correspondant effectivement constaté ; remplace ou supprime la ligne si choix de refus/différé/observation. Ne jamais jouer une victoire non acquise.</x:v>
      </x:c>
      <x:c r="J568" s="122" t="str">
        <x:v>Origines — O2</x:v>
      </x:c>
      <x:c r="K568" s="125" t="n">
        <x:v>14</x:v>
      </x:c>
    </x:row>
    <x:row r="569" ht="44" customHeight="1">
      <x:c r="A569" s="126" t="str">
        <x:v>D6-O2-M27-ECHEC---01</x:v>
      </x:c>
      <x:c r="B569" s="127" t="str">
        <x:v>D6-O2-M27</x:v>
      </x:c>
      <x:c r="C569" s="127" t="str">
        <x:v>ECHEC</x:v>
      </x:c>
      <x:c r="D569" s="127" t="str">
        <x:v>-</x:v>
      </x:c>
      <x:c r="E569" s="128" t="n">
        <x:v>1</x:v>
      </x:c>
      <x:c r="F569" s="127" t="str">
        <x:v>Khor</x:v>
      </x:c>
      <x:c r="G569" s="127" t="str">
        <x:v>Je refuse cette fois. Tu peux conserver les faits déjà autorisés.</x:v>
      </x:c>
      <x:c r="H569" s="127" t="str">
        <x:v>Suspend l’échange pour laisser jouer le repli ou la protection prévue.</x:v>
      </x:c>
      <x:c r="I569" s="127" t="str">
        <x:v>Échec ou blocage correspondant effectivement observé ; les dégâts, objets et positions persistent.</x:v>
      </x:c>
      <x:c r="J569" s="127" t="str">
        <x:v>Origines — O2</x:v>
      </x:c>
      <x:c r="K569" s="130" t="n">
        <x:v>11</x:v>
      </x:c>
    </x:row>
    <x:row r="570" ht="44" customHeight="1">
      <x:c r="A570" s="121" t="str">
        <x:v>D6-O2-M27-REPRISE---01</x:v>
      </x:c>
      <x:c r="B570" s="122" t="str">
        <x:v>D6-O2-M27</x:v>
      </x:c>
      <x:c r="C570" s="122" t="str">
        <x:v>REPRISE</x:v>
      </x:c>
      <x:c r="D570" s="122" t="str">
        <x:v>-</x:v>
      </x:c>
      <x:c r="E570" s="123" t="n">
        <x:v>1</x:v>
      </x:c>
      <x:c r="F570" s="122" t="str">
        <x:v>Khor</x:v>
      </x:c>
      <x:c r="G570" s="122" t="str">
        <x:v>Reviens avec une proposition qui laisse ma route ouverte.</x:v>
      </x:c>
      <x:c r="H570" s="122" t="str">
        <x:v>Reprend à distance sûre ; ne répète pas toute la présentation.</x:v>
      </x:c>
      <x:c r="I570" s="122" t="str">
        <x:v>Réinteraction volontaire après interruption ; état de l’action conservé.</x:v>
      </x:c>
      <x:c r="J570" s="122" t="str">
        <x:v>Origines — O2</x:v>
      </x:c>
      <x:c r="K570" s="125" t="n">
        <x:v>9</x:v>
      </x:c>
    </x:row>
    <x:row r="571" ht="59" customHeight="1">
      <x:c r="A571" s="126" t="str">
        <x:v>D6-O2-M27-CHOIX-A-01</x:v>
      </x:c>
      <x:c r="B571" s="127" t="str">
        <x:v>D6-O2-M27</x:v>
      </x:c>
      <x:c r="C571" s="127" t="str">
        <x:v>CHOIX</x:v>
      </x:c>
      <x:c r="D571" s="127" t="str">
        <x:v>A</x:v>
      </x:c>
      <x:c r="E571" s="128" t="n">
        <x:v>1</x:v>
      </x:c>
      <x:c r="F571" s="127" t="str">
        <x:v>Joueur</x:v>
      </x:c>
      <x:c r="G571" s="127" t="str">
        <x:v>Des visites ponctuelles, selon tes départs ?</x:v>
      </x:c>
      <x:c r="H571" s="127" t="str">
        <x:v>Regarder la personne ou l’appui concerné ; intention, pas résultat.</x:v>
      </x:c>
      <x:c r="I571" s="127" t="str">
        <x:v>Conditions d’entrée encore valides ; personne, outil et passage nécessaires disponibles. La parole seule ne valide pas l’objectif.</x:v>
      </x:c>
      <x:c r="J571" s="127" t="str">
        <x:v>Origines — O2</x:v>
      </x:c>
      <x:c r="K571" s="130" t="n">
        <x:v>7</x:v>
      </x:c>
    </x:row>
    <x:row r="572" ht="59" customHeight="1">
      <x:c r="A572" s="121" t="str">
        <x:v>D6-O2-M27-REPONSE-A-01</x:v>
      </x:c>
      <x:c r="B572" s="122" t="str">
        <x:v>D6-O2-M27</x:v>
      </x:c>
      <x:c r="C572" s="122" t="str">
        <x:v>REPONSE</x:v>
      </x:c>
      <x:c r="D572" s="122" t="str">
        <x:v>A</x:v>
      </x:c>
      <x:c r="E572" s="123" t="n">
        <x:v>1</x:v>
      </x:c>
      <x:c r="F572" s="122" t="str">
        <x:v>Khor</x:v>
      </x:c>
      <x:c r="G572" s="122" t="str">
        <x:v>Cela peut se discuter. Apporte d’abord le relevé promis.</x:v>
      </x:c>
      <x:c r="H572" s="122" t="str">
        <x:v>Réponse au choix retenu ; les autres réponses ne sont pas jouées.</x:v>
      </x:c>
      <x:c r="I572" s="122" t="str">
        <x:v>Conditions d’entrée encore valides ; personne, outil et passage nécessaires disponibles. La parole seule ne valide pas l’objectif.</x:v>
      </x:c>
      <x:c r="J572" s="122" t="str">
        <x:v>Origines — O2</x:v>
      </x:c>
      <x:c r="K572" s="125" t="n">
        <x:v>9</x:v>
      </x:c>
    </x:row>
    <x:row r="573" ht="59" customHeight="1">
      <x:c r="A573" s="126" t="str">
        <x:v>D6-O2-M27-CHOIX-B-01</x:v>
      </x:c>
      <x:c r="B573" s="127" t="str">
        <x:v>D6-O2-M27</x:v>
      </x:c>
      <x:c r="C573" s="127" t="str">
        <x:v>CHOIX</x:v>
      </x:c>
      <x:c r="D573" s="127" t="str">
        <x:v>B</x:v>
      </x:c>
      <x:c r="E573" s="128" t="n">
        <x:v>1</x:v>
      </x:c>
      <x:c r="F573" s="127" t="str">
        <x:v>Joueur</x:v>
      </x:c>
      <x:c r="G573" s="127" t="str">
        <x:v>Faisons une présentation qui porte aussi tes projets.</x:v>
      </x:c>
      <x:c r="H573" s="127" t="str">
        <x:v>Regarder la personne ou l’appui concerné ; intention, pas résultat.</x:v>
      </x:c>
      <x:c r="I573" s="127" t="str">
        <x:v>Conditions d’entrée encore valides ; personne, outil et passage nécessaires disponibles. La parole seule ne valide pas l’objectif.</x:v>
      </x:c>
      <x:c r="J573" s="127" t="str">
        <x:v>Origines — O2</x:v>
      </x:c>
      <x:c r="K573" s="130" t="n">
        <x:v>8</x:v>
      </x:c>
    </x:row>
    <x:row r="574" ht="59" customHeight="1">
      <x:c r="A574" s="121" t="str">
        <x:v>D6-O2-M27-REPONSE-B-01</x:v>
      </x:c>
      <x:c r="B574" s="122" t="str">
        <x:v>D6-O2-M27</x:v>
      </x:c>
      <x:c r="C574" s="122" t="str">
        <x:v>REPONSE</x:v>
      </x:c>
      <x:c r="D574" s="122" t="str">
        <x:v>B</x:v>
      </x:c>
      <x:c r="E574" s="123" t="n">
        <x:v>1</x:v>
      </x:c>
      <x:c r="F574" s="122" t="str">
        <x:v>Khor</x:v>
      </x:c>
      <x:c r="G574" s="122" t="str">
        <x:v>Montre-moi ce qu’elle accueillerait d’aujourd’hui.</x:v>
      </x:c>
      <x:c r="H574" s="122" t="str">
        <x:v>Réponse au choix retenu ; les autres réponses ne sont pas jouées.</x:v>
      </x:c>
      <x:c r="I574" s="122" t="str">
        <x:v>Conditions d’entrée encore valides ; personne, outil et passage nécessaires disponibles. La parole seule ne valide pas l’objectif.</x:v>
      </x:c>
      <x:c r="J574" s="122" t="str">
        <x:v>Origines — O2</x:v>
      </x:c>
      <x:c r="K574" s="125" t="n">
        <x:v>5</x:v>
      </x:c>
    </x:row>
    <x:row r="575" ht="164" customHeight="1">
      <x:c r="A575" s="126" t="str">
        <x:v>D6-O2-M28-OUV---01</x:v>
      </x:c>
      <x:c r="B575" s="127" t="str">
        <x:v>D6-O2-M28</x:v>
      </x:c>
      <x:c r="C575" s="127" t="str">
        <x:v>OUV</x:v>
      </x:c>
      <x:c r="D575" s="127" t="str">
        <x:v>-</x:v>
      </x:c>
      <x:c r="E575" s="128" t="n">
        <x:v>1</x:v>
      </x:c>
      <x:c r="F575" s="127" t="str">
        <x:v>Orha</x:v>
      </x:c>
      <x:c r="G575" s="127" t="str">
        <x:v>Trois supports, trois engagements : garder, partager la présentation, ou transmettre la garde.</x:v>
      </x:c>
      <x:c r="H575" s="127" t="str">
        <x:v>Laisse le joueur regarder la situation avant de poursuivre.</x:v>
      </x:c>
      <x:c r="I575" s="127" t="str">
        <x:v>O2-M27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575" s="127" t="str">
        <x:v>Origines — O2</x:v>
      </x:c>
      <x:c r="K575" s="130" t="n">
        <x:v>13</x:v>
      </x:c>
    </x:row>
    <x:row r="576" ht="74" customHeight="1">
      <x:c r="A576" s="121" t="str">
        <x:v>D6-O2-M28-SUCCES---01</x:v>
      </x:c>
      <x:c r="B576" s="122" t="str">
        <x:v>D6-O2-M28</x:v>
      </x:c>
      <x:c r="C576" s="122" t="str">
        <x:v>SUCCES</x:v>
      </x:c>
      <x:c r="D576" s="122" t="str">
        <x:v>-</x:v>
      </x:c>
      <x:c r="E576" s="123" t="n">
        <x:v>1</x:v>
      </x:c>
      <x:c r="F576" s="122" t="str">
        <x:v>Orha</x:v>
      </x:c>
      <x:c r="G576" s="122" t="str">
        <x:v>Tu as vu l’espace que chaque choix demande. Aucun meuble n’a choisi pour toi.</x:v>
      </x:c>
      <x:c r="H576" s="122" t="str">
        <x:v>Regarde le résultat réellement obtenu avant de parler.</x:v>
      </x:c>
      <x:c r="I576" s="122" t="str">
        <x:v>Résultat correspondant effectivement constaté ; remplace ou supprime la ligne si choix de refus/différé/observation. Ne jamais jouer une victoire non acquise.</x:v>
      </x:c>
      <x:c r="J576" s="122" t="str">
        <x:v>Origines — O2</x:v>
      </x:c>
      <x:c r="K576" s="125" t="n">
        <x:v>14</x:v>
      </x:c>
    </x:row>
    <x:row r="577" ht="44" customHeight="1">
      <x:c r="A577" s="126" t="str">
        <x:v>D6-O2-M28-ECHEC---01</x:v>
      </x:c>
      <x:c r="B577" s="127" t="str">
        <x:v>D6-O2-M28</x:v>
      </x:c>
      <x:c r="C577" s="127" t="str">
        <x:v>ECHEC</x:v>
      </x:c>
      <x:c r="D577" s="127" t="str">
        <x:v>-</x:v>
      </x:c>
      <x:c r="E577" s="128" t="n">
        <x:v>1</x:v>
      </x:c>
      <x:c r="F577" s="127" t="str">
        <x:v>Orha</x:v>
      </x:c>
      <x:c r="G577" s="127" t="str">
        <x:v>Ce prêt ne permet pas cette installation. Demandons l’accord avant de fixer.</x:v>
      </x:c>
      <x:c r="H577" s="127" t="str">
        <x:v>Suspend l’échange pour laisser jouer le repli ou la protection prévue.</x:v>
      </x:c>
      <x:c r="I577" s="127" t="str">
        <x:v>Échec ou blocage correspondant effectivement observé ; les dégâts, objets et positions persistent.</x:v>
      </x:c>
      <x:c r="J577" s="127" t="str">
        <x:v>Origines — O2</x:v>
      </x:c>
      <x:c r="K577" s="130" t="n">
        <x:v>12</x:v>
      </x:c>
    </x:row>
    <x:row r="578" ht="44" customHeight="1">
      <x:c r="A578" s="121" t="str">
        <x:v>D6-O2-M28-REPRISE---01</x:v>
      </x:c>
      <x:c r="B578" s="122" t="str">
        <x:v>D6-O2-M28</x:v>
      </x:c>
      <x:c r="C578" s="122" t="str">
        <x:v>REPRISE</x:v>
      </x:c>
      <x:c r="D578" s="122" t="str">
        <x:v>-</x:v>
      </x:c>
      <x:c r="E578" s="123" t="n">
        <x:v>1</x:v>
      </x:c>
      <x:c r="F578" s="122" t="str">
        <x:v>Orha</x:v>
      </x:c>
      <x:c r="G578" s="122" t="str">
        <x:v>Les essais amovibles sont restés en place. Reprends le dispositif que tu veux comparer.</x:v>
      </x:c>
      <x:c r="H578" s="122" t="str">
        <x:v>Reprend à distance sûre ; ne répète pas toute la présentation.</x:v>
      </x:c>
      <x:c r="I578" s="122" t="str">
        <x:v>Réinteraction volontaire après interruption ; état de l’action conservé.</x:v>
      </x:c>
      <x:c r="J578" s="122" t="str">
        <x:v>Origines — O2</x:v>
      </x:c>
      <x:c r="K578" s="125" t="n">
        <x:v>14</x:v>
      </x:c>
    </x:row>
    <x:row r="579" ht="59" customHeight="1">
      <x:c r="A579" s="126" t="str">
        <x:v>D6-O2-M28-CHOIX-A-01</x:v>
      </x:c>
      <x:c r="B579" s="127" t="str">
        <x:v>D6-O2-M28</x:v>
      </x:c>
      <x:c r="C579" s="127" t="str">
        <x:v>CHOIX</x:v>
      </x:c>
      <x:c r="D579" s="127" t="str">
        <x:v>A</x:v>
      </x:c>
      <x:c r="E579" s="128" t="n">
        <x:v>1</x:v>
      </x:c>
      <x:c r="F579" s="127" t="str">
        <x:v>Joueur</x:v>
      </x:c>
      <x:c r="G579" s="127" t="str">
        <x:v>Je prépare le masque avec toute son histoire.</x:v>
      </x:c>
      <x:c r="H579" s="127" t="str">
        <x:v>Regarder la personne ou l’appui concerné ; intention, pas résultat.</x:v>
      </x:c>
      <x:c r="I579" s="127" t="str">
        <x:v>Conditions d’entrée encore valides ; personne, outil et passage nécessaires disponibles. La parole seule ne valide pas l’objectif.</x:v>
      </x:c>
      <x:c r="J579" s="127" t="str">
        <x:v>Origines — O2</x:v>
      </x:c>
      <x:c r="K579" s="130" t="n">
        <x:v>8</x:v>
      </x:c>
    </x:row>
    <x:row r="580" ht="59" customHeight="1">
      <x:c r="A580" s="121" t="str">
        <x:v>D6-O2-M28-REPONSE-A-01</x:v>
      </x:c>
      <x:c r="B580" s="122" t="str">
        <x:v>D6-O2-M28</x:v>
      </x:c>
      <x:c r="C580" s="122" t="str">
        <x:v>REPONSE</x:v>
      </x:c>
      <x:c r="D580" s="122" t="str">
        <x:v>A</x:v>
      </x:c>
      <x:c r="E580" s="123" t="n">
        <x:v>1</x:v>
      </x:c>
      <x:c r="F580" s="122" t="str">
        <x:v>Orha</x:v>
      </x:c>
      <x:c r="G580" s="122" t="str">
        <x:v>Essaie les plaques autour du berceau. Les prêts doivent rester reconnaissables.</x:v>
      </x:c>
      <x:c r="H580" s="122" t="str">
        <x:v>Réponse au choix retenu ; les autres réponses ne sont pas jouées.</x:v>
      </x:c>
      <x:c r="I580" s="122" t="str">
        <x:v>Conditions d’entrée encore valides ; personne, outil et passage nécessaires disponibles. La parole seule ne valide pas l’objectif.</x:v>
      </x:c>
      <x:c r="J580" s="122" t="str">
        <x:v>Origines — O2</x:v>
      </x:c>
      <x:c r="K580" s="125" t="n">
        <x:v>11</x:v>
      </x:c>
    </x:row>
    <x:row r="581" ht="59" customHeight="1">
      <x:c r="A581" s="126" t="str">
        <x:v>D6-O2-M28-CHOIX-B-01</x:v>
      </x:c>
      <x:c r="B581" s="127" t="str">
        <x:v>D6-O2-M28</x:v>
      </x:c>
      <x:c r="C581" s="127" t="str">
        <x:v>CHOIX</x:v>
      </x:c>
      <x:c r="D581" s="127" t="str">
        <x:v>B</x:v>
      </x:c>
      <x:c r="E581" s="128" t="n">
        <x:v>1</x:v>
      </x:c>
      <x:c r="F581" s="127" t="str">
        <x:v>Joueur</x:v>
      </x:c>
      <x:c r="G581" s="127" t="str">
        <x:v>Je prépare la galerie collective.</x:v>
      </x:c>
      <x:c r="H581" s="127" t="str">
        <x:v>Regarder la personne ou l’appui concerné ; intention, pas résultat.</x:v>
      </x:c>
      <x:c r="I581" s="127" t="str">
        <x:v>Conditions d’entrée encore valides ; personne, outil et passage nécessaires disponibles. La parole seule ne valide pas l’objectif.</x:v>
      </x:c>
      <x:c r="J581" s="127" t="str">
        <x:v>Origines — O2</x:v>
      </x:c>
      <x:c r="K581" s="130" t="n">
        <x:v>5</x:v>
      </x:c>
    </x:row>
    <x:row r="582" ht="59" customHeight="1">
      <x:c r="A582" s="121" t="str">
        <x:v>D6-O2-M28-REPONSE-B-01</x:v>
      </x:c>
      <x:c r="B582" s="122" t="str">
        <x:v>D6-O2-M28</x:v>
      </x:c>
      <x:c r="C582" s="122" t="str">
        <x:v>REPONSE</x:v>
      </x:c>
      <x:c r="D582" s="122" t="str">
        <x:v>B</x:v>
      </x:c>
      <x:c r="E582" s="123" t="n">
        <x:v>1</x:v>
      </x:c>
      <x:c r="F582" s="122" t="str">
        <x:v>Orha</x:v>
      </x:c>
      <x:c r="G582" s="122" t="str">
        <x:v>Chaque objet aura une place convenue avec son propriétaire.</x:v>
      </x:c>
      <x:c r="H582" s="122" t="str">
        <x:v>Réponse au choix retenu ; les autres réponses ne sont pas jouées.</x:v>
      </x:c>
      <x:c r="I582" s="122" t="str">
        <x:v>Conditions d’entrée encore valides ; personne, outil et passage nécessaires disponibles. La parole seule ne valide pas l’objectif.</x:v>
      </x:c>
      <x:c r="J582" s="122" t="str">
        <x:v>Origines — O2</x:v>
      </x:c>
      <x:c r="K582" s="125" t="n">
        <x:v>9</x:v>
      </x:c>
    </x:row>
    <x:row r="583" ht="44" customHeight="1">
      <x:c r="A583" s="126" t="str">
        <x:v>D6-O2-M28-CHOIX-C-01</x:v>
      </x:c>
      <x:c r="B583" s="127" t="str">
        <x:v>D6-O2-M28</x:v>
      </x:c>
      <x:c r="C583" s="127" t="str">
        <x:v>CHOIX</x:v>
      </x:c>
      <x:c r="D583" s="127" t="str">
        <x:v>C</x:v>
      </x:c>
      <x:c r="E583" s="128" t="n">
        <x:v>1</x:v>
      </x:c>
      <x:c r="F583" s="127" t="str">
        <x:v>Joueur</x:v>
      </x:c>
      <x:c r="G583" s="127" t="str">
        <x:v>Je prépare le coffre pour transmettre la garde.</x:v>
      </x:c>
      <x:c r="H583" s="127" t="str">
        <x:v>Regarder la personne ou l’appui concerné ; intention, pas résultat.</x:v>
      </x:c>
      <x:c r="I583" s="127" t="str">
        <x:v>Original effectivement sous garde autorisée ; destinataire à consulter ; prêts respectés.</x:v>
      </x:c>
      <x:c r="J583" s="127" t="str">
        <x:v>Origines — O2</x:v>
      </x:c>
      <x:c r="K583" s="130" t="n">
        <x:v>8</x:v>
      </x:c>
    </x:row>
    <x:row r="584" ht="44" customHeight="1">
      <x:c r="A584" s="121" t="str">
        <x:v>D6-O2-M28-REPONSE-C-01</x:v>
      </x:c>
      <x:c r="B584" s="122" t="str">
        <x:v>D6-O2-M28</x:v>
      </x:c>
      <x:c r="C584" s="122" t="str">
        <x:v>REPONSE</x:v>
      </x:c>
      <x:c r="D584" s="122" t="str">
        <x:v>C</x:v>
      </x:c>
      <x:c r="E584" s="123" t="n">
        <x:v>1</x:v>
      </x:c>
      <x:c r="F584" s="122" t="str">
        <x:v>Orha</x:v>
      </x:c>
      <x:c r="G584" s="122" t="str">
        <x:v>Il faudra un destinataire volontaire et une fixation qui protège le berceau.</x:v>
      </x:c>
      <x:c r="H584" s="122" t="str">
        <x:v>Réponse au choix retenu ; les autres réponses ne sont pas jouées.</x:v>
      </x:c>
      <x:c r="I584" s="122" t="str">
        <x:v>Original effectivement sous garde autorisée ; destinataire à consulter ; prêts respectés.</x:v>
      </x:c>
      <x:c r="J584" s="122" t="str">
        <x:v>Origines — O2</x:v>
      </x:c>
      <x:c r="K584" s="125" t="n">
        <x:v>12</x:v>
      </x:c>
    </x:row>
    <x:row r="585" ht="164" customHeight="1">
      <x:c r="A585" s="126" t="str">
        <x:v>D6-O2-M29-OUV---01</x:v>
      </x:c>
      <x:c r="B585" s="127" t="str">
        <x:v>D6-O2-M29</x:v>
      </x:c>
      <x:c r="C585" s="127" t="str">
        <x:v>OUV</x:v>
      </x:c>
      <x:c r="D585" s="127" t="str">
        <x:v>-</x:v>
      </x:c>
      <x:c r="E585" s="128" t="n">
        <x:v>1</x:v>
      </x:c>
      <x:c r="F585" s="127" t="str">
        <x:v>Sael</x:v>
      </x:c>
      <x:c r="G585" s="127" t="str">
        <x:v>Le support devant toi montre une direction. Ta confirmation doit la choisir clairement.</x:v>
      </x:c>
      <x:c r="H585" s="127" t="str">
        <x:v>Laisse le joueur regarder la situation avant de poursuivre.</x:v>
      </x:c>
      <x:c r="I585" s="127" t="str">
        <x:v>O2-M28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585" s="127" t="str">
        <x:v>Origines — O2</x:v>
      </x:c>
      <x:c r="K585" s="130" t="n">
        <x:v>13</x:v>
      </x:c>
    </x:row>
    <x:row r="586" ht="74" customHeight="1">
      <x:c r="A586" s="121" t="str">
        <x:v>D6-O2-M29-SUCCES---01</x:v>
      </x:c>
      <x:c r="B586" s="122" t="str">
        <x:v>D6-O2-M29</x:v>
      </x:c>
      <x:c r="C586" s="122" t="str">
        <x:v>SUCCES</x:v>
      </x:c>
      <x:c r="D586" s="122" t="str">
        <x:v>-</x:v>
      </x:c>
      <x:c r="E586" s="123" t="n">
        <x:v>1</x:v>
      </x:c>
      <x:c r="F586" s="122" t="str">
        <x:v>Sael</x:v>
      </x:c>
      <x:c r="G586" s="122" t="str">
        <x:v>Tu as confirmé la direction. L’installation finale reste à accomplir.</x:v>
      </x:c>
      <x:c r="H586" s="122" t="str">
        <x:v>Regarde le résultat réellement obtenu avant de parler.</x:v>
      </x:c>
      <x:c r="I586" s="122" t="str">
        <x:v>Résultat correspondant effectivement constaté ; remplace ou supprime la ligne si choix de refus/différé/observation. Ne jamais jouer une victoire non acquise.</x:v>
      </x:c>
      <x:c r="J586" s="122" t="str">
        <x:v>Origines — O2</x:v>
      </x:c>
      <x:c r="K586" s="125" t="n">
        <x:v>10</x:v>
      </x:c>
    </x:row>
    <x:row r="587" ht="44" customHeight="1">
      <x:c r="A587" s="126" t="str">
        <x:v>D6-O2-M29-ECHEC---01</x:v>
      </x:c>
      <x:c r="B587" s="127" t="str">
        <x:v>D6-O2-M29</x:v>
      </x:c>
      <x:c r="C587" s="127" t="str">
        <x:v>ECHEC</x:v>
      </x:c>
      <x:c r="D587" s="127" t="str">
        <x:v>-</x:v>
      </x:c>
      <x:c r="E587" s="128" t="n">
        <x:v>1</x:v>
      </x:c>
      <x:c r="F587" s="127" t="str">
        <x:v>Sael</x:v>
      </x:c>
      <x:c r="G587" s="127" t="str">
        <x:v>Tu es sorti avant de confirmer. Le dernier meuble touché ne compte pas comme choix.</x:v>
      </x:c>
      <x:c r="H587" s="127" t="str">
        <x:v>Suspend l’échange pour laisser jouer le repli ou la protection prévue.</x:v>
      </x:c>
      <x:c r="I587" s="127" t="str">
        <x:v>Échec ou blocage correspondant effectivement observé ; les dégâts, objets et positions persistent.</x:v>
      </x:c>
      <x:c r="J587" s="127" t="str">
        <x:v>Origines — O2</x:v>
      </x:c>
      <x:c r="K587" s="130" t="n">
        <x:v>15</x:v>
      </x:c>
    </x:row>
    <x:row r="588" ht="44" customHeight="1">
      <x:c r="A588" s="121" t="str">
        <x:v>D6-O2-M29-REPRISE---01</x:v>
      </x:c>
      <x:c r="B588" s="122" t="str">
        <x:v>D6-O2-M29</x:v>
      </x:c>
      <x:c r="C588" s="122" t="str">
        <x:v>REPRISE</x:v>
      </x:c>
      <x:c r="D588" s="122" t="str">
        <x:v>-</x:v>
      </x:c>
      <x:c r="E588" s="123" t="n">
        <x:v>1</x:v>
      </x:c>
      <x:c r="F588" s="122" t="str">
        <x:v>Sael</x:v>
      </x:c>
      <x:c r="G588" s="122" t="str">
        <x:v>Les trois directions restent présentées. Nous reprendrons celle que tu veux examiner.</x:v>
      </x:c>
      <x:c r="H588" s="122" t="str">
        <x:v>Reprend à distance sûre ; ne répète pas toute la présentation.</x:v>
      </x:c>
      <x:c r="I588" s="122" t="str">
        <x:v>Réinteraction volontaire après interruption ; état de l’action conservé.</x:v>
      </x:c>
      <x:c r="J588" s="122" t="str">
        <x:v>Origines — O2</x:v>
      </x:c>
      <x:c r="K588" s="125" t="n">
        <x:v>12</x:v>
      </x:c>
    </x:row>
    <x:row r="589" ht="104" customHeight="1">
      <x:c r="A589" s="126" t="str">
        <x:v>D6-O2-M29-CHOIX-A-01</x:v>
      </x:c>
      <x:c r="B589" s="127" t="str">
        <x:v>D6-O2-M29</x:v>
      </x:c>
      <x:c r="C589" s="127" t="str">
        <x:v>CHOIX</x:v>
      </x:c>
      <x:c r="D589" s="127" t="str">
        <x:v>A</x:v>
      </x:c>
      <x:c r="E589" s="128" t="n">
        <x:v>1</x:v>
      </x:c>
      <x:c r="F589" s="127" t="str">
        <x:v>Joueur</x:v>
      </x:c>
      <x:c r="G589" s="127" t="str">
        <x:v>Je garde le masque avec son histoire complète.</x:v>
      </x:c>
      <x:c r="H589" s="127" t="str">
        <x:v>Regarder la personne ou l’appui concerné ; intention, pas résultat.</x:v>
      </x:c>
      <x:c r="I589" s="127"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J589" s="127" t="str">
        <x:v>Origines — O2</x:v>
      </x:c>
      <x:c r="K589" s="130" t="n">
        <x:v>8</x:v>
      </x:c>
    </x:row>
    <x:row r="590" ht="104" customHeight="1">
      <x:c r="A590" s="121" t="str">
        <x:v>D6-O2-M29-REPONSE-A-01</x:v>
      </x:c>
      <x:c r="B590" s="122" t="str">
        <x:v>D6-O2-M29</x:v>
      </x:c>
      <x:c r="C590" s="122" t="str">
        <x:v>REPONSE</x:v>
      </x:c>
      <x:c r="D590" s="122" t="str">
        <x:v>A</x:v>
      </x:c>
      <x:c r="E590" s="123" t="n">
        <x:v>1</x:v>
      </x:c>
      <x:c r="F590" s="122" t="str">
        <x:v>Sael</x:v>
      </x:c>
      <x:c r="G590" s="122" t="str">
        <x:v>Tu en garderas aussi les responsabilités. Relis-les avant de confirmer.</x:v>
      </x:c>
      <x:c r="H590" s="122" t="str">
        <x:v>Réponse au choix retenu ; les autres réponses ne sont pas jouées.</x:v>
      </x:c>
      <x:c r="I590" s="122"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J590" s="122" t="str">
        <x:v>Origines — O2</x:v>
      </x:c>
      <x:c r="K590" s="125" t="n">
        <x:v>10</x:v>
      </x:c>
    </x:row>
    <x:row r="591" ht="104" customHeight="1">
      <x:c r="A591" s="126" t="str">
        <x:v>D6-O2-M29-CHOIX-B-01</x:v>
      </x:c>
      <x:c r="B591" s="127" t="str">
        <x:v>D6-O2-M29</x:v>
      </x:c>
      <x:c r="C591" s="127" t="str">
        <x:v>CHOIX</x:v>
      </x:c>
      <x:c r="D591" s="127" t="str">
        <x:v>B</x:v>
      </x:c>
      <x:c r="E591" s="128" t="n">
        <x:v>1</x:v>
      </x:c>
      <x:c r="F591" s="127" t="str">
        <x:v>Joueur</x:v>
      </x:c>
      <x:c r="G591" s="127" t="str">
        <x:v>Je choisis la galerie des voix liées.</x:v>
      </x:c>
      <x:c r="H591" s="127" t="str">
        <x:v>Regarder la personne ou l’appui concerné ; intention, pas résultat.</x:v>
      </x:c>
      <x:c r="I591" s="127"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J591" s="127" t="str">
        <x:v>Origines — O2</x:v>
      </x:c>
      <x:c r="K591" s="130" t="n">
        <x:v>7</x:v>
      </x:c>
    </x:row>
    <x:row r="592" ht="104" customHeight="1">
      <x:c r="A592" s="121" t="str">
        <x:v>D6-O2-M29-REPONSE-B-01</x:v>
      </x:c>
      <x:c r="B592" s="122" t="str">
        <x:v>D6-O2-M29</x:v>
      </x:c>
      <x:c r="C592" s="122" t="str">
        <x:v>REPONSE</x:v>
      </x:c>
      <x:c r="D592" s="122" t="str">
        <x:v>B</x:v>
      </x:c>
      <x:c r="E592" s="123" t="n">
        <x:v>1</x:v>
      </x:c>
      <x:c r="F592" s="122" t="str">
        <x:v>Sael</x:v>
      </x:c>
      <x:c r="G592" s="122" t="str">
        <x:v>Les volontaires devront encore venir poser ce qu’ils ont accepté.</x:v>
      </x:c>
      <x:c r="H592" s="122" t="str">
        <x:v>Réponse au choix retenu ; les autres réponses ne sont pas jouées.</x:v>
      </x:c>
      <x:c r="I592" s="122"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J592" s="122" t="str">
        <x:v>Origines — O2</x:v>
      </x:c>
      <x:c r="K592" s="125" t="n">
        <x:v>10</x:v>
      </x:c>
    </x:row>
    <x:row r="593" ht="104" customHeight="1">
      <x:c r="A593" s="126" t="str">
        <x:v>D6-O2-M29-CHOIX-C-01</x:v>
      </x:c>
      <x:c r="B593" s="127" t="str">
        <x:v>D6-O2-M29</x:v>
      </x:c>
      <x:c r="C593" s="127" t="str">
        <x:v>CHOIX</x:v>
      </x:c>
      <x:c r="D593" s="127" t="str">
        <x:v>C</x:v>
      </x:c>
      <x:c r="E593" s="128" t="n">
        <x:v>1</x:v>
      </x:c>
      <x:c r="F593" s="127" t="str">
        <x:v>Joueur</x:v>
      </x:c>
      <x:c r="G593" s="127" t="str">
        <x:v>Je transmets sa garde et je poursuis sous mon propre masque.</x:v>
      </x:c>
      <x:c r="H593" s="127" t="str">
        <x:v>Regarder la personne ou l’appui concerné ; intention, pas résultat.</x:v>
      </x:c>
      <x:c r="I593" s="127" t="str">
        <x:v>Destinataire volontaire disponible pour la réalisation ; masque personnel acquis ; garde de l’original transmissible. Les effets de cette fin ont été consultés ; confirmation explicite distincte encore nécessaire. La lettre du choix seule ne réalise aucune fin.</x:v>
      </x:c>
      <x:c r="J593" s="127" t="str">
        <x:v>Origines — O2</x:v>
      </x:c>
      <x:c r="K593" s="130" t="n">
        <x:v>11</x:v>
      </x:c>
    </x:row>
    <x:row r="594" ht="104" customHeight="1">
      <x:c r="A594" s="121" t="str">
        <x:v>D6-O2-M29-REPONSE-C-01</x:v>
      </x:c>
      <x:c r="B594" s="122" t="str">
        <x:v>D6-O2-M29</x:v>
      </x:c>
      <x:c r="C594" s="122" t="str">
        <x:v>REPONSE</x:v>
      </x:c>
      <x:c r="D594" s="122" t="str">
        <x:v>C</x:v>
      </x:c>
      <x:c r="E594" s="123" t="n">
        <x:v>1</x:v>
      </x:c>
      <x:c r="F594" s="122" t="str">
        <x:v>Sael</x:v>
      </x:c>
      <x:c r="G594" s="122" t="str">
        <x:v>Choisis celui qui accepte de garder l’ancien. Ton prochain masque doit aussi être réellement prêt.</x:v>
      </x:c>
      <x:c r="H594" s="122" t="str">
        <x:v>Réponse au choix retenu ; les autres réponses ne sont pas jouées.</x:v>
      </x:c>
      <x:c r="I594" s="122" t="str">
        <x:v>Destinataire volontaire disponible pour la réalisation ; masque personnel acquis ; garde de l’original transmissible. Les effets de cette fin ont été consultés ; confirmation explicite distincte encore nécessaire. La lettre du choix seule ne réalise aucune fin.</x:v>
      </x:c>
      <x:c r="J594" s="122" t="str">
        <x:v>Origines — O2</x:v>
      </x:c>
      <x:c r="K594" s="125" t="n">
        <x:v>15</x:v>
      </x:c>
    </x:row>
    <x:row r="595" ht="239" customHeight="1">
      <x:c r="A595" s="126" t="str">
        <x:v>D6-O2-M30-OUV---01</x:v>
      </x:c>
      <x:c r="B595" s="127" t="str">
        <x:v>D6-O2-M30</x:v>
      </x:c>
      <x:c r="C595" s="127" t="str">
        <x:v>OUV</x:v>
      </x:c>
      <x:c r="D595" s="127" t="str">
        <x:v>-</x:v>
      </x:c>
      <x:c r="E595" s="128" t="n">
        <x:v>1</x:v>
      </x:c>
      <x:c r="F595" s="127" t="str">
        <x:v>Sael</x:v>
      </x:c>
      <x:c r="G595" s="127" t="str">
        <x:v>Nous ouvrons l’installation que tu as choisie. Quel objet veux-tu montrer en premier ?</x:v>
      </x:c>
      <x:c r="H595" s="127" t="str">
        <x:v>Laisse le joueur regarder la situation avant de poursuivre.</x:v>
      </x:c>
      <x:c r="I595" s="127" t="str">
        <x:v>O2-M29 résolue avec choix confirmé ; O2.endingId contient exactement une valeur valide parmi O2-E1, O2-E2, O2-E3. Un refus, une sortie sans confirmation ou une sélection provisoire n’ouvre pas M30.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 O2.endingChoiceConfirmed=true ; exactement un endingId valide. Jouer uniquement sa scène de réalisation E correspondante. La réussite parlée attend endingRealized=true ; report ou interruption restent à reprendre.</x:v>
      </x:c>
      <x:c r="J595" s="127" t="str">
        <x:v>Origines — O2</x:v>
      </x:c>
      <x:c r="K595" s="130" t="n">
        <x:v>14</x:v>
      </x:c>
    </x:row>
    <x:row r="596" ht="74" customHeight="1">
      <x:c r="A596" s="121" t="str">
        <x:v>D6-O2-M30-SUCCES---01</x:v>
      </x:c>
      <x:c r="B596" s="122" t="str">
        <x:v>D6-O2-M30</x:v>
      </x:c>
      <x:c r="C596" s="122" t="str">
        <x:v>SUCCES</x:v>
      </x:c>
      <x:c r="D596" s="122" t="str">
        <x:v>-</x:v>
      </x:c>
      <x:c r="E596" s="123" t="n">
        <x:v>1</x:v>
      </x:c>
      <x:c r="F596" s="122" t="str">
        <x:v>Sael</x:v>
      </x:c>
      <x:c r="G596" s="122" t="str">
        <x:v>L’installation est ouverte. Chaque objet se trouve là où l’accord le plaçait.</x:v>
      </x:c>
      <x:c r="H596" s="122" t="str">
        <x:v>Regarde le résultat réellement obtenu avant de parler.</x:v>
      </x:c>
      <x:c r="I596" s="122" t="str">
        <x:v>Résultat correspondant effectivement constaté ; remplace ou supprime la ligne si choix de refus/différé/observation. Ne jamais jouer une victoire non acquise.</x:v>
      </x:c>
      <x:c r="J596" s="122" t="str">
        <x:v>Origines — O2</x:v>
      </x:c>
      <x:c r="K596" s="125" t="n">
        <x:v>12</x:v>
      </x:c>
    </x:row>
    <x:row r="597" ht="44" customHeight="1">
      <x:c r="A597" s="126" t="str">
        <x:v>D6-O2-M30-ECHEC---01</x:v>
      </x:c>
      <x:c r="B597" s="127" t="str">
        <x:v>D6-O2-M30</x:v>
      </x:c>
      <x:c r="C597" s="127" t="str">
        <x:v>ECHEC</x:v>
      </x:c>
      <x:c r="D597" s="127" t="str">
        <x:v>-</x:v>
      </x:c>
      <x:c r="E597" s="128" t="n">
        <x:v>1</x:v>
      </x:c>
      <x:c r="F597" s="127" t="str">
        <x:v>Sael</x:v>
      </x:c>
      <x:c r="G597" s="127" t="str">
        <x:v>La remise attend son propriétaire. Nous n’en changerons pas le destinataire pour terminer.</x:v>
      </x:c>
      <x:c r="H597" s="127" t="str">
        <x:v>Suspend l’échange pour laisser jouer le repli ou la protection prévue.</x:v>
      </x:c>
      <x:c r="I597" s="127" t="str">
        <x:v>Échec ou blocage correspondant effectivement observé ; les dégâts, objets et positions persistent.</x:v>
      </x:c>
      <x:c r="J597" s="127" t="str">
        <x:v>Origines — O2</x:v>
      </x:c>
      <x:c r="K597" s="130" t="n">
        <x:v>13</x:v>
      </x:c>
    </x:row>
    <x:row r="598" ht="44" customHeight="1">
      <x:c r="A598" s="121" t="str">
        <x:v>D6-O2-M30-REPRISE---01</x:v>
      </x:c>
      <x:c r="B598" s="122" t="str">
        <x:v>D6-O2-M30</x:v>
      </x:c>
      <x:c r="C598" s="122" t="str">
        <x:v>REPRISE</x:v>
      </x:c>
      <x:c r="D598" s="122" t="str">
        <x:v>-</x:v>
      </x:c>
      <x:c r="E598" s="123" t="n">
        <x:v>1</x:v>
      </x:c>
      <x:c r="F598" s="122" t="str">
        <x:v>Sael</x:v>
      </x:c>
      <x:c r="G598" s="122" t="str">
        <x:v>Reprenons à l’objet dont la présence a été confirmée depuis la dernière visite.</x:v>
      </x:c>
      <x:c r="H598" s="122" t="str">
        <x:v>Reprend à distance sûre ; ne répète pas toute la présentation.</x:v>
      </x:c>
      <x:c r="I598" s="122" t="str">
        <x:v>Réinteraction volontaire après interruption ; état de l’action conservé.</x:v>
      </x:c>
      <x:c r="J598" s="122" t="str">
        <x:v>Origines — O2</x:v>
      </x:c>
      <x:c r="K598" s="125" t="n">
        <x:v>13</x:v>
      </x:c>
    </x:row>
    <x:row r="599" ht="59" customHeight="1">
      <x:c r="A599" s="126" t="str">
        <x:v>D6-O2-M30-CHOIX-A-01</x:v>
      </x:c>
      <x:c r="B599" s="127" t="str">
        <x:v>D6-O2-M30</x:v>
      </x:c>
      <x:c r="C599" s="127" t="str">
        <x:v>CHOIX</x:v>
      </x:c>
      <x:c r="D599" s="127" t="str">
        <x:v>A</x:v>
      </x:c>
      <x:c r="E599" s="128" t="n">
        <x:v>1</x:v>
      </x:c>
      <x:c r="F599" s="127" t="str">
        <x:v>Joueur</x:v>
      </x:c>
      <x:c r="G599" s="127" t="str">
        <x:v>Le masque et la trace du coup final.</x:v>
      </x:c>
      <x:c r="H599" s="127" t="str">
        <x:v>Regarder la personne ou l’appui concerné ; intention, pas résultat.</x:v>
      </x:c>
      <x:c r="I599" s="127" t="str">
        <x:v>Conditions d’entrée encore valides ; personne, outil et passage nécessaires disponibles. La parole seule ne valide pas l’objectif.</x:v>
      </x:c>
      <x:c r="J599" s="127" t="str">
        <x:v>Origines — O2</x:v>
      </x:c>
      <x:c r="K599" s="130" t="n">
        <x:v>8</x:v>
      </x:c>
    </x:row>
    <x:row r="600" ht="59" customHeight="1">
      <x:c r="A600" s="121" t="str">
        <x:v>D6-O2-M30-REPONSE-A-01</x:v>
      </x:c>
      <x:c r="B600" s="122" t="str">
        <x:v>D6-O2-M30</x:v>
      </x:c>
      <x:c r="C600" s="122" t="str">
        <x:v>REPONSE</x:v>
      </x:c>
      <x:c r="D600" s="122" t="str">
        <x:v>A</x:v>
      </x:c>
      <x:c r="E600" s="123" t="n">
        <x:v>1</x:v>
      </x:c>
      <x:c r="F600" s="122" t="str">
        <x:v>Sael</x:v>
      </x:c>
      <x:c r="G600" s="122" t="str">
        <x:v>Ensuite, nous laisserons les autres gestes trouver leur place.</x:v>
      </x:c>
      <x:c r="H600" s="122" t="str">
        <x:v>Réponse au choix retenu ; les autres réponses ne sont pas jouées.</x:v>
      </x:c>
      <x:c r="I600" s="122" t="str">
        <x:v>Conditions d’entrée encore valides ; personne, outil et passage nécessaires disponibles. La parole seule ne valide pas l’objectif.</x:v>
      </x:c>
      <x:c r="J600" s="122" t="str">
        <x:v>Origines — O2</x:v>
      </x:c>
      <x:c r="K600" s="125" t="n">
        <x:v>9</x:v>
      </x:c>
    </x:row>
    <x:row r="601" ht="59" customHeight="1">
      <x:c r="A601" s="126" t="str">
        <x:v>D6-O2-M30-CHOIX-B-01</x:v>
      </x:c>
      <x:c r="B601" s="127" t="str">
        <x:v>D6-O2-M30</x:v>
      </x:c>
      <x:c r="C601" s="127" t="str">
        <x:v>CHOIX</x:v>
      </x:c>
      <x:c r="D601" s="127" t="str">
        <x:v>B</x:v>
      </x:c>
      <x:c r="E601" s="128" t="n">
        <x:v>1</x:v>
      </x:c>
      <x:c r="F601" s="127" t="str">
        <x:v>Joueur</x:v>
      </x:c>
      <x:c r="G601" s="127" t="str">
        <x:v>La première trace du passage ouvert.</x:v>
      </x:c>
      <x:c r="H601" s="127" t="str">
        <x:v>Regarder la personne ou l’appui concerné ; intention, pas résultat.</x:v>
      </x:c>
      <x:c r="I601" s="127" t="str">
        <x:v>Conditions d’entrée encore valides ; personne, outil et passage nécessaires disponibles. La parole seule ne valide pas l’objectif.</x:v>
      </x:c>
      <x:c r="J601" s="127" t="str">
        <x:v>Origines — O2</x:v>
      </x:c>
      <x:c r="K601" s="130" t="n">
        <x:v>6</x:v>
      </x:c>
    </x:row>
    <x:row r="602" ht="59" customHeight="1">
      <x:c r="A602" s="121" t="str">
        <x:v>D6-O2-M30-REPONSE-B-01</x:v>
      </x:c>
      <x:c r="B602" s="122" t="str">
        <x:v>D6-O2-M30</x:v>
      </x:c>
      <x:c r="C602" s="122" t="str">
        <x:v>REPONSE</x:v>
      </x:c>
      <x:c r="D602" s="122" t="str">
        <x:v>B</x:v>
      </x:c>
      <x:c r="E602" s="123" t="n">
        <x:v>1</x:v>
      </x:c>
      <x:c r="F602" s="122" t="str">
        <x:v>Sael</x:v>
      </x:c>
      <x:c r="G602" s="122" t="str">
        <x:v>Puis le visiteur suivra jusqu’au coup et au retour.</x:v>
      </x:c>
      <x:c r="H602" s="122" t="str">
        <x:v>Réponse au choix retenu ; les autres réponses ne sont pas jouées.</x:v>
      </x:c>
      <x:c r="I602" s="122" t="str">
        <x:v>Conditions d’entrée encore valides ; personne, outil et passage nécessaires disponibles. La parole seule ne valide pas l’objectif.</x:v>
      </x:c>
      <x:c r="J602" s="122" t="str">
        <x:v>Origines — O2</x:v>
      </x:c>
      <x:c r="K602" s="125" t="n">
        <x:v>9</x:v>
      </x:c>
    </x:row>
    <x:row r="603" ht="44" customHeight="1">
      <x:c r="A603" s="126" t="str">
        <x:v>D6-O2-M30-VARIANTE---01</x:v>
      </x:c>
      <x:c r="B603" s="127" t="str">
        <x:v>D6-O2-M30</x:v>
      </x:c>
      <x:c r="C603" s="127" t="str">
        <x:v>VARIANTE</x:v>
      </x:c>
      <x:c r="D603" s="127" t="str">
        <x:v>-</x:v>
      </x:c>
      <x:c r="E603" s="128" t="n">
        <x:v>1</x:v>
      </x:c>
      <x:c r="F603" s="127" t="str">
        <x:v>Sael</x:v>
      </x:c>
      <x:c r="G603" s="127" t="str">
        <x:v>Le masque repose chez son nouveau gardien. Cette place peut montrer le chemin qu’il a pris.</x:v>
      </x:c>
      <x:c r="H603" s="127" t="str">
        <x:v>Regarde l’emplacement libéré ou la reproduction explicitement marquée.</x:v>
      </x:c>
      <x:c r="I603" s="127" t="str">
        <x:v>Après clôture ; priorité 1 ; O2-E3 réalisé, original effectivement transmis.</x:v>
      </x:c>
      <x:c r="J603" s="127" t="str">
        <x:v>Origines — O2</x:v>
      </x:c>
      <x:c r="K603" s="130" t="n">
        <x:v>16</x:v>
      </x:c>
    </x:row>
    <x:row r="604" ht="149" customHeight="1">
      <x:c r="A604" s="121" t="str">
        <x:v>D6-O2-M31-OUV---01</x:v>
      </x:c>
      <x:c r="B604" s="122" t="str">
        <x:v>D6-O2-M31</x:v>
      </x:c>
      <x:c r="C604" s="122" t="str">
        <x:v>OUV</x:v>
      </x:c>
      <x:c r="D604" s="122" t="str">
        <x:v>-</x:v>
      </x:c>
      <x:c r="E604" s="123" t="n">
        <x:v>1</x:v>
      </x:c>
      <x:c r="F604" s="122" t="str">
        <x:v>Élève au banc d’inspection</x:v>
      </x:c>
      <x:c r="G604" s="122" t="str">
        <x:v>Ces deux marques se croisent. Est-ce la même arme qui est revenue ?</x:v>
      </x:c>
      <x:c r="H604" s="122" t="str">
        <x:v>Laisse le joueur regarder la situation avant de poursuivre.</x:v>
      </x:c>
      <x:c r="I604" s="122" t="str">
        <x:v>O2-M30 réussie ; exactement une fin O2-E1..E3 réalisée et verrouillée ; rang Elder commun acquis.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604" s="122" t="str">
        <x:v>Origines — O2</x:v>
      </x:c>
      <x:c r="K604" s="125" t="n">
        <x:v>13</x:v>
      </x:c>
    </x:row>
    <x:row r="605" ht="74" customHeight="1">
      <x:c r="A605" s="126" t="str">
        <x:v>D6-O2-M31-SUCCES---01</x:v>
      </x:c>
      <x:c r="B605" s="127" t="str">
        <x:v>D6-O2-M31</x:v>
      </x:c>
      <x:c r="C605" s="127" t="str">
        <x:v>SUCCES</x:v>
      </x:c>
      <x:c r="D605" s="127" t="str">
        <x:v>-</x:v>
      </x:c>
      <x:c r="E605" s="128" t="n">
        <x:v>1</x:v>
      </x:c>
      <x:c r="F605" s="127" t="str">
        <x:v>Élève au banc d’inspection</x:v>
      </x:c>
      <x:c r="G605" s="127" t="str">
        <x:v>J’avais nommé une arme avant de regarder la seconde trace.</x:v>
      </x:c>
      <x:c r="H605" s="127" t="str">
        <x:v>Regarde le résultat réellement obtenu avant de parler.</x:v>
      </x:c>
      <x:c r="I605" s="127" t="str">
        <x:v>Résultat correspondant effectivement constaté ; remplace ou supprime la ligne si choix de refus/différé/observation. Ne jamais jouer une victoire non acquise.</x:v>
      </x:c>
      <x:c r="J605" s="127" t="str">
        <x:v>Origines — O2</x:v>
      </x:c>
      <x:c r="K605" s="130" t="n">
        <x:v>10</x:v>
      </x:c>
    </x:row>
    <x:row r="606" ht="44" customHeight="1">
      <x:c r="A606" s="121" t="str">
        <x:v>D6-O2-M31-ECHEC---01</x:v>
      </x:c>
      <x:c r="B606" s="122" t="str">
        <x:v>D6-O2-M31</x:v>
      </x:c>
      <x:c r="C606" s="122" t="str">
        <x:v>ECHEC</x:v>
      </x:c>
      <x:c r="D606" s="122" t="str">
        <x:v>-</x:v>
      </x:c>
      <x:c r="E606" s="123" t="n">
        <x:v>1</x:v>
      </x:c>
      <x:c r="F606" s="122" t="str">
        <x:v>Élève au banc d’inspection</x:v>
      </x:c>
      <x:c r="G606" s="122" t="str">
        <x:v>Mon idée ne tient plus avec cet angle. Je peux regarder encore ?</x:v>
      </x:c>
      <x:c r="H606" s="122" t="str">
        <x:v>Suspend l’échange pour laisser jouer le repli ou la protection prévue.</x:v>
      </x:c>
      <x:c r="I606" s="122" t="str">
        <x:v>Échec ou blocage correspondant effectivement observé ; les dégâts, objets et positions persistent.</x:v>
      </x:c>
      <x:c r="J606" s="122" t="str">
        <x:v>Origines — O2</x:v>
      </x:c>
      <x:c r="K606" s="125" t="n">
        <x:v>13</x:v>
      </x:c>
    </x:row>
    <x:row r="607" ht="44" customHeight="1">
      <x:c r="A607" s="126" t="str">
        <x:v>D6-O2-M31-REPRISE---01</x:v>
      </x:c>
      <x:c r="B607" s="127" t="str">
        <x:v>D6-O2-M31</x:v>
      </x:c>
      <x:c r="C607" s="127" t="str">
        <x:v>REPRISE</x:v>
      </x:c>
      <x:c r="D607" s="127" t="str">
        <x:v>-</x:v>
      </x:c>
      <x:c r="E607" s="128" t="n">
        <x:v>1</x:v>
      </x:c>
      <x:c r="F607" s="127" t="str">
        <x:v>Élève au banc d’inspection</x:v>
      </x:c>
      <x:c r="G607" s="127" t="str">
        <x:v>Je reprends la lumière de côté. Je veux voir ce qui m’avait trompé.</x:v>
      </x:c>
      <x:c r="H607" s="127" t="str">
        <x:v>Reprend à distance sûre ; ne répète pas toute la présentation.</x:v>
      </x:c>
      <x:c r="I607" s="127" t="str">
        <x:v>Réinteraction volontaire après interruption ; état de l’action conservé.</x:v>
      </x:c>
      <x:c r="J607" s="127" t="str">
        <x:v>Origines — O2</x:v>
      </x:c>
      <x:c r="K607" s="130" t="n">
        <x:v>13</x:v>
      </x:c>
    </x:row>
    <x:row r="608" ht="59" customHeight="1">
      <x:c r="A608" s="121" t="str">
        <x:v>D6-O2-M31-CHOIX-A-01</x:v>
      </x:c>
      <x:c r="B608" s="122" t="str">
        <x:v>D6-O2-M31</x:v>
      </x:c>
      <x:c r="C608" s="122" t="str">
        <x:v>CHOIX</x:v>
      </x:c>
      <x:c r="D608" s="122" t="str">
        <x:v>A</x:v>
      </x:c>
      <x:c r="E608" s="123" t="n">
        <x:v>1</x:v>
      </x:c>
      <x:c r="F608" s="122" t="str">
        <x:v>Joueur</x:v>
      </x:c>
      <x:c r="G608" s="122" t="str">
        <x:v>Cherche laquelle passe sur l’autre.</x:v>
      </x:c>
      <x:c r="H608" s="122" t="str">
        <x:v>Regarder la personne ou l’appui concerné ; intention, pas résultat.</x:v>
      </x:c>
      <x:c r="I608" s="122" t="str">
        <x:v>Conditions d’entrée encore valides ; personne, outil et passage nécessaires disponibles. La parole seule ne valide pas l’objectif.</x:v>
      </x:c>
      <x:c r="J608" s="122" t="str">
        <x:v>Origines — O2</x:v>
      </x:c>
      <x:c r="K608" s="125" t="n">
        <x:v>5</x:v>
      </x:c>
    </x:row>
    <x:row r="609" ht="59" customHeight="1">
      <x:c r="A609" s="126" t="str">
        <x:v>D6-O2-M31-REPONSE-A-01</x:v>
      </x:c>
      <x:c r="B609" s="127" t="str">
        <x:v>D6-O2-M31</x:v>
      </x:c>
      <x:c r="C609" s="127" t="str">
        <x:v>REPONSE</x:v>
      </x:c>
      <x:c r="D609" s="127" t="str">
        <x:v>A</x:v>
      </x:c>
      <x:c r="E609" s="128" t="n">
        <x:v>1</x:v>
      </x:c>
      <x:c r="F609" s="127" t="str">
        <x:v>Élève au banc d’inspection</x:v>
      </x:c>
      <x:c r="G609" s="127" t="str">
        <x:v>Je vais tourner la lampe, sans toucher la surface.</x:v>
      </x:c>
      <x:c r="H609" s="127" t="str">
        <x:v>Réponse au choix retenu ; les autres réponses ne sont pas jouées.</x:v>
      </x:c>
      <x:c r="I609" s="127" t="str">
        <x:v>Conditions d’entrée encore valides ; personne, outil et passage nécessaires disponibles. La parole seule ne valide pas l’objectif.</x:v>
      </x:c>
      <x:c r="J609" s="127" t="str">
        <x:v>Origines — O2</x:v>
      </x:c>
      <x:c r="K609" s="130" t="n">
        <x:v>9</x:v>
      </x:c>
    </x:row>
    <x:row r="610" ht="59" customHeight="1">
      <x:c r="A610" s="121" t="str">
        <x:v>D6-O2-M31-CHOIX-B-01</x:v>
      </x:c>
      <x:c r="B610" s="122" t="str">
        <x:v>D6-O2-M31</x:v>
      </x:c>
      <x:c r="C610" s="122" t="str">
        <x:v>CHOIX</x:v>
      </x:c>
      <x:c r="D610" s="122" t="str">
        <x:v>B</x:v>
      </x:c>
      <x:c r="E610" s="123" t="n">
        <x:v>1</x:v>
      </x:c>
      <x:c r="F610" s="122" t="str">
        <x:v>Joueur</x:v>
      </x:c>
      <x:c r="G610" s="122" t="str">
        <x:v>Compare d’abord les trois pièces d’exercice.</x:v>
      </x:c>
      <x:c r="H610" s="122" t="str">
        <x:v>Regarder la personne ou l’appui concerné ; intention, pas résultat.</x:v>
      </x:c>
      <x:c r="I610" s="122" t="str">
        <x:v>Conditions d’entrée encore valides ; personne, outil et passage nécessaires disponibles. La parole seule ne valide pas l’objectif.</x:v>
      </x:c>
      <x:c r="J610" s="122" t="str">
        <x:v>Origines — O2</x:v>
      </x:c>
      <x:c r="K610" s="125" t="n">
        <x:v>6</x:v>
      </x:c>
    </x:row>
    <x:row r="611" ht="59" customHeight="1">
      <x:c r="A611" s="126" t="str">
        <x:v>D6-O2-M31-REPONSE-B-01</x:v>
      </x:c>
      <x:c r="B611" s="127" t="str">
        <x:v>D6-O2-M31</x:v>
      </x:c>
      <x:c r="C611" s="127" t="str">
        <x:v>REPONSE</x:v>
      </x:c>
      <x:c r="D611" s="127" t="str">
        <x:v>B</x:v>
      </x:c>
      <x:c r="E611" s="128" t="n">
        <x:v>1</x:v>
      </x:c>
      <x:c r="F611" s="127" t="str">
        <x:v>Élève au banc d’inspection</x:v>
      </x:c>
      <x:c r="G611" s="127" t="str">
        <x:v>Je commencerai par leurs bords. Ils ne brillent pas pareil.</x:v>
      </x:c>
      <x:c r="H611" s="127" t="str">
        <x:v>Réponse au choix retenu ; les autres réponses ne sont pas jouées.</x:v>
      </x:c>
      <x:c r="I611" s="127" t="str">
        <x:v>Conditions d’entrée encore valides ; personne, outil et passage nécessaires disponibles. La parole seule ne valide pas l’objectif.</x:v>
      </x:c>
      <x:c r="J611" s="127" t="str">
        <x:v>Origines — O2</x:v>
      </x:c>
      <x:c r="K611" s="130" t="n">
        <x:v>10</x:v>
      </x:c>
    </x:row>
    <x:row r="612" ht="164" customHeight="1">
      <x:c r="A612" s="121" t="str">
        <x:v>D6-O2-M32-OUV---01</x:v>
      </x:c>
      <x:c r="B612" s="122" t="str">
        <x:v>D6-O2-M32</x:v>
      </x:c>
      <x:c r="C612" s="122" t="str">
        <x:v>OUV</x:v>
      </x:c>
      <x:c r="D612" s="122" t="str">
        <x:v>-</x:v>
      </x:c>
      <x:c r="E612" s="123" t="n">
        <x:v>1</x:v>
      </x:c>
      <x:c r="F612" s="122" t="str">
        <x:v>Khor</x:v>
      </x:c>
      <x:c r="G612" s="122" t="str">
        <x:v>Aujourd’hui, cette piste est la mienne. Tu verras pourquoi j’ai choisi la rive haute.</x:v>
      </x:c>
      <x:c r="H612" s="122" t="str">
        <x:v>Laisse le joueur regarder la situation avant de poursuivre.</x:v>
      </x:c>
      <x:c r="I612" s="122" t="str">
        <x:v>O2-M31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612" s="122" t="str">
        <x:v>Origines — O2</x:v>
      </x:c>
      <x:c r="K612" s="125" t="n">
        <x:v>14</x:v>
      </x:c>
    </x:row>
    <x:row r="613" ht="74" customHeight="1">
      <x:c r="A613" s="126" t="str">
        <x:v>D6-O2-M32-SUCCES---01</x:v>
      </x:c>
      <x:c r="B613" s="127" t="str">
        <x:v>D6-O2-M32</x:v>
      </x:c>
      <x:c r="C613" s="127" t="str">
        <x:v>SUCCES</x:v>
      </x:c>
      <x:c r="D613" s="127" t="str">
        <x:v>-</x:v>
      </x:c>
      <x:c r="E613" s="128" t="n">
        <x:v>1</x:v>
      </x:c>
      <x:c r="F613" s="127" t="str">
        <x:v>Khor</x:v>
      </x:c>
      <x:c r="G613" s="127" t="str">
        <x:v>Cette histoire peut rejoindre les autres sans vivre dans l’ombre de l’ancien masque.</x:v>
      </x:c>
      <x:c r="H613" s="127" t="str">
        <x:v>Regarde le résultat réellement obtenu avant de parler.</x:v>
      </x:c>
      <x:c r="I613" s="127" t="str">
        <x:v>Résultat correspondant effectivement constaté ; remplace ou supprime la ligne si choix de refus/différé/observation. Ne jamais jouer une victoire non acquise.</x:v>
      </x:c>
      <x:c r="J613" s="127" t="str">
        <x:v>Origines — O2</x:v>
      </x:c>
      <x:c r="K613" s="130" t="n">
        <x:v>13</x:v>
      </x:c>
    </x:row>
    <x:row r="614" ht="44" customHeight="1">
      <x:c r="A614" s="121" t="str">
        <x:v>D6-O2-M32-ECHEC---01</x:v>
      </x:c>
      <x:c r="B614" s="122" t="str">
        <x:v>D6-O2-M32</x:v>
      </x:c>
      <x:c r="C614" s="122" t="str">
        <x:v>ECHEC</x:v>
      </x:c>
      <x:c r="D614" s="122" t="str">
        <x:v>-</x:v>
      </x:c>
      <x:c r="E614" s="123" t="n">
        <x:v>1</x:v>
      </x:c>
      <x:c r="F614" s="122" t="str">
        <x:v>Khor</x:v>
      </x:c>
      <x:c r="G614" s="122" t="str">
        <x:v>La proie nous a échappé. Nous rentrerons avec ce qui nous a manqué.</x:v>
      </x:c>
      <x:c r="H614" s="122" t="str">
        <x:v>Suspend l’échange pour laisser jouer le repli ou la protection prévue.</x:v>
      </x:c>
      <x:c r="I614" s="122" t="str">
        <x:v>Échec ou blocage correspondant effectivement observé ; les dégâts, objets et positions persistent.</x:v>
      </x:c>
      <x:c r="J614" s="122" t="str">
        <x:v>Origines — O2</x:v>
      </x:c>
      <x:c r="K614" s="125" t="n">
        <x:v>13</x:v>
      </x:c>
    </x:row>
    <x:row r="615" ht="44" customHeight="1">
      <x:c r="A615" s="126" t="str">
        <x:v>D6-O2-M32-REPRISE---01</x:v>
      </x:c>
      <x:c r="B615" s="127" t="str">
        <x:v>D6-O2-M32</x:v>
      </x:c>
      <x:c r="C615" s="127" t="str">
        <x:v>REPRISE</x:v>
      </x:c>
      <x:c r="D615" s="127" t="str">
        <x:v>-</x:v>
      </x:c>
      <x:c r="E615" s="128" t="n">
        <x:v>1</x:v>
      </x:c>
      <x:c r="F615" s="127" t="str">
        <x:v>Khor</x:v>
      </x:c>
      <x:c r="G615" s="127" t="str">
        <x:v>Reposons-nous avant une nouvelle piste. Celle-ci a changé depuis notre passage.</x:v>
      </x:c>
      <x:c r="H615" s="127" t="str">
        <x:v>Reprend à distance sûre ; ne répète pas toute la présentation.</x:v>
      </x:c>
      <x:c r="I615" s="127" t="str">
        <x:v>Réinteraction volontaire après interruption ; état de l’action conservé.</x:v>
      </x:c>
      <x:c r="J615" s="127" t="str">
        <x:v>Origines — O2</x:v>
      </x:c>
      <x:c r="K615" s="130" t="n">
        <x:v>11</x:v>
      </x:c>
    </x:row>
    <x:row r="616" ht="59" customHeight="1">
      <x:c r="A616" s="121" t="str">
        <x:v>D6-O2-M32-CHOIX-A-01</x:v>
      </x:c>
      <x:c r="B616" s="122" t="str">
        <x:v>D6-O2-M32</x:v>
      </x:c>
      <x:c r="C616" s="122" t="str">
        <x:v>CHOIX</x:v>
      </x:c>
      <x:c r="D616" s="122" t="str">
        <x:v>A</x:v>
      </x:c>
      <x:c r="E616" s="123" t="n">
        <x:v>1</x:v>
      </x:c>
      <x:c r="F616" s="122" t="str">
        <x:v>Joueur</x:v>
      </x:c>
      <x:c r="G616" s="122" t="str">
        <x:v>Au retour, tu raconteras le premier.</x:v>
      </x:c>
      <x:c r="H616" s="122" t="str">
        <x:v>Regarder la personne ou l’appui concerné ; intention, pas résultat.</x:v>
      </x:c>
      <x:c r="I616" s="122" t="str">
        <x:v>Conditions d’entrée encore valides ; personne, outil et passage nécessaires disponibles. La parole seule ne valide pas l’objectif.</x:v>
      </x:c>
      <x:c r="J616" s="122" t="str">
        <x:v>Origines — O2</x:v>
      </x:c>
      <x:c r="K616" s="125" t="n">
        <x:v>6</x:v>
      </x:c>
    </x:row>
    <x:row r="617" ht="59" customHeight="1">
      <x:c r="A617" s="126" t="str">
        <x:v>D6-O2-M32-REPONSE-A-01</x:v>
      </x:c>
      <x:c r="B617" s="127" t="str">
        <x:v>D6-O2-M32</x:v>
      </x:c>
      <x:c r="C617" s="127" t="str">
        <x:v>REPONSE</x:v>
      </x:c>
      <x:c r="D617" s="127" t="str">
        <x:v>A</x:v>
      </x:c>
      <x:c r="E617" s="128" t="n">
        <x:v>1</x:v>
      </x:c>
      <x:c r="F617" s="127" t="str">
        <x:v>Khor</x:v>
      </x:c>
      <x:c r="G617" s="127" t="str">
        <x:v>Et tu ajouteras ce que tu auras fait, même si je l’oublie.</x:v>
      </x:c>
      <x:c r="H617" s="127" t="str">
        <x:v>Réponse au choix retenu ; les autres réponses ne sont pas jouées.</x:v>
      </x:c>
      <x:c r="I617" s="127" t="str">
        <x:v>Conditions d’entrée encore valides ; personne, outil et passage nécessaires disponibles. La parole seule ne valide pas l’objectif.</x:v>
      </x:c>
      <x:c r="J617" s="127" t="str">
        <x:v>Origines — O2</x:v>
      </x:c>
      <x:c r="K617" s="130" t="n">
        <x:v>12</x:v>
      </x:c>
    </x:row>
    <x:row r="618" ht="59" customHeight="1">
      <x:c r="A618" s="121" t="str">
        <x:v>D6-O2-M32-CHOIX-B-01</x:v>
      </x:c>
      <x:c r="B618" s="122" t="str">
        <x:v>D6-O2-M32</x:v>
      </x:c>
      <x:c r="C618" s="122" t="str">
        <x:v>CHOIX</x:v>
      </x:c>
      <x:c r="D618" s="122" t="str">
        <x:v>B</x:v>
      </x:c>
      <x:c r="E618" s="123" t="n">
        <x:v>1</x:v>
      </x:c>
      <x:c r="F618" s="122" t="str">
        <x:v>Joueur</x:v>
      </x:c>
      <x:c r="G618" s="122" t="str">
        <x:v>Nous comparerons nos traces dès le retour.</x:v>
      </x:c>
      <x:c r="H618" s="122" t="str">
        <x:v>Regarder la personne ou l’appui concerné ; intention, pas résultat.</x:v>
      </x:c>
      <x:c r="I618" s="122" t="str">
        <x:v>Conditions d’entrée encore valides ; personne, outil et passage nécessaires disponibles. La parole seule ne valide pas l’objectif.</x:v>
      </x:c>
      <x:c r="J618" s="122" t="str">
        <x:v>Origines — O2</x:v>
      </x:c>
      <x:c r="K618" s="125" t="n">
        <x:v>7</x:v>
      </x:c>
    </x:row>
    <x:row r="619" ht="59" customHeight="1">
      <x:c r="A619" s="126" t="str">
        <x:v>D6-O2-M32-REPONSE-B-01</x:v>
      </x:c>
      <x:c r="B619" s="127" t="str">
        <x:v>D6-O2-M32</x:v>
      </x:c>
      <x:c r="C619" s="127" t="str">
        <x:v>REPONSE</x:v>
      </x:c>
      <x:c r="D619" s="127" t="str">
        <x:v>B</x:v>
      </x:c>
      <x:c r="E619" s="128" t="n">
        <x:v>1</x:v>
      </x:c>
      <x:c r="F619" s="127" t="str">
        <x:v>Khor</x:v>
      </x:c>
      <x:c r="G619" s="127" t="str">
        <x:v>Bien. Aucun de nous ne verra toute la gorge.</x:v>
      </x:c>
      <x:c r="H619" s="127" t="str">
        <x:v>Réponse au choix retenu ; les autres réponses ne sont pas jouées.</x:v>
      </x:c>
      <x:c r="I619" s="127" t="str">
        <x:v>Conditions d’entrée encore valides ; personne, outil et passage nécessaires disponibles. La parole seule ne valide pas l’objectif.</x:v>
      </x:c>
      <x:c r="J619" s="127" t="str">
        <x:v>Origines — O2</x:v>
      </x:c>
      <x:c r="K619" s="130" t="n">
        <x:v>9</x:v>
      </x:c>
    </x:row>
    <x:row r="620" ht="164" customHeight="1">
      <x:c r="A620" s="121" t="str">
        <x:v>D6-O2-M33-OUV---01</x:v>
      </x:c>
      <x:c r="B620" s="122" t="str">
        <x:v>D6-O2-M33</x:v>
      </x:c>
      <x:c r="C620" s="122" t="str">
        <x:v>OUV</x:v>
      </x:c>
      <x:c r="D620" s="122" t="str">
        <x:v>-</x:v>
      </x:c>
      <x:c r="E620" s="123" t="n">
        <x:v>1</x:v>
      </x:c>
      <x:c r="F620" s="122" t="str">
        <x:v>Gardienne du foyer d’accueil</x:v>
      </x:c>
      <x:c r="G620" s="122" t="str">
        <x:v>Notre meuble est prêt. Dis-moi ce qu’il peut recevoir et ce que les visiteurs pourront toucher.</x:v>
      </x:c>
      <x:c r="H620" s="122" t="str">
        <x:v>Laisse le joueur regarder la situation avant de poursuivre.</x:v>
      </x:c>
      <x:c r="I620" s="122" t="str">
        <x:v>O2-M32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620" s="122" t="str">
        <x:v>Origines — O2</x:v>
      </x:c>
      <x:c r="K620" s="125" t="n">
        <x:v>16</x:v>
      </x:c>
    </x:row>
    <x:row r="621" ht="74" customHeight="1">
      <x:c r="A621" s="126" t="str">
        <x:v>D6-O2-M33-SUCCES---01</x:v>
      </x:c>
      <x:c r="B621" s="127" t="str">
        <x:v>D6-O2-M33</x:v>
      </x:c>
      <x:c r="C621" s="127" t="str">
        <x:v>SUCCES</x:v>
      </x:c>
      <x:c r="D621" s="127" t="str">
        <x:v>-</x:v>
      </x:c>
      <x:c r="E621" s="128" t="n">
        <x:v>1</x:v>
      </x:c>
      <x:c r="F621" s="127" t="str">
        <x:v>Gardienne du foyer d’accueil</x:v>
      </x:c>
      <x:c r="G621" s="127" t="str">
        <x:v>Le support reçoit la pièce convenue. Son ancien emplacement peut indiquer son absence.</x:v>
      </x:c>
      <x:c r="H621" s="127" t="str">
        <x:v>Regarde le résultat réellement obtenu avant de parler.</x:v>
      </x:c>
      <x:c r="I621" s="127" t="str">
        <x:v>Résultat correspondant effectivement constaté ; remplace ou supprime la ligne si choix de refus/différé/observation. Ne jamais jouer une victoire non acquise.</x:v>
      </x:c>
      <x:c r="J621" s="127" t="str">
        <x:v>Origines — O2</x:v>
      </x:c>
      <x:c r="K621" s="130" t="n">
        <x:v>13</x:v>
      </x:c>
    </x:row>
    <x:row r="622" ht="44" customHeight="1">
      <x:c r="A622" s="121" t="str">
        <x:v>D6-O2-M33-ECHEC---01</x:v>
      </x:c>
      <x:c r="B622" s="122" t="str">
        <x:v>D6-O2-M33</x:v>
      </x:c>
      <x:c r="C622" s="122" t="str">
        <x:v>ECHEC</x:v>
      </x:c>
      <x:c r="D622" s="122" t="str">
        <x:v>-</x:v>
      </x:c>
      <x:c r="E622" s="123" t="n">
        <x:v>1</x:v>
      </x:c>
      <x:c r="F622" s="122" t="str">
        <x:v>Gardienne du foyer d’accueil</x:v>
      </x:c>
      <x:c r="G622" s="122" t="str">
        <x:v>Le berceau est trop étroit. Je préfère attendre que risquer la pièce.</x:v>
      </x:c>
      <x:c r="H622" s="122" t="str">
        <x:v>Suspend l’échange pour laisser jouer le repli ou la protection prévue.</x:v>
      </x:c>
      <x:c r="I622" s="122" t="str">
        <x:v>Échec ou blocage correspondant effectivement observé ; les dégâts, objets et positions persistent.</x:v>
      </x:c>
      <x:c r="J622" s="122" t="str">
        <x:v>Origines — O2</x:v>
      </x:c>
      <x:c r="K622" s="125" t="n">
        <x:v>12</x:v>
      </x:c>
    </x:row>
    <x:row r="623" ht="44" customHeight="1">
      <x:c r="A623" s="126" t="str">
        <x:v>D6-O2-M33-REPRISE---01</x:v>
      </x:c>
      <x:c r="B623" s="127" t="str">
        <x:v>D6-O2-M33</x:v>
      </x:c>
      <x:c r="C623" s="127" t="str">
        <x:v>REPRISE</x:v>
      </x:c>
      <x:c r="D623" s="127" t="str">
        <x:v>-</x:v>
      </x:c>
      <x:c r="E623" s="128" t="n">
        <x:v>1</x:v>
      </x:c>
      <x:c r="F623" s="127" t="str">
        <x:v>Gardienne du foyer d’accueil</x:v>
      </x:c>
      <x:c r="G623" s="127" t="str">
        <x:v>Nous avons refait l’appui. Vérifie-le avant de rouvrir le contenant.</x:v>
      </x:c>
      <x:c r="H623" s="127" t="str">
        <x:v>Reprend à distance sûre ; ne répète pas toute la présentation.</x:v>
      </x:c>
      <x:c r="I623" s="127" t="str">
        <x:v>Réinteraction volontaire après interruption ; état de l’action conservé.</x:v>
      </x:c>
      <x:c r="J623" s="127" t="str">
        <x:v>Origines — O2</x:v>
      </x:c>
      <x:c r="K623" s="130" t="n">
        <x:v>10</x:v>
      </x:c>
    </x:row>
    <x:row r="624" ht="59" customHeight="1">
      <x:c r="A624" s="121" t="str">
        <x:v>D6-O2-M33-CHOIX-A-01</x:v>
      </x:c>
      <x:c r="B624" s="122" t="str">
        <x:v>D6-O2-M33</x:v>
      </x:c>
      <x:c r="C624" s="122" t="str">
        <x:v>CHOIX</x:v>
      </x:c>
      <x:c r="D624" s="122" t="str">
        <x:v>A</x:v>
      </x:c>
      <x:c r="E624" s="123" t="n">
        <x:v>1</x:v>
      </x:c>
      <x:c r="F624" s="122" t="str">
        <x:v>Joueur</x:v>
      </x:c>
      <x:c r="G624" s="122" t="str">
        <x:v>Une reproduction annotée fera le voyage.</x:v>
      </x:c>
      <x:c r="H624" s="122" t="str">
        <x:v>Regarder la personne ou l’appui concerné ; intention, pas résultat.</x:v>
      </x:c>
      <x:c r="I624" s="122" t="str">
        <x:v>Conditions d’entrée encore valides ; personne, outil et passage nécessaires disponibles. La parole seule ne valide pas l’objectif.</x:v>
      </x:c>
      <x:c r="J624" s="122" t="str">
        <x:v>Origines — O2</x:v>
      </x:c>
      <x:c r="K624" s="125" t="n">
        <x:v>6</x:v>
      </x:c>
    </x:row>
    <x:row r="625" ht="59" customHeight="1">
      <x:c r="A625" s="126" t="str">
        <x:v>D6-O2-M33-REPONSE-A-01</x:v>
      </x:c>
      <x:c r="B625" s="127" t="str">
        <x:v>D6-O2-M33</x:v>
      </x:c>
      <x:c r="C625" s="127" t="str">
        <x:v>REPONSE</x:v>
      </x:c>
      <x:c r="D625" s="127" t="str">
        <x:v>A</x:v>
      </x:c>
      <x:c r="E625" s="128" t="n">
        <x:v>1</x:v>
      </x:c>
      <x:c r="F625" s="127" t="str">
        <x:v>Gardienne du foyer d’accueil</x:v>
      </x:c>
      <x:c r="G625" s="127" t="str">
        <x:v>Je montrerai clairement qu’elle reproduit une pièce gardée ailleurs.</x:v>
      </x:c>
      <x:c r="H625" s="127" t="str">
        <x:v>Réponse au choix retenu ; les autres réponses ne sont pas jouées.</x:v>
      </x:c>
      <x:c r="I625" s="127" t="str">
        <x:v>Conditions d’entrée encore valides ; personne, outil et passage nécessaires disponibles. La parole seule ne valide pas l’objectif.</x:v>
      </x:c>
      <x:c r="J625" s="127" t="str">
        <x:v>Origines — O2</x:v>
      </x:c>
      <x:c r="K625" s="130" t="n">
        <x:v>9</x:v>
      </x:c>
    </x:row>
    <x:row r="626" ht="59" customHeight="1">
      <x:c r="A626" s="121" t="str">
        <x:v>D6-O2-M33-CHOIX-B-01</x:v>
      </x:c>
      <x:c r="B626" s="122" t="str">
        <x:v>D6-O2-M33</x:v>
      </x:c>
      <x:c r="C626" s="122" t="str">
        <x:v>CHOIX</x:v>
      </x:c>
      <x:c r="D626" s="122" t="str">
        <x:v>B</x:v>
      </x:c>
      <x:c r="E626" s="123" t="n">
        <x:v>1</x:v>
      </x:c>
      <x:c r="F626" s="122" t="str">
        <x:v>Joueur</x:v>
      </x:c>
      <x:c r="G626" s="122" t="str">
        <x:v>Je propose l’original, si sa garde l’autorise.</x:v>
      </x:c>
      <x:c r="H626" s="122" t="str">
        <x:v>Regarder la personne ou l’appui concerné ; intention, pas résultat.</x:v>
      </x:c>
      <x:c r="I626" s="122" t="str">
        <x:v>Conditions d’entrée encore valides ; personne, outil et passage nécessaires disponibles. La parole seule ne valide pas l’objectif.</x:v>
      </x:c>
      <x:c r="J626" s="122" t="str">
        <x:v>Origines — O2</x:v>
      </x:c>
      <x:c r="K626" s="125" t="n">
        <x:v>7</x:v>
      </x:c>
    </x:row>
    <x:row r="627" ht="59" customHeight="1">
      <x:c r="A627" s="126" t="str">
        <x:v>D6-O2-M33-REPONSE-B-01</x:v>
      </x:c>
      <x:c r="B627" s="127" t="str">
        <x:v>D6-O2-M33</x:v>
      </x:c>
      <x:c r="C627" s="127" t="str">
        <x:v>REPONSE</x:v>
      </x:c>
      <x:c r="D627" s="127" t="str">
        <x:v>B</x:v>
      </x:c>
      <x:c r="E627" s="128" t="n">
        <x:v>1</x:v>
      </x:c>
      <x:c r="F627" s="127" t="str">
        <x:v>Gardienne du foyer d’accueil</x:v>
      </x:c>
      <x:c r="G627" s="127" t="str">
        <x:v>J’attendrai cet accord avant de libérer le support.</x:v>
      </x:c>
      <x:c r="H627" s="127" t="str">
        <x:v>Réponse au choix retenu ; les autres réponses ne sont pas jouées.</x:v>
      </x:c>
      <x:c r="I627" s="127" t="str">
        <x:v>Conditions d’entrée encore valides ; personne, outil et passage nécessaires disponibles. La parole seule ne valide pas l’objectif.</x:v>
      </x:c>
      <x:c r="J627" s="127" t="str">
        <x:v>Origines — O2</x:v>
      </x:c>
      <x:c r="K627" s="130" t="n">
        <x:v>8</x:v>
      </x:c>
    </x:row>
    <x:row r="628" ht="44" customHeight="1">
      <x:c r="A628" s="121" t="str">
        <x:v>D6-O2-M33-VARIANTE---01</x:v>
      </x:c>
      <x:c r="B628" s="122" t="str">
        <x:v>D6-O2-M33</x:v>
      </x:c>
      <x:c r="C628" s="122" t="str">
        <x:v>VARIANTE</x:v>
      </x:c>
      <x:c r="D628" s="122" t="str">
        <x:v>-</x:v>
      </x:c>
      <x:c r="E628" s="123" t="n">
        <x:v>1</x:v>
      </x:c>
      <x:c r="F628" s="122" t="str">
        <x:v>Gardienne du foyer d’accueil</x:v>
      </x:c>
      <x:c r="G628" s="122" t="str">
        <x:v>La demande ira à son gardien actuel. Tu peux nous proposer le relevé dont tu disposes.</x:v>
      </x:c>
      <x:c r="H628" s="122" t="str">
        <x:v>Laisse le support d’original inoccupé jusqu’à l’autorisation réelle.</x:v>
      </x:c>
      <x:c r="I628" s="122" t="str">
        <x:v>À l’inspection ; priorité 1 ; O2-E3 réalisé, le joueur n’est plus gardien de l’original.</x:v>
      </x:c>
      <x:c r="J628" s="122" t="str">
        <x:v>Origines — O2</x:v>
      </x:c>
      <x:c r="K628" s="125" t="n">
        <x:v>16</x:v>
      </x:c>
    </x:row>
    <x:row r="629" ht="149" customHeight="1">
      <x:c r="A629" s="126" t="str">
        <x:v>D6-O2-M34-OUV---01</x:v>
      </x:c>
      <x:c r="B629" s="127" t="str">
        <x:v>D6-O2-M34</x:v>
      </x:c>
      <x:c r="C629" s="127" t="str">
        <x:v>OUV</x:v>
      </x:c>
      <x:c r="D629" s="127" t="str">
        <x:v>-</x:v>
      </x:c>
      <x:c r="E629" s="128" t="n">
        <x:v>1</x:v>
      </x:c>
      <x:c r="F629" s="127" t="str">
        <x:v>Orha</x:v>
      </x:c>
      <x:c r="G629" s="127" t="str">
        <x:v>La matière ressemble, l’usure moins. Cette découverte ne ferme pas encore le vide.</x:v>
      </x:c>
      <x:c r="H629" s="127" t="str">
        <x:v>Laisse le joueur regarder la situation avant de poursuivre.</x:v>
      </x:c>
      <x:c r="I629" s="127" t="str">
        <x:v>O2-M33 résolue ; même fin exclusive conservée ; rang Ancient commun acquis.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629" s="127" t="str">
        <x:v>Origines — O2</x:v>
      </x:c>
      <x:c r="K629" s="130" t="n">
        <x:v>13</x:v>
      </x:c>
    </x:row>
    <x:row r="630" ht="74" customHeight="1">
      <x:c r="A630" s="121" t="str">
        <x:v>D6-O2-M34-SUCCES---01</x:v>
      </x:c>
      <x:c r="B630" s="122" t="str">
        <x:v>D6-O2-M34</x:v>
      </x:c>
      <x:c r="C630" s="122" t="str">
        <x:v>SUCCES</x:v>
      </x:c>
      <x:c r="D630" s="122" t="str">
        <x:v>-</x:v>
      </x:c>
      <x:c r="E630" s="123" t="n">
        <x:v>1</x:v>
      </x:c>
      <x:c r="F630" s="122" t="str">
        <x:v>Orha</x:v>
      </x:c>
      <x:c r="G630" s="122" t="str">
        <x:v>Nous avons gardé une piste sans la faire passer pour un fait acquis.</x:v>
      </x:c>
      <x:c r="H630" s="122" t="str">
        <x:v>Regarde le résultat réellement obtenu avant de parler.</x:v>
      </x:c>
      <x:c r="I630" s="122" t="str">
        <x:v>Résultat correspondant effectivement constaté ; remplace ou supprime la ligne si choix de refus/différé/observation. Ne jamais jouer une victoire non acquise.</x:v>
      </x:c>
      <x:c r="J630" s="122" t="str">
        <x:v>Origines — O2</x:v>
      </x:c>
      <x:c r="K630" s="125" t="n">
        <x:v>13</x:v>
      </x:c>
    </x:row>
    <x:row r="631" ht="44" customHeight="1">
      <x:c r="A631" s="126" t="str">
        <x:v>D6-O2-M34-ECHEC---01</x:v>
      </x:c>
      <x:c r="B631" s="127" t="str">
        <x:v>D6-O2-M34</x:v>
      </x:c>
      <x:c r="C631" s="127" t="str">
        <x:v>ECHEC</x:v>
      </x:c>
      <x:c r="D631" s="127" t="str">
        <x:v>-</x:v>
      </x:c>
      <x:c r="E631" s="128" t="n">
        <x:v>1</x:v>
      </x:c>
      <x:c r="F631" s="127" t="str">
        <x:v>Orha</x:v>
      </x:c>
      <x:c r="G631" s="127" t="str">
        <x:v>La comparaison ne confirme pas le lien. L’objet conserve malgré tout son histoire propre.</x:v>
      </x:c>
      <x:c r="H631" s="127" t="str">
        <x:v>Suspend l’échange pour laisser jouer le repli ou la protection prévue.</x:v>
      </x:c>
      <x:c r="I631" s="127" t="str">
        <x:v>Échec ou blocage correspondant effectivement observé ; les dégâts, objets et positions persistent.</x:v>
      </x:c>
      <x:c r="J631" s="127" t="str">
        <x:v>Origines — O2</x:v>
      </x:c>
      <x:c r="K631" s="130" t="n">
        <x:v>14</x:v>
      </x:c>
    </x:row>
    <x:row r="632" ht="44" customHeight="1">
      <x:c r="A632" s="121" t="str">
        <x:v>D6-O2-M34-REPRISE---01</x:v>
      </x:c>
      <x:c r="B632" s="122" t="str">
        <x:v>D6-O2-M34</x:v>
      </x:c>
      <x:c r="C632" s="122" t="str">
        <x:v>REPRISE</x:v>
      </x:c>
      <x:c r="D632" s="122" t="str">
        <x:v>-</x:v>
      </x:c>
      <x:c r="E632" s="123" t="n">
        <x:v>1</x:v>
      </x:c>
      <x:c r="F632" s="122" t="str">
        <x:v>Orha</x:v>
      </x:c>
      <x:c r="G632" s="122" t="str">
        <x:v>Nous pouvons examiner un autre angle sans retirer les certitudes déjà établies.</x:v>
      </x:c>
      <x:c r="H632" s="122" t="str">
        <x:v>Reprend à distance sûre ; ne répète pas toute la présentation.</x:v>
      </x:c>
      <x:c r="I632" s="122" t="str">
        <x:v>Réinteraction volontaire après interruption ; état de l’action conservé.</x:v>
      </x:c>
      <x:c r="J632" s="122" t="str">
        <x:v>Origines — O2</x:v>
      </x:c>
      <x:c r="K632" s="125" t="n">
        <x:v>12</x:v>
      </x:c>
    </x:row>
    <x:row r="633" ht="59" customHeight="1">
      <x:c r="A633" s="126" t="str">
        <x:v>D6-O2-M34-CHOIX-A-01</x:v>
      </x:c>
      <x:c r="B633" s="127" t="str">
        <x:v>D6-O2-M34</x:v>
      </x:c>
      <x:c r="C633" s="127" t="str">
        <x:v>CHOIX</x:v>
      </x:c>
      <x:c r="D633" s="127" t="str">
        <x:v>A</x:v>
      </x:c>
      <x:c r="E633" s="128" t="n">
        <x:v>1</x:v>
      </x:c>
      <x:c r="F633" s="127" t="str">
        <x:v>Joueur</x:v>
      </x:c>
      <x:c r="G633" s="127" t="str">
        <x:v>Je la montre comme une question ouverte.</x:v>
      </x:c>
      <x:c r="H633" s="127" t="str">
        <x:v>Regarder la personne ou l’appui concerné ; intention, pas résultat.</x:v>
      </x:c>
      <x:c r="I633" s="127" t="str">
        <x:v>Conditions d’entrée encore valides ; personne, outil et passage nécessaires disponibles. La parole seule ne valide pas l’objectif.</x:v>
      </x:c>
      <x:c r="J633" s="127" t="str">
        <x:v>Origines — O2</x:v>
      </x:c>
      <x:c r="K633" s="130" t="n">
        <x:v>7</x:v>
      </x:c>
    </x:row>
    <x:row r="634" ht="59" customHeight="1">
      <x:c r="A634" s="121" t="str">
        <x:v>D6-O2-M34-REPONSE-A-01</x:v>
      </x:c>
      <x:c r="B634" s="122" t="str">
        <x:v>D6-O2-M34</x:v>
      </x:c>
      <x:c r="C634" s="122" t="str">
        <x:v>REPONSE</x:v>
      </x:c>
      <x:c r="D634" s="122" t="str">
        <x:v>A</x:v>
      </x:c>
      <x:c r="E634" s="123" t="n">
        <x:v>1</x:v>
      </x:c>
      <x:c r="F634" s="122" t="str">
        <x:v>Orha</x:v>
      </x:c>
      <x:c r="G634" s="122" t="str">
        <x:v>Mets la réserve sur la même face que l’hypothèse.</x:v>
      </x:c>
      <x:c r="H634" s="122" t="str">
        <x:v>Réponse au choix retenu ; les autres réponses ne sont pas jouées.</x:v>
      </x:c>
      <x:c r="I634" s="122" t="str">
        <x:v>Conditions d’entrée encore valides ; personne, outil et passage nécessaires disponibles. La parole seule ne valide pas l’objectif.</x:v>
      </x:c>
      <x:c r="J634" s="122" t="str">
        <x:v>Origines — O2</x:v>
      </x:c>
      <x:c r="K634" s="125" t="n">
        <x:v>9</x:v>
      </x:c>
    </x:row>
    <x:row r="635" ht="59" customHeight="1">
      <x:c r="A635" s="126" t="str">
        <x:v>D6-O2-M34-CHOIX-B-01</x:v>
      </x:c>
      <x:c r="B635" s="127" t="str">
        <x:v>D6-O2-M34</x:v>
      </x:c>
      <x:c r="C635" s="127" t="str">
        <x:v>CHOIX</x:v>
      </x:c>
      <x:c r="D635" s="127" t="str">
        <x:v>B</x:v>
      </x:c>
      <x:c r="E635" s="128" t="n">
        <x:v>1</x:v>
      </x:c>
      <x:c r="F635" s="127" t="str">
        <x:v>Joueur</x:v>
      </x:c>
      <x:c r="G635" s="127" t="str">
        <x:v>Elle reste à l’étude.</x:v>
      </x:c>
      <x:c r="H635" s="127" t="str">
        <x:v>Regarder la personne ou l’appui concerné ; intention, pas résultat.</x:v>
      </x:c>
      <x:c r="I635" s="127" t="str">
        <x:v>Conditions d’entrée encore valides ; personne, outil et passage nécessaires disponibles. La parole seule ne valide pas l’objectif.</x:v>
      </x:c>
      <x:c r="J635" s="127" t="str">
        <x:v>Origines — O2</x:v>
      </x:c>
      <x:c r="K635" s="130" t="n">
        <x:v>4</x:v>
      </x:c>
    </x:row>
    <x:row r="636" ht="59" customHeight="1">
      <x:c r="A636" s="121" t="str">
        <x:v>D6-O2-M34-REPONSE-B-01</x:v>
      </x:c>
      <x:c r="B636" s="122" t="str">
        <x:v>D6-O2-M34</x:v>
      </x:c>
      <x:c r="C636" s="122" t="str">
        <x:v>REPONSE</x:v>
      </x:c>
      <x:c r="D636" s="122" t="str">
        <x:v>B</x:v>
      </x:c>
      <x:c r="E636" s="123" t="n">
        <x:v>1</x:v>
      </x:c>
      <x:c r="F636" s="122" t="str">
        <x:v>Orha</x:v>
      </x:c>
      <x:c r="G636" s="122" t="str">
        <x:v>Son lieu de découverte restera avec elle.</x:v>
      </x:c>
      <x:c r="H636" s="122" t="str">
        <x:v>Réponse au choix retenu ; les autres réponses ne sont pas jouées.</x:v>
      </x:c>
      <x:c r="I636" s="122" t="str">
        <x:v>Conditions d’entrée encore valides ; personne, outil et passage nécessaires disponibles. La parole seule ne valide pas l’objectif.</x:v>
      </x:c>
      <x:c r="J636" s="122" t="str">
        <x:v>Origines — O2</x:v>
      </x:c>
      <x:c r="K636" s="125" t="n">
        <x:v>7</x:v>
      </x:c>
    </x:row>
    <x:row r="637" ht="164" customHeight="1">
      <x:c r="A637" s="126" t="str">
        <x:v>D6-O2-M35-OUV---01</x:v>
      </x:c>
      <x:c r="B637" s="127" t="str">
        <x:v>D6-O2-M35</x:v>
      </x:c>
      <x:c r="C637" s="127" t="str">
        <x:v>OUV</x:v>
      </x:c>
      <x:c r="D637" s="127" t="str">
        <x:v>-</x:v>
      </x:c>
      <x:c r="E637" s="128" t="n">
        <x:v>1</x:v>
      </x:c>
      <x:c r="F637" s="127" t="str">
        <x:v>Élève devenu chasseur</x:v>
      </x:c>
      <x:c r="G637" s="127" t="str">
        <x:v>Ma plaque est presque prête. J’ai gardé les noms du dernier combat.</x:v>
      </x:c>
      <x:c r="H637" s="127" t="str">
        <x:v>Laisse le joueur regarder la situation avant de poursuivre.</x:v>
      </x:c>
      <x:c r="I637" s="127" t="str">
        <x:v>O2-M34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637" s="127" t="str">
        <x:v>Origines — O2</x:v>
      </x:c>
      <x:c r="K637" s="130" t="n">
        <x:v>12</x:v>
      </x:c>
    </x:row>
    <x:row r="638" ht="74" customHeight="1">
      <x:c r="A638" s="121" t="str">
        <x:v>D6-O2-M35-SUCCES---01</x:v>
      </x:c>
      <x:c r="B638" s="122" t="str">
        <x:v>D6-O2-M35</x:v>
      </x:c>
      <x:c r="C638" s="122" t="str">
        <x:v>SUCCES</x:v>
      </x:c>
      <x:c r="D638" s="122" t="str">
        <x:v>-</x:v>
      </x:c>
      <x:c r="E638" s="123" t="n">
        <x:v>1</x:v>
      </x:c>
      <x:c r="F638" s="122" t="str">
        <x:v>Élève devenu chasseur</x:v>
      </x:c>
      <x:c r="G638" s="122" t="str">
        <x:v>Cette plaque porte ma chasse et les gestes que je peux attribuer.</x:v>
      </x:c>
      <x:c r="H638" s="122" t="str">
        <x:v>Regarde le résultat réellement obtenu avant de parler.</x:v>
      </x:c>
      <x:c r="I638" s="122" t="str">
        <x:v>Résultat correspondant effectivement constaté ; remplace ou supprime la ligne si choix de refus/différé/observation. Ne jamais jouer une victoire non acquise.</x:v>
      </x:c>
      <x:c r="J638" s="122" t="str">
        <x:v>Origines — O2</x:v>
      </x:c>
      <x:c r="K638" s="125" t="n">
        <x:v>12</x:v>
      </x:c>
    </x:row>
    <x:row r="639" ht="44" customHeight="1">
      <x:c r="A639" s="126" t="str">
        <x:v>D6-O2-M35-ECHEC---01</x:v>
      </x:c>
      <x:c r="B639" s="127" t="str">
        <x:v>D6-O2-M35</x:v>
      </x:c>
      <x:c r="C639" s="127" t="str">
        <x:v>ECHEC</x:v>
      </x:c>
      <x:c r="D639" s="127" t="str">
        <x:v>-</x:v>
      </x:c>
      <x:c r="E639" s="128" t="n">
        <x:v>1</x:v>
      </x:c>
      <x:c r="F639" s="127" t="str">
        <x:v>Élève devenu chasseur</x:v>
      </x:c>
      <x:c r="G639" s="127" t="str">
        <x:v>Je ne veux pas la fixer tant que ce nom reste incertain.</x:v>
      </x:c>
      <x:c r="H639" s="127" t="str">
        <x:v>Suspend l’échange pour laisser jouer le repli ou la protection prévue.</x:v>
      </x:c>
      <x:c r="I639" s="127" t="str">
        <x:v>Échec ou blocage correspondant effectivement observé ; les dégâts, objets et positions persistent.</x:v>
      </x:c>
      <x:c r="J639" s="127" t="str">
        <x:v>Origines — O2</x:v>
      </x:c>
      <x:c r="K639" s="130" t="n">
        <x:v>12</x:v>
      </x:c>
    </x:row>
    <x:row r="640" ht="44" customHeight="1">
      <x:c r="A640" s="121" t="str">
        <x:v>D6-O2-M35-REPRISE---01</x:v>
      </x:c>
      <x:c r="B640" s="122" t="str">
        <x:v>D6-O2-M35</x:v>
      </x:c>
      <x:c r="C640" s="122" t="str">
        <x:v>REPRISE</x:v>
      </x:c>
      <x:c r="D640" s="122" t="str">
        <x:v>-</x:v>
      </x:c>
      <x:c r="E640" s="123" t="n">
        <x:v>1</x:v>
      </x:c>
      <x:c r="F640" s="122" t="str">
        <x:v>Élève devenu chasseur</x:v>
      </x:c>
      <x:c r="G640" s="122" t="str">
        <x:v>L’essai peut encore changer. Aide-moi à retrouver ce que chacun a réellement fait.</x:v>
      </x:c>
      <x:c r="H640" s="122" t="str">
        <x:v>Reprend à distance sûre ; ne répète pas toute la présentation.</x:v>
      </x:c>
      <x:c r="I640" s="122" t="str">
        <x:v>Réinteraction volontaire après interruption ; état de l’action conservé.</x:v>
      </x:c>
      <x:c r="J640" s="122" t="str">
        <x:v>Origines — O2</x:v>
      </x:c>
      <x:c r="K640" s="125" t="n">
        <x:v>13</x:v>
      </x:c>
    </x:row>
    <x:row r="641" ht="59" customHeight="1">
      <x:c r="A641" s="126" t="str">
        <x:v>D6-O2-M35-CHOIX-A-01</x:v>
      </x:c>
      <x:c r="B641" s="127" t="str">
        <x:v>D6-O2-M35</x:v>
      </x:c>
      <x:c r="C641" s="127" t="str">
        <x:v>CHOIX</x:v>
      </x:c>
      <x:c r="D641" s="127" t="str">
        <x:v>A</x:v>
      </x:c>
      <x:c r="E641" s="128" t="n">
        <x:v>1</x:v>
      </x:c>
      <x:c r="F641" s="127" t="str">
        <x:v>Joueur</x:v>
      </x:c>
      <x:c r="G641" s="127" t="str">
        <x:v>Le passage préparé mérite aussi d’être nommé.</x:v>
      </x:c>
      <x:c r="H641" s="127" t="str">
        <x:v>Regarder la personne ou l’appui concerné ; intention, pas résultat.</x:v>
      </x:c>
      <x:c r="I641" s="127" t="str">
        <x:v>Conditions d’entrée encore valides ; personne, outil et passage nécessaires disponibles. La parole seule ne valide pas l’objectif.</x:v>
      </x:c>
      <x:c r="J641" s="127" t="str">
        <x:v>Origines — O2</x:v>
      </x:c>
      <x:c r="K641" s="130" t="n">
        <x:v>7</x:v>
      </x:c>
    </x:row>
    <x:row r="642" ht="59" customHeight="1">
      <x:c r="A642" s="121" t="str">
        <x:v>D6-O2-M35-REPONSE-A-01</x:v>
      </x:c>
      <x:c r="B642" s="122" t="str">
        <x:v>D6-O2-M35</x:v>
      </x:c>
      <x:c r="C642" s="122" t="str">
        <x:v>REPONSE</x:v>
      </x:c>
      <x:c r="D642" s="122" t="str">
        <x:v>A</x:v>
      </x:c>
      <x:c r="E642" s="123" t="n">
        <x:v>1</x:v>
      </x:c>
      <x:c r="F642" s="122" t="str">
        <x:v>Élève devenu chasseur</x:v>
      </x:c>
      <x:c r="G642" s="122" t="str">
        <x:v>Montre-moi la trace que tu veux que je revoie.</x:v>
      </x:c>
      <x:c r="H642" s="122" t="str">
        <x:v>Réponse au choix retenu ; les autres réponses ne sont pas jouées.</x:v>
      </x:c>
      <x:c r="I642" s="122" t="str">
        <x:v>Conditions d’entrée encore valides ; personne, outil et passage nécessaires disponibles. La parole seule ne valide pas l’objectif.</x:v>
      </x:c>
      <x:c r="J642" s="122" t="str">
        <x:v>Origines — O2</x:v>
      </x:c>
      <x:c r="K642" s="125" t="n">
        <x:v>9</x:v>
      </x:c>
    </x:row>
    <x:row r="643" ht="59" customHeight="1">
      <x:c r="A643" s="126" t="str">
        <x:v>D6-O2-M35-CHOIX-B-01</x:v>
      </x:c>
      <x:c r="B643" s="127" t="str">
        <x:v>D6-O2-M35</x:v>
      </x:c>
      <x:c r="C643" s="127" t="str">
        <x:v>CHOIX</x:v>
      </x:c>
      <x:c r="D643" s="127" t="str">
        <x:v>B</x:v>
      </x:c>
      <x:c r="E643" s="128" t="n">
        <x:v>1</x:v>
      </x:c>
      <x:c r="F643" s="127" t="str">
        <x:v>Joueur</x:v>
      </x:c>
      <x:c r="G643" s="127" t="str">
        <x:v>Invitons ceux qui ont ouvert la route.</x:v>
      </x:c>
      <x:c r="H643" s="127" t="str">
        <x:v>Regarder la personne ou l’appui concerné ; intention, pas résultat.</x:v>
      </x:c>
      <x:c r="I643" s="127" t="str">
        <x:v>Conditions d’entrée encore valides ; personne, outil et passage nécessaires disponibles. La parole seule ne valide pas l’objectif.</x:v>
      </x:c>
      <x:c r="J643" s="127" t="str">
        <x:v>Origines — O2</x:v>
      </x:c>
      <x:c r="K643" s="130" t="n">
        <x:v>7</x:v>
      </x:c>
    </x:row>
    <x:row r="644" ht="59" customHeight="1">
      <x:c r="A644" s="121" t="str">
        <x:v>D6-O2-M35-REPONSE-B-01</x:v>
      </x:c>
      <x:c r="B644" s="122" t="str">
        <x:v>D6-O2-M35</x:v>
      </x:c>
      <x:c r="C644" s="122" t="str">
        <x:v>REPONSE</x:v>
      </x:c>
      <x:c r="D644" s="122" t="str">
        <x:v>B</x:v>
      </x:c>
      <x:c r="E644" s="123" t="n">
        <x:v>1</x:v>
      </x:c>
      <x:c r="F644" s="122" t="str">
        <x:v>Élève devenu chasseur</x:v>
      </x:c>
      <x:c r="G644" s="122" t="str">
        <x:v>Je les écouterai avant de fixer la plaque.</x:v>
      </x:c>
      <x:c r="H644" s="122" t="str">
        <x:v>Réponse au choix retenu ; les autres réponses ne sont pas jouées.</x:v>
      </x:c>
      <x:c r="I644" s="122" t="str">
        <x:v>Conditions d’entrée encore valides ; personne, outil et passage nécessaires disponibles. La parole seule ne valide pas l’objectif.</x:v>
      </x:c>
      <x:c r="J644" s="122" t="str">
        <x:v>Origines — O2</x:v>
      </x:c>
      <x:c r="K644" s="125" t="n">
        <x:v>8</x:v>
      </x:c>
    </x:row>
    <x:row r="645" ht="164" customHeight="1">
      <x:c r="A645" s="126" t="str">
        <x:v>D6-O2-M36-OUV---01</x:v>
      </x:c>
      <x:c r="B645" s="127" t="str">
        <x:v>D6-O2-M36</x:v>
      </x:c>
      <x:c r="C645" s="127" t="str">
        <x:v>OUV</x:v>
      </x:c>
      <x:c r="D645" s="127" t="str">
        <x:v>-</x:v>
      </x:c>
      <x:c r="E645" s="128" t="n">
        <x:v>1</x:v>
      </x:c>
      <x:c r="F645" s="127" t="str">
        <x:v>Visiteuse de la nouvelle cohorte</x:v>
      </x:c>
      <x:c r="G645" s="127" t="str">
        <x:v>L’ancien masque ouvre le chemin, mais les dernières plaques portent d’autres visages.</x:v>
      </x:c>
      <x:c r="H645" s="127" t="str">
        <x:v>Laisse le joueur regarder la situation avant de poursuivre.</x:v>
      </x:c>
      <x:c r="I645" s="127" t="str">
        <x:v>O2-M35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645" s="127" t="str">
        <x:v>Origines — O2</x:v>
      </x:c>
      <x:c r="K645" s="130" t="n">
        <x:v>12</x:v>
      </x:c>
    </x:row>
    <x:row r="646" ht="74" customHeight="1">
      <x:c r="A646" s="121" t="str">
        <x:v>D6-O2-M36-SUCCES---01</x:v>
      </x:c>
      <x:c r="B646" s="122" t="str">
        <x:v>D6-O2-M36</x:v>
      </x:c>
      <x:c r="C646" s="122" t="str">
        <x:v>SUCCES</x:v>
      </x:c>
      <x:c r="D646" s="122" t="str">
        <x:v>-</x:v>
      </x:c>
      <x:c r="E646" s="123" t="n">
        <x:v>1</x:v>
      </x:c>
      <x:c r="F646" s="122" t="str">
        <x:v>Visiteuse de la nouvelle cohorte</x:v>
      </x:c>
      <x:c r="G646" s="122" t="str">
        <x:v>Je peux nommer le dernier geste sans perdre ceux qui l’ont précédé.</x:v>
      </x:c>
      <x:c r="H646" s="122" t="str">
        <x:v>Regarde le résultat réellement obtenu avant de parler.</x:v>
      </x:c>
      <x:c r="I646" s="122" t="str">
        <x:v>Résultat correspondant effectivement constaté ; remplace ou supprime la ligne si choix de refus/différé/observation. Ne jamais jouer une victoire non acquise.</x:v>
      </x:c>
      <x:c r="J646" s="122" t="str">
        <x:v>Origines — O2</x:v>
      </x:c>
      <x:c r="K646" s="125" t="n">
        <x:v>12</x:v>
      </x:c>
    </x:row>
    <x:row r="647" ht="44" customHeight="1">
      <x:c r="A647" s="126" t="str">
        <x:v>D6-O2-M36-ECHEC---01</x:v>
      </x:c>
      <x:c r="B647" s="127" t="str">
        <x:v>D6-O2-M36</x:v>
      </x:c>
      <x:c r="C647" s="127" t="str">
        <x:v>ECHEC</x:v>
      </x:c>
      <x:c r="D647" s="127" t="str">
        <x:v>-</x:v>
      </x:c>
      <x:c r="E647" s="128" t="n">
        <x:v>1</x:v>
      </x:c>
      <x:c r="F647" s="127" t="str">
        <x:v>Visiteuse de la nouvelle cohorte</x:v>
      </x:c>
      <x:c r="G647" s="127" t="str">
        <x:v>Ce compartiment est fermé aujourd’hui. Il n’a pas besoin d’un objet de remplacement.</x:v>
      </x:c>
      <x:c r="H647" s="127" t="str">
        <x:v>Suspend l’échange pour laisser jouer le repli ou la protection prévue.</x:v>
      </x:c>
      <x:c r="I647" s="127" t="str">
        <x:v>Échec ou blocage correspondant effectivement observé ; les dégâts, objets et positions persistent.</x:v>
      </x:c>
      <x:c r="J647" s="127" t="str">
        <x:v>Origines — O2</x:v>
      </x:c>
      <x:c r="K647" s="130" t="n">
        <x:v>13</x:v>
      </x:c>
    </x:row>
    <x:row r="648" ht="44" customHeight="1">
      <x:c r="A648" s="121" t="str">
        <x:v>D6-O2-M36-REPRISE---01</x:v>
      </x:c>
      <x:c r="B648" s="122" t="str">
        <x:v>D6-O2-M36</x:v>
      </x:c>
      <x:c r="C648" s="122" t="str">
        <x:v>REPRISE</x:v>
      </x:c>
      <x:c r="D648" s="122" t="str">
        <x:v>-</x:v>
      </x:c>
      <x:c r="E648" s="123" t="n">
        <x:v>1</x:v>
      </x:c>
      <x:c r="F648" s="122" t="str">
        <x:v>Visiteuse de la nouvelle cohorte</x:v>
      </x:c>
      <x:c r="G648" s="122" t="str">
        <x:v>Reprenons la visite là où elle s’était arrêtée. Les noms n’ont pas changé pour notre retour.</x:v>
      </x:c>
      <x:c r="H648" s="122" t="str">
        <x:v>Reprend à distance sûre ; ne répète pas toute la présentation.</x:v>
      </x:c>
      <x:c r="I648" s="122" t="str">
        <x:v>Réinteraction volontaire après interruption ; état de l’action conservé.</x:v>
      </x:c>
      <x:c r="J648" s="122" t="str">
        <x:v>Origines — O2</x:v>
      </x:c>
      <x:c r="K648" s="125" t="n">
        <x:v>16</x:v>
      </x:c>
    </x:row>
    <x:row r="649" ht="59" customHeight="1">
      <x:c r="A649" s="126" t="str">
        <x:v>D6-O2-M36-CHOIX-A-01</x:v>
      </x:c>
      <x:c r="B649" s="127" t="str">
        <x:v>D6-O2-M36</x:v>
      </x:c>
      <x:c r="C649" s="127" t="str">
        <x:v>CHOIX</x:v>
      </x:c>
      <x:c r="D649" s="127" t="str">
        <x:v>A</x:v>
      </x:c>
      <x:c r="E649" s="128" t="n">
        <x:v>1</x:v>
      </x:c>
      <x:c r="F649" s="127" t="str">
        <x:v>Joueur</x:v>
      </x:c>
      <x:c r="G649" s="127" t="str">
        <x:v>Terminons devant l’ancien masque.</x:v>
      </x:c>
      <x:c r="H649" s="127" t="str">
        <x:v>Regarder la personne ou l’appui concerné ; intention, pas résultat.</x:v>
      </x:c>
      <x:c r="I649" s="127" t="str">
        <x:v>Conditions d’entrée encore valides ; personne, outil et passage nécessaires disponibles. La parole seule ne valide pas l’objectif.</x:v>
      </x:c>
      <x:c r="J649" s="127" t="str">
        <x:v>Origines — O2</x:v>
      </x:c>
      <x:c r="K649" s="130" t="n">
        <x:v>4</x:v>
      </x:c>
    </x:row>
    <x:row r="650" ht="59" customHeight="1">
      <x:c r="A650" s="121" t="str">
        <x:v>D6-O2-M36-REPONSE-A-01</x:v>
      </x:c>
      <x:c r="B650" s="122" t="str">
        <x:v>D6-O2-M36</x:v>
      </x:c>
      <x:c r="C650" s="122" t="str">
        <x:v>REPONSE</x:v>
      </x:c>
      <x:c r="D650" s="122" t="str">
        <x:v>A</x:v>
      </x:c>
      <x:c r="E650" s="123" t="n">
        <x:v>1</x:v>
      </x:c>
      <x:c r="F650" s="122" t="str">
        <x:v>Visiteuse de la nouvelle cohorte</x:v>
      </x:c>
      <x:c r="G650" s="122" t="str">
        <x:v>Je regarderai désormais aussi ce qui l’entoure.</x:v>
      </x:c>
      <x:c r="H650" s="122" t="str">
        <x:v>Réponse au choix retenu ; les autres réponses ne sont pas jouées.</x:v>
      </x:c>
      <x:c r="I650" s="122" t="str">
        <x:v>Conditions d’entrée encore valides ; personne, outil et passage nécessaires disponibles. La parole seule ne valide pas l’objectif.</x:v>
      </x:c>
      <x:c r="J650" s="122" t="str">
        <x:v>Origines — O2</x:v>
      </x:c>
      <x:c r="K650" s="125" t="n">
        <x:v>7</x:v>
      </x:c>
    </x:row>
    <x:row r="651" ht="59" customHeight="1">
      <x:c r="A651" s="126" t="str">
        <x:v>D6-O2-M36-CHOIX-B-01</x:v>
      </x:c>
      <x:c r="B651" s="127" t="str">
        <x:v>D6-O2-M36</x:v>
      </x:c>
      <x:c r="C651" s="127" t="str">
        <x:v>CHOIX</x:v>
      </x:c>
      <x:c r="D651" s="127" t="str">
        <x:v>B</x:v>
      </x:c>
      <x:c r="E651" s="128" t="n">
        <x:v>1</x:v>
      </x:c>
      <x:c r="F651" s="127" t="str">
        <x:v>Joueur</x:v>
      </x:c>
      <x:c r="G651" s="127" t="str">
        <x:v>Je veux terminer devant la plaque de l’élève.</x:v>
      </x:c>
      <x:c r="H651" s="127" t="str">
        <x:v>Regarder la personne ou l’appui concerné ; intention, pas résultat.</x:v>
      </x:c>
      <x:c r="I651" s="127" t="str">
        <x:v>Conditions d’entrée encore valides ; personne, outil et passage nécessaires disponibles. La parole seule ne valide pas l’objectif.</x:v>
      </x:c>
      <x:c r="J651" s="127" t="str">
        <x:v>Origines — O2</x:v>
      </x:c>
      <x:c r="K651" s="130" t="n">
        <x:v>8</x:v>
      </x:c>
    </x:row>
    <x:row r="652" ht="59" customHeight="1">
      <x:c r="A652" s="121" t="str">
        <x:v>D6-O2-M36-REPONSE-B-01</x:v>
      </x:c>
      <x:c r="B652" s="122" t="str">
        <x:v>D6-O2-M36</x:v>
      </x:c>
      <x:c r="C652" s="122" t="str">
        <x:v>REPONSE</x:v>
      </x:c>
      <x:c r="D652" s="122" t="str">
        <x:v>B</x:v>
      </x:c>
      <x:c r="E652" s="123" t="n">
        <x:v>1</x:v>
      </x:c>
      <x:c r="F652" s="122" t="str">
        <x:v>Visiteuse de la nouvelle cohorte</x:v>
      </x:c>
      <x:c r="G652" s="122" t="str">
        <x:v>Alors nous verrons ce qui a continué après lui.</x:v>
      </x:c>
      <x:c r="H652" s="122" t="str">
        <x:v>Réponse au choix retenu ; les autres réponses ne sont pas jouées.</x:v>
      </x:c>
      <x:c r="I652" s="122" t="str">
        <x:v>Conditions d’entrée encore valides ; personne, outil et passage nécessaires disponibles. La parole seule ne valide pas l’objectif.</x:v>
      </x:c>
      <x:c r="J652" s="122" t="str">
        <x:v>Origines — O2</x:v>
      </x:c>
      <x:c r="K652" s="125" t="n">
        <x:v>9</x:v>
      </x:c>
    </x:row>
    <x:row r="653" ht="134" customHeight="1">
      <x:c r="A653" s="126" t="str">
        <x:v>D6-O2-E1-OUV---01</x:v>
      </x:c>
      <x:c r="B653" s="127" t="str">
        <x:v>D6-O2-E1</x:v>
      </x:c>
      <x:c r="C653" s="127" t="str">
        <x:v>OUV</x:v>
      </x:c>
      <x:c r="D653" s="127" t="str">
        <x:v>-</x:v>
      </x:c>
      <x:c r="E653" s="128" t="n">
        <x:v>1</x:v>
      </x:c>
      <x:c r="F653" s="127" t="str">
        <x:v>Sael</x:v>
      </x:c>
      <x:c r="G653" s="127" t="str">
        <x:v>Le masque reste sous ta garde. Sa place doit maintenant montrer toute la chasse connue.</x:v>
      </x:c>
      <x:c r="H653" s="127" t="str">
        <x:v>Laisse le joueur regarder la situation avant de poursuivre.</x:v>
      </x:c>
      <x:c r="I653" s="127" t="str">
        <x:v>O2-M29 : sélection exclusive après Elite commun ; O2-M30 : réalisation jouée ; personnes et possessions requises effectivement disponibles.  Le locuteur doit être présent ou relié par le contact décrit ; une absence n’est jamais annulée pour jouer cette scène. Exclusivement si O2.endingId=O2-E1 confirmé ; cette scène est appelée depuis O2-M30 et ne constitue jamais une nouvelle sélection.</x:v>
      </x:c>
      <x:c r="J653" s="127" t="str">
        <x:v>Origines — O2</x:v>
      </x:c>
      <x:c r="K653" s="130" t="n">
        <x:v>15</x:v>
      </x:c>
    </x:row>
    <x:row r="654" ht="74" customHeight="1">
      <x:c r="A654" s="121" t="str">
        <x:v>D6-O2-E1-SUCCES---01</x:v>
      </x:c>
      <x:c r="B654" s="122" t="str">
        <x:v>D6-O2-E1</x:v>
      </x:c>
      <x:c r="C654" s="122" t="str">
        <x:v>SUCCES</x:v>
      </x:c>
      <x:c r="D654" s="122" t="str">
        <x:v>-</x:v>
      </x:c>
      <x:c r="E654" s="123" t="n">
        <x:v>1</x:v>
      </x:c>
      <x:c r="F654" s="122" t="str">
        <x:v>Sael</x:v>
      </x:c>
      <x:c r="G654" s="122" t="str">
        <x:v>Le masque garde son exploit. Les aides ont cessé de vivre dans un intervalle vide.</x:v>
      </x:c>
      <x:c r="H654" s="122" t="str">
        <x:v>Regarde le résultat réellement obtenu avant de parler.</x:v>
      </x:c>
      <x:c r="I654" s="122" t="str">
        <x:v>Résultat correspondant effectivement constaté ; remplace ou supprime la ligne si choix de refus/différé/observation. Ne jamais jouer une victoire non acquise.</x:v>
      </x:c>
      <x:c r="J654" s="122" t="str">
        <x:v>Origines — O2</x:v>
      </x:c>
      <x:c r="K654" s="125" t="n">
        <x:v>15</x:v>
      </x:c>
    </x:row>
    <x:row r="655" ht="44" customHeight="1">
      <x:c r="A655" s="126" t="str">
        <x:v>D6-O2-E1-ECHEC---01</x:v>
      </x:c>
      <x:c r="B655" s="127" t="str">
        <x:v>D6-O2-E1</x:v>
      </x:c>
      <x:c r="C655" s="127" t="str">
        <x:v>ECHEC</x:v>
      </x:c>
      <x:c r="D655" s="127" t="str">
        <x:v>-</x:v>
      </x:c>
      <x:c r="E655" s="128" t="n">
        <x:v>1</x:v>
      </x:c>
      <x:c r="F655" s="127" t="str">
        <x:v>Sael</x:v>
      </x:c>
      <x:c r="G655" s="127" t="str">
        <x:v>La dernière plaque n’est pas fixée. L’ouverture attend ce geste.</x:v>
      </x:c>
      <x:c r="H655" s="127" t="str">
        <x:v>Suspend l’échange pour laisser jouer le repli ou la protection prévue.</x:v>
      </x:c>
      <x:c r="I655" s="127" t="str">
        <x:v>Échec ou blocage correspondant effectivement observé ; les dégâts, objets et positions persistent.</x:v>
      </x:c>
      <x:c r="J655" s="127" t="str">
        <x:v>Origines — O2</x:v>
      </x:c>
      <x:c r="K655" s="130" t="n">
        <x:v>10</x:v>
      </x:c>
    </x:row>
    <x:row r="656" ht="44" customHeight="1">
      <x:c r="A656" s="121" t="str">
        <x:v>D6-O2-E1-REPRISE---01</x:v>
      </x:c>
      <x:c r="B656" s="122" t="str">
        <x:v>D6-O2-E1</x:v>
      </x:c>
      <x:c r="C656" s="122" t="str">
        <x:v>REPRISE</x:v>
      </x:c>
      <x:c r="D656" s="122" t="str">
        <x:v>-</x:v>
      </x:c>
      <x:c r="E656" s="123" t="n">
        <x:v>1</x:v>
      </x:c>
      <x:c r="F656" s="122" t="str">
        <x:v>Sael</x:v>
      </x:c>
      <x:c r="G656" s="122" t="str">
        <x:v>Le berceau est en place. Reprends la fixation, sans déplacer les pièces déjà vérifiées.</x:v>
      </x:c>
      <x:c r="H656" s="122" t="str">
        <x:v>Reprend à distance sûre ; ne répète pas toute la présentation.</x:v>
      </x:c>
      <x:c r="I656" s="122" t="str">
        <x:v>Réinteraction volontaire après interruption ; état de l’action conservé.</x:v>
      </x:c>
      <x:c r="J656" s="122" t="str">
        <x:v>Origines — O2</x:v>
      </x:c>
      <x:c r="K656" s="125" t="n">
        <x:v>14</x:v>
      </x:c>
    </x:row>
    <x:row r="657" ht="104" customHeight="1">
      <x:c r="A657" s="126" t="str">
        <x:v>D6-O2-E1-CHOIX-A-01</x:v>
      </x:c>
      <x:c r="B657" s="127" t="str">
        <x:v>D6-O2-E1</x:v>
      </x:c>
      <x:c r="C657" s="127" t="str">
        <x:v>CHOIX</x:v>
      </x:c>
      <x:c r="D657" s="127" t="str">
        <x:v>A</x:v>
      </x:c>
      <x:c r="E657" s="128" t="n">
        <x:v>1</x:v>
      </x:c>
      <x:c r="F657" s="127" t="str">
        <x:v>Joueur</x:v>
      </x:c>
      <x:c r="G657" s="127" t="str">
        <x:v>J’ouvre d’abord le compartiment du pisteur.</x:v>
      </x:c>
      <x:c r="H657" s="127" t="str">
        <x:v>Regarder la personne ou l’appui concerné ; intention, pas résultat.</x:v>
      </x:c>
      <x:c r="I657" s="127" t="str">
        <x:v>Conditions d’entrée encore valides ; personne, outil et passage nécessaires disponibles. La parole seule ne valide pas l’objectif. Exclusivement si O2.endingId=O2-E1 confirmé ; cette scène est appelée depuis O2-M30 et ne constitue jamais une nouvelle sélection.</x:v>
      </x:c>
      <x:c r="J657" s="127" t="str">
        <x:v>Origines — O2</x:v>
      </x:c>
      <x:c r="K657" s="130" t="n">
        <x:v>6</x:v>
      </x:c>
    </x:row>
    <x:row r="658" ht="104" customHeight="1">
      <x:c r="A658" s="121" t="str">
        <x:v>D6-O2-E1-REPONSE-A-01</x:v>
      </x:c>
      <x:c r="B658" s="122" t="str">
        <x:v>D6-O2-E1</x:v>
      </x:c>
      <x:c r="C658" s="122" t="str">
        <x:v>REPONSE</x:v>
      </x:c>
      <x:c r="D658" s="122" t="str">
        <x:v>A</x:v>
      </x:c>
      <x:c r="E658" s="123" t="n">
        <x:v>1</x:v>
      </x:c>
      <x:c r="F658" s="122" t="str">
        <x:v>Sael</x:v>
      </x:c>
      <x:c r="G658" s="122" t="str">
        <x:v>Il montre comment l’approche est devenue possible.</x:v>
      </x:c>
      <x:c r="H658" s="122" t="str">
        <x:v>Réponse au choix retenu ; les autres réponses ne sont pas jouées.</x:v>
      </x:c>
      <x:c r="I658" s="122" t="str">
        <x:v>Conditions d’entrée encore valides ; personne, outil et passage nécessaires disponibles. La parole seule ne valide pas l’objectif. Exclusivement si O2.endingId=O2-E1 confirmé ; cette scène est appelée depuis O2-M30 et ne constitue jamais une nouvelle sélection.</x:v>
      </x:c>
      <x:c r="J658" s="122" t="str">
        <x:v>Origines — O2</x:v>
      </x:c>
      <x:c r="K658" s="125" t="n">
        <x:v>7</x:v>
      </x:c>
    </x:row>
    <x:row r="659" ht="104" customHeight="1">
      <x:c r="A659" s="126" t="str">
        <x:v>D6-O2-E1-CHOIX-B-01</x:v>
      </x:c>
      <x:c r="B659" s="127" t="str">
        <x:v>D6-O2-E1</x:v>
      </x:c>
      <x:c r="C659" s="127" t="str">
        <x:v>CHOIX</x:v>
      </x:c>
      <x:c r="D659" s="127" t="str">
        <x:v>B</x:v>
      </x:c>
      <x:c r="E659" s="128" t="n">
        <x:v>1</x:v>
      </x:c>
      <x:c r="F659" s="127" t="str">
        <x:v>Joueur</x:v>
      </x:c>
      <x:c r="G659" s="127" t="str">
        <x:v>J’ouvre d’abord celui du secours.</x:v>
      </x:c>
      <x:c r="H659" s="127" t="str">
        <x:v>Regarder la personne ou l’appui concerné ; intention, pas résultat.</x:v>
      </x:c>
      <x:c r="I659" s="127" t="str">
        <x:v>Conditions d’entrée encore valides ; personne, outil et passage nécessaires disponibles. La parole seule ne valide pas l’objectif. Exclusivement si O2.endingId=O2-E1 confirmé ; cette scène est appelée depuis O2-M30 et ne constitue jamais une nouvelle sélection.</x:v>
      </x:c>
      <x:c r="J659" s="127" t="str">
        <x:v>Origines — O2</x:v>
      </x:c>
      <x:c r="K659" s="130" t="n">
        <x:v>5</x:v>
      </x:c>
    </x:row>
    <x:row r="660" ht="104" customHeight="1">
      <x:c r="A660" s="121" t="str">
        <x:v>D6-O2-E1-REPONSE-B-01</x:v>
      </x:c>
      <x:c r="B660" s="122" t="str">
        <x:v>D6-O2-E1</x:v>
      </x:c>
      <x:c r="C660" s="122" t="str">
        <x:v>REPONSE</x:v>
      </x:c>
      <x:c r="D660" s="122" t="str">
        <x:v>B</x:v>
      </x:c>
      <x:c r="E660" s="123" t="n">
        <x:v>1</x:v>
      </x:c>
      <x:c r="F660" s="122" t="str">
        <x:v>Sael</x:v>
      </x:c>
      <x:c r="G660" s="122" t="str">
        <x:v>Il rappellera comment le vainqueur est revenu.</x:v>
      </x:c>
      <x:c r="H660" s="122" t="str">
        <x:v>Réponse au choix retenu ; les autres réponses ne sont pas jouées.</x:v>
      </x:c>
      <x:c r="I660" s="122" t="str">
        <x:v>Conditions d’entrée encore valides ; personne, outil et passage nécessaires disponibles. La parole seule ne valide pas l’objectif. Exclusivement si O2.endingId=O2-E1 confirmé ; cette scène est appelée depuis O2-M30 et ne constitue jamais une nouvelle sélection.</x:v>
      </x:c>
      <x:c r="J660" s="122" t="str">
        <x:v>Origines — O2</x:v>
      </x:c>
      <x:c r="K660" s="125" t="n">
        <x:v>7</x:v>
      </x:c>
    </x:row>
    <x:row r="661" ht="134" customHeight="1">
      <x:c r="A661" s="126" t="str">
        <x:v>D6-O2-E2-OUV---01</x:v>
      </x:c>
      <x:c r="B661" s="127" t="str">
        <x:v>D6-O2-E2</x:v>
      </x:c>
      <x:c r="C661" s="127" t="str">
        <x:v>OUV</x:v>
      </x:c>
      <x:c r="D661" s="127" t="str">
        <x:v>-</x:v>
      </x:c>
      <x:c r="E661" s="128" t="n">
        <x:v>1</x:v>
      </x:c>
      <x:c r="F661" s="127" t="str">
        <x:v>Orha</x:v>
      </x:c>
      <x:c r="G661" s="127" t="str">
        <x:v>Les supports se répondent. Nous attendons maintenant les personnes qui ont accepté de montrer leurs pièces.</x:v>
      </x:c>
      <x:c r="H661" s="127" t="str">
        <x:v>Laisse le joueur regarder la situation avant de poursuivre.</x:v>
      </x:c>
      <x:c r="I661" s="127" t="str">
        <x:v>O2-M29 : sélection exclusive après Elite commun ; O2-M30 : réalisation jouée ; personnes et possessions requises effectivement disponibles.  Le locuteur doit être présent ou relié par le contact décrit ; une absence n’est jamais annulée pour jouer cette scène. Exclusivement si O2.endingId=O2-E2 confirmé ; cette scène est appelée depuis O2-M30 et ne constitue jamais une nouvelle sélection.</x:v>
      </x:c>
      <x:c r="J661" s="127" t="str">
        <x:v>Origines — O2</x:v>
      </x:c>
      <x:c r="K661" s="130" t="n">
        <x:v>16</x:v>
      </x:c>
    </x:row>
    <x:row r="662" ht="74" customHeight="1">
      <x:c r="A662" s="121" t="str">
        <x:v>D6-O2-E2-SUCCES---01</x:v>
      </x:c>
      <x:c r="B662" s="122" t="str">
        <x:v>D6-O2-E2</x:v>
      </x:c>
      <x:c r="C662" s="122" t="str">
        <x:v>SUCCES</x:v>
      </x:c>
      <x:c r="D662" s="122" t="str">
        <x:v>-</x:v>
      </x:c>
      <x:c r="E662" s="123" t="n">
        <x:v>1</x:v>
      </x:c>
      <x:c r="F662" s="122" t="str">
        <x:v>Orha</x:v>
      </x:c>
      <x:c r="G662" s="122" t="str">
        <x:v>La galerie est ouverte avec les voix venues et les accords réellement donnés.</x:v>
      </x:c>
      <x:c r="H662" s="122" t="str">
        <x:v>Regarde le résultat réellement obtenu avant de parler.</x:v>
      </x:c>
      <x:c r="I662" s="122" t="str">
        <x:v>Résultat correspondant effectivement constaté ; remplace ou supprime la ligne si choix de refus/différé/observation. Ne jamais jouer une victoire non acquise.</x:v>
      </x:c>
      <x:c r="J662" s="122" t="str">
        <x:v>Origines — O2</x:v>
      </x:c>
      <x:c r="K662" s="125" t="n">
        <x:v>13</x:v>
      </x:c>
    </x:row>
    <x:row r="663" ht="44" customHeight="1">
      <x:c r="A663" s="126" t="str">
        <x:v>D6-O2-E2-ECHEC---01</x:v>
      </x:c>
      <x:c r="B663" s="127" t="str">
        <x:v>D6-O2-E2</x:v>
      </x:c>
      <x:c r="C663" s="127" t="str">
        <x:v>ECHEC</x:v>
      </x:c>
      <x:c r="D663" s="127" t="str">
        <x:v>-</x:v>
      </x:c>
      <x:c r="E663" s="128" t="n">
        <x:v>1</x:v>
      </x:c>
      <x:c r="F663" s="127" t="str">
        <x:v>Orha</x:v>
      </x:c>
      <x:c r="G663" s="127" t="str">
        <x:v>Un prêt manque encore. Nous gardons son support vide, sans prendre une autre pièce.</x:v>
      </x:c>
      <x:c r="H663" s="127" t="str">
        <x:v>Suspend l’échange pour laisser jouer le repli ou la protection prévue.</x:v>
      </x:c>
      <x:c r="I663" s="127" t="str">
        <x:v>Échec ou blocage correspondant effectivement observé ; les dégâts, objets et positions persistent.</x:v>
      </x:c>
      <x:c r="J663" s="127" t="str">
        <x:v>Origines — O2</x:v>
      </x:c>
      <x:c r="K663" s="130" t="n">
        <x:v>14</x:v>
      </x:c>
    </x:row>
    <x:row r="664" ht="44" customHeight="1">
      <x:c r="A664" s="121" t="str">
        <x:v>D6-O2-E2-REPRISE---01</x:v>
      </x:c>
      <x:c r="B664" s="122" t="str">
        <x:v>D6-O2-E2</x:v>
      </x:c>
      <x:c r="C664" s="122" t="str">
        <x:v>REPRISE</x:v>
      </x:c>
      <x:c r="D664" s="122" t="str">
        <x:v>-</x:v>
      </x:c>
      <x:c r="E664" s="123" t="n">
        <x:v>1</x:v>
      </x:c>
      <x:c r="F664" s="122" t="str">
        <x:v>Orha</x:v>
      </x:c>
      <x:c r="G664" s="122" t="str">
        <x:v>Le participant a confirmé sa venue. Reprenons à sa présentation, pas à toutes les autres.</x:v>
      </x:c>
      <x:c r="H664" s="122" t="str">
        <x:v>Reprend à distance sûre ; ne répète pas toute la présentation.</x:v>
      </x:c>
      <x:c r="I664" s="122" t="str">
        <x:v>Réinteraction volontaire après interruption ; état de l’action conservé.</x:v>
      </x:c>
      <x:c r="J664" s="122" t="str">
        <x:v>Origines — O2</x:v>
      </x:c>
      <x:c r="K664" s="125" t="n">
        <x:v>15</x:v>
      </x:c>
    </x:row>
    <x:row r="665" ht="104" customHeight="1">
      <x:c r="A665" s="126" t="str">
        <x:v>D6-O2-E2-CHOIX-A-01</x:v>
      </x:c>
      <x:c r="B665" s="127" t="str">
        <x:v>D6-O2-E2</x:v>
      </x:c>
      <x:c r="C665" s="127" t="str">
        <x:v>CHOIX</x:v>
      </x:c>
      <x:c r="D665" s="127" t="str">
        <x:v>A</x:v>
      </x:c>
      <x:c r="E665" s="128" t="n">
        <x:v>1</x:v>
      </x:c>
      <x:c r="F665" s="127" t="str">
        <x:v>Joueur</x:v>
      </x:c>
      <x:c r="G665" s="127" t="str">
        <x:v>Laissons chaque prêteur ouvrir son support.</x:v>
      </x:c>
      <x:c r="H665" s="127" t="str">
        <x:v>Regarder la personne ou l’appui concerné ; intention, pas résultat.</x:v>
      </x:c>
      <x:c r="I665" s="127" t="str">
        <x:v>Conditions d’entrée encore valides ; personne, outil et passage nécessaires disponibles. La parole seule ne valide pas l’objectif. Exclusivement si O2.endingId=O2-E2 confirmé ; cette scène est appelée depuis O2-M30 et ne constitue jamais une nouvelle sélection.</x:v>
      </x:c>
      <x:c r="J665" s="127" t="str">
        <x:v>Origines — O2</x:v>
      </x:c>
      <x:c r="K665" s="130" t="n">
        <x:v>6</x:v>
      </x:c>
    </x:row>
    <x:row r="666" ht="104" customHeight="1">
      <x:c r="A666" s="121" t="str">
        <x:v>D6-O2-E2-REPONSE-A-01</x:v>
      </x:c>
      <x:c r="B666" s="122" t="str">
        <x:v>D6-O2-E2</x:v>
      </x:c>
      <x:c r="C666" s="122" t="str">
        <x:v>REPONSE</x:v>
      </x:c>
      <x:c r="D666" s="122" t="str">
        <x:v>A</x:v>
      </x:c>
      <x:c r="E666" s="123" t="n">
        <x:v>1</x:v>
      </x:c>
      <x:c r="F666" s="122" t="str">
        <x:v>Orha</x:v>
      </x:c>
      <x:c r="G666" s="122" t="str">
        <x:v>Je vérifie les attaches pendant qu’ils se placent.</x:v>
      </x:c>
      <x:c r="H666" s="122" t="str">
        <x:v>Réponse au choix retenu ; les autres réponses ne sont pas jouées.</x:v>
      </x:c>
      <x:c r="I666" s="122" t="str">
        <x:v>Conditions d’entrée encore valides ; personne, outil et passage nécessaires disponibles. La parole seule ne valide pas l’objectif. Exclusivement si O2.endingId=O2-E2 confirmé ; cette scène est appelée depuis O2-M30 et ne constitue jamais une nouvelle sélection.</x:v>
      </x:c>
      <x:c r="J666" s="122" t="str">
        <x:v>Origines — O2</x:v>
      </x:c>
      <x:c r="K666" s="125" t="n">
        <x:v>8</x:v>
      </x:c>
    </x:row>
    <x:row r="667" ht="104" customHeight="1">
      <x:c r="A667" s="126" t="str">
        <x:v>D6-O2-E2-CHOIX-B-01</x:v>
      </x:c>
      <x:c r="B667" s="127" t="str">
        <x:v>D6-O2-E2</x:v>
      </x:c>
      <x:c r="C667" s="127" t="str">
        <x:v>CHOIX</x:v>
      </x:c>
      <x:c r="D667" s="127" t="str">
        <x:v>B</x:v>
      </x:c>
      <x:c r="E667" s="128" t="n">
        <x:v>1</x:v>
      </x:c>
      <x:c r="F667" s="127" t="str">
        <x:v>Joueur</x:v>
      </x:c>
      <x:c r="G667" s="127" t="str">
        <x:v>Je commence par le trajet qui relie les objets.</x:v>
      </x:c>
      <x:c r="H667" s="127" t="str">
        <x:v>Regarder la personne ou l’appui concerné ; intention, pas résultat.</x:v>
      </x:c>
      <x:c r="I667" s="127" t="str">
        <x:v>Conditions d’entrée encore valides ; personne, outil et passage nécessaires disponibles. La parole seule ne valide pas l’objectif. Exclusivement si O2.endingId=O2-E2 confirmé ; cette scène est appelée depuis O2-M30 et ne constitue jamais une nouvelle sélection.</x:v>
      </x:c>
      <x:c r="J667" s="127" t="str">
        <x:v>Origines — O2</x:v>
      </x:c>
      <x:c r="K667" s="130" t="n">
        <x:v>9</x:v>
      </x:c>
    </x:row>
    <x:row r="668" ht="104" customHeight="1">
      <x:c r="A668" s="121" t="str">
        <x:v>D6-O2-E2-REPONSE-B-01</x:v>
      </x:c>
      <x:c r="B668" s="122" t="str">
        <x:v>D6-O2-E2</x:v>
      </x:c>
      <x:c r="C668" s="122" t="str">
        <x:v>REPONSE</x:v>
      </x:c>
      <x:c r="D668" s="122" t="str">
        <x:v>B</x:v>
      </x:c>
      <x:c r="E668" s="123" t="n">
        <x:v>1</x:v>
      </x:c>
      <x:c r="F668" s="122" t="str">
        <x:v>Orha</x:v>
      </x:c>
      <x:c r="G668" s="122" t="str">
        <x:v>Ensuite, chacun gardera sa propre voix devant sa pièce.</x:v>
      </x:c>
      <x:c r="H668" s="122" t="str">
        <x:v>Réponse au choix retenu ; les autres réponses ne sont pas jouées.</x:v>
      </x:c>
      <x:c r="I668" s="122" t="str">
        <x:v>Conditions d’entrée encore valides ; personne, outil et passage nécessaires disponibles. La parole seule ne valide pas l’objectif. Exclusivement si O2.endingId=O2-E2 confirmé ; cette scène est appelée depuis O2-M30 et ne constitue jamais une nouvelle sélection.</x:v>
      </x:c>
      <x:c r="J668" s="122" t="str">
        <x:v>Origines — O2</x:v>
      </x:c>
      <x:c r="K668" s="125" t="n">
        <x:v>9</x:v>
      </x:c>
    </x:row>
    <x:row r="669" ht="134" customHeight="1">
      <x:c r="A669" s="126" t="str">
        <x:v>D6-O2-E3-OUV---01</x:v>
      </x:c>
      <x:c r="B669" s="127" t="str">
        <x:v>D6-O2-E3</x:v>
      </x:c>
      <x:c r="C669" s="127" t="str">
        <x:v>OUV</x:v>
      </x:c>
      <x:c r="D669" s="127" t="str">
        <x:v>-</x:v>
      </x:c>
      <x:c r="E669" s="128" t="n">
        <x:v>1</x:v>
      </x:c>
      <x:c r="F669" s="127" t="str">
        <x:v>Sael</x:v>
      </x:c>
      <x:c r="G669" s="127" t="str">
        <x:v>La garde peut changer de mains. Le récit complet restera avec le berceau.</x:v>
      </x:c>
      <x:c r="H669" s="127" t="str">
        <x:v>Laisse le joueur regarder la situation avant de poursuivre.</x:v>
      </x:c>
      <x:c r="I669" s="127" t="str">
        <x:v>O2-M29 : sélection exclusive après Elite commun ; O2-M30 : réalisation jouée ; personnes et possessions requises effectivement disponibles.  Le locuteur doit être présent ou relié par le contact décrit ; une absence n’est jamais annulée pour jouer cette scène. Exclusivement si O2.endingId=O2-E3 confirmé ; cette scène est appelée depuis O2-M30 et ne constitue jamais une nouvelle sélection.</x:v>
      </x:c>
      <x:c r="J669" s="127" t="str">
        <x:v>Origines — O2</x:v>
      </x:c>
      <x:c r="K669" s="130" t="n">
        <x:v>13</x:v>
      </x:c>
    </x:row>
    <x:row r="670" ht="74" customHeight="1">
      <x:c r="A670" s="121" t="str">
        <x:v>D6-O2-E3-SUCCES---01</x:v>
      </x:c>
      <x:c r="B670" s="122" t="str">
        <x:v>D6-O2-E3</x:v>
      </x:c>
      <x:c r="C670" s="122" t="str">
        <x:v>SUCCES</x:v>
      </x:c>
      <x:c r="D670" s="122" t="str">
        <x:v>-</x:v>
      </x:c>
      <x:c r="E670" s="123" t="n">
        <x:v>1</x:v>
      </x:c>
      <x:c r="F670" s="122" t="str">
        <x:v>Sael</x:v>
      </x:c>
      <x:c r="G670" s="122" t="str">
        <x:v>L’ancien masque est à sa nouvelle place. Ta prochaine chasse aura le tien.</x:v>
      </x:c>
      <x:c r="H670" s="122" t="str">
        <x:v>Regarde le résultat réellement obtenu avant de parler.</x:v>
      </x:c>
      <x:c r="I670" s="122" t="str">
        <x:v>Résultat correspondant effectivement constaté ; remplace ou supprime la ligne si choix de refus/différé/observation. Ne jamais jouer une victoire non acquise.</x:v>
      </x:c>
      <x:c r="J670" s="122" t="str">
        <x:v>Origines — O2</x:v>
      </x:c>
      <x:c r="K670" s="125" t="n">
        <x:v>13</x:v>
      </x:c>
    </x:row>
    <x:row r="671" ht="44" customHeight="1">
      <x:c r="A671" s="126" t="str">
        <x:v>D6-O2-E3-ECHEC---01</x:v>
      </x:c>
      <x:c r="B671" s="127" t="str">
        <x:v>D6-O2-E3</x:v>
      </x:c>
      <x:c r="C671" s="127" t="str">
        <x:v>ECHEC</x:v>
      </x:c>
      <x:c r="D671" s="127" t="str">
        <x:v>-</x:v>
      </x:c>
      <x:c r="E671" s="128" t="n">
        <x:v>1</x:v>
      </x:c>
      <x:c r="F671" s="127" t="str">
        <x:v>Sael</x:v>
      </x:c>
      <x:c r="G671" s="127" t="str">
        <x:v>La fixation bouge. Nous ne closons pas la remise tant qu’elle ne tient pas.</x:v>
      </x:c>
      <x:c r="H671" s="127" t="str">
        <x:v>Suspend l’échange pour laisser jouer le repli ou la protection prévue.</x:v>
      </x:c>
      <x:c r="I671" s="127" t="str">
        <x:v>Échec ou blocage correspondant effectivement observé ; les dégâts, objets et positions persistent.</x:v>
      </x:c>
      <x:c r="J671" s="127" t="str">
        <x:v>Origines — O2</x:v>
      </x:c>
      <x:c r="K671" s="130" t="n">
        <x:v>14</x:v>
      </x:c>
    </x:row>
    <x:row r="672" ht="44" customHeight="1">
      <x:c r="A672" s="121" t="str">
        <x:v>D6-O2-E3-REPRISE---01</x:v>
      </x:c>
      <x:c r="B672" s="122" t="str">
        <x:v>D6-O2-E3</x:v>
      </x:c>
      <x:c r="C672" s="122" t="str">
        <x:v>REPRISE</x:v>
      </x:c>
      <x:c r="D672" s="122" t="str">
        <x:v>-</x:v>
      </x:c>
      <x:c r="E672" s="123" t="n">
        <x:v>1</x:v>
      </x:c>
      <x:c r="F672" s="122" t="str">
        <x:v>Sael</x:v>
      </x:c>
      <x:c r="G672" s="122" t="str">
        <x:v>L’original n’a pas voyagé ailleurs. Reprends le contrôle avec son futur gardien.</x:v>
      </x:c>
      <x:c r="H672" s="122" t="str">
        <x:v>Reprend à distance sûre ; ne répète pas toute la présentation.</x:v>
      </x:c>
      <x:c r="I672" s="122" t="str">
        <x:v>Réinteraction volontaire après interruption ; état de l’action conservé.</x:v>
      </x:c>
      <x:c r="J672" s="122" t="str">
        <x:v>Origines — O2</x:v>
      </x:c>
      <x:c r="K672" s="125" t="n">
        <x:v>12</x:v>
      </x:c>
    </x:row>
    <x:row r="673" ht="104" customHeight="1">
      <x:c r="A673" s="126" t="str">
        <x:v>D6-O2-E3-CHOIX-A-01</x:v>
      </x:c>
      <x:c r="B673" s="127" t="str">
        <x:v>D6-O2-E3</x:v>
      </x:c>
      <x:c r="C673" s="127" t="str">
        <x:v>CHOIX</x:v>
      </x:c>
      <x:c r="D673" s="127" t="str">
        <x:v>A</x:v>
      </x:c>
      <x:c r="E673" s="128" t="n">
        <x:v>1</x:v>
      </x:c>
      <x:c r="F673" s="127" t="str">
        <x:v>Joueur</x:v>
      </x:c>
      <x:c r="G673" s="127" t="str">
        <x:v>Je vérifie moi-même sa nouvelle fixation.</x:v>
      </x:c>
      <x:c r="H673" s="127" t="str">
        <x:v>Regarder la personne ou l’appui concerné ; intention, pas résultat.</x:v>
      </x:c>
      <x:c r="I673" s="127" t="str">
        <x:v>Conditions d’entrée encore valides ; personne, outil et passage nécessaires disponibles. La parole seule ne valide pas l’objectif. Exclusivement si O2.endingId=O2-E3 confirmé ; cette scène est appelée depuis O2-M30 et ne constitue jamais une nouvelle sélection.</x:v>
      </x:c>
      <x:c r="J673" s="127" t="str">
        <x:v>Origines — O2</x:v>
      </x:c>
      <x:c r="K673" s="130" t="n">
        <x:v>6</x:v>
      </x:c>
    </x:row>
    <x:row r="674" ht="104" customHeight="1">
      <x:c r="A674" s="121" t="str">
        <x:v>D6-O2-E3-REPONSE-A-01</x:v>
      </x:c>
      <x:c r="B674" s="122" t="str">
        <x:v>D6-O2-E3</x:v>
      </x:c>
      <x:c r="C674" s="122" t="str">
        <x:v>REPONSE</x:v>
      </x:c>
      <x:c r="D674" s="122" t="str">
        <x:v>A</x:v>
      </x:c>
      <x:c r="E674" s="123" t="n">
        <x:v>1</x:v>
      </x:c>
      <x:c r="F674" s="122" t="str">
        <x:v>Sael</x:v>
      </x:c>
      <x:c r="G674" s="122" t="str">
        <x:v>Le destinataire la vérifiera après toi.</x:v>
      </x:c>
      <x:c r="H674" s="122" t="str">
        <x:v>Réponse au choix retenu ; les autres réponses ne sont pas jouées.</x:v>
      </x:c>
      <x:c r="I674" s="122" t="str">
        <x:v>Conditions d’entrée encore valides ; personne, outil et passage nécessaires disponibles. La parole seule ne valide pas l’objectif. Exclusivement si O2.endingId=O2-E3 confirmé ; cette scène est appelée depuis O2-M30 et ne constitue jamais une nouvelle sélection.</x:v>
      </x:c>
      <x:c r="J674" s="122" t="str">
        <x:v>Origines — O2</x:v>
      </x:c>
      <x:c r="K674" s="125" t="n">
        <x:v>6</x:v>
      </x:c>
    </x:row>
    <x:row r="675" ht="104" customHeight="1">
      <x:c r="A675" s="126" t="str">
        <x:v>D6-O2-E3-CHOIX-B-01</x:v>
      </x:c>
      <x:c r="B675" s="127" t="str">
        <x:v>D6-O2-E3</x:v>
      </x:c>
      <x:c r="C675" s="127" t="str">
        <x:v>CHOIX</x:v>
      </x:c>
      <x:c r="D675" s="127" t="str">
        <x:v>B</x:v>
      </x:c>
      <x:c r="E675" s="128" t="n">
        <x:v>1</x:v>
      </x:c>
      <x:c r="F675" s="127" t="str">
        <x:v>Joueur</x:v>
      </x:c>
      <x:c r="G675" s="127" t="str">
        <x:v>Je demande au nouveau gardien de me montrer sa place.</x:v>
      </x:c>
      <x:c r="H675" s="127" t="str">
        <x:v>Regarder la personne ou l’appui concerné ; intention, pas résultat.</x:v>
      </x:c>
      <x:c r="I675" s="127" t="str">
        <x:v>Conditions d’entrée encore valides ; personne, outil et passage nécessaires disponibles. La parole seule ne valide pas l’objectif. Exclusivement si O2.endingId=O2-E3 confirmé ; cette scène est appelée depuis O2-M30 et ne constitue jamais une nouvelle sélection.</x:v>
      </x:c>
      <x:c r="J675" s="127" t="str">
        <x:v>Origines — O2</x:v>
      </x:c>
      <x:c r="K675" s="130" t="n">
        <x:v>10</x:v>
      </x:c>
    </x:row>
    <x:row r="676" ht="104" customHeight="1">
      <x:c r="A676" s="121" t="str">
        <x:v>D6-O2-E3-REPONSE-B-01</x:v>
      </x:c>
      <x:c r="B676" s="122" t="str">
        <x:v>D6-O2-E3</x:v>
      </x:c>
      <x:c r="C676" s="122" t="str">
        <x:v>REPONSE</x:v>
      </x:c>
      <x:c r="D676" s="122" t="str">
        <x:v>B</x:v>
      </x:c>
      <x:c r="E676" s="123" t="n">
        <x:v>1</x:v>
      </x:c>
      <x:c r="F676" s="122" t="str">
        <x:v>Sael</x:v>
      </x:c>
      <x:c r="G676" s="122" t="str">
        <x:v>Qu’il te montre aussi comment il l’ouvrira sans forcer.</x:v>
      </x:c>
      <x:c r="H676" s="122" t="str">
        <x:v>Réponse au choix retenu ; les autres réponses ne sont pas jouées.</x:v>
      </x:c>
      <x:c r="I676" s="122" t="str">
        <x:v>Conditions d’entrée encore valides ; personne, outil et passage nécessaires disponibles. La parole seule ne valide pas l’objectif. Exclusivement si O2.endingId=O2-E3 confirmé ; cette scène est appelée depuis O2-M30 et ne constitue jamais une nouvelle sélection.</x:v>
      </x:c>
      <x:c r="J676" s="122" t="str">
        <x:v>Origines — O2</x:v>
      </x:c>
      <x:c r="K676" s="125" t="n">
        <x:v>9</x:v>
      </x:c>
    </x:row>
    <x:row r="677" ht="134" customHeight="1">
      <x:c r="A677" s="126" t="str">
        <x:v>D6-O3-M01-OUV---01</x:v>
      </x:c>
      <x:c r="B677" s="127" t="str">
        <x:v>D6-O3-M01</x:v>
      </x:c>
      <x:c r="C677" s="127" t="str">
        <x:v>OUV</x:v>
      </x:c>
      <x:c r="D677" s="127" t="str">
        <x:v>-</x:v>
      </x:c>
      <x:c r="E677" s="128" t="n">
        <x:v>1</x:v>
      </x:c>
      <x:c r="F677" s="127" t="str">
        <x:v>Orem</x:v>
      </x:c>
      <x:c r="G677" s="127" t="str">
        <x:v>La dalle bouge sous moi. Celle près du mur tient encore !</x:v>
      </x:c>
      <x:c r="H677" s="127" t="str">
        <x:v>Laisse le joueur regarder la situation avant de poursuivre.</x:v>
      </x:c>
      <x:c r="I677" s="127" t="str">
        <x:v>Voie O3 choisie ; prologue commun terminé ; aucune mission de voie résolue.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677" s="127" t="str">
        <x:v>Origines — O3</x:v>
      </x:c>
      <x:c r="K677" s="130" t="n">
        <x:v>12</x:v>
      </x:c>
    </x:row>
    <x:row r="678" ht="74" customHeight="1">
      <x:c r="A678" s="121" t="str">
        <x:v>D6-O3-M01-SUCCES---01</x:v>
      </x:c>
      <x:c r="B678" s="122" t="str">
        <x:v>D6-O3-M01</x:v>
      </x:c>
      <x:c r="C678" s="122" t="str">
        <x:v>SUCCES</x:v>
      </x:c>
      <x:c r="D678" s="122" t="str">
        <x:v>-</x:v>
      </x:c>
      <x:c r="E678" s="123" t="n">
        <x:v>1</x:v>
      </x:c>
      <x:c r="F678" s="122" t="str">
        <x:v>Orem</x:v>
      </x:c>
      <x:c r="G678" s="122" t="str">
        <x:v>Je suis passé. Le sol gronde encore derrière nous.</x:v>
      </x:c>
      <x:c r="H678" s="122" t="str">
        <x:v>Regarde le résultat réellement obtenu avant de parler.</x:v>
      </x:c>
      <x:c r="I678" s="122" t="str">
        <x:v>Résultat correspondant effectivement constaté ; remplace ou supprime la ligne si choix de refus/différé/observation. Ne jamais jouer une victoire non acquise.</x:v>
      </x:c>
      <x:c r="J678" s="122" t="str">
        <x:v>Origines — O3</x:v>
      </x:c>
      <x:c r="K678" s="125" t="n">
        <x:v>9</x:v>
      </x:c>
    </x:row>
    <x:row r="679" ht="44" customHeight="1">
      <x:c r="A679" s="126" t="str">
        <x:v>D6-O3-M01-ECHEC---01</x:v>
      </x:c>
      <x:c r="B679" s="127" t="str">
        <x:v>D6-O3-M01</x:v>
      </x:c>
      <x:c r="C679" s="127" t="str">
        <x:v>ECHEC</x:v>
      </x:c>
      <x:c r="D679" s="127" t="str">
        <x:v>-</x:v>
      </x:c>
      <x:c r="E679" s="128" t="n">
        <x:v>1</x:v>
      </x:c>
      <x:c r="F679" s="127" t="str">
        <x:v>Orem</x:v>
      </x:c>
      <x:c r="G679" s="127" t="str">
        <x:v>Je te vois sur le palier. Reste où la roche tient.</x:v>
      </x:c>
      <x:c r="H679" s="127" t="str">
        <x:v>Suspend l’échange pour laisser jouer le repli ou la protection prévue.</x:v>
      </x:c>
      <x:c r="I679" s="127" t="str">
        <x:v>Échec ou blocage correspondant effectivement observé ; les dégâts, objets et positions persistent.</x:v>
      </x:c>
      <x:c r="J679" s="127" t="str">
        <x:v>Origines — O3</x:v>
      </x:c>
      <x:c r="K679" s="130" t="n">
        <x:v>11</x:v>
      </x:c>
    </x:row>
    <x:row r="680" ht="44" customHeight="1">
      <x:c r="A680" s="121" t="str">
        <x:v>D6-O3-M01-REPRISE---01</x:v>
      </x:c>
      <x:c r="B680" s="122" t="str">
        <x:v>D6-O3-M01</x:v>
      </x:c>
      <x:c r="C680" s="122" t="str">
        <x:v>REPRISE</x:v>
      </x:c>
      <x:c r="D680" s="122" t="str">
        <x:v>-</x:v>
      </x:c>
      <x:c r="E680" s="123" t="n">
        <x:v>1</x:v>
      </x:c>
      <x:c r="F680" s="122" t="str">
        <x:v>Orem</x:v>
      </x:c>
      <x:c r="G680" s="122" t="str">
        <x:v>L’escalier libéré n’a pas bougé. Nous pouvons le rejoindre par le côté.</x:v>
      </x:c>
      <x:c r="H680" s="122" t="str">
        <x:v>Reprend à distance sûre ; ne répète pas toute la présentation.</x:v>
      </x:c>
      <x:c r="I680" s="122" t="str">
        <x:v>Réinteraction volontaire après interruption ; état de l’action conservé.</x:v>
      </x:c>
      <x:c r="J680" s="122" t="str">
        <x:v>Origines — O3</x:v>
      </x:c>
      <x:c r="K680" s="125" t="n">
        <x:v>12</x:v>
      </x:c>
    </x:row>
    <x:row r="681" ht="59" customHeight="1">
      <x:c r="A681" s="126" t="str">
        <x:v>D6-O3-M01-CHOIX-A-01</x:v>
      </x:c>
      <x:c r="B681" s="127" t="str">
        <x:v>D6-O3-M01</x:v>
      </x:c>
      <x:c r="C681" s="127" t="str">
        <x:v>CHOIX</x:v>
      </x:c>
      <x:c r="D681" s="127" t="str">
        <x:v>A</x:v>
      </x:c>
      <x:c r="E681" s="128" t="n">
        <x:v>1</x:v>
      </x:c>
      <x:c r="F681" s="127" t="str">
        <x:v>Joueur</x:v>
      </x:c>
      <x:c r="G681" s="127" t="str">
        <x:v>Prends ma route par le haut.</x:v>
      </x:c>
      <x:c r="H681" s="127" t="str">
        <x:v>Regarder la personne ou l’appui concerné ; intention, pas résultat.</x:v>
      </x:c>
      <x:c r="I681" s="127" t="str">
        <x:v>Conditions d’entrée encore valides ; personne, outil et passage nécessaires disponibles. La parole seule ne valide pas l’objectif.</x:v>
      </x:c>
      <x:c r="J681" s="127" t="str">
        <x:v>Origines — O3</x:v>
      </x:c>
      <x:c r="K681" s="130" t="n">
        <x:v>6</x:v>
      </x:c>
    </x:row>
    <x:row r="682" ht="59" customHeight="1">
      <x:c r="A682" s="121" t="str">
        <x:v>D6-O3-M01-REPONSE-A-01</x:v>
      </x:c>
      <x:c r="B682" s="122" t="str">
        <x:v>D6-O3-M01</x:v>
      </x:c>
      <x:c r="C682" s="122" t="str">
        <x:v>REPONSE</x:v>
      </x:c>
      <x:c r="D682" s="122" t="str">
        <x:v>A</x:v>
      </x:c>
      <x:c r="E682" s="123" t="n">
        <x:v>1</x:v>
      </x:c>
      <x:c r="F682" s="122" t="str">
        <x:v>Orem</x:v>
      </x:c>
      <x:c r="G682" s="122" t="str">
        <x:v>Je te suis dès que le poids libère l’escalier.</x:v>
      </x:c>
      <x:c r="H682" s="122" t="str">
        <x:v>Réponse au choix retenu ; les autres réponses ne sont pas jouées.</x:v>
      </x:c>
      <x:c r="I682" s="122" t="str">
        <x:v>Conditions d’entrée encore valides ; personne, outil et passage nécessaires disponibles. La parole seule ne valide pas l’objectif.</x:v>
      </x:c>
      <x:c r="J682" s="122" t="str">
        <x:v>Origines — O3</x:v>
      </x:c>
      <x:c r="K682" s="125" t="n">
        <x:v>9</x:v>
      </x:c>
    </x:row>
    <x:row r="683" ht="59" customHeight="1">
      <x:c r="A683" s="126" t="str">
        <x:v>D6-O3-M01-CHOIX-B-01</x:v>
      </x:c>
      <x:c r="B683" s="127" t="str">
        <x:v>D6-O3-M01</x:v>
      </x:c>
      <x:c r="C683" s="127" t="str">
        <x:v>CHOIX</x:v>
      </x:c>
      <x:c r="D683" s="127" t="str">
        <x:v>B</x:v>
      </x:c>
      <x:c r="E683" s="128" t="n">
        <x:v>1</x:v>
      </x:c>
      <x:c r="F683" s="127" t="str">
        <x:v>Joueur</x:v>
      </x:c>
      <x:c r="G683" s="127" t="str">
        <x:v>L’instructeur ouvre au sol. Suivons-le.</x:v>
      </x:c>
      <x:c r="H683" s="127" t="str">
        <x:v>Regarder la personne ou l’appui concerné ; intention, pas résultat.</x:v>
      </x:c>
      <x:c r="I683" s="127" t="str">
        <x:v>Conditions d’entrée encore valides ; personne, outil et passage nécessaires disponibles. La parole seule ne valide pas l’objectif.</x:v>
      </x:c>
      <x:c r="J683" s="127" t="str">
        <x:v>Origines — O3</x:v>
      </x:c>
      <x:c r="K683" s="130" t="n">
        <x:v>5</x:v>
      </x:c>
    </x:row>
    <x:row r="684" ht="59" customHeight="1">
      <x:c r="A684" s="121" t="str">
        <x:v>D6-O3-M01-REPONSE-B-01</x:v>
      </x:c>
      <x:c r="B684" s="122" t="str">
        <x:v>D6-O3-M01</x:v>
      </x:c>
      <x:c r="C684" s="122" t="str">
        <x:v>REPONSE</x:v>
      </x:c>
      <x:c r="D684" s="122" t="str">
        <x:v>B</x:v>
      </x:c>
      <x:c r="E684" s="123" t="n">
        <x:v>1</x:v>
      </x:c>
      <x:c r="F684" s="122" t="str">
        <x:v>Orem</x:v>
      </x:c>
      <x:c r="G684" s="122" t="str">
        <x:v>Attends que je quitte cette fissure.</x:v>
      </x:c>
      <x:c r="H684" s="122" t="str">
        <x:v>Réponse au choix retenu ; les autres réponses ne sont pas jouées.</x:v>
      </x:c>
      <x:c r="I684" s="122" t="str">
        <x:v>Conditions d’entrée encore valides ; personne, outil et passage nécessaires disponibles. La parole seule ne valide pas l’objectif.</x:v>
      </x:c>
      <x:c r="J684" s="122" t="str">
        <x:v>Origines — O3</x:v>
      </x:c>
      <x:c r="K684" s="125" t="n">
        <x:v>6</x:v>
      </x:c>
    </x:row>
    <x:row r="685" ht="44" customHeight="1">
      <x:c r="A685" s="126" t="str">
        <x:v>D6-O3-M01-VARIANTE---01</x:v>
      </x:c>
      <x:c r="B685" s="127" t="str">
        <x:v>D6-O3-M01</x:v>
      </x:c>
      <x:c r="C685" s="127" t="str">
        <x:v>VARIANTE</x:v>
      </x:c>
      <x:c r="D685" s="127" t="str">
        <x:v>-</x:v>
      </x:c>
      <x:c r="E685" s="128" t="n">
        <x:v>1</x:v>
      </x:c>
      <x:c r="F685" s="127" t="str">
        <x:v>Orem</x:v>
      </x:c>
      <x:c r="G685" s="127" t="str">
        <x:v>Je n’avais pas vu cette prise. J’ai pu te suivre quand l’escalier s’est libéré.</x:v>
      </x:c>
      <x:c r="H685" s="127" t="str">
        <x:v>Regarde les fissures depuis la plateforme désormais atteinte.</x:v>
      </x:c>
      <x:c r="I685" s="127" t="str">
        <x:v>Après secours ; priorité 1 ; Orem effectivement rejoint et sorti par la route haute.</x:v>
      </x:c>
      <x:c r="J685" s="127" t="str">
        <x:v>Origines — O3</x:v>
      </x:c>
      <x:c r="K685" s="130" t="n">
        <x:v>14</x:v>
      </x:c>
    </x:row>
    <x:row r="686" ht="149" customHeight="1">
      <x:c r="A686" s="121" t="str">
        <x:v>D6-O3-M02-OUV---01</x:v>
      </x:c>
      <x:c r="B686" s="122" t="str">
        <x:v>D6-O3-M02</x:v>
      </x:c>
      <x:c r="C686" s="122" t="str">
        <x:v>OUV</x:v>
      </x:c>
      <x:c r="D686" s="122" t="str">
        <x:v>-</x:v>
      </x:c>
      <x:c r="E686" s="123" t="n">
        <x:v>1</x:v>
      </x:c>
      <x:c r="F686" s="122" t="str">
        <x:v>Tava</x:v>
      </x:c>
      <x:c r="G686" s="122" t="str">
        <x:v>Les jets s’arrêtent ensemble, puis celui de gauche repart plus tôt. Regarde avant de courir.</x:v>
      </x:c>
      <x:c r="H686" s="122" t="str">
        <x:v>Laisse le joueur regarder la situation avant de poursuivre.</x:v>
      </x:c>
      <x:c r="I686" s="122" t="str">
        <x:v>O3-M01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686" s="122" t="str">
        <x:v>Origines — O3</x:v>
      </x:c>
      <x:c r="K686" s="125" t="n">
        <x:v>15</x:v>
      </x:c>
    </x:row>
    <x:row r="687" ht="74" customHeight="1">
      <x:c r="A687" s="126" t="str">
        <x:v>D6-O3-M02-SUCCES---01</x:v>
      </x:c>
      <x:c r="B687" s="127" t="str">
        <x:v>D6-O3-M02</x:v>
      </x:c>
      <x:c r="C687" s="127" t="str">
        <x:v>SUCCES</x:v>
      </x:c>
      <x:c r="D687" s="127" t="str">
        <x:v>-</x:v>
      </x:c>
      <x:c r="E687" s="128" t="n">
        <x:v>1</x:v>
      </x:c>
      <x:c r="F687" s="127" t="str">
        <x:v>Tava</x:v>
      </x:c>
      <x:c r="G687" s="127" t="str">
        <x:v>Le passage respire. Appelons ceux qu’on entend derrière le mur.</x:v>
      </x:c>
      <x:c r="H687" s="127" t="str">
        <x:v>Regarde le résultat réellement obtenu avant de parler.</x:v>
      </x:c>
      <x:c r="I687" s="127" t="str">
        <x:v>Résultat correspondant effectivement constaté ; remplace ou supprime la ligne si choix de refus/différé/observation. Ne jamais jouer une victoire non acquise.</x:v>
      </x:c>
      <x:c r="J687" s="127" t="str">
        <x:v>Origines — O3</x:v>
      </x:c>
      <x:c r="K687" s="130" t="n">
        <x:v>10</x:v>
      </x:c>
    </x:row>
    <x:row r="688" ht="44" customHeight="1">
      <x:c r="A688" s="121" t="str">
        <x:v>D6-O3-M02-ECHEC---01</x:v>
      </x:c>
      <x:c r="B688" s="122" t="str">
        <x:v>D6-O3-M02</x:v>
      </x:c>
      <x:c r="C688" s="122" t="str">
        <x:v>ECHEC</x:v>
      </x:c>
      <x:c r="D688" s="122" t="str">
        <x:v>-</x:v>
      </x:c>
      <x:c r="E688" s="123" t="n">
        <x:v>1</x:v>
      </x:c>
      <x:c r="F688" s="122" t="str">
        <x:v>Tava</x:v>
      </x:c>
      <x:c r="G688" s="122" t="str">
        <x:v>Sous l’auvent ! Ce jet est reparti.</x:v>
      </x:c>
      <x:c r="H688" s="122" t="str">
        <x:v>Suspend l’échange pour laisser jouer le repli ou la protection prévue.</x:v>
      </x:c>
      <x:c r="I688" s="122" t="str">
        <x:v>Échec ou blocage correspondant effectivement observé ; les dégâts, objets et positions persistent.</x:v>
      </x:c>
      <x:c r="J688" s="122" t="str">
        <x:v>Origines — O3</x:v>
      </x:c>
      <x:c r="K688" s="125" t="n">
        <x:v>7</x:v>
      </x:c>
    </x:row>
    <x:row r="689" ht="44" customHeight="1">
      <x:c r="A689" s="126" t="str">
        <x:v>D6-O3-M02-REPRISE---01</x:v>
      </x:c>
      <x:c r="B689" s="127" t="str">
        <x:v>D6-O3-M02</x:v>
      </x:c>
      <x:c r="C689" s="127" t="str">
        <x:v>REPRISE</x:v>
      </x:c>
      <x:c r="D689" s="127" t="str">
        <x:v>-</x:v>
      </x:c>
      <x:c r="E689" s="128" t="n">
        <x:v>1</x:v>
      </x:c>
      <x:c r="F689" s="127" t="str">
        <x:v>Tava</x:v>
      </x:c>
      <x:c r="G689" s="127" t="str">
        <x:v>Nous avons vu son rythme. Attends l’arrêt du second jet pour reprendre.</x:v>
      </x:c>
      <x:c r="H689" s="127" t="str">
        <x:v>Reprend à distance sûre ; ne répète pas toute la présentation.</x:v>
      </x:c>
      <x:c r="I689" s="127" t="str">
        <x:v>Réinteraction volontaire après interruption ; état de l’action conservé.</x:v>
      </x:c>
      <x:c r="J689" s="127" t="str">
        <x:v>Origines — O3</x:v>
      </x:c>
      <x:c r="K689" s="130" t="n">
        <x:v>12</x:v>
      </x:c>
    </x:row>
    <x:row r="690" ht="59" customHeight="1">
      <x:c r="A690" s="121" t="str">
        <x:v>D6-O3-M02-CHOIX-A-01</x:v>
      </x:c>
      <x:c r="B690" s="122" t="str">
        <x:v>D6-O3-M02</x:v>
      </x:c>
      <x:c r="C690" s="122" t="str">
        <x:v>CHOIX</x:v>
      </x:c>
      <x:c r="D690" s="122" t="str">
        <x:v>A</x:v>
      </x:c>
      <x:c r="E690" s="123" t="n">
        <x:v>1</x:v>
      </x:c>
      <x:c r="F690" s="122" t="str">
        <x:v>Joueur</x:v>
      </x:c>
      <x:c r="G690" s="122" t="str">
        <x:v>J’ouvre le grand corridor.</x:v>
      </x:c>
      <x:c r="H690" s="122" t="str">
        <x:v>Regarder la personne ou l’appui concerné ; intention, pas résultat.</x:v>
      </x:c>
      <x:c r="I690" s="122" t="str">
        <x:v>Conditions d’entrée encore valides ; personne, outil et passage nécessaires disponibles. La parole seule ne valide pas l’objectif.</x:v>
      </x:c>
      <x:c r="J690" s="122" t="str">
        <x:v>Origines — O3</x:v>
      </x:c>
      <x:c r="K690" s="125" t="n">
        <x:v>4</x:v>
      </x:c>
    </x:row>
    <x:row r="691" ht="59" customHeight="1">
      <x:c r="A691" s="126" t="str">
        <x:v>D6-O3-M02-REPONSE-A-01</x:v>
      </x:c>
      <x:c r="B691" s="127" t="str">
        <x:v>D6-O3-M02</x:v>
      </x:c>
      <x:c r="C691" s="127" t="str">
        <x:v>REPONSE</x:v>
      </x:c>
      <x:c r="D691" s="127" t="str">
        <x:v>A</x:v>
      </x:c>
      <x:c r="E691" s="128" t="n">
        <x:v>1</x:v>
      </x:c>
      <x:c r="F691" s="127" t="str">
        <x:v>Tava</x:v>
      </x:c>
      <x:c r="G691" s="127" t="str">
        <x:v>Je tiens ce volet pendant que tu traverses.</x:v>
      </x:c>
      <x:c r="H691" s="127" t="str">
        <x:v>Réponse au choix retenu ; les autres réponses ne sont pas jouées.</x:v>
      </x:c>
      <x:c r="I691" s="127" t="str">
        <x:v>Conditions d’entrée encore valides ; personne, outil et passage nécessaires disponibles. La parole seule ne valide pas l’objectif.</x:v>
      </x:c>
      <x:c r="J691" s="127" t="str">
        <x:v>Origines — O3</x:v>
      </x:c>
      <x:c r="K691" s="130" t="n">
        <x:v>8</x:v>
      </x:c>
    </x:row>
    <x:row r="692" ht="59" customHeight="1">
      <x:c r="A692" s="121" t="str">
        <x:v>D6-O3-M02-CHOIX-B-01</x:v>
      </x:c>
      <x:c r="B692" s="122" t="str">
        <x:v>D6-O3-M02</x:v>
      </x:c>
      <x:c r="C692" s="122" t="str">
        <x:v>CHOIX</x:v>
      </x:c>
      <x:c r="D692" s="122" t="str">
        <x:v>B</x:v>
      </x:c>
      <x:c r="E692" s="123" t="n">
        <x:v>1</x:v>
      </x:c>
      <x:c r="F692" s="122" t="str">
        <x:v>Joueur</x:v>
      </x:c>
      <x:c r="G692" s="122" t="str">
        <x:v>Je dégage d’abord l’alcôve.</x:v>
      </x:c>
      <x:c r="H692" s="122" t="str">
        <x:v>Regarder la personne ou l’appui concerné ; intention, pas résultat.</x:v>
      </x:c>
      <x:c r="I692" s="122" t="str">
        <x:v>Conditions d’entrée encore valides ; personne, outil et passage nécessaires disponibles. La parole seule ne valide pas l’objectif.</x:v>
      </x:c>
      <x:c r="J692" s="122" t="str">
        <x:v>Origines — O3</x:v>
      </x:c>
      <x:c r="K692" s="125" t="n">
        <x:v>4</x:v>
      </x:c>
    </x:row>
    <x:row r="693" ht="59" customHeight="1">
      <x:c r="A693" s="126" t="str">
        <x:v>D6-O3-M02-REPONSE-B-01</x:v>
      </x:c>
      <x:c r="B693" s="127" t="str">
        <x:v>D6-O3-M02</x:v>
      </x:c>
      <x:c r="C693" s="127" t="str">
        <x:v>REPONSE</x:v>
      </x:c>
      <x:c r="D693" s="127" t="str">
        <x:v>B</x:v>
      </x:c>
      <x:c r="E693" s="128" t="n">
        <x:v>1</x:v>
      </x:c>
      <x:c r="F693" s="127" t="str">
        <x:v>Tava</x:v>
      </x:c>
      <x:c r="G693" s="127" t="str">
        <x:v>Ceux qui y attendent pourront nous aider à ouvrir le reste.</x:v>
      </x:c>
      <x:c r="H693" s="127" t="str">
        <x:v>Réponse au choix retenu ; les autres réponses ne sont pas jouées.</x:v>
      </x:c>
      <x:c r="I693" s="127" t="str">
        <x:v>Conditions d’entrée encore valides ; personne, outil et passage nécessaires disponibles. La parole seule ne valide pas l’objectif.</x:v>
      </x:c>
      <x:c r="J693" s="127" t="str">
        <x:v>Origines — O3</x:v>
      </x:c>
      <x:c r="K693" s="130" t="n">
        <x:v>11</x:v>
      </x:c>
    </x:row>
    <x:row r="694" ht="149" customHeight="1">
      <x:c r="A694" s="121" t="str">
        <x:v>D6-O3-M03-OUV---01</x:v>
      </x:c>
      <x:c r="B694" s="122" t="str">
        <x:v>D6-O3-M03</x:v>
      </x:c>
      <x:c r="C694" s="122" t="str">
        <x:v>OUV</x:v>
      </x:c>
      <x:c r="D694" s="122" t="str">
        <x:v>-</x:v>
      </x:c>
      <x:c r="E694" s="123" t="n">
        <x:v>1</x:v>
      </x:c>
      <x:c r="F694" s="122" t="str">
        <x:v>Tava</x:v>
      </x:c>
      <x:c r="G694" s="122" t="str">
        <x:v>Trois appels, trois niveaux. Nous commençons par ceux que cette corde peut atteindre.</x:v>
      </x:c>
      <x:c r="H694" s="122" t="str">
        <x:v>Laisse le joueur regarder la situation avant de poursuivre.</x:v>
      </x:c>
      <x:c r="I694" s="122" t="str">
        <x:v>O3-M02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694" s="122" t="str">
        <x:v>Origines — O3</x:v>
      </x:c>
      <x:c r="K694" s="125" t="n">
        <x:v>13</x:v>
      </x:c>
    </x:row>
    <x:row r="695" ht="74" customHeight="1">
      <x:c r="A695" s="126" t="str">
        <x:v>D6-O3-M03-SUCCES---01</x:v>
      </x:c>
      <x:c r="B695" s="127" t="str">
        <x:v>D6-O3-M03</x:v>
      </x:c>
      <x:c r="C695" s="127" t="str">
        <x:v>SUCCES</x:v>
      </x:c>
      <x:c r="D695" s="127" t="str">
        <x:v>-</x:v>
      </x:c>
      <x:c r="E695" s="128" t="n">
        <x:v>1</x:v>
      </x:c>
      <x:c r="F695" s="127" t="str">
        <x:v>Tava</x:v>
      </x:c>
      <x:c r="G695" s="127" t="str">
        <x:v>Ceux-là sont sur l’autre bord. Regarde qui reste avant de repartir.</x:v>
      </x:c>
      <x:c r="H695" s="127" t="str">
        <x:v>Regarde le résultat réellement obtenu avant de parler.</x:v>
      </x:c>
      <x:c r="I695" s="127" t="str">
        <x:v>Résultat correspondant effectivement constaté ; remplace ou supprime la ligne si choix de refus/différé/observation. Ne jamais jouer une victoire non acquise.</x:v>
      </x:c>
      <x:c r="J695" s="127" t="str">
        <x:v>Origines — O3</x:v>
      </x:c>
      <x:c r="K695" s="130" t="n">
        <x:v>11</x:v>
      </x:c>
    </x:row>
    <x:row r="696" ht="44" customHeight="1">
      <x:c r="A696" s="121" t="str">
        <x:v>D6-O3-M03-ECHEC---01</x:v>
      </x:c>
      <x:c r="B696" s="122" t="str">
        <x:v>D6-O3-M03</x:v>
      </x:c>
      <x:c r="C696" s="122" t="str">
        <x:v>ECHEC</x:v>
      </x:c>
      <x:c r="D696" s="122" t="str">
        <x:v>-</x:v>
      </x:c>
      <x:c r="E696" s="123" t="n">
        <x:v>1</x:v>
      </x:c>
      <x:c r="F696" s="122" t="str">
        <x:v>Tava</x:v>
      </x:c>
      <x:c r="G696" s="122" t="str">
        <x:v>Le filet t’a retenu. Les personnes déjà passées restent en sûreté.</x:v>
      </x:c>
      <x:c r="H696" s="122" t="str">
        <x:v>Suspend l’échange pour laisser jouer le repli ou la protection prévue.</x:v>
      </x:c>
      <x:c r="I696" s="122" t="str">
        <x:v>Échec ou blocage correspondant effectivement observé ; les dégâts, objets et positions persistent.</x:v>
      </x:c>
      <x:c r="J696" s="122" t="str">
        <x:v>Origines — O3</x:v>
      </x:c>
      <x:c r="K696" s="125" t="n">
        <x:v>11</x:v>
      </x:c>
    </x:row>
    <x:row r="697" ht="44" customHeight="1">
      <x:c r="A697" s="126" t="str">
        <x:v>D6-O3-M03-REPRISE---01</x:v>
      </x:c>
      <x:c r="B697" s="127" t="str">
        <x:v>D6-O3-M03</x:v>
      </x:c>
      <x:c r="C697" s="127" t="str">
        <x:v>REPRISE</x:v>
      </x:c>
      <x:c r="D697" s="127" t="str">
        <x:v>-</x:v>
      </x:c>
      <x:c r="E697" s="128" t="n">
        <x:v>1</x:v>
      </x:c>
      <x:c r="F697" s="127" t="str">
        <x:v>Tava</x:v>
      </x:c>
      <x:c r="G697" s="127" t="str">
        <x:v>La corde est toujours ancrée. Reprends au niveau encore occupé.</x:v>
      </x:c>
      <x:c r="H697" s="127" t="str">
        <x:v>Reprend à distance sûre ; ne répète pas toute la présentation.</x:v>
      </x:c>
      <x:c r="I697" s="127" t="str">
        <x:v>Réinteraction volontaire après interruption ; état de l’action conservé.</x:v>
      </x:c>
      <x:c r="J697" s="127" t="str">
        <x:v>Origines — O3</x:v>
      </x:c>
      <x:c r="K697" s="130" t="n">
        <x:v>10</x:v>
      </x:c>
    </x:row>
    <x:row r="698" ht="59" customHeight="1">
      <x:c r="A698" s="121" t="str">
        <x:v>D6-O3-M03-CHOIX-A-01</x:v>
      </x:c>
      <x:c r="B698" s="122" t="str">
        <x:v>D6-O3-M03</x:v>
      </x:c>
      <x:c r="C698" s="122" t="str">
        <x:v>CHOIX</x:v>
      </x:c>
      <x:c r="D698" s="122" t="str">
        <x:v>A</x:v>
      </x:c>
      <x:c r="E698" s="123" t="n">
        <x:v>1</x:v>
      </x:c>
      <x:c r="F698" s="122" t="str">
        <x:v>Joueur</x:v>
      </x:c>
      <x:c r="G698" s="122" t="str">
        <x:v>Je descends au niveau bas.</x:v>
      </x:c>
      <x:c r="H698" s="122" t="str">
        <x:v>Regarder la personne ou l’appui concerné ; intention, pas résultat.</x:v>
      </x:c>
      <x:c r="I698" s="122" t="str">
        <x:v>Conditions d’entrée encore valides ; personne, outil et passage nécessaires disponibles. La parole seule ne valide pas l’objectif.</x:v>
      </x:c>
      <x:c r="J698" s="122" t="str">
        <x:v>Origines — O3</x:v>
      </x:c>
      <x:c r="K698" s="125" t="n">
        <x:v>5</x:v>
      </x:c>
    </x:row>
    <x:row r="699" ht="59" customHeight="1">
      <x:c r="A699" s="126" t="str">
        <x:v>D6-O3-M03-REPONSE-A-01</x:v>
      </x:c>
      <x:c r="B699" s="127" t="str">
        <x:v>D6-O3-M03</x:v>
      </x:c>
      <x:c r="C699" s="127" t="str">
        <x:v>REPONSE</x:v>
      </x:c>
      <x:c r="D699" s="127" t="str">
        <x:v>A</x:v>
      </x:c>
      <x:c r="E699" s="128" t="n">
        <x:v>1</x:v>
      </x:c>
      <x:c r="F699" s="127" t="str">
        <x:v>Tava</x:v>
      </x:c>
      <x:c r="G699" s="127" t="str">
        <x:v>Fixe la caisse avant de mettre ton poids sur la corde.</x:v>
      </x:c>
      <x:c r="H699" s="127" t="str">
        <x:v>Réponse au choix retenu ; les autres réponses ne sont pas jouées.</x:v>
      </x:c>
      <x:c r="I699" s="127" t="str">
        <x:v>Conditions d’entrée encore valides ; personne, outil et passage nécessaires disponibles. La parole seule ne valide pas l’objectif.</x:v>
      </x:c>
      <x:c r="J699" s="127" t="str">
        <x:v>Origines — O3</x:v>
      </x:c>
      <x:c r="K699" s="130" t="n">
        <x:v>11</x:v>
      </x:c>
    </x:row>
    <x:row r="700" ht="59" customHeight="1">
      <x:c r="A700" s="121" t="str">
        <x:v>D6-O3-M03-CHOIX-B-01</x:v>
      </x:c>
      <x:c r="B700" s="122" t="str">
        <x:v>D6-O3-M03</x:v>
      </x:c>
      <x:c r="C700" s="122" t="str">
        <x:v>CHOIX</x:v>
      </x:c>
      <x:c r="D700" s="122" t="str">
        <x:v>B</x:v>
      </x:c>
      <x:c r="E700" s="123" t="n">
        <x:v>1</x:v>
      </x:c>
      <x:c r="F700" s="122" t="str">
        <x:v>Joueur</x:v>
      </x:c>
      <x:c r="G700" s="122" t="str">
        <x:v>Le palier central peut nous aider à tenir.</x:v>
      </x:c>
      <x:c r="H700" s="122" t="str">
        <x:v>Regarder la personne ou l’appui concerné ; intention, pas résultat.</x:v>
      </x:c>
      <x:c r="I700" s="122" t="str">
        <x:v>Conditions d’entrée encore valides ; personne, outil et passage nécessaires disponibles. La parole seule ne valide pas l’objectif.</x:v>
      </x:c>
      <x:c r="J700" s="122" t="str">
        <x:v>Origines — O3</x:v>
      </x:c>
      <x:c r="K700" s="125" t="n">
        <x:v>8</x:v>
      </x:c>
    </x:row>
    <x:row r="701" ht="59" customHeight="1">
      <x:c r="A701" s="126" t="str">
        <x:v>D6-O3-M03-REPONSE-B-01</x:v>
      </x:c>
      <x:c r="B701" s="127" t="str">
        <x:v>D6-O3-M03</x:v>
      </x:c>
      <x:c r="C701" s="127" t="str">
        <x:v>REPONSE</x:v>
      </x:c>
      <x:c r="D701" s="127" t="str">
        <x:v>B</x:v>
      </x:c>
      <x:c r="E701" s="128" t="n">
        <x:v>1</x:v>
      </x:c>
      <x:c r="F701" s="127" t="str">
        <x:v>Tava</x:v>
      </x:c>
      <x:c r="G701" s="127" t="str">
        <x:v>Alors donne-leur la prise avant de poursuivre plus bas.</x:v>
      </x:c>
      <x:c r="H701" s="127" t="str">
        <x:v>Réponse au choix retenu ; les autres réponses ne sont pas jouées.</x:v>
      </x:c>
      <x:c r="I701" s="127" t="str">
        <x:v>Conditions d’entrée encore valides ; personne, outil et passage nécessaires disponibles. La parole seule ne valide pas l’objectif.</x:v>
      </x:c>
      <x:c r="J701" s="127" t="str">
        <x:v>Origines — O3</x:v>
      </x:c>
      <x:c r="K701" s="130" t="n">
        <x:v>9</x:v>
      </x:c>
    </x:row>
    <x:row r="702" ht="44" customHeight="1">
      <x:c r="A702" s="121" t="str">
        <x:v>D6-O3-M03-VARIANTE---01</x:v>
      </x:c>
      <x:c r="B702" s="122" t="str">
        <x:v>D6-O3-M03</x:v>
      </x:c>
      <x:c r="C702" s="122" t="str">
        <x:v>VARIANTE</x:v>
      </x:c>
      <x:c r="D702" s="122" t="str">
        <x:v>-</x:v>
      </x:c>
      <x:c r="E702" s="123" t="n">
        <x:v>1</x:v>
      </x:c>
      <x:c r="F702" s="122" t="str">
        <x:v>Tava</x:v>
      </x:c>
      <x:c r="G702" s="122" t="str">
        <x:v>Nous avons fait passer ceux-ci. Il reste un appel que je n’ai pas rejoint.</x:v>
      </x:c>
      <x:c r="H702" s="122" t="str">
        <x:v>Compte les personnes présentes sans transformer les absents en morts ou en sauvés.</x:v>
      </x:c>
      <x:c r="I702" s="122" t="str">
        <x:v>Après secours ; priorité 1 ; une personne reste de l’autre côté, sort non confirmé.</x:v>
      </x:c>
      <x:c r="J702" s="122" t="str">
        <x:v>Origines — O3</x:v>
      </x:c>
      <x:c r="K702" s="125" t="n">
        <x:v>14</x:v>
      </x:c>
    </x:row>
    <x:row r="703" ht="149" customHeight="1">
      <x:c r="A703" s="126" t="str">
        <x:v>D6-O3-M04-OUV---01</x:v>
      </x:c>
      <x:c r="B703" s="127" t="str">
        <x:v>D6-O3-M04</x:v>
      </x:c>
      <x:c r="C703" s="127" t="str">
        <x:v>OUV</x:v>
      </x:c>
      <x:c r="D703" s="127" t="str">
        <x:v>-</x:v>
      </x:c>
      <x:c r="E703" s="128" t="n">
        <x:v>1</x:v>
      </x:c>
      <x:c r="F703" s="127" t="str">
        <x:v>Orem</x:v>
      </x:c>
      <x:c r="G703" s="127" t="str">
        <x:v>Je ne peux plus atteindre mon objet. Si tu repasses près du foyer, regarde sous la petite étagère.</x:v>
      </x:c>
      <x:c r="H703" s="127" t="str">
        <x:v>Laisse le joueur regarder la situation avant de poursuivre.</x:v>
      </x:c>
      <x:c r="I703" s="127" t="str">
        <x:v>O3-M03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703" s="127" t="str">
        <x:v>Origines — O3</x:v>
      </x:c>
      <x:c r="K703" s="130" t="n">
        <x:v>18</x:v>
      </x:c>
    </x:row>
    <x:row r="704" ht="74" customHeight="1">
      <x:c r="A704" s="121" t="str">
        <x:v>D6-O3-M04-SUCCES---01</x:v>
      </x:c>
      <x:c r="B704" s="122" t="str">
        <x:v>D6-O3-M04</x:v>
      </x:c>
      <x:c r="C704" s="122" t="str">
        <x:v>SUCCES</x:v>
      </x:c>
      <x:c r="D704" s="122" t="str">
        <x:v>-</x:v>
      </x:c>
      <x:c r="E704" s="123" t="n">
        <x:v>1</x:v>
      </x:c>
      <x:c r="F704" s="122" t="str">
        <x:v>Orem</x:v>
      </x:c>
      <x:c r="G704" s="122" t="str">
        <x:v>Tu as ramené ce que ce passage permettait. Nous savons aussi où chercher plus tard.</x:v>
      </x:c>
      <x:c r="H704" s="122" t="str">
        <x:v>Regarde le résultat réellement obtenu avant de parler.</x:v>
      </x:c>
      <x:c r="I704" s="122" t="str">
        <x:v>Résultat correspondant effectivement constaté ; remplace ou supprime la ligne si choix de refus/différé/observation. Ne jamais jouer une victoire non acquise.</x:v>
      </x:c>
      <x:c r="J704" s="122" t="str">
        <x:v>Origines — O3</x:v>
      </x:c>
      <x:c r="K704" s="125" t="n">
        <x:v>15</x:v>
      </x:c>
    </x:row>
    <x:row r="705" ht="44" customHeight="1">
      <x:c r="A705" s="126" t="str">
        <x:v>D6-O3-M04-ECHEC---01</x:v>
      </x:c>
      <x:c r="B705" s="127" t="str">
        <x:v>D6-O3-M04</x:v>
      </x:c>
      <x:c r="C705" s="127" t="str">
        <x:v>ECHEC</x:v>
      </x:c>
      <x:c r="D705" s="127" t="str">
        <x:v>-</x:v>
      </x:c>
      <x:c r="E705" s="128" t="n">
        <x:v>1</x:v>
      </x:c>
      <x:c r="F705" s="127" t="str">
        <x:v>Orem</x:v>
      </x:c>
      <x:c r="G705" s="127" t="str">
        <x:v>La secousse recommence. Sors avec ce qui est déjà dans tes mains.</x:v>
      </x:c>
      <x:c r="H705" s="127" t="str">
        <x:v>Suspend l’échange pour laisser jouer le repli ou la protection prévue.</x:v>
      </x:c>
      <x:c r="I705" s="127" t="str">
        <x:v>Échec ou blocage correspondant effectivement observé ; les dégâts, objets et positions persistent.</x:v>
      </x:c>
      <x:c r="J705" s="127" t="str">
        <x:v>Origines — O3</x:v>
      </x:c>
      <x:c r="K705" s="130" t="n">
        <x:v>12</x:v>
      </x:c>
    </x:row>
    <x:row r="706" ht="44" customHeight="1">
      <x:c r="A706" s="121" t="str">
        <x:v>D6-O3-M04-REPRISE---01</x:v>
      </x:c>
      <x:c r="B706" s="122" t="str">
        <x:v>D6-O3-M04</x:v>
      </x:c>
      <x:c r="C706" s="122" t="str">
        <x:v>REPRISE</x:v>
      </x:c>
      <x:c r="D706" s="122" t="str">
        <x:v>-</x:v>
      </x:c>
      <x:c r="E706" s="123" t="n">
        <x:v>1</x:v>
      </x:c>
      <x:c r="F706" s="122" t="str">
        <x:v>Orem</x:v>
      </x:c>
      <x:c r="G706" s="122" t="str">
        <x:v>Le refuge est atteint. Le prochain retour attendra que la roche se calme.</x:v>
      </x:c>
      <x:c r="H706" s="122" t="str">
        <x:v>Reprend à distance sûre ; ne répète pas toute la présentation.</x:v>
      </x:c>
      <x:c r="I706" s="122" t="str">
        <x:v>Réinteraction volontaire après interruption ; état de l’action conservé.</x:v>
      </x:c>
      <x:c r="J706" s="122" t="str">
        <x:v>Origines — O3</x:v>
      </x:c>
      <x:c r="K706" s="125" t="n">
        <x:v>13</x:v>
      </x:c>
    </x:row>
    <x:row r="707" ht="74" customHeight="1">
      <x:c r="A707" s="126" t="str">
        <x:v>D6-O3-M04-CHOIX-A-01</x:v>
      </x:c>
      <x:c r="B707" s="127" t="str">
        <x:v>D6-O3-M04</x:v>
      </x:c>
      <x:c r="C707" s="127" t="str">
        <x:v>CHOIX</x:v>
      </x:c>
      <x:c r="D707" s="127" t="str">
        <x:v>A</x:v>
      </x:c>
      <x:c r="E707" s="128" t="n">
        <x:v>1</x:v>
      </x:c>
      <x:c r="F707" s="127" t="str">
        <x:v>Joueur</x:v>
      </x:c>
      <x:c r="G707" s="127" t="str">
        <x:v>Je prends d’abord un objet de ma famille.</x:v>
      </x:c>
      <x:c r="H707" s="127" t="str">
        <x:v>Regarder la personne ou l’appui concerné ; intention, pas résultat.</x:v>
      </x:c>
      <x:c r="I707" s="127" t="str">
        <x:v>L’outil familial est accessible sans traversée interdite ; le contenant peut le recevoir. Cette option porte précisément sur l’outil ; C porte sur la plaque de noms.</x:v>
      </x:c>
      <x:c r="J707" s="127" t="str">
        <x:v>Origines — O3</x:v>
      </x:c>
      <x:c r="K707" s="130" t="n">
        <x:v>8</x:v>
      </x:c>
    </x:row>
    <x:row r="708" ht="74" customHeight="1">
      <x:c r="A708" s="121" t="str">
        <x:v>D6-O3-M04-REPONSE-A-01</x:v>
      </x:c>
      <x:c r="B708" s="122" t="str">
        <x:v>D6-O3-M04</x:v>
      </x:c>
      <x:c r="C708" s="122" t="str">
        <x:v>REPONSE</x:v>
      </x:c>
      <x:c r="D708" s="122" t="str">
        <x:v>A</x:v>
      </x:c>
      <x:c r="E708" s="123" t="n">
        <x:v>1</x:v>
      </x:c>
      <x:c r="F708" s="122" t="str">
        <x:v>Orem</x:v>
      </x:c>
      <x:c r="G708" s="122" t="str">
        <x:v>D’accord. Dis-moi seulement ce que tu as pu voir du reste.</x:v>
      </x:c>
      <x:c r="H708" s="122" t="str">
        <x:v>Réponse au choix retenu ; les autres réponses ne sont pas jouées.</x:v>
      </x:c>
      <x:c r="I708" s="122" t="str">
        <x:v>L’outil familial est accessible sans traversée interdite ; le contenant peut le recevoir. Cette option porte précisément sur l’outil ; C porte sur la plaque de noms.</x:v>
      </x:c>
      <x:c r="J708" s="122" t="str">
        <x:v>Origines — O3</x:v>
      </x:c>
      <x:c r="K708" s="125" t="n">
        <x:v>11</x:v>
      </x:c>
    </x:row>
    <x:row r="709" ht="59" customHeight="1">
      <x:c r="A709" s="126" t="str">
        <x:v>D6-O3-M04-CHOIX-B-01</x:v>
      </x:c>
      <x:c r="B709" s="127" t="str">
        <x:v>D6-O3-M04</x:v>
      </x:c>
      <x:c r="C709" s="127" t="str">
        <x:v>CHOIX</x:v>
      </x:c>
      <x:c r="D709" s="127" t="str">
        <x:v>B</x:v>
      </x:c>
      <x:c r="E709" s="128" t="n">
        <x:v>1</x:v>
      </x:c>
      <x:c r="F709" s="127" t="str">
        <x:v>Joueur</x:v>
      </x:c>
      <x:c r="G709" s="127" t="str">
        <x:v>Je cherche ce que tu m’as demandé.</x:v>
      </x:c>
      <x:c r="H709" s="127" t="str">
        <x:v>Regarder la personne ou l’appui concerné ; intention, pas résultat.</x:v>
      </x:c>
      <x:c r="I709" s="127" t="str">
        <x:v>Objet demandé par Orem effectivement accessible et transportable ; aucune restitution tant qu’il n’a pas été remis.</x:v>
      </x:c>
      <x:c r="J709" s="127" t="str">
        <x:v>Origines — O3</x:v>
      </x:c>
      <x:c r="K709" s="130" t="n">
        <x:v>7</x:v>
      </x:c>
    </x:row>
    <x:row r="710" ht="59" customHeight="1">
      <x:c r="A710" s="121" t="str">
        <x:v>D6-O3-M04-REPONSE-B-01</x:v>
      </x:c>
      <x:c r="B710" s="122" t="str">
        <x:v>D6-O3-M04</x:v>
      </x:c>
      <x:c r="C710" s="122" t="str">
        <x:v>REPONSE</x:v>
      </x:c>
      <x:c r="D710" s="122" t="str">
        <x:v>B</x:v>
      </x:c>
      <x:c r="E710" s="123" t="n">
        <x:v>1</x:v>
      </x:c>
      <x:c r="F710" s="122" t="str">
        <x:v>Orem</x:v>
      </x:c>
      <x:c r="G710" s="122" t="str">
        <x:v>Il est près du mur, pas dans le grand coffre.</x:v>
      </x:c>
      <x:c r="H710" s="122" t="str">
        <x:v>Réponse au choix retenu ; les autres réponses ne sont pas jouées.</x:v>
      </x:c>
      <x:c r="I710" s="122" t="str">
        <x:v>Objet demandé par Orem effectivement accessible et transportable ; aucune restitution tant qu’il n’a pas été remis.</x:v>
      </x:c>
      <x:c r="J710" s="122" t="str">
        <x:v>Origines — O3</x:v>
      </x:c>
      <x:c r="K710" s="125" t="n">
        <x:v>10</x:v>
      </x:c>
    </x:row>
    <x:row r="711" ht="59" customHeight="1">
      <x:c r="A711" s="126" t="str">
        <x:v>D6-O3-M04-CHOIX-C-01</x:v>
      </x:c>
      <x:c r="B711" s="127" t="str">
        <x:v>D6-O3-M04</x:v>
      </x:c>
      <x:c r="C711" s="127" t="str">
        <x:v>CHOIX</x:v>
      </x:c>
      <x:c r="D711" s="127" t="str">
        <x:v>C</x:v>
      </x:c>
      <x:c r="E711" s="128" t="n">
        <x:v>1</x:v>
      </x:c>
      <x:c r="F711" s="127" t="str">
        <x:v>Joueur</x:v>
      </x:c>
      <x:c r="G711" s="127" t="str">
        <x:v>Je prends la plaque des noms plutôt que l’outil.</x:v>
      </x:c>
      <x:c r="H711" s="127" t="str">
        <x:v>Regarder la personne ou l’appui concerné ; intention, pas résultat.</x:v>
      </x:c>
      <x:c r="I711" s="127" t="str">
        <x:v>Accès momentanément sûr ; plaque réellement présente ; cette option précise la priorité personnelle de la V5.</x:v>
      </x:c>
      <x:c r="J711" s="127" t="str">
        <x:v>Origines — O3</x:v>
      </x:c>
      <x:c r="K711" s="130" t="n">
        <x:v>9</x:v>
      </x:c>
    </x:row>
    <x:row r="712" ht="59" customHeight="1">
      <x:c r="A712" s="121" t="str">
        <x:v>D6-O3-M04-REPONSE-C-01</x:v>
      </x:c>
      <x:c r="B712" s="122" t="str">
        <x:v>D6-O3-M04</x:v>
      </x:c>
      <x:c r="C712" s="122" t="str">
        <x:v>REPONSE</x:v>
      </x:c>
      <x:c r="D712" s="122" t="str">
        <x:v>C</x:v>
      </x:c>
      <x:c r="E712" s="123" t="n">
        <x:v>1</x:v>
      </x:c>
      <x:c r="F712" s="122" t="str">
        <x:v>Orem</x:v>
      </x:c>
      <x:c r="G712" s="122" t="str">
        <x:v>Protège son bord dans le contenant. Nous noterons où l’outil reste.</x:v>
      </x:c>
      <x:c r="H712" s="122" t="str">
        <x:v>Réponse au choix retenu ; les autres réponses ne sont pas jouées.</x:v>
      </x:c>
      <x:c r="I712" s="122" t="str">
        <x:v>Accès momentanément sûr ; plaque réellement présente ; cette option précise la priorité personnelle de la V5.</x:v>
      </x:c>
      <x:c r="J712" s="122" t="str">
        <x:v>Origines — O3</x:v>
      </x:c>
      <x:c r="K712" s="125" t="n">
        <x:v>11</x:v>
      </x:c>
    </x:row>
    <x:row r="713" ht="44" customHeight="1">
      <x:c r="A713" s="126" t="str">
        <x:v>D6-O3-M04-VARIANTE---01</x:v>
      </x:c>
      <x:c r="B713" s="127" t="str">
        <x:v>D6-O3-M04</x:v>
      </x:c>
      <x:c r="C713" s="127" t="str">
        <x:v>VARIANTE</x:v>
      </x:c>
      <x:c r="D713" s="127" t="str">
        <x:v>-</x:v>
      </x:c>
      <x:c r="E713" s="128" t="n">
        <x:v>1</x:v>
      </x:c>
      <x:c r="F713" s="127" t="str">
        <x:v>Orem</x:v>
      </x:c>
      <x:c r="G713" s="127" t="str">
        <x:v>C’est bien celui que j’avais laissé. Je reconnais le bord que j’avais repris.</x:v>
      </x:c>
      <x:c r="H713" s="127" t="str">
        <x:v>Prend l’objet seulement lors de sa remise physique.</x:v>
      </x:c>
      <x:c r="I713" s="127" t="str">
        <x:v>Après récupération ; priorité 1 ; objet d’Orem réellement rapporté.</x:v>
      </x:c>
      <x:c r="J713" s="127" t="str">
        <x:v>Origines — O3</x:v>
      </x:c>
      <x:c r="K713" s="130" t="n">
        <x:v>13</x:v>
      </x:c>
    </x:row>
    <x:row r="714" ht="149" customHeight="1">
      <x:c r="A714" s="121" t="str">
        <x:v>D6-O3-M05-OUV---01</x:v>
      </x:c>
      <x:c r="B714" s="122" t="str">
        <x:v>D6-O3-M05</x:v>
      </x:c>
      <x:c r="C714" s="122" t="str">
        <x:v>OUV</x:v>
      </x:c>
      <x:c r="D714" s="122" t="str">
        <x:v>-</x:v>
      </x:c>
      <x:c r="E714" s="123" t="n">
        <x:v>1</x:v>
      </x:c>
      <x:c r="F714" s="122" t="str">
        <x:v>Tava</x:v>
      </x:c>
      <x:c r="G714" s="122" t="str">
        <x:v>L’eau est là. La place vide reste libre ; personne ne sait encore s’il reviendra.</x:v>
      </x:c>
      <x:c r="H714" s="122" t="str">
        <x:v>Laisse le joueur regarder la situation avant de poursuivre.</x:v>
      </x:c>
      <x:c r="I714" s="122" t="str">
        <x:v>O3-M04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714" s="122" t="str">
        <x:v>Origines — O3</x:v>
      </x:c>
      <x:c r="K714" s="125" t="n">
        <x:v>15</x:v>
      </x:c>
    </x:row>
    <x:row r="715" ht="74" customHeight="1">
      <x:c r="A715" s="126" t="str">
        <x:v>D6-O3-M05-SUCCES---01</x:v>
      </x:c>
      <x:c r="B715" s="127" t="str">
        <x:v>D6-O3-M05</x:v>
      </x:c>
      <x:c r="C715" s="127" t="str">
        <x:v>SUCCES</x:v>
      </x:c>
      <x:c r="D715" s="127" t="str">
        <x:v>-</x:v>
      </x:c>
      <x:c r="E715" s="128" t="n">
        <x:v>1</x:v>
      </x:c>
      <x:c r="F715" s="127" t="str">
        <x:v>Tava</x:v>
      </x:c>
      <x:c r="G715" s="127" t="str">
        <x:v>La table tient et chacun a de l’eau. Le silence peut rester un moment.</x:v>
      </x:c>
      <x:c r="H715" s="127" t="str">
        <x:v>Regarde le résultat réellement obtenu avant de parler.</x:v>
      </x:c>
      <x:c r="I715" s="127" t="str">
        <x:v>Résultat correspondant effectivement constaté ; remplace ou supprime la ligne si choix de refus/différé/observation. Ne jamais jouer une victoire non acquise.</x:v>
      </x:c>
      <x:c r="J715" s="127" t="str">
        <x:v>Origines — O3</x:v>
      </x:c>
      <x:c r="K715" s="130" t="n">
        <x:v>14</x:v>
      </x:c>
    </x:row>
    <x:row r="716" ht="44" customHeight="1">
      <x:c r="A716" s="121" t="str">
        <x:v>D6-O3-M05-ECHEC---01</x:v>
      </x:c>
      <x:c r="B716" s="122" t="str">
        <x:v>D6-O3-M05</x:v>
      </x:c>
      <x:c r="C716" s="122" t="str">
        <x:v>ECHEC</x:v>
      </x:c>
      <x:c r="D716" s="122" t="str">
        <x:v>-</x:v>
      </x:c>
      <x:c r="E716" s="123" t="n">
        <x:v>1</x:v>
      </x:c>
      <x:c r="F716" s="122" t="str">
        <x:v>Tava</x:v>
      </x:c>
      <x:c r="G716" s="122" t="str">
        <x:v>Tu peux sortir respirer. Je garderai ta place.</x:v>
      </x:c>
      <x:c r="H716" s="122" t="str">
        <x:v>Suspend l’échange pour laisser jouer le repli ou la protection prévue.</x:v>
      </x:c>
      <x:c r="I716" s="122" t="str">
        <x:v>Échec ou blocage correspondant effectivement observé ; les dégâts, objets et positions persistent.</x:v>
      </x:c>
      <x:c r="J716" s="122" t="str">
        <x:v>Origines — O3</x:v>
      </x:c>
      <x:c r="K716" s="125" t="n">
        <x:v>8</x:v>
      </x:c>
    </x:row>
    <x:row r="717" ht="44" customHeight="1">
      <x:c r="A717" s="126" t="str">
        <x:v>D6-O3-M05-REPRISE---01</x:v>
      </x:c>
      <x:c r="B717" s="127" t="str">
        <x:v>D6-O3-M05</x:v>
      </x:c>
      <x:c r="C717" s="127" t="str">
        <x:v>REPRISE</x:v>
      </x:c>
      <x:c r="D717" s="127" t="str">
        <x:v>-</x:v>
      </x:c>
      <x:c r="E717" s="128" t="n">
        <x:v>1</x:v>
      </x:c>
      <x:c r="F717" s="127" t="str">
        <x:v>Tava</x:v>
      </x:c>
      <x:c r="G717" s="127" t="str">
        <x:v>Reviens quand tu veux. Nous n’attendons pas un récit de toi.</x:v>
      </x:c>
      <x:c r="H717" s="127" t="str">
        <x:v>Reprend à distance sûre ; ne répète pas toute la présentation.</x:v>
      </x:c>
      <x:c r="I717" s="127" t="str">
        <x:v>Réinteraction volontaire après interruption ; état de l’action conservé.</x:v>
      </x:c>
      <x:c r="J717" s="127" t="str">
        <x:v>Origines — O3</x:v>
      </x:c>
      <x:c r="K717" s="130" t="n">
        <x:v>11</x:v>
      </x:c>
    </x:row>
    <x:row r="718" ht="59" customHeight="1">
      <x:c r="A718" s="121" t="str">
        <x:v>D6-O3-M05-CHOIX-A-01</x:v>
      </x:c>
      <x:c r="B718" s="122" t="str">
        <x:v>D6-O3-M05</x:v>
      </x:c>
      <x:c r="C718" s="122" t="str">
        <x:v>CHOIX</x:v>
      </x:c>
      <x:c r="D718" s="122" t="str">
        <x:v>A</x:v>
      </x:c>
      <x:c r="E718" s="123" t="n">
        <x:v>1</x:v>
      </x:c>
      <x:c r="F718" s="122" t="str">
        <x:v>Joueur</x:v>
      </x:c>
      <x:c r="G718" s="122" t="str">
        <x:v>Je vais m’asseoir près d’Orem.</x:v>
      </x:c>
      <x:c r="H718" s="122" t="str">
        <x:v>Regarder la personne ou l’appui concerné ; intention, pas résultat.</x:v>
      </x:c>
      <x:c r="I718" s="122" t="str">
        <x:v>Conditions d’entrée encore valides ; personne, outil et passage nécessaires disponibles. La parole seule ne valide pas l’objectif.</x:v>
      </x:c>
      <x:c r="J718" s="122" t="str">
        <x:v>Origines — O3</x:v>
      </x:c>
      <x:c r="K718" s="125" t="n">
        <x:v>5</x:v>
      </x:c>
    </x:row>
    <x:row r="719" ht="59" customHeight="1">
      <x:c r="A719" s="126" t="str">
        <x:v>D6-O3-M05-REPONSE-A-01</x:v>
      </x:c>
      <x:c r="B719" s="127" t="str">
        <x:v>D6-O3-M05</x:v>
      </x:c>
      <x:c r="C719" s="127" t="str">
        <x:v>REPONSE</x:v>
      </x:c>
      <x:c r="D719" s="127" t="str">
        <x:v>A</x:v>
      </x:c>
      <x:c r="E719" s="128" t="n">
        <x:v>1</x:v>
      </x:c>
      <x:c r="F719" s="127" t="str">
        <x:v>Tava</x:v>
      </x:c>
      <x:c r="G719" s="127" t="str">
        <x:v>Il n’a pas beaucoup parlé. Tu peux simplement rester à côté.</x:v>
      </x:c>
      <x:c r="H719" s="127" t="str">
        <x:v>Réponse au choix retenu ; les autres réponses ne sont pas jouées.</x:v>
      </x:c>
      <x:c r="I719" s="127" t="str">
        <x:v>Conditions d’entrée encore valides ; personne, outil et passage nécessaires disponibles. La parole seule ne valide pas l’objectif.</x:v>
      </x:c>
      <x:c r="J719" s="127" t="str">
        <x:v>Origines — O3</x:v>
      </x:c>
      <x:c r="K719" s="130" t="n">
        <x:v>11</x:v>
      </x:c>
    </x:row>
    <x:row r="720" ht="59" customHeight="1">
      <x:c r="A720" s="121" t="str">
        <x:v>D6-O3-M05-CHOIX-B-01</x:v>
      </x:c>
      <x:c r="B720" s="122" t="str">
        <x:v>D6-O3-M05</x:v>
      </x:c>
      <x:c r="C720" s="122" t="str">
        <x:v>CHOIX</x:v>
      </x:c>
      <x:c r="D720" s="122" t="str">
        <x:v>B</x:v>
      </x:c>
      <x:c r="E720" s="123" t="n">
        <x:v>1</x:v>
      </x:c>
      <x:c r="F720" s="122" t="str">
        <x:v>Joueur</x:v>
      </x:c>
      <x:c r="G720" s="122" t="str">
        <x:v>Je t’aide à servir avant de m’asseoir.</x:v>
      </x:c>
      <x:c r="H720" s="122" t="str">
        <x:v>Regarder la personne ou l’appui concerné ; intention, pas résultat.</x:v>
      </x:c>
      <x:c r="I720" s="122" t="str">
        <x:v>Conditions d’entrée encore valides ; personne, outil et passage nécessaires disponibles. La parole seule ne valide pas l’objectif.</x:v>
      </x:c>
      <x:c r="J720" s="122" t="str">
        <x:v>Origines — O3</x:v>
      </x:c>
      <x:c r="K720" s="125" t="n">
        <x:v>7</x:v>
      </x:c>
    </x:row>
    <x:row r="721" ht="59" customHeight="1">
      <x:c r="A721" s="126" t="str">
        <x:v>D6-O3-M05-REPONSE-B-01</x:v>
      </x:c>
      <x:c r="B721" s="127" t="str">
        <x:v>D6-O3-M05</x:v>
      </x:c>
      <x:c r="C721" s="127" t="str">
        <x:v>REPONSE</x:v>
      </x:c>
      <x:c r="D721" s="127" t="str">
        <x:v>B</x:v>
      </x:c>
      <x:c r="E721" s="128" t="n">
        <x:v>1</x:v>
      </x:c>
      <x:c r="F721" s="127" t="str">
        <x:v>Tava</x:v>
      </x:c>
      <x:c r="G721" s="127" t="str">
        <x:v>Prends le contenant léger. Nous ferons le tour ensemble.</x:v>
      </x:c>
      <x:c r="H721" s="127" t="str">
        <x:v>Réponse au choix retenu ; les autres réponses ne sont pas jouées.</x:v>
      </x:c>
      <x:c r="I721" s="127" t="str">
        <x:v>Conditions d’entrée encore valides ; personne, outil et passage nécessaires disponibles. La parole seule ne valide pas l’objectif.</x:v>
      </x:c>
      <x:c r="J721" s="127" t="str">
        <x:v>Origines — O3</x:v>
      </x:c>
      <x:c r="K721" s="130" t="n">
        <x:v>9</x:v>
      </x:c>
    </x:row>
    <x:row r="722" ht="149" customHeight="1">
      <x:c r="A722" s="121" t="str">
        <x:v>D6-O3-M06-OUV---01</x:v>
      </x:c>
      <x:c r="B722" s="122" t="str">
        <x:v>D6-O3-M06</x:v>
      </x:c>
      <x:c r="C722" s="122" t="str">
        <x:v>OUV</x:v>
      </x:c>
      <x:c r="D722" s="122" t="str">
        <x:v>-</x:v>
      </x:c>
      <x:c r="E722" s="123" t="n">
        <x:v>1</x:v>
      </x:c>
      <x:c r="F722" s="122" t="str">
        <x:v>Messager de la halte</x:v>
      </x:c>
      <x:c r="G722" s="122" t="str">
        <x:v>J’ai vu Vesha travailler près des forges. Elle m’a confié cette pièce pour que vous reconnaissiez sa main.</x:v>
      </x:c>
      <x:c r="H722" s="122" t="str">
        <x:v>Laisse le joueur regarder la situation avant de poursuivre.</x:v>
      </x:c>
      <x:c r="I722" s="122" t="str">
        <x:v>O3-M05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722" s="122" t="str">
        <x:v>Origines — O3</x:v>
      </x:c>
      <x:c r="K722" s="125" t="n">
        <x:v>18</x:v>
      </x:c>
    </x:row>
    <x:row r="723" ht="74" customHeight="1">
      <x:c r="A723" s="126" t="str">
        <x:v>D6-O3-M06-SUCCES---01</x:v>
      </x:c>
      <x:c r="B723" s="127" t="str">
        <x:v>D6-O3-M06</x:v>
      </x:c>
      <x:c r="C723" s="127" t="str">
        <x:v>SUCCES</x:v>
      </x:c>
      <x:c r="D723" s="127" t="str">
        <x:v>-</x:v>
      </x:c>
      <x:c r="E723" s="128" t="n">
        <x:v>1</x:v>
      </x:c>
      <x:c r="F723" s="127" t="str">
        <x:v>Messager de la halte</x:v>
      </x:c>
      <x:c r="G723" s="127" t="str">
        <x:v>Sa halte est maintenant sur la carte. Les autres absents gardent leurs propres questions.</x:v>
      </x:c>
      <x:c r="H723" s="127" t="str">
        <x:v>Regarde le résultat réellement obtenu avant de parler.</x:v>
      </x:c>
      <x:c r="I723" s="127" t="str">
        <x:v>Résultat correspondant effectivement constaté ; remplace ou supprime la ligne si choix de refus/différé/observation. Ne jamais jouer une victoire non acquise.</x:v>
      </x:c>
      <x:c r="J723" s="127" t="str">
        <x:v>Origines — O3</x:v>
      </x:c>
      <x:c r="K723" s="130" t="n">
        <x:v>14</x:v>
      </x:c>
    </x:row>
    <x:row r="724" ht="44" customHeight="1">
      <x:c r="A724" s="121" t="str">
        <x:v>D6-O3-M06-ECHEC---01</x:v>
      </x:c>
      <x:c r="B724" s="122" t="str">
        <x:v>D6-O3-M06</x:v>
      </x:c>
      <x:c r="C724" s="122" t="str">
        <x:v>ECHEC</x:v>
      </x:c>
      <x:c r="D724" s="122" t="str">
        <x:v>-</x:v>
      </x:c>
      <x:c r="E724" s="123" t="n">
        <x:v>1</x:v>
      </x:c>
      <x:c r="F724" s="122" t="str">
        <x:v>Messager de la halte</x:v>
      </x:c>
      <x:c r="G724" s="122" t="str">
        <x:v>Ce motif seul ne suffit pas. Compare aussi l’attache qu’elle a réparée.</x:v>
      </x:c>
      <x:c r="H724" s="122" t="str">
        <x:v>Suspend l’échange pour laisser jouer le repli ou la protection prévue.</x:v>
      </x:c>
      <x:c r="I724" s="122" t="str">
        <x:v>Échec ou blocage correspondant effectivement observé ; les dégâts, objets et positions persistent.</x:v>
      </x:c>
      <x:c r="J724" s="122" t="str">
        <x:v>Origines — O3</x:v>
      </x:c>
      <x:c r="K724" s="125" t="n">
        <x:v>12</x:v>
      </x:c>
    </x:row>
    <x:row r="725" ht="44" customHeight="1">
      <x:c r="A725" s="126" t="str">
        <x:v>D6-O3-M06-REPRISE---01</x:v>
      </x:c>
      <x:c r="B725" s="127" t="str">
        <x:v>D6-O3-M06</x:v>
      </x:c>
      <x:c r="C725" s="127" t="str">
        <x:v>REPRISE</x:v>
      </x:c>
      <x:c r="D725" s="127" t="str">
        <x:v>-</x:v>
      </x:c>
      <x:c r="E725" s="128" t="n">
        <x:v>1</x:v>
      </x:c>
      <x:c r="F725" s="127" t="str">
        <x:v>Messager de la halte</x:v>
      </x:c>
      <x:c r="G725" s="127" t="str">
        <x:v>La pièce est ici. Vérifions-la avant de porter une parole trop vite.</x:v>
      </x:c>
      <x:c r="H725" s="127" t="str">
        <x:v>Reprend à distance sûre ; ne répète pas toute la présentation.</x:v>
      </x:c>
      <x:c r="I725" s="127" t="str">
        <x:v>Réinteraction volontaire après interruption ; état de l’action conservé.</x:v>
      </x:c>
      <x:c r="J725" s="127" t="str">
        <x:v>Origines — O3</x:v>
      </x:c>
      <x:c r="K725" s="130" t="n">
        <x:v>12</x:v>
      </x:c>
    </x:row>
    <x:row r="726" ht="59" customHeight="1">
      <x:c r="A726" s="121" t="str">
        <x:v>D6-O3-M06-CHOIX-A-01</x:v>
      </x:c>
      <x:c r="B726" s="122" t="str">
        <x:v>D6-O3-M06</x:v>
      </x:c>
      <x:c r="C726" s="122" t="str">
        <x:v>CHOIX</x:v>
      </x:c>
      <x:c r="D726" s="122" t="str">
        <x:v>A</x:v>
      </x:c>
      <x:c r="E726" s="123" t="n">
        <x:v>1</x:v>
      </x:c>
      <x:c r="F726" s="122" t="str">
        <x:v>Joueur</x:v>
      </x:c>
      <x:c r="G726" s="122" t="str">
        <x:v>Je porte la nouvelle au cercle.</x:v>
      </x:c>
      <x:c r="H726" s="122" t="str">
        <x:v>Regarder la personne ou l’appui concerné ; intention, pas résultat.</x:v>
      </x:c>
      <x:c r="I726" s="122" t="str">
        <x:v>Conditions d’entrée encore valides ; personne, outil et passage nécessaires disponibles. La parole seule ne valide pas l’objectif.</x:v>
      </x:c>
      <x:c r="J726" s="122" t="str">
        <x:v>Origines — O3</x:v>
      </x:c>
      <x:c r="K726" s="125" t="n">
        <x:v>6</x:v>
      </x:c>
    </x:row>
    <x:row r="727" ht="59" customHeight="1">
      <x:c r="A727" s="126" t="str">
        <x:v>D6-O3-M06-REPONSE-A-01</x:v>
      </x:c>
      <x:c r="B727" s="127" t="str">
        <x:v>D6-O3-M06</x:v>
      </x:c>
      <x:c r="C727" s="127" t="str">
        <x:v>REPONSE</x:v>
      </x:c>
      <x:c r="D727" s="127" t="str">
        <x:v>A</x:v>
      </x:c>
      <x:c r="E727" s="128" t="n">
        <x:v>1</x:v>
      </x:c>
      <x:c r="F727" s="127" t="str">
        <x:v>Messager de la halte</x:v>
      </x:c>
      <x:c r="G727" s="127" t="str">
        <x:v>Montre la réparation avec la nouvelle. Ils sauront d’où elle vient.</x:v>
      </x:c>
      <x:c r="H727" s="127" t="str">
        <x:v>Réponse au choix retenu ; les autres réponses ne sont pas jouées.</x:v>
      </x:c>
      <x:c r="I727" s="127" t="str">
        <x:v>Conditions d’entrée encore valides ; personne, outil et passage nécessaires disponibles. La parole seule ne valide pas l’objectif.</x:v>
      </x:c>
      <x:c r="J727" s="127" t="str">
        <x:v>Origines — O3</x:v>
      </x:c>
      <x:c r="K727" s="130" t="n">
        <x:v>11</x:v>
      </x:c>
    </x:row>
    <x:row r="728" ht="59" customHeight="1">
      <x:c r="A728" s="121" t="str">
        <x:v>D6-O3-M06-CHOIX-B-01</x:v>
      </x:c>
      <x:c r="B728" s="122" t="str">
        <x:v>D6-O3-M06</x:v>
      </x:c>
      <x:c r="C728" s="122" t="str">
        <x:v>CHOIX</x:v>
      </x:c>
      <x:c r="D728" s="122" t="str">
        <x:v>B</x:v>
      </x:c>
      <x:c r="E728" s="123" t="n">
        <x:v>1</x:v>
      </x:c>
      <x:c r="F728" s="122" t="str">
        <x:v>Joueur</x:v>
      </x:c>
      <x:c r="G728" s="122" t="str">
        <x:v>Je préviens d’abord son proche.</x:v>
      </x:c>
      <x:c r="H728" s="122" t="str">
        <x:v>Regarder la personne ou l’appui concerné ; intention, pas résultat.</x:v>
      </x:c>
      <x:c r="I728" s="122" t="str">
        <x:v>Conditions d’entrée encore valides ; personne, outil et passage nécessaires disponibles. La parole seule ne valide pas l’objectif.</x:v>
      </x:c>
      <x:c r="J728" s="122" t="str">
        <x:v>Origines — O3</x:v>
      </x:c>
      <x:c r="K728" s="125" t="n">
        <x:v>5</x:v>
      </x:c>
    </x:row>
    <x:row r="729" ht="59" customHeight="1">
      <x:c r="A729" s="126" t="str">
        <x:v>D6-O3-M06-REPONSE-B-01</x:v>
      </x:c>
      <x:c r="B729" s="127" t="str">
        <x:v>D6-O3-M06</x:v>
      </x:c>
      <x:c r="C729" s="127" t="str">
        <x:v>REPONSE</x:v>
      </x:c>
      <x:c r="D729" s="127" t="str">
        <x:v>B</x:v>
      </x:c>
      <x:c r="E729" s="128" t="n">
        <x:v>1</x:v>
      </x:c>
      <x:c r="F729" s="127" t="str">
        <x:v>Messager de la halte</x:v>
      </x:c>
      <x:c r="G729" s="127" t="str">
        <x:v>Il est près des contenants. Donne-lui le temps de regarder.</x:v>
      </x:c>
      <x:c r="H729" s="127" t="str">
        <x:v>Réponse au choix retenu ; les autres réponses ne sont pas jouées.</x:v>
      </x:c>
      <x:c r="I729" s="127" t="str">
        <x:v>Conditions d’entrée encore valides ; personne, outil et passage nécessaires disponibles. La parole seule ne valide pas l’objectif.</x:v>
      </x:c>
      <x:c r="J729" s="127" t="str">
        <x:v>Origines — O3</x:v>
      </x:c>
      <x:c r="K729" s="130" t="n">
        <x:v>10</x:v>
      </x:c>
    </x:row>
    <x:row r="730" ht="44" customHeight="1">
      <x:c r="A730" s="121" t="str">
        <x:v>D6-O3-M06-VARIANTE---01</x:v>
      </x:c>
      <x:c r="B730" s="122" t="str">
        <x:v>D6-O3-M06</x:v>
      </x:c>
      <x:c r="C730" s="122" t="str">
        <x:v>VARIANTE</x:v>
      </x:c>
      <x:c r="D730" s="122" t="str">
        <x:v>-</x:v>
      </x:c>
      <x:c r="E730" s="123" t="n">
        <x:v>1</x:v>
      </x:c>
      <x:c r="F730" s="122" t="str">
        <x:v>Messager de la halte</x:v>
      </x:c>
      <x:c r="G730" s="122" t="str">
        <x:v>Je l’ai vue à son établi. La réparation aide à reconnaître son message ; elle n’est pas ma seule preuve.</x:v>
      </x:c>
      <x:c r="H730" s="122" t="str">
        <x:v>Indique le lieu réel de la rencontre.</x:v>
      </x:c>
      <x:c r="I730" s="122" t="str">
        <x:v>Avant annonce ; priorité 1 ; réparation comparée et témoin de la survie de Vesha identifié.</x:v>
      </x:c>
      <x:c r="J730" s="122" t="str">
        <x:v>Origines — O3</x:v>
      </x:c>
      <x:c r="K730" s="125" t="n">
        <x:v>20</x:v>
      </x:c>
    </x:row>
    <x:row r="731" ht="164" customHeight="1">
      <x:c r="A731" s="126" t="str">
        <x:v>D6-O3-M07-OUV---01</x:v>
      </x:c>
      <x:c r="B731" s="127" t="str">
        <x:v>D6-O3-M07</x:v>
      </x:c>
      <x:c r="C731" s="127" t="str">
        <x:v>OUV</x:v>
      </x:c>
      <x:c r="D731" s="127" t="str">
        <x:v>-</x:v>
      </x:c>
      <x:c r="E731" s="128" t="n">
        <x:v>1</x:v>
      </x:c>
      <x:c r="F731" s="127" t="str">
        <x:v>Tava</x:v>
      </x:c>
      <x:c r="G731" s="127" t="str">
        <x:v>L’ancienne crête s’est déplacée. Ce qui était le raccourci finit maintenant au vide.</x:v>
      </x:c>
      <x:c r="H731" s="127" t="str">
        <x:v>Laisse le joueur regarder la situation avant de poursuivre.</x:v>
      </x:c>
      <x:c r="I731" s="127" t="str">
        <x:v>O3-M06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731" s="127" t="str">
        <x:v>Origines — O3</x:v>
      </x:c>
      <x:c r="K731" s="130" t="n">
        <x:v>13</x:v>
      </x:c>
    </x:row>
    <x:row r="732" ht="74" customHeight="1">
      <x:c r="A732" s="121" t="str">
        <x:v>D6-O3-M07-SUCCES---01</x:v>
      </x:c>
      <x:c r="B732" s="122" t="str">
        <x:v>D6-O3-M07</x:v>
      </x:c>
      <x:c r="C732" s="122" t="str">
        <x:v>SUCCES</x:v>
      </x:c>
      <x:c r="D732" s="122" t="str">
        <x:v>-</x:v>
      </x:c>
      <x:c r="E732" s="123" t="n">
        <x:v>1</x:v>
      </x:c>
      <x:c r="F732" s="122" t="str">
        <x:v>Tava</x:v>
      </x:c>
      <x:c r="G732" s="122" t="str">
        <x:v>Les haltes ont un chemin qu’on peut réellement suivre.</x:v>
      </x:c>
      <x:c r="H732" s="122" t="str">
        <x:v>Regarde le résultat réellement obtenu avant de parler.</x:v>
      </x:c>
      <x:c r="I732" s="122" t="str">
        <x:v>Résultat correspondant effectivement constaté ; remplace ou supprime la ligne si choix de refus/différé/observation. Ne jamais jouer une victoire non acquise.</x:v>
      </x:c>
      <x:c r="J732" s="122" t="str">
        <x:v>Origines — O3</x:v>
      </x:c>
      <x:c r="K732" s="125" t="n">
        <x:v>9</x:v>
      </x:c>
    </x:row>
    <x:row r="733" ht="44" customHeight="1">
      <x:c r="A733" s="126" t="str">
        <x:v>D6-O3-M07-ECHEC---01</x:v>
      </x:c>
      <x:c r="B733" s="127" t="str">
        <x:v>D6-O3-M07</x:v>
      </x:c>
      <x:c r="C733" s="127" t="str">
        <x:v>ECHEC</x:v>
      </x:c>
      <x:c r="D733" s="127" t="str">
        <x:v>-</x:v>
      </x:c>
      <x:c r="E733" s="128" t="n">
        <x:v>1</x:v>
      </x:c>
      <x:c r="F733" s="127" t="str">
        <x:v>Tava</x:v>
      </x:c>
      <x:c r="G733" s="127" t="str">
        <x:v>Ce repère conduit à une impasse. Il faut le retirer avant qu’un autre le suive.</x:v>
      </x:c>
      <x:c r="H733" s="127" t="str">
        <x:v>Suspend l’échange pour laisser jouer le repli ou la protection prévue.</x:v>
      </x:c>
      <x:c r="I733" s="127" t="str">
        <x:v>Échec ou blocage correspondant effectivement observé ; les dégâts, objets et positions persistent.</x:v>
      </x:c>
      <x:c r="J733" s="127" t="str">
        <x:v>Origines — O3</x:v>
      </x:c>
      <x:c r="K733" s="130" t="n">
        <x:v>15</x:v>
      </x:c>
    </x:row>
    <x:row r="734" ht="44" customHeight="1">
      <x:c r="A734" s="121" t="str">
        <x:v>D6-O3-M07-REPRISE---01</x:v>
      </x:c>
      <x:c r="B734" s="122" t="str">
        <x:v>D6-O3-M07</x:v>
      </x:c>
      <x:c r="C734" s="122" t="str">
        <x:v>REPRISE</x:v>
      </x:c>
      <x:c r="D734" s="122" t="str">
        <x:v>-</x:v>
      </x:c>
      <x:c r="E734" s="123" t="n">
        <x:v>1</x:v>
      </x:c>
      <x:c r="F734" s="122" t="str">
        <x:v>Tava</x:v>
      </x:c>
      <x:c r="G734" s="122" t="str">
        <x:v>Reviens au dernier croisement sûr. Le reste du tracé tient.</x:v>
      </x:c>
      <x:c r="H734" s="122" t="str">
        <x:v>Reprend à distance sûre ; ne répète pas toute la présentation.</x:v>
      </x:c>
      <x:c r="I734" s="122" t="str">
        <x:v>Réinteraction volontaire après interruption ; état de l’action conservé.</x:v>
      </x:c>
      <x:c r="J734" s="122" t="str">
        <x:v>Origines — O3</x:v>
      </x:c>
      <x:c r="K734" s="125" t="n">
        <x:v>10</x:v>
      </x:c>
    </x:row>
    <x:row r="735" ht="59" customHeight="1">
      <x:c r="A735" s="126" t="str">
        <x:v>D6-O3-M07-CHOIX-A-01</x:v>
      </x:c>
      <x:c r="B735" s="127" t="str">
        <x:v>D6-O3-M07</x:v>
      </x:c>
      <x:c r="C735" s="127" t="str">
        <x:v>CHOIX</x:v>
      </x:c>
      <x:c r="D735" s="127" t="str">
        <x:v>A</x:v>
      </x:c>
      <x:c r="E735" s="128" t="n">
        <x:v>1</x:v>
      </x:c>
      <x:c r="F735" s="127" t="str">
        <x:v>Joueur</x:v>
      </x:c>
      <x:c r="G735" s="127" t="str">
        <x:v>Je trace le passage court, avec ses zones exposées.</x:v>
      </x:c>
      <x:c r="H735" s="127" t="str">
        <x:v>Regarder la personne ou l’appui concerné ; intention, pas résultat.</x:v>
      </x:c>
      <x:c r="I735" s="127" t="str">
        <x:v>Conditions d’entrée encore valides ; personne, outil et passage nécessaires disponibles. La parole seule ne valide pas l’objectif.</x:v>
      </x:c>
      <x:c r="J735" s="127" t="str">
        <x:v>Origines — O3</x:v>
      </x:c>
      <x:c r="K735" s="130" t="n">
        <x:v>9</x:v>
      </x:c>
    </x:row>
    <x:row r="736" ht="59" customHeight="1">
      <x:c r="A736" s="121" t="str">
        <x:v>D6-O3-M07-REPONSE-A-01</x:v>
      </x:c>
      <x:c r="B736" s="122" t="str">
        <x:v>D6-O3-M07</x:v>
      </x:c>
      <x:c r="C736" s="122" t="str">
        <x:v>REPONSE</x:v>
      </x:c>
      <x:c r="D736" s="122" t="str">
        <x:v>A</x:v>
      </x:c>
      <x:c r="E736" s="123" t="n">
        <x:v>1</x:v>
      </x:c>
      <x:c r="F736" s="122" t="str">
        <x:v>Tava</x:v>
      </x:c>
      <x:c r="G736" s="122" t="str">
        <x:v>Pose les repères avant chaque partie sans abri.</x:v>
      </x:c>
      <x:c r="H736" s="122" t="str">
        <x:v>Réponse au choix retenu ; les autres réponses ne sont pas jouées.</x:v>
      </x:c>
      <x:c r="I736" s="122" t="str">
        <x:v>Conditions d’entrée encore valides ; personne, outil et passage nécessaires disponibles. La parole seule ne valide pas l’objectif.</x:v>
      </x:c>
      <x:c r="J736" s="122" t="str">
        <x:v>Origines — O3</x:v>
      </x:c>
      <x:c r="K736" s="125" t="n">
        <x:v>8</x:v>
      </x:c>
    </x:row>
    <x:row r="737" ht="59" customHeight="1">
      <x:c r="A737" s="126" t="str">
        <x:v>D6-O3-M07-CHOIX-B-01</x:v>
      </x:c>
      <x:c r="B737" s="127" t="str">
        <x:v>D6-O3-M07</x:v>
      </x:c>
      <x:c r="C737" s="127" t="str">
        <x:v>CHOIX</x:v>
      </x:c>
      <x:c r="D737" s="127" t="str">
        <x:v>B</x:v>
      </x:c>
      <x:c r="E737" s="128" t="n">
        <x:v>1</x:v>
      </x:c>
      <x:c r="F737" s="127" t="str">
        <x:v>Joueur</x:v>
      </x:c>
      <x:c r="G737" s="127" t="str">
        <x:v>Je préfère le détour qui garde un abri.</x:v>
      </x:c>
      <x:c r="H737" s="127" t="str">
        <x:v>Regarder la personne ou l’appui concerné ; intention, pas résultat.</x:v>
      </x:c>
      <x:c r="I737" s="127" t="str">
        <x:v>Conditions d’entrée encore valides ; personne, outil et passage nécessaires disponibles. La parole seule ne valide pas l’objectif.</x:v>
      </x:c>
      <x:c r="J737" s="127" t="str">
        <x:v>Origines — O3</x:v>
      </x:c>
      <x:c r="K737" s="130" t="n">
        <x:v>8</x:v>
      </x:c>
    </x:row>
    <x:row r="738" ht="59" customHeight="1">
      <x:c r="A738" s="121" t="str">
        <x:v>D6-O3-M07-REPONSE-B-01</x:v>
      </x:c>
      <x:c r="B738" s="122" t="str">
        <x:v>D6-O3-M07</x:v>
      </x:c>
      <x:c r="C738" s="122" t="str">
        <x:v>REPONSE</x:v>
      </x:c>
      <x:c r="D738" s="122" t="str">
        <x:v>B</x:v>
      </x:c>
      <x:c r="E738" s="123" t="n">
        <x:v>1</x:v>
      </x:c>
      <x:c r="F738" s="122" t="str">
        <x:v>Tava</x:v>
      </x:c>
      <x:c r="G738" s="122" t="str">
        <x:v>Il demandera plus de marche. Vérifions qu’on peut y porter une charge.</x:v>
      </x:c>
      <x:c r="H738" s="122" t="str">
        <x:v>Réponse au choix retenu ; les autres réponses ne sont pas jouées.</x:v>
      </x:c>
      <x:c r="I738" s="122" t="str">
        <x:v>Conditions d’entrée encore valides ; personne, outil et passage nécessaires disponibles. La parole seule ne valide pas l’objectif.</x:v>
      </x:c>
      <x:c r="J738" s="122" t="str">
        <x:v>Origines — O3</x:v>
      </x:c>
      <x:c r="K738" s="125" t="n">
        <x:v>12</x:v>
      </x:c>
    </x:row>
    <x:row r="739" ht="164" customHeight="1">
      <x:c r="A739" s="126" t="str">
        <x:v>D6-O3-M08-OUV---01</x:v>
      </x:c>
      <x:c r="B739" s="127" t="str">
        <x:v>D6-O3-M08</x:v>
      </x:c>
      <x:c r="C739" s="127" t="str">
        <x:v>OUV</x:v>
      </x:c>
      <x:c r="D739" s="127" t="str">
        <x:v>-</x:v>
      </x:c>
      <x:c r="E739" s="128" t="n">
        <x:v>1</x:v>
      </x:c>
      <x:c r="F739" s="127" t="str">
        <x:v>Vesha</x:v>
      </x:c>
      <x:c r="G739" s="127" t="str">
        <x:v>La presse est à moi pour la matinée. J’ai encore du travail ici avant de songer à un retour.</x:v>
      </x:c>
      <x:c r="H739" s="127" t="str">
        <x:v>Laisse le joueur regarder la situation avant de poursuivre.</x:v>
      </x:c>
      <x:c r="I739" s="127" t="str">
        <x:v>O3-M07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739" s="127" t="str">
        <x:v>Origines — O3</x:v>
      </x:c>
      <x:c r="K739" s="130" t="n">
        <x:v>19</x:v>
      </x:c>
    </x:row>
    <x:row r="740" ht="74" customHeight="1">
      <x:c r="A740" s="121" t="str">
        <x:v>D6-O3-M08-SUCCES---01</x:v>
      </x:c>
      <x:c r="B740" s="122" t="str">
        <x:v>D6-O3-M08</x:v>
      </x:c>
      <x:c r="C740" s="122" t="str">
        <x:v>SUCCES</x:v>
      </x:c>
      <x:c r="D740" s="122" t="str">
        <x:v>-</x:v>
      </x:c>
      <x:c r="E740" s="123" t="n">
        <x:v>1</x:v>
      </x:c>
      <x:c r="F740" s="122" t="str">
        <x:v>Vesha</x:v>
      </x:c>
      <x:c r="G740" s="122" t="str">
        <x:v>La presse retrouve son rythme. Voilà ce que je construis maintenant.</x:v>
      </x:c>
      <x:c r="H740" s="122" t="str">
        <x:v>Regarde le résultat réellement obtenu avant de parler.</x:v>
      </x:c>
      <x:c r="I740" s="122" t="str">
        <x:v>Résultat correspondant effectivement constaté ; remplace ou supprime la ligne si choix de refus/différé/observation. Ne jamais jouer une victoire non acquise.</x:v>
      </x:c>
      <x:c r="J740" s="122" t="str">
        <x:v>Origines — O3</x:v>
      </x:c>
      <x:c r="K740" s="125" t="n">
        <x:v>11</x:v>
      </x:c>
    </x:row>
    <x:row r="741" ht="44" customHeight="1">
      <x:c r="A741" s="126" t="str">
        <x:v>D6-O3-M08-ECHEC---01</x:v>
      </x:c>
      <x:c r="B741" s="127" t="str">
        <x:v>D6-O3-M08</x:v>
      </x:c>
      <x:c r="C741" s="127" t="str">
        <x:v>ECHEC</x:v>
      </x:c>
      <x:c r="D741" s="127" t="str">
        <x:v>-</x:v>
      </x:c>
      <x:c r="E741" s="128" t="n">
        <x:v>1</x:v>
      </x:c>
      <x:c r="F741" s="127" t="str">
        <x:v>Vesha</x:v>
      </x:c>
      <x:c r="G741" s="127" t="str">
        <x:v>Je refuse la visite pour l’instant. Nous pouvons tout de même finir cette réparation.</x:v>
      </x:c>
      <x:c r="H741" s="127" t="str">
        <x:v>Suspend l’échange pour laisser jouer le repli ou la protection prévue.</x:v>
      </x:c>
      <x:c r="I741" s="127" t="str">
        <x:v>Échec ou blocage correspondant effectivement observé ; les dégâts, objets et positions persistent.</x:v>
      </x:c>
      <x:c r="J741" s="127" t="str">
        <x:v>Origines — O3</x:v>
      </x:c>
      <x:c r="K741" s="130" t="n">
        <x:v>14</x:v>
      </x:c>
    </x:row>
    <x:row r="742" ht="44" customHeight="1">
      <x:c r="A742" s="121" t="str">
        <x:v>D6-O3-M08-REPRISE---01</x:v>
      </x:c>
      <x:c r="B742" s="122" t="str">
        <x:v>D6-O3-M08</x:v>
      </x:c>
      <x:c r="C742" s="122" t="str">
        <x:v>REPRISE</x:v>
      </x:c>
      <x:c r="D742" s="122" t="str">
        <x:v>-</x:v>
      </x:c>
      <x:c r="E742" s="123" t="n">
        <x:v>1</x:v>
      </x:c>
      <x:c r="F742" s="122" t="str">
        <x:v>Vesha</x:v>
      </x:c>
      <x:c r="G742" s="122" t="str">
        <x:v>Le casier tient encore mal. Passe-moi la pièce que nous avions mise de côté.</x:v>
      </x:c>
      <x:c r="H742" s="122" t="str">
        <x:v>Reprend à distance sûre ; ne répète pas toute la présentation.</x:v>
      </x:c>
      <x:c r="I742" s="122" t="str">
        <x:v>Réinteraction volontaire après interruption ; état de l’action conservé.</x:v>
      </x:c>
      <x:c r="J742" s="122" t="str">
        <x:v>Origines — O3</x:v>
      </x:c>
      <x:c r="K742" s="125" t="n">
        <x:v>14</x:v>
      </x:c>
    </x:row>
    <x:row r="743" ht="59" customHeight="1">
      <x:c r="A743" s="126" t="str">
        <x:v>D6-O3-M08-CHOIX-A-01</x:v>
      </x:c>
      <x:c r="B743" s="127" t="str">
        <x:v>D6-O3-M08</x:v>
      </x:c>
      <x:c r="C743" s="127" t="str">
        <x:v>CHOIX</x:v>
      </x:c>
      <x:c r="D743" s="127" t="str">
        <x:v>A</x:v>
      </x:c>
      <x:c r="E743" s="128" t="n">
        <x:v>1</x:v>
      </x:c>
      <x:c r="F743" s="127" t="str">
        <x:v>Joueur</x:v>
      </x:c>
      <x:c r="G743" s="127" t="str">
        <x:v>Viens nous voir quand tu le souhaiteras.</x:v>
      </x:c>
      <x:c r="H743" s="127" t="str">
        <x:v>Regarder la personne ou l’appui concerné ; intention, pas résultat.</x:v>
      </x:c>
      <x:c r="I743" s="127" t="str">
        <x:v>Conditions d’entrée encore valides ; personne, outil et passage nécessaires disponibles. La parole seule ne valide pas l’objectif.</x:v>
      </x:c>
      <x:c r="J743" s="127" t="str">
        <x:v>Origines — O3</x:v>
      </x:c>
      <x:c r="K743" s="130" t="n">
        <x:v>7</x:v>
      </x:c>
    </x:row>
    <x:row r="744" ht="59" customHeight="1">
      <x:c r="A744" s="121" t="str">
        <x:v>D6-O3-M08-REPONSE-A-01</x:v>
      </x:c>
      <x:c r="B744" s="122" t="str">
        <x:v>D6-O3-M08</x:v>
      </x:c>
      <x:c r="C744" s="122" t="str">
        <x:v>REPONSE</x:v>
      </x:c>
      <x:c r="D744" s="122" t="str">
        <x:v>A</x:v>
      </x:c>
      <x:c r="E744" s="123" t="n">
        <x:v>1</x:v>
      </x:c>
      <x:c r="F744" s="122" t="str">
        <x:v>Vesha</x:v>
      </x:c>
      <x:c r="G744" s="122" t="str">
        <x:v>Une visite, oui, peut-être. Je ne promets pas d’y rester.</x:v>
      </x:c>
      <x:c r="H744" s="122" t="str">
        <x:v>Réponse au choix retenu ; les autres réponses ne sont pas jouées.</x:v>
      </x:c>
      <x:c r="I744" s="122" t="str">
        <x:v>Conditions d’entrée encore valides ; personne, outil et passage nécessaires disponibles. La parole seule ne valide pas l’objectif.</x:v>
      </x:c>
      <x:c r="J744" s="122" t="str">
        <x:v>Origines — O3</x:v>
      </x:c>
      <x:c r="K744" s="125" t="n">
        <x:v>10</x:v>
      </x:c>
    </x:row>
    <x:row r="745" ht="59" customHeight="1">
      <x:c r="A745" s="126" t="str">
        <x:v>D6-O3-M08-CHOIX-B-01</x:v>
      </x:c>
      <x:c r="B745" s="127" t="str">
        <x:v>D6-O3-M08</x:v>
      </x:c>
      <x:c r="C745" s="127" t="str">
        <x:v>CHOIX</x:v>
      </x:c>
      <x:c r="D745" s="127" t="str">
        <x:v>B</x:v>
      </x:c>
      <x:c r="E745" s="128" t="n">
        <x:v>1</x:v>
      </x:c>
      <x:c r="F745" s="127" t="str">
        <x:v>Joueur</x:v>
      </x:c>
      <x:c r="G745" s="127" t="str">
        <x:v>Que veux-tu récupérer de l’ancien atelier ?</x:v>
      </x:c>
      <x:c r="H745" s="127" t="str">
        <x:v>Regarder la personne ou l’appui concerné ; intention, pas résultat.</x:v>
      </x:c>
      <x:c r="I745" s="127" t="str">
        <x:v>Conditions d’entrée encore valides ; personne, outil et passage nécessaires disponibles. La parole seule ne valide pas l’objectif.</x:v>
      </x:c>
      <x:c r="J745" s="127" t="str">
        <x:v>Origines — O3</x:v>
      </x:c>
      <x:c r="K745" s="130" t="n">
        <x:v>7</x:v>
      </x:c>
    </x:row>
    <x:row r="746" ht="59" customHeight="1">
      <x:c r="A746" s="121" t="str">
        <x:v>D6-O3-M08-REPONSE-B-01</x:v>
      </x:c>
      <x:c r="B746" s="122" t="str">
        <x:v>D6-O3-M08</x:v>
      </x:c>
      <x:c r="C746" s="122" t="str">
        <x:v>REPONSE</x:v>
      </x:c>
      <x:c r="D746" s="122" t="str">
        <x:v>B</x:v>
      </x:c>
      <x:c r="E746" s="123" t="n">
        <x:v>1</x:v>
      </x:c>
      <x:c r="F746" s="122" t="str">
        <x:v>Vesha</x:v>
      </x:c>
      <x:c r="G746" s="122" t="str">
        <x:v>Mon petit outil de reprise, si son casier est encore accessible.</x:v>
      </x:c>
      <x:c r="H746" s="122" t="str">
        <x:v>Réponse au choix retenu ; les autres réponses ne sont pas jouées.</x:v>
      </x:c>
      <x:c r="I746" s="122" t="str">
        <x:v>Conditions d’entrée encore valides ; personne, outil et passage nécessaires disponibles. La parole seule ne valide pas l’objectif.</x:v>
      </x:c>
      <x:c r="J746" s="122" t="str">
        <x:v>Origines — O3</x:v>
      </x:c>
      <x:c r="K746" s="125" t="n">
        <x:v>11</x:v>
      </x:c>
    </x:row>
    <x:row r="747" ht="44" customHeight="1">
      <x:c r="A747" s="126" t="str">
        <x:v>D6-O3-M08-VARIANTE---01</x:v>
      </x:c>
      <x:c r="B747" s="127" t="str">
        <x:v>D6-O3-M08</x:v>
      </x:c>
      <x:c r="C747" s="127" t="str">
        <x:v>VARIANTE</x:v>
      </x:c>
      <x:c r="D747" s="127" t="str">
        <x:v>-</x:v>
      </x:c>
      <x:c r="E747" s="128" t="n">
        <x:v>1</x:v>
      </x:c>
      <x:c r="F747" s="127" t="str">
        <x:v>Vesha</x:v>
      </x:c>
      <x:c r="G747" s="127" t="str">
        <x:v>Je veux rester ici. Cela ne te ferme pas ma porte pour une autre visite.</x:v>
      </x:c>
      <x:c r="H747" s="127" t="str">
        <x:v>Reprend le réglage de sa presse et laisse une place de travail au joueur.</x:v>
      </x:c>
      <x:c r="I747" s="127" t="str">
        <x:v>Après visite ; priorité 1 ; Vesha refuse de retourner vivre près des rescapés.</x:v>
      </x:c>
      <x:c r="J747" s="127" t="str">
        <x:v>Origines — O3</x:v>
      </x:c>
      <x:c r="K747" s="130" t="n">
        <x:v>15</x:v>
      </x:c>
    </x:row>
    <x:row r="748" ht="164" customHeight="1">
      <x:c r="A748" s="121" t="str">
        <x:v>D6-O3-M09-OUV---01</x:v>
      </x:c>
      <x:c r="B748" s="122" t="str">
        <x:v>D6-O3-M09</x:v>
      </x:c>
      <x:c r="C748" s="122" t="str">
        <x:v>OUV</x:v>
      </x:c>
      <x:c r="D748" s="122" t="str">
        <x:v>-</x:v>
      </x:c>
      <x:c r="E748" s="123" t="n">
        <x:v>1</x:v>
      </x:c>
      <x:c r="F748" s="122" t="str">
        <x:v>Pisteur du refuge</x:v>
      </x:c>
      <x:c r="G748" s="122" t="str">
        <x:v>La harde cherche l’eau par notre cour. Son ancien passage est sous la roche.</x:v>
      </x:c>
      <x:c r="H748" s="122" t="str">
        <x:v>Laisse le joueur regarder la situation avant de poursuivre.</x:v>
      </x:c>
      <x:c r="I748" s="122" t="str">
        <x:v>O3-M08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748" s="122" t="str">
        <x:v>Origines — O3</x:v>
      </x:c>
      <x:c r="K748" s="125" t="n">
        <x:v>14</x:v>
      </x:c>
    </x:row>
    <x:row r="749" ht="74" customHeight="1">
      <x:c r="A749" s="126" t="str">
        <x:v>D6-O3-M09-SUCCES---01</x:v>
      </x:c>
      <x:c r="B749" s="127" t="str">
        <x:v>D6-O3-M09</x:v>
      </x:c>
      <x:c r="C749" s="127" t="str">
        <x:v>SUCCES</x:v>
      </x:c>
      <x:c r="D749" s="127" t="str">
        <x:v>-</x:v>
      </x:c>
      <x:c r="E749" s="128" t="n">
        <x:v>1</x:v>
      </x:c>
      <x:c r="F749" s="127" t="str">
        <x:v>Pisteur du refuge</x:v>
      </x:c>
      <x:c r="G749" s="127" t="str">
        <x:v>Les groupes ont retrouvé l’accès à l’eau. Ce détour restera dans leurs passages.</x:v>
      </x:c>
      <x:c r="H749" s="127" t="str">
        <x:v>Regarde le résultat réellement obtenu avant de parler.</x:v>
      </x:c>
      <x:c r="I749" s="127" t="str">
        <x:v>Résultat correspondant effectivement constaté ; remplace ou supprime la ligne si choix de refus/différé/observation. Ne jamais jouer une victoire non acquise.</x:v>
      </x:c>
      <x:c r="J749" s="127" t="str">
        <x:v>Origines — O3</x:v>
      </x:c>
      <x:c r="K749" s="130" t="n">
        <x:v>13</x:v>
      </x:c>
    </x:row>
    <x:row r="750" ht="44" customHeight="1">
      <x:c r="A750" s="121" t="str">
        <x:v>D6-O3-M09-ECHEC---01</x:v>
      </x:c>
      <x:c r="B750" s="122" t="str">
        <x:v>D6-O3-M09</x:v>
      </x:c>
      <x:c r="C750" s="122" t="str">
        <x:v>ECHEC</x:v>
      </x:c>
      <x:c r="D750" s="122" t="str">
        <x:v>-</x:v>
      </x:c>
      <x:c r="E750" s="123" t="n">
        <x:v>1</x:v>
      </x:c>
      <x:c r="F750" s="122" t="str">
        <x:v>Pisteur du refuge</x:v>
      </x:c>
      <x:c r="G750" s="122" t="str">
        <x:v>La harde s’est divisée. Ses traces partent en deux directions, pas en fumée.</x:v>
      </x:c>
      <x:c r="H750" s="122" t="str">
        <x:v>Suspend l’échange pour laisser jouer le repli ou la protection prévue.</x:v>
      </x:c>
      <x:c r="I750" s="122" t="str">
        <x:v>Échec ou blocage correspondant effectivement observé ; les dégâts, objets et positions persistent.</x:v>
      </x:c>
      <x:c r="J750" s="122" t="str">
        <x:v>Origines — O3</x:v>
      </x:c>
      <x:c r="K750" s="125" t="n">
        <x:v>13</x:v>
      </x:c>
    </x:row>
    <x:row r="751" ht="44" customHeight="1">
      <x:c r="A751" s="126" t="str">
        <x:v>D6-O3-M09-REPRISE---01</x:v>
      </x:c>
      <x:c r="B751" s="127" t="str">
        <x:v>D6-O3-M09</x:v>
      </x:c>
      <x:c r="C751" s="127" t="str">
        <x:v>REPRISE</x:v>
      </x:c>
      <x:c r="D751" s="127" t="str">
        <x:v>-</x:v>
      </x:c>
      <x:c r="E751" s="128" t="n">
        <x:v>1</x:v>
      </x:c>
      <x:c r="F751" s="127" t="str">
        <x:v>Pisteur du refuge</x:v>
      </x:c>
      <x:c r="G751" s="127" t="str">
        <x:v>Reprends un groupe à la fois. Le corridor est encore ouvert.</x:v>
      </x:c>
      <x:c r="H751" s="127" t="str">
        <x:v>Reprend à distance sûre ; ne répète pas toute la présentation.</x:v>
      </x:c>
      <x:c r="I751" s="127" t="str">
        <x:v>Réinteraction volontaire après interruption ; état de l’action conservé.</x:v>
      </x:c>
      <x:c r="J751" s="127" t="str">
        <x:v>Origines — O3</x:v>
      </x:c>
      <x:c r="K751" s="130" t="n">
        <x:v>11</x:v>
      </x:c>
    </x:row>
    <x:row r="752" ht="59" customHeight="1">
      <x:c r="A752" s="121" t="str">
        <x:v>D6-O3-M09-CHOIX-A-01</x:v>
      </x:c>
      <x:c r="B752" s="122" t="str">
        <x:v>D6-O3-M09</x:v>
      </x:c>
      <x:c r="C752" s="122" t="str">
        <x:v>CHOIX</x:v>
      </x:c>
      <x:c r="D752" s="122" t="str">
        <x:v>A</x:v>
      </x:c>
      <x:c r="E752" s="123" t="n">
        <x:v>1</x:v>
      </x:c>
      <x:c r="F752" s="122" t="str">
        <x:v>Joueur</x:v>
      </x:c>
      <x:c r="G752" s="122" t="str">
        <x:v>Je la guide depuis les hauteurs.</x:v>
      </x:c>
      <x:c r="H752" s="122" t="str">
        <x:v>Regarder la personne ou l’appui concerné ; intention, pas résultat.</x:v>
      </x:c>
      <x:c r="I752" s="122" t="str">
        <x:v>Conditions d’entrée encore valides ; personne, outil et passage nécessaires disponibles. La parole seule ne valide pas l’objectif.</x:v>
      </x:c>
      <x:c r="J752" s="122" t="str">
        <x:v>Origines — O3</x:v>
      </x:c>
      <x:c r="K752" s="125" t="n">
        <x:v>6</x:v>
      </x:c>
    </x:row>
    <x:row r="753" ht="59" customHeight="1">
      <x:c r="A753" s="126" t="str">
        <x:v>D6-O3-M09-REPONSE-A-01</x:v>
      </x:c>
      <x:c r="B753" s="127" t="str">
        <x:v>D6-O3-M09</x:v>
      </x:c>
      <x:c r="C753" s="127" t="str">
        <x:v>REPONSE</x:v>
      </x:c>
      <x:c r="D753" s="127" t="str">
        <x:v>A</x:v>
      </x:c>
      <x:c r="E753" s="128" t="n">
        <x:v>1</x:v>
      </x:c>
      <x:c r="F753" s="127" t="str">
        <x:v>Pisteur du refuge</x:v>
      </x:c>
      <x:c r="G753" s="127" t="str">
        <x:v>Laisse les petits suivre le groupe, sans les pousser sous le prédateur.</x:v>
      </x:c>
      <x:c r="H753" s="127" t="str">
        <x:v>Réponse au choix retenu ; les autres réponses ne sont pas jouées.</x:v>
      </x:c>
      <x:c r="I753" s="127" t="str">
        <x:v>Conditions d’entrée encore valides ; personne, outil et passage nécessaires disponibles. La parole seule ne valide pas l’objectif.</x:v>
      </x:c>
      <x:c r="J753" s="127" t="str">
        <x:v>Origines — O3</x:v>
      </x:c>
      <x:c r="K753" s="130" t="n">
        <x:v>12</x:v>
      </x:c>
    </x:row>
    <x:row r="754" ht="59" customHeight="1">
      <x:c r="A754" s="121" t="str">
        <x:v>D6-O3-M09-CHOIX-B-01</x:v>
      </x:c>
      <x:c r="B754" s="122" t="str">
        <x:v>D6-O3-M09</x:v>
      </x:c>
      <x:c r="C754" s="122" t="str">
        <x:v>CHOIX</x:v>
      </x:c>
      <x:c r="D754" s="122" t="str">
        <x:v>B</x:v>
      </x:c>
      <x:c r="E754" s="123" t="n">
        <x:v>1</x:v>
      </x:c>
      <x:c r="F754" s="122" t="str">
        <x:v>Joueur</x:v>
      </x:c>
      <x:c r="G754" s="122" t="str">
        <x:v>J’éloigne le prédateur avec un leurre.</x:v>
      </x:c>
      <x:c r="H754" s="122" t="str">
        <x:v>Regarder la personne ou l’appui concerné ; intention, pas résultat.</x:v>
      </x:c>
      <x:c r="I754" s="122" t="str">
        <x:v>Conditions d’entrée encore valides ; personne, outil et passage nécessaires disponibles. La parole seule ne valide pas l’objectif.</x:v>
      </x:c>
      <x:c r="J754" s="122" t="str">
        <x:v>Origines — O3</x:v>
      </x:c>
      <x:c r="K754" s="125" t="n">
        <x:v>6</x:v>
      </x:c>
    </x:row>
    <x:row r="755" ht="59" customHeight="1">
      <x:c r="A755" s="126" t="str">
        <x:v>D6-O3-M09-REPONSE-B-01</x:v>
      </x:c>
      <x:c r="B755" s="127" t="str">
        <x:v>D6-O3-M09</x:v>
      </x:c>
      <x:c r="C755" s="127" t="str">
        <x:v>REPONSE</x:v>
      </x:c>
      <x:c r="D755" s="127" t="str">
        <x:v>B</x:v>
      </x:c>
      <x:c r="E755" s="128" t="n">
        <x:v>1</x:v>
      </x:c>
      <x:c r="F755" s="127" t="str">
        <x:v>Pisteur du refuge</x:v>
      </x:c>
      <x:c r="G755" s="127" t="str">
        <x:v>Je surveille le corridor. N’attire pas sa charge sur les premiers.</x:v>
      </x:c>
      <x:c r="H755" s="127" t="str">
        <x:v>Réponse au choix retenu ; les autres réponses ne sont pas jouées.</x:v>
      </x:c>
      <x:c r="I755" s="127" t="str">
        <x:v>Conditions d’entrée encore valides ; personne, outil et passage nécessaires disponibles. La parole seule ne valide pas l’objectif.</x:v>
      </x:c>
      <x:c r="J755" s="127" t="str">
        <x:v>Origines — O3</x:v>
      </x:c>
      <x:c r="K755" s="130" t="n">
        <x:v>11</x:v>
      </x:c>
    </x:row>
    <x:row r="756" ht="164" customHeight="1">
      <x:c r="A756" s="121" t="str">
        <x:v>D6-O3-M10-OUV---01</x:v>
      </x:c>
      <x:c r="B756" s="122" t="str">
        <x:v>D6-O3-M10</x:v>
      </x:c>
      <x:c r="C756" s="122" t="str">
        <x:v>OUV</x:v>
      </x:c>
      <x:c r="D756" s="122" t="str">
        <x:v>-</x:v>
      </x:c>
      <x:c r="E756" s="123" t="n">
        <x:v>1</x:v>
      </x:c>
      <x:c r="F756" s="122" t="str">
        <x:v>Orem</x:v>
      </x:c>
      <x:c r="G756" s="122" t="str">
        <x:v>Les outils collectifs sont derrière la porte. Le jeu de Vesha est plus loin, sous la lumière.</x:v>
      </x:c>
      <x:c r="H756" s="122" t="str">
        <x:v>Laisse le joueur regarder la situation avant de poursuivre.</x:v>
      </x:c>
      <x:c r="I756" s="122" t="str">
        <x:v>O3-M09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756" s="122" t="str">
        <x:v>Origines — O3</x:v>
      </x:c>
      <x:c r="K756" s="125" t="n">
        <x:v>17</x:v>
      </x:c>
    </x:row>
    <x:row r="757" ht="74" customHeight="1">
      <x:c r="A757" s="126" t="str">
        <x:v>D6-O3-M10-SUCCES---01</x:v>
      </x:c>
      <x:c r="B757" s="127" t="str">
        <x:v>D6-O3-M10</x:v>
      </x:c>
      <x:c r="C757" s="127" t="str">
        <x:v>SUCCES</x:v>
      </x:c>
      <x:c r="D757" s="127" t="str">
        <x:v>-</x:v>
      </x:c>
      <x:c r="E757" s="128" t="n">
        <x:v>1</x:v>
      </x:c>
      <x:c r="F757" s="127" t="str">
        <x:v>Orem</x:v>
      </x:c>
      <x:c r="G757" s="127" t="str">
        <x:v>Ces outils ont des mains qui les attendent. Les autres restent repérés sous la cendre.</x:v>
      </x:c>
      <x:c r="H757" s="127" t="str">
        <x:v>Regarde le résultat réellement obtenu avant de parler.</x:v>
      </x:c>
      <x:c r="I757" s="127" t="str">
        <x:v>Résultat correspondant effectivement constaté ; remplace ou supprime la ligne si choix de refus/différé/observation. Ne jamais jouer une victoire non acquise.</x:v>
      </x:c>
      <x:c r="J757" s="127" t="str">
        <x:v>Origines — O3</x:v>
      </x:c>
      <x:c r="K757" s="130" t="n">
        <x:v>15</x:v>
      </x:c>
    </x:row>
    <x:row r="758" ht="44" customHeight="1">
      <x:c r="A758" s="121" t="str">
        <x:v>D6-O3-M10-ECHEC---01</x:v>
      </x:c>
      <x:c r="B758" s="122" t="str">
        <x:v>D6-O3-M10</x:v>
      </x:c>
      <x:c r="C758" s="122" t="str">
        <x:v>ECHEC</x:v>
      </x:c>
      <x:c r="D758" s="122" t="str">
        <x:v>-</x:v>
      </x:c>
      <x:c r="E758" s="123" t="n">
        <x:v>1</x:v>
      </x:c>
      <x:c r="F758" s="122" t="str">
        <x:v>Orem</x:v>
      </x:c>
      <x:c r="G758" s="122" t="str">
        <x:v>Ce plancher s’affaisse. Nous fermons ce côté sans déclarer ses outils perdus.</x:v>
      </x:c>
      <x:c r="H758" s="122" t="str">
        <x:v>Suspend l’échange pour laisser jouer le repli ou la protection prévue.</x:v>
      </x:c>
      <x:c r="I758" s="122" t="str">
        <x:v>Échec ou blocage correspondant effectivement observé ; les dégâts, objets et positions persistent.</x:v>
      </x:c>
      <x:c r="J758" s="122" t="str">
        <x:v>Origines — O3</x:v>
      </x:c>
      <x:c r="K758" s="125" t="n">
        <x:v>12</x:v>
      </x:c>
    </x:row>
    <x:row r="759" ht="44" customHeight="1">
      <x:c r="A759" s="126" t="str">
        <x:v>D6-O3-M10-REPRISE---01</x:v>
      </x:c>
      <x:c r="B759" s="127" t="str">
        <x:v>D6-O3-M10</x:v>
      </x:c>
      <x:c r="C759" s="127" t="str">
        <x:v>REPRISE</x:v>
      </x:c>
      <x:c r="D759" s="127" t="str">
        <x:v>-</x:v>
      </x:c>
      <x:c r="E759" s="128" t="n">
        <x:v>1</x:v>
      </x:c>
      <x:c r="F759" s="127" t="str">
        <x:v>Orem</x:v>
      </x:c>
      <x:c r="G759" s="127" t="str">
        <x:v>La porte est calée. Reprenons seulement les pièces accessibles depuis la zone stable.</x:v>
      </x:c>
      <x:c r="H759" s="127" t="str">
        <x:v>Reprend à distance sûre ; ne répète pas toute la présentation.</x:v>
      </x:c>
      <x:c r="I759" s="127" t="str">
        <x:v>Réinteraction volontaire après interruption ; état de l’action conservé.</x:v>
      </x:c>
      <x:c r="J759" s="127" t="str">
        <x:v>Origines — O3</x:v>
      </x:c>
      <x:c r="K759" s="130" t="n">
        <x:v>13</x:v>
      </x:c>
    </x:row>
    <x:row r="760" ht="59" customHeight="1">
      <x:c r="A760" s="121" t="str">
        <x:v>D6-O3-M10-CHOIX-A-01</x:v>
      </x:c>
      <x:c r="B760" s="122" t="str">
        <x:v>D6-O3-M10</x:v>
      </x:c>
      <x:c r="C760" s="122" t="str">
        <x:v>CHOIX</x:v>
      </x:c>
      <x:c r="D760" s="122" t="str">
        <x:v>A</x:v>
      </x:c>
      <x:c r="E760" s="123" t="n">
        <x:v>1</x:v>
      </x:c>
      <x:c r="F760" s="122" t="str">
        <x:v>Joueur</x:v>
      </x:c>
      <x:c r="G760" s="122" t="str">
        <x:v>Je rapporte ce qui rouvrira l’atelier commun.</x:v>
      </x:c>
      <x:c r="H760" s="122" t="str">
        <x:v>Regarder la personne ou l’appui concerné ; intention, pas résultat.</x:v>
      </x:c>
      <x:c r="I760" s="122" t="str">
        <x:v>Conditions d’entrée encore valides ; personne, outil et passage nécessaires disponibles. La parole seule ne valide pas l’objectif.</x:v>
      </x:c>
      <x:c r="J760" s="122" t="str">
        <x:v>Origines — O3</x:v>
      </x:c>
      <x:c r="K760" s="125" t="n">
        <x:v>7</x:v>
      </x:c>
    </x:row>
    <x:row r="761" ht="59" customHeight="1">
      <x:c r="A761" s="126" t="str">
        <x:v>D6-O3-M10-REPONSE-A-01</x:v>
      </x:c>
      <x:c r="B761" s="127" t="str">
        <x:v>D6-O3-M10</x:v>
      </x:c>
      <x:c r="C761" s="127" t="str">
        <x:v>REPONSE</x:v>
      </x:c>
      <x:c r="D761" s="127" t="str">
        <x:v>A</x:v>
      </x:c>
      <x:c r="E761" s="128" t="n">
        <x:v>1</x:v>
      </x:c>
      <x:c r="F761" s="127" t="str">
        <x:v>Orem</x:v>
      </x:c>
      <x:c r="G761" s="127" t="str">
        <x:v>Alors commençons par les pièces que plusieurs mains attendent.</x:v>
      </x:c>
      <x:c r="H761" s="127" t="str">
        <x:v>Réponse au choix retenu ; les autres réponses ne sont pas jouées.</x:v>
      </x:c>
      <x:c r="I761" s="127" t="str">
        <x:v>Conditions d’entrée encore valides ; personne, outil et passage nécessaires disponibles. La parole seule ne valide pas l’objectif.</x:v>
      </x:c>
      <x:c r="J761" s="127" t="str">
        <x:v>Origines — O3</x:v>
      </x:c>
      <x:c r="K761" s="130" t="n">
        <x:v>9</x:v>
      </x:c>
    </x:row>
    <x:row r="762" ht="59" customHeight="1">
      <x:c r="A762" s="121" t="str">
        <x:v>D6-O3-M10-CHOIX-B-01</x:v>
      </x:c>
      <x:c r="B762" s="122" t="str">
        <x:v>D6-O3-M10</x:v>
      </x:c>
      <x:c r="C762" s="122" t="str">
        <x:v>CHOIX</x:v>
      </x:c>
      <x:c r="D762" s="122" t="str">
        <x:v>B</x:v>
      </x:c>
      <x:c r="E762" s="123" t="n">
        <x:v>1</x:v>
      </x:c>
      <x:c r="F762" s="122" t="str">
        <x:v>Joueur</x:v>
      </x:c>
      <x:c r="G762" s="122" t="str">
        <x:v>Je prends l’ensemble spécialisé en premier.</x:v>
      </x:c>
      <x:c r="H762" s="122" t="str">
        <x:v>Regarder la personne ou l’appui concerné ; intention, pas résultat.</x:v>
      </x:c>
      <x:c r="I762" s="122" t="str">
        <x:v>Conditions d’entrée encore valides ; personne, outil et passage nécessaires disponibles. La parole seule ne valide pas l’objectif.</x:v>
      </x:c>
      <x:c r="J762" s="122" t="str">
        <x:v>Origines — O3</x:v>
      </x:c>
      <x:c r="K762" s="125" t="n">
        <x:v>6</x:v>
      </x:c>
    </x:row>
    <x:row r="763" ht="59" customHeight="1">
      <x:c r="A763" s="126" t="str">
        <x:v>D6-O3-M10-REPONSE-B-01</x:v>
      </x:c>
      <x:c r="B763" s="127" t="str">
        <x:v>D6-O3-M10</x:v>
      </x:c>
      <x:c r="C763" s="127" t="str">
        <x:v>REPONSE</x:v>
      </x:c>
      <x:c r="D763" s="127" t="str">
        <x:v>B</x:v>
      </x:c>
      <x:c r="E763" s="128" t="n">
        <x:v>1</x:v>
      </x:c>
      <x:c r="F763" s="127" t="str">
        <x:v>Orem</x:v>
      </x:c>
      <x:c r="G763" s="127" t="str">
        <x:v>Il faudra le garder complet, sinon sa presse attendra encore.</x:v>
      </x:c>
      <x:c r="H763" s="127" t="str">
        <x:v>Réponse au choix retenu ; les autres réponses ne sont pas jouées.</x:v>
      </x:c>
      <x:c r="I763" s="127" t="str">
        <x:v>Conditions d’entrée encore valides ; personne, outil et passage nécessaires disponibles. La parole seule ne valide pas l’objectif.</x:v>
      </x:c>
      <x:c r="J763" s="127" t="str">
        <x:v>Origines — O3</x:v>
      </x:c>
      <x:c r="K763" s="130" t="n">
        <x:v>10</x:v>
      </x:c>
    </x:row>
    <x:row r="764" ht="164" customHeight="1">
      <x:c r="A764" s="121" t="str">
        <x:v>D6-O3-M11-OUV---01</x:v>
      </x:c>
      <x:c r="B764" s="122" t="str">
        <x:v>D6-O3-M11</x:v>
      </x:c>
      <x:c r="C764" s="122" t="str">
        <x:v>OUV</x:v>
      </x:c>
      <x:c r="D764" s="122" t="str">
        <x:v>-</x:v>
      </x:c>
      <x:c r="E764" s="123" t="n">
        <x:v>1</x:v>
      </x:c>
      <x:c r="F764" s="122" t="str">
        <x:v>Orem</x:v>
      </x:c>
      <x:c r="G764" s="122" t="str">
        <x:v>Si je recommence assez, je ne resterai plus les mains vides quand tout cède.</x:v>
      </x:c>
      <x:c r="H764" s="122" t="str">
        <x:v>Laisse le joueur regarder la situation avant de poursuivre.</x:v>
      </x:c>
      <x:c r="I764" s="122" t="str">
        <x:v>O3-M10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764" s="122" t="str">
        <x:v>Origines — O3</x:v>
      </x:c>
      <x:c r="K764" s="125" t="n">
        <x:v>14</x:v>
      </x:c>
    </x:row>
    <x:row r="765" ht="74" customHeight="1">
      <x:c r="A765" s="126" t="str">
        <x:v>D6-O3-M11-SUCCES---01</x:v>
      </x:c>
      <x:c r="B765" s="127" t="str">
        <x:v>D6-O3-M11</x:v>
      </x:c>
      <x:c r="C765" s="127" t="str">
        <x:v>SUCCES</x:v>
      </x:c>
      <x:c r="D765" s="127" t="str">
        <x:v>-</x:v>
      </x:c>
      <x:c r="E765" s="128" t="n">
        <x:v>1</x:v>
      </x:c>
      <x:c r="F765" s="127" t="str">
        <x:v>Orem</x:v>
      </x:c>
      <x:c r="G765" s="127" t="str">
        <x:v>J’ai encore envie d’apprendre. Je peux le faire après avoir dormi.</x:v>
      </x:c>
      <x:c r="H765" s="127" t="str">
        <x:v>Regarde le résultat réellement obtenu avant de parler.</x:v>
      </x:c>
      <x:c r="I765" s="127" t="str">
        <x:v>Résultat correspondant effectivement constaté ; remplace ou supprime la ligne si choix de refus/différé/observation. Ne jamais jouer une victoire non acquise.</x:v>
      </x:c>
      <x:c r="J765" s="127" t="str">
        <x:v>Origines — O3</x:v>
      </x:c>
      <x:c r="K765" s="130" t="n">
        <x:v>11</x:v>
      </x:c>
    </x:row>
    <x:row r="766" ht="44" customHeight="1">
      <x:c r="A766" s="121" t="str">
        <x:v>D6-O3-M11-ECHEC---01</x:v>
      </x:c>
      <x:c r="B766" s="122" t="str">
        <x:v>D6-O3-M11</x:v>
      </x:c>
      <x:c r="C766" s="122" t="str">
        <x:v>ECHEC</x:v>
      </x:c>
      <x:c r="D766" s="122" t="str">
        <x:v>-</x:v>
      </x:c>
      <x:c r="E766" s="123" t="n">
        <x:v>1</x:v>
      </x:c>
      <x:c r="F766" s="122" t="str">
        <x:v>Orem</x:v>
      </x:c>
      <x:c r="G766" s="122" t="str">
        <x:v>Mes jambes ne suivent plus. Il faut arrêter l’exercice maintenant.</x:v>
      </x:c>
      <x:c r="H766" s="122" t="str">
        <x:v>Suspend l’échange pour laisser jouer le repli ou la protection prévue.</x:v>
      </x:c>
      <x:c r="I766" s="122" t="str">
        <x:v>Échec ou blocage correspondant effectivement observé ; les dégâts, objets et positions persistent.</x:v>
      </x:c>
      <x:c r="J766" s="122" t="str">
        <x:v>Origines — O3</x:v>
      </x:c>
      <x:c r="K766" s="125" t="n">
        <x:v>10</x:v>
      </x:c>
    </x:row>
    <x:row r="767" ht="44" customHeight="1">
      <x:c r="A767" s="126" t="str">
        <x:v>D6-O3-M11-REPRISE---01</x:v>
      </x:c>
      <x:c r="B767" s="127" t="str">
        <x:v>D6-O3-M11</x:v>
      </x:c>
      <x:c r="C767" s="127" t="str">
        <x:v>REPRISE</x:v>
      </x:c>
      <x:c r="D767" s="127" t="str">
        <x:v>-</x:v>
      </x:c>
      <x:c r="E767" s="128" t="n">
        <x:v>1</x:v>
      </x:c>
      <x:c r="F767" s="127" t="str">
        <x:v>Orem</x:v>
      </x:c>
      <x:c r="G767" s="127" t="str">
        <x:v>Je reprendrai après le repos. La cible peut attendre une journée.</x:v>
      </x:c>
      <x:c r="H767" s="127" t="str">
        <x:v>Reprend à distance sûre ; ne répète pas toute la présentation.</x:v>
      </x:c>
      <x:c r="I767" s="127" t="str">
        <x:v>Réinteraction volontaire après interruption ; état de l’action conservé.</x:v>
      </x:c>
      <x:c r="J767" s="127" t="str">
        <x:v>Origines — O3</x:v>
      </x:c>
      <x:c r="K767" s="130" t="n">
        <x:v>11</x:v>
      </x:c>
    </x:row>
    <x:row r="768" ht="59" customHeight="1">
      <x:c r="A768" s="121" t="str">
        <x:v>D6-O3-M11-CHOIX-A-01</x:v>
      </x:c>
      <x:c r="B768" s="122" t="str">
        <x:v>D6-O3-M11</x:v>
      </x:c>
      <x:c r="C768" s="122" t="str">
        <x:v>CHOIX</x:v>
      </x:c>
      <x:c r="D768" s="122" t="str">
        <x:v>A</x:v>
      </x:c>
      <x:c r="E768" s="123" t="n">
        <x:v>1</x:v>
      </x:c>
      <x:c r="F768" s="122" t="str">
        <x:v>Joueur</x:v>
      </x:c>
      <x:c r="G768" s="122" t="str">
        <x:v>Une chasse courte ensemble. Puis on s’arrête.</x:v>
      </x:c>
      <x:c r="H768" s="122" t="str">
        <x:v>Regarder la personne ou l’appui concerné ; intention, pas résultat.</x:v>
      </x:c>
      <x:c r="I768" s="122" t="str">
        <x:v>Conditions d’entrée encore valides ; personne, outil et passage nécessaires disponibles. La parole seule ne valide pas l’objectif.</x:v>
      </x:c>
      <x:c r="J768" s="122" t="str">
        <x:v>Origines — O3</x:v>
      </x:c>
      <x:c r="K768" s="125" t="n">
        <x:v>7</x:v>
      </x:c>
    </x:row>
    <x:row r="769" ht="59" customHeight="1">
      <x:c r="A769" s="126" t="str">
        <x:v>D6-O3-M11-REPONSE-A-01</x:v>
      </x:c>
      <x:c r="B769" s="127" t="str">
        <x:v>D6-O3-M11</x:v>
      </x:c>
      <x:c r="C769" s="127" t="str">
        <x:v>REPONSE</x:v>
      </x:c>
      <x:c r="D769" s="127" t="str">
        <x:v>A</x:v>
      </x:c>
      <x:c r="E769" s="128" t="n">
        <x:v>1</x:v>
      </x:c>
      <x:c r="F769" s="127" t="str">
        <x:v>Orem</x:v>
      </x:c>
      <x:c r="G769" s="127" t="str">
        <x:v>Courte, vraiment ? Je veux encore pouvoir rentrer sur mes jambes.</x:v>
      </x:c>
      <x:c r="H769" s="127" t="str">
        <x:v>Réponse au choix retenu ; les autres réponses ne sont pas jouées.</x:v>
      </x:c>
      <x:c r="I769" s="127" t="str">
        <x:v>Conditions d’entrée encore valides ; personne, outil et passage nécessaires disponibles. La parole seule ne valide pas l’objectif.</x:v>
      </x:c>
      <x:c r="J769" s="127" t="str">
        <x:v>Origines — O3</x:v>
      </x:c>
      <x:c r="K769" s="130" t="n">
        <x:v>11</x:v>
      </x:c>
    </x:row>
    <x:row r="770" ht="59" customHeight="1">
      <x:c r="A770" s="121" t="str">
        <x:v>D6-O3-M11-CHOIX-B-01</x:v>
      </x:c>
      <x:c r="B770" s="122" t="str">
        <x:v>D6-O3-M11</x:v>
      </x:c>
      <x:c r="C770" s="122" t="str">
        <x:v>CHOIX</x:v>
      </x:c>
      <x:c r="D770" s="122" t="str">
        <x:v>B</x:v>
      </x:c>
      <x:c r="E770" s="123" t="n">
        <x:v>1</x:v>
      </x:c>
      <x:c r="F770" s="122" t="str">
        <x:v>Joueur</x:v>
      </x:c>
      <x:c r="G770" s="122" t="str">
        <x:v>Viens au refuge avec moi.</x:v>
      </x:c>
      <x:c r="H770" s="122" t="str">
        <x:v>Regarder la personne ou l’appui concerné ; intention, pas résultat.</x:v>
      </x:c>
      <x:c r="I770" s="122" t="str">
        <x:v>Conditions d’entrée encore valides ; personne, outil et passage nécessaires disponibles. La parole seule ne valide pas l’objectif.</x:v>
      </x:c>
      <x:c r="J770" s="122" t="str">
        <x:v>Origines — O3</x:v>
      </x:c>
      <x:c r="K770" s="125" t="n">
        <x:v>5</x:v>
      </x:c>
    </x:row>
    <x:row r="771" ht="59" customHeight="1">
      <x:c r="A771" s="126" t="str">
        <x:v>D6-O3-M11-REPONSE-B-01</x:v>
      </x:c>
      <x:c r="B771" s="127" t="str">
        <x:v>D6-O3-M11</x:v>
      </x:c>
      <x:c r="C771" s="127" t="str">
        <x:v>REPONSE</x:v>
      </x:c>
      <x:c r="D771" s="127" t="str">
        <x:v>B</x:v>
      </x:c>
      <x:c r="E771" s="128" t="n">
        <x:v>1</x:v>
      </x:c>
      <x:c r="F771" s="127" t="str">
        <x:v>Orem</x:v>
      </x:c>
      <x:c r="G771" s="127" t="str">
        <x:v>Reste à côté. Je ne veux pas qu’on me ramène comme un paquet.</x:v>
      </x:c>
      <x:c r="H771" s="127" t="str">
        <x:v>Réponse au choix retenu ; les autres réponses ne sont pas jouées.</x:v>
      </x:c>
      <x:c r="I771" s="127" t="str">
        <x:v>Conditions d’entrée encore valides ; personne, outil et passage nécessaires disponibles. La parole seule ne valide pas l’objectif.</x:v>
      </x:c>
      <x:c r="J771" s="127" t="str">
        <x:v>Origines — O3</x:v>
      </x:c>
      <x:c r="K771" s="130" t="n">
        <x:v>13</x:v>
      </x:c>
    </x:row>
    <x:row r="772" ht="44" customHeight="1">
      <x:c r="A772" s="121" t="str">
        <x:v>D6-O3-M11-VARIANTE---01</x:v>
      </x:c>
      <x:c r="B772" s="122" t="str">
        <x:v>D6-O3-M11</x:v>
      </x:c>
      <x:c r="C772" s="122" t="str">
        <x:v>VARIANTE</x:v>
      </x:c>
      <x:c r="D772" s="122" t="str">
        <x:v>-</x:v>
      </x:c>
      <x:c r="E772" s="123" t="n">
        <x:v>1</x:v>
      </x:c>
      <x:c r="F772" s="122" t="str">
        <x:v>Orem</x:v>
      </x:c>
      <x:c r="G772" s="122" t="str">
        <x:v>Je voudrais repartir, mais mes appuis ne tiennent plus. Attendons.</x:v>
      </x:c>
      <x:c r="H772" s="122" t="str">
        <x:v>Pose l’outil à portée sans le jeter ni renier son apprentissage.</x:v>
      </x:c>
      <x:c r="I772" s="122" t="str">
        <x:v>Après repli ; priorité 1 ; fatigue encore élevée, repos pas encore joué.</x:v>
      </x:c>
      <x:c r="J772" s="122" t="str">
        <x:v>Origines — O3</x:v>
      </x:c>
      <x:c r="K772" s="125" t="n">
        <x:v>10</x:v>
      </x:c>
    </x:row>
    <x:row r="773" ht="164" customHeight="1">
      <x:c r="A773" s="126" t="str">
        <x:v>D6-O3-M12-OUV---01</x:v>
      </x:c>
      <x:c r="B773" s="127" t="str">
        <x:v>D6-O3-M12</x:v>
      </x:c>
      <x:c r="C773" s="127" t="str">
        <x:v>OUV</x:v>
      </x:c>
      <x:c r="D773" s="127" t="str">
        <x:v>-</x:v>
      </x:c>
      <x:c r="E773" s="128" t="n">
        <x:v>1</x:v>
      </x:c>
      <x:c r="F773" s="127" t="str">
        <x:v>Tava</x:v>
      </x:c>
      <x:c r="G773" s="127" t="str">
        <x:v>Cette marque ressemble à deux familles. Aucune ne la reconnaît entièrement.</x:v>
      </x:c>
      <x:c r="H773" s="127" t="str">
        <x:v>Laisse le joueur regarder la situation avant de poursuivre.</x:v>
      </x:c>
      <x:c r="I773" s="127" t="str">
        <x:v>O3-M11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773" s="127" t="str">
        <x:v>Origines — O3</x:v>
      </x:c>
      <x:c r="K773" s="130" t="n">
        <x:v>11</x:v>
      </x:c>
    </x:row>
    <x:row r="774" ht="74" customHeight="1">
      <x:c r="A774" s="121" t="str">
        <x:v>D6-O3-M12-SUCCES---01</x:v>
      </x:c>
      <x:c r="B774" s="122" t="str">
        <x:v>D6-O3-M12</x:v>
      </x:c>
      <x:c r="C774" s="122" t="str">
        <x:v>SUCCES</x:v>
      </x:c>
      <x:c r="D774" s="122" t="str">
        <x:v>-</x:v>
      </x:c>
      <x:c r="E774" s="123" t="n">
        <x:v>1</x:v>
      </x:c>
      <x:c r="F774" s="122" t="str">
        <x:v>Tava</x:v>
      </x:c>
      <x:c r="G774" s="122" t="str">
        <x:v>Nous avons gardé la question et le lieu de la pièce. C’est tout ce que nous savons.</x:v>
      </x:c>
      <x:c r="H774" s="122" t="str">
        <x:v>Regarde le résultat réellement obtenu avant de parler.</x:v>
      </x:c>
      <x:c r="I774" s="122" t="str">
        <x:v>Résultat correspondant effectivement constaté ; remplace ou supprime la ligne si choix de refus/différé/observation. Ne jamais jouer une victoire non acquise.</x:v>
      </x:c>
      <x:c r="J774" s="122" t="str">
        <x:v>Origines — O3</x:v>
      </x:c>
      <x:c r="K774" s="125" t="n">
        <x:v>17</x:v>
      </x:c>
    </x:row>
    <x:row r="775" ht="44" customHeight="1">
      <x:c r="A775" s="126" t="str">
        <x:v>D6-O3-M12-ECHEC---01</x:v>
      </x:c>
      <x:c r="B775" s="127" t="str">
        <x:v>D6-O3-M12</x:v>
      </x:c>
      <x:c r="C775" s="127" t="str">
        <x:v>ECHEC</x:v>
      </x:c>
      <x:c r="D775" s="127" t="str">
        <x:v>-</x:v>
      </x:c>
      <x:c r="E775" s="128" t="n">
        <x:v>1</x:v>
      </x:c>
      <x:c r="F775" s="127" t="str">
        <x:v>Tava</x:v>
      </x:c>
      <x:c r="G775" s="127" t="str">
        <x:v>Ce nom a été donné trop vite. Il faut prévenir ceux qui l’ont entendu.</x:v>
      </x:c>
      <x:c r="H775" s="127" t="str">
        <x:v>Suspend l’échange pour laisser jouer le repli ou la protection prévue.</x:v>
      </x:c>
      <x:c r="I775" s="127" t="str">
        <x:v>Échec ou blocage correspondant effectivement observé ; les dégâts, objets et positions persistent.</x:v>
      </x:c>
      <x:c r="J775" s="127" t="str">
        <x:v>Origines — O3</x:v>
      </x:c>
      <x:c r="K775" s="130" t="n">
        <x:v>14</x:v>
      </x:c>
    </x:row>
    <x:row r="776" ht="44" customHeight="1">
      <x:c r="A776" s="121" t="str">
        <x:v>D6-O3-M12-REPRISE---01</x:v>
      </x:c>
      <x:c r="B776" s="122" t="str">
        <x:v>D6-O3-M12</x:v>
      </x:c>
      <x:c r="C776" s="122" t="str">
        <x:v>REPRISE</x:v>
      </x:c>
      <x:c r="D776" s="122" t="str">
        <x:v>-</x:v>
      </x:c>
      <x:c r="E776" s="123" t="n">
        <x:v>1</x:v>
      </x:c>
      <x:c r="F776" s="122" t="str">
        <x:v>Tava</x:v>
      </x:c>
      <x:c r="G776" s="122" t="str">
        <x:v>Reprenons la comparaison avec la partie intacte. L’incertitude peut rester visible.</x:v>
      </x:c>
      <x:c r="H776" s="122" t="str">
        <x:v>Reprend à distance sûre ; ne répète pas toute la présentation.</x:v>
      </x:c>
      <x:c r="I776" s="122" t="str">
        <x:v>Réinteraction volontaire après interruption ; état de l’action conservé.</x:v>
      </x:c>
      <x:c r="J776" s="122" t="str">
        <x:v>Origines — O3</x:v>
      </x:c>
      <x:c r="K776" s="125" t="n">
        <x:v>11</x:v>
      </x:c>
    </x:row>
    <x:row r="777" ht="59" customHeight="1">
      <x:c r="A777" s="126" t="str">
        <x:v>D6-O3-M12-CHOIX-A-01</x:v>
      </x:c>
      <x:c r="B777" s="127" t="str">
        <x:v>D6-O3-M12</x:v>
      </x:c>
      <x:c r="C777" s="127" t="str">
        <x:v>CHOIX</x:v>
      </x:c>
      <x:c r="D777" s="127" t="str">
        <x:v>A</x:v>
      </x:c>
      <x:c r="E777" s="128" t="n">
        <x:v>1</x:v>
      </x:c>
      <x:c r="F777" s="127" t="str">
        <x:v>Joueur</x:v>
      </x:c>
      <x:c r="G777" s="127" t="str">
        <x:v>Le fragment reste au refuge, séparé des noms confirmés.</x:v>
      </x:c>
      <x:c r="H777" s="127" t="str">
        <x:v>Regarder la personne ou l’appui concerné ; intention, pas résultat.</x:v>
      </x:c>
      <x:c r="I777" s="127" t="str">
        <x:v>Conditions d’entrée encore valides ; personne, outil et passage nécessaires disponibles. La parole seule ne valide pas l’objectif.</x:v>
      </x:c>
      <x:c r="J777" s="127" t="str">
        <x:v>Origines — O3</x:v>
      </x:c>
      <x:c r="K777" s="130" t="n">
        <x:v>9</x:v>
      </x:c>
    </x:row>
    <x:row r="778" ht="59" customHeight="1">
      <x:c r="A778" s="121" t="str">
        <x:v>D6-O3-M12-REPONSE-A-01</x:v>
      </x:c>
      <x:c r="B778" s="122" t="str">
        <x:v>D6-O3-M12</x:v>
      </x:c>
      <x:c r="C778" s="122" t="str">
        <x:v>REPONSE</x:v>
      </x:c>
      <x:c r="D778" s="122" t="str">
        <x:v>A</x:v>
      </x:c>
      <x:c r="E778" s="123" t="n">
        <x:v>1</x:v>
      </x:c>
      <x:c r="F778" s="122" t="str">
        <x:v>Tava</x:v>
      </x:c>
      <x:c r="G778" s="122" t="str">
        <x:v>Ceux qui le cherchent sauront où regarder.</x:v>
      </x:c>
      <x:c r="H778" s="122" t="str">
        <x:v>Réponse au choix retenu ; les autres réponses ne sont pas jouées.</x:v>
      </x:c>
      <x:c r="I778" s="122" t="str">
        <x:v>Conditions d’entrée encore valides ; personne, outil et passage nécessaires disponibles. La parole seule ne valide pas l’objectif.</x:v>
      </x:c>
      <x:c r="J778" s="122" t="str">
        <x:v>Origines — O3</x:v>
      </x:c>
      <x:c r="K778" s="125" t="n">
        <x:v>7</x:v>
      </x:c>
    </x:row>
    <x:row r="779" ht="59" customHeight="1">
      <x:c r="A779" s="126" t="str">
        <x:v>D6-O3-M12-CHOIX-B-01</x:v>
      </x:c>
      <x:c r="B779" s="127" t="str">
        <x:v>D6-O3-M12</x:v>
      </x:c>
      <x:c r="C779" s="127" t="str">
        <x:v>CHOIX</x:v>
      </x:c>
      <x:c r="D779" s="127" t="str">
        <x:v>B</x:v>
      </x:c>
      <x:c r="E779" s="128" t="n">
        <x:v>1</x:v>
      </x:c>
      <x:c r="F779" s="127" t="str">
        <x:v>Joueur</x:v>
      </x:c>
      <x:c r="G779" s="127" t="str">
        <x:v>Je le confie à l’atelier de comparaison.</x:v>
      </x:c>
      <x:c r="H779" s="127" t="str">
        <x:v>Regarder la personne ou l’appui concerné ; intention, pas résultat.</x:v>
      </x:c>
      <x:c r="I779" s="127" t="str">
        <x:v>Conditions d’entrée encore valides ; personne, outil et passage nécessaires disponibles. La parole seule ne valide pas l’objectif.</x:v>
      </x:c>
      <x:c r="J779" s="127" t="str">
        <x:v>Origines — O3</x:v>
      </x:c>
      <x:c r="K779" s="130" t="n">
        <x:v>7</x:v>
      </x:c>
    </x:row>
    <x:row r="780" ht="59" customHeight="1">
      <x:c r="A780" s="121" t="str">
        <x:v>D6-O3-M12-REPONSE-B-01</x:v>
      </x:c>
      <x:c r="B780" s="122" t="str">
        <x:v>D6-O3-M12</x:v>
      </x:c>
      <x:c r="C780" s="122" t="str">
        <x:v>REPONSE</x:v>
      </x:c>
      <x:c r="D780" s="122" t="str">
        <x:v>B</x:v>
      </x:c>
      <x:c r="E780" s="123" t="n">
        <x:v>1</x:v>
      </x:c>
      <x:c r="F780" s="122" t="str">
        <x:v>Tava</x:v>
      </x:c>
      <x:c r="G780" s="122" t="str">
        <x:v>Qu’on puisse le retrouver sous sa propre marque de découverte.</x:v>
      </x:c>
      <x:c r="H780" s="122" t="str">
        <x:v>Réponse au choix retenu ; les autres réponses ne sont pas jouées.</x:v>
      </x:c>
      <x:c r="I780" s="122" t="str">
        <x:v>Conditions d’entrée encore valides ; personne, outil et passage nécessaires disponibles. La parole seule ne valide pas l’objectif.</x:v>
      </x:c>
      <x:c r="J780" s="122" t="str">
        <x:v>Origines — O3</x:v>
      </x:c>
      <x:c r="K780" s="125" t="n">
        <x:v>10</x:v>
      </x:c>
    </x:row>
    <x:row r="781" ht="149" customHeight="1">
      <x:c r="A781" s="126" t="str">
        <x:v>D6-O3-M13-OUV---01</x:v>
      </x:c>
      <x:c r="B781" s="127" t="str">
        <x:v>D6-O3-M13</x:v>
      </x:c>
      <x:c r="C781" s="127" t="str">
        <x:v>OUV</x:v>
      </x:c>
      <x:c r="D781" s="127" t="str">
        <x:v>-</x:v>
      </x:c>
      <x:c r="E781" s="128" t="n">
        <x:v>1</x:v>
      </x:c>
      <x:c r="F781" s="127" t="str">
        <x:v>Orem</x:v>
      </x:c>
      <x:c r="G781" s="127" t="str">
        <x:v>Cette hauteur me rappelle le pont. Je veux essayer, mais je veux pouvoir m’arrêter.</x:v>
      </x:c>
      <x:c r="H781" s="127" t="str">
        <x:v>Laisse le joueur regarder la situation avant de poursuivre.</x:v>
      </x:c>
      <x:c r="I781" s="127" t="str">
        <x:v>O3-M12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781" s="127" t="str">
        <x:v>Origines — O3</x:v>
      </x:c>
      <x:c r="K781" s="130" t="n">
        <x:v>14</x:v>
      </x:c>
    </x:row>
    <x:row r="782" ht="74" customHeight="1">
      <x:c r="A782" s="121" t="str">
        <x:v>D6-O3-M13-SUCCES---01</x:v>
      </x:c>
      <x:c r="B782" s="122" t="str">
        <x:v>D6-O3-M13</x:v>
      </x:c>
      <x:c r="C782" s="122" t="str">
        <x:v>SUCCES</x:v>
      </x:c>
      <x:c r="D782" s="122" t="str">
        <x:v>-</x:v>
      </x:c>
      <x:c r="E782" s="123" t="n">
        <x:v>1</x:v>
      </x:c>
      <x:c r="F782" s="122" t="str">
        <x:v>Orem</x:v>
      </x:c>
      <x:c r="G782" s="122" t="str">
        <x:v>J’ai traversé ce passage-ci. Ce n’était pas le pont qui s’écroulait.</x:v>
      </x:c>
      <x:c r="H782" s="122" t="str">
        <x:v>Regarde le résultat réellement obtenu avant de parler.</x:v>
      </x:c>
      <x:c r="I782" s="122" t="str">
        <x:v>Résultat correspondant effectivement constaté ; remplace ou supprime la ligne si choix de refus/différé/observation. Ne jamais jouer une victoire non acquise.</x:v>
      </x:c>
      <x:c r="J782" s="122" t="str">
        <x:v>Origines — O3</x:v>
      </x:c>
      <x:c r="K782" s="125" t="n">
        <x:v>11</x:v>
      </x:c>
    </x:row>
    <x:row r="783" ht="44" customHeight="1">
      <x:c r="A783" s="126" t="str">
        <x:v>D6-O3-M13-ECHEC---01</x:v>
      </x:c>
      <x:c r="B783" s="127" t="str">
        <x:v>D6-O3-M13</x:v>
      </x:c>
      <x:c r="C783" s="127" t="str">
        <x:v>ECHEC</x:v>
      </x:c>
      <x:c r="D783" s="127" t="str">
        <x:v>-</x:v>
      </x:c>
      <x:c r="E783" s="128" t="n">
        <x:v>1</x:v>
      </x:c>
      <x:c r="F783" s="127" t="str">
        <x:v>Orem</x:v>
      </x:c>
      <x:c r="G783" s="127" t="str">
        <x:v>Je demande un arrêt. Le palier suffit pour reprendre souffle.</x:v>
      </x:c>
      <x:c r="H783" s="127" t="str">
        <x:v>Suspend l’échange pour laisser jouer le repli ou la protection prévue.</x:v>
      </x:c>
      <x:c r="I783" s="127" t="str">
        <x:v>Échec ou blocage correspondant effectivement observé ; les dégâts, objets et positions persistent.</x:v>
      </x:c>
      <x:c r="J783" s="127" t="str">
        <x:v>Origines — O3</x:v>
      </x:c>
      <x:c r="K783" s="130" t="n">
        <x:v>10</x:v>
      </x:c>
    </x:row>
    <x:row r="784" ht="44" customHeight="1">
      <x:c r="A784" s="121" t="str">
        <x:v>D6-O3-M13-REPRISE---01</x:v>
      </x:c>
      <x:c r="B784" s="122" t="str">
        <x:v>D6-O3-M13</x:v>
      </x:c>
      <x:c r="C784" s="122" t="str">
        <x:v>REPRISE</x:v>
      </x:c>
      <x:c r="D784" s="122" t="str">
        <x:v>-</x:v>
      </x:c>
      <x:c r="E784" s="123" t="n">
        <x:v>1</x:v>
      </x:c>
      <x:c r="F784" s="122" t="str">
        <x:v>Orem</x:v>
      </x:c>
      <x:c r="G784" s="122" t="str">
        <x:v>Nous sommes encore au même fanion. Rien ne nous oblige à refaire le début.</x:v>
      </x:c>
      <x:c r="H784" s="122" t="str">
        <x:v>Reprend à distance sûre ; ne répète pas toute la présentation.</x:v>
      </x:c>
      <x:c r="I784" s="122" t="str">
        <x:v>Réinteraction volontaire après interruption ; état de l’action conservé.</x:v>
      </x:c>
      <x:c r="J784" s="122" t="str">
        <x:v>Origines — O3</x:v>
      </x:c>
      <x:c r="K784" s="125" t="n">
        <x:v>14</x:v>
      </x:c>
    </x:row>
    <x:row r="785" ht="59" customHeight="1">
      <x:c r="A785" s="126" t="str">
        <x:v>D6-O3-M13-CHOIX-A-01</x:v>
      </x:c>
      <x:c r="B785" s="127" t="str">
        <x:v>D6-O3-M13</x:v>
      </x:c>
      <x:c r="C785" s="127" t="str">
        <x:v>CHOIX</x:v>
      </x:c>
      <x:c r="D785" s="127" t="str">
        <x:v>A</x:v>
      </x:c>
      <x:c r="E785" s="128" t="n">
        <x:v>1</x:v>
      </x:c>
      <x:c r="F785" s="127" t="str">
        <x:v>Joueur</x:v>
      </x:c>
      <x:c r="G785" s="127" t="str">
        <x:v>Je tiens l’ancrage. Tu choisis ton moment.</x:v>
      </x:c>
      <x:c r="H785" s="127" t="str">
        <x:v>Regarder la personne ou l’appui concerné ; intention, pas résultat.</x:v>
      </x:c>
      <x:c r="I785" s="127" t="str">
        <x:v>Conditions d’entrée encore valides ; personne, outil et passage nécessaires disponibles. La parole seule ne valide pas l’objectif.</x:v>
      </x:c>
      <x:c r="J785" s="127" t="str">
        <x:v>Origines — O3</x:v>
      </x:c>
      <x:c r="K785" s="130" t="n">
        <x:v>7</x:v>
      </x:c>
    </x:row>
    <x:row r="786" ht="59" customHeight="1">
      <x:c r="A786" s="121" t="str">
        <x:v>D6-O3-M13-REPONSE-A-01</x:v>
      </x:c>
      <x:c r="B786" s="122" t="str">
        <x:v>D6-O3-M13</x:v>
      </x:c>
      <x:c r="C786" s="122" t="str">
        <x:v>REPONSE</x:v>
      </x:c>
      <x:c r="D786" s="122" t="str">
        <x:v>A</x:v>
      </x:c>
      <x:c r="E786" s="123" t="n">
        <x:v>1</x:v>
      </x:c>
      <x:c r="F786" s="122" t="str">
        <x:v>Orem</x:v>
      </x:c>
      <x:c r="G786" s="122" t="str">
        <x:v>Alors attends mon signe avant de tendre la corde.</x:v>
      </x:c>
      <x:c r="H786" s="122" t="str">
        <x:v>Réponse au choix retenu ; les autres réponses ne sont pas jouées.</x:v>
      </x:c>
      <x:c r="I786" s="122" t="str">
        <x:v>Conditions d’entrée encore valides ; personne, outil et passage nécessaires disponibles. La parole seule ne valide pas l’objectif.</x:v>
      </x:c>
      <x:c r="J786" s="122" t="str">
        <x:v>Origines — O3</x:v>
      </x:c>
      <x:c r="K786" s="125" t="n">
        <x:v>9</x:v>
      </x:c>
    </x:row>
    <x:row r="787" ht="59" customHeight="1">
      <x:c r="A787" s="126" t="str">
        <x:v>D6-O3-M13-CHOIX-B-01</x:v>
      </x:c>
      <x:c r="B787" s="127" t="str">
        <x:v>D6-O3-M13</x:v>
      </x:c>
      <x:c r="C787" s="127" t="str">
        <x:v>CHOIX</x:v>
      </x:c>
      <x:c r="D787" s="127" t="str">
        <x:v>B</x:v>
      </x:c>
      <x:c r="E787" s="128" t="n">
        <x:v>1</x:v>
      </x:c>
      <x:c r="F787" s="127" t="str">
        <x:v>Joueur</x:v>
      </x:c>
      <x:c r="G787" s="127" t="str">
        <x:v>Je vais lire le passage devant vous.</x:v>
      </x:c>
      <x:c r="H787" s="127" t="str">
        <x:v>Regarder la personne ou l’appui concerné ; intention, pas résultat.</x:v>
      </x:c>
      <x:c r="I787" s="127" t="str">
        <x:v>Conditions d’entrée encore valides ; personne, outil et passage nécessaires disponibles. La parole seule ne valide pas l’objectif.</x:v>
      </x:c>
      <x:c r="J787" s="127" t="str">
        <x:v>Origines — O3</x:v>
      </x:c>
      <x:c r="K787" s="130" t="n">
        <x:v>7</x:v>
      </x:c>
    </x:row>
    <x:row r="788" ht="59" customHeight="1">
      <x:c r="A788" s="121" t="str">
        <x:v>D6-O3-M13-REPONSE-B-01</x:v>
      </x:c>
      <x:c r="B788" s="122" t="str">
        <x:v>D6-O3-M13</x:v>
      </x:c>
      <x:c r="C788" s="122" t="str">
        <x:v>REPONSE</x:v>
      </x:c>
      <x:c r="D788" s="122" t="str">
        <x:v>B</x:v>
      </x:c>
      <x:c r="E788" s="123" t="n">
        <x:v>1</x:v>
      </x:c>
      <x:c r="F788" s="122" t="str">
        <x:v>Orem</x:v>
      </x:c>
      <x:c r="G788" s="122" t="str">
        <x:v>Dis-nous où tu t’arrêtes. Je ne veux pas te perdre derrière le fanion.</x:v>
      </x:c>
      <x:c r="H788" s="122" t="str">
        <x:v>Réponse au choix retenu ; les autres réponses ne sont pas jouées.</x:v>
      </x:c>
      <x:c r="I788" s="122" t="str">
        <x:v>Conditions d’entrée encore valides ; personne, outil et passage nécessaires disponibles. La parole seule ne valide pas l’objectif.</x:v>
      </x:c>
      <x:c r="J788" s="122" t="str">
        <x:v>Origines — O3</x:v>
      </x:c>
      <x:c r="K788" s="125" t="n">
        <x:v>13</x:v>
      </x:c>
    </x:row>
    <x:row r="789" ht="149" customHeight="1">
      <x:c r="A789" s="126" t="str">
        <x:v>D6-O3-M14-OUV---01</x:v>
      </x:c>
      <x:c r="B789" s="127" t="str">
        <x:v>D6-O3-M14</x:v>
      </x:c>
      <x:c r="C789" s="127" t="str">
        <x:v>OUV</x:v>
      </x:c>
      <x:c r="D789" s="127" t="str">
        <x:v>-</x:v>
      </x:c>
      <x:c r="E789" s="128" t="n">
        <x:v>1</x:v>
      </x:c>
      <x:c r="F789" s="127" t="str">
        <x:v>Tava</x:v>
      </x:c>
      <x:c r="G789" s="127" t="str">
        <x:v>L’eau ressort où se trouvait le sol du foyer. Montre-moi ce que tes mesures disent du dessous.</x:v>
      </x:c>
      <x:c r="H789" s="127" t="str">
        <x:v>Laisse le joueur regarder la situation avant de poursuivre.</x:v>
      </x:c>
      <x:c r="I789" s="127" t="str">
        <x:v>O3-M13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789" s="127" t="str">
        <x:v>Origines — O3</x:v>
      </x:c>
      <x:c r="K789" s="130" t="n">
        <x:v>17</x:v>
      </x:c>
    </x:row>
    <x:row r="790" ht="74" customHeight="1">
      <x:c r="A790" s="121" t="str">
        <x:v>D6-O3-M14-SUCCES---01</x:v>
      </x:c>
      <x:c r="B790" s="122" t="str">
        <x:v>D6-O3-M14</x:v>
      </x:c>
      <x:c r="C790" s="122" t="str">
        <x:v>SUCCES</x:v>
      </x:c>
      <x:c r="D790" s="122" t="str">
        <x:v>-</x:v>
      </x:c>
      <x:c r="E790" s="123" t="n">
        <x:v>1</x:v>
      </x:c>
      <x:c r="F790" s="122" t="str">
        <x:v>Tava</x:v>
      </x:c>
      <x:c r="G790" s="122" t="str">
        <x:v>Nous savons pourquoi on ne dort plus ici. La montagne n’a pas choisi une famille.</x:v>
      </x:c>
      <x:c r="H790" s="122" t="str">
        <x:v>Regarde le résultat réellement obtenu avant de parler.</x:v>
      </x:c>
      <x:c r="I790" s="122" t="str">
        <x:v>Résultat correspondant effectivement constaté ; remplace ou supprime la ligne si choix de refus/différé/observation. Ne jamais jouer une victoire non acquise.</x:v>
      </x:c>
      <x:c r="J790" s="122" t="str">
        <x:v>Origines — O3</x:v>
      </x:c>
      <x:c r="K790" s="125" t="n">
        <x:v>15</x:v>
      </x:c>
    </x:row>
    <x:row r="791" ht="44" customHeight="1">
      <x:c r="A791" s="126" t="str">
        <x:v>D6-O3-M14-ECHEC---01</x:v>
      </x:c>
      <x:c r="B791" s="127" t="str">
        <x:v>D6-O3-M14</x:v>
      </x:c>
      <x:c r="C791" s="127" t="str">
        <x:v>ECHEC</x:v>
      </x:c>
      <x:c r="D791" s="127" t="str">
        <x:v>-</x:v>
      </x:c>
      <x:c r="E791" s="128" t="n">
        <x:v>1</x:v>
      </x:c>
      <x:c r="F791" s="127" t="str">
        <x:v>Tava</x:v>
      </x:c>
      <x:c r="G791" s="127" t="str">
        <x:v>Cette mesure manque. Nous n’ouvrirons pas la parcelle à l’habitation avec ce doute.</x:v>
      </x:c>
      <x:c r="H791" s="127" t="str">
        <x:v>Suspend l’échange pour laisser jouer le repli ou la protection prévue.</x:v>
      </x:c>
      <x:c r="I791" s="127" t="str">
        <x:v>Échec ou blocage correspondant effectivement observé ; les dégâts, objets et positions persistent.</x:v>
      </x:c>
      <x:c r="J791" s="127" t="str">
        <x:v>Origines — O3</x:v>
      </x:c>
      <x:c r="K791" s="130" t="n">
        <x:v>13</x:v>
      </x:c>
    </x:row>
    <x:row r="792" ht="44" customHeight="1">
      <x:c r="A792" s="121" t="str">
        <x:v>D6-O3-M14-REPRISE---01</x:v>
      </x:c>
      <x:c r="B792" s="122" t="str">
        <x:v>D6-O3-M14</x:v>
      </x:c>
      <x:c r="C792" s="122" t="str">
        <x:v>REPRISE</x:v>
      </x:c>
      <x:c r="D792" s="122" t="str">
        <x:v>-</x:v>
      </x:c>
      <x:c r="E792" s="123" t="n">
        <x:v>1</x:v>
      </x:c>
      <x:c r="F792" s="122" t="str">
        <x:v>Tava</x:v>
      </x:c>
      <x:c r="G792" s="122" t="str">
        <x:v>La galerie sécurisée est encore accessible. Reprenons le relevé au nouvel écoulement.</x:v>
      </x:c>
      <x:c r="H792" s="122" t="str">
        <x:v>Reprend à distance sûre ; ne répète pas toute la présentation.</x:v>
      </x:c>
      <x:c r="I792" s="122" t="str">
        <x:v>Réinteraction volontaire après interruption ; état de l’action conservé.</x:v>
      </x:c>
      <x:c r="J792" s="122" t="str">
        <x:v>Origines — O3</x:v>
      </x:c>
      <x:c r="K792" s="125" t="n">
        <x:v>12</x:v>
      </x:c>
    </x:row>
    <x:row r="793" ht="59" customHeight="1">
      <x:c r="A793" s="126" t="str">
        <x:v>D6-O3-M14-CHOIX-A-01</x:v>
      </x:c>
      <x:c r="B793" s="127" t="str">
        <x:v>D6-O3-M14</x:v>
      </x:c>
      <x:c r="C793" s="127" t="str">
        <x:v>CHOIX</x:v>
      </x:c>
      <x:c r="D793" s="127" t="str">
        <x:v>A</x:v>
      </x:c>
      <x:c r="E793" s="128" t="n">
        <x:v>1</x:v>
      </x:c>
      <x:c r="F793" s="127" t="str">
        <x:v>Joueur</x:v>
      </x:c>
      <x:c r="G793" s="127" t="str">
        <x:v>Nous pouvons garder un lieu de mémoire ici.</x:v>
      </x:c>
      <x:c r="H793" s="127" t="str">
        <x:v>Regarder la personne ou l’appui concerné ; intention, pas résultat.</x:v>
      </x:c>
      <x:c r="I793" s="127" t="str">
        <x:v>Conditions d’entrée encore valides ; personne, outil et passage nécessaires disponibles. La parole seule ne valide pas l’objectif.</x:v>
      </x:c>
      <x:c r="J793" s="127" t="str">
        <x:v>Origines — O3</x:v>
      </x:c>
      <x:c r="K793" s="130" t="n">
        <x:v>8</x:v>
      </x:c>
    </x:row>
    <x:row r="794" ht="59" customHeight="1">
      <x:c r="A794" s="121" t="str">
        <x:v>D6-O3-M14-REPONSE-A-01</x:v>
      </x:c>
      <x:c r="B794" s="122" t="str">
        <x:v>D6-O3-M14</x:v>
      </x:c>
      <x:c r="C794" s="122" t="str">
        <x:v>REPONSE</x:v>
      </x:c>
      <x:c r="D794" s="122" t="str">
        <x:v>A</x:v>
      </x:c>
      <x:c r="E794" s="123" t="n">
        <x:v>1</x:v>
      </x:c>
      <x:c r="F794" s="122" t="str">
        <x:v>Tava</x:v>
      </x:c>
      <x:c r="G794" s="122" t="str">
        <x:v>À condition de garder les visiteurs sur le passage sûr.</x:v>
      </x:c>
      <x:c r="H794" s="122" t="str">
        <x:v>Réponse au choix retenu ; les autres réponses ne sont pas jouées.</x:v>
      </x:c>
      <x:c r="I794" s="122" t="str">
        <x:v>Conditions d’entrée encore valides ; personne, outil et passage nécessaires disponibles. La parole seule ne valide pas l’objectif.</x:v>
      </x:c>
      <x:c r="J794" s="122" t="str">
        <x:v>Origines — O3</x:v>
      </x:c>
      <x:c r="K794" s="125" t="n">
        <x:v>10</x:v>
      </x:c>
    </x:row>
    <x:row r="795" ht="59" customHeight="1">
      <x:c r="A795" s="126" t="str">
        <x:v>D6-O3-M14-CHOIX-B-01</x:v>
      </x:c>
      <x:c r="B795" s="127" t="str">
        <x:v>D6-O3-M14</x:v>
      </x:c>
      <x:c r="C795" s="127" t="str">
        <x:v>CHOIX</x:v>
      </x:c>
      <x:c r="D795" s="127" t="str">
        <x:v>B</x:v>
      </x:c>
      <x:c r="E795" s="128" t="n">
        <x:v>1</x:v>
      </x:c>
      <x:c r="F795" s="127" t="str">
        <x:v>Joueur</x:v>
      </x:c>
      <x:c r="G795" s="127" t="str">
        <x:v>Je balise seulement la visite.</x:v>
      </x:c>
      <x:c r="H795" s="127" t="str">
        <x:v>Regarder la personne ou l’appui concerné ; intention, pas résultat.</x:v>
      </x:c>
      <x:c r="I795" s="127" t="str">
        <x:v>Conditions d’entrée encore valides ; personne, outil et passage nécessaires disponibles. La parole seule ne valide pas l’objectif.</x:v>
      </x:c>
      <x:c r="J795" s="127" t="str">
        <x:v>Origines — O3</x:v>
      </x:c>
      <x:c r="K795" s="130" t="n">
        <x:v>5</x:v>
      </x:c>
    </x:row>
    <x:row r="796" ht="59" customHeight="1">
      <x:c r="A796" s="121" t="str">
        <x:v>D6-O3-M14-REPONSE-B-01</x:v>
      </x:c>
      <x:c r="B796" s="122" t="str">
        <x:v>D6-O3-M14</x:v>
      </x:c>
      <x:c r="C796" s="122" t="str">
        <x:v>REPONSE</x:v>
      </x:c>
      <x:c r="D796" s="122" t="str">
        <x:v>B</x:v>
      </x:c>
      <x:c r="E796" s="123" t="n">
        <x:v>1</x:v>
      </x:c>
      <x:c r="F796" s="122" t="str">
        <x:v>Tava</x:v>
      </x:c>
      <x:c r="G796" s="122" t="str">
        <x:v>Ce lieu peut être revu sans qu’on y reconstruise une maison.</x:v>
      </x:c>
      <x:c r="H796" s="122" t="str">
        <x:v>Réponse au choix retenu ; les autres réponses ne sont pas jouées.</x:v>
      </x:c>
      <x:c r="I796" s="122" t="str">
        <x:v>Conditions d’entrée encore valides ; personne, outil et passage nécessaires disponibles. La parole seule ne valide pas l’objectif.</x:v>
      </x:c>
      <x:c r="J796" s="122" t="str">
        <x:v>Origines — O3</x:v>
      </x:c>
      <x:c r="K796" s="125" t="n">
        <x:v>11</x:v>
      </x:c>
    </x:row>
    <x:row r="797" ht="44" customHeight="1">
      <x:c r="A797" s="126" t="str">
        <x:v>D6-O3-M14-VARIANTE---01</x:v>
      </x:c>
      <x:c r="B797" s="127" t="str">
        <x:v>D6-O3-M14</x:v>
      </x:c>
      <x:c r="C797" s="127" t="str">
        <x:v>VARIANTE</x:v>
      </x:c>
      <x:c r="D797" s="127" t="str">
        <x:v>-</x:v>
      </x:c>
      <x:c r="E797" s="128" t="n">
        <x:v>1</x:v>
      </x:c>
      <x:c r="F797" s="127" t="str">
        <x:v>Tava</x:v>
      </x:c>
      <x:c r="G797" s="127" t="str">
        <x:v>Nous pouvons garder le lieu dans nos récits. Nous ne pouvons pas lui demander de tenir un foyer.</x:v>
      </x:c>
      <x:c r="H797" s="127" t="str">
        <x:v>Observe le nouvel écoulement, sans désigner de clan comme coupable.</x:v>
      </x:c>
      <x:c r="I797" s="127" t="str">
        <x:v>Après inspection ; priorité 1 ; ancien terrain confirmé impropre à l’habitation.</x:v>
      </x:c>
      <x:c r="J797" s="127" t="str">
        <x:v>Origines — O3</x:v>
      </x:c>
      <x:c r="K797" s="130" t="n">
        <x:v>18</x:v>
      </x:c>
    </x:row>
    <x:row r="798" ht="149" customHeight="1">
      <x:c r="A798" s="121" t="str">
        <x:v>D6-O3-M15-OUV---01</x:v>
      </x:c>
      <x:c r="B798" s="122" t="str">
        <x:v>D6-O3-M15</x:v>
      </x:c>
      <x:c r="C798" s="122" t="str">
        <x:v>OUV</x:v>
      </x:c>
      <x:c r="D798" s="122" t="str">
        <x:v>-</x:v>
      </x:c>
      <x:c r="E798" s="123" t="n">
        <x:v>1</x:v>
      </x:c>
      <x:c r="F798" s="122" t="str">
        <x:v>Artisane du nouvel atelier</x:v>
      </x:c>
      <x:c r="G798" s="122" t="str">
        <x:v>Pose le foyer près du mur sec. Cette lampe éclairera notre premier travail ici.</x:v>
      </x:c>
      <x:c r="H798" s="122" t="str">
        <x:v>Laisse le joueur regarder la situation avant de poursuivre.</x:v>
      </x:c>
      <x:c r="I798" s="122" t="str">
        <x:v>O3-M14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798" s="122" t="str">
        <x:v>Origines — O3</x:v>
      </x:c>
      <x:c r="K798" s="125" t="n">
        <x:v>14</x:v>
      </x:c>
    </x:row>
    <x:row r="799" ht="74" customHeight="1">
      <x:c r="A799" s="126" t="str">
        <x:v>D6-O3-M15-SUCCES---01</x:v>
      </x:c>
      <x:c r="B799" s="127" t="str">
        <x:v>D6-O3-M15</x:v>
      </x:c>
      <x:c r="C799" s="127" t="str">
        <x:v>SUCCES</x:v>
      </x:c>
      <x:c r="D799" s="127" t="str">
        <x:v>-</x:v>
      </x:c>
      <x:c r="E799" s="128" t="n">
        <x:v>1</x:v>
      </x:c>
      <x:c r="F799" s="127" t="str">
        <x:v>Artisane du nouvel atelier</x:v>
      </x:c>
      <x:c r="G799" s="127" t="str">
        <x:v>La réparation est faite sous notre lampe. Certains rentreront ailleurs ce soir.</x:v>
      </x:c>
      <x:c r="H799" s="127" t="str">
        <x:v>Regarde le résultat réellement obtenu avant de parler.</x:v>
      </x:c>
      <x:c r="I799" s="127" t="str">
        <x:v>Résultat correspondant effectivement constaté ; remplace ou supprime la ligne si choix de refus/différé/observation. Ne jamais jouer une victoire non acquise.</x:v>
      </x:c>
      <x:c r="J799" s="127" t="str">
        <x:v>Origines — O3</x:v>
      </x:c>
      <x:c r="K799" s="130" t="n">
        <x:v>12</x:v>
      </x:c>
    </x:row>
    <x:row r="800" ht="44" customHeight="1">
      <x:c r="A800" s="121" t="str">
        <x:v>D6-O3-M15-ECHEC---01</x:v>
      </x:c>
      <x:c r="B800" s="122" t="str">
        <x:v>D6-O3-M15</x:v>
      </x:c>
      <x:c r="C800" s="122" t="str">
        <x:v>ECHEC</x:v>
      </x:c>
      <x:c r="D800" s="122" t="str">
        <x:v>-</x:v>
      </x:c>
      <x:c r="E800" s="123" t="n">
        <x:v>1</x:v>
      </x:c>
      <x:c r="F800" s="122" t="str">
        <x:v>Artisane du nouvel atelier</x:v>
      </x:c>
      <x:c r="G800" s="122" t="str">
        <x:v>Il manque une pièce pour ce poste. Les autres peuvent déjà servir.</x:v>
      </x:c>
      <x:c r="H800" s="122" t="str">
        <x:v>Suspend l’échange pour laisser jouer le repli ou la protection prévue.</x:v>
      </x:c>
      <x:c r="I800" s="122" t="str">
        <x:v>Échec ou blocage correspondant effectivement observé ; les dégâts, objets et positions persistent.</x:v>
      </x:c>
      <x:c r="J800" s="122" t="str">
        <x:v>Origines — O3</x:v>
      </x:c>
      <x:c r="K800" s="125" t="n">
        <x:v>12</x:v>
      </x:c>
    </x:row>
    <x:row r="801" ht="44" customHeight="1">
      <x:c r="A801" s="126" t="str">
        <x:v>D6-O3-M15-REPRISE---01</x:v>
      </x:c>
      <x:c r="B801" s="127" t="str">
        <x:v>D6-O3-M15</x:v>
      </x:c>
      <x:c r="C801" s="127" t="str">
        <x:v>REPRISE</x:v>
      </x:c>
      <x:c r="D801" s="127" t="str">
        <x:v>-</x:v>
      </x:c>
      <x:c r="E801" s="128" t="n">
        <x:v>1</x:v>
      </x:c>
      <x:c r="F801" s="127" t="str">
        <x:v>Artisane du nouvel atelier</x:v>
      </x:c>
      <x:c r="G801" s="127" t="str">
        <x:v>Apporte seulement ce qui manque à l’établi arrêté. Tout l’atelier n’est pas fermé.</x:v>
      </x:c>
      <x:c r="H801" s="127" t="str">
        <x:v>Reprend à distance sûre ; ne répète pas toute la présentation.</x:v>
      </x:c>
      <x:c r="I801" s="127" t="str">
        <x:v>Réinteraction volontaire après interruption ; état de l’action conservé.</x:v>
      </x:c>
      <x:c r="J801" s="127" t="str">
        <x:v>Origines — O3</x:v>
      </x:c>
      <x:c r="K801" s="130" t="n">
        <x:v>13</x:v>
      </x:c>
    </x:row>
    <x:row r="802" ht="59" customHeight="1">
      <x:c r="A802" s="121" t="str">
        <x:v>D6-O3-M15-CHOIX-A-01</x:v>
      </x:c>
      <x:c r="B802" s="122" t="str">
        <x:v>D6-O3-M15</x:v>
      </x:c>
      <x:c r="C802" s="122" t="str">
        <x:v>CHOIX</x:v>
      </x:c>
      <x:c r="D802" s="122" t="str">
        <x:v>A</x:v>
      </x:c>
      <x:c r="E802" s="123" t="n">
        <x:v>1</x:v>
      </x:c>
      <x:c r="F802" s="122" t="str">
        <x:v>Joueur</x:v>
      </x:c>
      <x:c r="G802" s="122" t="str">
        <x:v>J’aimerais en faire une halte pour les visites.</x:v>
      </x:c>
      <x:c r="H802" s="122" t="str">
        <x:v>Regarder la personne ou l’appui concerné ; intention, pas résultat.</x:v>
      </x:c>
      <x:c r="I802" s="122" t="str">
        <x:v>Conditions d’entrée encore valides ; personne, outil et passage nécessaires disponibles. La parole seule ne valide pas l’objectif.</x:v>
      </x:c>
      <x:c r="J802" s="122" t="str">
        <x:v>Origines — O3</x:v>
      </x:c>
      <x:c r="K802" s="125" t="n">
        <x:v>8</x:v>
      </x:c>
    </x:row>
    <x:row r="803" ht="59" customHeight="1">
      <x:c r="A803" s="126" t="str">
        <x:v>D6-O3-M15-REPONSE-A-01</x:v>
      </x:c>
      <x:c r="B803" s="127" t="str">
        <x:v>D6-O3-M15</x:v>
      </x:c>
      <x:c r="C803" s="127" t="str">
        <x:v>REPONSE</x:v>
      </x:c>
      <x:c r="D803" s="127" t="str">
        <x:v>A</x:v>
      </x:c>
      <x:c r="E803" s="128" t="n">
        <x:v>1</x:v>
      </x:c>
      <x:c r="F803" s="127" t="str">
        <x:v>Artisane du nouvel atelier</x:v>
      </x:c>
      <x:c r="G803" s="127" t="str">
        <x:v>Alors gardons un passage qui ne traverse pas les établis.</x:v>
      </x:c>
      <x:c r="H803" s="127" t="str">
        <x:v>Réponse au choix retenu ; les autres réponses ne sont pas jouées.</x:v>
      </x:c>
      <x:c r="I803" s="127" t="str">
        <x:v>Conditions d’entrée encore valides ; personne, outil et passage nécessaires disponibles. La parole seule ne valide pas l’objectif.</x:v>
      </x:c>
      <x:c r="J803" s="127" t="str">
        <x:v>Origines — O3</x:v>
      </x:c>
      <x:c r="K803" s="130" t="n">
        <x:v>10</x:v>
      </x:c>
    </x:row>
    <x:row r="804" ht="59" customHeight="1">
      <x:c r="A804" s="121" t="str">
        <x:v>D6-O3-M15-CHOIX-B-01</x:v>
      </x:c>
      <x:c r="B804" s="122" t="str">
        <x:v>D6-O3-M15</x:v>
      </x:c>
      <x:c r="C804" s="122" t="str">
        <x:v>CHOIX</x:v>
      </x:c>
      <x:c r="D804" s="122" t="str">
        <x:v>B</x:v>
      </x:c>
      <x:c r="E804" s="123" t="n">
        <x:v>1</x:v>
      </x:c>
      <x:c r="F804" s="122" t="str">
        <x:v>Joueur</x:v>
      </x:c>
      <x:c r="G804" s="122" t="str">
        <x:v>Laissons d’abord cet endroit au travail local.</x:v>
      </x:c>
      <x:c r="H804" s="122" t="str">
        <x:v>Regarder la personne ou l’appui concerné ; intention, pas résultat.</x:v>
      </x:c>
      <x:c r="I804" s="122" t="str">
        <x:v>Conditions d’entrée encore valides ; personne, outil et passage nécessaires disponibles. La parole seule ne valide pas l’objectif.</x:v>
      </x:c>
      <x:c r="J804" s="122" t="str">
        <x:v>Origines — O3</x:v>
      </x:c>
      <x:c r="K804" s="125" t="n">
        <x:v>7</x:v>
      </x:c>
    </x:row>
    <x:row r="805" ht="59" customHeight="1">
      <x:c r="A805" s="126" t="str">
        <x:v>D6-O3-M15-REPONSE-B-01</x:v>
      </x:c>
      <x:c r="B805" s="127" t="str">
        <x:v>D6-O3-M15</x:v>
      </x:c>
      <x:c r="C805" s="127" t="str">
        <x:v>REPONSE</x:v>
      </x:c>
      <x:c r="D805" s="127" t="str">
        <x:v>B</x:v>
      </x:c>
      <x:c r="E805" s="128" t="n">
        <x:v>1</x:v>
      </x:c>
      <x:c r="F805" s="127" t="str">
        <x:v>Artisane du nouvel atelier</x:v>
      </x:c>
      <x:c r="G805" s="127" t="str">
        <x:v>Les visiteurs pourront passer quand l’atelier sera prêt à les recevoir.</x:v>
      </x:c>
      <x:c r="H805" s="127" t="str">
        <x:v>Réponse au choix retenu ; les autres réponses ne sont pas jouées.</x:v>
      </x:c>
      <x:c r="I805" s="127" t="str">
        <x:v>Conditions d’entrée encore valides ; personne, outil et passage nécessaires disponibles. La parole seule ne valide pas l’objectif.</x:v>
      </x:c>
      <x:c r="J805" s="127" t="str">
        <x:v>Origines — O3</x:v>
      </x:c>
      <x:c r="K805" s="130" t="n">
        <x:v>11</x:v>
      </x:c>
    </x:row>
    <x:row r="806" ht="149" customHeight="1">
      <x:c r="A806" s="121" t="str">
        <x:v>D6-O3-M16-OUV---01</x:v>
      </x:c>
      <x:c r="B806" s="122" t="str">
        <x:v>D6-O3-M16</x:v>
      </x:c>
      <x:c r="C806" s="122" t="str">
        <x:v>OUV</x:v>
      </x:c>
      <x:c r="D806" s="122" t="str">
        <x:v>-</x:v>
      </x:c>
      <x:c r="E806" s="123" t="n">
        <x:v>1</x:v>
      </x:c>
      <x:c r="F806" s="122" t="str">
        <x:v>Tava</x:v>
      </x:c>
      <x:c r="G806" s="122" t="str">
        <x:v>Je retrouve le rythme. Après ce son, les mots ne viennent plus.</x:v>
      </x:c>
      <x:c r="H806" s="122" t="str">
        <x:v>Laisse le joueur regarder la situation avant de poursuivre.</x:v>
      </x:c>
      <x:c r="I806" s="122" t="str">
        <x:v>O3-M15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806" s="122" t="str">
        <x:v>Origines — O3</x:v>
      </x:c>
      <x:c r="K806" s="125" t="n">
        <x:v>12</x:v>
      </x:c>
    </x:row>
    <x:row r="807" ht="74" customHeight="1">
      <x:c r="A807" s="126" t="str">
        <x:v>D6-O3-M16-SUCCES---01</x:v>
      </x:c>
      <x:c r="B807" s="127" t="str">
        <x:v>D6-O3-M16</x:v>
      </x:c>
      <x:c r="C807" s="127" t="str">
        <x:v>SUCCES</x:v>
      </x:c>
      <x:c r="D807" s="127" t="str">
        <x:v>-</x:v>
      </x:c>
      <x:c r="E807" s="128" t="n">
        <x:v>1</x:v>
      </x:c>
      <x:c r="F807" s="127" t="str">
        <x:v>Tava</x:v>
      </x:c>
      <x:c r="G807" s="127" t="str">
        <x:v>J’entends ce que nous avons gardé et ce que nous venons d’ajouter.</x:v>
      </x:c>
      <x:c r="H807" s="127" t="str">
        <x:v>Regarde le résultat réellement obtenu avant de parler.</x:v>
      </x:c>
      <x:c r="I807" s="127" t="str">
        <x:v>Résultat correspondant effectivement constaté ; remplace ou supprime la ligne si choix de refus/différé/observation. Ne jamais jouer une victoire non acquise.</x:v>
      </x:c>
      <x:c r="J807" s="127" t="str">
        <x:v>Origines — O3</x:v>
      </x:c>
      <x:c r="K807" s="130" t="n">
        <x:v>12</x:v>
      </x:c>
    </x:row>
    <x:row r="808" ht="44" customHeight="1">
      <x:c r="A808" s="121" t="str">
        <x:v>D6-O3-M16-ECHEC---01</x:v>
      </x:c>
      <x:c r="B808" s="122" t="str">
        <x:v>D6-O3-M16</x:v>
      </x:c>
      <x:c r="C808" s="122" t="str">
        <x:v>ECHEC</x:v>
      </x:c>
      <x:c r="D808" s="122" t="str">
        <x:v>-</x:v>
      </x:c>
      <x:c r="E808" s="123" t="n">
        <x:v>1</x:v>
      </x:c>
      <x:c r="F808" s="122" t="str">
        <x:v>Tava</x:v>
      </x:c>
      <x:c r="G808" s="122" t="str">
        <x:v>Ce son couvre le suivant. Écoutons-les séparément avant de recommencer.</x:v>
      </x:c>
      <x:c r="H808" s="122" t="str">
        <x:v>Suspend l’échange pour laisser jouer le repli ou la protection prévue.</x:v>
      </x:c>
      <x:c r="I808" s="122" t="str">
        <x:v>Échec ou blocage correspondant effectivement observé ; les dégâts, objets et positions persistent.</x:v>
      </x:c>
      <x:c r="J808" s="122" t="str">
        <x:v>Origines — O3</x:v>
      </x:c>
      <x:c r="K808" s="125" t="n">
        <x:v>10</x:v>
      </x:c>
    </x:row>
    <x:row r="809" ht="44" customHeight="1">
      <x:c r="A809" s="126" t="str">
        <x:v>D6-O3-M16-REPRISE---01</x:v>
      </x:c>
      <x:c r="B809" s="127" t="str">
        <x:v>D6-O3-M16</x:v>
      </x:c>
      <x:c r="C809" s="127" t="str">
        <x:v>REPRISE</x:v>
      </x:c>
      <x:c r="D809" s="127" t="str">
        <x:v>-</x:v>
      </x:c>
      <x:c r="E809" s="128" t="n">
        <x:v>1</x:v>
      </x:c>
      <x:c r="F809" s="127" t="str">
        <x:v>Tava</x:v>
      </x:c>
      <x:c r="G809" s="127" t="str">
        <x:v>La première suite est retrouvée. Reprenons seulement là où les voix se cherchent.</x:v>
      </x:c>
      <x:c r="H809" s="127" t="str">
        <x:v>Reprend à distance sûre ; ne répète pas toute la présentation.</x:v>
      </x:c>
      <x:c r="I809" s="127" t="str">
        <x:v>Réinteraction volontaire après interruption ; état de l’action conservé.</x:v>
      </x:c>
      <x:c r="J809" s="127" t="str">
        <x:v>Origines — O3</x:v>
      </x:c>
      <x:c r="K809" s="130" t="n">
        <x:v>13</x:v>
      </x:c>
    </x:row>
    <x:row r="810" ht="59" customHeight="1">
      <x:c r="A810" s="121" t="str">
        <x:v>D6-O3-M16-CHOIX-A-01</x:v>
      </x:c>
      <x:c r="B810" s="122" t="str">
        <x:v>D6-O3-M16</x:v>
      </x:c>
      <x:c r="C810" s="122" t="str">
        <x:v>CHOIX</x:v>
      </x:c>
      <x:c r="D810" s="122" t="str">
        <x:v>A</x:v>
      </x:c>
      <x:c r="E810" s="123" t="n">
        <x:v>1</x:v>
      </x:c>
      <x:c r="F810" s="122" t="str">
        <x:v>Joueur</x:v>
      </x:c>
      <x:c r="G810" s="122" t="str">
        <x:v>Gardons le chant avec son silence.</x:v>
      </x:c>
      <x:c r="H810" s="122" t="str">
        <x:v>Regarder la personne ou l’appui concerné ; intention, pas résultat.</x:v>
      </x:c>
      <x:c r="I810" s="122" t="str">
        <x:v>Conditions d’entrée encore valides ; personne, outil et passage nécessaires disponibles. La parole seule ne valide pas l’objectif.</x:v>
      </x:c>
      <x:c r="J810" s="122" t="str">
        <x:v>Origines — O3</x:v>
      </x:c>
      <x:c r="K810" s="125" t="n">
        <x:v>6</x:v>
      </x:c>
    </x:row>
    <x:row r="811" ht="59" customHeight="1">
      <x:c r="A811" s="126" t="str">
        <x:v>D6-O3-M16-REPONSE-A-01</x:v>
      </x:c>
      <x:c r="B811" s="127" t="str">
        <x:v>D6-O3-M16</x:v>
      </x:c>
      <x:c r="C811" s="127" t="str">
        <x:v>REPONSE</x:v>
      </x:c>
      <x:c r="D811" s="127" t="str">
        <x:v>A</x:v>
      </x:c>
      <x:c r="E811" s="128" t="n">
        <x:v>1</x:v>
      </x:c>
      <x:c r="F811" s="127" t="str">
        <x:v>Tava</x:v>
      </x:c>
      <x:c r="G811" s="127" t="str">
        <x:v>Ce silence fera aussi partie de ce que je sais encore.</x:v>
      </x:c>
      <x:c r="H811" s="127" t="str">
        <x:v>Réponse au choix retenu ; les autres réponses ne sont pas jouées.</x:v>
      </x:c>
      <x:c r="I811" s="127" t="str">
        <x:v>Conditions d’entrée encore valides ; personne, outil et passage nécessaires disponibles. La parole seule ne valide pas l’objectif.</x:v>
      </x:c>
      <x:c r="J811" s="127" t="str">
        <x:v>Origines — O3</x:v>
      </x:c>
      <x:c r="K811" s="130" t="n">
        <x:v>11</x:v>
      </x:c>
    </x:row>
    <x:row r="812" ht="59" customHeight="1">
      <x:c r="A812" s="121" t="str">
        <x:v>D6-O3-M16-CHOIX-B-01</x:v>
      </x:c>
      <x:c r="B812" s="122" t="str">
        <x:v>D6-O3-M16</x:v>
      </x:c>
      <x:c r="C812" s="122" t="str">
        <x:v>CHOIX</x:v>
      </x:c>
      <x:c r="D812" s="122" t="str">
        <x:v>B</x:v>
      </x:c>
      <x:c r="E812" s="123" t="n">
        <x:v>1</x:v>
      </x:c>
      <x:c r="F812" s="122" t="str">
        <x:v>Joueur</x:v>
      </x:c>
      <x:c r="G812" s="122" t="str">
        <x:v>Nous pouvons lui répondre avec des mots d’aujourd’hui.</x:v>
      </x:c>
      <x:c r="H812" s="122" t="str">
        <x:v>Regarder la personne ou l’appui concerné ; intention, pas résultat.</x:v>
      </x:c>
      <x:c r="I812" s="122" t="str">
        <x:v>Conditions d’entrée encore valides ; personne, outil et passage nécessaires disponibles. La parole seule ne valide pas l’objectif.</x:v>
      </x:c>
      <x:c r="J812" s="122" t="str">
        <x:v>Origines — O3</x:v>
      </x:c>
      <x:c r="K812" s="125" t="n">
        <x:v>8</x:v>
      </x:c>
    </x:row>
    <x:row r="813" ht="59" customHeight="1">
      <x:c r="A813" s="126" t="str">
        <x:v>D6-O3-M16-REPONSE-B-01</x:v>
      </x:c>
      <x:c r="B813" s="127" t="str">
        <x:v>D6-O3-M16</x:v>
      </x:c>
      <x:c r="C813" s="127" t="str">
        <x:v>REPONSE</x:v>
      </x:c>
      <x:c r="D813" s="127" t="str">
        <x:v>B</x:v>
      </x:c>
      <x:c r="E813" s="128" t="n">
        <x:v>1</x:v>
      </x:c>
      <x:c r="F813" s="127" t="str">
        <x:v>Tava</x:v>
      </x:c>
      <x:c r="G813" s="127" t="str">
        <x:v>Oui, si personne ne prétend que ce sont ceux d’avant.</x:v>
      </x:c>
      <x:c r="H813" s="127" t="str">
        <x:v>Réponse au choix retenu ; les autres réponses ne sont pas jouées.</x:v>
      </x:c>
      <x:c r="I813" s="127" t="str">
        <x:v>Conditions d’entrée encore valides ; personne, outil et passage nécessaires disponibles. La parole seule ne valide pas l’objectif.</x:v>
      </x:c>
      <x:c r="J813" s="127" t="str">
        <x:v>Origines — O3</x:v>
      </x:c>
      <x:c r="K813" s="130" t="n">
        <x:v>10</x:v>
      </x:c>
    </x:row>
    <x:row r="814" ht="44" customHeight="1">
      <x:c r="A814" s="121" t="str">
        <x:v>D6-O3-M16-VARIANTE---01</x:v>
      </x:c>
      <x:c r="B814" s="122" t="str">
        <x:v>D6-O3-M16</x:v>
      </x:c>
      <x:c r="C814" s="122" t="str">
        <x:v>VARIANTE</x:v>
      </x:c>
      <x:c r="D814" s="122" t="str">
        <x:v>-</x:v>
      </x:c>
      <x:c r="E814" s="123" t="n">
        <x:v>1</x:v>
      </x:c>
      <x:c r="F814" s="122" t="str">
        <x:v>Tava</x:v>
      </x:c>
      <x:c r="G814" s="122" t="str">
        <x:v>Ces mots sont les nôtres maintenant. Je ne les avais pas entendus avant le désastre.</x:v>
      </x:c>
      <x:c r="H814" s="122" t="str">
        <x:v>Attend la réponse des participants sans compléter les voix absentes.</x:v>
      </x:c>
      <x:c r="I814" s="122" t="str">
        <x:v>Après composition ; priorité 1 ; nouvelle réponse créée volontairement.</x:v>
      </x:c>
      <x:c r="J814" s="122" t="str">
        <x:v>Origines — O3</x:v>
      </x:c>
      <x:c r="K814" s="125" t="n">
        <x:v>15</x:v>
      </x:c>
    </x:row>
    <x:row r="815" ht="149" customHeight="1">
      <x:c r="A815" s="126" t="str">
        <x:v>D6-O3-M17-OUV---01</x:v>
      </x:c>
      <x:c r="B815" s="127" t="str">
        <x:v>D6-O3-M17</x:v>
      </x:c>
      <x:c r="C815" s="127" t="str">
        <x:v>OUV</x:v>
      </x:c>
      <x:c r="D815" s="127" t="str">
        <x:v>-</x:v>
      </x:c>
      <x:c r="E815" s="128" t="n">
        <x:v>1</x:v>
      </x:c>
      <x:c r="F815" s="127" t="str">
        <x:v>Vesha</x:v>
      </x:c>
      <x:c r="G815" s="127" t="str">
        <x:v>Ce soir, je veux suivre cette proie. Pas raconter encore les décombres.</x:v>
      </x:c>
      <x:c r="H815" s="127" t="str">
        <x:v>Laisse le joueur regarder la situation avant de poursuivre.</x:v>
      </x:c>
      <x:c r="I815" s="127" t="str">
        <x:v>O3-M16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815" s="127" t="str">
        <x:v>Origines — O3</x:v>
      </x:c>
      <x:c r="K815" s="130" t="n">
        <x:v>12</x:v>
      </x:c>
    </x:row>
    <x:row r="816" ht="74" customHeight="1">
      <x:c r="A816" s="121" t="str">
        <x:v>D6-O3-M17-SUCCES---01</x:v>
      </x:c>
      <x:c r="B816" s="122" t="str">
        <x:v>D6-O3-M17</x:v>
      </x:c>
      <x:c r="C816" s="122" t="str">
        <x:v>SUCCES</x:v>
      </x:c>
      <x:c r="D816" s="122" t="str">
        <x:v>-</x:v>
      </x:c>
      <x:c r="E816" s="123" t="n">
        <x:v>1</x:v>
      </x:c>
      <x:c r="F816" s="122" t="str">
        <x:v>Vesha</x:v>
      </x:c>
      <x:c r="G816" s="122" t="str">
        <x:v>Nous avons maintenant une chasse qui n’appartient qu’à ce soir.</x:v>
      </x:c>
      <x:c r="H816" s="122" t="str">
        <x:v>Regarde le résultat réellement obtenu avant de parler.</x:v>
      </x:c>
      <x:c r="I816" s="122" t="str">
        <x:v>Résultat correspondant effectivement constaté ; remplace ou supprime la ligne si choix de refus/différé/observation. Ne jamais jouer une victoire non acquise.</x:v>
      </x:c>
      <x:c r="J816" s="122" t="str">
        <x:v>Origines — O3</x:v>
      </x:c>
      <x:c r="K816" s="125" t="n">
        <x:v>10</x:v>
      </x:c>
    </x:row>
    <x:row r="817" ht="44" customHeight="1">
      <x:c r="A817" s="126" t="str">
        <x:v>D6-O3-M17-ECHEC---01</x:v>
      </x:c>
      <x:c r="B817" s="127" t="str">
        <x:v>D6-O3-M17</x:v>
      </x:c>
      <x:c r="C817" s="127" t="str">
        <x:v>ECHEC</x:v>
      </x:c>
      <x:c r="D817" s="127" t="str">
        <x:v>-</x:v>
      </x:c>
      <x:c r="E817" s="128" t="n">
        <x:v>1</x:v>
      </x:c>
      <x:c r="F817" s="127" t="str">
        <x:v>Vesha</x:v>
      </x:c>
      <x:c r="G817" s="127" t="str">
        <x:v>Elle nous a échappé. L’atelier nous attend tout de même.</x:v>
      </x:c>
      <x:c r="H817" s="127" t="str">
        <x:v>Suspend l’échange pour laisser jouer le repli ou la protection prévue.</x:v>
      </x:c>
      <x:c r="I817" s="127" t="str">
        <x:v>Échec ou blocage correspondant effectivement observé ; les dégâts, objets et positions persistent.</x:v>
      </x:c>
      <x:c r="J817" s="127" t="str">
        <x:v>Origines — O3</x:v>
      </x:c>
      <x:c r="K817" s="130" t="n">
        <x:v>10</x:v>
      </x:c>
    </x:row>
    <x:row r="818" ht="44" customHeight="1">
      <x:c r="A818" s="121" t="str">
        <x:v>D6-O3-M17-REPRISE---01</x:v>
      </x:c>
      <x:c r="B818" s="122" t="str">
        <x:v>D6-O3-M17</x:v>
      </x:c>
      <x:c r="C818" s="122" t="str">
        <x:v>REPRISE</x:v>
      </x:c>
      <x:c r="D818" s="122" t="str">
        <x:v>-</x:v>
      </x:c>
      <x:c r="E818" s="123" t="n">
        <x:v>1</x:v>
      </x:c>
      <x:c r="F818" s="122" t="str">
        <x:v>Vesha</x:v>
      </x:c>
      <x:c r="G818" s="122" t="str">
        <x:v>Je peux te montrer le passage que j’ai mal lu, si tu veux rentrer par là.</x:v>
      </x:c>
      <x:c r="H818" s="122" t="str">
        <x:v>Reprend à distance sûre ; ne répète pas toute la présentation.</x:v>
      </x:c>
      <x:c r="I818" s="122" t="str">
        <x:v>Réinteraction volontaire après interruption ; état de l’action conservé.</x:v>
      </x:c>
      <x:c r="J818" s="122" t="str">
        <x:v>Origines — O3</x:v>
      </x:c>
      <x:c r="K818" s="125" t="n">
        <x:v>16</x:v>
      </x:c>
    </x:row>
    <x:row r="819" ht="59" customHeight="1">
      <x:c r="A819" s="126" t="str">
        <x:v>D6-O3-M17-CHOIX-A-01</x:v>
      </x:c>
      <x:c r="B819" s="127" t="str">
        <x:v>D6-O3-M17</x:v>
      </x:c>
      <x:c r="C819" s="127" t="str">
        <x:v>CHOIX</x:v>
      </x:c>
      <x:c r="D819" s="127" t="str">
        <x:v>A</x:v>
      </x:c>
      <x:c r="E819" s="128" t="n">
        <x:v>1</x:v>
      </x:c>
      <x:c r="F819" s="127" t="str">
        <x:v>Joueur</x:v>
      </x:c>
      <x:c r="G819" s="127" t="str">
        <x:v>Alors parlons de ses traces.</x:v>
      </x:c>
      <x:c r="H819" s="127" t="str">
        <x:v>Regarder la personne ou l’appui concerné ; intention, pas résultat.</x:v>
      </x:c>
      <x:c r="I819" s="127" t="str">
        <x:v>Conditions d’entrée encore valides ; personne, outil et passage nécessaires disponibles. La parole seule ne valide pas l’objectif.</x:v>
      </x:c>
      <x:c r="J819" s="127" t="str">
        <x:v>Origines — O3</x:v>
      </x:c>
      <x:c r="K819" s="130" t="n">
        <x:v>5</x:v>
      </x:c>
    </x:row>
    <x:row r="820" ht="59" customHeight="1">
      <x:c r="A820" s="121" t="str">
        <x:v>D6-O3-M17-REPONSE-A-01</x:v>
      </x:c>
      <x:c r="B820" s="122" t="str">
        <x:v>D6-O3-M17</x:v>
      </x:c>
      <x:c r="C820" s="122" t="str">
        <x:v>REPONSE</x:v>
      </x:c>
      <x:c r="D820" s="122" t="str">
        <x:v>A</x:v>
      </x:c>
      <x:c r="E820" s="123" t="n">
        <x:v>1</x:v>
      </x:c>
      <x:c r="F820" s="122" t="str">
        <x:v>Vesha</x:v>
      </x:c>
      <x:c r="G820" s="122" t="str">
        <x:v>Regarde celle qui s’arrête dans la chaleur du rocher.</x:v>
      </x:c>
      <x:c r="H820" s="122" t="str">
        <x:v>Réponse au choix retenu ; les autres réponses ne sont pas jouées.</x:v>
      </x:c>
      <x:c r="I820" s="122" t="str">
        <x:v>Conditions d’entrée encore valides ; personne, outil et passage nécessaires disponibles. La parole seule ne valide pas l’objectif.</x:v>
      </x:c>
      <x:c r="J820" s="122" t="str">
        <x:v>Origines — O3</x:v>
      </x:c>
      <x:c r="K820" s="125" t="n">
        <x:v>9</x:v>
      </x:c>
    </x:row>
    <x:row r="821" ht="59" customHeight="1">
      <x:c r="A821" s="126" t="str">
        <x:v>D6-O3-M17-CHOIX-B-01</x:v>
      </x:c>
      <x:c r="B821" s="127" t="str">
        <x:v>D6-O3-M17</x:v>
      </x:c>
      <x:c r="C821" s="127" t="str">
        <x:v>CHOIX</x:v>
      </x:c>
      <x:c r="D821" s="127" t="str">
        <x:v>B</x:v>
      </x:c>
      <x:c r="E821" s="128" t="n">
        <x:v>1</x:v>
      </x:c>
      <x:c r="F821" s="127" t="str">
        <x:v>Joueur</x:v>
      </x:c>
      <x:c r="G821" s="127" t="str">
        <x:v>Je voudrais un autre moment pour les souvenirs, après.</x:v>
      </x:c>
      <x:c r="H821" s="127" t="str">
        <x:v>Regarder la personne ou l’appui concerné ; intention, pas résultat.</x:v>
      </x:c>
      <x:c r="I821" s="127" t="str">
        <x:v>Conditions d’entrée encore valides ; personne, outil et passage nécessaires disponibles. La parole seule ne valide pas l’objectif.</x:v>
      </x:c>
      <x:c r="J821" s="127" t="str">
        <x:v>Origines — O3</x:v>
      </x:c>
      <x:c r="K821" s="130" t="n">
        <x:v>9</x:v>
      </x:c>
    </x:row>
    <x:row r="822" ht="59" customHeight="1">
      <x:c r="A822" s="121" t="str">
        <x:v>D6-O3-M17-REPONSE-B-01</x:v>
      </x:c>
      <x:c r="B822" s="122" t="str">
        <x:v>D6-O3-M17</x:v>
      </x:c>
      <x:c r="C822" s="122" t="str">
        <x:v>REPONSE</x:v>
      </x:c>
      <x:c r="D822" s="122" t="str">
        <x:v>B</x:v>
      </x:c>
      <x:c r="E822" s="123" t="n">
        <x:v>1</x:v>
      </x:c>
      <x:c r="F822" s="122" t="str">
        <x:v>Vesha</x:v>
      </x:c>
      <x:c r="G822" s="122" t="str">
        <x:v>Demande-moi au retour. Je te dirai si je le souhaite.</x:v>
      </x:c>
      <x:c r="H822" s="122" t="str">
        <x:v>Réponse au choix retenu ; les autres réponses ne sont pas jouées.</x:v>
      </x:c>
      <x:c r="I822" s="122" t="str">
        <x:v>Conditions d’entrée encore valides ; personne, outil et passage nécessaires disponibles. La parole seule ne valide pas l’objectif.</x:v>
      </x:c>
      <x:c r="J822" s="122" t="str">
        <x:v>Origines — O3</x:v>
      </x:c>
      <x:c r="K822" s="125" t="n">
        <x:v>10</x:v>
      </x:c>
    </x:row>
    <x:row r="823" ht="149" customHeight="1">
      <x:c r="A823" s="126" t="str">
        <x:v>D6-O3-M18-OUV---01</x:v>
      </x:c>
      <x:c r="B823" s="127" t="str">
        <x:v>D6-O3-M18</x:v>
      </x:c>
      <x:c r="C823" s="127" t="str">
        <x:v>OUV</x:v>
      </x:c>
      <x:c r="D823" s="127" t="str">
        <x:v>-</x:v>
      </x:c>
      <x:c r="E823" s="128" t="n">
        <x:v>1</x:v>
      </x:c>
      <x:c r="F823" s="127" t="str">
        <x:v>Tava</x:v>
      </x:c>
      <x:c r="G823" s="127" t="str">
        <x:v>Cette borne relie trois haltes. Elle n’oblige personne à vivre au milieu.</x:v>
      </x:c>
      <x:c r="H823" s="127" t="str">
        <x:v>Laisse le joueur regarder la situation avant de poursuivre.</x:v>
      </x:c>
      <x:c r="I823" s="127" t="str">
        <x:v>O3-M17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823" s="127" t="str">
        <x:v>Origines — O3</x:v>
      </x:c>
      <x:c r="K823" s="130" t="n">
        <x:v>12</x:v>
      </x:c>
    </x:row>
    <x:row r="824" ht="74" customHeight="1">
      <x:c r="A824" s="121" t="str">
        <x:v>D6-O3-M18-SUCCES---01</x:v>
      </x:c>
      <x:c r="B824" s="122" t="str">
        <x:v>D6-O3-M18</x:v>
      </x:c>
      <x:c r="C824" s="122" t="str">
        <x:v>SUCCES</x:v>
      </x:c>
      <x:c r="D824" s="122" t="str">
        <x:v>-</x:v>
      </x:c>
      <x:c r="E824" s="123" t="n">
        <x:v>1</x:v>
      </x:c>
      <x:c r="F824" s="122" t="str">
        <x:v>Tava</x:v>
      </x:c>
      <x:c r="G824" s="122" t="str">
        <x:v>La dernière borne est posée. Chacun peut rejoindre les autres puis rentrer chez soi.</x:v>
      </x:c>
      <x:c r="H824" s="122" t="str">
        <x:v>Regarde le résultat réellement obtenu avant de parler.</x:v>
      </x:c>
      <x:c r="I824" s="122" t="str">
        <x:v>Résultat correspondant effectivement constaté ; remplace ou supprime la ligne si choix de refus/différé/observation. Ne jamais jouer une victoire non acquise.</x:v>
      </x:c>
      <x:c r="J824" s="122" t="str">
        <x:v>Origines — O3</x:v>
      </x:c>
      <x:c r="K824" s="125" t="n">
        <x:v>14</x:v>
      </x:c>
    </x:row>
    <x:row r="825" ht="44" customHeight="1">
      <x:c r="A825" s="126" t="str">
        <x:v>D6-O3-M18-ECHEC---01</x:v>
      </x:c>
      <x:c r="B825" s="127" t="str">
        <x:v>D6-O3-M18</x:v>
      </x:c>
      <x:c r="C825" s="127" t="str">
        <x:v>ECHEC</x:v>
      </x:c>
      <x:c r="D825" s="127" t="str">
        <x:v>-</x:v>
      </x:c>
      <x:c r="E825" s="128" t="n">
        <x:v>1</x:v>
      </x:c>
      <x:c r="F825" s="127" t="str">
        <x:v>Tava</x:v>
      </x:c>
      <x:c r="G825" s="127" t="str">
        <x:v>Cette halte est fermée aujourd’hui. Le détour reste praticable.</x:v>
      </x:c>
      <x:c r="H825" s="127" t="str">
        <x:v>Suspend l’échange pour laisser jouer le repli ou la protection prévue.</x:v>
      </x:c>
      <x:c r="I825" s="127" t="str">
        <x:v>Échec ou blocage correspondant effectivement observé ; les dégâts, objets et positions persistent.</x:v>
      </x:c>
      <x:c r="J825" s="127" t="str">
        <x:v>Origines — O3</x:v>
      </x:c>
      <x:c r="K825" s="130" t="n">
        <x:v>9</x:v>
      </x:c>
    </x:row>
    <x:row r="826" ht="44" customHeight="1">
      <x:c r="A826" s="121" t="str">
        <x:v>D6-O3-M18-REPRISE---01</x:v>
      </x:c>
      <x:c r="B826" s="122" t="str">
        <x:v>D6-O3-M18</x:v>
      </x:c>
      <x:c r="C826" s="122" t="str">
        <x:v>REPRISE</x:v>
      </x:c>
      <x:c r="D826" s="122" t="str">
        <x:v>-</x:v>
      </x:c>
      <x:c r="E826" s="123" t="n">
        <x:v>1</x:v>
      </x:c>
      <x:c r="F826" s="122" t="str">
        <x:v>Tava</x:v>
      </x:c>
      <x:c r="G826" s="122" t="str">
        <x:v>Nous reviendrons à ce seuil. Les deux autres liens fonctionnent déjà.</x:v>
      </x:c>
      <x:c r="H826" s="122" t="str">
        <x:v>Reprend à distance sûre ; ne répète pas toute la présentation.</x:v>
      </x:c>
      <x:c r="I826" s="122" t="str">
        <x:v>Réinteraction volontaire après interruption ; état de l’action conservé.</x:v>
      </x:c>
      <x:c r="J826" s="122" t="str">
        <x:v>Origines — O3</x:v>
      </x:c>
      <x:c r="K826" s="125" t="n">
        <x:v>11</x:v>
      </x:c>
    </x:row>
    <x:row r="827" ht="59" customHeight="1">
      <x:c r="A827" s="126" t="str">
        <x:v>D6-O3-M18-CHOIX-A-01</x:v>
      </x:c>
      <x:c r="B827" s="127" t="str">
        <x:v>D6-O3-M18</x:v>
      </x:c>
      <x:c r="C827" s="127" t="str">
        <x:v>CHOIX</x:v>
      </x:c>
      <x:c r="D827" s="127" t="str">
        <x:v>A</x:v>
      </x:c>
      <x:c r="E827" s="128" t="n">
        <x:v>1</x:v>
      </x:c>
      <x:c r="F827" s="127" t="str">
        <x:v>Joueur</x:v>
      </x:c>
      <x:c r="G827" s="127" t="str">
        <x:v>Je veux surtout faciliter les visites.</x:v>
      </x:c>
      <x:c r="H827" s="127" t="str">
        <x:v>Regarder la personne ou l’appui concerné ; intention, pas résultat.</x:v>
      </x:c>
      <x:c r="I827" s="127" t="str">
        <x:v>Conditions d’entrée encore valides ; personne, outil et passage nécessaires disponibles. La parole seule ne valide pas l’objectif.</x:v>
      </x:c>
      <x:c r="J827" s="127" t="str">
        <x:v>Origines — O3</x:v>
      </x:c>
      <x:c r="K827" s="130" t="n">
        <x:v>6</x:v>
      </x:c>
    </x:row>
    <x:row r="828" ht="59" customHeight="1">
      <x:c r="A828" s="121" t="str">
        <x:v>D6-O3-M18-REPONSE-A-01</x:v>
      </x:c>
      <x:c r="B828" s="122" t="str">
        <x:v>D6-O3-M18</x:v>
      </x:c>
      <x:c r="C828" s="122" t="str">
        <x:v>REPONSE</x:v>
      </x:c>
      <x:c r="D828" s="122" t="str">
        <x:v>A</x:v>
      </x:c>
      <x:c r="E828" s="123" t="n">
        <x:v>1</x:v>
      </x:c>
      <x:c r="F828" s="122" t="str">
        <x:v>Tava</x:v>
      </x:c>
      <x:c r="G828" s="122" t="str">
        <x:v>Alors marque les seuils qui acceptent qu’on vienne sans rendez-vous.</x:v>
      </x:c>
      <x:c r="H828" s="122" t="str">
        <x:v>Réponse au choix retenu ; les autres réponses ne sont pas jouées.</x:v>
      </x:c>
      <x:c r="I828" s="122" t="str">
        <x:v>Conditions d’entrée encore valides ; personne, outil et passage nécessaires disponibles. La parole seule ne valide pas l’objectif.</x:v>
      </x:c>
      <x:c r="J828" s="122" t="str">
        <x:v>Origines — O3</x:v>
      </x:c>
      <x:c r="K828" s="125" t="n">
        <x:v>10</x:v>
      </x:c>
    </x:row>
    <x:row r="829" ht="59" customHeight="1">
      <x:c r="A829" s="126" t="str">
        <x:v>D6-O3-M18-CHOIX-B-01</x:v>
      </x:c>
      <x:c r="B829" s="127" t="str">
        <x:v>D6-O3-M18</x:v>
      </x:c>
      <x:c r="C829" s="127" t="str">
        <x:v>CHOIX</x:v>
      </x:c>
      <x:c r="D829" s="127" t="str">
        <x:v>B</x:v>
      </x:c>
      <x:c r="E829" s="128" t="n">
        <x:v>1</x:v>
      </x:c>
      <x:c r="F829" s="127" t="str">
        <x:v>Joueur</x:v>
      </x:c>
      <x:c r="G829" s="127" t="str">
        <x:v>Nous pouvons y faire circuler les outils.</x:v>
      </x:c>
      <x:c r="H829" s="127" t="str">
        <x:v>Regarder la personne ou l’appui concerné ; intention, pas résultat.</x:v>
      </x:c>
      <x:c r="I829" s="127" t="str">
        <x:v>Conditions d’entrée encore valides ; personne, outil et passage nécessaires disponibles. La parole seule ne valide pas l’objectif.</x:v>
      </x:c>
      <x:c r="J829" s="127" t="str">
        <x:v>Origines — O3</x:v>
      </x:c>
      <x:c r="K829" s="130" t="n">
        <x:v>7</x:v>
      </x:c>
    </x:row>
    <x:row r="830" ht="59" customHeight="1">
      <x:c r="A830" s="121" t="str">
        <x:v>D6-O3-M18-REPONSE-B-01</x:v>
      </x:c>
      <x:c r="B830" s="122" t="str">
        <x:v>D6-O3-M18</x:v>
      </x:c>
      <x:c r="C830" s="122" t="str">
        <x:v>REPONSE</x:v>
      </x:c>
      <x:c r="D830" s="122" t="str">
        <x:v>B</x:v>
      </x:c>
      <x:c r="E830" s="123" t="n">
        <x:v>1</x:v>
      </x:c>
      <x:c r="F830" s="122" t="str">
        <x:v>Tava</x:v>
      </x:c>
      <x:c r="G830" s="122" t="str">
        <x:v>Vérifie les charges et ceux qui acceptent de les recevoir.</x:v>
      </x:c>
      <x:c r="H830" s="122" t="str">
        <x:v>Réponse au choix retenu ; les autres réponses ne sont pas jouées.</x:v>
      </x:c>
      <x:c r="I830" s="122" t="str">
        <x:v>Conditions d’entrée encore valides ; personne, outil et passage nécessaires disponibles. La parole seule ne valide pas l’objectif.</x:v>
      </x:c>
      <x:c r="J830" s="122" t="str">
        <x:v>Origines — O3</x:v>
      </x:c>
      <x:c r="K830" s="125" t="n">
        <x:v>10</x:v>
      </x:c>
    </x:row>
    <x:row r="831" ht="164" customHeight="1">
      <x:c r="A831" s="126" t="str">
        <x:v>D6-O3-M19-OUV---01</x:v>
      </x:c>
      <x:c r="B831" s="127" t="str">
        <x:v>D6-O3-M19</x:v>
      </x:c>
      <x:c r="C831" s="127" t="str">
        <x:v>OUV</x:v>
      </x:c>
      <x:c r="D831" s="127" t="str">
        <x:v>-</x:v>
      </x:c>
      <x:c r="E831" s="128" t="n">
        <x:v>1</x:v>
      </x:c>
      <x:c r="F831" s="127" t="str">
        <x:v>Survivant du chantier spatial</x:v>
      </x:c>
      <x:c r="G831" s="127" t="str">
        <x:v>Je travaille sur cette coque maintenant. Ta lettre a fait plus de chemin que mon ancien établi.</x:v>
      </x:c>
      <x:c r="H831" s="127" t="str">
        <x:v>Laisse le joueur regarder la situation avant de poursuivre.</x:v>
      </x:c>
      <x:c r="I831" s="127" t="str">
        <x:v>O3-M18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831" s="127" t="str">
        <x:v>Origines — O3</x:v>
      </x:c>
      <x:c r="K831" s="130" t="n">
        <x:v>17</x:v>
      </x:c>
    </x:row>
    <x:row r="832" ht="74" customHeight="1">
      <x:c r="A832" s="121" t="str">
        <x:v>D6-O3-M19-SUCCES---01</x:v>
      </x:c>
      <x:c r="B832" s="122" t="str">
        <x:v>D6-O3-M19</x:v>
      </x:c>
      <x:c r="C832" s="122" t="str">
        <x:v>SUCCES</x:v>
      </x:c>
      <x:c r="D832" s="122" t="str">
        <x:v>-</x:v>
      </x:c>
      <x:c r="E832" s="123" t="n">
        <x:v>1</x:v>
      </x:c>
      <x:c r="F832" s="122" t="str">
        <x:v>Survivant du chantier spatial</x:v>
      </x:c>
      <x:c r="G832" s="122" t="str">
        <x:v>La pièce est sortie, et la lettre est lue. Tu sais où ma vie continue.</x:v>
      </x:c>
      <x:c r="H832" s="122" t="str">
        <x:v>Regarde le résultat réellement obtenu avant de parler.</x:v>
      </x:c>
      <x:c r="I832" s="122" t="str">
        <x:v>Résultat correspondant effectivement constaté ; remplace ou supprime la ligne si choix de refus/différé/observation. Ne jamais jouer une victoire non acquise.</x:v>
      </x:c>
      <x:c r="J832" s="122" t="str">
        <x:v>Origines — O3</x:v>
      </x:c>
      <x:c r="K832" s="125" t="n">
        <x:v>15</x:v>
      </x:c>
    </x:row>
    <x:row r="833" ht="44" customHeight="1">
      <x:c r="A833" s="126" t="str">
        <x:v>D6-O3-M19-ECHEC---01</x:v>
      </x:c>
      <x:c r="B833" s="127" t="str">
        <x:v>D6-O3-M19</x:v>
      </x:c>
      <x:c r="C833" s="127" t="str">
        <x:v>ECHEC</x:v>
      </x:c>
      <x:c r="D833" s="127" t="str">
        <x:v>-</x:v>
      </x:c>
      <x:c r="E833" s="128" t="n">
        <x:v>1</x:v>
      </x:c>
      <x:c r="F833" s="127" t="str">
        <x:v>Survivant du chantier spatial</x:v>
      </x:c>
      <x:c r="G833" s="127" t="str">
        <x:v>Je dois rejoindre l’autre quai. La rencontre complète devra attendre.</x:v>
      </x:c>
      <x:c r="H833" s="127" t="str">
        <x:v>Suspend l’échange pour laisser jouer le repli ou la protection prévue.</x:v>
      </x:c>
      <x:c r="I833" s="127" t="str">
        <x:v>Échec ou blocage correspondant effectivement observé ; les dégâts, objets et positions persistent.</x:v>
      </x:c>
      <x:c r="J833" s="127" t="str">
        <x:v>Origines — O3</x:v>
      </x:c>
      <x:c r="K833" s="130" t="n">
        <x:v>10</x:v>
      </x:c>
    </x:row>
    <x:row r="834" ht="44" customHeight="1">
      <x:c r="A834" s="121" t="str">
        <x:v>D6-O3-M19-REPRISE---01</x:v>
      </x:c>
      <x:c r="B834" s="122" t="str">
        <x:v>D6-O3-M19</x:v>
      </x:c>
      <x:c r="C834" s="122" t="str">
        <x:v>REPRISE</x:v>
      </x:c>
      <x:c r="D834" s="122" t="str">
        <x:v>-</x:v>
      </x:c>
      <x:c r="E834" s="123" t="n">
        <x:v>1</x:v>
      </x:c>
      <x:c r="F834" s="122" t="str">
        <x:v>Survivant du chantier spatial</x:v>
      </x:c>
      <x:c r="G834" s="122" t="str">
        <x:v>Mon poste est de nouveau libre. Reprenons avec ce que tu avais apporté.</x:v>
      </x:c>
      <x:c r="H834" s="122" t="str">
        <x:v>Reprend à distance sûre ; ne répète pas toute la présentation.</x:v>
      </x:c>
      <x:c r="I834" s="122" t="str">
        <x:v>Réinteraction volontaire après interruption ; état de l’action conservé.</x:v>
      </x:c>
      <x:c r="J834" s="122" t="str">
        <x:v>Origines — O3</x:v>
      </x:c>
      <x:c r="K834" s="125" t="n">
        <x:v>13</x:v>
      </x:c>
    </x:row>
    <x:row r="835" ht="59" customHeight="1">
      <x:c r="A835" s="126" t="str">
        <x:v>D6-O3-M19-CHOIX-A-01</x:v>
      </x:c>
      <x:c r="B835" s="127" t="str">
        <x:v>D6-O3-M19</x:v>
      </x:c>
      <x:c r="C835" s="127" t="str">
        <x:v>CHOIX</x:v>
      </x:c>
      <x:c r="D835" s="127" t="str">
        <x:v>A</x:v>
      </x:c>
      <x:c r="E835" s="128" t="n">
        <x:v>1</x:v>
      </x:c>
      <x:c r="F835" s="127" t="str">
        <x:v>Joueur</x:v>
      </x:c>
      <x:c r="G835" s="127" t="str">
        <x:v>Viens pour une rencontre, quand ton chantier le permet.</x:v>
      </x:c>
      <x:c r="H835" s="127" t="str">
        <x:v>Regarder la personne ou l’appui concerné ; intention, pas résultat.</x:v>
      </x:c>
      <x:c r="I835" s="127" t="str">
        <x:v>Conditions d’entrée encore valides ; personne, outil et passage nécessaires disponibles. La parole seule ne valide pas l’objectif.</x:v>
      </x:c>
      <x:c r="J835" s="127" t="str">
        <x:v>Origines — O3</x:v>
      </x:c>
      <x:c r="K835" s="130" t="n">
        <x:v>9</x:v>
      </x:c>
    </x:row>
    <x:row r="836" ht="59" customHeight="1">
      <x:c r="A836" s="121" t="str">
        <x:v>D6-O3-M19-REPONSE-A-01</x:v>
      </x:c>
      <x:c r="B836" s="122" t="str">
        <x:v>D6-O3-M19</x:v>
      </x:c>
      <x:c r="C836" s="122" t="str">
        <x:v>REPONSE</x:v>
      </x:c>
      <x:c r="D836" s="122" t="str">
        <x:v>A</x:v>
      </x:c>
      <x:c r="E836" s="123" t="n">
        <x:v>1</x:v>
      </x:c>
      <x:c r="F836" s="122" t="str">
        <x:v>Survivant du chantier spatial</x:v>
      </x:c>
      <x:c r="G836" s="122" t="str">
        <x:v>Je regarderai les départs. Une visite ne doit pas abandonner mon équipe ici.</x:v>
      </x:c>
      <x:c r="H836" s="122" t="str">
        <x:v>Réponse au choix retenu ; les autres réponses ne sont pas jouées.</x:v>
      </x:c>
      <x:c r="I836" s="122" t="str">
        <x:v>Conditions d’entrée encore valides ; personne, outil et passage nécessaires disponibles. La parole seule ne valide pas l’objectif.</x:v>
      </x:c>
      <x:c r="J836" s="122" t="str">
        <x:v>Origines — O3</x:v>
      </x:c>
      <x:c r="K836" s="125" t="n">
        <x:v>13</x:v>
      </x:c>
    </x:row>
    <x:row r="837" ht="59" customHeight="1">
      <x:c r="A837" s="126" t="str">
        <x:v>D6-O3-M19-CHOIX-B-01</x:v>
      </x:c>
      <x:c r="B837" s="127" t="str">
        <x:v>D6-O3-M19</x:v>
      </x:c>
      <x:c r="C837" s="127" t="str">
        <x:v>CHOIX</x:v>
      </x:c>
      <x:c r="D837" s="127" t="str">
        <x:v>B</x:v>
      </x:c>
      <x:c r="E837" s="128" t="n">
        <x:v>1</x:v>
      </x:c>
      <x:c r="F837" s="127" t="str">
        <x:v>Joueur</x:v>
      </x:c>
      <x:c r="G837" s="127" t="str">
        <x:v>Nous pouvons garder le lien par les escales.</x:v>
      </x:c>
      <x:c r="H837" s="127" t="str">
        <x:v>Regarder la personne ou l’appui concerné ; intention, pas résultat.</x:v>
      </x:c>
      <x:c r="I837" s="127" t="str">
        <x:v>Conditions d’entrée encore valides ; personne, outil et passage nécessaires disponibles. La parole seule ne valide pas l’objectif.</x:v>
      </x:c>
      <x:c r="J837" s="127" t="str">
        <x:v>Origines — O3</x:v>
      </x:c>
      <x:c r="K837" s="130" t="n">
        <x:v>8</x:v>
      </x:c>
    </x:row>
    <x:row r="838" ht="59" customHeight="1">
      <x:c r="A838" s="121" t="str">
        <x:v>D6-O3-M19-REPONSE-B-01</x:v>
      </x:c>
      <x:c r="B838" s="122" t="str">
        <x:v>D6-O3-M19</x:v>
      </x:c>
      <x:c r="C838" s="122" t="str">
        <x:v>REPONSE</x:v>
      </x:c>
      <x:c r="D838" s="122" t="str">
        <x:v>B</x:v>
      </x:c>
      <x:c r="E838" s="123" t="n">
        <x:v>1</x:v>
      </x:c>
      <x:c r="F838" s="122" t="str">
        <x:v>Survivant du chantier spatial</x:v>
      </x:c>
      <x:c r="G838" s="122" t="str">
        <x:v>Cette route-là me convient. Donne-moi ton prochain relais.</x:v>
      </x:c>
      <x:c r="H838" s="122" t="str">
        <x:v>Réponse au choix retenu ; les autres réponses ne sont pas jouées.</x:v>
      </x:c>
      <x:c r="I838" s="122" t="str">
        <x:v>Conditions d’entrée encore valides ; personne, outil et passage nécessaires disponibles. La parole seule ne valide pas l’objectif.</x:v>
      </x:c>
      <x:c r="J838" s="122" t="str">
        <x:v>Origines — O3</x:v>
      </x:c>
      <x:c r="K838" s="125" t="n">
        <x:v>8</x:v>
      </x:c>
    </x:row>
    <x:row r="839" ht="164" customHeight="1">
      <x:c r="A839" s="126" t="str">
        <x:v>D6-O3-M20-OUV---01</x:v>
      </x:c>
      <x:c r="B839" s="127" t="str">
        <x:v>D6-O3-M20</x:v>
      </x:c>
      <x:c r="C839" s="127" t="str">
        <x:v>OUV</x:v>
      </x:c>
      <x:c r="D839" s="127" t="str">
        <x:v>-</x:v>
      </x:c>
      <x:c r="E839" s="128" t="n">
        <x:v>1</x:v>
      </x:c>
      <x:c r="F839" s="127" t="str">
        <x:v>Responsable de la cargaison</x:v>
      </x:c>
      <x:c r="G839" s="127" t="str">
        <x:v>Ces trois marques ont une destination. Les autres attendent encore qu’on reconnaisse leur propriétaire.</x:v>
      </x:c>
      <x:c r="H839" s="127" t="str">
        <x:v>Laisse le joueur regarder la situation avant de poursuivre.</x:v>
      </x:c>
      <x:c r="I839" s="127" t="str">
        <x:v>O3-M19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839" s="127" t="str">
        <x:v>Origines — O3</x:v>
      </x:c>
      <x:c r="K839" s="130" t="n">
        <x:v>14</x:v>
      </x:c>
    </x:row>
    <x:row r="840" ht="74" customHeight="1">
      <x:c r="A840" s="121" t="str">
        <x:v>D6-O3-M20-SUCCES---01</x:v>
      </x:c>
      <x:c r="B840" s="122" t="str">
        <x:v>D6-O3-M20</x:v>
      </x:c>
      <x:c r="C840" s="122" t="str">
        <x:v>SUCCES</x:v>
      </x:c>
      <x:c r="D840" s="122" t="str">
        <x:v>-</x:v>
      </x:c>
      <x:c r="E840" s="123" t="n">
        <x:v>1</x:v>
      </x:c>
      <x:c r="F840" s="122" t="str">
        <x:v>Responsable de la cargaison</x:v>
      </x:c>
      <x:c r="G840" s="122" t="str">
        <x:v>Les lots reçus sont attestés. Les inconnus restent à l’étude.</x:v>
      </x:c>
      <x:c r="H840" s="122" t="str">
        <x:v>Regarde le résultat réellement obtenu avant de parler.</x:v>
      </x:c>
      <x:c r="I840" s="122" t="str">
        <x:v>Résultat correspondant effectivement constaté ; remplace ou supprime la ligne si choix de refus/différé/observation. Ne jamais jouer une victoire non acquise.</x:v>
      </x:c>
      <x:c r="J840" s="122" t="str">
        <x:v>Origines — O3</x:v>
      </x:c>
      <x:c r="K840" s="125" t="n">
        <x:v>10</x:v>
      </x:c>
    </x:row>
    <x:row r="841" ht="44" customHeight="1">
      <x:c r="A841" s="126" t="str">
        <x:v>D6-O3-M20-ECHEC---01</x:v>
      </x:c>
      <x:c r="B841" s="127" t="str">
        <x:v>D6-O3-M20</x:v>
      </x:c>
      <x:c r="C841" s="127" t="str">
        <x:v>ECHEC</x:v>
      </x:c>
      <x:c r="D841" s="127" t="str">
        <x:v>-</x:v>
      </x:c>
      <x:c r="E841" s="128" t="n">
        <x:v>1</x:v>
      </x:c>
      <x:c r="F841" s="127" t="str">
        <x:v>Responsable de la cargaison</x:v>
      </x:c>
      <x:c r="G841" s="127" t="str">
        <x:v>Ce contenant est arrivé incomplet. Les pièces manquantes ne sont pas rendues.</x:v>
      </x:c>
      <x:c r="H841" s="127" t="str">
        <x:v>Suspend l’échange pour laisser jouer le repli ou la protection prévue.</x:v>
      </x:c>
      <x:c r="I841" s="127" t="str">
        <x:v>Échec ou blocage correspondant effectivement observé ; les dégâts, objets et positions persistent.</x:v>
      </x:c>
      <x:c r="J841" s="127" t="str">
        <x:v>Origines — O3</x:v>
      </x:c>
      <x:c r="K841" s="130" t="n">
        <x:v>12</x:v>
      </x:c>
    </x:row>
    <x:row r="842" ht="44" customHeight="1">
      <x:c r="A842" s="121" t="str">
        <x:v>D6-O3-M20-REPRISE---01</x:v>
      </x:c>
      <x:c r="B842" s="122" t="str">
        <x:v>D6-O3-M20</x:v>
      </x:c>
      <x:c r="C842" s="122" t="str">
        <x:v>REPRISE</x:v>
      </x:c>
      <x:c r="D842" s="122" t="str">
        <x:v>-</x:v>
      </x:c>
      <x:c r="E842" s="123" t="n">
        <x:v>1</x:v>
      </x:c>
      <x:c r="F842" s="122" t="str">
        <x:v>Responsable de la cargaison</x:v>
      </x:c>
      <x:c r="G842" s="122" t="str">
        <x:v>Reprenons la liste du lot concerné. Les autres remises restent acquises.</x:v>
      </x:c>
      <x:c r="H842" s="122" t="str">
        <x:v>Reprend à distance sûre ; ne répète pas toute la présentation.</x:v>
      </x:c>
      <x:c r="I842" s="122" t="str">
        <x:v>Réinteraction volontaire après interruption ; état de l’action conservé.</x:v>
      </x:c>
      <x:c r="J842" s="122" t="str">
        <x:v>Origines — O3</x:v>
      </x:c>
      <x:c r="K842" s="125" t="n">
        <x:v>11</x:v>
      </x:c>
    </x:row>
    <x:row r="843" ht="59" customHeight="1">
      <x:c r="A843" s="126" t="str">
        <x:v>D6-O3-M20-CHOIX-A-01</x:v>
      </x:c>
      <x:c r="B843" s="127" t="str">
        <x:v>D6-O3-M20</x:v>
      </x:c>
      <x:c r="C843" s="127" t="str">
        <x:v>CHOIX</x:v>
      </x:c>
      <x:c r="D843" s="127" t="str">
        <x:v>A</x:v>
      </x:c>
      <x:c r="E843" s="128" t="n">
        <x:v>1</x:v>
      </x:c>
      <x:c r="F843" s="127" t="str">
        <x:v>Joueur</x:v>
      </x:c>
      <x:c r="G843" s="127" t="str">
        <x:v>Je ferai moi-même la tournée connue.</x:v>
      </x:c>
      <x:c r="H843" s="127" t="str">
        <x:v>Regarder la personne ou l’appui concerné ; intention, pas résultat.</x:v>
      </x:c>
      <x:c r="I843" s="127" t="str">
        <x:v>Conditions d’entrée encore valides ; personne, outil et passage nécessaires disponibles. La parole seule ne valide pas l’objectif.</x:v>
      </x:c>
      <x:c r="J843" s="127" t="str">
        <x:v>Origines — O3</x:v>
      </x:c>
      <x:c r="K843" s="130" t="n">
        <x:v>6</x:v>
      </x:c>
    </x:row>
    <x:row r="844" ht="59" customHeight="1">
      <x:c r="A844" s="121" t="str">
        <x:v>D6-O3-M20-REPONSE-A-01</x:v>
      </x:c>
      <x:c r="B844" s="122" t="str">
        <x:v>D6-O3-M20</x:v>
      </x:c>
      <x:c r="C844" s="122" t="str">
        <x:v>REPONSE</x:v>
      </x:c>
      <x:c r="D844" s="122" t="str">
        <x:v>A</x:v>
      </x:c>
      <x:c r="E844" s="123" t="n">
        <x:v>1</x:v>
      </x:c>
      <x:c r="F844" s="122" t="str">
        <x:v>Responsable de la cargaison</x:v>
      </x:c>
      <x:c r="G844" s="122" t="str">
        <x:v>Prends les lots séparés. Une adresse ne vaut pas pour tout le contenant.</x:v>
      </x:c>
      <x:c r="H844" s="122" t="str">
        <x:v>Réponse au choix retenu ; les autres réponses ne sont pas jouées.</x:v>
      </x:c>
      <x:c r="I844" s="122" t="str">
        <x:v>Conditions d’entrée encore valides ; personne, outil et passage nécessaires disponibles. La parole seule ne valide pas l’objectif.</x:v>
      </x:c>
      <x:c r="J844" s="122" t="str">
        <x:v>Origines — O3</x:v>
      </x:c>
      <x:c r="K844" s="125" t="n">
        <x:v>13</x:v>
      </x:c>
    </x:row>
    <x:row r="845" ht="59" customHeight="1">
      <x:c r="A845" s="126" t="str">
        <x:v>D6-O3-M20-CHOIX-B-01</x:v>
      </x:c>
      <x:c r="B845" s="127" t="str">
        <x:v>D6-O3-M20</x:v>
      </x:c>
      <x:c r="C845" s="127" t="str">
        <x:v>CHOIX</x:v>
      </x:c>
      <x:c r="D845" s="127" t="str">
        <x:v>B</x:v>
      </x:c>
      <x:c r="E845" s="128" t="n">
        <x:v>1</x:v>
      </x:c>
      <x:c r="F845" s="127" t="str">
        <x:v>Joueur</x:v>
      </x:c>
      <x:c r="G845" s="127" t="str">
        <x:v>Confions certains lots aux transports convenus.</x:v>
      </x:c>
      <x:c r="H845" s="127" t="str">
        <x:v>Regarder la personne ou l’appui concerné ; intention, pas résultat.</x:v>
      </x:c>
      <x:c r="I845" s="127" t="str">
        <x:v>Conditions d’entrée encore valides ; personne, outil et passage nécessaires disponibles. La parole seule ne valide pas l’objectif.</x:v>
      </x:c>
      <x:c r="J845" s="127" t="str">
        <x:v>Origines — O3</x:v>
      </x:c>
      <x:c r="K845" s="130" t="n">
        <x:v>6</x:v>
      </x:c>
    </x:row>
    <x:row r="846" ht="59" customHeight="1">
      <x:c r="A846" s="121" t="str">
        <x:v>D6-O3-M20-REPONSE-B-01</x:v>
      </x:c>
      <x:c r="B846" s="122" t="str">
        <x:v>D6-O3-M20</x:v>
      </x:c>
      <x:c r="C846" s="122" t="str">
        <x:v>REPONSE</x:v>
      </x:c>
      <x:c r="D846" s="122" t="str">
        <x:v>B</x:v>
      </x:c>
      <x:c r="E846" s="123" t="n">
        <x:v>1</x:v>
      </x:c>
      <x:c r="F846" s="122" t="str">
        <x:v>Responsable de la cargaison</x:v>
      </x:c>
      <x:c r="G846" s="122" t="str">
        <x:v>Nous vérifierons la place et le départ de chaque transport.</x:v>
      </x:c>
      <x:c r="H846" s="122" t="str">
        <x:v>Réponse au choix retenu ; les autres réponses ne sont pas jouées.</x:v>
      </x:c>
      <x:c r="I846" s="122" t="str">
        <x:v>Conditions d’entrée encore valides ; personne, outil et passage nécessaires disponibles. La parole seule ne valide pas l’objectif.</x:v>
      </x:c>
      <x:c r="J846" s="122" t="str">
        <x:v>Origines — O3</x:v>
      </x:c>
      <x:c r="K846" s="125" t="n">
        <x:v>10</x:v>
      </x:c>
    </x:row>
    <x:row r="847" ht="164" customHeight="1">
      <x:c r="A847" s="126" t="str">
        <x:v>D6-O3-M21-OUV---01</x:v>
      </x:c>
      <x:c r="B847" s="127" t="str">
        <x:v>D6-O3-M21</x:v>
      </x:c>
      <x:c r="C847" s="127" t="str">
        <x:v>OUV</x:v>
      </x:c>
      <x:c r="D847" s="127" t="str">
        <x:v>-</x:v>
      </x:c>
      <x:c r="E847" s="128" t="n">
        <x:v>1</x:v>
      </x:c>
      <x:c r="F847" s="127" t="str">
        <x:v>Partenaire de chasse</x:v>
      </x:c>
      <x:c r="G847" s="127" t="str">
        <x:v>La pierre vient de vibrer sous la poussière. Tu as vu ce signe avant moi.</x:v>
      </x:c>
      <x:c r="H847" s="127" t="str">
        <x:v>Laisse le joueur regarder la situation avant de poursuivre.</x:v>
      </x:c>
      <x:c r="I847" s="127" t="str">
        <x:v>O3-M20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847" s="127" t="str">
        <x:v>Origines — O3</x:v>
      </x:c>
      <x:c r="K847" s="130" t="n">
        <x:v>15</x:v>
      </x:c>
    </x:row>
    <x:row r="848" ht="74" customHeight="1">
      <x:c r="A848" s="121" t="str">
        <x:v>D6-O3-M21-SUCCES---01</x:v>
      </x:c>
      <x:c r="B848" s="122" t="str">
        <x:v>D6-O3-M21</x:v>
      </x:c>
      <x:c r="C848" s="122" t="str">
        <x:v>SUCCES</x:v>
      </x:c>
      <x:c r="D848" s="122" t="str">
        <x:v>-</x:v>
      </x:c>
      <x:c r="E848" s="123" t="n">
        <x:v>1</x:v>
      </x:c>
      <x:c r="F848" s="122" t="str">
        <x:v>Partenaire de chasse</x:v>
      </x:c>
      <x:c r="G848" s="122" t="str">
        <x:v>Ton souvenir nous a donné du temps pour sortir.</x:v>
      </x:c>
      <x:c r="H848" s="122" t="str">
        <x:v>Regarde le résultat réellement obtenu avant de parler.</x:v>
      </x:c>
      <x:c r="I848" s="122" t="str">
        <x:v>Résultat correspondant effectivement constaté ; remplace ou supprime la ligne si choix de refus/différé/observation. Ne jamais jouer une victoire non acquise.</x:v>
      </x:c>
      <x:c r="J848" s="122" t="str">
        <x:v>Origines — O3</x:v>
      </x:c>
      <x:c r="K848" s="125" t="n">
        <x:v>9</x:v>
      </x:c>
    </x:row>
    <x:row r="849" ht="44" customHeight="1">
      <x:c r="A849" s="126" t="str">
        <x:v>D6-O3-M21-ECHEC---01</x:v>
      </x:c>
      <x:c r="B849" s="127" t="str">
        <x:v>D6-O3-M21</x:v>
      </x:c>
      <x:c r="C849" s="127" t="str">
        <x:v>ECHEC</x:v>
      </x:c>
      <x:c r="D849" s="127" t="str">
        <x:v>-</x:v>
      </x:c>
      <x:c r="E849" s="128" t="n">
        <x:v>1</x:v>
      </x:c>
      <x:c r="F849" s="127" t="str">
        <x:v>Partenaire de chasse</x:v>
      </x:c>
      <x:c r="G849" s="127" t="str">
        <x:v>Le matériel est resté en bas. On ne retourne pas sous cette paroi maintenant.</x:v>
      </x:c>
      <x:c r="H849" s="127" t="str">
        <x:v>Suspend l’échange pour laisser jouer le repli ou la protection prévue.</x:v>
      </x:c>
      <x:c r="I849" s="127" t="str">
        <x:v>Échec ou blocage correspondant effectivement observé ; les dégâts, objets et positions persistent.</x:v>
      </x:c>
      <x:c r="J849" s="127" t="str">
        <x:v>Origines — O3</x:v>
      </x:c>
      <x:c r="K849" s="130" t="n">
        <x:v>14</x:v>
      </x:c>
    </x:row>
    <x:row r="850" ht="44" customHeight="1">
      <x:c r="A850" s="121" t="str">
        <x:v>D6-O3-M21-REPRISE---01</x:v>
      </x:c>
      <x:c r="B850" s="122" t="str">
        <x:v>D6-O3-M21</x:v>
      </x:c>
      <x:c r="C850" s="122" t="str">
        <x:v>REPRISE</x:v>
      </x:c>
      <x:c r="D850" s="122" t="str">
        <x:v>-</x:v>
      </x:c>
      <x:c r="E850" s="123" t="n">
        <x:v>1</x:v>
      </x:c>
      <x:c r="F850" s="122" t="str">
        <x:v>Partenaire de chasse</x:v>
      </x:c>
      <x:c r="G850" s="122" t="str">
        <x:v>L’accès doit redevenir praticable avant la récupération. La perte reste localisée.</x:v>
      </x:c>
      <x:c r="H850" s="122" t="str">
        <x:v>Reprend à distance sûre ; ne répète pas toute la présentation.</x:v>
      </x:c>
      <x:c r="I850" s="122" t="str">
        <x:v>Réinteraction volontaire après interruption ; état de l’action conservé.</x:v>
      </x:c>
      <x:c r="J850" s="122" t="str">
        <x:v>Origines — O3</x:v>
      </x:c>
      <x:c r="K850" s="125" t="n">
        <x:v>11</x:v>
      </x:c>
    </x:row>
    <x:row r="851" ht="59" customHeight="1">
      <x:c r="A851" s="126" t="str">
        <x:v>D6-O3-M21-CHOIX-A-01</x:v>
      </x:c>
      <x:c r="B851" s="127" t="str">
        <x:v>D6-O3-M21</x:v>
      </x:c>
      <x:c r="C851" s="127" t="str">
        <x:v>CHOIX</x:v>
      </x:c>
      <x:c r="D851" s="127" t="str">
        <x:v>A</x:v>
      </x:c>
      <x:c r="E851" s="128" t="n">
        <x:v>1</x:v>
      </x:c>
      <x:c r="F851" s="127" t="str">
        <x:v>Joueur</x:v>
      </x:c>
      <x:c r="G851" s="127" t="str">
        <x:v>Nous arrêtons la chasse et gagnons la corniche.</x:v>
      </x:c>
      <x:c r="H851" s="127" t="str">
        <x:v>Regarder la personne ou l’appui concerné ; intention, pas résultat.</x:v>
      </x:c>
      <x:c r="I851" s="127" t="str">
        <x:v>Conditions d’entrée encore valides ; personne, outil et passage nécessaires disponibles. La parole seule ne valide pas l’objectif.</x:v>
      </x:c>
      <x:c r="J851" s="127" t="str">
        <x:v>Origines — O3</x:v>
      </x:c>
      <x:c r="K851" s="130" t="n">
        <x:v>8</x:v>
      </x:c>
    </x:row>
    <x:row r="852" ht="59" customHeight="1">
      <x:c r="A852" s="121" t="str">
        <x:v>D6-O3-M21-REPONSE-A-01</x:v>
      </x:c>
      <x:c r="B852" s="122" t="str">
        <x:v>D6-O3-M21</x:v>
      </x:c>
      <x:c r="C852" s="122" t="str">
        <x:v>REPONSE</x:v>
      </x:c>
      <x:c r="D852" s="122" t="str">
        <x:v>A</x:v>
      </x:c>
      <x:c r="E852" s="123" t="n">
        <x:v>1</x:v>
      </x:c>
      <x:c r="F852" s="122" t="str">
        <x:v>Partenaire de chasse</x:v>
      </x:c>
      <x:c r="G852" s="122" t="str">
        <x:v>Je prends la corde. La proie cherche aussi sa sortie.</x:v>
      </x:c>
      <x:c r="H852" s="122" t="str">
        <x:v>Réponse au choix retenu ; les autres réponses ne sont pas jouées.</x:v>
      </x:c>
      <x:c r="I852" s="122" t="str">
        <x:v>Conditions d’entrée encore valides ; personne, outil et passage nécessaires disponibles. La parole seule ne valide pas l’objectif.</x:v>
      </x:c>
      <x:c r="J852" s="122" t="str">
        <x:v>Origines — O3</x:v>
      </x:c>
      <x:c r="K852" s="125" t="n">
        <x:v>10</x:v>
      </x:c>
    </x:row>
    <x:row r="853" ht="59" customHeight="1">
      <x:c r="A853" s="126" t="str">
        <x:v>D6-O3-M21-CHOIX-B-01</x:v>
      </x:c>
      <x:c r="B853" s="127" t="str">
        <x:v>D6-O3-M21</x:v>
      </x:c>
      <x:c r="C853" s="127" t="str">
        <x:v>CHOIX</x:v>
      </x:c>
      <x:c r="D853" s="127" t="str">
        <x:v>B</x:v>
      </x:c>
      <x:c r="E853" s="128" t="n">
        <x:v>1</x:v>
      </x:c>
      <x:c r="F853" s="127" t="str">
        <x:v>Joueur</x:v>
      </x:c>
      <x:c r="G853" s="127" t="str">
        <x:v>Nous reprendrons seulement quand le terrain tiendra.</x:v>
      </x:c>
      <x:c r="H853" s="127" t="str">
        <x:v>Regarder la personne ou l’appui concerné ; intention, pas résultat.</x:v>
      </x:c>
      <x:c r="I853" s="127" t="str">
        <x:v>Conditions d’entrée encore valides ; personne, outil et passage nécessaires disponibles. La parole seule ne valide pas l’objectif.</x:v>
      </x:c>
      <x:c r="J853" s="127" t="str">
        <x:v>Origines — O3</x:v>
      </x:c>
      <x:c r="K853" s="130" t="n">
        <x:v>7</x:v>
      </x:c>
    </x:row>
    <x:row r="854" ht="59" customHeight="1">
      <x:c r="A854" s="121" t="str">
        <x:v>D6-O3-M21-REPONSE-B-01</x:v>
      </x:c>
      <x:c r="B854" s="122" t="str">
        <x:v>D6-O3-M21</x:v>
      </x:c>
      <x:c r="C854" s="122" t="str">
        <x:v>REPONSE</x:v>
      </x:c>
      <x:c r="D854" s="122" t="str">
        <x:v>B</x:v>
      </x:c>
      <x:c r="E854" s="123" t="n">
        <x:v>1</x:v>
      </x:c>
      <x:c r="F854" s="122" t="str">
        <x:v>Partenaire de chasse</x:v>
      </x:c>
      <x:c r="G854" s="122" t="str">
        <x:v>Alors montons d’abord. La reprise sera une autre décision.</x:v>
      </x:c>
      <x:c r="H854" s="122" t="str">
        <x:v>Réponse au choix retenu ; les autres réponses ne sont pas jouées.</x:v>
      </x:c>
      <x:c r="I854" s="122" t="str">
        <x:v>Conditions d’entrée encore valides ; personne, outil et passage nécessaires disponibles. La parole seule ne valide pas l’objectif.</x:v>
      </x:c>
      <x:c r="J854" s="122" t="str">
        <x:v>Origines — O3</x:v>
      </x:c>
      <x:c r="K854" s="125" t="n">
        <x:v>9</x:v>
      </x:c>
    </x:row>
    <x:row r="855" ht="164" customHeight="1">
      <x:c r="A855" s="126" t="str">
        <x:v>D6-O3-M22-OUV---01</x:v>
      </x:c>
      <x:c r="B855" s="127" t="str">
        <x:v>D6-O3-M22</x:v>
      </x:c>
      <x:c r="C855" s="127" t="str">
        <x:v>OUV</x:v>
      </x:c>
      <x:c r="D855" s="127" t="str">
        <x:v>-</x:v>
      </x:c>
      <x:c r="E855" s="128" t="n">
        <x:v>1</x:v>
      </x:c>
      <x:c r="F855" s="127" t="str">
        <x:v>Orem</x:v>
      </x:c>
      <x:c r="G855" s="127" t="str">
        <x:v>Tu veux porter les noms à bord. Demande aussi ce que les vivants souhaitent laisser voir.</x:v>
      </x:c>
      <x:c r="H855" s="127" t="str">
        <x:v>Laisse le joueur regarder la situation avant de poursuivre.</x:v>
      </x:c>
      <x:c r="I855" s="127" t="str">
        <x:v>O3-M21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855" s="127" t="str">
        <x:v>Origines — O3</x:v>
      </x:c>
      <x:c r="K855" s="130" t="n">
        <x:v>16</x:v>
      </x:c>
    </x:row>
    <x:row r="856" ht="74" customHeight="1">
      <x:c r="A856" s="121" t="str">
        <x:v>D6-O3-M22-SUCCES---01</x:v>
      </x:c>
      <x:c r="B856" s="122" t="str">
        <x:v>D6-O3-M22</x:v>
      </x:c>
      <x:c r="C856" s="122" t="str">
        <x:v>SUCCES</x:v>
      </x:c>
      <x:c r="D856" s="122" t="str">
        <x:v>-</x:v>
      </x:c>
      <x:c r="E856" s="123" t="n">
        <x:v>1</x:v>
      </x:c>
      <x:c r="F856" s="122" t="str">
        <x:v>Orem</x:v>
      </x:c>
      <x:c r="G856" s="122" t="str">
        <x:v>Le vaisseau garde des traces. Il ne garde pas les personnes à leur place.</x:v>
      </x:c>
      <x:c r="H856" s="122" t="str">
        <x:v>Regarde le résultat réellement obtenu avant de parler.</x:v>
      </x:c>
      <x:c r="I856" s="122" t="str">
        <x:v>Résultat correspondant effectivement constaté ; remplace ou supprime la ligne si choix de refus/différé/observation. Ne jamais jouer une victoire non acquise.</x:v>
      </x:c>
      <x:c r="J856" s="122" t="str">
        <x:v>Origines — O3</x:v>
      </x:c>
      <x:c r="K856" s="125" t="n">
        <x:v>14</x:v>
      </x:c>
    </x:row>
    <x:row r="857" ht="44" customHeight="1">
      <x:c r="A857" s="126" t="str">
        <x:v>D6-O3-M22-ECHEC---01</x:v>
      </x:c>
      <x:c r="B857" s="127" t="str">
        <x:v>D6-O3-M22</x:v>
      </x:c>
      <x:c r="C857" s="127" t="str">
        <x:v>ECHEC</x:v>
      </x:c>
      <x:c r="D857" s="127" t="str">
        <x:v>-</x:v>
      </x:c>
      <x:c r="E857" s="128" t="n">
        <x:v>1</x:v>
      </x:c>
      <x:c r="F857" s="127" t="str">
        <x:v>Orem</x:v>
      </x:c>
      <x:c r="G857" s="127" t="str">
        <x:v>Cette attribution est fausse. Corrige-la avec celui qu’elle concerne.</x:v>
      </x:c>
      <x:c r="H857" s="127" t="str">
        <x:v>Suspend l’échange pour laisser jouer le repli ou la protection prévue.</x:v>
      </x:c>
      <x:c r="I857" s="127" t="str">
        <x:v>Échec ou blocage correspondant effectivement observé ; les dégâts, objets et positions persistent.</x:v>
      </x:c>
      <x:c r="J857" s="127" t="str">
        <x:v>Origines — O3</x:v>
      </x:c>
      <x:c r="K857" s="130" t="n">
        <x:v>9</x:v>
      </x:c>
    </x:row>
    <x:row r="858" ht="44" customHeight="1">
      <x:c r="A858" s="121" t="str">
        <x:v>D6-O3-M22-REPRISE---01</x:v>
      </x:c>
      <x:c r="B858" s="122" t="str">
        <x:v>D6-O3-M22</x:v>
      </x:c>
      <x:c r="C858" s="122" t="str">
        <x:v>REPRISE</x:v>
      </x:c>
      <x:c r="D858" s="122" t="str">
        <x:v>-</x:v>
      </x:c>
      <x:c r="E858" s="123" t="n">
        <x:v>1</x:v>
      </x:c>
      <x:c r="F858" s="122" t="str">
        <x:v>Orem</x:v>
      </x:c>
      <x:c r="G858" s="122" t="str">
        <x:v>Le support peut être repris sans déplacer les autres objets ni effacer la correction.</x:v>
      </x:c>
      <x:c r="H858" s="122" t="str">
        <x:v>Reprend à distance sûre ; ne répète pas toute la présentation.</x:v>
      </x:c>
      <x:c r="I858" s="122" t="str">
        <x:v>Réinteraction volontaire après interruption ; état de l’action conservé.</x:v>
      </x:c>
      <x:c r="J858" s="122" t="str">
        <x:v>Origines — O3</x:v>
      </x:c>
      <x:c r="K858" s="125" t="n">
        <x:v>14</x:v>
      </x:c>
    </x:row>
    <x:row r="859" ht="59" customHeight="1">
      <x:c r="A859" s="126" t="str">
        <x:v>D6-O3-M22-CHOIX-A-01</x:v>
      </x:c>
      <x:c r="B859" s="127" t="str">
        <x:v>D6-O3-M22</x:v>
      </x:c>
      <x:c r="C859" s="127" t="str">
        <x:v>CHOIX</x:v>
      </x:c>
      <x:c r="D859" s="127" t="str">
        <x:v>A</x:v>
      </x:c>
      <x:c r="E859" s="128" t="n">
        <x:v>1</x:v>
      </x:c>
      <x:c r="F859" s="127" t="str">
        <x:v>Joueur</x:v>
      </x:c>
      <x:c r="G859" s="127" t="str">
        <x:v>Une mémoire publique, limitée à ce qu’ils autorisent.</x:v>
      </x:c>
      <x:c r="H859" s="127" t="str">
        <x:v>Regarder la personne ou l’appui concerné ; intention, pas résultat.</x:v>
      </x:c>
      <x:c r="I859" s="127" t="str">
        <x:v>Conditions d’entrée encore valides ; personne, outil et passage nécessaires disponibles. La parole seule ne valide pas l’objectif.</x:v>
      </x:c>
      <x:c r="J859" s="127" t="str">
        <x:v>Origines — O3</x:v>
      </x:c>
      <x:c r="K859" s="130" t="n">
        <x:v>8</x:v>
      </x:c>
    </x:row>
    <x:row r="860" ht="59" customHeight="1">
      <x:c r="A860" s="121" t="str">
        <x:v>D6-O3-M22-REPONSE-A-01</x:v>
      </x:c>
      <x:c r="B860" s="122" t="str">
        <x:v>D6-O3-M22</x:v>
      </x:c>
      <x:c r="C860" s="122" t="str">
        <x:v>REPONSE</x:v>
      </x:c>
      <x:c r="D860" s="122" t="str">
        <x:v>A</x:v>
      </x:c>
      <x:c r="E860" s="123" t="n">
        <x:v>1</x:v>
      </x:c>
      <x:c r="F860" s="122" t="str">
        <x:v>Orem</x:v>
      </x:c>
      <x:c r="G860" s="122" t="str">
        <x:v>Je te dirai ce que tu peux montrer de moi.</x:v>
      </x:c>
      <x:c r="H860" s="122" t="str">
        <x:v>Réponse au choix retenu ; les autres réponses ne sont pas jouées.</x:v>
      </x:c>
      <x:c r="I860" s="122" t="str">
        <x:v>Conditions d’entrée encore valides ; personne, outil et passage nécessaires disponibles. La parole seule ne valide pas l’objectif.</x:v>
      </x:c>
      <x:c r="J860" s="122" t="str">
        <x:v>Origines — O3</x:v>
      </x:c>
      <x:c r="K860" s="125" t="n">
        <x:v>10</x:v>
      </x:c>
    </x:row>
    <x:row r="861" ht="59" customHeight="1">
      <x:c r="A861" s="126" t="str">
        <x:v>D6-O3-M22-CHOIX-B-01</x:v>
      </x:c>
      <x:c r="B861" s="127" t="str">
        <x:v>D6-O3-M22</x:v>
      </x:c>
      <x:c r="C861" s="127" t="str">
        <x:v>CHOIX</x:v>
      </x:c>
      <x:c r="D861" s="127" t="str">
        <x:v>B</x:v>
      </x:c>
      <x:c r="E861" s="128" t="n">
        <x:v>1</x:v>
      </x:c>
      <x:c r="F861" s="127" t="str">
        <x:v>Joueur</x:v>
      </x:c>
      <x:c r="G861" s="127" t="str">
        <x:v>Ce sera un cabinet privé.</x:v>
      </x:c>
      <x:c r="H861" s="127" t="str">
        <x:v>Regarder la personne ou l’appui concerné ; intention, pas résultat.</x:v>
      </x:c>
      <x:c r="I861" s="127" t="str">
        <x:v>Conditions d’entrée encore valides ; personne, outil et passage nécessaires disponibles. La parole seule ne valide pas l’objectif.</x:v>
      </x:c>
      <x:c r="J861" s="127" t="str">
        <x:v>Origines — O3</x:v>
      </x:c>
      <x:c r="K861" s="130" t="n">
        <x:v>5</x:v>
      </x:c>
    </x:row>
    <x:row r="862" ht="59" customHeight="1">
      <x:c r="A862" s="121" t="str">
        <x:v>D6-O3-M22-REPONSE-B-01</x:v>
      </x:c>
      <x:c r="B862" s="122" t="str">
        <x:v>D6-O3-M22</x:v>
      </x:c>
      <x:c r="C862" s="122" t="str">
        <x:v>REPONSE</x:v>
      </x:c>
      <x:c r="D862" s="122" t="str">
        <x:v>B</x:v>
      </x:c>
      <x:c r="E862" s="123" t="n">
        <x:v>1</x:v>
      </x:c>
      <x:c r="F862" s="122" t="str">
        <x:v>Orem</x:v>
      </x:c>
      <x:c r="G862" s="122" t="str">
        <x:v>Alors les objets confiés garderont quand même leurs propriétaires.</x:v>
      </x:c>
      <x:c r="H862" s="122" t="str">
        <x:v>Réponse au choix retenu ; les autres réponses ne sont pas jouées.</x:v>
      </x:c>
      <x:c r="I862" s="122" t="str">
        <x:v>Conditions d’entrée encore valides ; personne, outil et passage nécessaires disponibles. La parole seule ne valide pas l’objectif.</x:v>
      </x:c>
      <x:c r="J862" s="122" t="str">
        <x:v>Origines — O3</x:v>
      </x:c>
      <x:c r="K862" s="125" t="n">
        <x:v>9</x:v>
      </x:c>
    </x:row>
    <x:row r="863" ht="164" customHeight="1">
      <x:c r="A863" s="126" t="str">
        <x:v>D6-O3-M23-OUV---01</x:v>
      </x:c>
      <x:c r="B863" s="127" t="str">
        <x:v>D6-O3-M23</x:v>
      </x:c>
      <x:c r="C863" s="127" t="str">
        <x:v>OUV</x:v>
      </x:c>
      <x:c r="D863" s="127" t="str">
        <x:v>-</x:v>
      </x:c>
      <x:c r="E863" s="128" t="n">
        <x:v>1</x:v>
      </x:c>
      <x:c r="F863" s="127" t="str">
        <x:v>Vesha</x:v>
      </x:c>
      <x:c r="G863" s="127" t="str">
        <x:v>Je ne prendrai pas cette expédition. Mon atelier a besoin de moi pendant ce départ.</x:v>
      </x:c>
      <x:c r="H863" s="127" t="str">
        <x:v>Laisse le joueur regarder la situation avant de poursuivre.</x:v>
      </x:c>
      <x:c r="I863" s="127" t="str">
        <x:v>O3-M22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863" s="127" t="str">
        <x:v>Origines — O3</x:v>
      </x:c>
      <x:c r="K863" s="130" t="n">
        <x:v>15</x:v>
      </x:c>
    </x:row>
    <x:row r="864" ht="74" customHeight="1">
      <x:c r="A864" s="121" t="str">
        <x:v>D6-O3-M23-SUCCES---01</x:v>
      </x:c>
      <x:c r="B864" s="122" t="str">
        <x:v>D6-O3-M23</x:v>
      </x:c>
      <x:c r="C864" s="122" t="str">
        <x:v>SUCCES</x:v>
      </x:c>
      <x:c r="D864" s="122" t="str">
        <x:v>-</x:v>
      </x:c>
      <x:c r="E864" s="123" t="n">
        <x:v>1</x:v>
      </x:c>
      <x:c r="F864" s="122" t="str">
        <x:v>Vesha</x:v>
      </x:c>
      <x:c r="G864" s="122" t="str">
        <x:v>Le projet a trouvé sa forme parmi les réponses réelles.</x:v>
      </x:c>
      <x:c r="H864" s="122" t="str">
        <x:v>Regarde le résultat réellement obtenu avant de parler.</x:v>
      </x:c>
      <x:c r="I864" s="122" t="str">
        <x:v>Résultat correspondant effectivement constaté ; remplace ou supprime la ligne si choix de refus/différé/observation. Ne jamais jouer une victoire non acquise.</x:v>
      </x:c>
      <x:c r="J864" s="122" t="str">
        <x:v>Origines — O3</x:v>
      </x:c>
      <x:c r="K864" s="125" t="n">
        <x:v>10</x:v>
      </x:c>
    </x:row>
    <x:row r="865" ht="44" customHeight="1">
      <x:c r="A865" s="126" t="str">
        <x:v>D6-O3-M23-ECHEC---01</x:v>
      </x:c>
      <x:c r="B865" s="127" t="str">
        <x:v>D6-O3-M23</x:v>
      </x:c>
      <x:c r="C865" s="127" t="str">
        <x:v>ECHEC</x:v>
      </x:c>
      <x:c r="D865" s="127" t="str">
        <x:v>-</x:v>
      </x:c>
      <x:c r="E865" s="128" t="n">
        <x:v>1</x:v>
      </x:c>
      <x:c r="F865" s="127" t="str">
        <x:v>Vesha</x:v>
      </x:c>
      <x:c r="G865" s="127" t="str">
        <x:v>Cette personne n’a pas répondu. Ne garde pas sa vie suspendue à un siège.</x:v>
      </x:c>
      <x:c r="H865" s="127" t="str">
        <x:v>Suspend l’échange pour laisser jouer le repli ou la protection prévue.</x:v>
      </x:c>
      <x:c r="I865" s="127" t="str">
        <x:v>Échec ou blocage correspondant effectivement observé ; les dégâts, objets et positions persistent.</x:v>
      </x:c>
      <x:c r="J865" s="127" t="str">
        <x:v>Origines — O3</x:v>
      </x:c>
      <x:c r="K865" s="130" t="n">
        <x:v>14</x:v>
      </x:c>
    </x:row>
    <x:row r="866" ht="44" customHeight="1">
      <x:c r="A866" s="121" t="str">
        <x:v>D6-O3-M23-REPRISE---01</x:v>
      </x:c>
      <x:c r="B866" s="122" t="str">
        <x:v>D6-O3-M23</x:v>
      </x:c>
      <x:c r="C866" s="122" t="str">
        <x:v>REPRISE</x:v>
      </x:c>
      <x:c r="D866" s="122" t="str">
        <x:v>-</x:v>
      </x:c>
      <x:c r="E866" s="123" t="n">
        <x:v>1</x:v>
      </x:c>
      <x:c r="F866" s="122" t="str">
        <x:v>Vesha</x:v>
      </x:c>
      <x:c r="G866" s="122" t="str">
        <x:v>Reprenons avec les volontaires confirmés. Les autres invitations restent des invitations.</x:v>
      </x:c>
      <x:c r="H866" s="122" t="str">
        <x:v>Reprend à distance sûre ; ne répète pas toute la présentation.</x:v>
      </x:c>
      <x:c r="I866" s="122" t="str">
        <x:v>Réinteraction volontaire après interruption ; état de l’action conservé.</x:v>
      </x:c>
      <x:c r="J866" s="122" t="str">
        <x:v>Origines — O3</x:v>
      </x:c>
      <x:c r="K866" s="125" t="n">
        <x:v>11</x:v>
      </x:c>
    </x:row>
    <x:row r="867" ht="59" customHeight="1">
      <x:c r="A867" s="126" t="str">
        <x:v>D6-O3-M23-CHOIX-A-01</x:v>
      </x:c>
      <x:c r="B867" s="127" t="str">
        <x:v>D6-O3-M23</x:v>
      </x:c>
      <x:c r="C867" s="127" t="str">
        <x:v>CHOIX</x:v>
      </x:c>
      <x:c r="D867" s="127" t="str">
        <x:v>A</x:v>
      </x:c>
      <x:c r="E867" s="128" t="n">
        <x:v>1</x:v>
      </x:c>
      <x:c r="F867" s="127" t="str">
        <x:v>Joueur</x:v>
      </x:c>
      <x:c r="G867" s="127" t="str">
        <x:v>Nous partirons seulement avec ceux qui le veulent.</x:v>
      </x:c>
      <x:c r="H867" s="127" t="str">
        <x:v>Regarder la personne ou l’appui concerné ; intention, pas résultat.</x:v>
      </x:c>
      <x:c r="I867" s="127" t="str">
        <x:v>Conditions d’entrée encore valides ; personne, outil et passage nécessaires disponibles. La parole seule ne valide pas l’objectif.</x:v>
      </x:c>
      <x:c r="J867" s="127" t="str">
        <x:v>Origines — O3</x:v>
      </x:c>
      <x:c r="K867" s="130" t="n">
        <x:v>8</x:v>
      </x:c>
    </x:row>
    <x:row r="868" ht="59" customHeight="1">
      <x:c r="A868" s="121" t="str">
        <x:v>D6-O3-M23-REPONSE-A-01</x:v>
      </x:c>
      <x:c r="B868" s="122" t="str">
        <x:v>D6-O3-M23</x:v>
      </x:c>
      <x:c r="C868" s="122" t="str">
        <x:v>REPONSE</x:v>
      </x:c>
      <x:c r="D868" s="122" t="str">
        <x:v>A</x:v>
      </x:c>
      <x:c r="E868" s="123" t="n">
        <x:v>1</x:v>
      </x:c>
      <x:c r="F868" s="122" t="str">
        <x:v>Vesha</x:v>
      </x:c>
      <x:c r="G868" s="122" t="str">
        <x:v>Ceux qui restent pourront entendre votre retour.</x:v>
      </x:c>
      <x:c r="H868" s="122" t="str">
        <x:v>Réponse au choix retenu ; les autres réponses ne sont pas jouées.</x:v>
      </x:c>
      <x:c r="I868" s="122" t="str">
        <x:v>Conditions d’entrée encore valides ; personne, outil et passage nécessaires disponibles. La parole seule ne valide pas l’objectif.</x:v>
      </x:c>
      <x:c r="J868" s="122" t="str">
        <x:v>Origines — O3</x:v>
      </x:c>
      <x:c r="K868" s="125" t="n">
        <x:v>7</x:v>
      </x:c>
    </x:row>
    <x:row r="869" ht="59" customHeight="1">
      <x:c r="A869" s="126" t="str">
        <x:v>D6-O3-M23-CHOIX-B-01</x:v>
      </x:c>
      <x:c r="B869" s="127" t="str">
        <x:v>D6-O3-M23</x:v>
      </x:c>
      <x:c r="C869" s="127" t="str">
        <x:v>CHOIX</x:v>
      </x:c>
      <x:c r="D869" s="127" t="str">
        <x:v>B</x:v>
      </x:c>
      <x:c r="E869" s="128" t="n">
        <x:v>1</x:v>
      </x:c>
      <x:c r="F869" s="127" t="str">
        <x:v>Joueur</x:v>
      </x:c>
      <x:c r="G869" s="127" t="str">
        <x:v>Transformons le projet en haltes à relier.</x:v>
      </x:c>
      <x:c r="H869" s="127" t="str">
        <x:v>Regarder la personne ou l’appui concerné ; intention, pas résultat.</x:v>
      </x:c>
      <x:c r="I869" s="127" t="str">
        <x:v>Conditions d’entrée encore valides ; personne, outil et passage nécessaires disponibles. La parole seule ne valide pas l’objectif.</x:v>
      </x:c>
      <x:c r="J869" s="127" t="str">
        <x:v>Origines — O3</x:v>
      </x:c>
      <x:c r="K869" s="130" t="n">
        <x:v>7</x:v>
      </x:c>
    </x:row>
    <x:row r="870" ht="59" customHeight="1">
      <x:c r="A870" s="121" t="str">
        <x:v>D6-O3-M23-REPONSE-B-01</x:v>
      </x:c>
      <x:c r="B870" s="122" t="str">
        <x:v>D6-O3-M23</x:v>
      </x:c>
      <x:c r="C870" s="122" t="str">
        <x:v>REPONSE</x:v>
      </x:c>
      <x:c r="D870" s="122" t="str">
        <x:v>B</x:v>
      </x:c>
      <x:c r="E870" s="123" t="n">
        <x:v>1</x:v>
      </x:c>
      <x:c r="F870" s="122" t="str">
        <x:v>Vesha</x:v>
      </x:c>
      <x:c r="G870" s="122" t="str">
        <x:v>Je peux examiner ce qui passerait par mon atelier, sans quitter ma maison.</x:v>
      </x:c>
      <x:c r="H870" s="122" t="str">
        <x:v>Réponse au choix retenu ; les autres réponses ne sont pas jouées.</x:v>
      </x:c>
      <x:c r="I870" s="122" t="str">
        <x:v>Conditions d’entrée encore valides ; personne, outil et passage nécessaires disponibles. La parole seule ne valide pas l’objectif.</x:v>
      </x:c>
      <x:c r="J870" s="122" t="str">
        <x:v>Origines — O3</x:v>
      </x:c>
      <x:c r="K870" s="125" t="n">
        <x:v>13</x:v>
      </x:c>
    </x:row>
    <x:row r="871" ht="44" customHeight="1">
      <x:c r="A871" s="126" t="str">
        <x:v>D6-O3-M23-VARIANTE---01</x:v>
      </x:c>
      <x:c r="B871" s="127" t="str">
        <x:v>D6-O3-M23</x:v>
      </x:c>
      <x:c r="C871" s="127" t="str">
        <x:v>VARIANTE</x:v>
      </x:c>
      <x:c r="D871" s="127" t="str">
        <x:v>-</x:v>
      </x:c>
      <x:c r="E871" s="128" t="n">
        <x:v>1</x:v>
      </x:c>
      <x:c r="F871" s="127" t="str">
        <x:v>Orem</x:v>
      </x:c>
      <x:c r="G871" s="127" t="str">
        <x:v>Je prends cette expédition. Vesha garde son atelier ; nous aurons chacun quelque chose à raconter au retour.</x:v>
      </x:c>
      <x:c r="H871" s="127" t="str">
        <x:v>Prépare uniquement son propre contenant.</x:v>
      </x:c>
      <x:c r="I871" s="127" t="str">
        <x:v>Après invitation ; priorité 1 ; Orem accepte, Vesha refuse, autres réponses non inventées.</x:v>
      </x:c>
      <x:c r="J871" s="127" t="str">
        <x:v>Origines — O3</x:v>
      </x:c>
      <x:c r="K871" s="130" t="n">
        <x:v>18</x:v>
      </x:c>
    </x:row>
    <x:row r="872" ht="164" customHeight="1">
      <x:c r="A872" s="121" t="str">
        <x:v>D6-O3-M24-OUV---01</x:v>
      </x:c>
      <x:c r="B872" s="122" t="str">
        <x:v>D6-O3-M24</x:v>
      </x:c>
      <x:c r="C872" s="122" t="str">
        <x:v>OUV</x:v>
      </x:c>
      <x:c r="D872" s="122" t="str">
        <x:v>-</x:v>
      </x:c>
      <x:c r="E872" s="123" t="n">
        <x:v>1</x:v>
      </x:c>
      <x:c r="F872" s="122" t="str">
        <x:v>Tava</x:v>
      </x:c>
      <x:c r="G872" s="122" t="str">
        <x:v>Les derniers arrivent par le passage haut. Certaines places resteront vides, par choix ou par distance.</x:v>
      </x:c>
      <x:c r="H872" s="122" t="str">
        <x:v>Laisse le joueur regarder la situation avant de poursuivre.</x:v>
      </x:c>
      <x:c r="I872" s="122" t="str">
        <x:v>O3-M23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872" s="122" t="str">
        <x:v>Origines — O3</x:v>
      </x:c>
      <x:c r="K872" s="125" t="n">
        <x:v>16</x:v>
      </x:c>
    </x:row>
    <x:row r="873" ht="74" customHeight="1">
      <x:c r="A873" s="126" t="str">
        <x:v>D6-O3-M24-SUCCES---01</x:v>
      </x:c>
      <x:c r="B873" s="127" t="str">
        <x:v>D6-O3-M24</x:v>
      </x:c>
      <x:c r="C873" s="127" t="str">
        <x:v>SUCCES</x:v>
      </x:c>
      <x:c r="D873" s="127" t="str">
        <x:v>-</x:v>
      </x:c>
      <x:c r="E873" s="128" t="n">
        <x:v>1</x:v>
      </x:c>
      <x:c r="F873" s="127" t="str">
        <x:v>Tava</x:v>
      </x:c>
      <x:c r="G873" s="127" t="str">
        <x:v>Les lampes s’éteignent à des heures différentes. Chacun retrouve sa route.</x:v>
      </x:c>
      <x:c r="H873" s="127" t="str">
        <x:v>Regarde le résultat réellement obtenu avant de parler.</x:v>
      </x:c>
      <x:c r="I873" s="127" t="str">
        <x:v>Résultat correspondant effectivement constaté ; remplace ou supprime la ligne si choix de refus/différé/observation. Ne jamais jouer une victoire non acquise.</x:v>
      </x:c>
      <x:c r="J873" s="127" t="str">
        <x:v>Origines — O3</x:v>
      </x:c>
      <x:c r="K873" s="130" t="n">
        <x:v>11</x:v>
      </x:c>
    </x:row>
    <x:row r="874" ht="44" customHeight="1">
      <x:c r="A874" s="121" t="str">
        <x:v>D6-O3-M24-ECHEC---01</x:v>
      </x:c>
      <x:c r="B874" s="122" t="str">
        <x:v>D6-O3-M24</x:v>
      </x:c>
      <x:c r="C874" s="122" t="str">
        <x:v>ECHEC</x:v>
      </x:c>
      <x:c r="D874" s="122" t="str">
        <x:v>-</x:v>
      </x:c>
      <x:c r="E874" s="123" t="n">
        <x:v>1</x:v>
      </x:c>
      <x:c r="F874" s="122" t="str">
        <x:v>Tava</x:v>
      </x:c>
      <x:c r="G874" s="122" t="str">
        <x:v>Le temps ferme la cour. Nous poursuivrons dans l’abri disponible.</x:v>
      </x:c>
      <x:c r="H874" s="122" t="str">
        <x:v>Suspend l’échange pour laisser jouer le repli ou la protection prévue.</x:v>
      </x:c>
      <x:c r="I874" s="122" t="str">
        <x:v>Échec ou blocage correspondant effectivement observé ; les dégâts, objets et positions persistent.</x:v>
      </x:c>
      <x:c r="J874" s="122" t="str">
        <x:v>Origines — O3</x:v>
      </x:c>
      <x:c r="K874" s="125" t="n">
        <x:v>10</x:v>
      </x:c>
    </x:row>
    <x:row r="875" ht="44" customHeight="1">
      <x:c r="A875" s="126" t="str">
        <x:v>D6-O3-M24-REPRISE---01</x:v>
      </x:c>
      <x:c r="B875" s="127" t="str">
        <x:v>D6-O3-M24</x:v>
      </x:c>
      <x:c r="C875" s="127" t="str">
        <x:v>REPRISE</x:v>
      </x:c>
      <x:c r="D875" s="127" t="str">
        <x:v>-</x:v>
      </x:c>
      <x:c r="E875" s="128" t="n">
        <x:v>1</x:v>
      </x:c>
      <x:c r="F875" s="127" t="str">
        <x:v>Tava</x:v>
      </x:c>
      <x:c r="G875" s="127" t="str">
        <x:v>Les absents ne deviennent pas des retardataires obligés. Reprenons avec ceux qui sont venus.</x:v>
      </x:c>
      <x:c r="H875" s="127" t="str">
        <x:v>Reprend à distance sûre ; ne répète pas toute la présentation.</x:v>
      </x:c>
      <x:c r="I875" s="127" t="str">
        <x:v>Réinteraction volontaire après interruption ; état de l’action conservé.</x:v>
      </x:c>
      <x:c r="J875" s="127" t="str">
        <x:v>Origines — O3</x:v>
      </x:c>
      <x:c r="K875" s="130" t="n">
        <x:v>14</x:v>
      </x:c>
    </x:row>
    <x:row r="876" ht="59" customHeight="1">
      <x:c r="A876" s="121" t="str">
        <x:v>D6-O3-M24-CHOIX-A-01</x:v>
      </x:c>
      <x:c r="B876" s="122" t="str">
        <x:v>D6-O3-M24</x:v>
      </x:c>
      <x:c r="C876" s="122" t="str">
        <x:v>CHOIX</x:v>
      </x:c>
      <x:c r="D876" s="122" t="str">
        <x:v>A</x:v>
      </x:c>
      <x:c r="E876" s="123" t="n">
        <x:v>1</x:v>
      </x:c>
      <x:c r="F876" s="122" t="str">
        <x:v>Joueur</x:v>
      </x:c>
      <x:c r="G876" s="122" t="str">
        <x:v>Après les arrivées, je raconterai ma nouvelle chasse.</x:v>
      </x:c>
      <x:c r="H876" s="122" t="str">
        <x:v>Regarder la personne ou l’appui concerné ; intention, pas résultat.</x:v>
      </x:c>
      <x:c r="I876" s="122" t="str">
        <x:v>Conditions d’entrée encore valides ; personne, outil et passage nécessaires disponibles. La parole seule ne valide pas l’objectif.</x:v>
      </x:c>
      <x:c r="J876" s="122" t="str">
        <x:v>Origines — O3</x:v>
      </x:c>
      <x:c r="K876" s="125" t="n">
        <x:v>8</x:v>
      </x:c>
    </x:row>
    <x:row r="877" ht="59" customHeight="1">
      <x:c r="A877" s="126" t="str">
        <x:v>D6-O3-M24-REPONSE-A-01</x:v>
      </x:c>
      <x:c r="B877" s="127" t="str">
        <x:v>D6-O3-M24</x:v>
      </x:c>
      <x:c r="C877" s="127" t="str">
        <x:v>REPONSE</x:v>
      </x:c>
      <x:c r="D877" s="127" t="str">
        <x:v>A</x:v>
      </x:c>
      <x:c r="E877" s="128" t="n">
        <x:v>1</x:v>
      </x:c>
      <x:c r="F877" s="127" t="str">
        <x:v>Tava</x:v>
      </x:c>
      <x:c r="G877" s="127" t="str">
        <x:v>Attends que ceux du haut puissent s’asseoir avec nous.</x:v>
      </x:c>
      <x:c r="H877" s="127" t="str">
        <x:v>Réponse au choix retenu ; les autres réponses ne sont pas jouées.</x:v>
      </x:c>
      <x:c r="I877" s="127" t="str">
        <x:v>Conditions d’entrée encore valides ; personne, outil et passage nécessaires disponibles. La parole seule ne valide pas l’objectif.</x:v>
      </x:c>
      <x:c r="J877" s="127" t="str">
        <x:v>Origines — O3</x:v>
      </x:c>
      <x:c r="K877" s="130" t="n">
        <x:v>9</x:v>
      </x:c>
    </x:row>
    <x:row r="878" ht="59" customHeight="1">
      <x:c r="A878" s="121" t="str">
        <x:v>D6-O3-M24-CHOIX-B-01</x:v>
      </x:c>
      <x:c r="B878" s="122" t="str">
        <x:v>D6-O3-M24</x:v>
      </x:c>
      <x:c r="C878" s="122" t="str">
        <x:v>CHOIX</x:v>
      </x:c>
      <x:c r="D878" s="122" t="str">
        <x:v>B</x:v>
      </x:c>
      <x:c r="E878" s="123" t="n">
        <x:v>1</x:v>
      </x:c>
      <x:c r="F878" s="122" t="str">
        <x:v>Joueur</x:v>
      </x:c>
      <x:c r="G878" s="122" t="str">
        <x:v>Je veux d’abord écouter leurs routes.</x:v>
      </x:c>
      <x:c r="H878" s="122" t="str">
        <x:v>Regarder la personne ou l’appui concerné ; intention, pas résultat.</x:v>
      </x:c>
      <x:c r="I878" s="122" t="str">
        <x:v>Conditions d’entrée encore valides ; personne, outil et passage nécessaires disponibles. La parole seule ne valide pas l’objectif.</x:v>
      </x:c>
      <x:c r="J878" s="122" t="str">
        <x:v>Origines — O3</x:v>
      </x:c>
      <x:c r="K878" s="125" t="n">
        <x:v>6</x:v>
      </x:c>
    </x:row>
    <x:row r="879" ht="59" customHeight="1">
      <x:c r="A879" s="126" t="str">
        <x:v>D6-O3-M24-REPONSE-B-01</x:v>
      </x:c>
      <x:c r="B879" s="127" t="str">
        <x:v>D6-O3-M24</x:v>
      </x:c>
      <x:c r="C879" s="127" t="str">
        <x:v>REPONSE</x:v>
      </x:c>
      <x:c r="D879" s="127" t="str">
        <x:v>B</x:v>
      </x:c>
      <x:c r="E879" s="128" t="n">
        <x:v>1</x:v>
      </x:c>
      <x:c r="F879" s="127" t="str">
        <x:v>Tava</x:v>
      </x:c>
      <x:c r="G879" s="127" t="str">
        <x:v>Alors gardons une place pour chaque récit qui vient.</x:v>
      </x:c>
      <x:c r="H879" s="127" t="str">
        <x:v>Réponse au choix retenu ; les autres réponses ne sont pas jouées.</x:v>
      </x:c>
      <x:c r="I879" s="127" t="str">
        <x:v>Conditions d’entrée encore valides ; personne, outil et passage nécessaires disponibles. La parole seule ne valide pas l’objectif.</x:v>
      </x:c>
      <x:c r="J879" s="127" t="str">
        <x:v>Origines — O3</x:v>
      </x:c>
      <x:c r="K879" s="130" t="n">
        <x:v>9</x:v>
      </x:c>
    </x:row>
    <x:row r="880" ht="164" customHeight="1">
      <x:c r="A880" s="121" t="str">
        <x:v>D6-O3-M25-OUV---01</x:v>
      </x:c>
      <x:c r="B880" s="122" t="str">
        <x:v>D6-O3-M25</x:v>
      </x:c>
      <x:c r="C880" s="122" t="str">
        <x:v>OUV</x:v>
      </x:c>
      <x:c r="D880" s="122" t="str">
        <x:v>-</x:v>
      </x:c>
      <x:c r="E880" s="123" t="n">
        <x:v>1</x:v>
      </x:c>
      <x:c r="F880" s="122" t="str">
        <x:v>Tava</x:v>
      </x:c>
      <x:c r="G880" s="122" t="str">
        <x:v>Le sol semble plus ferme ici. Il faut le tester avant d’y dessiner des foyers.</x:v>
      </x:c>
      <x:c r="H880" s="122" t="str">
        <x:v>Laisse le joueur regarder la situation avant de poursuivre.</x:v>
      </x:c>
      <x:c r="I880" s="122" t="str">
        <x:v>O3-M24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880" s="122" t="str">
        <x:v>Origines — O3</x:v>
      </x:c>
      <x:c r="K880" s="125" t="n">
        <x:v>15</x:v>
      </x:c>
    </x:row>
    <x:row r="881" ht="74" customHeight="1">
      <x:c r="A881" s="126" t="str">
        <x:v>D6-O3-M25-SUCCES---01</x:v>
      </x:c>
      <x:c r="B881" s="127" t="str">
        <x:v>D6-O3-M25</x:v>
      </x:c>
      <x:c r="C881" s="127" t="str">
        <x:v>SUCCES</x:v>
      </x:c>
      <x:c r="D881" s="127" t="str">
        <x:v>-</x:v>
      </x:c>
      <x:c r="E881" s="128" t="n">
        <x:v>1</x:v>
      </x:c>
      <x:c r="F881" s="127" t="str">
        <x:v>Tava</x:v>
      </x:c>
      <x:c r="G881" s="127" t="str">
        <x:v>Le projet repose sur un terrain vérifié et des personnes qui l’ont choisi.</x:v>
      </x:c>
      <x:c r="H881" s="127" t="str">
        <x:v>Regarde le résultat réellement obtenu avant de parler.</x:v>
      </x:c>
      <x:c r="I881" s="127" t="str">
        <x:v>Résultat correspondant effectivement constaté ; remplace ou supprime la ligne si choix de refus/différé/observation. Ne jamais jouer une victoire non acquise.</x:v>
      </x:c>
      <x:c r="J881" s="127" t="str">
        <x:v>Origines — O3</x:v>
      </x:c>
      <x:c r="K881" s="130" t="n">
        <x:v>13</x:v>
      </x:c>
    </x:row>
    <x:row r="882" ht="44" customHeight="1">
      <x:c r="A882" s="121" t="str">
        <x:v>D6-O3-M25-ECHEC---01</x:v>
      </x:c>
      <x:c r="B882" s="122" t="str">
        <x:v>D6-O3-M25</x:v>
      </x:c>
      <x:c r="C882" s="122" t="str">
        <x:v>ECHEC</x:v>
      </x:c>
      <x:c r="D882" s="122" t="str">
        <x:v>-</x:v>
      </x:c>
      <x:c r="E882" s="123" t="n">
        <x:v>1</x:v>
      </x:c>
      <x:c r="F882" s="122" t="str">
        <x:v>Tava</x:v>
      </x:c>
      <x:c r="G882" s="122" t="str">
        <x:v>Cette bande de sol bouge. Le plan doit la laisser libre.</x:v>
      </x:c>
      <x:c r="H882" s="122" t="str">
        <x:v>Suspend l’échange pour laisser jouer le repli ou la protection prévue.</x:v>
      </x:c>
      <x:c r="I882" s="122" t="str">
        <x:v>Échec ou blocage correspondant effectivement observé ; les dégâts, objets et positions persistent.</x:v>
      </x:c>
      <x:c r="J882" s="122" t="str">
        <x:v>Origines — O3</x:v>
      </x:c>
      <x:c r="K882" s="125" t="n">
        <x:v>11</x:v>
      </x:c>
    </x:row>
    <x:row r="883" ht="44" customHeight="1">
      <x:c r="A883" s="126" t="str">
        <x:v>D6-O3-M25-REPRISE---01</x:v>
      </x:c>
      <x:c r="B883" s="127" t="str">
        <x:v>D6-O3-M25</x:v>
      </x:c>
      <x:c r="C883" s="127" t="str">
        <x:v>REPRISE</x:v>
      </x:c>
      <x:c r="D883" s="127" t="str">
        <x:v>-</x:v>
      </x:c>
      <x:c r="E883" s="128" t="n">
        <x:v>1</x:v>
      </x:c>
      <x:c r="F883" s="127" t="str">
        <x:v>Tava</x:v>
      </x:c>
      <x:c r="G883" s="127" t="str">
        <x:v>Les autres repères tiennent. Déplaçons seulement la partie qui dépendait du sol fragile.</x:v>
      </x:c>
      <x:c r="H883" s="127" t="str">
        <x:v>Reprend à distance sûre ; ne répète pas toute la présentation.</x:v>
      </x:c>
      <x:c r="I883" s="127" t="str">
        <x:v>Réinteraction volontaire après interruption ; état de l’action conservé.</x:v>
      </x:c>
      <x:c r="J883" s="127" t="str">
        <x:v>Origines — O3</x:v>
      </x:c>
      <x:c r="K883" s="130" t="n">
        <x:v>13</x:v>
      </x:c>
    </x:row>
    <x:row r="884" ht="59" customHeight="1">
      <x:c r="A884" s="121" t="str">
        <x:v>D6-O3-M25-CHOIX-A-01</x:v>
      </x:c>
      <x:c r="B884" s="122" t="str">
        <x:v>D6-O3-M25</x:v>
      </x:c>
      <x:c r="C884" s="122" t="str">
        <x:v>CHOIX</x:v>
      </x:c>
      <x:c r="D884" s="122" t="str">
        <x:v>A</x:v>
      </x:c>
      <x:c r="E884" s="123" t="n">
        <x:v>1</x:v>
      </x:c>
      <x:c r="F884" s="122" t="str">
        <x:v>Joueur</x:v>
      </x:c>
      <x:c r="G884" s="122" t="str">
        <x:v>Je prépare des logements pour les volontaires.</x:v>
      </x:c>
      <x:c r="H884" s="122" t="str">
        <x:v>Regarder la personne ou l’appui concerné ; intention, pas résultat.</x:v>
      </x:c>
      <x:c r="I884" s="122" t="str">
        <x:v>Conditions d’entrée encore valides ; personne, outil et passage nécessaires disponibles. La parole seule ne valide pas l’objectif.</x:v>
      </x:c>
      <x:c r="J884" s="122" t="str">
        <x:v>Origines — O3</x:v>
      </x:c>
      <x:c r="K884" s="125" t="n">
        <x:v>7</x:v>
      </x:c>
    </x:row>
    <x:row r="885" ht="59" customHeight="1">
      <x:c r="A885" s="126" t="str">
        <x:v>D6-O3-M25-REPONSE-A-01</x:v>
      </x:c>
      <x:c r="B885" s="127" t="str">
        <x:v>D6-O3-M25</x:v>
      </x:c>
      <x:c r="C885" s="127" t="str">
        <x:v>REPONSE</x:v>
      </x:c>
      <x:c r="D885" s="127" t="str">
        <x:v>A</x:v>
      </x:c>
      <x:c r="E885" s="128" t="n">
        <x:v>1</x:v>
      </x:c>
      <x:c r="F885" s="127" t="str">
        <x:v>Tava</x:v>
      </x:c>
      <x:c r="G885" s="127" t="str">
        <x:v>Demandons qui veut réellement y dormir.</x:v>
      </x:c>
      <x:c r="H885" s="127" t="str">
        <x:v>Réponse au choix retenu ; les autres réponses ne sont pas jouées.</x:v>
      </x:c>
      <x:c r="I885" s="127" t="str">
        <x:v>Conditions d’entrée encore valides ; personne, outil et passage nécessaires disponibles. La parole seule ne valide pas l’objectif.</x:v>
      </x:c>
      <x:c r="J885" s="127" t="str">
        <x:v>Origines — O3</x:v>
      </x:c>
      <x:c r="K885" s="130" t="n">
        <x:v>6</x:v>
      </x:c>
    </x:row>
    <x:row r="886" ht="59" customHeight="1">
      <x:c r="A886" s="121" t="str">
        <x:v>D6-O3-M25-CHOIX-B-01</x:v>
      </x:c>
      <x:c r="B886" s="122" t="str">
        <x:v>D6-O3-M25</x:v>
      </x:c>
      <x:c r="C886" s="122" t="str">
        <x:v>CHOIX</x:v>
      </x:c>
      <x:c r="D886" s="122" t="str">
        <x:v>B</x:v>
      </x:c>
      <x:c r="E886" s="123" t="n">
        <x:v>1</x:v>
      </x:c>
      <x:c r="F886" s="122" t="str">
        <x:v>Joueur</x:v>
      </x:c>
      <x:c r="G886" s="122" t="str">
        <x:v>Un atelier et des haltes suffiront.</x:v>
      </x:c>
      <x:c r="H886" s="122" t="str">
        <x:v>Regarder la personne ou l’appui concerné ; intention, pas résultat.</x:v>
      </x:c>
      <x:c r="I886" s="122" t="str">
        <x:v>Conditions d’entrée encore valides ; personne, outil et passage nécessaires disponibles. La parole seule ne valide pas l’objectif.</x:v>
      </x:c>
      <x:c r="J886" s="122" t="str">
        <x:v>Origines — O3</x:v>
      </x:c>
      <x:c r="K886" s="125" t="n">
        <x:v>6</x:v>
      </x:c>
    </x:row>
    <x:row r="887" ht="59" customHeight="1">
      <x:c r="A887" s="126" t="str">
        <x:v>D6-O3-M25-REPONSE-B-01</x:v>
      </x:c>
      <x:c r="B887" s="127" t="str">
        <x:v>D6-O3-M25</x:v>
      </x:c>
      <x:c r="C887" s="127" t="str">
        <x:v>REPONSE</x:v>
      </x:c>
      <x:c r="D887" s="127" t="str">
        <x:v>B</x:v>
      </x:c>
      <x:c r="E887" s="128" t="n">
        <x:v>1</x:v>
      </x:c>
      <x:c r="F887" s="127" t="str">
        <x:v>Tava</x:v>
      </x:c>
      <x:c r="G887" s="127" t="str">
        <x:v>Alors mesurons le passage des charges avant les alcôves.</x:v>
      </x:c>
      <x:c r="H887" s="127" t="str">
        <x:v>Réponse au choix retenu ; les autres réponses ne sont pas jouées.</x:v>
      </x:c>
      <x:c r="I887" s="127" t="str">
        <x:v>Conditions d’entrée encore valides ; personne, outil et passage nécessaires disponibles. La parole seule ne valide pas l’objectif.</x:v>
      </x:c>
      <x:c r="J887" s="127" t="str">
        <x:v>Origines — O3</x:v>
      </x:c>
      <x:c r="K887" s="130" t="n">
        <x:v>9</x:v>
      </x:c>
    </x:row>
    <x:row r="888" ht="164" customHeight="1">
      <x:c r="A888" s="121" t="str">
        <x:v>D6-O3-M26-OUV---01</x:v>
      </x:c>
      <x:c r="B888" s="122" t="str">
        <x:v>D6-O3-M26</x:v>
      </x:c>
      <x:c r="C888" s="122" t="str">
        <x:v>OUV</x:v>
      </x:c>
      <x:c r="D888" s="122" t="str">
        <x:v>-</x:v>
      </x:c>
      <x:c r="E888" s="123" t="n">
        <x:v>1</x:v>
      </x:c>
      <x:c r="F888" s="122" t="str">
        <x:v>Vesha</x:v>
      </x:c>
      <x:c r="G888" s="122" t="str">
        <x:v>Mon établi part avec moi. Il trouvera un autre travail, plus loin.</x:v>
      </x:c>
      <x:c r="H888" s="122" t="str">
        <x:v>Laisse le joueur regarder la situation avant de poursuivre.</x:v>
      </x:c>
      <x:c r="I888" s="122" t="str">
        <x:v>O3-M25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888" s="122" t="str">
        <x:v>Origines — O3</x:v>
      </x:c>
      <x:c r="K888" s="125" t="n">
        <x:v>12</x:v>
      </x:c>
    </x:row>
    <x:row r="889" ht="74" customHeight="1">
      <x:c r="A889" s="126" t="str">
        <x:v>D6-O3-M26-SUCCES---01</x:v>
      </x:c>
      <x:c r="B889" s="127" t="str">
        <x:v>D6-O3-M26</x:v>
      </x:c>
      <x:c r="C889" s="127" t="str">
        <x:v>SUCCES</x:v>
      </x:c>
      <x:c r="D889" s="127" t="str">
        <x:v>-</x:v>
      </x:c>
      <x:c r="E889" s="128" t="n">
        <x:v>1</x:v>
      </x:c>
      <x:c r="F889" s="127" t="str">
        <x:v>Vesha</x:v>
      </x:c>
      <x:c r="G889" s="127" t="str">
        <x:v>La caisse est chargée. Partir ne me retire pas ce que nous avons vécu.</x:v>
      </x:c>
      <x:c r="H889" s="127" t="str">
        <x:v>Regarde le résultat réellement obtenu avant de parler.</x:v>
      </x:c>
      <x:c r="I889" s="127" t="str">
        <x:v>Résultat correspondant effectivement constaté ; remplace ou supprime la ligne si choix de refus/différé/observation. Ne jamais jouer une victoire non acquise.</x:v>
      </x:c>
      <x:c r="J889" s="127" t="str">
        <x:v>Origines — O3</x:v>
      </x:c>
      <x:c r="K889" s="130" t="n">
        <x:v>14</x:v>
      </x:c>
    </x:row>
    <x:row r="890" ht="44" customHeight="1">
      <x:c r="A890" s="121" t="str">
        <x:v>D6-O3-M26-ECHEC---01</x:v>
      </x:c>
      <x:c r="B890" s="122" t="str">
        <x:v>D6-O3-M26</x:v>
      </x:c>
      <x:c r="C890" s="122" t="str">
        <x:v>ECHEC</x:v>
      </x:c>
      <x:c r="D890" s="122" t="str">
        <x:v>-</x:v>
      </x:c>
      <x:c r="E890" s="123" t="n">
        <x:v>1</x:v>
      </x:c>
      <x:c r="F890" s="122" t="str">
        <x:v>Vesha</x:v>
      </x:c>
      <x:c r="G890" s="122" t="str">
        <x:v>Le transport est retardé. Mon départ reste mon projet.</x:v>
      </x:c>
      <x:c r="H890" s="122" t="str">
        <x:v>Suspend l’échange pour laisser jouer le repli ou la protection prévue.</x:v>
      </x:c>
      <x:c r="I890" s="122" t="str">
        <x:v>Échec ou blocage correspondant effectivement observé ; les dégâts, objets et positions persistent.</x:v>
      </x:c>
      <x:c r="J890" s="122" t="str">
        <x:v>Origines — O3</x:v>
      </x:c>
      <x:c r="K890" s="125" t="n">
        <x:v>9</x:v>
      </x:c>
    </x:row>
    <x:row r="891" ht="44" customHeight="1">
      <x:c r="A891" s="126" t="str">
        <x:v>D6-O3-M26-REPRISE---01</x:v>
      </x:c>
      <x:c r="B891" s="127" t="str">
        <x:v>D6-O3-M26</x:v>
      </x:c>
      <x:c r="C891" s="127" t="str">
        <x:v>REPRISE</x:v>
      </x:c>
      <x:c r="D891" s="127" t="str">
        <x:v>-</x:v>
      </x:c>
      <x:c r="E891" s="128" t="n">
        <x:v>1</x:v>
      </x:c>
      <x:c r="F891" s="127" t="str">
        <x:v>Vesha</x:v>
      </x:c>
      <x:c r="G891" s="127" t="str">
        <x:v>Nous reprendrons au chargement quand le véhicule sera prêt.</x:v>
      </x:c>
      <x:c r="H891" s="127" t="str">
        <x:v>Reprend à distance sûre ; ne répète pas toute la présentation.</x:v>
      </x:c>
      <x:c r="I891" s="127" t="str">
        <x:v>Réinteraction volontaire après interruption ; état de l’action conservé.</x:v>
      </x:c>
      <x:c r="J891" s="127" t="str">
        <x:v>Origines — O3</x:v>
      </x:c>
      <x:c r="K891" s="130" t="n">
        <x:v>9</x:v>
      </x:c>
    </x:row>
    <x:row r="892" ht="59" customHeight="1">
      <x:c r="A892" s="121" t="str">
        <x:v>D6-O3-M26-CHOIX-A-01</x:v>
      </x:c>
      <x:c r="B892" s="122" t="str">
        <x:v>D6-O3-M26</x:v>
      </x:c>
      <x:c r="C892" s="122" t="str">
        <x:v>CHOIX</x:v>
      </x:c>
      <x:c r="D892" s="122" t="str">
        <x:v>A</x:v>
      </x:c>
      <x:c r="E892" s="123" t="n">
        <x:v>1</x:v>
      </x:c>
      <x:c r="F892" s="122" t="str">
        <x:v>Joueur</x:v>
      </x:c>
      <x:c r="G892" s="122" t="str">
        <x:v>Je t’offre cet objet pour la route, si tu le veux.</x:v>
      </x:c>
      <x:c r="H892" s="122" t="str">
        <x:v>Regarder la personne ou l’appui concerné ; intention, pas résultat.</x:v>
      </x:c>
      <x:c r="I892" s="122" t="str">
        <x:v>Conditions d’entrée encore valides ; personne, outil et passage nécessaires disponibles. La parole seule ne valide pas l’objectif.</x:v>
      </x:c>
      <x:c r="J892" s="122" t="str">
        <x:v>Origines — O3</x:v>
      </x:c>
      <x:c r="K892" s="125" t="n">
        <x:v>11</x:v>
      </x:c>
    </x:row>
    <x:row r="893" ht="59" customHeight="1">
      <x:c r="A893" s="126" t="str">
        <x:v>D6-O3-M26-REPONSE-A-01</x:v>
      </x:c>
      <x:c r="B893" s="127" t="str">
        <x:v>D6-O3-M26</x:v>
      </x:c>
      <x:c r="C893" s="127" t="str">
        <x:v>REPONSE</x:v>
      </x:c>
      <x:c r="D893" s="127" t="str">
        <x:v>A</x:v>
      </x:c>
      <x:c r="E893" s="128" t="n">
        <x:v>1</x:v>
      </x:c>
      <x:c r="F893" s="127" t="str">
        <x:v>Vesha</x:v>
      </x:c>
      <x:c r="G893" s="127" t="str">
        <x:v>Montre-le-moi. Je choisirai ce que je peux vraiment emporter.</x:v>
      </x:c>
      <x:c r="H893" s="127" t="str">
        <x:v>Réponse au choix retenu ; les autres réponses ne sont pas jouées.</x:v>
      </x:c>
      <x:c r="I893" s="127" t="str">
        <x:v>Conditions d’entrée encore valides ; personne, outil et passage nécessaires disponibles. La parole seule ne valide pas l’objectif.</x:v>
      </x:c>
      <x:c r="J893" s="127" t="str">
        <x:v>Origines — O3</x:v>
      </x:c>
      <x:c r="K893" s="130" t="n">
        <x:v>9</x:v>
      </x:c>
    </x:row>
    <x:row r="894" ht="59" customHeight="1">
      <x:c r="A894" s="121" t="str">
        <x:v>D6-O3-M26-CHOIX-B-01</x:v>
      </x:c>
      <x:c r="B894" s="122" t="str">
        <x:v>D6-O3-M26</x:v>
      </x:c>
      <x:c r="C894" s="122" t="str">
        <x:v>CHOIX</x:v>
      </x:c>
      <x:c r="D894" s="122" t="str">
        <x:v>B</x:v>
      </x:c>
      <x:c r="E894" s="123" t="n">
        <x:v>1</x:v>
      </x:c>
      <x:c r="F894" s="122" t="str">
        <x:v>Joueur</x:v>
      </x:c>
      <x:c r="G894" s="122" t="str">
        <x:v>Je garde ton casier disponible pour des visites.</x:v>
      </x:c>
      <x:c r="H894" s="122" t="str">
        <x:v>Regarder la personne ou l’appui concerné ; intention, pas résultat.</x:v>
      </x:c>
      <x:c r="I894" s="122" t="str">
        <x:v>Conditions d’entrée encore valides ; personne, outil et passage nécessaires disponibles. La parole seule ne valide pas l’objectif.</x:v>
      </x:c>
      <x:c r="J894" s="122" t="str">
        <x:v>Origines — O3</x:v>
      </x:c>
      <x:c r="K894" s="125" t="n">
        <x:v>8</x:v>
      </x:c>
    </x:row>
    <x:row r="895" ht="59" customHeight="1">
      <x:c r="A895" s="126" t="str">
        <x:v>D6-O3-M26-REPONSE-B-01</x:v>
      </x:c>
      <x:c r="B895" s="127" t="str">
        <x:v>D6-O3-M26</x:v>
      </x:c>
      <x:c r="C895" s="127" t="str">
        <x:v>REPONSE</x:v>
      </x:c>
      <x:c r="D895" s="127" t="str">
        <x:v>B</x:v>
      </x:c>
      <x:c r="E895" s="128" t="n">
        <x:v>1</x:v>
      </x:c>
      <x:c r="F895" s="127" t="str">
        <x:v>Vesha</x:v>
      </x:c>
      <x:c r="G895" s="127" t="str">
        <x:v>Garde-le sans m’attendre chaque soir.</x:v>
      </x:c>
      <x:c r="H895" s="127" t="str">
        <x:v>Réponse au choix retenu ; les autres réponses ne sont pas jouées.</x:v>
      </x:c>
      <x:c r="I895" s="127" t="str">
        <x:v>Conditions d’entrée encore valides ; personne, outil et passage nécessaires disponibles. La parole seule ne valide pas l’objectif.</x:v>
      </x:c>
      <x:c r="J895" s="127" t="str">
        <x:v>Origines — O3</x:v>
      </x:c>
      <x:c r="K895" s="130" t="n">
        <x:v>5</x:v>
      </x:c>
    </x:row>
    <x:row r="896" ht="44" customHeight="1">
      <x:c r="A896" s="121" t="str">
        <x:v>D6-O3-M26-VARIANTE---01</x:v>
      </x:c>
      <x:c r="B896" s="122" t="str">
        <x:v>D6-O3-M26</x:v>
      </x:c>
      <x:c r="C896" s="122" t="str">
        <x:v>VARIANTE</x:v>
      </x:c>
      <x:c r="D896" s="122" t="str">
        <x:v>-</x:v>
      </x:c>
      <x:c r="E896" s="123" t="n">
        <x:v>1</x:v>
      </x:c>
      <x:c r="F896" s="122" t="str">
        <x:v>Vesha</x:v>
      </x:c>
      <x:c r="G896" s="122" t="str">
        <x:v>Je reste près de mes caisses jusqu’au prochain départ. Ce délai n’est pas un nouveau choix de vie.</x:v>
      </x:c>
      <x:c r="H896" s="122" t="str">
        <x:v>Laisse l’établi démonté et les biens sous leur garde réelle.</x:v>
      </x:c>
      <x:c r="I896" s="122" t="str">
        <x:v>Au quai ; priorité 1 ; transport reporté mais Vesha souhaite toujours partir.</x:v>
      </x:c>
      <x:c r="J896" s="122" t="str">
        <x:v>Origines — O3</x:v>
      </x:c>
      <x:c r="K896" s="125" t="n">
        <x:v>18</x:v>
      </x:c>
    </x:row>
    <x:row r="897" ht="164" customHeight="1">
      <x:c r="A897" s="126" t="str">
        <x:v>D6-O3-M27-OUV---01</x:v>
      </x:c>
      <x:c r="B897" s="127" t="str">
        <x:v>D6-O3-M27</x:v>
      </x:c>
      <x:c r="C897" s="127" t="str">
        <x:v>OUV</x:v>
      </x:c>
      <x:c r="D897" s="127" t="str">
        <x:v>-</x:v>
      </x:c>
      <x:c r="E897" s="128" t="n">
        <x:v>1</x:v>
      </x:c>
      <x:c r="F897" s="127" t="str">
        <x:v>Tava</x:v>
      </x:c>
      <x:c r="G897" s="127" t="str">
        <x:v>Nous avons demandé aux personnes qui pouvaient reconnaître cette pièce. Aucune ne sait encore à qui la rendre.</x:v>
      </x:c>
      <x:c r="H897" s="127" t="str">
        <x:v>Laisse le joueur regarder la situation avant de poursuivre.</x:v>
      </x:c>
      <x:c r="I897" s="127" t="str">
        <x:v>O3-M26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897" s="127" t="str">
        <x:v>Origines — O3</x:v>
      </x:c>
      <x:c r="K897" s="130" t="n">
        <x:v>18</x:v>
      </x:c>
    </x:row>
    <x:row r="898" ht="74" customHeight="1">
      <x:c r="A898" s="121" t="str">
        <x:v>D6-O3-M27-SUCCES---01</x:v>
      </x:c>
      <x:c r="B898" s="122" t="str">
        <x:v>D6-O3-M27</x:v>
      </x:c>
      <x:c r="C898" s="122" t="str">
        <x:v>SUCCES</x:v>
      </x:c>
      <x:c r="D898" s="122" t="str">
        <x:v>-</x:v>
      </x:c>
      <x:c r="E898" s="123" t="n">
        <x:v>1</x:v>
      </x:c>
      <x:c r="F898" s="122" t="str">
        <x:v>Tava</x:v>
      </x:c>
      <x:c r="G898" s="122" t="str">
        <x:v>La pièce a une garde. Nous ne lui avons pas inventé un destinataire.</x:v>
      </x:c>
      <x:c r="H898" s="122" t="str">
        <x:v>Regarde le résultat réellement obtenu avant de parler.</x:v>
      </x:c>
      <x:c r="I898" s="122" t="str">
        <x:v>Résultat correspondant effectivement constaté ; remplace ou supprime la ligne si choix de refus/différé/observation. Ne jamais jouer une victoire non acquise.</x:v>
      </x:c>
      <x:c r="J898" s="122" t="str">
        <x:v>Origines — O3</x:v>
      </x:c>
      <x:c r="K898" s="125" t="n">
        <x:v>13</x:v>
      </x:c>
    </x:row>
    <x:row r="899" ht="44" customHeight="1">
      <x:c r="A899" s="126" t="str">
        <x:v>D6-O3-M27-ECHEC---01</x:v>
      </x:c>
      <x:c r="B899" s="127" t="str">
        <x:v>D6-O3-M27</x:v>
      </x:c>
      <x:c r="C899" s="127" t="str">
        <x:v>ECHEC</x:v>
      </x:c>
      <x:c r="D899" s="127" t="str">
        <x:v>-</x:v>
      </x:c>
      <x:c r="E899" s="128" t="n">
        <x:v>1</x:v>
      </x:c>
      <x:c r="F899" s="127" t="str">
        <x:v>Tava</x:v>
      </x:c>
      <x:c r="G899" s="127" t="str">
        <x:v>Cette nouvelle ressemblance demande encore une vérification.</x:v>
      </x:c>
      <x:c r="H899" s="127" t="str">
        <x:v>Suspend l’échange pour laisser jouer le repli ou la protection prévue.</x:v>
      </x:c>
      <x:c r="I899" s="127" t="str">
        <x:v>Échec ou blocage correspondant effectivement observé ; les dégâts, objets et positions persistent.</x:v>
      </x:c>
      <x:c r="J899" s="127" t="str">
        <x:v>Origines — O3</x:v>
      </x:c>
      <x:c r="K899" s="130" t="n">
        <x:v>7</x:v>
      </x:c>
    </x:row>
    <x:row r="900" ht="44" customHeight="1">
      <x:c r="A900" s="121" t="str">
        <x:v>D6-O3-M27-REPRISE---01</x:v>
      </x:c>
      <x:c r="B900" s="122" t="str">
        <x:v>D6-O3-M27</x:v>
      </x:c>
      <x:c r="C900" s="122" t="str">
        <x:v>REPRISE</x:v>
      </x:c>
      <x:c r="D900" s="122" t="str">
        <x:v>-</x:v>
      </x:c>
      <x:c r="E900" s="123" t="n">
        <x:v>1</x:v>
      </x:c>
      <x:c r="F900" s="122" t="str">
        <x:v>Tava</x:v>
      </x:c>
      <x:c r="G900" s="122" t="str">
        <x:v>Nous pouvons rouvrir l’étude sans déplacer l’objet en secret ni effacer son histoire.</x:v>
      </x:c>
      <x:c r="H900" s="122" t="str">
        <x:v>Reprend à distance sûre ; ne répète pas toute la présentation.</x:v>
      </x:c>
      <x:c r="I900" s="122" t="str">
        <x:v>Réinteraction volontaire après interruption ; état de l’action conservé.</x:v>
      </x:c>
      <x:c r="J900" s="122" t="str">
        <x:v>Origines — O3</x:v>
      </x:c>
      <x:c r="K900" s="125" t="n">
        <x:v>13</x:v>
      </x:c>
    </x:row>
    <x:row r="901" ht="59" customHeight="1">
      <x:c r="A901" s="126" t="str">
        <x:v>D6-O3-M27-CHOIX-A-01</x:v>
      </x:c>
      <x:c r="B901" s="127" t="str">
        <x:v>D6-O3-M27</x:v>
      </x:c>
      <x:c r="C901" s="127" t="str">
        <x:v>CHOIX</x:v>
      </x:c>
      <x:c r="D901" s="127" t="str">
        <x:v>A</x:v>
      </x:c>
      <x:c r="E901" s="128" t="n">
        <x:v>1</x:v>
      </x:c>
      <x:c r="F901" s="127" t="str">
        <x:v>Joueur</x:v>
      </x:c>
      <x:c r="G901" s="127" t="str">
        <x:v>Elle restera au lieu de mémoire.</x:v>
      </x:c>
      <x:c r="H901" s="127" t="str">
        <x:v>Regarder la personne ou l’appui concerné ; intention, pas résultat.</x:v>
      </x:c>
      <x:c r="I901" s="127" t="str">
        <x:v>Conditions d’entrée encore valides ; personne, outil et passage nécessaires disponibles. La parole seule ne valide pas l’objectif.</x:v>
      </x:c>
      <x:c r="J901" s="127" t="str">
        <x:v>Origines — O3</x:v>
      </x:c>
      <x:c r="K901" s="130" t="n">
        <x:v>6</x:v>
      </x:c>
    </x:row>
    <x:row r="902" ht="59" customHeight="1">
      <x:c r="A902" s="121" t="str">
        <x:v>D6-O3-M27-REPONSE-A-01</x:v>
      </x:c>
      <x:c r="B902" s="122" t="str">
        <x:v>D6-O3-M27</x:v>
      </x:c>
      <x:c r="C902" s="122" t="str">
        <x:v>REPONSE</x:v>
      </x:c>
      <x:c r="D902" s="122" t="str">
        <x:v>A</x:v>
      </x:c>
      <x:c r="E902" s="123" t="n">
        <x:v>1</x:v>
      </x:c>
      <x:c r="F902" s="122" t="str">
        <x:v>Tava</x:v>
      </x:c>
      <x:c r="G902" s="122" t="str">
        <x:v>Son incertitude y restera visible avec elle.</x:v>
      </x:c>
      <x:c r="H902" s="122" t="str">
        <x:v>Réponse au choix retenu ; les autres réponses ne sont pas jouées.</x:v>
      </x:c>
      <x:c r="I902" s="122" t="str">
        <x:v>Conditions d’entrée encore valides ; personne, outil et passage nécessaires disponibles. La parole seule ne valide pas l’objectif.</x:v>
      </x:c>
      <x:c r="J902" s="122" t="str">
        <x:v>Origines — O3</x:v>
      </x:c>
      <x:c r="K902" s="125" t="n">
        <x:v>7</x:v>
      </x:c>
    </x:row>
    <x:row r="903" ht="59" customHeight="1">
      <x:c r="A903" s="126" t="str">
        <x:v>D6-O3-M27-CHOIX-B-01</x:v>
      </x:c>
      <x:c r="B903" s="127" t="str">
        <x:v>D6-O3-M27</x:v>
      </x:c>
      <x:c r="C903" s="127" t="str">
        <x:v>CHOIX</x:v>
      </x:c>
      <x:c r="D903" s="127" t="str">
        <x:v>B</x:v>
      </x:c>
      <x:c r="E903" s="128" t="n">
        <x:v>1</x:v>
      </x:c>
      <x:c r="F903" s="127" t="str">
        <x:v>Joueur</x:v>
      </x:c>
      <x:c r="G903" s="127" t="str">
        <x:v>Je la garde dans l’archive mobile.</x:v>
      </x:c>
      <x:c r="H903" s="127" t="str">
        <x:v>Regarder la personne ou l’appui concerné ; intention, pas résultat.</x:v>
      </x:c>
      <x:c r="I903" s="127" t="str">
        <x:v>Conditions d’entrée encore valides ; personne, outil et passage nécessaires disponibles. La parole seule ne valide pas l’objectif.</x:v>
      </x:c>
      <x:c r="J903" s="127" t="str">
        <x:v>Origines — O3</x:v>
      </x:c>
      <x:c r="K903" s="130" t="n">
        <x:v>6</x:v>
      </x:c>
    </x:row>
    <x:row r="904" ht="59" customHeight="1">
      <x:c r="A904" s="121" t="str">
        <x:v>D6-O3-M27-REPONSE-B-01</x:v>
      </x:c>
      <x:c r="B904" s="122" t="str">
        <x:v>D6-O3-M27</x:v>
      </x:c>
      <x:c r="C904" s="122" t="str">
        <x:v>REPONSE</x:v>
      </x:c>
      <x:c r="D904" s="122" t="str">
        <x:v>B</x:v>
      </x:c>
      <x:c r="E904" s="123" t="n">
        <x:v>1</x:v>
      </x:c>
      <x:c r="F904" s="122" t="str">
        <x:v>Tava</x:v>
      </x:c>
      <x:c r="G904" s="122" t="str">
        <x:v>Donne aux autres un moyen de retrouver sa garde.</x:v>
      </x:c>
      <x:c r="H904" s="122" t="str">
        <x:v>Réponse au choix retenu ; les autres réponses ne sont pas jouées.</x:v>
      </x:c>
      <x:c r="I904" s="122" t="str">
        <x:v>Conditions d’entrée encore valides ; personne, outil et passage nécessaires disponibles. La parole seule ne valide pas l’objectif.</x:v>
      </x:c>
      <x:c r="J904" s="122" t="str">
        <x:v>Origines — O3</x:v>
      </x:c>
      <x:c r="K904" s="125" t="n">
        <x:v>9</x:v>
      </x:c>
    </x:row>
    <x:row r="905" ht="164" customHeight="1">
      <x:c r="A905" s="126" t="str">
        <x:v>D6-O3-M28-OUV---01</x:v>
      </x:c>
      <x:c r="B905" s="127" t="str">
        <x:v>D6-O3-M28</x:v>
      </x:c>
      <x:c r="C905" s="127" t="str">
        <x:v>OUV</x:v>
      </x:c>
      <x:c r="D905" s="127" t="str">
        <x:v>-</x:v>
      </x:c>
      <x:c r="E905" s="128" t="n">
        <x:v>1</x:v>
      </x:c>
      <x:c r="F905" s="127" t="str">
        <x:v>Tava</x:v>
      </x:c>
      <x:c r="G905" s="127" t="str">
        <x:v>Un foyer, des haltes, ou des archives confiées avant ton départ. Aucun choix ne ramène tout le monde.</x:v>
      </x:c>
      <x:c r="H905" s="127" t="str">
        <x:v>Laisse le joueur regarder la situation avant de poursuivre.</x:v>
      </x:c>
      <x:c r="I905" s="127" t="str">
        <x:v>O3-M27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905" s="127" t="str">
        <x:v>Origines — O3</x:v>
      </x:c>
      <x:c r="K905" s="130" t="n">
        <x:v>18</x:v>
      </x:c>
    </x:row>
    <x:row r="906" ht="74" customHeight="1">
      <x:c r="A906" s="121" t="str">
        <x:v>D6-O3-M28-SUCCES---01</x:v>
      </x:c>
      <x:c r="B906" s="122" t="str">
        <x:v>D6-O3-M28</x:v>
      </x:c>
      <x:c r="C906" s="122" t="str">
        <x:v>SUCCES</x:v>
      </x:c>
      <x:c r="D906" s="122" t="str">
        <x:v>-</x:v>
      </x:c>
      <x:c r="E906" s="123" t="n">
        <x:v>1</x:v>
      </x:c>
      <x:c r="F906" s="122" t="str">
        <x:v>Tava</x:v>
      </x:c>
      <x:c r="G906" s="122" t="str">
        <x:v>Tu as vu les personnes et les lieux derrière ces directions.</x:v>
      </x:c>
      <x:c r="H906" s="122" t="str">
        <x:v>Regarde le résultat réellement obtenu avant de parler.</x:v>
      </x:c>
      <x:c r="I906" s="122" t="str">
        <x:v>Résultat correspondant effectivement constaté ; remplace ou supprime la ligne si choix de refus/différé/observation. Ne jamais jouer une victoire non acquise.</x:v>
      </x:c>
      <x:c r="J906" s="122" t="str">
        <x:v>Origines — O3</x:v>
      </x:c>
      <x:c r="K906" s="125" t="n">
        <x:v>11</x:v>
      </x:c>
    </x:row>
    <x:row r="907" ht="44" customHeight="1">
      <x:c r="A907" s="126" t="str">
        <x:v>D6-O3-M28-ECHEC---01</x:v>
      </x:c>
      <x:c r="B907" s="127" t="str">
        <x:v>D6-O3-M28</x:v>
      </x:c>
      <x:c r="C907" s="127" t="str">
        <x:v>ECHEC</x:v>
      </x:c>
      <x:c r="D907" s="127" t="str">
        <x:v>-</x:v>
      </x:c>
      <x:c r="E907" s="128" t="n">
        <x:v>1</x:v>
      </x:c>
      <x:c r="F907" s="127" t="str">
        <x:v>Tava</x:v>
      </x:c>
      <x:c r="G907" s="127" t="str">
        <x:v>Ils sont moins nombreux que le plan l’espérait. Réduisons le projet à leurs choix.</x:v>
      </x:c>
      <x:c r="H907" s="127" t="str">
        <x:v>Suspend l’échange pour laisser jouer le repli ou la protection prévue.</x:v>
      </x:c>
      <x:c r="I907" s="127" t="str">
        <x:v>Échec ou blocage correspondant effectivement observé ; les dégâts, objets et positions persistent.</x:v>
      </x:c>
      <x:c r="J907" s="127" t="str">
        <x:v>Origines — O3</x:v>
      </x:c>
      <x:c r="K907" s="130" t="n">
        <x:v>14</x:v>
      </x:c>
    </x:row>
    <x:row r="908" ht="44" customHeight="1">
      <x:c r="A908" s="121" t="str">
        <x:v>D6-O3-M28-REPRISE---01</x:v>
      </x:c>
      <x:c r="B908" s="122" t="str">
        <x:v>D6-O3-M28</x:v>
      </x:c>
      <x:c r="C908" s="122" t="str">
        <x:v>REPRISE</x:v>
      </x:c>
      <x:c r="D908" s="122" t="str">
        <x:v>-</x:v>
      </x:c>
      <x:c r="E908" s="123" t="n">
        <x:v>1</x:v>
      </x:c>
      <x:c r="F908" s="122" t="str">
        <x:v>Tava</x:v>
      </x:c>
      <x:c r="G908" s="122" t="str">
        <x:v>Les trois préparations peuvent encore être comparées. Aucune absence n’a été remplie pour toi.</x:v>
      </x:c>
      <x:c r="H908" s="122" t="str">
        <x:v>Reprend à distance sûre ; ne répète pas toute la présentation.</x:v>
      </x:c>
      <x:c r="I908" s="122" t="str">
        <x:v>Réinteraction volontaire après interruption ; état de l’action conservé.</x:v>
      </x:c>
      <x:c r="J908" s="122" t="str">
        <x:v>Origines — O3</x:v>
      </x:c>
      <x:c r="K908" s="125" t="n">
        <x:v>14</x:v>
      </x:c>
    </x:row>
    <x:row r="909" ht="59" customHeight="1">
      <x:c r="A909" s="126" t="str">
        <x:v>D6-O3-M28-CHOIX-A-01</x:v>
      </x:c>
      <x:c r="B909" s="127" t="str">
        <x:v>D6-O3-M28</x:v>
      </x:c>
      <x:c r="C909" s="127" t="str">
        <x:v>CHOIX</x:v>
      </x:c>
      <x:c r="D909" s="127" t="str">
        <x:v>A</x:v>
      </x:c>
      <x:c r="E909" s="128" t="n">
        <x:v>1</x:v>
      </x:c>
      <x:c r="F909" s="127" t="str">
        <x:v>Joueur</x:v>
      </x:c>
      <x:c r="G909" s="127" t="str">
        <x:v>Je visite le foyer avec ceux qui voudraient y vivre.</x:v>
      </x:c>
      <x:c r="H909" s="127" t="str">
        <x:v>Regarder la personne ou l’appui concerné ; intention, pas résultat.</x:v>
      </x:c>
      <x:c r="I909" s="127" t="str">
        <x:v>Conditions d’entrée encore valides ; personne, outil et passage nécessaires disponibles. La parole seule ne valide pas l’objectif.</x:v>
      </x:c>
      <x:c r="J909" s="127" t="str">
        <x:v>Origines — O3</x:v>
      </x:c>
      <x:c r="K909" s="130" t="n">
        <x:v>10</x:v>
      </x:c>
    </x:row>
    <x:row r="910" ht="59" customHeight="1">
      <x:c r="A910" s="121" t="str">
        <x:v>D6-O3-M28-REPONSE-A-01</x:v>
      </x:c>
      <x:c r="B910" s="122" t="str">
        <x:v>D6-O3-M28</x:v>
      </x:c>
      <x:c r="C910" s="122" t="str">
        <x:v>REPONSE</x:v>
      </x:c>
      <x:c r="D910" s="122" t="str">
        <x:v>A</x:v>
      </x:c>
      <x:c r="E910" s="123" t="n">
        <x:v>1</x:v>
      </x:c>
      <x:c r="F910" s="122" t="str">
        <x:v>Tava</x:v>
      </x:c>
      <x:c r="G910" s="122" t="str">
        <x:v>Nous écouterons aussi ceux qui n’y viennent pas.</x:v>
      </x:c>
      <x:c r="H910" s="122" t="str">
        <x:v>Réponse au choix retenu ; les autres réponses ne sont pas jouées.</x:v>
      </x:c>
      <x:c r="I910" s="122" t="str">
        <x:v>Conditions d’entrée encore valides ; personne, outil et passage nécessaires disponibles. La parole seule ne valide pas l’objectif.</x:v>
      </x:c>
      <x:c r="J910" s="122" t="str">
        <x:v>Origines — O3</x:v>
      </x:c>
      <x:c r="K910" s="125" t="n">
        <x:v>8</x:v>
      </x:c>
    </x:row>
    <x:row r="911" ht="59" customHeight="1">
      <x:c r="A911" s="126" t="str">
        <x:v>D6-O3-M28-CHOIX-B-01</x:v>
      </x:c>
      <x:c r="B911" s="127" t="str">
        <x:v>D6-O3-M28</x:v>
      </x:c>
      <x:c r="C911" s="127" t="str">
        <x:v>CHOIX</x:v>
      </x:c>
      <x:c r="D911" s="127" t="str">
        <x:v>B</x:v>
      </x:c>
      <x:c r="E911" s="128" t="n">
        <x:v>1</x:v>
      </x:c>
      <x:c r="F911" s="127" t="str">
        <x:v>Joueur</x:v>
      </x:c>
      <x:c r="G911" s="127" t="str">
        <x:v>Je parcours le réseau de haltes.</x:v>
      </x:c>
      <x:c r="H911" s="127" t="str">
        <x:v>Regarder la personne ou l’appui concerné ; intention, pas résultat.</x:v>
      </x:c>
      <x:c r="I911" s="127" t="str">
        <x:v>Conditions d’entrée encore valides ; personne, outil et passage nécessaires disponibles. La parole seule ne valide pas l’objectif.</x:v>
      </x:c>
      <x:c r="J911" s="127" t="str">
        <x:v>Origines — O3</x:v>
      </x:c>
      <x:c r="K911" s="130" t="n">
        <x:v>6</x:v>
      </x:c>
    </x:row>
    <x:row r="912" ht="59" customHeight="1">
      <x:c r="A912" s="121" t="str">
        <x:v>D6-O3-M28-REPONSE-B-01</x:v>
      </x:c>
      <x:c r="B912" s="122" t="str">
        <x:v>D6-O3-M28</x:v>
      </x:c>
      <x:c r="C912" s="122" t="str">
        <x:v>REPONSE</x:v>
      </x:c>
      <x:c r="D912" s="122" t="str">
        <x:v>B</x:v>
      </x:c>
      <x:c r="E912" s="123" t="n">
        <x:v>1</x:v>
      </x:c>
      <x:c r="F912" s="122" t="str">
        <x:v>Tava</x:v>
      </x:c>
      <x:c r="G912" s="122" t="str">
        <x:v>Chaque gardien devra dire ce qu’il peut accueillir.</x:v>
      </x:c>
      <x:c r="H912" s="122" t="str">
        <x:v>Réponse au choix retenu ; les autres réponses ne sont pas jouées.</x:v>
      </x:c>
      <x:c r="I912" s="122" t="str">
        <x:v>Conditions d’entrée encore valides ; personne, outil et passage nécessaires disponibles. La parole seule ne valide pas l’objectif.</x:v>
      </x:c>
      <x:c r="J912" s="122" t="str">
        <x:v>Origines — O3</x:v>
      </x:c>
      <x:c r="K912" s="125" t="n">
        <x:v>8</x:v>
      </x:c>
    </x:row>
    <x:row r="913" ht="44" customHeight="1">
      <x:c r="A913" s="126" t="str">
        <x:v>D6-O3-M28-CHOIX-C-01</x:v>
      </x:c>
      <x:c r="B913" s="127" t="str">
        <x:v>D6-O3-M28</x:v>
      </x:c>
      <x:c r="C913" s="127" t="str">
        <x:v>CHOIX</x:v>
      </x:c>
      <x:c r="D913" s="127" t="str">
        <x:v>C</x:v>
      </x:c>
      <x:c r="E913" s="128" t="n">
        <x:v>1</x:v>
      </x:c>
      <x:c r="F913" s="127" t="str">
        <x:v>Joueur</x:v>
      </x:c>
      <x:c r="G913" s="127" t="str">
        <x:v>Je prépare les archives pour les confier avant mon départ.</x:v>
      </x:c>
      <x:c r="H913" s="127" t="str">
        <x:v>Regarder la personne ou l’appui concerné ; intention, pas résultat.</x:v>
      </x:c>
      <x:c r="I913" s="127" t="str">
        <x:v>Objets documentés, gardiens volontaires et lieux accessibles ; personne recrutée pour remplir le plan.</x:v>
      </x:c>
      <x:c r="J913" s="127" t="str">
        <x:v>Origines — O3</x:v>
      </x:c>
      <x:c r="K913" s="130" t="n">
        <x:v>10</x:v>
      </x:c>
    </x:row>
    <x:row r="914" ht="44" customHeight="1">
      <x:c r="A914" s="121" t="str">
        <x:v>D6-O3-M28-REPONSE-C-01</x:v>
      </x:c>
      <x:c r="B914" s="122" t="str">
        <x:v>D6-O3-M28</x:v>
      </x:c>
      <x:c r="C914" s="122" t="str">
        <x:v>REPONSE</x:v>
      </x:c>
      <x:c r="D914" s="122" t="str">
        <x:v>C</x:v>
      </x:c>
      <x:c r="E914" s="123" t="n">
        <x:v>1</x:v>
      </x:c>
      <x:c r="F914" s="122" t="str">
        <x:v>Tava</x:v>
      </x:c>
      <x:c r="G914" s="122" t="str">
        <x:v>Les gardiens devront choisir ce qu’ils peuvent réellement garder.</x:v>
      </x:c>
      <x:c r="H914" s="122" t="str">
        <x:v>Réponse au choix retenu ; les autres réponses ne sont pas jouées.</x:v>
      </x:c>
      <x:c r="I914" s="122" t="str">
        <x:v>Objets documentés, gardiens volontaires et lieux accessibles ; personne recrutée pour remplir le plan.</x:v>
      </x:c>
      <x:c r="J914" s="122" t="str">
        <x:v>Origines — O3</x:v>
      </x:c>
      <x:c r="K914" s="125" t="n">
        <x:v>9</x:v>
      </x:c>
    </x:row>
    <x:row r="915" ht="164" customHeight="1">
      <x:c r="A915" s="126" t="str">
        <x:v>D6-O3-M29-OUV---01</x:v>
      </x:c>
      <x:c r="B915" s="127" t="str">
        <x:v>D6-O3-M29</x:v>
      </x:c>
      <x:c r="C915" s="127" t="str">
        <x:v>OUV</x:v>
      </x:c>
      <x:c r="D915" s="127" t="str">
        <x:v>-</x:v>
      </x:c>
      <x:c r="E915" s="128" t="n">
        <x:v>1</x:v>
      </x:c>
      <x:c r="F915" s="127" t="str">
        <x:v>Tava</x:v>
      </x:c>
      <x:c r="G915" s="127" t="str">
        <x:v>Le plan montre ta direction. Les places portent seulement les noms de ceux qui ont accepté.</x:v>
      </x:c>
      <x:c r="H915" s="127" t="str">
        <x:v>Laisse le joueur regarder la situation avant de poursuivre.</x:v>
      </x:c>
      <x:c r="I915" s="127" t="str">
        <x:v>O3-M28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915" s="127" t="str">
        <x:v>Origines — O3</x:v>
      </x:c>
      <x:c r="K915" s="130" t="n">
        <x:v>16</x:v>
      </x:c>
    </x:row>
    <x:row r="916" ht="74" customHeight="1">
      <x:c r="A916" s="121" t="str">
        <x:v>D6-O3-M29-SUCCES---01</x:v>
      </x:c>
      <x:c r="B916" s="122" t="str">
        <x:v>D6-O3-M29</x:v>
      </x:c>
      <x:c r="C916" s="122" t="str">
        <x:v>SUCCES</x:v>
      </x:c>
      <x:c r="D916" s="122" t="str">
        <x:v>-</x:v>
      </x:c>
      <x:c r="E916" s="123" t="n">
        <x:v>1</x:v>
      </x:c>
      <x:c r="F916" s="122" t="str">
        <x:v>Tava</x:v>
      </x:c>
      <x:c r="G916" s="122" t="str">
        <x:v>Ton choix est confirmé. Les autres conservent le leur.</x:v>
      </x:c>
      <x:c r="H916" s="122" t="str">
        <x:v>Regarde le résultat réellement obtenu avant de parler.</x:v>
      </x:c>
      <x:c r="I916" s="122" t="str">
        <x:v>Résultat correspondant effectivement constaté ; remplace ou supprime la ligne si choix de refus/différé/observation. Ne jamais jouer une victoire non acquise.</x:v>
      </x:c>
      <x:c r="J916" s="122" t="str">
        <x:v>Origines — O3</x:v>
      </x:c>
      <x:c r="K916" s="125" t="n">
        <x:v>9</x:v>
      </x:c>
    </x:row>
    <x:row r="917" ht="44" customHeight="1">
      <x:c r="A917" s="126" t="str">
        <x:v>D6-O3-M29-ECHEC---01</x:v>
      </x:c>
      <x:c r="B917" s="127" t="str">
        <x:v>D6-O3-M29</x:v>
      </x:c>
      <x:c r="C917" s="127" t="str">
        <x:v>ECHEC</x:v>
      </x:c>
      <x:c r="D917" s="127" t="str">
        <x:v>-</x:v>
      </x:c>
      <x:c r="E917" s="128" t="n">
        <x:v>1</x:v>
      </x:c>
      <x:c r="F917" s="127" t="str">
        <x:v>Tava</x:v>
      </x:c>
      <x:c r="G917" s="127" t="str">
        <x:v>Tu es parti sans confirmer. Personne n’a été inscrit à ta place.</x:v>
      </x:c>
      <x:c r="H917" s="127" t="str">
        <x:v>Suspend l’échange pour laisser jouer le repli ou la protection prévue.</x:v>
      </x:c>
      <x:c r="I917" s="127" t="str">
        <x:v>Échec ou blocage correspondant effectivement observé ; les dégâts, objets et positions persistent.</x:v>
      </x:c>
      <x:c r="J917" s="127" t="str">
        <x:v>Origines — O3</x:v>
      </x:c>
      <x:c r="K917" s="130" t="n">
        <x:v>12</x:v>
      </x:c>
    </x:row>
    <x:row r="918" ht="44" customHeight="1">
      <x:c r="A918" s="121" t="str">
        <x:v>D6-O3-M29-REPRISE---01</x:v>
      </x:c>
      <x:c r="B918" s="122" t="str">
        <x:v>D6-O3-M29</x:v>
      </x:c>
      <x:c r="C918" s="122" t="str">
        <x:v>REPRISE</x:v>
      </x:c>
      <x:c r="D918" s="122" t="str">
        <x:v>-</x:v>
      </x:c>
      <x:c r="E918" s="123" t="n">
        <x:v>1</x:v>
      </x:c>
      <x:c r="F918" s="122" t="str">
        <x:v>Tava</x:v>
      </x:c>
      <x:c r="G918" s="122" t="str">
        <x:v>Nous reprenons devant le même plan, avec les réponses réellement reçues depuis.</x:v>
      </x:c>
      <x:c r="H918" s="122" t="str">
        <x:v>Reprend à distance sûre ; ne répète pas toute la présentation.</x:v>
      </x:c>
      <x:c r="I918" s="122" t="str">
        <x:v>Réinteraction volontaire après interruption ; état de l’action conservé.</x:v>
      </x:c>
      <x:c r="J918" s="122" t="str">
        <x:v>Origines — O3</x:v>
      </x:c>
      <x:c r="K918" s="125" t="n">
        <x:v>12</x:v>
      </x:c>
    </x:row>
    <x:row r="919" ht="104" customHeight="1">
      <x:c r="A919" s="126" t="str">
        <x:v>D6-O3-M29-CHOIX-A-01</x:v>
      </x:c>
      <x:c r="B919" s="127" t="str">
        <x:v>D6-O3-M29</x:v>
      </x:c>
      <x:c r="C919" s="127" t="str">
        <x:v>CHOIX</x:v>
      </x:c>
      <x:c r="D919" s="127" t="str">
        <x:v>A</x:v>
      </x:c>
      <x:c r="E919" s="128" t="n">
        <x:v>1</x:v>
      </x:c>
      <x:c r="F919" s="127" t="str">
        <x:v>Joueur</x:v>
      </x:c>
      <x:c r="G919" s="127" t="str">
        <x:v>Je choisis le foyer reconstruit par ses volontaires.</x:v>
      </x:c>
      <x:c r="H919" s="127" t="str">
        <x:v>Regarder la personne ou l’appui concerné ; intention, pas résultat.</x:v>
      </x:c>
      <x:c r="I919" s="127"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J919" s="127" t="str">
        <x:v>Origines — O3</x:v>
      </x:c>
      <x:c r="K919" s="130" t="n">
        <x:v>8</x:v>
      </x:c>
    </x:row>
    <x:row r="920" ht="104" customHeight="1">
      <x:c r="A920" s="121" t="str">
        <x:v>D6-O3-M29-REPONSE-A-01</x:v>
      </x:c>
      <x:c r="B920" s="122" t="str">
        <x:v>D6-O3-M29</x:v>
      </x:c>
      <x:c r="C920" s="122" t="str">
        <x:v>REPONSE</x:v>
      </x:c>
      <x:c r="D920" s="122" t="str">
        <x:v>A</x:v>
      </x:c>
      <x:c r="E920" s="123" t="n">
        <x:v>1</x:v>
      </x:c>
      <x:c r="F920" s="122" t="str">
        <x:v>Tava</x:v>
      </x:c>
      <x:c r="G920" s="122" t="str">
        <x:v>Relis les engagements, puis confirme ton propre choix.</x:v>
      </x:c>
      <x:c r="H920" s="122" t="str">
        <x:v>Réponse au choix retenu ; les autres réponses ne sont pas jouées.</x:v>
      </x:c>
      <x:c r="I920" s="122"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J920" s="122" t="str">
        <x:v>Origines — O3</x:v>
      </x:c>
      <x:c r="K920" s="125" t="n">
        <x:v>8</x:v>
      </x:c>
    </x:row>
    <x:row r="921" ht="104" customHeight="1">
      <x:c r="A921" s="126" t="str">
        <x:v>D6-O3-M29-CHOIX-B-01</x:v>
      </x:c>
      <x:c r="B921" s="127" t="str">
        <x:v>D6-O3-M29</x:v>
      </x:c>
      <x:c r="C921" s="127" t="str">
        <x:v>CHOIX</x:v>
      </x:c>
      <x:c r="D921" s="127" t="str">
        <x:v>B</x:v>
      </x:c>
      <x:c r="E921" s="128" t="n">
        <x:v>1</x:v>
      </x:c>
      <x:c r="F921" s="127" t="str">
        <x:v>Joueur</x:v>
      </x:c>
      <x:c r="G921" s="127" t="str">
        <x:v>Je choisis les haltes qui nous relient.</x:v>
      </x:c>
      <x:c r="H921" s="127" t="str">
        <x:v>Regarder la personne ou l’appui concerné ; intention, pas résultat.</x:v>
      </x:c>
      <x:c r="I921" s="127"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J921" s="127" t="str">
        <x:v>Origines — O3</x:v>
      </x:c>
      <x:c r="K921" s="130" t="n">
        <x:v>7</x:v>
      </x:c>
    </x:row>
    <x:row r="922" ht="104" customHeight="1">
      <x:c r="A922" s="121" t="str">
        <x:v>D6-O3-M29-REPONSE-B-01</x:v>
      </x:c>
      <x:c r="B922" s="122" t="str">
        <x:v>D6-O3-M29</x:v>
      </x:c>
      <x:c r="C922" s="122" t="str">
        <x:v>REPONSE</x:v>
      </x:c>
      <x:c r="D922" s="122" t="str">
        <x:v>B</x:v>
      </x:c>
      <x:c r="E922" s="123" t="n">
        <x:v>1</x:v>
      </x:c>
      <x:c r="F922" s="122" t="str">
        <x:v>Tava</x:v>
      </x:c>
      <x:c r="G922" s="122" t="str">
        <x:v>Le réseau gardera les limites de chaque gardien.</x:v>
      </x:c>
      <x:c r="H922" s="122" t="str">
        <x:v>Réponse au choix retenu ; les autres réponses ne sont pas jouées.</x:v>
      </x:c>
      <x:c r="I922" s="122"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J922" s="122" t="str">
        <x:v>Origines — O3</x:v>
      </x:c>
      <x:c r="K922" s="125" t="n">
        <x:v>8</x:v>
      </x:c>
    </x:row>
    <x:row r="923" ht="89" customHeight="1">
      <x:c r="A923" s="126" t="str">
        <x:v>D6-O3-M29-CHOIX-C-01</x:v>
      </x:c>
      <x:c r="B923" s="127" t="str">
        <x:v>D6-O3-M29</x:v>
      </x:c>
      <x:c r="C923" s="127" t="str">
        <x:v>CHOIX</x:v>
      </x:c>
      <x:c r="D923" s="127" t="str">
        <x:v>C</x:v>
      </x:c>
      <x:c r="E923" s="128" t="n">
        <x:v>1</x:v>
      </x:c>
      <x:c r="F923" s="127" t="str">
        <x:v>Joueur</x:v>
      </x:c>
      <x:c r="G923" s="127" t="str">
        <x:v>Je confie les archives, puis je prends ma route.</x:v>
      </x:c>
      <x:c r="H923" s="127" t="str">
        <x:v>Regarder la personne ou l’appui concerné ; intention, pas résultat.</x:v>
      </x:c>
      <x:c r="I923" s="127" t="str">
        <x:v>Gardiens consentants ; vaisseau personnel réellement possédé ; départ futur à jouer après transferts. Les effets de cette fin ont été consultés ; confirmation explicite distincte encore nécessaire. La lettre du choix seule ne réalise aucune fin.</x:v>
      </x:c>
      <x:c r="J923" s="127" t="str">
        <x:v>Origines — O3</x:v>
      </x:c>
      <x:c r="K923" s="130" t="n">
        <x:v>9</x:v>
      </x:c>
    </x:row>
    <x:row r="924" ht="89" customHeight="1">
      <x:c r="A924" s="121" t="str">
        <x:v>D6-O3-M29-REPONSE-C-01</x:v>
      </x:c>
      <x:c r="B924" s="122" t="str">
        <x:v>D6-O3-M29</x:v>
      </x:c>
      <x:c r="C924" s="122" t="str">
        <x:v>REPONSE</x:v>
      </x:c>
      <x:c r="D924" s="122" t="str">
        <x:v>C</x:v>
      </x:c>
      <x:c r="E924" s="123" t="n">
        <x:v>1</x:v>
      </x:c>
      <x:c r="F924" s="122" t="str">
        <x:v>Tava</x:v>
      </x:c>
      <x:c r="G924" s="122" t="str">
        <x:v>Ce départ peut laisser des liens sans te retenir à chaque seuil.</x:v>
      </x:c>
      <x:c r="H924" s="122" t="str">
        <x:v>Réponse au choix retenu ; les autres réponses ne sont pas jouées.</x:v>
      </x:c>
      <x:c r="I924" s="122" t="str">
        <x:v>Gardiens consentants ; vaisseau personnel réellement possédé ; départ futur à jouer après transferts. Les effets de cette fin ont été consultés ; confirmation explicite distincte encore nécessaire. La lettre du choix seule ne réalise aucune fin.</x:v>
      </x:c>
      <x:c r="J924" s="122" t="str">
        <x:v>Origines — O3</x:v>
      </x:c>
      <x:c r="K924" s="125" t="n">
        <x:v>12</x:v>
      </x:c>
    </x:row>
    <x:row r="925" ht="239" customHeight="1">
      <x:c r="A925" s="126" t="str">
        <x:v>D6-O3-M30-OUV---01</x:v>
      </x:c>
      <x:c r="B925" s="127" t="str">
        <x:v>D6-O3-M30</x:v>
      </x:c>
      <x:c r="C925" s="127" t="str">
        <x:v>OUV</x:v>
      </x:c>
      <x:c r="D925" s="127" t="str">
        <x:v>-</x:v>
      </x:c>
      <x:c r="E925" s="128" t="n">
        <x:v>1</x:v>
      </x:c>
      <x:c r="F925" s="127" t="str">
        <x:v>Tava</x:v>
      </x:c>
      <x:c r="G925" s="127" t="str">
        <x:v>Le dernier repère attend ta main. Ensuite, où veux-tu faire la première visite ?</x:v>
      </x:c>
      <x:c r="H925" s="127" t="str">
        <x:v>Laisse le joueur regarder la situation avant de poursuivre.</x:v>
      </x:c>
      <x:c r="I925" s="127" t="str">
        <x:v>O3-M29 résolue avec choix confirmé ; O3.endingId contient exactement une valeur valide parmi O3-E1, O3-E2, O3-E3. Un refus, une sortie sans confirmation ou une sélection provisoire n’ouvre pas M30.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 O3.endingChoiceConfirmed=true ; exactement un endingId valide. Jouer uniquement sa scène de réalisation E correspondante. La réussite parlée attend endingRealized=true ; report ou interruption restent à reprendre.</x:v>
      </x:c>
      <x:c r="J925" s="127" t="str">
        <x:v>Origines — O3</x:v>
      </x:c>
      <x:c r="K925" s="130" t="n">
        <x:v>14</x:v>
      </x:c>
    </x:row>
    <x:row r="926" ht="74" customHeight="1">
      <x:c r="A926" s="121" t="str">
        <x:v>D6-O3-M30-SUCCES---01</x:v>
      </x:c>
      <x:c r="B926" s="122" t="str">
        <x:v>D6-O3-M30</x:v>
      </x:c>
      <x:c r="C926" s="122" t="str">
        <x:v>SUCCES</x:v>
      </x:c>
      <x:c r="D926" s="122" t="str">
        <x:v>-</x:v>
      </x:c>
      <x:c r="E926" s="123" t="n">
        <x:v>1</x:v>
      </x:c>
      <x:c r="F926" s="122" t="str">
        <x:v>Tava</x:v>
      </x:c>
      <x:c r="G926" s="122" t="str">
        <x:v>Les lampes sont à leurs places. Elles n’ont pas toutes à brûler sous le même toit.</x:v>
      </x:c>
      <x:c r="H926" s="122" t="str">
        <x:v>Regarde le résultat réellement obtenu avant de parler.</x:v>
      </x:c>
      <x:c r="I926" s="122" t="str">
        <x:v>Résultat correspondant effectivement constaté ; remplace ou supprime la ligne si choix de refus/différé/observation. Ne jamais jouer une victoire non acquise.</x:v>
      </x:c>
      <x:c r="J926" s="122" t="str">
        <x:v>Origines — O3</x:v>
      </x:c>
      <x:c r="K926" s="125" t="n">
        <x:v>16</x:v>
      </x:c>
    </x:row>
    <x:row r="927" ht="44" customHeight="1">
      <x:c r="A927" s="126" t="str">
        <x:v>D6-O3-M30-ECHEC---01</x:v>
      </x:c>
      <x:c r="B927" s="127" t="str">
        <x:v>D6-O3-M30</x:v>
      </x:c>
      <x:c r="C927" s="127" t="str">
        <x:v>ECHEC</x:v>
      </x:c>
      <x:c r="D927" s="127" t="str">
        <x:v>-</x:v>
      </x:c>
      <x:c r="E927" s="128" t="n">
        <x:v>1</x:v>
      </x:c>
      <x:c r="F927" s="127" t="str">
        <x:v>Tava</x:v>
      </x:c>
      <x:c r="G927" s="127" t="str">
        <x:v>Le dernier geste reste en attente. Nous n’avons pas encore clos ce passage.</x:v>
      </x:c>
      <x:c r="H927" s="127" t="str">
        <x:v>Suspend l’échange pour laisser jouer le repli ou la protection prévue.</x:v>
      </x:c>
      <x:c r="I927" s="127" t="str">
        <x:v>Échec ou blocage correspondant effectivement observé ; les dégâts, objets et positions persistent.</x:v>
      </x:c>
      <x:c r="J927" s="127" t="str">
        <x:v>Origines — O3</x:v>
      </x:c>
      <x:c r="K927" s="130" t="n">
        <x:v>13</x:v>
      </x:c>
    </x:row>
    <x:row r="928" ht="44" customHeight="1">
      <x:c r="A928" s="121" t="str">
        <x:v>D6-O3-M30-REPRISE---01</x:v>
      </x:c>
      <x:c r="B928" s="122" t="str">
        <x:v>D6-O3-M30</x:v>
      </x:c>
      <x:c r="C928" s="122" t="str">
        <x:v>REPRISE</x:v>
      </x:c>
      <x:c r="D928" s="122" t="str">
        <x:v>-</x:v>
      </x:c>
      <x:c r="E928" s="123" t="n">
        <x:v>1</x:v>
      </x:c>
      <x:c r="F928" s="122" t="str">
        <x:v>Tava</x:v>
      </x:c>
      <x:c r="G928" s="122" t="str">
        <x:v>Reprenons la réalisation choisie, avec ceux qui peuvent être ici aujourd’hui.</x:v>
      </x:c>
      <x:c r="H928" s="122" t="str">
        <x:v>Reprend à distance sûre ; ne répète pas toute la présentation.</x:v>
      </x:c>
      <x:c r="I928" s="122" t="str">
        <x:v>Réinteraction volontaire après interruption ; état de l’action conservé.</x:v>
      </x:c>
      <x:c r="J928" s="122" t="str">
        <x:v>Origines — O3</x:v>
      </x:c>
      <x:c r="K928" s="125" t="n">
        <x:v>11</x:v>
      </x:c>
    </x:row>
    <x:row r="929" ht="59" customHeight="1">
      <x:c r="A929" s="126" t="str">
        <x:v>D6-O3-M30-CHOIX-A-01</x:v>
      </x:c>
      <x:c r="B929" s="127" t="str">
        <x:v>D6-O3-M30</x:v>
      </x:c>
      <x:c r="C929" s="127" t="str">
        <x:v>CHOIX</x:v>
      </x:c>
      <x:c r="D929" s="127" t="str">
        <x:v>A</x:v>
      </x:c>
      <x:c r="E929" s="128" t="n">
        <x:v>1</x:v>
      </x:c>
      <x:c r="F929" s="127" t="str">
        <x:v>Joueur</x:v>
      </x:c>
      <x:c r="G929" s="127" t="str">
        <x:v>Je commence par le lieu où nous avons travaillé ensemble.</x:v>
      </x:c>
      <x:c r="H929" s="127" t="str">
        <x:v>Regarder la personne ou l’appui concerné ; intention, pas résultat.</x:v>
      </x:c>
      <x:c r="I929" s="127" t="str">
        <x:v>Conditions d’entrée encore valides ; personne, outil et passage nécessaires disponibles. La parole seule ne valide pas l’objectif.</x:v>
      </x:c>
      <x:c r="J929" s="127" t="str">
        <x:v>Origines — O3</x:v>
      </x:c>
      <x:c r="K929" s="130" t="n">
        <x:v>10</x:v>
      </x:c>
    </x:row>
    <x:row r="930" ht="59" customHeight="1">
      <x:c r="A930" s="121" t="str">
        <x:v>D6-O3-M30-REPONSE-A-01</x:v>
      </x:c>
      <x:c r="B930" s="122" t="str">
        <x:v>D6-O3-M30</x:v>
      </x:c>
      <x:c r="C930" s="122" t="str">
        <x:v>REPONSE</x:v>
      </x:c>
      <x:c r="D930" s="122" t="str">
        <x:v>A</x:v>
      </x:c>
      <x:c r="E930" s="123" t="n">
        <x:v>1</x:v>
      </x:c>
      <x:c r="F930" s="122" t="str">
        <x:v>Tava</x:v>
      </x:c>
      <x:c r="G930" s="122" t="str">
        <x:v>Nous préparerons le trajet après le dernier geste.</x:v>
      </x:c>
      <x:c r="H930" s="122" t="str">
        <x:v>Réponse au choix retenu ; les autres réponses ne sont pas jouées.</x:v>
      </x:c>
      <x:c r="I930" s="122" t="str">
        <x:v>Conditions d’entrée encore valides ; personne, outil et passage nécessaires disponibles. La parole seule ne valide pas l’objectif.</x:v>
      </x:c>
      <x:c r="J930" s="122" t="str">
        <x:v>Origines — O3</x:v>
      </x:c>
      <x:c r="K930" s="125" t="n">
        <x:v>8</x:v>
      </x:c>
    </x:row>
    <x:row r="931" ht="59" customHeight="1">
      <x:c r="A931" s="126" t="str">
        <x:v>D6-O3-M30-CHOIX-B-01</x:v>
      </x:c>
      <x:c r="B931" s="127" t="str">
        <x:v>D6-O3-M30</x:v>
      </x:c>
      <x:c r="C931" s="127" t="str">
        <x:v>CHOIX</x:v>
      </x:c>
      <x:c r="D931" s="127" t="str">
        <x:v>B</x:v>
      </x:c>
      <x:c r="E931" s="128" t="n">
        <x:v>1</x:v>
      </x:c>
      <x:c r="F931" s="127" t="str">
        <x:v>Joueur</x:v>
      </x:c>
      <x:c r="G931" s="127" t="str">
        <x:v>Je vais d’abord vers quelqu’un qui n’a pas pu venir.</x:v>
      </x:c>
      <x:c r="H931" s="127" t="str">
        <x:v>Regarder la personne ou l’appui concerné ; intention, pas résultat.</x:v>
      </x:c>
      <x:c r="I931" s="127" t="str">
        <x:v>Conditions d’entrée encore valides ; personne, outil et passage nécessaires disponibles. La parole seule ne valide pas l’objectif.</x:v>
      </x:c>
      <x:c r="J931" s="127" t="str">
        <x:v>Origines — O3</x:v>
      </x:c>
      <x:c r="K931" s="130" t="n">
        <x:v>10</x:v>
      </x:c>
    </x:row>
    <x:row r="932" ht="59" customHeight="1">
      <x:c r="A932" s="121" t="str">
        <x:v>D6-O3-M30-REPONSE-B-01</x:v>
      </x:c>
      <x:c r="B932" s="122" t="str">
        <x:v>D6-O3-M30</x:v>
      </x:c>
      <x:c r="C932" s="122" t="str">
        <x:v>REPONSE</x:v>
      </x:c>
      <x:c r="D932" s="122" t="str">
        <x:v>B</x:v>
      </x:c>
      <x:c r="E932" s="123" t="n">
        <x:v>1</x:v>
      </x:c>
      <x:c r="F932" s="122" t="str">
        <x:v>Tava</x:v>
      </x:c>
      <x:c r="G932" s="122" t="str">
        <x:v>Demande sa disponibilité avant de prendre la route.</x:v>
      </x:c>
      <x:c r="H932" s="122" t="str">
        <x:v>Réponse au choix retenu ; les autres réponses ne sont pas jouées.</x:v>
      </x:c>
      <x:c r="I932" s="122" t="str">
        <x:v>Conditions d’entrée encore valides ; personne, outil et passage nécessaires disponibles. La parole seule ne valide pas l’objectif.</x:v>
      </x:c>
      <x:c r="J932" s="122" t="str">
        <x:v>Origines — O3</x:v>
      </x:c>
      <x:c r="K932" s="125" t="n">
        <x:v>8</x:v>
      </x:c>
    </x:row>
    <x:row r="933" ht="59" customHeight="1">
      <x:c r="A933" s="126" t="str">
        <x:v>D6-O3-M30-VARIANTE---01</x:v>
      </x:c>
      <x:c r="B933" s="127" t="str">
        <x:v>D6-O3-M30</x:v>
      </x:c>
      <x:c r="C933" s="127" t="str">
        <x:v>VARIANTE</x:v>
      </x:c>
      <x:c r="D933" s="127" t="str">
        <x:v>-</x:v>
      </x:c>
      <x:c r="E933" s="128" t="n">
        <x:v>1</x:v>
      </x:c>
      <x:c r="F933" s="127" t="str">
        <x:v>Tava</x:v>
      </x:c>
      <x:c r="G933" s="127" t="str">
        <x:v>Un salut est arrivé de sa halte. Il repartira vers son travail après nous avoir écrit.</x:v>
      </x:c>
      <x:c r="H933" s="127" t="str">
        <x:v>Pose le message à une place distincte des sièges occupés.</x:v>
      </x:c>
      <x:c r="I933" s="127" t="str">
        <x:v>Après réalisation ; priorité 1 ; participant absent, message de salut autorisé reçu ; voix locale lit l’autorisation.</x:v>
      </x:c>
      <x:c r="J933" s="127" t="str">
        <x:v>Origines — O3</x:v>
      </x:c>
      <x:c r="K933" s="130" t="n">
        <x:v>16</x:v>
      </x:c>
    </x:row>
    <x:row r="934" ht="149" customHeight="1">
      <x:c r="A934" s="121" t="str">
        <x:v>D6-O3-M31-OUV---01</x:v>
      </x:c>
      <x:c r="B934" s="122" t="str">
        <x:v>D6-O3-M31</x:v>
      </x:c>
      <x:c r="C934" s="122" t="str">
        <x:v>OUV</x:v>
      </x:c>
      <x:c r="D934" s="122" t="str">
        <x:v>-</x:v>
      </x:c>
      <x:c r="E934" s="123" t="n">
        <x:v>1</x:v>
      </x:c>
      <x:c r="F934" s="122" t="str">
        <x:v>Enfant de la génération suivante</x:v>
      </x:c>
      <x:c r="G934" s="122" t="str">
        <x:v>Sur ton plan, c’était une cour. Qu’est-ce qu’on y faisait avant la roche ?</x:v>
      </x:c>
      <x:c r="H934" s="122" t="str">
        <x:v>Laisse le joueur regarder la situation avant de poursuivre.</x:v>
      </x:c>
      <x:c r="I934" s="122" t="str">
        <x:v>O3-M30 réussie ; exactement une fin O3-E1..E3 réalisée et verrouillée ; rang Elder commun acquis.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934" s="122" t="str">
        <x:v>Origines — O3</x:v>
      </x:c>
      <x:c r="K934" s="125" t="n">
        <x:v>14</x:v>
      </x:c>
    </x:row>
    <x:row r="935" ht="74" customHeight="1">
      <x:c r="A935" s="126" t="str">
        <x:v>D6-O3-M31-SUCCES---01</x:v>
      </x:c>
      <x:c r="B935" s="127" t="str">
        <x:v>D6-O3-M31</x:v>
      </x:c>
      <x:c r="C935" s="127" t="str">
        <x:v>SUCCES</x:v>
      </x:c>
      <x:c r="D935" s="127" t="str">
        <x:v>-</x:v>
      </x:c>
      <x:c r="E935" s="128" t="n">
        <x:v>1</x:v>
      </x:c>
      <x:c r="F935" s="127" t="str">
        <x:v>Enfant de la génération suivante</x:v>
      </x:c>
      <x:c r="G935" s="127" t="str">
        <x:v>Je peux imaginer des journées dans ce lieu, pas seulement sa fin.</x:v>
      </x:c>
      <x:c r="H935" s="127" t="str">
        <x:v>Regarde le résultat réellement obtenu avant de parler.</x:v>
      </x:c>
      <x:c r="I935" s="127" t="str">
        <x:v>Résultat correspondant effectivement constaté ; remplace ou supprime la ligne si choix de refus/différé/observation. Ne jamais jouer une victoire non acquise.</x:v>
      </x:c>
      <x:c r="J935" s="127" t="str">
        <x:v>Origines — O3</x:v>
      </x:c>
      <x:c r="K935" s="130" t="n">
        <x:v>12</x:v>
      </x:c>
    </x:row>
    <x:row r="936" ht="44" customHeight="1">
      <x:c r="A936" s="121" t="str">
        <x:v>D6-O3-M31-ECHEC---01</x:v>
      </x:c>
      <x:c r="B936" s="122" t="str">
        <x:v>D6-O3-M31</x:v>
      </x:c>
      <x:c r="C936" s="122" t="str">
        <x:v>ECHEC</x:v>
      </x:c>
      <x:c r="D936" s="122" t="str">
        <x:v>-</x:v>
      </x:c>
      <x:c r="E936" s="123" t="n">
        <x:v>1</x:v>
      </x:c>
      <x:c r="F936" s="122" t="str">
        <x:v>Enfant de la génération suivante</x:v>
      </x:c>
      <x:c r="G936" s="122" t="str">
        <x:v>Tu ne te souviens plus de ce détail ? On peut le laisser ouvert.</x:v>
      </x:c>
      <x:c r="H936" s="122" t="str">
        <x:v>Suspend l’échange pour laisser jouer le repli ou la protection prévue.</x:v>
      </x:c>
      <x:c r="I936" s="122" t="str">
        <x:v>Échec ou blocage correspondant effectivement observé ; les dégâts, objets et positions persistent.</x:v>
      </x:c>
      <x:c r="J936" s="122" t="str">
        <x:v>Origines — O3</x:v>
      </x:c>
      <x:c r="K936" s="125" t="n">
        <x:v>14</x:v>
      </x:c>
    </x:row>
    <x:row r="937" ht="44" customHeight="1">
      <x:c r="A937" s="126" t="str">
        <x:v>D6-O3-M31-REPRISE---01</x:v>
      </x:c>
      <x:c r="B937" s="127" t="str">
        <x:v>D6-O3-M31</x:v>
      </x:c>
      <x:c r="C937" s="127" t="str">
        <x:v>REPRISE</x:v>
      </x:c>
      <x:c r="D937" s="127" t="str">
        <x:v>-</x:v>
      </x:c>
      <x:c r="E937" s="128" t="n">
        <x:v>1</x:v>
      </x:c>
      <x:c r="F937" s="127" t="str">
        <x:v>Enfant de la génération suivante</x:v>
      </x:c>
      <x:c r="G937" s="127" t="str">
        <x:v>Montre-moi ce dont tu es sûr. Quelqu’un d’autre se rappellera peut-être le reste.</x:v>
      </x:c>
      <x:c r="H937" s="127" t="str">
        <x:v>Reprend à distance sûre ; ne répète pas toute la présentation.</x:v>
      </x:c>
      <x:c r="I937" s="127" t="str">
        <x:v>Réinteraction volontaire après interruption ; état de l’action conservé.</x:v>
      </x:c>
      <x:c r="J937" s="127" t="str">
        <x:v>Origines — O3</x:v>
      </x:c>
      <x:c r="K937" s="130" t="n">
        <x:v>13</x:v>
      </x:c>
    </x:row>
    <x:row r="938" ht="59" customHeight="1">
      <x:c r="A938" s="121" t="str">
        <x:v>D6-O3-M31-CHOIX-A-01</x:v>
      </x:c>
      <x:c r="B938" s="122" t="str">
        <x:v>D6-O3-M31</x:v>
      </x:c>
      <x:c r="C938" s="122" t="str">
        <x:v>CHOIX</x:v>
      </x:c>
      <x:c r="D938" s="122" t="str">
        <x:v>A</x:v>
      </x:c>
      <x:c r="E938" s="123" t="n">
        <x:v>1</x:v>
      </x:c>
      <x:c r="F938" s="122" t="str">
        <x:v>Joueur</x:v>
      </x:c>
      <x:c r="G938" s="122" t="str">
        <x:v>Je te montre d’abord nos jeux et l’atelier.</x:v>
      </x:c>
      <x:c r="H938" s="122" t="str">
        <x:v>Regarder la personne ou l’appui concerné ; intention, pas résultat.</x:v>
      </x:c>
      <x:c r="I938" s="122" t="str">
        <x:v>Conditions d’entrée encore valides ; personne, outil et passage nécessaires disponibles. La parole seule ne valide pas l’objectif.</x:v>
      </x:c>
      <x:c r="J938" s="122" t="str">
        <x:v>Origines — O3</x:v>
      </x:c>
      <x:c r="K938" s="125" t="n">
        <x:v>8</x:v>
      </x:c>
    </x:row>
    <x:row r="939" ht="59" customHeight="1">
      <x:c r="A939" s="126" t="str">
        <x:v>D6-O3-M31-REPONSE-A-01</x:v>
      </x:c>
      <x:c r="B939" s="127" t="str">
        <x:v>D6-O3-M31</x:v>
      </x:c>
      <x:c r="C939" s="127" t="str">
        <x:v>REPONSE</x:v>
      </x:c>
      <x:c r="D939" s="127" t="str">
        <x:v>A</x:v>
      </x:c>
      <x:c r="E939" s="128" t="n">
        <x:v>1</x:v>
      </x:c>
      <x:c r="F939" s="127" t="str">
        <x:v>Enfant de la génération suivante</x:v>
      </x:c>
      <x:c r="G939" s="127" t="str">
        <x:v>Ce petit outil servait à fabriquer quoi ?</x:v>
      </x:c>
      <x:c r="H939" s="127" t="str">
        <x:v>Réponse au choix retenu ; les autres réponses ne sont pas jouées.</x:v>
      </x:c>
      <x:c r="I939" s="127" t="str">
        <x:v>Conditions d’entrée encore valides ; personne, outil et passage nécessaires disponibles. La parole seule ne valide pas l’objectif.</x:v>
      </x:c>
      <x:c r="J939" s="127" t="str">
        <x:v>Origines — O3</x:v>
      </x:c>
      <x:c r="K939" s="130" t="n">
        <x:v>8</x:v>
      </x:c>
    </x:row>
    <x:row r="940" ht="59" customHeight="1">
      <x:c r="A940" s="121" t="str">
        <x:v>D6-O3-M31-CHOIX-B-01</x:v>
      </x:c>
      <x:c r="B940" s="122" t="str">
        <x:v>D6-O3-M31</x:v>
      </x:c>
      <x:c r="C940" s="122" t="str">
        <x:v>CHOIX</x:v>
      </x:c>
      <x:c r="D940" s="122" t="str">
        <x:v>B</x:v>
      </x:c>
      <x:c r="E940" s="123" t="n">
        <x:v>1</x:v>
      </x:c>
      <x:c r="F940" s="122" t="str">
        <x:v>Joueur</x:v>
      </x:c>
      <x:c r="G940" s="122" t="str">
        <x:v>Je te montre le chemin par lequel nous sommes sortis.</x:v>
      </x:c>
      <x:c r="H940" s="122" t="str">
        <x:v>Regarder la personne ou l’appui concerné ; intention, pas résultat.</x:v>
      </x:c>
      <x:c r="I940" s="122" t="str">
        <x:v>Conditions d’entrée encore valides ; personne, outil et passage nécessaires disponibles. La parole seule ne valide pas l’objectif.</x:v>
      </x:c>
      <x:c r="J940" s="122" t="str">
        <x:v>Origines — O3</x:v>
      </x:c>
      <x:c r="K940" s="125" t="n">
        <x:v>10</x:v>
      </x:c>
    </x:row>
    <x:row r="941" ht="59" customHeight="1">
      <x:c r="A941" s="126" t="str">
        <x:v>D6-O3-M31-REPONSE-B-01</x:v>
      </x:c>
      <x:c r="B941" s="127" t="str">
        <x:v>D6-O3-M31</x:v>
      </x:c>
      <x:c r="C941" s="127" t="str">
        <x:v>REPONSE</x:v>
      </x:c>
      <x:c r="D941" s="127" t="str">
        <x:v>B</x:v>
      </x:c>
      <x:c r="E941" s="128" t="n">
        <x:v>1</x:v>
      </x:c>
      <x:c r="F941" s="127" t="str">
        <x:v>Enfant de la génération suivante</x:v>
      </x:c>
      <x:c r="G941" s="127" t="str">
        <x:v>Est-ce que tu savais déjà où il menait ?</x:v>
      </x:c>
      <x:c r="H941" s="127" t="str">
        <x:v>Réponse au choix retenu ; les autres réponses ne sont pas jouées.</x:v>
      </x:c>
      <x:c r="I941" s="127" t="str">
        <x:v>Conditions d’entrée encore valides ; personne, outil et passage nécessaires disponibles. La parole seule ne valide pas l’objectif.</x:v>
      </x:c>
      <x:c r="J941" s="127" t="str">
        <x:v>Origines — O3</x:v>
      </x:c>
      <x:c r="K941" s="130" t="n">
        <x:v>9</x:v>
      </x:c>
    </x:row>
    <x:row r="942" ht="164" customHeight="1">
      <x:c r="A942" s="121" t="str">
        <x:v>D6-O3-M32-OUV---01</x:v>
      </x:c>
      <x:c r="B942" s="122" t="str">
        <x:v>D6-O3-M32</x:v>
      </x:c>
      <x:c r="C942" s="122" t="str">
        <x:v>OUV</x:v>
      </x:c>
      <x:c r="D942" s="122" t="str">
        <x:v>-</x:v>
      </x:c>
      <x:c r="E942" s="123" t="n">
        <x:v>1</x:v>
      </x:c>
      <x:c r="F942" s="122" t="str">
        <x:v>Orem</x:v>
      </x:c>
      <x:c r="G942" s="122" t="str">
        <x:v>La cour est sous les feuilles. La proie a fait son territoire à l’endroit de notre passage.</x:v>
      </x:c>
      <x:c r="H942" s="122" t="str">
        <x:v>Laisse le joueur regarder la situation avant de poursuivre.</x:v>
      </x:c>
      <x:c r="I942" s="122" t="str">
        <x:v>O3-M31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942" s="122" t="str">
        <x:v>Origines — O3</x:v>
      </x:c>
      <x:c r="K942" s="125" t="n">
        <x:v>17</x:v>
      </x:c>
    </x:row>
    <x:row r="943" ht="74" customHeight="1">
      <x:c r="A943" s="126" t="str">
        <x:v>D6-O3-M32-SUCCES---01</x:v>
      </x:c>
      <x:c r="B943" s="127" t="str">
        <x:v>D6-O3-M32</x:v>
      </x:c>
      <x:c r="C943" s="127" t="str">
        <x:v>SUCCES</x:v>
      </x:c>
      <x:c r="D943" s="127" t="str">
        <x:v>-</x:v>
      </x:c>
      <x:c r="E943" s="128" t="n">
        <x:v>1</x:v>
      </x:c>
      <x:c r="F943" s="127" t="str">
        <x:v>Orem</x:v>
      </x:c>
      <x:c r="G943" s="127" t="str">
        <x:v>La carte montre désormais le chemin que nous avons vraiment gardé.</x:v>
      </x:c>
      <x:c r="H943" s="127" t="str">
        <x:v>Regarde le résultat réellement obtenu avant de parler.</x:v>
      </x:c>
      <x:c r="I943" s="127" t="str">
        <x:v>Résultat correspondant effectivement constaté ; remplace ou supprime la ligne si choix de refus/différé/observation. Ne jamais jouer une victoire non acquise.</x:v>
      </x:c>
      <x:c r="J943" s="127" t="str">
        <x:v>Origines — O3</x:v>
      </x:c>
      <x:c r="K943" s="130" t="n">
        <x:v>11</x:v>
      </x:c>
    </x:row>
    <x:row r="944" ht="44" customHeight="1">
      <x:c r="A944" s="121" t="str">
        <x:v>D6-O3-M32-ECHEC---01</x:v>
      </x:c>
      <x:c r="B944" s="122" t="str">
        <x:v>D6-O3-M32</x:v>
      </x:c>
      <x:c r="C944" s="122" t="str">
        <x:v>ECHEC</x:v>
      </x:c>
      <x:c r="D944" s="122" t="str">
        <x:v>-</x:v>
      </x:c>
      <x:c r="E944" s="123" t="n">
        <x:v>1</x:v>
      </x:c>
      <x:c r="F944" s="122" t="str">
        <x:v>Orem</x:v>
      </x:c>
      <x:c r="G944" s="122" t="str">
        <x:v>Elle tient encore le passage. Nous n’avons pas besoin de la forcer aujourd’hui.</x:v>
      </x:c>
      <x:c r="H944" s="122" t="str">
        <x:v>Suspend l’échange pour laisser jouer le repli ou la protection prévue.</x:v>
      </x:c>
      <x:c r="I944" s="122" t="str">
        <x:v>Échec ou blocage correspondant effectivement observé ; les dégâts, objets et positions persistent.</x:v>
      </x:c>
      <x:c r="J944" s="122" t="str">
        <x:v>Origines — O3</x:v>
      </x:c>
      <x:c r="K944" s="125" t="n">
        <x:v>13</x:v>
      </x:c>
    </x:row>
    <x:row r="945" ht="44" customHeight="1">
      <x:c r="A945" s="126" t="str">
        <x:v>D6-O3-M32-REPRISE---01</x:v>
      </x:c>
      <x:c r="B945" s="127" t="str">
        <x:v>D6-O3-M32</x:v>
      </x:c>
      <x:c r="C945" s="127" t="str">
        <x:v>REPRISE</x:v>
      </x:c>
      <x:c r="D945" s="127" t="str">
        <x:v>-</x:v>
      </x:c>
      <x:c r="E945" s="128" t="n">
        <x:v>1</x:v>
      </x:c>
      <x:c r="F945" s="127" t="str">
        <x:v>Orem</x:v>
      </x:c>
      <x:c r="G945" s="127" t="str">
        <x:v>Le belvédère est là. Nous pouvons revenir au sentier après son départ.</x:v>
      </x:c>
      <x:c r="H945" s="127" t="str">
        <x:v>Reprend à distance sûre ; ne répète pas toute la présentation.</x:v>
      </x:c>
      <x:c r="I945" s="127" t="str">
        <x:v>Réinteraction volontaire après interruption ; état de l’action conservé.</x:v>
      </x:c>
      <x:c r="J945" s="127" t="str">
        <x:v>Origines — O3</x:v>
      </x:c>
      <x:c r="K945" s="130" t="n">
        <x:v>12</x:v>
      </x:c>
    </x:row>
    <x:row r="946" ht="59" customHeight="1">
      <x:c r="A946" s="121" t="str">
        <x:v>D6-O3-M32-CHOIX-A-01</x:v>
      </x:c>
      <x:c r="B946" s="122" t="str">
        <x:v>D6-O3-M32</x:v>
      </x:c>
      <x:c r="C946" s="122" t="str">
        <x:v>CHOIX</x:v>
      </x:c>
      <x:c r="D946" s="122" t="str">
        <x:v>A</x:v>
      </x:c>
      <x:c r="E946" s="123" t="n">
        <x:v>1</x:v>
      </x:c>
      <x:c r="F946" s="122" t="str">
        <x:v>Joueur</x:v>
      </x:c>
      <x:c r="G946" s="122" t="str">
        <x:v>Je garde un accès de visite étroit.</x:v>
      </x:c>
      <x:c r="H946" s="122" t="str">
        <x:v>Regarder la personne ou l’appui concerné ; intention, pas résultat.</x:v>
      </x:c>
      <x:c r="I946" s="122" t="str">
        <x:v>Conditions d’entrée encore valides ; personne, outil et passage nécessaires disponibles. La parole seule ne valide pas l’objectif.</x:v>
      </x:c>
      <x:c r="J946" s="122" t="str">
        <x:v>Origines — O3</x:v>
      </x:c>
      <x:c r="K946" s="125" t="n">
        <x:v>7</x:v>
      </x:c>
    </x:row>
    <x:row r="947" ht="59" customHeight="1">
      <x:c r="A947" s="126" t="str">
        <x:v>D6-O3-M32-REPONSE-A-01</x:v>
      </x:c>
      <x:c r="B947" s="127" t="str">
        <x:v>D6-O3-M32</x:v>
      </x:c>
      <x:c r="C947" s="127" t="str">
        <x:v>REPONSE</x:v>
      </x:c>
      <x:c r="D947" s="127" t="str">
        <x:v>A</x:v>
      </x:c>
      <x:c r="E947" s="128" t="n">
        <x:v>1</x:v>
      </x:c>
      <x:c r="F947" s="127" t="str">
        <x:v>Orem</x:v>
      </x:c>
      <x:c r="G947" s="127" t="str">
        <x:v>Alors observons son trajet avant de toucher aux branches.</x:v>
      </x:c>
      <x:c r="H947" s="127" t="str">
        <x:v>Réponse au choix retenu ; les autres réponses ne sont pas jouées.</x:v>
      </x:c>
      <x:c r="I947" s="127" t="str">
        <x:v>Conditions d’entrée encore valides ; personne, outil et passage nécessaires disponibles. La parole seule ne valide pas l’objectif.</x:v>
      </x:c>
      <x:c r="J947" s="127" t="str">
        <x:v>Origines — O3</x:v>
      </x:c>
      <x:c r="K947" s="130" t="n">
        <x:v>9</x:v>
      </x:c>
    </x:row>
    <x:row r="948" ht="59" customHeight="1">
      <x:c r="A948" s="121" t="str">
        <x:v>D6-O3-M32-CHOIX-B-01</x:v>
      </x:c>
      <x:c r="B948" s="122" t="str">
        <x:v>D6-O3-M32</x:v>
      </x:c>
      <x:c r="C948" s="122" t="str">
        <x:v>CHOIX</x:v>
      </x:c>
      <x:c r="D948" s="122" t="str">
        <x:v>B</x:v>
      </x:c>
      <x:c r="E948" s="123" t="n">
        <x:v>1</x:v>
      </x:c>
      <x:c r="F948" s="122" t="str">
        <x:v>Joueur</x:v>
      </x:c>
      <x:c r="G948" s="122" t="str">
        <x:v>Je laisse cette partie au vivant.</x:v>
      </x:c>
      <x:c r="H948" s="122" t="str">
        <x:v>Regarder la personne ou l’appui concerné ; intention, pas résultat.</x:v>
      </x:c>
      <x:c r="I948" s="122" t="str">
        <x:v>Conditions d’entrée encore valides ; personne, outil et passage nécessaires disponibles. La parole seule ne valide pas l’objectif.</x:v>
      </x:c>
      <x:c r="J948" s="122" t="str">
        <x:v>Origines — O3</x:v>
      </x:c>
      <x:c r="K948" s="125" t="n">
        <x:v>6</x:v>
      </x:c>
    </x:row>
    <x:row r="949" ht="59" customHeight="1">
      <x:c r="A949" s="126" t="str">
        <x:v>D6-O3-M32-REPONSE-B-01</x:v>
      </x:c>
      <x:c r="B949" s="127" t="str">
        <x:v>D6-O3-M32</x:v>
      </x:c>
      <x:c r="C949" s="127" t="str">
        <x:v>REPONSE</x:v>
      </x:c>
      <x:c r="D949" s="127" t="str">
        <x:v>B</x:v>
      </x:c>
      <x:c r="E949" s="128" t="n">
        <x:v>1</x:v>
      </x:c>
      <x:c r="F949" s="127" t="str">
        <x:v>Orem</x:v>
      </x:c>
      <x:c r="G949" s="127" t="str">
        <x:v>Nous pouvons regarder depuis le belvédère.</x:v>
      </x:c>
      <x:c r="H949" s="127" t="str">
        <x:v>Réponse au choix retenu ; les autres réponses ne sont pas jouées.</x:v>
      </x:c>
      <x:c r="I949" s="127" t="str">
        <x:v>Conditions d’entrée encore valides ; personne, outil et passage nécessaires disponibles. La parole seule ne valide pas l’objectif.</x:v>
      </x:c>
      <x:c r="J949" s="127" t="str">
        <x:v>Origines — O3</x:v>
      </x:c>
      <x:c r="K949" s="130" t="n">
        <x:v>6</x:v>
      </x:c>
    </x:row>
    <x:row r="950" ht="164" customHeight="1">
      <x:c r="A950" s="121" t="str">
        <x:v>D6-O3-M33-OUV---01</x:v>
      </x:c>
      <x:c r="B950" s="122" t="str">
        <x:v>D6-O3-M33</x:v>
      </x:c>
      <x:c r="C950" s="122" t="str">
        <x:v>OUV</x:v>
      </x:c>
      <x:c r="D950" s="122" t="str">
        <x:v>-</x:v>
      </x:c>
      <x:c r="E950" s="123" t="n">
        <x:v>1</x:v>
      </x:c>
      <x:c r="F950" s="122" t="str">
        <x:v>Gardienne des archives</x:v>
      </x:c>
      <x:c r="G950" s="122" t="str">
        <x:v>Cette réparation correspond au fragment laissé sans nom. Regardons les anciens relevés ensemble.</x:v>
      </x:c>
      <x:c r="H950" s="122" t="str">
        <x:v>Laisse le joueur regarder la situation avant de poursuivre.</x:v>
      </x:c>
      <x:c r="I950" s="122" t="str">
        <x:v>O3-M32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950" s="122" t="str">
        <x:v>Origines — O3</x:v>
      </x:c>
      <x:c r="K950" s="125" t="n">
        <x:v>13</x:v>
      </x:c>
    </x:row>
    <x:row r="951" ht="74" customHeight="1">
      <x:c r="A951" s="126" t="str">
        <x:v>D6-O3-M33-SUCCES---01</x:v>
      </x:c>
      <x:c r="B951" s="127" t="str">
        <x:v>D6-O3-M33</x:v>
      </x:c>
      <x:c r="C951" s="127" t="str">
        <x:v>SUCCES</x:v>
      </x:c>
      <x:c r="D951" s="127" t="str">
        <x:v>-</x:v>
      </x:c>
      <x:c r="E951" s="128" t="n">
        <x:v>1</x:v>
      </x:c>
      <x:c r="F951" s="127" t="str">
        <x:v>Gardienne des archives</x:v>
      </x:c>
      <x:c r="G951" s="127" t="str">
        <x:v>Le fragment a retrouvé un nom. Cela ne change pas le sort déjà établi de la personne.</x:v>
      </x:c>
      <x:c r="H951" s="127" t="str">
        <x:v>Regarde le résultat réellement obtenu avant de parler.</x:v>
      </x:c>
      <x:c r="I951" s="127" t="str">
        <x:v>Résultat correspondant effectivement constaté ; remplace ou supprime la ligne si choix de refus/différé/observation. Ne jamais jouer une victoire non acquise.</x:v>
      </x:c>
      <x:c r="J951" s="127" t="str">
        <x:v>Origines — O3</x:v>
      </x:c>
      <x:c r="K951" s="130" t="n">
        <x:v>17</x:v>
      </x:c>
    </x:row>
    <x:row r="952" ht="44" customHeight="1">
      <x:c r="A952" s="121" t="str">
        <x:v>D6-O3-M33-ECHEC---01</x:v>
      </x:c>
      <x:c r="B952" s="122" t="str">
        <x:v>D6-O3-M33</x:v>
      </x:c>
      <x:c r="C952" s="122" t="str">
        <x:v>ECHEC</x:v>
      </x:c>
      <x:c r="D952" s="122" t="str">
        <x:v>-</x:v>
      </x:c>
      <x:c r="E952" s="123" t="n">
        <x:v>1</x:v>
      </x:c>
      <x:c r="F952" s="122" t="str">
        <x:v>Gardienne des archives</x:v>
      </x:c>
      <x:c r="G952" s="122" t="str">
        <x:v>La comparaison reste trop faible. N’annonçons pas encore l’identité.</x:v>
      </x:c>
      <x:c r="H952" s="122" t="str">
        <x:v>Suspend l’échange pour laisser jouer le repli ou la protection prévue.</x:v>
      </x:c>
      <x:c r="I952" s="122" t="str">
        <x:v>Échec ou blocage correspondant effectivement observé ; les dégâts, objets et positions persistent.</x:v>
      </x:c>
      <x:c r="J952" s="122" t="str">
        <x:v>Origines — O3</x:v>
      </x:c>
      <x:c r="K952" s="125" t="n">
        <x:v>9</x:v>
      </x:c>
    </x:row>
    <x:row r="953" ht="44" customHeight="1">
      <x:c r="A953" s="126" t="str">
        <x:v>D6-O3-M33-REPRISE---01</x:v>
      </x:c>
      <x:c r="B953" s="127" t="str">
        <x:v>D6-O3-M33</x:v>
      </x:c>
      <x:c r="C953" s="127" t="str">
        <x:v>REPRISE</x:v>
      </x:c>
      <x:c r="D953" s="127" t="str">
        <x:v>-</x:v>
      </x:c>
      <x:c r="E953" s="128" t="n">
        <x:v>1</x:v>
      </x:c>
      <x:c r="F953" s="127" t="str">
        <x:v>Gardienne des archives</x:v>
      </x:c>
      <x:c r="G953" s="127" t="str">
        <x:v>L’hypothèse attend une autre trace. L’ancien relevé demeure consultable.</x:v>
      </x:c>
      <x:c r="H953" s="127" t="str">
        <x:v>Reprend à distance sûre ; ne répète pas toute la présentation.</x:v>
      </x:c>
      <x:c r="I953" s="127" t="str">
        <x:v>Réinteraction volontaire après interruption ; état de l’action conservé.</x:v>
      </x:c>
      <x:c r="J953" s="127" t="str">
        <x:v>Origines — O3</x:v>
      </x:c>
      <x:c r="K953" s="130" t="n">
        <x:v>9</x:v>
      </x:c>
    </x:row>
    <x:row r="954" ht="59" customHeight="1">
      <x:c r="A954" s="121" t="str">
        <x:v>D6-O3-M33-CHOIX-A-01</x:v>
      </x:c>
      <x:c r="B954" s="122" t="str">
        <x:v>D6-O3-M33</x:v>
      </x:c>
      <x:c r="C954" s="122" t="str">
        <x:v>CHOIX</x:v>
      </x:c>
      <x:c r="D954" s="122" t="str">
        <x:v>A</x:v>
      </x:c>
      <x:c r="E954" s="123" t="n">
        <x:v>1</x:v>
      </x:c>
      <x:c r="F954" s="122" t="str">
        <x:v>Joueur</x:v>
      </x:c>
      <x:c r="G954" s="122" t="str">
        <x:v>Si le lien tient, je propose une remise privée.</x:v>
      </x:c>
      <x:c r="H954" s="122" t="str">
        <x:v>Regarder la personne ou l’appui concerné ; intention, pas résultat.</x:v>
      </x:c>
      <x:c r="I954" s="122" t="str">
        <x:v>Conditions d’entrée encore valides ; personne, outil et passage nécessaires disponibles. La parole seule ne valide pas l’objectif.</x:v>
      </x:c>
      <x:c r="J954" s="122" t="str">
        <x:v>Origines — O3</x:v>
      </x:c>
      <x:c r="K954" s="125" t="n">
        <x:v>9</x:v>
      </x:c>
    </x:row>
    <x:row r="955" ht="59" customHeight="1">
      <x:c r="A955" s="126" t="str">
        <x:v>D6-O3-M33-REPONSE-A-01</x:v>
      </x:c>
      <x:c r="B955" s="127" t="str">
        <x:v>D6-O3-M33</x:v>
      </x:c>
      <x:c r="C955" s="127" t="str">
        <x:v>REPONSE</x:v>
      </x:c>
      <x:c r="D955" s="127" t="str">
        <x:v>A</x:v>
      </x:c>
      <x:c r="E955" s="128" t="n">
        <x:v>1</x:v>
      </x:c>
      <x:c r="F955" s="127" t="str">
        <x:v>Gardienne des archives</x:v>
      </x:c>
      <x:c r="G955" s="127" t="str">
        <x:v>Les proches choisiront qui sera présent.</x:v>
      </x:c>
      <x:c r="H955" s="127" t="str">
        <x:v>Réponse au choix retenu ; les autres réponses ne sont pas jouées.</x:v>
      </x:c>
      <x:c r="I955" s="127" t="str">
        <x:v>Conditions d’entrée encore valides ; personne, outil et passage nécessaires disponibles. La parole seule ne valide pas l’objectif.</x:v>
      </x:c>
      <x:c r="J955" s="127" t="str">
        <x:v>Origines — O3</x:v>
      </x:c>
      <x:c r="K955" s="130" t="n">
        <x:v>6</x:v>
      </x:c>
    </x:row>
    <x:row r="956" ht="59" customHeight="1">
      <x:c r="A956" s="121" t="str">
        <x:v>D6-O3-M33-CHOIX-B-01</x:v>
      </x:c>
      <x:c r="B956" s="122" t="str">
        <x:v>D6-O3-M33</x:v>
      </x:c>
      <x:c r="C956" s="122" t="str">
        <x:v>CHOIX</x:v>
      </x:c>
      <x:c r="D956" s="122" t="str">
        <x:v>B</x:v>
      </x:c>
      <x:c r="E956" s="123" t="n">
        <x:v>1</x:v>
      </x:c>
      <x:c r="F956" s="122" t="str">
        <x:v>Joueur</x:v>
      </x:c>
      <x:c r="G956" s="122" t="str">
        <x:v>Je propose une présentation limitée.</x:v>
      </x:c>
      <x:c r="H956" s="122" t="str">
        <x:v>Regarder la personne ou l’appui concerné ; intention, pas résultat.</x:v>
      </x:c>
      <x:c r="I956" s="122" t="str">
        <x:v>Conditions d’entrée encore valides ; personne, outil et passage nécessaires disponibles. La parole seule ne valide pas l’objectif.</x:v>
      </x:c>
      <x:c r="J956" s="122" t="str">
        <x:v>Origines — O3</x:v>
      </x:c>
      <x:c r="K956" s="125" t="n">
        <x:v>5</x:v>
      </x:c>
    </x:row>
    <x:row r="957" ht="59" customHeight="1">
      <x:c r="A957" s="126" t="str">
        <x:v>D6-O3-M33-REPONSE-B-01</x:v>
      </x:c>
      <x:c r="B957" s="127" t="str">
        <x:v>D6-O3-M33</x:v>
      </x:c>
      <x:c r="C957" s="127" t="str">
        <x:v>REPONSE</x:v>
      </x:c>
      <x:c r="D957" s="127" t="str">
        <x:v>B</x:v>
      </x:c>
      <x:c r="E957" s="128" t="n">
        <x:v>1</x:v>
      </x:c>
      <x:c r="F957" s="127" t="str">
        <x:v>Gardienne des archives</x:v>
      </x:c>
      <x:c r="G957" s="127" t="str">
        <x:v>Nous ne montrerons que ce qu’ils autorisent.</x:v>
      </x:c>
      <x:c r="H957" s="127" t="str">
        <x:v>Réponse au choix retenu ; les autres réponses ne sont pas jouées.</x:v>
      </x:c>
      <x:c r="I957" s="127" t="str">
        <x:v>Conditions d’entrée encore valides ; personne, outil et passage nécessaires disponibles. La parole seule ne valide pas l’objectif.</x:v>
      </x:c>
      <x:c r="J957" s="127" t="str">
        <x:v>Origines — O3</x:v>
      </x:c>
      <x:c r="K957" s="130" t="n">
        <x:v>7</x:v>
      </x:c>
    </x:row>
    <x:row r="958" ht="59" customHeight="1">
      <x:c r="A958" s="121" t="str">
        <x:v>D6-O3-M33-VARIANTE---01</x:v>
      </x:c>
      <x:c r="B958" s="122" t="str">
        <x:v>D6-O3-M33</x:v>
      </x:c>
      <x:c r="C958" s="122" t="str">
        <x:v>VARIANTE</x:v>
      </x:c>
      <x:c r="D958" s="122" t="str">
        <x:v>-</x:v>
      </x:c>
      <x:c r="E958" s="123" t="n">
        <x:v>1</x:v>
      </x:c>
      <x:c r="F958" s="122" t="str">
        <x:v>Gardienne des archives</x:v>
      </x:c>
      <x:c r="G958" s="122" t="str">
        <x:v>Le nom est retrouvé. Nous savons mieux à qui appartenait la pièce, sans changer ce qui lui est arrivé.</x:v>
      </x:c>
      <x:c r="H958" s="122" t="str">
        <x:v>Corrige l’attribution et conserve la date du fait antérieur.</x:v>
      </x:c>
      <x:c r="I958" s="122" t="str">
        <x:v>Après identification ; priorité 1 ; nom nouvellement confirmé mais personne déjà décédée selon faits établis.</x:v>
      </x:c>
      <x:c r="J958" s="122" t="str">
        <x:v>Origines — O3</x:v>
      </x:c>
      <x:c r="K958" s="125" t="n">
        <x:v>19</x:v>
      </x:c>
    </x:row>
    <x:row r="959" ht="149" customHeight="1">
      <x:c r="A959" s="126" t="str">
        <x:v>D6-O3-M34-OUV---01</x:v>
      </x:c>
      <x:c r="B959" s="127" t="str">
        <x:v>D6-O3-M34</x:v>
      </x:c>
      <x:c r="C959" s="127" t="str">
        <x:v>OUV</x:v>
      </x:c>
      <x:c r="D959" s="127" t="str">
        <x:v>-</x:v>
      </x:c>
      <x:c r="E959" s="128" t="n">
        <x:v>1</x:v>
      </x:c>
      <x:c r="F959" s="127" t="str">
        <x:v>Voyageur nouvellement arrivé</x:v>
      </x:c>
      <x:c r="G959" s="127" t="str">
        <x:v>Notre passage s’est fermé derrière nous. Nous cherchons un endroit où reprendre souffle.</x:v>
      </x:c>
      <x:c r="H959" s="127" t="str">
        <x:v>Laisse le joueur regarder la situation avant de poursuivre.</x:v>
      </x:c>
      <x:c r="I959" s="127" t="str">
        <x:v>O3-M33 résolue ; même fin exclusive conservée ; rang Ancient commun acquis.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959" s="127" t="str">
        <x:v>Origines — O3</x:v>
      </x:c>
      <x:c r="K959" s="130" t="n">
        <x:v>13</x:v>
      </x:c>
    </x:row>
    <x:row r="960" ht="74" customHeight="1">
      <x:c r="A960" s="121" t="str">
        <x:v>D6-O3-M34-SUCCES---01</x:v>
      </x:c>
      <x:c r="B960" s="122" t="str">
        <x:v>D6-O3-M34</x:v>
      </x:c>
      <x:c r="C960" s="122" t="str">
        <x:v>SUCCES</x:v>
      </x:c>
      <x:c r="D960" s="122" t="str">
        <x:v>-</x:v>
      </x:c>
      <x:c r="E960" s="123" t="n">
        <x:v>1</x:v>
      </x:c>
      <x:c r="F960" s="122" t="str">
        <x:v>Voyageur nouvellement arrivé</x:v>
      </x:c>
      <x:c r="G960" s="122" t="str">
        <x:v>Nous avons trouvé une étape. Nous déciderons de la suivante quand nous serons reposés.</x:v>
      </x:c>
      <x:c r="H960" s="122" t="str">
        <x:v>Regarde le résultat réellement obtenu avant de parler.</x:v>
      </x:c>
      <x:c r="I960" s="122" t="str">
        <x:v>Résultat correspondant effectivement constaté ; remplace ou supprime la ligne si choix de refus/différé/observation. Ne jamais jouer une victoire non acquise.</x:v>
      </x:c>
      <x:c r="J960" s="122" t="str">
        <x:v>Origines — O3</x:v>
      </x:c>
      <x:c r="K960" s="125" t="n">
        <x:v>14</x:v>
      </x:c>
    </x:row>
    <x:row r="961" ht="44" customHeight="1">
      <x:c r="A961" s="126" t="str">
        <x:v>D6-O3-M34-ECHEC---01</x:v>
      </x:c>
      <x:c r="B961" s="127" t="str">
        <x:v>D6-O3-M34</x:v>
      </x:c>
      <x:c r="C961" s="127" t="str">
        <x:v>ECHEC</x:v>
      </x:c>
      <x:c r="D961" s="127" t="str">
        <x:v>-</x:v>
      </x:c>
      <x:c r="E961" s="128" t="n">
        <x:v>1</x:v>
      </x:c>
      <x:c r="F961" s="127" t="str">
        <x:v>Voyageur nouvellement arrivé</x:v>
      </x:c>
      <x:c r="G961" s="127" t="str">
        <x:v>Il n’y a plus assez de place pour nous tous ici.</x:v>
      </x:c>
      <x:c r="H961" s="127" t="str">
        <x:v>Suspend l’échange pour laisser jouer le repli ou la protection prévue.</x:v>
      </x:c>
      <x:c r="I961" s="127" t="str">
        <x:v>Échec ou blocage correspondant effectivement observé ; les dégâts, objets et positions persistent.</x:v>
      </x:c>
      <x:c r="J961" s="127" t="str">
        <x:v>Origines — O3</x:v>
      </x:c>
      <x:c r="K961" s="130" t="n">
        <x:v>11</x:v>
      </x:c>
    </x:row>
    <x:row r="962" ht="44" customHeight="1">
      <x:c r="A962" s="121" t="str">
        <x:v>D6-O3-M34-REPRISE---01</x:v>
      </x:c>
      <x:c r="B962" s="122" t="str">
        <x:v>D6-O3-M34</x:v>
      </x:c>
      <x:c r="C962" s="122" t="str">
        <x:v>REPRISE</x:v>
      </x:c>
      <x:c r="D962" s="122" t="str">
        <x:v>-</x:v>
      </x:c>
      <x:c r="E962" s="123" t="n">
        <x:v>1</x:v>
      </x:c>
      <x:c r="F962" s="122" t="str">
        <x:v>Voyageur nouvellement arrivé</x:v>
      </x:c>
      <x:c r="G962" s="122" t="str">
        <x:v>Donnons une adresse sûre à ceux qui repartent. Nous ne dormirons pas dans un couloir imaginaire.</x:v>
      </x:c>
      <x:c r="H962" s="122" t="str">
        <x:v>Reprend à distance sûre ; ne répète pas toute la présentation.</x:v>
      </x:c>
      <x:c r="I962" s="122" t="str">
        <x:v>Réinteraction volontaire après interruption ; état de l’action conservé.</x:v>
      </x:c>
      <x:c r="J962" s="122" t="str">
        <x:v>Origines — O3</x:v>
      </x:c>
      <x:c r="K962" s="125" t="n">
        <x:v>16</x:v>
      </x:c>
    </x:row>
    <x:row r="963" ht="59" customHeight="1">
      <x:c r="A963" s="126" t="str">
        <x:v>D6-O3-M34-CHOIX-A-01</x:v>
      </x:c>
      <x:c r="B963" s="127" t="str">
        <x:v>D6-O3-M34</x:v>
      </x:c>
      <x:c r="C963" s="127" t="str">
        <x:v>CHOIX</x:v>
      </x:c>
      <x:c r="D963" s="127" t="str">
        <x:v>A</x:v>
      </x:c>
      <x:c r="E963" s="128" t="n">
        <x:v>1</x:v>
      </x:c>
      <x:c r="F963" s="127" t="str">
        <x:v>Joueur</x:v>
      </x:c>
      <x:c r="G963" s="127" t="str">
        <x:v>Nous avons une halte courte disponible.</x:v>
      </x:c>
      <x:c r="H963" s="127" t="str">
        <x:v>Regarder la personne ou l’appui concerné ; intention, pas résultat.</x:v>
      </x:c>
      <x:c r="I963" s="127" t="str">
        <x:v>Conditions d’entrée encore valides ; personne, outil et passage nécessaires disponibles. La parole seule ne valide pas l’objectif.</x:v>
      </x:c>
      <x:c r="J963" s="127" t="str">
        <x:v>Origines — O3</x:v>
      </x:c>
      <x:c r="K963" s="130" t="n">
        <x:v>6</x:v>
      </x:c>
    </x:row>
    <x:row r="964" ht="59" customHeight="1">
      <x:c r="A964" s="121" t="str">
        <x:v>D6-O3-M34-REPONSE-A-01</x:v>
      </x:c>
      <x:c r="B964" s="122" t="str">
        <x:v>D6-O3-M34</x:v>
      </x:c>
      <x:c r="C964" s="122" t="str">
        <x:v>REPONSE</x:v>
      </x:c>
      <x:c r="D964" s="122" t="str">
        <x:v>A</x:v>
      </x:c>
      <x:c r="E964" s="123" t="n">
        <x:v>1</x:v>
      </x:c>
      <x:c r="F964" s="122" t="str">
        <x:v>Voyageur nouvellement arrivé</x:v>
      </x:c>
      <x:c r="G964" s="122" t="str">
        <x:v>Dis-nous où poser les charges sans gêner ceux qui vivent ici.</x:v>
      </x:c>
      <x:c r="H964" s="122" t="str">
        <x:v>Réponse au choix retenu ; les autres réponses ne sont pas jouées.</x:v>
      </x:c>
      <x:c r="I964" s="122" t="str">
        <x:v>Conditions d’entrée encore valides ; personne, outil et passage nécessaires disponibles. La parole seule ne valide pas l’objectif.</x:v>
      </x:c>
      <x:c r="J964" s="122" t="str">
        <x:v>Origines — O3</x:v>
      </x:c>
      <x:c r="K964" s="125" t="n">
        <x:v>11</x:v>
      </x:c>
    </x:row>
    <x:row r="965" ht="59" customHeight="1">
      <x:c r="A965" s="126" t="str">
        <x:v>D6-O3-M34-CHOIX-B-01</x:v>
      </x:c>
      <x:c r="B965" s="127" t="str">
        <x:v>D6-O3-M34</x:v>
      </x:c>
      <x:c r="C965" s="127" t="str">
        <x:v>CHOIX</x:v>
      </x:c>
      <x:c r="D965" s="127" t="str">
        <x:v>B</x:v>
      </x:c>
      <x:c r="E965" s="128" t="n">
        <x:v>1</x:v>
      </x:c>
      <x:c r="F965" s="127" t="str">
        <x:v>Joueur</x:v>
      </x:c>
      <x:c r="G965" s="127" t="str">
        <x:v>Une autre halte conviendra mieux à votre groupe.</x:v>
      </x:c>
      <x:c r="H965" s="127" t="str">
        <x:v>Regarder la personne ou l’appui concerné ; intention, pas résultat.</x:v>
      </x:c>
      <x:c r="I965" s="127" t="str">
        <x:v>Conditions d’entrée encore valides ; personne, outil et passage nécessaires disponibles. La parole seule ne valide pas l’objectif.</x:v>
      </x:c>
      <x:c r="J965" s="127" t="str">
        <x:v>Origines — O3</x:v>
      </x:c>
      <x:c r="K965" s="130" t="n">
        <x:v>8</x:v>
      </x:c>
    </x:row>
    <x:row r="966" ht="59" customHeight="1">
      <x:c r="A966" s="121" t="str">
        <x:v>D6-O3-M34-REPONSE-B-01</x:v>
      </x:c>
      <x:c r="B966" s="122" t="str">
        <x:v>D6-O3-M34</x:v>
      </x:c>
      <x:c r="C966" s="122" t="str">
        <x:v>REPONSE</x:v>
      </x:c>
      <x:c r="D966" s="122" t="str">
        <x:v>B</x:v>
      </x:c>
      <x:c r="E966" s="123" t="n">
        <x:v>1</x:v>
      </x:c>
      <x:c r="F966" s="122" t="str">
        <x:v>Voyageur nouvellement arrivé</x:v>
      </x:c>
      <x:c r="G966" s="122" t="str">
        <x:v>Montre-nous la route praticable. Nous pouvons encore marcher.</x:v>
      </x:c>
      <x:c r="H966" s="122" t="str">
        <x:v>Réponse au choix retenu ; les autres réponses ne sont pas jouées.</x:v>
      </x:c>
      <x:c r="I966" s="122" t="str">
        <x:v>Conditions d’entrée encore valides ; personne, outil et passage nécessaires disponibles. La parole seule ne valide pas l’objectif.</x:v>
      </x:c>
      <x:c r="J966" s="122" t="str">
        <x:v>Origines — O3</x:v>
      </x:c>
      <x:c r="K966" s="125" t="n">
        <x:v>8</x:v>
      </x:c>
    </x:row>
    <x:row r="967" ht="164" customHeight="1">
      <x:c r="A967" s="126" t="str">
        <x:v>D6-O3-M35-OUV---01</x:v>
      </x:c>
      <x:c r="B967" s="127" t="str">
        <x:v>D6-O3-M35</x:v>
      </x:c>
      <x:c r="C967" s="127" t="str">
        <x:v>OUV</x:v>
      </x:c>
      <x:c r="D967" s="127" t="str">
        <x:v>-</x:v>
      </x:c>
      <x:c r="E967" s="128" t="n">
        <x:v>1</x:v>
      </x:c>
      <x:c r="F967" s="127" t="str">
        <x:v>Chanteuse de la nouvelle génération</x:v>
      </x:c>
      <x:c r="G967" s="127" t="str">
        <x:v>Nous avons changé la réponse. Elle suit les départs qu’on vit maintenant.</x:v>
      </x:c>
      <x:c r="H967" s="127" t="str">
        <x:v>Laisse le joueur regarder la situation avant de poursuivre.</x:v>
      </x:c>
      <x:c r="I967" s="127" t="str">
        <x:v>O3-M34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967" s="127" t="str">
        <x:v>Origines — O3</x:v>
      </x:c>
      <x:c r="K967" s="130" t="n">
        <x:v>12</x:v>
      </x:c>
    </x:row>
    <x:row r="968" ht="74" customHeight="1">
      <x:c r="A968" s="121" t="str">
        <x:v>D6-O3-M35-SUCCES---01</x:v>
      </x:c>
      <x:c r="B968" s="122" t="str">
        <x:v>D6-O3-M35</x:v>
      </x:c>
      <x:c r="C968" s="122" t="str">
        <x:v>SUCCES</x:v>
      </x:c>
      <x:c r="D968" s="122" t="str">
        <x:v>-</x:v>
      </x:c>
      <x:c r="E968" s="123" t="n">
        <x:v>1</x:v>
      </x:c>
      <x:c r="F968" s="122" t="str">
        <x:v>Chanteuse de la nouvelle génération</x:v>
      </x:c>
      <x:c r="G968" s="122" t="str">
        <x:v>On entend le changement sans perdre ce qui venait avant.</x:v>
      </x:c>
      <x:c r="H968" s="122" t="str">
        <x:v>Regarde le résultat réellement obtenu avant de parler.</x:v>
      </x:c>
      <x:c r="I968" s="122" t="str">
        <x:v>Résultat correspondant effectivement constaté ; remplace ou supprime la ligne si choix de refus/différé/observation. Ne jamais jouer une victoire non acquise.</x:v>
      </x:c>
      <x:c r="J968" s="122" t="str">
        <x:v>Origines — O3</x:v>
      </x:c>
      <x:c r="K968" s="125" t="n">
        <x:v>10</x:v>
      </x:c>
    </x:row>
    <x:row r="969" ht="44" customHeight="1">
      <x:c r="A969" s="126" t="str">
        <x:v>D6-O3-M35-ECHEC---01</x:v>
      </x:c>
      <x:c r="B969" s="127" t="str">
        <x:v>D6-O3-M35</x:v>
      </x:c>
      <x:c r="C969" s="127" t="str">
        <x:v>ECHEC</x:v>
      </x:c>
      <x:c r="D969" s="127" t="str">
        <x:v>-</x:v>
      </x:c>
      <x:c r="E969" s="128" t="n">
        <x:v>1</x:v>
      </x:c>
      <x:c r="F969" s="127" t="str">
        <x:v>Chanteuse de la nouvelle génération</x:v>
      </x:c>
      <x:c r="G969" s="127" t="str">
        <x:v>La corde de l’instrument a glissé. Le chant peut attendre sa fixation.</x:v>
      </x:c>
      <x:c r="H969" s="127" t="str">
        <x:v>Suspend l’échange pour laisser jouer le repli ou la protection prévue.</x:v>
      </x:c>
      <x:c r="I969" s="127" t="str">
        <x:v>Échec ou blocage correspondant effectivement observé ; les dégâts, objets et positions persistent.</x:v>
      </x:c>
      <x:c r="J969" s="127" t="str">
        <x:v>Origines — O3</x:v>
      </x:c>
      <x:c r="K969" s="130" t="n">
        <x:v>12</x:v>
      </x:c>
    </x:row>
    <x:row r="970" ht="44" customHeight="1">
      <x:c r="A970" s="121" t="str">
        <x:v>D6-O3-M35-REPRISE---01</x:v>
      </x:c>
      <x:c r="B970" s="122" t="str">
        <x:v>D6-O3-M35</x:v>
      </x:c>
      <x:c r="C970" s="122" t="str">
        <x:v>REPRISE</x:v>
      </x:c>
      <x:c r="D970" s="122" t="str">
        <x:v>-</x:v>
      </x:c>
      <x:c r="E970" s="123" t="n">
        <x:v>1</x:v>
      </x:c>
      <x:c r="F970" s="122" t="str">
        <x:v>Chanteuse de la nouvelle génération</x:v>
      </x:c>
      <x:c r="G970" s="122" t="str">
        <x:v>Reprenons à l’entrée des nouvelles voix. Personne n’a besoin d’une voix parfaite pour participer.</x:v>
      </x:c>
      <x:c r="H970" s="122" t="str">
        <x:v>Reprend à distance sûre ; ne répète pas toute la présentation.</x:v>
      </x:c>
      <x:c r="I970" s="122" t="str">
        <x:v>Réinteraction volontaire après interruption ; état de l’action conservé.</x:v>
      </x:c>
      <x:c r="J970" s="122" t="str">
        <x:v>Origines — O3</x:v>
      </x:c>
      <x:c r="K970" s="125" t="n">
        <x:v>14</x:v>
      </x:c>
    </x:row>
    <x:row r="971" ht="59" customHeight="1">
      <x:c r="A971" s="126" t="str">
        <x:v>D6-O3-M35-CHOIX-A-01</x:v>
      </x:c>
      <x:c r="B971" s="127" t="str">
        <x:v>D6-O3-M35</x:v>
      </x:c>
      <x:c r="C971" s="127" t="str">
        <x:v>CHOIX</x:v>
      </x:c>
      <x:c r="D971" s="127" t="str">
        <x:v>A</x:v>
      </x:c>
      <x:c r="E971" s="128" t="n">
        <x:v>1</x:v>
      </x:c>
      <x:c r="F971" s="127" t="str">
        <x:v>Joueur</x:v>
      </x:c>
      <x:c r="G971" s="127" t="str">
        <x:v>Gardons les deux versions, chacune avec son histoire.</x:v>
      </x:c>
      <x:c r="H971" s="127" t="str">
        <x:v>Regarder la personne ou l’appui concerné ; intention, pas résultat.</x:v>
      </x:c>
      <x:c r="I971" s="127" t="str">
        <x:v>Conditions d’entrée encore valides ; personne, outil et passage nécessaires disponibles. La parole seule ne valide pas l’objectif.</x:v>
      </x:c>
      <x:c r="J971" s="127" t="str">
        <x:v>Origines — O3</x:v>
      </x:c>
      <x:c r="K971" s="130" t="n">
        <x:v>8</x:v>
      </x:c>
    </x:row>
    <x:row r="972" ht="59" customHeight="1">
      <x:c r="A972" s="121" t="str">
        <x:v>D6-O3-M35-REPONSE-A-01</x:v>
      </x:c>
      <x:c r="B972" s="122" t="str">
        <x:v>D6-O3-M35</x:v>
      </x:c>
      <x:c r="C972" s="122" t="str">
        <x:v>REPONSE</x:v>
      </x:c>
      <x:c r="D972" s="122" t="str">
        <x:v>A</x:v>
      </x:c>
      <x:c r="E972" s="123" t="n">
        <x:v>1</x:v>
      </x:c>
      <x:c r="F972" s="122" t="str">
        <x:v>Chanteuse de la nouvelle génération</x:v>
      </x:c>
      <x:c r="G972" s="122" t="str">
        <x:v>Je veux entendre où la nôtre commence à s’en éloigner.</x:v>
      </x:c>
      <x:c r="H972" s="122" t="str">
        <x:v>Réponse au choix retenu ; les autres réponses ne sont pas jouées.</x:v>
      </x:c>
      <x:c r="I972" s="122" t="str">
        <x:v>Conditions d’entrée encore valides ; personne, outil et passage nécessaires disponibles. La parole seule ne valide pas l’objectif.</x:v>
      </x:c>
      <x:c r="J972" s="122" t="str">
        <x:v>Origines — O3</x:v>
      </x:c>
      <x:c r="K972" s="125" t="n">
        <x:v>10</x:v>
      </x:c>
    </x:row>
    <x:row r="973" ht="59" customHeight="1">
      <x:c r="A973" s="126" t="str">
        <x:v>D6-O3-M35-CHOIX-B-01</x:v>
      </x:c>
      <x:c r="B973" s="127" t="str">
        <x:v>D6-O3-M35</x:v>
      </x:c>
      <x:c r="C973" s="127" t="str">
        <x:v>CHOIX</x:v>
      </x:c>
      <x:c r="D973" s="127" t="str">
        <x:v>B</x:v>
      </x:c>
      <x:c r="E973" s="128" t="n">
        <x:v>1</x:v>
      </x:c>
      <x:c r="F973" s="127" t="str">
        <x:v>Joueur</x:v>
      </x:c>
      <x:c r="G973" s="127" t="str">
        <x:v>Faisons-les se répondre dans la cour.</x:v>
      </x:c>
      <x:c r="H973" s="127" t="str">
        <x:v>Regarder la personne ou l’appui concerné ; intention, pas résultat.</x:v>
      </x:c>
      <x:c r="I973" s="127" t="str">
        <x:v>Conditions d’entrée encore valides ; personne, outil et passage nécessaires disponibles. La parole seule ne valide pas l’objectif.</x:v>
      </x:c>
      <x:c r="J973" s="127" t="str">
        <x:v>Origines — O3</x:v>
      </x:c>
      <x:c r="K973" s="130" t="n">
        <x:v>6</x:v>
      </x:c>
    </x:row>
    <x:row r="974" ht="59" customHeight="1">
      <x:c r="A974" s="121" t="str">
        <x:v>D6-O3-M35-REPONSE-B-01</x:v>
      </x:c>
      <x:c r="B974" s="122" t="str">
        <x:v>D6-O3-M35</x:v>
      </x:c>
      <x:c r="C974" s="122" t="str">
        <x:v>REPONSE</x:v>
      </x:c>
      <x:c r="D974" s="122" t="str">
        <x:v>B</x:v>
      </x:c>
      <x:c r="E974" s="123" t="n">
        <x:v>1</x:v>
      </x:c>
      <x:c r="F974" s="122" t="str">
        <x:v>Chanteuse de la nouvelle génération</x:v>
      </x:c>
      <x:c r="G974" s="122" t="str">
        <x:v>Alors laissez un silence pour que l’autre voix entre.</x:v>
      </x:c>
      <x:c r="H974" s="122" t="str">
        <x:v>Réponse au choix retenu ; les autres réponses ne sont pas jouées.</x:v>
      </x:c>
      <x:c r="I974" s="122" t="str">
        <x:v>Conditions d’entrée encore valides ; personne, outil et passage nécessaires disponibles. La parole seule ne valide pas l’objectif.</x:v>
      </x:c>
      <x:c r="J974" s="122" t="str">
        <x:v>Origines — O3</x:v>
      </x:c>
      <x:c r="K974" s="125" t="n">
        <x:v>9</x:v>
      </x:c>
    </x:row>
    <x:row r="975" ht="164" customHeight="1">
      <x:c r="A975" s="126" t="str">
        <x:v>D6-O3-M36-OUV---01</x:v>
      </x:c>
      <x:c r="B975" s="127" t="str">
        <x:v>D6-O3-M36</x:v>
      </x:c>
      <x:c r="C975" s="127" t="str">
        <x:v>OUV</x:v>
      </x:c>
      <x:c r="D975" s="127" t="str">
        <x:v>-</x:v>
      </x:c>
      <x:c r="E975" s="128" t="n">
        <x:v>1</x:v>
      </x:c>
      <x:c r="F975" s="127" t="str">
        <x:v>Nouveau guide volontaire</x:v>
      </x:c>
      <x:c r="G975" s="127" t="str">
        <x:v>Cette borne ne sert plus depuis le détour. L’autre tient à peine dans la terre.</x:v>
      </x:c>
      <x:c r="H975" s="127" t="str">
        <x:v>Laisse le joueur regarder la situation avant de poursuivre.</x:v>
      </x:c>
      <x:c r="I975" s="127" t="str">
        <x:v>O3-M35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975" s="127" t="str">
        <x:v>Origines — O3</x:v>
      </x:c>
      <x:c r="K975" s="130" t="n">
        <x:v>15</x:v>
      </x:c>
    </x:row>
    <x:row r="976" ht="74" customHeight="1">
      <x:c r="A976" s="121" t="str">
        <x:v>D6-O3-M36-SUCCES---01</x:v>
      </x:c>
      <x:c r="B976" s="122" t="str">
        <x:v>D6-O3-M36</x:v>
      </x:c>
      <x:c r="C976" s="122" t="str">
        <x:v>SUCCES</x:v>
      </x:c>
      <x:c r="D976" s="122" t="str">
        <x:v>-</x:v>
      </x:c>
      <x:c r="E976" s="123" t="n">
        <x:v>1</x:v>
      </x:c>
      <x:c r="F976" s="122" t="str">
        <x:v>Nouveau guide volontaire</x:v>
      </x:c>
      <x:c r="G976" s="122" t="str">
        <x:v>Les visiteurs ont trouvé leur halte sans attendre chacun de tes gestes.</x:v>
      </x:c>
      <x:c r="H976" s="122" t="str">
        <x:v>Regarde le résultat réellement obtenu avant de parler.</x:v>
      </x:c>
      <x:c r="I976" s="122" t="str">
        <x:v>Résultat correspondant effectivement constaté ; remplace ou supprime la ligne si choix de refus/différé/observation. Ne jamais jouer une victoire non acquise.</x:v>
      </x:c>
      <x:c r="J976" s="122" t="str">
        <x:v>Origines — O3</x:v>
      </x:c>
      <x:c r="K976" s="125" t="n">
        <x:v>12</x:v>
      </x:c>
    </x:row>
    <x:row r="977" ht="44" customHeight="1">
      <x:c r="A977" s="126" t="str">
        <x:v>D6-O3-M36-ECHEC---01</x:v>
      </x:c>
      <x:c r="B977" s="127" t="str">
        <x:v>D6-O3-M36</x:v>
      </x:c>
      <x:c r="C977" s="127" t="str">
        <x:v>ECHEC</x:v>
      </x:c>
      <x:c r="D977" s="127" t="str">
        <x:v>-</x:v>
      </x:c>
      <x:c r="E977" s="128" t="n">
        <x:v>1</x:v>
      </x:c>
      <x:c r="F977" s="127" t="str">
        <x:v>Nouveau guide volontaire</x:v>
      </x:c>
      <x:c r="G977" s="127" t="str">
        <x:v>Cette borne penche encore. Nous la fixons avant de laisser partir le groupe.</x:v>
      </x:c>
      <x:c r="H977" s="127" t="str">
        <x:v>Suspend l’échange pour laisser jouer le repli ou la protection prévue.</x:v>
      </x:c>
      <x:c r="I977" s="127" t="str">
        <x:v>Échec ou blocage correspondant effectivement observé ; les dégâts, objets et positions persistent.</x:v>
      </x:c>
      <x:c r="J977" s="127" t="str">
        <x:v>Origines — O3</x:v>
      </x:c>
      <x:c r="K977" s="130" t="n">
        <x:v>13</x:v>
      </x:c>
    </x:row>
    <x:row r="978" ht="44" customHeight="1">
      <x:c r="A978" s="121" t="str">
        <x:v>D6-O3-M36-REPRISE---01</x:v>
      </x:c>
      <x:c r="B978" s="122" t="str">
        <x:v>D6-O3-M36</x:v>
      </x:c>
      <x:c r="C978" s="122" t="str">
        <x:v>REPRISE</x:v>
      </x:c>
      <x:c r="D978" s="122" t="str">
        <x:v>-</x:v>
      </x:c>
      <x:c r="E978" s="123" t="n">
        <x:v>1</x:v>
      </x:c>
      <x:c r="F978" s="122" t="str">
        <x:v>Nouveau guide volontaire</x:v>
      </x:c>
      <x:c r="G978" s="122" t="str">
        <x:v>Reprenons à ce repère. Les personnes déjà parties suivent leur propre route.</x:v>
      </x:c>
      <x:c r="H978" s="122" t="str">
        <x:v>Reprend à distance sûre ; ne répète pas toute la présentation.</x:v>
      </x:c>
      <x:c r="I978" s="122" t="str">
        <x:v>Réinteraction volontaire après interruption ; état de l’action conservé.</x:v>
      </x:c>
      <x:c r="J978" s="122" t="str">
        <x:v>Origines — O3</x:v>
      </x:c>
      <x:c r="K978" s="125" t="n">
        <x:v>12</x:v>
      </x:c>
    </x:row>
    <x:row r="979" ht="59" customHeight="1">
      <x:c r="A979" s="126" t="str">
        <x:v>D6-O3-M36-CHOIX-A-01</x:v>
      </x:c>
      <x:c r="B979" s="127" t="str">
        <x:v>D6-O3-M36</x:v>
      </x:c>
      <x:c r="C979" s="127" t="str">
        <x:v>CHOIX</x:v>
      </x:c>
      <x:c r="D979" s="127" t="str">
        <x:v>A</x:v>
      </x:c>
      <x:c r="E979" s="128" t="n">
        <x:v>1</x:v>
      </x:c>
      <x:c r="F979" s="127" t="str">
        <x:v>Joueur</x:v>
      </x:c>
      <x:c r="G979" s="127" t="str">
        <x:v>Je t’accompagne pour cette dernière visite.</x:v>
      </x:c>
      <x:c r="H979" s="127" t="str">
        <x:v>Regarder la personne ou l’appui concerné ; intention, pas résultat.</x:v>
      </x:c>
      <x:c r="I979" s="127" t="str">
        <x:v>Conditions d’entrée encore valides ; personne, outil et passage nécessaires disponibles. La parole seule ne valide pas l’objectif.</x:v>
      </x:c>
      <x:c r="J979" s="127" t="str">
        <x:v>Origines — O3</x:v>
      </x:c>
      <x:c r="K979" s="130" t="n">
        <x:v>6</x:v>
      </x:c>
    </x:row>
    <x:row r="980" ht="59" customHeight="1">
      <x:c r="A980" s="121" t="str">
        <x:v>D6-O3-M36-REPONSE-A-01</x:v>
      </x:c>
      <x:c r="B980" s="122" t="str">
        <x:v>D6-O3-M36</x:v>
      </x:c>
      <x:c r="C980" s="122" t="str">
        <x:v>REPONSE</x:v>
      </x:c>
      <x:c r="D980" s="122" t="str">
        <x:v>A</x:v>
      </x:c>
      <x:c r="E980" s="123" t="n">
        <x:v>1</x:v>
      </x:c>
      <x:c r="F980" s="122" t="str">
        <x:v>Nouveau guide volontaire</x:v>
      </x:c>
      <x:c r="G980" s="122" t="str">
        <x:v>Montre-moi les changements en marchant, pas seulement sur la carte.</x:v>
      </x:c>
      <x:c r="H980" s="122" t="str">
        <x:v>Réponse au choix retenu ; les autres réponses ne sont pas jouées.</x:v>
      </x:c>
      <x:c r="I980" s="122" t="str">
        <x:v>Conditions d’entrée encore valides ; personne, outil et passage nécessaires disponibles. La parole seule ne valide pas l’objectif.</x:v>
      </x:c>
      <x:c r="J980" s="122" t="str">
        <x:v>Origines — O3</x:v>
      </x:c>
      <x:c r="K980" s="125" t="n">
        <x:v>10</x:v>
      </x:c>
    </x:row>
    <x:row r="981" ht="59" customHeight="1">
      <x:c r="A981" s="126" t="str">
        <x:v>D6-O3-M36-CHOIX-B-01</x:v>
      </x:c>
      <x:c r="B981" s="127" t="str">
        <x:v>D6-O3-M36</x:v>
      </x:c>
      <x:c r="C981" s="127" t="str">
        <x:v>CHOIX</x:v>
      </x:c>
      <x:c r="D981" s="127" t="str">
        <x:v>B</x:v>
      </x:c>
      <x:c r="E981" s="128" t="n">
        <x:v>1</x:v>
      </x:c>
      <x:c r="F981" s="127" t="str">
        <x:v>Joueur</x:v>
      </x:c>
      <x:c r="G981" s="127" t="str">
        <x:v>Mène la visite. Je suivrai ton trajet.</x:v>
      </x:c>
      <x:c r="H981" s="127" t="str">
        <x:v>Regarder la personne ou l’appui concerné ; intention, pas résultat.</x:v>
      </x:c>
      <x:c r="I981" s="127" t="str">
        <x:v>Conditions d’entrée encore valides ; personne, outil et passage nécessaires disponibles. La parole seule ne valide pas l’objectif.</x:v>
      </x:c>
      <x:c r="J981" s="127" t="str">
        <x:v>Origines — O3</x:v>
      </x:c>
      <x:c r="K981" s="130" t="n">
        <x:v>7</x:v>
      </x:c>
    </x:row>
    <x:row r="982" ht="59" customHeight="1">
      <x:c r="A982" s="121" t="str">
        <x:v>D6-O3-M36-REPONSE-B-01</x:v>
      </x:c>
      <x:c r="B982" s="122" t="str">
        <x:v>D6-O3-M36</x:v>
      </x:c>
      <x:c r="C982" s="122" t="str">
        <x:v>REPONSE</x:v>
      </x:c>
      <x:c r="D982" s="122" t="str">
        <x:v>B</x:v>
      </x:c>
      <x:c r="E982" s="123" t="n">
        <x:v>1</x:v>
      </x:c>
      <x:c r="F982" s="122" t="str">
        <x:v>Nouveau guide volontaire</x:v>
      </x:c>
      <x:c r="G982" s="122" t="str">
        <x:v>Je te demanderai si un passage me manque.</x:v>
      </x:c>
      <x:c r="H982" s="122" t="str">
        <x:v>Réponse au choix retenu ; les autres réponses ne sont pas jouées.</x:v>
      </x:c>
      <x:c r="I982" s="122" t="str">
        <x:v>Conditions d’entrée encore valides ; personne, outil et passage nécessaires disponibles. La parole seule ne valide pas l’objectif.</x:v>
      </x:c>
      <x:c r="J982" s="122" t="str">
        <x:v>Origines — O3</x:v>
      </x:c>
      <x:c r="K982" s="125" t="n">
        <x:v>8</x:v>
      </x:c>
    </x:row>
    <x:row r="983" ht="134" customHeight="1">
      <x:c r="A983" s="126" t="str">
        <x:v>D6-O3-E1-OUV---01</x:v>
      </x:c>
      <x:c r="B983" s="127" t="str">
        <x:v>D6-O3-E1</x:v>
      </x:c>
      <x:c r="C983" s="127" t="str">
        <x:v>OUV</x:v>
      </x:c>
      <x:c r="D983" s="127" t="str">
        <x:v>-</x:v>
      </x:c>
      <x:c r="E983" s="128" t="n">
        <x:v>1</x:v>
      </x:c>
      <x:c r="F983" s="127" t="str">
        <x:v>Tava</x:v>
      </x:c>
      <x:c r="G983" s="127" t="str">
        <x:v>Le terrain a été vérifié. Ceux qui arrivent ont choisi d’habiter ce nouveau lieu.</x:v>
      </x:c>
      <x:c r="H983" s="127" t="str">
        <x:v>Laisse le joueur regarder la situation avant de poursuivre.</x:v>
      </x:c>
      <x:c r="I983" s="127" t="str">
        <x:v>O3-M29 : sélection exclusive après Elite commun ; O3-M30 : réalisation jouée ; personnes et possessions requises effectivement disponibles.  Le locuteur doit être présent ou relié par le contact décrit ; une absence n’est jamais annulée pour jouer cette scène. Exclusivement si O3.endingId=O3-E1 confirmé ; cette scène est appelée depuis O3-M30 et ne constitue jamais une nouvelle sélection.</x:v>
      </x:c>
      <x:c r="J983" s="127" t="str">
        <x:v>Origines — O3</x:v>
      </x:c>
      <x:c r="K983" s="130" t="n">
        <x:v>14</x:v>
      </x:c>
    </x:row>
    <x:row r="984" ht="74" customHeight="1">
      <x:c r="A984" s="121" t="str">
        <x:v>D6-O3-E1-SUCCES---01</x:v>
      </x:c>
      <x:c r="B984" s="122" t="str">
        <x:v>D6-O3-E1</x:v>
      </x:c>
      <x:c r="C984" s="122" t="str">
        <x:v>SUCCES</x:v>
      </x:c>
      <x:c r="D984" s="122" t="str">
        <x:v>-</x:v>
      </x:c>
      <x:c r="E984" s="123" t="n">
        <x:v>1</x:v>
      </x:c>
      <x:c r="F984" s="122" t="str">
        <x:v>Tava</x:v>
      </x:c>
      <x:c r="G984" s="122" t="str">
        <x:v>Ce foyer commence avec ses habitants. Il n’a pas rempli les places des disparus.</x:v>
      </x:c>
      <x:c r="H984" s="122" t="str">
        <x:v>Regarde le résultat réellement obtenu avant de parler.</x:v>
      </x:c>
      <x:c r="I984" s="122" t="str">
        <x:v>Résultat correspondant effectivement constaté ; remplace ou supprime la ligne si choix de refus/différé/observation. Ne jamais jouer une victoire non acquise.</x:v>
      </x:c>
      <x:c r="J984" s="122" t="str">
        <x:v>Origines — O3</x:v>
      </x:c>
      <x:c r="K984" s="125" t="n">
        <x:v>14</x:v>
      </x:c>
    </x:row>
    <x:row r="985" ht="44" customHeight="1">
      <x:c r="A985" s="126" t="str">
        <x:v>D6-O3-E1-ECHEC---01</x:v>
      </x:c>
      <x:c r="B985" s="127" t="str">
        <x:v>D6-O3-E1</x:v>
      </x:c>
      <x:c r="C985" s="127" t="str">
        <x:v>ECHEC</x:v>
      </x:c>
      <x:c r="D985" s="127" t="str">
        <x:v>-</x:v>
      </x:c>
      <x:c r="E985" s="128" t="n">
        <x:v>1</x:v>
      </x:c>
      <x:c r="F985" s="127" t="str">
        <x:v>Tava</x:v>
      </x:c>
      <x:c r="G985" s="127" t="str">
        <x:v>Le passage n’est pas encore sûr. L’accueil attend le travail nécessaire.</x:v>
      </x:c>
      <x:c r="H985" s="127" t="str">
        <x:v>Suspend l’échange pour laisser jouer le repli ou la protection prévue.</x:v>
      </x:c>
      <x:c r="I985" s="127" t="str">
        <x:v>Échec ou blocage correspondant effectivement observé ; les dégâts, objets et positions persistent.</x:v>
      </x:c>
      <x:c r="J985" s="127" t="str">
        <x:v>Origines — O3</x:v>
      </x:c>
      <x:c r="K985" s="130" t="n">
        <x:v>11</x:v>
      </x:c>
    </x:row>
    <x:row r="986" ht="44" customHeight="1">
      <x:c r="A986" s="121" t="str">
        <x:v>D6-O3-E1-REPRISE---01</x:v>
      </x:c>
      <x:c r="B986" s="122" t="str">
        <x:v>D6-O3-E1</x:v>
      </x:c>
      <x:c r="C986" s="122" t="str">
        <x:v>REPRISE</x:v>
      </x:c>
      <x:c r="D986" s="122" t="str">
        <x:v>-</x:v>
      </x:c>
      <x:c r="E986" s="123" t="n">
        <x:v>1</x:v>
      </x:c>
      <x:c r="F986" s="122" t="str">
        <x:v>Tava</x:v>
      </x:c>
      <x:c r="G986" s="122" t="str">
        <x:v>Les habitants volontaires n’ont pas changé. Reprenons le dernier accès laissé en attente.</x:v>
      </x:c>
      <x:c r="H986" s="122" t="str">
        <x:v>Reprend à distance sûre ; ne répète pas toute la présentation.</x:v>
      </x:c>
      <x:c r="I986" s="122" t="str">
        <x:v>Réinteraction volontaire après interruption ; état de l’action conservé.</x:v>
      </x:c>
      <x:c r="J986" s="122" t="str">
        <x:v>Origines — O3</x:v>
      </x:c>
      <x:c r="K986" s="125" t="n">
        <x:v>13</x:v>
      </x:c>
    </x:row>
    <x:row r="987" ht="104" customHeight="1">
      <x:c r="A987" s="126" t="str">
        <x:v>D6-O3-E1-CHOIX-A-01</x:v>
      </x:c>
      <x:c r="B987" s="127" t="str">
        <x:v>D6-O3-E1</x:v>
      </x:c>
      <x:c r="C987" s="127" t="str">
        <x:v>CHOIX</x:v>
      </x:c>
      <x:c r="D987" s="127" t="str">
        <x:v>A</x:v>
      </x:c>
      <x:c r="E987" s="128" t="n">
        <x:v>1</x:v>
      </x:c>
      <x:c r="F987" s="127" t="str">
        <x:v>Joueur</x:v>
      </x:c>
      <x:c r="G987" s="127" t="str">
        <x:v>J’ouvre l’atelier avant l’accueil.</x:v>
      </x:c>
      <x:c r="H987" s="127" t="str">
        <x:v>Regarder la personne ou l’appui concerné ; intention, pas résultat.</x:v>
      </x:c>
      <x:c r="I987" s="127" t="str">
        <x:v>Conditions d’entrée encore valides ; personne, outil et passage nécessaires disponibles. La parole seule ne valide pas l’objectif. Exclusivement si O3.endingId=O3-E1 confirmé ; cette scène est appelée depuis O3-M30 et ne constitue jamais une nouvelle sélection.</x:v>
      </x:c>
      <x:c r="J987" s="127" t="str">
        <x:v>Origines — O3</x:v>
      </x:c>
      <x:c r="K987" s="130" t="n">
        <x:v>4</x:v>
      </x:c>
    </x:row>
    <x:row r="988" ht="104" customHeight="1">
      <x:c r="A988" s="121" t="str">
        <x:v>D6-O3-E1-REPONSE-A-01</x:v>
      </x:c>
      <x:c r="B988" s="122" t="str">
        <x:v>D6-O3-E1</x:v>
      </x:c>
      <x:c r="C988" s="122" t="str">
        <x:v>REPONSE</x:v>
      </x:c>
      <x:c r="D988" s="122" t="str">
        <x:v>A</x:v>
      </x:c>
      <x:c r="E988" s="123" t="n">
        <x:v>1</x:v>
      </x:c>
      <x:c r="F988" s="122" t="str">
        <x:v>Tava</x:v>
      </x:c>
      <x:c r="G988" s="122" t="str">
        <x:v>Je conduis les premiers jusqu’au passage commun.</x:v>
      </x:c>
      <x:c r="H988" s="122" t="str">
        <x:v>Réponse au choix retenu ; les autres réponses ne sont pas jouées.</x:v>
      </x:c>
      <x:c r="I988" s="122" t="str">
        <x:v>Conditions d’entrée encore valides ; personne, outil et passage nécessaires disponibles. La parole seule ne valide pas l’objectif. Exclusivement si O3.endingId=O3-E1 confirmé ; cette scène est appelée depuis O3-M30 et ne constitue jamais une nouvelle sélection.</x:v>
      </x:c>
      <x:c r="J988" s="122" t="str">
        <x:v>Origines — O3</x:v>
      </x:c>
      <x:c r="K988" s="125" t="n">
        <x:v>7</x:v>
      </x:c>
    </x:row>
    <x:row r="989" ht="104" customHeight="1">
      <x:c r="A989" s="126" t="str">
        <x:v>D6-O3-E1-CHOIX-B-01</x:v>
      </x:c>
      <x:c r="B989" s="127" t="str">
        <x:v>D6-O3-E1</x:v>
      </x:c>
      <x:c r="C989" s="127" t="str">
        <x:v>CHOIX</x:v>
      </x:c>
      <x:c r="D989" s="127" t="str">
        <x:v>B</x:v>
      </x:c>
      <x:c r="E989" s="128" t="n">
        <x:v>1</x:v>
      </x:c>
      <x:c r="F989" s="127" t="str">
        <x:v>Joueur</x:v>
      </x:c>
      <x:c r="G989" s="127" t="str">
        <x:v>J’ouvre d’abord le passage commun.</x:v>
      </x:c>
      <x:c r="H989" s="127" t="str">
        <x:v>Regarder la personne ou l’appui concerné ; intention, pas résultat.</x:v>
      </x:c>
      <x:c r="I989" s="127" t="str">
        <x:v>Conditions d’entrée encore valides ; personne, outil et passage nécessaires disponibles. La parole seule ne valide pas l’objectif. Exclusivement si O3.endingId=O3-E1 confirmé ; cette scène est appelée depuis O3-M30 et ne constitue jamais une nouvelle sélection.</x:v>
      </x:c>
      <x:c r="J989" s="127" t="str">
        <x:v>Origines — O3</x:v>
      </x:c>
      <x:c r="K989" s="130" t="n">
        <x:v>5</x:v>
      </x:c>
    </x:row>
    <x:row r="990" ht="104" customHeight="1">
      <x:c r="A990" s="121" t="str">
        <x:v>D6-O3-E1-REPONSE-B-01</x:v>
      </x:c>
      <x:c r="B990" s="122" t="str">
        <x:v>D6-O3-E1</x:v>
      </x:c>
      <x:c r="C990" s="122" t="str">
        <x:v>REPONSE</x:v>
      </x:c>
      <x:c r="D990" s="122" t="str">
        <x:v>B</x:v>
      </x:c>
      <x:c r="E990" s="123" t="n">
        <x:v>1</x:v>
      </x:c>
      <x:c r="F990" s="122" t="str">
        <x:v>Tava</x:v>
      </x:c>
      <x:c r="G990" s="122" t="str">
        <x:v>Nous pourrons apporter ensemble ce qui manque à la lampe.</x:v>
      </x:c>
      <x:c r="H990" s="122" t="str">
        <x:v>Réponse au choix retenu ; les autres réponses ne sont pas jouées.</x:v>
      </x:c>
      <x:c r="I990" s="122" t="str">
        <x:v>Conditions d’entrée encore valides ; personne, outil et passage nécessaires disponibles. La parole seule ne valide pas l’objectif. Exclusivement si O3.endingId=O3-E1 confirmé ; cette scène est appelée depuis O3-M30 et ne constitue jamais une nouvelle sélection.</x:v>
      </x:c>
      <x:c r="J990" s="122" t="str">
        <x:v>Origines — O3</x:v>
      </x:c>
      <x:c r="K990" s="125" t="n">
        <x:v>10</x:v>
      </x:c>
    </x:row>
    <x:row r="991" ht="134" customHeight="1">
      <x:c r="A991" s="126" t="str">
        <x:v>D6-O3-E2-OUV---01</x:v>
      </x:c>
      <x:c r="B991" s="127" t="str">
        <x:v>D6-O3-E2</x:v>
      </x:c>
      <x:c r="C991" s="127" t="str">
        <x:v>OUV</x:v>
      </x:c>
      <x:c r="D991" s="127" t="str">
        <x:v>-</x:v>
      </x:c>
      <x:c r="E991" s="128" t="n">
        <x:v>1</x:v>
      </x:c>
      <x:c r="F991" s="127" t="str">
        <x:v>Tava</x:v>
      </x:c>
      <x:c r="G991" s="127" t="str">
        <x:v>Chaque halte a son gardien. La dernière borne doit montrer le trajet qu’ils ont accepté.</x:v>
      </x:c>
      <x:c r="H991" s="127" t="str">
        <x:v>Laisse le joueur regarder la situation avant de poursuivre.</x:v>
      </x:c>
      <x:c r="I991" s="127" t="str">
        <x:v>O3-M29 : sélection exclusive après Elite commun ; O3-M30 : réalisation jouée ; personnes et possessions requises effectivement disponibles.  Le locuteur doit être présent ou relié par le contact décrit ; une absence n’est jamais annulée pour jouer cette scène. Exclusivement si O3.endingId=O3-E2 confirmé ; cette scène est appelée depuis O3-M30 et ne constitue jamais une nouvelle sélection.</x:v>
      </x:c>
      <x:c r="J991" s="127" t="str">
        <x:v>Origines — O3</x:v>
      </x:c>
      <x:c r="K991" s="130" t="n">
        <x:v>15</x:v>
      </x:c>
    </x:row>
    <x:row r="992" ht="74" customHeight="1">
      <x:c r="A992" s="121" t="str">
        <x:v>D6-O3-E2-SUCCES---01</x:v>
      </x:c>
      <x:c r="B992" s="122" t="str">
        <x:v>D6-O3-E2</x:v>
      </x:c>
      <x:c r="C992" s="122" t="str">
        <x:v>SUCCES</x:v>
      </x:c>
      <x:c r="D992" s="122" t="str">
        <x:v>-</x:v>
      </x:c>
      <x:c r="E992" s="123" t="n">
        <x:v>1</x:v>
      </x:c>
      <x:c r="F992" s="122" t="str">
        <x:v>Tava</x:v>
      </x:c>
      <x:c r="G992" s="122" t="str">
        <x:v>La visite a eu lieu. Les adresses que nous n’avions pas le droit de partager sont restées privées.</x:v>
      </x:c>
      <x:c r="H992" s="122" t="str">
        <x:v>Regarde le résultat réellement obtenu avant de parler.</x:v>
      </x:c>
      <x:c r="I992" s="122" t="str">
        <x:v>Résultat correspondant effectivement constaté ; remplace ou supprime la ligne si choix de refus/différé/observation. Ne jamais jouer une victoire non acquise.</x:v>
      </x:c>
      <x:c r="J992" s="122" t="str">
        <x:v>Origines — O3</x:v>
      </x:c>
      <x:c r="K992" s="125" t="n">
        <x:v>18</x:v>
      </x:c>
    </x:row>
    <x:row r="993" ht="44" customHeight="1">
      <x:c r="A993" s="126" t="str">
        <x:v>D6-O3-E2-ECHEC---01</x:v>
      </x:c>
      <x:c r="B993" s="127" t="str">
        <x:v>D6-O3-E2</x:v>
      </x:c>
      <x:c r="C993" s="127" t="str">
        <x:v>ECHEC</x:v>
      </x:c>
      <x:c r="D993" s="127" t="str">
        <x:v>-</x:v>
      </x:c>
      <x:c r="E993" s="128" t="n">
        <x:v>1</x:v>
      </x:c>
      <x:c r="F993" s="127" t="str">
        <x:v>Tava</x:v>
      </x:c>
      <x:c r="G993" s="127" t="str">
        <x:v>Le passage s’est fermé aujourd’hui. La visite réelle reste à accomplir.</x:v>
      </x:c>
      <x:c r="H993" s="127" t="str">
        <x:v>Suspend l’échange pour laisser jouer le repli ou la protection prévue.</x:v>
      </x:c>
      <x:c r="I993" s="127" t="str">
        <x:v>Échec ou blocage correspondant effectivement observé ; les dégâts, objets et positions persistent.</x:v>
      </x:c>
      <x:c r="J993" s="127" t="str">
        <x:v>Origines — O3</x:v>
      </x:c>
      <x:c r="K993" s="130" t="n">
        <x:v>11</x:v>
      </x:c>
    </x:row>
    <x:row r="994" ht="44" customHeight="1">
      <x:c r="A994" s="121" t="str">
        <x:v>D6-O3-E2-REPRISE---01</x:v>
      </x:c>
      <x:c r="B994" s="122" t="str">
        <x:v>D6-O3-E2</x:v>
      </x:c>
      <x:c r="C994" s="122" t="str">
        <x:v>REPRISE</x:v>
      </x:c>
      <x:c r="D994" s="122" t="str">
        <x:v>-</x:v>
      </x:c>
      <x:c r="E994" s="123" t="n">
        <x:v>1</x:v>
      </x:c>
      <x:c r="F994" s="122" t="str">
        <x:v>Tava</x:v>
      </x:c>
      <x:c r="G994" s="122" t="str">
        <x:v>Le gardien peut de nouveau recevoir. Reprenons le trajet, pas toutes les remises de bornes.</x:v>
      </x:c>
      <x:c r="H994" s="122" t="str">
        <x:v>Reprend à distance sûre ; ne répète pas toute la présentation.</x:v>
      </x:c>
      <x:c r="I994" s="122" t="str">
        <x:v>Réinteraction volontaire après interruption ; état de l’action conservé.</x:v>
      </x:c>
      <x:c r="J994" s="122" t="str">
        <x:v>Origines — O3</x:v>
      </x:c>
      <x:c r="K994" s="125" t="n">
        <x:v>15</x:v>
      </x:c>
    </x:row>
    <x:row r="995" ht="104" customHeight="1">
      <x:c r="A995" s="126" t="str">
        <x:v>D6-O3-E2-CHOIX-A-01</x:v>
      </x:c>
      <x:c r="B995" s="127" t="str">
        <x:v>D6-O3-E2</x:v>
      </x:c>
      <x:c r="C995" s="127" t="str">
        <x:v>CHOIX</x:v>
      </x:c>
      <x:c r="D995" s="127" t="str">
        <x:v>A</x:v>
      </x:c>
      <x:c r="E995" s="128" t="n">
        <x:v>1</x:v>
      </x:c>
      <x:c r="F995" s="127" t="str">
        <x:v>Joueur</x:v>
      </x:c>
      <x:c r="G995" s="127" t="str">
        <x:v>Je transmets la route au premier gardien avant la visite.</x:v>
      </x:c>
      <x:c r="H995" s="127" t="str">
        <x:v>Regarder la personne ou l’appui concerné ; intention, pas résultat.</x:v>
      </x:c>
      <x:c r="I995" s="127" t="str">
        <x:v>Conditions d’entrée encore valides ; personne, outil et passage nécessaires disponibles. La parole seule ne valide pas l’objectif. Exclusivement si O3.endingId=O3-E2 confirmé ; cette scène est appelée depuis O3-M30 et ne constitue jamais une nouvelle sélection.</x:v>
      </x:c>
      <x:c r="J995" s="127" t="str">
        <x:v>Origines — O3</x:v>
      </x:c>
      <x:c r="K995" s="130" t="n">
        <x:v>10</x:v>
      </x:c>
    </x:row>
    <x:row r="996" ht="104" customHeight="1">
      <x:c r="A996" s="121" t="str">
        <x:v>D6-O3-E2-REPONSE-A-01</x:v>
      </x:c>
      <x:c r="B996" s="122" t="str">
        <x:v>D6-O3-E2</x:v>
      </x:c>
      <x:c r="C996" s="122" t="str">
        <x:v>REPONSE</x:v>
      </x:c>
      <x:c r="D996" s="122" t="str">
        <x:v>A</x:v>
      </x:c>
      <x:c r="E996" s="123" t="n">
        <x:v>1</x:v>
      </x:c>
      <x:c r="F996" s="122" t="str">
        <x:v>Tava</x:v>
      </x:c>
      <x:c r="G996" s="122" t="str">
        <x:v>Il pourra préparer l’arrivée selon sa place disponible.</x:v>
      </x:c>
      <x:c r="H996" s="122" t="str">
        <x:v>Réponse au choix retenu ; les autres réponses ne sont pas jouées.</x:v>
      </x:c>
      <x:c r="I996" s="122" t="str">
        <x:v>Conditions d’entrée encore valides ; personne, outil et passage nécessaires disponibles. La parole seule ne valide pas l’objectif. Exclusivement si O3.endingId=O3-E2 confirmé ; cette scène est appelée depuis O3-M30 et ne constitue jamais une nouvelle sélection.</x:v>
      </x:c>
      <x:c r="J996" s="122" t="str">
        <x:v>Origines — O3</x:v>
      </x:c>
      <x:c r="K996" s="125" t="n">
        <x:v>8</x:v>
      </x:c>
    </x:row>
    <x:row r="997" ht="104" customHeight="1">
      <x:c r="A997" s="126" t="str">
        <x:v>D6-O3-E2-CHOIX-B-01</x:v>
      </x:c>
      <x:c r="B997" s="127" t="str">
        <x:v>D6-O3-E2</x:v>
      </x:c>
      <x:c r="C997" s="127" t="str">
        <x:v>CHOIX</x:v>
      </x:c>
      <x:c r="D997" s="127" t="str">
        <x:v>B</x:v>
      </x:c>
      <x:c r="E997" s="128" t="n">
        <x:v>1</x:v>
      </x:c>
      <x:c r="F997" s="127" t="str">
        <x:v>Joueur</x:v>
      </x:c>
      <x:c r="G997" s="127" t="str">
        <x:v>Je fais le passage avec les voyageurs attendus.</x:v>
      </x:c>
      <x:c r="H997" s="127" t="str">
        <x:v>Regarder la personne ou l’appui concerné ; intention, pas résultat.</x:v>
      </x:c>
      <x:c r="I997" s="127" t="str">
        <x:v>Conditions d’entrée encore valides ; personne, outil et passage nécessaires disponibles. La parole seule ne valide pas l’objectif. Exclusivement si O3.endingId=O3-E2 confirmé ; cette scène est appelée depuis O3-M30 et ne constitue jamais une nouvelle sélection.</x:v>
      </x:c>
      <x:c r="J997" s="127" t="str">
        <x:v>Origines — O3</x:v>
      </x:c>
      <x:c r="K997" s="130" t="n">
        <x:v>8</x:v>
      </x:c>
    </x:row>
    <x:row r="998" ht="104" customHeight="1">
      <x:c r="A998" s="121" t="str">
        <x:v>D6-O3-E2-REPONSE-B-01</x:v>
      </x:c>
      <x:c r="B998" s="122" t="str">
        <x:v>D6-O3-E2</x:v>
      </x:c>
      <x:c r="C998" s="122" t="str">
        <x:v>REPONSE</x:v>
      </x:c>
      <x:c r="D998" s="122" t="str">
        <x:v>B</x:v>
      </x:c>
      <x:c r="E998" s="123" t="n">
        <x:v>1</x:v>
      </x:c>
      <x:c r="F998" s="122" t="str">
        <x:v>Tava</x:v>
      </x:c>
      <x:c r="G998" s="122" t="str">
        <x:v>Ils verront les appuis qu’une carte montre mal.</x:v>
      </x:c>
      <x:c r="H998" s="122" t="str">
        <x:v>Réponse au choix retenu ; les autres réponses ne sont pas jouées.</x:v>
      </x:c>
      <x:c r="I998" s="122" t="str">
        <x:v>Conditions d’entrée encore valides ; personne, outil et passage nécessaires disponibles. La parole seule ne valide pas l’objectif. Exclusivement si O3.endingId=O3-E2 confirmé ; cette scène est appelée depuis O3-M30 et ne constitue jamais une nouvelle sélection.</x:v>
      </x:c>
      <x:c r="J998" s="122" t="str">
        <x:v>Origines — O3</x:v>
      </x:c>
      <x:c r="K998" s="125" t="n">
        <x:v>8</x:v>
      </x:c>
    </x:row>
    <x:row r="999" ht="134" customHeight="1">
      <x:c r="A999" s="126" t="str">
        <x:v>D6-O3-E3-OUV---01</x:v>
      </x:c>
      <x:c r="B999" s="127" t="str">
        <x:v>D6-O3-E3</x:v>
      </x:c>
      <x:c r="C999" s="127" t="str">
        <x:v>OUV</x:v>
      </x:c>
      <x:c r="D999" s="127" t="str">
        <x:v>-</x:v>
      </x:c>
      <x:c r="E999" s="128" t="n">
        <x:v>1</x:v>
      </x:c>
      <x:c r="F999" s="127" t="str">
        <x:v>Gardienne volontaire des archives</x:v>
      </x:c>
      <x:c r="G999" s="127" t="str">
        <x:v>Les contenants ont leurs places. Montre-moi encore celui dont l’attribution reste inconnue.</x:v>
      </x:c>
      <x:c r="H999" s="127" t="str">
        <x:v>Laisse le joueur regarder la situation avant de poursuivre.</x:v>
      </x:c>
      <x:c r="I999" s="127" t="str">
        <x:v>O3-M29 : sélection exclusive après Elite commun ; O3-M30 : réalisation jouée ; personnes et possessions requises effectivement disponibles.  Le locuteur doit être présent ou relié par le contact décrit ; une absence n’est jamais annulée pour jouer cette scène. Exclusivement si O3.endingId=O3-E3 confirmé ; cette scène est appelée depuis O3-M30 et ne constitue jamais une nouvelle sélection.</x:v>
      </x:c>
      <x:c r="J999" s="127" t="str">
        <x:v>Origines — O3</x:v>
      </x:c>
      <x:c r="K999" s="130" t="n">
        <x:v>12</x:v>
      </x:c>
    </x:row>
    <x:row r="1000" ht="74" customHeight="1">
      <x:c r="A1000" s="121" t="str">
        <x:v>D6-O3-E3-SUCCES---01</x:v>
      </x:c>
      <x:c r="B1000" s="122" t="str">
        <x:v>D6-O3-E3</x:v>
      </x:c>
      <x:c r="C1000" s="122" t="str">
        <x:v>SUCCES</x:v>
      </x:c>
      <x:c r="D1000" s="122" t="str">
        <x:v>-</x:v>
      </x:c>
      <x:c r="E1000" s="123" t="n">
        <x:v>1</x:v>
      </x:c>
      <x:c r="F1000" s="122" t="str">
        <x:v>Gardienne volontaire des archives</x:v>
      </x:c>
      <x:c r="G1000" s="122" t="str">
        <x:v>Les archives peuvent être consultées sans attendre ton retour. Ta route reste ouverte.</x:v>
      </x:c>
      <x:c r="H1000" s="122" t="str">
        <x:v>Regarde le résultat réellement obtenu avant de parler.</x:v>
      </x:c>
      <x:c r="I1000" s="122" t="str">
        <x:v>Résultat correspondant effectivement constaté ; remplace ou supprime la ligne si choix de refus/différé/observation. Ne jamais jouer une victoire non acquise.</x:v>
      </x:c>
      <x:c r="J1000" s="122" t="str">
        <x:v>Origines — O3</x:v>
      </x:c>
      <x:c r="K1000" s="125" t="n">
        <x:v>13</x:v>
      </x:c>
    </x:row>
    <x:row r="1001" ht="44" customHeight="1">
      <x:c r="A1001" s="126" t="str">
        <x:v>D6-O3-E3-ECHEC---01</x:v>
      </x:c>
      <x:c r="B1001" s="127" t="str">
        <x:v>D6-O3-E3</x:v>
      </x:c>
      <x:c r="C1001" s="127" t="str">
        <x:v>ECHEC</x:v>
      </x:c>
      <x:c r="D1001" s="127" t="str">
        <x:v>-</x:v>
      </x:c>
      <x:c r="E1001" s="128" t="n">
        <x:v>1</x:v>
      </x:c>
      <x:c r="F1001" s="127" t="str">
        <x:v>Gardienne volontaire des archives</x:v>
      </x:c>
      <x:c r="G1001" s="127" t="str">
        <x:v>Un contenant n’a pas rejoint la bonne garde. La remise n’est pas close.</x:v>
      </x:c>
      <x:c r="H1001" s="127" t="str">
        <x:v>Suspend l’échange pour laisser jouer le repli ou la protection prévue.</x:v>
      </x:c>
      <x:c r="I1001" s="127" t="str">
        <x:v>Échec ou blocage correspondant effectivement observé ; les dégâts, objets et positions persistent.</x:v>
      </x:c>
      <x:c r="J1001" s="127" t="str">
        <x:v>Origines — O3</x:v>
      </x:c>
      <x:c r="K1001" s="130" t="n">
        <x:v>13</x:v>
      </x:c>
    </x:row>
    <x:row r="1002" ht="44" customHeight="1">
      <x:c r="A1002" s="121" t="str">
        <x:v>D6-O3-E3-REPRISE---01</x:v>
      </x:c>
      <x:c r="B1002" s="122" t="str">
        <x:v>D6-O3-E3</x:v>
      </x:c>
      <x:c r="C1002" s="122" t="str">
        <x:v>REPRISE</x:v>
      </x:c>
      <x:c r="D1002" s="122" t="str">
        <x:v>-</x:v>
      </x:c>
      <x:c r="E1002" s="123" t="n">
        <x:v>1</x:v>
      </x:c>
      <x:c r="F1002" s="122" t="str">
        <x:v>Gardienne volontaire des archives</x:v>
      </x:c>
      <x:c r="G1002" s="122" t="str">
        <x:v>Reprenons ce seul transfert. Le reste n’a pas quitté ses emplacements vérifiés.</x:v>
      </x:c>
      <x:c r="H1002" s="122" t="str">
        <x:v>Reprend à distance sûre ; ne répète pas toute la présentation.</x:v>
      </x:c>
      <x:c r="I1002" s="122" t="str">
        <x:v>Réinteraction volontaire après interruption ; état de l’action conservé.</x:v>
      </x:c>
      <x:c r="J1002" s="122" t="str">
        <x:v>Origines — O3</x:v>
      </x:c>
      <x:c r="K1002" s="125" t="n">
        <x:v>12</x:v>
      </x:c>
    </x:row>
    <x:row r="1003" ht="104" customHeight="1">
      <x:c r="A1003" s="126" t="str">
        <x:v>D6-O3-E3-CHOIX-A-01</x:v>
      </x:c>
      <x:c r="B1003" s="127" t="str">
        <x:v>D6-O3-E3</x:v>
      </x:c>
      <x:c r="C1003" s="127" t="str">
        <x:v>CHOIX</x:v>
      </x:c>
      <x:c r="D1003" s="127" t="str">
        <x:v>A</x:v>
      </x:c>
      <x:c r="E1003" s="128" t="n">
        <x:v>1</x:v>
      </x:c>
      <x:c r="F1003" s="127" t="str">
        <x:v>Joueur</x:v>
      </x:c>
      <x:c r="G1003" s="127" t="str">
        <x:v>Je vérifie la garde avec toi avant de partir.</x:v>
      </x:c>
      <x:c r="H1003" s="127" t="str">
        <x:v>Regarder la personne ou l’appui concerné ; intention, pas résultat.</x:v>
      </x:c>
      <x:c r="I1003" s="127" t="str">
        <x:v>Conditions d’entrée encore valides ; personne, outil et passage nécessaires disponibles. La parole seule ne valide pas l’objectif. Exclusivement si O3.endingId=O3-E3 confirmé ; cette scène est appelée depuis O3-M30 et ne constitue jamais une nouvelle sélection.</x:v>
      </x:c>
      <x:c r="J1003" s="127" t="str">
        <x:v>Origines — O3</x:v>
      </x:c>
      <x:c r="K1003" s="130" t="n">
        <x:v>9</x:v>
      </x:c>
    </x:row>
    <x:row r="1004" ht="104" customHeight="1">
      <x:c r="A1004" s="121" t="str">
        <x:v>D6-O3-E3-REPONSE-A-01</x:v>
      </x:c>
      <x:c r="B1004" s="122" t="str">
        <x:v>D6-O3-E3</x:v>
      </x:c>
      <x:c r="C1004" s="122" t="str">
        <x:v>REPONSE</x:v>
      </x:c>
      <x:c r="D1004" s="122" t="str">
        <x:v>A</x:v>
      </x:c>
      <x:c r="E1004" s="123" t="n">
        <x:v>1</x:v>
      </x:c>
      <x:c r="F1004" s="122" t="str">
        <x:v>Gardienne volontaire des archives</x:v>
      </x:c>
      <x:c r="G1004" s="122" t="str">
        <x:v>Nous ouvrirons chaque emplacement une dernière fois.</x:v>
      </x:c>
      <x:c r="H1004" s="122" t="str">
        <x:v>Réponse au choix retenu ; les autres réponses ne sont pas jouées.</x:v>
      </x:c>
      <x:c r="I1004" s="122" t="str">
        <x:v>Conditions d’entrée encore valides ; personne, outil et passage nécessaires disponibles. La parole seule ne valide pas l’objectif. Exclusivement si O3.endingId=O3-E3 confirmé ; cette scène est appelée depuis O3-M30 et ne constitue jamais une nouvelle sélection.</x:v>
      </x:c>
      <x:c r="J1004" s="122" t="str">
        <x:v>Origines — O3</x:v>
      </x:c>
      <x:c r="K1004" s="125" t="n">
        <x:v>7</x:v>
      </x:c>
    </x:row>
    <x:row r="1005" ht="104" customHeight="1">
      <x:c r="A1005" s="126" t="str">
        <x:v>D6-O3-E3-CHOIX-B-01</x:v>
      </x:c>
      <x:c r="B1005" s="127" t="str">
        <x:v>D6-O3-E3</x:v>
      </x:c>
      <x:c r="C1005" s="127" t="str">
        <x:v>CHOIX</x:v>
      </x:c>
      <x:c r="D1005" s="127" t="str">
        <x:v>B</x:v>
      </x:c>
      <x:c r="E1005" s="128" t="n">
        <x:v>1</x:v>
      </x:c>
      <x:c r="F1005" s="127" t="str">
        <x:v>Joueur</x:v>
      </x:c>
      <x:c r="G1005" s="127" t="str">
        <x:v>Je laisse aussi un contact pour les nouvelles traces.</x:v>
      </x:c>
      <x:c r="H1005" s="127" t="str">
        <x:v>Regarder la personne ou l’appui concerné ; intention, pas résultat.</x:v>
      </x:c>
      <x:c r="I1005" s="127" t="str">
        <x:v>Conditions d’entrée encore valides ; personne, outil et passage nécessaires disponibles. La parole seule ne valide pas l’objectif. Exclusivement si O3.endingId=O3-E3 confirmé ; cette scène est appelée depuis O3-M30 et ne constitue jamais une nouvelle sélection.</x:v>
      </x:c>
      <x:c r="J1005" s="127" t="str">
        <x:v>Origines — O3</x:v>
      </x:c>
      <x:c r="K1005" s="130" t="n">
        <x:v>9</x:v>
      </x:c>
    </x:row>
    <x:row r="1006" ht="104" customHeight="1">
      <x:c r="A1006" s="121" t="str">
        <x:v>D6-O3-E3-REPONSE-B-01</x:v>
      </x:c>
      <x:c r="B1006" s="122" t="str">
        <x:v>D6-O3-E3</x:v>
      </x:c>
      <x:c r="C1006" s="122" t="str">
        <x:v>REPONSE</x:v>
      </x:c>
      <x:c r="D1006" s="122" t="str">
        <x:v>B</x:v>
      </x:c>
      <x:c r="E1006" s="123" t="n">
        <x:v>1</x:v>
      </x:c>
      <x:c r="F1006" s="122" t="str">
        <x:v>Gardienne volontaire des archives</x:v>
      </x:c>
      <x:c r="G1006" s="122" t="str">
        <x:v>Nous l’utiliserons quand nous aurons quelque chose à te transmettre.</x:v>
      </x:c>
      <x:c r="H1006" s="122" t="str">
        <x:v>Réponse au choix retenu ; les autres réponses ne sont pas jouées.</x:v>
      </x:c>
      <x:c r="I1006" s="122" t="str">
        <x:v>Conditions d’entrée encore valides ; personne, outil et passage nécessaires disponibles. La parole seule ne valide pas l’objectif. Exclusivement si O3.endingId=O3-E3 confirmé ; cette scène est appelée depuis O3-M30 et ne constitue jamais une nouvelle sélection.</x:v>
      </x:c>
      <x:c r="J1006" s="122" t="str">
        <x:v>Origines — O3</x:v>
      </x:c>
      <x:c r="K1006" s="125" t="n">
        <x:v>10</x:v>
      </x:c>
    </x:row>
    <x:row r="1007" ht="134" customHeight="1">
      <x:c r="A1007" s="126" t="str">
        <x:v>D6-O4-M01-OUV---01</x:v>
      </x:c>
      <x:c r="B1007" s="127" t="str">
        <x:v>D6-O4-M01</x:v>
      </x:c>
      <x:c r="C1007" s="127" t="str">
        <x:v>OUV</x:v>
      </x:c>
      <x:c r="D1007" s="127" t="str">
        <x:v>-</x:v>
      </x:c>
      <x:c r="E1007" s="128" t="n">
        <x:v>1</x:v>
      </x:c>
      <x:c r="F1007" s="127" t="str">
        <x:v>Instructeur de la cour</x:v>
      </x:c>
      <x:c r="G1007" s="127" t="str">
        <x:v>Il s’est arrêté en entendant ton nom. Ce qu’il pense de tes ancêtres ne décrit pas ton exercice.</x:v>
      </x:c>
      <x:c r="H1007" s="127" t="str">
        <x:v>Laisse le joueur regarder la situation avant de poursuivre.</x:v>
      </x:c>
      <x:c r="I1007" s="127" t="str">
        <x:v>Voie O4 choisie ; prologue commun terminé ; aucune mission de voie résolue.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1007" s="127" t="str">
        <x:v>Origines — O4</x:v>
      </x:c>
      <x:c r="K1007" s="130" t="n">
        <x:v>18</x:v>
      </x:c>
    </x:row>
    <x:row r="1008" ht="74" customHeight="1">
      <x:c r="A1008" s="121" t="str">
        <x:v>D6-O4-M01-SUCCES---01</x:v>
      </x:c>
      <x:c r="B1008" s="122" t="str">
        <x:v>D6-O4-M01</x:v>
      </x:c>
      <x:c r="C1008" s="122" t="str">
        <x:v>SUCCES</x:v>
      </x:c>
      <x:c r="D1008" s="122" t="str">
        <x:v>-</x:v>
      </x:c>
      <x:c r="E1008" s="123" t="n">
        <x:v>1</x:v>
      </x:c>
      <x:c r="F1008" s="122" t="str">
        <x:v>Instructeur de la cour</x:v>
      </x:c>
      <x:c r="G1008" s="122" t="str">
        <x:v>Ton passage est terminé. La formation ne t’est pas retirée avec un salut.</x:v>
      </x:c>
      <x:c r="H1008" s="122" t="str">
        <x:v>Regarde le résultat réellement obtenu avant de parler.</x:v>
      </x:c>
      <x:c r="I1008" s="122" t="str">
        <x:v>Résultat correspondant effectivement constaté ; remplace ou supprime la ligne si choix de refus/différé/observation. Ne jamais jouer une victoire non acquise.</x:v>
      </x:c>
      <x:c r="J1008" s="122" t="str">
        <x:v>Origines — O4</x:v>
      </x:c>
      <x:c r="K1008" s="125" t="n">
        <x:v>13</x:v>
      </x:c>
    </x:row>
    <x:row r="1009" ht="44" customHeight="1">
      <x:c r="A1009" s="126" t="str">
        <x:v>D6-O4-M01-ECHEC---01</x:v>
      </x:c>
      <x:c r="B1009" s="127" t="str">
        <x:v>D6-O4-M01</x:v>
      </x:c>
      <x:c r="C1009" s="127" t="str">
        <x:v>ECHEC</x:v>
      </x:c>
      <x:c r="D1009" s="127" t="str">
        <x:v>-</x:v>
      </x:c>
      <x:c r="E1009" s="128" t="n">
        <x:v>1</x:v>
      </x:c>
      <x:c r="F1009" s="127" t="str">
        <x:v>Instructeur de la cour</x:v>
      </x:c>
      <x:c r="G1009" s="127" t="str">
        <x:v>La conversation peut attendre. Nous n’avons pas à l’arracher au milieu de la cour.</x:v>
      </x:c>
      <x:c r="H1009" s="127" t="str">
        <x:v>Suspend l’échange pour laisser jouer le repli ou la protection prévue.</x:v>
      </x:c>
      <x:c r="I1009" s="127" t="str">
        <x:v>Échec ou blocage correspondant effectivement observé ; les dégâts, objets et positions persistent.</x:v>
      </x:c>
      <x:c r="J1009" s="127" t="str">
        <x:v>Origines — O4</x:v>
      </x:c>
      <x:c r="K1009" s="130" t="n">
        <x:v>14</x:v>
      </x:c>
    </x:row>
    <x:row r="1010" ht="44" customHeight="1">
      <x:c r="A1010" s="121" t="str">
        <x:v>D6-O4-M01-REPRISE---01</x:v>
      </x:c>
      <x:c r="B1010" s="122" t="str">
        <x:v>D6-O4-M01</x:v>
      </x:c>
      <x:c r="C1010" s="122" t="str">
        <x:v>REPRISE</x:v>
      </x:c>
      <x:c r="D1010" s="122" t="str">
        <x:v>-</x:v>
      </x:c>
      <x:c r="E1010" s="123" t="n">
        <x:v>1</x:v>
      </x:c>
      <x:c r="F1010" s="122" t="str">
        <x:v>Instructeur de la cour</x:v>
      </x:c>
      <x:c r="G1010" s="122" t="str">
        <x:v>Je serai près des barres au retour. Tu pourras demander sans recommencer l’exercice.</x:v>
      </x:c>
      <x:c r="H1010" s="122" t="str">
        <x:v>Reprend à distance sûre ; ne répète pas toute la présentation.</x:v>
      </x:c>
      <x:c r="I1010" s="122" t="str">
        <x:v>Réinteraction volontaire après interruption ; état de l’action conservé.</x:v>
      </x:c>
      <x:c r="J1010" s="122" t="str">
        <x:v>Origines — O4</x:v>
      </x:c>
      <x:c r="K1010" s="125" t="n">
        <x:v>13</x:v>
      </x:c>
    </x:row>
    <x:row r="1011" ht="59" customHeight="1">
      <x:c r="A1011" s="126" t="str">
        <x:v>D6-O4-M01-CHOIX-A-01</x:v>
      </x:c>
      <x:c r="B1011" s="127" t="str">
        <x:v>D6-O4-M01</x:v>
      </x:c>
      <x:c r="C1011" s="127" t="str">
        <x:v>CHOIX</x:v>
      </x:c>
      <x:c r="D1011" s="127" t="str">
        <x:v>A</x:v>
      </x:c>
      <x:c r="E1011" s="128" t="n">
        <x:v>1</x:v>
      </x:c>
      <x:c r="F1011" s="127" t="str">
        <x:v>Joueur</x:v>
      </x:c>
      <x:c r="G1011" s="127" t="str">
        <x:v>Je veux demander à Drek.</x:v>
      </x:c>
      <x:c r="H1011" s="127" t="str">
        <x:v>Regarder la personne ou l’appui concerné ; intention, pas résultat.</x:v>
      </x:c>
      <x:c r="I1011" s="127" t="str">
        <x:v>Conditions d’entrée encore valides ; personne, outil et passage nécessaires disponibles. La parole seule ne valide pas l’objectif.</x:v>
      </x:c>
      <x:c r="J1011" s="127" t="str">
        <x:v>Origines — O4</x:v>
      </x:c>
      <x:c r="K1011" s="130" t="n">
        <x:v>5</x:v>
      </x:c>
    </x:row>
    <x:row r="1012" ht="59" customHeight="1">
      <x:c r="A1012" s="121" t="str">
        <x:v>D6-O4-M01-REPONSE-A-01</x:v>
      </x:c>
      <x:c r="B1012" s="122" t="str">
        <x:v>D6-O4-M01</x:v>
      </x:c>
      <x:c r="C1012" s="122" t="str">
        <x:v>REPONSE</x:v>
      </x:c>
      <x:c r="D1012" s="122" t="str">
        <x:v>A</x:v>
      </x:c>
      <x:c r="E1012" s="123" t="n">
        <x:v>1</x:v>
      </x:c>
      <x:c r="F1012" s="122" t="str">
        <x:v>Instructeur de la cour</x:v>
      </x:c>
      <x:c r="G1012" s="122" t="str">
        <x:v>Pose-lui une question précise. Tu pourras revenir me parler.</x:v>
      </x:c>
      <x:c r="H1012" s="122" t="str">
        <x:v>Réponse au choix retenu ; les autres réponses ne sont pas jouées.</x:v>
      </x:c>
      <x:c r="I1012" s="122" t="str">
        <x:v>Conditions d’entrée encore valides ; personne, outil et passage nécessaires disponibles. La parole seule ne valide pas l’objectif.</x:v>
      </x:c>
      <x:c r="J1012" s="122" t="str">
        <x:v>Origines — O4</x:v>
      </x:c>
      <x:c r="K1012" s="125" t="n">
        <x:v>9</x:v>
      </x:c>
    </x:row>
    <x:row r="1013" ht="59" customHeight="1">
      <x:c r="A1013" s="126" t="str">
        <x:v>D6-O4-M01-CHOIX-B-01</x:v>
      </x:c>
      <x:c r="B1013" s="127" t="str">
        <x:v>D6-O4-M01</x:v>
      </x:c>
      <x:c r="C1013" s="127" t="str">
        <x:v>CHOIX</x:v>
      </x:c>
      <x:c r="D1013" s="127" t="str">
        <x:v>B</x:v>
      </x:c>
      <x:c r="E1013" s="128" t="n">
        <x:v>1</x:v>
      </x:c>
      <x:c r="F1013" s="127" t="str">
        <x:v>Joueur</x:v>
      </x:c>
      <x:c r="G1013" s="127" t="str">
        <x:v>Raconte-moi ce que tu sais.</x:v>
      </x:c>
      <x:c r="H1013" s="127" t="str">
        <x:v>Regarder la personne ou l’appui concerné ; intention, pas résultat.</x:v>
      </x:c>
      <x:c r="I1013" s="127" t="str">
        <x:v>Conditions d’entrée encore valides ; personne, outil et passage nécessaires disponibles. La parole seule ne valide pas l’objectif.</x:v>
      </x:c>
      <x:c r="J1013" s="127" t="str">
        <x:v>Origines — O4</x:v>
      </x:c>
      <x:c r="K1013" s="130" t="n">
        <x:v>5</x:v>
      </x:c>
    </x:row>
    <x:row r="1014" ht="59" customHeight="1">
      <x:c r="A1014" s="121" t="str">
        <x:v>D6-O4-M01-REPONSE-B-01</x:v>
      </x:c>
      <x:c r="B1014" s="122" t="str">
        <x:v>D6-O4-M01</x:v>
      </x:c>
      <x:c r="C1014" s="122" t="str">
        <x:v>REPONSE</x:v>
      </x:c>
      <x:c r="D1014" s="122" t="str">
        <x:v>B</x:v>
      </x:c>
      <x:c r="E1014" s="123" t="n">
        <x:v>1</x:v>
      </x:c>
      <x:c r="F1014" s="122" t="str">
        <x:v>Instructeur de la cour</x:v>
      </x:c>
      <x:c r="G1014" s="122" t="str">
        <x:v>Je sais qu’une chasse ancienne a laissé des griefs. Je ne connais pas tous ses gestes.</x:v>
      </x:c>
      <x:c r="H1014" s="122" t="str">
        <x:v>Réponse au choix retenu ; les autres réponses ne sont pas jouées.</x:v>
      </x:c>
      <x:c r="I1014" s="122" t="str">
        <x:v>Conditions d’entrée encore valides ; personne, outil et passage nécessaires disponibles. La parole seule ne valide pas l’objectif.</x:v>
      </x:c>
      <x:c r="J1014" s="122" t="str">
        <x:v>Origines — O4</x:v>
      </x:c>
      <x:c r="K1014" s="125" t="n">
        <x:v>16</x:v>
      </x:c>
    </x:row>
    <x:row r="1015" ht="44" customHeight="1">
      <x:c r="A1015" s="126" t="str">
        <x:v>D6-O4-M01-VARIANTE---01</x:v>
      </x:c>
      <x:c r="B1015" s="127" t="str">
        <x:v>D6-O4-M01</x:v>
      </x:c>
      <x:c r="C1015" s="127" t="str">
        <x:v>VARIANTE</x:v>
      </x:c>
      <x:c r="D1015" s="127" t="str">
        <x:v>-</x:v>
      </x:c>
      <x:c r="E1015" s="128" t="n">
        <x:v>1</x:v>
      </x:c>
      <x:c r="F1015" s="127" t="str">
        <x:v>Instructeur de la cour</x:v>
      </x:c>
      <x:c r="G1015" s="127" t="str">
        <x:v>Il réagit à une histoire que tu n’as pas vécue. Moi, je peux regarder ce que tu fais ici.</x:v>
      </x:c>
      <x:c r="H1015" s="127" t="str">
        <x:v>Ramène l’attention sur les appuis de l’exercice.</x:v>
      </x:c>
      <x:c r="I1015" s="127" t="str">
        <x:v>Après question ; priorité 1 ; l’adulte a retiré le salut uniquement après avoir entendu le nom.</x:v>
      </x:c>
      <x:c r="J1015" s="127" t="str">
        <x:v>Origines — O4</x:v>
      </x:c>
      <x:c r="K1015" s="130" t="n">
        <x:v>19</x:v>
      </x:c>
    </x:row>
    <x:row r="1016" ht="149" customHeight="1">
      <x:c r="A1016" s="121" t="str">
        <x:v>D6-O4-M02-OUV---01</x:v>
      </x:c>
      <x:c r="B1016" s="122" t="str">
        <x:v>D6-O4-M02</x:v>
      </x:c>
      <x:c r="C1016" s="122" t="str">
        <x:v>OUV</x:v>
      </x:c>
      <x:c r="D1016" s="122" t="str">
        <x:v>-</x:v>
      </x:c>
      <x:c r="E1016" s="123" t="n">
        <x:v>1</x:v>
      </x:c>
      <x:c r="F1016" s="122" t="str">
        <x:v>Drek</x:v>
      </x:c>
      <x:c r="G1016" s="122" t="str">
        <x:v>Tu as trouvé la plaque. Je l’avais rangée hors des regards.</x:v>
      </x:c>
      <x:c r="H1016" s="122" t="str">
        <x:v>Laisse le joueur regarder la situation avant de poursuivre.</x:v>
      </x:c>
      <x:c r="I1016" s="122" t="str">
        <x:v>O4-M01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1016" s="122" t="str">
        <x:v>Origines — O4</x:v>
      </x:c>
      <x:c r="K1016" s="125" t="n">
        <x:v>11</x:v>
      </x:c>
    </x:row>
    <x:row r="1017" ht="74" customHeight="1">
      <x:c r="A1017" s="126" t="str">
        <x:v>D6-O4-M02-SUCCES---01</x:v>
      </x:c>
      <x:c r="B1017" s="127" t="str">
        <x:v>D6-O4-M02</x:v>
      </x:c>
      <x:c r="C1017" s="127" t="str">
        <x:v>SUCCES</x:v>
      </x:c>
      <x:c r="D1017" s="127" t="str">
        <x:v>-</x:v>
      </x:c>
      <x:c r="E1017" s="128" t="n">
        <x:v>1</x:v>
      </x:c>
      <x:c r="F1017" s="127" t="str">
        <x:v>Drek</x:v>
      </x:c>
      <x:c r="G1017" s="127" t="str">
        <x:v>La plaque a retrouvé une place connue. Les signes mal lus restent visibles.</x:v>
      </x:c>
      <x:c r="H1017" s="127" t="str">
        <x:v>Regarde le résultat réellement obtenu avant de parler.</x:v>
      </x:c>
      <x:c r="I1017" s="127" t="str">
        <x:v>Résultat correspondant effectivement constaté ; remplace ou supprime la ligne si choix de refus/différé/observation. Ne jamais jouer une victoire non acquise.</x:v>
      </x:c>
      <x:c r="J1017" s="127" t="str">
        <x:v>Origines — O4</x:v>
      </x:c>
      <x:c r="K1017" s="130" t="n">
        <x:v>13</x:v>
      </x:c>
    </x:row>
    <x:row r="1018" ht="44" customHeight="1">
      <x:c r="A1018" s="121" t="str">
        <x:v>D6-O4-M02-ECHEC---01</x:v>
      </x:c>
      <x:c r="B1018" s="122" t="str">
        <x:v>D6-O4-M02</x:v>
      </x:c>
      <x:c r="C1018" s="122" t="str">
        <x:v>ECHEC</x:v>
      </x:c>
      <x:c r="D1018" s="122" t="str">
        <x:v>-</x:v>
      </x:c>
      <x:c r="E1018" s="123" t="n">
        <x:v>1</x:v>
      </x:c>
      <x:c r="F1018" s="122" t="str">
        <x:v>Drek</x:v>
      </x:c>
      <x:c r="G1018" s="122" t="str">
        <x:v>Cette partie n’est pas lisible ainsi. Ne complète pas le nom avec ce que tu crains.</x:v>
      </x:c>
      <x:c r="H1018" s="122" t="str">
        <x:v>Suspend l’échange pour laisser jouer le repli ou la protection prévue.</x:v>
      </x:c>
      <x:c r="I1018" s="122" t="str">
        <x:v>Échec ou blocage correspondant effectivement observé ; les dégâts, objets et positions persistent.</x:v>
      </x:c>
      <x:c r="J1018" s="122" t="str">
        <x:v>Origines — O4</x:v>
      </x:c>
      <x:c r="K1018" s="125" t="n">
        <x:v>16</x:v>
      </x:c>
    </x:row>
    <x:row r="1019" ht="44" customHeight="1">
      <x:c r="A1019" s="126" t="str">
        <x:v>D6-O4-M02-REPRISE---01</x:v>
      </x:c>
      <x:c r="B1019" s="127" t="str">
        <x:v>D6-O4-M02</x:v>
      </x:c>
      <x:c r="C1019" s="127" t="str">
        <x:v>REPRISE</x:v>
      </x:c>
      <x:c r="D1019" s="127" t="str">
        <x:v>-</x:v>
      </x:c>
      <x:c r="E1019" s="128" t="n">
        <x:v>1</x:v>
      </x:c>
      <x:c r="F1019" s="127" t="str">
        <x:v>Drek</x:v>
      </x:c>
      <x:c r="G1019" s="127" t="str">
        <x:v>Reprends la lumière sur le bord intact. Nous garderons les manques comme des manques.</x:v>
      </x:c>
      <x:c r="H1019" s="127" t="str">
        <x:v>Reprend à distance sûre ; ne répète pas toute la présentation.</x:v>
      </x:c>
      <x:c r="I1019" s="127" t="str">
        <x:v>Réinteraction volontaire après interruption ; état de l’action conservé.</x:v>
      </x:c>
      <x:c r="J1019" s="127" t="str">
        <x:v>Origines — O4</x:v>
      </x:c>
      <x:c r="K1019" s="130" t="n">
        <x:v>14</x:v>
      </x:c>
    </x:row>
    <x:row r="1020" ht="59" customHeight="1">
      <x:c r="A1020" s="121" t="str">
        <x:v>D6-O4-M02-CHOIX-A-01</x:v>
      </x:c>
      <x:c r="B1020" s="122" t="str">
        <x:v>D6-O4-M02</x:v>
      </x:c>
      <x:c r="C1020" s="122" t="str">
        <x:v>CHOIX</x:v>
      </x:c>
      <x:c r="D1020" s="122" t="str">
        <x:v>A</x:v>
      </x:c>
      <x:c r="E1020" s="123" t="n">
        <x:v>1</x:v>
      </x:c>
      <x:c r="F1020" s="122" t="str">
        <x:v>Joueur</x:v>
      </x:c>
      <x:c r="G1020" s="122" t="str">
        <x:v>Je te la rends. Mais je veux comprendre ses marques.</x:v>
      </x:c>
      <x:c r="H1020" s="122" t="str">
        <x:v>Regarder la personne ou l’appui concerné ; intention, pas résultat.</x:v>
      </x:c>
      <x:c r="I1020" s="122" t="str">
        <x:v>Conditions d’entrée encore valides ; personne, outil et passage nécessaires disponibles. La parole seule ne valide pas l’objectif.</x:v>
      </x:c>
      <x:c r="J1020" s="122" t="str">
        <x:v>Origines — O4</x:v>
      </x:c>
      <x:c r="K1020" s="125" t="n">
        <x:v>10</x:v>
      </x:c>
    </x:row>
    <x:row r="1021" ht="59" customHeight="1">
      <x:c r="A1021" s="126" t="str">
        <x:v>D6-O4-M02-REPONSE-A-01</x:v>
      </x:c>
      <x:c r="B1021" s="127" t="str">
        <x:v>D6-O4-M02</x:v>
      </x:c>
      <x:c r="C1021" s="127" t="str">
        <x:v>REPONSE</x:v>
      </x:c>
      <x:c r="D1021" s="127" t="str">
        <x:v>A</x:v>
      </x:c>
      <x:c r="E1021" s="128" t="n">
        <x:v>1</x:v>
      </x:c>
      <x:c r="F1021" s="127" t="str">
        <x:v>Drek</x:v>
      </x:c>
      <x:c r="G1021" s="127" t="str">
        <x:v>Je te dirai ce que je peux en lire.</x:v>
      </x:c>
      <x:c r="H1021" s="127" t="str">
        <x:v>Réponse au choix retenu ; les autres réponses ne sont pas jouées.</x:v>
      </x:c>
      <x:c r="I1021" s="127" t="str">
        <x:v>Conditions d’entrée encore valides ; personne, outil et passage nécessaires disponibles. La parole seule ne valide pas l’objectif.</x:v>
      </x:c>
      <x:c r="J1021" s="127" t="str">
        <x:v>Origines — O4</x:v>
      </x:c>
      <x:c r="K1021" s="130" t="n">
        <x:v>9</x:v>
      </x:c>
    </x:row>
    <x:row r="1022" ht="59" customHeight="1">
      <x:c r="A1022" s="121" t="str">
        <x:v>D6-O4-M02-CHOIX-B-01</x:v>
      </x:c>
      <x:c r="B1022" s="122" t="str">
        <x:v>D6-O4-M02</x:v>
      </x:c>
      <x:c r="C1022" s="122" t="str">
        <x:v>CHOIX</x:v>
      </x:c>
      <x:c r="D1022" s="122" t="str">
        <x:v>B</x:v>
      </x:c>
      <x:c r="E1022" s="123" t="n">
        <x:v>1</x:v>
      </x:c>
      <x:c r="F1022" s="122" t="str">
        <x:v>Joueur</x:v>
      </x:c>
      <x:c r="G1022" s="122" t="str">
        <x:v>Je demande une lecture aux archives.</x:v>
      </x:c>
      <x:c r="H1022" s="122" t="str">
        <x:v>Regarder la personne ou l’appui concerné ; intention, pas résultat.</x:v>
      </x:c>
      <x:c r="I1022" s="122" t="str">
        <x:v>Conditions d’entrée encore valides ; personne, outil et passage nécessaires disponibles. La parole seule ne valide pas l’objectif.</x:v>
      </x:c>
      <x:c r="J1022" s="122" t="str">
        <x:v>Origines — O4</x:v>
      </x:c>
      <x:c r="K1022" s="125" t="n">
        <x:v>6</x:v>
      </x:c>
    </x:row>
    <x:row r="1023" ht="59" customHeight="1">
      <x:c r="A1023" s="126" t="str">
        <x:v>D6-O4-M02-REPONSE-B-01</x:v>
      </x:c>
      <x:c r="B1023" s="127" t="str">
        <x:v>D6-O4-M02</x:v>
      </x:c>
      <x:c r="C1023" s="127" t="str">
        <x:v>REPONSE</x:v>
      </x:c>
      <x:c r="D1023" s="127" t="str">
        <x:v>B</x:v>
      </x:c>
      <x:c r="E1023" s="128" t="n">
        <x:v>1</x:v>
      </x:c>
      <x:c r="F1023" s="127" t="str">
        <x:v>Drek</x:v>
      </x:c>
      <x:c r="G1023" s="127" t="str">
        <x:v>Alors qu’on sache où elle va. Ne la laisse pas passer de main en main.</x:v>
      </x:c>
      <x:c r="H1023" s="127" t="str">
        <x:v>Réponse au choix retenu ; les autres réponses ne sont pas jouées.</x:v>
      </x:c>
      <x:c r="I1023" s="127" t="str">
        <x:v>Conditions d’entrée encore valides ; personne, outil et passage nécessaires disponibles. La parole seule ne valide pas l’objectif.</x:v>
      </x:c>
      <x:c r="J1023" s="127" t="str">
        <x:v>Origines — O4</x:v>
      </x:c>
      <x:c r="K1023" s="130" t="n">
        <x:v>15</x:v>
      </x:c>
    </x:row>
    <x:row r="1024" ht="149" customHeight="1">
      <x:c r="A1024" s="121" t="str">
        <x:v>D6-O4-M03-OUV---01</x:v>
      </x:c>
      <x:c r="B1024" s="122" t="str">
        <x:v>D6-O4-M03</x:v>
      </x:c>
      <x:c r="C1024" s="122" t="str">
        <x:v>OUV</x:v>
      </x:c>
      <x:c r="D1024" s="122" t="str">
        <x:v>-</x:v>
      </x:c>
      <x:c r="E1024" s="123" t="n">
        <x:v>1</x:v>
      </x:c>
      <x:c r="F1024" s="122" t="str">
        <x:v>Camarade de cohorte</x:v>
      </x:c>
      <x:c r="G1024" s="122" t="str">
        <x:v>On dit que ta famille frappait même quand l’autre ne pouvait plus bouger.</x:v>
      </x:c>
      <x:c r="H1024" s="122" t="str">
        <x:v>Laisse le joueur regarder la situation avant de poursuivre.</x:v>
      </x:c>
      <x:c r="I1024" s="122" t="str">
        <x:v>O4-M02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1024" s="122" t="str">
        <x:v>Origines — O4</x:v>
      </x:c>
      <x:c r="K1024" s="125" t="n">
        <x:v>13</x:v>
      </x:c>
    </x:row>
    <x:row r="1025" ht="74" customHeight="1">
      <x:c r="A1025" s="126" t="str">
        <x:v>D6-O4-M03-SUCCES---01</x:v>
      </x:c>
      <x:c r="B1025" s="127" t="str">
        <x:v>D6-O4-M03</x:v>
      </x:c>
      <x:c r="C1025" s="127" t="str">
        <x:v>SUCCES</x:v>
      </x:c>
      <x:c r="D1025" s="127" t="str">
        <x:v>-</x:v>
      </x:c>
      <x:c r="E1025" s="128" t="n">
        <x:v>1</x:v>
      </x:c>
      <x:c r="F1025" s="127" t="str">
        <x:v>Instructeur de la cour</x:v>
      </x:c>
      <x:c r="G1025" s="127" t="str">
        <x:v>Ton geste s’est arrêté au signal. C’est cet essai que nous venons de voir.</x:v>
      </x:c>
      <x:c r="H1025" s="127" t="str">
        <x:v>Regarde le résultat réellement obtenu avant de parler.</x:v>
      </x:c>
      <x:c r="I1025" s="127" t="str">
        <x:v>Résultat correspondant effectivement constaté ; remplace ou supprime la ligne si choix de refus/différé/observation. Ne jamais jouer une victoire non acquise.</x:v>
      </x:c>
      <x:c r="J1025" s="127" t="str">
        <x:v>Origines — O4</x:v>
      </x:c>
      <x:c r="K1025" s="130" t="n">
        <x:v>14</x:v>
      </x:c>
    </x:row>
    <x:row r="1026" ht="44" customHeight="1">
      <x:c r="A1026" s="121" t="str">
        <x:v>D6-O4-M03-ECHEC---01</x:v>
      </x:c>
      <x:c r="B1026" s="122" t="str">
        <x:v>D6-O4-M03</x:v>
      </x:c>
      <x:c r="C1026" s="122" t="str">
        <x:v>ECHEC</x:v>
      </x:c>
      <x:c r="D1026" s="122" t="str">
        <x:v>-</x:v>
      </x:c>
      <x:c r="E1026" s="123" t="n">
        <x:v>1</x:v>
      </x:c>
      <x:c r="F1026" s="122" t="str">
        <x:v>Instructeur de la cour</x:v>
      </x:c>
      <x:c r="G1026" s="122" t="str">
        <x:v>Le dispositif s’arrête. Regarde l’attache fermée avant de reprendre.</x:v>
      </x:c>
      <x:c r="H1026" s="122" t="str">
        <x:v>Suspend l’échange pour laisser jouer le repli ou la protection prévue.</x:v>
      </x:c>
      <x:c r="I1026" s="122" t="str">
        <x:v>Échec ou blocage correspondant effectivement observé ; les dégâts, objets et positions persistent.</x:v>
      </x:c>
      <x:c r="J1026" s="122" t="str">
        <x:v>Origines — O4</x:v>
      </x:c>
      <x:c r="K1026" s="125" t="n">
        <x:v>9</x:v>
      </x:c>
    </x:row>
    <x:row r="1027" ht="44" customHeight="1">
      <x:c r="A1027" s="126" t="str">
        <x:v>D6-O4-M03-REPRISE---01</x:v>
      </x:c>
      <x:c r="B1027" s="127" t="str">
        <x:v>D6-O4-M03</x:v>
      </x:c>
      <x:c r="C1027" s="127" t="str">
        <x:v>REPRISE</x:v>
      </x:c>
      <x:c r="D1027" s="127" t="str">
        <x:v>-</x:v>
      </x:c>
      <x:c r="E1027" s="128" t="n">
        <x:v>1</x:v>
      </x:c>
      <x:c r="F1027" s="127" t="str">
        <x:v>Instructeur de la cour</x:v>
      </x:c>
      <x:c r="G1027" s="127" t="str">
        <x:v>Réessaie avec ce signal. Personne n’a besoin de te montrer du doigt.</x:v>
      </x:c>
      <x:c r="H1027" s="127" t="str">
        <x:v>Reprend à distance sûre ; ne répète pas toute la présentation.</x:v>
      </x:c>
      <x:c r="I1027" s="127" t="str">
        <x:v>Réinteraction volontaire après interruption ; état de l’action conservé.</x:v>
      </x:c>
      <x:c r="J1027" s="127" t="str">
        <x:v>Origines — O4</x:v>
      </x:c>
      <x:c r="K1027" s="130" t="n">
        <x:v>12</x:v>
      </x:c>
    </x:row>
    <x:row r="1028" ht="59" customHeight="1">
      <x:c r="A1028" s="121" t="str">
        <x:v>D6-O4-M03-CHOIX-A-01</x:v>
      </x:c>
      <x:c r="B1028" s="122" t="str">
        <x:v>D6-O4-M03</x:v>
      </x:c>
      <x:c r="C1028" s="122" t="str">
        <x:v>CHOIX</x:v>
      </x:c>
      <x:c r="D1028" s="122" t="str">
        <x:v>A</x:v>
      </x:c>
      <x:c r="E1028" s="123" t="n">
        <x:v>1</x:v>
      </x:c>
      <x:c r="F1028" s="122" t="str">
        <x:v>Joueur</x:v>
      </x:c>
      <x:c r="G1028" s="122" t="str">
        <x:v>Regarde le signal. Je vais te montrer mon arrêt.</x:v>
      </x:c>
      <x:c r="H1028" s="122" t="str">
        <x:v>Regarder la personne ou l’appui concerné ; intention, pas résultat.</x:v>
      </x:c>
      <x:c r="I1028" s="122" t="str">
        <x:v>Conditions d’entrée encore valides ; personne, outil et passage nécessaires disponibles. La parole seule ne valide pas l’objectif.</x:v>
      </x:c>
      <x:c r="J1028" s="122" t="str">
        <x:v>Origines — O4</x:v>
      </x:c>
      <x:c r="K1028" s="125" t="n">
        <x:v>9</x:v>
      </x:c>
    </x:row>
    <x:row r="1029" ht="59" customHeight="1">
      <x:c r="A1029" s="126" t="str">
        <x:v>D6-O4-M03-REPONSE-A-01</x:v>
      </x:c>
      <x:c r="B1029" s="127" t="str">
        <x:v>D6-O4-M03</x:v>
      </x:c>
      <x:c r="C1029" s="127" t="str">
        <x:v>REPONSE</x:v>
      </x:c>
      <x:c r="D1029" s="127" t="str">
        <x:v>A</x:v>
      </x:c>
      <x:c r="E1029" s="128" t="n">
        <x:v>1</x:v>
      </x:c>
      <x:c r="F1029" s="127" t="str">
        <x:v>Camarade de cohorte</x:v>
      </x:c>
      <x:c r="G1029" s="127" t="str">
        <x:v>Je regarderai ton geste, alors.</x:v>
      </x:c>
      <x:c r="H1029" s="127" t="str">
        <x:v>Réponse au choix retenu ; les autres réponses ne sont pas jouées.</x:v>
      </x:c>
      <x:c r="I1029" s="127" t="str">
        <x:v>Conditions d’entrée encore valides ; personne, outil et passage nécessaires disponibles. La parole seule ne valide pas l’objectif.</x:v>
      </x:c>
      <x:c r="J1029" s="127" t="str">
        <x:v>Origines — O4</x:v>
      </x:c>
      <x:c r="K1029" s="130" t="n">
        <x:v>5</x:v>
      </x:c>
    </x:row>
    <x:row r="1030" ht="59" customHeight="1">
      <x:c r="A1030" s="121" t="str">
        <x:v>D6-O4-M03-CHOIX-B-01</x:v>
      </x:c>
      <x:c r="B1030" s="122" t="str">
        <x:v>D6-O4-M03</x:v>
      </x:c>
      <x:c r="C1030" s="122" t="str">
        <x:v>CHOIX</x:v>
      </x:c>
      <x:c r="D1030" s="122" t="str">
        <x:v>B</x:v>
      </x:c>
      <x:c r="E1030" s="123" t="n">
        <x:v>1</x:v>
      </x:c>
      <x:c r="F1030" s="122" t="str">
        <x:v>Joueur</x:v>
      </x:c>
      <x:c r="G1030" s="122" t="str">
        <x:v>Je veux en parler avec l’instructeur.</x:v>
      </x:c>
      <x:c r="H1030" s="122" t="str">
        <x:v>Regarder la personne ou l’appui concerné ; intention, pas résultat.</x:v>
      </x:c>
      <x:c r="I1030" s="122" t="str">
        <x:v>Conditions d’entrée encore valides ; personne, outil et passage nécessaires disponibles. La parole seule ne valide pas l’objectif.</x:v>
      </x:c>
      <x:c r="J1030" s="122" t="str">
        <x:v>Origines — O4</x:v>
      </x:c>
      <x:c r="K1030" s="125" t="n">
        <x:v>6</x:v>
      </x:c>
    </x:row>
    <x:row r="1031" ht="59" customHeight="1">
      <x:c r="A1031" s="126" t="str">
        <x:v>D6-O4-M03-REPONSE-B-01</x:v>
      </x:c>
      <x:c r="B1031" s="127" t="str">
        <x:v>D6-O4-M03</x:v>
      </x:c>
      <x:c r="C1031" s="127" t="str">
        <x:v>REPONSE</x:v>
      </x:c>
      <x:c r="D1031" s="127" t="str">
        <x:v>B</x:v>
      </x:c>
      <x:c r="E1031" s="128" t="n">
        <x:v>1</x:v>
      </x:c>
      <x:c r="F1031" s="127" t="str">
        <x:v>Instructeur de la cour</x:v>
      </x:c>
      <x:c r="G1031" s="127" t="str">
        <x:v>Terminez en sécurité. Nous prendrons le temps après.</x:v>
      </x:c>
      <x:c r="H1031" s="127" t="str">
        <x:v>Réponse au choix retenu ; les autres réponses ne sont pas jouées.</x:v>
      </x:c>
      <x:c r="I1031" s="127" t="str">
        <x:v>Conditions d’entrée encore valides ; personne, outil et passage nécessaires disponibles. La parole seule ne valide pas l’objectif.</x:v>
      </x:c>
      <x:c r="J1031" s="127" t="str">
        <x:v>Origines — O4</x:v>
      </x:c>
      <x:c r="K1031" s="130" t="n">
        <x:v>8</x:v>
      </x:c>
    </x:row>
    <x:row r="1032" ht="149" customHeight="1">
      <x:c r="A1032" s="121" t="str">
        <x:v>D6-O4-M04-OUV---01</x:v>
      </x:c>
      <x:c r="B1032" s="122" t="str">
        <x:v>D6-O4-M04</x:v>
      </x:c>
      <x:c r="C1032" s="122" t="str">
        <x:v>OUV</x:v>
      </x:c>
      <x:c r="D1032" s="122" t="str">
        <x:v>-</x:v>
      </x:c>
      <x:c r="E1032" s="123" t="n">
        <x:v>1</x:v>
      </x:c>
      <x:c r="F1032" s="122" t="str">
        <x:v>Isha</x:v>
      </x:c>
      <x:c r="G1032" s="122" t="str">
        <x:v>Je ne veux pas jouer à tout oublier. Mais je peux tenir cet appui avec toi.</x:v>
      </x:c>
      <x:c r="H1032" s="122" t="str">
        <x:v>Laisse le joueur regarder la situation avant de poursuivre.</x:v>
      </x:c>
      <x:c r="I1032" s="122" t="str">
        <x:v>O4-M03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1032" s="122" t="str">
        <x:v>Origines — O4</x:v>
      </x:c>
      <x:c r="K1032" s="125" t="n">
        <x:v>16</x:v>
      </x:c>
    </x:row>
    <x:row r="1033" ht="74" customHeight="1">
      <x:c r="A1033" s="126" t="str">
        <x:v>D6-O4-M04-SUCCES---01</x:v>
      </x:c>
      <x:c r="B1033" s="127" t="str">
        <x:v>D6-O4-M04</x:v>
      </x:c>
      <x:c r="C1033" s="127" t="str">
        <x:v>SUCCES</x:v>
      </x:c>
      <x:c r="D1033" s="127" t="str">
        <x:v>-</x:v>
      </x:c>
      <x:c r="E1033" s="128" t="n">
        <x:v>1</x:v>
      </x:c>
      <x:c r="F1033" s="127" t="str">
        <x:v>Isha</x:v>
      </x:c>
      <x:c r="G1033" s="127" t="str">
        <x:v>Tu as tenu l’appui quand j’en avais besoin. Je peux reconnaître ce geste.</x:v>
      </x:c>
      <x:c r="H1033" s="127" t="str">
        <x:v>Regarde le résultat réellement obtenu avant de parler.</x:v>
      </x:c>
      <x:c r="I1033" s="127" t="str">
        <x:v>Résultat correspondant effectivement constaté ; remplace ou supprime la ligne si choix de refus/différé/observation. Ne jamais jouer une victoire non acquise.</x:v>
      </x:c>
      <x:c r="J1033" s="127" t="str">
        <x:v>Origines — O4</x:v>
      </x:c>
      <x:c r="K1033" s="130" t="n">
        <x:v>13</x:v>
      </x:c>
    </x:row>
    <x:row r="1034" ht="44" customHeight="1">
      <x:c r="A1034" s="121" t="str">
        <x:v>D6-O4-M04-ECHEC---01</x:v>
      </x:c>
      <x:c r="B1034" s="122" t="str">
        <x:v>D6-O4-M04</x:v>
      </x:c>
      <x:c r="C1034" s="122" t="str">
        <x:v>ECHEC</x:v>
      </x:c>
      <x:c r="D1034" s="122" t="str">
        <x:v>-</x:v>
      </x:c>
      <x:c r="E1034" s="123" t="n">
        <x:v>1</x:v>
      </x:c>
      <x:c r="F1034" s="122" t="str">
        <x:v>Isha</x:v>
      </x:c>
      <x:c r="G1034" s="122" t="str">
        <x:v>Nous pouvons finir la traversée sans parler de la famille.</x:v>
      </x:c>
      <x:c r="H1034" s="122" t="str">
        <x:v>Suspend l’échange pour laisser jouer le repli ou la protection prévue.</x:v>
      </x:c>
      <x:c r="I1034" s="122" t="str">
        <x:v>Échec ou blocage correspondant effectivement observé ; les dégâts, objets et positions persistent.</x:v>
      </x:c>
      <x:c r="J1034" s="122" t="str">
        <x:v>Origines — O4</x:v>
      </x:c>
      <x:c r="K1034" s="125" t="n">
        <x:v>10</x:v>
      </x:c>
    </x:row>
    <x:row r="1035" ht="44" customHeight="1">
      <x:c r="A1035" s="126" t="str">
        <x:v>D6-O4-M04-REPRISE---01</x:v>
      </x:c>
      <x:c r="B1035" s="127" t="str">
        <x:v>D6-O4-M04</x:v>
      </x:c>
      <x:c r="C1035" s="127" t="str">
        <x:v>REPRISE</x:v>
      </x:c>
      <x:c r="D1035" s="127" t="str">
        <x:v>-</x:v>
      </x:c>
      <x:c r="E1035" s="128" t="n">
        <x:v>1</x:v>
      </x:c>
      <x:c r="F1035" s="127" t="str">
        <x:v>Isha</x:v>
      </x:c>
      <x:c r="G1035" s="127" t="str">
        <x:v>Reprends la prise du milieu. Pour la conversation, je te dirai quand je serai prête.</x:v>
      </x:c>
      <x:c r="H1035" s="127" t="str">
        <x:v>Reprend à distance sûre ; ne répète pas toute la présentation.</x:v>
      </x:c>
      <x:c r="I1035" s="127" t="str">
        <x:v>Réinteraction volontaire après interruption ; état de l’action conservé.</x:v>
      </x:c>
      <x:c r="J1035" s="127" t="str">
        <x:v>Origines — O4</x:v>
      </x:c>
      <x:c r="K1035" s="130" t="n">
        <x:v>15</x:v>
      </x:c>
    </x:row>
    <x:row r="1036" ht="59" customHeight="1">
      <x:c r="A1036" s="121" t="str">
        <x:v>D6-O4-M04-CHOIX-A-01</x:v>
      </x:c>
      <x:c r="B1036" s="122" t="str">
        <x:v>D6-O4-M04</x:v>
      </x:c>
      <x:c r="C1036" s="122" t="str">
        <x:v>CHOIX</x:v>
      </x:c>
      <x:c r="D1036" s="122" t="str">
        <x:v>A</x:v>
      </x:c>
      <x:c r="E1036" s="123" t="n">
        <x:v>1</x:v>
      </x:c>
      <x:c r="F1036" s="122" t="str">
        <x:v>Joueur</x:v>
      </x:c>
      <x:c r="G1036" s="122" t="str">
        <x:v>Je veux écouter ce que tu souhaites me dire.</x:v>
      </x:c>
      <x:c r="H1036" s="122" t="str">
        <x:v>Regarder la personne ou l’appui concerné ; intention, pas résultat.</x:v>
      </x:c>
      <x:c r="I1036" s="122" t="str">
        <x:v>Conditions d’entrée encore valides ; personne, outil et passage nécessaires disponibles. La parole seule ne valide pas l’objectif.</x:v>
      </x:c>
      <x:c r="J1036" s="122" t="str">
        <x:v>Origines — O4</x:v>
      </x:c>
      <x:c r="K1036" s="125" t="n">
        <x:v>9</x:v>
      </x:c>
    </x:row>
    <x:row r="1037" ht="59" customHeight="1">
      <x:c r="A1037" s="126" t="str">
        <x:v>D6-O4-M04-REPONSE-A-01</x:v>
      </x:c>
      <x:c r="B1037" s="127" t="str">
        <x:v>D6-O4-M04</x:v>
      </x:c>
      <x:c r="C1037" s="127" t="str">
        <x:v>REPONSE</x:v>
      </x:c>
      <x:c r="D1037" s="127" t="str">
        <x:v>A</x:v>
      </x:c>
      <x:c r="E1037" s="128" t="n">
        <x:v>1</x:v>
      </x:c>
      <x:c r="F1037" s="127" t="str">
        <x:v>Isha</x:v>
      </x:c>
      <x:c r="G1037" s="127" t="str">
        <x:v>Après mon passage, je te raconterai ce qu’on m’a transmis.</x:v>
      </x:c>
      <x:c r="H1037" s="127" t="str">
        <x:v>Réponse au choix retenu ; les autres réponses ne sont pas jouées.</x:v>
      </x:c>
      <x:c r="I1037" s="127" t="str">
        <x:v>Conditions d’entrée encore valides ; personne, outil et passage nécessaires disponibles. La parole seule ne valide pas l’objectif.</x:v>
      </x:c>
      <x:c r="J1037" s="127" t="str">
        <x:v>Origines — O4</x:v>
      </x:c>
      <x:c r="K1037" s="130" t="n">
        <x:v>10</x:v>
      </x:c>
    </x:row>
    <x:row r="1038" ht="59" customHeight="1">
      <x:c r="A1038" s="121" t="str">
        <x:v>D6-O4-M04-CHOIX-B-01</x:v>
      </x:c>
      <x:c r="B1038" s="122" t="str">
        <x:v>D6-O4-M04</x:v>
      </x:c>
      <x:c r="C1038" s="122" t="str">
        <x:v>CHOIX</x:v>
      </x:c>
      <x:c r="D1038" s="122" t="str">
        <x:v>B</x:v>
      </x:c>
      <x:c r="E1038" s="123" t="n">
        <x:v>1</x:v>
      </x:c>
      <x:c r="F1038" s="122" t="str">
        <x:v>Joueur</x:v>
      </x:c>
      <x:c r="G1038" s="122" t="str">
        <x:v>Finissons le passage. Nous parlerons ensuite, si tu veux.</x:v>
      </x:c>
      <x:c r="H1038" s="122" t="str">
        <x:v>Regarder la personne ou l’appui concerné ; intention, pas résultat.</x:v>
      </x:c>
      <x:c r="I1038" s="122" t="str">
        <x:v>Conditions d’entrée encore valides ; personne, outil et passage nécessaires disponibles. La parole seule ne valide pas l’objectif.</x:v>
      </x:c>
      <x:c r="J1038" s="122" t="str">
        <x:v>Origines — O4</x:v>
      </x:c>
      <x:c r="K1038" s="125" t="n">
        <x:v>9</x:v>
      </x:c>
    </x:row>
    <x:row r="1039" ht="59" customHeight="1">
      <x:c r="A1039" s="126" t="str">
        <x:v>D6-O4-M04-REPONSE-B-01</x:v>
      </x:c>
      <x:c r="B1039" s="127" t="str">
        <x:v>D6-O4-M04</x:v>
      </x:c>
      <x:c r="C1039" s="127" t="str">
        <x:v>REPONSE</x:v>
      </x:c>
      <x:c r="D1039" s="127" t="str">
        <x:v>B</x:v>
      </x:c>
      <x:c r="E1039" s="128" t="n">
        <x:v>1</x:v>
      </x:c>
      <x:c r="F1039" s="127" t="str">
        <x:v>Isha</x:v>
      </x:c>
      <x:c r="G1039" s="127" t="str">
        <x:v>Cela me convient. Tiens pendant que je monte.</x:v>
      </x:c>
      <x:c r="H1039" s="127" t="str">
        <x:v>Réponse au choix retenu ; les autres réponses ne sont pas jouées.</x:v>
      </x:c>
      <x:c r="I1039" s="127" t="str">
        <x:v>Conditions d’entrée encore valides ; personne, outil et passage nécessaires disponibles. La parole seule ne valide pas l’objectif.</x:v>
      </x:c>
      <x:c r="J1039" s="127" t="str">
        <x:v>Origines — O4</x:v>
      </x:c>
      <x:c r="K1039" s="130" t="n">
        <x:v>8</x:v>
      </x:c>
    </x:row>
    <x:row r="1040" ht="149" customHeight="1">
      <x:c r="A1040" s="121" t="str">
        <x:v>D6-O4-M05-OUV---01</x:v>
      </x:c>
      <x:c r="B1040" s="122" t="str">
        <x:v>D6-O4-M05</x:v>
      </x:c>
      <x:c r="C1040" s="122" t="str">
        <x:v>OUV</x:v>
      </x:c>
      <x:c r="D1040" s="122" t="str">
        <x:v>-</x:v>
      </x:c>
      <x:c r="E1040" s="123" t="n">
        <x:v>1</x:v>
      </x:c>
      <x:c r="F1040" s="122" t="str">
        <x:v>Drek</x:v>
      </x:c>
      <x:c r="G1040" s="122" t="str">
        <x:v>L’ancêtre affrontait des ennemis dangereux. C’est ce qu’on m’a raconté.</x:v>
      </x:c>
      <x:c r="H1040" s="122" t="str">
        <x:v>Laisse le joueur regarder la situation avant de poursuivre.</x:v>
      </x:c>
      <x:c r="I1040" s="122" t="str">
        <x:v>O4-M04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1040" s="122" t="str">
        <x:v>Origines — O4</x:v>
      </x:c>
      <x:c r="K1040" s="125" t="n">
        <x:v>10</x:v>
      </x:c>
    </x:row>
    <x:row r="1041" ht="74" customHeight="1">
      <x:c r="A1041" s="126" t="str">
        <x:v>D6-O4-M05-SUCCES---01</x:v>
      </x:c>
      <x:c r="B1041" s="127" t="str">
        <x:v>D6-O4-M05</x:v>
      </x:c>
      <x:c r="C1041" s="127" t="str">
        <x:v>SUCCES</x:v>
      </x:c>
      <x:c r="D1041" s="127" t="str">
        <x:v>-</x:v>
      </x:c>
      <x:c r="E1041" s="128" t="n">
        <x:v>1</x:v>
      </x:c>
      <x:c r="F1041" s="127" t="str">
        <x:v>Saer</x:v>
      </x:c>
      <x:c r="G1041" s="127" t="str">
        <x:v>Le détail mérite un examen. Il ne suffit pas encore à raconter toute l’attaque.</x:v>
      </x:c>
      <x:c r="H1041" s="127" t="str">
        <x:v>Regarde le résultat réellement obtenu avant de parler.</x:v>
      </x:c>
      <x:c r="I1041" s="127" t="str">
        <x:v>Résultat correspondant effectivement constaté ; remplace ou supprime la ligne si choix de refus/différé/observation. Ne jamais jouer une victoire non acquise.</x:v>
      </x:c>
      <x:c r="J1041" s="127" t="str">
        <x:v>Origines — O4</x:v>
      </x:c>
      <x:c r="K1041" s="130" t="n">
        <x:v>14</x:v>
      </x:c>
    </x:row>
    <x:row r="1042" ht="44" customHeight="1">
      <x:c r="A1042" s="121" t="str">
        <x:v>D6-O4-M05-ECHEC---01</x:v>
      </x:c>
      <x:c r="B1042" s="122" t="str">
        <x:v>D6-O4-M05</x:v>
      </x:c>
      <x:c r="C1042" s="122" t="str">
        <x:v>ECHEC</x:v>
      </x:c>
      <x:c r="D1042" s="122" t="str">
        <x:v>-</x:v>
      </x:c>
      <x:c r="E1042" s="123" t="n">
        <x:v>1</x:v>
      </x:c>
      <x:c r="F1042" s="122" t="str">
        <x:v>Saer</x:v>
      </x:c>
      <x:c r="G1042" s="122" t="str">
        <x:v>Cette partie est trop abîmée. Nous la comparerons à une autre copie.</x:v>
      </x:c>
      <x:c r="H1042" s="122" t="str">
        <x:v>Suspend l’échange pour laisser jouer le repli ou la protection prévue.</x:v>
      </x:c>
      <x:c r="I1042" s="122" t="str">
        <x:v>Échec ou blocage correspondant effectivement observé ; les dégâts, objets et positions persistent.</x:v>
      </x:c>
      <x:c r="J1042" s="122" t="str">
        <x:v>Origines — O4</x:v>
      </x:c>
      <x:c r="K1042" s="125" t="n">
        <x:v>12</x:v>
      </x:c>
    </x:row>
    <x:row r="1043" ht="44" customHeight="1">
      <x:c r="A1043" s="126" t="str">
        <x:v>D6-O4-M05-REPRISE---01</x:v>
      </x:c>
      <x:c r="B1043" s="127" t="str">
        <x:v>D6-O4-M05</x:v>
      </x:c>
      <x:c r="C1043" s="127" t="str">
        <x:v>REPRISE</x:v>
      </x:c>
      <x:c r="D1043" s="127" t="str">
        <x:v>-</x:v>
      </x:c>
      <x:c r="E1043" s="128" t="n">
        <x:v>1</x:v>
      </x:c>
      <x:c r="F1043" s="127" t="str">
        <x:v>Saer</x:v>
      </x:c>
      <x:c r="G1043" s="127" t="str">
        <x:v>Le manque doit rester indiqué. Reprenons par les attaches encore lisibles.</x:v>
      </x:c>
      <x:c r="H1043" s="127" t="str">
        <x:v>Reprend à distance sûre ; ne répète pas toute la présentation.</x:v>
      </x:c>
      <x:c r="I1043" s="127" t="str">
        <x:v>Réinteraction volontaire après interruption ; état de l’action conservé.</x:v>
      </x:c>
      <x:c r="J1043" s="127" t="str">
        <x:v>Origines — O4</x:v>
      </x:c>
      <x:c r="K1043" s="130" t="n">
        <x:v>11</x:v>
      </x:c>
    </x:row>
    <x:row r="1044" ht="59" customHeight="1">
      <x:c r="A1044" s="121" t="str">
        <x:v>D6-O4-M05-CHOIX-A-01</x:v>
      </x:c>
      <x:c r="B1044" s="122" t="str">
        <x:v>D6-O4-M05</x:v>
      </x:c>
      <x:c r="C1044" s="122" t="str">
        <x:v>CHOIX</x:v>
      </x:c>
      <x:c r="D1044" s="122" t="str">
        <x:v>A</x:v>
      </x:c>
      <x:c r="E1044" s="123" t="n">
        <x:v>1</x:v>
      </x:c>
      <x:c r="F1044" s="122" t="str">
        <x:v>Joueur</x:v>
      </x:c>
      <x:c r="G1044" s="122" t="str">
        <x:v>Pourquoi les attaches semblent-elles encore fermées ?</x:v>
      </x:c>
      <x:c r="H1044" s="122" t="str">
        <x:v>Regarder la personne ou l’appui concerné ; intention, pas résultat.</x:v>
      </x:c>
      <x:c r="I1044" s="122" t="str">
        <x:v>Conditions d’entrée encore valides ; personne, outil et passage nécessaires disponibles. La parole seule ne valide pas l’objectif.</x:v>
      </x:c>
      <x:c r="J1044" s="122" t="str">
        <x:v>Origines — O4</x:v>
      </x:c>
      <x:c r="K1044" s="125" t="n">
        <x:v>7</x:v>
      </x:c>
    </x:row>
    <x:row r="1045" ht="59" customHeight="1">
      <x:c r="A1045" s="126" t="str">
        <x:v>D6-O4-M05-REPONSE-A-01</x:v>
      </x:c>
      <x:c r="B1045" s="127" t="str">
        <x:v>D6-O4-M05</x:v>
      </x:c>
      <x:c r="C1045" s="127" t="str">
        <x:v>REPONSE</x:v>
      </x:c>
      <x:c r="D1045" s="127" t="str">
        <x:v>A</x:v>
      </x:c>
      <x:c r="E1045" s="128" t="n">
        <x:v>1</x:v>
      </x:c>
      <x:c r="F1045" s="127" t="str">
        <x:v>Drek</x:v>
      </x:c>
      <x:c r="G1045" s="127" t="str">
        <x:v>Montre-moi l’image. Je n’avais pas regardé ce détail.</x:v>
      </x:c>
      <x:c r="H1045" s="127" t="str">
        <x:v>Réponse au choix retenu ; les autres réponses ne sont pas jouées.</x:v>
      </x:c>
      <x:c r="I1045" s="127" t="str">
        <x:v>Conditions d’entrée encore valides ; personne, outil et passage nécessaires disponibles. La parole seule ne valide pas l’objectif.</x:v>
      </x:c>
      <x:c r="J1045" s="127" t="str">
        <x:v>Origines — O4</x:v>
      </x:c>
      <x:c r="K1045" s="130" t="n">
        <x:v>8</x:v>
      </x:c>
    </x:row>
    <x:row r="1046" ht="59" customHeight="1">
      <x:c r="A1046" s="121" t="str">
        <x:v>D6-O4-M05-CHOIX-B-01</x:v>
      </x:c>
      <x:c r="B1046" s="122" t="str">
        <x:v>D6-O4-M05</x:v>
      </x:c>
      <x:c r="C1046" s="122" t="str">
        <x:v>CHOIX</x:v>
      </x:c>
      <x:c r="D1046" s="122" t="str">
        <x:v>B</x:v>
      </x:c>
      <x:c r="E1046" s="123" t="n">
        <x:v>1</x:v>
      </x:c>
      <x:c r="F1046" s="122" t="str">
        <x:v>Joueur</x:v>
      </x:c>
      <x:c r="G1046" s="122" t="str">
        <x:v>Je voudrais que Saer examine cette image.</x:v>
      </x:c>
      <x:c r="H1046" s="122" t="str">
        <x:v>Regarder la personne ou l’appui concerné ; intention, pas résultat.</x:v>
      </x:c>
      <x:c r="I1046" s="122" t="str">
        <x:v>Conditions d’entrée encore valides ; personne, outil et passage nécessaires disponibles. La parole seule ne valide pas l’objectif.</x:v>
      </x:c>
      <x:c r="J1046" s="122" t="str">
        <x:v>Origines — O4</x:v>
      </x:c>
      <x:c r="K1046" s="125" t="n">
        <x:v>7</x:v>
      </x:c>
    </x:row>
    <x:row r="1047" ht="59" customHeight="1">
      <x:c r="A1047" s="126" t="str">
        <x:v>D6-O4-M05-REPONSE-B-01</x:v>
      </x:c>
      <x:c r="B1047" s="127" t="str">
        <x:v>D6-O4-M05</x:v>
      </x:c>
      <x:c r="C1047" s="127" t="str">
        <x:v>REPONSE</x:v>
      </x:c>
      <x:c r="D1047" s="127" t="str">
        <x:v>B</x:v>
      </x:c>
      <x:c r="E1047" s="128" t="n">
        <x:v>1</x:v>
      </x:c>
      <x:c r="F1047" s="127" t="str">
        <x:v>Drek</x:v>
      </x:c>
      <x:c r="G1047" s="127" t="str">
        <x:v>Il devra dire aussi ce qu’elle ne permet plus de voir.</x:v>
      </x:c>
      <x:c r="H1047" s="127" t="str">
        <x:v>Réponse au choix retenu ; les autres réponses ne sont pas jouées.</x:v>
      </x:c>
      <x:c r="I1047" s="127" t="str">
        <x:v>Conditions d’entrée encore valides ; personne, outil et passage nécessaires disponibles. La parole seule ne valide pas l’objectif.</x:v>
      </x:c>
      <x:c r="J1047" s="127" t="str">
        <x:v>Origines — O4</x:v>
      </x:c>
      <x:c r="K1047" s="130" t="n">
        <x:v>11</x:v>
      </x:c>
    </x:row>
    <x:row r="1048" ht="44" customHeight="1">
      <x:c r="A1048" s="121" t="str">
        <x:v>D6-O4-M05-VARIANTE---01</x:v>
      </x:c>
      <x:c r="B1048" s="122" t="str">
        <x:v>D6-O4-M05</x:v>
      </x:c>
      <x:c r="C1048" s="122" t="str">
        <x:v>VARIANTE</x:v>
      </x:c>
      <x:c r="D1048" s="122" t="str">
        <x:v>-</x:v>
      </x:c>
      <x:c r="E1048" s="123" t="n">
        <x:v>1</x:v>
      </x:c>
      <x:c r="F1048" s="122" t="str">
        <x:v>Saer</x:v>
      </x:c>
      <x:c r="G1048" s="122" t="str">
        <x:v>Son récit ne répond pas à cette attache. Nous allons garder la question devant la pièce.</x:v>
      </x:c>
      <x:c r="H1048" s="122" t="str">
        <x:v>Laisse l’image accessible sans arracher d’aveu au jeune joueur.</x:v>
      </x:c>
      <x:c r="I1048" s="122" t="str">
        <x:v>Après lecture ; priorité 1 ; Drek nie sans expliquer l’attache pourtant visible.</x:v>
      </x:c>
      <x:c r="J1048" s="122" t="str">
        <x:v>Origines — O4</x:v>
      </x:c>
      <x:c r="K1048" s="125" t="n">
        <x:v>16</x:v>
      </x:c>
    </x:row>
    <x:row r="1049" ht="149" customHeight="1">
      <x:c r="A1049" s="126" t="str">
        <x:v>D6-O4-M06-OUV---01</x:v>
      </x:c>
      <x:c r="B1049" s="127" t="str">
        <x:v>D6-O4-M06</x:v>
      </x:c>
      <x:c r="C1049" s="127" t="str">
        <x:v>OUV</x:v>
      </x:c>
      <x:c r="D1049" s="127" t="str">
        <x:v>-</x:v>
      </x:c>
      <x:c r="E1049" s="128" t="n">
        <x:v>1</x:v>
      </x:c>
      <x:c r="F1049" s="127" t="str">
        <x:v>Propriétaire de l’animal de charge</x:v>
      </x:c>
      <x:c r="G1049" s="127" t="str">
        <x:v>Ferme la barrière avant qu’il atteigne les étals ! Je vais lui parler depuis l’autre côté.</x:v>
      </x:c>
      <x:c r="H1049" s="127" t="str">
        <x:v>Laisse le joueur regarder la situation avant de poursuivre.</x:v>
      </x:c>
      <x:c r="I1049" s="127" t="str">
        <x:v>O4-M05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1049" s="127" t="str">
        <x:v>Origines — O4</x:v>
      </x:c>
      <x:c r="K1049" s="130" t="n">
        <x:v>16</x:v>
      </x:c>
    </x:row>
    <x:row r="1050" ht="74" customHeight="1">
      <x:c r="A1050" s="121" t="str">
        <x:v>D6-O4-M06-SUCCES---01</x:v>
      </x:c>
      <x:c r="B1050" s="122" t="str">
        <x:v>D6-O4-M06</x:v>
      </x:c>
      <x:c r="C1050" s="122" t="str">
        <x:v>SUCCES</x:v>
      </x:c>
      <x:c r="D1050" s="122" t="str">
        <x:v>-</x:v>
      </x:c>
      <x:c r="E1050" s="123" t="n">
        <x:v>1</x:v>
      </x:c>
      <x:c r="F1050" s="122" t="str">
        <x:v>Propriétaire de l’animal de charge</x:v>
      </x:c>
      <x:c r="G1050" s="122" t="str">
        <x:v>Il est revenu sans renverser les autres charges. Tu m’as aidée aujourd’hui.</x:v>
      </x:c>
      <x:c r="H1050" s="122" t="str">
        <x:v>Regarde le résultat réellement obtenu avant de parler.</x:v>
      </x:c>
      <x:c r="I1050" s="122" t="str">
        <x:v>Résultat correspondant effectivement constaté ; remplace ou supprime la ligne si choix de refus/différé/observation. Ne jamais jouer une victoire non acquise.</x:v>
      </x:c>
      <x:c r="J1050" s="122" t="str">
        <x:v>Origines — O4</x:v>
      </x:c>
      <x:c r="K1050" s="125" t="n">
        <x:v>12</x:v>
      </x:c>
    </x:row>
    <x:row r="1051" ht="44" customHeight="1">
      <x:c r="A1051" s="126" t="str">
        <x:v>D6-O4-M06-ECHEC---01</x:v>
      </x:c>
      <x:c r="B1051" s="127" t="str">
        <x:v>D6-O4-M06</x:v>
      </x:c>
      <x:c r="C1051" s="127" t="str">
        <x:v>ECHEC</x:v>
      </x:c>
      <x:c r="D1051" s="127" t="str">
        <x:v>-</x:v>
      </x:c>
      <x:c r="E1051" s="128" t="n">
        <x:v>1</x:v>
      </x:c>
      <x:c r="F1051" s="127" t="str">
        <x:v>Propriétaire de l’animal de charge</x:v>
      </x:c>
      <x:c r="G1051" s="127" t="str">
        <x:v>Il a passé la première barrière. La seconde boucle le ramène près de nous.</x:v>
      </x:c>
      <x:c r="H1051" s="127" t="str">
        <x:v>Suspend l’échange pour laisser jouer le repli ou la protection prévue.</x:v>
      </x:c>
      <x:c r="I1051" s="127" t="str">
        <x:v>Échec ou blocage correspondant effectivement observé ; les dégâts, objets et positions persistent.</x:v>
      </x:c>
      <x:c r="J1051" s="127" t="str">
        <x:v>Origines — O4</x:v>
      </x:c>
      <x:c r="K1051" s="130" t="n">
        <x:v>14</x:v>
      </x:c>
    </x:row>
    <x:row r="1052" ht="44" customHeight="1">
      <x:c r="A1052" s="121" t="str">
        <x:v>D6-O4-M06-REPRISE---01</x:v>
      </x:c>
      <x:c r="B1052" s="122" t="str">
        <x:v>D6-O4-M06</x:v>
      </x:c>
      <x:c r="C1052" s="122" t="str">
        <x:v>REPRISE</x:v>
      </x:c>
      <x:c r="D1052" s="122" t="str">
        <x:v>-</x:v>
      </x:c>
      <x:c r="E1052" s="123" t="n">
        <x:v>1</x:v>
      </x:c>
      <x:c r="F1052" s="122" t="str">
        <x:v>Propriétaire de l’animal de charge</x:v>
      </x:c>
      <x:c r="G1052" s="122" t="str">
        <x:v>Je le rejoins de côté. Garde l’ouverture vers sa cour.</x:v>
      </x:c>
      <x:c r="H1052" s="122" t="str">
        <x:v>Reprend à distance sûre ; ne répète pas toute la présentation.</x:v>
      </x:c>
      <x:c r="I1052" s="122" t="str">
        <x:v>Réinteraction volontaire après interruption ; état de l’action conservé.</x:v>
      </x:c>
      <x:c r="J1052" s="122" t="str">
        <x:v>Origines — O4</x:v>
      </x:c>
      <x:c r="K1052" s="125" t="n">
        <x:v>10</x:v>
      </x:c>
    </x:row>
    <x:row r="1053" ht="59" customHeight="1">
      <x:c r="A1053" s="126" t="str">
        <x:v>D6-O4-M06-CHOIX-A-01</x:v>
      </x:c>
      <x:c r="B1053" s="127" t="str">
        <x:v>D6-O4-M06</x:v>
      </x:c>
      <x:c r="C1053" s="127" t="str">
        <x:v>CHOIX</x:v>
      </x:c>
      <x:c r="D1053" s="127" t="str">
        <x:v>A</x:v>
      </x:c>
      <x:c r="E1053" s="128" t="n">
        <x:v>1</x:v>
      </x:c>
      <x:c r="F1053" s="127" t="str">
        <x:v>Joueur</x:v>
      </x:c>
      <x:c r="G1053" s="127" t="str">
        <x:v>Je tiens la barrière. Ton remerciement me suffit.</x:v>
      </x:c>
      <x:c r="H1053" s="127" t="str">
        <x:v>Regarder la personne ou l’appui concerné ; intention, pas résultat.</x:v>
      </x:c>
      <x:c r="I1053" s="127" t="str">
        <x:v>Conditions d’entrée encore valides ; personne, outil et passage nécessaires disponibles. La parole seule ne valide pas l’objectif.</x:v>
      </x:c>
      <x:c r="J1053" s="127" t="str">
        <x:v>Origines — O4</x:v>
      </x:c>
      <x:c r="K1053" s="130" t="n">
        <x:v>8</x:v>
      </x:c>
    </x:row>
    <x:row r="1054" ht="59" customHeight="1">
      <x:c r="A1054" s="121" t="str">
        <x:v>D6-O4-M06-REPONSE-A-01</x:v>
      </x:c>
      <x:c r="B1054" s="122" t="str">
        <x:v>D6-O4-M06</x:v>
      </x:c>
      <x:c r="C1054" s="122" t="str">
        <x:v>REPONSE</x:v>
      </x:c>
      <x:c r="D1054" s="122" t="str">
        <x:v>A</x:v>
      </x:c>
      <x:c r="E1054" s="123" t="n">
        <x:v>1</x:v>
      </x:c>
      <x:c r="F1054" s="122" t="str">
        <x:v>Propriétaire de l’animal de charge</x:v>
      </x:c>
      <x:c r="G1054" s="122" t="str">
        <x:v>Alors restons sur ce que tu viens de faire.</x:v>
      </x:c>
      <x:c r="H1054" s="122" t="str">
        <x:v>Réponse au choix retenu ; les autres réponses ne sont pas jouées.</x:v>
      </x:c>
      <x:c r="I1054" s="122" t="str">
        <x:v>Conditions d’entrée encore valides ; personne, outil et passage nécessaires disponibles. La parole seule ne valide pas l’objectif.</x:v>
      </x:c>
      <x:c r="J1054" s="122" t="str">
        <x:v>Origines — O4</x:v>
      </x:c>
      <x:c r="K1054" s="125" t="n">
        <x:v>9</x:v>
      </x:c>
    </x:row>
    <x:row r="1055" ht="59" customHeight="1">
      <x:c r="A1055" s="126" t="str">
        <x:v>D6-O4-M06-CHOIX-B-01</x:v>
      </x:c>
      <x:c r="B1055" s="127" t="str">
        <x:v>D6-O4-M06</x:v>
      </x:c>
      <x:c r="C1055" s="127" t="str">
        <x:v>CHOIX</x:v>
      </x:c>
      <x:c r="D1055" s="127" t="str">
        <x:v>B</x:v>
      </x:c>
      <x:c r="E1055" s="128" t="n">
        <x:v>1</x:v>
      </x:c>
      <x:c r="F1055" s="127" t="str">
        <x:v>Joueur</x:v>
      </x:c>
      <x:c r="G1055" s="127" t="str">
        <x:v>Je veux aussi te donner mon nom.</x:v>
      </x:c>
      <x:c r="H1055" s="127" t="str">
        <x:v>Regarder la personne ou l’appui concerné ; intention, pas résultat.</x:v>
      </x:c>
      <x:c r="I1055" s="127" t="str">
        <x:v>Conditions d’entrée encore valides ; personne, outil et passage nécessaires disponibles. La parole seule ne valide pas l’objectif.</x:v>
      </x:c>
      <x:c r="J1055" s="127" t="str">
        <x:v>Origines — O4</x:v>
      </x:c>
      <x:c r="K1055" s="130" t="n">
        <x:v>7</x:v>
      </x:c>
    </x:row>
    <x:row r="1056" ht="59" customHeight="1">
      <x:c r="A1056" s="121" t="str">
        <x:v>D6-O4-M06-REPONSE-B-01</x:v>
      </x:c>
      <x:c r="B1056" s="122" t="str">
        <x:v>D6-O4-M06</x:v>
      </x:c>
      <x:c r="C1056" s="122" t="str">
        <x:v>REPONSE</x:v>
      </x:c>
      <x:c r="D1056" s="122" t="str">
        <x:v>B</x:v>
      </x:c>
      <x:c r="E1056" s="123" t="n">
        <x:v>1</x:v>
      </x:c>
      <x:c r="F1056" s="122" t="str">
        <x:v>Propriétaire de l’animal de charge</x:v>
      </x:c>
      <x:c r="G1056" s="122" t="str">
        <x:v>Donne-le-moi quand il sera calme. J’ai vu qui m’a aidée.</x:v>
      </x:c>
      <x:c r="H1056" s="122" t="str">
        <x:v>Réponse au choix retenu ; les autres réponses ne sont pas jouées.</x:v>
      </x:c>
      <x:c r="I1056" s="122" t="str">
        <x:v>Conditions d’entrée encore valides ; personne, outil et passage nécessaires disponibles. La parole seule ne valide pas l’objectif.</x:v>
      </x:c>
      <x:c r="J1056" s="122" t="str">
        <x:v>Origines — O4</x:v>
      </x:c>
      <x:c r="K1056" s="125" t="n">
        <x:v>10</x:v>
      </x:c>
    </x:row>
    <x:row r="1057" ht="164" customHeight="1">
      <x:c r="A1057" s="126" t="str">
        <x:v>D6-O4-M07-OUV---01</x:v>
      </x:c>
      <x:c r="B1057" s="127" t="str">
        <x:v>D6-O4-M07</x:v>
      </x:c>
      <x:c r="C1057" s="127" t="str">
        <x:v>OUV</x:v>
      </x:c>
      <x:c r="D1057" s="127" t="str">
        <x:v>-</x:v>
      </x:c>
      <x:c r="E1057" s="128" t="n">
        <x:v>1</x:v>
      </x:c>
      <x:c r="F1057" s="127" t="str">
        <x:v>Saer</x:v>
      </x:c>
      <x:c r="G1057" s="127" t="str">
        <x:v>Le textile est coincé dans la garde. Regardons-le sans l’arracher.</x:v>
      </x:c>
      <x:c r="H1057" s="127" t="str">
        <x:v>Laisse le joueur regarder la situation avant de poursuivre.</x:v>
      </x:c>
      <x:c r="I1057" s="127" t="str">
        <x:v>O4-M06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1057" s="127" t="str">
        <x:v>Origines — O4</x:v>
      </x:c>
      <x:c r="K1057" s="130" t="n">
        <x:v>10</x:v>
      </x:c>
    </x:row>
    <x:row r="1058" ht="74" customHeight="1">
      <x:c r="A1058" s="121" t="str">
        <x:v>D6-O4-M07-SUCCES---01</x:v>
      </x:c>
      <x:c r="B1058" s="122" t="str">
        <x:v>D6-O4-M07</x:v>
      </x:c>
      <x:c r="C1058" s="122" t="str">
        <x:v>SUCCES</x:v>
      </x:c>
      <x:c r="D1058" s="122" t="str">
        <x:v>-</x:v>
      </x:c>
      <x:c r="E1058" s="123" t="n">
        <x:v>1</x:v>
      </x:c>
      <x:c r="F1058" s="122" t="str">
        <x:v>Saer</x:v>
      </x:c>
      <x:c r="G1058" s="122" t="str">
        <x:v>La marque est documentée. Avoir porté le contenant ne t’attribue aucun de ses coups.</x:v>
      </x:c>
      <x:c r="H1058" s="122" t="str">
        <x:v>Regarde le résultat réellement obtenu avant de parler.</x:v>
      </x:c>
      <x:c r="I1058" s="122" t="str">
        <x:v>Résultat correspondant effectivement constaté ; remplace ou supprime la ligne si choix de refus/différé/observation. Ne jamais jouer une victoire non acquise.</x:v>
      </x:c>
      <x:c r="J1058" s="122" t="str">
        <x:v>Origines — O4</x:v>
      </x:c>
      <x:c r="K1058" s="125" t="n">
        <x:v>14</x:v>
      </x:c>
    </x:row>
    <x:row r="1059" ht="44" customHeight="1">
      <x:c r="A1059" s="126" t="str">
        <x:v>D6-O4-M07-ECHEC---01</x:v>
      </x:c>
      <x:c r="B1059" s="127" t="str">
        <x:v>D6-O4-M07</x:v>
      </x:c>
      <x:c r="C1059" s="127" t="str">
        <x:v>ECHEC</x:v>
      </x:c>
      <x:c r="D1059" s="127" t="str">
        <x:v>-</x:v>
      </x:c>
      <x:c r="E1059" s="128" t="n">
        <x:v>1</x:v>
      </x:c>
      <x:c r="F1059" s="127" t="str">
        <x:v>Saer</x:v>
      </x:c>
      <x:c r="G1059" s="127" t="str">
        <x:v>L’outil ne passe pas. Nous arrêtons avant de déchirer la pièce.</x:v>
      </x:c>
      <x:c r="H1059" s="127" t="str">
        <x:v>Suspend l’échange pour laisser jouer le repli ou la protection prévue.</x:v>
      </x:c>
      <x:c r="I1059" s="127" t="str">
        <x:v>Échec ou blocage correspondant effectivement observé ; les dégâts, objets et positions persistent.</x:v>
      </x:c>
      <x:c r="J1059" s="127" t="str">
        <x:v>Origines — O4</x:v>
      </x:c>
      <x:c r="K1059" s="130" t="n">
        <x:v>11</x:v>
      </x:c>
    </x:row>
    <x:row r="1060" ht="44" customHeight="1">
      <x:c r="A1060" s="121" t="str">
        <x:v>D6-O4-M07-REPRISE---01</x:v>
      </x:c>
      <x:c r="B1060" s="122" t="str">
        <x:v>D6-O4-M07</x:v>
      </x:c>
      <x:c r="C1060" s="122" t="str">
        <x:v>REPRISE</x:v>
      </x:c>
      <x:c r="D1060" s="122" t="str">
        <x:v>-</x:v>
      </x:c>
      <x:c r="E1060" s="123" t="n">
        <x:v>1</x:v>
      </x:c>
      <x:c r="F1060" s="122" t="str">
        <x:v>Saer</x:v>
      </x:c>
      <x:c r="G1060" s="122" t="str">
        <x:v>Un outil adapté permettra de reprendre ici. Les relevés de l’autre face sont gardés.</x:v>
      </x:c>
      <x:c r="H1060" s="122" t="str">
        <x:v>Reprend à distance sûre ; ne répète pas toute la présentation.</x:v>
      </x:c>
      <x:c r="I1060" s="122" t="str">
        <x:v>Réinteraction volontaire après interruption ; état de l’action conservé.</x:v>
      </x:c>
      <x:c r="J1060" s="122" t="str">
        <x:v>Origines — O4</x:v>
      </x:c>
      <x:c r="K1060" s="125" t="n">
        <x:v>14</x:v>
      </x:c>
    </x:row>
    <x:row r="1061" ht="59" customHeight="1">
      <x:c r="A1061" s="126" t="str">
        <x:v>D6-O4-M07-CHOIX-A-01</x:v>
      </x:c>
      <x:c r="B1061" s="127" t="str">
        <x:v>D6-O4-M07</x:v>
      </x:c>
      <x:c r="C1061" s="127" t="str">
        <x:v>CHOIX</x:v>
      </x:c>
      <x:c r="D1061" s="127" t="str">
        <x:v>A</x:v>
      </x:c>
      <x:c r="E1061" s="128" t="n">
        <x:v>1</x:v>
      </x:c>
      <x:c r="F1061" s="127" t="str">
        <x:v>Joueur</x:v>
      </x:c>
      <x:c r="G1061" s="127" t="str">
        <x:v>Je garde l’arme en dépôt identifié pendant l’examen.</x:v>
      </x:c>
      <x:c r="H1061" s="127" t="str">
        <x:v>Regarder la personne ou l’appui concerné ; intention, pas résultat.</x:v>
      </x:c>
      <x:c r="I1061" s="127" t="str">
        <x:v>Conditions d’entrée encore valides ; personne, outil et passage nécessaires disponibles. La parole seule ne valide pas l’objectif.</x:v>
      </x:c>
      <x:c r="J1061" s="127" t="str">
        <x:v>Origines — O4</x:v>
      </x:c>
      <x:c r="K1061" s="130" t="n">
        <x:v>8</x:v>
      </x:c>
    </x:row>
    <x:row r="1062" ht="59" customHeight="1">
      <x:c r="A1062" s="121" t="str">
        <x:v>D6-O4-M07-REPONSE-A-01</x:v>
      </x:c>
      <x:c r="B1062" s="122" t="str">
        <x:v>D6-O4-M07</x:v>
      </x:c>
      <x:c r="C1062" s="122" t="str">
        <x:v>REPONSE</x:v>
      </x:c>
      <x:c r="D1062" s="122" t="str">
        <x:v>A</x:v>
      </x:c>
      <x:c r="E1062" s="123" t="n">
        <x:v>1</x:v>
      </x:c>
      <x:c r="F1062" s="122" t="str">
        <x:v>Saer</x:v>
      </x:c>
      <x:c r="G1062" s="122" t="str">
        <x:v>Note sa place et laisse l’indice dans son état.</x:v>
      </x:c>
      <x:c r="H1062" s="122" t="str">
        <x:v>Réponse au choix retenu ; les autres réponses ne sont pas jouées.</x:v>
      </x:c>
      <x:c r="I1062" s="122" t="str">
        <x:v>Conditions d’entrée encore valides ; personne, outil et passage nécessaires disponibles. La parole seule ne valide pas l’objectif.</x:v>
      </x:c>
      <x:c r="J1062" s="122" t="str">
        <x:v>Origines — O4</x:v>
      </x:c>
      <x:c r="K1062" s="125" t="n">
        <x:v>9</x:v>
      </x:c>
    </x:row>
    <x:row r="1063" ht="59" customHeight="1">
      <x:c r="A1063" s="126" t="str">
        <x:v>D6-O4-M07-CHOIX-B-01</x:v>
      </x:c>
      <x:c r="B1063" s="127" t="str">
        <x:v>D6-O4-M07</x:v>
      </x:c>
      <x:c r="C1063" s="127" t="str">
        <x:v>CHOIX</x:v>
      </x:c>
      <x:c r="D1063" s="127" t="str">
        <x:v>B</x:v>
      </x:c>
      <x:c r="E1063" s="128" t="n">
        <x:v>1</x:v>
      </x:c>
      <x:c r="F1063" s="127" t="str">
        <x:v>Joueur</x:v>
      </x:c>
      <x:c r="G1063" s="127" t="str">
        <x:v>Je demande un examen neutre dès maintenant.</x:v>
      </x:c>
      <x:c r="H1063" s="127" t="str">
        <x:v>Regarder la personne ou l’appui concerné ; intention, pas résultat.</x:v>
      </x:c>
      <x:c r="I1063" s="127" t="str">
        <x:v>Conditions d’entrée encore valides ; personne, outil et passage nécessaires disponibles. La parole seule ne valide pas l’objectif.</x:v>
      </x:c>
      <x:c r="J1063" s="127" t="str">
        <x:v>Origines — O4</x:v>
      </x:c>
      <x:c r="K1063" s="130" t="n">
        <x:v>7</x:v>
      </x:c>
    </x:row>
    <x:row r="1064" ht="59" customHeight="1">
      <x:c r="A1064" s="121" t="str">
        <x:v>D6-O4-M07-REPONSE-B-01</x:v>
      </x:c>
      <x:c r="B1064" s="122" t="str">
        <x:v>D6-O4-M07</x:v>
      </x:c>
      <x:c r="C1064" s="122" t="str">
        <x:v>REPONSE</x:v>
      </x:c>
      <x:c r="D1064" s="122" t="str">
        <x:v>B</x:v>
      </x:c>
      <x:c r="E1064" s="123" t="n">
        <x:v>1</x:v>
      </x:c>
      <x:c r="F1064" s="122" t="str">
        <x:v>Saer</x:v>
      </x:c>
      <x:c r="G1064" s="122" t="str">
        <x:v>Préparons un contenant qui ne tire pas sur la fibre.</x:v>
      </x:c>
      <x:c r="H1064" s="122" t="str">
        <x:v>Réponse au choix retenu ; les autres réponses ne sont pas jouées.</x:v>
      </x:c>
      <x:c r="I1064" s="122" t="str">
        <x:v>Conditions d’entrée encore valides ; personne, outil et passage nécessaires disponibles. La parole seule ne valide pas l’objectif.</x:v>
      </x:c>
      <x:c r="J1064" s="122" t="str">
        <x:v>Origines — O4</x:v>
      </x:c>
      <x:c r="K1064" s="125" t="n">
        <x:v>10</x:v>
      </x:c>
    </x:row>
    <x:row r="1065" ht="164" customHeight="1">
      <x:c r="A1065" s="126" t="str">
        <x:v>D6-O4-M08-OUV---01</x:v>
      </x:c>
      <x:c r="B1065" s="127" t="str">
        <x:v>D6-O4-M08</x:v>
      </x:c>
      <x:c r="C1065" s="127" t="str">
        <x:v>OUV</x:v>
      </x:c>
      <x:c r="D1065" s="127" t="str">
        <x:v>-</x:v>
      </x:c>
      <x:c r="E1065" s="128" t="n">
        <x:v>1</x:v>
      </x:c>
      <x:c r="F1065" s="127" t="str">
        <x:v>Saer</x:v>
      </x:c>
      <x:c r="G1065" s="127" t="str">
        <x:v>Les traces partent de l’enclos. Le passage étroit est une issue de fuite.</x:v>
      </x:c>
      <x:c r="H1065" s="127" t="str">
        <x:v>Laisse le joueur regarder la situation avant de poursuivre.</x:v>
      </x:c>
      <x:c r="I1065" s="127" t="str">
        <x:v>O4-M07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1065" s="127" t="str">
        <x:v>Origines — O4</x:v>
      </x:c>
      <x:c r="K1065" s="130" t="n">
        <x:v>13</x:v>
      </x:c>
    </x:row>
    <x:row r="1066" ht="74" customHeight="1">
      <x:c r="A1066" s="121" t="str">
        <x:v>D6-O4-M08-SUCCES---01</x:v>
      </x:c>
      <x:c r="B1066" s="122" t="str">
        <x:v>D6-O4-M08</x:v>
      </x:c>
      <x:c r="C1066" s="122" t="str">
        <x:v>SUCCES</x:v>
      </x:c>
      <x:c r="D1066" s="122" t="str">
        <x:v>-</x:v>
      </x:c>
      <x:c r="E1066" s="123" t="n">
        <x:v>1</x:v>
      </x:c>
      <x:c r="F1066" s="122" t="str">
        <x:v>Saer</x:v>
      </x:c>
      <x:c r="G1066" s="122" t="str">
        <x:v>Le trajet montre la contrainte de ceux qui tentaient de sortir.</x:v>
      </x:c>
      <x:c r="H1066" s="122" t="str">
        <x:v>Regarde le résultat réellement obtenu avant de parler.</x:v>
      </x:c>
      <x:c r="I1066" s="122" t="str">
        <x:v>Résultat correspondant effectivement constaté ; remplace ou supprime la ligne si choix de refus/différé/observation. Ne jamais jouer une victoire non acquise.</x:v>
      </x:c>
      <x:c r="J1066" s="122" t="str">
        <x:v>Origines — O4</x:v>
      </x:c>
      <x:c r="K1066" s="125" t="n">
        <x:v>11</x:v>
      </x:c>
    </x:row>
    <x:row r="1067" ht="44" customHeight="1">
      <x:c r="A1067" s="126" t="str">
        <x:v>D6-O4-M08-ECHEC---01</x:v>
      </x:c>
      <x:c r="B1067" s="127" t="str">
        <x:v>D6-O4-M08</x:v>
      </x:c>
      <x:c r="C1067" s="127" t="str">
        <x:v>ECHEC</x:v>
      </x:c>
      <x:c r="D1067" s="127" t="str">
        <x:v>-</x:v>
      </x:c>
      <x:c r="E1067" s="128" t="n">
        <x:v>1</x:v>
      </x:c>
      <x:c r="F1067" s="127" t="str">
        <x:v>Saer</x:v>
      </x:c>
      <x:c r="G1067" s="127" t="str">
        <x:v>Cette portion s’est effondrée. Nous l’observerons depuis l’autre niveau.</x:v>
      </x:c>
      <x:c r="H1067" s="127" t="str">
        <x:v>Suspend l’échange pour laisser jouer le repli ou la protection prévue.</x:v>
      </x:c>
      <x:c r="I1067" s="127" t="str">
        <x:v>Échec ou blocage correspondant effectivement observé ; les dégâts, objets et positions persistent.</x:v>
      </x:c>
      <x:c r="J1067" s="127" t="str">
        <x:v>Origines — O4</x:v>
      </x:c>
      <x:c r="K1067" s="130" t="n">
        <x:v>9</x:v>
      </x:c>
    </x:row>
    <x:row r="1068" ht="44" customHeight="1">
      <x:c r="A1068" s="121" t="str">
        <x:v>D6-O4-M08-REPRISE---01</x:v>
      </x:c>
      <x:c r="B1068" s="122" t="str">
        <x:v>D6-O4-M08</x:v>
      </x:c>
      <x:c r="C1068" s="122" t="str">
        <x:v>REPRISE</x:v>
      </x:c>
      <x:c r="D1068" s="122" t="str">
        <x:v>-</x:v>
      </x:c>
      <x:c r="E1068" s="123" t="n">
        <x:v>1</x:v>
      </x:c>
      <x:c r="F1068" s="122" t="str">
        <x:v>Saer</x:v>
      </x:c>
      <x:c r="G1068" s="122" t="str">
        <x:v>Le passage non parcouru restera indiqué. Reprends à la marque visible sur la rive.</x:v>
      </x:c>
      <x:c r="H1068" s="122" t="str">
        <x:v>Reprend à distance sûre ; ne répète pas toute la présentation.</x:v>
      </x:c>
      <x:c r="I1068" s="122" t="str">
        <x:v>Réinteraction volontaire après interruption ; état de l’action conservé.</x:v>
      </x:c>
      <x:c r="J1068" s="122" t="str">
        <x:v>Origines — O4</x:v>
      </x:c>
      <x:c r="K1068" s="125" t="n">
        <x:v>14</x:v>
      </x:c>
    </x:row>
    <x:row r="1069" ht="59" customHeight="1">
      <x:c r="A1069" s="126" t="str">
        <x:v>D6-O4-M08-CHOIX-A-01</x:v>
      </x:c>
      <x:c r="B1069" s="127" t="str">
        <x:v>D6-O4-M08</x:v>
      </x:c>
      <x:c r="C1069" s="127" t="str">
        <x:v>CHOIX</x:v>
      </x:c>
      <x:c r="D1069" s="127" t="str">
        <x:v>A</x:v>
      </x:c>
      <x:c r="E1069" s="128" t="n">
        <x:v>1</x:v>
      </x:c>
      <x:c r="F1069" s="127" t="str">
        <x:v>Joueur</x:v>
      </x:c>
      <x:c r="G1069" s="127" t="str">
        <x:v>Je relève d’abord ce qui les retenait.</x:v>
      </x:c>
      <x:c r="H1069" s="127" t="str">
        <x:v>Regarder la personne ou l’appui concerné ; intention, pas résultat.</x:v>
      </x:c>
      <x:c r="I1069" s="127" t="str">
        <x:v>Conditions d’entrée encore valides ; personne, outil et passage nécessaires disponibles. La parole seule ne valide pas l’objectif.</x:v>
      </x:c>
      <x:c r="J1069" s="127" t="str">
        <x:v>Origines — O4</x:v>
      </x:c>
      <x:c r="K1069" s="130" t="n">
        <x:v>7</x:v>
      </x:c>
    </x:row>
    <x:row r="1070" ht="59" customHeight="1">
      <x:c r="A1070" s="121" t="str">
        <x:v>D6-O4-M08-REPONSE-A-01</x:v>
      </x:c>
      <x:c r="B1070" s="122" t="str">
        <x:v>D6-O4-M08</x:v>
      </x:c>
      <x:c r="C1070" s="122" t="str">
        <x:v>REPONSE</x:v>
      </x:c>
      <x:c r="D1070" s="122" t="str">
        <x:v>A</x:v>
      </x:c>
      <x:c r="E1070" s="123" t="n">
        <x:v>1</x:v>
      </x:c>
      <x:c r="F1070" s="122" t="str">
        <x:v>Saer</x:v>
      </x:c>
      <x:c r="G1070" s="122" t="str">
        <x:v>Compare l’ouverture aux attaches visibles sur l’image.</x:v>
      </x:c>
      <x:c r="H1070" s="122" t="str">
        <x:v>Réponse au choix retenu ; les autres réponses ne sont pas jouées.</x:v>
      </x:c>
      <x:c r="I1070" s="122" t="str">
        <x:v>Conditions d’entrée encore valides ; personne, outil et passage nécessaires disponibles. La parole seule ne valide pas l’objectif.</x:v>
      </x:c>
      <x:c r="J1070" s="122" t="str">
        <x:v>Origines — O4</x:v>
      </x:c>
      <x:c r="K1070" s="125" t="n">
        <x:v>7</x:v>
      </x:c>
    </x:row>
    <x:row r="1071" ht="59" customHeight="1">
      <x:c r="A1071" s="126" t="str">
        <x:v>D6-O4-M08-CHOIX-B-01</x:v>
      </x:c>
      <x:c r="B1071" s="127" t="str">
        <x:v>D6-O4-M08</x:v>
      </x:c>
      <x:c r="C1071" s="127" t="str">
        <x:v>CHOIX</x:v>
      </x:c>
      <x:c r="D1071" s="127" t="str">
        <x:v>B</x:v>
      </x:c>
      <x:c r="E1071" s="128" t="n">
        <x:v>1</x:v>
      </x:c>
      <x:c r="F1071" s="127" t="str">
        <x:v>Joueur</x:v>
      </x:c>
      <x:c r="G1071" s="127" t="str">
        <x:v>Je cherche l’endroit où ils ont été interceptés.</x:v>
      </x:c>
      <x:c r="H1071" s="127" t="str">
        <x:v>Regarder la personne ou l’appui concerné ; intention, pas résultat.</x:v>
      </x:c>
      <x:c r="I1071" s="127" t="str">
        <x:v>Conditions d’entrée encore valides ; personne, outil et passage nécessaires disponibles. La parole seule ne valide pas l’objectif.</x:v>
      </x:c>
      <x:c r="J1071" s="127" t="str">
        <x:v>Origines — O4</x:v>
      </x:c>
      <x:c r="K1071" s="130" t="n">
        <x:v>8</x:v>
      </x:c>
    </x:row>
    <x:row r="1072" ht="59" customHeight="1">
      <x:c r="A1072" s="121" t="str">
        <x:v>D6-O4-M08-REPONSE-B-01</x:v>
      </x:c>
      <x:c r="B1072" s="122" t="str">
        <x:v>D6-O4-M08</x:v>
      </x:c>
      <x:c r="C1072" s="122" t="str">
        <x:v>REPONSE</x:v>
      </x:c>
      <x:c r="D1072" s="122" t="str">
        <x:v>B</x:v>
      </x:c>
      <x:c r="E1072" s="123" t="n">
        <x:v>1</x:v>
      </x:c>
      <x:c r="F1072" s="122" t="str">
        <x:v>Saer</x:v>
      </x:c>
      <x:c r="G1072" s="122" t="str">
        <x:v>Garde la différence entre ce que tu parcours et ce que tu vois de loin.</x:v>
      </x:c>
      <x:c r="H1072" s="122" t="str">
        <x:v>Réponse au choix retenu ; les autres réponses ne sont pas jouées.</x:v>
      </x:c>
      <x:c r="I1072" s="122" t="str">
        <x:v>Conditions d’entrée encore valides ; personne, outil et passage nécessaires disponibles. La parole seule ne valide pas l’objectif.</x:v>
      </x:c>
      <x:c r="J1072" s="122" t="str">
        <x:v>Origines — O4</x:v>
      </x:c>
      <x:c r="K1072" s="125" t="n">
        <x:v>15</x:v>
      </x:c>
    </x:row>
    <x:row r="1073" ht="164" customHeight="1">
      <x:c r="A1073" s="126" t="str">
        <x:v>D6-O4-M09-OUV---01</x:v>
      </x:c>
      <x:c r="B1073" s="127" t="str">
        <x:v>D6-O4-M09</x:v>
      </x:c>
      <x:c r="C1073" s="127" t="str">
        <x:v>OUV</x:v>
      </x:c>
      <x:c r="D1073" s="127" t="str">
        <x:v>-</x:v>
      </x:c>
      <x:c r="E1073" s="128" t="n">
        <x:v>1</x:v>
      </x:c>
      <x:c r="F1073" s="127" t="str">
        <x:v>Garde du marché</x:v>
      </x:c>
      <x:c r="G1073" s="127" t="str">
        <x:v>Il a renversé le présentoir. Éloigne-le des passants ; nous arrivons par le haut.</x:v>
      </x:c>
      <x:c r="H1073" s="127" t="str">
        <x:v>Laisse le joueur regarder la situation avant de poursuivre.</x:v>
      </x:c>
      <x:c r="I1073" s="127" t="str">
        <x:v>O4-M08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1073" s="127" t="str">
        <x:v>Origines — O4</x:v>
      </x:c>
      <x:c r="K1073" s="130" t="n">
        <x:v>14</x:v>
      </x:c>
    </x:row>
    <x:row r="1074" ht="74" customHeight="1">
      <x:c r="A1074" s="121" t="str">
        <x:v>D6-O4-M09-SUCCES---01</x:v>
      </x:c>
      <x:c r="B1074" s="122" t="str">
        <x:v>D6-O4-M09</x:v>
      </x:c>
      <x:c r="C1074" s="122" t="str">
        <x:v>SUCCES</x:v>
      </x:c>
      <x:c r="D1074" s="122" t="str">
        <x:v>-</x:v>
      </x:c>
      <x:c r="E1074" s="123" t="n">
        <x:v>1</x:v>
      </x:c>
      <x:c r="F1074" s="122" t="str">
        <x:v>Garde du marché</x:v>
      </x:c>
      <x:c r="G1074" s="122" t="str">
        <x:v>L’incident a ses gestes présents et ses responsables. Le présentoir doit encore être réparé.</x:v>
      </x:c>
      <x:c r="H1074" s="122" t="str">
        <x:v>Regarde le résultat réellement obtenu avant de parler.</x:v>
      </x:c>
      <x:c r="I1074" s="122" t="str">
        <x:v>Résultat correspondant effectivement constaté ; remplace ou supprime la ligne si choix de refus/différé/observation. Ne jamais jouer une victoire non acquise.</x:v>
      </x:c>
      <x:c r="J1074" s="122" t="str">
        <x:v>Origines — O4</x:v>
      </x:c>
      <x:c r="K1074" s="125" t="n">
        <x:v>14</x:v>
      </x:c>
    </x:row>
    <x:row r="1075" ht="44" customHeight="1">
      <x:c r="A1075" s="126" t="str">
        <x:v>D6-O4-M09-ECHEC---01</x:v>
      </x:c>
      <x:c r="B1075" s="127" t="str">
        <x:v>D6-O4-M09</x:v>
      </x:c>
      <x:c r="C1075" s="127" t="str">
        <x:v>ECHEC</x:v>
      </x:c>
      <x:c r="D1075" s="127" t="str">
        <x:v>-</x:v>
      </x:c>
      <x:c r="E1075" s="128" t="n">
        <x:v>1</x:v>
      </x:c>
      <x:c r="F1075" s="127" t="str">
        <x:v>Garde du marché</x:v>
      </x:c>
      <x:c r="G1075" s="127" t="str">
        <x:v>Nous prenons le relais. Recule derrière le montant brisé.</x:v>
      </x:c>
      <x:c r="H1075" s="127" t="str">
        <x:v>Suspend l’échange pour laisser jouer le repli ou la protection prévue.</x:v>
      </x:c>
      <x:c r="I1075" s="127" t="str">
        <x:v>Échec ou blocage correspondant effectivement observé ; les dégâts, objets et positions persistent.</x:v>
      </x:c>
      <x:c r="J1075" s="127" t="str">
        <x:v>Origines — O4</x:v>
      </x:c>
      <x:c r="K1075" s="130" t="n">
        <x:v>9</x:v>
      </x:c>
    </x:row>
    <x:row r="1076" ht="44" customHeight="1">
      <x:c r="A1076" s="121" t="str">
        <x:v>D6-O4-M09-REPRISE---01</x:v>
      </x:c>
      <x:c r="B1076" s="122" t="str">
        <x:v>D6-O4-M09</x:v>
      </x:c>
      <x:c r="C1076" s="122" t="str">
        <x:v>REPRISE</x:v>
      </x:c>
      <x:c r="D1076" s="122" t="str">
        <x:v>-</x:v>
      </x:c>
      <x:c r="E1076" s="123" t="n">
        <x:v>1</x:v>
      </x:c>
      <x:c r="F1076" s="122" t="str">
        <x:v>Garde du marché</x:v>
      </x:c>
      <x:c r="G1076" s="122" t="str">
        <x:v>La réparation reste à faire. Ta défaite n’a pas réécrit l’histoire de ta famille.</x:v>
      </x:c>
      <x:c r="H1076" s="122" t="str">
        <x:v>Reprend à distance sûre ; ne répète pas toute la présentation.</x:v>
      </x:c>
      <x:c r="I1076" s="122" t="str">
        <x:v>Réinteraction volontaire après interruption ; état de l’action conservé.</x:v>
      </x:c>
      <x:c r="J1076" s="122" t="str">
        <x:v>Origines — O4</x:v>
      </x:c>
      <x:c r="K1076" s="125" t="n">
        <x:v>14</x:v>
      </x:c>
    </x:row>
    <x:row r="1077" ht="59" customHeight="1">
      <x:c r="A1077" s="126" t="str">
        <x:v>D6-O4-M09-CHOIX-A-01</x:v>
      </x:c>
      <x:c r="B1077" s="127" t="str">
        <x:v>D6-O4-M09</x:v>
      </x:c>
      <x:c r="C1077" s="127" t="str">
        <x:v>CHOIX</x:v>
      </x:c>
      <x:c r="D1077" s="127" t="str">
        <x:v>A</x:v>
      </x:c>
      <x:c r="E1077" s="128" t="n">
        <x:v>1</x:v>
      </x:c>
      <x:c r="F1077" s="127" t="str">
        <x:v>Joueur</x:v>
      </x:c>
      <x:c r="G1077" s="127" t="str">
        <x:v>Je le désarme ici.</x:v>
      </x:c>
      <x:c r="H1077" s="127" t="str">
        <x:v>Regarder la personne ou l’appui concerné ; intention, pas résultat.</x:v>
      </x:c>
      <x:c r="I1077" s="127" t="str">
        <x:v>Conditions d’entrée encore valides ; personne, outil et passage nécessaires disponibles. La parole seule ne valide pas l’objectif.</x:v>
      </x:c>
      <x:c r="J1077" s="127" t="str">
        <x:v>Origines — O4</x:v>
      </x:c>
      <x:c r="K1077" s="130" t="n">
        <x:v>4</x:v>
      </x:c>
    </x:row>
    <x:row r="1078" ht="59" customHeight="1">
      <x:c r="A1078" s="121" t="str">
        <x:v>D6-O4-M09-REPONSE-A-01</x:v>
      </x:c>
      <x:c r="B1078" s="122" t="str">
        <x:v>D6-O4-M09</x:v>
      </x:c>
      <x:c r="C1078" s="122" t="str">
        <x:v>REPONSE</x:v>
      </x:c>
      <x:c r="D1078" s="122" t="str">
        <x:v>A</x:v>
      </x:c>
      <x:c r="E1078" s="123" t="n">
        <x:v>1</x:v>
      </x:c>
      <x:c r="F1078" s="122" t="str">
        <x:v>Garde du marché</x:v>
      </x:c>
      <x:c r="G1078" s="122" t="str">
        <x:v>Maintiens l’espace autour de vous. La foule doit pouvoir reculer.</x:v>
      </x:c>
      <x:c r="H1078" s="122" t="str">
        <x:v>Réponse au choix retenu ; les autres réponses ne sont pas jouées.</x:v>
      </x:c>
      <x:c r="I1078" s="122" t="str">
        <x:v>Conditions d’entrée encore valides ; personne, outil et passage nécessaires disponibles. La parole seule ne valide pas l’objectif.</x:v>
      </x:c>
      <x:c r="J1078" s="122" t="str">
        <x:v>Origines — O4</x:v>
      </x:c>
      <x:c r="K1078" s="125" t="n">
        <x:v>10</x:v>
      </x:c>
    </x:row>
    <x:row r="1079" ht="59" customHeight="1">
      <x:c r="A1079" s="126" t="str">
        <x:v>D6-O4-M09-CHOIX-B-01</x:v>
      </x:c>
      <x:c r="B1079" s="127" t="str">
        <x:v>D6-O4-M09</x:v>
      </x:c>
      <x:c r="C1079" s="127" t="str">
        <x:v>CHOIX</x:v>
      </x:c>
      <x:c r="D1079" s="127" t="str">
        <x:v>B</x:v>
      </x:c>
      <x:c r="E1079" s="128" t="n">
        <x:v>1</x:v>
      </x:c>
      <x:c r="F1079" s="127" t="str">
        <x:v>Joueur</x:v>
      </x:c>
      <x:c r="G1079" s="127" t="str">
        <x:v>Je gagne la cloche avec les témoins.</x:v>
      </x:c>
      <x:c r="H1079" s="127" t="str">
        <x:v>Regarder la personne ou l’appui concerné ; intention, pas résultat.</x:v>
      </x:c>
      <x:c r="I1079" s="127" t="str">
        <x:v>Conditions d’entrée encore valides ; personne, outil et passage nécessaires disponibles. La parole seule ne valide pas l’objectif.</x:v>
      </x:c>
      <x:c r="J1079" s="127" t="str">
        <x:v>Origines — O4</x:v>
      </x:c>
      <x:c r="K1079" s="130" t="n">
        <x:v>7</x:v>
      </x:c>
    </x:row>
    <x:row r="1080" ht="59" customHeight="1">
      <x:c r="A1080" s="121" t="str">
        <x:v>D6-O4-M09-REPONSE-B-01</x:v>
      </x:c>
      <x:c r="B1080" s="122" t="str">
        <x:v>D6-O4-M09</x:v>
      </x:c>
      <x:c r="C1080" s="122" t="str">
        <x:v>REPONSE</x:v>
      </x:c>
      <x:c r="D1080" s="122" t="str">
        <x:v>B</x:v>
      </x:c>
      <x:c r="E1080" s="123" t="n">
        <x:v>1</x:v>
      </x:c>
      <x:c r="F1080" s="122" t="str">
        <x:v>Garde du marché</x:v>
      </x:c>
      <x:c r="G1080" s="122" t="str">
        <x:v>Nous recueillerons ce qu’ils ont vu de cette provocation.</x:v>
      </x:c>
      <x:c r="H1080" s="122" t="str">
        <x:v>Réponse au choix retenu ; les autres réponses ne sont pas jouées.</x:v>
      </x:c>
      <x:c r="I1080" s="122" t="str">
        <x:v>Conditions d’entrée encore valides ; personne, outil et passage nécessaires disponibles. La parole seule ne valide pas l’objectif.</x:v>
      </x:c>
      <x:c r="J1080" s="122" t="str">
        <x:v>Origines — O4</x:v>
      </x:c>
      <x:c r="K1080" s="125" t="n">
        <x:v>9</x:v>
      </x:c>
    </x:row>
    <x:row r="1081" ht="164" customHeight="1">
      <x:c r="A1081" s="126" t="str">
        <x:v>D6-O4-M10-OUV---01</x:v>
      </x:c>
      <x:c r="B1081" s="127" t="str">
        <x:v>D6-O4-M10</x:v>
      </x:c>
      <x:c r="C1081" s="127" t="str">
        <x:v>OUV</x:v>
      </x:c>
      <x:c r="D1081" s="127" t="str">
        <x:v>-</x:v>
      </x:c>
      <x:c r="E1081" s="128" t="n">
        <x:v>1</x:v>
      </x:c>
      <x:c r="F1081" s="127" t="str">
        <x:v>Descendante du témoin ancien</x:v>
      </x:c>
      <x:c r="G1081" s="127" t="str">
        <x:v>Ces objets suivent le récit qu’on m’a transmis. Je n’étais pas dans la carrière avec lui.</x:v>
      </x:c>
      <x:c r="H1081" s="127" t="str">
        <x:v>Laisse le joueur regarder la situation avant de poursuivre.</x:v>
      </x:c>
      <x:c r="I1081" s="127" t="str">
        <x:v>O4-M09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1081" s="127" t="str">
        <x:v>Origines — O4</x:v>
      </x:c>
      <x:c r="K1081" s="130" t="n">
        <x:v>16</x:v>
      </x:c>
    </x:row>
    <x:row r="1082" ht="74" customHeight="1">
      <x:c r="A1082" s="121" t="str">
        <x:v>D6-O4-M10-SUCCES---01</x:v>
      </x:c>
      <x:c r="B1082" s="122" t="str">
        <x:v>D6-O4-M10</x:v>
      </x:c>
      <x:c r="C1082" s="122" t="str">
        <x:v>SUCCES</x:v>
      </x:c>
      <x:c r="D1082" s="122" t="str">
        <x:v>-</x:v>
      </x:c>
      <x:c r="E1082" s="123" t="n">
        <x:v>1</x:v>
      </x:c>
      <x:c r="F1082" s="122" t="str">
        <x:v>Descendante du témoin ancien</x:v>
      </x:c>
      <x:c r="G1082" s="122" t="str">
        <x:v>Tu as distingué sa mémoire transmise de ce que j’ai vu moi-même.</x:v>
      </x:c>
      <x:c r="H1082" s="122" t="str">
        <x:v>Regarde le résultat réellement obtenu avant de parler.</x:v>
      </x:c>
      <x:c r="I1082" s="122" t="str">
        <x:v>Résultat correspondant effectivement constaté ; remplace ou supprime la ligne si choix de refus/différé/observation. Ne jamais jouer une victoire non acquise.</x:v>
      </x:c>
      <x:c r="J1082" s="122" t="str">
        <x:v>Origines — O4</x:v>
      </x:c>
      <x:c r="K1082" s="125" t="n">
        <x:v>12</x:v>
      </x:c>
    </x:row>
    <x:row r="1083" ht="44" customHeight="1">
      <x:c r="A1083" s="126" t="str">
        <x:v>D6-O4-M10-ECHEC---01</x:v>
      </x:c>
      <x:c r="B1083" s="127" t="str">
        <x:v>D6-O4-M10</x:v>
      </x:c>
      <x:c r="C1083" s="127" t="str">
        <x:v>ECHEC</x:v>
      </x:c>
      <x:c r="D1083" s="127" t="str">
        <x:v>-</x:v>
      </x:c>
      <x:c r="E1083" s="128" t="n">
        <x:v>1</x:v>
      </x:c>
      <x:c r="F1083" s="127" t="str">
        <x:v>Descendante du témoin ancien</x:v>
      </x:c>
      <x:c r="G1083" s="127" t="str">
        <x:v>Cette pièce vient après la sortie, pas avant. Corrigeons l’ordre ensemble.</x:v>
      </x:c>
      <x:c r="H1083" s="127" t="str">
        <x:v>Suspend l’échange pour laisser jouer le repli ou la protection prévue.</x:v>
      </x:c>
      <x:c r="I1083" s="127" t="str">
        <x:v>Échec ou blocage correspondant effectivement observé ; les dégâts, objets et positions persistent.</x:v>
      </x:c>
      <x:c r="J1083" s="127" t="str">
        <x:v>Origines — O4</x:v>
      </x:c>
      <x:c r="K1083" s="130" t="n">
        <x:v>11</x:v>
      </x:c>
    </x:row>
    <x:row r="1084" ht="44" customHeight="1">
      <x:c r="A1084" s="121" t="str">
        <x:v>D6-O4-M10-REPRISE---01</x:v>
      </x:c>
      <x:c r="B1084" s="122" t="str">
        <x:v>D6-O4-M10</x:v>
      </x:c>
      <x:c r="C1084" s="122" t="str">
        <x:v>REPRISE</x:v>
      </x:c>
      <x:c r="D1084" s="122" t="str">
        <x:v>-</x:v>
      </x:c>
      <x:c r="E1084" s="123" t="n">
        <x:v>1</x:v>
      </x:c>
      <x:c r="F1084" s="122" t="str">
        <x:v>Descendante du témoin ancien</x:v>
      </x:c>
      <x:c r="G1084" s="122" t="str">
        <x:v>Reprenons à ce passage. Ne change pas mes paroles en dehors de ma présence.</x:v>
      </x:c>
      <x:c r="H1084" s="122" t="str">
        <x:v>Reprend à distance sûre ; ne répète pas toute la présentation.</x:v>
      </x:c>
      <x:c r="I1084" s="122" t="str">
        <x:v>Réinteraction volontaire après interruption ; état de l’action conservé.</x:v>
      </x:c>
      <x:c r="J1084" s="122" t="str">
        <x:v>Origines — O4</x:v>
      </x:c>
      <x:c r="K1084" s="125" t="n">
        <x:v>14</x:v>
      </x:c>
    </x:row>
    <x:row r="1085" ht="59" customHeight="1">
      <x:c r="A1085" s="126" t="str">
        <x:v>D6-O4-M10-CHOIX-A-01</x:v>
      </x:c>
      <x:c r="B1085" s="127" t="str">
        <x:v>D6-O4-M10</x:v>
      </x:c>
      <x:c r="C1085" s="127" t="str">
        <x:v>CHOIX</x:v>
      </x:c>
      <x:c r="D1085" s="127" t="str">
        <x:v>A</x:v>
      </x:c>
      <x:c r="E1085" s="128" t="n">
        <x:v>1</x:v>
      </x:c>
      <x:c r="F1085" s="127" t="str">
        <x:v>Joueur</x:v>
      </x:c>
      <x:c r="G1085" s="127" t="str">
        <x:v>Je voudrais conserver toute la version que tu acceptes de raconter.</x:v>
      </x:c>
      <x:c r="H1085" s="127" t="str">
        <x:v>Regarder la personne ou l’appui concerné ; intention, pas résultat.</x:v>
      </x:c>
      <x:c r="I1085" s="127" t="str">
        <x:v>Conditions d’entrée encore valides ; personne, outil et passage nécessaires disponibles. La parole seule ne valide pas l’objectif.</x:v>
      </x:c>
      <x:c r="J1085" s="127" t="str">
        <x:v>Origines — O4</x:v>
      </x:c>
      <x:c r="K1085" s="130" t="n">
        <x:v>11</x:v>
      </x:c>
    </x:row>
    <x:row r="1086" ht="59" customHeight="1">
      <x:c r="A1086" s="121" t="str">
        <x:v>D6-O4-M10-REPONSE-A-01</x:v>
      </x:c>
      <x:c r="B1086" s="122" t="str">
        <x:v>D6-O4-M10</x:v>
      </x:c>
      <x:c r="C1086" s="122" t="str">
        <x:v>REPONSE</x:v>
      </x:c>
      <x:c r="D1086" s="122" t="str">
        <x:v>A</x:v>
      </x:c>
      <x:c r="E1086" s="123" t="n">
        <x:v>1</x:v>
      </x:c>
      <x:c r="F1086" s="122" t="str">
        <x:v>Descendante du témoin ancien</x:v>
      </x:c>
      <x:c r="G1086" s="122" t="str">
        <x:v>Alors garde aussi mes hésitations et ce que je tiens d’un autre.</x:v>
      </x:c>
      <x:c r="H1086" s="122" t="str">
        <x:v>Réponse au choix retenu ; les autres réponses ne sont pas jouées.</x:v>
      </x:c>
      <x:c r="I1086" s="122" t="str">
        <x:v>Conditions d’entrée encore valides ; personne, outil et passage nécessaires disponibles. La parole seule ne valide pas l’objectif.</x:v>
      </x:c>
      <x:c r="J1086" s="122" t="str">
        <x:v>Origines — O4</x:v>
      </x:c>
      <x:c r="K1086" s="125" t="n">
        <x:v>12</x:v>
      </x:c>
    </x:row>
    <x:row r="1087" ht="59" customHeight="1">
      <x:c r="A1087" s="126" t="str">
        <x:v>D6-O4-M10-CHOIX-B-01</x:v>
      </x:c>
      <x:c r="B1087" s="127" t="str">
        <x:v>D6-O4-M10</x:v>
      </x:c>
      <x:c r="C1087" s="127" t="str">
        <x:v>CHOIX</x:v>
      </x:c>
      <x:c r="D1087" s="127" t="str">
        <x:v>B</x:v>
      </x:c>
      <x:c r="E1087" s="128" t="n">
        <x:v>1</x:v>
      </x:c>
      <x:c r="F1087" s="127" t="str">
        <x:v>Joueur</x:v>
      </x:c>
      <x:c r="G1087" s="127" t="str">
        <x:v>Je conserve seulement les passages que tu veux laisser circuler.</x:v>
      </x:c>
      <x:c r="H1087" s="127" t="str">
        <x:v>Regarder la personne ou l’appui concerné ; intention, pas résultat.</x:v>
      </x:c>
      <x:c r="I1087" s="127" t="str">
        <x:v>Conditions d’entrée encore valides ; personne, outil et passage nécessaires disponibles. La parole seule ne valide pas l’objectif.</x:v>
      </x:c>
      <x:c r="J1087" s="127" t="str">
        <x:v>Origines — O4</x:v>
      </x:c>
      <x:c r="K1087" s="130" t="n">
        <x:v>10</x:v>
      </x:c>
    </x:row>
    <x:row r="1088" ht="59" customHeight="1">
      <x:c r="A1088" s="121" t="str">
        <x:v>D6-O4-M10-REPONSE-B-01</x:v>
      </x:c>
      <x:c r="B1088" s="122" t="str">
        <x:v>D6-O4-M10</x:v>
      </x:c>
      <x:c r="C1088" s="122" t="str">
        <x:v>REPONSE</x:v>
      </x:c>
      <x:c r="D1088" s="122" t="str">
        <x:v>B</x:v>
      </x:c>
      <x:c r="E1088" s="123" t="n">
        <x:v>1</x:v>
      </x:c>
      <x:c r="F1088" s="122" t="str">
        <x:v>Descendante du témoin ancien</x:v>
      </x:c>
      <x:c r="G1088" s="122" t="str">
        <x:v>Je te montrerai ceux qui peuvent sortir de ce foyer.</x:v>
      </x:c>
      <x:c r="H1088" s="122" t="str">
        <x:v>Réponse au choix retenu ; les autres réponses ne sont pas jouées.</x:v>
      </x:c>
      <x:c r="I1088" s="122" t="str">
        <x:v>Conditions d’entrée encore valides ; personne, outil et passage nécessaires disponibles. La parole seule ne valide pas l’objectif.</x:v>
      </x:c>
      <x:c r="J1088" s="122" t="str">
        <x:v>Origines — O4</x:v>
      </x:c>
      <x:c r="K1088" s="125" t="n">
        <x:v>10</x:v>
      </x:c>
    </x:row>
    <x:row r="1089" ht="164" customHeight="1">
      <x:c r="A1089" s="126" t="str">
        <x:v>D6-O4-M11-OUV---01</x:v>
      </x:c>
      <x:c r="B1089" s="127" t="str">
        <x:v>D6-O4-M11</x:v>
      </x:c>
      <x:c r="C1089" s="127" t="str">
        <x:v>OUV</x:v>
      </x:c>
      <x:c r="D1089" s="127" t="str">
        <x:v>-</x:v>
      </x:c>
      <x:c r="E1089" s="128" t="n">
        <x:v>1</x:v>
      </x:c>
      <x:c r="F1089" s="127" t="str">
        <x:v>Drek</x:v>
      </x:c>
      <x:c r="G1089" s="127" t="str">
        <x:v>Cette fibre nous fera encore du mal. Il suffirait qu’elle ne reste pas ici.</x:v>
      </x:c>
      <x:c r="H1089" s="127" t="str">
        <x:v>Laisse le joueur regarder la situation avant de poursuivre.</x:v>
      </x:c>
      <x:c r="I1089" s="127" t="str">
        <x:v>O4-M10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1089" s="127" t="str">
        <x:v>Origines — O4</x:v>
      </x:c>
      <x:c r="K1089" s="130" t="n">
        <x:v>14</x:v>
      </x:c>
    </x:row>
    <x:row r="1090" ht="74" customHeight="1">
      <x:c r="A1090" s="121" t="str">
        <x:v>D6-O4-M11-SUCCES---01</x:v>
      </x:c>
      <x:c r="B1090" s="122" t="str">
        <x:v>D6-O4-M11</x:v>
      </x:c>
      <x:c r="C1090" s="122" t="str">
        <x:v>SUCCES</x:v>
      </x:c>
      <x:c r="D1090" s="122" t="str">
        <x:v>-</x:v>
      </x:c>
      <x:c r="E1090" s="123" t="n">
        <x:v>1</x:v>
      </x:c>
      <x:c r="F1090" s="122" t="str">
        <x:v>Saer</x:v>
      </x:c>
      <x:c r="G1090" s="122" t="str">
        <x:v>La pièce est préservée. Sa présence dira davantage que nos suppositions sur son absence.</x:v>
      </x:c>
      <x:c r="H1090" s="122" t="str">
        <x:v>Regarde le résultat réellement obtenu avant de parler.</x:v>
      </x:c>
      <x:c r="I1090" s="122" t="str">
        <x:v>Résultat correspondant effectivement constaté ; remplace ou supprime la ligne si choix de refus/différé/observation. Ne jamais jouer une victoire non acquise.</x:v>
      </x:c>
      <x:c r="J1090" s="122" t="str">
        <x:v>Origines — O4</x:v>
      </x:c>
      <x:c r="K1090" s="125" t="n">
        <x:v>14</x:v>
      </x:c>
    </x:row>
    <x:row r="1091" ht="44" customHeight="1">
      <x:c r="A1091" s="126" t="str">
        <x:v>D6-O4-M11-ECHEC---01</x:v>
      </x:c>
      <x:c r="B1091" s="127" t="str">
        <x:v>D6-O4-M11</x:v>
      </x:c>
      <x:c r="C1091" s="127" t="str">
        <x:v>ECHEC</x:v>
      </x:c>
      <x:c r="D1091" s="127" t="str">
        <x:v>-</x:v>
      </x:c>
      <x:c r="E1091" s="128" t="n">
        <x:v>1</x:v>
      </x:c>
      <x:c r="F1091" s="127" t="str">
        <x:v>Saer</x:v>
      </x:c>
      <x:c r="G1091" s="127" t="str">
        <x:v>Drek a emporté le contenant vers le dépôt. L’indice n’est pas encore sous garde.</x:v>
      </x:c>
      <x:c r="H1091" s="127" t="str">
        <x:v>Suspend l’échange pour laisser jouer le repli ou la protection prévue.</x:v>
      </x:c>
      <x:c r="I1091" s="127" t="str">
        <x:v>Échec ou blocage correspondant effectivement observé ; les dégâts, objets et positions persistent.</x:v>
      </x:c>
      <x:c r="J1091" s="127" t="str">
        <x:v>Origines — O4</x:v>
      </x:c>
      <x:c r="K1091" s="130" t="n">
        <x:v>14</x:v>
      </x:c>
    </x:row>
    <x:row r="1092" ht="44" customHeight="1">
      <x:c r="A1092" s="121" t="str">
        <x:v>D6-O4-M11-REPRISE---01</x:v>
      </x:c>
      <x:c r="B1092" s="122" t="str">
        <x:v>D6-O4-M11</x:v>
      </x:c>
      <x:c r="C1092" s="122" t="str">
        <x:v>REPRISE</x:v>
      </x:c>
      <x:c r="D1092" s="122" t="str">
        <x:v>-</x:v>
      </x:c>
      <x:c r="E1092" s="123" t="n">
        <x:v>1</x:v>
      </x:c>
      <x:c r="F1092" s="122" t="str">
        <x:v>Saer</x:v>
      </x:c>
      <x:c r="G1092" s="122" t="str">
        <x:v>Le dernier témoin l’a vu au palier. Reprends la recherche depuis ce point.</x:v>
      </x:c>
      <x:c r="H1092" s="122" t="str">
        <x:v>Reprend à distance sûre ; ne répète pas toute la présentation.</x:v>
      </x:c>
      <x:c r="I1092" s="122" t="str">
        <x:v>Réinteraction volontaire après interruption ; état de l’action conservé.</x:v>
      </x:c>
      <x:c r="J1092" s="122" t="str">
        <x:v>Origines — O4</x:v>
      </x:c>
      <x:c r="K1092" s="125" t="n">
        <x:v>13</x:v>
      </x:c>
    </x:row>
    <x:row r="1093" ht="59" customHeight="1">
      <x:c r="A1093" s="126" t="str">
        <x:v>D6-O4-M11-CHOIX-A-01</x:v>
      </x:c>
      <x:c r="B1093" s="127" t="str">
        <x:v>D6-O4-M11</x:v>
      </x:c>
      <x:c r="C1093" s="127" t="str">
        <x:v>CHOIX</x:v>
      </x:c>
      <x:c r="D1093" s="127" t="str">
        <x:v>A</x:v>
      </x:c>
      <x:c r="E1093" s="128" t="n">
        <x:v>1</x:v>
      </x:c>
      <x:c r="F1093" s="127" t="str">
        <x:v>Joueur</x:v>
      </x:c>
      <x:c r="G1093" s="127" t="str">
        <x:v>Elle ira chez un tiers, avec l’arme.</x:v>
      </x:c>
      <x:c r="H1093" s="127" t="str">
        <x:v>Regarder la personne ou l’appui concerné ; intention, pas résultat.</x:v>
      </x:c>
      <x:c r="I1093" s="127" t="str">
        <x:v>Conditions d’entrée encore valides ; personne, outil et passage nécessaires disponibles. La parole seule ne valide pas l’objectif.</x:v>
      </x:c>
      <x:c r="J1093" s="127" t="str">
        <x:v>Origines — O4</x:v>
      </x:c>
      <x:c r="K1093" s="130" t="n">
        <x:v>7</x:v>
      </x:c>
    </x:row>
    <x:row r="1094" ht="59" customHeight="1">
      <x:c r="A1094" s="121" t="str">
        <x:v>D6-O4-M11-REPONSE-A-01</x:v>
      </x:c>
      <x:c r="B1094" s="122" t="str">
        <x:v>D6-O4-M11</x:v>
      </x:c>
      <x:c r="C1094" s="122" t="str">
        <x:v>REPONSE</x:v>
      </x:c>
      <x:c r="D1094" s="122" t="str">
        <x:v>A</x:v>
      </x:c>
      <x:c r="E1094" s="123" t="n">
        <x:v>1</x:v>
      </x:c>
      <x:c r="F1094" s="122" t="str">
        <x:v>Drek</x:v>
      </x:c>
      <x:c r="G1094" s="122" t="str">
        <x:v>Tu places notre affaire entre d’autres mains.</x:v>
      </x:c>
      <x:c r="H1094" s="122" t="str">
        <x:v>Réponse au choix retenu ; les autres réponses ne sont pas jouées.</x:v>
      </x:c>
      <x:c r="I1094" s="122" t="str">
        <x:v>Conditions d’entrée encore valides ; personne, outil et passage nécessaires disponibles. La parole seule ne valide pas l’objectif.</x:v>
      </x:c>
      <x:c r="J1094" s="122" t="str">
        <x:v>Origines — O4</x:v>
      </x:c>
      <x:c r="K1094" s="125" t="n">
        <x:v>7</x:v>
      </x:c>
    </x:row>
    <x:row r="1095" ht="59" customHeight="1">
      <x:c r="A1095" s="126" t="str">
        <x:v>D6-O4-M11-CHOIX-B-01</x:v>
      </x:c>
      <x:c r="B1095" s="127" t="str">
        <x:v>D6-O4-M11</x:v>
      </x:c>
      <x:c r="C1095" s="127" t="str">
        <x:v>CHOIX</x:v>
      </x:c>
      <x:c r="D1095" s="127" t="str">
        <x:v>B</x:v>
      </x:c>
      <x:c r="E1095" s="128" t="n">
        <x:v>1</x:v>
      </x:c>
      <x:c r="F1095" s="127" t="str">
        <x:v>Joueur</x:v>
      </x:c>
      <x:c r="G1095" s="127" t="str">
        <x:v>Elle reste visible ici. Je ne participerai pas à sa disparition.</x:v>
      </x:c>
      <x:c r="H1095" s="127" t="str">
        <x:v>Regarder la personne ou l’appui concerné ; intention, pas résultat.</x:v>
      </x:c>
      <x:c r="I1095" s="127" t="str">
        <x:v>Conditions d’entrée encore valides ; personne, outil et passage nécessaires disponibles. La parole seule ne valide pas l’objectif.</x:v>
      </x:c>
      <x:c r="J1095" s="127" t="str">
        <x:v>Origines — O4</x:v>
      </x:c>
      <x:c r="K1095" s="130" t="n">
        <x:v>11</x:v>
      </x:c>
    </x:row>
    <x:row r="1096" ht="59" customHeight="1">
      <x:c r="A1096" s="121" t="str">
        <x:v>D6-O4-M11-REPONSE-B-01</x:v>
      </x:c>
      <x:c r="B1096" s="122" t="str">
        <x:v>D6-O4-M11</x:v>
      </x:c>
      <x:c r="C1096" s="122" t="str">
        <x:v>REPONSE</x:v>
      </x:c>
      <x:c r="D1096" s="122" t="str">
        <x:v>B</x:v>
      </x:c>
      <x:c r="E1096" s="123" t="n">
        <x:v>1</x:v>
      </x:c>
      <x:c r="F1096" s="122" t="str">
        <x:v>Drek</x:v>
      </x:c>
      <x:c r="G1096" s="122" t="str">
        <x:v>Alors pose-la sur le support. Nous en parlerons devant elle.</x:v>
      </x:c>
      <x:c r="H1096" s="122" t="str">
        <x:v>Réponse au choix retenu ; les autres réponses ne sont pas jouées.</x:v>
      </x:c>
      <x:c r="I1096" s="122" t="str">
        <x:v>Conditions d’entrée encore valides ; personne, outil et passage nécessaires disponibles. La parole seule ne valide pas l’objectif.</x:v>
      </x:c>
      <x:c r="J1096" s="122" t="str">
        <x:v>Origines — O4</x:v>
      </x:c>
      <x:c r="K1096" s="125" t="n">
        <x:v>10</x:v>
      </x:c>
    </x:row>
    <x:row r="1097" ht="44" customHeight="1">
      <x:c r="A1097" s="126" t="str">
        <x:v>D6-O4-M11-VARIANTE---01</x:v>
      </x:c>
      <x:c r="B1097" s="127" t="str">
        <x:v>D6-O4-M11</x:v>
      </x:c>
      <x:c r="C1097" s="127" t="str">
        <x:v>VARIANTE</x:v>
      </x:c>
      <x:c r="D1097" s="127" t="str">
        <x:v>-</x:v>
      </x:c>
      <x:c r="E1097" s="128" t="n">
        <x:v>1</x:v>
      </x:c>
      <x:c r="F1097" s="127" t="str">
        <x:v>Drek</x:v>
      </x:c>
      <x:c r="G1097" s="127" t="str">
        <x:v>Je voulais qu’on cesse de parler de nous. J’ai encore choisi de cacher la pièce.</x:v>
      </x:c>
      <x:c r="H1097" s="127" t="str">
        <x:v>Garde les mains visibles après avoir rendu le contenant ; aucun pardon automatique.</x:v>
      </x:c>
      <x:c r="I1097" s="127" t="str">
        <x:v>Après récupération ; priorité 1 ; Drek a effectivement tenté de déplacer l’indice pour le dissimuler.</x:v>
      </x:c>
      <x:c r="J1097" s="127" t="str">
        <x:v>Origines — O4</x:v>
      </x:c>
      <x:c r="K1097" s="130" t="n">
        <x:v>15</x:v>
      </x:c>
    </x:row>
    <x:row r="1098" ht="164" customHeight="1">
      <x:c r="A1098" s="121" t="str">
        <x:v>D6-O4-M12-OUV---01</x:v>
      </x:c>
      <x:c r="B1098" s="122" t="str">
        <x:v>D6-O4-M12</x:v>
      </x:c>
      <x:c r="C1098" s="122" t="str">
        <x:v>OUV</x:v>
      </x:c>
      <x:c r="D1098" s="122" t="str">
        <x:v>-</x:v>
      </x:c>
      <x:c r="E1098" s="123" t="n">
        <x:v>1</x:v>
      </x:c>
      <x:c r="F1098" s="122" t="str">
        <x:v>Isha</x:v>
      </x:c>
      <x:c r="G1098" s="122" t="str">
        <x:v>Je propose un exercice entre nous. Aucun résultat ne réglera l’histoire ancienne.</x:v>
      </x:c>
      <x:c r="H1098" s="122" t="str">
        <x:v>Laisse le joueur regarder la situation avant de poursuivre.</x:v>
      </x:c>
      <x:c r="I1098" s="122" t="str">
        <x:v>O4-M11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1098" s="122" t="str">
        <x:v>Origines — O4</x:v>
      </x:c>
      <x:c r="K1098" s="125" t="n">
        <x:v>12</x:v>
      </x:c>
    </x:row>
    <x:row r="1099" ht="74" customHeight="1">
      <x:c r="A1099" s="126" t="str">
        <x:v>D6-O4-M12-SUCCES---01</x:v>
      </x:c>
      <x:c r="B1099" s="127" t="str">
        <x:v>D6-O4-M12</x:v>
      </x:c>
      <x:c r="C1099" s="127" t="str">
        <x:v>SUCCES</x:v>
      </x:c>
      <x:c r="D1099" s="127" t="str">
        <x:v>-</x:v>
      </x:c>
      <x:c r="E1099" s="128" t="n">
        <x:v>1</x:v>
      </x:c>
      <x:c r="F1099" s="127" t="str">
        <x:v>Isha</x:v>
      </x:c>
      <x:c r="G1099" s="127" t="str">
        <x:v>La manche a son résultat. Nous avons appris quelque chose l’un de l’autre.</x:v>
      </x:c>
      <x:c r="H1099" s="127" t="str">
        <x:v>Regarde le résultat réellement obtenu avant de parler.</x:v>
      </x:c>
      <x:c r="I1099" s="127" t="str">
        <x:v>Résultat correspondant effectivement constaté ; remplace ou supprime la ligne si choix de refus/différé/observation. Ne jamais jouer une victoire non acquise.</x:v>
      </x:c>
      <x:c r="J1099" s="127" t="str">
        <x:v>Origines — O4</x:v>
      </x:c>
      <x:c r="K1099" s="130" t="n">
        <x:v>13</x:v>
      </x:c>
    </x:row>
    <x:row r="1100" ht="44" customHeight="1">
      <x:c r="A1100" s="121" t="str">
        <x:v>D6-O4-M12-ECHEC---01</x:v>
      </x:c>
      <x:c r="B1100" s="122" t="str">
        <x:v>D6-O4-M12</x:v>
      </x:c>
      <x:c r="C1100" s="122" t="str">
        <x:v>ECHEC</x:v>
      </x:c>
      <x:c r="D1100" s="122" t="str">
        <x:v>-</x:v>
      </x:c>
      <x:c r="E1100" s="123" t="n">
        <x:v>1</x:v>
      </x:c>
      <x:c r="F1100" s="122" t="str">
        <x:v>Isha</x:v>
      </x:c>
      <x:c r="G1100" s="122" t="str">
        <x:v>Le signal a arrêté la passe. Une défaite ne décide pas de ce que nous nous devons.</x:v>
      </x:c>
      <x:c r="H1100" s="122" t="str">
        <x:v>Suspend l’échange pour laisser jouer le repli ou la protection prévue.</x:v>
      </x:c>
      <x:c r="I1100" s="122" t="str">
        <x:v>Échec ou blocage correspondant effectivement observé ; les dégâts, objets et positions persistent.</x:v>
      </x:c>
      <x:c r="J1100" s="122" t="str">
        <x:v>Origines — O4</x:v>
      </x:c>
      <x:c r="K1100" s="125" t="n">
        <x:v>17</x:v>
      </x:c>
    </x:row>
    <x:row r="1101" ht="44" customHeight="1">
      <x:c r="A1101" s="126" t="str">
        <x:v>D6-O4-M12-REPRISE---01</x:v>
      </x:c>
      <x:c r="B1101" s="127" t="str">
        <x:v>D6-O4-M12</x:v>
      </x:c>
      <x:c r="C1101" s="127" t="str">
        <x:v>REPRISE</x:v>
      </x:c>
      <x:c r="D1101" s="127" t="str">
        <x:v>-</x:v>
      </x:c>
      <x:c r="E1101" s="128" t="n">
        <x:v>1</x:v>
      </x:c>
      <x:c r="F1101" s="127" t="str">
        <x:v>Isha</x:v>
      </x:c>
      <x:c r="G1101" s="127" t="str">
        <x:v>La revanche peut attendre. Nous pouvons d’abord parler de cette manche.</x:v>
      </x:c>
      <x:c r="H1101" s="127" t="str">
        <x:v>Reprend à distance sûre ; ne répète pas toute la présentation.</x:v>
      </x:c>
      <x:c r="I1101" s="127" t="str">
        <x:v>Réinteraction volontaire après interruption ; état de l’action conservé.</x:v>
      </x:c>
      <x:c r="J1101" s="127" t="str">
        <x:v>Origines — O4</x:v>
      </x:c>
      <x:c r="K1101" s="130" t="n">
        <x:v>11</x:v>
      </x:c>
    </x:row>
    <x:row r="1102" ht="59" customHeight="1">
      <x:c r="A1102" s="121" t="str">
        <x:v>D6-O4-M12-CHOIX-A-01</x:v>
      </x:c>
      <x:c r="B1102" s="122" t="str">
        <x:v>D6-O4-M12</x:v>
      </x:c>
      <x:c r="C1102" s="122" t="str">
        <x:v>CHOIX</x:v>
      </x:c>
      <x:c r="D1102" s="122" t="str">
        <x:v>A</x:v>
      </x:c>
      <x:c r="E1102" s="123" t="n">
        <x:v>1</x:v>
      </x:c>
      <x:c r="F1102" s="122" t="str">
        <x:v>Joueur</x:v>
      </x:c>
      <x:c r="G1102" s="122" t="str">
        <x:v>Après la manche, échangeons nos techniques.</x:v>
      </x:c>
      <x:c r="H1102" s="122" t="str">
        <x:v>Regarder la personne ou l’appui concerné ; intention, pas résultat.</x:v>
      </x:c>
      <x:c r="I1102" s="122" t="str">
        <x:v>Conditions d’entrée encore valides ; personne, outil et passage nécessaires disponibles. La parole seule ne valide pas l’objectif.</x:v>
      </x:c>
      <x:c r="J1102" s="122" t="str">
        <x:v>Origines — O4</x:v>
      </x:c>
      <x:c r="K1102" s="125" t="n">
        <x:v>6</x:v>
      </x:c>
    </x:row>
    <x:row r="1103" ht="59" customHeight="1">
      <x:c r="A1103" s="126" t="str">
        <x:v>D6-O4-M12-REPONSE-A-01</x:v>
      </x:c>
      <x:c r="B1103" s="127" t="str">
        <x:v>D6-O4-M12</x:v>
      </x:c>
      <x:c r="C1103" s="127" t="str">
        <x:v>REPONSE</x:v>
      </x:c>
      <x:c r="D1103" s="127" t="str">
        <x:v>A</x:v>
      </x:c>
      <x:c r="E1103" s="128" t="n">
        <x:v>1</x:v>
      </x:c>
      <x:c r="F1103" s="127" t="str">
        <x:v>Isha</x:v>
      </x:c>
      <x:c r="G1103" s="127" t="str">
        <x:v>Alors regarde aussi ce que je réussis contre toi.</x:v>
      </x:c>
      <x:c r="H1103" s="127" t="str">
        <x:v>Réponse au choix retenu ; les autres réponses ne sont pas jouées.</x:v>
      </x:c>
      <x:c r="I1103" s="127" t="str">
        <x:v>Conditions d’entrée encore valides ; personne, outil et passage nécessaires disponibles. La parole seule ne valide pas l’objectif.</x:v>
      </x:c>
      <x:c r="J1103" s="127" t="str">
        <x:v>Origines — O4</x:v>
      </x:c>
      <x:c r="K1103" s="130" t="n">
        <x:v>9</x:v>
      </x:c>
    </x:row>
    <x:row r="1104" ht="59" customHeight="1">
      <x:c r="A1104" s="121" t="str">
        <x:v>D6-O4-M12-CHOIX-B-01</x:v>
      </x:c>
      <x:c r="B1104" s="122" t="str">
        <x:v>D6-O4-M12</x:v>
      </x:c>
      <x:c r="C1104" s="122" t="str">
        <x:v>CHOIX</x:v>
      </x:c>
      <x:c r="D1104" s="122" t="str">
        <x:v>B</x:v>
      </x:c>
      <x:c r="E1104" s="123" t="n">
        <x:v>1</x:v>
      </x:c>
      <x:c r="F1104" s="122" t="str">
        <x:v>Joueur</x:v>
      </x:c>
      <x:c r="G1104" s="122" t="str">
        <x:v>Je préfère en rester à un duel respectueux.</x:v>
      </x:c>
      <x:c r="H1104" s="122" t="str">
        <x:v>Regarder la personne ou l’appui concerné ; intention, pas résultat.</x:v>
      </x:c>
      <x:c r="I1104" s="122" t="str">
        <x:v>Conditions d’entrée encore valides ; personne, outil et passage nécessaires disponibles. La parole seule ne valide pas l’objectif.</x:v>
      </x:c>
      <x:c r="J1104" s="122" t="str">
        <x:v>Origines — O4</x:v>
      </x:c>
      <x:c r="K1104" s="125" t="n">
        <x:v>8</x:v>
      </x:c>
    </x:row>
    <x:row r="1105" ht="59" customHeight="1">
      <x:c r="A1105" s="126" t="str">
        <x:v>D6-O4-M12-REPONSE-B-01</x:v>
      </x:c>
      <x:c r="B1105" s="127" t="str">
        <x:v>D6-O4-M12</x:v>
      </x:c>
      <x:c r="C1105" s="127" t="str">
        <x:v>REPONSE</x:v>
      </x:c>
      <x:c r="D1105" s="127" t="str">
        <x:v>B</x:v>
      </x:c>
      <x:c r="E1105" s="128" t="n">
        <x:v>1</x:v>
      </x:c>
      <x:c r="F1105" s="127" t="str">
        <x:v>Isha</x:v>
      </x:c>
      <x:c r="G1105" s="127" t="str">
        <x:v>C’est une limite que je peux entendre.</x:v>
      </x:c>
      <x:c r="H1105" s="127" t="str">
        <x:v>Réponse au choix retenu ; les autres réponses ne sont pas jouées.</x:v>
      </x:c>
      <x:c r="I1105" s="127" t="str">
        <x:v>Conditions d’entrée encore valides ; personne, outil et passage nécessaires disponibles. La parole seule ne valide pas l’objectif.</x:v>
      </x:c>
      <x:c r="J1105" s="127" t="str">
        <x:v>Origines — O4</x:v>
      </x:c>
      <x:c r="K1105" s="130" t="n">
        <x:v>7</x:v>
      </x:c>
    </x:row>
    <x:row r="1106" ht="44" customHeight="1">
      <x:c r="A1106" s="121" t="str">
        <x:v>D6-O4-M12-VARIANTE---01</x:v>
      </x:c>
      <x:c r="B1106" s="122" t="str">
        <x:v>D6-O4-M12</x:v>
      </x:c>
      <x:c r="C1106" s="122" t="str">
        <x:v>VARIANTE</x:v>
      </x:c>
      <x:c r="D1106" s="122" t="str">
        <x:v>-</x:v>
      </x:c>
      <x:c r="E1106" s="123" t="n">
        <x:v>1</x:v>
      </x:c>
      <x:c r="F1106" s="122" t="str">
        <x:v>Isha</x:v>
      </x:c>
      <x:c r="G1106" s="122" t="str">
        <x:v>Tu as trouvé l’ouverture. Cette victoire ne te donne pas une réponse sur ce que je pardonne.</x:v>
      </x:c>
      <x:c r="H1106" s="122" t="str">
        <x:v>Abaisse l’outil au signal puis garde sa distance choisie.</x:v>
      </x:c>
      <x:c r="I1106" s="122" t="str">
        <x:v>Après duel ; priorité 1 ; joueur vainqueur, Isha présente.</x:v>
      </x:c>
      <x:c r="J1106" s="122" t="str">
        <x:v>Origines — O4</x:v>
      </x:c>
      <x:c r="K1106" s="125" t="n">
        <x:v>17</x:v>
      </x:c>
    </x:row>
    <x:row r="1107" ht="44" customHeight="1">
      <x:c r="A1107" s="126" t="str">
        <x:v>D6-O4-M12-VARIANTE---02</x:v>
      </x:c>
      <x:c r="B1107" s="127" t="str">
        <x:v>D6-O4-M12</x:v>
      </x:c>
      <x:c r="C1107" s="127" t="str">
        <x:v>VARIANTE</x:v>
      </x:c>
      <x:c r="D1107" s="127" t="str">
        <x:v>-</x:v>
      </x:c>
      <x:c r="E1107" s="128" t="n">
        <x:v>2</x:v>
      </x:c>
      <x:c r="F1107" s="127" t="str">
        <x:v>Isha</x:v>
      </x:c>
      <x:c r="G1107" s="127" t="str">
        <x:v>La manche est à moi. Je ne la présenterai pas comme le paiement d’une vieille faute.</x:v>
      </x:c>
      <x:c r="H1107" s="127" t="str">
        <x:v>Rend l’outil d’exercice à son support.</x:v>
      </x:c>
      <x:c r="I1107" s="127" t="str">
        <x:v>Après duel ; priorité 1 ; Isha vainqueure ; exclusif du cas précédent.</x:v>
      </x:c>
      <x:c r="J1107" s="127" t="str">
        <x:v>Origines — O4</x:v>
      </x:c>
      <x:c r="K1107" s="130" t="n">
        <x:v>16</x:v>
      </x:c>
    </x:row>
    <x:row r="1108" ht="149" customHeight="1">
      <x:c r="A1108" s="121" t="str">
        <x:v>D6-O4-M13-OUV---01</x:v>
      </x:c>
      <x:c r="B1108" s="122" t="str">
        <x:v>D6-O4-M13</x:v>
      </x:c>
      <x:c r="C1108" s="122" t="str">
        <x:v>OUV</x:v>
      </x:c>
      <x:c r="D1108" s="122" t="str">
        <x:v>-</x:v>
      </x:c>
      <x:c r="E1108" s="123" t="n">
        <x:v>1</x:v>
      </x:c>
      <x:c r="F1108" s="122" t="str">
        <x:v>Partenaire de triade</x:v>
      </x:c>
      <x:c r="G1108" s="122" t="str">
        <x:v>Je connais les rumeurs. Je veux surtout savoir si ton signal viendra à temps.</x:v>
      </x:c>
      <x:c r="H1108" s="122" t="str">
        <x:v>Laisse le joueur regarder la situation avant de poursuivre.</x:v>
      </x:c>
      <x:c r="I1108" s="122" t="str">
        <x:v>O4-M12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108" s="122" t="str">
        <x:v>Origines — O4</x:v>
      </x:c>
      <x:c r="K1108" s="125" t="n">
        <x:v>14</x:v>
      </x:c>
    </x:row>
    <x:row r="1109" ht="74" customHeight="1">
      <x:c r="A1109" s="126" t="str">
        <x:v>D6-O4-M13-SUCCES---01</x:v>
      </x:c>
      <x:c r="B1109" s="127" t="str">
        <x:v>D6-O4-M13</x:v>
      </x:c>
      <x:c r="C1109" s="127" t="str">
        <x:v>SUCCES</x:v>
      </x:c>
      <x:c r="D1109" s="127" t="str">
        <x:v>-</x:v>
      </x:c>
      <x:c r="E1109" s="128" t="n">
        <x:v>1</x:v>
      </x:c>
      <x:c r="F1109" s="127" t="str">
        <x:v>Partenaire de triade</x:v>
      </x:c>
      <x:c r="G1109" s="127" t="str">
        <x:v>Ton geste était là quand nous en avions besoin. L’exercice peut le montrer.</x:v>
      </x:c>
      <x:c r="H1109" s="127" t="str">
        <x:v>Regarde le résultat réellement obtenu avant de parler.</x:v>
      </x:c>
      <x:c r="I1109" s="127" t="str">
        <x:v>Résultat correspondant effectivement constaté ; remplace ou supprime la ligne si choix de refus/différé/observation. Ne jamais jouer une victoire non acquise.</x:v>
      </x:c>
      <x:c r="J1109" s="127" t="str">
        <x:v>Origines — O4</x:v>
      </x:c>
      <x:c r="K1109" s="130" t="n">
        <x:v>13</x:v>
      </x:c>
    </x:row>
    <x:row r="1110" ht="44" customHeight="1">
      <x:c r="A1110" s="121" t="str">
        <x:v>D6-O4-M13-ECHEC---01</x:v>
      </x:c>
      <x:c r="B1110" s="122" t="str">
        <x:v>D6-O4-M13</x:v>
      </x:c>
      <x:c r="C1110" s="122" t="str">
        <x:v>ECHEC</x:v>
      </x:c>
      <x:c r="D1110" s="122" t="str">
        <x:v>-</x:v>
      </x:c>
      <x:c r="E1110" s="123" t="n">
        <x:v>1</x:v>
      </x:c>
      <x:c r="F1110" s="122" t="str">
        <x:v>Partenaire de triade</x:v>
      </x:c>
      <x:c r="G1110" s="122" t="str">
        <x:v>Le signal a été manqué. C’est ce moment-là qu’il faut reprendre.</x:v>
      </x:c>
      <x:c r="H1110" s="122" t="str">
        <x:v>Suspend l’échange pour laisser jouer le repli ou la protection prévue.</x:v>
      </x:c>
      <x:c r="I1110" s="122" t="str">
        <x:v>Échec ou blocage correspondant effectivement observé ; les dégâts, objets et positions persistent.</x:v>
      </x:c>
      <x:c r="J1110" s="122" t="str">
        <x:v>Origines — O4</x:v>
      </x:c>
      <x:c r="K1110" s="125" t="n">
        <x:v>11</x:v>
      </x:c>
    </x:row>
    <x:row r="1111" ht="44" customHeight="1">
      <x:c r="A1111" s="126" t="str">
        <x:v>D6-O4-M13-REPRISE---01</x:v>
      </x:c>
      <x:c r="B1111" s="127" t="str">
        <x:v>D6-O4-M13</x:v>
      </x:c>
      <x:c r="C1111" s="127" t="str">
        <x:v>REPRISE</x:v>
      </x:c>
      <x:c r="D1111" s="127" t="str">
        <x:v>-</x:v>
      </x:c>
      <x:c r="E1111" s="128" t="n">
        <x:v>1</x:v>
      </x:c>
      <x:c r="F1111" s="127" t="str">
        <x:v>Partenaire de triade</x:v>
      </x:c>
      <x:c r="G1111" s="127" t="str">
        <x:v>Les autres appuis tiennent. Revenons à l’échange de signes.</x:v>
      </x:c>
      <x:c r="H1111" s="127" t="str">
        <x:v>Reprend à distance sûre ; ne répète pas toute la présentation.</x:v>
      </x:c>
      <x:c r="I1111" s="127" t="str">
        <x:v>Réinteraction volontaire après interruption ; état de l’action conservé.</x:v>
      </x:c>
      <x:c r="J1111" s="127" t="str">
        <x:v>Origines — O4</x:v>
      </x:c>
      <x:c r="K1111" s="130" t="n">
        <x:v>9</x:v>
      </x:c>
    </x:row>
    <x:row r="1112" ht="59" customHeight="1">
      <x:c r="A1112" s="121" t="str">
        <x:v>D6-O4-M13-CHOIX-A-01</x:v>
      </x:c>
      <x:c r="B1112" s="122" t="str">
        <x:v>D6-O4-M13</x:v>
      </x:c>
      <x:c r="C1112" s="122" t="str">
        <x:v>CHOIX</x:v>
      </x:c>
      <x:c r="D1112" s="122" t="str">
        <x:v>A</x:v>
      </x:c>
      <x:c r="E1112" s="123" t="n">
        <x:v>1</x:v>
      </x:c>
      <x:c r="F1112" s="122" t="str">
        <x:v>Joueur</x:v>
      </x:c>
      <x:c r="G1112" s="122" t="str">
        <x:v>Je prends le passage exposé. Regarde mon signe.</x:v>
      </x:c>
      <x:c r="H1112" s="122" t="str">
        <x:v>Regarder la personne ou l’appui concerné ; intention, pas résultat.</x:v>
      </x:c>
      <x:c r="I1112" s="122" t="str">
        <x:v>Conditions d’entrée encore valides ; personne, outil et passage nécessaires disponibles. La parole seule ne valide pas l’objectif.</x:v>
      </x:c>
      <x:c r="J1112" s="122" t="str">
        <x:v>Origines — O4</x:v>
      </x:c>
      <x:c r="K1112" s="125" t="n">
        <x:v>8</x:v>
      </x:c>
    </x:row>
    <x:row r="1113" ht="59" customHeight="1">
      <x:c r="A1113" s="126" t="str">
        <x:v>D6-O4-M13-REPONSE-A-01</x:v>
      </x:c>
      <x:c r="B1113" s="127" t="str">
        <x:v>D6-O4-M13</x:v>
      </x:c>
      <x:c r="C1113" s="127" t="str">
        <x:v>REPONSE</x:v>
      </x:c>
      <x:c r="D1113" s="127" t="str">
        <x:v>A</x:v>
      </x:c>
      <x:c r="E1113" s="128" t="n">
        <x:v>1</x:v>
      </x:c>
      <x:c r="F1113" s="127" t="str">
        <x:v>Partenaire de triade</x:v>
      </x:c>
      <x:c r="G1113" s="127" t="str">
        <x:v>Je me place où tu pourras me voir répondre.</x:v>
      </x:c>
      <x:c r="H1113" s="127" t="str">
        <x:v>Réponse au choix retenu ; les autres réponses ne sont pas jouées.</x:v>
      </x:c>
      <x:c r="I1113" s="127" t="str">
        <x:v>Conditions d’entrée encore valides ; personne, outil et passage nécessaires disponibles. La parole seule ne valide pas l’objectif.</x:v>
      </x:c>
      <x:c r="J1113" s="127" t="str">
        <x:v>Origines — O4</x:v>
      </x:c>
      <x:c r="K1113" s="130" t="n">
        <x:v>9</x:v>
      </x:c>
    </x:row>
    <x:row r="1114" ht="59" customHeight="1">
      <x:c r="A1114" s="121" t="str">
        <x:v>D6-O4-M13-CHOIX-B-01</x:v>
      </x:c>
      <x:c r="B1114" s="122" t="str">
        <x:v>D6-O4-M13</x:v>
      </x:c>
      <x:c r="C1114" s="122" t="str">
        <x:v>CHOIX</x:v>
      </x:c>
      <x:c r="D1114" s="122" t="str">
        <x:v>B</x:v>
      </x:c>
      <x:c r="E1114" s="123" t="n">
        <x:v>1</x:v>
      </x:c>
      <x:c r="F1114" s="122" t="str">
        <x:v>Joueur</x:v>
      </x:c>
      <x:c r="G1114" s="122" t="str">
        <x:v>Je sécurise ton approche.</x:v>
      </x:c>
      <x:c r="H1114" s="122" t="str">
        <x:v>Regarder la personne ou l’appui concerné ; intention, pas résultat.</x:v>
      </x:c>
      <x:c r="I1114" s="122" t="str">
        <x:v>Conditions d’entrée encore valides ; personne, outil et passage nécessaires disponibles. La parole seule ne valide pas l’objectif.</x:v>
      </x:c>
      <x:c r="J1114" s="122" t="str">
        <x:v>Origines — O4</x:v>
      </x:c>
      <x:c r="K1114" s="125" t="n">
        <x:v>4</x:v>
      </x:c>
    </x:row>
    <x:row r="1115" ht="59" customHeight="1">
      <x:c r="A1115" s="126" t="str">
        <x:v>D6-O4-M13-REPONSE-B-01</x:v>
      </x:c>
      <x:c r="B1115" s="127" t="str">
        <x:v>D6-O4-M13</x:v>
      </x:c>
      <x:c r="C1115" s="127" t="str">
        <x:v>REPONSE</x:v>
      </x:c>
      <x:c r="D1115" s="127" t="str">
        <x:v>B</x:v>
      </x:c>
      <x:c r="E1115" s="128" t="n">
        <x:v>1</x:v>
      </x:c>
      <x:c r="F1115" s="127" t="str">
        <x:v>Partenaire de triade</x:v>
      </x:c>
      <x:c r="G1115" s="127" t="str">
        <x:v>Alors je vérifierai la couverture avant de m’élancer.</x:v>
      </x:c>
      <x:c r="H1115" s="127" t="str">
        <x:v>Réponse au choix retenu ; les autres réponses ne sont pas jouées.</x:v>
      </x:c>
      <x:c r="I1115" s="127" t="str">
        <x:v>Conditions d’entrée encore valides ; personne, outil et passage nécessaires disponibles. La parole seule ne valide pas l’objectif.</x:v>
      </x:c>
      <x:c r="J1115" s="127" t="str">
        <x:v>Origines — O4</x:v>
      </x:c>
      <x:c r="K1115" s="130" t="n">
        <x:v>8</x:v>
      </x:c>
    </x:row>
    <x:row r="1116" ht="149" customHeight="1">
      <x:c r="A1116" s="121" t="str">
        <x:v>D6-O4-M14-OUV---01</x:v>
      </x:c>
      <x:c r="B1116" s="122" t="str">
        <x:v>D6-O4-M14</x:v>
      </x:c>
      <x:c r="C1116" s="122" t="str">
        <x:v>OUV</x:v>
      </x:c>
      <x:c r="D1116" s="122" t="str">
        <x:v>-</x:v>
      </x:c>
      <x:c r="E1116" s="123" t="n">
        <x:v>1</x:v>
      </x:c>
      <x:c r="F1116" s="122" t="str">
        <x:v>Saer</x:v>
      </x:c>
      <x:c r="G1116" s="122" t="str">
        <x:v>Le mécanisme était fermé quand les impacts l’ont atteint. Ces traces ne laissent plus l’ancienne version intacte.</x:v>
      </x:c>
      <x:c r="H1116" s="122" t="str">
        <x:v>Laisse le joueur regarder la situation avant de poursuivre.</x:v>
      </x:c>
      <x:c r="I1116" s="122" t="str">
        <x:v>O4-M13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116" s="122" t="str">
        <x:v>Origines — O4</x:v>
      </x:c>
      <x:c r="K1116" s="125" t="n">
        <x:v>17</x:v>
      </x:c>
    </x:row>
    <x:row r="1117" ht="74" customHeight="1">
      <x:c r="A1117" s="126" t="str">
        <x:v>D6-O4-M14-SUCCES---01</x:v>
      </x:c>
      <x:c r="B1117" s="127" t="str">
        <x:v>D6-O4-M14</x:v>
      </x:c>
      <x:c r="C1117" s="127" t="str">
        <x:v>SUCCES</x:v>
      </x:c>
      <x:c r="D1117" s="127" t="str">
        <x:v>-</x:v>
      </x:c>
      <x:c r="E1117" s="128" t="n">
        <x:v>1</x:v>
      </x:c>
      <x:c r="F1117" s="127" t="str">
        <x:v>Saer</x:v>
      </x:c>
      <x:c r="G1117" s="127" t="str">
        <x:v>Les adversaires étaient encore retenus. La faute appartient à celui qui a porté ces coups.</x:v>
      </x:c>
      <x:c r="H1117" s="127" t="str">
        <x:v>Regarde le résultat réellement obtenu avant de parler.</x:v>
      </x:c>
      <x:c r="I1117" s="127" t="str">
        <x:v>Résultat correspondant effectivement constaté ; remplace ou supprime la ligne si choix de refus/différé/observation. Ne jamais jouer une victoire non acquise.</x:v>
      </x:c>
      <x:c r="J1117" s="127" t="str">
        <x:v>Origines — O4</x:v>
      </x:c>
      <x:c r="K1117" s="130" t="n">
        <x:v>15</x:v>
      </x:c>
    </x:row>
    <x:row r="1118" ht="44" customHeight="1">
      <x:c r="A1118" s="121" t="str">
        <x:v>D6-O4-M14-ECHEC---01</x:v>
      </x:c>
      <x:c r="B1118" s="122" t="str">
        <x:v>D6-O4-M14</x:v>
      </x:c>
      <x:c r="C1118" s="122" t="str">
        <x:v>ECHEC</x:v>
      </x:c>
      <x:c r="D1118" s="122" t="str">
        <x:v>-</x:v>
      </x:c>
      <x:c r="E1118" s="123" t="n">
        <x:v>1</x:v>
      </x:c>
      <x:c r="F1118" s="122" t="str">
        <x:v>Saer</x:v>
      </x:c>
      <x:c r="G1118" s="122" t="str">
        <x:v>Cet ordre de gestes reste contesté. La fermeture confirmée des attaches demeure établie.</x:v>
      </x:c>
      <x:c r="H1118" s="122" t="str">
        <x:v>Suspend l’échange pour laisser jouer le repli ou la protection prévue.</x:v>
      </x:c>
      <x:c r="I1118" s="122" t="str">
        <x:v>Échec ou blocage correspondant effectivement observé ; les dégâts, objets et positions persistent.</x:v>
      </x:c>
      <x:c r="J1118" s="122" t="str">
        <x:v>Origines — O4</x:v>
      </x:c>
      <x:c r="K1118" s="125" t="n">
        <x:v>13</x:v>
      </x:c>
    </x:row>
    <x:row r="1119" ht="44" customHeight="1">
      <x:c r="A1119" s="126" t="str">
        <x:v>D6-O4-M14-REPRISE---01</x:v>
      </x:c>
      <x:c r="B1119" s="127" t="str">
        <x:v>D6-O4-M14</x:v>
      </x:c>
      <x:c r="C1119" s="127" t="str">
        <x:v>REPRISE</x:v>
      </x:c>
      <x:c r="D1119" s="127" t="str">
        <x:v>-</x:v>
      </x:c>
      <x:c r="E1119" s="128" t="n">
        <x:v>1</x:v>
      </x:c>
      <x:c r="F1119" s="127" t="str">
        <x:v>Saer</x:v>
      </x:c>
      <x:c r="G1119" s="127" t="str">
        <x:v>Reprenons la comparaison de l’étape litigieuse sans effacer les autres observations.</x:v>
      </x:c>
      <x:c r="H1119" s="127" t="str">
        <x:v>Reprend à distance sûre ; ne répète pas toute la présentation.</x:v>
      </x:c>
      <x:c r="I1119" s="127" t="str">
        <x:v>Réinteraction volontaire après interruption ; état de l’action conservé.</x:v>
      </x:c>
      <x:c r="J1119" s="127" t="str">
        <x:v>Origines — O4</x:v>
      </x:c>
      <x:c r="K1119" s="130" t="n">
        <x:v>11</x:v>
      </x:c>
    </x:row>
    <x:row r="1120" ht="59" customHeight="1">
      <x:c r="A1120" s="121" t="str">
        <x:v>D6-O4-M14-CHOIX-A-01</x:v>
      </x:c>
      <x:c r="B1120" s="122" t="str">
        <x:v>D6-O4-M14</x:v>
      </x:c>
      <x:c r="C1120" s="122" t="str">
        <x:v>CHOIX</x:v>
      </x:c>
      <x:c r="D1120" s="122" t="str">
        <x:v>A</x:v>
      </x:c>
      <x:c r="E1120" s="123" t="n">
        <x:v>1</x:v>
      </x:c>
      <x:c r="F1120" s="122" t="str">
        <x:v>Joueur</x:v>
      </x:c>
      <x:c r="G1120" s="122" t="str">
        <x:v>Je présente la reconstitution avec ce qu’elle prouve.</x:v>
      </x:c>
      <x:c r="H1120" s="122" t="str">
        <x:v>Regarder la personne ou l’appui concerné ; intention, pas résultat.</x:v>
      </x:c>
      <x:c r="I1120" s="122" t="str">
        <x:v>Conditions d’entrée encore valides ; personne, outil et passage nécessaires disponibles. La parole seule ne valide pas l’objectif.</x:v>
      </x:c>
      <x:c r="J1120" s="122" t="str">
        <x:v>Origines — O4</x:v>
      </x:c>
      <x:c r="K1120" s="125" t="n">
        <x:v>8</x:v>
      </x:c>
    </x:row>
    <x:row r="1121" ht="59" customHeight="1">
      <x:c r="A1121" s="126" t="str">
        <x:v>D6-O4-M14-REPONSE-A-01</x:v>
      </x:c>
      <x:c r="B1121" s="127" t="str">
        <x:v>D6-O4-M14</x:v>
      </x:c>
      <x:c r="C1121" s="127" t="str">
        <x:v>REPONSE</x:v>
      </x:c>
      <x:c r="D1121" s="127" t="str">
        <x:v>A</x:v>
      </x:c>
      <x:c r="E1121" s="128" t="n">
        <x:v>1</x:v>
      </x:c>
      <x:c r="F1121" s="127" t="str">
        <x:v>Saer</x:v>
      </x:c>
      <x:c r="G1121" s="127" t="str">
        <x:v>Montre aussi la part que nous n’avons pas pu vérifier.</x:v>
      </x:c>
      <x:c r="H1121" s="127" t="str">
        <x:v>Réponse au choix retenu ; les autres réponses ne sont pas jouées.</x:v>
      </x:c>
      <x:c r="I1121" s="127" t="str">
        <x:v>Conditions d’entrée encore valides ; personne, outil et passage nécessaires disponibles. La parole seule ne valide pas l’objectif.</x:v>
      </x:c>
      <x:c r="J1121" s="127" t="str">
        <x:v>Origines — O4</x:v>
      </x:c>
      <x:c r="K1121" s="130" t="n">
        <x:v>10</x:v>
      </x:c>
    </x:row>
    <x:row r="1122" ht="59" customHeight="1">
      <x:c r="A1122" s="121" t="str">
        <x:v>D6-O4-M14-CHOIX-B-01</x:v>
      </x:c>
      <x:c r="B1122" s="122" t="str">
        <x:v>D6-O4-M14</x:v>
      </x:c>
      <x:c r="C1122" s="122" t="str">
        <x:v>CHOIX</x:v>
      </x:c>
      <x:c r="D1122" s="122" t="str">
        <x:v>B</x:v>
      </x:c>
      <x:c r="E1122" s="123" t="n">
        <x:v>1</x:v>
      </x:c>
      <x:c r="F1122" s="122" t="str">
        <x:v>Joueur</x:v>
      </x:c>
      <x:c r="G1122" s="122" t="str">
        <x:v>Je veux un second examen avant la présentation.</x:v>
      </x:c>
      <x:c r="H1122" s="122" t="str">
        <x:v>Regarder la personne ou l’appui concerné ; intention, pas résultat.</x:v>
      </x:c>
      <x:c r="I1122" s="122" t="str">
        <x:v>Conditions d’entrée encore valides ; personne, outil et passage nécessaires disponibles. La parole seule ne valide pas l’objectif.</x:v>
      </x:c>
      <x:c r="J1122" s="122" t="str">
        <x:v>Origines — O4</x:v>
      </x:c>
      <x:c r="K1122" s="125" t="n">
        <x:v>8</x:v>
      </x:c>
    </x:row>
    <x:row r="1123" ht="59" customHeight="1">
      <x:c r="A1123" s="126" t="str">
        <x:v>D6-O4-M14-REPONSE-B-01</x:v>
      </x:c>
      <x:c r="B1123" s="127" t="str">
        <x:v>D6-O4-M14</x:v>
      </x:c>
      <x:c r="C1123" s="127" t="str">
        <x:v>REPONSE</x:v>
      </x:c>
      <x:c r="D1123" s="127" t="str">
        <x:v>B</x:v>
      </x:c>
      <x:c r="E1123" s="128" t="n">
        <x:v>1</x:v>
      </x:c>
      <x:c r="F1123" s="127" t="str">
        <x:v>Saer</x:v>
      </x:c>
      <x:c r="G1123" s="127" t="str">
        <x:v>Il contrôlera la même pièce. Il ne repartira pas d’une innocence supposée.</x:v>
      </x:c>
      <x:c r="H1123" s="127" t="str">
        <x:v>Réponse au choix retenu ; les autres réponses ne sont pas jouées.</x:v>
      </x:c>
      <x:c r="I1123" s="127" t="str">
        <x:v>Conditions d’entrée encore valides ; personne, outil et passage nécessaires disponibles. La parole seule ne valide pas l’objectif.</x:v>
      </x:c>
      <x:c r="J1123" s="127" t="str">
        <x:v>Origines — O4</x:v>
      </x:c>
      <x:c r="K1123" s="130" t="n">
        <x:v>12</x:v>
      </x:c>
    </x:row>
    <x:row r="1124" ht="44" customHeight="1">
      <x:c r="A1124" s="121" t="str">
        <x:v>D6-O4-M14-VARIANTE---01</x:v>
      </x:c>
      <x:c r="B1124" s="122" t="str">
        <x:v>D6-O4-M14</x:v>
      </x:c>
      <x:c r="C1124" s="122" t="str">
        <x:v>VARIANTE</x:v>
      </x:c>
      <x:c r="D1124" s="122" t="str">
        <x:v>-</x:v>
      </x:c>
      <x:c r="E1124" s="123" t="n">
        <x:v>1</x:v>
      </x:c>
      <x:c r="F1124" s="122" t="str">
        <x:v>Saer</x:v>
      </x:c>
      <x:c r="G1124" s="122" t="str">
        <x:v>Le second regard confirme les attaches fermées. Nous pouvons cesser de raconter ces victimes comme des adversaires libres.</x:v>
      </x:c>
      <x:c r="H1124" s="122" t="str">
        <x:v>Maintient les traces originales dans leur garde.</x:v>
      </x:c>
      <x:c r="I1124" s="122" t="str">
        <x:v>Après second examen ; priorité 1 ; preuve principale confirmée et mêmes limites connues.</x:v>
      </x:c>
      <x:c r="J1124" s="122" t="str">
        <x:v>Origines — O4</x:v>
      </x:c>
      <x:c r="K1124" s="125" t="n">
        <x:v>18</x:v>
      </x:c>
    </x:row>
    <x:row r="1125" ht="149" customHeight="1">
      <x:c r="A1125" s="126" t="str">
        <x:v>D6-O4-M15-OUV---01</x:v>
      </x:c>
      <x:c r="B1125" s="127" t="str">
        <x:v>D6-O4-M15</x:v>
      </x:c>
      <x:c r="C1125" s="127" t="str">
        <x:v>OUV</x:v>
      </x:c>
      <x:c r="D1125" s="127" t="str">
        <x:v>-</x:v>
      </x:c>
      <x:c r="E1125" s="128" t="n">
        <x:v>1</x:v>
      </x:c>
      <x:c r="F1125" s="127" t="str">
        <x:v>Isha</x:v>
      </x:c>
      <x:c r="G1125" s="127" t="str">
        <x:v>Cette marque figure dans notre ancien inventaire. Retrouver l’objet ne nous rend pas les vies perdues.</x:v>
      </x:c>
      <x:c r="H1125" s="127" t="str">
        <x:v>Laisse le joueur regarder la situation avant de poursuivre.</x:v>
      </x:c>
      <x:c r="I1125" s="127" t="str">
        <x:v>O4-M14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125" s="127" t="str">
        <x:v>Origines — O4</x:v>
      </x:c>
      <x:c r="K1125" s="130" t="n">
        <x:v>16</x:v>
      </x:c>
    </x:row>
    <x:row r="1126" ht="74" customHeight="1">
      <x:c r="A1126" s="121" t="str">
        <x:v>D6-O4-M15-SUCCES---01</x:v>
      </x:c>
      <x:c r="B1126" s="122" t="str">
        <x:v>D6-O4-M15</x:v>
      </x:c>
      <x:c r="C1126" s="122" t="str">
        <x:v>SUCCES</x:v>
      </x:c>
      <x:c r="D1126" s="122" t="str">
        <x:v>-</x:v>
      </x:c>
      <x:c r="E1126" s="123" t="n">
        <x:v>1</x:v>
      </x:c>
      <x:c r="F1126" s="122" t="str">
        <x:v>Isha</x:v>
      </x:c>
      <x:c r="G1126" s="122" t="str">
        <x:v>La pièce peut suivre ce qui a été convenu. Nous ne lui demandons pas de réparer l’irréparable.</x:v>
      </x:c>
      <x:c r="H1126" s="122" t="str">
        <x:v>Regarde le résultat réellement obtenu avant de parler.</x:v>
      </x:c>
      <x:c r="I1126" s="122" t="str">
        <x:v>Résultat correspondant effectivement constaté ; remplace ou supprime la ligne si choix de refus/différé/observation. Ne jamais jouer une victoire non acquise.</x:v>
      </x:c>
      <x:c r="J1126" s="122" t="str">
        <x:v>Origines — O4</x:v>
      </x:c>
      <x:c r="K1126" s="125" t="n">
        <x:v>17</x:v>
      </x:c>
    </x:row>
    <x:row r="1127" ht="44" customHeight="1">
      <x:c r="A1127" s="126" t="str">
        <x:v>D6-O4-M15-ECHEC---01</x:v>
      </x:c>
      <x:c r="B1127" s="127" t="str">
        <x:v>D6-O4-M15</x:v>
      </x:c>
      <x:c r="C1127" s="127" t="str">
        <x:v>ECHEC</x:v>
      </x:c>
      <x:c r="D1127" s="127" t="str">
        <x:v>-</x:v>
      </x:c>
      <x:c r="E1127" s="128" t="n">
        <x:v>1</x:v>
      </x:c>
      <x:c r="F1127" s="127" t="str">
        <x:v>Isha</x:v>
      </x:c>
      <x:c r="G1127" s="127" t="str">
        <x:v>Le destinataire est contesté. L’objet reste sous garde neutre.</x:v>
      </x:c>
      <x:c r="H1127" s="127" t="str">
        <x:v>Suspend l’échange pour laisser jouer le repli ou la protection prévue.</x:v>
      </x:c>
      <x:c r="I1127" s="127" t="str">
        <x:v>Échec ou blocage correspondant effectivement observé ; les dégâts, objets et positions persistent.</x:v>
      </x:c>
      <x:c r="J1127" s="127" t="str">
        <x:v>Origines — O4</x:v>
      </x:c>
      <x:c r="K1127" s="130" t="n">
        <x:v>9</x:v>
      </x:c>
    </x:row>
    <x:row r="1128" ht="44" customHeight="1">
      <x:c r="A1128" s="121" t="str">
        <x:v>D6-O4-M15-REPRISE---01</x:v>
      </x:c>
      <x:c r="B1128" s="122" t="str">
        <x:v>D6-O4-M15</x:v>
      </x:c>
      <x:c r="C1128" s="122" t="str">
        <x:v>REPRISE</x:v>
      </x:c>
      <x:c r="D1128" s="122" t="str">
        <x:v>-</x:v>
      </x:c>
      <x:c r="E1128" s="123" t="n">
        <x:v>1</x:v>
      </x:c>
      <x:c r="F1128" s="122" t="str">
        <x:v>Isha</x:v>
      </x:c>
      <x:c r="G1128" s="122" t="str">
        <x:v>Nous reprenons quand ceux que cela concerne ont pu être entendus.</x:v>
      </x:c>
      <x:c r="H1128" s="122" t="str">
        <x:v>Reprend à distance sûre ; ne répète pas toute la présentation.</x:v>
      </x:c>
      <x:c r="I1128" s="122" t="str">
        <x:v>Réinteraction volontaire après interruption ; état de l’action conservé.</x:v>
      </x:c>
      <x:c r="J1128" s="122" t="str">
        <x:v>Origines — O4</x:v>
      </x:c>
      <x:c r="K1128" s="125" t="n">
        <x:v>11</x:v>
      </x:c>
    </x:row>
    <x:row r="1129" ht="59" customHeight="1">
      <x:c r="A1129" s="126" t="str">
        <x:v>D6-O4-M15-CHOIX-A-01</x:v>
      </x:c>
      <x:c r="B1129" s="127" t="str">
        <x:v>D6-O4-M15</x:v>
      </x:c>
      <x:c r="C1129" s="127" t="str">
        <x:v>CHOIX</x:v>
      </x:c>
      <x:c r="D1129" s="127" t="str">
        <x:v>A</x:v>
      </x:c>
      <x:c r="E1129" s="128" t="n">
        <x:v>1</x:v>
      </x:c>
      <x:c r="F1129" s="127" t="str">
        <x:v>Joueur</x:v>
      </x:c>
      <x:c r="G1129" s="127" t="str">
        <x:v>Je prépare sa restitution aux personnes qui y ont droit.</x:v>
      </x:c>
      <x:c r="H1129" s="127" t="str">
        <x:v>Regarder la personne ou l’appui concerné ; intention, pas résultat.</x:v>
      </x:c>
      <x:c r="I1129" s="127" t="str">
        <x:v>Conditions d’entrée encore valides ; personne, outil et passage nécessaires disponibles. La parole seule ne valide pas l’objectif.</x:v>
      </x:c>
      <x:c r="J1129" s="127" t="str">
        <x:v>Origines — O4</x:v>
      </x:c>
      <x:c r="K1129" s="130" t="n">
        <x:v>10</x:v>
      </x:c>
    </x:row>
    <x:row r="1130" ht="59" customHeight="1">
      <x:c r="A1130" s="121" t="str">
        <x:v>D6-O4-M15-REPONSE-A-01</x:v>
      </x:c>
      <x:c r="B1130" s="122" t="str">
        <x:v>D6-O4-M15</x:v>
      </x:c>
      <x:c r="C1130" s="122" t="str">
        <x:v>REPONSE</x:v>
      </x:c>
      <x:c r="D1130" s="122" t="str">
        <x:v>A</x:v>
      </x:c>
      <x:c r="E1130" s="123" t="n">
        <x:v>1</x:v>
      </x:c>
      <x:c r="F1130" s="122" t="str">
        <x:v>Isha</x:v>
      </x:c>
      <x:c r="G1130" s="122" t="str">
        <x:v>Vérifions d’abord ensemble à qui la remise doit se faire.</x:v>
      </x:c>
      <x:c r="H1130" s="122" t="str">
        <x:v>Réponse au choix retenu ; les autres réponses ne sont pas jouées.</x:v>
      </x:c>
      <x:c r="I1130" s="122" t="str">
        <x:v>Conditions d’entrée encore valides ; personne, outil et passage nécessaires disponibles. La parole seule ne valide pas l’objectif.</x:v>
      </x:c>
      <x:c r="J1130" s="122" t="str">
        <x:v>Origines — O4</x:v>
      </x:c>
      <x:c r="K1130" s="125" t="n">
        <x:v>10</x:v>
      </x:c>
    </x:row>
    <x:row r="1131" ht="59" customHeight="1">
      <x:c r="A1131" s="126" t="str">
        <x:v>D6-O4-M15-CHOIX-B-01</x:v>
      </x:c>
      <x:c r="B1131" s="127" t="str">
        <x:v>D6-O4-M15</x:v>
      </x:c>
      <x:c r="C1131" s="127" t="str">
        <x:v>CHOIX</x:v>
      </x:c>
      <x:c r="D1131" s="127" t="str">
        <x:v>B</x:v>
      </x:c>
      <x:c r="E1131" s="128" t="n">
        <x:v>1</x:v>
      </x:c>
      <x:c r="F1131" s="127" t="str">
        <x:v>Joueur</x:v>
      </x:c>
      <x:c r="G1131" s="127" t="str">
        <x:v>Un dépôt commun vous conviendrait-il ?</x:v>
      </x:c>
      <x:c r="H1131" s="127" t="str">
        <x:v>Regarder la personne ou l’appui concerné ; intention, pas résultat.</x:v>
      </x:c>
      <x:c r="I1131" s="127" t="str">
        <x:v>Conditions d’entrée encore valides ; personne, outil et passage nécessaires disponibles. La parole seule ne valide pas l’objectif.</x:v>
      </x:c>
      <x:c r="J1131" s="127" t="str">
        <x:v>Origines — O4</x:v>
      </x:c>
      <x:c r="K1131" s="130" t="n">
        <x:v>6</x:v>
      </x:c>
    </x:row>
    <x:row r="1132" ht="59" customHeight="1">
      <x:c r="A1132" s="121" t="str">
        <x:v>D6-O4-M15-REPONSE-B-01</x:v>
      </x:c>
      <x:c r="B1132" s="122" t="str">
        <x:v>D6-O4-M15</x:v>
      </x:c>
      <x:c r="C1132" s="122" t="str">
        <x:v>REPONSE</x:v>
      </x:c>
      <x:c r="D1132" s="122" t="str">
        <x:v>B</x:v>
      </x:c>
      <x:c r="E1132" s="123" t="n">
        <x:v>1</x:v>
      </x:c>
      <x:c r="F1132" s="122" t="str">
        <x:v>Isha</x:v>
      </x:c>
      <x:c r="G1132" s="122" t="str">
        <x:v>Nous en déciderons entre les personnes concernées.</x:v>
      </x:c>
      <x:c r="H1132" s="122" t="str">
        <x:v>Réponse au choix retenu ; les autres réponses ne sont pas jouées.</x:v>
      </x:c>
      <x:c r="I1132" s="122" t="str">
        <x:v>Conditions d’entrée encore valides ; personne, outil et passage nécessaires disponibles. La parole seule ne valide pas l’objectif.</x:v>
      </x:c>
      <x:c r="J1132" s="122" t="str">
        <x:v>Origines — O4</x:v>
      </x:c>
      <x:c r="K1132" s="125" t="n">
        <x:v>7</x:v>
      </x:c>
    </x:row>
    <x:row r="1133" ht="149" customHeight="1">
      <x:c r="A1133" s="126" t="str">
        <x:v>D6-O4-M16-OUV---01</x:v>
      </x:c>
      <x:c r="B1133" s="127" t="str">
        <x:v>D6-O4-M16</x:v>
      </x:c>
      <x:c r="C1133" s="127" t="str">
        <x:v>OUV</x:v>
      </x:c>
      <x:c r="D1133" s="127" t="str">
        <x:v>-</x:v>
      </x:c>
      <x:c r="E1133" s="128" t="n">
        <x:v>1</x:v>
      </x:c>
      <x:c r="F1133" s="127" t="str">
        <x:v>Evar</x:v>
      </x:c>
      <x:c r="G1133" s="127" t="str">
        <x:v>Je regarderai la cible, ton approche et ton retrait. Le nom sur ton équipement ne fera pas le compte rendu.</x:v>
      </x:c>
      <x:c r="H1133" s="127" t="str">
        <x:v>Laisse le joueur regarder la situation avant de poursuivre.</x:v>
      </x:c>
      <x:c r="I1133" s="127" t="str">
        <x:v>O4-M15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133" s="127" t="str">
        <x:v>Origines — O4</x:v>
      </x:c>
      <x:c r="K1133" s="130" t="n">
        <x:v>20</x:v>
      </x:c>
    </x:row>
    <x:row r="1134" ht="74" customHeight="1">
      <x:c r="A1134" s="121" t="str">
        <x:v>D6-O4-M16-SUCCES---01</x:v>
      </x:c>
      <x:c r="B1134" s="122" t="str">
        <x:v>D6-O4-M16</x:v>
      </x:c>
      <x:c r="C1134" s="122" t="str">
        <x:v>SUCCES</x:v>
      </x:c>
      <x:c r="D1134" s="122" t="str">
        <x:v>-</x:v>
      </x:c>
      <x:c r="E1134" s="123" t="n">
        <x:v>1</x:v>
      </x:c>
      <x:c r="F1134" s="122" t="str">
        <x:v>Evar</x:v>
      </x:c>
      <x:c r="G1134" s="122" t="str">
        <x:v>J’ai des gestes actuels à rapporter. Ils n’appartiennent à aucun de tes ancêtres.</x:v>
      </x:c>
      <x:c r="H1134" s="122" t="str">
        <x:v>Regarde le résultat réellement obtenu avant de parler.</x:v>
      </x:c>
      <x:c r="I1134" s="122" t="str">
        <x:v>Résultat correspondant effectivement constaté ; remplace ou supprime la ligne si choix de refus/différé/observation. Ne jamais jouer une victoire non acquise.</x:v>
      </x:c>
      <x:c r="J1134" s="122" t="str">
        <x:v>Origines — O4</x:v>
      </x:c>
      <x:c r="K1134" s="125" t="n">
        <x:v>13</x:v>
      </x:c>
    </x:row>
    <x:row r="1135" ht="44" customHeight="1">
      <x:c r="A1135" s="126" t="str">
        <x:v>D6-O4-M16-ECHEC---01</x:v>
      </x:c>
      <x:c r="B1135" s="127" t="str">
        <x:v>D6-O4-M16</x:v>
      </x:c>
      <x:c r="C1135" s="127" t="str">
        <x:v>ECHEC</x:v>
      </x:c>
      <x:c r="D1135" s="127" t="str">
        <x:v>-</x:v>
      </x:c>
      <x:c r="E1135" s="128" t="n">
        <x:v>1</x:v>
      </x:c>
      <x:c r="F1135" s="127" t="str">
        <x:v>Evar</x:v>
      </x:c>
      <x:c r="G1135" s="127" t="str">
        <x:v>La chasse a échoué. Un récit exact reste possible sans trophée.</x:v>
      </x:c>
      <x:c r="H1135" s="127" t="str">
        <x:v>Suspend l’échange pour laisser jouer le repli ou la protection prévue.</x:v>
      </x:c>
      <x:c r="I1135" s="127" t="str">
        <x:v>Échec ou blocage correspondant effectivement observé ; les dégâts, objets et positions persistent.</x:v>
      </x:c>
      <x:c r="J1135" s="127" t="str">
        <x:v>Origines — O4</x:v>
      </x:c>
      <x:c r="K1135" s="130" t="n">
        <x:v>11</x:v>
      </x:c>
    </x:row>
    <x:row r="1136" ht="44" customHeight="1">
      <x:c r="A1136" s="121" t="str">
        <x:v>D6-O4-M16-REPRISE---01</x:v>
      </x:c>
      <x:c r="B1136" s="122" t="str">
        <x:v>D6-O4-M16</x:v>
      </x:c>
      <x:c r="C1136" s="122" t="str">
        <x:v>REPRISE</x:v>
      </x:c>
      <x:c r="D1136" s="122" t="str">
        <x:v>-</x:v>
      </x:c>
      <x:c r="E1136" s="123" t="n">
        <x:v>1</x:v>
      </x:c>
      <x:c r="F1136" s="122" t="str">
        <x:v>Evar</x:v>
      </x:c>
      <x:c r="G1136" s="122" t="str">
        <x:v>Si tu repars, nous examinerons de nouveau la cible et le terrain.</x:v>
      </x:c>
      <x:c r="H1136" s="122" t="str">
        <x:v>Reprend à distance sûre ; ne répète pas toute la présentation.</x:v>
      </x:c>
      <x:c r="I1136" s="122" t="str">
        <x:v>Réinteraction volontaire après interruption ; état de l’action conservé.</x:v>
      </x:c>
      <x:c r="J1136" s="122" t="str">
        <x:v>Origines — O4</x:v>
      </x:c>
      <x:c r="K1136" s="125" t="n">
        <x:v>12</x:v>
      </x:c>
    </x:row>
    <x:row r="1137" ht="59" customHeight="1">
      <x:c r="A1137" s="126" t="str">
        <x:v>D6-O4-M16-CHOIX-A-01</x:v>
      </x:c>
      <x:c r="B1137" s="127" t="str">
        <x:v>D6-O4-M16</x:v>
      </x:c>
      <x:c r="C1137" s="127" t="str">
        <x:v>CHOIX</x:v>
      </x:c>
      <x:c r="D1137" s="127" t="str">
        <x:v>A</x:v>
      </x:c>
      <x:c r="E1137" s="128" t="n">
        <x:v>1</x:v>
      </x:c>
      <x:c r="F1137" s="127" t="str">
        <x:v>Joueur</x:v>
      </x:c>
      <x:c r="G1137" s="127" t="str">
        <x:v>Je tente cette prise plus risquée.</x:v>
      </x:c>
      <x:c r="H1137" s="127" t="str">
        <x:v>Regarder la personne ou l’appui concerné ; intention, pas résultat.</x:v>
      </x:c>
      <x:c r="I1137" s="127" t="str">
        <x:v>Conditions d’entrée encore valides ; personne, outil et passage nécessaires disponibles. La parole seule ne valide pas l’objectif.</x:v>
      </x:c>
      <x:c r="J1137" s="127" t="str">
        <x:v>Origines — O4</x:v>
      </x:c>
      <x:c r="K1137" s="130" t="n">
        <x:v>6</x:v>
      </x:c>
    </x:row>
    <x:row r="1138" ht="59" customHeight="1">
      <x:c r="A1138" s="121" t="str">
        <x:v>D6-O4-M16-REPONSE-A-01</x:v>
      </x:c>
      <x:c r="B1138" s="122" t="str">
        <x:v>D6-O4-M16</x:v>
      </x:c>
      <x:c r="C1138" s="122" t="str">
        <x:v>REPONSE</x:v>
      </x:c>
      <x:c r="D1138" s="122" t="str">
        <x:v>A</x:v>
      </x:c>
      <x:c r="E1138" s="123" t="n">
        <x:v>1</x:v>
      </x:c>
      <x:c r="F1138" s="122" t="str">
        <x:v>Evar</x:v>
      </x:c>
      <x:c r="G1138" s="122" t="str">
        <x:v>Choisis aussi le passage par lequel tu peux renoncer.</x:v>
      </x:c>
      <x:c r="H1138" s="122" t="str">
        <x:v>Réponse au choix retenu ; les autres réponses ne sont pas jouées.</x:v>
      </x:c>
      <x:c r="I1138" s="122" t="str">
        <x:v>Conditions d’entrée encore valides ; personne, outil et passage nécessaires disponibles. La parole seule ne valide pas l’objectif.</x:v>
      </x:c>
      <x:c r="J1138" s="122" t="str">
        <x:v>Origines — O4</x:v>
      </x:c>
      <x:c r="K1138" s="125" t="n">
        <x:v>9</x:v>
      </x:c>
    </x:row>
    <x:row r="1139" ht="59" customHeight="1">
      <x:c r="A1139" s="126" t="str">
        <x:v>D6-O4-M16-CHOIX-B-01</x:v>
      </x:c>
      <x:c r="B1139" s="127" t="str">
        <x:v>D6-O4-M16</x:v>
      </x:c>
      <x:c r="C1139" s="127" t="str">
        <x:v>CHOIX</x:v>
      </x:c>
      <x:c r="D1139" s="127" t="str">
        <x:v>B</x:v>
      </x:c>
      <x:c r="E1139" s="128" t="n">
        <x:v>1</x:v>
      </x:c>
      <x:c r="F1139" s="127" t="str">
        <x:v>Joueur</x:v>
      </x:c>
      <x:c r="G1139" s="127" t="str">
        <x:v>Les conditions ont changé. Je me retire.</x:v>
      </x:c>
      <x:c r="H1139" s="127" t="str">
        <x:v>Regarder la personne ou l’appui concerné ; intention, pas résultat.</x:v>
      </x:c>
      <x:c r="I1139" s="127" t="str">
        <x:v>Conditions d’entrée encore valides ; personne, outil et passage nécessaires disponibles. La parole seule ne valide pas l’objectif.</x:v>
      </x:c>
      <x:c r="J1139" s="127" t="str">
        <x:v>Origines — O4</x:v>
      </x:c>
      <x:c r="K1139" s="130" t="n">
        <x:v>7</x:v>
      </x:c>
    </x:row>
    <x:row r="1140" ht="59" customHeight="1">
      <x:c r="A1140" s="121" t="str">
        <x:v>D6-O4-M16-REPONSE-B-01</x:v>
      </x:c>
      <x:c r="B1140" s="122" t="str">
        <x:v>D6-O4-M16</x:v>
      </x:c>
      <x:c r="C1140" s="122" t="str">
        <x:v>REPONSE</x:v>
      </x:c>
      <x:c r="D1140" s="122" t="str">
        <x:v>B</x:v>
      </x:c>
      <x:c r="E1140" s="123" t="n">
        <x:v>1</x:v>
      </x:c>
      <x:c r="F1140" s="122" t="str">
        <x:v>Evar</x:v>
      </x:c>
      <x:c r="G1140" s="122" t="str">
        <x:v>Montre-le par ton mouvement. Je noterai ce que j’ai vu.</x:v>
      </x:c>
      <x:c r="H1140" s="122" t="str">
        <x:v>Réponse au choix retenu ; les autres réponses ne sont pas jouées.</x:v>
      </x:c>
      <x:c r="I1140" s="122" t="str">
        <x:v>Conditions d’entrée encore valides ; personne, outil et passage nécessaires disponibles. La parole seule ne valide pas l’objectif.</x:v>
      </x:c>
      <x:c r="J1140" s="122" t="str">
        <x:v>Origines — O4</x:v>
      </x:c>
      <x:c r="K1140" s="125" t="n">
        <x:v>10</x:v>
      </x:c>
    </x:row>
    <x:row r="1141" ht="149" customHeight="1">
      <x:c r="A1141" s="126" t="str">
        <x:v>D6-O4-M17-OUV---01</x:v>
      </x:c>
      <x:c r="B1141" s="127" t="str">
        <x:v>D6-O4-M17</x:v>
      </x:c>
      <x:c r="C1141" s="127" t="str">
        <x:v>OUV</x:v>
      </x:c>
      <x:c r="D1141" s="127" t="str">
        <x:v>-</x:v>
      </x:c>
      <x:c r="E1141" s="128" t="n">
        <x:v>1</x:v>
      </x:c>
      <x:c r="F1141" s="127" t="str">
        <x:v>Isha</x:v>
      </x:c>
      <x:c r="G1141" s="127" t="str">
        <x:v>J’accepte la restitution. Je ne promets pas que ma colère disparaîtra avec le contenant.</x:v>
      </x:c>
      <x:c r="H1141" s="127" t="str">
        <x:v>Laisse le joueur regarder la situation avant de poursuivre.</x:v>
      </x:c>
      <x:c r="I1141" s="127" t="str">
        <x:v>O4-M16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141" s="127" t="str">
        <x:v>Origines — O4</x:v>
      </x:c>
      <x:c r="K1141" s="130" t="n">
        <x:v>14</x:v>
      </x:c>
    </x:row>
    <x:row r="1142" ht="74" customHeight="1">
      <x:c r="A1142" s="121" t="str">
        <x:v>D6-O4-M17-SUCCES---01</x:v>
      </x:c>
      <x:c r="B1142" s="122" t="str">
        <x:v>D6-O4-M17</x:v>
      </x:c>
      <x:c r="C1142" s="122" t="str">
        <x:v>SUCCES</x:v>
      </x:c>
      <x:c r="D1142" s="122" t="str">
        <x:v>-</x:v>
      </x:c>
      <x:c r="E1142" s="123" t="n">
        <x:v>1</x:v>
      </x:c>
      <x:c r="F1142" s="122" t="str">
        <x:v>Isha</x:v>
      </x:c>
      <x:c r="G1142" s="122" t="str">
        <x:v>L’objet est revenu. Notre relation garde la limite que je t’ai donnée.</x:v>
      </x:c>
      <x:c r="H1142" s="122" t="str">
        <x:v>Regarde le résultat réellement obtenu avant de parler.</x:v>
      </x:c>
      <x:c r="I1142" s="122" t="str">
        <x:v>Résultat correspondant effectivement constaté ; remplace ou supprime la ligne si choix de refus/différé/observation. Ne jamais jouer une victoire non acquise.</x:v>
      </x:c>
      <x:c r="J1142" s="122" t="str">
        <x:v>Origines — O4</x:v>
      </x:c>
      <x:c r="K1142" s="125" t="n">
        <x:v>12</x:v>
      </x:c>
    </x:row>
    <x:row r="1143" ht="44" customHeight="1">
      <x:c r="A1143" s="126" t="str">
        <x:v>D6-O4-M17-ECHEC---01</x:v>
      </x:c>
      <x:c r="B1143" s="127" t="str">
        <x:v>D6-O4-M17</x:v>
      </x:c>
      <x:c r="C1143" s="127" t="str">
        <x:v>ECHEC</x:v>
      </x:c>
      <x:c r="D1143" s="127" t="str">
        <x:v>-</x:v>
      </x:c>
      <x:c r="E1143" s="128" t="n">
        <x:v>1</x:v>
      </x:c>
      <x:c r="F1143" s="127" t="str">
        <x:v>Isha</x:v>
      </x:c>
      <x:c r="G1143" s="127" t="str">
        <x:v>Tu me demandes d’effacer ce que je ressens. J’arrête cette conversation.</x:v>
      </x:c>
      <x:c r="H1143" s="127" t="str">
        <x:v>Suspend l’échange pour laisser jouer le repli ou la protection prévue.</x:v>
      </x:c>
      <x:c r="I1143" s="127" t="str">
        <x:v>Échec ou blocage correspondant effectivement observé ; les dégâts, objets et positions persistent.</x:v>
      </x:c>
      <x:c r="J1143" s="127" t="str">
        <x:v>Origines — O4</x:v>
      </x:c>
      <x:c r="K1143" s="130" t="n">
        <x:v>11</x:v>
      </x:c>
    </x:row>
    <x:row r="1144" ht="44" customHeight="1">
      <x:c r="A1144" s="121" t="str">
        <x:v>D6-O4-M17-REPRISE---01</x:v>
      </x:c>
      <x:c r="B1144" s="122" t="str">
        <x:v>D6-O4-M17</x:v>
      </x:c>
      <x:c r="C1144" s="122" t="str">
        <x:v>REPRISE</x:v>
      </x:c>
      <x:c r="D1144" s="122" t="str">
        <x:v>-</x:v>
      </x:c>
      <x:c r="E1144" s="123" t="n">
        <x:v>1</x:v>
      </x:c>
      <x:c r="F1144" s="122" t="str">
        <x:v>Isha</x:v>
      </x:c>
      <x:c r="G1144" s="122" t="str">
        <x:v>Reviens si tu peux respecter un refus sans retirer le geste déjà accompli.</x:v>
      </x:c>
      <x:c r="H1144" s="122" t="str">
        <x:v>Reprend à distance sûre ; ne répète pas toute la présentation.</x:v>
      </x:c>
      <x:c r="I1144" s="122" t="str">
        <x:v>Réinteraction volontaire après interruption ; état de l’action conservé.</x:v>
      </x:c>
      <x:c r="J1144" s="122" t="str">
        <x:v>Origines — O4</x:v>
      </x:c>
      <x:c r="K1144" s="125" t="n">
        <x:v>13</x:v>
      </x:c>
    </x:row>
    <x:row r="1145" ht="59" customHeight="1">
      <x:c r="A1145" s="126" t="str">
        <x:v>D6-O4-M17-CHOIX-A-01</x:v>
      </x:c>
      <x:c r="B1145" s="127" t="str">
        <x:v>D6-O4-M17</x:v>
      </x:c>
      <x:c r="C1145" s="127" t="str">
        <x:v>CHOIX</x:v>
      </x:c>
      <x:c r="D1145" s="127" t="str">
        <x:v>A</x:v>
      </x:c>
      <x:c r="E1145" s="128" t="n">
        <x:v>1</x:v>
      </x:c>
      <x:c r="F1145" s="127" t="str">
        <x:v>Joueur</x:v>
      </x:c>
      <x:c r="G1145" s="127" t="str">
        <x:v>Nous garderons un contact rare, si tu le souhaites.</x:v>
      </x:c>
      <x:c r="H1145" s="127" t="str">
        <x:v>Regarder la personne ou l’appui concerné ; intention, pas résultat.</x:v>
      </x:c>
      <x:c r="I1145" s="127" t="str">
        <x:v>Conditions d’entrée encore valides ; personne, outil et passage nécessaires disponibles. La parole seule ne valide pas l’objectif.</x:v>
      </x:c>
      <x:c r="J1145" s="127" t="str">
        <x:v>Origines — O4</x:v>
      </x:c>
      <x:c r="K1145" s="130" t="n">
        <x:v>9</x:v>
      </x:c>
    </x:row>
    <x:row r="1146" ht="59" customHeight="1">
      <x:c r="A1146" s="121" t="str">
        <x:v>D6-O4-M17-REPONSE-A-01</x:v>
      </x:c>
      <x:c r="B1146" s="122" t="str">
        <x:v>D6-O4-M17</x:v>
      </x:c>
      <x:c r="C1146" s="122" t="str">
        <x:v>REPONSE</x:v>
      </x:c>
      <x:c r="D1146" s="122" t="str">
        <x:v>A</x:v>
      </x:c>
      <x:c r="E1146" s="123" t="n">
        <x:v>1</x:v>
      </x:c>
      <x:c r="F1146" s="122" t="str">
        <x:v>Isha</x:v>
      </x:c>
      <x:c r="G1146" s="122" t="str">
        <x:v>Cette distance me convient aujourd’hui.</x:v>
      </x:c>
      <x:c r="H1146" s="122" t="str">
        <x:v>Réponse au choix retenu ; les autres réponses ne sont pas jouées.</x:v>
      </x:c>
      <x:c r="I1146" s="122" t="str">
        <x:v>Conditions d’entrée encore valides ; personne, outil et passage nécessaires disponibles. La parole seule ne valide pas l’objectif.</x:v>
      </x:c>
      <x:c r="J1146" s="122" t="str">
        <x:v>Origines — O4</x:v>
      </x:c>
      <x:c r="K1146" s="125" t="n">
        <x:v>5</x:v>
      </x:c>
    </x:row>
    <x:row r="1147" ht="59" customHeight="1">
      <x:c r="A1147" s="126" t="str">
        <x:v>D6-O4-M17-CHOIX-B-01</x:v>
      </x:c>
      <x:c r="B1147" s="127" t="str">
        <x:v>D6-O4-M17</x:v>
      </x:c>
      <x:c r="C1147" s="127" t="str">
        <x:v>CHOIX</x:v>
      </x:c>
      <x:c r="D1147" s="127" t="str">
        <x:v>B</x:v>
      </x:c>
      <x:c r="E1147" s="128" t="n">
        <x:v>1</x:v>
      </x:c>
      <x:c r="F1147" s="127" t="str">
        <x:v>Joueur</x:v>
      </x:c>
      <x:c r="G1147" s="127" t="str">
        <x:v>Nous pouvons continuer cette coopération précise.</x:v>
      </x:c>
      <x:c r="H1147" s="127" t="str">
        <x:v>Regarder la personne ou l’appui concerné ; intention, pas résultat.</x:v>
      </x:c>
      <x:c r="I1147" s="127" t="str">
        <x:v>Conditions d’entrée encore valides ; personne, outil et passage nécessaires disponibles. La parole seule ne valide pas l’objectif.</x:v>
      </x:c>
      <x:c r="J1147" s="127" t="str">
        <x:v>Origines — O4</x:v>
      </x:c>
      <x:c r="K1147" s="130" t="n">
        <x:v>6</x:v>
      </x:c>
    </x:row>
    <x:row r="1148" ht="59" customHeight="1">
      <x:c r="A1148" s="121" t="str">
        <x:v>D6-O4-M17-REPONSE-B-01</x:v>
      </x:c>
      <x:c r="B1148" s="122" t="str">
        <x:v>D6-O4-M17</x:v>
      </x:c>
      <x:c r="C1148" s="122" t="str">
        <x:v>REPONSE</x:v>
      </x:c>
      <x:c r="D1148" s="122" t="str">
        <x:v>B</x:v>
      </x:c>
      <x:c r="E1148" s="123" t="n">
        <x:v>1</x:v>
      </x:c>
      <x:c r="F1148" s="122" t="str">
        <x:v>Isha</x:v>
      </x:c>
      <x:c r="G1148" s="122" t="str">
        <x:v>Tant qu’elle ne devient pas une demande de pardon à chaque visite.</x:v>
      </x:c>
      <x:c r="H1148" s="122" t="str">
        <x:v>Réponse au choix retenu ; les autres réponses ne sont pas jouées.</x:v>
      </x:c>
      <x:c r="I1148" s="122" t="str">
        <x:v>Conditions d’entrée encore valides ; personne, outil et passage nécessaires disponibles. La parole seule ne valide pas l’objectif.</x:v>
      </x:c>
      <x:c r="J1148" s="122" t="str">
        <x:v>Origines — O4</x:v>
      </x:c>
      <x:c r="K1148" s="125" t="n">
        <x:v>12</x:v>
      </x:c>
    </x:row>
    <x:row r="1149" ht="44" customHeight="1">
      <x:c r="A1149" s="126" t="str">
        <x:v>D6-O4-M17-VARIANTE---01</x:v>
      </x:c>
      <x:c r="B1149" s="127" t="str">
        <x:v>D6-O4-M17</x:v>
      </x:c>
      <x:c r="C1149" s="127" t="str">
        <x:v>VARIANTE</x:v>
      </x:c>
      <x:c r="D1149" s="127" t="str">
        <x:v>-</x:v>
      </x:c>
      <x:c r="E1149" s="128" t="n">
        <x:v>1</x:v>
      </x:c>
      <x:c r="F1149" s="127" t="str">
        <x:v>Isha</x:v>
      </x:c>
      <x:c r="G1149" s="127" t="str">
        <x:v>L’objet est revenu. Pour les visites, ma réponse reste non.</x:v>
      </x:c>
      <x:c r="H1149" s="127" t="str">
        <x:v>Ferme le contenant après vérification, sans devoir recevoir le joueur chez elle.</x:v>
      </x:c>
      <x:c r="I1149" s="127" t="str">
        <x:v>Après restitution ; priorité 1 ; Isha ne souhaite aucun contact ultérieur à cet instant.</x:v>
      </x:c>
      <x:c r="J1149" s="127" t="str">
        <x:v>Origines — O4</x:v>
      </x:c>
      <x:c r="K1149" s="130" t="n">
        <x:v>10</x:v>
      </x:c>
    </x:row>
    <x:row r="1150" ht="149" customHeight="1">
      <x:c r="A1150" s="121" t="str">
        <x:v>D6-O4-M18-OUV---01</x:v>
      </x:c>
      <x:c r="B1150" s="122" t="str">
        <x:v>D6-O4-M18</x:v>
      </x:c>
      <x:c r="C1150" s="122" t="str">
        <x:v>OUV</x:v>
      </x:c>
      <x:c r="D1150" s="122" t="str">
        <x:v>-</x:v>
      </x:c>
      <x:c r="E1150" s="123" t="n">
        <x:v>1</x:v>
      </x:c>
      <x:c r="F1150" s="122" t="str">
        <x:v>Artisane des plaques</x:v>
      </x:c>
      <x:c r="G1150" s="122" t="str">
        <x:v>L’essai peut encore s’effacer. Comment veux-tu être annoncé aux prochaines portes ?</x:v>
      </x:c>
      <x:c r="H1150" s="122" t="str">
        <x:v>Laisse le joueur regarder la situation avant de poursuivre.</x:v>
      </x:c>
      <x:c r="I1150" s="122" t="str">
        <x:v>O4-M17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150" s="122" t="str">
        <x:v>Origines — O4</x:v>
      </x:c>
      <x:c r="K1150" s="125" t="n">
        <x:v>12</x:v>
      </x:c>
    </x:row>
    <x:row r="1151" ht="74" customHeight="1">
      <x:c r="A1151" s="126" t="str">
        <x:v>D6-O4-M18-SUCCES---01</x:v>
      </x:c>
      <x:c r="B1151" s="127" t="str">
        <x:v>D6-O4-M18</x:v>
      </x:c>
      <x:c r="C1151" s="127" t="str">
        <x:v>SUCCES</x:v>
      </x:c>
      <x:c r="D1151" s="127" t="str">
        <x:v>-</x:v>
      </x:c>
      <x:c r="E1151" s="128" t="n">
        <x:v>1</x:v>
      </x:c>
      <x:c r="F1151" s="127" t="str">
        <x:v>Artisane des plaques</x:v>
      </x:c>
      <x:c r="G1151" s="127" t="str">
        <x:v>Tu as choisi une présentation d’essai. Ta formation continue quelle que soit la plaque.</x:v>
      </x:c>
      <x:c r="H1151" s="127" t="str">
        <x:v>Regarde le résultat réellement obtenu avant de parler.</x:v>
      </x:c>
      <x:c r="I1151" s="127" t="str">
        <x:v>Résultat correspondant effectivement constaté ; remplace ou supprime la ligne si choix de refus/différé/observation. Ne jamais jouer une victoire non acquise.</x:v>
      </x:c>
      <x:c r="J1151" s="127" t="str">
        <x:v>Origines — O4</x:v>
      </x:c>
      <x:c r="K1151" s="130" t="n">
        <x:v>14</x:v>
      </x:c>
    </x:row>
    <x:row r="1152" ht="44" customHeight="1">
      <x:c r="A1152" s="121" t="str">
        <x:v>D6-O4-M18-ECHEC---01</x:v>
      </x:c>
      <x:c r="B1152" s="122" t="str">
        <x:v>D6-O4-M18</x:v>
      </x:c>
      <x:c r="C1152" s="122" t="str">
        <x:v>ECHEC</x:v>
      </x:c>
      <x:c r="D1152" s="122" t="str">
        <x:v>-</x:v>
      </x:c>
      <x:c r="E1152" s="123" t="n">
        <x:v>1</x:v>
      </x:c>
      <x:c r="F1152" s="122" t="str">
        <x:v>Artisane des plaques</x:v>
      </x:c>
      <x:c r="G1152" s="122" t="str">
        <x:v>Tu peux la laisser provisoire. L’hésitation ne ferme aucun atelier.</x:v>
      </x:c>
      <x:c r="H1152" s="122" t="str">
        <x:v>Suspend l’échange pour laisser jouer le repli ou la protection prévue.</x:v>
      </x:c>
      <x:c r="I1152" s="122" t="str">
        <x:v>Échec ou blocage correspondant effectivement observé ; les dégâts, objets et positions persistent.</x:v>
      </x:c>
      <x:c r="J1152" s="122" t="str">
        <x:v>Origines — O4</x:v>
      </x:c>
      <x:c r="K1152" s="125" t="n">
        <x:v>10</x:v>
      </x:c>
    </x:row>
    <x:row r="1153" ht="44" customHeight="1">
      <x:c r="A1153" s="126" t="str">
        <x:v>D6-O4-M18-REPRISE---01</x:v>
      </x:c>
      <x:c r="B1153" s="127" t="str">
        <x:v>D6-O4-M18</x:v>
      </x:c>
      <x:c r="C1153" s="127" t="str">
        <x:v>REPRISE</x:v>
      </x:c>
      <x:c r="D1153" s="127" t="str">
        <x:v>-</x:v>
      </x:c>
      <x:c r="E1153" s="128" t="n">
        <x:v>1</x:v>
      </x:c>
      <x:c r="F1153" s="127" t="str">
        <x:v>Artisane des plaques</x:v>
      </x:c>
      <x:c r="G1153" s="127" t="str">
        <x:v>Reprends le support qui te convient. Rien n’a encore été fixé pour la suite de ta vie.</x:v>
      </x:c>
      <x:c r="H1153" s="127" t="str">
        <x:v>Reprend à distance sûre ; ne répète pas toute la présentation.</x:v>
      </x:c>
      <x:c r="I1153" s="127" t="str">
        <x:v>Réinteraction volontaire après interruption ; état de l’action conservé.</x:v>
      </x:c>
      <x:c r="J1153" s="127" t="str">
        <x:v>Origines — O4</x:v>
      </x:c>
      <x:c r="K1153" s="130" t="n">
        <x:v>17</x:v>
      </x:c>
    </x:row>
    <x:row r="1154" ht="59" customHeight="1">
      <x:c r="A1154" s="121" t="str">
        <x:v>D6-O4-M18-CHOIX-A-01</x:v>
      </x:c>
      <x:c r="B1154" s="122" t="str">
        <x:v>D6-O4-M18</x:v>
      </x:c>
      <x:c r="C1154" s="122" t="str">
        <x:v>CHOIX</x:v>
      </x:c>
      <x:c r="D1154" s="122" t="str">
        <x:v>A</x:v>
      </x:c>
      <x:c r="E1154" s="123" t="n">
        <x:v>1</x:v>
      </x:c>
      <x:c r="F1154" s="122" t="str">
        <x:v>Joueur</x:v>
      </x:c>
      <x:c r="G1154" s="122" t="str">
        <x:v>Je garde mon nom complet.</x:v>
      </x:c>
      <x:c r="H1154" s="122" t="str">
        <x:v>Regarder la personne ou l’appui concerné ; intention, pas résultat.</x:v>
      </x:c>
      <x:c r="I1154" s="122" t="str">
        <x:v>Conditions d’entrée encore valides ; personne, outil et passage nécessaires disponibles. La parole seule ne valide pas l’objectif.</x:v>
      </x:c>
      <x:c r="J1154" s="122" t="str">
        <x:v>Origines — O4</x:v>
      </x:c>
      <x:c r="K1154" s="125" t="n">
        <x:v>5</x:v>
      </x:c>
    </x:row>
    <x:row r="1155" ht="59" customHeight="1">
      <x:c r="A1155" s="126" t="str">
        <x:v>D6-O4-M18-REPONSE-A-01</x:v>
      </x:c>
      <x:c r="B1155" s="127" t="str">
        <x:v>D6-O4-M18</x:v>
      </x:c>
      <x:c r="C1155" s="127" t="str">
        <x:v>REPONSE</x:v>
      </x:c>
      <x:c r="D1155" s="127" t="str">
        <x:v>A</x:v>
      </x:c>
      <x:c r="E1155" s="128" t="n">
        <x:v>1</x:v>
      </x:c>
      <x:c r="F1155" s="127" t="str">
        <x:v>Artisane des plaques</x:v>
      </x:c>
      <x:c r="G1155" s="127" t="str">
        <x:v>Alors regarde comment il tient seul sur le support.</x:v>
      </x:c>
      <x:c r="H1155" s="127" t="str">
        <x:v>Réponse au choix retenu ; les autres réponses ne sont pas jouées.</x:v>
      </x:c>
      <x:c r="I1155" s="127" t="str">
        <x:v>Conditions d’entrée encore valides ; personne, outil et passage nécessaires disponibles. La parole seule ne valide pas l’objectif.</x:v>
      </x:c>
      <x:c r="J1155" s="127" t="str">
        <x:v>Origines — O4</x:v>
      </x:c>
      <x:c r="K1155" s="130" t="n">
        <x:v>9</x:v>
      </x:c>
    </x:row>
    <x:row r="1156" ht="59" customHeight="1">
      <x:c r="A1156" s="121" t="str">
        <x:v>D6-O4-M18-CHOIX-B-01</x:v>
      </x:c>
      <x:c r="B1156" s="122" t="str">
        <x:v>D6-O4-M18</x:v>
      </x:c>
      <x:c r="C1156" s="122" t="str">
        <x:v>CHOIX</x:v>
      </x:c>
      <x:c r="D1156" s="122" t="str">
        <x:v>B</x:v>
      </x:c>
      <x:c r="E1156" s="123" t="n">
        <x:v>1</x:v>
      </x:c>
      <x:c r="F1156" s="122" t="str">
        <x:v>Joueur</x:v>
      </x:c>
      <x:c r="G1156" s="122" t="str">
        <x:v>J’ajoute des mots qui situent mon histoire.</x:v>
      </x:c>
      <x:c r="H1156" s="122" t="str">
        <x:v>Regarder la personne ou l’appui concerné ; intention, pas résultat.</x:v>
      </x:c>
      <x:c r="I1156" s="122" t="str">
        <x:v>Conditions d’entrée encore valides ; personne, outil et passage nécessaires disponibles. La parole seule ne valide pas l’objectif.</x:v>
      </x:c>
      <x:c r="J1156" s="122" t="str">
        <x:v>Origines — O4</x:v>
      </x:c>
      <x:c r="K1156" s="125" t="n">
        <x:v>7</x:v>
      </x:c>
    </x:row>
    <x:row r="1157" ht="59" customHeight="1">
      <x:c r="A1157" s="126" t="str">
        <x:v>D6-O4-M18-REPONSE-B-01</x:v>
      </x:c>
      <x:c r="B1157" s="127" t="str">
        <x:v>D6-O4-M18</x:v>
      </x:c>
      <x:c r="C1157" s="127" t="str">
        <x:v>REPONSE</x:v>
      </x:c>
      <x:c r="D1157" s="127" t="str">
        <x:v>B</x:v>
      </x:c>
      <x:c r="E1157" s="128" t="n">
        <x:v>1</x:v>
      </x:c>
      <x:c r="F1157" s="127" t="str">
        <x:v>Artisane des plaques</x:v>
      </x:c>
      <x:c r="G1157" s="127" t="str">
        <x:v>Ils devront rester lisibles sans couvrir le nom.</x:v>
      </x:c>
      <x:c r="H1157" s="127" t="str">
        <x:v>Réponse au choix retenu ; les autres réponses ne sont pas jouées.</x:v>
      </x:c>
      <x:c r="I1157" s="127" t="str">
        <x:v>Conditions d’entrée encore valides ; personne, outil et passage nécessaires disponibles. La parole seule ne valide pas l’objectif.</x:v>
      </x:c>
      <x:c r="J1157" s="127" t="str">
        <x:v>Origines — O4</x:v>
      </x:c>
      <x:c r="K1157" s="130" t="n">
        <x:v>8</x:v>
      </x:c>
    </x:row>
    <x:row r="1158" ht="44" customHeight="1">
      <x:c r="A1158" s="121" t="str">
        <x:v>D6-O4-M18-CHOIX-C-01</x:v>
      </x:c>
      <x:c r="B1158" s="122" t="str">
        <x:v>D6-O4-M18</x:v>
      </x:c>
      <x:c r="C1158" s="122" t="str">
        <x:v>CHOIX</x:v>
      </x:c>
      <x:c r="D1158" s="122" t="str">
        <x:v>C</x:v>
      </x:c>
      <x:c r="E1158" s="123" t="n">
        <x:v>1</x:v>
      </x:c>
      <x:c r="F1158" s="122" t="str">
        <x:v>Joueur</x:v>
      </x:c>
      <x:c r="G1158" s="122" t="str">
        <x:v>J’essaie un signe personnel sans le nom familial.</x:v>
      </x:c>
      <x:c r="H1158" s="122" t="str">
        <x:v>Regarder la personne ou l’appui concerné ; intention, pas résultat.</x:v>
      </x:c>
      <x:c r="I1158" s="122" t="str">
        <x:v>Atelier accessible ; état provisoire ; identité définitive non modifiée par cette scène.</x:v>
      </x:c>
      <x:c r="J1158" s="122" t="str">
        <x:v>Origines — O4</x:v>
      </x:c>
      <x:c r="K1158" s="125" t="n">
        <x:v>8</x:v>
      </x:c>
    </x:row>
    <x:row r="1159" ht="44" customHeight="1">
      <x:c r="A1159" s="126" t="str">
        <x:v>D6-O4-M18-REPONSE-C-01</x:v>
      </x:c>
      <x:c r="B1159" s="127" t="str">
        <x:v>D6-O4-M18</x:v>
      </x:c>
      <x:c r="C1159" s="127" t="str">
        <x:v>REPONSE</x:v>
      </x:c>
      <x:c r="D1159" s="127" t="str">
        <x:v>C</x:v>
      </x:c>
      <x:c r="E1159" s="128" t="n">
        <x:v>1</x:v>
      </x:c>
      <x:c r="F1159" s="127" t="str">
        <x:v>Artisane des plaques</x:v>
      </x:c>
      <x:c r="G1159" s="127" t="str">
        <x:v>Nous le laisserons provisoire tant que tu le souhaites.</x:v>
      </x:c>
      <x:c r="H1159" s="127" t="str">
        <x:v>Réponse au choix retenu ; les autres réponses ne sont pas jouées.</x:v>
      </x:c>
      <x:c r="I1159" s="127" t="str">
        <x:v>Atelier accessible ; état provisoire ; identité définitive non modifiée par cette scène.</x:v>
      </x:c>
      <x:c r="J1159" s="127" t="str">
        <x:v>Origines — O4</x:v>
      </x:c>
      <x:c r="K1159" s="130" t="n">
        <x:v>9</x:v>
      </x:c>
    </x:row>
    <x:row r="1160" ht="164" customHeight="1">
      <x:c r="A1160" s="121" t="str">
        <x:v>D6-O4-M19-OUV---01</x:v>
      </x:c>
      <x:c r="B1160" s="122" t="str">
        <x:v>D6-O4-M19</x:v>
      </x:c>
      <x:c r="C1160" s="122" t="str">
        <x:v>OUV</x:v>
      </x:c>
      <x:c r="D1160" s="122" t="str">
        <x:v>-</x:v>
      </x:c>
      <x:c r="E1160" s="123" t="n">
        <x:v>1</x:v>
      </x:c>
      <x:c r="F1160" s="122" t="str">
        <x:v>Marchand du quai</x:v>
      </x:c>
      <x:c r="G1160" s="122" t="str">
        <x:v>On dit que cette pièce vient de ton ancêtre. Elle porterait bien son prix.</x:v>
      </x:c>
      <x:c r="H1160" s="122" t="str">
        <x:v>Laisse le joueur regarder la situation avant de poursuivre.</x:v>
      </x:c>
      <x:c r="I1160" s="122" t="str">
        <x:v>O4-M18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1160" s="122" t="str">
        <x:v>Origines — O4</x:v>
      </x:c>
      <x:c r="K1160" s="125" t="n">
        <x:v>14</x:v>
      </x:c>
    </x:row>
    <x:row r="1161" ht="74" customHeight="1">
      <x:c r="A1161" s="126" t="str">
        <x:v>D6-O4-M19-SUCCES---01</x:v>
      </x:c>
      <x:c r="B1161" s="127" t="str">
        <x:v>D6-O4-M19</x:v>
      </x:c>
      <x:c r="C1161" s="127" t="str">
        <x:v>SUCCES</x:v>
      </x:c>
      <x:c r="D1161" s="127" t="str">
        <x:v>-</x:v>
      </x:c>
      <x:c r="E1161" s="128" t="n">
        <x:v>1</x:v>
      </x:c>
      <x:c r="F1161" s="127" t="str">
        <x:v>Marchand du quai</x:v>
      </x:c>
      <x:c r="G1161" s="127" t="str">
        <x:v>La pièce est présentée pour ce qu’elle est. L’affaire ancienne n’en devient pas moins réelle.</x:v>
      </x:c>
      <x:c r="H1161" s="127" t="str">
        <x:v>Regarde le résultat réellement obtenu avant de parler.</x:v>
      </x:c>
      <x:c r="I1161" s="127" t="str">
        <x:v>Résultat correspondant effectivement constaté ; remplace ou supprime la ligne si choix de refus/différé/observation. Ne jamais jouer une victoire non acquise.</x:v>
      </x:c>
      <x:c r="J1161" s="127" t="str">
        <x:v>Origines — O4</x:v>
      </x:c>
      <x:c r="K1161" s="130" t="n">
        <x:v>15</x:v>
      </x:c>
    </x:row>
    <x:row r="1162" ht="44" customHeight="1">
      <x:c r="A1162" s="121" t="str">
        <x:v>D6-O4-M19-ECHEC---01</x:v>
      </x:c>
      <x:c r="B1162" s="122" t="str">
        <x:v>D6-O4-M19</x:v>
      </x:c>
      <x:c r="C1162" s="122" t="str">
        <x:v>ECHEC</x:v>
      </x:c>
      <x:c r="D1162" s="122" t="str">
        <x:v>-</x:v>
      </x:c>
      <x:c r="E1162" s="123" t="n">
        <x:v>1</x:v>
      </x:c>
      <x:c r="F1162" s="122" t="str">
        <x:v>Marchand du quai</x:v>
      </x:c>
      <x:c r="G1162" s="122" t="str">
        <x:v>Le porteur a quitté le quai. Le contenant porte encore sa piste.</x:v>
      </x:c>
      <x:c r="H1162" s="122" t="str">
        <x:v>Suspend l’échange pour laisser jouer le repli ou la protection prévue.</x:v>
      </x:c>
      <x:c r="I1162" s="122" t="str">
        <x:v>Échec ou blocage correspondant effectivement observé ; les dégâts, objets et positions persistent.</x:v>
      </x:c>
      <x:c r="J1162" s="122" t="str">
        <x:v>Origines — O4</x:v>
      </x:c>
      <x:c r="K1162" s="125" t="n">
        <x:v>12</x:v>
      </x:c>
    </x:row>
    <x:row r="1163" ht="44" customHeight="1">
      <x:c r="A1163" s="126" t="str">
        <x:v>D6-O4-M19-REPRISE---01</x:v>
      </x:c>
      <x:c r="B1163" s="127" t="str">
        <x:v>D6-O4-M19</x:v>
      </x:c>
      <x:c r="C1163" s="127" t="str">
        <x:v>REPRISE</x:v>
      </x:c>
      <x:c r="D1163" s="127" t="str">
        <x:v>-</x:v>
      </x:c>
      <x:c r="E1163" s="128" t="n">
        <x:v>1</x:v>
      </x:c>
      <x:c r="F1163" s="127" t="str">
        <x:v>Marchand du quai</x:v>
      </x:c>
      <x:c r="G1163" s="127" t="str">
        <x:v>Son prochain passage est annoncé au dépôt. Reprends la filature à cette halte.</x:v>
      </x:c>
      <x:c r="H1163" s="127" t="str">
        <x:v>Reprend à distance sûre ; ne répète pas toute la présentation.</x:v>
      </x:c>
      <x:c r="I1163" s="127" t="str">
        <x:v>Réinteraction volontaire après interruption ; état de l’action conservé.</x:v>
      </x:c>
      <x:c r="J1163" s="127" t="str">
        <x:v>Origines — O4</x:v>
      </x:c>
      <x:c r="K1163" s="130" t="n">
        <x:v>13</x:v>
      </x:c>
    </x:row>
    <x:row r="1164" ht="59" customHeight="1">
      <x:c r="A1164" s="121" t="str">
        <x:v>D6-O4-M19-CHOIX-A-01</x:v>
      </x:c>
      <x:c r="B1164" s="122" t="str">
        <x:v>D6-O4-M19</x:v>
      </x:c>
      <x:c r="C1164" s="122" t="str">
        <x:v>CHOIX</x:v>
      </x:c>
      <x:c r="D1164" s="122" t="str">
        <x:v>A</x:v>
      </x:c>
      <x:c r="E1164" s="123" t="n">
        <x:v>1</x:v>
      </x:c>
      <x:c r="F1164" s="122" t="str">
        <x:v>Joueur</x:v>
      </x:c>
      <x:c r="G1164" s="122" t="str">
        <x:v>Cette marque est copiée. Corrige sa provenance.</x:v>
      </x:c>
      <x:c r="H1164" s="122" t="str">
        <x:v>Regarder la personne ou l’appui concerné ; intention, pas résultat.</x:v>
      </x:c>
      <x:c r="I1164" s="122" t="str">
        <x:v>Conditions d’entrée encore valides ; personne, outil et passage nécessaires disponibles. La parole seule ne valide pas l’objectif.</x:v>
      </x:c>
      <x:c r="J1164" s="122" t="str">
        <x:v>Origines — O4</x:v>
      </x:c>
      <x:c r="K1164" s="125" t="n">
        <x:v>7</x:v>
      </x:c>
    </x:row>
    <x:row r="1165" ht="59" customHeight="1">
      <x:c r="A1165" s="126" t="str">
        <x:v>D6-O4-M19-REPONSE-A-01</x:v>
      </x:c>
      <x:c r="B1165" s="127" t="str">
        <x:v>D6-O4-M19</x:v>
      </x:c>
      <x:c r="C1165" s="127" t="str">
        <x:v>REPONSE</x:v>
      </x:c>
      <x:c r="D1165" s="127" t="str">
        <x:v>A</x:v>
      </x:c>
      <x:c r="E1165" s="128" t="n">
        <x:v>1</x:v>
      </x:c>
      <x:c r="F1165" s="127" t="str">
        <x:v>Marchand du quai</x:v>
      </x:c>
      <x:c r="G1165" s="127" t="str">
        <x:v>Montre-moi le défaut que tu as suivi jusqu’au dépôt.</x:v>
      </x:c>
      <x:c r="H1165" s="127" t="str">
        <x:v>Réponse au choix retenu ; les autres réponses ne sont pas jouées.</x:v>
      </x:c>
      <x:c r="I1165" s="127" t="str">
        <x:v>Conditions d’entrée encore valides ; personne, outil et passage nécessaires disponibles. La parole seule ne valide pas l’objectif.</x:v>
      </x:c>
      <x:c r="J1165" s="127" t="str">
        <x:v>Origines — O4</x:v>
      </x:c>
      <x:c r="K1165" s="130" t="n">
        <x:v>9</x:v>
      </x:c>
    </x:row>
    <x:row r="1166" ht="59" customHeight="1">
      <x:c r="A1166" s="121" t="str">
        <x:v>D6-O4-M19-CHOIX-B-01</x:v>
      </x:c>
      <x:c r="B1166" s="122" t="str">
        <x:v>D6-O4-M19</x:v>
      </x:c>
      <x:c r="C1166" s="122" t="str">
        <x:v>CHOIX</x:v>
      </x:c>
      <x:c r="D1166" s="122" t="str">
        <x:v>B</x:v>
      </x:c>
      <x:c r="E1166" s="123" t="n">
        <x:v>1</x:v>
      </x:c>
      <x:c r="F1166" s="122" t="str">
        <x:v>Joueur</x:v>
      </x:c>
      <x:c r="G1166" s="122" t="str">
        <x:v>Je peux acheter une copie, annoncée comme telle.</x:v>
      </x:c>
      <x:c r="H1166" s="122" t="str">
        <x:v>Regarder la personne ou l’appui concerné ; intention, pas résultat.</x:v>
      </x:c>
      <x:c r="I1166" s="122" t="str">
        <x:v>Conditions d’entrée encore valides ; personne, outil et passage nécessaires disponibles. La parole seule ne valide pas l’objectif.</x:v>
      </x:c>
      <x:c r="J1166" s="122" t="str">
        <x:v>Origines — O4</x:v>
      </x:c>
      <x:c r="K1166" s="125" t="n">
        <x:v>8</x:v>
      </x:c>
    </x:row>
    <x:row r="1167" ht="59" customHeight="1">
      <x:c r="A1167" s="126" t="str">
        <x:v>D6-O4-M19-REPONSE-B-01</x:v>
      </x:c>
      <x:c r="B1167" s="127" t="str">
        <x:v>D6-O4-M19</x:v>
      </x:c>
      <x:c r="C1167" s="127" t="str">
        <x:v>REPONSE</x:v>
      </x:c>
      <x:c r="D1167" s="127" t="str">
        <x:v>B</x:v>
      </x:c>
      <x:c r="E1167" s="128" t="n">
        <x:v>1</x:v>
      </x:c>
      <x:c r="F1167" s="127" t="str">
        <x:v>Marchand du quai</x:v>
      </x:c>
      <x:c r="G1167" s="127" t="str">
        <x:v>Alors nous parlons d’un autre objet et d’un autre accord.</x:v>
      </x:c>
      <x:c r="H1167" s="127" t="str">
        <x:v>Réponse au choix retenu ; les autres réponses ne sont pas jouées.</x:v>
      </x:c>
      <x:c r="I1167" s="127" t="str">
        <x:v>Conditions d’entrée encore valides ; personne, outil et passage nécessaires disponibles. La parole seule ne valide pas l’objectif.</x:v>
      </x:c>
      <x:c r="J1167" s="127" t="str">
        <x:v>Origines — O4</x:v>
      </x:c>
      <x:c r="K1167" s="130" t="n">
        <x:v>10</x:v>
      </x:c>
    </x:row>
    <x:row r="1168" ht="164" customHeight="1">
      <x:c r="A1168" s="121" t="str">
        <x:v>D6-O4-M20-OUV---01</x:v>
      </x:c>
      <x:c r="B1168" s="122" t="str">
        <x:v>D6-O4-M20</x:v>
      </x:c>
      <x:c r="C1168" s="122" t="str">
        <x:v>OUV</x:v>
      </x:c>
      <x:c r="D1168" s="122" t="str">
        <x:v>-</x:v>
      </x:c>
      <x:c r="E1168" s="123" t="n">
        <x:v>1</x:v>
      </x:c>
      <x:c r="F1168" s="122" t="str">
        <x:v>Partenaire de chasse</x:v>
      </x:c>
      <x:c r="G1168" s="122" t="str">
        <x:v>Elle est prise avant notre arrivée. Regarde ses appuis : elle ne peut pas nous faire face.</x:v>
      </x:c>
      <x:c r="H1168" s="122" t="str">
        <x:v>Laisse le joueur regarder la situation avant de poursuivre.</x:v>
      </x:c>
      <x:c r="I1168" s="122" t="str">
        <x:v>O4-M19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1168" s="122" t="str">
        <x:v>Origines — O4</x:v>
      </x:c>
      <x:c r="K1168" s="125" t="n">
        <x:v>17</x:v>
      </x:c>
    </x:row>
    <x:row r="1169" ht="74" customHeight="1">
      <x:c r="A1169" s="126" t="str">
        <x:v>D6-O4-M20-SUCCES---01</x:v>
      </x:c>
      <x:c r="B1169" s="127" t="str">
        <x:v>D6-O4-M20</x:v>
      </x:c>
      <x:c r="C1169" s="127" t="str">
        <x:v>SUCCES</x:v>
      </x:c>
      <x:c r="D1169" s="127" t="str">
        <x:v>-</x:v>
      </x:c>
      <x:c r="E1169" s="128" t="n">
        <x:v>1</x:v>
      </x:c>
      <x:c r="F1169" s="127" t="str">
        <x:v>Partenaire de chasse</x:v>
      </x:c>
      <x:c r="G1169" s="127" t="str">
        <x:v>Le piège est ouvert et son passage libre. C’est ce geste que nous avons fait.</x:v>
      </x:c>
      <x:c r="H1169" s="127" t="str">
        <x:v>Regarde le résultat réellement obtenu avant de parler.</x:v>
      </x:c>
      <x:c r="I1169" s="127" t="str">
        <x:v>Résultat correspondant effectivement constaté ; remplace ou supprime la ligne si choix de refus/différé/observation. Ne jamais jouer une victoire non acquise.</x:v>
      </x:c>
      <x:c r="J1169" s="127" t="str">
        <x:v>Origines — O4</x:v>
      </x:c>
      <x:c r="K1169" s="130" t="n">
        <x:v>15</x:v>
      </x:c>
    </x:row>
    <x:row r="1170" ht="44" customHeight="1">
      <x:c r="A1170" s="121" t="str">
        <x:v>D6-O4-M20-ECHEC---01</x:v>
      </x:c>
      <x:c r="B1170" s="122" t="str">
        <x:v>D6-O4-M20</x:v>
      </x:c>
      <x:c r="C1170" s="122" t="str">
        <x:v>ECHEC</x:v>
      </x:c>
      <x:c r="D1170" s="122" t="str">
        <x:v>-</x:v>
      </x:c>
      <x:c r="E1170" s="123" t="n">
        <x:v>1</x:v>
      </x:c>
      <x:c r="F1170" s="122" t="str">
        <x:v>Partenaire de chasse</x:v>
      </x:c>
      <x:c r="G1170" s="122" t="str">
        <x:v>Le mécanisme ne cède pas. Elle n’est pas encore libérée.</x:v>
      </x:c>
      <x:c r="H1170" s="122" t="str">
        <x:v>Suspend l’échange pour laisser jouer le repli ou la protection prévue.</x:v>
      </x:c>
      <x:c r="I1170" s="122" t="str">
        <x:v>Échec ou blocage correspondant effectivement observé ; les dégâts, objets et positions persistent.</x:v>
      </x:c>
      <x:c r="J1170" s="122" t="str">
        <x:v>Origines — O4</x:v>
      </x:c>
      <x:c r="K1170" s="125" t="n">
        <x:v>10</x:v>
      </x:c>
    </x:row>
    <x:row r="1171" ht="44" customHeight="1">
      <x:c r="A1171" s="126" t="str">
        <x:v>D6-O4-M20-REPRISE---01</x:v>
      </x:c>
      <x:c r="B1171" s="127" t="str">
        <x:v>D6-O4-M20</x:v>
      </x:c>
      <x:c r="C1171" s="127" t="str">
        <x:v>REPRISE</x:v>
      </x:c>
      <x:c r="D1171" s="127" t="str">
        <x:v>-</x:v>
      </x:c>
      <x:c r="E1171" s="128" t="n">
        <x:v>1</x:v>
      </x:c>
      <x:c r="F1171" s="127" t="str">
        <x:v>Partenaire de chasse</x:v>
      </x:c>
      <x:c r="G1171" s="127" t="str">
        <x:v>L’accès opposé montre une autre attache. Nous pouvons l’essayer sans prétendre avoir terminé.</x:v>
      </x:c>
      <x:c r="H1171" s="127" t="str">
        <x:v>Reprend à distance sûre ; ne répète pas toute la présentation.</x:v>
      </x:c>
      <x:c r="I1171" s="127" t="str">
        <x:v>Réinteraction volontaire après interruption ; état de l’action conservé.</x:v>
      </x:c>
      <x:c r="J1171" s="127" t="str">
        <x:v>Origines — O4</x:v>
      </x:c>
      <x:c r="K1171" s="130" t="n">
        <x:v>13</x:v>
      </x:c>
    </x:row>
    <x:row r="1172" ht="59" customHeight="1">
      <x:c r="A1172" s="121" t="str">
        <x:v>D6-O4-M20-CHOIX-A-01</x:v>
      </x:c>
      <x:c r="B1172" s="122" t="str">
        <x:v>D6-O4-M20</x:v>
      </x:c>
      <x:c r="C1172" s="122" t="str">
        <x:v>CHOIX</x:v>
      </x:c>
      <x:c r="D1172" s="122" t="str">
        <x:v>A</x:v>
      </x:c>
      <x:c r="E1172" s="123" t="n">
        <x:v>1</x:v>
      </x:c>
      <x:c r="F1172" s="122" t="str">
        <x:v>Joueur</x:v>
      </x:c>
      <x:c r="G1172" s="122" t="str">
        <x:v>J’ouvre le piège et la laisse partir.</x:v>
      </x:c>
      <x:c r="H1172" s="122" t="str">
        <x:v>Regarder la personne ou l’appui concerné ; intention, pas résultat.</x:v>
      </x:c>
      <x:c r="I1172" s="122" t="str">
        <x:v>Conditions d’entrée encore valides ; personne, outil et passage nécessaires disponibles. La parole seule ne valide pas l’objectif.</x:v>
      </x:c>
      <x:c r="J1172" s="122" t="str">
        <x:v>Origines — O4</x:v>
      </x:c>
      <x:c r="K1172" s="125" t="n">
        <x:v>7</x:v>
      </x:c>
    </x:row>
    <x:row r="1173" ht="59" customHeight="1">
      <x:c r="A1173" s="126" t="str">
        <x:v>D6-O4-M20-REPONSE-A-01</x:v>
      </x:c>
      <x:c r="B1173" s="127" t="str">
        <x:v>D6-O4-M20</x:v>
      </x:c>
      <x:c r="C1173" s="127" t="str">
        <x:v>REPONSE</x:v>
      </x:c>
      <x:c r="D1173" s="127" t="str">
        <x:v>A</x:v>
      </x:c>
      <x:c r="E1173" s="128" t="n">
        <x:v>1</x:v>
      </x:c>
      <x:c r="F1173" s="127" t="str">
        <x:v>Partenaire de chasse</x:v>
      </x:c>
      <x:c r="G1173" s="127" t="str">
        <x:v>Je garde une issue libre. Ne te place pas dans sa première fuite.</x:v>
      </x:c>
      <x:c r="H1173" s="127" t="str">
        <x:v>Réponse au choix retenu ; les autres réponses ne sont pas jouées.</x:v>
      </x:c>
      <x:c r="I1173" s="127" t="str">
        <x:v>Conditions d’entrée encore valides ; personne, outil et passage nécessaires disponibles. La parole seule ne valide pas l’objectif.</x:v>
      </x:c>
      <x:c r="J1173" s="127" t="str">
        <x:v>Origines — O4</x:v>
      </x:c>
      <x:c r="K1173" s="130" t="n">
        <x:v>13</x:v>
      </x:c>
    </x:row>
    <x:row r="1174" ht="59" customHeight="1">
      <x:c r="A1174" s="121" t="str">
        <x:v>D6-O4-M20-CHOIX-B-01</x:v>
      </x:c>
      <x:c r="B1174" s="122" t="str">
        <x:v>D6-O4-M20</x:v>
      </x:c>
      <x:c r="C1174" s="122" t="str">
        <x:v>CHOIX</x:v>
      </x:c>
      <x:c r="D1174" s="122" t="str">
        <x:v>B</x:v>
      </x:c>
      <x:c r="E1174" s="123" t="n">
        <x:v>1</x:v>
      </x:c>
      <x:c r="F1174" s="122" t="str">
        <x:v>Joueur</x:v>
      </x:c>
      <x:c r="G1174" s="122" t="str">
        <x:v>Je la libère. La chasse attendra d’autres conditions.</x:v>
      </x:c>
      <x:c r="H1174" s="122" t="str">
        <x:v>Regarder la personne ou l’appui concerné ; intention, pas résultat.</x:v>
      </x:c>
      <x:c r="I1174" s="122" t="str">
        <x:v>Conditions d’entrée encore valides ; personne, outil et passage nécessaires disponibles. La parole seule ne valide pas l’objectif.</x:v>
      </x:c>
      <x:c r="J1174" s="122" t="str">
        <x:v>Origines — O4</x:v>
      </x:c>
      <x:c r="K1174" s="125" t="n">
        <x:v>8</x:v>
      </x:c>
    </x:row>
    <x:row r="1175" ht="59" customHeight="1">
      <x:c r="A1175" s="126" t="str">
        <x:v>D6-O4-M20-REPONSE-B-01</x:v>
      </x:c>
      <x:c r="B1175" s="127" t="str">
        <x:v>D6-O4-M20</x:v>
      </x:c>
      <x:c r="C1175" s="127" t="str">
        <x:v>REPONSE</x:v>
      </x:c>
      <x:c r="D1175" s="127" t="str">
        <x:v>B</x:v>
      </x:c>
      <x:c r="E1175" s="128" t="n">
        <x:v>1</x:v>
      </x:c>
      <x:c r="F1175" s="127" t="str">
        <x:v>Partenaire de chasse</x:v>
      </x:c>
      <x:c r="G1175" s="127" t="str">
        <x:v>Nous examinerons son état à la prochaine rencontre.</x:v>
      </x:c>
      <x:c r="H1175" s="127" t="str">
        <x:v>Réponse au choix retenu ; les autres réponses ne sont pas jouées.</x:v>
      </x:c>
      <x:c r="I1175" s="127" t="str">
        <x:v>Conditions d’entrée encore valides ; personne, outil et passage nécessaires disponibles. La parole seule ne valide pas l’objectif.</x:v>
      </x:c>
      <x:c r="J1175" s="127" t="str">
        <x:v>Origines — O4</x:v>
      </x:c>
      <x:c r="K1175" s="130" t="n">
        <x:v>8</x:v>
      </x:c>
    </x:row>
    <x:row r="1176" ht="164" customHeight="1">
      <x:c r="A1176" s="121" t="str">
        <x:v>D6-O4-M21-OUV---01</x:v>
      </x:c>
      <x:c r="B1176" s="122" t="str">
        <x:v>D6-O4-M21</x:v>
      </x:c>
      <x:c r="C1176" s="122" t="str">
        <x:v>OUV</x:v>
      </x:c>
      <x:c r="D1176" s="122" t="str">
        <x:v>-</x:v>
      </x:c>
      <x:c r="E1176" s="123" t="n">
        <x:v>1</x:v>
      </x:c>
      <x:c r="F1176" s="122" t="str">
        <x:v>Témoin de l’affaire actuelle</x:v>
      </x:c>
      <x:c r="G1176" s="122" t="str">
        <x:v>Il racontait une cible qui chargeait. Je l’ai vue transportée sans pouvoir tenir debout.</x:v>
      </x:c>
      <x:c r="H1176" s="122" t="str">
        <x:v>Laisse le joueur regarder la situation avant de poursuivre.</x:v>
      </x:c>
      <x:c r="I1176" s="122" t="str">
        <x:v>O4-M20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1176" s="122" t="str">
        <x:v>Origines — O4</x:v>
      </x:c>
      <x:c r="K1176" s="125" t="n">
        <x:v>14</x:v>
      </x:c>
    </x:row>
    <x:row r="1177" ht="74" customHeight="1">
      <x:c r="A1177" s="126" t="str">
        <x:v>D6-O4-M21-SUCCES---01</x:v>
      </x:c>
      <x:c r="B1177" s="127" t="str">
        <x:v>D6-O4-M21</x:v>
      </x:c>
      <x:c r="C1177" s="127" t="str">
        <x:v>SUCCES</x:v>
      </x:c>
      <x:c r="D1177" s="127" t="str">
        <x:v>-</x:v>
      </x:c>
      <x:c r="E1177" s="128" t="n">
        <x:v>1</x:v>
      </x:c>
      <x:c r="F1177" s="127" t="str">
        <x:v>Témoin de l’affaire actuelle</x:v>
      </x:c>
      <x:c r="G1177" s="127" t="str">
        <x:v>Cette affaire a son auteur actuel. Ton nom ne peut pas lui servir de cache.</x:v>
      </x:c>
      <x:c r="H1177" s="127" t="str">
        <x:v>Regarde le résultat réellement obtenu avant de parler.</x:v>
      </x:c>
      <x:c r="I1177" s="127" t="str">
        <x:v>Résultat correspondant effectivement constaté ; remplace ou supprime la ligne si choix de refus/différé/observation. Ne jamais jouer une victoire non acquise.</x:v>
      </x:c>
      <x:c r="J1177" s="127" t="str">
        <x:v>Origines — O4</x:v>
      </x:c>
      <x:c r="K1177" s="130" t="n">
        <x:v>15</x:v>
      </x:c>
    </x:row>
    <x:row r="1178" ht="44" customHeight="1">
      <x:c r="A1178" s="121" t="str">
        <x:v>D6-O4-M21-ECHEC---01</x:v>
      </x:c>
      <x:c r="B1178" s="122" t="str">
        <x:v>D6-O4-M21</x:v>
      </x:c>
      <x:c r="C1178" s="122" t="str">
        <x:v>ECHEC</x:v>
      </x:c>
      <x:c r="D1178" s="122" t="str">
        <x:v>-</x:v>
      </x:c>
      <x:c r="E1178" s="123" t="n">
        <x:v>1</x:v>
      </x:c>
      <x:c r="F1178" s="122" t="str">
        <x:v>Témoin de l’affaire actuelle</x:v>
      </x:c>
      <x:c r="G1178" s="122" t="str">
        <x:v>La pièce a été déplacée. Je connais sa dernière place, pas sa destination.</x:v>
      </x:c>
      <x:c r="H1178" s="122" t="str">
        <x:v>Suspend l’échange pour laisser jouer le repli ou la protection prévue.</x:v>
      </x:c>
      <x:c r="I1178" s="122" t="str">
        <x:v>Échec ou blocage correspondant effectivement observé ; les dégâts, objets et positions persistent.</x:v>
      </x:c>
      <x:c r="J1178" s="122" t="str">
        <x:v>Origines — O4</x:v>
      </x:c>
      <x:c r="K1178" s="125" t="n">
        <x:v>13</x:v>
      </x:c>
    </x:row>
    <x:row r="1179" ht="44" customHeight="1">
      <x:c r="A1179" s="126" t="str">
        <x:v>D6-O4-M21-REPRISE---01</x:v>
      </x:c>
      <x:c r="B1179" s="127" t="str">
        <x:v>D6-O4-M21</x:v>
      </x:c>
      <x:c r="C1179" s="127" t="str">
        <x:v>REPRISE</x:v>
      </x:c>
      <x:c r="D1179" s="127" t="str">
        <x:v>-</x:v>
      </x:c>
      <x:c r="E1179" s="128" t="n">
        <x:v>1</x:v>
      </x:c>
      <x:c r="F1179" s="127" t="str">
        <x:v>Témoin de l’affaire actuelle</x:v>
      </x:c>
      <x:c r="G1179" s="127" t="str">
        <x:v>Reprends la piste depuis le transport. Nous dirons où notre certitude s’arrête.</x:v>
      </x:c>
      <x:c r="H1179" s="127" t="str">
        <x:v>Reprend à distance sûre ; ne répète pas toute la présentation.</x:v>
      </x:c>
      <x:c r="I1179" s="127" t="str">
        <x:v>Réinteraction volontaire après interruption ; état de l’action conservé.</x:v>
      </x:c>
      <x:c r="J1179" s="127" t="str">
        <x:v>Origines — O4</x:v>
      </x:c>
      <x:c r="K1179" s="130" t="n">
        <x:v>12</x:v>
      </x:c>
    </x:row>
    <x:row r="1180" ht="59" customHeight="1">
      <x:c r="A1180" s="121" t="str">
        <x:v>D6-O4-M21-CHOIX-A-01</x:v>
      </x:c>
      <x:c r="B1180" s="122" t="str">
        <x:v>D6-O4-M21</x:v>
      </x:c>
      <x:c r="C1180" s="122" t="str">
        <x:v>CHOIX</x:v>
      </x:c>
      <x:c r="D1180" s="122" t="str">
        <x:v>A</x:v>
      </x:c>
      <x:c r="E1180" s="123" t="n">
        <x:v>1</x:v>
      </x:c>
      <x:c r="F1180" s="122" t="str">
        <x:v>Joueur</x:v>
      </x:c>
      <x:c r="G1180" s="122" t="str">
        <x:v>Confrontons-le avec les témoins disponibles.</x:v>
      </x:c>
      <x:c r="H1180" s="122" t="str">
        <x:v>Regarder la personne ou l’appui concerné ; intention, pas résultat.</x:v>
      </x:c>
      <x:c r="I1180" s="122" t="str">
        <x:v>Conditions d’entrée encore valides ; personne, outil et passage nécessaires disponibles. La parole seule ne valide pas l’objectif.</x:v>
      </x:c>
      <x:c r="J1180" s="122" t="str">
        <x:v>Origines — O4</x:v>
      </x:c>
      <x:c r="K1180" s="125" t="n">
        <x:v>5</x:v>
      </x:c>
    </x:row>
    <x:row r="1181" ht="59" customHeight="1">
      <x:c r="A1181" s="126" t="str">
        <x:v>D6-O4-M21-REPONSE-A-01</x:v>
      </x:c>
      <x:c r="B1181" s="127" t="str">
        <x:v>D6-O4-M21</x:v>
      </x:c>
      <x:c r="C1181" s="127" t="str">
        <x:v>REPONSE</x:v>
      </x:c>
      <x:c r="D1181" s="127" t="str">
        <x:v>A</x:v>
      </x:c>
      <x:c r="E1181" s="128" t="n">
        <x:v>1</x:v>
      </x:c>
      <x:c r="F1181" s="127" t="str">
        <x:v>Témoin de l’affaire actuelle</x:v>
      </x:c>
      <x:c r="G1181" s="127" t="str">
        <x:v>Je dirai seulement ce que j’ai vu au transport.</x:v>
      </x:c>
      <x:c r="H1181" s="127" t="str">
        <x:v>Réponse au choix retenu ; les autres réponses ne sont pas jouées.</x:v>
      </x:c>
      <x:c r="I1181" s="127" t="str">
        <x:v>Conditions d’entrée encore valides ; personne, outil et passage nécessaires disponibles. La parole seule ne valide pas l’objectif.</x:v>
      </x:c>
      <x:c r="J1181" s="127" t="str">
        <x:v>Origines — O4</x:v>
      </x:c>
      <x:c r="K1181" s="130" t="n">
        <x:v>9</x:v>
      </x:c>
    </x:row>
    <x:row r="1182" ht="59" customHeight="1">
      <x:c r="A1182" s="121" t="str">
        <x:v>D6-O4-M21-CHOIX-B-01</x:v>
      </x:c>
      <x:c r="B1182" s="122" t="str">
        <x:v>D6-O4-M21</x:v>
      </x:c>
      <x:c r="C1182" s="122" t="str">
        <x:v>CHOIX</x:v>
      </x:c>
      <x:c r="D1182" s="122" t="str">
        <x:v>B</x:v>
      </x:c>
      <x:c r="E1182" s="123" t="n">
        <x:v>1</x:v>
      </x:c>
      <x:c r="F1182" s="122" t="str">
        <x:v>Joueur</x:v>
      </x:c>
      <x:c r="G1182" s="122" t="str">
        <x:v>Je sécurise d’abord la trace matérielle.</x:v>
      </x:c>
      <x:c r="H1182" s="122" t="str">
        <x:v>Regarder la personne ou l’appui concerné ; intention, pas résultat.</x:v>
      </x:c>
      <x:c r="I1182" s="122" t="str">
        <x:v>Conditions d’entrée encore valides ; personne, outil et passage nécessaires disponibles. La parole seule ne valide pas l’objectif.</x:v>
      </x:c>
      <x:c r="J1182" s="122" t="str">
        <x:v>Origines — O4</x:v>
      </x:c>
      <x:c r="K1182" s="125" t="n">
        <x:v>6</x:v>
      </x:c>
    </x:row>
    <x:row r="1183" ht="59" customHeight="1">
      <x:c r="A1183" s="126" t="str">
        <x:v>D6-O4-M21-REPONSE-B-01</x:v>
      </x:c>
      <x:c r="B1183" s="127" t="str">
        <x:v>D6-O4-M21</x:v>
      </x:c>
      <x:c r="C1183" s="127" t="str">
        <x:v>REPONSE</x:v>
      </x:c>
      <x:c r="D1183" s="127" t="str">
        <x:v>B</x:v>
      </x:c>
      <x:c r="E1183" s="128" t="n">
        <x:v>1</x:v>
      </x:c>
      <x:c r="F1183" s="127" t="str">
        <x:v>Témoin de l’affaire actuelle</x:v>
      </x:c>
      <x:c r="G1183" s="127" t="str">
        <x:v>Je garde sa dernière place en vue tant que je le peux.</x:v>
      </x:c>
      <x:c r="H1183" s="127" t="str">
        <x:v>Réponse au choix retenu ; les autres réponses ne sont pas jouées.</x:v>
      </x:c>
      <x:c r="I1183" s="127" t="str">
        <x:v>Conditions d’entrée encore valides ; personne, outil et passage nécessaires disponibles. La parole seule ne valide pas l’objectif.</x:v>
      </x:c>
      <x:c r="J1183" s="127" t="str">
        <x:v>Origines — O4</x:v>
      </x:c>
      <x:c r="K1183" s="130" t="n">
        <x:v>12</x:v>
      </x:c>
    </x:row>
    <x:row r="1184" ht="164" customHeight="1">
      <x:c r="A1184" s="121" t="str">
        <x:v>D6-O4-M22-OUV---01</x:v>
      </x:c>
      <x:c r="B1184" s="122" t="str">
        <x:v>D6-O4-M22</x:v>
      </x:c>
      <x:c r="C1184" s="122" t="str">
        <x:v>OUV</x:v>
      </x:c>
      <x:c r="D1184" s="122" t="str">
        <x:v>-</x:v>
      </x:c>
      <x:c r="E1184" s="123" t="n">
        <x:v>1</x:v>
      </x:c>
      <x:c r="F1184" s="122" t="str">
        <x:v>Saer</x:v>
      </x:c>
      <x:c r="G1184" s="122" t="str">
        <x:v>L’arme peut être montrée, mais une belle lumière ne change pas l’acte qu’elle a servi.</x:v>
      </x:c>
      <x:c r="H1184" s="122" t="str">
        <x:v>Laisse le joueur regarder la situation avant de poursuivre.</x:v>
      </x:c>
      <x:c r="I1184" s="122" t="str">
        <x:v>O4-M21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1184" s="122" t="str">
        <x:v>Origines — O4</x:v>
      </x:c>
      <x:c r="K1184" s="125" t="n">
        <x:v>15</x:v>
      </x:c>
    </x:row>
    <x:row r="1185" ht="74" customHeight="1">
      <x:c r="A1185" s="126" t="str">
        <x:v>D6-O4-M22-SUCCES---01</x:v>
      </x:c>
      <x:c r="B1185" s="127" t="str">
        <x:v>D6-O4-M22</x:v>
      </x:c>
      <x:c r="C1185" s="127" t="str">
        <x:v>SUCCES</x:v>
      </x:c>
      <x:c r="D1185" s="127" t="str">
        <x:v>-</x:v>
      </x:c>
      <x:c r="E1185" s="128" t="n">
        <x:v>1</x:v>
      </x:c>
      <x:c r="F1185" s="127" t="str">
        <x:v>Saer</x:v>
      </x:c>
      <x:c r="G1185" s="127" t="str">
        <x:v>La pièce a un récit honnête. Son état matériel n’a pas changé sa valeur morale.</x:v>
      </x:c>
      <x:c r="H1185" s="127" t="str">
        <x:v>Regarde le résultat réellement obtenu avant de parler.</x:v>
      </x:c>
      <x:c r="I1185" s="127" t="str">
        <x:v>Résultat correspondant effectivement constaté ; remplace ou supprime la ligne si choix de refus/différé/observation. Ne jamais jouer une victoire non acquise.</x:v>
      </x:c>
      <x:c r="J1185" s="127" t="str">
        <x:v>Origines — O4</x:v>
      </x:c>
      <x:c r="K1185" s="130" t="n">
        <x:v>15</x:v>
      </x:c>
    </x:row>
    <x:row r="1186" ht="44" customHeight="1">
      <x:c r="A1186" s="121" t="str">
        <x:v>D6-O4-M22-ECHEC---01</x:v>
      </x:c>
      <x:c r="B1186" s="122" t="str">
        <x:v>D6-O4-M22</x:v>
      </x:c>
      <x:c r="C1186" s="122" t="str">
        <x:v>ECHEC</x:v>
      </x:c>
      <x:c r="D1186" s="122" t="str">
        <x:v>-</x:v>
      </x:c>
      <x:c r="E1186" s="123" t="n">
        <x:v>1</x:v>
      </x:c>
      <x:c r="F1186" s="122" t="str">
        <x:v>Saer</x:v>
      </x:c>
      <x:c r="G1186" s="122" t="str">
        <x:v>Cette phrase affirme plus que la trace. Reprenons-la avant la fixation.</x:v>
      </x:c>
      <x:c r="H1186" s="122" t="str">
        <x:v>Suspend l’échange pour laisser jouer le repli ou la protection prévue.</x:v>
      </x:c>
      <x:c r="I1186" s="122" t="str">
        <x:v>Échec ou blocage correspondant effectivement observé ; les dégâts, objets et positions persistent.</x:v>
      </x:c>
      <x:c r="J1186" s="122" t="str">
        <x:v>Origines — O4</x:v>
      </x:c>
      <x:c r="K1186" s="125" t="n">
        <x:v>11</x:v>
      </x:c>
    </x:row>
    <x:row r="1187" ht="44" customHeight="1">
      <x:c r="A1187" s="126" t="str">
        <x:v>D6-O4-M22-REPRISE---01</x:v>
      </x:c>
      <x:c r="B1187" s="127" t="str">
        <x:v>D6-O4-M22</x:v>
      </x:c>
      <x:c r="C1187" s="127" t="str">
        <x:v>REPRISE</x:v>
      </x:c>
      <x:c r="D1187" s="127" t="str">
        <x:v>-</x:v>
      </x:c>
      <x:c r="E1187" s="128" t="n">
        <x:v>1</x:v>
      </x:c>
      <x:c r="F1187" s="127" t="str">
        <x:v>Saer</x:v>
      </x:c>
      <x:c r="G1187" s="127" t="str">
        <x:v>La plaque est amovible. Corrige le passage concerné sans déplacer l’objet.</x:v>
      </x:c>
      <x:c r="H1187" s="127" t="str">
        <x:v>Reprend à distance sûre ; ne répète pas toute la présentation.</x:v>
      </x:c>
      <x:c r="I1187" s="127" t="str">
        <x:v>Réinteraction volontaire après interruption ; état de l’action conservé.</x:v>
      </x:c>
      <x:c r="J1187" s="127" t="str">
        <x:v>Origines — O4</x:v>
      </x:c>
      <x:c r="K1187" s="130" t="n">
        <x:v>11</x:v>
      </x:c>
    </x:row>
    <x:row r="1188" ht="59" customHeight="1">
      <x:c r="A1188" s="121" t="str">
        <x:v>D6-O4-M22-CHOIX-A-01</x:v>
      </x:c>
      <x:c r="B1188" s="122" t="str">
        <x:v>D6-O4-M22</x:v>
      </x:c>
      <x:c r="C1188" s="122" t="str">
        <x:v>CHOIX</x:v>
      </x:c>
      <x:c r="D1188" s="122" t="str">
        <x:v>A</x:v>
      </x:c>
      <x:c r="E1188" s="123" t="n">
        <x:v>1</x:v>
      </x:c>
      <x:c r="F1188" s="122" t="str">
        <x:v>Joueur</x:v>
      </x:c>
      <x:c r="G1188" s="122" t="str">
        <x:v>Je l’expose comme avertissement, avec les faits.</x:v>
      </x:c>
      <x:c r="H1188" s="122" t="str">
        <x:v>Regarder la personne ou l’appui concerné ; intention, pas résultat.</x:v>
      </x:c>
      <x:c r="I1188" s="122" t="str">
        <x:v>Conditions d’entrée encore valides ; personne, outil et passage nécessaires disponibles. La parole seule ne valide pas l’objectif.</x:v>
      </x:c>
      <x:c r="J1188" s="122" t="str">
        <x:v>Origines — O4</x:v>
      </x:c>
      <x:c r="K1188" s="125" t="n">
        <x:v>7</x:v>
      </x:c>
    </x:row>
    <x:row r="1189" ht="59" customHeight="1">
      <x:c r="A1189" s="126" t="str">
        <x:v>D6-O4-M22-REPONSE-A-01</x:v>
      </x:c>
      <x:c r="B1189" s="127" t="str">
        <x:v>D6-O4-M22</x:v>
      </x:c>
      <x:c r="C1189" s="127" t="str">
        <x:v>REPONSE</x:v>
      </x:c>
      <x:c r="D1189" s="127" t="str">
        <x:v>A</x:v>
      </x:c>
      <x:c r="E1189" s="128" t="n">
        <x:v>1</x:v>
      </x:c>
      <x:c r="F1189" s="127" t="str">
        <x:v>Saer</x:v>
      </x:c>
      <x:c r="G1189" s="127" t="str">
        <x:v>La plaque doit nommer la faute sans lui prêter un mérite de chasse.</x:v>
      </x:c>
      <x:c r="H1189" s="127" t="str">
        <x:v>Réponse au choix retenu ; les autres réponses ne sont pas jouées.</x:v>
      </x:c>
      <x:c r="I1189" s="127" t="str">
        <x:v>Conditions d’entrée encore valides ; personne, outil et passage nécessaires disponibles. La parole seule ne valide pas l’objectif.</x:v>
      </x:c>
      <x:c r="J1189" s="127" t="str">
        <x:v>Origines — O4</x:v>
      </x:c>
      <x:c r="K1189" s="130" t="n">
        <x:v>13</x:v>
      </x:c>
    </x:row>
    <x:row r="1190" ht="59" customHeight="1">
      <x:c r="A1190" s="121" t="str">
        <x:v>D6-O4-M22-CHOIX-B-01</x:v>
      </x:c>
      <x:c r="B1190" s="122" t="str">
        <x:v>D6-O4-M22</x:v>
      </x:c>
      <x:c r="C1190" s="122" t="str">
        <x:v>CHOIX</x:v>
      </x:c>
      <x:c r="D1190" s="122" t="str">
        <x:v>B</x:v>
      </x:c>
      <x:c r="E1190" s="123" t="n">
        <x:v>1</x:v>
      </x:c>
      <x:c r="F1190" s="122" t="str">
        <x:v>Joueur</x:v>
      </x:c>
      <x:c r="G1190" s="122" t="str">
        <x:v>Je la laisse aux archives neutres.</x:v>
      </x:c>
      <x:c r="H1190" s="122" t="str">
        <x:v>Regarder la personne ou l’appui concerné ; intention, pas résultat.</x:v>
      </x:c>
      <x:c r="I1190" s="122" t="str">
        <x:v>Conditions d’entrée encore valides ; personne, outil et passage nécessaires disponibles. La parole seule ne valide pas l’objectif.</x:v>
      </x:c>
      <x:c r="J1190" s="122" t="str">
        <x:v>Origines — O4</x:v>
      </x:c>
      <x:c r="K1190" s="125" t="n">
        <x:v>6</x:v>
      </x:c>
    </x:row>
    <x:row r="1191" ht="59" customHeight="1">
      <x:c r="A1191" s="126" t="str">
        <x:v>D6-O4-M22-REPONSE-B-01</x:v>
      </x:c>
      <x:c r="B1191" s="127" t="str">
        <x:v>D6-O4-M22</x:v>
      </x:c>
      <x:c r="C1191" s="127" t="str">
        <x:v>REPONSE</x:v>
      </x:c>
      <x:c r="D1191" s="127" t="str">
        <x:v>B</x:v>
      </x:c>
      <x:c r="E1191" s="128" t="n">
        <x:v>1</x:v>
      </x:c>
      <x:c r="F1191" s="127" t="str">
        <x:v>Saer</x:v>
      </x:c>
      <x:c r="G1191" s="127" t="str">
        <x:v>Sa provenance y restera consultable sous sa garde réelle.</x:v>
      </x:c>
      <x:c r="H1191" s="127" t="str">
        <x:v>Réponse au choix retenu ; les autres réponses ne sont pas jouées.</x:v>
      </x:c>
      <x:c r="I1191" s="127" t="str">
        <x:v>Conditions d’entrée encore valides ; personne, outil et passage nécessaires disponibles. La parole seule ne valide pas l’objectif.</x:v>
      </x:c>
      <x:c r="J1191" s="127" t="str">
        <x:v>Origines — O4</x:v>
      </x:c>
      <x:c r="K1191" s="130" t="n">
        <x:v>9</x:v>
      </x:c>
    </x:row>
    <x:row r="1192" ht="164" customHeight="1">
      <x:c r="A1192" s="121" t="str">
        <x:v>D6-O4-M23-OUV---01</x:v>
      </x:c>
      <x:c r="B1192" s="122" t="str">
        <x:v>D6-O4-M23</x:v>
      </x:c>
      <x:c r="C1192" s="122" t="str">
        <x:v>OUV</x:v>
      </x:c>
      <x:c r="D1192" s="122" t="str">
        <x:v>-</x:v>
      </x:c>
      <x:c r="E1192" s="123" t="n">
        <x:v>1</x:v>
      </x:c>
      <x:c r="F1192" s="122" t="str">
        <x:v>Drek</x:v>
      </x:c>
      <x:c r="G1192" s="122" t="str">
        <x:v>J’ai peu de place ici maintenant. Je voulais te voir avant de déplacer ces biens.</x:v>
      </x:c>
      <x:c r="H1192" s="122" t="str">
        <x:v>Laisse le joueur regarder la situation avant de poursuivre.</x:v>
      </x:c>
      <x:c r="I1192" s="122" t="str">
        <x:v>O4-M22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1192" s="122" t="str">
        <x:v>Origines — O4</x:v>
      </x:c>
      <x:c r="K1192" s="125" t="n">
        <x:v>15</x:v>
      </x:c>
    </x:row>
    <x:row r="1193" ht="74" customHeight="1">
      <x:c r="A1193" s="126" t="str">
        <x:v>D6-O4-M23-SUCCES---01</x:v>
      </x:c>
      <x:c r="B1193" s="127" t="str">
        <x:v>D6-O4-M23</x:v>
      </x:c>
      <x:c r="C1193" s="127" t="str">
        <x:v>SUCCES</x:v>
      </x:c>
      <x:c r="D1193" s="127" t="str">
        <x:v>-</x:v>
      </x:c>
      <x:c r="E1193" s="128" t="n">
        <x:v>1</x:v>
      </x:c>
      <x:c r="F1193" s="127" t="str">
        <x:v>Drek</x:v>
      </x:c>
      <x:c r="G1193" s="127" t="str">
        <x:v>La charge suit l’accord que nous avons exécuté. Le passé n’a pas disparu derrière elle.</x:v>
      </x:c>
      <x:c r="H1193" s="127" t="str">
        <x:v>Regarde le résultat réellement obtenu avant de parler.</x:v>
      </x:c>
      <x:c r="I1193" s="127" t="str">
        <x:v>Résultat correspondant effectivement constaté ; remplace ou supprime la ligne si choix de refus/différé/observation. Ne jamais jouer une victoire non acquise.</x:v>
      </x:c>
      <x:c r="J1193" s="127" t="str">
        <x:v>Origines — O4</x:v>
      </x:c>
      <x:c r="K1193" s="130" t="n">
        <x:v>15</x:v>
      </x:c>
    </x:row>
    <x:row r="1194" ht="44" customHeight="1">
      <x:c r="A1194" s="121" t="str">
        <x:v>D6-O4-M23-ECHEC---01</x:v>
      </x:c>
      <x:c r="B1194" s="122" t="str">
        <x:v>D6-O4-M23</x:v>
      </x:c>
      <x:c r="C1194" s="122" t="str">
        <x:v>ECHEC</x:v>
      </x:c>
      <x:c r="D1194" s="122" t="str">
        <x:v>-</x:v>
      </x:c>
      <x:c r="E1194" s="123" t="n">
        <x:v>1</x:v>
      </x:c>
      <x:c r="F1194" s="122" t="str">
        <x:v>Drek</x:v>
      </x:c>
      <x:c r="G1194" s="122" t="str">
        <x:v>Tu peux arrêter la rencontre ici. Je ne retiendrai pas ton départ.</x:v>
      </x:c>
      <x:c r="H1194" s="122" t="str">
        <x:v>Suspend l’échange pour laisser jouer le repli ou la protection prévue.</x:v>
      </x:c>
      <x:c r="I1194" s="122" t="str">
        <x:v>Échec ou blocage correspondant effectivement observé ; les dégâts, objets et positions persistent.</x:v>
      </x:c>
      <x:c r="J1194" s="122" t="str">
        <x:v>Origines — O4</x:v>
      </x:c>
      <x:c r="K1194" s="125" t="n">
        <x:v>12</x:v>
      </x:c>
    </x:row>
    <x:row r="1195" ht="44" customHeight="1">
      <x:c r="A1195" s="126" t="str">
        <x:v>D6-O4-M23-REPRISE---01</x:v>
      </x:c>
      <x:c r="B1195" s="127" t="str">
        <x:v>D6-O4-M23</x:v>
      </x:c>
      <x:c r="C1195" s="127" t="str">
        <x:v>REPRISE</x:v>
      </x:c>
      <x:c r="D1195" s="127" t="str">
        <x:v>-</x:v>
      </x:c>
      <x:c r="E1195" s="128" t="n">
        <x:v>1</x:v>
      </x:c>
      <x:c r="F1195" s="127" t="str">
        <x:v>Drek</x:v>
      </x:c>
      <x:c r="G1195" s="127" t="str">
        <x:v>Si nous reprenons, ce sera sur les actes que j’accepte enfin de regarder.</x:v>
      </x:c>
      <x:c r="H1195" s="127" t="str">
        <x:v>Reprend à distance sûre ; ne répète pas toute la présentation.</x:v>
      </x:c>
      <x:c r="I1195" s="127" t="str">
        <x:v>Réinteraction volontaire après interruption ; état de l’action conservé.</x:v>
      </x:c>
      <x:c r="J1195" s="127" t="str">
        <x:v>Origines — O4</x:v>
      </x:c>
      <x:c r="K1195" s="130" t="n">
        <x:v>13</x:v>
      </x:c>
    </x:row>
    <x:row r="1196" ht="59" customHeight="1">
      <x:c r="A1196" s="121" t="str">
        <x:v>D6-O4-M23-CHOIX-A-01</x:v>
      </x:c>
      <x:c r="B1196" s="122" t="str">
        <x:v>D6-O4-M23</x:v>
      </x:c>
      <x:c r="C1196" s="122" t="str">
        <x:v>CHOIX</x:v>
      </x:c>
      <x:c r="D1196" s="122" t="str">
        <x:v>A</x:v>
      </x:c>
      <x:c r="E1196" s="123" t="n">
        <x:v>1</x:v>
      </x:c>
      <x:c r="F1196" s="122" t="str">
        <x:v>Joueur</x:v>
      </x:c>
      <x:c r="G1196" s="122" t="str">
        <x:v>Je peux t’aider pour cette charge. Cela ne règle pas le reste.</x:v>
      </x:c>
      <x:c r="H1196" s="122" t="str">
        <x:v>Regarder la personne ou l’appui concerné ; intention, pas résultat.</x:v>
      </x:c>
      <x:c r="I1196" s="122" t="str">
        <x:v>Conditions d’entrée encore valides ; personne, outil et passage nécessaires disponibles. La parole seule ne valide pas l’objectif.</x:v>
      </x:c>
      <x:c r="J1196" s="122" t="str">
        <x:v>Origines — O4</x:v>
      </x:c>
      <x:c r="K1196" s="125" t="n">
        <x:v>12</x:v>
      </x:c>
    </x:row>
    <x:row r="1197" ht="59" customHeight="1">
      <x:c r="A1197" s="126" t="str">
        <x:v>D6-O4-M23-REPONSE-A-01</x:v>
      </x:c>
      <x:c r="B1197" s="127" t="str">
        <x:v>D6-O4-M23</x:v>
      </x:c>
      <x:c r="C1197" s="127" t="str">
        <x:v>REPONSE</x:v>
      </x:c>
      <x:c r="D1197" s="127" t="str">
        <x:v>A</x:v>
      </x:c>
      <x:c r="E1197" s="128" t="n">
        <x:v>1</x:v>
      </x:c>
      <x:c r="F1197" s="127" t="str">
        <x:v>Drek</x:v>
      </x:c>
      <x:c r="G1197" s="127" t="str">
        <x:v>Je l’entends. Celle-ci doit seulement passer l’établi.</x:v>
      </x:c>
      <x:c r="H1197" s="127" t="str">
        <x:v>Réponse au choix retenu ; les autres réponses ne sont pas jouées.</x:v>
      </x:c>
      <x:c r="I1197" s="127" t="str">
        <x:v>Conditions d’entrée encore valides ; personne, outil et passage nécessaires disponibles. La parole seule ne valide pas l’objectif.</x:v>
      </x:c>
      <x:c r="J1197" s="127" t="str">
        <x:v>Origines — O4</x:v>
      </x:c>
      <x:c r="K1197" s="130" t="n">
        <x:v>7</x:v>
      </x:c>
    </x:row>
    <x:row r="1198" ht="59" customHeight="1">
      <x:c r="A1198" s="121" t="str">
        <x:v>D6-O4-M23-CHOIX-B-01</x:v>
      </x:c>
      <x:c r="B1198" s="122" t="str">
        <x:v>D6-O4-M23</x:v>
      </x:c>
      <x:c r="C1198" s="122" t="str">
        <x:v>CHOIX</x:v>
      </x:c>
      <x:c r="D1198" s="122" t="str">
        <x:v>B</x:v>
      </x:c>
      <x:c r="E1198" s="123" t="n">
        <x:v>1</x:v>
      </x:c>
      <x:c r="F1198" s="122" t="str">
        <x:v>Joueur</x:v>
      </x:c>
      <x:c r="G1198" s="122" t="str">
        <x:v>Je garde mes distances.</x:v>
      </x:c>
      <x:c r="H1198" s="122" t="str">
        <x:v>Regarder la personne ou l’appui concerné ; intention, pas résultat.</x:v>
      </x:c>
      <x:c r="I1198" s="122" t="str">
        <x:v>Conditions d’entrée encore valides ; personne, outil et passage nécessaires disponibles. La parole seule ne valide pas l’objectif.</x:v>
      </x:c>
      <x:c r="J1198" s="122" t="str">
        <x:v>Origines — O4</x:v>
      </x:c>
      <x:c r="K1198" s="125" t="n">
        <x:v>4</x:v>
      </x:c>
    </x:row>
    <x:row r="1199" ht="59" customHeight="1">
      <x:c r="A1199" s="126" t="str">
        <x:v>D6-O4-M23-REPONSE-B-01</x:v>
      </x:c>
      <x:c r="B1199" s="127" t="str">
        <x:v>D6-O4-M23</x:v>
      </x:c>
      <x:c r="C1199" s="127" t="str">
        <x:v>REPONSE</x:v>
      </x:c>
      <x:c r="D1199" s="127" t="str">
        <x:v>B</x:v>
      </x:c>
      <x:c r="E1199" s="128" t="n">
        <x:v>1</x:v>
      </x:c>
      <x:c r="F1199" s="127" t="str">
        <x:v>Drek</x:v>
      </x:c>
      <x:c r="G1199" s="127" t="str">
        <x:v>Je peux te laisser un message. Tu décideras de l’ouvrir.</x:v>
      </x:c>
      <x:c r="H1199" s="127" t="str">
        <x:v>Réponse au choix retenu ; les autres réponses ne sont pas jouées.</x:v>
      </x:c>
      <x:c r="I1199" s="127" t="str">
        <x:v>Conditions d’entrée encore valides ; personne, outil et passage nécessaires disponibles. La parole seule ne valide pas l’objectif.</x:v>
      </x:c>
      <x:c r="J1199" s="127" t="str">
        <x:v>Origines — O4</x:v>
      </x:c>
      <x:c r="K1199" s="130" t="n">
        <x:v>10</x:v>
      </x:c>
    </x:row>
    <x:row r="1200" ht="44" customHeight="1">
      <x:c r="A1200" s="121" t="str">
        <x:v>D6-O4-M23-VARIANTE---01</x:v>
      </x:c>
      <x:c r="B1200" s="122" t="str">
        <x:v>D6-O4-M23</x:v>
      </x:c>
      <x:c r="C1200" s="122" t="str">
        <x:v>VARIANTE</x:v>
      </x:c>
      <x:c r="D1200" s="122" t="str">
        <x:v>-</x:v>
      </x:c>
      <x:c r="E1200" s="123" t="n">
        <x:v>1</x:v>
      </x:c>
      <x:c r="F1200" s="122" t="str">
        <x:v>Drek</x:v>
      </x:c>
      <x:c r="G1200" s="122" t="str">
        <x:v>Je voulais protéger le nom. Je ne suis pas prêt à en parler autrement.</x:v>
      </x:c>
      <x:c r="H1200" s="122" t="str">
        <x:v>Le joueur peut arrêter la visite ; aucune aide ne vaut pardon.</x:v>
      </x:c>
      <x:c r="I1200" s="122" t="str">
        <x:v>Pendant rencontre ; priorité 1 ; Drek refuse encore de reconnaître sa dissimulation.</x:v>
      </x:c>
      <x:c r="J1200" s="122" t="str">
        <x:v>Origines — O4</x:v>
      </x:c>
      <x:c r="K1200" s="125" t="n">
        <x:v>14</x:v>
      </x:c>
    </x:row>
    <x:row r="1201" ht="164" customHeight="1">
      <x:c r="A1201" s="126" t="str">
        <x:v>D6-O4-M24-OUV---01</x:v>
      </x:c>
      <x:c r="B1201" s="127" t="str">
        <x:v>D6-O4-M24</x:v>
      </x:c>
      <x:c r="C1201" s="127" t="str">
        <x:v>OUV</x:v>
      </x:c>
      <x:c r="D1201" s="127" t="str">
        <x:v>-</x:v>
      </x:c>
      <x:c r="E1201" s="128" t="n">
        <x:v>1</x:v>
      </x:c>
      <x:c r="F1201" s="127" t="str">
        <x:v>Evar</x:v>
      </x:c>
      <x:c r="G1201" s="127" t="str">
        <x:v>Cette pièce vient de ta chasse. Commence par ce que tu as fait et les personnes qui étaient là.</x:v>
      </x:c>
      <x:c r="H1201" s="127" t="str">
        <x:v>Laisse le joueur regarder la situation avant de poursuivre.</x:v>
      </x:c>
      <x:c r="I1201" s="127" t="str">
        <x:v>O4-M23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1201" s="127" t="str">
        <x:v>Origines — O4</x:v>
      </x:c>
      <x:c r="K1201" s="130" t="n">
        <x:v>19</x:v>
      </x:c>
    </x:row>
    <x:row r="1202" ht="74" customHeight="1">
      <x:c r="A1202" s="121" t="str">
        <x:v>D6-O4-M24-SUCCES---01</x:v>
      </x:c>
      <x:c r="B1202" s="122" t="str">
        <x:v>D6-O4-M24</x:v>
      </x:c>
      <x:c r="C1202" s="122" t="str">
        <x:v>SUCCES</x:v>
      </x:c>
      <x:c r="D1202" s="122" t="str">
        <x:v>-</x:v>
      </x:c>
      <x:c r="E1202" s="123" t="n">
        <x:v>1</x:v>
      </x:c>
      <x:c r="F1202" s="122" t="str">
        <x:v>Evar</x:v>
      </x:c>
      <x:c r="G1202" s="122" t="str">
        <x:v>Ton récit peut être lu à côté de l’affaire ancienne sans demander qu’elle soit fausse.</x:v>
      </x:c>
      <x:c r="H1202" s="122" t="str">
        <x:v>Regarde le résultat réellement obtenu avant de parler.</x:v>
      </x:c>
      <x:c r="I1202" s="122" t="str">
        <x:v>Résultat correspondant effectivement constaté ; remplace ou supprime la ligne si choix de refus/différé/observation. Ne jamais jouer une victoire non acquise.</x:v>
      </x:c>
      <x:c r="J1202" s="122" t="str">
        <x:v>Origines — O4</x:v>
      </x:c>
      <x:c r="K1202" s="125" t="n">
        <x:v>15</x:v>
      </x:c>
    </x:row>
    <x:row r="1203" ht="44" customHeight="1">
      <x:c r="A1203" s="126" t="str">
        <x:v>D6-O4-M24-ECHEC---01</x:v>
      </x:c>
      <x:c r="B1203" s="127" t="str">
        <x:v>D6-O4-M24</x:v>
      </x:c>
      <x:c r="C1203" s="127" t="str">
        <x:v>ECHEC</x:v>
      </x:c>
      <x:c r="D1203" s="127" t="str">
        <x:v>-</x:v>
      </x:c>
      <x:c r="E1203" s="128" t="n">
        <x:v>1</x:v>
      </x:c>
      <x:c r="F1203" s="127" t="str">
        <x:v>Evar</x:v>
      </x:c>
      <x:c r="G1203" s="127" t="str">
        <x:v>L’original est perdu. Le relevé ne doit pas recevoir un objet fabriqué en silence.</x:v>
      </x:c>
      <x:c r="H1203" s="127" t="str">
        <x:v>Suspend l’échange pour laisser jouer le repli ou la protection prévue.</x:v>
      </x:c>
      <x:c r="I1203" s="127" t="str">
        <x:v>Échec ou blocage correspondant effectivement observé ; les dégâts, objets et positions persistent.</x:v>
      </x:c>
      <x:c r="J1203" s="127" t="str">
        <x:v>Origines — O4</x:v>
      </x:c>
      <x:c r="K1203" s="130" t="n">
        <x:v>14</x:v>
      </x:c>
    </x:row>
    <x:row r="1204" ht="44" customHeight="1">
      <x:c r="A1204" s="121" t="str">
        <x:v>D6-O4-M24-REPRISE---01</x:v>
      </x:c>
      <x:c r="B1204" s="122" t="str">
        <x:v>D6-O4-M24</x:v>
      </x:c>
      <x:c r="C1204" s="122" t="str">
        <x:v>REPRISE</x:v>
      </x:c>
      <x:c r="D1204" s="122" t="str">
        <x:v>-</x:v>
      </x:c>
      <x:c r="E1204" s="123" t="n">
        <x:v>1</x:v>
      </x:c>
      <x:c r="F1204" s="122" t="str">
        <x:v>Evar</x:v>
      </x:c>
      <x:c r="G1204" s="122" t="str">
        <x:v>Nous pouvons classer les traces restantes et laisser l’emplacement de l’original vide.</x:v>
      </x:c>
      <x:c r="H1204" s="122" t="str">
        <x:v>Reprend à distance sûre ; ne répète pas toute la présentation.</x:v>
      </x:c>
      <x:c r="I1204" s="122" t="str">
        <x:v>Réinteraction volontaire après interruption ; état de l’action conservé.</x:v>
      </x:c>
      <x:c r="J1204" s="122" t="str">
        <x:v>Origines — O4</x:v>
      </x:c>
      <x:c r="K1204" s="125" t="n">
        <x:v>12</x:v>
      </x:c>
    </x:row>
    <x:row r="1205" ht="59" customHeight="1">
      <x:c r="A1205" s="126" t="str">
        <x:v>D6-O4-M24-CHOIX-A-01</x:v>
      </x:c>
      <x:c r="B1205" s="127" t="str">
        <x:v>D6-O4-M24</x:v>
      </x:c>
      <x:c r="C1205" s="127" t="str">
        <x:v>CHOIX</x:v>
      </x:c>
      <x:c r="D1205" s="127" t="str">
        <x:v>A</x:v>
      </x:c>
      <x:c r="E1205" s="128" t="n">
        <x:v>1</x:v>
      </x:c>
      <x:c r="F1205" s="127" t="str">
        <x:v>Joueur</x:v>
      </x:c>
      <x:c r="G1205" s="127" t="str">
        <x:v>Je prépare une présentation publique.</x:v>
      </x:c>
      <x:c r="H1205" s="127" t="str">
        <x:v>Regarder la personne ou l’appui concerné ; intention, pas résultat.</x:v>
      </x:c>
      <x:c r="I1205" s="127" t="str">
        <x:v>Conditions d’entrée encore valides ; personne, outil et passage nécessaires disponibles. La parole seule ne valide pas l’objectif.</x:v>
      </x:c>
      <x:c r="J1205" s="127" t="str">
        <x:v>Origines — O4</x:v>
      </x:c>
      <x:c r="K1205" s="130" t="n">
        <x:v>5</x:v>
      </x:c>
    </x:row>
    <x:row r="1206" ht="59" customHeight="1">
      <x:c r="A1206" s="121" t="str">
        <x:v>D6-O4-M24-REPONSE-A-01</x:v>
      </x:c>
      <x:c r="B1206" s="122" t="str">
        <x:v>D6-O4-M24</x:v>
      </x:c>
      <x:c r="C1206" s="122" t="str">
        <x:v>REPONSE</x:v>
      </x:c>
      <x:c r="D1206" s="122" t="str">
        <x:v>A</x:v>
      </x:c>
      <x:c r="E1206" s="123" t="n">
        <x:v>1</x:v>
      </x:c>
      <x:c r="F1206" s="122" t="str">
        <x:v>Evar</x:v>
      </x:c>
      <x:c r="G1206" s="122" t="str">
        <x:v>Inscris aussi ce que les visiteurs ne peuvent vérifier directement.</x:v>
      </x:c>
      <x:c r="H1206" s="122" t="str">
        <x:v>Réponse au choix retenu ; les autres réponses ne sont pas jouées.</x:v>
      </x:c>
      <x:c r="I1206" s="122" t="str">
        <x:v>Conditions d’entrée encore valides ; personne, outil et passage nécessaires disponibles. La parole seule ne valide pas l’objectif.</x:v>
      </x:c>
      <x:c r="J1206" s="122" t="str">
        <x:v>Origines — O4</x:v>
      </x:c>
      <x:c r="K1206" s="125" t="n">
        <x:v>10</x:v>
      </x:c>
    </x:row>
    <x:row r="1207" ht="59" customHeight="1">
      <x:c r="A1207" s="126" t="str">
        <x:v>D6-O4-M24-CHOIX-B-01</x:v>
      </x:c>
      <x:c r="B1207" s="127" t="str">
        <x:v>D6-O4-M24</x:v>
      </x:c>
      <x:c r="C1207" s="127" t="str">
        <x:v>CHOIX</x:v>
      </x:c>
      <x:c r="D1207" s="127" t="str">
        <x:v>B</x:v>
      </x:c>
      <x:c r="E1207" s="128" t="n">
        <x:v>1</x:v>
      </x:c>
      <x:c r="F1207" s="127" t="str">
        <x:v>Joueur</x:v>
      </x:c>
      <x:c r="G1207" s="127" t="str">
        <x:v>Je garde ce récit dans ma galerie privée.</x:v>
      </x:c>
      <x:c r="H1207" s="127" t="str">
        <x:v>Regarder la personne ou l’appui concerné ; intention, pas résultat.</x:v>
      </x:c>
      <x:c r="I1207" s="127" t="str">
        <x:v>Conditions d’entrée encore valides ; personne, outil et passage nécessaires disponibles. La parole seule ne valide pas l’objectif.</x:v>
      </x:c>
      <x:c r="J1207" s="127" t="str">
        <x:v>Origines — O4</x:v>
      </x:c>
      <x:c r="K1207" s="130" t="n">
        <x:v>8</x:v>
      </x:c>
    </x:row>
    <x:row r="1208" ht="59" customHeight="1">
      <x:c r="A1208" s="121" t="str">
        <x:v>D6-O4-M24-REPONSE-B-01</x:v>
      </x:c>
      <x:c r="B1208" s="122" t="str">
        <x:v>D6-O4-M24</x:v>
      </x:c>
      <x:c r="C1208" s="122" t="str">
        <x:v>REPONSE</x:v>
      </x:c>
      <x:c r="D1208" s="122" t="str">
        <x:v>B</x:v>
      </x:c>
      <x:c r="E1208" s="123" t="n">
        <x:v>1</x:v>
      </x:c>
      <x:c r="F1208" s="122" t="str">
        <x:v>Evar</x:v>
      </x:c>
      <x:c r="G1208" s="122" t="str">
        <x:v>Les traces restent les mêmes, avec moins de regards autour.</x:v>
      </x:c>
      <x:c r="H1208" s="122" t="str">
        <x:v>Réponse au choix retenu ; les autres réponses ne sont pas jouées.</x:v>
      </x:c>
      <x:c r="I1208" s="122" t="str">
        <x:v>Conditions d’entrée encore valides ; personne, outil et passage nécessaires disponibles. La parole seule ne valide pas l’objectif.</x:v>
      </x:c>
      <x:c r="J1208" s="122" t="str">
        <x:v>Origines — O4</x:v>
      </x:c>
      <x:c r="K1208" s="125" t="n">
        <x:v>10</x:v>
      </x:c>
    </x:row>
    <x:row r="1209" ht="59" customHeight="1">
      <x:c r="A1209" s="126" t="str">
        <x:v>D6-O4-M24-VARIANTE---01</x:v>
      </x:c>
      <x:c r="B1209" s="127" t="str">
        <x:v>D6-O4-M24</x:v>
      </x:c>
      <x:c r="C1209" s="127" t="str">
        <x:v>VARIANTE</x:v>
      </x:c>
      <x:c r="D1209" s="127" t="str">
        <x:v>-</x:v>
      </x:c>
      <x:c r="E1209" s="128" t="n">
        <x:v>1</x:v>
      </x:c>
      <x:c r="F1209" s="127" t="str">
        <x:v>Isha</x:v>
      </x:c>
      <x:c r="G1209" s="127" t="str">
        <x:v>Je regarde cette chasse pour les gestes que tu y as faits. Je ne viens pas effacer l’autre histoire.</x:v>
      </x:c>
      <x:c r="H1209" s="127" t="str">
        <x:v>S’arrête au support qu’elle a accepté d’examiner.</x:v>
      </x:c>
      <x:c r="I1209" s="127" t="str">
        <x:v>Pendant visite ; priorité 1 ; Isha invitée et présente, Evar absent ; remplace ses commentaires de visite.</x:v>
      </x:c>
      <x:c r="J1209" s="127" t="str">
        <x:v>Origines — O4</x:v>
      </x:c>
      <x:c r="K1209" s="130" t="n">
        <x:v>19</x:v>
      </x:c>
    </x:row>
    <x:row r="1210" ht="164" customHeight="1">
      <x:c r="A1210" s="121" t="str">
        <x:v>D6-O4-M25-OUV---01</x:v>
      </x:c>
      <x:c r="B1210" s="122" t="str">
        <x:v>D6-O4-M25</x:v>
      </x:c>
      <x:c r="C1210" s="122" t="str">
        <x:v>OUV</x:v>
      </x:c>
      <x:c r="D1210" s="122" t="str">
        <x:v>-</x:v>
      </x:c>
      <x:c r="E1210" s="123" t="n">
        <x:v>1</x:v>
      </x:c>
      <x:c r="F1210" s="122" t="str">
        <x:v>Marchande du passage</x:v>
      </x:c>
      <x:c r="G1210" s="122" t="str">
        <x:v>Je me souviens du présentoir brisé. J’ai aussi entendu parler de tes chasses depuis.</x:v>
      </x:c>
      <x:c r="H1210" s="122" t="str">
        <x:v>Laisse le joueur regarder la situation avant de poursuivre.</x:v>
      </x:c>
      <x:c r="I1210" s="122" t="str">
        <x:v>O4-M24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1210" s="122" t="str">
        <x:v>Origines — O4</x:v>
      </x:c>
      <x:c r="K1210" s="125" t="n">
        <x:v>14</x:v>
      </x:c>
    </x:row>
    <x:row r="1211" ht="74" customHeight="1">
      <x:c r="A1211" s="126" t="str">
        <x:v>D6-O4-M25-SUCCES---01</x:v>
      </x:c>
      <x:c r="B1211" s="127" t="str">
        <x:v>D6-O4-M25</x:v>
      </x:c>
      <x:c r="C1211" s="127" t="str">
        <x:v>SUCCES</x:v>
      </x:c>
      <x:c r="D1211" s="127" t="str">
        <x:v>-</x:v>
      </x:c>
      <x:c r="E1211" s="128" t="n">
        <x:v>1</x:v>
      </x:c>
      <x:c r="F1211" s="127" t="str">
        <x:v>Marchande du passage</x:v>
      </x:c>
      <x:c r="G1211" s="127" t="str">
        <x:v>Le passage est praticable. Aujourd’hui encore, nous avons vu un acte à toi.</x:v>
      </x:c>
      <x:c r="H1211" s="127" t="str">
        <x:v>Regarde le résultat réellement obtenu avant de parler.</x:v>
      </x:c>
      <x:c r="I1211" s="127" t="str">
        <x:v>Résultat correspondant effectivement constaté ; remplace ou supprime la ligne si choix de refus/différé/observation. Ne jamais jouer une victoire non acquise.</x:v>
      </x:c>
      <x:c r="J1211" s="127" t="str">
        <x:v>Origines — O4</x:v>
      </x:c>
      <x:c r="K1211" s="130" t="n">
        <x:v>13</x:v>
      </x:c>
    </x:row>
    <x:row r="1212" ht="44" customHeight="1">
      <x:c r="A1212" s="121" t="str">
        <x:v>D6-O4-M25-ECHEC---01</x:v>
      </x:c>
      <x:c r="B1212" s="122" t="str">
        <x:v>D6-O4-M25</x:v>
      </x:c>
      <x:c r="C1212" s="122" t="str">
        <x:v>ECHEC</x:v>
      </x:c>
      <x:c r="D1212" s="122" t="str">
        <x:v>-</x:v>
      </x:c>
      <x:c r="E1212" s="123" t="n">
        <x:v>1</x:v>
      </x:c>
      <x:c r="F1212" s="122" t="str">
        <x:v>Marchande du passage</x:v>
      </x:c>
      <x:c r="G1212" s="122" t="str">
        <x:v>L’animal a changé de côté. Traite ce détour comme celui de cette chasse.</x:v>
      </x:c>
      <x:c r="H1212" s="122" t="str">
        <x:v>Suspend l’échange pour laisser jouer le repli ou la protection prévue.</x:v>
      </x:c>
      <x:c r="I1212" s="122" t="str">
        <x:v>Échec ou blocage correspondant effectivement observé ; les dégâts, objets et positions persistent.</x:v>
      </x:c>
      <x:c r="J1212" s="122" t="str">
        <x:v>Origines — O4</x:v>
      </x:c>
      <x:c r="K1212" s="125" t="n">
        <x:v>13</x:v>
      </x:c>
    </x:row>
    <x:row r="1213" ht="44" customHeight="1">
      <x:c r="A1213" s="126" t="str">
        <x:v>D6-O4-M25-REPRISE---01</x:v>
      </x:c>
      <x:c r="B1213" s="127" t="str">
        <x:v>D6-O4-M25</x:v>
      </x:c>
      <x:c r="C1213" s="127" t="str">
        <x:v>REPRISE</x:v>
      </x:c>
      <x:c r="D1213" s="127" t="str">
        <x:v>-</x:v>
      </x:c>
      <x:c r="E1213" s="128" t="n">
        <x:v>1</x:v>
      </x:c>
      <x:c r="F1213" s="127" t="str">
        <x:v>Marchande du passage</x:v>
      </x:c>
      <x:c r="G1213" s="127" t="str">
        <x:v>La seconde entrée reste ouverte. Reprends là sans rejouer tes victoires passées.</x:v>
      </x:c>
      <x:c r="H1213" s="127" t="str">
        <x:v>Reprend à distance sûre ; ne répète pas toute la présentation.</x:v>
      </x:c>
      <x:c r="I1213" s="127" t="str">
        <x:v>Réinteraction volontaire après interruption ; état de l’action conservé.</x:v>
      </x:c>
      <x:c r="J1213" s="127" t="str">
        <x:v>Origines — O4</x:v>
      </x:c>
      <x:c r="K1213" s="130" t="n">
        <x:v>12</x:v>
      </x:c>
    </x:row>
    <x:row r="1214" ht="59" customHeight="1">
      <x:c r="A1214" s="121" t="str">
        <x:v>D6-O4-M25-CHOIX-A-01</x:v>
      </x:c>
      <x:c r="B1214" s="122" t="str">
        <x:v>D6-O4-M25</x:v>
      </x:c>
      <x:c r="C1214" s="122" t="str">
        <x:v>CHOIX</x:v>
      </x:c>
      <x:c r="D1214" s="122" t="str">
        <x:v>A</x:v>
      </x:c>
      <x:c r="E1214" s="123" t="n">
        <x:v>1</x:v>
      </x:c>
      <x:c r="F1214" s="122" t="str">
        <x:v>Joueur</x:v>
      </x:c>
      <x:c r="G1214" s="122" t="str">
        <x:v>Je prends le temps de répondre aux salutations.</x:v>
      </x:c>
      <x:c r="H1214" s="122" t="str">
        <x:v>Regarder la personne ou l’appui concerné ; intention, pas résultat.</x:v>
      </x:c>
      <x:c r="I1214" s="122" t="str">
        <x:v>Conditions d’entrée encore valides ; personne, outil et passage nécessaires disponibles. La parole seule ne valide pas l’objectif.</x:v>
      </x:c>
      <x:c r="J1214" s="122" t="str">
        <x:v>Origines — O4</x:v>
      </x:c>
      <x:c r="K1214" s="125" t="n">
        <x:v>8</x:v>
      </x:c>
    </x:row>
    <x:row r="1215" ht="59" customHeight="1">
      <x:c r="A1215" s="126" t="str">
        <x:v>D6-O4-M25-REPONSE-A-01</x:v>
      </x:c>
      <x:c r="B1215" s="127" t="str">
        <x:v>D6-O4-M25</x:v>
      </x:c>
      <x:c r="C1215" s="127" t="str">
        <x:v>REPONSE</x:v>
      </x:c>
      <x:c r="D1215" s="127" t="str">
        <x:v>A</x:v>
      </x:c>
      <x:c r="E1215" s="128" t="n">
        <x:v>1</x:v>
      </x:c>
      <x:c r="F1215" s="127" t="str">
        <x:v>Marchande du passage</x:v>
      </x:c>
      <x:c r="G1215" s="127" t="str">
        <x:v>Ceux qui veulent parler sont ici. Les autres garderont peut-être leur réserve.</x:v>
      </x:c>
      <x:c r="H1215" s="127" t="str">
        <x:v>Réponse au choix retenu ; les autres réponses ne sont pas jouées.</x:v>
      </x:c>
      <x:c r="I1215" s="127" t="str">
        <x:v>Conditions d’entrée encore valides ; personne, outil et passage nécessaires disponibles. La parole seule ne valide pas l’objectif.</x:v>
      </x:c>
      <x:c r="J1215" s="127" t="str">
        <x:v>Origines — O4</x:v>
      </x:c>
      <x:c r="K1215" s="130" t="n">
        <x:v>12</x:v>
      </x:c>
    </x:row>
    <x:row r="1216" ht="59" customHeight="1">
      <x:c r="A1216" s="121" t="str">
        <x:v>D6-O4-M25-CHOIX-B-01</x:v>
      </x:c>
      <x:c r="B1216" s="122" t="str">
        <x:v>D6-O4-M25</x:v>
      </x:c>
      <x:c r="C1216" s="122" t="str">
        <x:v>CHOIX</x:v>
      </x:c>
      <x:c r="D1216" s="122" t="str">
        <x:v>B</x:v>
      </x:c>
      <x:c r="E1216" s="123" t="n">
        <x:v>1</x:v>
      </x:c>
      <x:c r="F1216" s="122" t="str">
        <x:v>Joueur</x:v>
      </x:c>
      <x:c r="G1216" s="122" t="str">
        <x:v>La piste passe près des visiteurs. Je vais d’abord la sécuriser.</x:v>
      </x:c>
      <x:c r="H1216" s="122" t="str">
        <x:v>Regarder la personne ou l’appui concerné ; intention, pas résultat.</x:v>
      </x:c>
      <x:c r="I1216" s="122" t="str">
        <x:v>Conditions d’entrée encore valides ; personne, outil et passage nécessaires disponibles. La parole seule ne valide pas l’objectif.</x:v>
      </x:c>
      <x:c r="J1216" s="122" t="str">
        <x:v>Origines — O4</x:v>
      </x:c>
      <x:c r="K1216" s="125" t="n">
        <x:v>11</x:v>
      </x:c>
    </x:row>
    <x:row r="1217" ht="59" customHeight="1">
      <x:c r="A1217" s="126" t="str">
        <x:v>D6-O4-M25-REPONSE-B-01</x:v>
      </x:c>
      <x:c r="B1217" s="127" t="str">
        <x:v>D6-O4-M25</x:v>
      </x:c>
      <x:c r="C1217" s="127" t="str">
        <x:v>REPONSE</x:v>
      </x:c>
      <x:c r="D1217" s="127" t="str">
        <x:v>B</x:v>
      </x:c>
      <x:c r="E1217" s="128" t="n">
        <x:v>1</x:v>
      </x:c>
      <x:c r="F1217" s="127" t="str">
        <x:v>Marchande du passage</x:v>
      </x:c>
      <x:c r="G1217" s="127" t="str">
        <x:v>Je les retiens de ce côté jusqu’à ton signal.</x:v>
      </x:c>
      <x:c r="H1217" s="127" t="str">
        <x:v>Réponse au choix retenu ; les autres réponses ne sont pas jouées.</x:v>
      </x:c>
      <x:c r="I1217" s="127" t="str">
        <x:v>Conditions d’entrée encore valides ; personne, outil et passage nécessaires disponibles. La parole seule ne valide pas l’objectif.</x:v>
      </x:c>
      <x:c r="J1217" s="127" t="str">
        <x:v>Origines — O4</x:v>
      </x:c>
      <x:c r="K1217" s="130" t="n">
        <x:v>9</x:v>
      </x:c>
    </x:row>
    <x:row r="1218" ht="164" customHeight="1">
      <x:c r="A1218" s="121" t="str">
        <x:v>D6-O4-M26-OUV---01</x:v>
      </x:c>
      <x:c r="B1218" s="122" t="str">
        <x:v>D6-O4-M26</x:v>
      </x:c>
      <x:c r="C1218" s="122" t="str">
        <x:v>OUV</x:v>
      </x:c>
      <x:c r="D1218" s="122" t="str">
        <x:v>-</x:v>
      </x:c>
      <x:c r="E1218" s="123" t="n">
        <x:v>1</x:v>
      </x:c>
      <x:c r="F1218" s="122" t="str">
        <x:v>Gardien de la réserve familiale</x:v>
      </x:c>
      <x:c r="G1218" s="122" t="str">
        <x:v>La pièce demandée se trouve au fond. L’accès est ouvert pour l’examen convenu.</x:v>
      </x:c>
      <x:c r="H1218" s="122" t="str">
        <x:v>Laisse le joueur regarder la situation avant de poursuivre.</x:v>
      </x:c>
      <x:c r="I1218" s="122" t="str">
        <x:v>O4-M25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1218" s="122" t="str">
        <x:v>Origines — O4</x:v>
      </x:c>
      <x:c r="K1218" s="125" t="n">
        <x:v>13</x:v>
      </x:c>
    </x:row>
    <x:row r="1219" ht="74" customHeight="1">
      <x:c r="A1219" s="126" t="str">
        <x:v>D6-O4-M26-SUCCES---01</x:v>
      </x:c>
      <x:c r="B1219" s="127" t="str">
        <x:v>D6-O4-M26</x:v>
      </x:c>
      <x:c r="C1219" s="127" t="str">
        <x:v>SUCCES</x:v>
      </x:c>
      <x:c r="D1219" s="127" t="str">
        <x:v>-</x:v>
      </x:c>
      <x:c r="E1219" s="128" t="n">
        <x:v>1</x:v>
      </x:c>
      <x:c r="F1219" s="127" t="str">
        <x:v>Gardien de la réserve familiale</x:v>
      </x:c>
      <x:c r="G1219" s="127" t="str">
        <x:v>La remise accomplie a ses limites écrites. Aucune vie n’a été rendue par le contenant.</x:v>
      </x:c>
      <x:c r="H1219" s="127" t="str">
        <x:v>Regarde le résultat réellement obtenu avant de parler.</x:v>
      </x:c>
      <x:c r="I1219" s="127" t="str">
        <x:v>Résultat correspondant effectivement constaté ; remplace ou supprime la ligne si choix de refus/différé/observation. Ne jamais jouer une victoire non acquise.</x:v>
      </x:c>
      <x:c r="J1219" s="127" t="str">
        <x:v>Origines — O4</x:v>
      </x:c>
      <x:c r="K1219" s="130" t="n">
        <x:v>15</x:v>
      </x:c>
    </x:row>
    <x:row r="1220" ht="44" customHeight="1">
      <x:c r="A1220" s="121" t="str">
        <x:v>D6-O4-M26-ECHEC---01</x:v>
      </x:c>
      <x:c r="B1220" s="122" t="str">
        <x:v>D6-O4-M26</x:v>
      </x:c>
      <x:c r="C1220" s="122" t="str">
        <x:v>ECHEC</x:v>
      </x:c>
      <x:c r="D1220" s="122" t="str">
        <x:v>-</x:v>
      </x:c>
      <x:c r="E1220" s="123" t="n">
        <x:v>1</x:v>
      </x:c>
      <x:c r="F1220" s="122" t="str">
        <x:v>Gardien de la réserve familiale</x:v>
      </x:c>
      <x:c r="G1220" s="122" t="str">
        <x:v>Le destinataire est encore contesté. La pièce ne quitte pas sa garde.</x:v>
      </x:c>
      <x:c r="H1220" s="122" t="str">
        <x:v>Suspend l’échange pour laisser jouer le repli ou la protection prévue.</x:v>
      </x:c>
      <x:c r="I1220" s="122" t="str">
        <x:v>Échec ou blocage correspondant effectivement observé ; les dégâts, objets et positions persistent.</x:v>
      </x:c>
      <x:c r="J1220" s="122" t="str">
        <x:v>Origines — O4</x:v>
      </x:c>
      <x:c r="K1220" s="125" t="n">
        <x:v>12</x:v>
      </x:c>
    </x:row>
    <x:row r="1221" ht="44" customHeight="1">
      <x:c r="A1221" s="126" t="str">
        <x:v>D6-O4-M26-REPRISE---01</x:v>
      </x:c>
      <x:c r="B1221" s="127" t="str">
        <x:v>D6-O4-M26</x:v>
      </x:c>
      <x:c r="C1221" s="127" t="str">
        <x:v>REPRISE</x:v>
      </x:c>
      <x:c r="D1221" s="127" t="str">
        <x:v>-</x:v>
      </x:c>
      <x:c r="E1221" s="128" t="n">
        <x:v>1</x:v>
      </x:c>
      <x:c r="F1221" s="127" t="str">
        <x:v>Gardien de la réserve familiale</x:v>
      </x:c>
      <x:c r="G1221" s="127" t="str">
        <x:v>Reprenons l’attribution avec les personnes manquantes, pas la découverte déjà faite.</x:v>
      </x:c>
      <x:c r="H1221" s="127" t="str">
        <x:v>Reprend à distance sûre ; ne répète pas toute la présentation.</x:v>
      </x:c>
      <x:c r="I1221" s="127" t="str">
        <x:v>Réinteraction volontaire après interruption ; état de l’action conservé.</x:v>
      </x:c>
      <x:c r="J1221" s="127" t="str">
        <x:v>Origines — O4</x:v>
      </x:c>
      <x:c r="K1221" s="130" t="n">
        <x:v>11</x:v>
      </x:c>
    </x:row>
    <x:row r="1222" ht="59" customHeight="1">
      <x:c r="A1222" s="121" t="str">
        <x:v>D6-O4-M26-CHOIX-A-01</x:v>
      </x:c>
      <x:c r="B1222" s="122" t="str">
        <x:v>D6-O4-M26</x:v>
      </x:c>
      <x:c r="C1222" s="122" t="str">
        <x:v>CHOIX</x:v>
      </x:c>
      <x:c r="D1222" s="122" t="str">
        <x:v>A</x:v>
      </x:c>
      <x:c r="E1222" s="123" t="n">
        <x:v>1</x:v>
      </x:c>
      <x:c r="F1222" s="122" t="str">
        <x:v>Joueur</x:v>
      </x:c>
      <x:c r="G1222" s="122" t="str">
        <x:v>Je rapporte l’original si son attribution est confirmée.</x:v>
      </x:c>
      <x:c r="H1222" s="122" t="str">
        <x:v>Regarder la personne ou l’appui concerné ; intention, pas résultat.</x:v>
      </x:c>
      <x:c r="I1222" s="122" t="str">
        <x:v>Conditions d’entrée encore valides ; personne, outil et passage nécessaires disponibles. La parole seule ne valide pas l’objectif.</x:v>
      </x:c>
      <x:c r="J1222" s="122" t="str">
        <x:v>Origines — O4</x:v>
      </x:c>
      <x:c r="K1222" s="125" t="n">
        <x:v>8</x:v>
      </x:c>
    </x:row>
    <x:row r="1223" ht="59" customHeight="1">
      <x:c r="A1223" s="126" t="str">
        <x:v>D6-O4-M26-REPONSE-A-01</x:v>
      </x:c>
      <x:c r="B1223" s="127" t="str">
        <x:v>D6-O4-M26</x:v>
      </x:c>
      <x:c r="C1223" s="127" t="str">
        <x:v>REPONSE</x:v>
      </x:c>
      <x:c r="D1223" s="127" t="str">
        <x:v>A</x:v>
      </x:c>
      <x:c r="E1223" s="128" t="n">
        <x:v>1</x:v>
      </x:c>
      <x:c r="F1223" s="127" t="str">
        <x:v>Gardien de la réserve familiale</x:v>
      </x:c>
      <x:c r="G1223" s="127" t="str">
        <x:v>Vérifiez la marque ensemble avant de le charger.</x:v>
      </x:c>
      <x:c r="H1223" s="127" t="str">
        <x:v>Réponse au choix retenu ; les autres réponses ne sont pas jouées.</x:v>
      </x:c>
      <x:c r="I1223" s="127" t="str">
        <x:v>Conditions d’entrée encore valides ; personne, outil et passage nécessaires disponibles. La parole seule ne valide pas l’objectif.</x:v>
      </x:c>
      <x:c r="J1223" s="127" t="str">
        <x:v>Origines — O4</x:v>
      </x:c>
      <x:c r="K1223" s="130" t="n">
        <x:v>8</x:v>
      </x:c>
    </x:row>
    <x:row r="1224" ht="59" customHeight="1">
      <x:c r="A1224" s="121" t="str">
        <x:v>D6-O4-M26-CHOIX-B-01</x:v>
      </x:c>
      <x:c r="B1224" s="122" t="str">
        <x:v>D6-O4-M26</x:v>
      </x:c>
      <x:c r="C1224" s="122" t="str">
        <x:v>CHOIX</x:v>
      </x:c>
      <x:c r="D1224" s="122" t="str">
        <x:v>B</x:v>
      </x:c>
      <x:c r="E1224" s="123" t="n">
        <x:v>1</x:v>
      </x:c>
      <x:c r="F1224" s="122" t="str">
        <x:v>Joueur</x:v>
      </x:c>
      <x:c r="G1224" s="122" t="str">
        <x:v>Si l’original manque, je proposerai une autre réparation acceptée.</x:v>
      </x:c>
      <x:c r="H1224" s="122" t="str">
        <x:v>Regarder la personne ou l’appui concerné ; intention, pas résultat.</x:v>
      </x:c>
      <x:c r="I1224" s="122" t="str">
        <x:v>Conditions d’entrée encore valides ; personne, outil et passage nécessaires disponibles. La parole seule ne valide pas l’objectif.</x:v>
      </x:c>
      <x:c r="J1224" s="122" t="str">
        <x:v>Origines — O4</x:v>
      </x:c>
      <x:c r="K1224" s="125" t="n">
        <x:v>9</x:v>
      </x:c>
    </x:row>
    <x:row r="1225" ht="59" customHeight="1">
      <x:c r="A1225" s="126" t="str">
        <x:v>D6-O4-M26-REPONSE-B-01</x:v>
      </x:c>
      <x:c r="B1225" s="127" t="str">
        <x:v>D6-O4-M26</x:v>
      </x:c>
      <x:c r="C1225" s="127" t="str">
        <x:v>REPONSE</x:v>
      </x:c>
      <x:c r="D1225" s="127" t="str">
        <x:v>B</x:v>
      </x:c>
      <x:c r="E1225" s="128" t="n">
        <x:v>1</x:v>
      </x:c>
      <x:c r="F1225" s="127" t="str">
        <x:v>Gardien de la réserve familiale</x:v>
      </x:c>
      <x:c r="G1225" s="127" t="str">
        <x:v>Personne ici ne décidera pour ceux qui attendent la restitution.</x:v>
      </x:c>
      <x:c r="H1225" s="127" t="str">
        <x:v>Réponse au choix retenu ; les autres réponses ne sont pas jouées.</x:v>
      </x:c>
      <x:c r="I1225" s="127" t="str">
        <x:v>Conditions d’entrée encore valides ; personne, outil et passage nécessaires disponibles. La parole seule ne valide pas l’objectif.</x:v>
      </x:c>
      <x:c r="J1225" s="127" t="str">
        <x:v>Origines — O4</x:v>
      </x:c>
      <x:c r="K1225" s="130" t="n">
        <x:v>10</x:v>
      </x:c>
    </x:row>
    <x:row r="1226" ht="164" customHeight="1">
      <x:c r="A1226" s="121" t="str">
        <x:v>D6-O4-M27-OUV---01</x:v>
      </x:c>
      <x:c r="B1226" s="122" t="str">
        <x:v>D6-O4-M27</x:v>
      </x:c>
      <x:c r="C1226" s="122" t="str">
        <x:v>OUV</x:v>
      </x:c>
      <x:c r="D1226" s="122" t="str">
        <x:v>-</x:v>
      </x:c>
      <x:c r="E1226" s="123" t="n">
        <x:v>1</x:v>
      </x:c>
      <x:c r="F1226" s="122" t="str">
        <x:v>Evar</x:v>
      </x:c>
      <x:c r="G1226" s="122" t="str">
        <x:v>Je propose une tâche limitée : observer ce duel, garder la trace, puis cesser d’intervenir.</x:v>
      </x:c>
      <x:c r="H1226" s="122" t="str">
        <x:v>Laisse le joueur regarder la situation avant de poursuivre.</x:v>
      </x:c>
      <x:c r="I1226" s="122" t="str">
        <x:v>O4-M26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1226" s="122" t="str">
        <x:v>Origines — O4</x:v>
      </x:c>
      <x:c r="K1226" s="125" t="n">
        <x:v>15</x:v>
      </x:c>
    </x:row>
    <x:row r="1227" ht="74" customHeight="1">
      <x:c r="A1227" s="126" t="str">
        <x:v>D6-O4-M27-SUCCES---01</x:v>
      </x:c>
      <x:c r="B1227" s="127" t="str">
        <x:v>D6-O4-M27</x:v>
      </x:c>
      <x:c r="C1227" s="127" t="str">
        <x:v>SUCCES</x:v>
      </x:c>
      <x:c r="D1227" s="127" t="str">
        <x:v>-</x:v>
      </x:c>
      <x:c r="E1227" s="128" t="n">
        <x:v>1</x:v>
      </x:c>
      <x:c r="F1227" s="127" t="str">
        <x:v>Evar</x:v>
      </x:c>
      <x:c r="G1227" s="127" t="str">
        <x:v>Tu as vu le coût de cette tâche et la limite qui l’arrête.</x:v>
      </x:c>
      <x:c r="H1227" s="127" t="str">
        <x:v>Regarde le résultat réellement obtenu avant de parler.</x:v>
      </x:c>
      <x:c r="I1227" s="127" t="str">
        <x:v>Résultat correspondant effectivement constaté ; remplace ou supprime la ligne si choix de refus/différé/observation. Ne jamais jouer une victoire non acquise.</x:v>
      </x:c>
      <x:c r="J1227" s="127" t="str">
        <x:v>Origines — O4</x:v>
      </x:c>
      <x:c r="K1227" s="130" t="n">
        <x:v>13</x:v>
      </x:c>
    </x:row>
    <x:row r="1228" ht="44" customHeight="1">
      <x:c r="A1228" s="121" t="str">
        <x:v>D6-O4-M27-ECHEC---01</x:v>
      </x:c>
      <x:c r="B1228" s="122" t="str">
        <x:v>D6-O4-M27</x:v>
      </x:c>
      <x:c r="C1228" s="122" t="str">
        <x:v>ECHEC</x:v>
      </x:c>
      <x:c r="D1228" s="122" t="str">
        <x:v>-</x:v>
      </x:c>
      <x:c r="E1228" s="123" t="n">
        <x:v>1</x:v>
      </x:c>
      <x:c r="F1228" s="122" t="str">
        <x:v>Evar</x:v>
      </x:c>
      <x:c r="G1228" s="122" t="str">
        <x:v>Tu es intervenu au-delà du mandat. Nous devons reprendre ce point.</x:v>
      </x:c>
      <x:c r="H1228" s="122" t="str">
        <x:v>Suspend l’échange pour laisser jouer le repli ou la protection prévue.</x:v>
      </x:c>
      <x:c r="I1228" s="122" t="str">
        <x:v>Échec ou blocage correspondant effectivement observé ; les dégâts, objets et positions persistent.</x:v>
      </x:c>
      <x:c r="J1228" s="122" t="str">
        <x:v>Origines — O4</x:v>
      </x:c>
      <x:c r="K1228" s="125" t="n">
        <x:v>11</x:v>
      </x:c>
    </x:row>
    <x:row r="1229" ht="44" customHeight="1">
      <x:c r="A1229" s="126" t="str">
        <x:v>D6-O4-M27-REPRISE---01</x:v>
      </x:c>
      <x:c r="B1229" s="127" t="str">
        <x:v>D6-O4-M27</x:v>
      </x:c>
      <x:c r="C1229" s="127" t="str">
        <x:v>REPRISE</x:v>
      </x:c>
      <x:c r="D1229" s="127" t="str">
        <x:v>-</x:v>
      </x:c>
      <x:c r="E1229" s="128" t="n">
        <x:v>1</x:v>
      </x:c>
      <x:c r="F1229" s="127" t="str">
        <x:v>Evar</x:v>
      </x:c>
      <x:c r="G1229" s="127" t="str">
        <x:v>La correction porte sur cette intervention. Ton rang n’est pas l’objet de l’entretien.</x:v>
      </x:c>
      <x:c r="H1229" s="127" t="str">
        <x:v>Reprend à distance sûre ; ne répète pas toute la présentation.</x:v>
      </x:c>
      <x:c r="I1229" s="127" t="str">
        <x:v>Réinteraction volontaire après interruption ; état de l’action conservé.</x:v>
      </x:c>
      <x:c r="J1229" s="127" t="str">
        <x:v>Origines — O4</x:v>
      </x:c>
      <x:c r="K1229" s="130" t="n">
        <x:v>13</x:v>
      </x:c>
    </x:row>
    <x:row r="1230" ht="59" customHeight="1">
      <x:c r="A1230" s="121" t="str">
        <x:v>D6-O4-M27-CHOIX-A-01</x:v>
      </x:c>
      <x:c r="B1230" s="122" t="str">
        <x:v>D6-O4-M27</x:v>
      </x:c>
      <x:c r="C1230" s="122" t="str">
        <x:v>CHOIX</x:v>
      </x:c>
      <x:c r="D1230" s="122" t="str">
        <x:v>A</x:v>
      </x:c>
      <x:c r="E1230" s="123" t="n">
        <x:v>1</x:v>
      </x:c>
      <x:c r="F1230" s="122" t="str">
        <x:v>Joueur</x:v>
      </x:c>
      <x:c r="G1230" s="122" t="str">
        <x:v>Je veux éprouver ce travail avant de m’y engager.</x:v>
      </x:c>
      <x:c r="H1230" s="122" t="str">
        <x:v>Regarder la personne ou l’appui concerné ; intention, pas résultat.</x:v>
      </x:c>
      <x:c r="I1230" s="122" t="str">
        <x:v>Conditions d’entrée encore valides ; personne, outil et passage nécessaires disponibles. La parole seule ne valide pas l’objectif.</x:v>
      </x:c>
      <x:c r="J1230" s="122" t="str">
        <x:v>Origines — O4</x:v>
      </x:c>
      <x:c r="K1230" s="125" t="n">
        <x:v>9</x:v>
      </x:c>
    </x:row>
    <x:row r="1231" ht="59" customHeight="1">
      <x:c r="A1231" s="126" t="str">
        <x:v>D6-O4-M27-REPONSE-A-01</x:v>
      </x:c>
      <x:c r="B1231" s="127" t="str">
        <x:v>D6-O4-M27</x:v>
      </x:c>
      <x:c r="C1231" s="127" t="str">
        <x:v>REPONSE</x:v>
      </x:c>
      <x:c r="D1231" s="127" t="str">
        <x:v>A</x:v>
      </x:c>
      <x:c r="E1231" s="128" t="n">
        <x:v>1</x:v>
      </x:c>
      <x:c r="F1231" s="127" t="str">
        <x:v>Evar</x:v>
      </x:c>
      <x:c r="G1231" s="127" t="str">
        <x:v>Alors commence par nommer ce que tu n’es pas chargé de décider.</x:v>
      </x:c>
      <x:c r="H1231" s="127" t="str">
        <x:v>Réponse au choix retenu ; les autres réponses ne sont pas jouées.</x:v>
      </x:c>
      <x:c r="I1231" s="127" t="str">
        <x:v>Conditions d’entrée encore valides ; personne, outil et passage nécessaires disponibles. La parole seule ne valide pas l’objectif.</x:v>
      </x:c>
      <x:c r="J1231" s="127" t="str">
        <x:v>Origines — O4</x:v>
      </x:c>
      <x:c r="K1231" s="130" t="n">
        <x:v>12</x:v>
      </x:c>
    </x:row>
    <x:row r="1232" ht="59" customHeight="1">
      <x:c r="A1232" s="121" t="str">
        <x:v>D6-O4-M27-CHOIX-B-01</x:v>
      </x:c>
      <x:c r="B1232" s="122" t="str">
        <x:v>D6-O4-M27</x:v>
      </x:c>
      <x:c r="C1232" s="122" t="str">
        <x:v>CHOIX</x:v>
      </x:c>
      <x:c r="D1232" s="122" t="str">
        <x:v>B</x:v>
      </x:c>
      <x:c r="E1232" s="123" t="n">
        <x:v>1</x:v>
      </x:c>
      <x:c r="F1232" s="122" t="str">
        <x:v>Joueur</x:v>
      </x:c>
      <x:c r="G1232" s="122" t="str">
        <x:v>Je préfère rester un chasseur sans cette fonction.</x:v>
      </x:c>
      <x:c r="H1232" s="122" t="str">
        <x:v>Regarder la personne ou l’appui concerné ; intention, pas résultat.</x:v>
      </x:c>
      <x:c r="I1232" s="122" t="str">
        <x:v>Conditions d’entrée encore valides ; personne, outil et passage nécessaires disponibles. La parole seule ne valide pas l’objectif.</x:v>
      </x:c>
      <x:c r="J1232" s="122" t="str">
        <x:v>Origines — O4</x:v>
      </x:c>
      <x:c r="K1232" s="125" t="n">
        <x:v>8</x:v>
      </x:c>
    </x:row>
    <x:row r="1233" ht="59" customHeight="1">
      <x:c r="A1233" s="126" t="str">
        <x:v>D6-O4-M27-REPONSE-B-01</x:v>
      </x:c>
      <x:c r="B1233" s="127" t="str">
        <x:v>D6-O4-M27</x:v>
      </x:c>
      <x:c r="C1233" s="127" t="str">
        <x:v>REPONSE</x:v>
      </x:c>
      <x:c r="D1233" s="127" t="str">
        <x:v>B</x:v>
      </x:c>
      <x:c r="E1233" s="128" t="n">
        <x:v>1</x:v>
      </x:c>
      <x:c r="F1233" s="127" t="str">
        <x:v>Evar</x:v>
      </x:c>
      <x:c r="G1233" s="127" t="str">
        <x:v>Tu peux refuser. Tu gardes la responsabilité de tes propres gestes.</x:v>
      </x:c>
      <x:c r="H1233" s="127" t="str">
        <x:v>Réponse au choix retenu ; les autres réponses ne sont pas jouées.</x:v>
      </x:c>
      <x:c r="I1233" s="127" t="str">
        <x:v>Conditions d’entrée encore valides ; personne, outil et passage nécessaires disponibles. La parole seule ne valide pas l’objectif.</x:v>
      </x:c>
      <x:c r="J1233" s="127" t="str">
        <x:v>Origines — O4</x:v>
      </x:c>
      <x:c r="K1233" s="130" t="n">
        <x:v>11</x:v>
      </x:c>
    </x:row>
    <x:row r="1234" ht="164" customHeight="1">
      <x:c r="A1234" s="121" t="str">
        <x:v>D6-O4-M28-OUV---01</x:v>
      </x:c>
      <x:c r="B1234" s="122" t="str">
        <x:v>D6-O4-M28</x:v>
      </x:c>
      <x:c r="C1234" s="122" t="str">
        <x:v>OUV</x:v>
      </x:c>
      <x:c r="D1234" s="122" t="str">
        <x:v>-</x:v>
      </x:c>
      <x:c r="E1234" s="123" t="n">
        <x:v>1</x:v>
      </x:c>
      <x:c r="F1234" s="122" t="str">
        <x:v>Artisane des plaques</x:v>
      </x:c>
      <x:c r="G1234" s="122" t="str">
        <x:v>Le nom situé, un autre nom, ou le signe d’une tâche choisie. Essaie-les avant de décider.</x:v>
      </x:c>
      <x:c r="H1234" s="122" t="str">
        <x:v>Laisse le joueur regarder la situation avant de poursuivre.</x:v>
      </x:c>
      <x:c r="I1234" s="122" t="str">
        <x:v>O4-M27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1234" s="122" t="str">
        <x:v>Origines — O4</x:v>
      </x:c>
      <x:c r="K1234" s="125" t="n">
        <x:v>16</x:v>
      </x:c>
    </x:row>
    <x:row r="1235" ht="74" customHeight="1">
      <x:c r="A1235" s="126" t="str">
        <x:v>D6-O4-M28-SUCCES---01</x:v>
      </x:c>
      <x:c r="B1235" s="127" t="str">
        <x:v>D6-O4-M28</x:v>
      </x:c>
      <x:c r="C1235" s="127" t="str">
        <x:v>SUCCES</x:v>
      </x:c>
      <x:c r="D1235" s="127" t="str">
        <x:v>-</x:v>
      </x:c>
      <x:c r="E1235" s="128" t="n">
        <x:v>1</x:v>
      </x:c>
      <x:c r="F1235" s="127" t="str">
        <x:v>Artisane des plaques</x:v>
      </x:c>
      <x:c r="G1235" s="127" t="str">
        <x:v>La plaque reste provisoire. Tu as vu ce que sa lecture change aux rencontres.</x:v>
      </x:c>
      <x:c r="H1235" s="127" t="str">
        <x:v>Regarde le résultat réellement obtenu avant de parler.</x:v>
      </x:c>
      <x:c r="I1235" s="127" t="str">
        <x:v>Résultat correspondant effectivement constaté ; remplace ou supprime la ligne si choix de refus/différé/observation. Ne jamais jouer une victoire non acquise.</x:v>
      </x:c>
      <x:c r="J1235" s="127" t="str">
        <x:v>Origines — O4</x:v>
      </x:c>
      <x:c r="K1235" s="130" t="n">
        <x:v>14</x:v>
      </x:c>
    </x:row>
    <x:row r="1236" ht="44" customHeight="1">
      <x:c r="A1236" s="121" t="str">
        <x:v>D6-O4-M28-ECHEC---01</x:v>
      </x:c>
      <x:c r="B1236" s="122" t="str">
        <x:v>D6-O4-M28</x:v>
      </x:c>
      <x:c r="C1236" s="122" t="str">
        <x:v>ECHEC</x:v>
      </x:c>
      <x:c r="D1236" s="122" t="str">
        <x:v>-</x:v>
      </x:c>
      <x:c r="E1236" s="123" t="n">
        <x:v>1</x:v>
      </x:c>
      <x:c r="F1236" s="122" t="str">
        <x:v>Artisane des plaques</x:v>
      </x:c>
      <x:c r="G1236" s="122" t="str">
        <x:v>L’essai peut être retiré. Aucun nom nouveau n’a été annoncé comme définitif.</x:v>
      </x:c>
      <x:c r="H1236" s="122" t="str">
        <x:v>Suspend l’échange pour laisser jouer le repli ou la protection prévue.</x:v>
      </x:c>
      <x:c r="I1236" s="122" t="str">
        <x:v>Échec ou blocage correspondant effectivement observé ; les dégâts, objets et positions persistent.</x:v>
      </x:c>
      <x:c r="J1236" s="122" t="str">
        <x:v>Origines — O4</x:v>
      </x:c>
      <x:c r="K1236" s="125" t="n">
        <x:v>12</x:v>
      </x:c>
    </x:row>
    <x:row r="1237" ht="44" customHeight="1">
      <x:c r="A1237" s="126" t="str">
        <x:v>D6-O4-M28-REPRISE---01</x:v>
      </x:c>
      <x:c r="B1237" s="127" t="str">
        <x:v>D6-O4-M28</x:v>
      </x:c>
      <x:c r="C1237" s="127" t="str">
        <x:v>REPRISE</x:v>
      </x:c>
      <x:c r="D1237" s="127" t="str">
        <x:v>-</x:v>
      </x:c>
      <x:c r="E1237" s="128" t="n">
        <x:v>1</x:v>
      </x:c>
      <x:c r="F1237" s="127" t="str">
        <x:v>Artisane des plaques</x:v>
      </x:c>
      <x:c r="G1237" s="127" t="str">
        <x:v>Reprends la plaque que tu veux comparer. Les autres n’ont pas disparu.</x:v>
      </x:c>
      <x:c r="H1237" s="127" t="str">
        <x:v>Reprend à distance sûre ; ne répète pas toute la présentation.</x:v>
      </x:c>
      <x:c r="I1237" s="127" t="str">
        <x:v>Réinteraction volontaire après interruption ; état de l’action conservé.</x:v>
      </x:c>
      <x:c r="J1237" s="127" t="str">
        <x:v>Origines — O4</x:v>
      </x:c>
      <x:c r="K1237" s="130" t="n">
        <x:v>12</x:v>
      </x:c>
    </x:row>
    <x:row r="1238" ht="59" customHeight="1">
      <x:c r="A1238" s="121" t="str">
        <x:v>D6-O4-M28-CHOIX-A-01</x:v>
      </x:c>
      <x:c r="B1238" s="122" t="str">
        <x:v>D6-O4-M28</x:v>
      </x:c>
      <x:c r="C1238" s="122" t="str">
        <x:v>CHOIX</x:v>
      </x:c>
      <x:c r="D1238" s="122" t="str">
        <x:v>A</x:v>
      </x:c>
      <x:c r="E1238" s="123" t="n">
        <x:v>1</x:v>
      </x:c>
      <x:c r="F1238" s="122" t="str">
        <x:v>Joueur</x:v>
      </x:c>
      <x:c r="G1238" s="122" t="str">
        <x:v>Je prépare le nom familial avec les faits.</x:v>
      </x:c>
      <x:c r="H1238" s="122" t="str">
        <x:v>Regarder la personne ou l’appui concerné ; intention, pas résultat.</x:v>
      </x:c>
      <x:c r="I1238" s="122" t="str">
        <x:v>Conditions d’entrée encore valides ; personne, outil et passage nécessaires disponibles. La parole seule ne valide pas l’objectif.</x:v>
      </x:c>
      <x:c r="J1238" s="122" t="str">
        <x:v>Origines — O4</x:v>
      </x:c>
      <x:c r="K1238" s="125" t="n">
        <x:v>8</x:v>
      </x:c>
    </x:row>
    <x:row r="1239" ht="59" customHeight="1">
      <x:c r="A1239" s="126" t="str">
        <x:v>D6-O4-M28-REPONSE-A-01</x:v>
      </x:c>
      <x:c r="B1239" s="127" t="str">
        <x:v>D6-O4-M28</x:v>
      </x:c>
      <x:c r="C1239" s="127" t="str">
        <x:v>REPONSE</x:v>
      </x:c>
      <x:c r="D1239" s="127" t="str">
        <x:v>A</x:v>
      </x:c>
      <x:c r="E1239" s="128" t="n">
        <x:v>1</x:v>
      </x:c>
      <x:c r="F1239" s="127" t="str">
        <x:v>Artisane des plaques</x:v>
      </x:c>
      <x:c r="G1239" s="127" t="str">
        <x:v>Vérifie sa place à la porte et sur l’équipement.</x:v>
      </x:c>
      <x:c r="H1239" s="127" t="str">
        <x:v>Réponse au choix retenu ; les autres réponses ne sont pas jouées.</x:v>
      </x:c>
      <x:c r="I1239" s="127" t="str">
        <x:v>Conditions d’entrée encore valides ; personne, outil et passage nécessaires disponibles. La parole seule ne valide pas l’objectif.</x:v>
      </x:c>
      <x:c r="J1239" s="127" t="str">
        <x:v>Origines — O4</x:v>
      </x:c>
      <x:c r="K1239" s="130" t="n">
        <x:v>9</x:v>
      </x:c>
    </x:row>
    <x:row r="1240" ht="59" customHeight="1">
      <x:c r="A1240" s="121" t="str">
        <x:v>D6-O4-M28-CHOIX-B-01</x:v>
      </x:c>
      <x:c r="B1240" s="122" t="str">
        <x:v>D6-O4-M28</x:v>
      </x:c>
      <x:c r="C1240" s="122" t="str">
        <x:v>CHOIX</x:v>
      </x:c>
      <x:c r="D1240" s="122" t="str">
        <x:v>B</x:v>
      </x:c>
      <x:c r="E1240" s="123" t="n">
        <x:v>1</x:v>
      </x:c>
      <x:c r="F1240" s="122" t="str">
        <x:v>Joueur</x:v>
      </x:c>
      <x:c r="G1240" s="122" t="str">
        <x:v>Je prépare un signe qui soit le mien.</x:v>
      </x:c>
      <x:c r="H1240" s="122" t="str">
        <x:v>Regarder la personne ou l’appui concerné ; intention, pas résultat.</x:v>
      </x:c>
      <x:c r="I1240" s="122" t="str">
        <x:v>Conditions d’entrée encore valides ; personne, outil et passage nécessaires disponibles. La parole seule ne valide pas l’objectif.</x:v>
      </x:c>
      <x:c r="J1240" s="122" t="str">
        <x:v>Origines — O4</x:v>
      </x:c>
      <x:c r="K1240" s="125" t="n">
        <x:v>8</x:v>
      </x:c>
    </x:row>
    <x:row r="1241" ht="59" customHeight="1">
      <x:c r="A1241" s="126" t="str">
        <x:v>D6-O4-M28-REPONSE-B-01</x:v>
      </x:c>
      <x:c r="B1241" s="127" t="str">
        <x:v>D6-O4-M28</x:v>
      </x:c>
      <x:c r="C1241" s="127" t="str">
        <x:v>REPONSE</x:v>
      </x:c>
      <x:c r="D1241" s="127" t="str">
        <x:v>B</x:v>
      </x:c>
      <x:c r="E1241" s="128" t="n">
        <x:v>1</x:v>
      </x:c>
      <x:c r="F1241" s="127" t="str">
        <x:v>Artisane des plaques</x:v>
      </x:c>
      <x:c r="G1241" s="127" t="str">
        <x:v>L’ancienne histoire restera dans ses archives.</x:v>
      </x:c>
      <x:c r="H1241" s="127" t="str">
        <x:v>Réponse au choix retenu ; les autres réponses ne sont pas jouées.</x:v>
      </x:c>
      <x:c r="I1241" s="127" t="str">
        <x:v>Conditions d’entrée encore valides ; personne, outil et passage nécessaires disponibles. La parole seule ne valide pas l’objectif.</x:v>
      </x:c>
      <x:c r="J1241" s="127" t="str">
        <x:v>Origines — O4</x:v>
      </x:c>
      <x:c r="K1241" s="130" t="n">
        <x:v>6</x:v>
      </x:c>
    </x:row>
    <x:row r="1242" ht="44" customHeight="1">
      <x:c r="A1242" s="121" t="str">
        <x:v>D6-O4-M28-CHOIX-C-01</x:v>
      </x:c>
      <x:c r="B1242" s="122" t="str">
        <x:v>D6-O4-M28</x:v>
      </x:c>
      <x:c r="C1242" s="122" t="str">
        <x:v>CHOIX</x:v>
      </x:c>
      <x:c r="D1242" s="122" t="str">
        <x:v>C</x:v>
      </x:c>
      <x:c r="E1242" s="123" t="n">
        <x:v>1</x:v>
      </x:c>
      <x:c r="F1242" s="122" t="str">
        <x:v>Joueur</x:v>
      </x:c>
      <x:c r="G1242" s="122" t="str">
        <x:v>Je prépare le signe d’une fonction de réparation limitée.</x:v>
      </x:c>
      <x:c r="H1242" s="122" t="str">
        <x:v>Regarder la personne ou l’appui concerné ; intention, pas résultat.</x:v>
      </x:c>
      <x:c r="I1242" s="122" t="str">
        <x:v>Proposition d’Evar étudiée ; fonction définie localement ; pas d’autorité universelle.</x:v>
      </x:c>
      <x:c r="J1242" s="122" t="str">
        <x:v>Origines — O4</x:v>
      </x:c>
      <x:c r="K1242" s="125" t="n">
        <x:v>9</x:v>
      </x:c>
    </x:row>
    <x:row r="1243" ht="44" customHeight="1">
      <x:c r="A1243" s="126" t="str">
        <x:v>D6-O4-M28-REPONSE-C-01</x:v>
      </x:c>
      <x:c r="B1243" s="127" t="str">
        <x:v>D6-O4-M28</x:v>
      </x:c>
      <x:c r="C1243" s="127" t="str">
        <x:v>REPONSE</x:v>
      </x:c>
      <x:c r="D1243" s="127" t="str">
        <x:v>C</x:v>
      </x:c>
      <x:c r="E1243" s="128" t="n">
        <x:v>1</x:v>
      </x:c>
      <x:c r="F1243" s="127" t="str">
        <x:v>Artisane des plaques</x:v>
      </x:c>
      <x:c r="G1243" s="127" t="str">
        <x:v>Le signe devra montrer ce que tu fais, sans promettre une autorité que tu n’as pas.</x:v>
      </x:c>
      <x:c r="H1243" s="127" t="str">
        <x:v>Réponse au choix retenu ; les autres réponses ne sont pas jouées.</x:v>
      </x:c>
      <x:c r="I1243" s="127" t="str">
        <x:v>Proposition d’Evar étudiée ; fonction définie localement ; pas d’autorité universelle.</x:v>
      </x:c>
      <x:c r="J1243" s="127" t="str">
        <x:v>Origines — O4</x:v>
      </x:c>
      <x:c r="K1243" s="130" t="n">
        <x:v>16</x:v>
      </x:c>
    </x:row>
    <x:row r="1244" ht="164" customHeight="1">
      <x:c r="A1244" s="121" t="str">
        <x:v>D6-O4-M29-OUV---01</x:v>
      </x:c>
      <x:c r="B1244" s="122" t="str">
        <x:v>D6-O4-M29</x:v>
      </x:c>
      <x:c r="C1244" s="122" t="str">
        <x:v>OUV</x:v>
      </x:c>
      <x:c r="D1244" s="122" t="str">
        <x:v>-</x:v>
      </x:c>
      <x:c r="E1244" s="123" t="n">
        <x:v>1</x:v>
      </x:c>
      <x:c r="F1244" s="122" t="str">
        <x:v>Evar</x:v>
      </x:c>
      <x:c r="G1244" s="122" t="str">
        <x:v>Ta direction appartient à ta vie présente. La responsabilité ancienne reste à son auteur.</x:v>
      </x:c>
      <x:c r="H1244" s="122" t="str">
        <x:v>Laisse le joueur regarder la situation avant de poursuivre.</x:v>
      </x:c>
      <x:c r="I1244" s="122" t="str">
        <x:v>O4-M28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1244" s="122" t="str">
        <x:v>Origines — O4</x:v>
      </x:c>
      <x:c r="K1244" s="125" t="n">
        <x:v>14</x:v>
      </x:c>
    </x:row>
    <x:row r="1245" ht="74" customHeight="1">
      <x:c r="A1245" s="126" t="str">
        <x:v>D6-O4-M29-SUCCES---01</x:v>
      </x:c>
      <x:c r="B1245" s="127" t="str">
        <x:v>D6-O4-M29</x:v>
      </x:c>
      <x:c r="C1245" s="127" t="str">
        <x:v>SUCCES</x:v>
      </x:c>
      <x:c r="D1245" s="127" t="str">
        <x:v>-</x:v>
      </x:c>
      <x:c r="E1245" s="128" t="n">
        <x:v>1</x:v>
      </x:c>
      <x:c r="F1245" s="127" t="str">
        <x:v>Evar</x:v>
      </x:c>
      <x:c r="G1245" s="127" t="str">
        <x:v>Tu as prononcé ton choix. Il reste à lui donner sa place par tes actes.</x:v>
      </x:c>
      <x:c r="H1245" s="127" t="str">
        <x:v>Regarde le résultat réellement obtenu avant de parler.</x:v>
      </x:c>
      <x:c r="I1245" s="127" t="str">
        <x:v>Résultat correspondant effectivement constaté ; remplace ou supprime la ligne si choix de refus/différé/observation. Ne jamais jouer une victoire non acquise.</x:v>
      </x:c>
      <x:c r="J1245" s="127" t="str">
        <x:v>Origines — O4</x:v>
      </x:c>
      <x:c r="K1245" s="130" t="n">
        <x:v>15</x:v>
      </x:c>
    </x:row>
    <x:row r="1246" ht="44" customHeight="1">
      <x:c r="A1246" s="121" t="str">
        <x:v>D6-O4-M29-ECHEC---01</x:v>
      </x:c>
      <x:c r="B1246" s="122" t="str">
        <x:v>D6-O4-M29</x:v>
      </x:c>
      <x:c r="C1246" s="122" t="str">
        <x:v>ECHEC</x:v>
      </x:c>
      <x:c r="D1246" s="122" t="str">
        <x:v>-</x:v>
      </x:c>
      <x:c r="E1246" s="123" t="n">
        <x:v>1</x:v>
      </x:c>
      <x:c r="F1246" s="122" t="str">
        <x:v>Evar</x:v>
      </x:c>
      <x:c r="G1246" s="122" t="str">
        <x:v>Tu as quitté l’atelier. Le signe regardé en dernier n’a rien décidé.</x:v>
      </x:c>
      <x:c r="H1246" s="122" t="str">
        <x:v>Suspend l’échange pour laisser jouer le repli ou la protection prévue.</x:v>
      </x:c>
      <x:c r="I1246" s="122" t="str">
        <x:v>Échec ou blocage correspondant effectivement observé ; les dégâts, objets et positions persistent.</x:v>
      </x:c>
      <x:c r="J1246" s="122" t="str">
        <x:v>Origines — O4</x:v>
      </x:c>
      <x:c r="K1246" s="125" t="n">
        <x:v>12</x:v>
      </x:c>
    </x:row>
    <x:row r="1247" ht="44" customHeight="1">
      <x:c r="A1247" s="126" t="str">
        <x:v>D6-O4-M29-REPRISE---01</x:v>
      </x:c>
      <x:c r="B1247" s="127" t="str">
        <x:v>D6-O4-M29</x:v>
      </x:c>
      <x:c r="C1247" s="127" t="str">
        <x:v>REPRISE</x:v>
      </x:c>
      <x:c r="D1247" s="127" t="str">
        <x:v>-</x:v>
      </x:c>
      <x:c r="E1247" s="128" t="n">
        <x:v>1</x:v>
      </x:c>
      <x:c r="F1247" s="127" t="str">
        <x:v>Evar</x:v>
      </x:c>
      <x:c r="G1247" s="127" t="str">
        <x:v>Nous reprendrons la présentation complète avant de demander ta confirmation.</x:v>
      </x:c>
      <x:c r="H1247" s="127" t="str">
        <x:v>Reprend à distance sûre ; ne répète pas toute la présentation.</x:v>
      </x:c>
      <x:c r="I1247" s="127" t="str">
        <x:v>Réinteraction volontaire après interruption ; état de l’action conservé.</x:v>
      </x:c>
      <x:c r="J1247" s="127" t="str">
        <x:v>Origines — O4</x:v>
      </x:c>
      <x:c r="K1247" s="130" t="n">
        <x:v>10</x:v>
      </x:c>
    </x:row>
    <x:row r="1248" ht="104" customHeight="1">
      <x:c r="A1248" s="121" t="str">
        <x:v>D6-O4-M29-CHOIX-A-01</x:v>
      </x:c>
      <x:c r="B1248" s="122" t="str">
        <x:v>D6-O4-M29</x:v>
      </x:c>
      <x:c r="C1248" s="122" t="str">
        <x:v>CHOIX</x:v>
      </x:c>
      <x:c r="D1248" s="122" t="str">
        <x:v>A</x:v>
      </x:c>
      <x:c r="E1248" s="123" t="n">
        <x:v>1</x:v>
      </x:c>
      <x:c r="F1248" s="122" t="str">
        <x:v>Joueur</x:v>
      </x:c>
      <x:c r="G1248" s="122" t="str">
        <x:v>Je garde mon nom avec les faits accessibles.</x:v>
      </x:c>
      <x:c r="H1248" s="122" t="str">
        <x:v>Regarder la personne ou l’appui concerné ; intention, pas résultat.</x:v>
      </x:c>
      <x:c r="I1248" s="122"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J1248" s="122" t="str">
        <x:v>Origines — O4</x:v>
      </x:c>
      <x:c r="K1248" s="125" t="n">
        <x:v>8</x:v>
      </x:c>
    </x:row>
    <x:row r="1249" ht="104" customHeight="1">
      <x:c r="A1249" s="126" t="str">
        <x:v>D6-O4-M29-REPONSE-A-01</x:v>
      </x:c>
      <x:c r="B1249" s="127" t="str">
        <x:v>D6-O4-M29</x:v>
      </x:c>
      <x:c r="C1249" s="127" t="str">
        <x:v>REPONSE</x:v>
      </x:c>
      <x:c r="D1249" s="127" t="str">
        <x:v>A</x:v>
      </x:c>
      <x:c r="E1249" s="128" t="n">
        <x:v>1</x:v>
      </x:c>
      <x:c r="F1249" s="127" t="str">
        <x:v>Evar</x:v>
      </x:c>
      <x:c r="G1249" s="127" t="str">
        <x:v>Confirme après avoir relu les engagements de cette présentation.</x:v>
      </x:c>
      <x:c r="H1249" s="127" t="str">
        <x:v>Réponse au choix retenu ; les autres réponses ne sont pas jouées.</x:v>
      </x:c>
      <x:c r="I1249" s="127"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J1249" s="127" t="str">
        <x:v>Origines — O4</x:v>
      </x:c>
      <x:c r="K1249" s="130" t="n">
        <x:v>9</x:v>
      </x:c>
    </x:row>
    <x:row r="1250" ht="104" customHeight="1">
      <x:c r="A1250" s="121" t="str">
        <x:v>D6-O4-M29-CHOIX-B-01</x:v>
      </x:c>
      <x:c r="B1250" s="122" t="str">
        <x:v>D6-O4-M29</x:v>
      </x:c>
      <x:c r="C1250" s="122" t="str">
        <x:v>CHOIX</x:v>
      </x:c>
      <x:c r="D1250" s="122" t="str">
        <x:v>B</x:v>
      </x:c>
      <x:c r="E1250" s="123" t="n">
        <x:v>1</x:v>
      </x:c>
      <x:c r="F1250" s="122" t="str">
        <x:v>Joueur</x:v>
      </x:c>
      <x:c r="G1250" s="122" t="str">
        <x:v>Je choisis un nouveau nom pour ma route.</x:v>
      </x:c>
      <x:c r="H1250" s="122" t="str">
        <x:v>Regarder la personne ou l’appui concerné ; intention, pas résultat.</x:v>
      </x:c>
      <x:c r="I1250" s="122"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J1250" s="122" t="str">
        <x:v>Origines — O4</x:v>
      </x:c>
      <x:c r="K1250" s="125" t="n">
        <x:v>8</x:v>
      </x:c>
    </x:row>
    <x:row r="1251" ht="104" customHeight="1">
      <x:c r="A1251" s="126" t="str">
        <x:v>D6-O4-M29-REPONSE-B-01</x:v>
      </x:c>
      <x:c r="B1251" s="127" t="str">
        <x:v>D6-O4-M29</x:v>
      </x:c>
      <x:c r="C1251" s="127" t="str">
        <x:v>REPONSE</x:v>
      </x:c>
      <x:c r="D1251" s="127" t="str">
        <x:v>B</x:v>
      </x:c>
      <x:c r="E1251" s="128" t="n">
        <x:v>1</x:v>
      </x:c>
      <x:c r="F1251" s="127" t="str">
        <x:v>Evar</x:v>
      </x:c>
      <x:c r="G1251" s="127" t="str">
        <x:v>Les objets et engagements garderont leur trace malgré ce nom.</x:v>
      </x:c>
      <x:c r="H1251" s="127" t="str">
        <x:v>Réponse au choix retenu ; les autres réponses ne sont pas jouées.</x:v>
      </x:c>
      <x:c r="I1251" s="127"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J1251" s="127" t="str">
        <x:v>Origines — O4</x:v>
      </x:c>
      <x:c r="K1251" s="130" t="n">
        <x:v>10</x:v>
      </x:c>
    </x:row>
    <x:row r="1252" ht="104" customHeight="1">
      <x:c r="A1252" s="121" t="str">
        <x:v>D6-O4-M29-CHOIX-C-01</x:v>
      </x:c>
      <x:c r="B1252" s="122" t="str">
        <x:v>D6-O4-M29</x:v>
      </x:c>
      <x:c r="C1252" s="122" t="str">
        <x:v>CHOIX</x:v>
      </x:c>
      <x:c r="D1252" s="122" t="str">
        <x:v>C</x:v>
      </x:c>
      <x:c r="E1252" s="123" t="n">
        <x:v>1</x:v>
      </x:c>
      <x:c r="F1252" s="122" t="str">
        <x:v>Joueur</x:v>
      </x:c>
      <x:c r="G1252" s="122" t="str">
        <x:v>Je choisis de réparer dans une tâche limitée.</x:v>
      </x:c>
      <x:c r="H1252" s="122" t="str">
        <x:v>Regarder la personne ou l’appui concerné ; intention, pas résultat.</x:v>
      </x:c>
      <x:c r="I1252" s="122" t="str">
        <x:v>Périmètre de fonction accepté et compréhensible ; mandat possible ; aucun rang d’Enforcer automatiquement accordé. Les effets de cette fin ont été consultés ; confirmation explicite distincte encore nécessaire. La lettre du choix seule ne réalise aucune fin.</x:v>
      </x:c>
      <x:c r="J1252" s="122" t="str">
        <x:v>Origines — O4</x:v>
      </x:c>
      <x:c r="K1252" s="125" t="n">
        <x:v>8</x:v>
      </x:c>
    </x:row>
    <x:row r="1253" ht="104" customHeight="1">
      <x:c r="A1253" s="126" t="str">
        <x:v>D6-O4-M29-REPONSE-C-01</x:v>
      </x:c>
      <x:c r="B1253" s="127" t="str">
        <x:v>D6-O4-M29</x:v>
      </x:c>
      <x:c r="C1253" s="127" t="str">
        <x:v>REPONSE</x:v>
      </x:c>
      <x:c r="D1253" s="127" t="str">
        <x:v>C</x:v>
      </x:c>
      <x:c r="E1253" s="128" t="n">
        <x:v>1</x:v>
      </x:c>
      <x:c r="F1253" s="127" t="str">
        <x:v>Evar</x:v>
      </x:c>
      <x:c r="G1253" s="127" t="str">
        <x:v>Nous fixerons où tu interviens et où tu dois t’arrêter.</x:v>
      </x:c>
      <x:c r="H1253" s="127" t="str">
        <x:v>Réponse au choix retenu ; les autres réponses ne sont pas jouées.</x:v>
      </x:c>
      <x:c r="I1253" s="127" t="str">
        <x:v>Périmètre de fonction accepté et compréhensible ; mandat possible ; aucun rang d’Enforcer automatiquement accordé. Les effets de cette fin ont été consultés ; confirmation explicite distincte encore nécessaire. La lettre du choix seule ne réalise aucune fin.</x:v>
      </x:c>
      <x:c r="J1253" s="127" t="str">
        <x:v>Origines — O4</x:v>
      </x:c>
      <x:c r="K1253" s="130" t="n">
        <x:v>10</x:v>
      </x:c>
    </x:row>
    <x:row r="1254" ht="239" customHeight="1">
      <x:c r="A1254" s="121" t="str">
        <x:v>D6-O4-M30-OUV---01</x:v>
      </x:c>
      <x:c r="B1254" s="122" t="str">
        <x:v>D6-O4-M30</x:v>
      </x:c>
      <x:c r="C1254" s="122" t="str">
        <x:v>OUV</x:v>
      </x:c>
      <x:c r="D1254" s="122" t="str">
        <x:v>-</x:v>
      </x:c>
      <x:c r="E1254" s="123" t="n">
        <x:v>1</x:v>
      </x:c>
      <x:c r="F1254" s="122" t="str">
        <x:v>Témoin de la clôture</x:v>
      </x:c>
      <x:c r="G1254" s="122" t="str">
        <x:v>La porte, la route ou la tâche suivent le choix que tu as confirmé. À qui va ton premier salut ?</x:v>
      </x:c>
      <x:c r="H1254" s="122" t="str">
        <x:v>Laisse le joueur regarder la situation avant de poursuivre.</x:v>
      </x:c>
      <x:c r="I1254" s="122" t="str">
        <x:v>O4-M29 résolue avec choix confirmé ; O4.endingId contient exactement une valeur valide parmi O4-E1, O4-E2, O4-E3. Un refus, une sortie sans confirmation ou une sélection provisoire n’ouvre pas M30.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 O4.endingChoiceConfirmed=true ; exactement un endingId valide. Jouer uniquement sa scène de réalisation E correspondante. La réussite parlée attend endingRealized=true ; report ou interruption restent à reprendre.</x:v>
      </x:c>
      <x:c r="J1254" s="122" t="str">
        <x:v>Origines — O4</x:v>
      </x:c>
      <x:c r="K1254" s="125" t="n">
        <x:v>21</x:v>
      </x:c>
    </x:row>
    <x:row r="1255" ht="74" customHeight="1">
      <x:c r="A1255" s="126" t="str">
        <x:v>D6-O4-M30-SUCCES---01</x:v>
      </x:c>
      <x:c r="B1255" s="127" t="str">
        <x:v>D6-O4-M30</x:v>
      </x:c>
      <x:c r="C1255" s="127" t="str">
        <x:v>SUCCES</x:v>
      </x:c>
      <x:c r="D1255" s="127" t="str">
        <x:v>-</x:v>
      </x:c>
      <x:c r="E1255" s="128" t="n">
        <x:v>1</x:v>
      </x:c>
      <x:c r="F1255" s="127" t="str">
        <x:v>Témoin de la clôture</x:v>
      </x:c>
      <x:c r="G1255" s="127" t="str">
        <x:v>Le geste est accompli. Les anciens faits restent dans le récit, à leur place.</x:v>
      </x:c>
      <x:c r="H1255" s="127" t="str">
        <x:v>Regarde le résultat réellement obtenu avant de parler.</x:v>
      </x:c>
      <x:c r="I1255" s="127" t="str">
        <x:v>Résultat correspondant effectivement constaté ; remplace ou supprime la ligne si choix de refus/différé/observation. Ne jamais jouer une victoire non acquise.</x:v>
      </x:c>
      <x:c r="J1255" s="127" t="str">
        <x:v>Origines — O4</x:v>
      </x:c>
      <x:c r="K1255" s="130" t="n">
        <x:v>14</x:v>
      </x:c>
    </x:row>
    <x:row r="1256" ht="44" customHeight="1">
      <x:c r="A1256" s="121" t="str">
        <x:v>D6-O4-M30-ECHEC---01</x:v>
      </x:c>
      <x:c r="B1256" s="122" t="str">
        <x:v>D6-O4-M30</x:v>
      </x:c>
      <x:c r="C1256" s="122" t="str">
        <x:v>ECHEC</x:v>
      </x:c>
      <x:c r="D1256" s="122" t="str">
        <x:v>-</x:v>
      </x:c>
      <x:c r="E1256" s="123" t="n">
        <x:v>1</x:v>
      </x:c>
      <x:c r="F1256" s="122" t="str">
        <x:v>Témoin de la clôture</x:v>
      </x:c>
      <x:c r="G1256" s="122" t="str">
        <x:v>L’intervention s’est arrêtée trop tôt. Le résultat reste à vérifier sur place.</x:v>
      </x:c>
      <x:c r="H1256" s="122" t="str">
        <x:v>Suspend l’échange pour laisser jouer le repli ou la protection prévue.</x:v>
      </x:c>
      <x:c r="I1256" s="122" t="str">
        <x:v>Échec ou blocage correspondant effectivement observé ; les dégâts, objets et positions persistent.</x:v>
      </x:c>
      <x:c r="J1256" s="122" t="str">
        <x:v>Origines — O4</x:v>
      </x:c>
      <x:c r="K1256" s="125" t="n">
        <x:v>12</x:v>
      </x:c>
    </x:row>
    <x:row r="1257" ht="44" customHeight="1">
      <x:c r="A1257" s="126" t="str">
        <x:v>D6-O4-M30-REPRISE---01</x:v>
      </x:c>
      <x:c r="B1257" s="127" t="str">
        <x:v>D6-O4-M30</x:v>
      </x:c>
      <x:c r="C1257" s="127" t="str">
        <x:v>REPRISE</x:v>
      </x:c>
      <x:c r="D1257" s="127" t="str">
        <x:v>-</x:v>
      </x:c>
      <x:c r="E1257" s="128" t="n">
        <x:v>1</x:v>
      </x:c>
      <x:c r="F1257" s="127" t="str">
        <x:v>Témoin de la clôture</x:v>
      </x:c>
      <x:c r="G1257" s="127" t="str">
        <x:v>Reprenons la même issue. L’interruption ne t’a pas donné un autre nom.</x:v>
      </x:c>
      <x:c r="H1257" s="127" t="str">
        <x:v>Reprend à distance sûre ; ne répète pas toute la présentation.</x:v>
      </x:c>
      <x:c r="I1257" s="127" t="str">
        <x:v>Réinteraction volontaire après interruption ; état de l’action conservé.</x:v>
      </x:c>
      <x:c r="J1257" s="127" t="str">
        <x:v>Origines — O4</x:v>
      </x:c>
      <x:c r="K1257" s="130" t="n">
        <x:v>12</x:v>
      </x:c>
    </x:row>
    <x:row r="1258" ht="59" customHeight="1">
      <x:c r="A1258" s="121" t="str">
        <x:v>D6-O4-M30-CHOIX-A-01</x:v>
      </x:c>
      <x:c r="B1258" s="122" t="str">
        <x:v>D6-O4-M30</x:v>
      </x:c>
      <x:c r="C1258" s="122" t="str">
        <x:v>CHOIX</x:v>
      </x:c>
      <x:c r="D1258" s="122" t="str">
        <x:v>A</x:v>
      </x:c>
      <x:c r="E1258" s="123" t="n">
        <x:v>1</x:v>
      </x:c>
      <x:c r="F1258" s="122" t="str">
        <x:v>Joueur</x:v>
      </x:c>
      <x:c r="G1258" s="122" t="str">
        <x:v>À ceux qui sont venus entendre mon engagement.</x:v>
      </x:c>
      <x:c r="H1258" s="122" t="str">
        <x:v>Regarder la personne ou l’appui concerné ; intention, pas résultat.</x:v>
      </x:c>
      <x:c r="I1258" s="122" t="str">
        <x:v>Conditions d’entrée encore valides ; personne, outil et passage nécessaires disponibles. La parole seule ne valide pas l’objectif.</x:v>
      </x:c>
      <x:c r="J1258" s="122" t="str">
        <x:v>Origines — O4</x:v>
      </x:c>
      <x:c r="K1258" s="125" t="n">
        <x:v>8</x:v>
      </x:c>
    </x:row>
    <x:row r="1259" ht="59" customHeight="1">
      <x:c r="A1259" s="126" t="str">
        <x:v>D6-O4-M30-REPONSE-A-01</x:v>
      </x:c>
      <x:c r="B1259" s="127" t="str">
        <x:v>D6-O4-M30</x:v>
      </x:c>
      <x:c r="C1259" s="127" t="str">
        <x:v>REPONSE</x:v>
      </x:c>
      <x:c r="D1259" s="127" t="str">
        <x:v>A</x:v>
      </x:c>
      <x:c r="E1259" s="128" t="n">
        <x:v>1</x:v>
      </x:c>
      <x:c r="F1259" s="127" t="str">
        <x:v>Témoin de la clôture</x:v>
      </x:c>
      <x:c r="G1259" s="127" t="str">
        <x:v>Ils répondront selon leur propre place dans cette histoire.</x:v>
      </x:c>
      <x:c r="H1259" s="127" t="str">
        <x:v>Réponse au choix retenu ; les autres réponses ne sont pas jouées.</x:v>
      </x:c>
      <x:c r="I1259" s="127" t="str">
        <x:v>Conditions d’entrée encore valides ; personne, outil et passage nécessaires disponibles. La parole seule ne valide pas l’objectif.</x:v>
      </x:c>
      <x:c r="J1259" s="127" t="str">
        <x:v>Origines — O4</x:v>
      </x:c>
      <x:c r="K1259" s="130" t="n">
        <x:v>9</x:v>
      </x:c>
    </x:row>
    <x:row r="1260" ht="59" customHeight="1">
      <x:c r="A1260" s="121" t="str">
        <x:v>D6-O4-M30-CHOIX-B-01</x:v>
      </x:c>
      <x:c r="B1260" s="122" t="str">
        <x:v>D6-O4-M30</x:v>
      </x:c>
      <x:c r="C1260" s="122" t="str">
        <x:v>CHOIX</x:v>
      </x:c>
      <x:c r="D1260" s="122" t="str">
        <x:v>B</x:v>
      </x:c>
      <x:c r="E1260" s="123" t="n">
        <x:v>1</x:v>
      </x:c>
      <x:c r="F1260" s="122" t="str">
        <x:v>Joueur</x:v>
      </x:c>
      <x:c r="G1260" s="122" t="str">
        <x:v>Je garde un salut pour une rencontre ultérieure.</x:v>
      </x:c>
      <x:c r="H1260" s="122" t="str">
        <x:v>Regarder la personne ou l’appui concerné ; intention, pas résultat.</x:v>
      </x:c>
      <x:c r="I1260" s="122" t="str">
        <x:v>Conditions d’entrée encore valides ; personne, outil et passage nécessaires disponibles. La parole seule ne valide pas l’objectif.</x:v>
      </x:c>
      <x:c r="J1260" s="122" t="str">
        <x:v>Origines — O4</x:v>
      </x:c>
      <x:c r="K1260" s="125" t="n">
        <x:v>8</x:v>
      </x:c>
    </x:row>
    <x:row r="1261" ht="59" customHeight="1">
      <x:c r="A1261" s="126" t="str">
        <x:v>D6-O4-M30-REPONSE-B-01</x:v>
      </x:c>
      <x:c r="B1261" s="127" t="str">
        <x:v>D6-O4-M30</x:v>
      </x:c>
      <x:c r="C1261" s="127" t="str">
        <x:v>REPONSE</x:v>
      </x:c>
      <x:c r="D1261" s="127" t="str">
        <x:v>B</x:v>
      </x:c>
      <x:c r="E1261" s="128" t="n">
        <x:v>1</x:v>
      </x:c>
      <x:c r="F1261" s="127" t="str">
        <x:v>Témoin de la clôture</x:v>
      </x:c>
      <x:c r="G1261" s="127" t="str">
        <x:v>Alors laissons cette personne libre de venir un autre jour.</x:v>
      </x:c>
      <x:c r="H1261" s="127" t="str">
        <x:v>Réponse au choix retenu ; les autres réponses ne sont pas jouées.</x:v>
      </x:c>
      <x:c r="I1261" s="127" t="str">
        <x:v>Conditions d’entrée encore valides ; personne, outil et passage nécessaires disponibles. La parole seule ne valide pas l’objectif.</x:v>
      </x:c>
      <x:c r="J1261" s="127" t="str">
        <x:v>Origines — O4</x:v>
      </x:c>
      <x:c r="K1261" s="130" t="n">
        <x:v>10</x:v>
      </x:c>
    </x:row>
    <x:row r="1262" ht="149" customHeight="1">
      <x:c r="A1262" s="121" t="str">
        <x:v>D6-O4-M31-OUV---01</x:v>
      </x:c>
      <x:c r="B1262" s="122" t="str">
        <x:v>D6-O4-M31</x:v>
      </x:c>
      <x:c r="C1262" s="122" t="str">
        <x:v>OUV</x:v>
      </x:c>
      <x:c r="D1262" s="122" t="str">
        <x:v>-</x:v>
      </x:c>
      <x:c r="E1262" s="123" t="n">
        <x:v>1</x:v>
      </x:c>
      <x:c r="F1262" s="122" t="str">
        <x:v>Jeune au nom entaché</x:v>
      </x:c>
      <x:c r="G1262" s="122" t="str">
        <x:v>Ils parlent de mon parent avant de regarder mes mains. Qu’est-ce que je peux leur montrer ?</x:v>
      </x:c>
      <x:c r="H1262" s="122" t="str">
        <x:v>Laisse le joueur regarder la situation avant de poursuivre.</x:v>
      </x:c>
      <x:c r="I1262" s="122" t="str">
        <x:v>O4-M30 réussie ; exactement une fin O4-E1..E3 réalisée et verrouillée ; rang Elder commun acquis.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1262" s="122" t="str">
        <x:v>Origines — O4</x:v>
      </x:c>
      <x:c r="K1262" s="125" t="n">
        <x:v>17</x:v>
      </x:c>
    </x:row>
    <x:row r="1263" ht="74" customHeight="1">
      <x:c r="A1263" s="126" t="str">
        <x:v>D6-O4-M31-SUCCES---01</x:v>
      </x:c>
      <x:c r="B1263" s="127" t="str">
        <x:v>D6-O4-M31</x:v>
      </x:c>
      <x:c r="C1263" s="127" t="str">
        <x:v>SUCCES</x:v>
      </x:c>
      <x:c r="D1263" s="127" t="str">
        <x:v>-</x:v>
      </x:c>
      <x:c r="E1263" s="128" t="n">
        <x:v>1</x:v>
      </x:c>
      <x:c r="F1263" s="127" t="str">
        <x:v>Jeune au nom entaché</x:v>
      </x:c>
      <x:c r="G1263" s="127" t="str">
        <x:v>Cet exercice parle de ce que j’ai fait. Il ne raconte pas toute ma famille.</x:v>
      </x:c>
      <x:c r="H1263" s="127" t="str">
        <x:v>Regarde le résultat réellement obtenu avant de parler.</x:v>
      </x:c>
      <x:c r="I1263" s="127" t="str">
        <x:v>Résultat correspondant effectivement constaté ; remplace ou supprime la ligne si choix de refus/différé/observation. Ne jamais jouer une victoire non acquise.</x:v>
      </x:c>
      <x:c r="J1263" s="127" t="str">
        <x:v>Origines — O4</x:v>
      </x:c>
      <x:c r="K1263" s="130" t="n">
        <x:v>15</x:v>
      </x:c>
    </x:row>
    <x:row r="1264" ht="44" customHeight="1">
      <x:c r="A1264" s="121" t="str">
        <x:v>D6-O4-M31-ECHEC---01</x:v>
      </x:c>
      <x:c r="B1264" s="122" t="str">
        <x:v>D6-O4-M31</x:v>
      </x:c>
      <x:c r="C1264" s="122" t="str">
        <x:v>ECHEC</x:v>
      </x:c>
      <x:c r="D1264" s="122" t="str">
        <x:v>-</x:v>
      </x:c>
      <x:c r="E1264" s="123" t="n">
        <x:v>1</x:v>
      </x:c>
      <x:c r="F1264" s="122" t="str">
        <x:v>Jeune au nom entaché</x:v>
      </x:c>
      <x:c r="G1264" s="122" t="str">
        <x:v>Je ne veux pas de conseil maintenant.</x:v>
      </x:c>
      <x:c r="H1264" s="122" t="str">
        <x:v>Suspend l’échange pour laisser jouer le repli ou la protection prévue.</x:v>
      </x:c>
      <x:c r="I1264" s="122" t="str">
        <x:v>Échec ou blocage correspondant effectivement observé ; les dégâts, objets et positions persistent.</x:v>
      </x:c>
      <x:c r="J1264" s="122" t="str">
        <x:v>Origines — O4</x:v>
      </x:c>
      <x:c r="K1264" s="125" t="n">
        <x:v>7</x:v>
      </x:c>
    </x:row>
    <x:row r="1265" ht="44" customHeight="1">
      <x:c r="A1265" s="126" t="str">
        <x:v>D6-O4-M31-REPRISE---01</x:v>
      </x:c>
      <x:c r="B1265" s="127" t="str">
        <x:v>D6-O4-M31</x:v>
      </x:c>
      <x:c r="C1265" s="127" t="str">
        <x:v>REPRISE</x:v>
      </x:c>
      <x:c r="D1265" s="127" t="str">
        <x:v>-</x:v>
      </x:c>
      <x:c r="E1265" s="128" t="n">
        <x:v>1</x:v>
      </x:c>
      <x:c r="F1265" s="127" t="str">
        <x:v>Jeune au nom entaché</x:v>
      </x:c>
      <x:c r="G1265" s="127" t="str">
        <x:v>Je peux revenir essayer. Je ne promets pas encore de parler du nom.</x:v>
      </x:c>
      <x:c r="H1265" s="127" t="str">
        <x:v>Reprend à distance sûre ; ne répète pas toute la présentation.</x:v>
      </x:c>
      <x:c r="I1265" s="127" t="str">
        <x:v>Réinteraction volontaire après interruption ; état de l’action conservé.</x:v>
      </x:c>
      <x:c r="J1265" s="127" t="str">
        <x:v>Origines — O4</x:v>
      </x:c>
      <x:c r="K1265" s="130" t="n">
        <x:v>13</x:v>
      </x:c>
    </x:row>
    <x:row r="1266" ht="59" customHeight="1">
      <x:c r="A1266" s="121" t="str">
        <x:v>D6-O4-M31-CHOIX-A-01</x:v>
      </x:c>
      <x:c r="B1266" s="122" t="str">
        <x:v>D6-O4-M31</x:v>
      </x:c>
      <x:c r="C1266" s="122" t="str">
        <x:v>CHOIX</x:v>
      </x:c>
      <x:c r="D1266" s="122" t="str">
        <x:v>A</x:v>
      </x:c>
      <x:c r="E1266" s="123" t="n">
        <x:v>1</x:v>
      </x:c>
      <x:c r="F1266" s="122" t="str">
        <x:v>Joueur</x:v>
      </x:c>
      <x:c r="G1266" s="122" t="str">
        <x:v>Je peux te raconter ce que j’ai choisi dans ma vie.</x:v>
      </x:c>
      <x:c r="H1266" s="122" t="str">
        <x:v>Regarder la personne ou l’appui concerné ; intention, pas résultat.</x:v>
      </x:c>
      <x:c r="I1266" s="122" t="str">
        <x:v>Conditions d’entrée encore valides ; personne, outil et passage nécessaires disponibles. La parole seule ne valide pas l’objectif.</x:v>
      </x:c>
      <x:c r="J1266" s="122" t="str">
        <x:v>Origines — O4</x:v>
      </x:c>
      <x:c r="K1266" s="125" t="n">
        <x:v>11</x:v>
      </x:c>
    </x:row>
    <x:row r="1267" ht="59" customHeight="1">
      <x:c r="A1267" s="126" t="str">
        <x:v>D6-O4-M31-REPONSE-A-01</x:v>
      </x:c>
      <x:c r="B1267" s="127" t="str">
        <x:v>D6-O4-M31</x:v>
      </x:c>
      <x:c r="C1267" s="127" t="str">
        <x:v>REPONSE</x:v>
      </x:c>
      <x:c r="D1267" s="127" t="str">
        <x:v>A</x:v>
      </x:c>
      <x:c r="E1267" s="128" t="n">
        <x:v>1</x:v>
      </x:c>
      <x:c r="F1267" s="127" t="str">
        <x:v>Jeune au nom entaché</x:v>
      </x:c>
      <x:c r="G1267" s="127" t="str">
        <x:v>Je t’écoute, mais je ne sais pas encore si je veux la même route.</x:v>
      </x:c>
      <x:c r="H1267" s="127" t="str">
        <x:v>Réponse au choix retenu ; les autres réponses ne sont pas jouées.</x:v>
      </x:c>
      <x:c r="I1267" s="127" t="str">
        <x:v>Conditions d’entrée encore valides ; personne, outil et passage nécessaires disponibles. La parole seule ne valide pas l’objectif.</x:v>
      </x:c>
      <x:c r="J1267" s="127" t="str">
        <x:v>Origines — O4</x:v>
      </x:c>
      <x:c r="K1267" s="130" t="n">
        <x:v>14</x:v>
      </x:c>
    </x:row>
    <x:row r="1268" ht="59" customHeight="1">
      <x:c r="A1268" s="121" t="str">
        <x:v>D6-O4-M31-CHOIX-B-01</x:v>
      </x:c>
      <x:c r="B1268" s="122" t="str">
        <x:v>D6-O4-M31</x:v>
      </x:c>
      <x:c r="C1268" s="122" t="str">
        <x:v>CHOIX</x:v>
      </x:c>
      <x:c r="D1268" s="122" t="str">
        <x:v>B</x:v>
      </x:c>
      <x:c r="E1268" s="123" t="n">
        <x:v>1</x:v>
      </x:c>
      <x:c r="F1268" s="122" t="str">
        <x:v>Joueur</x:v>
      </x:c>
      <x:c r="G1268" s="122" t="str">
        <x:v>Un témoin neutre pourrait regarder ton prochain geste.</x:v>
      </x:c>
      <x:c r="H1268" s="122" t="str">
        <x:v>Regarder la personne ou l’appui concerné ; intention, pas résultat.</x:v>
      </x:c>
      <x:c r="I1268" s="122" t="str">
        <x:v>Conditions d’entrée encore valides ; personne, outil et passage nécessaires disponibles. La parole seule ne valide pas l’objectif.</x:v>
      </x:c>
      <x:c r="J1268" s="122" t="str">
        <x:v>Origines — O4</x:v>
      </x:c>
      <x:c r="K1268" s="125" t="n">
        <x:v>8</x:v>
      </x:c>
    </x:row>
    <x:row r="1269" ht="59" customHeight="1">
      <x:c r="A1269" s="126" t="str">
        <x:v>D6-O4-M31-REPONSE-B-01</x:v>
      </x:c>
      <x:c r="B1269" s="127" t="str">
        <x:v>D6-O4-M31</x:v>
      </x:c>
      <x:c r="C1269" s="127" t="str">
        <x:v>REPONSE</x:v>
      </x:c>
      <x:c r="D1269" s="127" t="str">
        <x:v>B</x:v>
      </x:c>
      <x:c r="E1269" s="128" t="n">
        <x:v>1</x:v>
      </x:c>
      <x:c r="F1269" s="127" t="str">
        <x:v>Jeune au nom entaché</x:v>
      </x:c>
      <x:c r="G1269" s="127" t="str">
        <x:v>Je veux le rencontrer avant de lui confier l’histoire.</x:v>
      </x:c>
      <x:c r="H1269" s="127" t="str">
        <x:v>Réponse au choix retenu ; les autres réponses ne sont pas jouées.</x:v>
      </x:c>
      <x:c r="I1269" s="127" t="str">
        <x:v>Conditions d’entrée encore valides ; personne, outil et passage nécessaires disponibles. La parole seule ne valide pas l’objectif.</x:v>
      </x:c>
      <x:c r="J1269" s="127" t="str">
        <x:v>Origines — O4</x:v>
      </x:c>
      <x:c r="K1269" s="130" t="n">
        <x:v>9</x:v>
      </x:c>
    </x:row>
    <x:row r="1270" ht="164" customHeight="1">
      <x:c r="A1270" s="121" t="str">
        <x:v>D6-O4-M32-OUV---01</x:v>
      </x:c>
      <x:c r="B1270" s="122" t="str">
        <x:v>D6-O4-M32</x:v>
      </x:c>
      <x:c r="C1270" s="122" t="str">
        <x:v>OUV</x:v>
      </x:c>
      <x:c r="D1270" s="122" t="str">
        <x:v>-</x:v>
      </x:c>
      <x:c r="E1270" s="123" t="n">
        <x:v>1</x:v>
      </x:c>
      <x:c r="F1270" s="122" t="str">
        <x:v>Saer</x:v>
      </x:c>
      <x:c r="G1270" s="122" t="str">
        <x:v>Cette nouvelle trace contredit notre détail sur le transport. La faute principale reste établie ailleurs.</x:v>
      </x:c>
      <x:c r="H1270" s="122" t="str">
        <x:v>Laisse le joueur regarder la situation avant de poursuivre.</x:v>
      </x:c>
      <x:c r="I1270" s="122" t="str">
        <x:v>O4-M31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1270" s="122" t="str">
        <x:v>Origines — O4</x:v>
      </x:c>
      <x:c r="K1270" s="125" t="n">
        <x:v>15</x:v>
      </x:c>
    </x:row>
    <x:row r="1271" ht="74" customHeight="1">
      <x:c r="A1271" s="126" t="str">
        <x:v>D6-O4-M32-SUCCES---01</x:v>
      </x:c>
      <x:c r="B1271" s="127" t="str">
        <x:v>D6-O4-M32</x:v>
      </x:c>
      <x:c r="C1271" s="127" t="str">
        <x:v>SUCCES</x:v>
      </x:c>
      <x:c r="D1271" s="127" t="str">
        <x:v>-</x:v>
      </x:c>
      <x:c r="E1271" s="128" t="n">
        <x:v>1</x:v>
      </x:c>
      <x:c r="F1271" s="127" t="str">
        <x:v>Saer</x:v>
      </x:c>
      <x:c r="G1271" s="127" t="str">
        <x:v>Le détail est corrigé. Le dossier est plus précis, pas soudain renversé.</x:v>
      </x:c>
      <x:c r="H1271" s="127" t="str">
        <x:v>Regarde le résultat réellement obtenu avant de parler.</x:v>
      </x:c>
      <x:c r="I1271" s="127" t="str">
        <x:v>Résultat correspondant effectivement constaté ; remplace ou supprime la ligne si choix de refus/différé/observation. Ne jamais jouer une victoire non acquise.</x:v>
      </x:c>
      <x:c r="J1271" s="127" t="str">
        <x:v>Origines — O4</x:v>
      </x:c>
      <x:c r="K1271" s="130" t="n">
        <x:v>12</x:v>
      </x:c>
    </x:row>
    <x:row r="1272" ht="44" customHeight="1">
      <x:c r="A1272" s="121" t="str">
        <x:v>D6-O4-M32-ECHEC---01</x:v>
      </x:c>
      <x:c r="B1272" s="122" t="str">
        <x:v>D6-O4-M32</x:v>
      </x:c>
      <x:c r="C1272" s="122" t="str">
        <x:v>ECHEC</x:v>
      </x:c>
      <x:c r="D1272" s="122" t="str">
        <x:v>-</x:v>
      </x:c>
      <x:c r="E1272" s="123" t="n">
        <x:v>1</x:v>
      </x:c>
      <x:c r="F1272" s="122" t="str">
        <x:v>Saer</x:v>
      </x:c>
      <x:c r="G1272" s="122" t="str">
        <x:v>La comparaison n’est pas complète. Nous pouvons afficher une réserve provisoire.</x:v>
      </x:c>
      <x:c r="H1272" s="122" t="str">
        <x:v>Suspend l’échange pour laisser jouer le repli ou la protection prévue.</x:v>
      </x:c>
      <x:c r="I1272" s="122" t="str">
        <x:v>Échec ou blocage correspondant effectivement observé ; les dégâts, objets et positions persistent.</x:v>
      </x:c>
      <x:c r="J1272" s="122" t="str">
        <x:v>Origines — O4</x:v>
      </x:c>
      <x:c r="K1272" s="125" t="n">
        <x:v>11</x:v>
      </x:c>
    </x:row>
    <x:row r="1273" ht="44" customHeight="1">
      <x:c r="A1273" s="126" t="str">
        <x:v>D6-O4-M32-REPRISE---01</x:v>
      </x:c>
      <x:c r="B1273" s="127" t="str">
        <x:v>D6-O4-M32</x:v>
      </x:c>
      <x:c r="C1273" s="127" t="str">
        <x:v>REPRISE</x:v>
      </x:c>
      <x:c r="D1273" s="127" t="str">
        <x:v>-</x:v>
      </x:c>
      <x:c r="E1273" s="128" t="n">
        <x:v>1</x:v>
      </x:c>
      <x:c r="F1273" s="127" t="str">
        <x:v>Saer</x:v>
      </x:c>
      <x:c r="G1273" s="127" t="str">
        <x:v>Reprenons le seul détail contesté avec sa nouvelle source.</x:v>
      </x:c>
      <x:c r="H1273" s="127" t="str">
        <x:v>Reprend à distance sûre ; ne répète pas toute la présentation.</x:v>
      </x:c>
      <x:c r="I1273" s="127" t="str">
        <x:v>Réinteraction volontaire après interruption ; état de l’action conservé.</x:v>
      </x:c>
      <x:c r="J1273" s="127" t="str">
        <x:v>Origines — O4</x:v>
      </x:c>
      <x:c r="K1273" s="130" t="n">
        <x:v>9</x:v>
      </x:c>
    </x:row>
    <x:row r="1274" ht="59" customHeight="1">
      <x:c r="A1274" s="121" t="str">
        <x:v>D6-O4-M32-CHOIX-A-01</x:v>
      </x:c>
      <x:c r="B1274" s="122" t="str">
        <x:v>D6-O4-M32</x:v>
      </x:c>
      <x:c r="C1274" s="122" t="str">
        <x:v>CHOIX</x:v>
      </x:c>
      <x:c r="D1274" s="122" t="str">
        <x:v>A</x:v>
      </x:c>
      <x:c r="E1274" s="123" t="n">
        <x:v>1</x:v>
      </x:c>
      <x:c r="F1274" s="122" t="str">
        <x:v>Joueur</x:v>
      </x:c>
      <x:c r="G1274" s="122" t="str">
        <x:v>Je corrige la présentation publique tout de suite.</x:v>
      </x:c>
      <x:c r="H1274" s="122" t="str">
        <x:v>Regarder la personne ou l’appui concerné ; intention, pas résultat.</x:v>
      </x:c>
      <x:c r="I1274" s="122" t="str">
        <x:v>Conditions d’entrée encore valides ; personne, outil et passage nécessaires disponibles. La parole seule ne valide pas l’objectif.</x:v>
      </x:c>
      <x:c r="J1274" s="122" t="str">
        <x:v>Origines — O4</x:v>
      </x:c>
      <x:c r="K1274" s="125" t="n">
        <x:v>8</x:v>
      </x:c>
    </x:row>
    <x:row r="1275" ht="59" customHeight="1">
      <x:c r="A1275" s="126" t="str">
        <x:v>D6-O4-M32-REPONSE-A-01</x:v>
      </x:c>
      <x:c r="B1275" s="127" t="str">
        <x:v>D6-O4-M32</x:v>
      </x:c>
      <x:c r="C1275" s="127" t="str">
        <x:v>REPONSE</x:v>
      </x:c>
      <x:c r="D1275" s="127" t="str">
        <x:v>A</x:v>
      </x:c>
      <x:c r="E1275" s="128" t="n">
        <x:v>1</x:v>
      </x:c>
      <x:c r="F1275" s="127" t="str">
        <x:v>Saer</x:v>
      </x:c>
      <x:c r="G1275" s="127" t="str">
        <x:v>Distingue la correction de ce qui reste confirmé.</x:v>
      </x:c>
      <x:c r="H1275" s="127" t="str">
        <x:v>Réponse au choix retenu ; les autres réponses ne sont pas jouées.</x:v>
      </x:c>
      <x:c r="I1275" s="127" t="str">
        <x:v>Conditions d’entrée encore valides ; personne, outil et passage nécessaires disponibles. La parole seule ne valide pas l’objectif.</x:v>
      </x:c>
      <x:c r="J1275" s="127" t="str">
        <x:v>Origines — O4</x:v>
      </x:c>
      <x:c r="K1275" s="130" t="n">
        <x:v>8</x:v>
      </x:c>
    </x:row>
    <x:row r="1276" ht="59" customHeight="1">
      <x:c r="A1276" s="121" t="str">
        <x:v>D6-O4-M32-CHOIX-B-01</x:v>
      </x:c>
      <x:c r="B1276" s="122" t="str">
        <x:v>D6-O4-M32</x:v>
      </x:c>
      <x:c r="C1276" s="122" t="str">
        <x:v>CHOIX</x:v>
      </x:c>
      <x:c r="D1276" s="122" t="str">
        <x:v>B</x:v>
      </x:c>
      <x:c r="E1276" s="123" t="n">
        <x:v>1</x:v>
      </x:c>
      <x:c r="F1276" s="122" t="str">
        <x:v>Joueur</x:v>
      </x:c>
      <x:c r="G1276" s="122" t="str">
        <x:v>Je préviens d’abord les personnes lésées.</x:v>
      </x:c>
      <x:c r="H1276" s="122" t="str">
        <x:v>Regarder la personne ou l’appui concerné ; intention, pas résultat.</x:v>
      </x:c>
      <x:c r="I1276" s="122" t="str">
        <x:v>Conditions d’entrée encore valides ; personne, outil et passage nécessaires disponibles. La parole seule ne valide pas l’objectif.</x:v>
      </x:c>
      <x:c r="J1276" s="122" t="str">
        <x:v>Origines — O4</x:v>
      </x:c>
      <x:c r="K1276" s="125" t="n">
        <x:v>6</x:v>
      </x:c>
    </x:row>
    <x:row r="1277" ht="59" customHeight="1">
      <x:c r="A1277" s="126" t="str">
        <x:v>D6-O4-M32-REPONSE-B-01</x:v>
      </x:c>
      <x:c r="B1277" s="127" t="str">
        <x:v>D6-O4-M32</x:v>
      </x:c>
      <x:c r="C1277" s="127" t="str">
        <x:v>REPONSE</x:v>
      </x:c>
      <x:c r="D1277" s="127" t="str">
        <x:v>B</x:v>
      </x:c>
      <x:c r="E1277" s="128" t="n">
        <x:v>1</x:v>
      </x:c>
      <x:c r="F1277" s="127" t="str">
        <x:v>Saer</x:v>
      </x:c>
      <x:c r="G1277" s="127" t="str">
        <x:v>Elles apprendront l’erreur avant de la découvrir dans une nouvelle plaque.</x:v>
      </x:c>
      <x:c r="H1277" s="127" t="str">
        <x:v>Réponse au choix retenu ; les autres réponses ne sont pas jouées.</x:v>
      </x:c>
      <x:c r="I1277" s="127" t="str">
        <x:v>Conditions d’entrée encore valides ; personne, outil et passage nécessaires disponibles. La parole seule ne valide pas l’objectif.</x:v>
      </x:c>
      <x:c r="J1277" s="127" t="str">
        <x:v>Origines — O4</x:v>
      </x:c>
      <x:c r="K1277" s="130" t="n">
        <x:v>11</x:v>
      </x:c>
    </x:row>
    <x:row r="1278" ht="164" customHeight="1">
      <x:c r="A1278" s="121" t="str">
        <x:v>D6-O4-M33-OUV---01</x:v>
      </x:c>
      <x:c r="B1278" s="122" t="str">
        <x:v>D6-O4-M33</x:v>
      </x:c>
      <x:c r="C1278" s="122" t="str">
        <x:v>OUV</x:v>
      </x:c>
      <x:c r="D1278" s="122" t="str">
        <x:v>-</x:v>
      </x:c>
      <x:c r="E1278" s="123" t="n">
        <x:v>1</x:v>
      </x:c>
      <x:c r="F1278" s="122" t="str">
        <x:v>Isha</x:v>
      </x:c>
      <x:c r="G1278" s="122" t="str">
        <x:v>J’ai invité ceux que je voulais voir à ce retour. Si tu restes, parlons de cette chasse-ci.</x:v>
      </x:c>
      <x:c r="H1278" s="122" t="str">
        <x:v>Laisse le joueur regarder la situation avant de poursuivre.</x:v>
      </x:c>
      <x:c r="I1278" s="122" t="str">
        <x:v>O4-M32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1278" s="122" t="str">
        <x:v>Origines — O4</x:v>
      </x:c>
      <x:c r="K1278" s="125" t="n">
        <x:v>17</x:v>
      </x:c>
    </x:row>
    <x:row r="1279" ht="74" customHeight="1">
      <x:c r="A1279" s="126" t="str">
        <x:v>D6-O4-M33-SUCCES---01</x:v>
      </x:c>
      <x:c r="B1279" s="127" t="str">
        <x:v>D6-O4-M33</x:v>
      </x:c>
      <x:c r="C1279" s="127" t="str">
        <x:v>SUCCES</x:v>
      </x:c>
      <x:c r="D1279" s="127" t="str">
        <x:v>-</x:v>
      </x:c>
      <x:c r="E1279" s="128" t="n">
        <x:v>1</x:v>
      </x:c>
      <x:c r="F1279" s="127" t="str">
        <x:v>Isha</x:v>
      </x:c>
      <x:c r="G1279" s="127" t="str">
        <x:v>Cette pièce raconte ma chasse. Merci d’avoir laissé cette place au récit.</x:v>
      </x:c>
      <x:c r="H1279" s="127" t="str">
        <x:v>Regarde le résultat réellement obtenu avant de parler.</x:v>
      </x:c>
      <x:c r="I1279" s="127" t="str">
        <x:v>Résultat correspondant effectivement constaté ; remplace ou supprime la ligne si choix de refus/différé/observation. Ne jamais jouer une victoire non acquise.</x:v>
      </x:c>
      <x:c r="J1279" s="127" t="str">
        <x:v>Origines — O4</x:v>
      </x:c>
      <x:c r="K1279" s="130" t="n">
        <x:v>12</x:v>
      </x:c>
    </x:row>
    <x:row r="1280" ht="44" customHeight="1">
      <x:c r="A1280" s="121" t="str">
        <x:v>D6-O4-M33-ECHEC---01</x:v>
      </x:c>
      <x:c r="B1280" s="122" t="str">
        <x:v>D6-O4-M33</x:v>
      </x:c>
      <x:c r="C1280" s="122" t="str">
        <x:v>ECHEC</x:v>
      </x:c>
      <x:c r="D1280" s="122" t="str">
        <x:v>-</x:v>
      </x:c>
      <x:c r="E1280" s="123" t="n">
        <x:v>1</x:v>
      </x:c>
      <x:c r="F1280" s="122" t="str">
        <x:v>Isha</x:v>
      </x:c>
      <x:c r="G1280" s="122" t="str">
        <x:v>Nous pouvons remettre l’installation à plus tard. Le succès de ma chasse reste le même.</x:v>
      </x:c>
      <x:c r="H1280" s="122" t="str">
        <x:v>Suspend l’échange pour laisser jouer le repli ou la protection prévue.</x:v>
      </x:c>
      <x:c r="I1280" s="122" t="str">
        <x:v>Échec ou blocage correspondant effectivement observé ; les dégâts, objets et positions persistent.</x:v>
      </x:c>
      <x:c r="J1280" s="122" t="str">
        <x:v>Origines — O4</x:v>
      </x:c>
      <x:c r="K1280" s="125" t="n">
        <x:v>15</x:v>
      </x:c>
    </x:row>
    <x:row r="1281" ht="44" customHeight="1">
      <x:c r="A1281" s="126" t="str">
        <x:v>D6-O4-M33-REPRISE---01</x:v>
      </x:c>
      <x:c r="B1281" s="127" t="str">
        <x:v>D6-O4-M33</x:v>
      </x:c>
      <x:c r="C1281" s="127" t="str">
        <x:v>REPRISE</x:v>
      </x:c>
      <x:c r="D1281" s="127" t="str">
        <x:v>-</x:v>
      </x:c>
      <x:c r="E1281" s="128" t="n">
        <x:v>1</x:v>
      </x:c>
      <x:c r="F1281" s="127" t="str">
        <x:v>Isha</x:v>
      </x:c>
      <x:c r="G1281" s="127" t="str">
        <x:v>L’attache est prête. Reprenons seulement la pose que nous avions laissée.</x:v>
      </x:c>
      <x:c r="H1281" s="127" t="str">
        <x:v>Reprend à distance sûre ; ne répète pas toute la présentation.</x:v>
      </x:c>
      <x:c r="I1281" s="127" t="str">
        <x:v>Réinteraction volontaire après interruption ; état de l’action conservé.</x:v>
      </x:c>
      <x:c r="J1281" s="127" t="str">
        <x:v>Origines — O4</x:v>
      </x:c>
      <x:c r="K1281" s="130" t="n">
        <x:v>11</x:v>
      </x:c>
    </x:row>
    <x:row r="1282" ht="59" customHeight="1">
      <x:c r="A1282" s="121" t="str">
        <x:v>D6-O4-M33-CHOIX-A-01</x:v>
      </x:c>
      <x:c r="B1282" s="122" t="str">
        <x:v>D6-O4-M33</x:v>
      </x:c>
      <x:c r="C1282" s="122" t="str">
        <x:v>CHOIX</x:v>
      </x:c>
      <x:c r="D1282" s="122" t="str">
        <x:v>A</x:v>
      </x:c>
      <x:c r="E1282" s="123" t="n">
        <x:v>1</x:v>
      </x:c>
      <x:c r="F1282" s="122" t="str">
        <x:v>Joueur</x:v>
      </x:c>
      <x:c r="G1282" s="122" t="str">
        <x:v>Je veux célébrer ton exploit.</x:v>
      </x:c>
      <x:c r="H1282" s="122" t="str">
        <x:v>Regarder la personne ou l’appui concerné ; intention, pas résultat.</x:v>
      </x:c>
      <x:c r="I1282" s="122" t="str">
        <x:v>Invitation active d’Isha ; présence consentie au retour de sa chasse ; son succès déjà enregistré ; lieu accessible après trajet réel.</x:v>
      </x:c>
      <x:c r="J1282" s="122" t="str">
        <x:v>Origines — O4</x:v>
      </x:c>
      <x:c r="K1282" s="125" t="n">
        <x:v>5</x:v>
      </x:c>
    </x:row>
    <x:row r="1283" ht="59" customHeight="1">
      <x:c r="A1283" s="126" t="str">
        <x:v>D6-O4-M33-REPONSE-A-01</x:v>
      </x:c>
      <x:c r="B1283" s="127" t="str">
        <x:v>D6-O4-M33</x:v>
      </x:c>
      <x:c r="C1283" s="127" t="str">
        <x:v>REPONSE</x:v>
      </x:c>
      <x:c r="D1283" s="127" t="str">
        <x:v>A</x:v>
      </x:c>
      <x:c r="E1283" s="128" t="n">
        <x:v>1</x:v>
      </x:c>
      <x:c r="F1283" s="127" t="str">
        <x:v>Isha</x:v>
      </x:c>
      <x:c r="G1283" s="127" t="str">
        <x:v>Alors regarde la marque du dernier passage, ici.</x:v>
      </x:c>
      <x:c r="H1283" s="127" t="str">
        <x:v>Réponse au choix retenu ; les autres réponses ne sont pas jouées.</x:v>
      </x:c>
      <x:c r="I1283" s="127" t="str">
        <x:v>Invitation active d’Isha ; présence consentie au retour de sa chasse ; son succès déjà enregistré ; lieu accessible après trajet réel.</x:v>
      </x:c>
      <x:c r="J1283" s="127" t="str">
        <x:v>Origines — O4</x:v>
      </x:c>
      <x:c r="K1283" s="130" t="n">
        <x:v>8</x:v>
      </x:c>
    </x:row>
    <x:row r="1284" ht="59" customHeight="1">
      <x:c r="A1284" s="121" t="str">
        <x:v>D6-O4-M33-CHOIX-B-01</x:v>
      </x:c>
      <x:c r="B1284" s="122" t="str">
        <x:v>D6-O4-M33</x:v>
      </x:c>
      <x:c r="C1284" s="122" t="str">
        <x:v>CHOIX</x:v>
      </x:c>
      <x:c r="D1284" s="122" t="str">
        <x:v>B</x:v>
      </x:c>
      <x:c r="E1284" s="123" t="n">
        <x:v>1</x:v>
      </x:c>
      <x:c r="F1284" s="122" t="str">
        <x:v>Joueur</x:v>
      </x:c>
      <x:c r="G1284" s="122" t="str">
        <x:v>Je peux simplement t’aider au support.</x:v>
      </x:c>
      <x:c r="H1284" s="122" t="str">
        <x:v>Regarder la personne ou l’appui concerné ; intention, pas résultat.</x:v>
      </x:c>
      <x:c r="I1284" s="122" t="str">
        <x:v>Invitation et aide explicitement acceptées par Isha ; présence réelle ; aucun droit de visite fondé sur la restitution passée.</x:v>
      </x:c>
      <x:c r="J1284" s="122" t="str">
        <x:v>Origines — O4</x:v>
      </x:c>
      <x:c r="K1284" s="125" t="n">
        <x:v>6</x:v>
      </x:c>
    </x:row>
    <x:row r="1285" ht="59" customHeight="1">
      <x:c r="A1285" s="126" t="str">
        <x:v>D6-O4-M33-REPONSE-B-01</x:v>
      </x:c>
      <x:c r="B1285" s="127" t="str">
        <x:v>D6-O4-M33</x:v>
      </x:c>
      <x:c r="C1285" s="127" t="str">
        <x:v>REPONSE</x:v>
      </x:c>
      <x:c r="D1285" s="127" t="str">
        <x:v>B</x:v>
      </x:c>
      <x:c r="E1285" s="128" t="n">
        <x:v>1</x:v>
      </x:c>
      <x:c r="F1285" s="127" t="str">
        <x:v>Isha</x:v>
      </x:c>
      <x:c r="G1285" s="127" t="str">
        <x:v>Prends le côté lourd. Je te dirai quand le berceau touche.</x:v>
      </x:c>
      <x:c r="H1285" s="127" t="str">
        <x:v>Réponse au choix retenu ; les autres réponses ne sont pas jouées.</x:v>
      </x:c>
      <x:c r="I1285" s="127" t="str">
        <x:v>Invitation et aide explicitement acceptées par Isha ; présence réelle ; aucun droit de visite fondé sur la restitution passée.</x:v>
      </x:c>
      <x:c r="J1285" s="127" t="str">
        <x:v>Origines — O4</x:v>
      </x:c>
      <x:c r="K1285" s="130" t="n">
        <x:v>11</x:v>
      </x:c>
    </x:row>
    <x:row r="1286" ht="44" customHeight="1">
      <x:c r="A1286" s="121" t="str">
        <x:v>D6-O4-M33-CHOIX-C-01</x:v>
      </x:c>
      <x:c r="B1286" s="122" t="str">
        <x:v>D6-O4-M33</x:v>
      </x:c>
      <x:c r="C1286" s="122" t="str">
        <x:v>CHOIX</x:v>
      </x:c>
      <x:c r="D1286" s="122" t="str">
        <x:v>C</x:v>
      </x:c>
      <x:c r="E1286" s="123" t="n">
        <x:v>1</x:v>
      </x:c>
      <x:c r="F1286" s="122" t="str">
        <x:v>Joueur</x:v>
      </x:c>
      <x:c r="G1286" s="122" t="str">
        <x:v>Je retiens la nouvelle sans imposer une visite.</x:v>
      </x:c>
      <x:c r="H1286" s="122" t="str">
        <x:v>Regarder la personne ou l’appui concerné ; intention, pas résultat.</x:v>
      </x:c>
      <x:c r="I1286" s="122" t="str">
        <x:v>Absence d’invitation d’Isha ou indisponibilité réelle ; nouvelle autorisée disponible.</x:v>
      </x:c>
      <x:c r="J1286" s="122" t="str">
        <x:v>Origines — O4</x:v>
      </x:c>
      <x:c r="K1286" s="125" t="n">
        <x:v>8</x:v>
      </x:c>
    </x:row>
    <x:row r="1287" ht="44" customHeight="1">
      <x:c r="A1287" s="126" t="str">
        <x:v>D6-O4-M33-REPONSE-C-01</x:v>
      </x:c>
      <x:c r="B1287" s="127" t="str">
        <x:v>D6-O4-M33</x:v>
      </x:c>
      <x:c r="C1287" s="127" t="str">
        <x:v>REPONSE</x:v>
      </x:c>
      <x:c r="D1287" s="127" t="str">
        <x:v>C</x:v>
      </x:c>
      <x:c r="E1287" s="128" t="n">
        <x:v>1</x:v>
      </x:c>
      <x:c r="F1287" s="127" t="str">
        <x:v>Messagère du marché</x:v>
      </x:c>
      <x:c r="G1287" s="127" t="str">
        <x:v>Elle prépare son propre récit de retour.</x:v>
      </x:c>
      <x:c r="H1287" s="127" t="str">
        <x:v>Réponse au choix retenu ; les autres réponses ne sont pas jouées.</x:v>
      </x:c>
      <x:c r="I1287" s="127" t="str">
        <x:v>Absence d’invitation d’Isha ou indisponibilité réelle ; nouvelle autorisée disponible.</x:v>
      </x:c>
      <x:c r="J1287" s="127" t="str">
        <x:v>Origines — O4</x:v>
      </x:c>
      <x:c r="K1287" s="130" t="n">
        <x:v>7</x:v>
      </x:c>
    </x:row>
    <x:row r="1288" ht="59" customHeight="1">
      <x:c r="A1288" s="121" t="str">
        <x:v>D6-O4-M33-VARIANTE---01</x:v>
      </x:c>
      <x:c r="B1288" s="122" t="str">
        <x:v>D6-O4-M33</x:v>
      </x:c>
      <x:c r="C1288" s="122" t="str">
        <x:v>VARIANTE</x:v>
      </x:c>
      <x:c r="D1288" s="122" t="str">
        <x:v>-</x:v>
      </x:c>
      <x:c r="E1288" s="123" t="n">
        <x:v>1</x:v>
      </x:c>
      <x:c r="F1288" s="122" t="str">
        <x:v>Messagère du marché</x:v>
      </x:c>
      <x:c r="G1288" s="122" t="str">
        <x:v>Isha a accompli sa chasse. Elle n’a pas ouvert ce retour à tous les visiteurs.</x:v>
      </x:c>
      <x:c r="H1288" s="122" t="str">
        <x:v>Donne uniquement la nouvelle autorisée ; la mission peut reconnaître son succès sans visite forcée.</x:v>
      </x:c>
      <x:c r="I1288" s="122" t="str">
        <x:v>À l’ouverture ; priorité 1 ; aucune invitation d’Isha ; ne jouer aucune de ses répliques actuelles et masquer A/B de visite.</x:v>
      </x:c>
      <x:c r="J1288" s="122" t="str">
        <x:v>Origines — O4</x:v>
      </x:c>
      <x:c r="K1288" s="125" t="n">
        <x:v>15</x:v>
      </x:c>
    </x:row>
    <x:row r="1289" ht="44" customHeight="1">
      <x:c r="A1289" s="126" t="str">
        <x:v>D6-O4-M33-VARIANTE---02</x:v>
      </x:c>
      <x:c r="B1289" s="127" t="str">
        <x:v>D6-O4-M33</x:v>
      </x:c>
      <x:c r="C1289" s="127" t="str">
        <x:v>VARIANTE</x:v>
      </x:c>
      <x:c r="D1289" s="127" t="str">
        <x:v>-</x:v>
      </x:c>
      <x:c r="E1289" s="128" t="n">
        <x:v>2</x:v>
      </x:c>
      <x:c r="F1289" s="127" t="str">
        <x:v>Isha</x:v>
      </x:c>
      <x:c r="G1289" s="127" t="str">
        <x:v>Le berceau tient. Tu peux rester pour le récit si tu le souhaites.</x:v>
      </x:c>
      <x:c r="H1289" s="127" t="str">
        <x:v>L’invitation nouvelle reste distincte de toute réconciliation historique.</x:v>
      </x:c>
      <x:c r="I1289" s="127" t="str">
        <x:v>Après pose ; priorité 1 ; invitation confirmée, aide discrète B réalisée.</x:v>
      </x:c>
      <x:c r="J1289" s="127" t="str">
        <x:v>Origines — O4</x:v>
      </x:c>
      <x:c r="K1289" s="130" t="n">
        <x:v>13</x:v>
      </x:c>
    </x:row>
    <x:row r="1290" ht="149" customHeight="1">
      <x:c r="A1290" s="121" t="str">
        <x:v>D6-O4-M34-OUV---01</x:v>
      </x:c>
      <x:c r="B1290" s="122" t="str">
        <x:v>D6-O4-M34</x:v>
      </x:c>
      <x:c r="C1290" s="122" t="str">
        <x:v>OUV</x:v>
      </x:c>
      <x:c r="D1290" s="122" t="str">
        <x:v>-</x:v>
      </x:c>
      <x:c r="E1290" s="123" t="n">
        <x:v>1</x:v>
      </x:c>
      <x:c r="F1290" s="122" t="str">
        <x:v>Habitant au signe repris</x:v>
      </x:c>
      <x:c r="G1290" s="122" t="str">
        <x:v>J’ai repris ton signe pour ce passage. Il raconte ici la garde de notre cour.</x:v>
      </x:c>
      <x:c r="H1290" s="122" t="str">
        <x:v>Laisse le joueur regarder la situation avant de poursuivre.</x:v>
      </x:c>
      <x:c r="I1290" s="122" t="str">
        <x:v>O4-M33 résolue ; même fin exclusive conservée ; rang Ancient commun acquis.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1290" s="122" t="str">
        <x:v>Origines — O4</x:v>
      </x:c>
      <x:c r="K1290" s="125" t="n">
        <x:v>15</x:v>
      </x:c>
    </x:row>
    <x:row r="1291" ht="74" customHeight="1">
      <x:c r="A1291" s="126" t="str">
        <x:v>D6-O4-M34-SUCCES---01</x:v>
      </x:c>
      <x:c r="B1291" s="127" t="str">
        <x:v>D6-O4-M34</x:v>
      </x:c>
      <x:c r="C1291" s="127" t="str">
        <x:v>SUCCES</x:v>
      </x:c>
      <x:c r="D1291" s="127" t="str">
        <x:v>-</x:v>
      </x:c>
      <x:c r="E1291" s="128" t="n">
        <x:v>1</x:v>
      </x:c>
      <x:c r="F1291" s="127" t="str">
        <x:v>Habitant au signe repris</x:v>
      </x:c>
      <x:c r="G1291" s="127" t="str">
        <x:v>La plaque montre l’accord que nous avons réellement trouvé.</x:v>
      </x:c>
      <x:c r="H1291" s="127" t="str">
        <x:v>Regarde le résultat réellement obtenu avant de parler.</x:v>
      </x:c>
      <x:c r="I1291" s="127" t="str">
        <x:v>Résultat correspondant effectivement constaté ; remplace ou supprime la ligne si choix de refus/différé/observation. Ne jamais jouer une victoire non acquise.</x:v>
      </x:c>
      <x:c r="J1291" s="127" t="str">
        <x:v>Origines — O4</x:v>
      </x:c>
      <x:c r="K1291" s="130" t="n">
        <x:v>9</x:v>
      </x:c>
    </x:row>
    <x:row r="1292" ht="44" customHeight="1">
      <x:c r="A1292" s="121" t="str">
        <x:v>D6-O4-M34-ECHEC---01</x:v>
      </x:c>
      <x:c r="B1292" s="122" t="str">
        <x:v>D6-O4-M34</x:v>
      </x:c>
      <x:c r="C1292" s="122" t="str">
        <x:v>ECHEC</x:v>
      </x:c>
      <x:c r="D1292" s="122" t="str">
        <x:v>-</x:v>
      </x:c>
      <x:c r="E1292" s="123" t="n">
        <x:v>1</x:v>
      </x:c>
      <x:c r="F1292" s="122" t="str">
        <x:v>Habitant au signe repris</x:v>
      </x:c>
      <x:c r="G1292" s="122" t="str">
        <x:v>Nous ne sommes pas d’accord aujourd’hui. Les deux lectures restent visibles.</x:v>
      </x:c>
      <x:c r="H1292" s="122" t="str">
        <x:v>Suspend l’échange pour laisser jouer le repli ou la protection prévue.</x:v>
      </x:c>
      <x:c r="I1292" s="122" t="str">
        <x:v>Échec ou blocage correspondant effectivement observé ; les dégâts, objets et positions persistent.</x:v>
      </x:c>
      <x:c r="J1292" s="122" t="str">
        <x:v>Origines — O4</x:v>
      </x:c>
      <x:c r="K1292" s="125" t="n">
        <x:v>11</x:v>
      </x:c>
    </x:row>
    <x:row r="1293" ht="44" customHeight="1">
      <x:c r="A1293" s="126" t="str">
        <x:v>D6-O4-M34-REPRISE---01</x:v>
      </x:c>
      <x:c r="B1293" s="127" t="str">
        <x:v>D6-O4-M34</x:v>
      </x:c>
      <x:c r="C1293" s="127" t="str">
        <x:v>REPRISE</x:v>
      </x:c>
      <x:c r="D1293" s="127" t="str">
        <x:v>-</x:v>
      </x:c>
      <x:c r="E1293" s="128" t="n">
        <x:v>1</x:v>
      </x:c>
      <x:c r="F1293" s="127" t="str">
        <x:v>Habitant au signe repris</x:v>
      </x:c>
      <x:c r="G1293" s="127" t="str">
        <x:v>Nous pouvons reprendre la discussion après avoir regardé la plaque ensemble.</x:v>
      </x:c>
      <x:c r="H1293" s="127" t="str">
        <x:v>Reprend à distance sûre ; ne répète pas toute la présentation.</x:v>
      </x:c>
      <x:c r="I1293" s="127" t="str">
        <x:v>Réinteraction volontaire après interruption ; état de l’action conservé.</x:v>
      </x:c>
      <x:c r="J1293" s="127" t="str">
        <x:v>Origines — O4</x:v>
      </x:c>
      <x:c r="K1293" s="130" t="n">
        <x:v>11</x:v>
      </x:c>
    </x:row>
    <x:row r="1294" ht="59" customHeight="1">
      <x:c r="A1294" s="121" t="str">
        <x:v>D6-O4-M34-CHOIX-A-01</x:v>
      </x:c>
      <x:c r="B1294" s="122" t="str">
        <x:v>D6-O4-M34</x:v>
      </x:c>
      <x:c r="C1294" s="122" t="str">
        <x:v>CHOIX</x:v>
      </x:c>
      <x:c r="D1294" s="122" t="str">
        <x:v>A</x:v>
      </x:c>
      <x:c r="E1294" s="123" t="n">
        <x:v>1</x:v>
      </x:c>
      <x:c r="F1294" s="122" t="str">
        <x:v>Joueur</x:v>
      </x:c>
      <x:c r="G1294" s="122" t="str">
        <x:v>Garde-le en expliquant ce sens local.</x:v>
      </x:c>
      <x:c r="H1294" s="122" t="str">
        <x:v>Regarder la personne ou l’appui concerné ; intention, pas résultat.</x:v>
      </x:c>
      <x:c r="I1294" s="122" t="str">
        <x:v>Conditions d’entrée encore valides ; personne, outil et passage nécessaires disponibles. La parole seule ne valide pas l’objectif.</x:v>
      </x:c>
      <x:c r="J1294" s="122" t="str">
        <x:v>Origines — O4</x:v>
      </x:c>
      <x:c r="K1294" s="125" t="n">
        <x:v>6</x:v>
      </x:c>
    </x:row>
    <x:row r="1295" ht="59" customHeight="1">
      <x:c r="A1295" s="126" t="str">
        <x:v>D6-O4-M34-REPONSE-A-01</x:v>
      </x:c>
      <x:c r="B1295" s="127" t="str">
        <x:v>D6-O4-M34</x:v>
      </x:c>
      <x:c r="C1295" s="127" t="str">
        <x:v>REPONSE</x:v>
      </x:c>
      <x:c r="D1295" s="127" t="str">
        <x:v>A</x:v>
      </x:c>
      <x:c r="E1295" s="128" t="n">
        <x:v>1</x:v>
      </x:c>
      <x:c r="F1295" s="127" t="str">
        <x:v>Habitant au signe repris</x:v>
      </x:c>
      <x:c r="G1295" s="127" t="str">
        <x:v>Je montrerai où il rejoint ton histoire et où il commence la nôtre.</x:v>
      </x:c>
      <x:c r="H1295" s="127" t="str">
        <x:v>Réponse au choix retenu ; les autres réponses ne sont pas jouées.</x:v>
      </x:c>
      <x:c r="I1295" s="127" t="str">
        <x:v>Conditions d’entrée encore valides ; personne, outil et passage nécessaires disponibles. La parole seule ne valide pas l’objectif.</x:v>
      </x:c>
      <x:c r="J1295" s="127" t="str">
        <x:v>Origines — O4</x:v>
      </x:c>
      <x:c r="K1295" s="130" t="n">
        <x:v>13</x:v>
      </x:c>
    </x:row>
    <x:row r="1296" ht="59" customHeight="1">
      <x:c r="A1296" s="121" t="str">
        <x:v>D6-O4-M34-CHOIX-B-01</x:v>
      </x:c>
      <x:c r="B1296" s="122" t="str">
        <x:v>D6-O4-M34</x:v>
      </x:c>
      <x:c r="C1296" s="122" t="str">
        <x:v>CHOIX</x:v>
      </x:c>
      <x:c r="D1296" s="122" t="str">
        <x:v>B</x:v>
      </x:c>
      <x:c r="E1296" s="123" t="n">
        <x:v>1</x:v>
      </x:c>
      <x:c r="F1296" s="122" t="str">
        <x:v>Joueur</x:v>
      </x:c>
      <x:c r="G1296" s="122" t="str">
        <x:v>Je préfère un signe distinct pour votre usage.</x:v>
      </x:c>
      <x:c r="H1296" s="122" t="str">
        <x:v>Regarder la personne ou l’appui concerné ; intention, pas résultat.</x:v>
      </x:c>
      <x:c r="I1296" s="122" t="str">
        <x:v>Conditions d’entrée encore valides ; personne, outil et passage nécessaires disponibles. La parole seule ne valide pas l’objectif.</x:v>
      </x:c>
      <x:c r="J1296" s="122" t="str">
        <x:v>Origines — O4</x:v>
      </x:c>
      <x:c r="K1296" s="125" t="n">
        <x:v>8</x:v>
      </x:c>
    </x:row>
    <x:row r="1297" ht="59" customHeight="1">
      <x:c r="A1297" s="126" t="str">
        <x:v>D6-O4-M34-REPONSE-B-01</x:v>
      </x:c>
      <x:c r="B1297" s="127" t="str">
        <x:v>D6-O4-M34</x:v>
      </x:c>
      <x:c r="C1297" s="127" t="str">
        <x:v>REPONSE</x:v>
      </x:c>
      <x:c r="D1297" s="127" t="str">
        <x:v>B</x:v>
      </x:c>
      <x:c r="E1297" s="128" t="n">
        <x:v>1</x:v>
      </x:c>
      <x:c r="F1297" s="127" t="str">
        <x:v>Habitant au signe repris</x:v>
      </x:c>
      <x:c r="G1297" s="127" t="str">
        <x:v>Montre-moi le trait qui ferait croire que tu commandes cette cour.</x:v>
      </x:c>
      <x:c r="H1297" s="127" t="str">
        <x:v>Réponse au choix retenu ; les autres réponses ne sont pas jouées.</x:v>
      </x:c>
      <x:c r="I1297" s="127" t="str">
        <x:v>Conditions d’entrée encore valides ; personne, outil et passage nécessaires disponibles. La parole seule ne valide pas l’objectif.</x:v>
      </x:c>
      <x:c r="J1297" s="127" t="str">
        <x:v>Origines — O4</x:v>
      </x:c>
      <x:c r="K1297" s="130" t="n">
        <x:v>11</x:v>
      </x:c>
    </x:row>
    <x:row r="1298" ht="164" customHeight="1">
      <x:c r="A1298" s="121" t="str">
        <x:v>D6-O4-M35-OUV---01</x:v>
      </x:c>
      <x:c r="B1298" s="122" t="str">
        <x:v>D6-O4-M35</x:v>
      </x:c>
      <x:c r="C1298" s="122" t="str">
        <x:v>OUV</x:v>
      </x:c>
      <x:c r="D1298" s="122" t="str">
        <x:v>-</x:v>
      </x:c>
      <x:c r="E1298" s="123" t="n">
        <x:v>1</x:v>
      </x:c>
      <x:c r="F1298" s="122" t="str">
        <x:v>Successeur volontaire</x:v>
      </x:c>
      <x:c r="G1298" s="122" t="str">
        <x:v>Je peux poursuivre cette tâche, mais je veux savoir ce qui m’engagera personnellement.</x:v>
      </x:c>
      <x:c r="H1298" s="122" t="str">
        <x:v>Laisse le joueur regarder la situation avant de poursuivre.</x:v>
      </x:c>
      <x:c r="I1298" s="122" t="str">
        <x:v>O4-M34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1298" s="122" t="str">
        <x:v>Origines — O4</x:v>
      </x:c>
      <x:c r="K1298" s="125" t="n">
        <x:v>13</x:v>
      </x:c>
    </x:row>
    <x:row r="1299" ht="74" customHeight="1">
      <x:c r="A1299" s="126" t="str">
        <x:v>D6-O4-M35-SUCCES---01</x:v>
      </x:c>
      <x:c r="B1299" s="127" t="str">
        <x:v>D6-O4-M35</x:v>
      </x:c>
      <x:c r="C1299" s="127" t="str">
        <x:v>SUCCES</x:v>
      </x:c>
      <x:c r="D1299" s="127" t="str">
        <x:v>-</x:v>
      </x:c>
      <x:c r="E1299" s="128" t="n">
        <x:v>1</x:v>
      </x:c>
      <x:c r="F1299" s="127" t="str">
        <x:v>Successeur volontaire</x:v>
      </x:c>
      <x:c r="G1299" s="127" t="str">
        <x:v>J’ai présenté ce que j’ai vu, et ce qui reste hors de mon observation.</x:v>
      </x:c>
      <x:c r="H1299" s="127" t="str">
        <x:v>Regarde le résultat réellement obtenu avant de parler.</x:v>
      </x:c>
      <x:c r="I1299" s="127" t="str">
        <x:v>Résultat correspondant effectivement constaté ; remplace ou supprime la ligne si choix de refus/différé/observation. Ne jamais jouer une victoire non acquise.</x:v>
      </x:c>
      <x:c r="J1299" s="127" t="str">
        <x:v>Origines — O4</x:v>
      </x:c>
      <x:c r="K1299" s="130" t="n">
        <x:v>14</x:v>
      </x:c>
    </x:row>
    <x:row r="1300" ht="44" customHeight="1">
      <x:c r="A1300" s="121" t="str">
        <x:v>D6-O4-M35-ECHEC---01</x:v>
      </x:c>
      <x:c r="B1300" s="122" t="str">
        <x:v>D6-O4-M35</x:v>
      </x:c>
      <x:c r="C1300" s="122" t="str">
        <x:v>ECHEC</x:v>
      </x:c>
      <x:c r="D1300" s="122" t="str">
        <x:v>-</x:v>
      </x:c>
      <x:c r="E1300" s="123" t="n">
        <x:v>1</x:v>
      </x:c>
      <x:c r="F1300" s="122" t="str">
        <x:v>Successeur volontaire</x:v>
      </x:c>
      <x:c r="G1300" s="122" t="str">
        <x:v>Il me manque une trace. Je ne veux pas fermer la tâche sur une supposition.</x:v>
      </x:c>
      <x:c r="H1300" s="122" t="str">
        <x:v>Suspend l’échange pour laisser jouer le repli ou la protection prévue.</x:v>
      </x:c>
      <x:c r="I1300" s="122" t="str">
        <x:v>Échec ou blocage correspondant effectivement observé ; les dégâts, objets et positions persistent.</x:v>
      </x:c>
      <x:c r="J1300" s="122" t="str">
        <x:v>Origines — O4</x:v>
      </x:c>
      <x:c r="K1300" s="125" t="n">
        <x:v>15</x:v>
      </x:c>
    </x:row>
    <x:row r="1301" ht="44" customHeight="1">
      <x:c r="A1301" s="126" t="str">
        <x:v>D6-O4-M35-REPRISE---01</x:v>
      </x:c>
      <x:c r="B1301" s="127" t="str">
        <x:v>D6-O4-M35</x:v>
      </x:c>
      <x:c r="C1301" s="127" t="str">
        <x:v>REPRISE</x:v>
      </x:c>
      <x:c r="D1301" s="127" t="str">
        <x:v>-</x:v>
      </x:c>
      <x:c r="E1301" s="128" t="n">
        <x:v>1</x:v>
      </x:c>
      <x:c r="F1301" s="127" t="str">
        <x:v>Successeur volontaire</x:v>
      </x:c>
      <x:c r="G1301" s="127" t="str">
        <x:v>Je retourne au passage concerné. L’outil reçu ne fera pas l’observation à ma place.</x:v>
      </x:c>
      <x:c r="H1301" s="127" t="str">
        <x:v>Reprend à distance sûre ; ne répète pas toute la présentation.</x:v>
      </x:c>
      <x:c r="I1301" s="127" t="str">
        <x:v>Réinteraction volontaire après interruption ; état de l’action conservé.</x:v>
      </x:c>
      <x:c r="J1301" s="127" t="str">
        <x:v>Origines — O4</x:v>
      </x:c>
      <x:c r="K1301" s="130" t="n">
        <x:v>14</x:v>
      </x:c>
    </x:row>
    <x:row r="1302" ht="59" customHeight="1">
      <x:c r="A1302" s="121" t="str">
        <x:v>D6-O4-M35-CHOIX-A-01</x:v>
      </x:c>
      <x:c r="B1302" s="122" t="str">
        <x:v>D6-O4-M35</x:v>
      </x:c>
      <x:c r="C1302" s="122" t="str">
        <x:v>CHOIX</x:v>
      </x:c>
      <x:c r="D1302" s="122" t="str">
        <x:v>A</x:v>
      </x:c>
      <x:c r="E1302" s="123" t="n">
        <x:v>1</x:v>
      </x:c>
      <x:c r="F1302" s="122" t="str">
        <x:v>Joueur</x:v>
      </x:c>
      <x:c r="G1302" s="122" t="str">
        <x:v>Je te transmets un outil et sa manière d’usage.</x:v>
      </x:c>
      <x:c r="H1302" s="122" t="str">
        <x:v>Regarder la personne ou l’appui concerné ; intention, pas résultat.</x:v>
      </x:c>
      <x:c r="I1302" s="122" t="str">
        <x:v>Conditions d’entrée encore valides ; personne, outil et passage nécessaires disponibles. La parole seule ne valide pas l’objectif.</x:v>
      </x:c>
      <x:c r="J1302" s="122" t="str">
        <x:v>Origines — O4</x:v>
      </x:c>
      <x:c r="K1302" s="125" t="n">
        <x:v>9</x:v>
      </x:c>
    </x:row>
    <x:row r="1303" ht="59" customHeight="1">
      <x:c r="A1303" s="126" t="str">
        <x:v>D6-O4-M35-REPONSE-A-01</x:v>
      </x:c>
      <x:c r="B1303" s="127" t="str">
        <x:v>D6-O4-M35</x:v>
      </x:c>
      <x:c r="C1303" s="127" t="str">
        <x:v>REPONSE</x:v>
      </x:c>
      <x:c r="D1303" s="127" t="str">
        <x:v>A</x:v>
      </x:c>
      <x:c r="E1303" s="128" t="n">
        <x:v>1</x:v>
      </x:c>
      <x:c r="F1303" s="127" t="str">
        <x:v>Successeur volontaire</x:v>
      </x:c>
      <x:c r="G1303" s="127" t="str">
        <x:v>Il ne me donnera pas le droit de décider au-delà de la tâche.</x:v>
      </x:c>
      <x:c r="H1303" s="127" t="str">
        <x:v>Réponse au choix retenu ; les autres réponses ne sont pas jouées.</x:v>
      </x:c>
      <x:c r="I1303" s="127" t="str">
        <x:v>Conditions d’entrée encore valides ; personne, outil et passage nécessaires disponibles. La parole seule ne valide pas l’objectif.</x:v>
      </x:c>
      <x:c r="J1303" s="127" t="str">
        <x:v>Origines — O4</x:v>
      </x:c>
      <x:c r="K1303" s="130" t="n">
        <x:v>13</x:v>
      </x:c>
    </x:row>
    <x:row r="1304" ht="59" customHeight="1">
      <x:c r="A1304" s="121" t="str">
        <x:v>D6-O4-M35-CHOIX-B-01</x:v>
      </x:c>
      <x:c r="B1304" s="122" t="str">
        <x:v>D6-O4-M35</x:v>
      </x:c>
      <x:c r="C1304" s="122" t="str">
        <x:v>CHOIX</x:v>
      </x:c>
      <x:c r="D1304" s="122" t="str">
        <x:v>B</x:v>
      </x:c>
      <x:c r="E1304" s="123" t="n">
        <x:v>1</x:v>
      </x:c>
      <x:c r="F1304" s="122" t="str">
        <x:v>Joueur</x:v>
      </x:c>
      <x:c r="G1304" s="122" t="str">
        <x:v>Je te présente un contact qui pourra répondre à tes questions.</x:v>
      </x:c>
      <x:c r="H1304" s="122" t="str">
        <x:v>Regarder la personne ou l’appui concerné ; intention, pas résultat.</x:v>
      </x:c>
      <x:c r="I1304" s="122" t="str">
        <x:v>Conditions d’entrée encore valides ; personne, outil et passage nécessaires disponibles. La parole seule ne valide pas l’objectif.</x:v>
      </x:c>
      <x:c r="J1304" s="122" t="str">
        <x:v>Origines — O4</x:v>
      </x:c>
      <x:c r="K1304" s="125" t="n">
        <x:v>11</x:v>
      </x:c>
    </x:row>
    <x:row r="1305" ht="59" customHeight="1">
      <x:c r="A1305" s="126" t="str">
        <x:v>D6-O4-M35-REPONSE-B-01</x:v>
      </x:c>
      <x:c r="B1305" s="127" t="str">
        <x:v>D6-O4-M35</x:v>
      </x:c>
      <x:c r="C1305" s="127" t="str">
        <x:v>REPONSE</x:v>
      </x:c>
      <x:c r="D1305" s="127" t="str">
        <x:v>B</x:v>
      </x:c>
      <x:c r="E1305" s="128" t="n">
        <x:v>1</x:v>
      </x:c>
      <x:c r="F1305" s="127" t="str">
        <x:v>Successeur volontaire</x:v>
      </x:c>
      <x:c r="G1305" s="127" t="str">
        <x:v>Je lui demanderai ce qu’il accepte de suivre avec moi.</x:v>
      </x:c>
      <x:c r="H1305" s="127" t="str">
        <x:v>Réponse au choix retenu ; les autres réponses ne sont pas jouées.</x:v>
      </x:c>
      <x:c r="I1305" s="127" t="str">
        <x:v>Conditions d’entrée encore valides ; personne, outil et passage nécessaires disponibles. La parole seule ne valide pas l’objectif.</x:v>
      </x:c>
      <x:c r="J1305" s="127" t="str">
        <x:v>Origines — O4</x:v>
      </x:c>
      <x:c r="K1305" s="130" t="n">
        <x:v>10</x:v>
      </x:c>
    </x:row>
    <x:row r="1306" ht="44" customHeight="1">
      <x:c r="A1306" s="121" t="str">
        <x:v>D6-O4-M35-CHOIX-C-01</x:v>
      </x:c>
      <x:c r="B1306" s="122" t="str">
        <x:v>D6-O4-M35</x:v>
      </x:c>
      <x:c r="C1306" s="122" t="str">
        <x:v>CHOIX</x:v>
      </x:c>
      <x:c r="D1306" s="122" t="str">
        <x:v>C</x:v>
      </x:c>
      <x:c r="E1306" s="123" t="n">
        <x:v>1</x:v>
      </x:c>
      <x:c r="F1306" s="122" t="str">
        <x:v>Joueur</x:v>
      </x:c>
      <x:c r="G1306" s="122" t="str">
        <x:v>Je transmets d’abord une méthode de vérification.</x:v>
      </x:c>
      <x:c r="H1306" s="122" t="str">
        <x:v>Regarder la personne ou l’appui concerné ; intention, pas résultat.</x:v>
      </x:c>
      <x:c r="I1306" s="122" t="str">
        <x:v>Successeur consentant ; tâche compatible avec la fin d’Elite conservée.</x:v>
      </x:c>
      <x:c r="J1306" s="122" t="str">
        <x:v>Origines — O4</x:v>
      </x:c>
      <x:c r="K1306" s="125" t="n">
        <x:v>7</x:v>
      </x:c>
    </x:row>
    <x:row r="1307" ht="44" customHeight="1">
      <x:c r="A1307" s="126" t="str">
        <x:v>D6-O4-M35-REPONSE-C-01</x:v>
      </x:c>
      <x:c r="B1307" s="127" t="str">
        <x:v>D6-O4-M35</x:v>
      </x:c>
      <x:c r="C1307" s="127" t="str">
        <x:v>REPONSE</x:v>
      </x:c>
      <x:c r="D1307" s="127" t="str">
        <x:v>C</x:v>
      </x:c>
      <x:c r="E1307" s="128" t="n">
        <x:v>1</x:v>
      </x:c>
      <x:c r="F1307" s="127" t="str">
        <x:v>Successeur volontaire</x:v>
      </x:c>
      <x:c r="G1307" s="127" t="str">
        <x:v>Je veux l’essayer avant de prétendre la maîtriser.</x:v>
      </x:c>
      <x:c r="H1307" s="127" t="str">
        <x:v>Réponse au choix retenu ; les autres réponses ne sont pas jouées.</x:v>
      </x:c>
      <x:c r="I1307" s="127" t="str">
        <x:v>Successeur consentant ; tâche compatible avec la fin d’Elite conservée.</x:v>
      </x:c>
      <x:c r="J1307" s="127" t="str">
        <x:v>Origines — O4</x:v>
      </x:c>
      <x:c r="K1307" s="130" t="n">
        <x:v>8</x:v>
      </x:c>
    </x:row>
    <x:row r="1308" ht="44" customHeight="1">
      <x:c r="A1308" s="121" t="str">
        <x:v>D6-O4-M35-VARIANTE---01</x:v>
      </x:c>
      <x:c r="B1308" s="122" t="str">
        <x:v>D6-O4-M35</x:v>
      </x:c>
      <x:c r="C1308" s="122" t="str">
        <x:v>VARIANTE</x:v>
      </x:c>
      <x:c r="D1308" s="122" t="str">
        <x:v>-</x:v>
      </x:c>
      <x:c r="E1308" s="123" t="n">
        <x:v>1</x:v>
      </x:c>
      <x:c r="F1308" s="122" t="str">
        <x:v>Successeur volontaire</x:v>
      </x:c>
      <x:c r="G1308" s="122" t="str">
        <x:v>Je poursuis l’étude des traces. Tu ne m’as pas transmis un pouvoir sur les autres chasseurs.</x:v>
      </x:c>
      <x:c r="H1308" s="122" t="str">
        <x:v>Range l’outil auprès des archives, sans insigne de fonction inventé.</x:v>
      </x:c>
      <x:c r="I1308" s="122" t="str">
        <x:v>Après transmission ; priorité 1 ; O4-E1 ou E2, aucun mandat d’intervention actuellement détenu.</x:v>
      </x:c>
      <x:c r="J1308" s="122" t="str">
        <x:v>Origines — O4</x:v>
      </x:c>
      <x:c r="K1308" s="125" t="n">
        <x:v>16</x:v>
      </x:c>
    </x:row>
    <x:row r="1309" ht="164" customHeight="1">
      <x:c r="A1309" s="126" t="str">
        <x:v>D6-O4-M36-OUV---01</x:v>
      </x:c>
      <x:c r="B1309" s="127" t="str">
        <x:v>D6-O4-M36</x:v>
      </x:c>
      <x:c r="C1309" s="127" t="str">
        <x:v>OUV</x:v>
      </x:c>
      <x:c r="D1309" s="127" t="str">
        <x:v>-</x:v>
      </x:c>
      <x:c r="E1309" s="128" t="n">
        <x:v>1</x:v>
      </x:c>
      <x:c r="F1309" s="127" t="str">
        <x:v>Visiteur du seuil</x:v>
      </x:c>
      <x:c r="G1309" s="127" t="str">
        <x:v>Ton nom... Je connais un récit, mais pas encore celui qui se tient devant moi.</x:v>
      </x:c>
      <x:c r="H1309" s="127" t="str">
        <x:v>Laisse le joueur regarder la situation avant de poursuivre.</x:v>
      </x:c>
      <x:c r="I1309" s="127" t="str">
        <x:v>O4-M35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1309" s="127" t="str">
        <x:v>Origines — O4</x:v>
      </x:c>
      <x:c r="K1309" s="130" t="n">
        <x:v>15</x:v>
      </x:c>
    </x:row>
    <x:row r="1310" ht="74" customHeight="1">
      <x:c r="A1310" s="121" t="str">
        <x:v>D6-O4-M36-SUCCES---01</x:v>
      </x:c>
      <x:c r="B1310" s="122" t="str">
        <x:v>D6-O4-M36</x:v>
      </x:c>
      <x:c r="C1310" s="122" t="str">
        <x:v>SUCCES</x:v>
      </x:c>
      <x:c r="D1310" s="122" t="str">
        <x:v>-</x:v>
      </x:c>
      <x:c r="E1310" s="123" t="n">
        <x:v>1</x:v>
      </x:c>
      <x:c r="F1310" s="122" t="str">
        <x:v>Visiteur du seuil</x:v>
      </x:c>
      <x:c r="G1310" s="122" t="str">
        <x:v>Je t’ai rencontré aujourd’hui. Les autres récits ne sont pas tous devenus le tien.</x:v>
      </x:c>
      <x:c r="H1310" s="122" t="str">
        <x:v>Regarde le résultat réellement obtenu avant de parler.</x:v>
      </x:c>
      <x:c r="I1310" s="122" t="str">
        <x:v>Résultat correspondant effectivement constaté ; remplace ou supprime la ligne si choix de refus/différé/observation. Ne jamais jouer une victoire non acquise.</x:v>
      </x:c>
      <x:c r="J1310" s="122" t="str">
        <x:v>Origines — O4</x:v>
      </x:c>
      <x:c r="K1310" s="125" t="n">
        <x:v>14</x:v>
      </x:c>
    </x:row>
    <x:row r="1311" ht="44" customHeight="1">
      <x:c r="A1311" s="126" t="str">
        <x:v>D6-O4-M36-ECHEC---01</x:v>
      </x:c>
      <x:c r="B1311" s="127" t="str">
        <x:v>D6-O4-M36</x:v>
      </x:c>
      <x:c r="C1311" s="127" t="str">
        <x:v>ECHEC</x:v>
      </x:c>
      <x:c r="D1311" s="127" t="str">
        <x:v>-</x:v>
      </x:c>
      <x:c r="E1311" s="128" t="n">
        <x:v>1</x:v>
      </x:c>
      <x:c r="F1311" s="127" t="str">
        <x:v>Visiteur du seuil</x:v>
      </x:c>
      <x:c r="G1311" s="127" t="str">
        <x:v>Le passage attend encore ton départ. Tu peux reprendre la visite plus tard.</x:v>
      </x:c>
      <x:c r="H1311" s="127" t="str">
        <x:v>Suspend l’échange pour laisser jouer le repli ou la protection prévue.</x:v>
      </x:c>
      <x:c r="I1311" s="127" t="str">
        <x:v>Échec ou blocage correspondant effectivement observé ; les dégâts, objets et positions persistent.</x:v>
      </x:c>
      <x:c r="J1311" s="127" t="str">
        <x:v>Origines — O4</x:v>
      </x:c>
      <x:c r="K1311" s="130" t="n">
        <x:v>13</x:v>
      </x:c>
    </x:row>
    <x:row r="1312" ht="44" customHeight="1">
      <x:c r="A1312" s="121" t="str">
        <x:v>D6-O4-M36-REPRISE---01</x:v>
      </x:c>
      <x:c r="B1312" s="122" t="str">
        <x:v>D6-O4-M36</x:v>
      </x:c>
      <x:c r="C1312" s="122" t="str">
        <x:v>REPRISE</x:v>
      </x:c>
      <x:c r="D1312" s="122" t="str">
        <x:v>-</x:v>
      </x:c>
      <x:c r="E1312" s="123" t="n">
        <x:v>1</x:v>
      </x:c>
      <x:c r="F1312" s="122" t="str">
        <x:v>Visiteur du seuil</x:v>
      </x:c>
      <x:c r="G1312" s="122" t="str">
        <x:v>Nous reprenons avec le même nom et les mêmes engagements, si tu le souhaites.</x:v>
      </x:c>
      <x:c r="H1312" s="122" t="str">
        <x:v>Reprend à distance sûre ; ne répète pas toute la présentation.</x:v>
      </x:c>
      <x:c r="I1312" s="122" t="str">
        <x:v>Réinteraction volontaire après interruption ; état de l’action conservé.</x:v>
      </x:c>
      <x:c r="J1312" s="122" t="str">
        <x:v>Origines — O4</x:v>
      </x:c>
      <x:c r="K1312" s="125" t="n">
        <x:v>14</x:v>
      </x:c>
    </x:row>
    <x:row r="1313" ht="59" customHeight="1">
      <x:c r="A1313" s="126" t="str">
        <x:v>D6-O4-M36-CHOIX-A-01</x:v>
      </x:c>
      <x:c r="B1313" s="127" t="str">
        <x:v>D6-O4-M36</x:v>
      </x:c>
      <x:c r="C1313" s="127" t="str">
        <x:v>CHOIX</x:v>
      </x:c>
      <x:c r="D1313" s="127" t="str">
        <x:v>A</x:v>
      </x:c>
      <x:c r="E1313" s="128" t="n">
        <x:v>1</x:v>
      </x:c>
      <x:c r="F1313" s="127" t="str">
        <x:v>Joueur</x:v>
      </x:c>
      <x:c r="G1313" s="127" t="str">
        <x:v>Je porte mon nom familial et les faits qui l’accompagnent.</x:v>
      </x:c>
      <x:c r="H1313" s="127" t="str">
        <x:v>Regarder la personne ou l’appui concerné ; intention, pas résultat.</x:v>
      </x:c>
      <x:c r="I1313" s="127" t="str">
        <x:v>O4-E1 réalisé et verrouillé ; nom complet affiché sur le support de la scène avec ses données de partie réelles.</x:v>
      </x:c>
      <x:c r="J1313" s="127" t="str">
        <x:v>Origines — O4</x:v>
      </x:c>
      <x:c r="K1313" s="130" t="n">
        <x:v>10</x:v>
      </x:c>
    </x:row>
    <x:row r="1314" ht="59" customHeight="1">
      <x:c r="A1314" s="121" t="str">
        <x:v>D6-O4-M36-REPONSE-A-01</x:v>
      </x:c>
      <x:c r="B1314" s="122" t="str">
        <x:v>D6-O4-M36</x:v>
      </x:c>
      <x:c r="C1314" s="122" t="str">
        <x:v>REPONSE</x:v>
      </x:c>
      <x:c r="D1314" s="122" t="str">
        <x:v>A</x:v>
      </x:c>
      <x:c r="E1314" s="123" t="n">
        <x:v>1</x:v>
      </x:c>
      <x:c r="F1314" s="122" t="str">
        <x:v>Visiteur du seuil</x:v>
      </x:c>
      <x:c r="G1314" s="122" t="str">
        <x:v>Alors montre-moi ce que tu poursuis aujourd’hui sous ce nom.</x:v>
      </x:c>
      <x:c r="H1314" s="122" t="str">
        <x:v>Réponse au choix retenu ; les autres réponses ne sont pas jouées.</x:v>
      </x:c>
      <x:c r="I1314" s="122" t="str">
        <x:v>O4-E1 réalisé et verrouillé ; nom complet affiché sur le support de la scène avec ses données de partie réelles.</x:v>
      </x:c>
      <x:c r="J1314" s="122" t="str">
        <x:v>Origines — O4</x:v>
      </x:c>
      <x:c r="K1314" s="125" t="n">
        <x:v>10</x:v>
      </x:c>
    </x:row>
    <x:row r="1315" ht="44" customHeight="1">
      <x:c r="A1315" s="126" t="str">
        <x:v>D6-O4-M36-CHOIX-B-01</x:v>
      </x:c>
      <x:c r="B1315" s="127" t="str">
        <x:v>D6-O4-M36</x:v>
      </x:c>
      <x:c r="C1315" s="127" t="str">
        <x:v>CHOIX</x:v>
      </x:c>
      <x:c r="D1315" s="127" t="str">
        <x:v>B</x:v>
      </x:c>
      <x:c r="E1315" s="128" t="n">
        <x:v>1</x:v>
      </x:c>
      <x:c r="F1315" s="127" t="str">
        <x:v>Joueur</x:v>
      </x:c>
      <x:c r="G1315" s="127" t="str">
        <x:v>J’ai choisi le nom inscrit ici. C’est celui que je porte désormais.</x:v>
      </x:c>
      <x:c r="H1315" s="127" t="str">
        <x:v>Regarder la personne ou l’appui concerné ; intention, pas résultat.</x:v>
      </x:c>
      <x:c r="I1315" s="127" t="str">
        <x:v>O4-E2 réalisé et verrouillé ; aucun nouveau nom inventé pour cette scène.</x:v>
      </x:c>
      <x:c r="J1315" s="127" t="str">
        <x:v>Origines — O4</x:v>
      </x:c>
      <x:c r="K1315" s="130" t="n">
        <x:v>12</x:v>
      </x:c>
    </x:row>
    <x:row r="1316" ht="44" customHeight="1">
      <x:c r="A1316" s="121" t="str">
        <x:v>D6-O4-M36-REPONSE-B-01</x:v>
      </x:c>
      <x:c r="B1316" s="122" t="str">
        <x:v>D6-O4-M36</x:v>
      </x:c>
      <x:c r="C1316" s="122" t="str">
        <x:v>REPONSE</x:v>
      </x:c>
      <x:c r="D1316" s="122" t="str">
        <x:v>B</x:v>
      </x:c>
      <x:c r="E1316" s="123" t="n">
        <x:v>1</x:v>
      </x:c>
      <x:c r="F1316" s="122" t="str">
        <x:v>Visiteur du seuil</x:v>
      </x:c>
      <x:c r="G1316" s="122" t="str">
        <x:v>Je le lirai comme le nom de celui que je rencontre.</x:v>
      </x:c>
      <x:c r="H1316" s="122" t="str">
        <x:v>Réponse au choix retenu ; les autres réponses ne sont pas jouées.</x:v>
      </x:c>
      <x:c r="I1316" s="122" t="str">
        <x:v>O4-E2 réalisé et verrouillé ; aucun nouveau nom inventé pour cette scène.</x:v>
      </x:c>
      <x:c r="J1316" s="122" t="str">
        <x:v>Origines — O4</x:v>
      </x:c>
      <x:c r="K1316" s="125" t="n">
        <x:v>11</x:v>
      </x:c>
    </x:row>
    <x:row r="1317" ht="74" customHeight="1">
      <x:c r="A1317" s="126" t="str">
        <x:v>D6-O4-M36-CHOIX-C-01</x:v>
      </x:c>
      <x:c r="B1317" s="127" t="str">
        <x:v>D6-O4-M36</x:v>
      </x:c>
      <x:c r="C1317" s="127" t="str">
        <x:v>CHOIX</x:v>
      </x:c>
      <x:c r="D1317" s="127" t="str">
        <x:v>C</x:v>
      </x:c>
      <x:c r="E1317" s="128" t="n">
        <x:v>1</x:v>
      </x:c>
      <x:c r="F1317" s="127" t="str">
        <x:v>Joueur</x:v>
      </x:c>
      <x:c r="G1317" s="127" t="str">
        <x:v>Je poursuis la tâche limitée que j’ai acceptée.</x:v>
      </x:c>
      <x:c r="H1317" s="127" t="str">
        <x:v>Regarder la personne ou l’appui concerné ; intention, pas résultat.</x:v>
      </x:c>
      <x:c r="I1317" s="127" t="str">
        <x:v>O4-E3 réalisé et verrouillé ; fonction et mandat actuels connus ; si le mandat a expiré, parler seulement de la pratique conservée sans revendiquer un pouvoir actif.</x:v>
      </x:c>
      <x:c r="J1317" s="127" t="str">
        <x:v>Origines — O4</x:v>
      </x:c>
      <x:c r="K1317" s="130" t="n">
        <x:v>8</x:v>
      </x:c>
    </x:row>
    <x:row r="1318" ht="74" customHeight="1">
      <x:c r="A1318" s="121" t="str">
        <x:v>D6-O4-M36-REPONSE-C-01</x:v>
      </x:c>
      <x:c r="B1318" s="122" t="str">
        <x:v>D6-O4-M36</x:v>
      </x:c>
      <x:c r="C1318" s="122" t="str">
        <x:v>REPONSE</x:v>
      </x:c>
      <x:c r="D1318" s="122" t="str">
        <x:v>C</x:v>
      </x:c>
      <x:c r="E1318" s="123" t="n">
        <x:v>1</x:v>
      </x:c>
      <x:c r="F1318" s="122" t="str">
        <x:v>Visiteur du seuil</x:v>
      </x:c>
      <x:c r="G1318" s="122" t="str">
        <x:v>Dis-moi où commence ton intervention, et où elle s’arrête.</x:v>
      </x:c>
      <x:c r="H1318" s="122" t="str">
        <x:v>Réponse au choix retenu ; les autres réponses ne sont pas jouées.</x:v>
      </x:c>
      <x:c r="I1318" s="122" t="str">
        <x:v>O4-E3 réalisé et verrouillé ; fonction et mandat actuels connus ; si le mandat a expiré, parler seulement de la pratique conservée sans revendiquer un pouvoir actif.</x:v>
      </x:c>
      <x:c r="J1318" s="122" t="str">
        <x:v>Origines — O4</x:v>
      </x:c>
      <x:c r="K1318" s="125" t="n">
        <x:v>9</x:v>
      </x:c>
    </x:row>
    <x:row r="1319" ht="134" customHeight="1">
      <x:c r="A1319" s="126" t="str">
        <x:v>D6-O4-E1-OUV---01</x:v>
      </x:c>
      <x:c r="B1319" s="127" t="str">
        <x:v>D6-O4-E1</x:v>
      </x:c>
      <x:c r="C1319" s="127" t="str">
        <x:v>OUV</x:v>
      </x:c>
      <x:c r="D1319" s="127" t="str">
        <x:v>-</x:v>
      </x:c>
      <x:c r="E1319" s="128" t="n">
        <x:v>1</x:v>
      </x:c>
      <x:c r="F1319" s="127" t="str">
        <x:v>Témoin du foyer</x:v>
      </x:c>
      <x:c r="G1319" s="127" t="str">
        <x:v>La plaque porte ton nom et les faits que tu as choisi de rendre accessibles.</x:v>
      </x:c>
      <x:c r="H1319" s="127" t="str">
        <x:v>Laisse le joueur regarder la situation avant de poursuivre.</x:v>
      </x:c>
      <x:c r="I1319" s="127" t="str">
        <x:v>O4-M29 : sélection exclusive après Elite commun ; O4-M30 : réalisation jouée ; personnes et possessions requises effectivement disponibles.  Le locuteur doit être présent ou relié par le contact décrit ; une absence n’est jamais annulée pour jouer cette scène. Exclusivement si O4.endingId=O4-E1 confirmé ; cette scène est appelée depuis O4-M30 et ne constitue jamais une nouvelle sélection.</x:v>
      </x:c>
      <x:c r="J1319" s="127" t="str">
        <x:v>Origines — O4</x:v>
      </x:c>
      <x:c r="K1319" s="130" t="n">
        <x:v>15</x:v>
      </x:c>
    </x:row>
    <x:row r="1320" ht="74" customHeight="1">
      <x:c r="A1320" s="121" t="str">
        <x:v>D6-O4-E1-SUCCES---01</x:v>
      </x:c>
      <x:c r="B1320" s="122" t="str">
        <x:v>D6-O4-E1</x:v>
      </x:c>
      <x:c r="C1320" s="122" t="str">
        <x:v>SUCCES</x:v>
      </x:c>
      <x:c r="D1320" s="122" t="str">
        <x:v>-</x:v>
      </x:c>
      <x:c r="E1320" s="123" t="n">
        <x:v>1</x:v>
      </x:c>
      <x:c r="F1320" s="122" t="str">
        <x:v>Témoin du foyer</x:v>
      </x:c>
      <x:c r="G1320" s="122" t="str">
        <x:v>La plaque est en place. Ton prochain geste aura encore à être accompli par toi.</x:v>
      </x:c>
      <x:c r="H1320" s="122" t="str">
        <x:v>Regarde le résultat réellement obtenu avant de parler.</x:v>
      </x:c>
      <x:c r="I1320" s="122" t="str">
        <x:v>Résultat correspondant effectivement constaté ; remplace ou supprime la ligne si choix de refus/différé/observation. Ne jamais jouer une victoire non acquise.</x:v>
      </x:c>
      <x:c r="J1320" s="122" t="str">
        <x:v>Origines — O4</x:v>
      </x:c>
      <x:c r="K1320" s="125" t="n">
        <x:v>15</x:v>
      </x:c>
    </x:row>
    <x:row r="1321" ht="44" customHeight="1">
      <x:c r="A1321" s="126" t="str">
        <x:v>D6-O4-E1-ECHEC---01</x:v>
      </x:c>
      <x:c r="B1321" s="127" t="str">
        <x:v>D6-O4-E1</x:v>
      </x:c>
      <x:c r="C1321" s="127" t="str">
        <x:v>ECHEC</x:v>
      </x:c>
      <x:c r="D1321" s="127" t="str">
        <x:v>-</x:v>
      </x:c>
      <x:c r="E1321" s="128" t="n">
        <x:v>1</x:v>
      </x:c>
      <x:c r="F1321" s="127" t="str">
        <x:v>Témoin du foyer</x:v>
      </x:c>
      <x:c r="G1321" s="127" t="str">
        <x:v>La fixation n’est pas achevée. Finissons-la avant d’ouvrir le passage aux visiteurs.</x:v>
      </x:c>
      <x:c r="H1321" s="127" t="str">
        <x:v>Suspend l’échange pour laisser jouer le repli ou la protection prévue.</x:v>
      </x:c>
      <x:c r="I1321" s="127" t="str">
        <x:v>Échec ou blocage correspondant effectivement observé ; les dégâts, objets et positions persistent.</x:v>
      </x:c>
      <x:c r="J1321" s="127" t="str">
        <x:v>Origines — O4</x:v>
      </x:c>
      <x:c r="K1321" s="130" t="n">
        <x:v>12</x:v>
      </x:c>
    </x:row>
    <x:row r="1322" ht="44" customHeight="1">
      <x:c r="A1322" s="121" t="str">
        <x:v>D6-O4-E1-REPRISE---01</x:v>
      </x:c>
      <x:c r="B1322" s="122" t="str">
        <x:v>D6-O4-E1</x:v>
      </x:c>
      <x:c r="C1322" s="122" t="str">
        <x:v>REPRISE</x:v>
      </x:c>
      <x:c r="D1322" s="122" t="str">
        <x:v>-</x:v>
      </x:c>
      <x:c r="E1322" s="123" t="n">
        <x:v>1</x:v>
      </x:c>
      <x:c r="F1322" s="122" t="str">
        <x:v>Témoin du foyer</x:v>
      </x:c>
      <x:c r="G1322" s="122" t="str">
        <x:v>Reprends le support ; les archives n’ont pas changé avec cette interruption.</x:v>
      </x:c>
      <x:c r="H1322" s="122" t="str">
        <x:v>Reprend à distance sûre ; ne répète pas toute la présentation.</x:v>
      </x:c>
      <x:c r="I1322" s="122" t="str">
        <x:v>Réinteraction volontaire après interruption ; état de l’action conservé.</x:v>
      </x:c>
      <x:c r="J1322" s="122" t="str">
        <x:v>Origines — O4</x:v>
      </x:c>
      <x:c r="K1322" s="125" t="n">
        <x:v>12</x:v>
      </x:c>
    </x:row>
    <x:row r="1323" ht="104" customHeight="1">
      <x:c r="A1323" s="126" t="str">
        <x:v>D6-O4-E1-CHOIX-A-01</x:v>
      </x:c>
      <x:c r="B1323" s="127" t="str">
        <x:v>D6-O4-E1</x:v>
      </x:c>
      <x:c r="C1323" s="127" t="str">
        <x:v>CHOIX</x:v>
      </x:c>
      <x:c r="D1323" s="127" t="str">
        <x:v>A</x:v>
      </x:c>
      <x:c r="E1323" s="128" t="n">
        <x:v>1</x:v>
      </x:c>
      <x:c r="F1323" s="127" t="str">
        <x:v>Joueur</x:v>
      </x:c>
      <x:c r="G1323" s="127" t="str">
        <x:v>Je fixe la plaque avant de reprendre ma chasse.</x:v>
      </x:c>
      <x:c r="H1323" s="127" t="str">
        <x:v>Regarder la personne ou l’appui concerné ; intention, pas résultat.</x:v>
      </x:c>
      <x:c r="I1323" s="127" t="str">
        <x:v>Conditions d’entrée encore valides ; personne, outil et passage nécessaires disponibles. La parole seule ne valide pas l’objectif. Exclusivement si O4.endingId=O4-E1 confirmé ; cette scène est appelée depuis O4-M30 et ne constitue jamais une nouvelle sélection.</x:v>
      </x:c>
      <x:c r="J1323" s="127" t="str">
        <x:v>Origines — O4</x:v>
      </x:c>
      <x:c r="K1323" s="130" t="n">
        <x:v>9</x:v>
      </x:c>
    </x:row>
    <x:row r="1324" ht="104" customHeight="1">
      <x:c r="A1324" s="121" t="str">
        <x:v>D6-O4-E1-REPONSE-A-01</x:v>
      </x:c>
      <x:c r="B1324" s="122" t="str">
        <x:v>D6-O4-E1</x:v>
      </x:c>
      <x:c r="C1324" s="122" t="str">
        <x:v>REPONSE</x:v>
      </x:c>
      <x:c r="D1324" s="122" t="str">
        <x:v>A</x:v>
      </x:c>
      <x:c r="E1324" s="123" t="n">
        <x:v>1</x:v>
      </x:c>
      <x:c r="F1324" s="122" t="str">
        <x:v>Témoin du foyer</x:v>
      </x:c>
      <x:c r="G1324" s="122" t="str">
        <x:v>Vérifie que la partie sur les réparations reste lisible.</x:v>
      </x:c>
      <x:c r="H1324" s="122" t="str">
        <x:v>Réponse au choix retenu ; les autres réponses ne sont pas jouées.</x:v>
      </x:c>
      <x:c r="I1324" s="122" t="str">
        <x:v>Conditions d’entrée encore valides ; personne, outil et passage nécessaires disponibles. La parole seule ne valide pas l’objectif. Exclusivement si O4.endingId=O4-E1 confirmé ; cette scène est appelée depuis O4-M30 et ne constitue jamais une nouvelle sélection.</x:v>
      </x:c>
      <x:c r="J1324" s="122" t="str">
        <x:v>Origines — O4</x:v>
      </x:c>
      <x:c r="K1324" s="125" t="n">
        <x:v>9</x:v>
      </x:c>
    </x:row>
    <x:row r="1325" ht="104" customHeight="1">
      <x:c r="A1325" s="126" t="str">
        <x:v>D6-O4-E1-CHOIX-B-01</x:v>
      </x:c>
      <x:c r="B1325" s="127" t="str">
        <x:v>D6-O4-E1</x:v>
      </x:c>
      <x:c r="C1325" s="127" t="str">
        <x:v>CHOIX</x:v>
      </x:c>
      <x:c r="D1325" s="127" t="str">
        <x:v>B</x:v>
      </x:c>
      <x:c r="E1325" s="128" t="n">
        <x:v>1</x:v>
      </x:c>
      <x:c r="F1325" s="127" t="str">
        <x:v>Joueur</x:v>
      </x:c>
      <x:c r="G1325" s="127" t="str">
        <x:v>Je la montre d’abord à ceux qui souhaitent la lire.</x:v>
      </x:c>
      <x:c r="H1325" s="127" t="str">
        <x:v>Regarder la personne ou l’appui concerné ; intention, pas résultat.</x:v>
      </x:c>
      <x:c r="I1325" s="127" t="str">
        <x:v>Conditions d’entrée encore valides ; personne, outil et passage nécessaires disponibles. La parole seule ne valide pas l’objectif. Exclusivement si O4.endingId=O4-E1 confirmé ; cette scène est appelée depuis O4-M30 et ne constitue jamais une nouvelle sélection.</x:v>
      </x:c>
      <x:c r="J1325" s="127" t="str">
        <x:v>Origines — O4</x:v>
      </x:c>
      <x:c r="K1325" s="130" t="n">
        <x:v>10</x:v>
      </x:c>
    </x:row>
    <x:row r="1326" ht="104" customHeight="1">
      <x:c r="A1326" s="121" t="str">
        <x:v>D6-O4-E1-REPONSE-B-01</x:v>
      </x:c>
      <x:c r="B1326" s="122" t="str">
        <x:v>D6-O4-E1</x:v>
      </x:c>
      <x:c r="C1326" s="122" t="str">
        <x:v>REPONSE</x:v>
      </x:c>
      <x:c r="D1326" s="122" t="str">
        <x:v>B</x:v>
      </x:c>
      <x:c r="E1326" s="123" t="n">
        <x:v>1</x:v>
      </x:c>
      <x:c r="F1326" s="122" t="str">
        <x:v>Témoin du foyer</x:v>
      </x:c>
      <x:c r="G1326" s="122" t="str">
        <x:v>Ils garderont leur avis après l’avoir vue.</x:v>
      </x:c>
      <x:c r="H1326" s="122" t="str">
        <x:v>Réponse au choix retenu ; les autres réponses ne sont pas jouées.</x:v>
      </x:c>
      <x:c r="I1326" s="122" t="str">
        <x:v>Conditions d’entrée encore valides ; personne, outil et passage nécessaires disponibles. La parole seule ne valide pas l’objectif. Exclusivement si O4.endingId=O4-E1 confirmé ; cette scène est appelée depuis O4-M30 et ne constitue jamais une nouvelle sélection.</x:v>
      </x:c>
      <x:c r="J1326" s="122" t="str">
        <x:v>Origines — O4</x:v>
      </x:c>
      <x:c r="K1326" s="125" t="n">
        <x:v>7</x:v>
      </x:c>
    </x:row>
    <x:row r="1327" ht="134" customHeight="1">
      <x:c r="A1327" s="126" t="str">
        <x:v>D6-O4-E2-OUV---01</x:v>
      </x:c>
      <x:c r="B1327" s="127" t="str">
        <x:v>D6-O4-E2</x:v>
      </x:c>
      <x:c r="C1327" s="127" t="str">
        <x:v>OUV</x:v>
      </x:c>
      <x:c r="D1327" s="127" t="str">
        <x:v>-</x:v>
      </x:c>
      <x:c r="E1327" s="128" t="n">
        <x:v>1</x:v>
      </x:c>
      <x:c r="F1327" s="127" t="str">
        <x:v>Artisane des plaques</x:v>
      </x:c>
      <x:c r="G1327" s="127" t="str">
        <x:v>L’ancien essai se retire sans détruire son histoire. Le nouveau signe est prêt.</x:v>
      </x:c>
      <x:c r="H1327" s="127" t="str">
        <x:v>Laisse le joueur regarder la situation avant de poursuivre.</x:v>
      </x:c>
      <x:c r="I1327" s="127" t="str">
        <x:v>O4-M29 : sélection exclusive après Elite commun ; O4-M30 : réalisation jouée ; personnes et possessions requises effectivement disponibles.  Le locuteur doit être présent ou relié par le contact décrit ; une absence n’est jamais annulée pour jouer cette scène. Exclusivement si O4.endingId=O4-E2 confirmé ; cette scène est appelée depuis O4-M30 et ne constitue jamais une nouvelle sélection.</x:v>
      </x:c>
      <x:c r="J1327" s="127" t="str">
        <x:v>Origines — O4</x:v>
      </x:c>
      <x:c r="K1327" s="130" t="n">
        <x:v>13</x:v>
      </x:c>
    </x:row>
    <x:row r="1328" ht="74" customHeight="1">
      <x:c r="A1328" s="121" t="str">
        <x:v>D6-O4-E2-SUCCES---01</x:v>
      </x:c>
      <x:c r="B1328" s="122" t="str">
        <x:v>D6-O4-E2</x:v>
      </x:c>
      <x:c r="C1328" s="122" t="str">
        <x:v>SUCCES</x:v>
      </x:c>
      <x:c r="D1328" s="122" t="str">
        <x:v>-</x:v>
      </x:c>
      <x:c r="E1328" s="123" t="n">
        <x:v>1</x:v>
      </x:c>
      <x:c r="F1328" s="122" t="str">
        <x:v>Artisane des plaques</x:v>
      </x:c>
      <x:c r="G1328" s="122" t="str">
        <x:v>Le nouveau nom a été prononcé. Les engagements réels n’ont pas été abandonnés sous l’ancien.</x:v>
      </x:c>
      <x:c r="H1328" s="122" t="str">
        <x:v>Regarde le résultat réellement obtenu avant de parler.</x:v>
      </x:c>
      <x:c r="I1328" s="122" t="str">
        <x:v>Résultat correspondant effectivement constaté ; remplace ou supprime la ligne si choix de refus/différé/observation. Ne jamais jouer une victoire non acquise.</x:v>
      </x:c>
      <x:c r="J1328" s="122" t="str">
        <x:v>Origines — O4</x:v>
      </x:c>
      <x:c r="K1328" s="125" t="n">
        <x:v>15</x:v>
      </x:c>
    </x:row>
    <x:row r="1329" ht="44" customHeight="1">
      <x:c r="A1329" s="126" t="str">
        <x:v>D6-O4-E2-ECHEC---01</x:v>
      </x:c>
      <x:c r="B1329" s="127" t="str">
        <x:v>D6-O4-E2</x:v>
      </x:c>
      <x:c r="C1329" s="127" t="str">
        <x:v>ECHEC</x:v>
      </x:c>
      <x:c r="D1329" s="127" t="str">
        <x:v>-</x:v>
      </x:c>
      <x:c r="E1329" s="128" t="n">
        <x:v>1</x:v>
      </x:c>
      <x:c r="F1329" s="127" t="str">
        <x:v>Artisane des plaques</x:v>
      </x:c>
      <x:c r="G1329" s="127" t="str">
        <x:v>La plaque est encore provisoire. La présentation finale reste à jouer.</x:v>
      </x:c>
      <x:c r="H1329" s="127" t="str">
        <x:v>Suspend l’échange pour laisser jouer le repli ou la protection prévue.</x:v>
      </x:c>
      <x:c r="I1329" s="127" t="str">
        <x:v>Échec ou blocage correspondant effectivement observé ; les dégâts, objets et positions persistent.</x:v>
      </x:c>
      <x:c r="J1329" s="127" t="str">
        <x:v>Origines — O4</x:v>
      </x:c>
      <x:c r="K1329" s="130" t="n">
        <x:v>11</x:v>
      </x:c>
    </x:row>
    <x:row r="1330" ht="44" customHeight="1">
      <x:c r="A1330" s="121" t="str">
        <x:v>D6-O4-E2-REPRISE---01</x:v>
      </x:c>
      <x:c r="B1330" s="122" t="str">
        <x:v>D6-O4-E2</x:v>
      </x:c>
      <x:c r="C1330" s="122" t="str">
        <x:v>REPRISE</x:v>
      </x:c>
      <x:c r="D1330" s="122" t="str">
        <x:v>-</x:v>
      </x:c>
      <x:c r="E1330" s="123" t="n">
        <x:v>1</x:v>
      </x:c>
      <x:c r="F1330" s="122" t="str">
        <x:v>Artisane des plaques</x:v>
      </x:c>
      <x:c r="G1330" s="122" t="str">
        <x:v>Reprends la pose souhaitée. Personne ne te force à revenir à l’ancien signe.</x:v>
      </x:c>
      <x:c r="H1330" s="122" t="str">
        <x:v>Reprend à distance sûre ; ne répète pas toute la présentation.</x:v>
      </x:c>
      <x:c r="I1330" s="122" t="str">
        <x:v>Réinteraction volontaire après interruption ; état de l’action conservé.</x:v>
      </x:c>
      <x:c r="J1330" s="122" t="str">
        <x:v>Origines — O4</x:v>
      </x:c>
      <x:c r="K1330" s="125" t="n">
        <x:v>13</x:v>
      </x:c>
    </x:row>
    <x:row r="1331" ht="104" customHeight="1">
      <x:c r="A1331" s="126" t="str">
        <x:v>D6-O4-E2-CHOIX-A-01</x:v>
      </x:c>
      <x:c r="B1331" s="127" t="str">
        <x:v>D6-O4-E2</x:v>
      </x:c>
      <x:c r="C1331" s="127" t="str">
        <x:v>CHOIX</x:v>
      </x:c>
      <x:c r="D1331" s="127" t="str">
        <x:v>A</x:v>
      </x:c>
      <x:c r="E1331" s="128" t="n">
        <x:v>1</x:v>
      </x:c>
      <x:c r="F1331" s="127" t="str">
        <x:v>Joueur</x:v>
      </x:c>
      <x:c r="G1331" s="127" t="str">
        <x:v>Je pose le nouveau nom puis je vais me présenter.</x:v>
      </x:c>
      <x:c r="H1331" s="127" t="str">
        <x:v>Regarder la personne ou l’appui concerné ; intention, pas résultat.</x:v>
      </x:c>
      <x:c r="I1331" s="127" t="str">
        <x:v>Conditions d’entrée encore valides ; personne, outil et passage nécessaires disponibles. La parole seule ne valide pas l’objectif. Exclusivement si O4.endingId=O4-E2 confirmé ; cette scène est appelée depuis O4-M30 et ne constitue jamais une nouvelle sélection.</x:v>
      </x:c>
      <x:c r="J1331" s="127" t="str">
        <x:v>Origines — O4</x:v>
      </x:c>
      <x:c r="K1331" s="130" t="n">
        <x:v>10</x:v>
      </x:c>
    </x:row>
    <x:row r="1332" ht="104" customHeight="1">
      <x:c r="A1332" s="121" t="str">
        <x:v>D6-O4-E2-REPONSE-A-01</x:v>
      </x:c>
      <x:c r="B1332" s="122" t="str">
        <x:v>D6-O4-E2</x:v>
      </x:c>
      <x:c r="C1332" s="122" t="str">
        <x:v>REPONSE</x:v>
      </x:c>
      <x:c r="D1332" s="122" t="str">
        <x:v>A</x:v>
      </x:c>
      <x:c r="E1332" s="123" t="n">
        <x:v>1</x:v>
      </x:c>
      <x:c r="F1332" s="122" t="str">
        <x:v>Artisane des plaques</x:v>
      </x:c>
      <x:c r="G1332" s="122" t="str">
        <x:v>La première rencontre lui donnera une voix.</x:v>
      </x:c>
      <x:c r="H1332" s="122" t="str">
        <x:v>Réponse au choix retenu ; les autres réponses ne sont pas jouées.</x:v>
      </x:c>
      <x:c r="I1332" s="122" t="str">
        <x:v>Conditions d’entrée encore valides ; personne, outil et passage nécessaires disponibles. La parole seule ne valide pas l’objectif. Exclusivement si O4.endingId=O4-E2 confirmé ; cette scène est appelée depuis O4-M30 et ne constitue jamais une nouvelle sélection.</x:v>
      </x:c>
      <x:c r="J1332" s="122" t="str">
        <x:v>Origines — O4</x:v>
      </x:c>
      <x:c r="K1332" s="125" t="n">
        <x:v>7</x:v>
      </x:c>
    </x:row>
    <x:row r="1333" ht="104" customHeight="1">
      <x:c r="A1333" s="126" t="str">
        <x:v>D6-O4-E2-CHOIX-B-01</x:v>
      </x:c>
      <x:c r="B1333" s="127" t="str">
        <x:v>D6-O4-E2</x:v>
      </x:c>
      <x:c r="C1333" s="127" t="str">
        <x:v>CHOIX</x:v>
      </x:c>
      <x:c r="D1333" s="127" t="str">
        <x:v>B</x:v>
      </x:c>
      <x:c r="E1333" s="128" t="n">
        <x:v>1</x:v>
      </x:c>
      <x:c r="F1333" s="127" t="str">
        <x:v>Joueur</x:v>
      </x:c>
      <x:c r="G1333" s="127" t="str">
        <x:v>Je vérifie d’abord que les objets gardent leur provenance.</x:v>
      </x:c>
      <x:c r="H1333" s="127" t="str">
        <x:v>Regarder la personne ou l’appui concerné ; intention, pas résultat.</x:v>
      </x:c>
      <x:c r="I1333" s="127" t="str">
        <x:v>Conditions d’entrée encore valides ; personne, outil et passage nécessaires disponibles. La parole seule ne valide pas l’objectif. Exclusivement si O4.endingId=O4-E2 confirmé ; cette scène est appelée depuis O4-M30 et ne constitue jamais une nouvelle sélection.</x:v>
      </x:c>
      <x:c r="J1333" s="127" t="str">
        <x:v>Origines — O4</x:v>
      </x:c>
      <x:c r="K1333" s="130" t="n">
        <x:v>9</x:v>
      </x:c>
    </x:row>
    <x:row r="1334" ht="104" customHeight="1">
      <x:c r="A1334" s="121" t="str">
        <x:v>D6-O4-E2-REPONSE-B-01</x:v>
      </x:c>
      <x:c r="B1334" s="122" t="str">
        <x:v>D6-O4-E2</x:v>
      </x:c>
      <x:c r="C1334" s="122" t="str">
        <x:v>REPONSE</x:v>
      </x:c>
      <x:c r="D1334" s="122" t="str">
        <x:v>B</x:v>
      </x:c>
      <x:c r="E1334" s="123" t="n">
        <x:v>1</x:v>
      </x:c>
      <x:c r="F1334" s="122" t="str">
        <x:v>Artisane des plaques</x:v>
      </x:c>
      <x:c r="G1334" s="122" t="str">
        <x:v>Le changement de porte ne doit pas perdre leur parcours.</x:v>
      </x:c>
      <x:c r="H1334" s="122" t="str">
        <x:v>Réponse au choix retenu ; les autres réponses ne sont pas jouées.</x:v>
      </x:c>
      <x:c r="I1334" s="122" t="str">
        <x:v>Conditions d’entrée encore valides ; personne, outil et passage nécessaires disponibles. La parole seule ne valide pas l’objectif. Exclusivement si O4.endingId=O4-E2 confirmé ; cette scène est appelée depuis O4-M30 et ne constitue jamais une nouvelle sélection.</x:v>
      </x:c>
      <x:c r="J1334" s="122" t="str">
        <x:v>Origines — O4</x:v>
      </x:c>
      <x:c r="K1334" s="125" t="n">
        <x:v>10</x:v>
      </x:c>
    </x:row>
    <x:row r="1335" ht="134" customHeight="1">
      <x:c r="A1335" s="126" t="str">
        <x:v>D6-O4-E3-OUV---01</x:v>
      </x:c>
      <x:c r="B1335" s="127" t="str">
        <x:v>D6-O4-E3</x:v>
      </x:c>
      <x:c r="C1335" s="127" t="str">
        <x:v>OUV</x:v>
      </x:c>
      <x:c r="D1335" s="127" t="str">
        <x:v>-</x:v>
      </x:c>
      <x:c r="E1335" s="128" t="n">
        <x:v>1</x:v>
      </x:c>
      <x:c r="F1335" s="127" t="str">
        <x:v>Evar</x:v>
      </x:c>
      <x:c r="G1335" s="127" t="str">
        <x:v>Ce mandat s’arrête au passage délimité. Tu observeras, tu préserveras la trace, puis tu rendras compte.</x:v>
      </x:c>
      <x:c r="H1335" s="127" t="str">
        <x:v>Laisse le joueur regarder la situation avant de poursuivre.</x:v>
      </x:c>
      <x:c r="I1335" s="127" t="str">
        <x:v>O4-M29 : sélection exclusive après Elite commun ; O4-M30 : réalisation jouée ; personnes et possessions requises effectivement disponibles.  Le locuteur doit être présent ou relié par le contact décrit ; une absence n’est jamais annulée pour jouer cette scène. Exclusivement si O4.endingId=O4-E3 confirmé ; cette scène est appelée depuis O4-M30 et ne constitue jamais une nouvelle sélection.</x:v>
      </x:c>
      <x:c r="J1335" s="127" t="str">
        <x:v>Origines — O4</x:v>
      </x:c>
      <x:c r="K1335" s="130" t="n">
        <x:v>16</x:v>
      </x:c>
    </x:row>
    <x:row r="1336" ht="74" customHeight="1">
      <x:c r="A1336" s="121" t="str">
        <x:v>D6-O4-E3-SUCCES---01</x:v>
      </x:c>
      <x:c r="B1336" s="122" t="str">
        <x:v>D6-O4-E3</x:v>
      </x:c>
      <x:c r="C1336" s="122" t="str">
        <x:v>SUCCES</x:v>
      </x:c>
      <x:c r="D1336" s="122" t="str">
        <x:v>-</x:v>
      </x:c>
      <x:c r="E1336" s="123" t="n">
        <x:v>1</x:v>
      </x:c>
      <x:c r="F1336" s="122" t="str">
        <x:v>Evar</x:v>
      </x:c>
      <x:c r="G1336" s="122" t="str">
        <x:v>Tu as rempli cette tâche et arrêté ton intervention là où elle s’arrêtait.</x:v>
      </x:c>
      <x:c r="H1336" s="122" t="str">
        <x:v>Regarde le résultat réellement obtenu avant de parler.</x:v>
      </x:c>
      <x:c r="I1336" s="122" t="str">
        <x:v>Résultat correspondant effectivement constaté ; remplace ou supprime la ligne si choix de refus/différé/observation. Ne jamais jouer une victoire non acquise.</x:v>
      </x:c>
      <x:c r="J1336" s="122" t="str">
        <x:v>Origines — O4</x:v>
      </x:c>
      <x:c r="K1336" s="125" t="n">
        <x:v>13</x:v>
      </x:c>
    </x:row>
    <x:row r="1337" ht="44" customHeight="1">
      <x:c r="A1337" s="126" t="str">
        <x:v>D6-O4-E3-ECHEC---01</x:v>
      </x:c>
      <x:c r="B1337" s="127" t="str">
        <x:v>D6-O4-E3</x:v>
      </x:c>
      <x:c r="C1337" s="127" t="str">
        <x:v>ECHEC</x:v>
      </x:c>
      <x:c r="D1337" s="127" t="str">
        <x:v>-</x:v>
      </x:c>
      <x:c r="E1337" s="128" t="n">
        <x:v>1</x:v>
      </x:c>
      <x:c r="F1337" s="127" t="str">
        <x:v>Evar</x:v>
      </x:c>
      <x:c r="G1337" s="127" t="str">
        <x:v>Le résultat n’est pas vérifié. Le mandat n’accorde pas une conclusion par avance.</x:v>
      </x:c>
      <x:c r="H1337" s="127" t="str">
        <x:v>Suspend l’échange pour laisser jouer le repli ou la protection prévue.</x:v>
      </x:c>
      <x:c r="I1337" s="127" t="str">
        <x:v>Échec ou blocage correspondant effectivement observé ; les dégâts, objets et positions persistent.</x:v>
      </x:c>
      <x:c r="J1337" s="127" t="str">
        <x:v>Origines — O4</x:v>
      </x:c>
      <x:c r="K1337" s="130" t="n">
        <x:v>13</x:v>
      </x:c>
    </x:row>
    <x:row r="1338" ht="44" customHeight="1">
      <x:c r="A1338" s="121" t="str">
        <x:v>D6-O4-E3-REPRISE---01</x:v>
      </x:c>
      <x:c r="B1338" s="122" t="str">
        <x:v>D6-O4-E3</x:v>
      </x:c>
      <x:c r="C1338" s="122" t="str">
        <x:v>REPRISE</x:v>
      </x:c>
      <x:c r="D1338" s="122" t="str">
        <x:v>-</x:v>
      </x:c>
      <x:c r="E1338" s="123" t="n">
        <x:v>1</x:v>
      </x:c>
      <x:c r="F1338" s="122" t="str">
        <x:v>Evar</x:v>
      </x:c>
      <x:c r="G1338" s="122" t="str">
        <x:v>Reprends l’observation manquante. La fonction reste limitée, même après une réussite.</x:v>
      </x:c>
      <x:c r="H1338" s="122" t="str">
        <x:v>Reprend à distance sûre ; ne répète pas toute la présentation.</x:v>
      </x:c>
      <x:c r="I1338" s="122" t="str">
        <x:v>Réinteraction volontaire après interruption ; état de l’action conservé.</x:v>
      </x:c>
      <x:c r="J1338" s="122" t="str">
        <x:v>Origines — O4</x:v>
      </x:c>
      <x:c r="K1338" s="125" t="n">
        <x:v>11</x:v>
      </x:c>
    </x:row>
    <x:row r="1339" ht="104" customHeight="1">
      <x:c r="A1339" s="126" t="str">
        <x:v>D6-O4-E3-CHOIX-A-01</x:v>
      </x:c>
      <x:c r="B1339" s="127" t="str">
        <x:v>D6-O4-E3</x:v>
      </x:c>
      <x:c r="C1339" s="127" t="str">
        <x:v>CHOIX</x:v>
      </x:c>
      <x:c r="D1339" s="127" t="str">
        <x:v>A</x:v>
      </x:c>
      <x:c r="E1339" s="128" t="n">
        <x:v>1</x:v>
      </x:c>
      <x:c r="F1339" s="127" t="str">
        <x:v>Joueur</x:v>
      </x:c>
      <x:c r="G1339" s="127" t="str">
        <x:v>Je commence par vérifier le périmètre sur place.</x:v>
      </x:c>
      <x:c r="H1339" s="127" t="str">
        <x:v>Regarder la personne ou l’appui concerné ; intention, pas résultat.</x:v>
      </x:c>
      <x:c r="I1339" s="127" t="str">
        <x:v>Conditions d’entrée encore valides ; personne, outil et passage nécessaires disponibles. La parole seule ne valide pas l’objectif. Exclusivement si O4.endingId=O4-E3 confirmé ; cette scène est appelée depuis O4-M30 et ne constitue jamais une nouvelle sélection.</x:v>
      </x:c>
      <x:c r="J1339" s="127" t="str">
        <x:v>Origines — O4</x:v>
      </x:c>
      <x:c r="K1339" s="130" t="n">
        <x:v>8</x:v>
      </x:c>
    </x:row>
    <x:row r="1340" ht="104" customHeight="1">
      <x:c r="A1340" s="121" t="str">
        <x:v>D6-O4-E3-REPONSE-A-01</x:v>
      </x:c>
      <x:c r="B1340" s="122" t="str">
        <x:v>D6-O4-E3</x:v>
      </x:c>
      <x:c r="C1340" s="122" t="str">
        <x:v>REPONSE</x:v>
      </x:c>
      <x:c r="D1340" s="122" t="str">
        <x:v>A</x:v>
      </x:c>
      <x:c r="E1340" s="123" t="n">
        <x:v>1</x:v>
      </x:c>
      <x:c r="F1340" s="122" t="str">
        <x:v>Evar</x:v>
      </x:c>
      <x:c r="G1340" s="122" t="str">
        <x:v>La limite doit exister sous tes pieds autant que dans mes paroles.</x:v>
      </x:c>
      <x:c r="H1340" s="122" t="str">
        <x:v>Réponse au choix retenu ; les autres réponses ne sont pas jouées.</x:v>
      </x:c>
      <x:c r="I1340" s="122" t="str">
        <x:v>Conditions d’entrée encore valides ; personne, outil et passage nécessaires disponibles. La parole seule ne valide pas l’objectif. Exclusivement si O4.endingId=O4-E3 confirmé ; cette scène est appelée depuis O4-M30 et ne constitue jamais une nouvelle sélection.</x:v>
      </x:c>
      <x:c r="J1340" s="122" t="str">
        <x:v>Origines — O4</x:v>
      </x:c>
      <x:c r="K1340" s="125" t="n">
        <x:v>12</x:v>
      </x:c>
    </x:row>
    <x:row r="1341" ht="104" customHeight="1">
      <x:c r="A1341" s="126" t="str">
        <x:v>D6-O4-E3-CHOIX-B-01</x:v>
      </x:c>
      <x:c r="B1341" s="127" t="str">
        <x:v>D6-O4-E3</x:v>
      </x:c>
      <x:c r="C1341" s="127" t="str">
        <x:v>CHOIX</x:v>
      </x:c>
      <x:c r="D1341" s="127" t="str">
        <x:v>B</x:v>
      </x:c>
      <x:c r="E1341" s="128" t="n">
        <x:v>1</x:v>
      </x:c>
      <x:c r="F1341" s="127" t="str">
        <x:v>Joueur</x:v>
      </x:c>
      <x:c r="G1341" s="127" t="str">
        <x:v>Je veux identifier le témoin avant de partir.</x:v>
      </x:c>
      <x:c r="H1341" s="127" t="str">
        <x:v>Regarder la personne ou l’appui concerné ; intention, pas résultat.</x:v>
      </x:c>
      <x:c r="I1341" s="127" t="str">
        <x:v>Conditions d’entrée encore valides ; personne, outil et passage nécessaires disponibles. La parole seule ne valide pas l’objectif. Exclusivement si O4.endingId=O4-E3 confirmé ; cette scène est appelée depuis O4-M30 et ne constitue jamais une nouvelle sélection.</x:v>
      </x:c>
      <x:c r="J1341" s="127" t="str">
        <x:v>Origines — O4</x:v>
      </x:c>
      <x:c r="K1341" s="130" t="n">
        <x:v>8</x:v>
      </x:c>
    </x:row>
    <x:row r="1342" ht="104" customHeight="1">
      <x:c r="A1342" s="121" t="str">
        <x:v>D6-O4-E3-REPONSE-B-01</x:v>
      </x:c>
      <x:c r="B1342" s="122" t="str">
        <x:v>D6-O4-E3</x:v>
      </x:c>
      <x:c r="C1342" s="122" t="str">
        <x:v>REPONSE</x:v>
      </x:c>
      <x:c r="D1342" s="122" t="str">
        <x:v>B</x:v>
      </x:c>
      <x:c r="E1342" s="123" t="n">
        <x:v>1</x:v>
      </x:c>
      <x:c r="F1342" s="122" t="str">
        <x:v>Evar</x:v>
      </x:c>
      <x:c r="G1342" s="122" t="str">
        <x:v>Vérifie sa disponibilité. Tu ne parleras pas à sa place s’il est absent.</x:v>
      </x:c>
      <x:c r="H1342" s="122" t="str">
        <x:v>Réponse au choix retenu ; les autres réponses ne sont pas jouées.</x:v>
      </x:c>
      <x:c r="I1342" s="122" t="str">
        <x:v>Conditions d’entrée encore valides ; personne, outil et passage nécessaires disponibles. La parole seule ne valide pas l’objectif. Exclusivement si O4.endingId=O4-E3 confirmé ; cette scène est appelée depuis O4-M30 et ne constitue jamais une nouvelle sélection.</x:v>
      </x:c>
      <x:c r="J1342" s="122" t="str">
        <x:v>Origines — O4</x:v>
      </x:c>
      <x:c r="K1342" s="125" t="n">
        <x:v>13</x:v>
      </x:c>
    </x:row>
    <x:row r="1343" ht="134" customHeight="1">
      <x:c r="A1343" s="126" t="str">
        <x:v>D6-O5-M01-OUV---01</x:v>
      </x:c>
      <x:c r="B1343" s="127" t="str">
        <x:v>D6-O5-M01</x:v>
      </x:c>
      <x:c r="C1343" s="127" t="str">
        <x:v>OUV</x:v>
      </x:c>
      <x:c r="D1343" s="127" t="str">
        <x:v>-</x:v>
      </x:c>
      <x:c r="E1343" s="128" t="n">
        <x:v>1</x:v>
      </x:c>
      <x:c r="F1343" s="127" t="str">
        <x:v>Partenaire de poutre</x:v>
      </x:c>
      <x:c r="G1343" s="127" t="str">
        <x:v>Pour moi, la main basse veut dire attendre. Tu as poussé quand je te demandais d’arrêter.</x:v>
      </x:c>
      <x:c r="H1343" s="127" t="str">
        <x:v>Laisse le joueur regarder la situation avant de poursuivre.</x:v>
      </x:c>
      <x:c r="I1343" s="127" t="str">
        <x:v>Voie O5 choisie ; prologue commun terminé ; aucune mission de voie résolue.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1343" s="127" t="str">
        <x:v>Origines — O5</x:v>
      </x:c>
      <x:c r="K1343" s="130" t="n">
        <x:v>16</x:v>
      </x:c>
    </x:row>
    <x:row r="1344" ht="74" customHeight="1">
      <x:c r="A1344" s="121" t="str">
        <x:v>D6-O5-M01-SUCCES---01</x:v>
      </x:c>
      <x:c r="B1344" s="122" t="str">
        <x:v>D6-O5-M01</x:v>
      </x:c>
      <x:c r="C1344" s="122" t="str">
        <x:v>SUCCES</x:v>
      </x:c>
      <x:c r="D1344" s="122" t="str">
        <x:v>-</x:v>
      </x:c>
      <x:c r="E1344" s="123" t="n">
        <x:v>1</x:v>
      </x:c>
      <x:c r="F1344" s="122" t="str">
        <x:v>Partenaire de poutre</x:v>
      </x:c>
      <x:c r="G1344" s="122" t="str">
        <x:v>La poutre a bougé quand nous étions prêts tous les deux.</x:v>
      </x:c>
      <x:c r="H1344" s="122" t="str">
        <x:v>Regarde le résultat réellement obtenu avant de parler.</x:v>
      </x:c>
      <x:c r="I1344" s="122" t="str">
        <x:v>Résultat correspondant effectivement constaté ; remplace ou supprime la ligne si choix de refus/différé/observation. Ne jamais jouer une victoire non acquise.</x:v>
      </x:c>
      <x:c r="J1344" s="122" t="str">
        <x:v>Origines — O5</x:v>
      </x:c>
      <x:c r="K1344" s="125" t="n">
        <x:v>11</x:v>
      </x:c>
    </x:row>
    <x:row r="1345" ht="44" customHeight="1">
      <x:c r="A1345" s="126" t="str">
        <x:v>D6-O5-M01-ECHEC---01</x:v>
      </x:c>
      <x:c r="B1345" s="127" t="str">
        <x:v>D6-O5-M01</x:v>
      </x:c>
      <x:c r="C1345" s="127" t="str">
        <x:v>ECHEC</x:v>
      </x:c>
      <x:c r="D1345" s="127" t="str">
        <x:v>-</x:v>
      </x:c>
      <x:c r="E1345" s="128" t="n">
        <x:v>1</x:v>
      </x:c>
      <x:c r="F1345" s="127" t="str">
        <x:v>Partenaire de poutre</x:v>
      </x:c>
      <x:c r="G1345" s="127" t="str">
        <x:v>Nous n’avons pas compris le même geste. La poutre s’arrête au palier.</x:v>
      </x:c>
      <x:c r="H1345" s="127" t="str">
        <x:v>Suspend l’échange pour laisser jouer le repli ou la protection prévue.</x:v>
      </x:c>
      <x:c r="I1345" s="127" t="str">
        <x:v>Échec ou blocage correspondant effectivement observé ; les dégâts, objets et positions persistent.</x:v>
      </x:c>
      <x:c r="J1345" s="127" t="str">
        <x:v>Origines — O5</x:v>
      </x:c>
      <x:c r="K1345" s="130" t="n">
        <x:v>12</x:v>
      </x:c>
    </x:row>
    <x:row r="1346" ht="44" customHeight="1">
      <x:c r="A1346" s="121" t="str">
        <x:v>D6-O5-M01-REPRISE---01</x:v>
      </x:c>
      <x:c r="B1346" s="122" t="str">
        <x:v>D6-O5-M01</x:v>
      </x:c>
      <x:c r="C1346" s="122" t="str">
        <x:v>REPRISE</x:v>
      </x:c>
      <x:c r="D1346" s="122" t="str">
        <x:v>-</x:v>
      </x:c>
      <x:c r="E1346" s="123" t="n">
        <x:v>1</x:v>
      </x:c>
      <x:c r="F1346" s="122" t="str">
        <x:v>Partenaire de poutre</x:v>
      </x:c>
      <x:c r="G1346" s="122" t="str">
        <x:v>Montre ton signe une fois sans bouger le poids. Je te dirai ce que j’attends.</x:v>
      </x:c>
      <x:c r="H1346" s="122" t="str">
        <x:v>Reprend à distance sûre ; ne répète pas toute la présentation.</x:v>
      </x:c>
      <x:c r="I1346" s="122" t="str">
        <x:v>Réinteraction volontaire après interruption ; état de l’action conservé.</x:v>
      </x:c>
      <x:c r="J1346" s="122" t="str">
        <x:v>Origines — O5</x:v>
      </x:c>
      <x:c r="K1346" s="125" t="n">
        <x:v>15</x:v>
      </x:c>
    </x:row>
    <x:row r="1347" ht="59" customHeight="1">
      <x:c r="A1347" s="126" t="str">
        <x:v>D6-O5-M01-CHOIX-A-01</x:v>
      </x:c>
      <x:c r="B1347" s="127" t="str">
        <x:v>D6-O5-M01</x:v>
      </x:c>
      <x:c r="C1347" s="127" t="str">
        <x:v>CHOIX</x:v>
      </x:c>
      <x:c r="D1347" s="127" t="str">
        <x:v>A</x:v>
      </x:c>
      <x:c r="E1347" s="128" t="n">
        <x:v>1</x:v>
      </x:c>
      <x:c r="F1347" s="127" t="str">
        <x:v>Joueur</x:v>
      </x:c>
      <x:c r="G1347" s="127" t="str">
        <x:v>Je vais reprendre ton signe.</x:v>
      </x:c>
      <x:c r="H1347" s="127" t="str">
        <x:v>Regarder la personne ou l’appui concerné ; intention, pas résultat.</x:v>
      </x:c>
      <x:c r="I1347" s="127" t="str">
        <x:v>Conditions d’entrée encore valides ; personne, outil et passage nécessaires disponibles. La parole seule ne valide pas l’objectif.</x:v>
      </x:c>
      <x:c r="J1347" s="127" t="str">
        <x:v>Origines — O5</x:v>
      </x:c>
      <x:c r="K1347" s="130" t="n">
        <x:v>5</x:v>
      </x:c>
    </x:row>
    <x:row r="1348" ht="59" customHeight="1">
      <x:c r="A1348" s="121" t="str">
        <x:v>D6-O5-M01-REPONSE-A-01</x:v>
      </x:c>
      <x:c r="B1348" s="122" t="str">
        <x:v>D6-O5-M01</x:v>
      </x:c>
      <x:c r="C1348" s="122" t="str">
        <x:v>REPONSE</x:v>
      </x:c>
      <x:c r="D1348" s="122" t="str">
        <x:v>A</x:v>
      </x:c>
      <x:c r="E1348" s="123" t="n">
        <x:v>1</x:v>
      </x:c>
      <x:c r="F1348" s="122" t="str">
        <x:v>Partenaire de poutre</x:v>
      </x:c>
      <x:c r="G1348" s="122" t="str">
        <x:v>Regarde. Je le refais avant que tu touches le poids.</x:v>
      </x:c>
      <x:c r="H1348" s="122" t="str">
        <x:v>Réponse au choix retenu ; les autres réponses ne sont pas jouées.</x:v>
      </x:c>
      <x:c r="I1348" s="122" t="str">
        <x:v>Conditions d’entrée encore valides ; personne, outil et passage nécessaires disponibles. La parole seule ne valide pas l’objectif.</x:v>
      </x:c>
      <x:c r="J1348" s="122" t="str">
        <x:v>Origines — O5</x:v>
      </x:c>
      <x:c r="K1348" s="125" t="n">
        <x:v>10</x:v>
      </x:c>
    </x:row>
    <x:row r="1349" ht="59" customHeight="1">
      <x:c r="A1349" s="126" t="str">
        <x:v>D6-O5-M01-CHOIX-B-01</x:v>
      </x:c>
      <x:c r="B1349" s="127" t="str">
        <x:v>D6-O5-M01</x:v>
      </x:c>
      <x:c r="C1349" s="127" t="str">
        <x:v>CHOIX</x:v>
      </x:c>
      <x:c r="D1349" s="127" t="str">
        <x:v>B</x:v>
      </x:c>
      <x:c r="E1349" s="128" t="n">
        <x:v>1</x:v>
      </x:c>
      <x:c r="F1349" s="127" t="str">
        <x:v>Joueur</x:v>
      </x:c>
      <x:c r="G1349" s="127" t="str">
        <x:v>Choisissons un signe neuf pour nous deux.</x:v>
      </x:c>
      <x:c r="H1349" s="127" t="str">
        <x:v>Regarder la personne ou l’appui concerné ; intention, pas résultat.</x:v>
      </x:c>
      <x:c r="I1349" s="127" t="str">
        <x:v>Conditions d’entrée encore valides ; personne, outil et passage nécessaires disponibles. La parole seule ne valide pas l’objectif.</x:v>
      </x:c>
      <x:c r="J1349" s="127" t="str">
        <x:v>Origines — O5</x:v>
      </x:c>
      <x:c r="K1349" s="130" t="n">
        <x:v>7</x:v>
      </x:c>
    </x:row>
    <x:row r="1350" ht="59" customHeight="1">
      <x:c r="A1350" s="121" t="str">
        <x:v>D6-O5-M01-REPONSE-B-01</x:v>
      </x:c>
      <x:c r="B1350" s="122" t="str">
        <x:v>D6-O5-M01</x:v>
      </x:c>
      <x:c r="C1350" s="122" t="str">
        <x:v>REPONSE</x:v>
      </x:c>
      <x:c r="D1350" s="122" t="str">
        <x:v>B</x:v>
      </x:c>
      <x:c r="E1350" s="123" t="n">
        <x:v>1</x:v>
      </x:c>
      <x:c r="F1350" s="122" t="str">
        <x:v>Partenaire de poutre</x:v>
      </x:c>
      <x:c r="G1350" s="122" t="str">
        <x:v>Montre-le, puis laisse-moi te le rendre.</x:v>
      </x:c>
      <x:c r="H1350" s="122" t="str">
        <x:v>Réponse au choix retenu ; les autres réponses ne sont pas jouées.</x:v>
      </x:c>
      <x:c r="I1350" s="122" t="str">
        <x:v>Conditions d’entrée encore valides ; personne, outil et passage nécessaires disponibles. La parole seule ne valide pas l’objectif.</x:v>
      </x:c>
      <x:c r="J1350" s="122" t="str">
        <x:v>Origines — O5</x:v>
      </x:c>
      <x:c r="K1350" s="125" t="n">
        <x:v>6</x:v>
      </x:c>
    </x:row>
    <x:row r="1351" ht="149" customHeight="1">
      <x:c r="A1351" s="126" t="str">
        <x:v>D6-O5-M02-OUV---01</x:v>
      </x:c>
      <x:c r="B1351" s="127" t="str">
        <x:v>D6-O5-M02</x:v>
      </x:c>
      <x:c r="C1351" s="127" t="str">
        <x:v>OUV</x:v>
      </x:c>
      <x:c r="D1351" s="127" t="str">
        <x:v>-</x:v>
      </x:c>
      <x:c r="E1351" s="128" t="n">
        <x:v>1</x:v>
      </x:c>
      <x:c r="F1351" s="127" t="str">
        <x:v>Instructeur de l’enclos</x:v>
      </x:c>
      <x:c r="G1351" s="127" t="str">
        <x:v>La branche a bougé avec la bête. Qu’est-ce qui t’a montré la sortie ?</x:v>
      </x:c>
      <x:c r="H1351" s="127" t="str">
        <x:v>Laisse le joueur regarder la situation avant de poursuivre.</x:v>
      </x:c>
      <x:c r="I1351" s="127" t="str">
        <x:v>O5-M01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1351" s="127" t="str">
        <x:v>Origines — O5</x:v>
      </x:c>
      <x:c r="K1351" s="130" t="n">
        <x:v>14</x:v>
      </x:c>
    </x:row>
    <x:row r="1352" ht="74" customHeight="1">
      <x:c r="A1352" s="121" t="str">
        <x:v>D6-O5-M02-SUCCES---01</x:v>
      </x:c>
      <x:c r="B1352" s="122" t="str">
        <x:v>D6-O5-M02</x:v>
      </x:c>
      <x:c r="C1352" s="122" t="str">
        <x:v>SUCCES</x:v>
      </x:c>
      <x:c r="D1352" s="122" t="str">
        <x:v>-</x:v>
      </x:c>
      <x:c r="E1352" s="123" t="n">
        <x:v>1</x:v>
      </x:c>
      <x:c r="F1352" s="122" t="str">
        <x:v>Instructeur de l’enclos</x:v>
      </x:c>
      <x:c r="G1352" s="122" t="str">
        <x:v>La grille est ouverte. Nous pouvons nommer tes gestes sans donner nos intentions à l’animal.</x:v>
      </x:c>
      <x:c r="H1352" s="122" t="str">
        <x:v>Regarde le résultat réellement obtenu avant de parler.</x:v>
      </x:c>
      <x:c r="I1352" s="122" t="str">
        <x:v>Résultat correspondant effectivement constaté ; remplace ou supprime la ligne si choix de refus/différé/observation. Ne jamais jouer une victoire non acquise.</x:v>
      </x:c>
      <x:c r="J1352" s="122" t="str">
        <x:v>Origines — O5</x:v>
      </x:c>
      <x:c r="K1352" s="125" t="n">
        <x:v>15</x:v>
      </x:c>
    </x:row>
    <x:row r="1353" ht="44" customHeight="1">
      <x:c r="A1353" s="126" t="str">
        <x:v>D6-O5-M02-ECHEC---01</x:v>
      </x:c>
      <x:c r="B1353" s="127" t="str">
        <x:v>D6-O5-M02</x:v>
      </x:c>
      <x:c r="C1353" s="127" t="str">
        <x:v>ECHEC</x:v>
      </x:c>
      <x:c r="D1353" s="127" t="str">
        <x:v>-</x:v>
      </x:c>
      <x:c r="E1353" s="128" t="n">
        <x:v>1</x:v>
      </x:c>
      <x:c r="F1353" s="127" t="str">
        <x:v>Instructeur de l’enclos</x:v>
      </x:c>
      <x:c r="G1353" s="127" t="str">
        <x:v>La bête t’a échappé. La sortie reste là, derrière la branche.</x:v>
      </x:c>
      <x:c r="H1353" s="127" t="str">
        <x:v>Suspend l’échange pour laisser jouer le repli ou la protection prévue.</x:v>
      </x:c>
      <x:c r="I1353" s="127" t="str">
        <x:v>Échec ou blocage correspondant effectivement observé ; les dégâts, objets et positions persistent.</x:v>
      </x:c>
      <x:c r="J1353" s="127" t="str">
        <x:v>Origines — O5</x:v>
      </x:c>
      <x:c r="K1353" s="130" t="n">
        <x:v>11</x:v>
      </x:c>
    </x:row>
    <x:row r="1354" ht="44" customHeight="1">
      <x:c r="A1354" s="121" t="str">
        <x:v>D6-O5-M02-REPRISE---01</x:v>
      </x:c>
      <x:c r="B1354" s="122" t="str">
        <x:v>D6-O5-M02</x:v>
      </x:c>
      <x:c r="C1354" s="122" t="str">
        <x:v>REPRISE</x:v>
      </x:c>
      <x:c r="D1354" s="122" t="str">
        <x:v>-</x:v>
      </x:c>
      <x:c r="E1354" s="123" t="n">
        <x:v>1</x:v>
      </x:c>
      <x:c r="F1354" s="122" t="str">
        <x:v>Instructeur de l’enclos</x:v>
      </x:c>
      <x:c r="G1354" s="122" t="str">
        <x:v>Tu peux finir le passage sans capturer celui qui l’a révélé.</x:v>
      </x:c>
      <x:c r="H1354" s="122" t="str">
        <x:v>Reprend à distance sûre ; ne répète pas toute la présentation.</x:v>
      </x:c>
      <x:c r="I1354" s="122" t="str">
        <x:v>Réinteraction volontaire après interruption ; état de l’action conservé.</x:v>
      </x:c>
      <x:c r="J1354" s="122" t="str">
        <x:v>Origines — O5</x:v>
      </x:c>
      <x:c r="K1354" s="125" t="n">
        <x:v>11</x:v>
      </x:c>
    </x:row>
    <x:row r="1355" ht="59" customHeight="1">
      <x:c r="A1355" s="126" t="str">
        <x:v>D6-O5-M02-CHOIX-A-01</x:v>
      </x:c>
      <x:c r="B1355" s="127" t="str">
        <x:v>D6-O5-M02</x:v>
      </x:c>
      <x:c r="C1355" s="127" t="str">
        <x:v>CHOIX</x:v>
      </x:c>
      <x:c r="D1355" s="127" t="str">
        <x:v>A</x:v>
      </x:c>
      <x:c r="E1355" s="128" t="n">
        <x:v>1</x:v>
      </x:c>
      <x:c r="F1355" s="127" t="str">
        <x:v>Joueur</x:v>
      </x:c>
      <x:c r="G1355" s="127" t="str">
        <x:v>Son passage a dégagé l’ouverture.</x:v>
      </x:c>
      <x:c r="H1355" s="127" t="str">
        <x:v>Regarder la personne ou l’appui concerné ; intention, pas résultat.</x:v>
      </x:c>
      <x:c r="I1355" s="127" t="str">
        <x:v>Conditions d’entrée encore valides ; personne, outil et passage nécessaires disponibles. La parole seule ne valide pas l’objectif.</x:v>
      </x:c>
      <x:c r="J1355" s="127" t="str">
        <x:v>Origines — O5</x:v>
      </x:c>
      <x:c r="K1355" s="130" t="n">
        <x:v>5</x:v>
      </x:c>
    </x:row>
    <x:row r="1356" ht="59" customHeight="1">
      <x:c r="A1356" s="121" t="str">
        <x:v>D6-O5-M02-REPONSE-A-01</x:v>
      </x:c>
      <x:c r="B1356" s="122" t="str">
        <x:v>D6-O5-M02</x:v>
      </x:c>
      <x:c r="C1356" s="122" t="str">
        <x:v>REPONSE</x:v>
      </x:c>
      <x:c r="D1356" s="122" t="str">
        <x:v>A</x:v>
      </x:c>
      <x:c r="E1356" s="123" t="n">
        <x:v>1</x:v>
      </x:c>
      <x:c r="F1356" s="122" t="str">
        <x:v>Instructeur de l’enclos</x:v>
      </x:c>
      <x:c r="G1356" s="122" t="str">
        <x:v>Tu as su regarder ce qu’elle laissait voir, même sans vouloir t’aider.</x:v>
      </x:c>
      <x:c r="H1356" s="122" t="str">
        <x:v>Réponse au choix retenu ; les autres réponses ne sont pas jouées.</x:v>
      </x:c>
      <x:c r="I1356" s="122" t="str">
        <x:v>Conditions d’entrée encore valides ; personne, outil et passage nécessaires disponibles. La parole seule ne valide pas l’objectif.</x:v>
      </x:c>
      <x:c r="J1356" s="122" t="str">
        <x:v>Origines — O5</x:v>
      </x:c>
      <x:c r="K1356" s="125" t="n">
        <x:v>12</x:v>
      </x:c>
    </x:row>
    <x:row r="1357" ht="59" customHeight="1">
      <x:c r="A1357" s="126" t="str">
        <x:v>D6-O5-M02-CHOIX-B-01</x:v>
      </x:c>
      <x:c r="B1357" s="127" t="str">
        <x:v>D6-O5-M02</x:v>
      </x:c>
      <x:c r="C1357" s="127" t="str">
        <x:v>CHOIX</x:v>
      </x:c>
      <x:c r="D1357" s="127" t="str">
        <x:v>B</x:v>
      </x:c>
      <x:c r="E1357" s="128" t="n">
        <x:v>1</x:v>
      </x:c>
      <x:c r="F1357" s="127" t="str">
        <x:v>Joueur</x:v>
      </x:c>
      <x:c r="G1357" s="127" t="str">
        <x:v>C’est moi qui ai ouvert la grille.</x:v>
      </x:c>
      <x:c r="H1357" s="127" t="str">
        <x:v>Regarder la personne ou l’appui concerné ; intention, pas résultat.</x:v>
      </x:c>
      <x:c r="I1357" s="127" t="str">
        <x:v>Conditions d’entrée encore valides ; personne, outil et passage nécessaires disponibles. La parole seule ne valide pas l’objectif.</x:v>
      </x:c>
      <x:c r="J1357" s="127" t="str">
        <x:v>Origines — O5</x:v>
      </x:c>
      <x:c r="K1357" s="130" t="n">
        <x:v>7</x:v>
      </x:c>
    </x:row>
    <x:row r="1358" ht="59" customHeight="1">
      <x:c r="A1358" s="121" t="str">
        <x:v>D6-O5-M02-REPONSE-B-01</x:v>
      </x:c>
      <x:c r="B1358" s="122" t="str">
        <x:v>D6-O5-M02</x:v>
      </x:c>
      <x:c r="C1358" s="122" t="str">
        <x:v>REPONSE</x:v>
      </x:c>
      <x:c r="D1358" s="122" t="str">
        <x:v>B</x:v>
      </x:c>
      <x:c r="E1358" s="123" t="n">
        <x:v>1</x:v>
      </x:c>
      <x:c r="F1358" s="122" t="str">
        <x:v>Instructeur de l’enclos</x:v>
      </x:c>
      <x:c r="G1358" s="122" t="str">
        <x:v>Oui. Et qu’est-ce qui t’a permis de la trouver ?</x:v>
      </x:c>
      <x:c r="H1358" s="122" t="str">
        <x:v>Réponse au choix retenu ; les autres réponses ne sont pas jouées.</x:v>
      </x:c>
      <x:c r="I1358" s="122" t="str">
        <x:v>Conditions d’entrée encore valides ; personne, outil et passage nécessaires disponibles. La parole seule ne valide pas l’objectif.</x:v>
      </x:c>
      <x:c r="J1358" s="122" t="str">
        <x:v>Origines — O5</x:v>
      </x:c>
      <x:c r="K1358" s="125" t="n">
        <x:v>10</x:v>
      </x:c>
    </x:row>
    <x:row r="1359" ht="149" customHeight="1">
      <x:c r="A1359" s="126" t="str">
        <x:v>D6-O5-M03-OUV---01</x:v>
      </x:c>
      <x:c r="B1359" s="127" t="str">
        <x:v>D6-O5-M03</x:v>
      </x:c>
      <x:c r="C1359" s="127" t="str">
        <x:v>OUV</x:v>
      </x:c>
      <x:c r="D1359" s="127" t="str">
        <x:v>-</x:v>
      </x:c>
      <x:c r="E1359" s="128" t="n">
        <x:v>1</x:v>
      </x:c>
      <x:c r="F1359" s="127" t="str">
        <x:v>Camarade de corde</x:v>
      </x:c>
      <x:c r="G1359" s="127" t="str">
        <x:v>Je peux tenir le tambour. Je ne peux pas aussi tendre la corde depuis ici.</x:v>
      </x:c>
      <x:c r="H1359" s="127" t="str">
        <x:v>Laisse le joueur regarder la situation avant de poursuivre.</x:v>
      </x:c>
      <x:c r="I1359" s="127" t="str">
        <x:v>O5-M02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1359" s="127" t="str">
        <x:v>Origines — O5</x:v>
      </x:c>
      <x:c r="K1359" s="130" t="n">
        <x:v>15</x:v>
      </x:c>
    </x:row>
    <x:row r="1360" ht="74" customHeight="1">
      <x:c r="A1360" s="121" t="str">
        <x:v>D6-O5-M03-SUCCES---01</x:v>
      </x:c>
      <x:c r="B1360" s="122" t="str">
        <x:v>D6-O5-M03</x:v>
      </x:c>
      <x:c r="C1360" s="122" t="str">
        <x:v>SUCCES</x:v>
      </x:c>
      <x:c r="D1360" s="122" t="str">
        <x:v>-</x:v>
      </x:c>
      <x:c r="E1360" s="123" t="n">
        <x:v>1</x:v>
      </x:c>
      <x:c r="F1360" s="122" t="str">
        <x:v>Camarade de corde</x:v>
      </x:c>
      <x:c r="G1360" s="122" t="str">
        <x:v>Nous sommes passés. Aucun de nous ne tenait tout le dispositif seul.</x:v>
      </x:c>
      <x:c r="H1360" s="122" t="str">
        <x:v>Regarde le résultat réellement obtenu avant de parler.</x:v>
      </x:c>
      <x:c r="I1360" s="122" t="str">
        <x:v>Résultat correspondant effectivement constaté ; remplace ou supprime la ligne si choix de refus/différé/observation. Ne jamais jouer une victoire non acquise.</x:v>
      </x:c>
      <x:c r="J1360" s="122" t="str">
        <x:v>Origines — O5</x:v>
      </x:c>
      <x:c r="K1360" s="125" t="n">
        <x:v>12</x:v>
      </x:c>
    </x:row>
    <x:row r="1361" ht="44" customHeight="1">
      <x:c r="A1361" s="126" t="str">
        <x:v>D6-O5-M03-ECHEC---01</x:v>
      </x:c>
      <x:c r="B1361" s="127" t="str">
        <x:v>D6-O5-M03</x:v>
      </x:c>
      <x:c r="C1361" s="127" t="str">
        <x:v>ECHEC</x:v>
      </x:c>
      <x:c r="D1361" s="127" t="str">
        <x:v>-</x:v>
      </x:c>
      <x:c r="E1361" s="128" t="n">
        <x:v>1</x:v>
      </x:c>
      <x:c r="F1361" s="127" t="str">
        <x:v>Camarade de corde</x:v>
      </x:c>
      <x:c r="G1361" s="127" t="str">
        <x:v>La corde est dans le filet. Remontons-la avant de réessayer.</x:v>
      </x:c>
      <x:c r="H1361" s="127" t="str">
        <x:v>Suspend l’échange pour laisser jouer le repli ou la protection prévue.</x:v>
      </x:c>
      <x:c r="I1361" s="127" t="str">
        <x:v>Échec ou blocage correspondant effectivement observé ; les dégâts, objets et positions persistent.</x:v>
      </x:c>
      <x:c r="J1361" s="127" t="str">
        <x:v>Origines — O5</x:v>
      </x:c>
      <x:c r="K1361" s="130" t="n">
        <x:v>10</x:v>
      </x:c>
    </x:row>
    <x:row r="1362" ht="44" customHeight="1">
      <x:c r="A1362" s="121" t="str">
        <x:v>D6-O5-M03-REPRISE---01</x:v>
      </x:c>
      <x:c r="B1362" s="122" t="str">
        <x:v>D6-O5-M03</x:v>
      </x:c>
      <x:c r="C1362" s="122" t="str">
        <x:v>REPRISE</x:v>
      </x:c>
      <x:c r="D1362" s="122" t="str">
        <x:v>-</x:v>
      </x:c>
      <x:c r="E1362" s="123" t="n">
        <x:v>1</x:v>
      </x:c>
      <x:c r="F1362" s="122" t="str">
        <x:v>Camarade de corde</x:v>
      </x:c>
      <x:c r="G1362" s="122" t="str">
        <x:v>Le tambour tient encore. Il faut reprendre la tension ensemble.</x:v>
      </x:c>
      <x:c r="H1362" s="122" t="str">
        <x:v>Reprend à distance sûre ; ne répète pas toute la présentation.</x:v>
      </x:c>
      <x:c r="I1362" s="122" t="str">
        <x:v>Réinteraction volontaire après interruption ; état de l’action conservé.</x:v>
      </x:c>
      <x:c r="J1362" s="122" t="str">
        <x:v>Origines — O5</x:v>
      </x:c>
      <x:c r="K1362" s="125" t="n">
        <x:v>10</x:v>
      </x:c>
    </x:row>
    <x:row r="1363" ht="59" customHeight="1">
      <x:c r="A1363" s="126" t="str">
        <x:v>D6-O5-M03-CHOIX-A-01</x:v>
      </x:c>
      <x:c r="B1363" s="127" t="str">
        <x:v>D6-O5-M03</x:v>
      </x:c>
      <x:c r="C1363" s="127" t="str">
        <x:v>CHOIX</x:v>
      </x:c>
      <x:c r="D1363" s="127" t="str">
        <x:v>A</x:v>
      </x:c>
      <x:c r="E1363" s="128" t="n">
        <x:v>1</x:v>
      </x:c>
      <x:c r="F1363" s="127" t="str">
        <x:v>Joueur</x:v>
      </x:c>
      <x:c r="G1363" s="127" t="str">
        <x:v>Passe d’abord, je demande une autre main.</x:v>
      </x:c>
      <x:c r="H1363" s="127" t="str">
        <x:v>Regarder la personne ou l’appui concerné ; intention, pas résultat.</x:v>
      </x:c>
      <x:c r="I1363" s="127" t="str">
        <x:v>Conditions d’entrée encore valides ; personne, outil et passage nécessaires disponibles. La parole seule ne valide pas l’objectif.</x:v>
      </x:c>
      <x:c r="J1363" s="127" t="str">
        <x:v>Origines — O5</x:v>
      </x:c>
      <x:c r="K1363" s="130" t="n">
        <x:v>7</x:v>
      </x:c>
    </x:row>
    <x:row r="1364" ht="59" customHeight="1">
      <x:c r="A1364" s="121" t="str">
        <x:v>D6-O5-M03-REPONSE-A-01</x:v>
      </x:c>
      <x:c r="B1364" s="122" t="str">
        <x:v>D6-O5-M03</x:v>
      </x:c>
      <x:c r="C1364" s="122" t="str">
        <x:v>REPONSE</x:v>
      </x:c>
      <x:c r="D1364" s="122" t="str">
        <x:v>A</x:v>
      </x:c>
      <x:c r="E1364" s="123" t="n">
        <x:v>1</x:v>
      </x:c>
      <x:c r="F1364" s="122" t="str">
        <x:v>Camarade de corde</x:v>
      </x:c>
      <x:c r="G1364" s="122" t="str">
        <x:v>Je te montre le verrou avant de partir.</x:v>
      </x:c>
      <x:c r="H1364" s="122" t="str">
        <x:v>Réponse au choix retenu ; les autres réponses ne sont pas jouées.</x:v>
      </x:c>
      <x:c r="I1364" s="122" t="str">
        <x:v>Conditions d’entrée encore valides ; personne, outil et passage nécessaires disponibles. La parole seule ne valide pas l’objectif.</x:v>
      </x:c>
      <x:c r="J1364" s="122" t="str">
        <x:v>Origines — O5</x:v>
      </x:c>
      <x:c r="K1364" s="125" t="n">
        <x:v>8</x:v>
      </x:c>
    </x:row>
    <x:row r="1365" ht="59" customHeight="1">
      <x:c r="A1365" s="126" t="str">
        <x:v>D6-O5-M03-CHOIX-B-01</x:v>
      </x:c>
      <x:c r="B1365" s="127" t="str">
        <x:v>D6-O5-M03</x:v>
      </x:c>
      <x:c r="C1365" s="127" t="str">
        <x:v>CHOIX</x:v>
      </x:c>
      <x:c r="D1365" s="127" t="str">
        <x:v>B</x:v>
      </x:c>
      <x:c r="E1365" s="128" t="n">
        <x:v>1</x:v>
      </x:c>
      <x:c r="F1365" s="127" t="str">
        <x:v>Joueur</x:v>
      </x:c>
      <x:c r="G1365" s="127" t="str">
        <x:v>Je traverse le premier quand vous aurez la prise.</x:v>
      </x:c>
      <x:c r="H1365" s="127" t="str">
        <x:v>Regarder la personne ou l’appui concerné ; intention, pas résultat.</x:v>
      </x:c>
      <x:c r="I1365" s="127" t="str">
        <x:v>Conditions d’entrée encore valides ; personne, outil et passage nécessaires disponibles. La parole seule ne valide pas l’objectif.</x:v>
      </x:c>
      <x:c r="J1365" s="127" t="str">
        <x:v>Origines — O5</x:v>
      </x:c>
      <x:c r="K1365" s="130" t="n">
        <x:v>9</x:v>
      </x:c>
    </x:row>
    <x:row r="1366" ht="59" customHeight="1">
      <x:c r="A1366" s="121" t="str">
        <x:v>D6-O5-M03-REPONSE-B-01</x:v>
      </x:c>
      <x:c r="B1366" s="122" t="str">
        <x:v>D6-O5-M03</x:v>
      </x:c>
      <x:c r="C1366" s="122" t="str">
        <x:v>REPONSE</x:v>
      </x:c>
      <x:c r="D1366" s="122" t="str">
        <x:v>B</x:v>
      </x:c>
      <x:c r="E1366" s="123" t="n">
        <x:v>1</x:v>
      </x:c>
      <x:c r="F1366" s="122" t="str">
        <x:v>Camarade de corde</x:v>
      </x:c>
      <x:c r="G1366" s="122" t="str">
        <x:v>Attends mon signe de tenue.</x:v>
      </x:c>
      <x:c r="H1366" s="122" t="str">
        <x:v>Réponse au choix retenu ; les autres réponses ne sont pas jouées.</x:v>
      </x:c>
      <x:c r="I1366" s="122" t="str">
        <x:v>Conditions d’entrée encore valides ; personne, outil et passage nécessaires disponibles. La parole seule ne valide pas l’objectif.</x:v>
      </x:c>
      <x:c r="J1366" s="122" t="str">
        <x:v>Origines — O5</x:v>
      </x:c>
      <x:c r="K1366" s="125" t="n">
        <x:v>5</x:v>
      </x:c>
    </x:row>
    <x:row r="1367" ht="149" customHeight="1">
      <x:c r="A1367" s="126" t="str">
        <x:v>D6-O5-M04-OUV---01</x:v>
      </x:c>
      <x:c r="B1367" s="127" t="str">
        <x:v>D6-O5-M04</x:v>
      </x:c>
      <x:c r="C1367" s="127" t="str">
        <x:v>OUV</x:v>
      </x:c>
      <x:c r="D1367" s="127" t="str">
        <x:v>-</x:v>
      </x:c>
      <x:c r="E1367" s="128" t="n">
        <x:v>1</x:v>
      </x:c>
      <x:c r="F1367" s="127" t="str">
        <x:v>Propriétaire de l’outil</x:v>
      </x:c>
      <x:c r="G1367" s="127" t="str">
        <x:v>Cette marque vient de mon établi. Je cherchais l’outil depuis le dernier exercice.</x:v>
      </x:c>
      <x:c r="H1367" s="127" t="str">
        <x:v>Laisse le joueur regarder la situation avant de poursuivre.</x:v>
      </x:c>
      <x:c r="I1367" s="127" t="str">
        <x:v>O5-M03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1367" s="127" t="str">
        <x:v>Origines — O5</x:v>
      </x:c>
      <x:c r="K1367" s="130" t="n">
        <x:v>13</x:v>
      </x:c>
    </x:row>
    <x:row r="1368" ht="74" customHeight="1">
      <x:c r="A1368" s="121" t="str">
        <x:v>D6-O5-M04-SUCCES---01</x:v>
      </x:c>
      <x:c r="B1368" s="122" t="str">
        <x:v>D6-O5-M04</x:v>
      </x:c>
      <x:c r="C1368" s="122" t="str">
        <x:v>SUCCES</x:v>
      </x:c>
      <x:c r="D1368" s="122" t="str">
        <x:v>-</x:v>
      </x:c>
      <x:c r="E1368" s="123" t="n">
        <x:v>1</x:v>
      </x:c>
      <x:c r="F1368" s="122" t="str">
        <x:v>Propriétaire de l’outil</x:v>
      </x:c>
      <x:c r="G1368" s="122" t="str">
        <x:v>L’objet est revenu dans mes mains. Ce service a la taille de ce que tu as fait.</x:v>
      </x:c>
      <x:c r="H1368" s="122" t="str">
        <x:v>Regarde le résultat réellement obtenu avant de parler.</x:v>
      </x:c>
      <x:c r="I1368" s="122" t="str">
        <x:v>Résultat correspondant effectivement constaté ; remplace ou supprime la ligne si choix de refus/différé/observation. Ne jamais jouer une victoire non acquise.</x:v>
      </x:c>
      <x:c r="J1368" s="122" t="str">
        <x:v>Origines — O5</x:v>
      </x:c>
      <x:c r="K1368" s="125" t="n">
        <x:v>17</x:v>
      </x:c>
    </x:row>
    <x:row r="1369" ht="44" customHeight="1">
      <x:c r="A1369" s="126" t="str">
        <x:v>D6-O5-M04-ECHEC---01</x:v>
      </x:c>
      <x:c r="B1369" s="127" t="str">
        <x:v>D6-O5-M04</x:v>
      </x:c>
      <x:c r="C1369" s="127" t="str">
        <x:v>ECHEC</x:v>
      </x:c>
      <x:c r="D1369" s="127" t="str">
        <x:v>-</x:v>
      </x:c>
      <x:c r="E1369" s="128" t="n">
        <x:v>1</x:v>
      </x:c>
      <x:c r="F1369" s="127" t="str">
        <x:v>Propriétaire de l’outil</x:v>
      </x:c>
      <x:c r="G1369" s="127" t="str">
        <x:v>Je dois quitter l’étal. Le dépôt voisin peut recevoir le paquet jusqu’à mon retour.</x:v>
      </x:c>
      <x:c r="H1369" s="127" t="str">
        <x:v>Suspend l’échange pour laisser jouer le repli ou la protection prévue.</x:v>
      </x:c>
      <x:c r="I1369" s="127" t="str">
        <x:v>Échec ou blocage correspondant effectivement observé ; les dégâts, objets et positions persistent.</x:v>
      </x:c>
      <x:c r="J1369" s="127" t="str">
        <x:v>Origines — O5</x:v>
      </x:c>
      <x:c r="K1369" s="130" t="n">
        <x:v>14</x:v>
      </x:c>
    </x:row>
    <x:row r="1370" ht="44" customHeight="1">
      <x:c r="A1370" s="121" t="str">
        <x:v>D6-O5-M04-REPRISE---01</x:v>
      </x:c>
      <x:c r="B1370" s="122" t="str">
        <x:v>D6-O5-M04</x:v>
      </x:c>
      <x:c r="C1370" s="122" t="str">
        <x:v>REPRISE</x:v>
      </x:c>
      <x:c r="D1370" s="122" t="str">
        <x:v>-</x:v>
      </x:c>
      <x:c r="E1370" s="123" t="n">
        <x:v>1</x:v>
      </x:c>
      <x:c r="F1370" s="122" t="str">
        <x:v>Propriétaire de l’outil</x:v>
      </x:c>
      <x:c r="G1370" s="122" t="str">
        <x:v>Vérifions ma remise réelle avant de dire que j’ai récupéré l’outil.</x:v>
      </x:c>
      <x:c r="H1370" s="122" t="str">
        <x:v>Reprend à distance sûre ; ne répète pas toute la présentation.</x:v>
      </x:c>
      <x:c r="I1370" s="122" t="str">
        <x:v>Réinteraction volontaire après interruption ; état de l’action conservé.</x:v>
      </x:c>
      <x:c r="J1370" s="122" t="str">
        <x:v>Origines — O5</x:v>
      </x:c>
      <x:c r="K1370" s="125" t="n">
        <x:v>11</x:v>
      </x:c>
    </x:row>
    <x:row r="1371" ht="59" customHeight="1">
      <x:c r="A1371" s="126" t="str">
        <x:v>D6-O5-M04-CHOIX-A-01</x:v>
      </x:c>
      <x:c r="B1371" s="127" t="str">
        <x:v>D6-O5-M04</x:v>
      </x:c>
      <x:c r="C1371" s="127" t="str">
        <x:v>CHOIX</x:v>
      </x:c>
      <x:c r="D1371" s="127" t="str">
        <x:v>A</x:v>
      </x:c>
      <x:c r="E1371" s="128" t="n">
        <x:v>1</x:v>
      </x:c>
      <x:c r="F1371" s="127" t="str">
        <x:v>Joueur</x:v>
      </x:c>
      <x:c r="G1371" s="127" t="str">
        <x:v>Je te rapporte ce que j’ai trouvé.</x:v>
      </x:c>
      <x:c r="H1371" s="127" t="str">
        <x:v>Regarder la personne ou l’appui concerné ; intention, pas résultat.</x:v>
      </x:c>
      <x:c r="I1371" s="127" t="str">
        <x:v>Conditions d’entrée encore valides ; personne, outil et passage nécessaires disponibles. La parole seule ne valide pas l’objectif.</x:v>
      </x:c>
      <x:c r="J1371" s="127" t="str">
        <x:v>Origines — O5</x:v>
      </x:c>
      <x:c r="K1371" s="130" t="n">
        <x:v>7</x:v>
      </x:c>
    </x:row>
    <x:row r="1372" ht="59" customHeight="1">
      <x:c r="A1372" s="121" t="str">
        <x:v>D6-O5-M04-REPONSE-A-01</x:v>
      </x:c>
      <x:c r="B1372" s="122" t="str">
        <x:v>D6-O5-M04</x:v>
      </x:c>
      <x:c r="C1372" s="122" t="str">
        <x:v>REPONSE</x:v>
      </x:c>
      <x:c r="D1372" s="122" t="str">
        <x:v>A</x:v>
      </x:c>
      <x:c r="E1372" s="123" t="n">
        <x:v>1</x:v>
      </x:c>
      <x:c r="F1372" s="122" t="str">
        <x:v>Propriétaire de l’outil</x:v>
      </x:c>
      <x:c r="G1372" s="122" t="str">
        <x:v>Merci. Je reprendrai moi-même la recherche du support.</x:v>
      </x:c>
      <x:c r="H1372" s="122" t="str">
        <x:v>Réponse au choix retenu ; les autres réponses ne sont pas jouées.</x:v>
      </x:c>
      <x:c r="I1372" s="122" t="str">
        <x:v>Conditions d’entrée encore valides ; personne, outil et passage nécessaires disponibles. La parole seule ne valide pas l’objectif.</x:v>
      </x:c>
      <x:c r="J1372" s="122" t="str">
        <x:v>Origines — O5</x:v>
      </x:c>
      <x:c r="K1372" s="125" t="n">
        <x:v>8</x:v>
      </x:c>
    </x:row>
    <x:row r="1373" ht="59" customHeight="1">
      <x:c r="A1373" s="126" t="str">
        <x:v>D6-O5-M04-CHOIX-B-01</x:v>
      </x:c>
      <x:c r="B1373" s="127" t="str">
        <x:v>D6-O5-M04</x:v>
      </x:c>
      <x:c r="C1373" s="127" t="str">
        <x:v>CHOIX</x:v>
      </x:c>
      <x:c r="D1373" s="127" t="str">
        <x:v>B</x:v>
      </x:c>
      <x:c r="E1373" s="128" t="n">
        <x:v>1</x:v>
      </x:c>
      <x:c r="F1373" s="127" t="str">
        <x:v>Joueur</x:v>
      </x:c>
      <x:c r="G1373" s="127" t="str">
        <x:v>Je cherche aussi le support où il se fixe.</x:v>
      </x:c>
      <x:c r="H1373" s="127" t="str">
        <x:v>Regarder la personne ou l’appui concerné ; intention, pas résultat.</x:v>
      </x:c>
      <x:c r="I1373" s="127" t="str">
        <x:v>Conditions d’entrée encore valides ; personne, outil et passage nécessaires disponibles. La parole seule ne valide pas l’objectif.</x:v>
      </x:c>
      <x:c r="J1373" s="127" t="str">
        <x:v>Origines — O5</x:v>
      </x:c>
      <x:c r="K1373" s="130" t="n">
        <x:v>9</x:v>
      </x:c>
    </x:row>
    <x:row r="1374" ht="59" customHeight="1">
      <x:c r="A1374" s="121" t="str">
        <x:v>D6-O5-M04-REPONSE-B-01</x:v>
      </x:c>
      <x:c r="B1374" s="122" t="str">
        <x:v>D6-O5-M04</x:v>
      </x:c>
      <x:c r="C1374" s="122" t="str">
        <x:v>REPONSE</x:v>
      </x:c>
      <x:c r="D1374" s="122" t="str">
        <x:v>B</x:v>
      </x:c>
      <x:c r="E1374" s="123" t="n">
        <x:v>1</x:v>
      </x:c>
      <x:c r="F1374" s="122" t="str">
        <x:v>Propriétaire de l’outil</x:v>
      </x:c>
      <x:c r="G1374" s="122" t="str">
        <x:v>Il portait la même torsion que cette attache.</x:v>
      </x:c>
      <x:c r="H1374" s="122" t="str">
        <x:v>Réponse au choix retenu ; les autres réponses ne sont pas jouées.</x:v>
      </x:c>
      <x:c r="I1374" s="122" t="str">
        <x:v>Conditions d’entrée encore valides ; personne, outil et passage nécessaires disponibles. La parole seule ne valide pas l’objectif.</x:v>
      </x:c>
      <x:c r="J1374" s="122" t="str">
        <x:v>Origines — O5</x:v>
      </x:c>
      <x:c r="K1374" s="125" t="n">
        <x:v>8</x:v>
      </x:c>
    </x:row>
    <x:row r="1375" ht="149" customHeight="1">
      <x:c r="A1375" s="126" t="str">
        <x:v>D6-O5-M05-OUV---01</x:v>
      </x:c>
      <x:c r="B1375" s="127" t="str">
        <x:v>D6-O5-M05</x:v>
      </x:c>
      <x:c r="C1375" s="127" t="str">
        <x:v>OUV</x:v>
      </x:c>
      <x:c r="D1375" s="127" t="str">
        <x:v>-</x:v>
      </x:c>
      <x:c r="E1375" s="128" t="n">
        <x:v>1</x:v>
      </x:c>
      <x:c r="F1375" s="127" t="str">
        <x:v>Conteur du foyer</x:v>
      </x:c>
      <x:c r="G1375" s="127" t="str">
        <x:v>Ces figurines viennent de récits de voyageurs. Certaines tailles ont changé avec ceux qui racontaient.</x:v>
      </x:c>
      <x:c r="H1375" s="127" t="str">
        <x:v>Laisse le joueur regarder la situation avant de poursuivre.</x:v>
      </x:c>
      <x:c r="I1375" s="127" t="str">
        <x:v>O5-M04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1375" s="127" t="str">
        <x:v>Origines — O5</x:v>
      </x:c>
      <x:c r="K1375" s="130" t="n">
        <x:v>15</x:v>
      </x:c>
    </x:row>
    <x:row r="1376" ht="74" customHeight="1">
      <x:c r="A1376" s="121" t="str">
        <x:v>D6-O5-M05-SUCCES---01</x:v>
      </x:c>
      <x:c r="B1376" s="122" t="str">
        <x:v>D6-O5-M05</x:v>
      </x:c>
      <x:c r="C1376" s="122" t="str">
        <x:v>SUCCES</x:v>
      </x:c>
      <x:c r="D1376" s="122" t="str">
        <x:v>-</x:v>
      </x:c>
      <x:c r="E1376" s="123" t="n">
        <x:v>1</x:v>
      </x:c>
      <x:c r="F1376" s="122" t="str">
        <x:v>Conteur du foyer</x:v>
      </x:c>
      <x:c r="G1376" s="122" t="str">
        <x:v>Tu as posé une question aux histoires, sans croire qu’elles nomment tout ce qui existe.</x:v>
      </x:c>
      <x:c r="H1376" s="122" t="str">
        <x:v>Regarde le résultat réellement obtenu avant de parler.</x:v>
      </x:c>
      <x:c r="I1376" s="122" t="str">
        <x:v>Résultat correspondant effectivement constaté ; remplace ou supprime la ligne si choix de refus/différé/observation. Ne jamais jouer une victoire non acquise.</x:v>
      </x:c>
      <x:c r="J1376" s="122" t="str">
        <x:v>Origines — O5</x:v>
      </x:c>
      <x:c r="K1376" s="125" t="n">
        <x:v>15</x:v>
      </x:c>
    </x:row>
    <x:row r="1377" ht="44" customHeight="1">
      <x:c r="A1377" s="126" t="str">
        <x:v>D6-O5-M05-ECHEC---01</x:v>
      </x:c>
      <x:c r="B1377" s="127" t="str">
        <x:v>D6-O5-M05</x:v>
      </x:c>
      <x:c r="C1377" s="127" t="str">
        <x:v>ECHEC</x:v>
      </x:c>
      <x:c r="D1377" s="127" t="str">
        <x:v>-</x:v>
      </x:c>
      <x:c r="E1377" s="128" t="n">
        <x:v>1</x:v>
      </x:c>
      <x:c r="F1377" s="127" t="str">
        <x:v>Conteur du foyer</x:v>
      </x:c>
      <x:c r="G1377" s="127" t="str">
        <x:v>Cette figurine n’est pas identifiée avec certitude. Gardons-la parmi les récits incomplets.</x:v>
      </x:c>
      <x:c r="H1377" s="127" t="str">
        <x:v>Suspend l’échange pour laisser jouer le repli ou la protection prévue.</x:v>
      </x:c>
      <x:c r="I1377" s="127" t="str">
        <x:v>Échec ou blocage correspondant effectivement observé ; les dégâts, objets et positions persistent.</x:v>
      </x:c>
      <x:c r="J1377" s="127" t="str">
        <x:v>Origines — O5</x:v>
      </x:c>
      <x:c r="K1377" s="130" t="n">
        <x:v>12</x:v>
      </x:c>
    </x:row>
    <x:row r="1378" ht="44" customHeight="1">
      <x:c r="A1378" s="121" t="str">
        <x:v>D6-O5-M05-REPRISE---01</x:v>
      </x:c>
      <x:c r="B1378" s="122" t="str">
        <x:v>D6-O5-M05</x:v>
      </x:c>
      <x:c r="C1378" s="122" t="str">
        <x:v>REPRISE</x:v>
      </x:c>
      <x:c r="D1378" s="122" t="str">
        <x:v>-</x:v>
      </x:c>
      <x:c r="E1378" s="123" t="n">
        <x:v>1</x:v>
      </x:c>
      <x:c r="F1378" s="122" t="str">
        <x:v>Conteur du foyer</x:v>
      </x:c>
      <x:c r="G1378" s="122" t="str">
        <x:v>Reprenons les outils réellement montrés, avant d’attribuer un nom au visage.</x:v>
      </x:c>
      <x:c r="H1378" s="122" t="str">
        <x:v>Reprend à distance sûre ; ne répète pas toute la présentation.</x:v>
      </x:c>
      <x:c r="I1378" s="122" t="str">
        <x:v>Réinteraction volontaire après interruption ; état de l’action conservé.</x:v>
      </x:c>
      <x:c r="J1378" s="122" t="str">
        <x:v>Origines — O5</x:v>
      </x:c>
      <x:c r="K1378" s="125" t="n">
        <x:v>11</x:v>
      </x:c>
    </x:row>
    <x:row r="1379" ht="59" customHeight="1">
      <x:c r="A1379" s="126" t="str">
        <x:v>D6-O5-M05-CHOIX-A-01</x:v>
      </x:c>
      <x:c r="B1379" s="127" t="str">
        <x:v>D6-O5-M05</x:v>
      </x:c>
      <x:c r="C1379" s="127" t="str">
        <x:v>CHOIX</x:v>
      </x:c>
      <x:c r="D1379" s="127" t="str">
        <x:v>A</x:v>
      </x:c>
      <x:c r="E1379" s="128" t="n">
        <x:v>1</x:v>
      </x:c>
      <x:c r="F1379" s="127" t="str">
        <x:v>Joueur</x:v>
      </x:c>
      <x:c r="G1379" s="127" t="str">
        <x:v>Comment pouvaient-ils se comprendre ?</x:v>
      </x:c>
      <x:c r="H1379" s="127" t="str">
        <x:v>Regarder la personne ou l’appui concerné ; intention, pas résultat.</x:v>
      </x:c>
      <x:c r="I1379" s="127" t="str">
        <x:v>Conditions d’entrée encore valides ; personne, outil et passage nécessaires disponibles. La parole seule ne valide pas l’objectif.</x:v>
      </x:c>
      <x:c r="J1379" s="127" t="str">
        <x:v>Origines — O5</x:v>
      </x:c>
      <x:c r="K1379" s="130" t="n">
        <x:v>5</x:v>
      </x:c>
    </x:row>
    <x:row r="1380" ht="59" customHeight="1">
      <x:c r="A1380" s="121" t="str">
        <x:v>D6-O5-M05-REPONSE-A-01</x:v>
      </x:c>
      <x:c r="B1380" s="122" t="str">
        <x:v>D6-O5-M05</x:v>
      </x:c>
      <x:c r="C1380" s="122" t="str">
        <x:v>REPONSE</x:v>
      </x:c>
      <x:c r="D1380" s="122" t="str">
        <x:v>A</x:v>
      </x:c>
      <x:c r="E1380" s="123" t="n">
        <x:v>1</x:v>
      </x:c>
      <x:c r="F1380" s="122" t="str">
        <x:v>Conteur du foyer</x:v>
      </x:c>
      <x:c r="G1380" s="122" t="str">
        <x:v>Parfois par un geste répété. Parfois ils ne se comprenaient pas.</x:v>
      </x:c>
      <x:c r="H1380" s="122" t="str">
        <x:v>Réponse au choix retenu ; les autres réponses ne sont pas jouées.</x:v>
      </x:c>
      <x:c r="I1380" s="122" t="str">
        <x:v>Conditions d’entrée encore valides ; personne, outil et passage nécessaires disponibles. La parole seule ne valide pas l’objectif.</x:v>
      </x:c>
      <x:c r="J1380" s="122" t="str">
        <x:v>Origines — O5</x:v>
      </x:c>
      <x:c r="K1380" s="125" t="n">
        <x:v>11</x:v>
      </x:c>
    </x:row>
    <x:row r="1381" ht="59" customHeight="1">
      <x:c r="A1381" s="126" t="str">
        <x:v>D6-O5-M05-CHOIX-B-01</x:v>
      </x:c>
      <x:c r="B1381" s="127" t="str">
        <x:v>D6-O5-M05</x:v>
      </x:c>
      <x:c r="C1381" s="127" t="str">
        <x:v>CHOIX</x:v>
      </x:c>
      <x:c r="D1381" s="127" t="str">
        <x:v>B</x:v>
      </x:c>
      <x:c r="E1381" s="128" t="n">
        <x:v>1</x:v>
      </x:c>
      <x:c r="F1381" s="127" t="str">
        <x:v>Joueur</x:v>
      </x:c>
      <x:c r="G1381" s="127" t="str">
        <x:v>Comment reconnaissaient-ils un adversaire ?</x:v>
      </x:c>
      <x:c r="H1381" s="127" t="str">
        <x:v>Regarder la personne ou l’appui concerné ; intention, pas résultat.</x:v>
      </x:c>
      <x:c r="I1381" s="127" t="str">
        <x:v>Conditions d’entrée encore valides ; personne, outil et passage nécessaires disponibles. La parole seule ne valide pas l’objectif.</x:v>
      </x:c>
      <x:c r="J1381" s="127" t="str">
        <x:v>Origines — O5</x:v>
      </x:c>
      <x:c r="K1381" s="130" t="n">
        <x:v>5</x:v>
      </x:c>
    </x:row>
    <x:row r="1382" ht="59" customHeight="1">
      <x:c r="A1382" s="121" t="str">
        <x:v>D6-O5-M05-REPONSE-B-01</x:v>
      </x:c>
      <x:c r="B1382" s="122" t="str">
        <x:v>D6-O5-M05</x:v>
      </x:c>
      <x:c r="C1382" s="122" t="str">
        <x:v>REPONSE</x:v>
      </x:c>
      <x:c r="D1382" s="122" t="str">
        <x:v>B</x:v>
      </x:c>
      <x:c r="E1382" s="123" t="n">
        <x:v>1</x:v>
      </x:c>
      <x:c r="F1382" s="122" t="str">
        <x:v>Conteur du foyer</x:v>
      </x:c>
      <x:c r="G1382" s="122" t="str">
        <x:v>Ils regardaient ses armes et ses actes. Le récit pouvait encore se tromper.</x:v>
      </x:c>
      <x:c r="H1382" s="122" t="str">
        <x:v>Réponse au choix retenu ; les autres réponses ne sont pas jouées.</x:v>
      </x:c>
      <x:c r="I1382" s="122" t="str">
        <x:v>Conditions d’entrée encore valides ; personne, outil et passage nécessaires disponibles. La parole seule ne valide pas l’objectif.</x:v>
      </x:c>
      <x:c r="J1382" s="122" t="str">
        <x:v>Origines — O5</x:v>
      </x:c>
      <x:c r="K1382" s="125" t="n">
        <x:v>13</x:v>
      </x:c>
    </x:row>
    <x:row r="1383" ht="149" customHeight="1">
      <x:c r="A1383" s="126" t="str">
        <x:v>D6-O5-M06-OUV---01</x:v>
      </x:c>
      <x:c r="B1383" s="127" t="str">
        <x:v>D6-O5-M06</x:v>
      </x:c>
      <x:c r="C1383" s="127" t="str">
        <x:v>OUV</x:v>
      </x:c>
      <x:c r="D1383" s="127" t="str">
        <x:v>-</x:v>
      </x:c>
      <x:c r="E1383" s="128" t="n">
        <x:v>1</x:v>
      </x:c>
      <x:c r="F1383" s="127" t="str">
        <x:v>Ami de cohorte</x:v>
      </x:c>
      <x:c r="G1383" s="127" t="str">
        <x:v>Je rejoins l’autre groupe après le croisement. Voici le matériel que tu m’avais prêté.</x:v>
      </x:c>
      <x:c r="H1383" s="127" t="str">
        <x:v>Laisse le joueur regarder la situation avant de poursuivre.</x:v>
      </x:c>
      <x:c r="I1383" s="127" t="str">
        <x:v>O5-M05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1383" s="127" t="str">
        <x:v>Origines — O5</x:v>
      </x:c>
      <x:c r="K1383" s="130" t="n">
        <x:v>14</x:v>
      </x:c>
    </x:row>
    <x:row r="1384" ht="74" customHeight="1">
      <x:c r="A1384" s="121" t="str">
        <x:v>D6-O5-M06-SUCCES---01</x:v>
      </x:c>
      <x:c r="B1384" s="122" t="str">
        <x:v>D6-O5-M06</x:v>
      </x:c>
      <x:c r="C1384" s="122" t="str">
        <x:v>SUCCES</x:v>
      </x:c>
      <x:c r="D1384" s="122" t="str">
        <x:v>-</x:v>
      </x:c>
      <x:c r="E1384" s="123" t="n">
        <x:v>1</x:v>
      </x:c>
      <x:c r="F1384" s="122" t="str">
        <x:v>Ami de cohorte</x:v>
      </x:c>
      <x:c r="G1384" s="122" t="str">
        <x:v>Nous avons chacun notre passage. Je te salue avant de prendre le mien.</x:v>
      </x:c>
      <x:c r="H1384" s="122" t="str">
        <x:v>Regarde le résultat réellement obtenu avant de parler.</x:v>
      </x:c>
      <x:c r="I1384" s="122" t="str">
        <x:v>Résultat correspondant effectivement constaté ; remplace ou supprime la ligne si choix de refus/différé/observation. Ne jamais jouer une victoire non acquise.</x:v>
      </x:c>
      <x:c r="J1384" s="122" t="str">
        <x:v>Origines — O5</x:v>
      </x:c>
      <x:c r="K1384" s="125" t="n">
        <x:v>13</x:v>
      </x:c>
    </x:row>
    <x:row r="1385" ht="44" customHeight="1">
      <x:c r="A1385" s="126" t="str">
        <x:v>D6-O5-M06-ECHEC---01</x:v>
      </x:c>
      <x:c r="B1385" s="127" t="str">
        <x:v>D6-O5-M06</x:v>
      </x:c>
      <x:c r="C1385" s="127" t="str">
        <x:v>ECHEC</x:v>
      </x:c>
      <x:c r="D1385" s="127" t="str">
        <x:v>-</x:v>
      </x:c>
      <x:c r="E1385" s="128" t="n">
        <x:v>1</x:v>
      </x:c>
      <x:c r="F1385" s="127" t="str">
        <x:v>Ami de cohorte</x:v>
      </x:c>
      <x:c r="G1385" s="127" t="str">
        <x:v>Notre rendez-vous n’a pas eu lieu. Je ne pouvais pas quitter mon groupe.</x:v>
      </x:c>
      <x:c r="H1385" s="127" t="str">
        <x:v>Suspend l’échange pour laisser jouer le repli ou la protection prévue.</x:v>
      </x:c>
      <x:c r="I1385" s="127" t="str">
        <x:v>Échec ou blocage correspondant effectivement observé ; les dégâts, objets et positions persistent.</x:v>
      </x:c>
      <x:c r="J1385" s="127" t="str">
        <x:v>Origines — O5</x:v>
      </x:c>
      <x:c r="K1385" s="130" t="n">
        <x:v>13</x:v>
      </x:c>
    </x:row>
    <x:row r="1386" ht="44" customHeight="1">
      <x:c r="A1386" s="121" t="str">
        <x:v>D6-O5-M06-REPRISE---01</x:v>
      </x:c>
      <x:c r="B1386" s="122" t="str">
        <x:v>D6-O5-M06</x:v>
      </x:c>
      <x:c r="C1386" s="122" t="str">
        <x:v>REPRISE</x:v>
      </x:c>
      <x:c r="D1386" s="122" t="str">
        <x:v>-</x:v>
      </x:c>
      <x:c r="E1386" s="123" t="n">
        <x:v>1</x:v>
      </x:c>
      <x:c r="F1386" s="122" t="str">
        <x:v>Ami de cohorte</x:v>
      </x:c>
      <x:c r="G1386" s="122" t="str">
        <x:v>Nous pouvons choisir un autre moment si nos deux routes le permettent.</x:v>
      </x:c>
      <x:c r="H1386" s="122" t="str">
        <x:v>Reprend à distance sûre ; ne répète pas toute la présentation.</x:v>
      </x:c>
      <x:c r="I1386" s="122" t="str">
        <x:v>Réinteraction volontaire après interruption ; état de l’action conservé.</x:v>
      </x:c>
      <x:c r="J1386" s="122" t="str">
        <x:v>Origines — O5</x:v>
      </x:c>
      <x:c r="K1386" s="125" t="n">
        <x:v>12</x:v>
      </x:c>
    </x:row>
    <x:row r="1387" ht="59" customHeight="1">
      <x:c r="A1387" s="126" t="str">
        <x:v>D6-O5-M06-CHOIX-A-01</x:v>
      </x:c>
      <x:c r="B1387" s="127" t="str">
        <x:v>D6-O5-M06</x:v>
      </x:c>
      <x:c r="C1387" s="127" t="str">
        <x:v>CHOIX</x:v>
      </x:c>
      <x:c r="D1387" s="127" t="str">
        <x:v>A</x:v>
      </x:c>
      <x:c r="E1387" s="128" t="n">
        <x:v>1</x:v>
      </x:c>
      <x:c r="F1387" s="127" t="str">
        <x:v>Joueur</x:v>
      </x:c>
      <x:c r="G1387" s="127" t="str">
        <x:v>On peut se retrouver après le prochain exercice.</x:v>
      </x:c>
      <x:c r="H1387" s="127" t="str">
        <x:v>Regarder la personne ou l’appui concerné ; intention, pas résultat.</x:v>
      </x:c>
      <x:c r="I1387" s="127" t="str">
        <x:v>Conditions d’entrée encore valides ; personne, outil et passage nécessaires disponibles. La parole seule ne valide pas l’objectif.</x:v>
      </x:c>
      <x:c r="J1387" s="127" t="str">
        <x:v>Origines — O5</x:v>
      </x:c>
      <x:c r="K1387" s="130" t="n">
        <x:v>8</x:v>
      </x:c>
    </x:row>
    <x:row r="1388" ht="59" customHeight="1">
      <x:c r="A1388" s="121" t="str">
        <x:v>D6-O5-M06-REPONSE-A-01</x:v>
      </x:c>
      <x:c r="B1388" s="122" t="str">
        <x:v>D6-O5-M06</x:v>
      </x:c>
      <x:c r="C1388" s="122" t="str">
        <x:v>REPONSE</x:v>
      </x:c>
      <x:c r="D1388" s="122" t="str">
        <x:v>A</x:v>
      </x:c>
      <x:c r="E1388" s="123" t="n">
        <x:v>1</x:v>
      </x:c>
      <x:c r="F1388" s="122" t="str">
        <x:v>Ami de cohorte</x:v>
      </x:c>
      <x:c r="G1388" s="122" t="str">
        <x:v>Je regarderai quand notre groupe revient.</x:v>
      </x:c>
      <x:c r="H1388" s="122" t="str">
        <x:v>Réponse au choix retenu ; les autres réponses ne sont pas jouées.</x:v>
      </x:c>
      <x:c r="I1388" s="122" t="str">
        <x:v>Conditions d’entrée encore valides ; personne, outil et passage nécessaires disponibles. La parole seule ne valide pas l’objectif.</x:v>
      </x:c>
      <x:c r="J1388" s="122" t="str">
        <x:v>Origines — O5</x:v>
      </x:c>
      <x:c r="K1388" s="125" t="n">
        <x:v>6</x:v>
      </x:c>
    </x:row>
    <x:row r="1389" ht="59" customHeight="1">
      <x:c r="A1389" s="126" t="str">
        <x:v>D6-O5-M06-CHOIX-B-01</x:v>
      </x:c>
      <x:c r="B1389" s="127" t="str">
        <x:v>D6-O5-M06</x:v>
      </x:c>
      <x:c r="C1389" s="127" t="str">
        <x:v>CHOIX</x:v>
      </x:c>
      <x:c r="D1389" s="127" t="str">
        <x:v>B</x:v>
      </x:c>
      <x:c r="E1389" s="128" t="n">
        <x:v>1</x:v>
      </x:c>
      <x:c r="F1389" s="127" t="str">
        <x:v>Joueur</x:v>
      </x:c>
      <x:c r="G1389" s="127" t="str">
        <x:v>Bonne route pour ton exercice.</x:v>
      </x:c>
      <x:c r="H1389" s="127" t="str">
        <x:v>Regarder la personne ou l’appui concerné ; intention, pas résultat.</x:v>
      </x:c>
      <x:c r="I1389" s="127" t="str">
        <x:v>Conditions d’entrée encore valides ; personne, outil et passage nécessaires disponibles. La parole seule ne valide pas l’objectif.</x:v>
      </x:c>
      <x:c r="J1389" s="127" t="str">
        <x:v>Origines — O5</x:v>
      </x:c>
      <x:c r="K1389" s="130" t="n">
        <x:v>5</x:v>
      </x:c>
    </x:row>
    <x:row r="1390" ht="59" customHeight="1">
      <x:c r="A1390" s="121" t="str">
        <x:v>D6-O5-M06-REPONSE-B-01</x:v>
      </x:c>
      <x:c r="B1390" s="122" t="str">
        <x:v>D6-O5-M06</x:v>
      </x:c>
      <x:c r="C1390" s="122" t="str">
        <x:v>REPONSE</x:v>
      </x:c>
      <x:c r="D1390" s="122" t="str">
        <x:v>B</x:v>
      </x:c>
      <x:c r="E1390" s="123" t="n">
        <x:v>1</x:v>
      </x:c>
      <x:c r="F1390" s="122" t="str">
        <x:v>Ami de cohorte</x:v>
      </x:c>
      <x:c r="G1390" s="122" t="str">
        <x:v>À toi aussi. Garde la corde bien roulée.</x:v>
      </x:c>
      <x:c r="H1390" s="122" t="str">
        <x:v>Réponse au choix retenu ; les autres réponses ne sont pas jouées.</x:v>
      </x:c>
      <x:c r="I1390" s="122" t="str">
        <x:v>Conditions d’entrée encore valides ; personne, outil et passage nécessaires disponibles. La parole seule ne valide pas l’objectif.</x:v>
      </x:c>
      <x:c r="J1390" s="122" t="str">
        <x:v>Origines — O5</x:v>
      </x:c>
      <x:c r="K1390" s="125" t="n">
        <x:v>8</x:v>
      </x:c>
    </x:row>
    <x:row r="1391" ht="164" customHeight="1">
      <x:c r="A1391" s="126" t="str">
        <x:v>D6-O5-M07-OUV---01</x:v>
      </x:c>
      <x:c r="B1391" s="127" t="str">
        <x:v>D6-O5-M07</x:v>
      </x:c>
      <x:c r="C1391" s="127" t="str">
        <x:v>OUV</x:v>
      </x:c>
      <x:c r="D1391" s="127" t="str">
        <x:v>-</x:v>
      </x:c>
      <x:c r="E1391" s="128" t="n">
        <x:v>1</x:v>
      </x:c>
      <x:c r="F1391" s="127" t="str">
        <x:v>Chasseuse à l’écoute</x:v>
      </x:c>
      <x:c r="G1391" s="127" t="str">
        <x:v>Les deux pistes se croisent, mais sa carapace frotte au niveau du dessus.</x:v>
      </x:c>
      <x:c r="H1391" s="127" t="str">
        <x:v>Laisse le joueur regarder la situation avant de poursuivre.</x:v>
      </x:c>
      <x:c r="I1391" s="127" t="str">
        <x:v>O5-M06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1391" s="127" t="str">
        <x:v>Origines — O5</x:v>
      </x:c>
      <x:c r="K1391" s="130" t="n">
        <x:v>13</x:v>
      </x:c>
    </x:row>
    <x:row r="1392" ht="74" customHeight="1">
      <x:c r="A1392" s="121" t="str">
        <x:v>D6-O5-M07-SUCCES---01</x:v>
      </x:c>
      <x:c r="B1392" s="122" t="str">
        <x:v>D6-O5-M07</x:v>
      </x:c>
      <x:c r="C1392" s="122" t="str">
        <x:v>SUCCES</x:v>
      </x:c>
      <x:c r="D1392" s="122" t="str">
        <x:v>-</x:v>
      </x:c>
      <x:c r="E1392" s="123" t="n">
        <x:v>1</x:v>
      </x:c>
      <x:c r="F1392" s="122" t="str">
        <x:v>Chasseuse à l’écoute</x:v>
      </x:c>
      <x:c r="G1392" s="122" t="str">
        <x:v>Nous avons retrouvé sa hauteur. Tes yeux et mon écoute ne regardaient pas au même endroit.</x:v>
      </x:c>
      <x:c r="H1392" s="122" t="str">
        <x:v>Regarde le résultat réellement obtenu avant de parler.</x:v>
      </x:c>
      <x:c r="I1392" s="122" t="str">
        <x:v>Résultat correspondant effectivement constaté ; remplace ou supprime la ligne si choix de refus/différé/observation. Ne jamais jouer une victoire non acquise.</x:v>
      </x:c>
      <x:c r="J1392" s="122" t="str">
        <x:v>Origines — O5</x:v>
      </x:c>
      <x:c r="K1392" s="125" t="n">
        <x:v>16</x:v>
      </x:c>
    </x:row>
    <x:row r="1393" ht="44" customHeight="1">
      <x:c r="A1393" s="126" t="str">
        <x:v>D6-O5-M07-ECHEC---01</x:v>
      </x:c>
      <x:c r="B1393" s="127" t="str">
        <x:v>D6-O5-M07</x:v>
      </x:c>
      <x:c r="C1393" s="127" t="str">
        <x:v>ECHEC</x:v>
      </x:c>
      <x:c r="D1393" s="127" t="str">
        <x:v>-</x:v>
      </x:c>
      <x:c r="E1393" s="128" t="n">
        <x:v>1</x:v>
      </x:c>
      <x:c r="F1393" s="127" t="str">
        <x:v>Chasseuse à l’écoute</x:v>
      </x:c>
      <x:c r="G1393" s="127" t="str">
        <x:v>Cette voie nous éloigne du frottement. L’observatoire peut le faire entendre de nouveau.</x:v>
      </x:c>
      <x:c r="H1393" s="127" t="str">
        <x:v>Suspend l’échange pour laisser jouer le repli ou la protection prévue.</x:v>
      </x:c>
      <x:c r="I1393" s="127" t="str">
        <x:v>Échec ou blocage correspondant effectivement observé ; les dégâts, objets et positions persistent.</x:v>
      </x:c>
      <x:c r="J1393" s="127" t="str">
        <x:v>Origines — O5</x:v>
      </x:c>
      <x:c r="K1393" s="130" t="n">
        <x:v>13</x:v>
      </x:c>
    </x:row>
    <x:row r="1394" ht="44" customHeight="1">
      <x:c r="A1394" s="121" t="str">
        <x:v>D6-O5-M07-REPRISE---01</x:v>
      </x:c>
      <x:c r="B1394" s="122" t="str">
        <x:v>D6-O5-M07</x:v>
      </x:c>
      <x:c r="C1394" s="122" t="str">
        <x:v>REPRISE</x:v>
      </x:c>
      <x:c r="D1394" s="122" t="str">
        <x:v>-</x:v>
      </x:c>
      <x:c r="E1394" s="123" t="n">
        <x:v>1</x:v>
      </x:c>
      <x:c r="F1394" s="122" t="str">
        <x:v>Chasseuse à l’écoute</x:v>
      </x:c>
      <x:c r="G1394" s="122" t="str">
        <x:v>Reste immobile une respiration. La proie ne s’est pas arrêtée pour nous.</x:v>
      </x:c>
      <x:c r="H1394" s="122" t="str">
        <x:v>Reprend à distance sûre ; ne répète pas toute la présentation.</x:v>
      </x:c>
      <x:c r="I1394" s="122" t="str">
        <x:v>Réinteraction volontaire après interruption ; état de l’action conservé.</x:v>
      </x:c>
      <x:c r="J1394" s="122" t="str">
        <x:v>Origines — O5</x:v>
      </x:c>
      <x:c r="K1394" s="125" t="n">
        <x:v>12</x:v>
      </x:c>
    </x:row>
    <x:row r="1395" ht="59" customHeight="1">
      <x:c r="A1395" s="126" t="str">
        <x:v>D6-O5-M07-CHOIX-A-01</x:v>
      </x:c>
      <x:c r="B1395" s="127" t="str">
        <x:v>D6-O5-M07</x:v>
      </x:c>
      <x:c r="C1395" s="127" t="str">
        <x:v>CHOIX</x:v>
      </x:c>
      <x:c r="D1395" s="127" t="str">
        <x:v>A</x:v>
      </x:c>
      <x:c r="E1395" s="128" t="n">
        <x:v>1</x:v>
      </x:c>
      <x:c r="F1395" s="127" t="str">
        <x:v>Joueur</x:v>
      </x:c>
      <x:c r="G1395" s="127" t="str">
        <x:v>Je te suis à l’écoute.</x:v>
      </x:c>
      <x:c r="H1395" s="127" t="str">
        <x:v>Regarder la personne ou l’appui concerné ; intention, pas résultat.</x:v>
      </x:c>
      <x:c r="I1395" s="127" t="str">
        <x:v>Conditions d’entrée encore valides ; personne, outil et passage nécessaires disponibles. La parole seule ne valide pas l’objectif.</x:v>
      </x:c>
      <x:c r="J1395" s="127" t="str">
        <x:v>Origines — O5</x:v>
      </x:c>
      <x:c r="K1395" s="130" t="n">
        <x:v>5</x:v>
      </x:c>
    </x:row>
    <x:row r="1396" ht="59" customHeight="1">
      <x:c r="A1396" s="121" t="str">
        <x:v>D6-O5-M07-REPONSE-A-01</x:v>
      </x:c>
      <x:c r="B1396" s="122" t="str">
        <x:v>D6-O5-M07</x:v>
      </x:c>
      <x:c r="C1396" s="122" t="str">
        <x:v>REPONSE</x:v>
      </x:c>
      <x:c r="D1396" s="122" t="str">
        <x:v>A</x:v>
      </x:c>
      <x:c r="E1396" s="123" t="n">
        <x:v>1</x:v>
      </x:c>
      <x:c r="F1396" s="122" t="str">
        <x:v>Chasseuse à l’écoute</x:v>
      </x:c>
      <x:c r="G1396" s="122" t="str">
        <x:v>Alors cesse de marcher le temps du frottement.</x:v>
      </x:c>
      <x:c r="H1396" s="122" t="str">
        <x:v>Réponse au choix retenu ; les autres réponses ne sont pas jouées.</x:v>
      </x:c>
      <x:c r="I1396" s="122" t="str">
        <x:v>Conditions d’entrée encore valides ; personne, outil et passage nécessaires disponibles. La parole seule ne valide pas l’objectif.</x:v>
      </x:c>
      <x:c r="J1396" s="122" t="str">
        <x:v>Origines — O5</x:v>
      </x:c>
      <x:c r="K1396" s="125" t="n">
        <x:v>8</x:v>
      </x:c>
    </x:row>
    <x:row r="1397" ht="59" customHeight="1">
      <x:c r="A1397" s="126" t="str">
        <x:v>D6-O5-M07-CHOIX-B-01</x:v>
      </x:c>
      <x:c r="B1397" s="127" t="str">
        <x:v>D6-O5-M07</x:v>
      </x:c>
      <x:c r="C1397" s="127" t="str">
        <x:v>CHOIX</x:v>
      </x:c>
      <x:c r="D1397" s="127" t="str">
        <x:v>B</x:v>
      </x:c>
      <x:c r="E1397" s="128" t="n">
        <x:v>1</x:v>
      </x:c>
      <x:c r="F1397" s="127" t="str">
        <x:v>Joueur</x:v>
      </x:c>
      <x:c r="G1397" s="127" t="str">
        <x:v>Je relie ton son aux marques visibles.</x:v>
      </x:c>
      <x:c r="H1397" s="127" t="str">
        <x:v>Regarder la personne ou l’appui concerné ; intention, pas résultat.</x:v>
      </x:c>
      <x:c r="I1397" s="127" t="str">
        <x:v>Conditions d’entrée encore valides ; personne, outil et passage nécessaires disponibles. La parole seule ne valide pas l’objectif.</x:v>
      </x:c>
      <x:c r="J1397" s="127" t="str">
        <x:v>Origines — O5</x:v>
      </x:c>
      <x:c r="K1397" s="130" t="n">
        <x:v>7</x:v>
      </x:c>
    </x:row>
    <x:row r="1398" ht="59" customHeight="1">
      <x:c r="A1398" s="121" t="str">
        <x:v>D6-O5-M07-REPONSE-B-01</x:v>
      </x:c>
      <x:c r="B1398" s="122" t="str">
        <x:v>D6-O5-M07</x:v>
      </x:c>
      <x:c r="C1398" s="122" t="str">
        <x:v>REPONSE</x:v>
      </x:c>
      <x:c r="D1398" s="122" t="str">
        <x:v>B</x:v>
      </x:c>
      <x:c r="E1398" s="123" t="n">
        <x:v>1</x:v>
      </x:c>
      <x:c r="F1398" s="122" t="str">
        <x:v>Chasseuse à l’écoute</x:v>
      </x:c>
      <x:c r="G1398" s="122" t="str">
        <x:v>Montre-moi celle qui correspond au même passage.</x:v>
      </x:c>
      <x:c r="H1398" s="122" t="str">
        <x:v>Réponse au choix retenu ; les autres réponses ne sont pas jouées.</x:v>
      </x:c>
      <x:c r="I1398" s="122" t="str">
        <x:v>Conditions d’entrée encore valides ; personne, outil et passage nécessaires disponibles. La parole seule ne valide pas l’objectif.</x:v>
      </x:c>
      <x:c r="J1398" s="122" t="str">
        <x:v>Origines — O5</x:v>
      </x:c>
      <x:c r="K1398" s="125" t="n">
        <x:v>7</x:v>
      </x:c>
    </x:row>
    <x:row r="1399" ht="164" customHeight="1">
      <x:c r="A1399" s="126" t="str">
        <x:v>D6-O5-M08-OUV---01</x:v>
      </x:c>
      <x:c r="B1399" s="127" t="str">
        <x:v>D6-O5-M08</x:v>
      </x:c>
      <x:c r="C1399" s="127" t="str">
        <x:v>OUV</x:v>
      </x:c>
      <x:c r="D1399" s="127" t="str">
        <x:v>-</x:v>
      </x:c>
      <x:c r="E1399" s="128" t="n">
        <x:v>1</x:v>
      </x:c>
      <x:c r="F1399" s="127" t="str">
        <x:v>Partenaire au masque d’exercice</x:v>
      </x:c>
      <x:c r="G1399" s="127" t="str">
        <x:v>Le masque ne m’annonce plus tes signes. Il faudra me les montrer sans lui.</x:v>
      </x:c>
      <x:c r="H1399" s="127" t="str">
        <x:v>Laisse le joueur regarder la situation avant de poursuivre.</x:v>
      </x:c>
      <x:c r="I1399" s="127" t="str">
        <x:v>O5-M07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1399" s="127" t="str">
        <x:v>Origines — O5</x:v>
      </x:c>
      <x:c r="K1399" s="130" t="n">
        <x:v>14</x:v>
      </x:c>
    </x:row>
    <x:row r="1400" ht="74" customHeight="1">
      <x:c r="A1400" s="121" t="str">
        <x:v>D6-O5-M08-SUCCES---01</x:v>
      </x:c>
      <x:c r="B1400" s="122" t="str">
        <x:v>D6-O5-M08</x:v>
      </x:c>
      <x:c r="C1400" s="122" t="str">
        <x:v>SUCCES</x:v>
      </x:c>
      <x:c r="D1400" s="122" t="str">
        <x:v>-</x:v>
      </x:c>
      <x:c r="E1400" s="123" t="n">
        <x:v>1</x:v>
      </x:c>
      <x:c r="F1400" s="122" t="str">
        <x:v>Partenaire au masque d’exercice</x:v>
      </x:c>
      <x:c r="G1400" s="122" t="str">
        <x:v>J’ai traversé avec les signes que nous avions appris.</x:v>
      </x:c>
      <x:c r="H1400" s="122" t="str">
        <x:v>Regarde le résultat réellement obtenu avant de parler.</x:v>
      </x:c>
      <x:c r="I1400" s="122" t="str">
        <x:v>Résultat correspondant effectivement constaté ; remplace ou supprime la ligne si choix de refus/différé/observation. Ne jamais jouer une victoire non acquise.</x:v>
      </x:c>
      <x:c r="J1400" s="122" t="str">
        <x:v>Origines — O5</x:v>
      </x:c>
      <x:c r="K1400" s="125" t="n">
        <x:v>9</x:v>
      </x:c>
    </x:row>
    <x:row r="1401" ht="44" customHeight="1">
      <x:c r="A1401" s="126" t="str">
        <x:v>D6-O5-M08-ECHEC---01</x:v>
      </x:c>
      <x:c r="B1401" s="127" t="str">
        <x:v>D6-O5-M08</x:v>
      </x:c>
      <x:c r="C1401" s="127" t="str">
        <x:v>ECHEC</x:v>
      </x:c>
      <x:c r="D1401" s="127" t="str">
        <x:v>-</x:v>
      </x:c>
      <x:c r="E1401" s="128" t="n">
        <x:v>1</x:v>
      </x:c>
      <x:c r="F1401" s="127" t="str">
        <x:v>Partenaire au masque d’exercice</x:v>
      </x:c>
      <x:c r="G1401" s="127" t="str">
        <x:v>Je n’ai pas compris. Je reste au dernier couvert.</x:v>
      </x:c>
      <x:c r="H1401" s="127" t="str">
        <x:v>Suspend l’échange pour laisser jouer le repli ou la protection prévue.</x:v>
      </x:c>
      <x:c r="I1401" s="127" t="str">
        <x:v>Échec ou blocage correspondant effectivement observé ; les dégâts, objets et positions persistent.</x:v>
      </x:c>
      <x:c r="J1401" s="127" t="str">
        <x:v>Origines — O5</x:v>
      </x:c>
      <x:c r="K1401" s="130" t="n">
        <x:v>9</x:v>
      </x:c>
    </x:row>
    <x:row r="1402" ht="44" customHeight="1">
      <x:c r="A1402" s="121" t="str">
        <x:v>D6-O5-M08-REPRISE---01</x:v>
      </x:c>
      <x:c r="B1402" s="122" t="str">
        <x:v>D6-O5-M08</x:v>
      </x:c>
      <x:c r="C1402" s="122" t="str">
        <x:v>REPRISE</x:v>
      </x:c>
      <x:c r="D1402" s="122" t="str">
        <x:v>-</x:v>
      </x:c>
      <x:c r="E1402" s="123" t="n">
        <x:v>1</x:v>
      </x:c>
      <x:c r="F1402" s="122" t="str">
        <x:v>Partenaire au masque d’exercice</x:v>
      </x:c>
      <x:c r="G1402" s="122" t="str">
        <x:v>Refais le geste sans avancer. Dès que je le reconnais, nous repartons.</x:v>
      </x:c>
      <x:c r="H1402" s="122" t="str">
        <x:v>Reprend à distance sûre ; ne répète pas toute la présentation.</x:v>
      </x:c>
      <x:c r="I1402" s="122" t="str">
        <x:v>Réinteraction volontaire après interruption ; état de l’action conservé.</x:v>
      </x:c>
      <x:c r="J1402" s="122" t="str">
        <x:v>Origines — O5</x:v>
      </x:c>
      <x:c r="K1402" s="125" t="n">
        <x:v>12</x:v>
      </x:c>
    </x:row>
    <x:row r="1403" ht="59" customHeight="1">
      <x:c r="A1403" s="126" t="str">
        <x:v>D6-O5-M08-CHOIX-A-01</x:v>
      </x:c>
      <x:c r="B1403" s="127" t="str">
        <x:v>D6-O5-M08</x:v>
      </x:c>
      <x:c r="C1403" s="127" t="str">
        <x:v>CHOIX</x:v>
      </x:c>
      <x:c r="D1403" s="127" t="str">
        <x:v>A</x:v>
      </x:c>
      <x:c r="E1403" s="128" t="n">
        <x:v>1</x:v>
      </x:c>
      <x:c r="F1403" s="127" t="str">
        <x:v>Joueur</x:v>
      </x:c>
      <x:c r="G1403" s="127" t="str">
        <x:v>Trois signes simples suffiront pour commencer.</x:v>
      </x:c>
      <x:c r="H1403" s="127" t="str">
        <x:v>Regarder la personne ou l’appui concerné ; intention, pas résultat.</x:v>
      </x:c>
      <x:c r="I1403" s="127" t="str">
        <x:v>Conditions d’entrée encore valides ; personne, outil et passage nécessaires disponibles. La parole seule ne valide pas l’objectif.</x:v>
      </x:c>
      <x:c r="J1403" s="127" t="str">
        <x:v>Origines — O5</x:v>
      </x:c>
      <x:c r="K1403" s="130" t="n">
        <x:v>6</x:v>
      </x:c>
    </x:row>
    <x:row r="1404" ht="59" customHeight="1">
      <x:c r="A1404" s="121" t="str">
        <x:v>D6-O5-M08-REPONSE-A-01</x:v>
      </x:c>
      <x:c r="B1404" s="122" t="str">
        <x:v>D6-O5-M08</x:v>
      </x:c>
      <x:c r="C1404" s="122" t="str">
        <x:v>REPONSE</x:v>
      </x:c>
      <x:c r="D1404" s="122" t="str">
        <x:v>A</x:v>
      </x:c>
      <x:c r="E1404" s="123" t="n">
        <x:v>1</x:v>
      </x:c>
      <x:c r="F1404" s="122" t="str">
        <x:v>Partenaire au masque d’exercice</x:v>
      </x:c>
      <x:c r="G1404" s="122" t="str">
        <x:v>Je te les répéterai avant de sortir du couvert.</x:v>
      </x:c>
      <x:c r="H1404" s="122" t="str">
        <x:v>Réponse au choix retenu ; les autres réponses ne sont pas jouées.</x:v>
      </x:c>
      <x:c r="I1404" s="122" t="str">
        <x:v>Conditions d’entrée encore valides ; personne, outil et passage nécessaires disponibles. La parole seule ne valide pas l’objectif.</x:v>
      </x:c>
      <x:c r="J1404" s="122" t="str">
        <x:v>Origines — O5</x:v>
      </x:c>
      <x:c r="K1404" s="125" t="n">
        <x:v>9</x:v>
      </x:c>
    </x:row>
    <x:row r="1405" ht="59" customHeight="1">
      <x:c r="A1405" s="126" t="str">
        <x:v>D6-O5-M08-CHOIX-B-01</x:v>
      </x:c>
      <x:c r="B1405" s="127" t="str">
        <x:v>D6-O5-M08</x:v>
      </x:c>
      <x:c r="C1405" s="127" t="str">
        <x:v>CHOIX</x:v>
      </x:c>
      <x:c r="D1405" s="127" t="str">
        <x:v>B</x:v>
      </x:c>
      <x:c r="E1405" s="128" t="n">
        <x:v>1</x:v>
      </x:c>
      <x:c r="F1405" s="127" t="str">
        <x:v>Joueur</x:v>
      </x:c>
      <x:c r="G1405" s="127" t="str">
        <x:v>Ajoutons un signe de danger distinct.</x:v>
      </x:c>
      <x:c r="H1405" s="127" t="str">
        <x:v>Regarder la personne ou l’appui concerné ; intention, pas résultat.</x:v>
      </x:c>
      <x:c r="I1405" s="127" t="str">
        <x:v>Conditions d’entrée encore valides ; personne, outil et passage nécessaires disponibles. La parole seule ne valide pas l’objectif.</x:v>
      </x:c>
      <x:c r="J1405" s="127" t="str">
        <x:v>Origines — O5</x:v>
      </x:c>
      <x:c r="K1405" s="130" t="n">
        <x:v>6</x:v>
      </x:c>
    </x:row>
    <x:row r="1406" ht="59" customHeight="1">
      <x:c r="A1406" s="121" t="str">
        <x:v>D6-O5-M08-REPONSE-B-01</x:v>
      </x:c>
      <x:c r="B1406" s="122" t="str">
        <x:v>D6-O5-M08</x:v>
      </x:c>
      <x:c r="C1406" s="122" t="str">
        <x:v>REPONSE</x:v>
      </x:c>
      <x:c r="D1406" s="122" t="str">
        <x:v>B</x:v>
      </x:c>
      <x:c r="E1406" s="123" t="n">
        <x:v>1</x:v>
      </x:c>
      <x:c r="F1406" s="122" t="str">
        <x:v>Partenaire au masque d’exercice</x:v>
      </x:c>
      <x:c r="G1406" s="122" t="str">
        <x:v>Fais-le assez différent pour que je ne le confonde pas avec avancer.</x:v>
      </x:c>
      <x:c r="H1406" s="122" t="str">
        <x:v>Réponse au choix retenu ; les autres réponses ne sont pas jouées.</x:v>
      </x:c>
      <x:c r="I1406" s="122" t="str">
        <x:v>Conditions d’entrée encore valides ; personne, outil et passage nécessaires disponibles. La parole seule ne valide pas l’objectif.</x:v>
      </x:c>
      <x:c r="J1406" s="122" t="str">
        <x:v>Origines — O5</x:v>
      </x:c>
      <x:c r="K1406" s="125" t="n">
        <x:v>12</x:v>
      </x:c>
    </x:row>
    <x:row r="1407" ht="164" customHeight="1">
      <x:c r="A1407" s="126" t="str">
        <x:v>D6-O5-M09-OUV---01</x:v>
      </x:c>
      <x:c r="B1407" s="127" t="str">
        <x:v>D6-O5-M09</x:v>
      </x:c>
      <x:c r="C1407" s="127" t="str">
        <x:v>OUV</x:v>
      </x:c>
      <x:c r="D1407" s="127" t="str">
        <x:v>-</x:v>
      </x:c>
      <x:c r="E1407" s="128" t="n">
        <x:v>1</x:v>
      </x:c>
      <x:c r="F1407" s="127" t="str">
        <x:v>Rival désarmé</x:v>
      </x:c>
      <x:c r="G1407" s="127" t="str">
        <x:v>Mon outil est derrière la barrière. Je ne peux plus reprendre cette passe.</x:v>
      </x:c>
      <x:c r="H1407" s="127" t="str">
        <x:v>Laisse le joueur regarder la situation avant de poursuivre.</x:v>
      </x:c>
      <x:c r="I1407" s="127" t="str">
        <x:v>O5-M08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1407" s="127" t="str">
        <x:v>Origines — O5</x:v>
      </x:c>
      <x:c r="K1407" s="130" t="n">
        <x:v>13</x:v>
      </x:c>
    </x:row>
    <x:row r="1408" ht="74" customHeight="1">
      <x:c r="A1408" s="121" t="str">
        <x:v>D6-O5-M09-SUCCES---01</x:v>
      </x:c>
      <x:c r="B1408" s="122" t="str">
        <x:v>D6-O5-M09</x:v>
      </x:c>
      <x:c r="C1408" s="122" t="str">
        <x:v>SUCCES</x:v>
      </x:c>
      <x:c r="D1408" s="122" t="str">
        <x:v>-</x:v>
      </x:c>
      <x:c r="E1408" s="123" t="n">
        <x:v>1</x:v>
      </x:c>
      <x:c r="F1408" s="122" t="str">
        <x:v>Instructeur de l’exercice</x:v>
      </x:c>
      <x:c r="G1408" s="122" t="str">
        <x:v>Le résultat suit l’accord réellement joué. Le désarmement avait changé les conditions.</x:v>
      </x:c>
      <x:c r="H1408" s="122" t="str">
        <x:v>Regarde le résultat réellement obtenu avant de parler.</x:v>
      </x:c>
      <x:c r="I1408" s="122" t="str">
        <x:v>Résultat correspondant effectivement constaté ; remplace ou supprime la ligne si choix de refus/différé/observation. Ne jamais jouer une victoire non acquise.</x:v>
      </x:c>
      <x:c r="J1408" s="122" t="str">
        <x:v>Origines — O5</x:v>
      </x:c>
      <x:c r="K1408" s="125" t="n">
        <x:v>12</x:v>
      </x:c>
    </x:row>
    <x:row r="1409" ht="44" customHeight="1">
      <x:c r="A1409" s="126" t="str">
        <x:v>D6-O5-M09-ECHEC---01</x:v>
      </x:c>
      <x:c r="B1409" s="127" t="str">
        <x:v>D6-O5-M09</x:v>
      </x:c>
      <x:c r="C1409" s="127" t="str">
        <x:v>ECHEC</x:v>
      </x:c>
      <x:c r="D1409" s="127" t="str">
        <x:v>-</x:v>
      </x:c>
      <x:c r="E1409" s="128" t="n">
        <x:v>1</x:v>
      </x:c>
      <x:c r="F1409" s="127" t="str">
        <x:v>Instructeur de l’exercice</x:v>
      </x:c>
      <x:c r="G1409" s="127" t="str">
        <x:v>Le coup est parti avant le signal. Il ne gagne aucune manche.</x:v>
      </x:c>
      <x:c r="H1409" s="127" t="str">
        <x:v>Suspend l’échange pour laisser jouer le repli ou la protection prévue.</x:v>
      </x:c>
      <x:c r="I1409" s="127" t="str">
        <x:v>Échec ou blocage correspondant effectivement observé ; les dégâts, objets et positions persistent.</x:v>
      </x:c>
      <x:c r="J1409" s="127" t="str">
        <x:v>Origines — O5</x:v>
      </x:c>
      <x:c r="K1409" s="130" t="n">
        <x:v>12</x:v>
      </x:c>
    </x:row>
    <x:row r="1410" ht="44" customHeight="1">
      <x:c r="A1410" s="121" t="str">
        <x:v>D6-O5-M09-REPRISE---01</x:v>
      </x:c>
      <x:c r="B1410" s="122" t="str">
        <x:v>D6-O5-M09</x:v>
      </x:c>
      <x:c r="C1410" s="122" t="str">
        <x:v>REPRISE</x:v>
      </x:c>
      <x:c r="D1410" s="122" t="str">
        <x:v>-</x:v>
      </x:c>
      <x:c r="E1410" s="123" t="n">
        <x:v>1</x:v>
      </x:c>
      <x:c r="F1410" s="122" t="str">
        <x:v>Instructeur de l’exercice</x:v>
      </x:c>
      <x:c r="G1410" s="122" t="str">
        <x:v>Remettons chacun à sa place, avec les outils prévus.</x:v>
      </x:c>
      <x:c r="H1410" s="122" t="str">
        <x:v>Reprend à distance sûre ; ne répète pas toute la présentation.</x:v>
      </x:c>
      <x:c r="I1410" s="122" t="str">
        <x:v>Réinteraction volontaire après interruption ; état de l’action conservé.</x:v>
      </x:c>
      <x:c r="J1410" s="122" t="str">
        <x:v>Origines — O5</x:v>
      </x:c>
      <x:c r="K1410" s="125" t="n">
        <x:v>9</x:v>
      </x:c>
    </x:row>
    <x:row r="1411" ht="59" customHeight="1">
      <x:c r="A1411" s="126" t="str">
        <x:v>D6-O5-M09-CHOIX-A-01</x:v>
      </x:c>
      <x:c r="B1411" s="127" t="str">
        <x:v>D6-O5-M09</x:v>
      </x:c>
      <x:c r="C1411" s="127" t="str">
        <x:v>CHOIX</x:v>
      </x:c>
      <x:c r="D1411" s="127" t="str">
        <x:v>A</x:v>
      </x:c>
      <x:c r="E1411" s="128" t="n">
        <x:v>1</x:v>
      </x:c>
      <x:c r="F1411" s="127" t="str">
        <x:v>Joueur</x:v>
      </x:c>
      <x:c r="G1411" s="127" t="str">
        <x:v>Prends l’autre. Nous repartons équipés.</x:v>
      </x:c>
      <x:c r="H1411" s="127" t="str">
        <x:v>Regarder la personne ou l’appui concerné ; intention, pas résultat.</x:v>
      </x:c>
      <x:c r="I1411" s="127" t="str">
        <x:v>Conditions d’entrée encore valides ; personne, outil et passage nécessaires disponibles. La parole seule ne valide pas l’objectif.</x:v>
      </x:c>
      <x:c r="J1411" s="127" t="str">
        <x:v>Origines — O5</x:v>
      </x:c>
      <x:c r="K1411" s="130" t="n">
        <x:v>5</x:v>
      </x:c>
    </x:row>
    <x:row r="1412" ht="59" customHeight="1">
      <x:c r="A1412" s="121" t="str">
        <x:v>D6-O5-M09-REPONSE-A-01</x:v>
      </x:c>
      <x:c r="B1412" s="122" t="str">
        <x:v>D6-O5-M09</x:v>
      </x:c>
      <x:c r="C1412" s="122" t="str">
        <x:v>REPONSE</x:v>
      </x:c>
      <x:c r="D1412" s="122" t="str">
        <x:v>A</x:v>
      </x:c>
      <x:c r="E1412" s="123" t="n">
        <x:v>1</x:v>
      </x:c>
      <x:c r="F1412" s="122" t="str">
        <x:v>Rival désarmé</x:v>
      </x:c>
      <x:c r="G1412" s="122" t="str">
        <x:v>Attends que j’aie retrouvé la garde avant le signal.</x:v>
      </x:c>
      <x:c r="H1412" s="122" t="str">
        <x:v>Réponse au choix retenu ; les autres réponses ne sont pas jouées.</x:v>
      </x:c>
      <x:c r="I1412" s="122" t="str">
        <x:v>Conditions d’entrée encore valides ; personne, outil et passage nécessaires disponibles. La parole seule ne valide pas l’objectif.</x:v>
      </x:c>
      <x:c r="J1412" s="122" t="str">
        <x:v>Origines — O5</x:v>
      </x:c>
      <x:c r="K1412" s="125" t="n">
        <x:v>9</x:v>
      </x:c>
    </x:row>
    <x:row r="1413" ht="59" customHeight="1">
      <x:c r="A1413" s="126" t="str">
        <x:v>D6-O5-M09-CHOIX-B-01</x:v>
      </x:c>
      <x:c r="B1413" s="127" t="str">
        <x:v>D6-O5-M09</x:v>
      </x:c>
      <x:c r="C1413" s="127" t="str">
        <x:v>CHOIX</x:v>
      </x:c>
      <x:c r="D1413" s="127" t="str">
        <x:v>B</x:v>
      </x:c>
      <x:c r="E1413" s="128" t="n">
        <x:v>1</x:v>
      </x:c>
      <x:c r="F1413" s="127" t="str">
        <x:v>Joueur</x:v>
      </x:c>
      <x:c r="G1413" s="127" t="str">
        <x:v>Nous arrêtons la manche sans vainqueur.</x:v>
      </x:c>
      <x:c r="H1413" s="127" t="str">
        <x:v>Regarder la personne ou l’appui concerné ; intention, pas résultat.</x:v>
      </x:c>
      <x:c r="I1413" s="127" t="str">
        <x:v>Conditions d’entrée encore valides ; personne, outil et passage nécessaires disponibles. La parole seule ne valide pas l’objectif.</x:v>
      </x:c>
      <x:c r="J1413" s="127" t="str">
        <x:v>Origines — O5</x:v>
      </x:c>
      <x:c r="K1413" s="130" t="n">
        <x:v>6</x:v>
      </x:c>
    </x:row>
    <x:row r="1414" ht="59" customHeight="1">
      <x:c r="A1414" s="121" t="str">
        <x:v>D6-O5-M09-REPONSE-B-01</x:v>
      </x:c>
      <x:c r="B1414" s="122" t="str">
        <x:v>D6-O5-M09</x:v>
      </x:c>
      <x:c r="C1414" s="122" t="str">
        <x:v>REPONSE</x:v>
      </x:c>
      <x:c r="D1414" s="122" t="str">
        <x:v>B</x:v>
      </x:c>
      <x:c r="E1414" s="123" t="n">
        <x:v>1</x:v>
      </x:c>
      <x:c r="F1414" s="122" t="str">
        <x:v>Rival désarmé</x:v>
      </x:c>
      <x:c r="G1414" s="122" t="str">
        <x:v>D’accord. Nous avons encore appris où l’attache cédait.</x:v>
      </x:c>
      <x:c r="H1414" s="122" t="str">
        <x:v>Réponse au choix retenu ; les autres réponses ne sont pas jouées.</x:v>
      </x:c>
      <x:c r="I1414" s="122" t="str">
        <x:v>Conditions d’entrée encore valides ; personne, outil et passage nécessaires disponibles. La parole seule ne valide pas l’objectif.</x:v>
      </x:c>
      <x:c r="J1414" s="122" t="str">
        <x:v>Origines — O5</x:v>
      </x:c>
      <x:c r="K1414" s="125" t="n">
        <x:v>8</x:v>
      </x:c>
    </x:row>
    <x:row r="1415" ht="164" customHeight="1">
      <x:c r="A1415" s="126" t="str">
        <x:v>D6-O5-M10-OUV---01</x:v>
      </x:c>
      <x:c r="B1415" s="127" t="str">
        <x:v>D6-O5-M10</x:v>
      </x:c>
      <x:c r="C1415" s="127" t="str">
        <x:v>OUV</x:v>
      </x:c>
      <x:c r="D1415" s="127" t="str">
        <x:v>-</x:v>
      </x:c>
      <x:c r="E1415" s="128" t="n">
        <x:v>1</x:v>
      </x:c>
      <x:c r="F1415" s="127" t="str">
        <x:v>Chasseuse du secours</x:v>
      </x:c>
      <x:c r="G1415" s="127" t="str">
        <x:v>Je t’ai tiré du piège. J’aurais besoin que tu retrouves un outil sur ma piste.</x:v>
      </x:c>
      <x:c r="H1415" s="127" t="str">
        <x:v>Laisse le joueur regarder la situation avant de poursuivre.</x:v>
      </x:c>
      <x:c r="I1415" s="127" t="str">
        <x:v>O5-M09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1415" s="127" t="str">
        <x:v>Origines — O5</x:v>
      </x:c>
      <x:c r="K1415" s="130" t="n">
        <x:v>15</x:v>
      </x:c>
    </x:row>
    <x:row r="1416" ht="74" customHeight="1">
      <x:c r="A1416" s="121" t="str">
        <x:v>D6-O5-M10-SUCCES---01</x:v>
      </x:c>
      <x:c r="B1416" s="122" t="str">
        <x:v>D6-O5-M10</x:v>
      </x:c>
      <x:c r="C1416" s="122" t="str">
        <x:v>SUCCES</x:v>
      </x:c>
      <x:c r="D1416" s="122" t="str">
        <x:v>-</x:v>
      </x:c>
      <x:c r="E1416" s="123" t="n">
        <x:v>1</x:v>
      </x:c>
      <x:c r="F1416" s="122" t="str">
        <x:v>Chasseuse du secours</x:v>
      </x:c>
      <x:c r="G1416" s="122" t="str">
        <x:v>Tu as fait la part convenue. Mon secours ne te donne pas à moi.</x:v>
      </x:c>
      <x:c r="H1416" s="122" t="str">
        <x:v>Regarde le résultat réellement obtenu avant de parler.</x:v>
      </x:c>
      <x:c r="I1416" s="122" t="str">
        <x:v>Résultat correspondant effectivement constaté ; remplace ou supprime la ligne si choix de refus/différé/observation. Ne jamais jouer une victoire non acquise.</x:v>
      </x:c>
      <x:c r="J1416" s="122" t="str">
        <x:v>Origines — O5</x:v>
      </x:c>
      <x:c r="K1416" s="125" t="n">
        <x:v>14</x:v>
      </x:c>
    </x:row>
    <x:row r="1417" ht="44" customHeight="1">
      <x:c r="A1417" s="126" t="str">
        <x:v>D6-O5-M10-ECHEC---01</x:v>
      </x:c>
      <x:c r="B1417" s="127" t="str">
        <x:v>D6-O5-M10</x:v>
      </x:c>
      <x:c r="C1417" s="127" t="str">
        <x:v>ECHEC</x:v>
      </x:c>
      <x:c r="D1417" s="127" t="str">
        <x:v>-</x:v>
      </x:c>
      <x:c r="E1417" s="128" t="n">
        <x:v>1</x:v>
      </x:c>
      <x:c r="F1417" s="127" t="str">
        <x:v>Chasseuse du secours</x:v>
      </x:c>
      <x:c r="G1417" s="127" t="str">
        <x:v>La recherche s’arrête avant son terme. Gardons ce qui a été fait et ce qui manque.</x:v>
      </x:c>
      <x:c r="H1417" s="127" t="str">
        <x:v>Suspend l’échange pour laisser jouer le repli ou la protection prévue.</x:v>
      </x:c>
      <x:c r="I1417" s="127" t="str">
        <x:v>Échec ou blocage correspondant effectivement observé ; les dégâts, objets et positions persistent.</x:v>
      </x:c>
      <x:c r="J1417" s="127" t="str">
        <x:v>Origines — O5</x:v>
      </x:c>
      <x:c r="K1417" s="130" t="n">
        <x:v>16</x:v>
      </x:c>
    </x:row>
    <x:row r="1418" ht="44" customHeight="1">
      <x:c r="A1418" s="121" t="str">
        <x:v>D6-O5-M10-REPRISE---01</x:v>
      </x:c>
      <x:c r="B1418" s="122" t="str">
        <x:v>D6-O5-M10</x:v>
      </x:c>
      <x:c r="C1418" s="122" t="str">
        <x:v>REPRISE</x:v>
      </x:c>
      <x:c r="D1418" s="122" t="str">
        <x:v>-</x:v>
      </x:c>
      <x:c r="E1418" s="123" t="n">
        <x:v>1</x:v>
      </x:c>
      <x:c r="F1418" s="122" t="str">
        <x:v>Chasseuse du secours</x:v>
      </x:c>
      <x:c r="G1418" s="122" t="str">
        <x:v>Nous pouvons reprendre cette part sans inventer un nouvel ordre pour toute ta route.</x:v>
      </x:c>
      <x:c r="H1418" s="122" t="str">
        <x:v>Reprend à distance sûre ; ne répète pas toute la présentation.</x:v>
      </x:c>
      <x:c r="I1418" s="122" t="str">
        <x:v>Réinteraction volontaire après interruption ; état de l’action conservé.</x:v>
      </x:c>
      <x:c r="J1418" s="122" t="str">
        <x:v>Origines — O5</x:v>
      </x:c>
      <x:c r="K1418" s="125" t="n">
        <x:v>14</x:v>
      </x:c>
    </x:row>
    <x:row r="1419" ht="59" customHeight="1">
      <x:c r="A1419" s="126" t="str">
        <x:v>D6-O5-M10-CHOIX-A-01</x:v>
      </x:c>
      <x:c r="B1419" s="127" t="str">
        <x:v>D6-O5-M10</x:v>
      </x:c>
      <x:c r="C1419" s="127" t="str">
        <x:v>CHOIX</x:v>
      </x:c>
      <x:c r="D1419" s="127" t="str">
        <x:v>A</x:v>
      </x:c>
      <x:c r="E1419" s="128" t="n">
        <x:v>1</x:v>
      </x:c>
      <x:c r="F1419" s="127" t="str">
        <x:v>Joueur</x:v>
      </x:c>
      <x:c r="G1419" s="127" t="str">
        <x:v>Je peux faire cette recherche avec toi.</x:v>
      </x:c>
      <x:c r="H1419" s="127" t="str">
        <x:v>Regarder la personne ou l’appui concerné ; intention, pas résultat.</x:v>
      </x:c>
      <x:c r="I1419" s="127" t="str">
        <x:v>Conditions d’entrée encore valides ; personne, outil et passage nécessaires disponibles. La parole seule ne valide pas l’objectif.</x:v>
      </x:c>
      <x:c r="J1419" s="127" t="str">
        <x:v>Origines — O5</x:v>
      </x:c>
      <x:c r="K1419" s="130" t="n">
        <x:v>7</x:v>
      </x:c>
    </x:row>
    <x:row r="1420" ht="59" customHeight="1">
      <x:c r="A1420" s="121" t="str">
        <x:v>D6-O5-M10-REPONSE-A-01</x:v>
      </x:c>
      <x:c r="B1420" s="122" t="str">
        <x:v>D6-O5-M10</x:v>
      </x:c>
      <x:c r="C1420" s="122" t="str">
        <x:v>REPONSE</x:v>
      </x:c>
      <x:c r="D1420" s="122" t="str">
        <x:v>A</x:v>
      </x:c>
      <x:c r="E1420" s="123" t="n">
        <x:v>1</x:v>
      </x:c>
      <x:c r="F1420" s="122" t="str">
        <x:v>Chasseuse du secours</x:v>
      </x:c>
      <x:c r="G1420" s="122" t="str">
        <x:v>Je te montrerai où je l’ai utilisé en dernier.</x:v>
      </x:c>
      <x:c r="H1420" s="122" t="str">
        <x:v>Réponse au choix retenu ; les autres réponses ne sont pas jouées.</x:v>
      </x:c>
      <x:c r="I1420" s="122" t="str">
        <x:v>Conditions d’entrée encore valides ; personne, outil et passage nécessaires disponibles. La parole seule ne valide pas l’objectif.</x:v>
      </x:c>
      <x:c r="J1420" s="122" t="str">
        <x:v>Origines — O5</x:v>
      </x:c>
      <x:c r="K1420" s="125" t="n">
        <x:v>9</x:v>
      </x:c>
    </x:row>
    <x:row r="1421" ht="59" customHeight="1">
      <x:c r="A1421" s="126" t="str">
        <x:v>D6-O5-M10-CHOIX-B-01</x:v>
      </x:c>
      <x:c r="B1421" s="127" t="str">
        <x:v>D6-O5-M10</x:v>
      </x:c>
      <x:c r="C1421" s="127" t="str">
        <x:v>CHOIX</x:v>
      </x:c>
      <x:c r="D1421" s="127" t="str">
        <x:v>B</x:v>
      </x:c>
      <x:c r="E1421" s="128" t="n">
        <x:v>1</x:v>
      </x:c>
      <x:c r="F1421" s="127" t="str">
        <x:v>Joueur</x:v>
      </x:c>
      <x:c r="G1421" s="127" t="str">
        <x:v>Je peux t’aider jusqu’au premier passage, seulement.</x:v>
      </x:c>
      <x:c r="H1421" s="127" t="str">
        <x:v>Regarder la personne ou l’appui concerné ; intention, pas résultat.</x:v>
      </x:c>
      <x:c r="I1421" s="127" t="str">
        <x:v>Conditions d’entrée encore valides ; personne, outil et passage nécessaires disponibles. La parole seule ne valide pas l’objectif.</x:v>
      </x:c>
      <x:c r="J1421" s="127" t="str">
        <x:v>Origines — O5</x:v>
      </x:c>
      <x:c r="K1421" s="130" t="n">
        <x:v>7</x:v>
      </x:c>
    </x:row>
    <x:row r="1422" ht="59" customHeight="1">
      <x:c r="A1422" s="121" t="str">
        <x:v>D6-O5-M10-REPONSE-B-01</x:v>
      </x:c>
      <x:c r="B1422" s="122" t="str">
        <x:v>D6-O5-M10</x:v>
      </x:c>
      <x:c r="C1422" s="122" t="str">
        <x:v>REPONSE</x:v>
      </x:c>
      <x:c r="D1422" s="122" t="str">
        <x:v>B</x:v>
      </x:c>
      <x:c r="E1422" s="123" t="n">
        <x:v>1</x:v>
      </x:c>
      <x:c r="F1422" s="122" t="str">
        <x:v>Chasseuse du secours</x:v>
      </x:c>
      <x:c r="G1422" s="122" t="str">
        <x:v>Alors je préparerai la suite sans compter sur toi après.</x:v>
      </x:c>
      <x:c r="H1422" s="122" t="str">
        <x:v>Réponse au choix retenu ; les autres réponses ne sont pas jouées.</x:v>
      </x:c>
      <x:c r="I1422" s="122" t="str">
        <x:v>Conditions d’entrée encore valides ; personne, outil et passage nécessaires disponibles. La parole seule ne valide pas l’objectif.</x:v>
      </x:c>
      <x:c r="J1422" s="122" t="str">
        <x:v>Origines — O5</x:v>
      </x:c>
      <x:c r="K1422" s="125" t="n">
        <x:v>10</x:v>
      </x:c>
    </x:row>
    <x:row r="1423" ht="164" customHeight="1">
      <x:c r="A1423" s="126" t="str">
        <x:v>D6-O5-M11-OUV---01</x:v>
      </x:c>
      <x:c r="B1423" s="127" t="str">
        <x:v>D6-O5-M11</x:v>
      </x:c>
      <x:c r="C1423" s="127" t="str">
        <x:v>OUV</x:v>
      </x:c>
      <x:c r="D1423" s="127" t="str">
        <x:v>-</x:v>
      </x:c>
      <x:c r="E1423" s="128" t="n">
        <x:v>1</x:v>
      </x:c>
      <x:c r="F1423" s="127" t="str">
        <x:v>Archiviste de la réserve</x:v>
      </x:c>
      <x:c r="G1423" s="127" t="str">
        <x:v>L’empreinte vient d’une ancienne expédition. Celui qui l’a relevée n’en a pas identifié l’auteur.</x:v>
      </x:c>
      <x:c r="H1423" s="127" t="str">
        <x:v>Laisse le joueur regarder la situation avant de poursuivre.</x:v>
      </x:c>
      <x:c r="I1423" s="127" t="str">
        <x:v>O5-M10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1423" s="127" t="str">
        <x:v>Origines — O5</x:v>
      </x:c>
      <x:c r="K1423" s="130" t="n">
        <x:v>14</x:v>
      </x:c>
    </x:row>
    <x:row r="1424" ht="74" customHeight="1">
      <x:c r="A1424" s="121" t="str">
        <x:v>D6-O5-M11-SUCCES---01</x:v>
      </x:c>
      <x:c r="B1424" s="122" t="str">
        <x:v>D6-O5-M11</x:v>
      </x:c>
      <x:c r="C1424" s="122" t="str">
        <x:v>SUCCES</x:v>
      </x:c>
      <x:c r="D1424" s="122" t="str">
        <x:v>-</x:v>
      </x:c>
      <x:c r="E1424" s="123" t="n">
        <x:v>1</x:v>
      </x:c>
      <x:c r="F1424" s="122" t="str">
        <x:v>Archiviste de la réserve</x:v>
      </x:c>
      <x:c r="G1424" s="122" t="str">
        <x:v>Le relevé garde ce que nous savons et ce que nous ne savons pas encore.</x:v>
      </x:c>
      <x:c r="H1424" s="122" t="str">
        <x:v>Regarde le résultat réellement obtenu avant de parler.</x:v>
      </x:c>
      <x:c r="I1424" s="122" t="str">
        <x:v>Résultat correspondant effectivement constaté ; remplace ou supprime la ligne si choix de refus/différé/observation. Ne jamais jouer une victoire non acquise.</x:v>
      </x:c>
      <x:c r="J1424" s="122" t="str">
        <x:v>Origines — O5</x:v>
      </x:c>
      <x:c r="K1424" s="125" t="n">
        <x:v>15</x:v>
      </x:c>
    </x:row>
    <x:row r="1425" ht="44" customHeight="1">
      <x:c r="A1425" s="126" t="str">
        <x:v>D6-O5-M11-ECHEC---01</x:v>
      </x:c>
      <x:c r="B1425" s="127" t="str">
        <x:v>D6-O5-M11</x:v>
      </x:c>
      <x:c r="C1425" s="127" t="str">
        <x:v>ECHEC</x:v>
      </x:c>
      <x:c r="D1425" s="127" t="str">
        <x:v>-</x:v>
      </x:c>
      <x:c r="E1425" s="128" t="n">
        <x:v>1</x:v>
      </x:c>
      <x:c r="F1425" s="127" t="str">
        <x:v>Archiviste de la réserve</x:v>
      </x:c>
      <x:c r="G1425" s="127" t="str">
        <x:v>Cette forme ne correspond pas. Replaçons-la avec les comparaisons écartées.</x:v>
      </x:c>
      <x:c r="H1425" s="127" t="str">
        <x:v>Suspend l’échange pour laisser jouer le repli ou la protection prévue.</x:v>
      </x:c>
      <x:c r="I1425" s="127" t="str">
        <x:v>Échec ou blocage correspondant effectivement observé ; les dégâts, objets et positions persistent.</x:v>
      </x:c>
      <x:c r="J1425" s="127" t="str">
        <x:v>Origines — O5</x:v>
      </x:c>
      <x:c r="K1425" s="130" t="n">
        <x:v>10</x:v>
      </x:c>
    </x:row>
    <x:row r="1426" ht="44" customHeight="1">
      <x:c r="A1426" s="121" t="str">
        <x:v>D6-O5-M11-REPRISE---01</x:v>
      </x:c>
      <x:c r="B1426" s="122" t="str">
        <x:v>D6-O5-M11</x:v>
      </x:c>
      <x:c r="C1426" s="122" t="str">
        <x:v>REPRISE</x:v>
      </x:c>
      <x:c r="D1426" s="122" t="str">
        <x:v>-</x:v>
      </x:c>
      <x:c r="E1426" s="123" t="n">
        <x:v>1</x:v>
      </x:c>
      <x:c r="F1426" s="122" t="str">
        <x:v>Archiviste de la réserve</x:v>
      </x:c>
      <x:c r="G1426" s="122" t="str">
        <x:v>Tourne la copie. Comparons l’autre bord avant de rouvrir les mêmes hypothèses.</x:v>
      </x:c>
      <x:c r="H1426" s="122" t="str">
        <x:v>Reprend à distance sûre ; ne répète pas toute la présentation.</x:v>
      </x:c>
      <x:c r="I1426" s="122" t="str">
        <x:v>Réinteraction volontaire après interruption ; état de l’action conservé.</x:v>
      </x:c>
      <x:c r="J1426" s="122" t="str">
        <x:v>Origines — O5</x:v>
      </x:c>
      <x:c r="K1426" s="125" t="n">
        <x:v>12</x:v>
      </x:c>
    </x:row>
    <x:row r="1427" ht="59" customHeight="1">
      <x:c r="A1427" s="126" t="str">
        <x:v>D6-O5-M11-CHOIX-A-01</x:v>
      </x:c>
      <x:c r="B1427" s="127" t="str">
        <x:v>D6-O5-M11</x:v>
      </x:c>
      <x:c r="C1427" s="127" t="str">
        <x:v>CHOIX</x:v>
      </x:c>
      <x:c r="D1427" s="127" t="str">
        <x:v>A</x:v>
      </x:c>
      <x:c r="E1427" s="128" t="n">
        <x:v>1</x:v>
      </x:c>
      <x:c r="F1427" s="127" t="str">
        <x:v>Joueur</x:v>
      </x:c>
      <x:c r="G1427" s="127" t="str">
        <x:v>Je la garde dans les formes inconnues.</x:v>
      </x:c>
      <x:c r="H1427" s="127" t="str">
        <x:v>Regarder la personne ou l’appui concerné ; intention, pas résultat.</x:v>
      </x:c>
      <x:c r="I1427" s="127" t="str">
        <x:v>Conditions d’entrée encore valides ; personne, outil et passage nécessaires disponibles. La parole seule ne valide pas l’objectif.</x:v>
      </x:c>
      <x:c r="J1427" s="127" t="str">
        <x:v>Origines — O5</x:v>
      </x:c>
      <x:c r="K1427" s="130" t="n">
        <x:v>7</x:v>
      </x:c>
    </x:row>
    <x:row r="1428" ht="59" customHeight="1">
      <x:c r="A1428" s="121" t="str">
        <x:v>D6-O5-M11-REPONSE-A-01</x:v>
      </x:c>
      <x:c r="B1428" s="122" t="str">
        <x:v>D6-O5-M11</x:v>
      </x:c>
      <x:c r="C1428" s="122" t="str">
        <x:v>REPONSE</x:v>
      </x:c>
      <x:c r="D1428" s="122" t="str">
        <x:v>A</x:v>
      </x:c>
      <x:c r="E1428" s="123" t="n">
        <x:v>1</x:v>
      </x:c>
      <x:c r="F1428" s="122" t="str">
        <x:v>Archiviste de la réserve</x:v>
      </x:c>
      <x:c r="G1428" s="122" t="str">
        <x:v>C’est son état actuel. Une case vide peut être exacte.</x:v>
      </x:c>
      <x:c r="H1428" s="122" t="str">
        <x:v>Réponse au choix retenu ; les autres réponses ne sont pas jouées.</x:v>
      </x:c>
      <x:c r="I1428" s="122" t="str">
        <x:v>Conditions d’entrée encore valides ; personne, outil et passage nécessaires disponibles. La parole seule ne valide pas l’objectif.</x:v>
      </x:c>
      <x:c r="J1428" s="122" t="str">
        <x:v>Origines — O5</x:v>
      </x:c>
      <x:c r="K1428" s="125" t="n">
        <x:v>10</x:v>
      </x:c>
    </x:row>
    <x:row r="1429" ht="59" customHeight="1">
      <x:c r="A1429" s="126" t="str">
        <x:v>D6-O5-M11-CHOIX-B-01</x:v>
      </x:c>
      <x:c r="B1429" s="127" t="str">
        <x:v>D6-O5-M11</x:v>
      </x:c>
      <x:c r="C1429" s="127" t="str">
        <x:v>CHOIX</x:v>
      </x:c>
      <x:c r="D1429" s="127" t="str">
        <x:v>B</x:v>
      </x:c>
      <x:c r="E1429" s="128" t="n">
        <x:v>1</x:v>
      </x:c>
      <x:c r="F1429" s="127" t="str">
        <x:v>Joueur</x:v>
      </x:c>
      <x:c r="G1429" s="127" t="str">
        <x:v>Je cherche un autre relevé du même passage.</x:v>
      </x:c>
      <x:c r="H1429" s="127" t="str">
        <x:v>Regarder la personne ou l’appui concerné ; intention, pas résultat.</x:v>
      </x:c>
      <x:c r="I1429" s="127" t="str">
        <x:v>Conditions d’entrée encore valides ; personne, outil et passage nécessaires disponibles. La parole seule ne valide pas l’objectif.</x:v>
      </x:c>
      <x:c r="J1429" s="127" t="str">
        <x:v>Origines — O5</x:v>
      </x:c>
      <x:c r="K1429" s="130" t="n">
        <x:v>8</x:v>
      </x:c>
    </x:row>
    <x:row r="1430" ht="59" customHeight="1">
      <x:c r="A1430" s="121" t="str">
        <x:v>D6-O5-M11-REPONSE-B-01</x:v>
      </x:c>
      <x:c r="B1430" s="122" t="str">
        <x:v>D6-O5-M11</x:v>
      </x:c>
      <x:c r="C1430" s="122" t="str">
        <x:v>REPONSE</x:v>
      </x:c>
      <x:c r="D1430" s="122" t="str">
        <x:v>B</x:v>
      </x:c>
      <x:c r="E1430" s="123" t="n">
        <x:v>1</x:v>
      </x:c>
      <x:c r="F1430" s="122" t="str">
        <x:v>Archiviste de la réserve</x:v>
      </x:c>
      <x:c r="G1430" s="122" t="str">
        <x:v>Une comparaison peut aider. Elle peut aussi nous laisser au même point.</x:v>
      </x:c>
      <x:c r="H1430" s="122" t="str">
        <x:v>Réponse au choix retenu ; les autres réponses ne sont pas jouées.</x:v>
      </x:c>
      <x:c r="I1430" s="122" t="str">
        <x:v>Conditions d’entrée encore valides ; personne, outil et passage nécessaires disponibles. La parole seule ne valide pas l’objectif.</x:v>
      </x:c>
      <x:c r="J1430" s="122" t="str">
        <x:v>Origines — O5</x:v>
      </x:c>
      <x:c r="K1430" s="125" t="n">
        <x:v>12</x:v>
      </x:c>
    </x:row>
    <x:row r="1431" ht="164" customHeight="1">
      <x:c r="A1431" s="126" t="str">
        <x:v>D6-O5-M12-OUV---01</x:v>
      </x:c>
      <x:c r="B1431" s="127" t="str">
        <x:v>D6-O5-M12</x:v>
      </x:c>
      <x:c r="C1431" s="127" t="str">
        <x:v>OUV</x:v>
      </x:c>
      <x:c r="D1431" s="127" t="str">
        <x:v>-</x:v>
      </x:c>
      <x:c r="E1431" s="128" t="n">
        <x:v>1</x:v>
      </x:c>
      <x:c r="F1431" s="127" t="str">
        <x:v>Partenaire du tambour</x:v>
      </x:c>
      <x:c r="G1431" s="127" t="str">
        <x:v>Je tiens la sortie pour ta charge. Au retour, tu prendras ma place.</x:v>
      </x:c>
      <x:c r="H1431" s="127" t="str">
        <x:v>Laisse le joueur regarder la situation avant de poursuivre.</x:v>
      </x:c>
      <x:c r="I1431" s="127" t="str">
        <x:v>O5-M11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1431" s="127" t="str">
        <x:v>Origines — O5</x:v>
      </x:c>
      <x:c r="K1431" s="130" t="n">
        <x:v>13</x:v>
      </x:c>
    </x:row>
    <x:row r="1432" ht="74" customHeight="1">
      <x:c r="A1432" s="121" t="str">
        <x:v>D6-O5-M12-SUCCES---01</x:v>
      </x:c>
      <x:c r="B1432" s="122" t="str">
        <x:v>D6-O5-M12</x:v>
      </x:c>
      <x:c r="C1432" s="122" t="str">
        <x:v>SUCCES</x:v>
      </x:c>
      <x:c r="D1432" s="122" t="str">
        <x:v>-</x:v>
      </x:c>
      <x:c r="E1432" s="123" t="n">
        <x:v>1</x:v>
      </x:c>
      <x:c r="F1432" s="122" t="str">
        <x:v>Partenaire du tambour</x:v>
      </x:c>
      <x:c r="G1432" s="122" t="str">
        <x:v>Nous avons changé de place sans donner des ordres pour tout le reste.</x:v>
      </x:c>
      <x:c r="H1432" s="122" t="str">
        <x:v>Regarde le résultat réellement obtenu avant de parler.</x:v>
      </x:c>
      <x:c r="I1432" s="122" t="str">
        <x:v>Résultat correspondant effectivement constaté ; remplace ou supprime la ligne si choix de refus/différé/observation. Ne jamais jouer une victoire non acquise.</x:v>
      </x:c>
      <x:c r="J1432" s="122" t="str">
        <x:v>Origines — O5</x:v>
      </x:c>
      <x:c r="K1432" s="125" t="n">
        <x:v>13</x:v>
      </x:c>
    </x:row>
    <x:row r="1433" ht="44" customHeight="1">
      <x:c r="A1433" s="126" t="str">
        <x:v>D6-O5-M12-ECHEC---01</x:v>
      </x:c>
      <x:c r="B1433" s="127" t="str">
        <x:v>D6-O5-M12</x:v>
      </x:c>
      <x:c r="C1433" s="127" t="str">
        <x:v>ECHEC</x:v>
      </x:c>
      <x:c r="D1433" s="127" t="str">
        <x:v>-</x:v>
      </x:c>
      <x:c r="E1433" s="128" t="n">
        <x:v>1</x:v>
      </x:c>
      <x:c r="F1433" s="127" t="str">
        <x:v>Partenaire du tambour</x:v>
      </x:c>
      <x:c r="G1433" s="127" t="str">
        <x:v>La caisse est restée au palier. Elle n’a pas suivi ton retour toute seule.</x:v>
      </x:c>
      <x:c r="H1433" s="127" t="str">
        <x:v>Suspend l’échange pour laisser jouer le repli ou la protection prévue.</x:v>
      </x:c>
      <x:c r="I1433" s="127" t="str">
        <x:v>Échec ou blocage correspondant effectivement observé ; les dégâts, objets et positions persistent.</x:v>
      </x:c>
      <x:c r="J1433" s="127" t="str">
        <x:v>Origines — O5</x:v>
      </x:c>
      <x:c r="K1433" s="130" t="n">
        <x:v>14</x:v>
      </x:c>
    </x:row>
    <x:row r="1434" ht="44" customHeight="1">
      <x:c r="A1434" s="121" t="str">
        <x:v>D6-O5-M12-REPRISE---01</x:v>
      </x:c>
      <x:c r="B1434" s="122" t="str">
        <x:v>D6-O5-M12</x:v>
      </x:c>
      <x:c r="C1434" s="122" t="str">
        <x:v>REPRISE</x:v>
      </x:c>
      <x:c r="D1434" s="122" t="str">
        <x:v>-</x:v>
      </x:c>
      <x:c r="E1434" s="123" t="n">
        <x:v>1</x:v>
      </x:c>
      <x:c r="F1434" s="122" t="str">
        <x:v>Partenaire du tambour</x:v>
      </x:c>
      <x:c r="G1434" s="122" t="str">
        <x:v>La sortie tient. Reprends réellement la charge avant de continuer.</x:v>
      </x:c>
      <x:c r="H1434" s="122" t="str">
        <x:v>Reprend à distance sûre ; ne répète pas toute la présentation.</x:v>
      </x:c>
      <x:c r="I1434" s="122" t="str">
        <x:v>Réinteraction volontaire après interruption ; état de l’action conservé.</x:v>
      </x:c>
      <x:c r="J1434" s="122" t="str">
        <x:v>Origines — O5</x:v>
      </x:c>
      <x:c r="K1434" s="125" t="n">
        <x:v>10</x:v>
      </x:c>
    </x:row>
    <x:row r="1435" ht="59" customHeight="1">
      <x:c r="A1435" s="126" t="str">
        <x:v>D6-O5-M12-CHOIX-A-01</x:v>
      </x:c>
      <x:c r="B1435" s="127" t="str">
        <x:v>D6-O5-M12</x:v>
      </x:c>
      <x:c r="C1435" s="127" t="str">
        <x:v>CHOIX</x:v>
      </x:c>
      <x:c r="D1435" s="127" t="str">
        <x:v>A</x:v>
      </x:c>
      <x:c r="E1435" s="128" t="n">
        <x:v>1</x:v>
      </x:c>
      <x:c r="F1435" s="127" t="str">
        <x:v>Joueur</x:v>
      </x:c>
      <x:c r="G1435" s="127" t="str">
        <x:v>Gardons le signal de repli si le passage change.</x:v>
      </x:c>
      <x:c r="H1435" s="127" t="str">
        <x:v>Regarder la personne ou l’appui concerné ; intention, pas résultat.</x:v>
      </x:c>
      <x:c r="I1435" s="127" t="str">
        <x:v>Conditions d’entrée encore valides ; personne, outil et passage nécessaires disponibles. La parole seule ne valide pas l’objectif.</x:v>
      </x:c>
      <x:c r="J1435" s="127" t="str">
        <x:v>Origines — O5</x:v>
      </x:c>
      <x:c r="K1435" s="130" t="n">
        <x:v>9</x:v>
      </x:c>
    </x:row>
    <x:row r="1436" ht="59" customHeight="1">
      <x:c r="A1436" s="121" t="str">
        <x:v>D6-O5-M12-REPONSE-A-01</x:v>
      </x:c>
      <x:c r="B1436" s="122" t="str">
        <x:v>D6-O5-M12</x:v>
      </x:c>
      <x:c r="C1436" s="122" t="str">
        <x:v>REPONSE</x:v>
      </x:c>
      <x:c r="D1436" s="122" t="str">
        <x:v>A</x:v>
      </x:c>
      <x:c r="E1436" s="123" t="n">
        <x:v>1</x:v>
      </x:c>
      <x:c r="F1436" s="122" t="str">
        <x:v>Partenaire du tambour</x:v>
      </x:c>
      <x:c r="G1436" s="122" t="str">
        <x:v>Je m’arrêterai au couvert dès que je le verrai.</x:v>
      </x:c>
      <x:c r="H1436" s="122" t="str">
        <x:v>Réponse au choix retenu ; les autres réponses ne sont pas jouées.</x:v>
      </x:c>
      <x:c r="I1436" s="122" t="str">
        <x:v>Conditions d’entrée encore valides ; personne, outil et passage nécessaires disponibles. La parole seule ne valide pas l’objectif.</x:v>
      </x:c>
      <x:c r="J1436" s="122" t="str">
        <x:v>Origines — O5</x:v>
      </x:c>
      <x:c r="K1436" s="125" t="n">
        <x:v>9</x:v>
      </x:c>
    </x:row>
    <x:row r="1437" ht="59" customHeight="1">
      <x:c r="A1437" s="126" t="str">
        <x:v>D6-O5-M12-CHOIX-B-01</x:v>
      </x:c>
      <x:c r="B1437" s="127" t="str">
        <x:v>D6-O5-M12</x:v>
      </x:c>
      <x:c r="C1437" s="127" t="str">
        <x:v>CHOIX</x:v>
      </x:c>
      <x:c r="D1437" s="127" t="str">
        <x:v>B</x:v>
      </x:c>
      <x:c r="E1437" s="128" t="n">
        <x:v>1</x:v>
      </x:c>
      <x:c r="F1437" s="127" t="str">
        <x:v>Joueur</x:v>
      </x:c>
      <x:c r="G1437" s="127" t="str">
        <x:v>Préparons une seconde sortie avant d’inverser.</x:v>
      </x:c>
      <x:c r="H1437" s="127" t="str">
        <x:v>Regarder la personne ou l’appui concerné ; intention, pas résultat.</x:v>
      </x:c>
      <x:c r="I1437" s="127" t="str">
        <x:v>Conditions d’entrée encore valides ; personne, outil et passage nécessaires disponibles. La parole seule ne valide pas l’objectif.</x:v>
      </x:c>
      <x:c r="J1437" s="127" t="str">
        <x:v>Origines — O5</x:v>
      </x:c>
      <x:c r="K1437" s="130" t="n">
        <x:v>6</x:v>
      </x:c>
    </x:row>
    <x:row r="1438" ht="59" customHeight="1">
      <x:c r="A1438" s="121" t="str">
        <x:v>D6-O5-M12-REPONSE-B-01</x:v>
      </x:c>
      <x:c r="B1438" s="122" t="str">
        <x:v>D6-O5-M12</x:v>
      </x:c>
      <x:c r="C1438" s="122" t="str">
        <x:v>REPONSE</x:v>
      </x:c>
      <x:c r="D1438" s="122" t="str">
        <x:v>B</x:v>
      </x:c>
      <x:c r="E1438" s="123" t="n">
        <x:v>1</x:v>
      </x:c>
      <x:c r="F1438" s="122" t="str">
        <x:v>Partenaire du tambour</x:v>
      </x:c>
      <x:c r="G1438" s="122" t="str">
        <x:v>Montre-la-moi avant que ma vue soit cachée par la caisse.</x:v>
      </x:c>
      <x:c r="H1438" s="122" t="str">
        <x:v>Réponse au choix retenu ; les autres réponses ne sont pas jouées.</x:v>
      </x:c>
      <x:c r="I1438" s="122" t="str">
        <x:v>Conditions d’entrée encore valides ; personne, outil et passage nécessaires disponibles. La parole seule ne valide pas l’objectif.</x:v>
      </x:c>
      <x:c r="J1438" s="122" t="str">
        <x:v>Origines — O5</x:v>
      </x:c>
      <x:c r="K1438" s="125" t="n">
        <x:v>10</x:v>
      </x:c>
    </x:row>
    <x:row r="1439" ht="149" customHeight="1">
      <x:c r="A1439" s="126" t="str">
        <x:v>D6-O5-M13-OUV---01</x:v>
      </x:c>
      <x:c r="B1439" s="127" t="str">
        <x:v>D6-O5-M13</x:v>
      </x:c>
      <x:c r="C1439" s="127" t="str">
        <x:v>OUV</x:v>
      </x:c>
      <x:c r="D1439" s="127" t="str">
        <x:v>-</x:v>
      </x:c>
      <x:c r="E1439" s="128" t="n">
        <x:v>1</x:v>
      </x:c>
      <x:c r="F1439" s="127" t="str">
        <x:v>Partenaire de triade</x:v>
      </x:c>
      <x:c r="G1439" s="127" t="str">
        <x:v>Nous n’aimons pas tous attendre le même signe. Il faut décider avant les trois passages.</x:v>
      </x:c>
      <x:c r="H1439" s="127" t="str">
        <x:v>Laisse le joueur regarder la situation avant de poursuivre.</x:v>
      </x:c>
      <x:c r="I1439" s="127" t="str">
        <x:v>O5-M12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439" s="127" t="str">
        <x:v>Origines — O5</x:v>
      </x:c>
      <x:c r="K1439" s="130" t="n">
        <x:v>15</x:v>
      </x:c>
    </x:row>
    <x:row r="1440" ht="74" customHeight="1">
      <x:c r="A1440" s="121" t="str">
        <x:v>D6-O5-M13-SUCCES---01</x:v>
      </x:c>
      <x:c r="B1440" s="122" t="str">
        <x:v>D6-O5-M13</x:v>
      </x:c>
      <x:c r="C1440" s="122" t="str">
        <x:v>SUCCES</x:v>
      </x:c>
      <x:c r="D1440" s="122" t="str">
        <x:v>-</x:v>
      </x:c>
      <x:c r="E1440" s="123" t="n">
        <x:v>1</x:v>
      </x:c>
      <x:c r="F1440" s="122" t="str">
        <x:v>Partenaire de triade</x:v>
      </x:c>
      <x:c r="G1440" s="122" t="str">
        <x:v>Les trois voix ont trouvé leur moment. Le rite commun reste encore à accomplir.</x:v>
      </x:c>
      <x:c r="H1440" s="122" t="str">
        <x:v>Regarde le résultat réellement obtenu avant de parler.</x:v>
      </x:c>
      <x:c r="I1440" s="122" t="str">
        <x:v>Résultat correspondant effectivement constaté ; remplace ou supprime la ligne si choix de refus/différé/observation. Ne jamais jouer une victoire non acquise.</x:v>
      </x:c>
      <x:c r="J1440" s="122" t="str">
        <x:v>Origines — O5</x:v>
      </x:c>
      <x:c r="K1440" s="125" t="n">
        <x:v>14</x:v>
      </x:c>
    </x:row>
    <x:row r="1441" ht="44" customHeight="1">
      <x:c r="A1441" s="126" t="str">
        <x:v>D6-O5-M13-ECHEC---01</x:v>
      </x:c>
      <x:c r="B1441" s="127" t="str">
        <x:v>D6-O5-M13</x:v>
      </x:c>
      <x:c r="C1441" s="127" t="str">
        <x:v>ECHEC</x:v>
      </x:c>
      <x:c r="D1441" s="127" t="str">
        <x:v>-</x:v>
      </x:c>
      <x:c r="E1441" s="128" t="n">
        <x:v>1</x:v>
      </x:c>
      <x:c r="F1441" s="127" t="str">
        <x:v>Partenaire de triade</x:v>
      </x:c>
      <x:c r="G1441" s="127" t="str">
        <x:v>Le rythme a rompu au second fanion. Le signe de danger reste valable.</x:v>
      </x:c>
      <x:c r="H1441" s="127" t="str">
        <x:v>Suspend l’échange pour laisser jouer le repli ou la protection prévue.</x:v>
      </x:c>
      <x:c r="I1441" s="127" t="str">
        <x:v>Échec ou blocage correspondant effectivement observé ; les dégâts, objets et positions persistent.</x:v>
      </x:c>
      <x:c r="J1441" s="127" t="str">
        <x:v>Origines — O5</x:v>
      </x:c>
      <x:c r="K1441" s="130" t="n">
        <x:v>13</x:v>
      </x:c>
    </x:row>
    <x:row r="1442" ht="44" customHeight="1">
      <x:c r="A1442" s="121" t="str">
        <x:v>D6-O5-M13-REPRISE---01</x:v>
      </x:c>
      <x:c r="B1442" s="122" t="str">
        <x:v>D6-O5-M13</x:v>
      </x:c>
      <x:c r="C1442" s="122" t="str">
        <x:v>REPRISE</x:v>
      </x:c>
      <x:c r="D1442" s="122" t="str">
        <x:v>-</x:v>
      </x:c>
      <x:c r="E1442" s="123" t="n">
        <x:v>1</x:v>
      </x:c>
      <x:c r="F1442" s="122" t="str">
        <x:v>Partenaire de triade</x:v>
      </x:c>
      <x:c r="G1442" s="122" t="str">
        <x:v>Reprenons à cette phase avec la personne qui devait la mener.</x:v>
      </x:c>
      <x:c r="H1442" s="122" t="str">
        <x:v>Reprend à distance sûre ; ne répète pas toute la présentation.</x:v>
      </x:c>
      <x:c r="I1442" s="122" t="str">
        <x:v>Réinteraction volontaire après interruption ; état de l’action conservé.</x:v>
      </x:c>
      <x:c r="J1442" s="122" t="str">
        <x:v>Origines — O5</x:v>
      </x:c>
      <x:c r="K1442" s="125" t="n">
        <x:v>11</x:v>
      </x:c>
    </x:row>
    <x:row r="1443" ht="59" customHeight="1">
      <x:c r="A1443" s="126" t="str">
        <x:v>D6-O5-M13-CHOIX-A-01</x:v>
      </x:c>
      <x:c r="B1443" s="127" t="str">
        <x:v>D6-O5-M13</x:v>
      </x:c>
      <x:c r="C1443" s="127" t="str">
        <x:v>CHOIX</x:v>
      </x:c>
      <x:c r="D1443" s="127" t="str">
        <x:v>A</x:v>
      </x:c>
      <x:c r="E1443" s="128" t="n">
        <x:v>1</x:v>
      </x:c>
      <x:c r="F1443" s="127" t="str">
        <x:v>Joueur</x:v>
      </x:c>
      <x:c r="G1443" s="127" t="str">
        <x:v>Gardons un meneur pour cet exercice.</x:v>
      </x:c>
      <x:c r="H1443" s="127" t="str">
        <x:v>Regarder la personne ou l’appui concerné ; intention, pas résultat.</x:v>
      </x:c>
      <x:c r="I1443" s="127" t="str">
        <x:v>Conditions d’entrée encore valides ; personne, outil et passage nécessaires disponibles. La parole seule ne valide pas l’objectif.</x:v>
      </x:c>
      <x:c r="J1443" s="127" t="str">
        <x:v>Origines — O5</x:v>
      </x:c>
      <x:c r="K1443" s="130" t="n">
        <x:v>6</x:v>
      </x:c>
    </x:row>
    <x:row r="1444" ht="59" customHeight="1">
      <x:c r="A1444" s="121" t="str">
        <x:v>D6-O5-M13-REPONSE-A-01</x:v>
      </x:c>
      <x:c r="B1444" s="122" t="str">
        <x:v>D6-O5-M13</x:v>
      </x:c>
      <x:c r="C1444" s="122" t="str">
        <x:v>REPONSE</x:v>
      </x:c>
      <x:c r="D1444" s="122" t="str">
        <x:v>A</x:v>
      </x:c>
      <x:c r="E1444" s="123" t="n">
        <x:v>1</x:v>
      </x:c>
      <x:c r="F1444" s="122" t="str">
        <x:v>Partenaire de triade</x:v>
      </x:c>
      <x:c r="G1444" s="122" t="str">
        <x:v>Il devra regarder si les autres sont encore en place.</x:v>
      </x:c>
      <x:c r="H1444" s="122" t="str">
        <x:v>Réponse au choix retenu ; les autres réponses ne sont pas jouées.</x:v>
      </x:c>
      <x:c r="I1444" s="122" t="str">
        <x:v>Conditions d’entrée encore valides ; personne, outil et passage nécessaires disponibles. La parole seule ne valide pas l’objectif.</x:v>
      </x:c>
      <x:c r="J1444" s="122" t="str">
        <x:v>Origines — O5</x:v>
      </x:c>
      <x:c r="K1444" s="125" t="n">
        <x:v>10</x:v>
      </x:c>
    </x:row>
    <x:row r="1445" ht="59" customHeight="1">
      <x:c r="A1445" s="126" t="str">
        <x:v>D6-O5-M13-CHOIX-B-01</x:v>
      </x:c>
      <x:c r="B1445" s="127" t="str">
        <x:v>D6-O5-M13</x:v>
      </x:c>
      <x:c r="C1445" s="127" t="str">
        <x:v>CHOIX</x:v>
      </x:c>
      <x:c r="D1445" s="127" t="str">
        <x:v>B</x:v>
      </x:c>
      <x:c r="E1445" s="128" t="n">
        <x:v>1</x:v>
      </x:c>
      <x:c r="F1445" s="127" t="str">
        <x:v>Joueur</x:v>
      </x:c>
      <x:c r="G1445" s="127" t="str">
        <x:v>L’initiative change avec chaque phase.</x:v>
      </x:c>
      <x:c r="H1445" s="127" t="str">
        <x:v>Regarder la personne ou l’appui concerné ; intention, pas résultat.</x:v>
      </x:c>
      <x:c r="I1445" s="127" t="str">
        <x:v>Conditions d’entrée encore valides ; personne, outil et passage nécessaires disponibles. La parole seule ne valide pas l’objectif.</x:v>
      </x:c>
      <x:c r="J1445" s="127" t="str">
        <x:v>Origines — O5</x:v>
      </x:c>
      <x:c r="K1445" s="130" t="n">
        <x:v>5</x:v>
      </x:c>
    </x:row>
    <x:row r="1446" ht="59" customHeight="1">
      <x:c r="A1446" s="121" t="str">
        <x:v>D6-O5-M13-REPONSE-B-01</x:v>
      </x:c>
      <x:c r="B1446" s="122" t="str">
        <x:v>D6-O5-M13</x:v>
      </x:c>
      <x:c r="C1446" s="122" t="str">
        <x:v>REPONSE</x:v>
      </x:c>
      <x:c r="D1446" s="122" t="str">
        <x:v>B</x:v>
      </x:c>
      <x:c r="E1446" s="123" t="n">
        <x:v>1</x:v>
      </x:c>
      <x:c r="F1446" s="122" t="str">
        <x:v>Partenaire de triade</x:v>
      </x:c>
      <x:c r="G1446" s="122" t="str">
        <x:v>Alors chacun montre son entrée avant de prendre la main.</x:v>
      </x:c>
      <x:c r="H1446" s="122" t="str">
        <x:v>Réponse au choix retenu ; les autres réponses ne sont pas jouées.</x:v>
      </x:c>
      <x:c r="I1446" s="122" t="str">
        <x:v>Conditions d’entrée encore valides ; personne, outil et passage nécessaires disponibles. La parole seule ne valide pas l’objectif.</x:v>
      </x:c>
      <x:c r="J1446" s="122" t="str">
        <x:v>Origines — O5</x:v>
      </x:c>
      <x:c r="K1446" s="125" t="n">
        <x:v>10</x:v>
      </x:c>
    </x:row>
    <x:row r="1447" ht="149" customHeight="1">
      <x:c r="A1447" s="126" t="str">
        <x:v>D6-O5-M14-OUV---01</x:v>
      </x:c>
      <x:c r="B1447" s="127" t="str">
        <x:v>D6-O5-M14</x:v>
      </x:c>
      <x:c r="C1447" s="127" t="str">
        <x:v>OUV</x:v>
      </x:c>
      <x:c r="D1447" s="127" t="str">
        <x:v>-</x:v>
      </x:c>
      <x:c r="E1447" s="128" t="n">
        <x:v>1</x:v>
      </x:c>
      <x:c r="F1447" s="127" t="str">
        <x:v>Partenaire de chasse</x:v>
      </x:c>
      <x:c r="G1447" s="127" t="str">
        <x:v>Elle ne suit plus l’appât. Elle regarde l’endroit d’où nous le lançons.</x:v>
      </x:c>
      <x:c r="H1447" s="127" t="str">
        <x:v>Laisse le joueur regarder la situation avant de poursuivre.</x:v>
      </x:c>
      <x:c r="I1447" s="127" t="str">
        <x:v>O5-M13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447" s="127" t="str">
        <x:v>Origines — O5</x:v>
      </x:c>
      <x:c r="K1447" s="130" t="n">
        <x:v>12</x:v>
      </x:c>
    </x:row>
    <x:row r="1448" ht="74" customHeight="1">
      <x:c r="A1448" s="121" t="str">
        <x:v>D6-O5-M14-SUCCES---01</x:v>
      </x:c>
      <x:c r="B1448" s="122" t="str">
        <x:v>D6-O5-M14</x:v>
      </x:c>
      <x:c r="C1448" s="122" t="str">
        <x:v>SUCCES</x:v>
      </x:c>
      <x:c r="D1448" s="122" t="str">
        <x:v>-</x:v>
      </x:c>
      <x:c r="E1448" s="123" t="n">
        <x:v>1</x:v>
      </x:c>
      <x:c r="F1448" s="122" t="str">
        <x:v>Partenaire de chasse</x:v>
      </x:c>
      <x:c r="G1448" s="122" t="str">
        <x:v>Elle avait changé sa réponse. Nous avons dû changer notre geste.</x:v>
      </x:c>
      <x:c r="H1448" s="122" t="str">
        <x:v>Regarde le résultat réellement obtenu avant de parler.</x:v>
      </x:c>
      <x:c r="I1448" s="122" t="str">
        <x:v>Résultat correspondant effectivement constaté ; remplace ou supprime la ligne si choix de refus/différé/observation. Ne jamais jouer une victoire non acquise.</x:v>
      </x:c>
      <x:c r="J1448" s="122" t="str">
        <x:v>Origines — O5</x:v>
      </x:c>
      <x:c r="K1448" s="125" t="n">
        <x:v>11</x:v>
      </x:c>
    </x:row>
    <x:row r="1449" ht="44" customHeight="1">
      <x:c r="A1449" s="126" t="str">
        <x:v>D6-O5-M14-ECHEC---01</x:v>
      </x:c>
      <x:c r="B1449" s="127" t="str">
        <x:v>D6-O5-M14</x:v>
      </x:c>
      <x:c r="C1449" s="127" t="str">
        <x:v>ECHEC</x:v>
      </x:c>
      <x:c r="D1449" s="127" t="str">
        <x:v>-</x:v>
      </x:c>
      <x:c r="E1449" s="128" t="n">
        <x:v>1</x:v>
      </x:c>
      <x:c r="F1449" s="127" t="str">
        <x:v>Partenaire de chasse</x:v>
      </x:c>
      <x:c r="G1449" s="127" t="str">
        <x:v>La fenêtre est passée. Elle ne reviendra pas sur nos premiers signaux.</x:v>
      </x:c>
      <x:c r="H1449" s="127" t="str">
        <x:v>Suspend l’échange pour laisser jouer le repli ou la protection prévue.</x:v>
      </x:c>
      <x:c r="I1449" s="127" t="str">
        <x:v>Échec ou blocage correspondant effectivement observé ; les dégâts, objets et positions persistent.</x:v>
      </x:c>
      <x:c r="J1449" s="127" t="str">
        <x:v>Origines — O5</x:v>
      </x:c>
      <x:c r="K1449" s="130" t="n">
        <x:v>12</x:v>
      </x:c>
    </x:row>
    <x:row r="1450" ht="44" customHeight="1">
      <x:c r="A1450" s="121" t="str">
        <x:v>D6-O5-M14-REPRISE---01</x:v>
      </x:c>
      <x:c r="B1450" s="122" t="str">
        <x:v>D6-O5-M14</x:v>
      </x:c>
      <x:c r="C1450" s="122" t="str">
        <x:v>REPRISE</x:v>
      </x:c>
      <x:c r="D1450" s="122" t="str">
        <x:v>-</x:v>
      </x:c>
      <x:c r="E1450" s="123" t="n">
        <x:v>1</x:v>
      </x:c>
      <x:c r="F1450" s="122" t="str">
        <x:v>Partenaire de chasse</x:v>
      </x:c>
      <x:c r="G1450" s="122" t="str">
        <x:v>Attendons son prochain trajet réel avant de choisir une nouvelle entrée.</x:v>
      </x:c>
      <x:c r="H1450" s="122" t="str">
        <x:v>Reprend à distance sûre ; ne répète pas toute la présentation.</x:v>
      </x:c>
      <x:c r="I1450" s="122" t="str">
        <x:v>Réinteraction volontaire après interruption ; état de l’action conservé.</x:v>
      </x:c>
      <x:c r="J1450" s="122" t="str">
        <x:v>Origines — O5</x:v>
      </x:c>
      <x:c r="K1450" s="125" t="n">
        <x:v>11</x:v>
      </x:c>
    </x:row>
    <x:row r="1451" ht="59" customHeight="1">
      <x:c r="A1451" s="126" t="str">
        <x:v>D6-O5-M14-CHOIX-A-01</x:v>
      </x:c>
      <x:c r="B1451" s="127" t="str">
        <x:v>D6-O5-M14</x:v>
      </x:c>
      <x:c r="C1451" s="127" t="str">
        <x:v>CHOIX</x:v>
      </x:c>
      <x:c r="D1451" s="127" t="str">
        <x:v>A</x:v>
      </x:c>
      <x:c r="E1451" s="128" t="n">
        <x:v>1</x:v>
      </x:c>
      <x:c r="F1451" s="127" t="str">
        <x:v>Joueur</x:v>
      </x:c>
      <x:c r="G1451" s="127" t="str">
        <x:v>Je change de poste et de rythme.</x:v>
      </x:c>
      <x:c r="H1451" s="127" t="str">
        <x:v>Regarder la personne ou l’appui concerné ; intention, pas résultat.</x:v>
      </x:c>
      <x:c r="I1451" s="127" t="str">
        <x:v>Conditions d’entrée encore valides ; personne, outil et passage nécessaires disponibles. La parole seule ne valide pas l’objectif.</x:v>
      </x:c>
      <x:c r="J1451" s="127" t="str">
        <x:v>Origines — O5</x:v>
      </x:c>
      <x:c r="K1451" s="130" t="n">
        <x:v>7</x:v>
      </x:c>
    </x:row>
    <x:row r="1452" ht="59" customHeight="1">
      <x:c r="A1452" s="121" t="str">
        <x:v>D6-O5-M14-REPONSE-A-01</x:v>
      </x:c>
      <x:c r="B1452" s="122" t="str">
        <x:v>D6-O5-M14</x:v>
      </x:c>
      <x:c r="C1452" s="122" t="str">
        <x:v>REPONSE</x:v>
      </x:c>
      <x:c r="D1452" s="122" t="str">
        <x:v>A</x:v>
      </x:c>
      <x:c r="E1452" s="123" t="n">
        <x:v>1</x:v>
      </x:c>
      <x:c r="F1452" s="122" t="str">
        <x:v>Partenaire de chasse</x:v>
      </x:c>
      <x:c r="G1452" s="122" t="str">
        <x:v>Je déplacerai l’obstacle quand tu seras hors de sa vue.</x:v>
      </x:c>
      <x:c r="H1452" s="122" t="str">
        <x:v>Réponse au choix retenu ; les autres réponses ne sont pas jouées.</x:v>
      </x:c>
      <x:c r="I1452" s="122" t="str">
        <x:v>Conditions d’entrée encore valides ; personne, outil et passage nécessaires disponibles. La parole seule ne valide pas l’objectif.</x:v>
      </x:c>
      <x:c r="J1452" s="122" t="str">
        <x:v>Origines — O5</x:v>
      </x:c>
      <x:c r="K1452" s="125" t="n">
        <x:v>10</x:v>
      </x:c>
    </x:row>
    <x:row r="1453" ht="59" customHeight="1">
      <x:c r="A1453" s="126" t="str">
        <x:v>D6-O5-M14-CHOIX-B-01</x:v>
      </x:c>
      <x:c r="B1453" s="127" t="str">
        <x:v>D6-O5-M14</x:v>
      </x:c>
      <x:c r="C1453" s="127" t="str">
        <x:v>CHOIX</x:v>
      </x:c>
      <x:c r="D1453" s="127" t="str">
        <x:v>B</x:v>
      </x:c>
      <x:c r="E1453" s="128" t="n">
        <x:v>1</x:v>
      </x:c>
      <x:c r="F1453" s="127" t="str">
        <x:v>Joueur</x:v>
      </x:c>
      <x:c r="G1453" s="127" t="str">
        <x:v>Laissons le leurre. J’approche directement.</x:v>
      </x:c>
      <x:c r="H1453" s="127" t="str">
        <x:v>Regarder la personne ou l’appui concerné ; intention, pas résultat.</x:v>
      </x:c>
      <x:c r="I1453" s="127" t="str">
        <x:v>Conditions d’entrée encore valides ; personne, outil et passage nécessaires disponibles. La parole seule ne valide pas l’objectif.</x:v>
      </x:c>
      <x:c r="J1453" s="127" t="str">
        <x:v>Origines — O5</x:v>
      </x:c>
      <x:c r="K1453" s="130" t="n">
        <x:v>5</x:v>
      </x:c>
    </x:row>
    <x:row r="1454" ht="59" customHeight="1">
      <x:c r="A1454" s="121" t="str">
        <x:v>D6-O5-M14-REPONSE-B-01</x:v>
      </x:c>
      <x:c r="B1454" s="122" t="str">
        <x:v>D6-O5-M14</x:v>
      </x:c>
      <x:c r="C1454" s="122" t="str">
        <x:v>REPONSE</x:v>
      </x:c>
      <x:c r="D1454" s="122" t="str">
        <x:v>B</x:v>
      </x:c>
      <x:c r="E1454" s="123" t="n">
        <x:v>1</x:v>
      </x:c>
      <x:c r="F1454" s="122" t="str">
        <x:v>Partenaire de chasse</x:v>
      </x:c>
      <x:c r="G1454" s="122" t="str">
        <x:v>Alors garde ton retrait près du rocher bas.</x:v>
      </x:c>
      <x:c r="H1454" s="122" t="str">
        <x:v>Réponse au choix retenu ; les autres réponses ne sont pas jouées.</x:v>
      </x:c>
      <x:c r="I1454" s="122" t="str">
        <x:v>Conditions d’entrée encore valides ; personne, outil et passage nécessaires disponibles. La parole seule ne valide pas l’objectif.</x:v>
      </x:c>
      <x:c r="J1454" s="122" t="str">
        <x:v>Origines — O5</x:v>
      </x:c>
      <x:c r="K1454" s="125" t="n">
        <x:v>8</x:v>
      </x:c>
    </x:row>
    <x:row r="1455" ht="149" customHeight="1">
      <x:c r="A1455" s="126" t="str">
        <x:v>D6-O5-M15-OUV---01</x:v>
      </x:c>
      <x:c r="B1455" s="127" t="str">
        <x:v>D6-O5-M15</x:v>
      </x:c>
      <x:c r="C1455" s="127" t="str">
        <x:v>OUV</x:v>
      </x:c>
      <x:c r="D1455" s="127" t="str">
        <x:v>-</x:v>
      </x:c>
      <x:c r="E1455" s="128" t="n">
        <x:v>1</x:v>
      </x:c>
      <x:c r="F1455" s="127" t="str">
        <x:v>Artisan du réglage</x:v>
      </x:c>
      <x:c r="G1455" s="127" t="str">
        <x:v>Montre ton mouvement. Je ne comprends pas encore le mot que tu répètes.</x:v>
      </x:c>
      <x:c r="H1455" s="127" t="str">
        <x:v>Laisse le joueur regarder la situation avant de poursuivre.</x:v>
      </x:c>
      <x:c r="I1455" s="127" t="str">
        <x:v>O5-M14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455" s="127" t="str">
        <x:v>Origines — O5</x:v>
      </x:c>
      <x:c r="K1455" s="130" t="n">
        <x:v>13</x:v>
      </x:c>
    </x:row>
    <x:row r="1456" ht="74" customHeight="1">
      <x:c r="A1456" s="121" t="str">
        <x:v>D6-O5-M15-SUCCES---01</x:v>
      </x:c>
      <x:c r="B1456" s="122" t="str">
        <x:v>D6-O5-M15</x:v>
      </x:c>
      <x:c r="C1456" s="122" t="str">
        <x:v>SUCCES</x:v>
      </x:c>
      <x:c r="D1456" s="122" t="str">
        <x:v>-</x:v>
      </x:c>
      <x:c r="E1456" s="123" t="n">
        <x:v>1</x:v>
      </x:c>
      <x:c r="F1456" s="122" t="str">
        <x:v>Artisan du réglage</x:v>
      </x:c>
      <x:c r="G1456" s="122" t="str">
        <x:v>L’attache suit ton mouvement. Nous nous sommes compris sur cet outil.</x:v>
      </x:c>
      <x:c r="H1456" s="122" t="str">
        <x:v>Regarde le résultat réellement obtenu avant de parler.</x:v>
      </x:c>
      <x:c r="I1456" s="122" t="str">
        <x:v>Résultat correspondant effectivement constaté ; remplace ou supprime la ligne si choix de refus/différé/observation. Ne jamais jouer une victoire non acquise.</x:v>
      </x:c>
      <x:c r="J1456" s="122" t="str">
        <x:v>Origines — O5</x:v>
      </x:c>
      <x:c r="K1456" s="125" t="n">
        <x:v>11</x:v>
      </x:c>
    </x:row>
    <x:row r="1457" ht="44" customHeight="1">
      <x:c r="A1457" s="126" t="str">
        <x:v>D6-O5-M15-ECHEC---01</x:v>
      </x:c>
      <x:c r="B1457" s="127" t="str">
        <x:v>D6-O5-M15</x:v>
      </x:c>
      <x:c r="C1457" s="127" t="str">
        <x:v>ECHEC</x:v>
      </x:c>
      <x:c r="D1457" s="127" t="str">
        <x:v>-</x:v>
      </x:c>
      <x:c r="E1457" s="128" t="n">
        <x:v>1</x:v>
      </x:c>
      <x:c r="F1457" s="127" t="str">
        <x:v>Artisan du réglage</x:v>
      </x:c>
      <x:c r="G1457" s="127" t="str">
        <x:v>Elle tire au mauvais endroit. Restons sur le mannequin.</x:v>
      </x:c>
      <x:c r="H1457" s="127" t="str">
        <x:v>Suspend l’échange pour laisser jouer le repli ou la protection prévue.</x:v>
      </x:c>
      <x:c r="I1457" s="127" t="str">
        <x:v>Échec ou blocage correspondant effectivement observé ; les dégâts, objets et positions persistent.</x:v>
      </x:c>
      <x:c r="J1457" s="127" t="str">
        <x:v>Origines — O5</x:v>
      </x:c>
      <x:c r="K1457" s="130" t="n">
        <x:v>9</x:v>
      </x:c>
    </x:row>
    <x:row r="1458" ht="44" customHeight="1">
      <x:c r="A1458" s="121" t="str">
        <x:v>D6-O5-M15-REPRISE---01</x:v>
      </x:c>
      <x:c r="B1458" s="122" t="str">
        <x:v>D6-O5-M15</x:v>
      </x:c>
      <x:c r="C1458" s="122" t="str">
        <x:v>REPRISE</x:v>
      </x:c>
      <x:c r="D1458" s="122" t="str">
        <x:v>-</x:v>
      </x:c>
      <x:c r="E1458" s="123" t="n">
        <x:v>1</x:v>
      </x:c>
      <x:c r="F1458" s="122" t="str">
        <x:v>Artisan du réglage</x:v>
      </x:c>
      <x:c r="G1458" s="122" t="str">
        <x:v>Refais lentement le geste de l’épaule. Nous corrigerons ce que nous voyons.</x:v>
      </x:c>
      <x:c r="H1458" s="122" t="str">
        <x:v>Reprend à distance sûre ; ne répète pas toute la présentation.</x:v>
      </x:c>
      <x:c r="I1458" s="122" t="str">
        <x:v>Réinteraction volontaire après interruption ; état de l’action conservé.</x:v>
      </x:c>
      <x:c r="J1458" s="122" t="str">
        <x:v>Origines — O5</x:v>
      </x:c>
      <x:c r="K1458" s="125" t="n">
        <x:v>12</x:v>
      </x:c>
    </x:row>
    <x:row r="1459" ht="59" customHeight="1">
      <x:c r="A1459" s="126" t="str">
        <x:v>D6-O5-M15-CHOIX-A-01</x:v>
      </x:c>
      <x:c r="B1459" s="127" t="str">
        <x:v>D6-O5-M15</x:v>
      </x:c>
      <x:c r="C1459" s="127" t="str">
        <x:v>CHOIX</x:v>
      </x:c>
      <x:c r="D1459" s="127" t="str">
        <x:v>A</x:v>
      </x:c>
      <x:c r="E1459" s="128" t="n">
        <x:v>1</x:v>
      </x:c>
      <x:c r="F1459" s="127" t="str">
        <x:v>Joueur</x:v>
      </x:c>
      <x:c r="G1459" s="127" t="str">
        <x:v>Je dessine, puis nous nommons les deux positions.</x:v>
      </x:c>
      <x:c r="H1459" s="127" t="str">
        <x:v>Regarder la personne ou l’appui concerné ; intention, pas résultat.</x:v>
      </x:c>
      <x:c r="I1459" s="127" t="str">
        <x:v>Conditions d’entrée encore valides ; personne, outil et passage nécessaires disponibles. La parole seule ne valide pas l’objectif.</x:v>
      </x:c>
      <x:c r="J1459" s="127" t="str">
        <x:v>Origines — O5</x:v>
      </x:c>
      <x:c r="K1459" s="130" t="n">
        <x:v>8</x:v>
      </x:c>
    </x:row>
    <x:row r="1460" ht="59" customHeight="1">
      <x:c r="A1460" s="121" t="str">
        <x:v>D6-O5-M15-REPONSE-A-01</x:v>
      </x:c>
      <x:c r="B1460" s="122" t="str">
        <x:v>D6-O5-M15</x:v>
      </x:c>
      <x:c r="C1460" s="122" t="str">
        <x:v>REPONSE</x:v>
      </x:c>
      <x:c r="D1460" s="122" t="str">
        <x:v>A</x:v>
      </x:c>
      <x:c r="E1460" s="123" t="n">
        <x:v>1</x:v>
      </x:c>
      <x:c r="F1460" s="122" t="str">
        <x:v>Artisan du réglage</x:v>
      </x:c>
      <x:c r="G1460" s="122" t="str">
        <x:v>Oui. Le même signe quand l’attache est ouverte, puis quand elle tient.</x:v>
      </x:c>
      <x:c r="H1460" s="122" t="str">
        <x:v>Réponse au choix retenu ; les autres réponses ne sont pas jouées.</x:v>
      </x:c>
      <x:c r="I1460" s="122" t="str">
        <x:v>Conditions d’entrée encore valides ; personne, outil et passage nécessaires disponibles. La parole seule ne valide pas l’objectif.</x:v>
      </x:c>
      <x:c r="J1460" s="122" t="str">
        <x:v>Origines — O5</x:v>
      </x:c>
      <x:c r="K1460" s="125" t="n">
        <x:v>12</x:v>
      </x:c>
    </x:row>
    <x:row r="1461" ht="59" customHeight="1">
      <x:c r="A1461" s="126" t="str">
        <x:v>D6-O5-M15-CHOIX-B-01</x:v>
      </x:c>
      <x:c r="B1461" s="127" t="str">
        <x:v>D6-O5-M15</x:v>
      </x:c>
      <x:c r="C1461" s="127" t="str">
        <x:v>CHOIX</x:v>
      </x:c>
      <x:c r="D1461" s="127" t="str">
        <x:v>B</x:v>
      </x:c>
      <x:c r="E1461" s="128" t="n">
        <x:v>1</x:v>
      </x:c>
      <x:c r="F1461" s="127" t="str">
        <x:v>Joueur</x:v>
      </x:c>
      <x:c r="G1461" s="127" t="str">
        <x:v>Propose ton montage. Je te montre ce qui gêne.</x:v>
      </x:c>
      <x:c r="H1461" s="127" t="str">
        <x:v>Regarder la personne ou l’appui concerné ; intention, pas résultat.</x:v>
      </x:c>
      <x:c r="I1461" s="127" t="str">
        <x:v>Conditions d’entrée encore valides ; personne, outil et passage nécessaires disponibles. La parole seule ne valide pas l’objectif.</x:v>
      </x:c>
      <x:c r="J1461" s="127" t="str">
        <x:v>Origines — O5</x:v>
      </x:c>
      <x:c r="K1461" s="130" t="n">
        <x:v>9</x:v>
      </x:c>
    </x:row>
    <x:row r="1462" ht="59" customHeight="1">
      <x:c r="A1462" s="121" t="str">
        <x:v>D6-O5-M15-REPONSE-B-01</x:v>
      </x:c>
      <x:c r="B1462" s="122" t="str">
        <x:v>D6-O5-M15</x:v>
      </x:c>
      <x:c r="C1462" s="122" t="str">
        <x:v>REPONSE</x:v>
      </x:c>
      <x:c r="D1462" s="122" t="str">
        <x:v>B</x:v>
      </x:c>
      <x:c r="E1462" s="123" t="n">
        <x:v>1</x:v>
      </x:c>
      <x:c r="F1462" s="122" t="str">
        <x:v>Artisan du réglage</x:v>
      </x:c>
      <x:c r="G1462" s="122" t="str">
        <x:v>Regarde cette courbe ; elle libère l’épaule.</x:v>
      </x:c>
      <x:c r="H1462" s="122" t="str">
        <x:v>Réponse au choix retenu ; les autres réponses ne sont pas jouées.</x:v>
      </x:c>
      <x:c r="I1462" s="122" t="str">
        <x:v>Conditions d’entrée encore valides ; personne, outil et passage nécessaires disponibles. La parole seule ne valide pas l’objectif.</x:v>
      </x:c>
      <x:c r="J1462" s="122" t="str">
        <x:v>Origines — O5</x:v>
      </x:c>
      <x:c r="K1462" s="125" t="n">
        <x:v>7</x:v>
      </x:c>
    </x:row>
    <x:row r="1463" ht="149" customHeight="1">
      <x:c r="A1463" s="126" t="str">
        <x:v>D6-O5-M16-OUV---01</x:v>
      </x:c>
      <x:c r="B1463" s="127" t="str">
        <x:v>D6-O5-M16</x:v>
      </x:c>
      <x:c r="C1463" s="127" t="str">
        <x:v>OUV</x:v>
      </x:c>
      <x:c r="D1463" s="127" t="str">
        <x:v>-</x:v>
      </x:c>
      <x:c r="E1463" s="128" t="n">
        <x:v>1</x:v>
      </x:c>
      <x:c r="F1463" s="127" t="str">
        <x:v>Camarade secouru</x:v>
      </x:c>
      <x:c r="G1463" s="127" t="str">
        <x:v>Il m’a aidé une fois. Maintenant il veut décider de toutes mes chasses.</x:v>
      </x:c>
      <x:c r="H1463" s="127" t="str">
        <x:v>Laisse le joueur regarder la situation avant de poursuivre.</x:v>
      </x:c>
      <x:c r="I1463" s="127" t="str">
        <x:v>O5-M15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463" s="127" t="str">
        <x:v>Origines — O5</x:v>
      </x:c>
      <x:c r="K1463" s="130" t="n">
        <x:v>13</x:v>
      </x:c>
    </x:row>
    <x:row r="1464" ht="74" customHeight="1">
      <x:c r="A1464" s="121" t="str">
        <x:v>D6-O5-M16-SUCCES---01</x:v>
      </x:c>
      <x:c r="B1464" s="122" t="str">
        <x:v>D6-O5-M16</x:v>
      </x:c>
      <x:c r="C1464" s="122" t="str">
        <x:v>SUCCES</x:v>
      </x:c>
      <x:c r="D1464" s="122" t="str">
        <x:v>-</x:v>
      </x:c>
      <x:c r="E1464" s="123" t="n">
        <x:v>1</x:v>
      </x:c>
      <x:c r="F1464" s="122" t="str">
        <x:v>Camarade secouru</x:v>
      </x:c>
      <x:c r="G1464" s="122" t="str">
        <x:v>L’accord porte sur les gestes nommés. Ce qui reste discuté ne devient pas une promesse.</x:v>
      </x:c>
      <x:c r="H1464" s="122" t="str">
        <x:v>Regarde le résultat réellement obtenu avant de parler.</x:v>
      </x:c>
      <x:c r="I1464" s="122" t="str">
        <x:v>Résultat correspondant effectivement constaté ; remplace ou supprime la ligne si choix de refus/différé/observation. Ne jamais jouer une victoire non acquise.</x:v>
      </x:c>
      <x:c r="J1464" s="122" t="str">
        <x:v>Origines — O5</x:v>
      </x:c>
      <x:c r="K1464" s="125" t="n">
        <x:v>15</x:v>
      </x:c>
    </x:row>
    <x:row r="1465" ht="44" customHeight="1">
      <x:c r="A1465" s="126" t="str">
        <x:v>D6-O5-M16-ECHEC---01</x:v>
      </x:c>
      <x:c r="B1465" s="127" t="str">
        <x:v>D6-O5-M16</x:v>
      </x:c>
      <x:c r="C1465" s="127" t="str">
        <x:v>ECHEC</x:v>
      </x:c>
      <x:c r="D1465" s="127" t="str">
        <x:v>-</x:v>
      </x:c>
      <x:c r="E1465" s="128" t="n">
        <x:v>1</x:v>
      </x:c>
      <x:c r="F1465" s="127" t="str">
        <x:v>Camarade secouru</x:v>
      </x:c>
      <x:c r="G1465" s="127" t="str">
        <x:v>Nous ne sommes pas d’accord sur la suite.</x:v>
      </x:c>
      <x:c r="H1465" s="127" t="str">
        <x:v>Suspend l’échange pour laisser jouer le repli ou la protection prévue.</x:v>
      </x:c>
      <x:c r="I1465" s="127" t="str">
        <x:v>Échec ou blocage correspondant effectivement observé ; les dégâts, objets et positions persistent.</x:v>
      </x:c>
      <x:c r="J1465" s="127" t="str">
        <x:v>Origines — O5</x:v>
      </x:c>
      <x:c r="K1465" s="130" t="n">
        <x:v>8</x:v>
      </x:c>
    </x:row>
    <x:row r="1466" ht="44" customHeight="1">
      <x:c r="A1466" s="121" t="str">
        <x:v>D6-O5-M16-REPRISE---01</x:v>
      </x:c>
      <x:c r="B1466" s="122" t="str">
        <x:v>D6-O5-M16</x:v>
      </x:c>
      <x:c r="C1466" s="122" t="str">
        <x:v>REPRISE</x:v>
      </x:c>
      <x:c r="D1466" s="122" t="str">
        <x:v>-</x:v>
      </x:c>
      <x:c r="E1466" s="123" t="n">
        <x:v>1</x:v>
      </x:c>
      <x:c r="F1466" s="122" t="str">
        <x:v>Camarade secouru</x:v>
      </x:c>
      <x:c r="G1466" s="122" t="str">
        <x:v>L’objet peut être rendu tandis que la discussion reste ouverte sur le service.</x:v>
      </x:c>
      <x:c r="H1466" s="122" t="str">
        <x:v>Reprend à distance sûre ; ne répète pas toute la présentation.</x:v>
      </x:c>
      <x:c r="I1466" s="122" t="str">
        <x:v>Réinteraction volontaire après interruption ; état de l’action conservé.</x:v>
      </x:c>
      <x:c r="J1466" s="122" t="str">
        <x:v>Origines — O5</x:v>
      </x:c>
      <x:c r="K1466" s="125" t="n">
        <x:v>13</x:v>
      </x:c>
    </x:row>
    <x:row r="1467" ht="59" customHeight="1">
      <x:c r="A1467" s="126" t="str">
        <x:v>D6-O5-M16-CHOIX-A-01</x:v>
      </x:c>
      <x:c r="B1467" s="127" t="str">
        <x:v>D6-O5-M16</x:v>
      </x:c>
      <x:c r="C1467" s="127" t="str">
        <x:v>CHOIX</x:v>
      </x:c>
      <x:c r="D1467" s="127" t="str">
        <x:v>A</x:v>
      </x:c>
      <x:c r="E1467" s="128" t="n">
        <x:v>1</x:v>
      </x:c>
      <x:c r="F1467" s="127" t="str">
        <x:v>Joueur</x:v>
      </x:c>
      <x:c r="G1467" s="127" t="str">
        <x:v>Proposons un service avec une limite claire.</x:v>
      </x:c>
      <x:c r="H1467" s="127" t="str">
        <x:v>Regarder la personne ou l’appui concerné ; intention, pas résultat.</x:v>
      </x:c>
      <x:c r="I1467" s="127" t="str">
        <x:v>Conditions d’entrée encore valides ; personne, outil et passage nécessaires disponibles. La parole seule ne valide pas l’objectif.</x:v>
      </x:c>
      <x:c r="J1467" s="127" t="str">
        <x:v>Origines — O5</x:v>
      </x:c>
      <x:c r="K1467" s="130" t="n">
        <x:v>7</x:v>
      </x:c>
    </x:row>
    <x:row r="1468" ht="59" customHeight="1">
      <x:c r="A1468" s="121" t="str">
        <x:v>D6-O5-M16-REPONSE-A-01</x:v>
      </x:c>
      <x:c r="B1468" s="122" t="str">
        <x:v>D6-O5-M16</x:v>
      </x:c>
      <x:c r="C1468" s="122" t="str">
        <x:v>REPONSE</x:v>
      </x:c>
      <x:c r="D1468" s="122" t="str">
        <x:v>A</x:v>
      </x:c>
      <x:c r="E1468" s="123" t="n">
        <x:v>1</x:v>
      </x:c>
      <x:c r="F1468" s="122" t="str">
        <x:v>Camarade secouru</x:v>
      </x:c>
      <x:c r="G1468" s="122" t="str">
        <x:v>Je peux l’écouter si je sais où cela s’arrête.</x:v>
      </x:c>
      <x:c r="H1468" s="122" t="str">
        <x:v>Réponse au choix retenu ; les autres réponses ne sont pas jouées.</x:v>
      </x:c>
      <x:c r="I1468" s="122" t="str">
        <x:v>Conditions d’entrée encore valides ; personne, outil et passage nécessaires disponibles. La parole seule ne valide pas l’objectif.</x:v>
      </x:c>
      <x:c r="J1468" s="122" t="str">
        <x:v>Origines — O5</x:v>
      </x:c>
      <x:c r="K1468" s="125" t="n">
        <x:v>9</x:v>
      </x:c>
    </x:row>
    <x:row r="1469" ht="59" customHeight="1">
      <x:c r="A1469" s="126" t="str">
        <x:v>D6-O5-M16-CHOIX-B-01</x:v>
      </x:c>
      <x:c r="B1469" s="127" t="str">
        <x:v>D6-O5-M16</x:v>
      </x:c>
      <x:c r="C1469" s="127" t="str">
        <x:v>CHOIX</x:v>
      </x:c>
      <x:c r="D1469" s="127" t="str">
        <x:v>B</x:v>
      </x:c>
      <x:c r="E1469" s="128" t="n">
        <x:v>1</x:v>
      </x:c>
      <x:c r="F1469" s="127" t="str">
        <x:v>Joueur</x:v>
      </x:c>
      <x:c r="G1469" s="127" t="str">
        <x:v>Commençons par rendre l’objet qu’il t’a prêté.</x:v>
      </x:c>
      <x:c r="H1469" s="127" t="str">
        <x:v>Regarder la personne ou l’appui concerné ; intention, pas résultat.</x:v>
      </x:c>
      <x:c r="I1469" s="127" t="str">
        <x:v>Conditions d’entrée encore valides ; personne, outil et passage nécessaires disponibles. La parole seule ne valide pas l’objectif.</x:v>
      </x:c>
      <x:c r="J1469" s="127" t="str">
        <x:v>Origines — O5</x:v>
      </x:c>
      <x:c r="K1469" s="130" t="n">
        <x:v>7</x:v>
      </x:c>
    </x:row>
    <x:row r="1470" ht="59" customHeight="1">
      <x:c r="A1470" s="121" t="str">
        <x:v>D6-O5-M16-REPONSE-B-01</x:v>
      </x:c>
      <x:c r="B1470" s="122" t="str">
        <x:v>D6-O5-M16</x:v>
      </x:c>
      <x:c r="C1470" s="122" t="str">
        <x:v>REPONSE</x:v>
      </x:c>
      <x:c r="D1470" s="122" t="str">
        <x:v>B</x:v>
      </x:c>
      <x:c r="E1470" s="123" t="n">
        <x:v>1</x:v>
      </x:c>
      <x:c r="F1470" s="122" t="str">
        <x:v>Camarade secouru</x:v>
      </x:c>
      <x:c r="G1470" s="122" t="str">
        <x:v>Je l’ai encore. Cela peut être fait sans promettre le reste.</x:v>
      </x:c>
      <x:c r="H1470" s="122" t="str">
        <x:v>Réponse au choix retenu ; les autres réponses ne sont pas jouées.</x:v>
      </x:c>
      <x:c r="I1470" s="122" t="str">
        <x:v>Conditions d’entrée encore valides ; personne, outil et passage nécessaires disponibles. La parole seule ne valide pas l’objectif.</x:v>
      </x:c>
      <x:c r="J1470" s="122" t="str">
        <x:v>Origines — O5</x:v>
      </x:c>
      <x:c r="K1470" s="125" t="n">
        <x:v>11</x:v>
      </x:c>
    </x:row>
    <x:row r="1471" ht="149" customHeight="1">
      <x:c r="A1471" s="126" t="str">
        <x:v>D6-O5-M17-OUV---01</x:v>
      </x:c>
      <x:c r="B1471" s="127" t="str">
        <x:v>D6-O5-M17</x:v>
      </x:c>
      <x:c r="C1471" s="127" t="str">
        <x:v>OUV</x:v>
      </x:c>
      <x:c r="D1471" s="127" t="str">
        <x:v>-</x:v>
      </x:c>
      <x:c r="E1471" s="128" t="n">
        <x:v>1</x:v>
      </x:c>
      <x:c r="F1471" s="127" t="str">
        <x:v>Partenaire au croisement</x:v>
      </x:c>
      <x:c r="G1471" s="127" t="str">
        <x:v>Je prends l’autre piste aujourd’hui. Notre dernier succès ne décide pas de tous nos départs.</x:v>
      </x:c>
      <x:c r="H1471" s="127" t="str">
        <x:v>Laisse le joueur regarder la situation avant de poursuivre.</x:v>
      </x:c>
      <x:c r="I1471" s="127" t="str">
        <x:v>O5-M16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471" s="127" t="str">
        <x:v>Origines — O5</x:v>
      </x:c>
      <x:c r="K1471" s="130" t="n">
        <x:v>15</x:v>
      </x:c>
    </x:row>
    <x:row r="1472" ht="74" customHeight="1">
      <x:c r="A1472" s="121" t="str">
        <x:v>D6-O5-M17-SUCCES---01</x:v>
      </x:c>
      <x:c r="B1472" s="122" t="str">
        <x:v>D6-O5-M17</x:v>
      </x:c>
      <x:c r="C1472" s="122" t="str">
        <x:v>SUCCES</x:v>
      </x:c>
      <x:c r="D1472" s="122" t="str">
        <x:v>-</x:v>
      </x:c>
      <x:c r="E1472" s="123" t="n">
        <x:v>1</x:v>
      </x:c>
      <x:c r="F1472" s="122" t="str">
        <x:v>Partenaire au croisement</x:v>
      </x:c>
      <x:c r="G1472" s="122" t="str">
        <x:v>Tu as suivi ta piste. La mienne ne t’attendait pas au même endroit.</x:v>
      </x:c>
      <x:c r="H1472" s="122" t="str">
        <x:v>Regarde le résultat réellement obtenu avant de parler.</x:v>
      </x:c>
      <x:c r="I1472" s="122" t="str">
        <x:v>Résultat correspondant effectivement constaté ; remplace ou supprime la ligne si choix de refus/différé/observation. Ne jamais jouer une victoire non acquise.</x:v>
      </x:c>
      <x:c r="J1472" s="122" t="str">
        <x:v>Origines — O5</x:v>
      </x:c>
      <x:c r="K1472" s="125" t="n">
        <x:v>13</x:v>
      </x:c>
    </x:row>
    <x:row r="1473" ht="44" customHeight="1">
      <x:c r="A1473" s="126" t="str">
        <x:v>D6-O5-M17-ECHEC---01</x:v>
      </x:c>
      <x:c r="B1473" s="127" t="str">
        <x:v>D6-O5-M17</x:v>
      </x:c>
      <x:c r="C1473" s="127" t="str">
        <x:v>ECHEC</x:v>
      </x:c>
      <x:c r="D1473" s="127" t="str">
        <x:v>-</x:v>
      </x:c>
      <x:c r="E1473" s="128" t="n">
        <x:v>1</x:v>
      </x:c>
      <x:c r="F1473" s="127" t="str">
        <x:v>Partenaire au croisement</x:v>
      </x:c>
      <x:c r="G1473" s="127" t="str">
        <x:v>Tu peux te replier au croisement. Je ne peux pas quitter cette chasse immédiatement.</x:v>
      </x:c>
      <x:c r="H1473" s="127" t="str">
        <x:v>Suspend l’échange pour laisser jouer le repli ou la protection prévue.</x:v>
      </x:c>
      <x:c r="I1473" s="127" t="str">
        <x:v>Échec ou blocage correspondant effectivement observé ; les dégâts, objets et positions persistent.</x:v>
      </x:c>
      <x:c r="J1473" s="127" t="str">
        <x:v>Origines — O5</x:v>
      </x:c>
      <x:c r="K1473" s="130" t="n">
        <x:v>14</x:v>
      </x:c>
    </x:row>
    <x:row r="1474" ht="44" customHeight="1">
      <x:c r="A1474" s="121" t="str">
        <x:v>D6-O5-M17-REPRISE---01</x:v>
      </x:c>
      <x:c r="B1474" s="122" t="str">
        <x:v>D6-O5-M17</x:v>
      </x:c>
      <x:c r="C1474" s="122" t="str">
        <x:v>REPRISE</x:v>
      </x:c>
      <x:c r="D1474" s="122" t="str">
        <x:v>-</x:v>
      </x:c>
      <x:c r="E1474" s="123" t="n">
        <x:v>1</x:v>
      </x:c>
      <x:c r="F1474" s="122" t="str">
        <x:v>Partenaire au croisement</x:v>
      </x:c>
      <x:c r="G1474" s="122" t="str">
        <x:v>Reprends selon ton matériel et tes appuis présents. Mon aide n’est pas garantie au départ.</x:v>
      </x:c>
      <x:c r="H1474" s="122" t="str">
        <x:v>Reprend à distance sûre ; ne répète pas toute la présentation.</x:v>
      </x:c>
      <x:c r="I1474" s="122" t="str">
        <x:v>Réinteraction volontaire après interruption ; état de l’action conservé.</x:v>
      </x:c>
      <x:c r="J1474" s="122" t="str">
        <x:v>Origines — O5</x:v>
      </x:c>
      <x:c r="K1474" s="125" t="n">
        <x:v>15</x:v>
      </x:c>
    </x:row>
    <x:row r="1475" ht="59" customHeight="1">
      <x:c r="A1475" s="126" t="str">
        <x:v>D6-O5-M17-CHOIX-A-01</x:v>
      </x:c>
      <x:c r="B1475" s="127" t="str">
        <x:v>D6-O5-M17</x:v>
      </x:c>
      <x:c r="C1475" s="127" t="str">
        <x:v>CHOIX</x:v>
      </x:c>
      <x:c r="D1475" s="127" t="str">
        <x:v>A</x:v>
      </x:c>
      <x:c r="E1475" s="128" t="n">
        <x:v>1</x:v>
      </x:c>
      <x:c r="F1475" s="127" t="str">
        <x:v>Joueur</x:v>
      </x:c>
      <x:c r="G1475" s="127" t="str">
        <x:v>Nous gardons seulement les signaux de secours.</x:v>
      </x:c>
      <x:c r="H1475" s="127" t="str">
        <x:v>Regarder la personne ou l’appui concerné ; intention, pas résultat.</x:v>
      </x:c>
      <x:c r="I1475" s="127" t="str">
        <x:v>Conditions d’entrée encore valides ; personne, outil et passage nécessaires disponibles. La parole seule ne valide pas l’objectif.</x:v>
      </x:c>
      <x:c r="J1475" s="127" t="str">
        <x:v>Origines — O5</x:v>
      </x:c>
      <x:c r="K1475" s="130" t="n">
        <x:v>7</x:v>
      </x:c>
    </x:row>
    <x:row r="1476" ht="59" customHeight="1">
      <x:c r="A1476" s="121" t="str">
        <x:v>D6-O5-M17-REPONSE-A-01</x:v>
      </x:c>
      <x:c r="B1476" s="122" t="str">
        <x:v>D6-O5-M17</x:v>
      </x:c>
      <x:c r="C1476" s="122" t="str">
        <x:v>REPONSE</x:v>
      </x:c>
      <x:c r="D1476" s="122" t="str">
        <x:v>A</x:v>
      </x:c>
      <x:c r="E1476" s="123" t="n">
        <x:v>1</x:v>
      </x:c>
      <x:c r="F1476" s="122" t="str">
        <x:v>Partenaire au croisement</x:v>
      </x:c>
      <x:c r="G1476" s="122" t="str">
        <x:v>Montre celui que tu utiliseras. Je répondrai si je peux.</x:v>
      </x:c>
      <x:c r="H1476" s="122" t="str">
        <x:v>Réponse au choix retenu ; les autres réponses ne sont pas jouées.</x:v>
      </x:c>
      <x:c r="I1476" s="122" t="str">
        <x:v>Conditions d’entrée encore valides ; personne, outil et passage nécessaires disponibles. La parole seule ne valide pas l’objectif.</x:v>
      </x:c>
      <x:c r="J1476" s="122" t="str">
        <x:v>Origines — O5</x:v>
      </x:c>
      <x:c r="K1476" s="125" t="n">
        <x:v>10</x:v>
      </x:c>
    </x:row>
    <x:row r="1477" ht="59" customHeight="1">
      <x:c r="A1477" s="126" t="str">
        <x:v>D6-O5-M17-CHOIX-B-01</x:v>
      </x:c>
      <x:c r="B1477" s="127" t="str">
        <x:v>D6-O5-M17</x:v>
      </x:c>
      <x:c r="C1477" s="127" t="str">
        <x:v>CHOIX</x:v>
      </x:c>
      <x:c r="D1477" s="127" t="str">
        <x:v>B</x:v>
      </x:c>
      <x:c r="E1477" s="128" t="n">
        <x:v>1</x:v>
      </x:c>
      <x:c r="F1477" s="127" t="str">
        <x:v>Joueur</x:v>
      </x:c>
      <x:c r="G1477" s="127" t="str">
        <x:v>Retrouvons-nous au retour, si nos chasses le permettent.</x:v>
      </x:c>
      <x:c r="H1477" s="127" t="str">
        <x:v>Regarder la personne ou l’appui concerné ; intention, pas résultat.</x:v>
      </x:c>
      <x:c r="I1477" s="127" t="str">
        <x:v>Conditions d’entrée encore valides ; personne, outil et passage nécessaires disponibles. La parole seule ne valide pas l’objectif.</x:v>
      </x:c>
      <x:c r="J1477" s="127" t="str">
        <x:v>Origines — O5</x:v>
      </x:c>
      <x:c r="K1477" s="130" t="n">
        <x:v>8</x:v>
      </x:c>
    </x:row>
    <x:row r="1478" ht="59" customHeight="1">
      <x:c r="A1478" s="121" t="str">
        <x:v>D6-O5-M17-REPONSE-B-01</x:v>
      </x:c>
      <x:c r="B1478" s="122" t="str">
        <x:v>D6-O5-M17</x:v>
      </x:c>
      <x:c r="C1478" s="122" t="str">
        <x:v>REPONSE</x:v>
      </x:c>
      <x:c r="D1478" s="122" t="str">
        <x:v>B</x:v>
      </x:c>
      <x:c r="E1478" s="123" t="n">
        <x:v>1</x:v>
      </x:c>
      <x:c r="F1478" s="122" t="str">
        <x:v>Partenaire au croisement</x:v>
      </x:c>
      <x:c r="G1478" s="122" t="str">
        <x:v>Je te donnerai mon passage prévu, pas une heure certaine.</x:v>
      </x:c>
      <x:c r="H1478" s="122" t="str">
        <x:v>Réponse au choix retenu ; les autres réponses ne sont pas jouées.</x:v>
      </x:c>
      <x:c r="I1478" s="122" t="str">
        <x:v>Conditions d’entrée encore valides ; personne, outil et passage nécessaires disponibles. La parole seule ne valide pas l’objectif.</x:v>
      </x:c>
      <x:c r="J1478" s="122" t="str">
        <x:v>Origines — O5</x:v>
      </x:c>
      <x:c r="K1478" s="125" t="n">
        <x:v>10</x:v>
      </x:c>
    </x:row>
    <x:row r="1479" ht="149" customHeight="1">
      <x:c r="A1479" s="126" t="str">
        <x:v>D6-O5-M18-OUV---01</x:v>
      </x:c>
      <x:c r="B1479" s="127" t="str">
        <x:v>D6-O5-M18</x:v>
      </x:c>
      <x:c r="C1479" s="127" t="str">
        <x:v>OUV</x:v>
      </x:c>
      <x:c r="D1479" s="127" t="str">
        <x:v>-</x:v>
      </x:c>
      <x:c r="E1479" s="128" t="n">
        <x:v>1</x:v>
      </x:c>
      <x:c r="F1479" s="127" t="str">
        <x:v>Pilote du hangar local</x:v>
      </x:c>
      <x:c r="G1479" s="127" t="str">
        <x:v>Aide-moi à porter ce module. Les départs demandent une route prête et un vaisseau réellement à toi.</x:v>
      </x:c>
      <x:c r="H1479" s="127" t="str">
        <x:v>Laisse le joueur regarder la situation avant de poursuivre.</x:v>
      </x:c>
      <x:c r="I1479" s="127" t="str">
        <x:v>O5-M17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479" s="127" t="str">
        <x:v>Origines — O5</x:v>
      </x:c>
      <x:c r="K1479" s="130" t="n">
        <x:v>17</x:v>
      </x:c>
    </x:row>
    <x:row r="1480" ht="74" customHeight="1">
      <x:c r="A1480" s="121" t="str">
        <x:v>D6-O5-M18-SUCCES---01</x:v>
      </x:c>
      <x:c r="B1480" s="122" t="str">
        <x:v>D6-O5-M18</x:v>
      </x:c>
      <x:c r="C1480" s="122" t="str">
        <x:v>SUCCES</x:v>
      </x:c>
      <x:c r="D1480" s="122" t="str">
        <x:v>-</x:v>
      </x:c>
      <x:c r="E1480" s="123" t="n">
        <x:v>1</x:v>
      </x:c>
      <x:c r="F1480" s="122" t="str">
        <x:v>Pilote du hangar local</x:v>
      </x:c>
      <x:c r="G1480" s="122" t="str">
        <x:v>Le module est posé. Pour toi, le départ viendra après les étapes qu’il exige.</x:v>
      </x:c>
      <x:c r="H1480" s="122" t="str">
        <x:v>Regarde le résultat réellement obtenu avant de parler.</x:v>
      </x:c>
      <x:c r="I1480" s="122" t="str">
        <x:v>Résultat correspondant effectivement constaté ; remplace ou supprime la ligne si choix de refus/différé/observation. Ne jamais jouer une victoire non acquise.</x:v>
      </x:c>
      <x:c r="J1480" s="122" t="str">
        <x:v>Origines — O5</x:v>
      </x:c>
      <x:c r="K1480" s="125" t="n">
        <x:v>14</x:v>
      </x:c>
    </x:row>
    <x:row r="1481" ht="44" customHeight="1">
      <x:c r="A1481" s="126" t="str">
        <x:v>D6-O5-M18-ECHEC---01</x:v>
      </x:c>
      <x:c r="B1481" s="127" t="str">
        <x:v>D6-O5-M18</x:v>
      </x:c>
      <x:c r="C1481" s="127" t="str">
        <x:v>ECHEC</x:v>
      </x:c>
      <x:c r="D1481" s="127" t="str">
        <x:v>-</x:v>
      </x:c>
      <x:c r="E1481" s="128" t="n">
        <x:v>1</x:v>
      </x:c>
      <x:c r="F1481" s="127" t="str">
        <x:v>Pilote du hangar local</x:v>
      </x:c>
      <x:c r="G1481" s="127" t="str">
        <x:v>Je dois finir le chargement. La terrasse reste ouverte, le sas ne l’est pas pour ce voyage.</x:v>
      </x:c>
      <x:c r="H1481" s="127" t="str">
        <x:v>Suspend l’échange pour laisser jouer le repli ou la protection prévue.</x:v>
      </x:c>
      <x:c r="I1481" s="127" t="str">
        <x:v>Échec ou blocage correspondant effectivement observé ; les dégâts, objets et positions persistent.</x:v>
      </x:c>
      <x:c r="J1481" s="127" t="str">
        <x:v>Origines — O5</x:v>
      </x:c>
      <x:c r="K1481" s="130" t="n">
        <x:v>17</x:v>
      </x:c>
    </x:row>
    <x:row r="1482" ht="44" customHeight="1">
      <x:c r="A1482" s="121" t="str">
        <x:v>D6-O5-M18-REPRISE---01</x:v>
      </x:c>
      <x:c r="B1482" s="122" t="str">
        <x:v>D6-O5-M18</x:v>
      </x:c>
      <x:c r="C1482" s="122" t="str">
        <x:v>REPRISE</x:v>
      </x:c>
      <x:c r="D1482" s="122" t="str">
        <x:v>-</x:v>
      </x:c>
      <x:c r="E1482" s="123" t="n">
        <x:v>1</x:v>
      </x:c>
      <x:c r="F1482" s="122" t="str">
        <x:v>Pilote du hangar local</x:v>
      </x:c>
      <x:c r="G1482" s="122" t="str">
        <x:v>Nous pouvons parler depuis le hangar. Cette conversation ne t’a pas fait embarquer.</x:v>
      </x:c>
      <x:c r="H1482" s="122" t="str">
        <x:v>Reprend à distance sûre ; ne répète pas toute la présentation.</x:v>
      </x:c>
      <x:c r="I1482" s="122" t="str">
        <x:v>Réinteraction volontaire après interruption ; état de l’action conservé.</x:v>
      </x:c>
      <x:c r="J1482" s="122" t="str">
        <x:v>Origines — O5</x:v>
      </x:c>
      <x:c r="K1482" s="125" t="n">
        <x:v>13</x:v>
      </x:c>
    </x:row>
    <x:row r="1483" ht="59" customHeight="1">
      <x:c r="A1483" s="126" t="str">
        <x:v>D6-O5-M18-CHOIX-A-01</x:v>
      </x:c>
      <x:c r="B1483" s="127" t="str">
        <x:v>D6-O5-M18</x:v>
      </x:c>
      <x:c r="C1483" s="127" t="str">
        <x:v>CHOIX</x:v>
      </x:c>
      <x:c r="D1483" s="127" t="str">
        <x:v>A</x:v>
      </x:c>
      <x:c r="E1483" s="128" t="n">
        <x:v>1</x:v>
      </x:c>
      <x:c r="F1483" s="127" t="str">
        <x:v>Joueur</x:v>
      </x:c>
      <x:c r="G1483" s="127" t="str">
        <x:v>Je m’intéresse aux façons de se comprendre là-bas.</x:v>
      </x:c>
      <x:c r="H1483" s="127" t="str">
        <x:v>Regarder la personne ou l’appui concerné ; intention, pas résultat.</x:v>
      </x:c>
      <x:c r="I1483" s="127" t="str">
        <x:v>Conditions d’entrée encore valides ; personne, outil et passage nécessaires disponibles. La parole seule ne valide pas l’objectif.</x:v>
      </x:c>
      <x:c r="J1483" s="127" t="str">
        <x:v>Origines — O5</x:v>
      </x:c>
      <x:c r="K1483" s="130" t="n">
        <x:v>8</x:v>
      </x:c>
    </x:row>
    <x:row r="1484" ht="59" customHeight="1">
      <x:c r="A1484" s="121" t="str">
        <x:v>D6-O5-M18-REPONSE-A-01</x:v>
      </x:c>
      <x:c r="B1484" s="122" t="str">
        <x:v>D6-O5-M18</x:v>
      </x:c>
      <x:c r="C1484" s="122" t="str">
        <x:v>REPONSE</x:v>
      </x:c>
      <x:c r="D1484" s="122" t="str">
        <x:v>A</x:v>
      </x:c>
      <x:c r="E1484" s="123" t="n">
        <x:v>1</x:v>
      </x:c>
      <x:c r="F1484" s="122" t="str">
        <x:v>Pilote du hangar local</x:v>
      </x:c>
      <x:c r="G1484" s="122" t="str">
        <x:v>Note d’abord les signes que tu peux montrer sans parler.</x:v>
      </x:c>
      <x:c r="H1484" s="122" t="str">
        <x:v>Réponse au choix retenu ; les autres réponses ne sont pas jouées.</x:v>
      </x:c>
      <x:c r="I1484" s="122" t="str">
        <x:v>Conditions d’entrée encore valides ; personne, outil et passage nécessaires disponibles. La parole seule ne valide pas l’objectif.</x:v>
      </x:c>
      <x:c r="J1484" s="122" t="str">
        <x:v>Origines — O5</x:v>
      </x:c>
      <x:c r="K1484" s="125" t="n">
        <x:v>10</x:v>
      </x:c>
    </x:row>
    <x:row r="1485" ht="59" customHeight="1">
      <x:c r="A1485" s="126" t="str">
        <x:v>D6-O5-M18-CHOIX-B-01</x:v>
      </x:c>
      <x:c r="B1485" s="127" t="str">
        <x:v>D6-O5-M18</x:v>
      </x:c>
      <x:c r="C1485" s="127" t="str">
        <x:v>CHOIX</x:v>
      </x:c>
      <x:c r="D1485" s="127" t="str">
        <x:v>B</x:v>
      </x:c>
      <x:c r="E1485" s="128" t="n">
        <x:v>1</x:v>
      </x:c>
      <x:c r="F1485" s="127" t="str">
        <x:v>Joueur</x:v>
      </x:c>
      <x:c r="G1485" s="127" t="str">
        <x:v>Je veux savoir comment on lit les pistes d’autres mondes.</x:v>
      </x:c>
      <x:c r="H1485" s="127" t="str">
        <x:v>Regarder la personne ou l’appui concerné ; intention, pas résultat.</x:v>
      </x:c>
      <x:c r="I1485" s="127" t="str">
        <x:v>Conditions d’entrée encore valides ; personne, outil et passage nécessaires disponibles. La parole seule ne valide pas l’objectif.</x:v>
      </x:c>
      <x:c r="J1485" s="127" t="str">
        <x:v>Origines — O5</x:v>
      </x:c>
      <x:c r="K1485" s="130" t="n">
        <x:v>10</x:v>
      </x:c>
    </x:row>
    <x:row r="1486" ht="59" customHeight="1">
      <x:c r="A1486" s="121" t="str">
        <x:v>D6-O5-M18-REPONSE-B-01</x:v>
      </x:c>
      <x:c r="B1486" s="122" t="str">
        <x:v>D6-O5-M18</x:v>
      </x:c>
      <x:c r="C1486" s="122" t="str">
        <x:v>REPONSE</x:v>
      </x:c>
      <x:c r="D1486" s="122" t="str">
        <x:v>B</x:v>
      </x:c>
      <x:c r="E1486" s="123" t="n">
        <x:v>1</x:v>
      </x:c>
      <x:c r="F1486" s="122" t="str">
        <x:v>Pilote du hangar local</x:v>
      </x:c>
      <x:c r="G1486" s="122" t="str">
        <x:v>La première chose sera de regarder sans donner trop vite un nom.</x:v>
      </x:c>
      <x:c r="H1486" s="122" t="str">
        <x:v>Réponse au choix retenu ; les autres réponses ne sont pas jouées.</x:v>
      </x:c>
      <x:c r="I1486" s="122" t="str">
        <x:v>Conditions d’entrée encore valides ; personne, outil et passage nécessaires disponibles. La parole seule ne valide pas l’objectif.</x:v>
      </x:c>
      <x:c r="J1486" s="122" t="str">
        <x:v>Origines — O5</x:v>
      </x:c>
      <x:c r="K1486" s="125" t="n">
        <x:v>12</x:v>
      </x:c>
    </x:row>
    <x:row r="1487" ht="149" customHeight="1">
      <x:c r="A1487" s="126" t="str">
        <x:v>D6-O5-M19-OUV---01</x:v>
      </x:c>
      <x:c r="B1487" s="127" t="str">
        <x:v>D6-O5-M19</x:v>
      </x:c>
      <x:c r="C1487" s="127" t="str">
        <x:v>OUV</x:v>
      </x:c>
      <x:c r="D1487" s="127" t="str">
        <x:v>-</x:v>
      </x:c>
      <x:c r="E1487" s="128" t="n">
        <x:v>1</x:v>
      </x:c>
      <x:c r="F1487" s="127" t="str">
        <x:v>Mara Venn</x:v>
      </x:c>
      <x:c r="G1487" s="127" t="str">
        <x:v>Ici ! Le câble !</x:v>
      </x:c>
      <x:c r="H1487" s="127" t="str">
        <x:v>Laisse le joueur regarder la situation avant de poursuivre.</x:v>
      </x:c>
      <x:c r="I1487" s="127" t="str">
        <x:v>O5-M18 résolue ; lire son résultat réel (réussite, issue partielle, refus ou échec) pour adapter les personnages et les objets présents. Blooded commun acquis ; vaisseau personnel possédé ; trajet réel requis pour toute scène hors Homeworld. Mara jamais rencontrée personnellement auparavant ; arrivée jouée sur Namarra PLAN13 ; EXP01–02. Le locuteur doit être présent ou relié par le contact décrit ; une absence n’est jamais annulée pour jouer cette scène.</x:v>
      </x:c>
      <x:c r="J1487" s="127" t="str">
        <x:v>Origines — O5</x:v>
      </x:c>
      <x:c r="K1487" s="130" t="n">
        <x:v>5</x:v>
      </x:c>
    </x:row>
    <x:row r="1488" ht="74" customHeight="1">
      <x:c r="A1488" s="121" t="str">
        <x:v>D6-O5-M19-SUCCES---01</x:v>
      </x:c>
      <x:c r="B1488" s="122" t="str">
        <x:v>D6-O5-M19</x:v>
      </x:c>
      <x:c r="C1488" s="122" t="str">
        <x:v>SUCCES</x:v>
      </x:c>
      <x:c r="D1488" s="122" t="str">
        <x:v>-</x:v>
      </x:c>
      <x:c r="E1488" s="123" t="n">
        <x:v>1</x:v>
      </x:c>
      <x:c r="F1488" s="122" t="str">
        <x:v>Mara Venn</x:v>
      </x:c>
      <x:c r="G1488" s="122" t="str">
        <x:v>Tu es passé. Attends... la bête est encore là.</x:v>
      </x:c>
      <x:c r="H1488" s="122" t="str">
        <x:v>Regarde le résultat réellement obtenu avant de parler.</x:v>
      </x:c>
      <x:c r="I1488" s="122" t="str">
        <x:v>Résultat correspondant effectivement constaté ; remplace ou supprime la ligne si choix de refus/différé/observation. Ne jamais jouer une victoire non acquise.</x:v>
      </x:c>
      <x:c r="J1488" s="122" t="str">
        <x:v>Origines — O5</x:v>
      </x:c>
      <x:c r="K1488" s="125" t="n">
        <x:v>9</x:v>
      </x:c>
    </x:row>
    <x:row r="1489" ht="44" customHeight="1">
      <x:c r="A1489" s="126" t="str">
        <x:v>D6-O5-M19-ECHEC---01</x:v>
      </x:c>
      <x:c r="B1489" s="127" t="str">
        <x:v>D6-O5-M19</x:v>
      </x:c>
      <x:c r="C1489" s="127" t="str">
        <x:v>ECHEC</x:v>
      </x:c>
      <x:c r="D1489" s="127" t="str">
        <x:v>-</x:v>
      </x:c>
      <x:c r="E1489" s="128" t="n">
        <x:v>1</x:v>
      </x:c>
      <x:c r="F1489" s="127" t="str">
        <x:v>Mara Venn</x:v>
      </x:c>
      <x:c r="G1489" s="127" t="str">
        <x:v>Le palier ! Reste au câble.</x:v>
      </x:c>
      <x:c r="H1489" s="127" t="str">
        <x:v>Suspend l’échange pour laisser jouer le repli ou la protection prévue.</x:v>
      </x:c>
      <x:c r="I1489" s="127" t="str">
        <x:v>Échec ou blocage correspondant effectivement observé ; les dégâts, objets et positions persistent.</x:v>
      </x:c>
      <x:c r="J1489" s="127" t="str">
        <x:v>Origines — O5</x:v>
      </x:c>
      <x:c r="K1489" s="130" t="n">
        <x:v>6</x:v>
      </x:c>
    </x:row>
    <x:row r="1490" ht="44" customHeight="1">
      <x:c r="A1490" s="121" t="str">
        <x:v>D6-O5-M19-REPRISE---01</x:v>
      </x:c>
      <x:c r="B1490" s="122" t="str">
        <x:v>D6-O5-M19</x:v>
      </x:c>
      <x:c r="C1490" s="122" t="str">
        <x:v>REPRISE</x:v>
      </x:c>
      <x:c r="D1490" s="122" t="str">
        <x:v>-</x:v>
      </x:c>
      <x:c r="E1490" s="123" t="n">
        <x:v>1</x:v>
      </x:c>
      <x:c r="F1490" s="122" t="str">
        <x:v>Mara Venn</x:v>
      </x:c>
      <x:c r="G1490" s="122" t="str">
        <x:v>Je le tiens encore. Une prise après l’autre.</x:v>
      </x:c>
      <x:c r="H1490" s="122" t="str">
        <x:v>Reprend à distance sûre ; ne répète pas toute la présentation.</x:v>
      </x:c>
      <x:c r="I1490" s="122" t="str">
        <x:v>Réinteraction volontaire après interruption ; état de l’action conservé.</x:v>
      </x:c>
      <x:c r="J1490" s="122" t="str">
        <x:v>Origines — O5</x:v>
      </x:c>
      <x:c r="K1490" s="125" t="n">
        <x:v>8</x:v>
      </x:c>
    </x:row>
    <x:row r="1491" ht="59" customHeight="1">
      <x:c r="A1491" s="126" t="str">
        <x:v>D6-O5-M19-CHOIX-A-01</x:v>
      </x:c>
      <x:c r="B1491" s="127" t="str">
        <x:v>D6-O5-M19</x:v>
      </x:c>
      <x:c r="C1491" s="127" t="str">
        <x:v>CHOIX</x:v>
      </x:c>
      <x:c r="D1491" s="127" t="str">
        <x:v>A</x:v>
      </x:c>
      <x:c r="E1491" s="128" t="n">
        <x:v>1</x:v>
      </x:c>
      <x:c r="F1491" s="127" t="str">
        <x:v>Joueur</x:v>
      </x:c>
      <x:c r="G1491" s="127" t="str">
        <x:v>Je prends ton appui.</x:v>
      </x:c>
      <x:c r="H1491" s="127" t="str">
        <x:v>Regarder la personne ou l’appui concerné ; intention, pas résultat.</x:v>
      </x:c>
      <x:c r="I1491" s="127" t="str">
        <x:v>Conditions d’entrée encore valides ; personne, outil et passage nécessaires disponibles. La parole seule ne valide pas l’objectif.</x:v>
      </x:c>
      <x:c r="J1491" s="127" t="str">
        <x:v>Origines — O5</x:v>
      </x:c>
      <x:c r="K1491" s="130" t="n">
        <x:v>4</x:v>
      </x:c>
    </x:row>
    <x:row r="1492" ht="59" customHeight="1">
      <x:c r="A1492" s="121" t="str">
        <x:v>D6-O5-M19-REPONSE-A-01</x:v>
      </x:c>
      <x:c r="B1492" s="122" t="str">
        <x:v>D6-O5-M19</x:v>
      </x:c>
      <x:c r="C1492" s="122" t="str">
        <x:v>REPONSE</x:v>
      </x:c>
      <x:c r="D1492" s="122" t="str">
        <x:v>A</x:v>
      </x:c>
      <x:c r="E1492" s="123" t="n">
        <x:v>1</x:v>
      </x:c>
      <x:c r="F1492" s="122" t="str">
        <x:v>Mara Venn</x:v>
      </x:c>
      <x:c r="G1492" s="122" t="str">
        <x:v>Tiens. Monte quand je tire.</x:v>
      </x:c>
      <x:c r="H1492" s="122" t="str">
        <x:v>Réponse au choix retenu ; les autres réponses ne sont pas jouées.</x:v>
      </x:c>
      <x:c r="I1492" s="122" t="str">
        <x:v>Conditions d’entrée encore valides ; personne, outil et passage nécessaires disponibles. La parole seule ne valide pas l’objectif.</x:v>
      </x:c>
      <x:c r="J1492" s="122" t="str">
        <x:v>Origines — O5</x:v>
      </x:c>
      <x:c r="K1492" s="125" t="n">
        <x:v>5</x:v>
      </x:c>
    </x:row>
    <x:row r="1493" ht="59" customHeight="1">
      <x:c r="A1493" s="126" t="str">
        <x:v>D6-O5-M19-CHOIX-B-01</x:v>
      </x:c>
      <x:c r="B1493" s="127" t="str">
        <x:v>D6-O5-M19</x:v>
      </x:c>
      <x:c r="C1493" s="127" t="str">
        <x:v>CHOIX</x:v>
      </x:c>
      <x:c r="D1493" s="127" t="str">
        <x:v>B</x:v>
      </x:c>
      <x:c r="E1493" s="128" t="n">
        <x:v>1</x:v>
      </x:c>
      <x:c r="F1493" s="127" t="str">
        <x:v>Joueur</x:v>
      </x:c>
      <x:c r="G1493" s="127" t="str">
        <x:v>Je rejoins d’abord cette seconde prise.</x:v>
      </x:c>
      <x:c r="H1493" s="127" t="str">
        <x:v>Regarder la personne ou l’appui concerné ; intention, pas résultat.</x:v>
      </x:c>
      <x:c r="I1493" s="127" t="str">
        <x:v>Conditions d’entrée encore valides ; personne, outil et passage nécessaires disponibles. La parole seule ne valide pas l’objectif.</x:v>
      </x:c>
      <x:c r="J1493" s="127" t="str">
        <x:v>Origines — O5</x:v>
      </x:c>
      <x:c r="K1493" s="130" t="n">
        <x:v>6</x:v>
      </x:c>
    </x:row>
    <x:row r="1494" ht="59" customHeight="1">
      <x:c r="A1494" s="121" t="str">
        <x:v>D6-O5-M19-REPONSE-B-01</x:v>
      </x:c>
      <x:c r="B1494" s="122" t="str">
        <x:v>D6-O5-M19</x:v>
      </x:c>
      <x:c r="C1494" s="122" t="str">
        <x:v>REPONSE</x:v>
      </x:c>
      <x:c r="D1494" s="122" t="str">
        <x:v>B</x:v>
      </x:c>
      <x:c r="E1494" s="123" t="n">
        <x:v>1</x:v>
      </x:c>
      <x:c r="F1494" s="122" t="str">
        <x:v>Mara Venn</x:v>
      </x:c>
      <x:c r="G1494" s="122" t="str">
        <x:v>Là. Je garde le câble.</x:v>
      </x:c>
      <x:c r="H1494" s="122" t="str">
        <x:v>Réponse au choix retenu ; les autres réponses ne sont pas jouées.</x:v>
      </x:c>
      <x:c r="I1494" s="122" t="str">
        <x:v>Conditions d’entrée encore valides ; personne, outil et passage nécessaires disponibles. La parole seule ne valide pas l’objectif.</x:v>
      </x:c>
      <x:c r="J1494" s="122" t="str">
        <x:v>Origines — O5</x:v>
      </x:c>
      <x:c r="K1494" s="125" t="n">
        <x:v>5</x:v>
      </x:c>
    </x:row>
    <x:row r="1495" ht="59" customHeight="1">
      <x:c r="A1495" s="126" t="str">
        <x:v>D6-O5-M19-VARIANTE---01</x:v>
      </x:c>
      <x:c r="B1495" s="127" t="str">
        <x:v>D6-O5-M19</x:v>
      </x:c>
      <x:c r="C1495" s="127" t="str">
        <x:v>VARIANTE</x:v>
      </x:c>
      <x:c r="D1495" s="127" t="str">
        <x:v>-</x:v>
      </x:c>
      <x:c r="E1495" s="128" t="n">
        <x:v>1</x:v>
      </x:c>
      <x:c r="F1495" s="127" t="str">
        <x:v>Mara Venn</x:v>
      </x:c>
      <x:c r="G1495" s="127" t="str">
        <x:v>Ta main. Ici.</x:v>
      </x:c>
      <x:c r="H1495" s="127" t="str">
        <x:v>Tend le câble vers la prise indiquée, attend le regard du joueur et reproduit le geste.</x:v>
      </x:c>
      <x:c r="I1495" s="127" t="str">
        <x:v>Premier échange ; priorité 1 ; aucune langue commune acquise ; sous-titres traduisent pour le spectateur, Mara réagit seulement au geste montré.</x:v>
      </x:c>
      <x:c r="J1495" s="127" t="str">
        <x:v>Origines — O5</x:v>
      </x:c>
      <x:c r="K1495" s="130" t="n">
        <x:v>3</x:v>
      </x:c>
    </x:row>
    <x:row r="1496" ht="59" customHeight="1">
      <x:c r="A1496" s="121" t="str">
        <x:v>D6-O5-M19-VARIANTE---02</x:v>
      </x:c>
      <x:c r="B1496" s="122" t="str">
        <x:v>D6-O5-M19</x:v>
      </x:c>
      <x:c r="C1496" s="122" t="str">
        <x:v>VARIANTE</x:v>
      </x:c>
      <x:c r="D1496" s="122" t="str">
        <x:v>-</x:v>
      </x:c>
      <x:c r="E1496" s="123" t="n">
        <x:v>2</x:v>
      </x:c>
      <x:c r="F1496" s="122" t="str">
        <x:v>Mara Venn</x:v>
      </x:c>
      <x:c r="G1496" s="122" t="str">
        <x:v>Cette prise a tenu. Mon câble aussi.</x:v>
      </x:c>
      <x:c r="H1496" s="122" t="str">
        <x:v>Pointe successivement le rocher puis le câble, sans discours sur une dette.</x:v>
      </x:c>
      <x:c r="I1496" s="122" t="str">
        <x:v>Après secours ; priorité 1 ; joueur a choisi la seconde prise B puis le câble a réellement retenu son passage.</x:v>
      </x:c>
      <x:c r="J1496" s="122" t="str">
        <x:v>Origines — O5</x:v>
      </x:c>
      <x:c r="K1496" s="125" t="n">
        <x:v>7</x:v>
      </x:c>
    </x:row>
    <x:row r="1497" ht="134" customHeight="1">
      <x:c r="A1497" s="126" t="str">
        <x:v>D6-O5-M20-OUV---01</x:v>
      </x:c>
      <x:c r="B1497" s="127" t="str">
        <x:v>D6-O5-M20</x:v>
      </x:c>
      <x:c r="C1497" s="127" t="str">
        <x:v>OUV</x:v>
      </x:c>
      <x:c r="D1497" s="127" t="str">
        <x:v>-</x:v>
      </x:c>
      <x:c r="E1497" s="128" t="n">
        <x:v>1</x:v>
      </x:c>
      <x:c r="F1497" s="127" t="str">
        <x:v>Mara Venn</x:v>
      </x:c>
      <x:c r="G1497" s="127" t="str">
        <x:v>De l’eau, derrière. La bête passe ici.</x:v>
      </x:c>
      <x:c r="H1497" s="127" t="str">
        <x:v>Laisse le joueur regarder la situation avant de poursuivre.</x:v>
      </x:c>
      <x:c r="I1497" s="127" t="str">
        <x:v>O5-M19 résolue ; lire son résultat réel (réussite, issue partielle, refus ou échec) pour adapter les personnages et les objets présents. Blooded commun acquis ; vaisseau personnel possédé ; trajet réel requis pour toute scène hors Homeworld. EXP03–04 ; coopération temporaire acceptée. Le locuteur doit être présent ou relié par le contact décrit ; une absence n’est jamais annulée pour jouer cette scène.</x:v>
      </x:c>
      <x:c r="J1497" s="127" t="str">
        <x:v>Origines — O5</x:v>
      </x:c>
      <x:c r="K1497" s="130" t="n">
        <x:v>7</x:v>
      </x:c>
    </x:row>
    <x:row r="1498" ht="74" customHeight="1">
      <x:c r="A1498" s="121" t="str">
        <x:v>D6-O5-M20-SUCCES---01</x:v>
      </x:c>
      <x:c r="B1498" s="122" t="str">
        <x:v>D6-O5-M20</x:v>
      </x:c>
      <x:c r="C1498" s="122" t="str">
        <x:v>SUCCES</x:v>
      </x:c>
      <x:c r="D1498" s="122" t="str">
        <x:v>-</x:v>
      </x:c>
      <x:c r="E1498" s="123" t="n">
        <x:v>1</x:v>
      </x:c>
      <x:c r="F1498" s="122" t="str">
        <x:v>Mara Venn</x:v>
      </x:c>
      <x:c r="G1498" s="122" t="str">
        <x:v>L’eau est accessible. Nous pouvons nous arrêter.</x:v>
      </x:c>
      <x:c r="H1498" s="122" t="str">
        <x:v>Regarde le résultat réellement obtenu avant de parler.</x:v>
      </x:c>
      <x:c r="I1498" s="122" t="str">
        <x:v>Résultat correspondant effectivement constaté ; remplace ou supprime la ligne si choix de refus/différé/observation. Ne jamais jouer une victoire non acquise.</x:v>
      </x:c>
      <x:c r="J1498" s="122" t="str">
        <x:v>Origines — O5</x:v>
      </x:c>
      <x:c r="K1498" s="125" t="n">
        <x:v>7</x:v>
      </x:c>
    </x:row>
    <x:row r="1499" ht="44" customHeight="1">
      <x:c r="A1499" s="126" t="str">
        <x:v>D6-O5-M20-ECHEC---01</x:v>
      </x:c>
      <x:c r="B1499" s="127" t="str">
        <x:v>D6-O5-M20</x:v>
      </x:c>
      <x:c r="C1499" s="127" t="str">
        <x:v>ECHEC</x:v>
      </x:c>
      <x:c r="D1499" s="127" t="str">
        <x:v>-</x:v>
      </x:c>
      <x:c r="E1499" s="128" t="n">
        <x:v>1</x:v>
      </x:c>
      <x:c r="F1499" s="127" t="str">
        <x:v>Mara Venn</x:v>
      </x:c>
      <x:c r="G1499" s="127" t="str">
        <x:v>Je n’ai pas compris. Je reste ici.</x:v>
      </x:c>
      <x:c r="H1499" s="127" t="str">
        <x:v>Suspend l’échange pour laisser jouer le repli ou la protection prévue.</x:v>
      </x:c>
      <x:c r="I1499" s="127" t="str">
        <x:v>Échec ou blocage correspondant effectivement observé ; les dégâts, objets et positions persistent.</x:v>
      </x:c>
      <x:c r="J1499" s="127" t="str">
        <x:v>Origines — O5</x:v>
      </x:c>
      <x:c r="K1499" s="130" t="n">
        <x:v>7</x:v>
      </x:c>
    </x:row>
    <x:row r="1500" ht="44" customHeight="1">
      <x:c r="A1500" s="121" t="str">
        <x:v>D6-O5-M20-REPRISE---01</x:v>
      </x:c>
      <x:c r="B1500" s="122" t="str">
        <x:v>D6-O5-M20</x:v>
      </x:c>
      <x:c r="C1500" s="122" t="str">
        <x:v>REPRISE</x:v>
      </x:c>
      <x:c r="D1500" s="122" t="str">
        <x:v>-</x:v>
      </x:c>
      <x:c r="E1500" s="123" t="n">
        <x:v>1</x:v>
      </x:c>
      <x:c r="F1500" s="122" t="str">
        <x:v>Mara Venn</x:v>
      </x:c>
      <x:c r="G1500" s="122" t="str">
        <x:v>Montre encore le signe. Puis nous bougeons.</x:v>
      </x:c>
      <x:c r="H1500" s="122" t="str">
        <x:v>Reprend à distance sûre ; ne répète pas toute la présentation.</x:v>
      </x:c>
      <x:c r="I1500" s="122" t="str">
        <x:v>Réinteraction volontaire après interruption ; état de l’action conservé.</x:v>
      </x:c>
      <x:c r="J1500" s="122" t="str">
        <x:v>Origines — O5</x:v>
      </x:c>
      <x:c r="K1500" s="125" t="n">
        <x:v>7</x:v>
      </x:c>
    </x:row>
    <x:row r="1501" ht="59" customHeight="1">
      <x:c r="A1501" s="126" t="str">
        <x:v>D6-O5-M20-CHOIX-A-01</x:v>
      </x:c>
      <x:c r="B1501" s="127" t="str">
        <x:v>D6-O5-M20</x:v>
      </x:c>
      <x:c r="C1501" s="127" t="str">
        <x:v>CHOIX</x:v>
      </x:c>
      <x:c r="D1501" s="127" t="str">
        <x:v>A</x:v>
      </x:c>
      <x:c r="E1501" s="128" t="n">
        <x:v>1</x:v>
      </x:c>
      <x:c r="F1501" s="127" t="str">
        <x:v>Joueur</x:v>
      </x:c>
      <x:c r="G1501" s="127" t="str">
        <x:v>J’éloigne la bête. Tu ouvres la sortie.</x:v>
      </x:c>
      <x:c r="H1501" s="127" t="str">
        <x:v>Regarder la personne ou l’appui concerné ; intention, pas résultat.</x:v>
      </x:c>
      <x:c r="I1501" s="127" t="str">
        <x:v>Conditions d’entrée encore valides ; personne, outil et passage nécessaires disponibles. La parole seule ne valide pas l’objectif.</x:v>
      </x:c>
      <x:c r="J1501" s="127" t="str">
        <x:v>Origines — O5</x:v>
      </x:c>
      <x:c r="K1501" s="130" t="n">
        <x:v>7</x:v>
      </x:c>
    </x:row>
    <x:row r="1502" ht="59" customHeight="1">
      <x:c r="A1502" s="121" t="str">
        <x:v>D6-O5-M20-REPONSE-A-01</x:v>
      </x:c>
      <x:c r="B1502" s="122" t="str">
        <x:v>D6-O5-M20</x:v>
      </x:c>
      <x:c r="C1502" s="122" t="str">
        <x:v>REPONSE</x:v>
      </x:c>
      <x:c r="D1502" s="122" t="str">
        <x:v>A</x:v>
      </x:c>
      <x:c r="E1502" s="123" t="n">
        <x:v>1</x:v>
      </x:c>
      <x:c r="F1502" s="122" t="str">
        <x:v>Mara Venn</x:v>
      </x:c>
      <x:c r="G1502" s="122" t="str">
        <x:v>Je vais là. Attends mon signe.</x:v>
      </x:c>
      <x:c r="H1502" s="122" t="str">
        <x:v>Réponse au choix retenu ; les autres réponses ne sont pas jouées.</x:v>
      </x:c>
      <x:c r="I1502" s="122" t="str">
        <x:v>Conditions d’entrée encore valides ; personne, outil et passage nécessaires disponibles. La parole seule ne valide pas l’objectif.</x:v>
      </x:c>
      <x:c r="J1502" s="122" t="str">
        <x:v>Origines — O5</x:v>
      </x:c>
      <x:c r="K1502" s="125" t="n">
        <x:v>6</x:v>
      </x:c>
    </x:row>
    <x:row r="1503" ht="59" customHeight="1">
      <x:c r="A1503" s="126" t="str">
        <x:v>D6-O5-M20-CHOIX-B-01</x:v>
      </x:c>
      <x:c r="B1503" s="127" t="str">
        <x:v>D6-O5-M20</x:v>
      </x:c>
      <x:c r="C1503" s="127" t="str">
        <x:v>CHOIX</x:v>
      </x:c>
      <x:c r="D1503" s="127" t="str">
        <x:v>B</x:v>
      </x:c>
      <x:c r="E1503" s="128" t="n">
        <x:v>1</x:v>
      </x:c>
      <x:c r="F1503" s="127" t="str">
        <x:v>Joueur</x:v>
      </x:c>
      <x:c r="G1503" s="127" t="str">
        <x:v>Nous prenons le chemin long.</x:v>
      </x:c>
      <x:c r="H1503" s="127" t="str">
        <x:v>Regarder la personne ou l’appui concerné ; intention, pas résultat.</x:v>
      </x:c>
      <x:c r="I1503" s="127" t="str">
        <x:v>Conditions d’entrée encore valides ; personne, outil et passage nécessaires disponibles. La parole seule ne valide pas l’objectif.</x:v>
      </x:c>
      <x:c r="J1503" s="127" t="str">
        <x:v>Origines — O5</x:v>
      </x:c>
      <x:c r="K1503" s="130" t="n">
        <x:v>5</x:v>
      </x:c>
    </x:row>
    <x:row r="1504" ht="59" customHeight="1">
      <x:c r="A1504" s="121" t="str">
        <x:v>D6-O5-M20-REPONSE-B-01</x:v>
      </x:c>
      <x:c r="B1504" s="122" t="str">
        <x:v>D6-O5-M20</x:v>
      </x:c>
      <x:c r="C1504" s="122" t="str">
        <x:v>REPONSE</x:v>
      </x:c>
      <x:c r="D1504" s="122" t="str">
        <x:v>B</x:v>
      </x:c>
      <x:c r="E1504" s="123" t="n">
        <x:v>1</x:v>
      </x:c>
      <x:c r="F1504" s="122" t="str">
        <x:v>Mara Venn</x:v>
      </x:c>
      <x:c r="G1504" s="122" t="str">
        <x:v>Plus loin. Moins de bruit.</x:v>
      </x:c>
      <x:c r="H1504" s="122" t="str">
        <x:v>Réponse au choix retenu ; les autres réponses ne sont pas jouées.</x:v>
      </x:c>
      <x:c r="I1504" s="122" t="str">
        <x:v>Conditions d’entrée encore valides ; personne, outil et passage nécessaires disponibles. La parole seule ne valide pas l’objectif.</x:v>
      </x:c>
      <x:c r="J1504" s="122" t="str">
        <x:v>Origines — O5</x:v>
      </x:c>
      <x:c r="K1504" s="125" t="n">
        <x:v>5</x:v>
      </x:c>
    </x:row>
    <x:row r="1505" ht="44" customHeight="1">
      <x:c r="A1505" s="126" t="str">
        <x:v>D6-O5-M20-VARIANTE---01</x:v>
      </x:c>
      <x:c r="B1505" s="127" t="str">
        <x:v>D6-O5-M20</x:v>
      </x:c>
      <x:c r="C1505" s="127" t="str">
        <x:v>VARIANTE</x:v>
      </x:c>
      <x:c r="D1505" s="127" t="str">
        <x:v>-</x:v>
      </x:c>
      <x:c r="E1505" s="128" t="n">
        <x:v>1</x:v>
      </x:c>
      <x:c r="F1505" s="127" t="str">
        <x:v>Mara Venn</x:v>
      </x:c>
      <x:c r="G1505" s="127" t="str">
        <x:v>Non, attends. Regarde ma main.</x:v>
      </x:c>
      <x:c r="H1505" s="127" t="str">
        <x:v>Retourne au couvert connu puis mime seulement tenir et avancer, en deux gestes distincts.</x:v>
      </x:c>
      <x:c r="I1505" s="127" t="str">
        <x:v>Après mauvais signal ; priorité 1 ; geste de passage pas encore compris.</x:v>
      </x:c>
      <x:c r="J1505" s="127" t="str">
        <x:v>Origines — O5</x:v>
      </x:c>
      <x:c r="K1505" s="130" t="n">
        <x:v>5</x:v>
      </x:c>
    </x:row>
    <x:row r="1506" ht="134" customHeight="1">
      <x:c r="A1506" s="121" t="str">
        <x:v>D6-O5-M21-OUV---01</x:v>
      </x:c>
      <x:c r="B1506" s="122" t="str">
        <x:v>D6-O5-M21</x:v>
      </x:c>
      <x:c r="C1506" s="122" t="str">
        <x:v>OUV</x:v>
      </x:c>
      <x:c r="D1506" s="122" t="str">
        <x:v>-</x:v>
      </x:c>
      <x:c r="E1506" s="123" t="n">
        <x:v>1</x:v>
      </x:c>
      <x:c r="F1506" s="122" t="str">
        <x:v>Mara Venn</x:v>
      </x:c>
      <x:c r="G1506" s="122" t="str">
        <x:v>Mon outil est dans le poste. Je garde mon arme.</x:v>
      </x:c>
      <x:c r="H1506" s="122" t="str">
        <x:v>Laisse le joueur regarder la situation avant de poursuivre.</x:v>
      </x:c>
      <x:c r="I1506" s="122" t="str">
        <x:v>O5-M20 résolue ; lire son résultat réel (réussite, issue partielle, refus ou échec) pour adapter les personnages et les objets présents. Blooded commun acquis ; vaisseau personnel possédé ; trajet réel requis pour toute scène hors Homeworld. EXP05–06 ; équipement de Mara toujours à elle. Le locuteur doit être présent ou relié par le contact décrit ; une absence n’est jamais annulée pour jouer cette scène.</x:v>
      </x:c>
      <x:c r="J1506" s="122" t="str">
        <x:v>Origines — O5</x:v>
      </x:c>
      <x:c r="K1506" s="125" t="n">
        <x:v>10</x:v>
      </x:c>
    </x:row>
    <x:row r="1507" ht="74" customHeight="1">
      <x:c r="A1507" s="126" t="str">
        <x:v>D6-O5-M21-SUCCES---01</x:v>
      </x:c>
      <x:c r="B1507" s="127" t="str">
        <x:v>D6-O5-M21</x:v>
      </x:c>
      <x:c r="C1507" s="127" t="str">
        <x:v>SUCCES</x:v>
      </x:c>
      <x:c r="D1507" s="127" t="str">
        <x:v>-</x:v>
      </x:c>
      <x:c r="E1507" s="128" t="n">
        <x:v>1</x:v>
      </x:c>
      <x:c r="F1507" s="127" t="str">
        <x:v>Mara Venn</x:v>
      </x:c>
      <x:c r="G1507" s="127" t="str">
        <x:v>La pièce tient. Je peux me servir de mon équipement.</x:v>
      </x:c>
      <x:c r="H1507" s="127" t="str">
        <x:v>Regarde le résultat réellement obtenu avant de parler.</x:v>
      </x:c>
      <x:c r="I1507" s="127" t="str">
        <x:v>Résultat correspondant effectivement constaté ; remplace ou supprime la ligne si choix de refus/différé/observation. Ne jamais jouer une victoire non acquise.</x:v>
      </x:c>
      <x:c r="J1507" s="127" t="str">
        <x:v>Origines — O5</x:v>
      </x:c>
      <x:c r="K1507" s="130" t="n">
        <x:v>10</x:v>
      </x:c>
    </x:row>
    <x:row r="1508" ht="44" customHeight="1">
      <x:c r="A1508" s="121" t="str">
        <x:v>D6-O5-M21-ECHEC---01</x:v>
      </x:c>
      <x:c r="B1508" s="122" t="str">
        <x:v>D6-O5-M21</x:v>
      </x:c>
      <x:c r="C1508" s="122" t="str">
        <x:v>ECHEC</x:v>
      </x:c>
      <x:c r="D1508" s="122" t="str">
        <x:v>-</x:v>
      </x:c>
      <x:c r="E1508" s="123" t="n">
        <x:v>1</x:v>
      </x:c>
      <x:c r="F1508" s="122" t="str">
        <x:v>Mara Venn</x:v>
      </x:c>
      <x:c r="G1508" s="122" t="str">
        <x:v>Ce passage est fermé. L’objet est encore de l’autre côté.</x:v>
      </x:c>
      <x:c r="H1508" s="122" t="str">
        <x:v>Suspend l’échange pour laisser jouer le repli ou la protection prévue.</x:v>
      </x:c>
      <x:c r="I1508" s="122" t="str">
        <x:v>Échec ou blocage correspondant effectivement observé ; les dégâts, objets et positions persistent.</x:v>
      </x:c>
      <x:c r="J1508" s="122" t="str">
        <x:v>Origines — O5</x:v>
      </x:c>
      <x:c r="K1508" s="125" t="n">
        <x:v>10</x:v>
      </x:c>
    </x:row>
    <x:row r="1509" ht="44" customHeight="1">
      <x:c r="A1509" s="126" t="str">
        <x:v>D6-O5-M21-REPRISE---01</x:v>
      </x:c>
      <x:c r="B1509" s="127" t="str">
        <x:v>D6-O5-M21</x:v>
      </x:c>
      <x:c r="C1509" s="127" t="str">
        <x:v>REPRISE</x:v>
      </x:c>
      <x:c r="D1509" s="127" t="str">
        <x:v>-</x:v>
      </x:c>
      <x:c r="E1509" s="128" t="n">
        <x:v>1</x:v>
      </x:c>
      <x:c r="F1509" s="127" t="str">
        <x:v>Mara Venn</x:v>
      </x:c>
      <x:c r="G1509" s="127" t="str">
        <x:v>Tu peux voir l’autre accès depuis la galerie.</x:v>
      </x:c>
      <x:c r="H1509" s="127" t="str">
        <x:v>Reprend à distance sûre ; ne répète pas toute la présentation.</x:v>
      </x:c>
      <x:c r="I1509" s="127" t="str">
        <x:v>Réinteraction volontaire après interruption ; état de l’action conservé.</x:v>
      </x:c>
      <x:c r="J1509" s="127" t="str">
        <x:v>Origines — O5</x:v>
      </x:c>
      <x:c r="K1509" s="130" t="n">
        <x:v>8</x:v>
      </x:c>
    </x:row>
    <x:row r="1510" ht="59" customHeight="1">
      <x:c r="A1510" s="121" t="str">
        <x:v>D6-O5-M21-CHOIX-A-01</x:v>
      </x:c>
      <x:c r="B1510" s="122" t="str">
        <x:v>D6-O5-M21</x:v>
      </x:c>
      <x:c r="C1510" s="122" t="str">
        <x:v>CHOIX</x:v>
      </x:c>
      <x:c r="D1510" s="122" t="str">
        <x:v>A</x:v>
      </x:c>
      <x:c r="E1510" s="123" t="n">
        <x:v>1</x:v>
      </x:c>
      <x:c r="F1510" s="122" t="str">
        <x:v>Joueur</x:v>
      </x:c>
      <x:c r="G1510" s="122" t="str">
        <x:v>Je cherche la pièce avant de poursuivre.</x:v>
      </x:c>
      <x:c r="H1510" s="122" t="str">
        <x:v>Regarder la personne ou l’appui concerné ; intention, pas résultat.</x:v>
      </x:c>
      <x:c r="I1510" s="122" t="str">
        <x:v>Conditions d’entrée encore valides ; personne, outil et passage nécessaires disponibles. La parole seule ne valide pas l’objectif.</x:v>
      </x:c>
      <x:c r="J1510" s="122" t="str">
        <x:v>Origines — O5</x:v>
      </x:c>
      <x:c r="K1510" s="125" t="n">
        <x:v>7</x:v>
      </x:c>
    </x:row>
    <x:row r="1511" ht="59" customHeight="1">
      <x:c r="A1511" s="126" t="str">
        <x:v>D6-O5-M21-REPONSE-A-01</x:v>
      </x:c>
      <x:c r="B1511" s="127" t="str">
        <x:v>D6-O5-M21</x:v>
      </x:c>
      <x:c r="C1511" s="127" t="str">
        <x:v>REPONSE</x:v>
      </x:c>
      <x:c r="D1511" s="127" t="str">
        <x:v>A</x:v>
      </x:c>
      <x:c r="E1511" s="128" t="n">
        <x:v>1</x:v>
      </x:c>
      <x:c r="F1511" s="127" t="str">
        <x:v>Mara Venn</x:v>
      </x:c>
      <x:c r="G1511" s="127" t="str">
        <x:v>J’ouvre en bas. Toi, en haut.</x:v>
      </x:c>
      <x:c r="H1511" s="127" t="str">
        <x:v>Réponse au choix retenu ; les autres réponses ne sont pas jouées.</x:v>
      </x:c>
      <x:c r="I1511" s="127" t="str">
        <x:v>Conditions d’entrée encore valides ; personne, outil et passage nécessaires disponibles. La parole seule ne valide pas l’objectif.</x:v>
      </x:c>
      <x:c r="J1511" s="127" t="str">
        <x:v>Origines — O5</x:v>
      </x:c>
      <x:c r="K1511" s="130" t="n">
        <x:v>6</x:v>
      </x:c>
    </x:row>
    <x:row r="1512" ht="59" customHeight="1">
      <x:c r="A1512" s="121" t="str">
        <x:v>D6-O5-M21-CHOIX-B-01</x:v>
      </x:c>
      <x:c r="B1512" s="122" t="str">
        <x:v>D6-O5-M21</x:v>
      </x:c>
      <x:c r="C1512" s="122" t="str">
        <x:v>CHOIX</x:v>
      </x:c>
      <x:c r="D1512" s="122" t="str">
        <x:v>B</x:v>
      </x:c>
      <x:c r="E1512" s="123" t="n">
        <x:v>1</x:v>
      </x:c>
      <x:c r="F1512" s="122" t="str">
        <x:v>Joueur</x:v>
      </x:c>
      <x:c r="G1512" s="122" t="str">
        <x:v>D’abord, nous sécurisons cette cour.</x:v>
      </x:c>
      <x:c r="H1512" s="122" t="str">
        <x:v>Regarder la personne ou l’appui concerné ; intention, pas résultat.</x:v>
      </x:c>
      <x:c r="I1512" s="122" t="str">
        <x:v>Conditions d’entrée encore valides ; personne, outil et passage nécessaires disponibles. La parole seule ne valide pas l’objectif.</x:v>
      </x:c>
      <x:c r="J1512" s="122" t="str">
        <x:v>Origines — O5</x:v>
      </x:c>
      <x:c r="K1512" s="125" t="n">
        <x:v>5</x:v>
      </x:c>
    </x:row>
    <x:row r="1513" ht="59" customHeight="1">
      <x:c r="A1513" s="126" t="str">
        <x:v>D6-O5-M21-REPONSE-B-01</x:v>
      </x:c>
      <x:c r="B1513" s="127" t="str">
        <x:v>D6-O5-M21</x:v>
      </x:c>
      <x:c r="C1513" s="127" t="str">
        <x:v>REPONSE</x:v>
      </x:c>
      <x:c r="D1513" s="127" t="str">
        <x:v>B</x:v>
      </x:c>
      <x:c r="E1513" s="128" t="n">
        <x:v>1</x:v>
      </x:c>
      <x:c r="F1513" s="127" t="str">
        <x:v>Mara Venn</x:v>
      </x:c>
      <x:c r="G1513" s="127" t="str">
        <x:v>Oui. Pas de bête derrière nous.</x:v>
      </x:c>
      <x:c r="H1513" s="127" t="str">
        <x:v>Réponse au choix retenu ; les autres réponses ne sont pas jouées.</x:v>
      </x:c>
      <x:c r="I1513" s="127" t="str">
        <x:v>Conditions d’entrée encore valides ; personne, outil et passage nécessaires disponibles. La parole seule ne valide pas l’objectif.</x:v>
      </x:c>
      <x:c r="J1513" s="127" t="str">
        <x:v>Origines — O5</x:v>
      </x:c>
      <x:c r="K1513" s="130" t="n">
        <x:v>6</x:v>
      </x:c>
    </x:row>
    <x:row r="1514" ht="44" customHeight="1">
      <x:c r="A1514" s="121" t="str">
        <x:v>D6-O5-M21-VARIANTE---01</x:v>
      </x:c>
      <x:c r="B1514" s="122" t="str">
        <x:v>D6-O5-M21</x:v>
      </x:c>
      <x:c r="C1514" s="122" t="str">
        <x:v>VARIANTE</x:v>
      </x:c>
      <x:c r="D1514" s="122" t="str">
        <x:v>-</x:v>
      </x:c>
      <x:c r="E1514" s="123" t="n">
        <x:v>1</x:v>
      </x:c>
      <x:c r="F1514" s="122" t="str">
        <x:v>Mara Venn</x:v>
      </x:c>
      <x:c r="G1514" s="122" t="str">
        <x:v>Mon outil. Je le garde.</x:v>
      </x:c>
      <x:c r="H1514" s="122" t="str">
        <x:v>Réinstalle elle-même la pièce ; le joueur ne reçoit pas son arme en récompense.</x:v>
      </x:c>
      <x:c r="I1514" s="122" t="str">
        <x:v>Après récupération ; priorité 1 ; pièce remise à Mara, arme demeurée à elle.</x:v>
      </x:c>
      <x:c r="J1514" s="122" t="str">
        <x:v>Origines — O5</x:v>
      </x:c>
      <x:c r="K1514" s="125" t="n">
        <x:v>5</x:v>
      </x:c>
    </x:row>
    <x:row r="1515" ht="134" customHeight="1">
      <x:c r="A1515" s="126" t="str">
        <x:v>D6-O5-M22-OUV---01</x:v>
      </x:c>
      <x:c r="B1515" s="127" t="str">
        <x:v>D6-O5-M22</x:v>
      </x:c>
      <x:c r="C1515" s="127" t="str">
        <x:v>OUV</x:v>
      </x:c>
      <x:c r="D1515" s="127" t="str">
        <x:v>-</x:v>
      </x:c>
      <x:c r="E1515" s="128" t="n">
        <x:v>1</x:v>
      </x:c>
      <x:c r="F1515" s="127" t="str">
        <x:v>Mara Venn</x:v>
      </x:c>
      <x:c r="G1515" s="127" t="str">
        <x:v>Mon départ est ici. La carte a pris l’eau.</x:v>
      </x:c>
      <x:c r="H1515" s="127" t="str">
        <x:v>Laisse le joueur regarder la situation avant de poursuivre.</x:v>
      </x:c>
      <x:c r="I1515" s="127" t="str">
        <x:v>O5-M21 résolue ; lire son résultat réel (réussite, issue partielle, refus ou échec) pour adapter les personnages et les objets présents. Blooded commun acquis ; vaisseau personnel possédé ; trajet réel requis pour toute scène hors Homeworld. EXP07 ; projet de départ de Mara explicite. Le locuteur doit être présent ou relié par le contact décrit ; une absence n’est jamais annulée pour jouer cette scène.</x:v>
      </x:c>
      <x:c r="J1515" s="127" t="str">
        <x:v>Origines — O5</x:v>
      </x:c>
      <x:c r="K1515" s="130" t="n">
        <x:v>9</x:v>
      </x:c>
    </x:row>
    <x:row r="1516" ht="74" customHeight="1">
      <x:c r="A1516" s="121" t="str">
        <x:v>D6-O5-M22-SUCCES---01</x:v>
      </x:c>
      <x:c r="B1516" s="122" t="str">
        <x:v>D6-O5-M22</x:v>
      </x:c>
      <x:c r="C1516" s="122" t="str">
        <x:v>SUCCES</x:v>
      </x:c>
      <x:c r="D1516" s="122" t="str">
        <x:v>-</x:v>
      </x:c>
      <x:c r="E1516" s="123" t="n">
        <x:v>1</x:v>
      </x:c>
      <x:c r="F1516" s="122" t="str">
        <x:v>Mara Venn</x:v>
      </x:c>
      <x:c r="G1516" s="122" t="str">
        <x:v>Je sais où aller maintenant. Je veux prendre ce transport.</x:v>
      </x:c>
      <x:c r="H1516" s="122" t="str">
        <x:v>Regarde le résultat réellement obtenu avant de parler.</x:v>
      </x:c>
      <x:c r="I1516" s="122" t="str">
        <x:v>Résultat correspondant effectivement constaté ; remplace ou supprime la ligne si choix de refus/différé/observation. Ne jamais jouer une victoire non acquise.</x:v>
      </x:c>
      <x:c r="J1516" s="122" t="str">
        <x:v>Origines — O5</x:v>
      </x:c>
      <x:c r="K1516" s="125" t="n">
        <x:v>10</x:v>
      </x:c>
    </x:row>
    <x:row r="1517" ht="44" customHeight="1">
      <x:c r="A1517" s="126" t="str">
        <x:v>D6-O5-M22-ECHEC---01</x:v>
      </x:c>
      <x:c r="B1517" s="127" t="str">
        <x:v>D6-O5-M22</x:v>
      </x:c>
      <x:c r="C1517" s="127" t="str">
        <x:v>ECHEC</x:v>
      </x:c>
      <x:c r="D1517" s="127" t="str">
        <x:v>-</x:v>
      </x:c>
      <x:c r="E1517" s="128" t="n">
        <x:v>1</x:v>
      </x:c>
      <x:c r="F1517" s="127" t="str">
        <x:v>Mara Venn</x:v>
      </x:c>
      <x:c r="G1517" s="127" t="str">
        <x:v>Deux endroits possibles. Nous devons encore regarder.</x:v>
      </x:c>
      <x:c r="H1517" s="127" t="str">
        <x:v>Suspend l’échange pour laisser jouer le repli ou la protection prévue.</x:v>
      </x:c>
      <x:c r="I1517" s="127" t="str">
        <x:v>Échec ou blocage correspondant effectivement observé ; les dégâts, objets et positions persistent.</x:v>
      </x:c>
      <x:c r="J1517" s="127" t="str">
        <x:v>Origines — O5</x:v>
      </x:c>
      <x:c r="K1517" s="130" t="n">
        <x:v>7</x:v>
      </x:c>
    </x:row>
    <x:row r="1518" ht="44" customHeight="1">
      <x:c r="A1518" s="121" t="str">
        <x:v>D6-O5-M22-REPRISE---01</x:v>
      </x:c>
      <x:c r="B1518" s="122" t="str">
        <x:v>D6-O5-M22</x:v>
      </x:c>
      <x:c r="C1518" s="122" t="str">
        <x:v>REPRISE</x:v>
      </x:c>
      <x:c r="D1518" s="122" t="str">
        <x:v>-</x:v>
      </x:c>
      <x:c r="E1518" s="123" t="n">
        <x:v>1</x:v>
      </x:c>
      <x:c r="F1518" s="122" t="str">
        <x:v>Mara Venn</x:v>
      </x:c>
      <x:c r="G1518" s="122" t="str">
        <x:v>Cette hauteur peut montrer le quai. Reprenons de là.</x:v>
      </x:c>
      <x:c r="H1518" s="122" t="str">
        <x:v>Reprend à distance sûre ; ne répète pas toute la présentation.</x:v>
      </x:c>
      <x:c r="I1518" s="122" t="str">
        <x:v>Réinteraction volontaire après interruption ; état de l’action conservé.</x:v>
      </x:c>
      <x:c r="J1518" s="122" t="str">
        <x:v>Origines — O5</x:v>
      </x:c>
      <x:c r="K1518" s="125" t="n">
        <x:v>9</x:v>
      </x:c>
    </x:row>
    <x:row r="1519" ht="59" customHeight="1">
      <x:c r="A1519" s="126" t="str">
        <x:v>D6-O5-M22-CHOIX-A-01</x:v>
      </x:c>
      <x:c r="B1519" s="127" t="str">
        <x:v>D6-O5-M22</x:v>
      </x:c>
      <x:c r="C1519" s="127" t="str">
        <x:v>CHOIX</x:v>
      </x:c>
      <x:c r="D1519" s="127" t="str">
        <x:v>A</x:v>
      </x:c>
      <x:c r="E1519" s="128" t="n">
        <x:v>1</x:v>
      </x:c>
      <x:c r="F1519" s="127" t="str">
        <x:v>Joueur</x:v>
      </x:c>
      <x:c r="G1519" s="127" t="str">
        <x:v>Je remets le relais en marche.</x:v>
      </x:c>
      <x:c r="H1519" s="127" t="str">
        <x:v>Regarder la personne ou l’appui concerné ; intention, pas résultat.</x:v>
      </x:c>
      <x:c r="I1519" s="127" t="str">
        <x:v>Conditions d’entrée encore valides ; personne, outil et passage nécessaires disponibles. La parole seule ne valide pas l’objectif.</x:v>
      </x:c>
      <x:c r="J1519" s="127" t="str">
        <x:v>Origines — O5</x:v>
      </x:c>
      <x:c r="K1519" s="130" t="n">
        <x:v>6</x:v>
      </x:c>
    </x:row>
    <x:row r="1520" ht="59" customHeight="1">
      <x:c r="A1520" s="121" t="str">
        <x:v>D6-O5-M22-REPONSE-A-01</x:v>
      </x:c>
      <x:c r="B1520" s="122" t="str">
        <x:v>D6-O5-M22</x:v>
      </x:c>
      <x:c r="C1520" s="122" t="str">
        <x:v>REPONSE</x:v>
      </x:c>
      <x:c r="D1520" s="122" t="str">
        <x:v>A</x:v>
      </x:c>
      <x:c r="E1520" s="123" t="n">
        <x:v>1</x:v>
      </x:c>
      <x:c r="F1520" s="122" t="str">
        <x:v>Mara Venn</x:v>
      </x:c>
      <x:c r="G1520" s="122" t="str">
        <x:v>Je montre l’endroit du signal.</x:v>
      </x:c>
      <x:c r="H1520" s="122" t="str">
        <x:v>Réponse au choix retenu ; les autres réponses ne sont pas jouées.</x:v>
      </x:c>
      <x:c r="I1520" s="122" t="str">
        <x:v>Conditions d’entrée encore valides ; personne, outil et passage nécessaires disponibles. La parole seule ne valide pas l’objectif.</x:v>
      </x:c>
      <x:c r="J1520" s="122" t="str">
        <x:v>Origines — O5</x:v>
      </x:c>
      <x:c r="K1520" s="125" t="n">
        <x:v>5</x:v>
      </x:c>
    </x:row>
    <x:row r="1521" ht="59" customHeight="1">
      <x:c r="A1521" s="126" t="str">
        <x:v>D6-O5-M22-CHOIX-B-01</x:v>
      </x:c>
      <x:c r="B1521" s="127" t="str">
        <x:v>D6-O5-M22</x:v>
      </x:c>
      <x:c r="C1521" s="127" t="str">
        <x:v>CHOIX</x:v>
      </x:c>
      <x:c r="D1521" s="127" t="str">
        <x:v>B</x:v>
      </x:c>
      <x:c r="E1521" s="128" t="n">
        <x:v>1</x:v>
      </x:c>
      <x:c r="F1521" s="127" t="str">
        <x:v>Joueur</x:v>
      </x:c>
      <x:c r="G1521" s="127" t="str">
        <x:v>Je relève un chemin jusqu’au port.</x:v>
      </x:c>
      <x:c r="H1521" s="127" t="str">
        <x:v>Regarder la personne ou l’appui concerné ; intention, pas résultat.</x:v>
      </x:c>
      <x:c r="I1521" s="127" t="str">
        <x:v>Conditions d’entrée encore valides ; personne, outil et passage nécessaires disponibles. La parole seule ne valide pas l’objectif.</x:v>
      </x:c>
      <x:c r="J1521" s="127" t="str">
        <x:v>Origines — O5</x:v>
      </x:c>
      <x:c r="K1521" s="130" t="n">
        <x:v>6</x:v>
      </x:c>
    </x:row>
    <x:row r="1522" ht="59" customHeight="1">
      <x:c r="A1522" s="121" t="str">
        <x:v>D6-O5-M22-REPONSE-B-01</x:v>
      </x:c>
      <x:c r="B1522" s="122" t="str">
        <x:v>D6-O5-M22</x:v>
      </x:c>
      <x:c r="C1522" s="122" t="str">
        <x:v>REPONSE</x:v>
      </x:c>
      <x:c r="D1522" s="122" t="str">
        <x:v>B</x:v>
      </x:c>
      <x:c r="E1522" s="123" t="n">
        <x:v>1</x:v>
      </x:c>
      <x:c r="F1522" s="122" t="str">
        <x:v>Mara Venn</x:v>
      </x:c>
      <x:c r="G1522" s="122" t="str">
        <x:v>Montre-moi les passages que tu connais.</x:v>
      </x:c>
      <x:c r="H1522" s="122" t="str">
        <x:v>Réponse au choix retenu ; les autres réponses ne sont pas jouées.</x:v>
      </x:c>
      <x:c r="I1522" s="122" t="str">
        <x:v>Conditions d’entrée encore valides ; personne, outil et passage nécessaires disponibles. La parole seule ne valide pas l’objectif.</x:v>
      </x:c>
      <x:c r="J1522" s="122" t="str">
        <x:v>Origines — O5</x:v>
      </x:c>
      <x:c r="K1522" s="125" t="n">
        <x:v>6</x:v>
      </x:c>
    </x:row>
    <x:row r="1523" ht="59" customHeight="1">
      <x:c r="A1523" s="126" t="str">
        <x:v>D6-O5-M22-VARIANTE---01</x:v>
      </x:c>
      <x:c r="B1523" s="127" t="str">
        <x:v>D6-O5-M22</x:v>
      </x:c>
      <x:c r="C1523" s="127" t="str">
        <x:v>VARIANTE</x:v>
      </x:c>
      <x:c r="D1523" s="127" t="str">
        <x:v>-</x:v>
      </x:c>
      <x:c r="E1523" s="128" t="n">
        <x:v>1</x:v>
      </x:c>
      <x:c r="F1523" s="127" t="str">
        <x:v>Esha</x:v>
      </x:c>
      <x:c r="G1523" s="127" t="str">
        <x:v>Le quai répond. La route que vous cherchiez se vérifie depuis cette hauteur.</x:v>
      </x:c>
      <x:c r="H1523" s="127" t="str">
        <x:v>Montre le signal visible et le relief commun ; ne revendique pas une traduction yautja universelle.</x:v>
      </x:c>
      <x:c r="I1523" s="127" t="str">
        <x:v>Après réparation du relais A ; priorité 1 ; Esha présente à Namarra et protocole de relais du projet effectivement établi.</x:v>
      </x:c>
      <x:c r="J1523" s="127" t="str">
        <x:v>Origines — O5</x:v>
      </x:c>
      <x:c r="K1523" s="130" t="n">
        <x:v>13</x:v>
      </x:c>
    </x:row>
    <x:row r="1524" ht="134" customHeight="1">
      <x:c r="A1524" s="121" t="str">
        <x:v>D6-O5-M23-OUV---01</x:v>
      </x:c>
      <x:c r="B1524" s="122" t="str">
        <x:v>D6-O5-M23</x:v>
      </x:c>
      <x:c r="C1524" s="122" t="str">
        <x:v>OUV</x:v>
      </x:c>
      <x:c r="D1524" s="122" t="str">
        <x:v>-</x:v>
      </x:c>
      <x:c r="E1524" s="123" t="n">
        <x:v>1</x:v>
      </x:c>
      <x:c r="F1524" s="122" t="str">
        <x:v>Mara Venn</x:v>
      </x:c>
      <x:c r="G1524" s="122" t="str">
        <x:v>Le transport est après ce passage. Je choisis le couvert de gauche.</x:v>
      </x:c>
      <x:c r="H1524" s="122" t="str">
        <x:v>Laisse le joueur regarder la situation avant de poursuivre.</x:v>
      </x:c>
      <x:c r="I1524" s="122" t="str">
        <x:v>O5-M22 résolue ; lire son résultat réel (réussite, issue partielle, refus ou échec) pour adapter les personnages et les objets présents. Blooded commun acquis ; vaisseau personnel possédé ; trajet réel requis pour toute scène hors Homeworld. EXP08–09 ; route de départ recherchée. Le locuteur doit être présent ou relié par le contact décrit ; une absence n’est jamais annulée pour jouer cette scène.</x:v>
      </x:c>
      <x:c r="J1524" s="122" t="str">
        <x:v>Origines — O5</x:v>
      </x:c>
      <x:c r="K1524" s="125" t="n">
        <x:v>12</x:v>
      </x:c>
    </x:row>
    <x:row r="1525" ht="74" customHeight="1">
      <x:c r="A1525" s="126" t="str">
        <x:v>D6-O5-M23-SUCCES---01</x:v>
      </x:c>
      <x:c r="B1525" s="127" t="str">
        <x:v>D6-O5-M23</x:v>
      </x:c>
      <x:c r="C1525" s="127" t="str">
        <x:v>SUCCES</x:v>
      </x:c>
      <x:c r="D1525" s="127" t="str">
        <x:v>-</x:v>
      </x:c>
      <x:c r="E1525" s="128" t="n">
        <x:v>1</x:v>
      </x:c>
      <x:c r="F1525" s="127" t="str">
        <x:v>Mara Venn</x:v>
      </x:c>
      <x:c r="G1525" s="127" t="str">
        <x:v>Le port est accessible. Je continue vers mon départ.</x:v>
      </x:c>
      <x:c r="H1525" s="127" t="str">
        <x:v>Regarde le résultat réellement obtenu avant de parler.</x:v>
      </x:c>
      <x:c r="I1525" s="127" t="str">
        <x:v>Résultat correspondant effectivement constaté ; remplace ou supprime la ligne si choix de refus/différé/observation. Ne jamais jouer une victoire non acquise.</x:v>
      </x:c>
      <x:c r="J1525" s="127" t="str">
        <x:v>Origines — O5</x:v>
      </x:c>
      <x:c r="K1525" s="130" t="n">
        <x:v>9</x:v>
      </x:c>
    </x:row>
    <x:row r="1526" ht="44" customHeight="1">
      <x:c r="A1526" s="121" t="str">
        <x:v>D6-O5-M23-ECHEC---01</x:v>
      </x:c>
      <x:c r="B1526" s="122" t="str">
        <x:v>D6-O5-M23</x:v>
      </x:c>
      <x:c r="C1526" s="122" t="str">
        <x:v>ECHEC</x:v>
      </x:c>
      <x:c r="D1526" s="122" t="str">
        <x:v>-</x:v>
      </x:c>
      <x:c r="E1526" s="123" t="n">
        <x:v>1</x:v>
      </x:c>
      <x:c r="F1526" s="122" t="str">
        <x:v>Mara Venn</x:v>
      </x:c>
      <x:c r="G1526" s="122" t="str">
        <x:v>Le passage se ferme. L’autre route longe le mur.</x:v>
      </x:c>
      <x:c r="H1526" s="122" t="str">
        <x:v>Suspend l’échange pour laisser jouer le repli ou la protection prévue.</x:v>
      </x:c>
      <x:c r="I1526" s="122" t="str">
        <x:v>Échec ou blocage correspondant effectivement observé ; les dégâts, objets et positions persistent.</x:v>
      </x:c>
      <x:c r="J1526" s="122" t="str">
        <x:v>Origines — O5</x:v>
      </x:c>
      <x:c r="K1526" s="125" t="n">
        <x:v>9</x:v>
      </x:c>
    </x:row>
    <x:row r="1527" ht="44" customHeight="1">
      <x:c r="A1527" s="126" t="str">
        <x:v>D6-O5-M23-REPRISE---01</x:v>
      </x:c>
      <x:c r="B1527" s="127" t="str">
        <x:v>D6-O5-M23</x:v>
      </x:c>
      <x:c r="C1527" s="127" t="str">
        <x:v>REPRISE</x:v>
      </x:c>
      <x:c r="D1527" s="127" t="str">
        <x:v>-</x:v>
      </x:c>
      <x:c r="E1527" s="128" t="n">
        <x:v>1</x:v>
      </x:c>
      <x:c r="F1527" s="127" t="str">
        <x:v>Mara Venn</x:v>
      </x:c>
      <x:c r="G1527" s="127" t="str">
        <x:v>Nous passons par là. Si quelqu’un est blessé, on s’arrête pour le soin.</x:v>
      </x:c>
      <x:c r="H1527" s="127" t="str">
        <x:v>Reprend à distance sûre ; ne répète pas toute la présentation.</x:v>
      </x:c>
      <x:c r="I1527" s="127" t="str">
        <x:v>Réinteraction volontaire après interruption ; état de l’action conservé.</x:v>
      </x:c>
      <x:c r="J1527" s="127" t="str">
        <x:v>Origines — O5</x:v>
      </x:c>
      <x:c r="K1527" s="130" t="n">
        <x:v>13</x:v>
      </x:c>
    </x:row>
    <x:row r="1528" ht="59" customHeight="1">
      <x:c r="A1528" s="121" t="str">
        <x:v>D6-O5-M23-CHOIX-A-01</x:v>
      </x:c>
      <x:c r="B1528" s="122" t="str">
        <x:v>D6-O5-M23</x:v>
      </x:c>
      <x:c r="C1528" s="122" t="str">
        <x:v>CHOIX</x:v>
      </x:c>
      <x:c r="D1528" s="122" t="str">
        <x:v>A</x:v>
      </x:c>
      <x:c r="E1528" s="123" t="n">
        <x:v>1</x:v>
      </x:c>
      <x:c r="F1528" s="122" t="str">
        <x:v>Joueur</x:v>
      </x:c>
      <x:c r="G1528" s="122" t="str">
        <x:v>Je t’accompagne jusqu’au port.</x:v>
      </x:c>
      <x:c r="H1528" s="122" t="str">
        <x:v>Regarder la personne ou l’appui concerné ; intention, pas résultat.</x:v>
      </x:c>
      <x:c r="I1528" s="122" t="str">
        <x:v>Conditions d’entrée encore valides ; personne, outil et passage nécessaires disponibles. La parole seule ne valide pas l’objectif.</x:v>
      </x:c>
      <x:c r="J1528" s="122" t="str">
        <x:v>Origines — O5</x:v>
      </x:c>
      <x:c r="K1528" s="125" t="n">
        <x:v>4</x:v>
      </x:c>
    </x:row>
    <x:row r="1529" ht="59" customHeight="1">
      <x:c r="A1529" s="126" t="str">
        <x:v>D6-O5-M23-REPONSE-A-01</x:v>
      </x:c>
      <x:c r="B1529" s="127" t="str">
        <x:v>D6-O5-M23</x:v>
      </x:c>
      <x:c r="C1529" s="127" t="str">
        <x:v>REPONSE</x:v>
      </x:c>
      <x:c r="D1529" s="127" t="str">
        <x:v>A</x:v>
      </x:c>
      <x:c r="E1529" s="128" t="n">
        <x:v>1</x:v>
      </x:c>
      <x:c r="F1529" s="127" t="str">
        <x:v>Mara Venn</x:v>
      </x:c>
      <x:c r="G1529" s="127" t="str">
        <x:v>D’accord. Je pars à mon signe.</x:v>
      </x:c>
      <x:c r="H1529" s="127" t="str">
        <x:v>Réponse au choix retenu ; les autres réponses ne sont pas jouées.</x:v>
      </x:c>
      <x:c r="I1529" s="127" t="str">
        <x:v>Conditions d’entrée encore valides ; personne, outil et passage nécessaires disponibles. La parole seule ne valide pas l’objectif.</x:v>
      </x:c>
      <x:c r="J1529" s="127" t="str">
        <x:v>Origines — O5</x:v>
      </x:c>
      <x:c r="K1529" s="130" t="n">
        <x:v>6</x:v>
      </x:c>
    </x:row>
    <x:row r="1530" ht="59" customHeight="1">
      <x:c r="A1530" s="121" t="str">
        <x:v>D6-O5-M23-CHOIX-B-01</x:v>
      </x:c>
      <x:c r="B1530" s="122" t="str">
        <x:v>D6-O5-M23</x:v>
      </x:c>
      <x:c r="C1530" s="122" t="str">
        <x:v>CHOIX</x:v>
      </x:c>
      <x:c r="D1530" s="122" t="str">
        <x:v>B</x:v>
      </x:c>
      <x:c r="E1530" s="123" t="n">
        <x:v>1</x:v>
      </x:c>
      <x:c r="F1530" s="122" t="str">
        <x:v>Joueur</x:v>
      </x:c>
      <x:c r="G1530" s="122" t="str">
        <x:v>Je couvre ton passage, puis je reprends la piste.</x:v>
      </x:c>
      <x:c r="H1530" s="122" t="str">
        <x:v>Regarder la personne ou l’appui concerné ; intention, pas résultat.</x:v>
      </x:c>
      <x:c r="I1530" s="122" t="str">
        <x:v>Conditions d’entrée encore valides ; personne, outil et passage nécessaires disponibles. La parole seule ne valide pas l’objectif.</x:v>
      </x:c>
      <x:c r="J1530" s="122" t="str">
        <x:v>Origines — O5</x:v>
      </x:c>
      <x:c r="K1530" s="125" t="n">
        <x:v>9</x:v>
      </x:c>
    </x:row>
    <x:row r="1531" ht="59" customHeight="1">
      <x:c r="A1531" s="126" t="str">
        <x:v>D6-O5-M23-REPONSE-B-01</x:v>
      </x:c>
      <x:c r="B1531" s="127" t="str">
        <x:v>D6-O5-M23</x:v>
      </x:c>
      <x:c r="C1531" s="127" t="str">
        <x:v>REPONSE</x:v>
      </x:c>
      <x:c r="D1531" s="127" t="str">
        <x:v>B</x:v>
      </x:c>
      <x:c r="E1531" s="128" t="n">
        <x:v>1</x:v>
      </x:c>
      <x:c r="F1531" s="127" t="str">
        <x:v>Mara Venn</x:v>
      </x:c>
      <x:c r="G1531" s="127" t="str">
        <x:v>Une fois de l’autre côté, je continue seule.</x:v>
      </x:c>
      <x:c r="H1531" s="127" t="str">
        <x:v>Réponse au choix retenu ; les autres réponses ne sont pas jouées.</x:v>
      </x:c>
      <x:c r="I1531" s="127" t="str">
        <x:v>Conditions d’entrée encore valides ; personne, outil et passage nécessaires disponibles. La parole seule ne valide pas l’objectif.</x:v>
      </x:c>
      <x:c r="J1531" s="127" t="str">
        <x:v>Origines — O5</x:v>
      </x:c>
      <x:c r="K1531" s="130" t="n">
        <x:v>8</x:v>
      </x:c>
    </x:row>
    <x:row r="1532" ht="59" customHeight="1">
      <x:c r="A1532" s="121" t="str">
        <x:v>D6-O5-M23-VARIANTE---01</x:v>
      </x:c>
      <x:c r="B1532" s="122" t="str">
        <x:v>D6-O5-M23</x:v>
      </x:c>
      <x:c r="C1532" s="122" t="str">
        <x:v>VARIANTE</x:v>
      </x:c>
      <x:c r="D1532" s="122" t="str">
        <x:v>-</x:v>
      </x:c>
      <x:c r="E1532" s="123" t="n">
        <x:v>1</x:v>
      </x:c>
      <x:c r="F1532" s="122" t="str">
        <x:v>Mara Venn</x:v>
      </x:c>
      <x:c r="G1532" s="122" t="str">
        <x:v>Je suis de l’autre côté. Je continue vers le port.</x:v>
      </x:c>
      <x:c r="H1532" s="122" t="str">
        <x:v>Montre son trajet et quitte effectivement le couvert ; le joueur ne reprend pas la chasse pour elle.</x:v>
      </x:c>
      <x:c r="I1532" s="122" t="str">
        <x:v>Après couverture B ; priorité 1 ; Mara a franchi, choisit de poursuivre seule, fenêtre de chasse encore disponible.</x:v>
      </x:c>
      <x:c r="J1532" s="122" t="str">
        <x:v>Origines — O5</x:v>
      </x:c>
      <x:c r="K1532" s="125" t="n">
        <x:v>10</x:v>
      </x:c>
    </x:row>
    <x:row r="1533" ht="149" customHeight="1">
      <x:c r="A1533" s="126" t="str">
        <x:v>D6-O5-M24-OUV---01</x:v>
      </x:c>
      <x:c r="B1533" s="127" t="str">
        <x:v>D6-O5-M24</x:v>
      </x:c>
      <x:c r="C1533" s="127" t="str">
        <x:v>OUV</x:v>
      </x:c>
      <x:c r="D1533" s="127" t="str">
        <x:v>-</x:v>
      </x:c>
      <x:c r="E1533" s="128" t="n">
        <x:v>1</x:v>
      </x:c>
      <x:c r="F1533" s="127" t="str">
        <x:v>Mara Venn</x:v>
      </x:c>
      <x:c r="G1533" s="127" t="str">
        <x:v>C’est mon transport. Voici ce que tu m’avais prêté.</x:v>
      </x:c>
      <x:c r="H1533" s="127" t="str">
        <x:v>Laisse le joueur regarder la situation avant de poursuivre.</x:v>
      </x:c>
      <x:c r="I1533" s="127" t="str">
        <x:v>O5-M23 résolue ; lire son résultat réel (réussite, issue partielle, refus ou échec) pour adapter les personnages et les objets présents. Blooded commun acquis ; vaisseau personnel possédé ; trajet réel requis pour toute scène hors Homeworld. EXP10 ; départ de Mara obligatoire à la clôture, même si le transport doit être réparé. Le locuteur doit être présent ou relié par le contact décrit ; une absence n’est jamais annulée pour jouer cette scène.</x:v>
      </x:c>
      <x:c r="J1533" s="127" t="str">
        <x:v>Origines — O5</x:v>
      </x:c>
      <x:c r="K1533" s="130" t="n">
        <x:v>9</x:v>
      </x:c>
    </x:row>
    <x:row r="1534" ht="74" customHeight="1">
      <x:c r="A1534" s="121" t="str">
        <x:v>D6-O5-M24-SUCCES---01</x:v>
      </x:c>
      <x:c r="B1534" s="122" t="str">
        <x:v>D6-O5-M24</x:v>
      </x:c>
      <x:c r="C1534" s="122" t="str">
        <x:v>SUCCES</x:v>
      </x:c>
      <x:c r="D1534" s="122" t="str">
        <x:v>-</x:v>
      </x:c>
      <x:c r="E1534" s="123" t="n">
        <x:v>1</x:v>
      </x:c>
      <x:c r="F1534" s="122" t="str">
        <x:v>Agent du quai</x:v>
      </x:c>
      <x:c r="G1534" s="122" t="str">
        <x:v>Son transport a quitté le port. Le passage vers ton propre vaisseau est ouvert.</x:v>
      </x:c>
      <x:c r="H1534" s="122" t="str">
        <x:v>Regarde le résultat réellement obtenu avant de parler.</x:v>
      </x:c>
      <x:c r="I1534" s="122" t="str">
        <x:v>Résultat correspondant effectivement constaté ; remplace ou supprime la ligne si choix de refus/différé/observation. Ne jamais jouer une victoire non acquise.</x:v>
      </x:c>
      <x:c r="J1534" s="122" t="str">
        <x:v>Origines — O5</x:v>
      </x:c>
      <x:c r="K1534" s="125" t="n">
        <x:v>14</x:v>
      </x:c>
    </x:row>
    <x:row r="1535" ht="44" customHeight="1">
      <x:c r="A1535" s="126" t="str">
        <x:v>D6-O5-M24-ECHEC---01</x:v>
      </x:c>
      <x:c r="B1535" s="127" t="str">
        <x:v>D6-O5-M24</x:v>
      </x:c>
      <x:c r="C1535" s="127" t="str">
        <x:v>ECHEC</x:v>
      </x:c>
      <x:c r="D1535" s="127" t="str">
        <x:v>-</x:v>
      </x:c>
      <x:c r="E1535" s="128" t="n">
        <x:v>1</x:v>
      </x:c>
      <x:c r="F1535" s="127" t="str">
        <x:v>Agent du quai</x:v>
      </x:c>
      <x:c r="G1535" s="127" t="str">
        <x:v>Le quai retarde encore le départ. Elle attend son transport, pas une place dans ton équipage.</x:v>
      </x:c>
      <x:c r="H1535" s="127" t="str">
        <x:v>Suspend l’échange pour laisser jouer le repli ou la protection prévue.</x:v>
      </x:c>
      <x:c r="I1535" s="127" t="str">
        <x:v>Échec ou blocage correspondant effectivement observé ; les dégâts, objets et positions persistent.</x:v>
      </x:c>
      <x:c r="J1535" s="127" t="str">
        <x:v>Origines — O5</x:v>
      </x:c>
      <x:c r="K1535" s="130" t="n">
        <x:v>16</x:v>
      </x:c>
    </x:row>
    <x:row r="1536" ht="44" customHeight="1">
      <x:c r="A1536" s="121" t="str">
        <x:v>D6-O5-M24-REPRISE---01</x:v>
      </x:c>
      <x:c r="B1536" s="122" t="str">
        <x:v>D6-O5-M24</x:v>
      </x:c>
      <x:c r="C1536" s="122" t="str">
        <x:v>REPRISE</x:v>
      </x:c>
      <x:c r="D1536" s="122" t="str">
        <x:v>-</x:v>
      </x:c>
      <x:c r="E1536" s="123" t="n">
        <x:v>1</x:v>
      </x:c>
      <x:c r="F1536" s="122" t="str">
        <x:v>Agent du quai</x:v>
      </x:c>
      <x:c r="G1536" s="122" t="str">
        <x:v>Le chargement reprend. Attends de voir partir le transport avant de quitter cette étape.</x:v>
      </x:c>
      <x:c r="H1536" s="122" t="str">
        <x:v>Reprend à distance sûre ; ne répète pas toute la présentation.</x:v>
      </x:c>
      <x:c r="I1536" s="122" t="str">
        <x:v>Réinteraction volontaire après interruption ; état de l’action conservé.</x:v>
      </x:c>
      <x:c r="J1536" s="122" t="str">
        <x:v>Origines — O5</x:v>
      </x:c>
      <x:c r="K1536" s="125" t="n">
        <x:v>14</x:v>
      </x:c>
    </x:row>
    <x:row r="1537" ht="74" customHeight="1">
      <x:c r="A1537" s="126" t="str">
        <x:v>D6-O5-M24-CHOIX-A-01</x:v>
      </x:c>
      <x:c r="B1537" s="127" t="str">
        <x:v>D6-O5-M24</x:v>
      </x:c>
      <x:c r="C1537" s="127" t="str">
        <x:v>CHOIX</x:v>
      </x:c>
      <x:c r="D1537" s="127" t="str">
        <x:v>A</x:v>
      </x:c>
      <x:c r="E1537" s="128" t="n">
        <x:v>1</x:v>
      </x:c>
      <x:c r="F1537" s="127" t="str">
        <x:v>Joueur</x:v>
      </x:c>
      <x:c r="G1537" s="127" t="str">
        <x:v>Veux-tu garder un moyen de contact ?</x:v>
      </x:c>
      <x:c r="H1537" s="127" t="str">
        <x:v>Regarder la personne ou l’appui concerné ; intention, pas résultat.</x:v>
      </x:c>
      <x:c r="I1537" s="127" t="str">
        <x:v>Protocole local de contact limité montré et effectivement compris par gestes ou assistance originale identifiée ; Mara libre d’accepter ou de refuser ; biens prêtés vérifiés.</x:v>
      </x:c>
      <x:c r="J1537" s="127" t="str">
        <x:v>Origines — O5</x:v>
      </x:c>
      <x:c r="K1537" s="130" t="n">
        <x:v>7</x:v>
      </x:c>
    </x:row>
    <x:row r="1538" ht="74" customHeight="1">
      <x:c r="A1538" s="121" t="str">
        <x:v>D6-O5-M24-REPONSE-A-01</x:v>
      </x:c>
      <x:c r="B1538" s="122" t="str">
        <x:v>D6-O5-M24</x:v>
      </x:c>
      <x:c r="C1538" s="122" t="str">
        <x:v>REPONSE</x:v>
      </x:c>
      <x:c r="D1538" s="122" t="str">
        <x:v>A</x:v>
      </x:c>
      <x:c r="E1538" s="123" t="n">
        <x:v>1</x:v>
      </x:c>
      <x:c r="F1538" s="122" t="str">
        <x:v>Mara Venn</x:v>
      </x:c>
      <x:c r="G1538" s="122" t="str">
        <x:v>Oui, si je peux répondre. Nous choisirons chaque rencontre.</x:v>
      </x:c>
      <x:c r="H1538" s="122" t="str">
        <x:v>Réponse au choix retenu ; les autres réponses ne sont pas jouées.</x:v>
      </x:c>
      <x:c r="I1538" s="122" t="str">
        <x:v>Protocole local de contact limité montré et effectivement compris par gestes ou assistance originale identifiée ; Mara libre d’accepter ou de refuser ; biens prêtés vérifiés.</x:v>
      </x:c>
      <x:c r="J1538" s="122" t="str">
        <x:v>Origines — O5</x:v>
      </x:c>
      <x:c r="K1538" s="125" t="n">
        <x:v>9</x:v>
      </x:c>
    </x:row>
    <x:row r="1539" ht="59" customHeight="1">
      <x:c r="A1539" s="126" t="str">
        <x:v>D6-O5-M24-CHOIX-B-01</x:v>
      </x:c>
      <x:c r="B1539" s="127" t="str">
        <x:v>D6-O5-M24</x:v>
      </x:c>
      <x:c r="C1539" s="127" t="str">
        <x:v>CHOIX</x:v>
      </x:c>
      <x:c r="D1539" s="127" t="str">
        <x:v>B</x:v>
      </x:c>
      <x:c r="E1539" s="128" t="n">
        <x:v>1</x:v>
      </x:c>
      <x:c r="F1539" s="127" t="str">
        <x:v>Joueur</x:v>
      </x:c>
      <x:c r="G1539" s="127" t="str">
        <x:v>Nous pouvons nous saluer sans promettre la suite.</x:v>
      </x:c>
      <x:c r="H1539" s="127" t="str">
        <x:v>Regarder la personne ou l’appui concerné ; intention, pas résultat.</x:v>
      </x:c>
      <x:c r="I1539" s="127" t="str">
        <x:v>Salut gestuel compréhensible ; aucun contact futur requis ; embarquement et départ réels encore à jouer avant la réussite.</x:v>
      </x:c>
      <x:c r="J1539" s="127" t="str">
        <x:v>Origines — O5</x:v>
      </x:c>
      <x:c r="K1539" s="130" t="n">
        <x:v>8</x:v>
      </x:c>
    </x:row>
    <x:row r="1540" ht="59" customHeight="1">
      <x:c r="A1540" s="121" t="str">
        <x:v>D6-O5-M24-REPONSE-B-01</x:v>
      </x:c>
      <x:c r="B1540" s="122" t="str">
        <x:v>D6-O5-M24</x:v>
      </x:c>
      <x:c r="C1540" s="122" t="str">
        <x:v>REPONSE</x:v>
      </x:c>
      <x:c r="D1540" s="122" t="str">
        <x:v>B</x:v>
      </x:c>
      <x:c r="E1540" s="123" t="n">
        <x:v>1</x:v>
      </x:c>
      <x:c r="F1540" s="122" t="str">
        <x:v>Mara Venn</x:v>
      </x:c>
      <x:c r="G1540" s="122" t="str">
        <x:v>D’accord. Bonne route à toi.</x:v>
      </x:c>
      <x:c r="H1540" s="122" t="str">
        <x:v>Réponse au choix retenu ; les autres réponses ne sont pas jouées.</x:v>
      </x:c>
      <x:c r="I1540" s="122" t="str">
        <x:v>Salut gestuel compréhensible ; aucun contact futur requis ; embarquement et départ réels encore à jouer avant la réussite.</x:v>
      </x:c>
      <x:c r="J1540" s="122" t="str">
        <x:v>Origines — O5</x:v>
      </x:c>
      <x:c r="K1540" s="125" t="n">
        <x:v>5</x:v>
      </x:c>
    </x:row>
    <x:row r="1541" ht="44" customHeight="1">
      <x:c r="A1541" s="126" t="str">
        <x:v>D6-O5-M24-VARIANTE---01</x:v>
      </x:c>
      <x:c r="B1541" s="127" t="str">
        <x:v>D6-O5-M24</x:v>
      </x:c>
      <x:c r="C1541" s="127" t="str">
        <x:v>VARIANTE</x:v>
      </x:c>
      <x:c r="D1541" s="127" t="str">
        <x:v>-</x:v>
      </x:c>
      <x:c r="E1541" s="128" t="n">
        <x:v>1</x:v>
      </x:c>
      <x:c r="F1541" s="127" t="str">
        <x:v>Mara Venn</x:v>
      </x:c>
      <x:c r="G1541" s="127" t="str">
        <x:v>Je préfère qu’on se salue ici. Garde ce que nous avons fait, sans attendre ma réponse.</x:v>
      </x:c>
      <x:c r="H1541" s="127" t="str">
        <x:v>Rend le prêt, salue puis se tourne vers son propre transport.</x:v>
      </x:c>
      <x:c r="I1541" s="127" t="str">
        <x:v>Réponse à A ; priorité 1 ; Mara refuse le contact futur ; remplace l’acceptation de base.</x:v>
      </x:c>
      <x:c r="J1541" s="127" t="str">
        <x:v>Origines — O5</x:v>
      </x:c>
      <x:c r="K1541" s="130" t="n">
        <x:v>16</x:v>
      </x:c>
    </x:row>
    <x:row r="1542" ht="59" customHeight="1">
      <x:c r="A1542" s="121" t="str">
        <x:v>D6-O5-M24-VARIANTE---02</x:v>
      </x:c>
      <x:c r="B1542" s="122" t="str">
        <x:v>D6-O5-M24</x:v>
      </x:c>
      <x:c r="C1542" s="122" t="str">
        <x:v>VARIANTE</x:v>
      </x:c>
      <x:c r="D1542" s="122" t="str">
        <x:v>-</x:v>
      </x:c>
      <x:c r="E1542" s="123" t="n">
        <x:v>2</x:v>
      </x:c>
      <x:c r="F1542" s="122" t="str">
        <x:v>Agent du quai</x:v>
      </x:c>
      <x:c r="G1542" s="122" t="str">
        <x:v>Elle est à bord. Le transport attend encore la sortie du port.</x:v>
      </x:c>
      <x:c r="H1542" s="122" t="str">
        <x:v>La caméra garde le véhicule au quai ; departureConfirmed reste false.</x:v>
      </x:c>
      <x:c r="I1542" s="122" t="str">
        <x:v>Pendant départ ; priorité 1 ; embarquement observé mais véhicule pas encore parti ; aucune conclusion de départ confirmée.</x:v>
      </x:c>
      <x:c r="J1542" s="122" t="str">
        <x:v>Origines — O5</x:v>
      </x:c>
      <x:c r="K1542" s="125" t="n">
        <x:v>12</x:v>
      </x:c>
    </x:row>
    <x:row r="1543" ht="59" customHeight="1">
      <x:c r="A1543" s="126" t="str">
        <x:v>D6-O5-M24-VARIANTE---03</x:v>
      </x:c>
      <x:c r="B1543" s="127" t="str">
        <x:v>D6-O5-M24</x:v>
      </x:c>
      <x:c r="C1543" s="127" t="str">
        <x:v>VARIANTE</x:v>
      </x:c>
      <x:c r="D1543" s="127" t="str">
        <x:v>-</x:v>
      </x:c>
      <x:c r="E1543" s="128" t="n">
        <x:v>3</x:v>
      </x:c>
      <x:c r="F1543" s="127" t="str">
        <x:v>Joueur</x:v>
      </x:c>
      <x:c r="G1543" s="127" t="str">
        <x:v>Elle a pris sa route. Je rejoins mon vaisseau.</x:v>
      </x:c>
      <x:c r="H1543" s="127" t="str">
        <x:v>La caméra suit le joueur seul jusqu’à son propre sas, sans silhouette de Mara dans l’équipage.</x:v>
      </x:c>
      <x:c r="I1543" s="127" t="str">
        <x:v>Après départ ; priorité 1 ; embarquement ET départ observés ; salut supplémentaire seulement, pas de nouvelle récompense.</x:v>
      </x:c>
      <x:c r="J1543" s="127" t="str">
        <x:v>Origines — O5</x:v>
      </x:c>
      <x:c r="K1543" s="130" t="n">
        <x:v>9</x:v>
      </x:c>
    </x:row>
    <x:row r="1544" ht="269" customHeight="1">
      <x:c r="A1544" s="121" t="str">
        <x:v>D6-O5-M25-OUV---01</x:v>
      </x:c>
      <x:c r="B1544" s="122" t="str">
        <x:v>D6-O5-M25</x:v>
      </x:c>
      <x:c r="C1544" s="122" t="str">
        <x:v>OUV</x:v>
      </x:c>
      <x:c r="D1544" s="122" t="str">
        <x:v>-</x:v>
      </x:c>
      <x:c r="E1544" s="123" t="n">
        <x:v>1</x:v>
      </x:c>
      <x:c r="F1544" s="122" t="str">
        <x:v>Keth</x:v>
      </x:c>
      <x:c r="G1544" s="122" t="str">
        <x:v>Une humaine t’a sorti du vide ? Tu as donc trouvé ton appui plus bas que toi.</x:v>
      </x:c>
      <x:c r="H1544" s="122" t="str">
        <x:v>Laisse le joueur regarder la situation avant de poursuivre.</x:v>
      </x:c>
      <x:c r="I1544" s="122" t="str">
        <x:v>O5-M24 résolue ; lire son résultat réel (réussite, issue partielle, refus ou échec) pour adapter les personnages et les objets présents. Épreuve solitaire commune Elite réussie ; accès et objets spécifiques de la scène obtenus.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J1544" s="122" t="str">
        <x:v>Origines — O5</x:v>
      </x:c>
      <x:c r="K1544" s="125" t="n">
        <x:v>17</x:v>
      </x:c>
    </x:row>
    <x:row r="1545" ht="74" customHeight="1">
      <x:c r="A1545" s="126" t="str">
        <x:v>D6-O5-M25-SUCCES---01</x:v>
      </x:c>
      <x:c r="B1545" s="127" t="str">
        <x:v>D6-O5-M25</x:v>
      </x:c>
      <x:c r="C1545" s="127" t="str">
        <x:v>SUCCES</x:v>
      </x:c>
      <x:c r="D1545" s="127" t="str">
        <x:v>-</x:v>
      </x:c>
      <x:c r="E1545" s="128" t="n">
        <x:v>1</x:v>
      </x:c>
      <x:c r="F1545" s="127" t="str">
        <x:v>Keth</x:v>
      </x:c>
      <x:c r="G1545" s="127" t="str">
        <x:v>Le terrain explique le secours. Mon avis ne déplacera pas la corniche.</x:v>
      </x:c>
      <x:c r="H1545" s="127" t="str">
        <x:v>Regarde le résultat réellement obtenu avant de parler.</x:v>
      </x:c>
      <x:c r="I1545" s="127" t="str">
        <x:v>Résultat correspondant effectivement constaté ; remplace ou supprime la ligne si choix de refus/différé/observation. Ne jamais jouer une victoire non acquise.</x:v>
      </x:c>
      <x:c r="J1545" s="127" t="str">
        <x:v>Origines — O5</x:v>
      </x:c>
      <x:c r="K1545" s="130" t="n">
        <x:v>12</x:v>
      </x:c>
    </x:row>
    <x:row r="1546" ht="44" customHeight="1">
      <x:c r="A1546" s="121" t="str">
        <x:v>D6-O5-M25-ECHEC---01</x:v>
      </x:c>
      <x:c r="B1546" s="122" t="str">
        <x:v>D6-O5-M25</x:v>
      </x:c>
      <x:c r="C1546" s="122" t="str">
        <x:v>ECHEC</x:v>
      </x:c>
      <x:c r="D1546" s="122" t="str">
        <x:v>-</x:v>
      </x:c>
      <x:c r="E1546" s="123" t="n">
        <x:v>1</x:v>
      </x:c>
      <x:c r="F1546" s="122" t="str">
        <x:v>Keth</x:v>
      </x:c>
      <x:c r="G1546" s="122" t="str">
        <x:v>Tu as perdu cet exercice. Cela ne change pas celle qui tenait le câble ce jour-là.</x:v>
      </x:c>
      <x:c r="H1546" s="122" t="str">
        <x:v>Suspend l’échange pour laisser jouer le repli ou la protection prévue.</x:v>
      </x:c>
      <x:c r="I1546" s="122" t="str">
        <x:v>Échec ou blocage correspondant effectivement observé ; les dégâts, objets et positions persistent.</x:v>
      </x:c>
      <x:c r="J1546" s="122" t="str">
        <x:v>Origines — O5</x:v>
      </x:c>
      <x:c r="K1546" s="125" t="n">
        <x:v>16</x:v>
      </x:c>
    </x:row>
    <x:row r="1547" ht="44" customHeight="1">
      <x:c r="A1547" s="126" t="str">
        <x:v>D6-O5-M25-REPRISE---01</x:v>
      </x:c>
      <x:c r="B1547" s="127" t="str">
        <x:v>D6-O5-M25</x:v>
      </x:c>
      <x:c r="C1547" s="127" t="str">
        <x:v>REPRISE</x:v>
      </x:c>
      <x:c r="D1547" s="127" t="str">
        <x:v>-</x:v>
      </x:c>
      <x:c r="E1547" s="128" t="n">
        <x:v>1</x:v>
      </x:c>
      <x:c r="F1547" s="127" t="str">
        <x:v>Keth</x:v>
      </x:c>
      <x:c r="G1547" s="127" t="str">
        <x:v>Nous pouvons regarder les traces sans relancer une manche pour décider de sa valeur.</x:v>
      </x:c>
      <x:c r="H1547" s="127" t="str">
        <x:v>Reprend à distance sûre ; ne répète pas toute la présentation.</x:v>
      </x:c>
      <x:c r="I1547" s="127" t="str">
        <x:v>Réinteraction volontaire après interruption ; état de l’action conservé.</x:v>
      </x:c>
      <x:c r="J1547" s="127" t="str">
        <x:v>Origines — O5</x:v>
      </x:c>
      <x:c r="K1547" s="130" t="n">
        <x:v>14</x:v>
      </x:c>
    </x:row>
    <x:row r="1548" ht="59" customHeight="1">
      <x:c r="A1548" s="121" t="str">
        <x:v>D6-O5-M25-CHOIX-A-01</x:v>
      </x:c>
      <x:c r="B1548" s="122" t="str">
        <x:v>D6-O5-M25</x:v>
      </x:c>
      <x:c r="C1548" s="122" t="str">
        <x:v>CHOIX</x:v>
      </x:c>
      <x:c r="D1548" s="122" t="str">
        <x:v>A</x:v>
      </x:c>
      <x:c r="E1548" s="123" t="n">
        <x:v>1</x:v>
      </x:c>
      <x:c r="F1548" s="122" t="str">
        <x:v>Joueur</x:v>
      </x:c>
      <x:c r="G1548" s="122" t="str">
        <x:v>Regarde le terrain. Essaie ensuite le passage avec un autre partenaire.</x:v>
      </x:c>
      <x:c r="H1548" s="122" t="str">
        <x:v>Regarder la personne ou l’appui concerné ; intention, pas résultat.</x:v>
      </x:c>
      <x:c r="I1548" s="122" t="str">
        <x:v>Conditions d’entrée encore valides ; personne, outil et passage nécessaires disponibles. La parole seule ne valide pas l’objectif.</x:v>
      </x:c>
      <x:c r="J1548" s="122" t="str">
        <x:v>Origines — O5</x:v>
      </x:c>
      <x:c r="K1548" s="125" t="n">
        <x:v>11</x:v>
      </x:c>
    </x:row>
    <x:row r="1549" ht="59" customHeight="1">
      <x:c r="A1549" s="126" t="str">
        <x:v>D6-O5-M25-REPONSE-A-01</x:v>
      </x:c>
      <x:c r="B1549" s="127" t="str">
        <x:v>D6-O5-M25</x:v>
      </x:c>
      <x:c r="C1549" s="127" t="str">
        <x:v>REPONSE</x:v>
      </x:c>
      <x:c r="D1549" s="127" t="str">
        <x:v>A</x:v>
      </x:c>
      <x:c r="E1549" s="128" t="n">
        <x:v>1</x:v>
      </x:c>
      <x:c r="F1549" s="127" t="str">
        <x:v>Keth</x:v>
      </x:c>
      <x:c r="G1549" s="127" t="str">
        <x:v>Pose les points où chacun se trouvait. Je veux voir.</x:v>
      </x:c>
      <x:c r="H1549" s="127" t="str">
        <x:v>Réponse au choix retenu ; les autres réponses ne sont pas jouées.</x:v>
      </x:c>
      <x:c r="I1549" s="127" t="str">
        <x:v>Conditions d’entrée encore valides ; personne, outil et passage nécessaires disponibles. La parole seule ne valide pas l’objectif.</x:v>
      </x:c>
      <x:c r="J1549" s="127" t="str">
        <x:v>Origines — O5</x:v>
      </x:c>
      <x:c r="K1549" s="130" t="n">
        <x:v>10</x:v>
      </x:c>
    </x:row>
    <x:row r="1550" ht="59" customHeight="1">
      <x:c r="A1550" s="121" t="str">
        <x:v>D6-O5-M25-CHOIX-B-01</x:v>
      </x:c>
      <x:c r="B1550" s="122" t="str">
        <x:v>D6-O5-M25</x:v>
      </x:c>
      <x:c r="C1550" s="122" t="str">
        <x:v>CHOIX</x:v>
      </x:c>
      <x:c r="D1550" s="122" t="str">
        <x:v>B</x:v>
      </x:c>
      <x:c r="E1550" s="123" t="n">
        <x:v>1</x:v>
      </x:c>
      <x:c r="F1550" s="122" t="str">
        <x:v>Joueur</x:v>
      </x:c>
      <x:c r="G1550" s="122" t="str">
        <x:v>Elle a tenu le câble quand je n’avais plus de prise.</x:v>
      </x:c>
      <x:c r="H1550" s="122" t="str">
        <x:v>Regarder la personne ou l’appui concerné ; intention, pas résultat.</x:v>
      </x:c>
      <x:c r="I1550" s="122" t="str">
        <x:v>Conditions d’entrée encore valides ; personne, outil et passage nécessaires disponibles. La parole seule ne valide pas l’objectif.</x:v>
      </x:c>
      <x:c r="J1550" s="122" t="str">
        <x:v>Origines — O5</x:v>
      </x:c>
      <x:c r="K1550" s="125" t="n">
        <x:v>11</x:v>
      </x:c>
    </x:row>
    <x:row r="1551" ht="59" customHeight="1">
      <x:c r="A1551" s="126" t="str">
        <x:v>D6-O5-M25-REPONSE-B-01</x:v>
      </x:c>
      <x:c r="B1551" s="127" t="str">
        <x:v>D6-O5-M25</x:v>
      </x:c>
      <x:c r="C1551" s="127" t="str">
        <x:v>REPONSE</x:v>
      </x:c>
      <x:c r="D1551" s="127" t="str">
        <x:v>B</x:v>
      </x:c>
      <x:c r="E1551" s="128" t="n">
        <x:v>1</x:v>
      </x:c>
      <x:c r="F1551" s="127" t="str">
        <x:v>Keth</x:v>
      </x:c>
      <x:c r="G1551" s="127" t="str">
        <x:v>Tu nommes un geste précis. Montre la trace qui lui correspond.</x:v>
      </x:c>
      <x:c r="H1551" s="127" t="str">
        <x:v>Réponse au choix retenu ; les autres réponses ne sont pas jouées.</x:v>
      </x:c>
      <x:c r="I1551" s="127" t="str">
        <x:v>Conditions d’entrée encore valides ; personne, outil et passage nécessaires disponibles. La parole seule ne valide pas l’objectif.</x:v>
      </x:c>
      <x:c r="J1551" s="127" t="str">
        <x:v>Origines — O5</x:v>
      </x:c>
      <x:c r="K1551" s="130" t="n">
        <x:v>11</x:v>
      </x:c>
    </x:row>
    <x:row r="1552" ht="59" customHeight="1">
      <x:c r="A1552" s="121" t="str">
        <x:v>D6-O5-M25-VARIANTE---01</x:v>
      </x:c>
      <x:c r="B1552" s="122" t="str">
        <x:v>D6-O5-M25</x:v>
      </x:c>
      <x:c r="C1552" s="122" t="str">
        <x:v>VARIANTE</x:v>
      </x:c>
      <x:c r="D1552" s="122" t="str">
        <x:v>-</x:v>
      </x:c>
      <x:c r="E1552" s="123" t="n">
        <x:v>1</x:v>
      </x:c>
      <x:c r="F1552" s="122" t="str">
        <x:v>Keth</x:v>
      </x:c>
      <x:c r="G1552" s="122" t="str">
        <x:v>J’avais regardé sa taille avant de regarder le terrain. Le câble avait besoin de sa main.</x:v>
      </x:c>
      <x:c r="H1552" s="122" t="str">
        <x:v>Retire une figurine du mauvais poste et la place sur la corniche réellement relevée.</x:v>
      </x:c>
      <x:c r="I1552" s="122" t="str">
        <x:v>Après démonstration ; priorité 1 ; Keth a vu la dépendance aux deux appuis et accepte de corriger sa remarque.</x:v>
      </x:c>
      <x:c r="J1552" s="122" t="str">
        <x:v>Origines — O5</x:v>
      </x:c>
      <x:c r="K1552" s="125" t="n">
        <x:v>16</x:v>
      </x:c>
    </x:row>
    <x:row r="1553" ht="59" customHeight="1">
      <x:c r="A1553" s="126" t="str">
        <x:v>D6-O5-M25-VARIANTE---02</x:v>
      </x:c>
      <x:c r="B1553" s="127" t="str">
        <x:v>D6-O5-M25</x:v>
      </x:c>
      <x:c r="C1553" s="127" t="str">
        <x:v>VARIANTE</x:v>
      </x:c>
      <x:c r="D1553" s="127" t="str">
        <x:v>-</x:v>
      </x:c>
      <x:c r="E1553" s="128" t="n">
        <x:v>2</x:v>
      </x:c>
      <x:c r="F1553" s="127" t="str">
        <x:v>Keth</x:v>
      </x:c>
      <x:c r="G1553" s="127" t="str">
        <x:v>J’ai vu ton relevé. Je ne partage toujours pas ton regard sur elle.</x:v>
      </x:c>
      <x:c r="H1553" s="127" t="str">
        <x:v>Laisse les faits visibles ; sa réaction n’annule ni le secours ni la progression.</x:v>
      </x:c>
      <x:c r="I1553" s="127" t="str">
        <x:v>Après exposé ; priorité 1 ; Keth garde son mépris malgré les faits ; exclusif de son changement d’avis.</x:v>
      </x:c>
      <x:c r="J1553" s="127" t="str">
        <x:v>Origines — O5</x:v>
      </x:c>
      <x:c r="K1553" s="130" t="n">
        <x:v>13</x:v>
      </x:c>
    </x:row>
    <x:row r="1554" ht="269" customHeight="1">
      <x:c r="A1554" s="121" t="str">
        <x:v>D6-O5-M26-OUV---01</x:v>
      </x:c>
      <x:c r="B1554" s="122" t="str">
        <x:v>D6-O5-M26</x:v>
      </x:c>
      <x:c r="C1554" s="122" t="str">
        <x:v>OUV</x:v>
      </x:c>
      <x:c r="D1554" s="122" t="str">
        <x:v>-</x:v>
      </x:c>
      <x:c r="E1554" s="123" t="n">
        <x:v>1</x:v>
      </x:c>
      <x:c r="F1554" s="122" t="str">
        <x:v>Réparatrice du relais</x:v>
      </x:c>
      <x:c r="G1554" s="122" t="str">
        <x:v>Le signal ne part pas encore. Vérifions le destinataire avant de toucher aux départs.</x:v>
      </x:c>
      <x:c r="H1554" s="122" t="str">
        <x:v>Laisse le joueur regarder la situation avant de poursuivre.</x:v>
      </x:c>
      <x:c r="I1554" s="122" t="str">
        <x:v>O5-M25 résolue ; lire son résultat réel (réussite, issue partielle, refus ou échec) pour adapter les personnages et les objets présents. Épreuve solitaire commune Elite réussie ; accès et objets spécifiques de la scène obtenus.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J1554" s="122" t="str">
        <x:v>Origines — O5</x:v>
      </x:c>
      <x:c r="K1554" s="125" t="n">
        <x:v>14</x:v>
      </x:c>
    </x:row>
    <x:row r="1555" ht="74" customHeight="1">
      <x:c r="A1555" s="126" t="str">
        <x:v>D6-O5-M26-SUCCES---01</x:v>
      </x:c>
      <x:c r="B1555" s="127" t="str">
        <x:v>D6-O5-M26</x:v>
      </x:c>
      <x:c r="C1555" s="127" t="str">
        <x:v>SUCCES</x:v>
      </x:c>
      <x:c r="D1555" s="127" t="str">
        <x:v>-</x:v>
      </x:c>
      <x:c r="E1555" s="128" t="n">
        <x:v>1</x:v>
      </x:c>
      <x:c r="F1555" s="127" t="str">
        <x:v>Réparatrice du relais</x:v>
      </x:c>
      <x:c r="G1555" s="127" t="str">
        <x:v>Le message autorisé est parti. Sa réponse reste libre.</x:v>
      </x:c>
      <x:c r="H1555" s="127" t="str">
        <x:v>Regarde le résultat réellement obtenu avant de parler.</x:v>
      </x:c>
      <x:c r="I1555" s="127" t="str">
        <x:v>Résultat correspondant effectivement constaté ; remplace ou supprime la ligne si choix de refus/différé/observation. Ne jamais jouer une victoire non acquise.</x:v>
      </x:c>
      <x:c r="J1555" s="127" t="str">
        <x:v>Origines — O5</x:v>
      </x:c>
      <x:c r="K1555" s="130" t="n">
        <x:v>9</x:v>
      </x:c>
    </x:row>
    <x:row r="1556" ht="44" customHeight="1">
      <x:c r="A1556" s="121" t="str">
        <x:v>D6-O5-M26-ECHEC---01</x:v>
      </x:c>
      <x:c r="B1556" s="122" t="str">
        <x:v>D6-O5-M26</x:v>
      </x:c>
      <x:c r="C1556" s="122" t="str">
        <x:v>ECHEC</x:v>
      </x:c>
      <x:c r="D1556" s="122" t="str">
        <x:v>-</x:v>
      </x:c>
      <x:c r="E1556" s="123" t="n">
        <x:v>1</x:v>
      </x:c>
      <x:c r="F1556" s="122" t="str">
        <x:v>Réparatrice du relais</x:v>
      </x:c>
      <x:c r="G1556" s="122" t="str">
        <x:v>La transmission n’est pas reçue. Personne n’a accepté un voyage dans ce silence.</x:v>
      </x:c>
      <x:c r="H1556" s="122" t="str">
        <x:v>Suspend l’échange pour laisser jouer le repli ou la protection prévue.</x:v>
      </x:c>
      <x:c r="I1556" s="122" t="str">
        <x:v>Échec ou blocage correspondant effectivement observé ; les dégâts, objets et positions persistent.</x:v>
      </x:c>
      <x:c r="J1556" s="122" t="str">
        <x:v>Origines — O5</x:v>
      </x:c>
      <x:c r="K1556" s="125" t="n">
        <x:v>13</x:v>
      </x:c>
    </x:row>
    <x:row r="1557" ht="44" customHeight="1">
      <x:c r="A1557" s="126" t="str">
        <x:v>D6-O5-M26-REPRISE---01</x:v>
      </x:c>
      <x:c r="B1557" s="127" t="str">
        <x:v>D6-O5-M26</x:v>
      </x:c>
      <x:c r="C1557" s="127" t="str">
        <x:v>REPRISE</x:v>
      </x:c>
      <x:c r="D1557" s="127" t="str">
        <x:v>-</x:v>
      </x:c>
      <x:c r="E1557" s="128" t="n">
        <x:v>1</x:v>
      </x:c>
      <x:c r="F1557" s="127" t="str">
        <x:v>Réparatrice du relais</x:v>
      </x:c>
      <x:c r="G1557" s="127" t="str">
        <x:v>Le relais fonctionne maintenant. Nous reprenons au destinataire vérifié.</x:v>
      </x:c>
      <x:c r="H1557" s="127" t="str">
        <x:v>Reprend à distance sûre ; ne répète pas toute la présentation.</x:v>
      </x:c>
      <x:c r="I1557" s="127" t="str">
        <x:v>Réinteraction volontaire après interruption ; état de l’action conservé.</x:v>
      </x:c>
      <x:c r="J1557" s="127" t="str">
        <x:v>Origines — O5</x:v>
      </x:c>
      <x:c r="K1557" s="130" t="n">
        <x:v>9</x:v>
      </x:c>
    </x:row>
    <x:row r="1558" ht="74" customHeight="1">
      <x:c r="A1558" s="121" t="str">
        <x:v>D6-O5-M26-CHOIX-A-01</x:v>
      </x:c>
      <x:c r="B1558" s="122" t="str">
        <x:v>D6-O5-M26</x:v>
      </x:c>
      <x:c r="C1558" s="122" t="str">
        <x:v>CHOIX</x:v>
      </x:c>
      <x:c r="D1558" s="122" t="str">
        <x:v>A</x:v>
      </x:c>
      <x:c r="E1558" s="123" t="n">
        <x:v>1</x:v>
      </x:c>
      <x:c r="F1558" s="122" t="str">
        <x:v>Joueur</x:v>
      </x:c>
      <x:c r="G1558" s="122" t="str">
        <x:v>Si elle a proposé une rencontre, je peux répondre pour ce lieu.</x:v>
      </x:c>
      <x:c r="H1558" s="122" t="str">
        <x:v>Regarder la personne ou l’appui concerné ; intention, pas résultat.</x:v>
      </x:c>
      <x:c r="I1558" s="122" t="str">
        <x:v>Contact personnel consenti encore actif ; demande ponctuelle authentique de Mara reçue ; disponibilité et chronologie compatibles ; aucun accord de rendez-vous sans réponse explicite.</x:v>
      </x:c>
      <x:c r="J1558" s="122" t="str">
        <x:v>Origines — O5</x:v>
      </x:c>
      <x:c r="K1558" s="125" t="n">
        <x:v>12</x:v>
      </x:c>
    </x:row>
    <x:row r="1559" ht="74" customHeight="1">
      <x:c r="A1559" s="126" t="str">
        <x:v>D6-O5-M26-REPONSE-A-01</x:v>
      </x:c>
      <x:c r="B1559" s="127" t="str">
        <x:v>D6-O5-M26</x:v>
      </x:c>
      <x:c r="C1559" s="127" t="str">
        <x:v>REPONSE</x:v>
      </x:c>
      <x:c r="D1559" s="127" t="str">
        <x:v>A</x:v>
      </x:c>
      <x:c r="E1559" s="128" t="n">
        <x:v>1</x:v>
      </x:c>
      <x:c r="F1559" s="127" t="str">
        <x:v>Réparatrice du relais</x:v>
      </x:c>
      <x:c r="G1559" s="127" t="str">
        <x:v>Le rendez-vous attendra son accord sur la date et ton trajet possible.</x:v>
      </x:c>
      <x:c r="H1559" s="127" t="str">
        <x:v>Réponse au choix retenu ; les autres réponses ne sont pas jouées.</x:v>
      </x:c>
      <x:c r="I1559" s="127" t="str">
        <x:v>Contact personnel consenti encore actif ; demande ponctuelle authentique de Mara reçue ; disponibilité et chronologie compatibles ; aucun accord de rendez-vous sans réponse explicite.</x:v>
      </x:c>
      <x:c r="J1559" s="127" t="str">
        <x:v>Origines — O5</x:v>
      </x:c>
      <x:c r="K1559" s="130" t="n">
        <x:v>12</x:v>
      </x:c>
    </x:row>
    <x:row r="1560" ht="59" customHeight="1">
      <x:c r="A1560" s="121" t="str">
        <x:v>D6-O5-M26-CHOIX-B-01</x:v>
      </x:c>
      <x:c r="B1560" s="122" t="str">
        <x:v>D6-O5-M26</x:v>
      </x:c>
      <x:c r="C1560" s="122" t="str">
        <x:v>CHOIX</x:v>
      </x:c>
      <x:c r="D1560" s="122" t="str">
        <x:v>B</x:v>
      </x:c>
      <x:c r="E1560" s="123" t="n">
        <x:v>1</x:v>
      </x:c>
      <x:c r="F1560" s="122" t="str">
        <x:v>Joueur</x:v>
      </x:c>
      <x:c r="G1560" s="122" t="str">
        <x:v>Je réponds sans prendre la route.</x:v>
      </x:c>
      <x:c r="H1560" s="122" t="str">
        <x:v>Regarder la personne ou l’appui concerné ; intention, pas résultat.</x:v>
      </x:c>
      <x:c r="I1560" s="122" t="str">
        <x:v>Contact personnel consenti encore actif ; destinataire vérifié ; Mara a autorisé une réponse ; aucune invitation ni présence déduite du silence.</x:v>
      </x:c>
      <x:c r="J1560" s="122" t="str">
        <x:v>Origines — O5</x:v>
      </x:c>
      <x:c r="K1560" s="125" t="n">
        <x:v>6</x:v>
      </x:c>
    </x:row>
    <x:row r="1561" ht="59" customHeight="1">
      <x:c r="A1561" s="126" t="str">
        <x:v>D6-O5-M26-REPONSE-B-01</x:v>
      </x:c>
      <x:c r="B1561" s="127" t="str">
        <x:v>D6-O5-M26</x:v>
      </x:c>
      <x:c r="C1561" s="127" t="str">
        <x:v>REPONSE</x:v>
      </x:c>
      <x:c r="D1561" s="127" t="str">
        <x:v>B</x:v>
      </x:c>
      <x:c r="E1561" s="128" t="n">
        <x:v>1</x:v>
      </x:c>
      <x:c r="F1561" s="127" t="str">
        <x:v>Réparatrice du relais</x:v>
      </x:c>
      <x:c r="G1561" s="127" t="str">
        <x:v>Un message peut garder le lien sans réserver deux places à bord.</x:v>
      </x:c>
      <x:c r="H1561" s="127" t="str">
        <x:v>Réponse au choix retenu ; les autres réponses ne sont pas jouées.</x:v>
      </x:c>
      <x:c r="I1561" s="127" t="str">
        <x:v>Contact personnel consenti encore actif ; destinataire vérifié ; Mara a autorisé une réponse ; aucune invitation ni présence déduite du silence.</x:v>
      </x:c>
      <x:c r="J1561" s="127" t="str">
        <x:v>Origines — O5</x:v>
      </x:c>
      <x:c r="K1561" s="130" t="n">
        <x:v>12</x:v>
      </x:c>
    </x:row>
    <x:row r="1562" ht="59" customHeight="1">
      <x:c r="A1562" s="121" t="str">
        <x:v>D6-O5-M26-CHOIX-C-01</x:v>
      </x:c>
      <x:c r="B1562" s="122" t="str">
        <x:v>D6-O5-M26</x:v>
      </x:c>
      <x:c r="C1562" s="122" t="str">
        <x:v>CHOIX</x:v>
      </x:c>
      <x:c r="D1562" s="122" t="str">
        <x:v>C</x:v>
      </x:c>
      <x:c r="E1562" s="123" t="n">
        <x:v>1</x:v>
      </x:c>
      <x:c r="F1562" s="122" t="str">
        <x:v>Joueur</x:v>
      </x:c>
      <x:c r="G1562" s="122" t="str">
        <x:v>Je consulte seulement la nouvelle qu’elle a autorisée.</x:v>
      </x:c>
      <x:c r="H1562" s="122" t="str">
        <x:v>Regarder la personne ou l’appui concerné ; intention, pas résultat.</x:v>
      </x:c>
      <x:c r="I1562" s="122" t="str">
        <x:v>Aucun canal personnel consenti ; une nouvelle explicitement autorisée peut être consultée ; aucune parole actuelle de Mara fabriquée.</x:v>
      </x:c>
      <x:c r="J1562" s="122" t="str">
        <x:v>Origines — O5</x:v>
      </x:c>
      <x:c r="K1562" s="125" t="n">
        <x:v>8</x:v>
      </x:c>
    </x:row>
    <x:row r="1563" ht="59" customHeight="1">
      <x:c r="A1563" s="126" t="str">
        <x:v>D6-O5-M26-REPONSE-C-01</x:v>
      </x:c>
      <x:c r="B1563" s="127" t="str">
        <x:v>D6-O5-M26</x:v>
      </x:c>
      <x:c r="C1563" s="127" t="str">
        <x:v>REPONSE</x:v>
      </x:c>
      <x:c r="D1563" s="127" t="str">
        <x:v>C</x:v>
      </x:c>
      <x:c r="E1563" s="128" t="n">
        <x:v>1</x:v>
      </x:c>
      <x:c r="F1563" s="127" t="str">
        <x:v>Réparatrice du relais</x:v>
      </x:c>
      <x:c r="G1563" s="127" t="str">
        <x:v>Sa date est indiquée. Elle ne contient pas d’appel qui t’engage.</x:v>
      </x:c>
      <x:c r="H1563" s="127" t="str">
        <x:v>Réponse au choix retenu ; les autres réponses ne sont pas jouées.</x:v>
      </x:c>
      <x:c r="I1563" s="127" t="str">
        <x:v>Aucun canal personnel consenti ; une nouvelle explicitement autorisée peut être consultée ; aucune parole actuelle de Mara fabriquée.</x:v>
      </x:c>
      <x:c r="J1563" s="127" t="str">
        <x:v>Origines — O5</x:v>
      </x:c>
      <x:c r="K1563" s="130" t="n">
        <x:v>11</x:v>
      </x:c>
    </x:row>
    <x:row r="1564" ht="59" customHeight="1">
      <x:c r="A1564" s="121" t="str">
        <x:v>D6-O5-M26-VARIANTE---01</x:v>
      </x:c>
      <x:c r="B1564" s="122" t="str">
        <x:v>D6-O5-M26</x:v>
      </x:c>
      <x:c r="C1564" s="122" t="str">
        <x:v>VARIANTE</x:v>
      </x:c>
      <x:c r="D1564" s="122" t="str">
        <x:v>-</x:v>
      </x:c>
      <x:c r="E1564" s="123" t="n">
        <x:v>1</x:v>
      </x:c>
      <x:c r="F1564" s="122" t="str">
        <x:v>Mara Venn</x:v>
      </x:c>
      <x:c r="G1564" s="122" t="str">
        <x:v>Je peux te retrouver à cette escale pour une seule halte. Dis-moi si ton trajet le permet.</x:v>
      </x:c>
      <x:c r="H1564" s="122" t="str">
        <x:v>Message actuel transmis par canal autorisé, clairement distingué de l’audio ancien.</x:v>
      </x:c>
      <x:c r="I1564" s="122" t="str">
        <x:v>Après réception ; priorité 1 ; contact volontaire accepté, demande ponctuelle actuelle réellement reçue et Mara disponible sur sa route.</x:v>
      </x:c>
      <x:c r="J1564" s="122" t="str">
        <x:v>Origines — O5</x:v>
      </x:c>
      <x:c r="K1564" s="125" t="n">
        <x:v>17</x:v>
      </x:c>
    </x:row>
    <x:row r="1565" ht="59" customHeight="1">
      <x:c r="A1565" s="126" t="str">
        <x:v>D6-O5-M26-VARIANTE---02</x:v>
      </x:c>
      <x:c r="B1565" s="127" t="str">
        <x:v>D6-O5-M26</x:v>
      </x:c>
      <x:c r="C1565" s="127" t="str">
        <x:v>VARIANTE</x:v>
      </x:c>
      <x:c r="D1565" s="127" t="str">
        <x:v>-</x:v>
      </x:c>
      <x:c r="E1565" s="128" t="n">
        <x:v>2</x:v>
      </x:c>
      <x:c r="F1565" s="127" t="str">
        <x:v>Réparatrice du relais</x:v>
      </x:c>
      <x:c r="G1565" s="127" t="str">
        <x:v>Une nouvelle peut être consultée ici. Elle ne contient aucune invitation qui te soit adressée.</x:v>
      </x:c>
      <x:c r="H1565" s="127" t="str">
        <x:v>Désigne la source et sa date ; aucune réponse directe envoyable sans canal autorisé.</x:v>
      </x:c>
      <x:c r="I1565" s="127" t="str">
        <x:v>À l’ouverture ; priorité 1 ; aucun contact volontaire accepté, seule une nouvelle autorisée disponible ; ne jouer aucune voix actuelle de Mara.</x:v>
      </x:c>
      <x:c r="J1565" s="127" t="str">
        <x:v>Origines — O5</x:v>
      </x:c>
      <x:c r="K1565" s="130" t="n">
        <x:v>15</x:v>
      </x:c>
    </x:row>
    <x:row r="1566" ht="269" customHeight="1">
      <x:c r="A1566" s="121" t="str">
        <x:v>D6-O5-M27-OUV---01</x:v>
      </x:c>
      <x:c r="B1566" s="122" t="str">
        <x:v>D6-O5-M27</x:v>
      </x:c>
      <x:c r="C1566" s="122" t="str">
        <x:v>OUV</x:v>
      </x:c>
      <x:c r="D1566" s="122" t="str">
        <x:v>-</x:v>
      </x:c>
      <x:c r="E1566" s="123" t="n">
        <x:v>1</x:v>
      </x:c>
      <x:c r="F1566" s="122" t="str">
        <x:v>Partenaire local de la récupération</x:v>
      </x:c>
      <x:c r="G1566" s="122" t="str">
        <x:v>Le passage a changé depuis le relevé. Nous pouvons éprouver la méthode sans oublier le terrain présent.</x:v>
      </x:c>
      <x:c r="H1566" s="122" t="str">
        <x:v>Laisse le joueur regarder la situation avant de poursuivre.</x:v>
      </x:c>
      <x:c r="I1566" s="122" t="str">
        <x:v>O5-M26 résolue ; lire son résultat réel (réussite, issue partielle, refus ou échec) pour adapter les personnages et les objets présents. Épreuve solitaire commune Elite réussie ; accès et objets spécifiques de la scène obtenus.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J1566" s="122" t="str">
        <x:v>Origines — O5</x:v>
      </x:c>
      <x:c r="K1566" s="125" t="n">
        <x:v>17</x:v>
      </x:c>
    </x:row>
    <x:row r="1567" ht="74" customHeight="1">
      <x:c r="A1567" s="126" t="str">
        <x:v>D6-O5-M27-SUCCES---01</x:v>
      </x:c>
      <x:c r="B1567" s="127" t="str">
        <x:v>D6-O5-M27</x:v>
      </x:c>
      <x:c r="C1567" s="127" t="str">
        <x:v>SUCCES</x:v>
      </x:c>
      <x:c r="D1567" s="127" t="str">
        <x:v>-</x:v>
      </x:c>
      <x:c r="E1567" s="128" t="n">
        <x:v>1</x:v>
      </x:c>
      <x:c r="F1567" s="127" t="str">
        <x:v>Partenaire local de la récupération</x:v>
      </x:c>
      <x:c r="G1567" s="127" t="str">
        <x:v>Nous savons qui a travaillé ici aujourd’hui. Chacun pourra reprendre sa route.</x:v>
      </x:c>
      <x:c r="H1567" s="127" t="str">
        <x:v>Regarde le résultat réellement obtenu avant de parler.</x:v>
      </x:c>
      <x:c r="I1567" s="127" t="str">
        <x:v>Résultat correspondant effectivement constaté ; remplace ou supprime la ligne si choix de refus/différé/observation. Ne jamais jouer une victoire non acquise.</x:v>
      </x:c>
      <x:c r="J1567" s="127" t="str">
        <x:v>Origines — O5</x:v>
      </x:c>
      <x:c r="K1567" s="130" t="n">
        <x:v>12</x:v>
      </x:c>
    </x:row>
    <x:row r="1568" ht="44" customHeight="1">
      <x:c r="A1568" s="121" t="str">
        <x:v>D6-O5-M27-ECHEC---01</x:v>
      </x:c>
      <x:c r="B1568" s="122" t="str">
        <x:v>D6-O5-M27</x:v>
      </x:c>
      <x:c r="C1568" s="122" t="str">
        <x:v>ECHEC</x:v>
      </x:c>
      <x:c r="D1568" s="122" t="str">
        <x:v>-</x:v>
      </x:c>
      <x:c r="E1568" s="123" t="n">
        <x:v>1</x:v>
      </x:c>
      <x:c r="F1568" s="122" t="str">
        <x:v>Partenaire local de la récupération</x:v>
      </x:c>
      <x:c r="G1568" s="122" t="str">
        <x:v>La rencontre ne peut pas avoir lieu. Un relevé n’est utilisable que s’il a été partagé.</x:v>
      </x:c>
      <x:c r="H1568" s="122" t="str">
        <x:v>Suspend l’échange pour laisser jouer le repli ou la protection prévue.</x:v>
      </x:c>
      <x:c r="I1568" s="122" t="str">
        <x:v>Échec ou blocage correspondant effectivement observé ; les dégâts, objets et positions persistent.</x:v>
      </x:c>
      <x:c r="J1568" s="122" t="str">
        <x:v>Origines — O5</x:v>
      </x:c>
      <x:c r="K1568" s="125" t="n">
        <x:v>16</x:v>
      </x:c>
    </x:row>
    <x:row r="1569" ht="44" customHeight="1">
      <x:c r="A1569" s="126" t="str">
        <x:v>D6-O5-M27-REPRISE---01</x:v>
      </x:c>
      <x:c r="B1569" s="127" t="str">
        <x:v>D6-O5-M27</x:v>
      </x:c>
      <x:c r="C1569" s="127" t="str">
        <x:v>REPRISE</x:v>
      </x:c>
      <x:c r="D1569" s="127" t="str">
        <x:v>-</x:v>
      </x:c>
      <x:c r="E1569" s="128" t="n">
        <x:v>1</x:v>
      </x:c>
      <x:c r="F1569" s="127" t="str">
        <x:v>Partenaire local de la récupération</x:v>
      </x:c>
      <x:c r="G1569" s="127" t="str">
        <x:v>Si le relevé est disponible, nous pouvons l’étudier ici. Sinon, la préparation attend.</x:v>
      </x:c>
      <x:c r="H1569" s="127" t="str">
        <x:v>Reprend à distance sûre ; ne répète pas toute la présentation.</x:v>
      </x:c>
      <x:c r="I1569" s="127" t="str">
        <x:v>Réinteraction volontaire après interruption ; état de l’action conservé.</x:v>
      </x:c>
      <x:c r="J1569" s="127" t="str">
        <x:v>Origines — O5</x:v>
      </x:c>
      <x:c r="K1569" s="130" t="n">
        <x:v>13</x:v>
      </x:c>
    </x:row>
    <x:row r="1570" ht="89" customHeight="1">
      <x:c r="A1570" s="121" t="str">
        <x:v>D6-O5-M27-CHOIX-A-01</x:v>
      </x:c>
      <x:c r="B1570" s="122" t="str">
        <x:v>D6-O5-M27</x:v>
      </x:c>
      <x:c r="C1570" s="122" t="str">
        <x:v>CHOIX</x:v>
      </x:c>
      <x:c r="D1570" s="122" t="str">
        <x:v>A</x:v>
      </x:c>
      <x:c r="E1570" s="123" t="n">
        <x:v>1</x:v>
      </x:c>
      <x:c r="F1570" s="122" t="str">
        <x:v>Joueur</x:v>
      </x:c>
      <x:c r="G1570" s="122" t="str">
        <x:v>Je suis d’abord sa lecture de la piste.</x:v>
      </x:c>
      <x:c r="H1570" s="122" t="str">
        <x:v>Regarder la personne ou l’appui concerné ; intention, pas résultat.</x:v>
      </x:c>
      <x:c r="I1570" s="122" t="str">
        <x:v>Soit Mara présente après rendez-vous bilatéral et trajets réels, soit relevé volontairement partagé disponible avec partenaire local distinct ; le locuteur de base reste ce partenaire local et ne remplace pas Mara.</x:v>
      </x:c>
      <x:c r="J1570" s="122" t="str">
        <x:v>Origines — O5</x:v>
      </x:c>
      <x:c r="K1570" s="125" t="n">
        <x:v>8</x:v>
      </x:c>
    </x:row>
    <x:row r="1571" ht="89" customHeight="1">
      <x:c r="A1571" s="126" t="str">
        <x:v>D6-O5-M27-REPONSE-A-01</x:v>
      </x:c>
      <x:c r="B1571" s="127" t="str">
        <x:v>D6-O5-M27</x:v>
      </x:c>
      <x:c r="C1571" s="127" t="str">
        <x:v>REPONSE</x:v>
      </x:c>
      <x:c r="D1571" s="127" t="str">
        <x:v>A</x:v>
      </x:c>
      <x:c r="E1571" s="128" t="n">
        <x:v>1</x:v>
      </x:c>
      <x:c r="F1571" s="127" t="str">
        <x:v>Partenaire local de la récupération</x:v>
      </x:c>
      <x:c r="G1571" s="127" t="str">
        <x:v>Regarde les indices bas avant de choisir la hauteur.</x:v>
      </x:c>
      <x:c r="H1571" s="127" t="str">
        <x:v>Réponse au choix retenu ; les autres réponses ne sont pas jouées.</x:v>
      </x:c>
      <x:c r="I1571" s="127" t="str">
        <x:v>Soit Mara présente après rendez-vous bilatéral et trajets réels, soit relevé volontairement partagé disponible avec partenaire local distinct ; le locuteur de base reste ce partenaire local et ne remplace pas Mara.</x:v>
      </x:c>
      <x:c r="J1571" s="127" t="str">
        <x:v>Origines — O5</x:v>
      </x:c>
      <x:c r="K1571" s="130" t="n">
        <x:v>9</x:v>
      </x:c>
    </x:row>
    <x:row r="1572" ht="59" customHeight="1">
      <x:c r="A1572" s="121" t="str">
        <x:v>D6-O5-M27-CHOIX-B-01</x:v>
      </x:c>
      <x:c r="B1572" s="122" t="str">
        <x:v>D6-O5-M27</x:v>
      </x:c>
      <x:c r="C1572" s="122" t="str">
        <x:v>CHOIX</x:v>
      </x:c>
      <x:c r="D1572" s="122" t="str">
        <x:v>B</x:v>
      </x:c>
      <x:c r="E1572" s="123" t="n">
        <x:v>1</x:v>
      </x:c>
      <x:c r="F1572" s="122" t="str">
        <x:v>Joueur</x:v>
      </x:c>
      <x:c r="G1572" s="122" t="str">
        <x:v>Je combine cette lecture avec mon angle d’approche.</x:v>
      </x:c>
      <x:c r="H1572" s="122" t="str">
        <x:v>Regarder la personne ou l’appui concerné ; intention, pas résultat.</x:v>
      </x:c>
      <x:c r="I1572" s="122" t="str">
        <x:v>Deux méthodes accessibles par pratique ou relevé autorisé ; partenaires actuels identifiés et consentants ; aucune copie de Mara créée.</x:v>
      </x:c>
      <x:c r="J1572" s="122" t="str">
        <x:v>Origines — O5</x:v>
      </x:c>
      <x:c r="K1572" s="125" t="n">
        <x:v>8</x:v>
      </x:c>
    </x:row>
    <x:row r="1573" ht="59" customHeight="1">
      <x:c r="A1573" s="126" t="str">
        <x:v>D6-O5-M27-REPONSE-B-01</x:v>
      </x:c>
      <x:c r="B1573" s="127" t="str">
        <x:v>D6-O5-M27</x:v>
      </x:c>
      <x:c r="C1573" s="127" t="str">
        <x:v>REPONSE</x:v>
      </x:c>
      <x:c r="D1573" s="127" t="str">
        <x:v>B</x:v>
      </x:c>
      <x:c r="E1573" s="128" t="n">
        <x:v>1</x:v>
      </x:c>
      <x:c r="F1573" s="127" t="str">
        <x:v>Partenaire local de la récupération</x:v>
      </x:c>
      <x:c r="G1573" s="127" t="str">
        <x:v>Nous répartirons les gestes avant de toucher au passage.</x:v>
      </x:c>
      <x:c r="H1573" s="127" t="str">
        <x:v>Réponse au choix retenu ; les autres réponses ne sont pas jouées.</x:v>
      </x:c>
      <x:c r="I1573" s="127" t="str">
        <x:v>Deux méthodes accessibles par pratique ou relevé autorisé ; partenaires actuels identifiés et consentants ; aucune copie de Mara créée.</x:v>
      </x:c>
      <x:c r="J1573" s="127" t="str">
        <x:v>Origines — O5</x:v>
      </x:c>
      <x:c r="K1573" s="130" t="n">
        <x:v>9</x:v>
      </x:c>
    </x:row>
    <x:row r="1574" ht="59" customHeight="1">
      <x:c r="A1574" s="121" t="str">
        <x:v>D6-O5-M27-CHOIX-C-01</x:v>
      </x:c>
      <x:c r="B1574" s="122" t="str">
        <x:v>D6-O5-M27</x:v>
      </x:c>
      <x:c r="C1574" s="122" t="str">
        <x:v>CHOIX</x:v>
      </x:c>
      <x:c r="D1574" s="122" t="str">
        <x:v>C</x:v>
      </x:c>
      <x:c r="E1574" s="123" t="n">
        <x:v>1</x:v>
      </x:c>
      <x:c r="F1574" s="122" t="str">
        <x:v>Joueur</x:v>
      </x:c>
      <x:c r="G1574" s="122" t="str">
        <x:v>Je laisse cette rencontre de côté et je poursuis ma route.</x:v>
      </x:c>
      <x:c r="H1574" s="122" t="str">
        <x:v>Regarder la personne ou l’appui concerné ; intention, pas résultat.</x:v>
      </x:c>
      <x:c r="I1574" s="122" t="str">
        <x:v>Mara indisponible ou rencontre refusée ; aucun relevé partagé exploitable ; pas de mise en présence ni récompense de coopération.</x:v>
      </x:c>
      <x:c r="J1574" s="122" t="str">
        <x:v>Origines — O5</x:v>
      </x:c>
      <x:c r="K1574" s="125" t="n">
        <x:v>11</x:v>
      </x:c>
    </x:row>
    <x:row r="1575" ht="59" customHeight="1">
      <x:c r="A1575" s="126" t="str">
        <x:v>D6-O5-M27-REPONSE-C-01</x:v>
      </x:c>
      <x:c r="B1575" s="127" t="str">
        <x:v>D6-O5-M27</x:v>
      </x:c>
      <x:c r="C1575" s="127" t="str">
        <x:v>REPONSE</x:v>
      </x:c>
      <x:c r="D1575" s="127" t="str">
        <x:v>C</x:v>
      </x:c>
      <x:c r="E1575" s="128" t="n">
        <x:v>1</x:v>
      </x:c>
      <x:c r="F1575" s="127" t="str">
        <x:v>Partenaire local de la récupération</x:v>
      </x:c>
      <x:c r="G1575" s="127" t="str">
        <x:v>Elle peut rester indisponible sans retenir ton départ.</x:v>
      </x:c>
      <x:c r="H1575" s="127" t="str">
        <x:v>Réponse au choix retenu ; les autres réponses ne sont pas jouées.</x:v>
      </x:c>
      <x:c r="I1575" s="127" t="str">
        <x:v>Mara indisponible ou rencontre refusée ; aucun relevé partagé exploitable ; pas de mise en présence ni récompense de coopération.</x:v>
      </x:c>
      <x:c r="J1575" s="127" t="str">
        <x:v>Origines — O5</x:v>
      </x:c>
      <x:c r="K1575" s="130" t="n">
        <x:v>8</x:v>
      </x:c>
    </x:row>
    <x:row r="1576" ht="59" customHeight="1">
      <x:c r="A1576" s="121" t="str">
        <x:v>D6-O5-M27-VARIANTE---01</x:v>
      </x:c>
      <x:c r="B1576" s="122" t="str">
        <x:v>D6-O5-M27</x:v>
      </x:c>
      <x:c r="C1576" s="122" t="str">
        <x:v>VARIANTE</x:v>
      </x:c>
      <x:c r="D1576" s="122" t="str">
        <x:v>-</x:v>
      </x:c>
      <x:c r="E1576" s="123" t="n">
        <x:v>1</x:v>
      </x:c>
      <x:c r="F1576" s="122" t="str">
        <x:v>Mara Venn</x:v>
      </x:c>
      <x:c r="G1576" s="122" t="str">
        <x:v>Les traces du bas viennent de tourner. Ton angle nous donnera la sortie après.</x:v>
      </x:c>
      <x:c r="H1576" s="122" t="str">
        <x:v>Désigne la trace qu’elle voit elle-même puis attend le signe établi du joueur.</x:v>
      </x:c>
      <x:c r="I1576" s="122" t="str">
        <x:v>Pendant opération ; priorité 1 ; rencontre acceptée, Mara présente après trajets réels et méthode partagée ; variante complémentaire, pas invocation.</x:v>
      </x:c>
      <x:c r="J1576" s="122" t="str">
        <x:v>Origines — O5</x:v>
      </x:c>
      <x:c r="K1576" s="125" t="n">
        <x:v>14</x:v>
      </x:c>
    </x:row>
    <x:row r="1577" ht="59" customHeight="1">
      <x:c r="A1577" s="126" t="str">
        <x:v>D6-O5-M27-VARIANTE---02</x:v>
      </x:c>
      <x:c r="B1577" s="127" t="str">
        <x:v>D6-O5-M27</x:v>
      </x:c>
      <x:c r="C1577" s="127" t="str">
        <x:v>VARIANTE</x:v>
      </x:c>
      <x:c r="D1577" s="127" t="str">
        <x:v>-</x:v>
      </x:c>
      <x:c r="E1577" s="128" t="n">
        <x:v>2</x:v>
      </x:c>
      <x:c r="F1577" s="127" t="str">
        <x:v>Partenaire local de la récupération</x:v>
      </x:c>
      <x:c r="G1577" s="127" t="str">
        <x:v>Le relevé est d’elle. Le passage d’aujourd’hui, nous devons encore le vérifier nous-mêmes.</x:v>
      </x:c>
      <x:c r="H1577" s="127" t="str">
        <x:v>Compare le dessin à l’appui actuel ; aucune réplique de Mara jouée comme réponse présente.</x:v>
      </x:c>
      <x:c r="I1577" s="127" t="str">
        <x:v>Pendant étude ; priorité 1 ; Mara absente, relevé daté volontairement partagé disponible ; exclusif du cas de présence.</x:v>
      </x:c>
      <x:c r="J1577" s="127" t="str">
        <x:v>Origines — O5</x:v>
      </x:c>
      <x:c r="K1577" s="130" t="n">
        <x:v>13</x:v>
      </x:c>
    </x:row>
    <x:row r="1578" ht="269" customHeight="1">
      <x:c r="A1578" s="121" t="str">
        <x:v>D6-O5-M28-OUV---01</x:v>
      </x:c>
      <x:c r="B1578" s="122" t="str">
        <x:v>D6-O5-M28</x:v>
      </x:c>
      <x:c r="C1578" s="122" t="str">
        <x:v>OUV</x:v>
      </x:c>
      <x:c r="D1578" s="122" t="str">
        <x:v>-</x:v>
      </x:c>
      <x:c r="E1578" s="123" t="n">
        <x:v>1</x:v>
      </x:c>
      <x:c r="F1578" s="122" t="str">
        <x:v>Gardienne du relais</x:v>
      </x:c>
      <x:c r="G1578" s="122" t="str">
        <x:v>Ces trois supports engagent surtout ta conduite. Aucun ne choisit la route de l’autre personne.</x:v>
      </x:c>
      <x:c r="H1578" s="122" t="str">
        <x:v>Laisse le joueur regarder la situation avant de poursuivre.</x:v>
      </x:c>
      <x:c r="I1578" s="122" t="str">
        <x:v>O5-M27 résolue ; lire son résultat réel (réussite, issue partielle, refus ou échec) pour adapter les personnages et les objets présents. Épreuve solitaire commune Elite réussie ; accès et objets spécifiques de la scène obtenus.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J1578" s="122" t="str">
        <x:v>Origines — O5</x:v>
      </x:c>
      <x:c r="K1578" s="125" t="n">
        <x:v>15</x:v>
      </x:c>
    </x:row>
    <x:row r="1579" ht="74" customHeight="1">
      <x:c r="A1579" s="126" t="str">
        <x:v>D6-O5-M28-SUCCES---01</x:v>
      </x:c>
      <x:c r="B1579" s="127" t="str">
        <x:v>D6-O5-M28</x:v>
      </x:c>
      <x:c r="C1579" s="127" t="str">
        <x:v>SUCCES</x:v>
      </x:c>
      <x:c r="D1579" s="127" t="str">
        <x:v>-</x:v>
      </x:c>
      <x:c r="E1579" s="128" t="n">
        <x:v>1</x:v>
      </x:c>
      <x:c r="F1579" s="127" t="str">
        <x:v>Gardienne du relais</x:v>
      </x:c>
      <x:c r="G1579" s="127" t="str">
        <x:v>Les préparations montrent ce qui dépend de toi et ce qui demande un accord.</x:v>
      </x:c>
      <x:c r="H1579" s="127" t="str">
        <x:v>Regarde le résultat réellement obtenu avant de parler.</x:v>
      </x:c>
      <x:c r="I1579" s="127" t="str">
        <x:v>Résultat correspondant effectivement constaté ; remplace ou supprime la ligne si choix de refus/différé/observation. Ne jamais jouer une victoire non acquise.</x:v>
      </x:c>
      <x:c r="J1579" s="127" t="str">
        <x:v>Origines — O5</x:v>
      </x:c>
      <x:c r="K1579" s="130" t="n">
        <x:v>14</x:v>
      </x:c>
    </x:row>
    <x:row r="1580" ht="44" customHeight="1">
      <x:c r="A1580" s="121" t="str">
        <x:v>D6-O5-M28-ECHEC---01</x:v>
      </x:c>
      <x:c r="B1580" s="122" t="str">
        <x:v>D6-O5-M28</x:v>
      </x:c>
      <x:c r="C1580" s="122" t="str">
        <x:v>ECHEC</x:v>
      </x:c>
      <x:c r="D1580" s="122" t="str">
        <x:v>-</x:v>
      </x:c>
      <x:c r="E1580" s="123" t="n">
        <x:v>1</x:v>
      </x:c>
      <x:c r="F1580" s="122" t="str">
        <x:v>Gardienne du relais</x:v>
      </x:c>
      <x:c r="G1580" s="122" t="str">
        <x:v>Cette proposition a été refusée. Elle ne peut pas devenir un pacte dans la galerie.</x:v>
      </x:c>
      <x:c r="H1580" s="122" t="str">
        <x:v>Suspend l’échange pour laisser jouer le repli ou la protection prévue.</x:v>
      </x:c>
      <x:c r="I1580" s="122" t="str">
        <x:v>Échec ou blocage correspondant effectivement observé ; les dégâts, objets et positions persistent.</x:v>
      </x:c>
      <x:c r="J1580" s="122" t="str">
        <x:v>Origines — O5</x:v>
      </x:c>
      <x:c r="K1580" s="125" t="n">
        <x:v>15</x:v>
      </x:c>
    </x:row>
    <x:row r="1581" ht="44" customHeight="1">
      <x:c r="A1581" s="126" t="str">
        <x:v>D6-O5-M28-REPRISE---01</x:v>
      </x:c>
      <x:c r="B1581" s="127" t="str">
        <x:v>D6-O5-M28</x:v>
      </x:c>
      <x:c r="C1581" s="127" t="str">
        <x:v>REPRISE</x:v>
      </x:c>
      <x:c r="D1581" s="127" t="str">
        <x:v>-</x:v>
      </x:c>
      <x:c r="E1581" s="128" t="n">
        <x:v>1</x:v>
      </x:c>
      <x:c r="F1581" s="127" t="str">
        <x:v>Gardienne du relais</x:v>
      </x:c>
      <x:c r="G1581" s="127" t="str">
        <x:v>Une gratitude unilatérale reste possible. Ne la grave pas comme deux promesses.</x:v>
      </x:c>
      <x:c r="H1581" s="127" t="str">
        <x:v>Reprend à distance sûre ; ne répète pas toute la présentation.</x:v>
      </x:c>
      <x:c r="I1581" s="127" t="str">
        <x:v>Réinteraction volontaire après interruption ; état de l’action conservé.</x:v>
      </x:c>
      <x:c r="J1581" s="127" t="str">
        <x:v>Origines — O5</x:v>
      </x:c>
      <x:c r="K1581" s="130" t="n">
        <x:v>12</x:v>
      </x:c>
    </x:row>
    <x:row r="1582" ht="59" customHeight="1">
      <x:c r="A1582" s="121" t="str">
        <x:v>D6-O5-M28-CHOIX-A-01</x:v>
      </x:c>
      <x:c r="B1582" s="122" t="str">
        <x:v>D6-O5-M28</x:v>
      </x:c>
      <x:c r="C1582" s="122" t="str">
        <x:v>CHOIX</x:v>
      </x:c>
      <x:c r="D1582" s="122" t="str">
        <x:v>A</x:v>
      </x:c>
      <x:c r="E1582" s="123" t="n">
        <x:v>1</x:v>
      </x:c>
      <x:c r="F1582" s="122" t="str">
        <x:v>Joueur</x:v>
      </x:c>
      <x:c r="G1582" s="122" t="str">
        <x:v>Je prépare une alliance ouverte, si elle la veut.</x:v>
      </x:c>
      <x:c r="H1582" s="122" t="str">
        <x:v>Regarder la personne ou l’appui concerné ; intention, pas résultat.</x:v>
      </x:c>
      <x:c r="I1582" s="122" t="str">
        <x:v>Conditions d’entrée encore valides ; personne, outil et passage nécessaires disponibles. La parole seule ne valide pas l’objectif.</x:v>
      </x:c>
      <x:c r="J1582" s="122" t="str">
        <x:v>Origines — O5</x:v>
      </x:c>
      <x:c r="K1582" s="125" t="n">
        <x:v>9</x:v>
      </x:c>
    </x:row>
    <x:row r="1583" ht="59" customHeight="1">
      <x:c r="A1583" s="126" t="str">
        <x:v>D6-O5-M28-REPONSE-A-01</x:v>
      </x:c>
      <x:c r="B1583" s="127" t="str">
        <x:v>D6-O5-M28</x:v>
      </x:c>
      <x:c r="C1583" s="127" t="str">
        <x:v>REPONSE</x:v>
      </x:c>
      <x:c r="D1583" s="127" t="str">
        <x:v>A</x:v>
      </x:c>
      <x:c r="E1583" s="128" t="n">
        <x:v>1</x:v>
      </x:c>
      <x:c r="F1583" s="127" t="str">
        <x:v>Gardienne du relais</x:v>
      </x:c>
      <x:c r="G1583" s="127" t="str">
        <x:v>Sans sa réponse, ce sera une offre de ton côté.</x:v>
      </x:c>
      <x:c r="H1583" s="127" t="str">
        <x:v>Réponse au choix retenu ; les autres réponses ne sont pas jouées.</x:v>
      </x:c>
      <x:c r="I1583" s="127" t="str">
        <x:v>Conditions d’entrée encore valides ; personne, outil et passage nécessaires disponibles. La parole seule ne valide pas l’objectif.</x:v>
      </x:c>
      <x:c r="J1583" s="127" t="str">
        <x:v>Origines — O5</x:v>
      </x:c>
      <x:c r="K1583" s="130" t="n">
        <x:v>10</x:v>
      </x:c>
    </x:row>
    <x:row r="1584" ht="59" customHeight="1">
      <x:c r="A1584" s="121" t="str">
        <x:v>D6-O5-M28-CHOIX-B-01</x:v>
      </x:c>
      <x:c r="B1584" s="122" t="str">
        <x:v>D6-O5-M28</x:v>
      </x:c>
      <x:c r="C1584" s="122" t="str">
        <x:v>CHOIX</x:v>
      </x:c>
      <x:c r="D1584" s="122" t="str">
        <x:v>B</x:v>
      </x:c>
      <x:c r="E1584" s="123" t="n">
        <x:v>1</x:v>
      </x:c>
      <x:c r="F1584" s="122" t="str">
        <x:v>Joueur</x:v>
      </x:c>
      <x:c r="G1584" s="122" t="str">
        <x:v>Je prépare une dette reconnue sans obligation future.</x:v>
      </x:c>
      <x:c r="H1584" s="122" t="str">
        <x:v>Regarder la personne ou l’appui concerné ; intention, pas résultat.</x:v>
      </x:c>
      <x:c r="I1584" s="122" t="str">
        <x:v>Conditions d’entrée encore valides ; personne, outil et passage nécessaires disponibles. La parole seule ne valide pas l’objectif.</x:v>
      </x:c>
      <x:c r="J1584" s="122" t="str">
        <x:v>Origines — O5</x:v>
      </x:c>
      <x:c r="K1584" s="125" t="n">
        <x:v>8</x:v>
      </x:c>
    </x:row>
    <x:row r="1585" ht="59" customHeight="1">
      <x:c r="A1585" s="126" t="str">
        <x:v>D6-O5-M28-REPONSE-B-01</x:v>
      </x:c>
      <x:c r="B1585" s="127" t="str">
        <x:v>D6-O5-M28</x:v>
      </x:c>
      <x:c r="C1585" s="127" t="str">
        <x:v>REPONSE</x:v>
      </x:c>
      <x:c r="D1585" s="127" t="str">
        <x:v>B</x:v>
      </x:c>
      <x:c r="E1585" s="128" t="n">
        <x:v>1</x:v>
      </x:c>
      <x:c r="F1585" s="127" t="str">
        <x:v>Gardienne du relais</x:v>
      </x:c>
      <x:c r="G1585" s="127" t="str">
        <x:v>Le souvenir devra respecter ce qui vous appartient à chacun.</x:v>
      </x:c>
      <x:c r="H1585" s="127" t="str">
        <x:v>Réponse au choix retenu ; les autres réponses ne sont pas jouées.</x:v>
      </x:c>
      <x:c r="I1585" s="127" t="str">
        <x:v>Conditions d’entrée encore valides ; personne, outil et passage nécessaires disponibles. La parole seule ne valide pas l’objectif.</x:v>
      </x:c>
      <x:c r="J1585" s="127" t="str">
        <x:v>Origines — O5</x:v>
      </x:c>
      <x:c r="K1585" s="130" t="n">
        <x:v>10</x:v>
      </x:c>
    </x:row>
    <x:row r="1586" ht="59" customHeight="1">
      <x:c r="A1586" s="121" t="str">
        <x:v>D6-O5-M28-CHOIX-C-01</x:v>
      </x:c>
      <x:c r="B1586" s="122" t="str">
        <x:v>D6-O5-M28</x:v>
      </x:c>
      <x:c r="C1586" s="122" t="str">
        <x:v>CHOIX</x:v>
      </x:c>
      <x:c r="D1586" s="122" t="str">
        <x:v>C</x:v>
      </x:c>
      <x:c r="E1586" s="123" t="n">
        <x:v>1</x:v>
      </x:c>
      <x:c r="F1586" s="122" t="str">
        <x:v>Joueur</x:v>
      </x:c>
      <x:c r="G1586" s="122" t="str">
        <x:v>Je prépare un relais pour des contacts ponctuels.</x:v>
      </x:c>
      <x:c r="H1586" s="122" t="str">
        <x:v>Regarder la personne ou l’appui concerné ; intention, pas résultat.</x:v>
      </x:c>
      <x:c r="I1586" s="122" t="str">
        <x:v>Lieu de relais accessible ; accord de chaque contact ; Mara peut n’accepter qu’un lien personnel ou refuser.</x:v>
      </x:c>
      <x:c r="J1586" s="122" t="str">
        <x:v>Origines — O5</x:v>
      </x:c>
      <x:c r="K1586" s="125" t="n">
        <x:v>8</x:v>
      </x:c>
    </x:row>
    <x:row r="1587" ht="59" customHeight="1">
      <x:c r="A1587" s="126" t="str">
        <x:v>D6-O5-M28-REPONSE-C-01</x:v>
      </x:c>
      <x:c r="B1587" s="127" t="str">
        <x:v>D6-O5-M28</x:v>
      </x:c>
      <x:c r="C1587" s="127" t="str">
        <x:v>REPONSE</x:v>
      </x:c>
      <x:c r="D1587" s="127" t="str">
        <x:v>C</x:v>
      </x:c>
      <x:c r="E1587" s="128" t="n">
        <x:v>1</x:v>
      </x:c>
      <x:c r="F1587" s="127" t="str">
        <x:v>Gardienne du relais</x:v>
      </x:c>
      <x:c r="G1587" s="127" t="str">
        <x:v>Il accueillera seulement les demandes auxquelles quelqu’un a accepté de répondre.</x:v>
      </x:c>
      <x:c r="H1587" s="127" t="str">
        <x:v>Réponse au choix retenu ; les autres réponses ne sont pas jouées.</x:v>
      </x:c>
      <x:c r="I1587" s="127" t="str">
        <x:v>Lieu de relais accessible ; accord de chaque contact ; Mara peut n’accepter qu’un lien personnel ou refuser.</x:v>
      </x:c>
      <x:c r="J1587" s="127" t="str">
        <x:v>Origines — O5</x:v>
      </x:c>
      <x:c r="K1587" s="130" t="n">
        <x:v>11</x:v>
      </x:c>
    </x:row>
    <x:row r="1588" ht="59" customHeight="1">
      <x:c r="A1588" s="121" t="str">
        <x:v>D6-O5-M28-VARIANTE---01</x:v>
      </x:c>
      <x:c r="B1588" s="122" t="str">
        <x:v>D6-O5-M28</x:v>
      </x:c>
      <x:c r="C1588" s="122" t="str">
        <x:v>VARIANTE</x:v>
      </x:c>
      <x:c r="D1588" s="122" t="str">
        <x:v>-</x:v>
      </x:c>
      <x:c r="E1588" s="123" t="n">
        <x:v>1</x:v>
      </x:c>
      <x:c r="F1588" s="122" t="str">
        <x:v>Mara Venn</x:v>
      </x:c>
      <x:c r="G1588" s="122" t="str">
        <x:v>Oui pour garder ce lien. Chaque départ se décidera de nouveau entre nous.</x:v>
      </x:c>
      <x:c r="H1588" s="122" t="str">
        <x:v>Présence ou message selon le canal réel ; aucun siège permanent n’est préparé.</x:v>
      </x:c>
      <x:c r="I1588" s="122" t="str">
        <x:v>Réponse à préparation alliance ; priorité 1 ; Mara a reçu la proposition et consent actuellement à une alliance limitée.</x:v>
      </x:c>
      <x:c r="J1588" s="122" t="str">
        <x:v>Origines — O5</x:v>
      </x:c>
      <x:c r="K1588" s="125" t="n">
        <x:v>13</x:v>
      </x:c>
    </x:row>
    <x:row r="1589" ht="44" customHeight="1">
      <x:c r="A1589" s="126" t="str">
        <x:v>D6-O5-M28-VARIANTE---02</x:v>
      </x:c>
      <x:c r="B1589" s="127" t="str">
        <x:v>D6-O5-M28</x:v>
      </x:c>
      <x:c r="C1589" s="127" t="str">
        <x:v>VARIANTE</x:v>
      </x:c>
      <x:c r="D1589" s="127" t="str">
        <x:v>-</x:v>
      </x:c>
      <x:c r="E1589" s="128" t="n">
        <x:v>2</x:v>
      </x:c>
      <x:c r="F1589" s="127" t="str">
        <x:v>Mara Venn</x:v>
      </x:c>
      <x:c r="G1589" s="127" t="str">
        <x:v>Je reconnais ce que nous avons fait. Je ne veux pas promettre une alliance.</x:v>
      </x:c>
      <x:c r="H1589" s="127" t="str">
        <x:v>Le signe du joueur reste seul sur le support ; aucune marque réciproque ajoutée.</x:v>
      </x:c>
      <x:c r="I1589" s="127" t="str">
        <x:v>Réponse à préparation alliance ; priorité 1 ; Mara refuse ; exclusif du consentement.</x:v>
      </x:c>
      <x:c r="J1589" s="127" t="str">
        <x:v>Origines — O5</x:v>
      </x:c>
      <x:c r="K1589" s="130" t="n">
        <x:v>14</x:v>
      </x:c>
    </x:row>
    <x:row r="1590" ht="269" customHeight="1">
      <x:c r="A1590" s="121" t="str">
        <x:v>D6-O5-M29-OUV---01</x:v>
      </x:c>
      <x:c r="B1590" s="122" t="str">
        <x:v>D6-O5-M29</x:v>
      </x:c>
      <x:c r="C1590" s="122" t="str">
        <x:v>OUV</x:v>
      </x:c>
      <x:c r="D1590" s="122" t="str">
        <x:v>-</x:v>
      </x:c>
      <x:c r="E1590" s="123" t="n">
        <x:v>1</x:v>
      </x:c>
      <x:c r="F1590" s="122" t="str">
        <x:v>Gardienne du relais</x:v>
      </x:c>
      <x:c r="G1590" s="122" t="str">
        <x:v>Tu peux confirmer une direction pour ta vie. Une promesse à deux exige deux réponses.</x:v>
      </x:c>
      <x:c r="H1590" s="122" t="str">
        <x:v>Laisse le joueur regarder la situation avant de poursuivre.</x:v>
      </x:c>
      <x:c r="I1590" s="122" t="str">
        <x:v>O5-M28 résolue ; lire son résultat réel (réussite, issue partielle, refus ou échec) pour adapter les personnages et les objets présents. Épreuve solitaire commune Elite réussie ; accès et objets spécifiques de la scène obtenus.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J1590" s="122" t="str">
        <x:v>Origines — O5</x:v>
      </x:c>
      <x:c r="K1590" s="125" t="n">
        <x:v>15</x:v>
      </x:c>
    </x:row>
    <x:row r="1591" ht="74" customHeight="1">
      <x:c r="A1591" s="126" t="str">
        <x:v>D6-O5-M29-SUCCES---01</x:v>
      </x:c>
      <x:c r="B1591" s="127" t="str">
        <x:v>D6-O5-M29</x:v>
      </x:c>
      <x:c r="C1591" s="127" t="str">
        <x:v>SUCCES</x:v>
      </x:c>
      <x:c r="D1591" s="127" t="str">
        <x:v>-</x:v>
      </x:c>
      <x:c r="E1591" s="128" t="n">
        <x:v>1</x:v>
      </x:c>
      <x:c r="F1591" s="127" t="str">
        <x:v>Gardienne du relais</x:v>
      </x:c>
      <x:c r="G1591" s="127" t="str">
        <x:v>Tu sais maintenant ce que tu souhaites garder entre vos deux routes.</x:v>
      </x:c>
      <x:c r="H1591" s="127" t="str">
        <x:v>Regarde le résultat réellement obtenu avant de parler.</x:v>
      </x:c>
      <x:c r="I1591" s="127" t="str">
        <x:v>Résultat correspondant effectivement constaté ; remplace ou supprime la ligne si choix de refus/différé/observation. Ne jamais jouer une victoire non acquise.</x:v>
      </x:c>
      <x:c r="J1591" s="127" t="str">
        <x:v>Origines — O5</x:v>
      </x:c>
      <x:c r="K1591" s="130" t="n">
        <x:v>12</x:v>
      </x:c>
    </x:row>
    <x:row r="1592" ht="44" customHeight="1">
      <x:c r="A1592" s="121" t="str">
        <x:v>D6-O5-M29-ECHEC---01</x:v>
      </x:c>
      <x:c r="B1592" s="122" t="str">
        <x:v>D6-O5-M29</x:v>
      </x:c>
      <x:c r="C1592" s="122" t="str">
        <x:v>ECHEC</x:v>
      </x:c>
      <x:c r="D1592" s="122" t="str">
        <x:v>-</x:v>
      </x:c>
      <x:c r="E1592" s="123" t="n">
        <x:v>1</x:v>
      </x:c>
      <x:c r="F1592" s="122" t="str">
        <x:v>Gardienne du relais</x:v>
      </x:c>
      <x:c r="G1592" s="122" t="str">
        <x:v>Tu reportes la confirmation. Un message sans réponse ne choisit rien pour vous deux.</x:v>
      </x:c>
      <x:c r="H1592" s="122" t="str">
        <x:v>Suspend l’échange pour laisser jouer le repli ou la protection prévue.</x:v>
      </x:c>
      <x:c r="I1592" s="122" t="str">
        <x:v>Échec ou blocage correspondant effectivement observé ; les dégâts, objets et positions persistent.</x:v>
      </x:c>
      <x:c r="J1592" s="122" t="str">
        <x:v>Origines — O5</x:v>
      </x:c>
      <x:c r="K1592" s="125" t="n">
        <x:v>14</x:v>
      </x:c>
    </x:row>
    <x:row r="1593" ht="44" customHeight="1">
      <x:c r="A1593" s="126" t="str">
        <x:v>D6-O5-M29-REPRISE---01</x:v>
      </x:c>
      <x:c r="B1593" s="127" t="str">
        <x:v>D6-O5-M29</x:v>
      </x:c>
      <x:c r="C1593" s="127" t="str">
        <x:v>REPRISE</x:v>
      </x:c>
      <x:c r="D1593" s="127" t="str">
        <x:v>-</x:v>
      </x:c>
      <x:c r="E1593" s="128" t="n">
        <x:v>1</x:v>
      </x:c>
      <x:c r="F1593" s="127" t="str">
        <x:v>Gardienne du relais</x:v>
      </x:c>
      <x:c r="G1593" s="127" t="str">
        <x:v>Reprenons avec les accords réellement reçus. Ceux qui manquent restent manquants.</x:v>
      </x:c>
      <x:c r="H1593" s="127" t="str">
        <x:v>Reprend à distance sûre ; ne répète pas toute la présentation.</x:v>
      </x:c>
      <x:c r="I1593" s="127" t="str">
        <x:v>Réinteraction volontaire après interruption ; état de l’action conservé.</x:v>
      </x:c>
      <x:c r="J1593" s="127" t="str">
        <x:v>Origines — O5</x:v>
      </x:c>
      <x:c r="K1593" s="130" t="n">
        <x:v>11</x:v>
      </x:c>
    </x:row>
    <x:row r="1594" ht="104" customHeight="1">
      <x:c r="A1594" s="121" t="str">
        <x:v>D6-O5-M29-CHOIX-A-01</x:v>
      </x:c>
      <x:c r="B1594" s="122" t="str">
        <x:v>D6-O5-M29</x:v>
      </x:c>
      <x:c r="C1594" s="122" t="str">
        <x:v>CHOIX</x:v>
      </x:c>
      <x:c r="D1594" s="122" t="str">
        <x:v>A</x:v>
      </x:c>
      <x:c r="E1594" s="123" t="n">
        <x:v>1</x:v>
      </x:c>
      <x:c r="F1594" s="122" t="str">
        <x:v>Joueur</x:v>
      </x:c>
      <x:c r="G1594" s="122" t="str">
        <x:v>Je choisis l’alliance des deux routes.</x:v>
      </x:c>
      <x:c r="H1594" s="122" t="str">
        <x:v>Regarder la personne ou l’appui concerné ; intention, pas résultat.</x:v>
      </x:c>
      <x:c r="I1594" s="122"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J1594" s="122" t="str">
        <x:v>Origines — O5</x:v>
      </x:c>
      <x:c r="K1594" s="125" t="n">
        <x:v>6</x:v>
      </x:c>
    </x:row>
    <x:row r="1595" ht="104" customHeight="1">
      <x:c r="A1595" s="126" t="str">
        <x:v>D6-O5-M29-REPONSE-A-01</x:v>
      </x:c>
      <x:c r="B1595" s="127" t="str">
        <x:v>D6-O5-M29</x:v>
      </x:c>
      <x:c r="C1595" s="127" t="str">
        <x:v>REPONSE</x:v>
      </x:c>
      <x:c r="D1595" s="127" t="str">
        <x:v>A</x:v>
      </x:c>
      <x:c r="E1595" s="128" t="n">
        <x:v>1</x:v>
      </x:c>
      <x:c r="F1595" s="127" t="str">
        <x:v>Gardienne du relais</x:v>
      </x:c>
      <x:c r="G1595" s="127" t="str">
        <x:v>L’accord reçu fera un pacte. Sans lui, ton offre restera une offre.</x:v>
      </x:c>
      <x:c r="H1595" s="127" t="str">
        <x:v>Réponse au choix retenu ; les autres réponses ne sont pas jouées.</x:v>
      </x:c>
      <x:c r="I1595" s="127"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J1595" s="127" t="str">
        <x:v>Origines — O5</x:v>
      </x:c>
      <x:c r="K1595" s="130" t="n">
        <x:v>12</x:v>
      </x:c>
    </x:row>
    <x:row r="1596" ht="104" customHeight="1">
      <x:c r="A1596" s="121" t="str">
        <x:v>D6-O5-M29-CHOIX-B-01</x:v>
      </x:c>
      <x:c r="B1596" s="122" t="str">
        <x:v>D6-O5-M29</x:v>
      </x:c>
      <x:c r="C1596" s="122" t="str">
        <x:v>CHOIX</x:v>
      </x:c>
      <x:c r="D1596" s="122" t="str">
        <x:v>B</x:v>
      </x:c>
      <x:c r="E1596" s="123" t="n">
        <x:v>1</x:v>
      </x:c>
      <x:c r="F1596" s="122" t="str">
        <x:v>Joueur</x:v>
      </x:c>
      <x:c r="G1596" s="122" t="str">
        <x:v>Je choisis la dette reconnue, sans obligation de retour.</x:v>
      </x:c>
      <x:c r="H1596" s="122" t="str">
        <x:v>Regarder la personne ou l’appui concerné ; intention, pas résultat.</x:v>
      </x:c>
      <x:c r="I1596" s="122"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J1596" s="122" t="str">
        <x:v>Origines — O5</x:v>
      </x:c>
      <x:c r="K1596" s="125" t="n">
        <x:v>9</x:v>
      </x:c>
    </x:row>
    <x:row r="1597" ht="104" customHeight="1">
      <x:c r="A1597" s="126" t="str">
        <x:v>D6-O5-M29-REPONSE-B-01</x:v>
      </x:c>
      <x:c r="B1597" s="127" t="str">
        <x:v>D6-O5-M29</x:v>
      </x:c>
      <x:c r="C1597" s="127" t="str">
        <x:v>REPONSE</x:v>
      </x:c>
      <x:c r="D1597" s="127" t="str">
        <x:v>B</x:v>
      </x:c>
      <x:c r="E1597" s="128" t="n">
        <x:v>1</x:v>
      </x:c>
      <x:c r="F1597" s="127" t="str">
        <x:v>Gardienne du relais</x:v>
      </x:c>
      <x:c r="G1597" s="127" t="str">
        <x:v>Vérifie les objets prêtés avant de confirmer cette clôture.</x:v>
      </x:c>
      <x:c r="H1597" s="127" t="str">
        <x:v>Réponse au choix retenu ; les autres réponses ne sont pas jouées.</x:v>
      </x:c>
      <x:c r="I1597" s="127"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J1597" s="127" t="str">
        <x:v>Origines — O5</x:v>
      </x:c>
      <x:c r="K1597" s="130" t="n">
        <x:v>9</x:v>
      </x:c>
    </x:row>
    <x:row r="1598" ht="104" customHeight="1">
      <x:c r="A1598" s="121" t="str">
        <x:v>D6-O5-M29-CHOIX-C-01</x:v>
      </x:c>
      <x:c r="B1598" s="122" t="str">
        <x:v>D6-O5-M29</x:v>
      </x:c>
      <x:c r="C1598" s="122" t="str">
        <x:v>CHOIX</x:v>
      </x:c>
      <x:c r="D1598" s="122" t="str">
        <x:v>C</x:v>
      </x:c>
      <x:c r="E1598" s="123" t="n">
        <x:v>1</x:v>
      </x:c>
      <x:c r="F1598" s="122" t="str">
        <x:v>Joueur</x:v>
      </x:c>
      <x:c r="G1598" s="122" t="str">
        <x:v>Je choisis un relais entre partenaires libres.</x:v>
      </x:c>
      <x:c r="H1598" s="122" t="str">
        <x:v>Regarder la personne ou l’appui concerné ; intention, pas résultat.</x:v>
      </x:c>
      <x:c r="I1598" s="122" t="str">
        <x:v>Relais matériel réalisable et au moins une relation consentante ; Mara non requise comme représentante des humains. Les effets de cette fin ont été consultés ; confirmation explicite distincte encore nécessaire. La lettre du choix seule ne réalise aucune fin.</x:v>
      </x:c>
      <x:c r="J1598" s="122" t="str">
        <x:v>Origines — O5</x:v>
      </x:c>
      <x:c r="K1598" s="125" t="n">
        <x:v>7</x:v>
      </x:c>
    </x:row>
    <x:row r="1599" ht="104" customHeight="1">
      <x:c r="A1599" s="126" t="str">
        <x:v>D6-O5-M29-REPONSE-C-01</x:v>
      </x:c>
      <x:c r="B1599" s="127" t="str">
        <x:v>D6-O5-M29</x:v>
      </x:c>
      <x:c r="C1599" s="127" t="str">
        <x:v>REPONSE</x:v>
      </x:c>
      <x:c r="D1599" s="127" t="str">
        <x:v>C</x:v>
      </x:c>
      <x:c r="E1599" s="128" t="n">
        <x:v>1</x:v>
      </x:c>
      <x:c r="F1599" s="127" t="str">
        <x:v>Gardienne du relais</x:v>
      </x:c>
      <x:c r="G1599" s="127" t="str">
        <x:v>Chaque personne gardera le droit de refuser la prochaine demande.</x:v>
      </x:c>
      <x:c r="H1599" s="127" t="str">
        <x:v>Réponse au choix retenu ; les autres réponses ne sont pas jouées.</x:v>
      </x:c>
      <x:c r="I1599" s="127" t="str">
        <x:v>Relais matériel réalisable et au moins une relation consentante ; Mara non requise comme représentante des humains. Les effets de cette fin ont été consultés ; confirmation explicite distincte encore nécessaire. La lettre du choix seule ne réalise aucune fin.</x:v>
      </x:c>
      <x:c r="J1599" s="127" t="str">
        <x:v>Origines — O5</x:v>
      </x:c>
      <x:c r="K1599" s="130" t="n">
        <x:v>10</x:v>
      </x:c>
    </x:row>
    <x:row r="1600" ht="344" customHeight="1">
      <x:c r="A1600" s="121" t="str">
        <x:v>D6-O5-M30-OUV---01</x:v>
      </x:c>
      <x:c r="B1600" s="122" t="str">
        <x:v>D6-O5-M30</x:v>
      </x:c>
      <x:c r="C1600" s="122" t="str">
        <x:v>OUV</x:v>
      </x:c>
      <x:c r="D1600" s="122" t="str">
        <x:v>-</x:v>
      </x:c>
      <x:c r="E1600" s="123" t="n">
        <x:v>1</x:v>
      </x:c>
      <x:c r="F1600" s="122" t="str">
        <x:v>Artisane du support de mémoire</x:v>
      </x:c>
      <x:c r="G1600" s="122" t="str">
        <x:v>Le geste final suivra la direction confirmée. Montre-moi la pièce dont tu peux disposer.</x:v>
      </x:c>
      <x:c r="H1600" s="122" t="str">
        <x:v>Laisse le joueur regarder la situation avant de poursuivre.</x:v>
      </x:c>
      <x:c r="I1600" s="122" t="str">
        <x:v>O5-M29 résolue avec choix confirmé ; O5.endingId contient exactement une valeur valide parmi O5-E1, O5-E2, O5-E3. Un refus, une sortie sans confirmation ou une sélection provisoire n’ouvre pas M30. Épreuve solitaire commune Elite réussie ; accès et objets spécifiques de la scène obtenus. EXP10 réussie et Mara.departureConfirmed=true ; Mara a quitté le groupe ; présence ultérieure uniquement sur accord et selon sa disponibilité réelle. Le locuteur doit être présent ou relié par le contact décrit ; une absence n’est jamais annulée pour jouer cette scène. O5.endingChoiceConfirmed=true ; exactement un endingId valide. Jouer uniquement sa scène de réalisation E correspondante. La réussite parlée attend endingRealized=true ; report ou interruption restent à reprendre.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J1600" s="122" t="str">
        <x:v>Origines — O5</x:v>
      </x:c>
      <x:c r="K1600" s="125" t="n">
        <x:v>14</x:v>
      </x:c>
    </x:row>
    <x:row r="1601" ht="74" customHeight="1">
      <x:c r="A1601" s="126" t="str">
        <x:v>D6-O5-M30-SUCCES---01</x:v>
      </x:c>
      <x:c r="B1601" s="127" t="str">
        <x:v>D6-O5-M30</x:v>
      </x:c>
      <x:c r="C1601" s="127" t="str">
        <x:v>SUCCES</x:v>
      </x:c>
      <x:c r="D1601" s="127" t="str">
        <x:v>-</x:v>
      </x:c>
      <x:c r="E1601" s="128" t="n">
        <x:v>1</x:v>
      </x:c>
      <x:c r="F1601" s="127" t="str">
        <x:v>Artisane du support de mémoire</x:v>
      </x:c>
      <x:c r="G1601" s="127" t="str">
        <x:v>Le geste est accompli avec les biens et les accords présents. Chaque route reste indépendante.</x:v>
      </x:c>
      <x:c r="H1601" s="127" t="str">
        <x:v>Regarde le résultat réellement obtenu avant de parler.</x:v>
      </x:c>
      <x:c r="I1601" s="127" t="str">
        <x:v>Résultat correspondant effectivement constaté ; remplace ou supprime la ligne si choix de refus/différé/observation. Ne jamais jouer une victoire non acquise.</x:v>
      </x:c>
      <x:c r="J1601" s="127" t="str">
        <x:v>Origines — O5</x:v>
      </x:c>
      <x:c r="K1601" s="130" t="n">
        <x:v>15</x:v>
      </x:c>
    </x:row>
    <x:row r="1602" ht="44" customHeight="1">
      <x:c r="A1602" s="121" t="str">
        <x:v>D6-O5-M30-ECHEC---01</x:v>
      </x:c>
      <x:c r="B1602" s="122" t="str">
        <x:v>D6-O5-M30</x:v>
      </x:c>
      <x:c r="C1602" s="122" t="str">
        <x:v>ECHEC</x:v>
      </x:c>
      <x:c r="D1602" s="122" t="str">
        <x:v>-</x:v>
      </x:c>
      <x:c r="E1602" s="123" t="n">
        <x:v>1</x:v>
      </x:c>
      <x:c r="F1602" s="122" t="str">
        <x:v>Artisane du support de mémoire</x:v>
      </x:c>
      <x:c r="G1602" s="122" t="str">
        <x:v>La rencontre a été reportée. Aucun visage ne doit venir remplir son absence.</x:v>
      </x:c>
      <x:c r="H1602" s="122" t="str">
        <x:v>Suspend l’échange pour laisser jouer le repli ou la protection prévue.</x:v>
      </x:c>
      <x:c r="I1602" s="122" t="str">
        <x:v>Échec ou blocage correspondant effectivement observé ; les dégâts, objets et positions persistent.</x:v>
      </x:c>
      <x:c r="J1602" s="122" t="str">
        <x:v>Origines — O5</x:v>
      </x:c>
      <x:c r="K1602" s="125" t="n">
        <x:v>13</x:v>
      </x:c>
    </x:row>
    <x:row r="1603" ht="44" customHeight="1">
      <x:c r="A1603" s="126" t="str">
        <x:v>D6-O5-M30-REPRISE---01</x:v>
      </x:c>
      <x:c r="B1603" s="127" t="str">
        <x:v>D6-O5-M30</x:v>
      </x:c>
      <x:c r="C1603" s="127" t="str">
        <x:v>REPRISE</x:v>
      </x:c>
      <x:c r="D1603" s="127" t="str">
        <x:v>-</x:v>
      </x:c>
      <x:c r="E1603" s="128" t="n">
        <x:v>1</x:v>
      </x:c>
      <x:c r="F1603" s="127" t="str">
        <x:v>Artisane du support de mémoire</x:v>
      </x:c>
      <x:c r="G1603" s="127" t="str">
        <x:v>Nous pouvons reprendre par le message autorisé ou le geste solitaire prévu pour la même issue.</x:v>
      </x:c>
      <x:c r="H1603" s="127" t="str">
        <x:v>Reprend à distance sûre ; ne répète pas toute la présentation.</x:v>
      </x:c>
      <x:c r="I1603" s="127" t="str">
        <x:v>Réinteraction volontaire après interruption ; état de l’action conservé.</x:v>
      </x:c>
      <x:c r="J1603" s="127" t="str">
        <x:v>Origines — O5</x:v>
      </x:c>
      <x:c r="K1603" s="130" t="n">
        <x:v>16</x:v>
      </x:c>
    </x:row>
    <x:row r="1604" ht="59" customHeight="1">
      <x:c r="A1604" s="121" t="str">
        <x:v>D6-O5-M30-CHOIX-A-01</x:v>
      </x:c>
      <x:c r="B1604" s="122" t="str">
        <x:v>D6-O5-M30</x:v>
      </x:c>
      <x:c r="C1604" s="122" t="str">
        <x:v>CHOIX</x:v>
      </x:c>
      <x:c r="D1604" s="122" t="str">
        <x:v>A</x:v>
      </x:c>
      <x:c r="E1604" s="123" t="n">
        <x:v>1</x:v>
      </x:c>
      <x:c r="F1604" s="122" t="str">
        <x:v>Joueur</x:v>
      </x:c>
      <x:c r="G1604" s="122" t="str">
        <x:v>Je prends mon relevé de la falaise.</x:v>
      </x:c>
      <x:c r="H1604" s="122" t="str">
        <x:v>Regarder la personne ou l’appui concerné ; intention, pas résultat.</x:v>
      </x:c>
      <x:c r="I1604" s="122" t="str">
        <x:v>Conditions d’entrée encore valides ; personne, outil et passage nécessaires disponibles. La parole seule ne valide pas l’objectif.</x:v>
      </x:c>
      <x:c r="J1604" s="122" t="str">
        <x:v>Origines — O5</x:v>
      </x:c>
      <x:c r="K1604" s="125" t="n">
        <x:v>7</x:v>
      </x:c>
    </x:row>
    <x:row r="1605" ht="59" customHeight="1">
      <x:c r="A1605" s="126" t="str">
        <x:v>D6-O5-M30-REPONSE-A-01</x:v>
      </x:c>
      <x:c r="B1605" s="127" t="str">
        <x:v>D6-O5-M30</x:v>
      </x:c>
      <x:c r="C1605" s="127" t="str">
        <x:v>REPONSE</x:v>
      </x:c>
      <x:c r="D1605" s="127" t="str">
        <x:v>A</x:v>
      </x:c>
      <x:c r="E1605" s="128" t="n">
        <x:v>1</x:v>
      </x:c>
      <x:c r="F1605" s="127" t="str">
        <x:v>Artisane du support de mémoire</x:v>
      </x:c>
      <x:c r="G1605" s="127" t="str">
        <x:v>Il raconte ta place sans prendre le câble qui appartient à quelqu’un d’autre.</x:v>
      </x:c>
      <x:c r="H1605" s="127" t="str">
        <x:v>Réponse au choix retenu ; les autres réponses ne sont pas jouées.</x:v>
      </x:c>
      <x:c r="I1605" s="127" t="str">
        <x:v>Conditions d’entrée encore valides ; personne, outil et passage nécessaires disponibles. La parole seule ne valide pas l’objectif.</x:v>
      </x:c>
      <x:c r="J1605" s="127" t="str">
        <x:v>Origines — O5</x:v>
      </x:c>
      <x:c r="K1605" s="130" t="n">
        <x:v>13</x:v>
      </x:c>
    </x:row>
    <x:row r="1606" ht="59" customHeight="1">
      <x:c r="A1606" s="121" t="str">
        <x:v>D6-O5-M30-CHOIX-B-01</x:v>
      </x:c>
      <x:c r="B1606" s="122" t="str">
        <x:v>D6-O5-M30</x:v>
      </x:c>
      <x:c r="C1606" s="122" t="str">
        <x:v>CHOIX</x:v>
      </x:c>
      <x:c r="D1606" s="122" t="str">
        <x:v>B</x:v>
      </x:c>
      <x:c r="E1606" s="123" t="n">
        <x:v>1</x:v>
      </x:c>
      <x:c r="F1606" s="122" t="str">
        <x:v>Joueur</x:v>
      </x:c>
      <x:c r="G1606" s="122" t="str">
        <x:v>Je choisis un objet qui m’a été donné avec cet usage.</x:v>
      </x:c>
      <x:c r="H1606" s="122" t="str">
        <x:v>Regarder la personne ou l’appui concerné ; intention, pas résultat.</x:v>
      </x:c>
      <x:c r="I1606" s="122" t="str">
        <x:v>Conditions d’entrée encore valides ; personne, outil et passage nécessaires disponibles. La parole seule ne valide pas l’objectif.</x:v>
      </x:c>
      <x:c r="J1606" s="122" t="str">
        <x:v>Origines — O5</x:v>
      </x:c>
      <x:c r="K1606" s="125" t="n">
        <x:v>11</x:v>
      </x:c>
    </x:row>
    <x:row r="1607" ht="59" customHeight="1">
      <x:c r="A1607" s="126" t="str">
        <x:v>D6-O5-M30-REPONSE-B-01</x:v>
      </x:c>
      <x:c r="B1607" s="127" t="str">
        <x:v>D6-O5-M30</x:v>
      </x:c>
      <x:c r="C1607" s="127" t="str">
        <x:v>REPONSE</x:v>
      </x:c>
      <x:c r="D1607" s="127" t="str">
        <x:v>B</x:v>
      </x:c>
      <x:c r="E1607" s="128" t="n">
        <x:v>1</x:v>
      </x:c>
      <x:c r="F1607" s="127" t="str">
        <x:v>Artisane du support de mémoire</x:v>
      </x:c>
      <x:c r="G1607" s="127" t="str">
        <x:v>Vérifions ce qui a été permis avant de le fixer.</x:v>
      </x:c>
      <x:c r="H1607" s="127" t="str">
        <x:v>Réponse au choix retenu ; les autres réponses ne sont pas jouées.</x:v>
      </x:c>
      <x:c r="I1607" s="127" t="str">
        <x:v>Conditions d’entrée encore valides ; personne, outil et passage nécessaires disponibles. La parole seule ne valide pas l’objectif.</x:v>
      </x:c>
      <x:c r="J1607" s="127" t="str">
        <x:v>Origines — O5</x:v>
      </x:c>
      <x:c r="K1607" s="130" t="n">
        <x:v>10</x:v>
      </x:c>
    </x:row>
    <x:row r="1608" ht="59" customHeight="1">
      <x:c r="A1608" s="121" t="str">
        <x:v>D6-O5-M30-VARIANTE---01</x:v>
      </x:c>
      <x:c r="B1608" s="122" t="str">
        <x:v>D6-O5-M30</x:v>
      </x:c>
      <x:c r="C1608" s="122" t="str">
        <x:v>VARIANTE</x:v>
      </x:c>
      <x:c r="D1608" s="122" t="str">
        <x:v>-</x:v>
      </x:c>
      <x:c r="E1608" s="123" t="n">
        <x:v>1</x:v>
      </x:c>
      <x:c r="F1608" s="122" t="str">
        <x:v>Mara Venn</x:v>
      </x:c>
      <x:c r="G1608" s="122" t="str">
        <x:v>Le signe est partagé. Ma prochaine destination reste la mienne, comme la tienne reste à toi.</x:v>
      </x:c>
      <x:c r="H1608" s="122" t="str">
        <x:v>Salue puis suit le trajet de départ réellement préparé pour elle.</x:v>
      </x:c>
      <x:c r="I1608" s="122" t="str">
        <x:v>Après réalisation ; priorité 1 ; O5-E1 avec accord mutuel et Mara présente dans une rencontre compatible.</x:v>
      </x:c>
      <x:c r="J1608" s="122" t="str">
        <x:v>Origines — O5</x:v>
      </x:c>
      <x:c r="K1608" s="125" t="n">
        <x:v>16</x:v>
      </x:c>
    </x:row>
    <x:row r="1609" ht="59" customHeight="1">
      <x:c r="A1609" s="126" t="str">
        <x:v>D6-O5-M30-VARIANTE---02</x:v>
      </x:c>
      <x:c r="B1609" s="127" t="str">
        <x:v>D6-O5-M30</x:v>
      </x:c>
      <x:c r="C1609" s="127" t="str">
        <x:v>VARIANTE</x:v>
      </x:c>
      <x:c r="D1609" s="127" t="str">
        <x:v>-</x:v>
      </x:c>
      <x:c r="E1609" s="128" t="n">
        <x:v>2</x:v>
      </x:c>
      <x:c r="F1609" s="127" t="str">
        <x:v>Joueur</x:v>
      </x:c>
      <x:c r="G1609" s="127" t="str">
        <x:v>J’ai laissé une invitation. Je ne l’exposerai pas comme une promesse reçue.</x:v>
      </x:c>
      <x:c r="H1609" s="127" t="str">
        <x:v>Range le support avec sa seule marque puis quitte la salle.</x:v>
      </x:c>
      <x:c r="I1609" s="127" t="str">
        <x:v>Après réalisation ; priorité 1 ; O5-E1 offre unilatérale sans accord réciproque ; exclusif du pacte accepté.</x:v>
      </x:c>
      <x:c r="J1609" s="127" t="str">
        <x:v>Origines — O5</x:v>
      </x:c>
      <x:c r="K1609" s="130" t="n">
        <x:v>12</x:v>
      </x:c>
    </x:row>
    <x:row r="1610" ht="44" customHeight="1">
      <x:c r="A1610" s="121" t="str">
        <x:v>D6-O5-M30-VARIANTE---03</x:v>
      </x:c>
      <x:c r="B1610" s="122" t="str">
        <x:v>D6-O5-M30</x:v>
      </x:c>
      <x:c r="C1610" s="122" t="str">
        <x:v>VARIANTE</x:v>
      </x:c>
      <x:c r="D1610" s="122" t="str">
        <x:v>-</x:v>
      </x:c>
      <x:c r="E1610" s="123" t="n">
        <x:v>3</x:v>
      </x:c>
      <x:c r="F1610" s="122" t="str">
        <x:v>Mara Venn</x:v>
      </x:c>
      <x:c r="G1610" s="122" t="str">
        <x:v>Nous nous sommes aidés. Je peux garder ce souvenir sans te devoir ma prochaine route.</x:v>
      </x:c>
      <x:c r="H1610" s="122" t="str">
        <x:v>Dernier salut bref ; ses objets suivent sa garde propre.</x:v>
      </x:c>
      <x:c r="I1610" s="122" t="str">
        <x:v>Après réalisation ; priorité 1 ; O5-E2, Mara présente ou réponse de clôture actuelle autorisée reçue.</x:v>
      </x:c>
      <x:c r="J1610" s="122" t="str">
        <x:v>Origines — O5</x:v>
      </x:c>
      <x:c r="K1610" s="125" t="n">
        <x:v>15</x:v>
      </x:c>
    </x:row>
    <x:row r="1611" ht="44" customHeight="1">
      <x:c r="A1611" s="126" t="str">
        <x:v>D6-O5-M30-VARIANTE---04</x:v>
      </x:c>
      <x:c r="B1611" s="127" t="str">
        <x:v>D6-O5-M30</x:v>
      </x:c>
      <x:c r="C1611" s="127" t="str">
        <x:v>VARIANTE</x:v>
      </x:c>
      <x:c r="D1611" s="127" t="str">
        <x:v>-</x:v>
      </x:c>
      <x:c r="E1611" s="128" t="n">
        <x:v>4</x:v>
      </x:c>
      <x:c r="F1611" s="127" t="str">
        <x:v>Mara Venn</x:v>
      </x:c>
      <x:c r="G1611" s="127" t="str">
        <x:v>Tu peux garder notre contact. Je ne parlerai pas pour les autres voyageurs humains.</x:v>
      </x:c>
      <x:c r="H1611" s="127" t="str">
        <x:v>La liste du relais n’étend pas son accord à de nouveaux destinataires.</x:v>
      </x:c>
      <x:c r="I1611" s="127" t="str">
        <x:v>Après réalisation ; priorité 1 ; O5-E3, Mara refuse le rôle de relais mais accepte un lien personnel.</x:v>
      </x:c>
      <x:c r="J1611" s="127" t="str">
        <x:v>Origines — O5</x:v>
      </x:c>
      <x:c r="K1611" s="130" t="n">
        <x:v>14</x:v>
      </x:c>
    </x:row>
    <x:row r="1612" ht="254" customHeight="1">
      <x:c r="A1612" s="121" t="str">
        <x:v>D6-O5-M31-OUV---01</x:v>
      </x:c>
      <x:c r="B1612" s="122" t="str">
        <x:v>D6-O5-M31</x:v>
      </x:c>
      <x:c r="C1612" s="122" t="str">
        <x:v>OUV</x:v>
      </x:c>
      <x:c r="D1612" s="122" t="str">
        <x:v>-</x:v>
      </x:c>
      <x:c r="E1612" s="123" t="n">
        <x:v>1</x:v>
      </x:c>
      <x:c r="F1612" s="122" t="str">
        <x:v>Visiteur de la galerie</x:v>
      </x:c>
      <x:c r="G1612" s="122" t="str">
        <x:v>Ce câble montre-t-il ton geste, ou celui de quelqu’un qui t’a aidé ?</x:v>
      </x:c>
      <x:c r="H1612" s="122" t="str">
        <x:v>Laisse le joueur regarder la situation avant de poursuivre.</x:v>
      </x:c>
      <x:c r="I1612" s="122" t="str">
        <x:v>O5-M30 réussie ; exactement une fin O5-E1..E3 réalisée et verrouillée ; rang Elder commun acquis. Fin de voie déjà verrouillée ; prolongement facultatif accessible lorsque le rang commun indiqué est obtenu.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J1612" s="122" t="str">
        <x:v>Origines — O5</x:v>
      </x:c>
      <x:c r="K1612" s="125" t="n">
        <x:v>13</x:v>
      </x:c>
    </x:row>
    <x:row r="1613" ht="74" customHeight="1">
      <x:c r="A1613" s="126" t="str">
        <x:v>D6-O5-M31-SUCCES---01</x:v>
      </x:c>
      <x:c r="B1613" s="127" t="str">
        <x:v>D6-O5-M31</x:v>
      </x:c>
      <x:c r="C1613" s="127" t="str">
        <x:v>SUCCES</x:v>
      </x:c>
      <x:c r="D1613" s="127" t="str">
        <x:v>-</x:v>
      </x:c>
      <x:c r="E1613" s="128" t="n">
        <x:v>1</x:v>
      </x:c>
      <x:c r="F1613" s="127" t="str">
        <x:v>Visiteur de la galerie</x:v>
      </x:c>
      <x:c r="G1613" s="127" t="str">
        <x:v>Je vois le geste de chacun. Ce support ne donne pas droit à la présence de l’autre.</x:v>
      </x:c>
      <x:c r="H1613" s="127" t="str">
        <x:v>Regarde le résultat réellement obtenu avant de parler.</x:v>
      </x:c>
      <x:c r="I1613" s="127" t="str">
        <x:v>Résultat correspondant effectivement constaté ; remplace ou supprime la ligne si choix de refus/différé/observation. Ne jamais jouer une victoire non acquise.</x:v>
      </x:c>
      <x:c r="J1613" s="127" t="str">
        <x:v>Origines — O5</x:v>
      </x:c>
      <x:c r="K1613" s="130" t="n">
        <x:v>17</x:v>
      </x:c>
    </x:row>
    <x:row r="1614" ht="44" customHeight="1">
      <x:c r="A1614" s="121" t="str">
        <x:v>D6-O5-M31-ECHEC---01</x:v>
      </x:c>
      <x:c r="B1614" s="122" t="str">
        <x:v>D6-O5-M31</x:v>
      </x:c>
      <x:c r="C1614" s="122" t="str">
        <x:v>ECHEC</x:v>
      </x:c>
      <x:c r="D1614" s="122" t="str">
        <x:v>-</x:v>
      </x:c>
      <x:c r="E1614" s="123" t="n">
        <x:v>1</x:v>
      </x:c>
      <x:c r="F1614" s="122" t="str">
        <x:v>Visiteur de la galerie</x:v>
      </x:c>
      <x:c r="G1614" s="122" t="str">
        <x:v>Si le câble n’a jamais été donné, nous devons montrer un relevé.</x:v>
      </x:c>
      <x:c r="H1614" s="122" t="str">
        <x:v>Suspend l’échange pour laisser jouer le repli ou la protection prévue.</x:v>
      </x:c>
      <x:c r="I1614" s="122" t="str">
        <x:v>Échec ou blocage correspondant effectivement observé ; les dégâts, objets et positions persistent.</x:v>
      </x:c>
      <x:c r="J1614" s="122" t="str">
        <x:v>Origines — O5</x:v>
      </x:c>
      <x:c r="K1614" s="125" t="n">
        <x:v>12</x:v>
      </x:c>
    </x:row>
    <x:row r="1615" ht="44" customHeight="1">
      <x:c r="A1615" s="126" t="str">
        <x:v>D6-O5-M31-REPRISE---01</x:v>
      </x:c>
      <x:c r="B1615" s="127" t="str">
        <x:v>D6-O5-M31</x:v>
      </x:c>
      <x:c r="C1615" s="127" t="str">
        <x:v>REPRISE</x:v>
      </x:c>
      <x:c r="D1615" s="127" t="str">
        <x:v>-</x:v>
      </x:c>
      <x:c r="E1615" s="128" t="n">
        <x:v>1</x:v>
      </x:c>
      <x:c r="F1615" s="127" t="str">
        <x:v>Visiteur de la galerie</x:v>
      </x:c>
      <x:c r="G1615" s="127" t="str">
        <x:v>La reconstitution est indiquée comme telle. Nous pouvons reprendre la visite sans prétendre à l’original.</x:v>
      </x:c>
      <x:c r="H1615" s="127" t="str">
        <x:v>Reprend à distance sûre ; ne répète pas toute la présentation.</x:v>
      </x:c>
      <x:c r="I1615" s="127" t="str">
        <x:v>Réinteraction volontaire après interruption ; état de l’action conservé.</x:v>
      </x:c>
      <x:c r="J1615" s="127" t="str">
        <x:v>Origines — O5</x:v>
      </x:c>
      <x:c r="K1615" s="130" t="n">
        <x:v>15</x:v>
      </x:c>
    </x:row>
    <x:row r="1616" ht="59" customHeight="1">
      <x:c r="A1616" s="121" t="str">
        <x:v>D6-O5-M31-CHOIX-A-01</x:v>
      </x:c>
      <x:c r="B1616" s="122" t="str">
        <x:v>D6-O5-M31</x:v>
      </x:c>
      <x:c r="C1616" s="122" t="str">
        <x:v>CHOIX</x:v>
      </x:c>
      <x:c r="D1616" s="122" t="str">
        <x:v>A</x:v>
      </x:c>
      <x:c r="E1616" s="123" t="n">
        <x:v>1</x:v>
      </x:c>
      <x:c r="F1616" s="122" t="str">
        <x:v>Joueur</x:v>
      </x:c>
      <x:c r="G1616" s="122" t="str">
        <x:v>Je veux raconter le secours que j’ai reçu.</x:v>
      </x:c>
      <x:c r="H1616" s="122" t="str">
        <x:v>Regarder la personne ou l’appui concerné ; intention, pas résultat.</x:v>
      </x:c>
      <x:c r="I1616" s="122" t="str">
        <x:v>Conditions d’entrée encore valides ; personne, outil et passage nécessaires disponibles. La parole seule ne valide pas l’objectif.</x:v>
      </x:c>
      <x:c r="J1616" s="122" t="str">
        <x:v>Origines — O5</x:v>
      </x:c>
      <x:c r="K1616" s="125" t="n">
        <x:v>8</x:v>
      </x:c>
    </x:row>
    <x:row r="1617" ht="59" customHeight="1">
      <x:c r="A1617" s="126" t="str">
        <x:v>D6-O5-M31-REPONSE-A-01</x:v>
      </x:c>
      <x:c r="B1617" s="127" t="str">
        <x:v>D6-O5-M31</x:v>
      </x:c>
      <x:c r="C1617" s="127" t="str">
        <x:v>REPONSE</x:v>
      </x:c>
      <x:c r="D1617" s="127" t="str">
        <x:v>A</x:v>
      </x:c>
      <x:c r="E1617" s="128" t="n">
        <x:v>1</x:v>
      </x:c>
      <x:c r="F1617" s="127" t="str">
        <x:v>Visiteur de la galerie</x:v>
      </x:c>
      <x:c r="G1617" s="127" t="str">
        <x:v>Alors montre où tu n’avais plus de prise.</x:v>
      </x:c>
      <x:c r="H1617" s="127" t="str">
        <x:v>Réponse au choix retenu ; les autres réponses ne sont pas jouées.</x:v>
      </x:c>
      <x:c r="I1617" s="127" t="str">
        <x:v>Conditions d’entrée encore valides ; personne, outil et passage nécessaires disponibles. La parole seule ne valide pas l’objectif.</x:v>
      </x:c>
      <x:c r="J1617" s="127" t="str">
        <x:v>Origines — O5</x:v>
      </x:c>
      <x:c r="K1617" s="130" t="n">
        <x:v>8</x:v>
      </x:c>
    </x:row>
    <x:row r="1618" ht="59" customHeight="1">
      <x:c r="A1618" s="121" t="str">
        <x:v>D6-O5-M31-CHOIX-B-01</x:v>
      </x:c>
      <x:c r="B1618" s="122" t="str">
        <x:v>D6-O5-M31</x:v>
      </x:c>
      <x:c r="C1618" s="122" t="str">
        <x:v>CHOIX</x:v>
      </x:c>
      <x:c r="D1618" s="122" t="str">
        <x:v>B</x:v>
      </x:c>
      <x:c r="E1618" s="123" t="n">
        <x:v>1</x:v>
      </x:c>
      <x:c r="F1618" s="122" t="str">
        <x:v>Joueur</x:v>
      </x:c>
      <x:c r="G1618" s="122" t="str">
        <x:v>Je veux montrer comment nos appuis se répondaient.</x:v>
      </x:c>
      <x:c r="H1618" s="122" t="str">
        <x:v>Regarder la personne ou l’appui concerné ; intention, pas résultat.</x:v>
      </x:c>
      <x:c r="I1618" s="122" t="str">
        <x:v>Conditions d’entrée encore valides ; personne, outil et passage nécessaires disponibles. La parole seule ne valide pas l’objectif.</x:v>
      </x:c>
      <x:c r="J1618" s="122" t="str">
        <x:v>Origines — O5</x:v>
      </x:c>
      <x:c r="K1618" s="125" t="n">
        <x:v>8</x:v>
      </x:c>
    </x:row>
    <x:row r="1619" ht="59" customHeight="1">
      <x:c r="A1619" s="126" t="str">
        <x:v>D6-O5-M31-REPONSE-B-01</x:v>
      </x:c>
      <x:c r="B1619" s="127" t="str">
        <x:v>D6-O5-M31</x:v>
      </x:c>
      <x:c r="C1619" s="127" t="str">
        <x:v>REPONSE</x:v>
      </x:c>
      <x:c r="D1619" s="127" t="str">
        <x:v>B</x:v>
      </x:c>
      <x:c r="E1619" s="128" t="n">
        <x:v>1</x:v>
      </x:c>
      <x:c r="F1619" s="127" t="str">
        <x:v>Visiteur de la galerie</x:v>
      </x:c>
      <x:c r="G1619" s="127" t="str">
        <x:v>Je regarderai les deux positions sur la falaise.</x:v>
      </x:c>
      <x:c r="H1619" s="127" t="str">
        <x:v>Réponse au choix retenu ; les autres réponses ne sont pas jouées.</x:v>
      </x:c>
      <x:c r="I1619" s="127" t="str">
        <x:v>Conditions d’entrée encore valides ; personne, outil et passage nécessaires disponibles. La parole seule ne valide pas l’objectif.</x:v>
      </x:c>
      <x:c r="J1619" s="127" t="str">
        <x:v>Origines — O5</x:v>
      </x:c>
      <x:c r="K1619" s="130" t="n">
        <x:v>8</x:v>
      </x:c>
    </x:row>
    <x:row r="1620" ht="59" customHeight="1">
      <x:c r="A1620" s="121" t="str">
        <x:v>D6-O5-M31-VARIANTE---01</x:v>
      </x:c>
      <x:c r="B1620" s="122" t="str">
        <x:v>D6-O5-M31</x:v>
      </x:c>
      <x:c r="C1620" s="122" t="str">
        <x:v>VARIANTE</x:v>
      </x:c>
      <x:c r="D1620" s="122" t="str">
        <x:v>-</x:v>
      </x:c>
      <x:c r="E1620" s="123" t="n">
        <x:v>1</x:v>
      </x:c>
      <x:c r="F1620" s="122" t="str">
        <x:v>Joueur</x:v>
      </x:c>
      <x:c r="G1620" s="122" t="str">
        <x:v>Ce support reproduit l’appui. Le câble lui appartenait, et je le lui ai rendu.</x:v>
      </x:c>
      <x:c r="H1620" s="122" t="str">
        <x:v>La réplique ou le relevé porte une indication visible ; aucun renom d’original.</x:v>
      </x:c>
      <x:c r="I1620" s="122" t="str">
        <x:v>Pendant visite ; priorité 1 ; objet original jamais donné au joueur ; représentation autorisée disponible.</x:v>
      </x:c>
      <x:c r="J1620" s="122" t="str">
        <x:v>Origines — O5</x:v>
      </x:c>
      <x:c r="K1620" s="125" t="n">
        <x:v>14</x:v>
      </x:c>
    </x:row>
    <x:row r="1621" ht="269" customHeight="1">
      <x:c r="A1621" s="126" t="str">
        <x:v>D6-O5-M32-OUV---01</x:v>
      </x:c>
      <x:c r="B1621" s="127" t="str">
        <x:v>D6-O5-M32</x:v>
      </x:c>
      <x:c r="C1621" s="127" t="str">
        <x:v>OUV</x:v>
      </x:c>
      <x:c r="D1621" s="127" t="str">
        <x:v>-</x:v>
      </x:c>
      <x:c r="E1621" s="128" t="n">
        <x:v>1</x:v>
      </x:c>
      <x:c r="F1621" s="127" t="str">
        <x:v>Gardienne du relais</x:v>
      </x:c>
      <x:c r="G1621" s="127" t="str">
        <x:v>Avant de préparer le lieu, regardons si le rendez-vous a été accepté et reste possible.</x:v>
      </x:c>
      <x:c r="H1621" s="127" t="str">
        <x:v>Laisse le joueur regarder la situation avant de poursuivre.</x:v>
      </x:c>
      <x:c r="I1621" s="127" t="str">
        <x:v>O5-M31 résolue ; lire son résultat réel (réussite, issue partielle, refus ou échec) pour adapter les personnages et les objets présents. Fin de voie déjà verrouillée ; prolongement facultatif accessible lorsque le rang commun indiqué est obtenu.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J1621" s="127" t="str">
        <x:v>Origines — O5</x:v>
      </x:c>
      <x:c r="K1621" s="130" t="n">
        <x:v>15</x:v>
      </x:c>
    </x:row>
    <x:row r="1622" ht="74" customHeight="1">
      <x:c r="A1622" s="121" t="str">
        <x:v>D6-O5-M32-SUCCES---01</x:v>
      </x:c>
      <x:c r="B1622" s="122" t="str">
        <x:v>D6-O5-M32</x:v>
      </x:c>
      <x:c r="C1622" s="122" t="str">
        <x:v>SUCCES</x:v>
      </x:c>
      <x:c r="D1622" s="122" t="str">
        <x:v>-</x:v>
      </x:c>
      <x:c r="E1622" s="123" t="n">
        <x:v>1</x:v>
      </x:c>
      <x:c r="F1622" s="122" t="str">
        <x:v>Gardienne du relais</x:v>
      </x:c>
      <x:c r="G1622" s="122" t="str">
        <x:v>Le relais garde le résultat reçu. Aucun autre rendez-vous n’est convenu pour la suite.</x:v>
      </x:c>
      <x:c r="H1622" s="122" t="str">
        <x:v>Ferme uniquement la consultation ou la remise réellement terminée ; un rendez-vous futur exige encore son propre accord.</x:v>
      </x:c>
      <x:c r="I1622" s="122" t="str">
        <x:v>Résultat correspondant effectivement constaté ; remplace ou supprime la ligne si choix de refus/différé/observation. Ne jamais jouer une victoire non acquise.</x:v>
      </x:c>
      <x:c r="J1622" s="122" t="str">
        <x:v>Origines — O5</x:v>
      </x:c>
      <x:c r="K1622" s="125" t="n">
        <x:v>14</x:v>
      </x:c>
    </x:row>
    <x:row r="1623" ht="44" customHeight="1">
      <x:c r="A1623" s="126" t="str">
        <x:v>D6-O5-M32-ECHEC---01</x:v>
      </x:c>
      <x:c r="B1623" s="127" t="str">
        <x:v>D6-O5-M32</x:v>
      </x:c>
      <x:c r="C1623" s="127" t="str">
        <x:v>ECHEC</x:v>
      </x:c>
      <x:c r="D1623" s="127" t="str">
        <x:v>-</x:v>
      </x:c>
      <x:c r="E1623" s="128" t="n">
        <x:v>1</x:v>
      </x:c>
      <x:c r="F1623" s="127" t="str">
        <x:v>Gardienne du relais</x:v>
      </x:c>
      <x:c r="G1623" s="127" t="str">
        <x:v>Le rendez-vous est manqué. La personne n’est pas disponible ici.</x:v>
      </x:c>
      <x:c r="H1623" s="127" t="str">
        <x:v>Suspend l’échange pour laisser jouer le repli ou la protection prévue.</x:v>
      </x:c>
      <x:c r="I1623" s="127" t="str">
        <x:v>Échec ou blocage correspondant effectivement observé ; les dégâts, objets et positions persistent.</x:v>
      </x:c>
      <x:c r="J1623" s="127" t="str">
        <x:v>Origines — O5</x:v>
      </x:c>
      <x:c r="K1623" s="130" t="n">
        <x:v>10</x:v>
      </x:c>
    </x:row>
    <x:row r="1624" ht="44" customHeight="1">
      <x:c r="A1624" s="121" t="str">
        <x:v>D6-O5-M32-REPRISE---01</x:v>
      </x:c>
      <x:c r="B1624" s="122" t="str">
        <x:v>D6-O5-M32</x:v>
      </x:c>
      <x:c r="C1624" s="122" t="str">
        <x:v>REPRISE</x:v>
      </x:c>
      <x:c r="D1624" s="122" t="str">
        <x:v>-</x:v>
      </x:c>
      <x:c r="E1624" s="123" t="n">
        <x:v>1</x:v>
      </x:c>
      <x:c r="F1624" s="122" t="str">
        <x:v>Gardienne du relais</x:v>
      </x:c>
      <x:c r="G1624" s="122" t="str">
        <x:v>Nous pouvons proposer un autre moment ou laisser cette rencontre annulée.</x:v>
      </x:c>
      <x:c r="H1624" s="122" t="str">
        <x:v>Reprend à distance sûre ; ne répète pas toute la présentation.</x:v>
      </x:c>
      <x:c r="I1624" s="122" t="str">
        <x:v>Réinteraction volontaire après interruption ; état de l’action conservé.</x:v>
      </x:c>
      <x:c r="J1624" s="122" t="str">
        <x:v>Origines — O5</x:v>
      </x:c>
      <x:c r="K1624" s="125" t="n">
        <x:v>11</x:v>
      </x:c>
    </x:row>
    <x:row r="1625" ht="59" customHeight="1">
      <x:c r="A1625" s="126" t="str">
        <x:v>D6-O5-M32-CHOIX-A-01</x:v>
      </x:c>
      <x:c r="B1625" s="127" t="str">
        <x:v>D6-O5-M32</x:v>
      </x:c>
      <x:c r="C1625" s="127" t="str">
        <x:v>CHOIX</x:v>
      </x:c>
      <x:c r="D1625" s="127" t="str">
        <x:v>A</x:v>
      </x:c>
      <x:c r="E1625" s="128" t="n">
        <x:v>1</x:v>
      </x:c>
      <x:c r="F1625" s="127" t="str">
        <x:v>Joueur</x:v>
      </x:c>
      <x:c r="G1625" s="127" t="str">
        <x:v>Je propose une chasse courte si elle souhaite la partager.</x:v>
      </x:c>
      <x:c r="H1625" s="127" t="str">
        <x:v>Regarder la personne ou l’appui concerné ; intention, pas résultat.</x:v>
      </x:c>
      <x:c r="I1625" s="127" t="str">
        <x:v>Canal consenti et situation de Mara compatible ; avant départ, accord bilatéral explicite et trajet réel praticable.</x:v>
      </x:c>
      <x:c r="J1625" s="127" t="str">
        <x:v>Origines — O5</x:v>
      </x:c>
      <x:c r="K1625" s="130" t="n">
        <x:v>10</x:v>
      </x:c>
    </x:row>
    <x:row r="1626" ht="59" customHeight="1">
      <x:c r="A1626" s="121" t="str">
        <x:v>D6-O5-M32-REPONSE-A-01</x:v>
      </x:c>
      <x:c r="B1626" s="122" t="str">
        <x:v>D6-O5-M32</x:v>
      </x:c>
      <x:c r="C1626" s="122" t="str">
        <x:v>REPONSE</x:v>
      </x:c>
      <x:c r="D1626" s="122" t="str">
        <x:v>A</x:v>
      </x:c>
      <x:c r="E1626" s="123" t="n">
        <x:v>1</x:v>
      </x:c>
      <x:c r="F1626" s="122" t="str">
        <x:v>Gardienne du relais</x:v>
      </x:c>
      <x:c r="G1626" s="122" t="str">
        <x:v>Nous préparerons seulement ce qu’elle accepte et ce que sa route permet aujourd’hui.</x:v>
      </x:c>
      <x:c r="H1626" s="122" t="str">
        <x:v>Réponse au choix retenu ; les autres réponses ne sont pas jouées.</x:v>
      </x:c>
      <x:c r="I1626" s="122" t="str">
        <x:v>Canal consenti et situation de Mara compatible ; avant départ, accord bilatéral explicite et trajet réel praticable.</x:v>
      </x:c>
      <x:c r="J1626" s="122" t="str">
        <x:v>Origines — O5</x:v>
      </x:c>
      <x:c r="K1626" s="125" t="n">
        <x:v>13</x:v>
      </x:c>
    </x:row>
    <x:row r="1627" ht="59" customHeight="1">
      <x:c r="A1627" s="126" t="str">
        <x:v>D6-O5-M32-CHOIX-B-01</x:v>
      </x:c>
      <x:c r="B1627" s="127" t="str">
        <x:v>D6-O5-M32</x:v>
      </x:c>
      <x:c r="C1627" s="127" t="str">
        <x:v>CHOIX</x:v>
      </x:c>
      <x:c r="D1627" s="127" t="str">
        <x:v>B</x:v>
      </x:c>
      <x:c r="E1627" s="128" t="n">
        <x:v>1</x:v>
      </x:c>
      <x:c r="F1627" s="127" t="str">
        <x:v>Joueur</x:v>
      </x:c>
      <x:c r="G1627" s="127" t="str">
        <x:v>Je consulte les nouvelles disponibles, sans imposer une rencontre.</x:v>
      </x:c>
      <x:c r="H1627" s="127" t="str">
        <x:v>Regarder la personne ou l’appui concerné ; intention, pas résultat.</x:v>
      </x:c>
      <x:c r="I1627" s="127" t="str">
        <x:v>Relais ou archive réellement accessible ; autorisation de consulter le contenu concerné ; aucune existence de message inventée si la source est absente.</x:v>
      </x:c>
      <x:c r="J1627" s="127" t="str">
        <x:v>Origines — O5</x:v>
      </x:c>
      <x:c r="K1627" s="130" t="n">
        <x:v>9</x:v>
      </x:c>
    </x:row>
    <x:row r="1628" ht="59" customHeight="1">
      <x:c r="A1628" s="121" t="str">
        <x:v>D6-O5-M32-REPONSE-B-01</x:v>
      </x:c>
      <x:c r="B1628" s="122" t="str">
        <x:v>D6-O5-M32</x:v>
      </x:c>
      <x:c r="C1628" s="122" t="str">
        <x:v>REPONSE</x:v>
      </x:c>
      <x:c r="D1628" s="122" t="str">
        <x:v>B</x:v>
      </x:c>
      <x:c r="E1628" s="123" t="n">
        <x:v>1</x:v>
      </x:c>
      <x:c r="F1628" s="122" t="str">
        <x:v>Gardienne du relais</x:v>
      </x:c>
      <x:c r="G1628" s="122" t="str">
        <x:v>Je te montre leurs dates. Une ancienne réponse ne doit pas devenir une invitation d’aujourd’hui.</x:v>
      </x:c>
      <x:c r="H1628" s="122" t="str">
        <x:v>Réponse au choix retenu ; les autres réponses ne sont pas jouées.</x:v>
      </x:c>
      <x:c r="I1628" s="122" t="str">
        <x:v>Relais ou archive réellement accessible ; autorisation de consulter le contenu concerné ; aucune existence de message inventée si la source est absente.</x:v>
      </x:c>
      <x:c r="J1628" s="122" t="str">
        <x:v>Origines — O5</x:v>
      </x:c>
      <x:c r="K1628" s="125" t="n">
        <x:v>15</x:v>
      </x:c>
    </x:row>
    <x:row r="1629" ht="59" customHeight="1">
      <x:c r="A1629" s="126" t="str">
        <x:v>D6-O5-M32-CHOIX-C-01</x:v>
      </x:c>
      <x:c r="B1629" s="127" t="str">
        <x:v>D6-O5-M32</x:v>
      </x:c>
      <x:c r="C1629" s="127" t="str">
        <x:v>CHOIX</x:v>
      </x:c>
      <x:c r="D1629" s="127" t="str">
        <x:v>C</x:v>
      </x:c>
      <x:c r="E1629" s="128" t="n">
        <x:v>1</x:v>
      </x:c>
      <x:c r="F1629" s="127" t="str">
        <x:v>Joueur</x:v>
      </x:c>
      <x:c r="G1629" s="127" t="str">
        <x:v>Je propose seulement la remise de l’objet convenu.</x:v>
      </x:c>
      <x:c r="H1629" s="127" t="str">
        <x:v>Regarder la personne ou l’appui concerné ; intention, pas résultat.</x:v>
      </x:c>
      <x:c r="I1629" s="127" t="str">
        <x:v>Objet unique effectivement détenu ; destinataire, garde et autorisation spécifiques vérifiés ; chronologie compatible.</x:v>
      </x:c>
      <x:c r="J1629" s="127" t="str">
        <x:v>Origines — O5</x:v>
      </x:c>
      <x:c r="K1629" s="130" t="n">
        <x:v>8</x:v>
      </x:c>
    </x:row>
    <x:row r="1630" ht="59" customHeight="1">
      <x:c r="A1630" s="121" t="str">
        <x:v>D6-O5-M32-REPONSE-C-01</x:v>
      </x:c>
      <x:c r="B1630" s="122" t="str">
        <x:v>D6-O5-M32</x:v>
      </x:c>
      <x:c r="C1630" s="122" t="str">
        <x:v>REPONSE</x:v>
      </x:c>
      <x:c r="D1630" s="122" t="str">
        <x:v>C</x:v>
      </x:c>
      <x:c r="E1630" s="123" t="n">
        <x:v>1</x:v>
      </x:c>
      <x:c r="F1630" s="122" t="str">
        <x:v>Gardienne du relais</x:v>
      </x:c>
      <x:c r="G1630" s="122" t="str">
        <x:v>Il aura besoin d’une destination confirmée. La remise ne demande pas forcément une chasse ensemble.</x:v>
      </x:c>
      <x:c r="H1630" s="122" t="str">
        <x:v>Réponse au choix retenu ; les autres réponses ne sont pas jouées.</x:v>
      </x:c>
      <x:c r="I1630" s="122" t="str">
        <x:v>Objet unique effectivement détenu ; destinataire, garde et autorisation spécifiques vérifiés ; chronologie compatible.</x:v>
      </x:c>
      <x:c r="J1630" s="122" t="str">
        <x:v>Origines — O5</x:v>
      </x:c>
      <x:c r="K1630" s="125" t="n">
        <x:v>15</x:v>
      </x:c>
    </x:row>
    <x:row r="1631" ht="59" customHeight="1">
      <x:c r="A1631" s="126" t="str">
        <x:v>D6-O5-M32-VARIANTE---01</x:v>
      </x:c>
      <x:c r="B1631" s="127" t="str">
        <x:v>D6-O5-M32</x:v>
      </x:c>
      <x:c r="C1631" s="127" t="str">
        <x:v>VARIANTE</x:v>
      </x:c>
      <x:c r="D1631" s="127" t="str">
        <x:v>-</x:v>
      </x:c>
      <x:c r="E1631" s="128" t="n">
        <x:v>1</x:v>
      </x:c>
      <x:c r="F1631" s="127" t="str">
        <x:v>Mara Venn</x:v>
      </x:c>
      <x:c r="G1631" s="127" t="str">
        <x:v>J’ai le temps pour cette rencontre. Après, je reprends mon trajet.</x:v>
      </x:c>
      <x:c r="H1631" s="127" t="str">
        <x:v>Montre la durée ou le départ convenu sur le support du relais ; aucune durée infinie implicite.</x:v>
      </x:c>
      <x:c r="I1631" s="127" t="str">
        <x:v>Au rendez-vous ; priorité 1 ; Mara disponible, consentante, chronologie compatible, présence après trajets vérifiés.</x:v>
      </x:c>
      <x:c r="J1631" s="127" t="str">
        <x:v>Origines — O5</x:v>
      </x:c>
      <x:c r="K1631" s="130" t="n">
        <x:v>11</x:v>
      </x:c>
    </x:row>
    <x:row r="1632" ht="44" customHeight="1">
      <x:c r="A1632" s="121" t="str">
        <x:v>D6-O5-M32-VARIANTE---02</x:v>
      </x:c>
      <x:c r="B1632" s="122" t="str">
        <x:v>D6-O5-M32</x:v>
      </x:c>
      <x:c r="C1632" s="122" t="str">
        <x:v>VARIANTE</x:v>
      </x:c>
      <x:c r="D1632" s="122" t="str">
        <x:v>-</x:v>
      </x:c>
      <x:c r="E1632" s="123" t="n">
        <x:v>2</x:v>
      </x:c>
      <x:c r="F1632" s="122" t="str">
        <x:v>Gardienne du relais</x:v>
      </x:c>
      <x:c r="G1632" s="122" t="str">
        <x:v>Elle a annulé cette rencontre. Le message dit de laisser cette date passer.</x:v>
      </x:c>
      <x:c r="H1632" s="122" t="str">
        <x:v>Retire l’activité attendue, garde le message autorisé et ouvre la sortie de visite.</x:v>
      </x:c>
      <x:c r="I1632" s="122" t="str">
        <x:v>Après contact ; priorité 1 ; rendez-vous explicitement annulé par Mara ; aucune présence créée.</x:v>
      </x:c>
      <x:c r="J1632" s="122" t="str">
        <x:v>Origines — O5</x:v>
      </x:c>
      <x:c r="K1632" s="125" t="n">
        <x:v>13</x:v>
      </x:c>
    </x:row>
    <x:row r="1633" ht="269" customHeight="1">
      <x:c r="A1633" s="126" t="str">
        <x:v>D6-O5-M33-OUV---01</x:v>
      </x:c>
      <x:c r="B1633" s="127" t="str">
        <x:v>D6-O5-M33</x:v>
      </x:c>
      <x:c r="C1633" s="127" t="str">
        <x:v>OUV</x:v>
      </x:c>
      <x:c r="D1633" s="127" t="str">
        <x:v>-</x:v>
      </x:c>
      <x:c r="E1633" s="128" t="n">
        <x:v>1</x:v>
      </x:c>
      <x:c r="F1633" s="127" t="str">
        <x:v>Voyageur en difficulté</x:v>
      </x:c>
      <x:c r="G1633" s="127" t="str">
        <x:v>L’appui glisse. Je vois ta corde, mais je ne connais pas ton signe.</x:v>
      </x:c>
      <x:c r="H1633" s="127" t="str">
        <x:v>Laisse le joueur regarder la situation avant de poursuivre.</x:v>
      </x:c>
      <x:c r="I1633" s="127" t="str">
        <x:v>O5-M32 résolue ; lire son résultat réel (réussite, issue partielle, refus ou échec) pour adapter les personnages et les objets présents. Fin de voie déjà verrouillée ; prolongement facultatif accessible lorsque le rang commun indiqué est obtenu.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J1633" s="127" t="str">
        <x:v>Origines — O5</x:v>
      </x:c>
      <x:c r="K1633" s="130" t="n">
        <x:v>13</x:v>
      </x:c>
    </x:row>
    <x:row r="1634" ht="74" customHeight="1">
      <x:c r="A1634" s="121" t="str">
        <x:v>D6-O5-M33-SUCCES---01</x:v>
      </x:c>
      <x:c r="B1634" s="122" t="str">
        <x:v>D6-O5-M33</x:v>
      </x:c>
      <x:c r="C1634" s="122" t="str">
        <x:v>SUCCES</x:v>
      </x:c>
      <x:c r="D1634" s="122" t="str">
        <x:v>-</x:v>
      </x:c>
      <x:c r="E1634" s="123" t="n">
        <x:v>1</x:v>
      </x:c>
      <x:c r="F1634" s="122" t="str">
        <x:v>Voyageur en difficulté</x:v>
      </x:c>
      <x:c r="G1634" s="122" t="str">
        <x:v>J’ai retrouvé un appui. Tu peux me demander mon chemin sans décider de lui.</x:v>
      </x:c>
      <x:c r="H1634" s="122" t="str">
        <x:v>Regarde le résultat réellement obtenu avant de parler.</x:v>
      </x:c>
      <x:c r="I1634" s="122" t="str">
        <x:v>Résultat correspondant effectivement constaté ; remplace ou supprime la ligne si choix de refus/différé/observation. Ne jamais jouer une victoire non acquise.</x:v>
      </x:c>
      <x:c r="J1634" s="122" t="str">
        <x:v>Origines — O5</x:v>
      </x:c>
      <x:c r="K1634" s="125" t="n">
        <x:v>14</x:v>
      </x:c>
    </x:row>
    <x:row r="1635" ht="44" customHeight="1">
      <x:c r="A1635" s="126" t="str">
        <x:v>D6-O5-M33-ECHEC---01</x:v>
      </x:c>
      <x:c r="B1635" s="127" t="str">
        <x:v>D6-O5-M33</x:v>
      </x:c>
      <x:c r="C1635" s="127" t="str">
        <x:v>ECHEC</x:v>
      </x:c>
      <x:c r="D1635" s="127" t="str">
        <x:v>-</x:v>
      </x:c>
      <x:c r="E1635" s="128" t="n">
        <x:v>1</x:v>
      </x:c>
      <x:c r="F1635" s="127" t="str">
        <x:v>Voyageur en difficulté</x:v>
      </x:c>
      <x:c r="G1635" s="127" t="str">
        <x:v>L’ancrage bouge. Ne tire pas encore.</x:v>
      </x:c>
      <x:c r="H1635" s="127" t="str">
        <x:v>Suspend l’échange pour laisser jouer le repli ou la protection prévue.</x:v>
      </x:c>
      <x:c r="I1635" s="127" t="str">
        <x:v>Échec ou blocage correspondant effectivement observé ; les dégâts, objets et positions persistent.</x:v>
      </x:c>
      <x:c r="J1635" s="127" t="str">
        <x:v>Origines — O5</x:v>
      </x:c>
      <x:c r="K1635" s="130" t="n">
        <x:v>6</x:v>
      </x:c>
    </x:row>
    <x:row r="1636" ht="44" customHeight="1">
      <x:c r="A1636" s="121" t="str">
        <x:v>D6-O5-M33-REPRISE---01</x:v>
      </x:c>
      <x:c r="B1636" s="122" t="str">
        <x:v>D6-O5-M33</x:v>
      </x:c>
      <x:c r="C1636" s="122" t="str">
        <x:v>REPRISE</x:v>
      </x:c>
      <x:c r="D1636" s="122" t="str">
        <x:v>-</x:v>
      </x:c>
      <x:c r="E1636" s="123" t="n">
        <x:v>1</x:v>
      </x:c>
      <x:c r="F1636" s="122" t="str">
        <x:v>Voyageur en difficulté</x:v>
      </x:c>
      <x:c r="G1636" s="122" t="str">
        <x:v>Vérifie l’autre prise. Si elle ne tient pas, appelons une aide locale.</x:v>
      </x:c>
      <x:c r="H1636" s="122" t="str">
        <x:v>Reprend à distance sûre ; ne répète pas toute la présentation.</x:v>
      </x:c>
      <x:c r="I1636" s="122" t="str">
        <x:v>Réinteraction volontaire après interruption ; état de l’action conservé.</x:v>
      </x:c>
      <x:c r="J1636" s="122" t="str">
        <x:v>Origines — O5</x:v>
      </x:c>
      <x:c r="K1636" s="125" t="n">
        <x:v>12</x:v>
      </x:c>
    </x:row>
    <x:row r="1637" ht="59" customHeight="1">
      <x:c r="A1637" s="126" t="str">
        <x:v>D6-O5-M33-CHOIX-A-01</x:v>
      </x:c>
      <x:c r="B1637" s="127" t="str">
        <x:v>D6-O5-M33</x:v>
      </x:c>
      <x:c r="C1637" s="127" t="str">
        <x:v>CHOIX</x:v>
      </x:c>
      <x:c r="D1637" s="127" t="str">
        <x:v>A</x:v>
      </x:c>
      <x:c r="E1637" s="128" t="n">
        <x:v>1</x:v>
      </x:c>
      <x:c r="F1637" s="127" t="str">
        <x:v>Joueur</x:v>
      </x:c>
      <x:c r="G1637" s="127" t="str">
        <x:v>Je montre quand tirer. Ensuite, tu repars librement.</x:v>
      </x:c>
      <x:c r="H1637" s="127" t="str">
        <x:v>Regarder la personne ou l’appui concerné ; intention, pas résultat.</x:v>
      </x:c>
      <x:c r="I1637" s="127" t="str">
        <x:v>Conditions d’entrée encore valides ; personne, outil et passage nécessaires disponibles. La parole seule ne valide pas l’objectif.</x:v>
      </x:c>
      <x:c r="J1637" s="127" t="str">
        <x:v>Origines — O5</x:v>
      </x:c>
      <x:c r="K1637" s="130" t="n">
        <x:v>8</x:v>
      </x:c>
    </x:row>
    <x:row r="1638" ht="59" customHeight="1">
      <x:c r="A1638" s="121" t="str">
        <x:v>D6-O5-M33-REPONSE-A-01</x:v>
      </x:c>
      <x:c r="B1638" s="122" t="str">
        <x:v>D6-O5-M33</x:v>
      </x:c>
      <x:c r="C1638" s="122" t="str">
        <x:v>REPONSE</x:v>
      </x:c>
      <x:c r="D1638" s="122" t="str">
        <x:v>A</x:v>
      </x:c>
      <x:c r="E1638" s="123" t="n">
        <x:v>1</x:v>
      </x:c>
      <x:c r="F1638" s="122" t="str">
        <x:v>Voyageur en difficulté</x:v>
      </x:c>
      <x:c r="G1638" s="122" t="str">
        <x:v>Fais le geste une fois avant la traction.</x:v>
      </x:c>
      <x:c r="H1638" s="122" t="str">
        <x:v>Réponse au choix retenu ; les autres réponses ne sont pas jouées.</x:v>
      </x:c>
      <x:c r="I1638" s="122" t="str">
        <x:v>Conditions d’entrée encore valides ; personne, outil et passage nécessaires disponibles. La parole seule ne valide pas l’objectif.</x:v>
      </x:c>
      <x:c r="J1638" s="122" t="str">
        <x:v>Origines — O5</x:v>
      </x:c>
      <x:c r="K1638" s="125" t="n">
        <x:v>8</x:v>
      </x:c>
    </x:row>
    <x:row r="1639" ht="59" customHeight="1">
      <x:c r="A1639" s="126" t="str">
        <x:v>D6-O5-M33-CHOIX-B-01</x:v>
      </x:c>
      <x:c r="B1639" s="127" t="str">
        <x:v>D6-O5-M33</x:v>
      </x:c>
      <x:c r="C1639" s="127" t="str">
        <x:v>CHOIX</x:v>
      </x:c>
      <x:c r="D1639" s="127" t="str">
        <x:v>B</x:v>
      </x:c>
      <x:c r="E1639" s="128" t="n">
        <x:v>1</x:v>
      </x:c>
      <x:c r="F1639" s="127" t="str">
        <x:v>Joueur</x:v>
      </x:c>
      <x:c r="G1639" s="127" t="str">
        <x:v>Je peux te conduire à une halte après le passage.</x:v>
      </x:c>
      <x:c r="H1639" s="127" t="str">
        <x:v>Regarder la personne ou l’appui concerné ; intention, pas résultat.</x:v>
      </x:c>
      <x:c r="I1639" s="127" t="str">
        <x:v>Conditions d’entrée encore valides ; personne, outil et passage nécessaires disponibles. La parole seule ne valide pas l’objectif.</x:v>
      </x:c>
      <x:c r="J1639" s="127" t="str">
        <x:v>Origines — O5</x:v>
      </x:c>
      <x:c r="K1639" s="130" t="n">
        <x:v>10</x:v>
      </x:c>
    </x:row>
    <x:row r="1640" ht="59" customHeight="1">
      <x:c r="A1640" s="121" t="str">
        <x:v>D6-O5-M33-REPONSE-B-01</x:v>
      </x:c>
      <x:c r="B1640" s="122" t="str">
        <x:v>D6-O5-M33</x:v>
      </x:c>
      <x:c r="C1640" s="122" t="str">
        <x:v>REPONSE</x:v>
      </x:c>
      <x:c r="D1640" s="122" t="str">
        <x:v>B</x:v>
      </x:c>
      <x:c r="E1640" s="123" t="n">
        <x:v>1</x:v>
      </x:c>
      <x:c r="F1640" s="122" t="str">
        <x:v>Voyageur en difficulté</x:v>
      </x:c>
      <x:c r="G1640" s="122" t="str">
        <x:v>Je verrai d’abord si elle convient à ma route.</x:v>
      </x:c>
      <x:c r="H1640" s="122" t="str">
        <x:v>Réponse au choix retenu ; les autres réponses ne sont pas jouées.</x:v>
      </x:c>
      <x:c r="I1640" s="122" t="str">
        <x:v>Conditions d’entrée encore valides ; personne, outil et passage nécessaires disponibles. La parole seule ne valide pas l’objectif.</x:v>
      </x:c>
      <x:c r="J1640" s="122" t="str">
        <x:v>Origines — O5</x:v>
      </x:c>
      <x:c r="K1640" s="125" t="n">
        <x:v>9</x:v>
      </x:c>
    </x:row>
    <x:row r="1641" ht="254" customHeight="1">
      <x:c r="A1641" s="126" t="str">
        <x:v>D6-O5-M34-OUV---01</x:v>
      </x:c>
      <x:c r="B1641" s="127" t="str">
        <x:v>D6-O5-M34</x:v>
      </x:c>
      <x:c r="C1641" s="127" t="str">
        <x:v>OUV</x:v>
      </x:c>
      <x:c r="D1641" s="127" t="str">
        <x:v>-</x:v>
      </x:c>
      <x:c r="E1641" s="128" t="n">
        <x:v>1</x:v>
      </x:c>
      <x:c r="F1641" s="127" t="str">
        <x:v>Gardienne des archives de bord</x:v>
      </x:c>
      <x:c r="G1641" s="127" t="str">
        <x:v>Ce message porte une date. Une voix conservée n’est pas une présence au quai.</x:v>
      </x:c>
      <x:c r="H1641" s="127" t="str">
        <x:v>Laisse le joueur regarder la situation avant de poursuivre.</x:v>
      </x:c>
      <x:c r="I1641" s="127" t="str">
        <x:v>O5-M33 résolue ; même fin exclusive conservée ; rang Ancient commun acquis. Fin de voie déjà verrouillée ; prolongement facultatif accessible lorsque le rang commun indiqué est obtenu.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J1641" s="127" t="str">
        <x:v>Origines — O5</x:v>
      </x:c>
      <x:c r="K1641" s="130" t="n">
        <x:v>14</x:v>
      </x:c>
    </x:row>
    <x:row r="1642" ht="74" customHeight="1">
      <x:c r="A1642" s="121" t="str">
        <x:v>D6-O5-M34-SUCCES---01</x:v>
      </x:c>
      <x:c r="B1642" s="122" t="str">
        <x:v>D6-O5-M34</x:v>
      </x:c>
      <x:c r="C1642" s="122" t="str">
        <x:v>SUCCES</x:v>
      </x:c>
      <x:c r="D1642" s="122" t="str">
        <x:v>-</x:v>
      </x:c>
      <x:c r="E1642" s="123" t="n">
        <x:v>1</x:v>
      </x:c>
      <x:c r="F1642" s="122" t="str">
        <x:v>Gardienne des archives de bord</x:v>
      </x:c>
      <x:c r="G1642" s="122" t="str">
        <x:v>Le souvenir garde son temps. Nous n’avons ajouté ni départ ni retour que personne n’a vécu.</x:v>
      </x:c>
      <x:c r="H1642" s="122" t="str">
        <x:v>Regarde le résultat réellement obtenu avant de parler.</x:v>
      </x:c>
      <x:c r="I1642" s="122" t="str">
        <x:v>Résultat correspondant effectivement constaté ; remplace ou supprime la ligne si choix de refus/différé/observation. Ne jamais jouer une victoire non acquise.</x:v>
      </x:c>
      <x:c r="J1642" s="122" t="str">
        <x:v>Origines — O5</x:v>
      </x:c>
      <x:c r="K1642" s="125" t="n">
        <x:v>16</x:v>
      </x:c>
    </x:row>
    <x:row r="1643" ht="44" customHeight="1">
      <x:c r="A1643" s="126" t="str">
        <x:v>D6-O5-M34-ECHEC---01</x:v>
      </x:c>
      <x:c r="B1643" s="127" t="str">
        <x:v>D6-O5-M34</x:v>
      </x:c>
      <x:c r="C1643" s="127" t="str">
        <x:v>ECHEC</x:v>
      </x:c>
      <x:c r="D1643" s="127" t="str">
        <x:v>-</x:v>
      </x:c>
      <x:c r="E1643" s="128" t="n">
        <x:v>1</x:v>
      </x:c>
      <x:c r="F1643" s="127" t="str">
        <x:v>Gardienne des archives de bord</x:v>
      </x:c>
      <x:c r="G1643" s="127" t="str">
        <x:v>Cette information manque. Elle ne suffit pas à annoncer une présence ou un décès.</x:v>
      </x:c>
      <x:c r="H1643" s="127" t="str">
        <x:v>Suspend l’échange pour laisser jouer le repli ou la protection prévue.</x:v>
      </x:c>
      <x:c r="I1643" s="127" t="str">
        <x:v>Échec ou blocage correspondant effectivement observé ; les dégâts, objets et positions persistent.</x:v>
      </x:c>
      <x:c r="J1643" s="127" t="str">
        <x:v>Origines — O5</x:v>
      </x:c>
      <x:c r="K1643" s="130" t="n">
        <x:v>14</x:v>
      </x:c>
    </x:row>
    <x:row r="1644" ht="44" customHeight="1">
      <x:c r="A1644" s="121" t="str">
        <x:v>D6-O5-M34-REPRISE---01</x:v>
      </x:c>
      <x:c r="B1644" s="122" t="str">
        <x:v>D6-O5-M34</x:v>
      </x:c>
      <x:c r="C1644" s="122" t="str">
        <x:v>REPRISE</x:v>
      </x:c>
      <x:c r="D1644" s="122" t="str">
        <x:v>-</x:v>
      </x:c>
      <x:c r="E1644" s="123" t="n">
        <x:v>1</x:v>
      </x:c>
      <x:c r="F1644" s="122" t="str">
        <x:v>Gardienne des archives de bord</x:v>
      </x:c>
      <x:c r="G1644" s="122" t="str">
        <x:v>Reprenons les dates établies. L’inconnu peut rester ouvert sans changer l’histoire.</x:v>
      </x:c>
      <x:c r="H1644" s="122" t="str">
        <x:v>Reprend à distance sûre ; ne répète pas toute la présentation.</x:v>
      </x:c>
      <x:c r="I1644" s="122" t="str">
        <x:v>Réinteraction volontaire après interruption ; état de l’action conservé.</x:v>
      </x:c>
      <x:c r="J1644" s="122" t="str">
        <x:v>Origines — O5</x:v>
      </x:c>
      <x:c r="K1644" s="125" t="n">
        <x:v>11</x:v>
      </x:c>
    </x:row>
    <x:row r="1645" ht="59" customHeight="1">
      <x:c r="A1645" s="126" t="str">
        <x:v>D6-O5-M34-CHOIX-A-01</x:v>
      </x:c>
      <x:c r="B1645" s="127" t="str">
        <x:v>D6-O5-M34</x:v>
      </x:c>
      <x:c r="C1645" s="127" t="str">
        <x:v>CHOIX</x:v>
      </x:c>
      <x:c r="D1645" s="127" t="str">
        <x:v>A</x:v>
      </x:c>
      <x:c r="E1645" s="128" t="n">
        <x:v>1</x:v>
      </x:c>
      <x:c r="F1645" s="127" t="str">
        <x:v>Joueur</x:v>
      </x:c>
      <x:c r="G1645" s="127" t="str">
        <x:v>Si un contact reste possible, je peux proposer une visite.</x:v>
      </x:c>
      <x:c r="H1645" s="127" t="str">
        <x:v>Regarder la personne ou l’appui concerné ; intention, pas résultat.</x:v>
      </x:c>
      <x:c r="I1645" s="127" t="str">
        <x:v>Conditions d’entrée encore valides ; personne, outil et passage nécessaires disponibles. La parole seule ne valide pas l’objectif.</x:v>
      </x:c>
      <x:c r="J1645" s="127" t="str">
        <x:v>Origines — O5</x:v>
      </x:c>
      <x:c r="K1645" s="130" t="n">
        <x:v>10</x:v>
      </x:c>
    </x:row>
    <x:row r="1646" ht="59" customHeight="1">
      <x:c r="A1646" s="121" t="str">
        <x:v>D6-O5-M34-REPONSE-A-01</x:v>
      </x:c>
      <x:c r="B1646" s="122" t="str">
        <x:v>D6-O5-M34</x:v>
      </x:c>
      <x:c r="C1646" s="122" t="str">
        <x:v>REPONSE</x:v>
      </x:c>
      <x:c r="D1646" s="122" t="str">
        <x:v>A</x:v>
      </x:c>
      <x:c r="E1646" s="123" t="n">
        <x:v>1</x:v>
      </x:c>
      <x:c r="F1646" s="122" t="str">
        <x:v>Gardienne des archives de bord</x:v>
      </x:c>
      <x:c r="G1646" s="122" t="str">
        <x:v>Nous vérifierons ce qui est connu aujourd’hui avant toute invitation.</x:v>
      </x:c>
      <x:c r="H1646" s="122" t="str">
        <x:v>Réponse au choix retenu ; les autres réponses ne sont pas jouées.</x:v>
      </x:c>
      <x:c r="I1646" s="122" t="str">
        <x:v>Conditions d’entrée encore valides ; personne, outil et passage nécessaires disponibles. La parole seule ne valide pas l’objectif.</x:v>
      </x:c>
      <x:c r="J1646" s="122" t="str">
        <x:v>Origines — O5</x:v>
      </x:c>
      <x:c r="K1646" s="125" t="n">
        <x:v>10</x:v>
      </x:c>
    </x:row>
    <x:row r="1647" ht="59" customHeight="1">
      <x:c r="A1647" s="126" t="str">
        <x:v>D6-O5-M34-CHOIX-B-01</x:v>
      </x:c>
      <x:c r="B1647" s="127" t="str">
        <x:v>D6-O5-M34</x:v>
      </x:c>
      <x:c r="C1647" s="127" t="str">
        <x:v>CHOIX</x:v>
      </x:c>
      <x:c r="D1647" s="127" t="str">
        <x:v>B</x:v>
      </x:c>
      <x:c r="E1647" s="128" t="n">
        <x:v>1</x:v>
      </x:c>
      <x:c r="F1647" s="127" t="str">
        <x:v>Joueur</x:v>
      </x:c>
      <x:c r="G1647" s="127" t="str">
        <x:v>Je garde le récit déjà reçu, avec sa date.</x:v>
      </x:c>
      <x:c r="H1647" s="127" t="str">
        <x:v>Regarder la personne ou l’appui concerné ; intention, pas résultat.</x:v>
      </x:c>
      <x:c r="I1647" s="127" t="str">
        <x:v>Conditions d’entrée encore valides ; personne, outil et passage nécessaires disponibles. La parole seule ne valide pas l’objectif.</x:v>
      </x:c>
      <x:c r="J1647" s="127" t="str">
        <x:v>Origines — O5</x:v>
      </x:c>
      <x:c r="K1647" s="130" t="n">
        <x:v>9</x:v>
      </x:c>
    </x:row>
    <x:row r="1648" ht="59" customHeight="1">
      <x:c r="A1648" s="121" t="str">
        <x:v>D6-O5-M34-REPONSE-B-01</x:v>
      </x:c>
      <x:c r="B1648" s="122" t="str">
        <x:v>D6-O5-M34</x:v>
      </x:c>
      <x:c r="C1648" s="122" t="str">
        <x:v>REPONSE</x:v>
      </x:c>
      <x:c r="D1648" s="122" t="str">
        <x:v>B</x:v>
      </x:c>
      <x:c r="E1648" s="123" t="n">
        <x:v>1</x:v>
      </x:c>
      <x:c r="F1648" s="122" t="str">
        <x:v>Gardienne des archives de bord</x:v>
      </x:c>
      <x:c r="G1648" s="122" t="str">
        <x:v>Alors nous le montrons pour le moment où il a été confié.</x:v>
      </x:c>
      <x:c r="H1648" s="122" t="str">
        <x:v>Réponse au choix retenu ; les autres réponses ne sont pas jouées.</x:v>
      </x:c>
      <x:c r="I1648" s="122" t="str">
        <x:v>Conditions d’entrée encore valides ; personne, outil et passage nécessaires disponibles. La parole seule ne valide pas l’objectif.</x:v>
      </x:c>
      <x:c r="J1648" s="122" t="str">
        <x:v>Origines — O5</x:v>
      </x:c>
      <x:c r="K1648" s="125" t="n">
        <x:v>12</x:v>
      </x:c>
    </x:row>
    <x:row r="1649" ht="59" customHeight="1">
      <x:c r="A1649" s="126" t="str">
        <x:v>D6-O5-M34-VARIANTE---01</x:v>
      </x:c>
      <x:c r="B1649" s="127" t="str">
        <x:v>D6-O5-M34</x:v>
      </x:c>
      <x:c r="C1649" s="127" t="str">
        <x:v>VARIANTE</x:v>
      </x:c>
      <x:c r="D1649" s="127" t="str">
        <x:v>-</x:v>
      </x:c>
      <x:c r="E1649" s="128" t="n">
        <x:v>1</x:v>
      </x:c>
      <x:c r="F1649" s="127" t="str">
        <x:v>Mara Venn</x:v>
      </x:c>
      <x:c r="G1649" s="127" t="str">
        <x:v>Je te réponds depuis ma route. Je ne peux pas encore promettre une visite.</x:v>
      </x:c>
      <x:c r="H1649" s="127" t="str">
        <x:v>Message actuel daté ; sa situation reste celle effectivement écrite dans la partie.</x:v>
      </x:c>
      <x:c r="I1649" s="127" t="str">
        <x:v>Consultation ; priorité 1 ; Mara est vivante et joignable selon chronologie établie ; invitation reçue, présence non requise.</x:v>
      </x:c>
      <x:c r="J1649" s="127" t="str">
        <x:v>Origines — O5</x:v>
      </x:c>
      <x:c r="K1649" s="130" t="n">
        <x:v>14</x:v>
      </x:c>
    </x:row>
    <x:row r="1650" ht="44" customHeight="1">
      <x:c r="A1650" s="121" t="str">
        <x:v>D6-O5-M34-VARIANTE---02</x:v>
      </x:c>
      <x:c r="B1650" s="122" t="str">
        <x:v>D6-O5-M34</x:v>
      </x:c>
      <x:c r="C1650" s="122" t="str">
        <x:v>VARIANTE</x:v>
      </x:c>
      <x:c r="D1650" s="122" t="str">
        <x:v>-</x:v>
      </x:c>
      <x:c r="E1650" s="123" t="n">
        <x:v>2</x:v>
      </x:c>
      <x:c r="F1650" s="122" t="str">
        <x:v>Gardienne des archives de bord</x:v>
      </x:c>
      <x:c r="G1650" s="122" t="str">
        <x:v>Nous avons ce message ancien et aucune nouvelle certaine depuis. Nous nous en tiendrons à cela.</x:v>
      </x:c>
      <x:c r="H1650" s="122" t="str">
        <x:v>Montre la date sans portrait vivant ni mention de décès.</x:v>
      </x:c>
      <x:c r="I1650" s="122" t="str">
        <x:v>Consultation ; priorité 1 ; aucune information actuelle fiable ; exclusif des états confirmés.</x:v>
      </x:c>
      <x:c r="J1650" s="122" t="str">
        <x:v>Origines — O5</x:v>
      </x:c>
      <x:c r="K1650" s="125" t="n">
        <x:v>16</x:v>
      </x:c>
    </x:row>
    <x:row r="1651" ht="59" customHeight="1">
      <x:c r="A1651" s="126" t="str">
        <x:v>D6-O5-M34-VARIANTE---03</x:v>
      </x:c>
      <x:c r="B1651" s="127" t="str">
        <x:v>D6-O5-M34</x:v>
      </x:c>
      <x:c r="C1651" s="127" t="str">
        <x:v>VARIANTE</x:v>
      </x:c>
      <x:c r="D1651" s="127" t="str">
        <x:v>-</x:v>
      </x:c>
      <x:c r="E1651" s="128" t="n">
        <x:v>3</x:v>
      </x:c>
      <x:c r="F1651" s="127" t="str">
        <x:v>Joueur</x:v>
      </x:c>
      <x:c r="G1651" s="127" t="str">
        <x:v>Cette voix appartient au message qu’elle avait laissé. Je peux l’écouter sans lui inventer un retour.</x:v>
      </x:c>
      <x:c r="H1651" s="127" t="str">
        <x:v>Consulte le support daté ; aucun double temporel ni promesse de résurrection.</x:v>
      </x:c>
      <x:c r="I1651" s="127" t="str">
        <x:v>Consultation ; priorité 1 ; décès déjà confirmé par événement établi et aucun voyage passé censé l’annuler.</x:v>
      </x:c>
      <x:c r="J1651" s="127" t="str">
        <x:v>Origines — O5</x:v>
      </x:c>
      <x:c r="K1651" s="130" t="n">
        <x:v>16</x:v>
      </x:c>
    </x:row>
    <x:row r="1652" ht="269" customHeight="1">
      <x:c r="A1652" s="121" t="str">
        <x:v>D6-O5-M35-OUV---01</x:v>
      </x:c>
      <x:c r="B1652" s="122" t="str">
        <x:v>D6-O5-M35</x:v>
      </x:c>
      <x:c r="C1652" s="122" t="str">
        <x:v>OUV</x:v>
      </x:c>
      <x:c r="D1652" s="122" t="str">
        <x:v>-</x:v>
      </x:c>
      <x:c r="E1652" s="123" t="n">
        <x:v>1</x:v>
      </x:c>
      <x:c r="F1652" s="122" t="str">
        <x:v>Élève du signal</x:v>
      </x:c>
      <x:c r="G1652" s="122" t="str">
        <x:v>Je vois les deux appuis. Quand veux-tu que je te montre ma prise ?</x:v>
      </x:c>
      <x:c r="H1652" s="122" t="str">
        <x:v>Laisse le joueur regarder la situation avant de poursuivre.</x:v>
      </x:c>
      <x:c r="I1652" s="122" t="str">
        <x:v>O5-M34 résolue ; lire son résultat réel (réussite, issue partielle, refus ou échec) pour adapter les personnages et les objets présents. Fin de voie déjà verrouillée ; prolongement facultatif accessible lorsque le rang commun indiqué est obtenu.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J1652" s="122" t="str">
        <x:v>Origines — O5</x:v>
      </x:c>
      <x:c r="K1652" s="125" t="n">
        <x:v>14</x:v>
      </x:c>
    </x:row>
    <x:row r="1653" ht="74" customHeight="1">
      <x:c r="A1653" s="126" t="str">
        <x:v>D6-O5-M35-SUCCES---01</x:v>
      </x:c>
      <x:c r="B1653" s="127" t="str">
        <x:v>D6-O5-M35</x:v>
      </x:c>
      <x:c r="C1653" s="127" t="str">
        <x:v>SUCCES</x:v>
      </x:c>
      <x:c r="D1653" s="127" t="str">
        <x:v>-</x:v>
      </x:c>
      <x:c r="E1653" s="128" t="n">
        <x:v>1</x:v>
      </x:c>
      <x:c r="F1653" s="127" t="str">
        <x:v>Élève du signal</x:v>
      </x:c>
      <x:c r="G1653" s="127" t="str">
        <x:v>Le signe a été compris. J’ai appris ce geste, pas toute la vie de celle qui l’avait utilisé.</x:v>
      </x:c>
      <x:c r="H1653" s="127" t="str">
        <x:v>Regarde le résultat réellement obtenu avant de parler.</x:v>
      </x:c>
      <x:c r="I1653" s="127" t="str">
        <x:v>Résultat correspondant effectivement constaté ; remplace ou supprime la ligne si choix de refus/différé/observation. Ne jamais jouer une victoire non acquise.</x:v>
      </x:c>
      <x:c r="J1653" s="127" t="str">
        <x:v>Origines — O5</x:v>
      </x:c>
      <x:c r="K1653" s="130" t="n">
        <x:v>18</x:v>
      </x:c>
    </x:row>
    <x:row r="1654" ht="44" customHeight="1">
      <x:c r="A1654" s="121" t="str">
        <x:v>D6-O5-M35-ECHEC---01</x:v>
      </x:c>
      <x:c r="B1654" s="122" t="str">
        <x:v>D6-O5-M35</x:v>
      </x:c>
      <x:c r="C1654" s="122" t="str">
        <x:v>ECHEC</x:v>
      </x:c>
      <x:c r="D1654" s="122" t="str">
        <x:v>-</x:v>
      </x:c>
      <x:c r="E1654" s="123" t="n">
        <x:v>1</x:v>
      </x:c>
      <x:c r="F1654" s="122" t="str">
        <x:v>Élève du signal</x:v>
      </x:c>
      <x:c r="G1654" s="122" t="str">
        <x:v>J’ai confondu avancer et tenir. Il faut les séparer.</x:v>
      </x:c>
      <x:c r="H1654" s="122" t="str">
        <x:v>Suspend l’échange pour laisser jouer le repli ou la protection prévue.</x:v>
      </x:c>
      <x:c r="I1654" s="122" t="str">
        <x:v>Échec ou blocage correspondant effectivement observé ; les dégâts, objets et positions persistent.</x:v>
      </x:c>
      <x:c r="J1654" s="122" t="str">
        <x:v>Origines — O5</x:v>
      </x:c>
      <x:c r="K1654" s="125" t="n">
        <x:v>9</x:v>
      </x:c>
    </x:row>
    <x:row r="1655" ht="44" customHeight="1">
      <x:c r="A1655" s="126" t="str">
        <x:v>D6-O5-M35-REPRISE---01</x:v>
      </x:c>
      <x:c r="B1655" s="127" t="str">
        <x:v>D6-O5-M35</x:v>
      </x:c>
      <x:c r="C1655" s="127" t="str">
        <x:v>REPRISE</x:v>
      </x:c>
      <x:c r="D1655" s="127" t="str">
        <x:v>-</x:v>
      </x:c>
      <x:c r="E1655" s="128" t="n">
        <x:v>1</x:v>
      </x:c>
      <x:c r="F1655" s="127" t="str">
        <x:v>Élève du signal</x:v>
      </x:c>
      <x:c r="G1655" s="127" t="str">
        <x:v>Je garde la prise. Montre seulement le signe de départ pour notre nouvel essai.</x:v>
      </x:c>
      <x:c r="H1655" s="127" t="str">
        <x:v>Reprend à distance sûre ; ne répète pas toute la présentation.</x:v>
      </x:c>
      <x:c r="I1655" s="127" t="str">
        <x:v>Réinteraction volontaire après interruption ; état de l’action conservé.</x:v>
      </x:c>
      <x:c r="J1655" s="127" t="str">
        <x:v>Origines — O5</x:v>
      </x:c>
      <x:c r="K1655" s="130" t="n">
        <x:v>14</x:v>
      </x:c>
    </x:row>
    <x:row r="1656" ht="59" customHeight="1">
      <x:c r="A1656" s="121" t="str">
        <x:v>D6-O5-M35-CHOIX-A-01</x:v>
      </x:c>
      <x:c r="B1656" s="122" t="str">
        <x:v>D6-O5-M35</x:v>
      </x:c>
      <x:c r="C1656" s="122" t="str">
        <x:v>CHOIX</x:v>
      </x:c>
      <x:c r="D1656" s="122" t="str">
        <x:v>A</x:v>
      </x:c>
      <x:c r="E1656" s="123" t="n">
        <x:v>1</x:v>
      </x:c>
      <x:c r="F1656" s="122" t="str">
        <x:v>Joueur</x:v>
      </x:c>
      <x:c r="G1656" s="122" t="str">
        <x:v>Nous essayons le signe venu de cette rencontre, si son partage est permis.</x:v>
      </x:c>
      <x:c r="H1656" s="122" t="str">
        <x:v>Regarder la personne ou l’appui concerné ; intention, pas résultat.</x:v>
      </x:c>
      <x:c r="I1656" s="122" t="str">
        <x:v>Conditions d’entrée encore valides ; personne, outil et passage nécessaires disponibles. La parole seule ne valide pas l’objectif.</x:v>
      </x:c>
      <x:c r="J1656" s="122" t="str">
        <x:v>Origines — O5</x:v>
      </x:c>
      <x:c r="K1656" s="125" t="n">
        <x:v>13</x:v>
      </x:c>
    </x:row>
    <x:row r="1657" ht="59" customHeight="1">
      <x:c r="A1657" s="126" t="str">
        <x:v>D6-O5-M35-REPONSE-A-01</x:v>
      </x:c>
      <x:c r="B1657" s="127" t="str">
        <x:v>D6-O5-M35</x:v>
      </x:c>
      <x:c r="C1657" s="127" t="str">
        <x:v>REPONSE</x:v>
      </x:c>
      <x:c r="D1657" s="127" t="str">
        <x:v>A</x:v>
      </x:c>
      <x:c r="E1657" s="128" t="n">
        <x:v>1</x:v>
      </x:c>
      <x:c r="F1657" s="127" t="str">
        <x:v>Élève du signal</x:v>
      </x:c>
      <x:c r="G1657" s="127" t="str">
        <x:v>Montre-le une fois. Je te le rendrai avant de bouger.</x:v>
      </x:c>
      <x:c r="H1657" s="127" t="str">
        <x:v>Réponse au choix retenu ; les autres réponses ne sont pas jouées.</x:v>
      </x:c>
      <x:c r="I1657" s="127" t="str">
        <x:v>Conditions d’entrée encore valides ; personne, outil et passage nécessaires disponibles. La parole seule ne valide pas l’objectif.</x:v>
      </x:c>
      <x:c r="J1657" s="127" t="str">
        <x:v>Origines — O5</x:v>
      </x:c>
      <x:c r="K1657" s="130" t="n">
        <x:v>10</x:v>
      </x:c>
    </x:row>
    <x:row r="1658" ht="59" customHeight="1">
      <x:c r="A1658" s="121" t="str">
        <x:v>D6-O5-M35-CHOIX-B-01</x:v>
      </x:c>
      <x:c r="B1658" s="122" t="str">
        <x:v>D6-O5-M35</x:v>
      </x:c>
      <x:c r="C1658" s="122" t="str">
        <x:v>CHOIX</x:v>
      </x:c>
      <x:c r="D1658" s="122" t="str">
        <x:v>B</x:v>
      </x:c>
      <x:c r="E1658" s="123" t="n">
        <x:v>1</x:v>
      </x:c>
      <x:c r="F1658" s="122" t="str">
        <x:v>Joueur</x:v>
      </x:c>
      <x:c r="G1658" s="122" t="str">
        <x:v>Propose un signe pour cet exercice.</x:v>
      </x:c>
      <x:c r="H1658" s="122" t="str">
        <x:v>Regarder la personne ou l’appui concerné ; intention, pas résultat.</x:v>
      </x:c>
      <x:c r="I1658" s="122" t="str">
        <x:v>Conditions d’entrée encore valides ; personne, outil et passage nécessaires disponibles. La parole seule ne valide pas l’objectif.</x:v>
      </x:c>
      <x:c r="J1658" s="122" t="str">
        <x:v>Origines — O5</x:v>
      </x:c>
      <x:c r="K1658" s="125" t="n">
        <x:v>6</x:v>
      </x:c>
    </x:row>
    <x:row r="1659" ht="59" customHeight="1">
      <x:c r="A1659" s="126" t="str">
        <x:v>D6-O5-M35-REPONSE-B-01</x:v>
      </x:c>
      <x:c r="B1659" s="127" t="str">
        <x:v>D6-O5-M35</x:v>
      </x:c>
      <x:c r="C1659" s="127" t="str">
        <x:v>REPONSE</x:v>
      </x:c>
      <x:c r="D1659" s="127" t="str">
        <x:v>B</x:v>
      </x:c>
      <x:c r="E1659" s="128" t="n">
        <x:v>1</x:v>
      </x:c>
      <x:c r="F1659" s="127" t="str">
        <x:v>Élève du signal</x:v>
      </x:c>
      <x:c r="G1659" s="127" t="str">
        <x:v>Celui-ci me semble plus simple avec la corde dans la main.</x:v>
      </x:c>
      <x:c r="H1659" s="127" t="str">
        <x:v>Réponse au choix retenu ; les autres réponses ne sont pas jouées.</x:v>
      </x:c>
      <x:c r="I1659" s="127" t="str">
        <x:v>Conditions d’entrée encore valides ; personne, outil et passage nécessaires disponibles. La parole seule ne valide pas l’objectif.</x:v>
      </x:c>
      <x:c r="J1659" s="127" t="str">
        <x:v>Origines — O5</x:v>
      </x:c>
      <x:c r="K1659" s="130" t="n">
        <x:v>11</x:v>
      </x:c>
    </x:row>
    <x:row r="1660" ht="269" customHeight="1">
      <x:c r="A1660" s="121" t="str">
        <x:v>D6-O5-M36-OUV---01</x:v>
      </x:c>
      <x:c r="B1660" s="122" t="str">
        <x:v>D6-O5-M36</x:v>
      </x:c>
      <x:c r="C1660" s="122" t="str">
        <x:v>OUV</x:v>
      </x:c>
      <x:c r="D1660" s="122" t="str">
        <x:v>-</x:v>
      </x:c>
      <x:c r="E1660" s="123" t="n">
        <x:v>1</x:v>
      </x:c>
      <x:c r="F1660" s="122" t="str">
        <x:v>Joueur</x:v>
      </x:c>
      <x:c r="G1660" s="122" t="str">
        <x:v>Deux destinations sur la carte. Je connais ma prochaine route ; l’autre ne m’appartient pas.</x:v>
      </x:c>
      <x:c r="H1660" s="122" t="str">
        <x:v>Laisse le joueur regarder la situation avant de poursuivre.</x:v>
      </x:c>
      <x:c r="I1660" s="122" t="str">
        <x:v>O5-M35 résolue ; lire son résultat réel (réussite, issue partielle, refus ou échec) pour adapter les personnages et les objets présents. Fin de voie déjà verrouillée ; prolongement facultatif accessible lorsque le rang commun indiqué est obtenu. EXP10 réussie et Mara.departureConfirmed=true ; Mara a quitté le groupe ; présence ultérieure uniquement sur accord et selon sa disponibilité réelle. Le locuteur doit être présent ou relié par le contact décrit ; une absence n’est jamais annulée pour jouer cette scène.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J1660" s="122" t="str">
        <x:v>Origines — O5</x:v>
      </x:c>
      <x:c r="K1660" s="125" t="n">
        <x:v>15</x:v>
      </x:c>
    </x:row>
    <x:row r="1661" ht="74" customHeight="1">
      <x:c r="A1661" s="126" t="str">
        <x:v>D6-O5-M36-SUCCES---01</x:v>
      </x:c>
      <x:c r="B1661" s="127" t="str">
        <x:v>D6-O5-M36</x:v>
      </x:c>
      <x:c r="C1661" s="127" t="str">
        <x:v>SUCCES</x:v>
      </x:c>
      <x:c r="D1661" s="127" t="str">
        <x:v>-</x:v>
      </x:c>
      <x:c r="E1661" s="128" t="n">
        <x:v>1</x:v>
      </x:c>
      <x:c r="F1661" s="127" t="str">
        <x:v>Gardienne des archives de bord</x:v>
      </x:c>
      <x:c r="G1661" s="127" t="str">
        <x:v>Ton départ est prêt. Aucun rendez-vous n’a été ajouté sans réponse.</x:v>
      </x:c>
      <x:c r="H1661" s="127" t="str">
        <x:v>Regarde le résultat réellement obtenu avant de parler.</x:v>
      </x:c>
      <x:c r="I1661" s="127" t="str">
        <x:v>Résultat correspondant effectivement constaté ; remplace ou supprime la ligne si choix de refus/différé/observation. Ne jamais jouer une victoire non acquise.</x:v>
      </x:c>
      <x:c r="J1661" s="127" t="str">
        <x:v>Origines — O5</x:v>
      </x:c>
      <x:c r="K1661" s="130" t="n">
        <x:v>11</x:v>
      </x:c>
    </x:row>
    <x:row r="1662" ht="44" customHeight="1">
      <x:c r="A1662" s="121" t="str">
        <x:v>D6-O5-M36-ECHEC---01</x:v>
      </x:c>
      <x:c r="B1662" s="122" t="str">
        <x:v>D6-O5-M36</x:v>
      </x:c>
      <x:c r="C1662" s="122" t="str">
        <x:v>ECHEC</x:v>
      </x:c>
      <x:c r="D1662" s="122" t="str">
        <x:v>-</x:v>
      </x:c>
      <x:c r="E1662" s="123" t="n">
        <x:v>1</x:v>
      </x:c>
      <x:c r="F1662" s="122" t="str">
        <x:v>Gardienne des archives de bord</x:v>
      </x:c>
      <x:c r="G1662" s="122" t="str">
        <x:v>L’invitation n’a pas reçu de réponse. Elle ne ferme pas ton passage.</x:v>
      </x:c>
      <x:c r="H1662" s="122" t="str">
        <x:v>Suspend l’échange pour laisser jouer le repli ou la protection prévue.</x:v>
      </x:c>
      <x:c r="I1662" s="122" t="str">
        <x:v>Échec ou blocage correspondant effectivement observé ; les dégâts, objets et positions persistent.</x:v>
      </x:c>
      <x:c r="J1662" s="122" t="str">
        <x:v>Origines — O5</x:v>
      </x:c>
      <x:c r="K1662" s="125" t="n">
        <x:v>12</x:v>
      </x:c>
    </x:row>
    <x:row r="1663" ht="44" customHeight="1">
      <x:c r="A1663" s="126" t="str">
        <x:v>D6-O5-M36-REPRISE---01</x:v>
      </x:c>
      <x:c r="B1663" s="127" t="str">
        <x:v>D6-O5-M36</x:v>
      </x:c>
      <x:c r="C1663" s="127" t="str">
        <x:v>REPRISE</x:v>
      </x:c>
      <x:c r="D1663" s="127" t="str">
        <x:v>-</x:v>
      </x:c>
      <x:c r="E1663" s="128" t="n">
        <x:v>1</x:v>
      </x:c>
      <x:c r="F1663" s="127" t="str">
        <x:v>Gardienne des archives de bord</x:v>
      </x:c>
      <x:c r="G1663" s="127" t="str">
        <x:v>Ta prochaine activité reste accessible. Le souvenir n’attend pas que tu lui inventes une suite.</x:v>
      </x:c>
      <x:c r="H1663" s="127" t="str">
        <x:v>Reprend à distance sûre ; ne répète pas toute la présentation.</x:v>
      </x:c>
      <x:c r="I1663" s="127" t="str">
        <x:v>Réinteraction volontaire après interruption ; état de l’action conservé.</x:v>
      </x:c>
      <x:c r="J1663" s="127" t="str">
        <x:v>Origines — O5</x:v>
      </x:c>
      <x:c r="K1663" s="130" t="n">
        <x:v>15</x:v>
      </x:c>
    </x:row>
    <x:row r="1664" ht="59" customHeight="1">
      <x:c r="A1664" s="121" t="str">
        <x:v>D6-O5-M36-CHOIX-A-01</x:v>
      </x:c>
      <x:c r="B1664" s="122" t="str">
        <x:v>D6-O5-M36</x:v>
      </x:c>
      <x:c r="C1664" s="122" t="str">
        <x:v>CHOIX</x:v>
      </x:c>
      <x:c r="D1664" s="122" t="str">
        <x:v>A</x:v>
      </x:c>
      <x:c r="E1664" s="123" t="n">
        <x:v>1</x:v>
      </x:c>
      <x:c r="F1664" s="122" t="str">
        <x:v>Joueur</x:v>
      </x:c>
      <x:c r="G1664" s="122" t="str">
        <x:v>Je regarde le souvenir avant de partir.</x:v>
      </x:c>
      <x:c r="H1664" s="122" t="str">
        <x:v>Regarder la personne ou l’appui concerné ; intention, pas résultat.</x:v>
      </x:c>
      <x:c r="I1664" s="122" t="str">
        <x:v>Conditions d’entrée encore valides ; personne, outil et passage nécessaires disponibles. La parole seule ne valide pas l’objectif.</x:v>
      </x:c>
      <x:c r="J1664" s="122" t="str">
        <x:v>Origines — O5</x:v>
      </x:c>
      <x:c r="K1664" s="125" t="n">
        <x:v>7</x:v>
      </x:c>
    </x:row>
    <x:row r="1665" ht="59" customHeight="1">
      <x:c r="A1665" s="126" t="str">
        <x:v>D6-O5-M36-REPONSE-A-01</x:v>
      </x:c>
      <x:c r="B1665" s="127" t="str">
        <x:v>D6-O5-M36</x:v>
      </x:c>
      <x:c r="C1665" s="127" t="str">
        <x:v>REPONSE</x:v>
      </x:c>
      <x:c r="D1665" s="127" t="str">
        <x:v>A</x:v>
      </x:c>
      <x:c r="E1665" s="128" t="n">
        <x:v>1</x:v>
      </x:c>
      <x:c r="F1665" s="127" t="str">
        <x:v>Gardienne des archives de bord</x:v>
      </x:c>
      <x:c r="G1665" s="127" t="str">
        <x:v>Le support restera à sa place quand tu quitteras la salle.</x:v>
      </x:c>
      <x:c r="H1665" s="127" t="str">
        <x:v>Réponse au choix retenu ; les autres réponses ne sont pas jouées.</x:v>
      </x:c>
      <x:c r="I1665" s="127" t="str">
        <x:v>Conditions d’entrée encore valides ; personne, outil et passage nécessaires disponibles. La parole seule ne valide pas l’objectif.</x:v>
      </x:c>
      <x:c r="J1665" s="127" t="str">
        <x:v>Origines — O5</x:v>
      </x:c>
      <x:c r="K1665" s="130" t="n">
        <x:v>11</x:v>
      </x:c>
    </x:row>
    <x:row r="1666" ht="59" customHeight="1">
      <x:c r="A1666" s="121" t="str">
        <x:v>D6-O5-M36-CHOIX-B-01</x:v>
      </x:c>
      <x:c r="B1666" s="122" t="str">
        <x:v>D6-O5-M36</x:v>
      </x:c>
      <x:c r="C1666" s="122" t="str">
        <x:v>CHOIX</x:v>
      </x:c>
      <x:c r="D1666" s="122" t="str">
        <x:v>B</x:v>
      </x:c>
      <x:c r="E1666" s="123" t="n">
        <x:v>1</x:v>
      </x:c>
      <x:c r="F1666" s="122" t="str">
        <x:v>Joueur</x:v>
      </x:c>
      <x:c r="G1666" s="122" t="str">
        <x:v>Je peux laisser une invitation sans rien exiger.</x:v>
      </x:c>
      <x:c r="H1666" s="122" t="str">
        <x:v>Regarder la personne ou l’appui concerné ; intention, pas résultat.</x:v>
      </x:c>
      <x:c r="I1666" s="122" t="str">
        <x:v>Conditions d’entrée encore valides ; personne, outil et passage nécessaires disponibles. La parole seule ne valide pas l’objectif.</x:v>
      </x:c>
      <x:c r="J1666" s="122" t="str">
        <x:v>Origines — O5</x:v>
      </x:c>
      <x:c r="K1666" s="125" t="n">
        <x:v>8</x:v>
      </x:c>
    </x:row>
    <x:row r="1667" ht="59" customHeight="1">
      <x:c r="A1667" s="126" t="str">
        <x:v>D6-O5-M36-REPONSE-B-01</x:v>
      </x:c>
      <x:c r="B1667" s="127" t="str">
        <x:v>D6-O5-M36</x:v>
      </x:c>
      <x:c r="C1667" s="127" t="str">
        <x:v>REPONSE</x:v>
      </x:c>
      <x:c r="D1667" s="127" t="str">
        <x:v>B</x:v>
      </x:c>
      <x:c r="E1667" s="128" t="n">
        <x:v>1</x:v>
      </x:c>
      <x:c r="F1667" s="127" t="str">
        <x:v>Gardienne des archives de bord</x:v>
      </x:c>
      <x:c r="G1667" s="127" t="str">
        <x:v>Seulement par un contact encore autorisé et possible.</x:v>
      </x:c>
      <x:c r="H1667" s="127" t="str">
        <x:v>Réponse au choix retenu ; les autres réponses ne sont pas jouées.</x:v>
      </x:c>
      <x:c r="I1667" s="127" t="str">
        <x:v>Conditions d’entrée encore valides ; personne, outil et passage nécessaires disponibles. La parole seule ne valide pas l’objectif.</x:v>
      </x:c>
      <x:c r="J1667" s="127" t="str">
        <x:v>Origines — O5</x:v>
      </x:c>
      <x:c r="K1667" s="130" t="n">
        <x:v>8</x:v>
      </x:c>
    </x:row>
    <x:row r="1668" ht="59" customHeight="1">
      <x:c r="A1668" s="121" t="str">
        <x:v>D6-O5-M36-VARIANTE---01</x:v>
      </x:c>
      <x:c r="B1668" s="122" t="str">
        <x:v>D6-O5-M36</x:v>
      </x:c>
      <x:c r="C1668" s="122" t="str">
        <x:v>VARIANTE</x:v>
      </x:c>
      <x:c r="D1668" s="122" t="str">
        <x:v>-</x:v>
      </x:c>
      <x:c r="E1668" s="123" t="n">
        <x:v>1</x:v>
      </x:c>
      <x:c r="F1668" s="122" t="str">
        <x:v>Gardienne des archives de bord</x:v>
      </x:c>
      <x:c r="G1668" s="122" t="str">
        <x:v>Ce canal n’est plus ouvert à une invitation. Tu peux garder le souvenir et poursuivre ta route.</x:v>
      </x:c>
      <x:c r="H1668" s="122" t="str">
        <x:v>Le support d’envoi reste fermé ; aucune recherche intrusive d’un autre canal.</x:v>
      </x:c>
      <x:c r="I1668" s="122" t="str">
        <x:v>À la sortie ; priorité 1 ; invitation impossible ou canal retiré ; remplace réponse d’envoi et garde option d’archive.</x:v>
      </x:c>
      <x:c r="J1668" s="122" t="str">
        <x:v>Origines — O5</x:v>
      </x:c>
      <x:c r="K1668" s="125" t="n">
        <x:v>17</x:v>
      </x:c>
    </x:row>
    <x:row r="1669" ht="224" customHeight="1">
      <x:c r="A1669" s="126" t="str">
        <x:v>D6-O5-E1-OUV---01</x:v>
      </x:c>
      <x:c r="B1669" s="127" t="str">
        <x:v>D6-O5-E1</x:v>
      </x:c>
      <x:c r="C1669" s="127" t="str">
        <x:v>OUV</x:v>
      </x:c>
      <x:c r="D1669" s="127" t="str">
        <x:v>-</x:v>
      </x:c>
      <x:c r="E1669" s="128" t="n">
        <x:v>1</x:v>
      </x:c>
      <x:c r="F1669" s="127" t="str">
        <x:v>Gardienne du relais</x:v>
      </x:c>
      <x:c r="G1669" s="127" t="str">
        <x:v>Un accord reçu peut porter deux signes. Une offre encore ouverte n’en porte qu’un.</x:v>
      </x:c>
      <x:c r="H1669" s="127" t="str">
        <x:v>Laisse le joueur regarder la situation avant de poursuivre.</x:v>
      </x:c>
      <x:c r="I1669" s="127" t="str">
        <x:v>O5-M29 : sélection exclusive après Elite commun ; O5-M30 : réalisation jouée ; personnes et possessions requises effectivement disponibles.  Le locuteur doit être présent ou relié par le contact décrit ; une absence n’est jamais annulée pour jouer cette scène. Exclusivement si O5.endingId=O5-E1 confirmé ; cette scène est appelée depuis O5-M30 et ne constitue jamais une nouvelle sélection.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J1669" s="127" t="str">
        <x:v>Origines — O5</x:v>
      </x:c>
      <x:c r="K1669" s="130" t="n">
        <x:v>14</x:v>
      </x:c>
    </x:row>
    <x:row r="1670" ht="74" customHeight="1">
      <x:c r="A1670" s="121" t="str">
        <x:v>D6-O5-E1-SUCCES---01</x:v>
      </x:c>
      <x:c r="B1670" s="122" t="str">
        <x:v>D6-O5-E1</x:v>
      </x:c>
      <x:c r="C1670" s="122" t="str">
        <x:v>SUCCES</x:v>
      </x:c>
      <x:c r="D1670" s="122" t="str">
        <x:v>-</x:v>
      </x:c>
      <x:c r="E1670" s="123" t="n">
        <x:v>1</x:v>
      </x:c>
      <x:c r="F1670" s="122" t="str">
        <x:v>Gardienne du relais</x:v>
      </x:c>
      <x:c r="G1670" s="122" t="str">
        <x:v>Le support dit exactement qui s’est engagé. Il ne recrute personne.</x:v>
      </x:c>
      <x:c r="H1670" s="122" t="str">
        <x:v>Regarde le résultat réellement obtenu avant de parler.</x:v>
      </x:c>
      <x:c r="I1670" s="122" t="str">
        <x:v>Résultat correspondant effectivement constaté ; remplace ou supprime la ligne si choix de refus/différé/observation. Ne jamais jouer une victoire non acquise.</x:v>
      </x:c>
      <x:c r="J1670" s="122" t="str">
        <x:v>Origines — O5</x:v>
      </x:c>
      <x:c r="K1670" s="125" t="n">
        <x:v>11</x:v>
      </x:c>
    </x:row>
    <x:row r="1671" ht="44" customHeight="1">
      <x:c r="A1671" s="126" t="str">
        <x:v>D6-O5-E1-ECHEC---01</x:v>
      </x:c>
      <x:c r="B1671" s="127" t="str">
        <x:v>D6-O5-E1</x:v>
      </x:c>
      <x:c r="C1671" s="127" t="str">
        <x:v>ECHEC</x:v>
      </x:c>
      <x:c r="D1671" s="127" t="str">
        <x:v>-</x:v>
      </x:c>
      <x:c r="E1671" s="128" t="n">
        <x:v>1</x:v>
      </x:c>
      <x:c r="F1671" s="127" t="str">
        <x:v>Gardienne du relais</x:v>
      </x:c>
      <x:c r="G1671" s="127" t="str">
        <x:v>L’accord n’a pas été reçu. L’échange réciproque reste en attente.</x:v>
      </x:c>
      <x:c r="H1671" s="127" t="str">
        <x:v>Suspend l’échange pour laisser jouer le repli ou la protection prévue.</x:v>
      </x:c>
      <x:c r="I1671" s="127" t="str">
        <x:v>Échec ou blocage correspondant effectivement observé ; les dégâts, objets et positions persistent.</x:v>
      </x:c>
      <x:c r="J1671" s="127" t="str">
        <x:v>Origines — O5</x:v>
      </x:c>
      <x:c r="K1671" s="130" t="n">
        <x:v>10</x:v>
      </x:c>
    </x:row>
    <x:row r="1672" ht="44" customHeight="1">
      <x:c r="A1672" s="121" t="str">
        <x:v>D6-O5-E1-REPRISE---01</x:v>
      </x:c>
      <x:c r="B1672" s="122" t="str">
        <x:v>D6-O5-E1</x:v>
      </x:c>
      <x:c r="C1672" s="122" t="str">
        <x:v>REPRISE</x:v>
      </x:c>
      <x:c r="D1672" s="122" t="str">
        <x:v>-</x:v>
      </x:c>
      <x:c r="E1672" s="123" t="n">
        <x:v>1</x:v>
      </x:c>
      <x:c r="F1672" s="122" t="str">
        <x:v>Gardienne du relais</x:v>
      </x:c>
      <x:c r="G1672" s="122" t="str">
        <x:v>Tu peux garder l’offre ouverte de ton côté sans parler pour Mara.</x:v>
      </x:c>
      <x:c r="H1672" s="122" t="str">
        <x:v>Reprend à distance sûre ; ne répète pas toute la présentation.</x:v>
      </x:c>
      <x:c r="I1672" s="122" t="str">
        <x:v>Réinteraction volontaire après interruption ; état de l’action conservé.</x:v>
      </x:c>
      <x:c r="J1672" s="122" t="str">
        <x:v>Origines — O5</x:v>
      </x:c>
      <x:c r="K1672" s="125" t="n">
        <x:v>12</x:v>
      </x:c>
    </x:row>
    <x:row r="1673" ht="104" customHeight="1">
      <x:c r="A1673" s="126" t="str">
        <x:v>D6-O5-E1-CHOIX-A-01</x:v>
      </x:c>
      <x:c r="B1673" s="127" t="str">
        <x:v>D6-O5-E1</x:v>
      </x:c>
      <x:c r="C1673" s="127" t="str">
        <x:v>CHOIX</x:v>
      </x:c>
      <x:c r="D1673" s="127" t="str">
        <x:v>A</x:v>
      </x:c>
      <x:c r="E1673" s="128" t="n">
        <x:v>1</x:v>
      </x:c>
      <x:c r="F1673" s="127" t="str">
        <x:v>Joueur</x:v>
      </x:c>
      <x:c r="G1673" s="127" t="str">
        <x:v>Je réalise l’échange si l’accord est confirmé.</x:v>
      </x:c>
      <x:c r="H1673" s="127" t="str">
        <x:v>Regarder la personne ou l’appui concerné ; intention, pas résultat.</x:v>
      </x:c>
      <x:c r="I1673" s="127" t="str">
        <x:v>O5-E1 confirmé ; accord réciproque actuel de Mara effectivement reçu et encore valide ; canal ou rencontre autorisés ; objets et signes disponibles. Exclusivement si O5.endingId=O5-E1 confirmé ; cette scène est appelée depuis O5-M30 et ne constitue jamais une nouvelle sélection.</x:v>
      </x:c>
      <x:c r="J1673" s="127" t="str">
        <x:v>Origines — O5</x:v>
      </x:c>
      <x:c r="K1673" s="130" t="n">
        <x:v>7</x:v>
      </x:c>
    </x:row>
    <x:row r="1674" ht="104" customHeight="1">
      <x:c r="A1674" s="121" t="str">
        <x:v>D6-O5-E1-REPONSE-A-01</x:v>
      </x:c>
      <x:c r="B1674" s="122" t="str">
        <x:v>D6-O5-E1</x:v>
      </x:c>
      <x:c r="C1674" s="122" t="str">
        <x:v>REPONSE</x:v>
      </x:c>
      <x:c r="D1674" s="122" t="str">
        <x:v>A</x:v>
      </x:c>
      <x:c r="E1674" s="123" t="n">
        <x:v>1</x:v>
      </x:c>
      <x:c r="F1674" s="122" t="str">
        <x:v>Gardienne du relais</x:v>
      </x:c>
      <x:c r="G1674" s="122" t="str">
        <x:v>Nous suivrons seulement le canal et le rendez-vous acceptés.</x:v>
      </x:c>
      <x:c r="H1674" s="122" t="str">
        <x:v>Réponse au choix retenu ; les autres réponses ne sont pas jouées.</x:v>
      </x:c>
      <x:c r="I1674" s="122" t="str">
        <x:v>O5-E1 confirmé ; accord réciproque actuel de Mara effectivement reçu et encore valide ; canal ou rencontre autorisés ; objets et signes disponibles. Exclusivement si O5.endingId=O5-E1 confirmé ; cette scène est appelée depuis O5-M30 et ne constitue jamais une nouvelle sélection.</x:v>
      </x:c>
      <x:c r="J1674" s="122" t="str">
        <x:v>Origines — O5</x:v>
      </x:c>
      <x:c r="K1674" s="125" t="n">
        <x:v>9</x:v>
      </x:c>
    </x:row>
    <x:row r="1675" ht="119" customHeight="1">
      <x:c r="A1675" s="126" t="str">
        <x:v>D6-O5-E1-CHOIX-B-01</x:v>
      </x:c>
      <x:c r="B1675" s="127" t="str">
        <x:v>D6-O5-E1</x:v>
      </x:c>
      <x:c r="C1675" s="127" t="str">
        <x:v>CHOIX</x:v>
      </x:c>
      <x:c r="D1675" s="127" t="str">
        <x:v>B</x:v>
      </x:c>
      <x:c r="E1675" s="128" t="n">
        <x:v>1</x:v>
      </x:c>
      <x:c r="F1675" s="127" t="str">
        <x:v>Joueur</x:v>
      </x:c>
      <x:c r="G1675" s="127" t="str">
        <x:v>Je garde mon offre comme une invitation non acceptée.</x:v>
      </x:c>
      <x:c r="H1675" s="127" t="str">
        <x:v>Regarder la personne ou l’appui concerné ; intention, pas résultat.</x:v>
      </x:c>
      <x:c r="I1675" s="127" t="str">
        <x:v>O5-E1 confirmé ; aucun accord réciproque reçu ou offre volontairement maintenue unilatérale ; support clairement présenté comme invitation non acceptée ; départ du joueur libre. Exclusivement si O5.endingId=O5-E1 confirmé ; cette scène est appelée depuis O5-M30 et ne constitue jamais une nouvelle sélection.</x:v>
      </x:c>
      <x:c r="J1675" s="127" t="str">
        <x:v>Origines — O5</x:v>
      </x:c>
      <x:c r="K1675" s="130" t="n">
        <x:v>9</x:v>
      </x:c>
    </x:row>
    <x:row r="1676" ht="119" customHeight="1">
      <x:c r="A1676" s="121" t="str">
        <x:v>D6-O5-E1-REPONSE-B-01</x:v>
      </x:c>
      <x:c r="B1676" s="122" t="str">
        <x:v>D6-O5-E1</x:v>
      </x:c>
      <x:c r="C1676" s="122" t="str">
        <x:v>REPONSE</x:v>
      </x:c>
      <x:c r="D1676" s="122" t="str">
        <x:v>B</x:v>
      </x:c>
      <x:c r="E1676" s="123" t="n">
        <x:v>1</x:v>
      </x:c>
      <x:c r="F1676" s="122" t="str">
        <x:v>Gardienne du relais</x:v>
      </x:c>
      <x:c r="G1676" s="122" t="str">
        <x:v>Elle sera présentée avec ce seul engagement : le tien.</x:v>
      </x:c>
      <x:c r="H1676" s="122" t="str">
        <x:v>Réponse au choix retenu ; les autres réponses ne sont pas jouées.</x:v>
      </x:c>
      <x:c r="I1676" s="122" t="str">
        <x:v>O5-E1 confirmé ; aucun accord réciproque reçu ou offre volontairement maintenue unilatérale ; support clairement présenté comme invitation non acceptée ; départ du joueur libre. Exclusivement si O5.endingId=O5-E1 confirmé ; cette scène est appelée depuis O5-M30 et ne constitue jamais une nouvelle sélection.</x:v>
      </x:c>
      <x:c r="J1676" s="122" t="str">
        <x:v>Origines — O5</x:v>
      </x:c>
      <x:c r="K1676" s="125" t="n">
        <x:v>10</x:v>
      </x:c>
    </x:row>
    <x:row r="1677" ht="224" customHeight="1">
      <x:c r="A1677" s="126" t="str">
        <x:v>D6-O5-E2-OUV---01</x:v>
      </x:c>
      <x:c r="B1677" s="127" t="str">
        <x:v>D6-O5-E2</x:v>
      </x:c>
      <x:c r="C1677" s="127" t="str">
        <x:v>OUV</x:v>
      </x:c>
      <x:c r="D1677" s="127" t="str">
        <x:v>-</x:v>
      </x:c>
      <x:c r="E1677" s="128" t="n">
        <x:v>1</x:v>
      </x:c>
      <x:c r="F1677" s="127" t="str">
        <x:v>Gardienne des objets confiés</x:v>
      </x:c>
      <x:c r="G1677" s="127" t="str">
        <x:v>Avant de ranger le souvenir, vérifie que les prêts ont vraiment rejoint leurs propriétaires.</x:v>
      </x:c>
      <x:c r="H1677" s="127" t="str">
        <x:v>Laisse le joueur regarder la situation avant de poursuivre.</x:v>
      </x:c>
      <x:c r="I1677" s="127" t="str">
        <x:v>O5-M29 : sélection exclusive après Elite commun ; O5-M30 : réalisation jouée ; personnes et possessions requises effectivement disponibles.  Le locuteur doit être présent ou relié par le contact décrit ; une absence n’est jamais annulée pour jouer cette scène. Exclusivement si O5.endingId=O5-E2 confirmé ; cette scène est appelée depuis O5-M30 et ne constitue jamais une nouvelle sélection.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J1677" s="127" t="str">
        <x:v>Origines — O5</x:v>
      </x:c>
      <x:c r="K1677" s="130" t="n">
        <x:v>14</x:v>
      </x:c>
    </x:row>
    <x:row r="1678" ht="74" customHeight="1">
      <x:c r="A1678" s="121" t="str">
        <x:v>D6-O5-E2-SUCCES---01</x:v>
      </x:c>
      <x:c r="B1678" s="122" t="str">
        <x:v>D6-O5-E2</x:v>
      </x:c>
      <x:c r="C1678" s="122" t="str">
        <x:v>SUCCES</x:v>
      </x:c>
      <x:c r="D1678" s="122" t="str">
        <x:v>-</x:v>
      </x:c>
      <x:c r="E1678" s="123" t="n">
        <x:v>1</x:v>
      </x:c>
      <x:c r="F1678" s="122" t="str">
        <x:v>Gardienne des objets confiés</x:v>
      </x:c>
      <x:c r="G1678" s="122" t="str">
        <x:v>Les biens sont à leurs places. La gratitude ne réserve ni temps ni vie à quelqu’un.</x:v>
      </x:c>
      <x:c r="H1678" s="122" t="str">
        <x:v>Regarde le résultat réellement obtenu avant de parler.</x:v>
      </x:c>
      <x:c r="I1678" s="122" t="str">
        <x:v>Résultat correspondant effectivement constaté ; remplace ou supprime la ligne si choix de refus/différé/observation. Ne jamais jouer une victoire non acquise.</x:v>
      </x:c>
      <x:c r="J1678" s="122" t="str">
        <x:v>Origines — O5</x:v>
      </x:c>
      <x:c r="K1678" s="125" t="n">
        <x:v>16</x:v>
      </x:c>
    </x:row>
    <x:row r="1679" ht="44" customHeight="1">
      <x:c r="A1679" s="126" t="str">
        <x:v>D6-O5-E2-ECHEC---01</x:v>
      </x:c>
      <x:c r="B1679" s="127" t="str">
        <x:v>D6-O5-E2</x:v>
      </x:c>
      <x:c r="C1679" s="127" t="str">
        <x:v>ECHEC</x:v>
      </x:c>
      <x:c r="D1679" s="127" t="str">
        <x:v>-</x:v>
      </x:c>
      <x:c r="E1679" s="128" t="n">
        <x:v>1</x:v>
      </x:c>
      <x:c r="F1679" s="127" t="str">
        <x:v>Gardienne des objets confiés</x:v>
      </x:c>
      <x:c r="G1679" s="127" t="str">
        <x:v>Un prêt n’est pas encore remis. Vérifions où se trouve son propriétaire.</x:v>
      </x:c>
      <x:c r="H1679" s="127" t="str">
        <x:v>Suspend l’échange pour laisser jouer le repli ou la protection prévue.</x:v>
      </x:c>
      <x:c r="I1679" s="127" t="str">
        <x:v>Échec ou blocage correspondant effectivement observé ; les dégâts, objets et positions persistent.</x:v>
      </x:c>
      <x:c r="J1679" s="127" t="str">
        <x:v>Origines — O5</x:v>
      </x:c>
      <x:c r="K1679" s="130" t="n">
        <x:v>12</x:v>
      </x:c>
    </x:row>
    <x:row r="1680" ht="44" customHeight="1">
      <x:c r="A1680" s="121" t="str">
        <x:v>D6-O5-E2-REPRISE---01</x:v>
      </x:c>
      <x:c r="B1680" s="122" t="str">
        <x:v>D6-O5-E2</x:v>
      </x:c>
      <x:c r="C1680" s="122" t="str">
        <x:v>REPRISE</x:v>
      </x:c>
      <x:c r="D1680" s="122" t="str">
        <x:v>-</x:v>
      </x:c>
      <x:c r="E1680" s="123" t="n">
        <x:v>1</x:v>
      </x:c>
      <x:c r="F1680" s="122" t="str">
        <x:v>Gardienne des objets confiés</x:v>
      </x:c>
      <x:c r="G1680" s="122" t="str">
        <x:v>Reprenons ce transfert. Les services déjà accomplis ne sont pas à recommencer.</x:v>
      </x:c>
      <x:c r="H1680" s="122" t="str">
        <x:v>Reprend à distance sûre ; ne répète pas toute la présentation.</x:v>
      </x:c>
      <x:c r="I1680" s="122" t="str">
        <x:v>Réinteraction volontaire après interruption ; état de l’action conservé.</x:v>
      </x:c>
      <x:c r="J1680" s="122" t="str">
        <x:v>Origines — O5</x:v>
      </x:c>
      <x:c r="K1680" s="125" t="n">
        <x:v>12</x:v>
      </x:c>
    </x:row>
    <x:row r="1681" ht="104" customHeight="1">
      <x:c r="A1681" s="126" t="str">
        <x:v>D6-O5-E2-CHOIX-A-01</x:v>
      </x:c>
      <x:c r="B1681" s="127" t="str">
        <x:v>D6-O5-E2</x:v>
      </x:c>
      <x:c r="C1681" s="127" t="str">
        <x:v>CHOIX</x:v>
      </x:c>
      <x:c r="D1681" s="127" t="str">
        <x:v>A</x:v>
      </x:c>
      <x:c r="E1681" s="128" t="n">
        <x:v>1</x:v>
      </x:c>
      <x:c r="F1681" s="127" t="str">
        <x:v>Joueur</x:v>
      </x:c>
      <x:c r="G1681" s="127" t="str">
        <x:v>Je rends ce qui reste à rendre puis je salue.</x:v>
      </x:c>
      <x:c r="H1681" s="127" t="str">
        <x:v>Regarder la personne ou l’appui concerné ; intention, pas résultat.</x:v>
      </x:c>
      <x:c r="I1681" s="127" t="str">
        <x:v>Conditions d’entrée encore valides ; personne, outil et passage nécessaires disponibles. La parole seule ne valide pas l’objectif. Exclusivement si O5.endingId=O5-E2 confirmé ; cette scène est appelée depuis O5-M30 et ne constitue jamais une nouvelle sélection.</x:v>
      </x:c>
      <x:c r="J1681" s="127" t="str">
        <x:v>Origines — O5</x:v>
      </x:c>
      <x:c r="K1681" s="130" t="n">
        <x:v>10</x:v>
      </x:c>
    </x:row>
    <x:row r="1682" ht="104" customHeight="1">
      <x:c r="A1682" s="121" t="str">
        <x:v>D6-O5-E2-REPONSE-A-01</x:v>
      </x:c>
      <x:c r="B1682" s="122" t="str">
        <x:v>D6-O5-E2</x:v>
      </x:c>
      <x:c r="C1682" s="122" t="str">
        <x:v>REPONSE</x:v>
      </x:c>
      <x:c r="D1682" s="122" t="str">
        <x:v>A</x:v>
      </x:c>
      <x:c r="E1682" s="123" t="n">
        <x:v>1</x:v>
      </x:c>
      <x:c r="F1682" s="122" t="str">
        <x:v>Gardienne des objets confiés</x:v>
      </x:c>
      <x:c r="G1682" s="122" t="str">
        <x:v>Le transport et la remise devront être constatés.</x:v>
      </x:c>
      <x:c r="H1682" s="122" t="str">
        <x:v>Réponse au choix retenu ; les autres réponses ne sont pas jouées.</x:v>
      </x:c>
      <x:c r="I1682" s="122" t="str">
        <x:v>Conditions d’entrée encore valides ; personne, outil et passage nécessaires disponibles. La parole seule ne valide pas l’objectif. Exclusivement si O5.endingId=O5-E2 confirmé ; cette scène est appelée depuis O5-M30 et ne constitue jamais une nouvelle sélection.</x:v>
      </x:c>
      <x:c r="J1682" s="122" t="str">
        <x:v>Origines — O5</x:v>
      </x:c>
      <x:c r="K1682" s="125" t="n">
        <x:v>8</x:v>
      </x:c>
    </x:row>
    <x:row r="1683" ht="104" customHeight="1">
      <x:c r="A1683" s="126" t="str">
        <x:v>D6-O5-E2-CHOIX-B-01</x:v>
      </x:c>
      <x:c r="B1683" s="127" t="str">
        <x:v>D6-O5-E2</x:v>
      </x:c>
      <x:c r="C1683" s="127" t="str">
        <x:v>CHOIX</x:v>
      </x:c>
      <x:c r="D1683" s="127" t="str">
        <x:v>B</x:v>
      </x:c>
      <x:c r="E1683" s="128" t="n">
        <x:v>1</x:v>
      </x:c>
      <x:c r="F1683" s="127" t="str">
        <x:v>Joueur</x:v>
      </x:c>
      <x:c r="G1683" s="127" t="str">
        <x:v>Les prêts sont rendus. Je clos mon engagement sans demander un autre retour.</x:v>
      </x:c>
      <x:c r="H1683" s="127" t="str">
        <x:v>Regarder la personne ou l’appui concerné ; intention, pas résultat.</x:v>
      </x:c>
      <x:c r="I1683" s="127" t="str">
        <x:v>Conditions d’entrée encore valides ; personne, outil et passage nécessaires disponibles. La parole seule ne valide pas l’objectif. Exclusivement si O5.endingId=O5-E2 confirmé ; cette scène est appelée depuis O5-M30 et ne constitue jamais une nouvelle sélection.</x:v>
      </x:c>
      <x:c r="J1683" s="127" t="str">
        <x:v>Origines — O5</x:v>
      </x:c>
      <x:c r="K1683" s="130" t="n">
        <x:v>13</x:v>
      </x:c>
    </x:row>
    <x:row r="1684" ht="104" customHeight="1">
      <x:c r="A1684" s="121" t="str">
        <x:v>D6-O5-E2-REPONSE-B-01</x:v>
      </x:c>
      <x:c r="B1684" s="122" t="str">
        <x:v>D6-O5-E2</x:v>
      </x:c>
      <x:c r="C1684" s="122" t="str">
        <x:v>REPONSE</x:v>
      </x:c>
      <x:c r="D1684" s="122" t="str">
        <x:v>B</x:v>
      </x:c>
      <x:c r="E1684" s="123" t="n">
        <x:v>1</x:v>
      </x:c>
      <x:c r="F1684" s="122" t="str">
        <x:v>Gardienne des objets confiés</x:v>
      </x:c>
      <x:c r="G1684" s="122" t="str">
        <x:v>Le récit pourra garder la gratitude sans promesse nouvelle.</x:v>
      </x:c>
      <x:c r="H1684" s="122" t="str">
        <x:v>Réponse au choix retenu ; les autres réponses ne sont pas jouées.</x:v>
      </x:c>
      <x:c r="I1684" s="122" t="str">
        <x:v>Conditions d’entrée encore valides ; personne, outil et passage nécessaires disponibles. La parole seule ne valide pas l’objectif. Exclusivement si O5.endingId=O5-E2 confirmé ; cette scène est appelée depuis O5-M30 et ne constitue jamais une nouvelle sélection.</x:v>
      </x:c>
      <x:c r="J1684" s="122" t="str">
        <x:v>Origines — O5</x:v>
      </x:c>
      <x:c r="K1684" s="125" t="n">
        <x:v>9</x:v>
      </x:c>
    </x:row>
    <x:row r="1685" ht="224" customHeight="1">
      <x:c r="A1685" s="126" t="str">
        <x:v>D6-O5-E3-OUV---01</x:v>
      </x:c>
      <x:c r="B1685" s="127" t="str">
        <x:v>D6-O5-E3</x:v>
      </x:c>
      <x:c r="C1685" s="127" t="str">
        <x:v>OUV</x:v>
      </x:c>
      <x:c r="D1685" s="127" t="str">
        <x:v>-</x:v>
      </x:c>
      <x:c r="E1685" s="128" t="n">
        <x:v>1</x:v>
      </x:c>
      <x:c r="F1685" s="127" t="str">
        <x:v>Technicienne du relais</x:v>
      </x:c>
      <x:c r="G1685" s="127" t="str">
        <x:v>Le support est monté. Quels contacts ont réellement demandé à pouvoir recevoir ici ?</x:v>
      </x:c>
      <x:c r="H1685" s="127" t="str">
        <x:v>Laisse le joueur regarder la situation avant de poursuivre.</x:v>
      </x:c>
      <x:c r="I1685" s="127" t="str">
        <x:v>O5-M29 : sélection exclusive après Elite commun ; O5-M30 : réalisation jouée ; personnes et possessions requises effectivement disponibles.  Le locuteur doit être présent ou relié par le contact décrit ; une absence n’est jamais annulée pour jouer cette scène. Exclusivement si O5.endingId=O5-E3 confirmé ; cette scène est appelée depuis O5-M30 et ne constitue jamais une nouvelle sélection. Mara.departureConfirmed=true après embarquement ET départ observés en EXP10. Toute parole actuelle de Mara requiert un contact ou une présence réellement valide, consentement, disponibilité et chronologie compatible. Sinon utiliser exclusivement une voix locale, le joueur, un ancien message daté déclaré ou un silence.</x:v>
      </x:c>
      <x:c r="J1685" s="127" t="str">
        <x:v>Origines — O5</x:v>
      </x:c>
      <x:c r="K1685" s="130" t="n">
        <x:v>14</x:v>
      </x:c>
    </x:row>
    <x:row r="1686" ht="74" customHeight="1">
      <x:c r="A1686" s="121" t="str">
        <x:v>D6-O5-E3-SUCCES---01</x:v>
      </x:c>
      <x:c r="B1686" s="122" t="str">
        <x:v>D6-O5-E3</x:v>
      </x:c>
      <x:c r="C1686" s="122" t="str">
        <x:v>SUCCES</x:v>
      </x:c>
      <x:c r="D1686" s="122" t="str">
        <x:v>-</x:v>
      </x:c>
      <x:c r="E1686" s="123" t="n">
        <x:v>1</x:v>
      </x:c>
      <x:c r="F1686" s="122" t="str">
        <x:v>Technicienne du relais</x:v>
      </x:c>
      <x:c r="G1686" s="122" t="str">
        <x:v>La première demande a suivi un accord précis. Aucune espèce entière n’a été engagée.</x:v>
      </x:c>
      <x:c r="H1686" s="122" t="str">
        <x:v>Regarde le résultat réellement obtenu avant de parler.</x:v>
      </x:c>
      <x:c r="I1686" s="122" t="str">
        <x:v>Résultat correspondant effectivement constaté ; remplace ou supprime la ligne si choix de refus/différé/observation. Ne jamais jouer une victoire non acquise.</x:v>
      </x:c>
      <x:c r="J1686" s="122" t="str">
        <x:v>Origines — O5</x:v>
      </x:c>
      <x:c r="K1686" s="125" t="n">
        <x:v>14</x:v>
      </x:c>
    </x:row>
    <x:row r="1687" ht="44" customHeight="1">
      <x:c r="A1687" s="126" t="str">
        <x:v>D6-O5-E3-ECHEC---01</x:v>
      </x:c>
      <x:c r="B1687" s="127" t="str">
        <x:v>D6-O5-E3</x:v>
      </x:c>
      <x:c r="C1687" s="127" t="str">
        <x:v>ECHEC</x:v>
      </x:c>
      <x:c r="D1687" s="127" t="str">
        <x:v>-</x:v>
      </x:c>
      <x:c r="E1687" s="128" t="n">
        <x:v>1</x:v>
      </x:c>
      <x:c r="F1687" s="127" t="str">
        <x:v>Technicienne du relais</x:v>
      </x:c>
      <x:c r="G1687" s="127" t="str">
        <x:v>Le destinataire n’a pas accepté ce type de demande. Elle ne doit pas partir.</x:v>
      </x:c>
      <x:c r="H1687" s="127" t="str">
        <x:v>Suspend l’échange pour laisser jouer le repli ou la protection prévue.</x:v>
      </x:c>
      <x:c r="I1687" s="127" t="str">
        <x:v>Échec ou blocage correspondant effectivement observé ; les dégâts, objets et positions persistent.</x:v>
      </x:c>
      <x:c r="J1687" s="127" t="str">
        <x:v>Origines — O5</x:v>
      </x:c>
      <x:c r="K1687" s="130" t="n">
        <x:v>14</x:v>
      </x:c>
    </x:row>
    <x:row r="1688" ht="44" customHeight="1">
      <x:c r="A1688" s="121" t="str">
        <x:v>D6-O5-E3-REPRISE---01</x:v>
      </x:c>
      <x:c r="B1688" s="122" t="str">
        <x:v>D6-O5-E3</x:v>
      </x:c>
      <x:c r="C1688" s="122" t="str">
        <x:v>REPRISE</x:v>
      </x:c>
      <x:c r="D1688" s="122" t="str">
        <x:v>-</x:v>
      </x:c>
      <x:c r="E1688" s="123" t="n">
        <x:v>1</x:v>
      </x:c>
      <x:c r="F1688" s="122" t="str">
        <x:v>Technicienne du relais</x:v>
      </x:c>
      <x:c r="G1688" s="122" t="str">
        <x:v>Reprenons la liste autorisée. Le relais peut attendre au lieu de parler pour les absents.</x:v>
      </x:c>
      <x:c r="H1688" s="122" t="str">
        <x:v>Reprend à distance sûre ; ne répète pas toute la présentation.</x:v>
      </x:c>
      <x:c r="I1688" s="122" t="str">
        <x:v>Réinteraction volontaire après interruption ; état de l’action conservé.</x:v>
      </x:c>
      <x:c r="J1688" s="122" t="str">
        <x:v>Origines — O5</x:v>
      </x:c>
      <x:c r="K1688" s="125" t="n">
        <x:v>15</x:v>
      </x:c>
    </x:row>
    <x:row r="1689" ht="104" customHeight="1">
      <x:c r="A1689" s="126" t="str">
        <x:v>D6-O5-E3-CHOIX-A-01</x:v>
      </x:c>
      <x:c r="B1689" s="127" t="str">
        <x:v>D6-O5-E3</x:v>
      </x:c>
      <x:c r="C1689" s="127" t="str">
        <x:v>CHOIX</x:v>
      </x:c>
      <x:c r="D1689" s="127" t="str">
        <x:v>A</x:v>
      </x:c>
      <x:c r="E1689" s="128" t="n">
        <x:v>1</x:v>
      </x:c>
      <x:c r="F1689" s="127" t="str">
        <x:v>Joueur</x:v>
      </x:c>
      <x:c r="G1689" s="127" t="str">
        <x:v>Je commence avec les partenaires déjà consentants.</x:v>
      </x:c>
      <x:c r="H1689" s="127" t="str">
        <x:v>Regarder la personne ou l’appui concerné ; intention, pas résultat.</x:v>
      </x:c>
      <x:c r="I1689" s="127" t="str">
        <x:v>Conditions d’entrée encore valides ; personne, outil et passage nécessaires disponibles. La parole seule ne valide pas l’objectif. Exclusivement si O5.endingId=O5-E3 confirmé ; cette scène est appelée depuis O5-M30 et ne constitue jamais une nouvelle sélection.</x:v>
      </x:c>
      <x:c r="J1689" s="127" t="str">
        <x:v>Origines — O5</x:v>
      </x:c>
      <x:c r="K1689" s="130" t="n">
        <x:v>7</x:v>
      </x:c>
    </x:row>
    <x:row r="1690" ht="104" customHeight="1">
      <x:c r="A1690" s="121" t="str">
        <x:v>D6-O5-E3-REPONSE-A-01</x:v>
      </x:c>
      <x:c r="B1690" s="122" t="str">
        <x:v>D6-O5-E3</x:v>
      </x:c>
      <x:c r="C1690" s="122" t="str">
        <x:v>REPONSE</x:v>
      </x:c>
      <x:c r="D1690" s="122" t="str">
        <x:v>A</x:v>
      </x:c>
      <x:c r="E1690" s="123" t="n">
        <x:v>1</x:v>
      </x:c>
      <x:c r="F1690" s="122" t="str">
        <x:v>Technicienne du relais</x:v>
      </x:c>
      <x:c r="G1690" s="122" t="str">
        <x:v>Leurs limites accompagneront chaque demande.</x:v>
      </x:c>
      <x:c r="H1690" s="122" t="str">
        <x:v>Réponse au choix retenu ; les autres réponses ne sont pas jouées.</x:v>
      </x:c>
      <x:c r="I1690" s="122" t="str">
        <x:v>Conditions d’entrée encore valides ; personne, outil et passage nécessaires disponibles. La parole seule ne valide pas l’objectif. Exclusivement si O5.endingId=O5-E3 confirmé ; cette scène est appelée depuis O5-M30 et ne constitue jamais une nouvelle sélection.</x:v>
      </x:c>
      <x:c r="J1690" s="122" t="str">
        <x:v>Origines — O5</x:v>
      </x:c>
      <x:c r="K1690" s="125" t="n">
        <x:v>5</x:v>
      </x:c>
    </x:row>
    <x:row r="1691" ht="104" customHeight="1">
      <x:c r="A1691" s="126" t="str">
        <x:v>D6-O5-E3-CHOIX-B-01</x:v>
      </x:c>
      <x:c r="B1691" s="127" t="str">
        <x:v>D6-O5-E3</x:v>
      </x:c>
      <x:c r="C1691" s="127" t="str">
        <x:v>CHOIX</x:v>
      </x:c>
      <x:c r="D1691" s="127" t="str">
        <x:v>B</x:v>
      </x:c>
      <x:c r="E1691" s="128" t="n">
        <x:v>1</x:v>
      </x:c>
      <x:c r="F1691" s="127" t="str">
        <x:v>Joueur</x:v>
      </x:c>
      <x:c r="G1691" s="127" t="str">
        <x:v>Mara garde notre seul contact personnel si elle le préfère.</x:v>
      </x:c>
      <x:c r="H1691" s="127" t="str">
        <x:v>Regarder la personne ou l’appui concerné ; intention, pas résultat.</x:v>
      </x:c>
      <x:c r="I1691" s="127" t="str">
        <x:v>Conditions d’entrée encore valides ; personne, outil et passage nécessaires disponibles. La parole seule ne valide pas l’objectif. Exclusivement si O5.endingId=O5-E3 confirmé ; cette scène est appelée depuis O5-M30 et ne constitue jamais une nouvelle sélection.</x:v>
      </x:c>
      <x:c r="J1691" s="127" t="str">
        <x:v>Origines — O5</x:v>
      </x:c>
      <x:c r="K1691" s="130" t="n">
        <x:v>10</x:v>
      </x:c>
    </x:row>
    <x:row r="1692" ht="104" customHeight="1">
      <x:c r="A1692" s="121" t="str">
        <x:v>D6-O5-E3-REPONSE-B-01</x:v>
      </x:c>
      <x:c r="B1692" s="122" t="str">
        <x:v>D6-O5-E3</x:v>
      </x:c>
      <x:c r="C1692" s="122" t="str">
        <x:v>REPONSE</x:v>
      </x:c>
      <x:c r="D1692" s="122" t="str">
        <x:v>B</x:v>
      </x:c>
      <x:c r="E1692" s="123" t="n">
        <x:v>1</x:v>
      </x:c>
      <x:c r="F1692" s="122" t="str">
        <x:v>Technicienne du relais</x:v>
      </x:c>
      <x:c r="G1692" s="122" t="str">
        <x:v>Elle ne représentera personne d’autre à sa place.</x:v>
      </x:c>
      <x:c r="H1692" s="122" t="str">
        <x:v>Réponse au choix retenu ; les autres réponses ne sont pas jouées.</x:v>
      </x:c>
      <x:c r="I1692" s="122" t="str">
        <x:v>Conditions d’entrée encore valides ; personne, outil et passage nécessaires disponibles. La parole seule ne valide pas l’objectif. Exclusivement si O5.endingId=O5-E3 confirmé ; cette scène est appelée depuis O5-M30 et ne constitue jamais une nouvelle sélection.</x:v>
      </x:c>
      <x:c r="J1692" s="122" t="str">
        <x:v>Origines — O5</x:v>
      </x:c>
      <x:c r="K1692" s="125" t="n">
        <x:v>8</x:v>
      </x:c>
    </x:row>
    <x:row r="1693" ht="134" customHeight="1">
      <x:c r="A1693" s="126" t="str">
        <x:v>D6-O6-M01-OUV---01</x:v>
      </x:c>
      <x:c r="B1693" s="127" t="str">
        <x:v>D6-O6-M01</x:v>
      </x:c>
      <x:c r="C1693" s="127" t="str">
        <x:v>OUV</x:v>
      </x:c>
      <x:c r="D1693" s="127" t="str">
        <x:v>-</x:v>
      </x:c>
      <x:c r="E1693" s="128" t="n">
        <x:v>1</x:v>
      </x:c>
      <x:c r="F1693" s="127" t="str">
        <x:v>Saar</x:v>
      </x:c>
      <x:c r="G1693" s="127" t="str">
        <x:v>Ramasse ton arme d’exercice. Le premier combat est passé ; regardons ce qu’il t’a appris.</x:v>
      </x:c>
      <x:c r="H1693" s="127" t="str">
        <x:v>Laisse le joueur regarder la situation avant de poursuivre.</x:v>
      </x:c>
      <x:c r="I1693" s="127" t="str">
        <x:v>Voie O6 choisie ; prologue commun terminé ; aucune mission de voie résolue.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1693" s="127" t="str">
        <x:v>Origines — O6</x:v>
      </x:c>
      <x:c r="K1693" s="130" t="n">
        <x:v>15</x:v>
      </x:c>
    </x:row>
    <x:row r="1694" ht="74" customHeight="1">
      <x:c r="A1694" s="121" t="str">
        <x:v>D6-O6-M01-SUCCES---01</x:v>
      </x:c>
      <x:c r="B1694" s="122" t="str">
        <x:v>D6-O6-M01</x:v>
      </x:c>
      <x:c r="C1694" s="122" t="str">
        <x:v>SUCCES</x:v>
      </x:c>
      <x:c r="D1694" s="122" t="str">
        <x:v>-</x:v>
      </x:c>
      <x:c r="E1694" s="123" t="n">
        <x:v>1</x:v>
      </x:c>
      <x:c r="F1694" s="122" t="str">
        <x:v>Saar</x:v>
      </x:c>
      <x:c r="G1694" s="122" t="str">
        <x:v>Tu as relié un mouvement à ce qui s’est réellement passé.</x:v>
      </x:c>
      <x:c r="H1694" s="122" t="str">
        <x:v>Regarde le résultat réellement obtenu avant de parler.</x:v>
      </x:c>
      <x:c r="I1694" s="122" t="str">
        <x:v>Résultat correspondant effectivement constaté ; remplace ou supprime la ligne si choix de refus/différé/observation. Ne jamais jouer une victoire non acquise.</x:v>
      </x:c>
      <x:c r="J1694" s="122" t="str">
        <x:v>Origines — O6</x:v>
      </x:c>
      <x:c r="K1694" s="125" t="n">
        <x:v>11</x:v>
      </x:c>
    </x:row>
    <x:row r="1695" ht="44" customHeight="1">
      <x:c r="A1695" s="126" t="str">
        <x:v>D6-O6-M01-ECHEC---01</x:v>
      </x:c>
      <x:c r="B1695" s="127" t="str">
        <x:v>D6-O6-M01</x:v>
      </x:c>
      <x:c r="C1695" s="127" t="str">
        <x:v>ECHEC</x:v>
      </x:c>
      <x:c r="D1695" s="127" t="str">
        <x:v>-</x:v>
      </x:c>
      <x:c r="E1695" s="128" t="n">
        <x:v>1</x:v>
      </x:c>
      <x:c r="F1695" s="127" t="str">
        <x:v>Saar</x:v>
      </x:c>
      <x:c r="G1695" s="127" t="str">
        <x:v>L’essai s’arrête au filet. Ce n’est pas un second premier combat.</x:v>
      </x:c>
      <x:c r="H1695" s="127" t="str">
        <x:v>Suspend l’échange pour laisser jouer le repli ou la protection prévue.</x:v>
      </x:c>
      <x:c r="I1695" s="127" t="str">
        <x:v>Échec ou blocage correspondant effectivement observé ; les dégâts, objets et positions persistent.</x:v>
      </x:c>
      <x:c r="J1695" s="127" t="str">
        <x:v>Origines — O6</x:v>
      </x:c>
      <x:c r="K1695" s="130" t="n">
        <x:v>11</x:v>
      </x:c>
    </x:row>
    <x:row r="1696" ht="44" customHeight="1">
      <x:c r="A1696" s="121" t="str">
        <x:v>D6-O6-M01-REPRISE---01</x:v>
      </x:c>
      <x:c r="B1696" s="122" t="str">
        <x:v>D6-O6-M01</x:v>
      </x:c>
      <x:c r="C1696" s="122" t="str">
        <x:v>REPRISE</x:v>
      </x:c>
      <x:c r="D1696" s="122" t="str">
        <x:v>-</x:v>
      </x:c>
      <x:c r="E1696" s="123" t="n">
        <x:v>1</x:v>
      </x:c>
      <x:c r="F1696" s="122" t="str">
        <x:v>Saar</x:v>
      </x:c>
      <x:c r="G1696" s="122" t="str">
        <x:v>Reprends cette prise. Le reste de la cour nous attend après.</x:v>
      </x:c>
      <x:c r="H1696" s="122" t="str">
        <x:v>Reprend à distance sûre ; ne répète pas toute la présentation.</x:v>
      </x:c>
      <x:c r="I1696" s="122" t="str">
        <x:v>Réinteraction volontaire après interruption ; état de l’action conservé.</x:v>
      </x:c>
      <x:c r="J1696" s="122" t="str">
        <x:v>Origines — O6</x:v>
      </x:c>
      <x:c r="K1696" s="125" t="n">
        <x:v>11</x:v>
      </x:c>
    </x:row>
    <x:row r="1697" ht="59" customHeight="1">
      <x:c r="A1697" s="126" t="str">
        <x:v>D6-O6-M01-CHOIX-A-01</x:v>
      </x:c>
      <x:c r="B1697" s="127" t="str">
        <x:v>D6-O6-M01</x:v>
      </x:c>
      <x:c r="C1697" s="127" t="str">
        <x:v>CHOIX</x:v>
      </x:c>
      <x:c r="D1697" s="127" t="str">
        <x:v>A</x:v>
      </x:c>
      <x:c r="E1697" s="128" t="n">
        <x:v>1</x:v>
      </x:c>
      <x:c r="F1697" s="127" t="str">
        <x:v>Joueur</x:v>
      </x:c>
      <x:c r="G1697" s="127" t="str">
        <x:v>Je veux entendre ce qu’Harek a vu.</x:v>
      </x:c>
      <x:c r="H1697" s="127" t="str">
        <x:v>Regarder la personne ou l’appui concerné ; intention, pas résultat.</x:v>
      </x:c>
      <x:c r="I1697" s="127" t="str">
        <x:v>Conditions d’entrée encore valides ; personne, outil et passage nécessaires disponibles. La parole seule ne valide pas l’objectif.</x:v>
      </x:c>
      <x:c r="J1697" s="127" t="str">
        <x:v>Origines — O6</x:v>
      </x:c>
      <x:c r="K1697" s="130" t="n">
        <x:v>7</x:v>
      </x:c>
    </x:row>
    <x:row r="1698" ht="59" customHeight="1">
      <x:c r="A1698" s="121" t="str">
        <x:v>D6-O6-M01-REPONSE-A-01</x:v>
      </x:c>
      <x:c r="B1698" s="122" t="str">
        <x:v>D6-O6-M01</x:v>
      </x:c>
      <x:c r="C1698" s="122" t="str">
        <x:v>REPONSE</x:v>
      </x:c>
      <x:c r="D1698" s="122" t="str">
        <x:v>A</x:v>
      </x:c>
      <x:c r="E1698" s="123" t="n">
        <x:v>1</x:v>
      </x:c>
      <x:c r="F1698" s="122" t="str">
        <x:v>Harek</x:v>
      </x:c>
      <x:c r="G1698" s="122" t="str">
        <x:v>J’ai vu la tête de la bête tourner avant le bond. Toi, tu étais près du passage.</x:v>
      </x:c>
      <x:c r="H1698" s="122" t="str">
        <x:v>Réponse au choix retenu ; les autres réponses ne sont pas jouées.</x:v>
      </x:c>
      <x:c r="I1698" s="122" t="str">
        <x:v>Conditions d’entrée encore valides ; personne, outil et passage nécessaires disponibles. La parole seule ne valide pas l’objectif.</x:v>
      </x:c>
      <x:c r="J1698" s="122" t="str">
        <x:v>Origines — O6</x:v>
      </x:c>
      <x:c r="K1698" s="125" t="n">
        <x:v>17</x:v>
      </x:c>
    </x:row>
    <x:row r="1699" ht="59" customHeight="1">
      <x:c r="A1699" s="126" t="str">
        <x:v>D6-O6-M01-CHOIX-B-01</x:v>
      </x:c>
      <x:c r="B1699" s="127" t="str">
        <x:v>D6-O6-M01</x:v>
      </x:c>
      <x:c r="C1699" s="127" t="str">
        <x:v>CHOIX</x:v>
      </x:c>
      <x:c r="D1699" s="127" t="str">
        <x:v>B</x:v>
      </x:c>
      <x:c r="E1699" s="128" t="n">
        <x:v>1</x:v>
      </x:c>
      <x:c r="F1699" s="127" t="str">
        <x:v>Joueur</x:v>
      </x:c>
      <x:c r="G1699" s="127" t="str">
        <x:v>Je veux revoir ce mouvement avec toi.</x:v>
      </x:c>
      <x:c r="H1699" s="127" t="str">
        <x:v>Regarder la personne ou l’appui concerné ; intention, pas résultat.</x:v>
      </x:c>
      <x:c r="I1699" s="127" t="str">
        <x:v>Conditions d’entrée encore valides ; personne, outil et passage nécessaires disponibles. La parole seule ne valide pas l’objectif.</x:v>
      </x:c>
      <x:c r="J1699" s="127" t="str">
        <x:v>Origines — O6</x:v>
      </x:c>
      <x:c r="K1699" s="130" t="n">
        <x:v>7</x:v>
      </x:c>
    </x:row>
    <x:row r="1700" ht="59" customHeight="1">
      <x:c r="A1700" s="121" t="str">
        <x:v>D6-O6-M01-REPONSE-B-01</x:v>
      </x:c>
      <x:c r="B1700" s="122" t="str">
        <x:v>D6-O6-M01</x:v>
      </x:c>
      <x:c r="C1700" s="122" t="str">
        <x:v>REPONSE</x:v>
      </x:c>
      <x:c r="D1700" s="122" t="str">
        <x:v>B</x:v>
      </x:c>
      <x:c r="E1700" s="123" t="n">
        <x:v>1</x:v>
      </x:c>
      <x:c r="F1700" s="122" t="str">
        <x:v>Saar</x:v>
      </x:c>
      <x:c r="G1700" s="122" t="str">
        <x:v>Replace ton pied près du filet. Nous reprenons seulement le geste.</x:v>
      </x:c>
      <x:c r="H1700" s="122" t="str">
        <x:v>Réponse au choix retenu ; les autres réponses ne sont pas jouées.</x:v>
      </x:c>
      <x:c r="I1700" s="122" t="str">
        <x:v>Conditions d’entrée encore valides ; personne, outil et passage nécessaires disponibles. La parole seule ne valide pas l’objectif.</x:v>
      </x:c>
      <x:c r="J1700" s="122" t="str">
        <x:v>Origines — O6</x:v>
      </x:c>
      <x:c r="K1700" s="125" t="n">
        <x:v>11</x:v>
      </x:c>
    </x:row>
    <x:row r="1701" ht="74" customHeight="1">
      <x:c r="A1701" s="126" t="str">
        <x:v>D6-O6-M01-VARIANTE---01</x:v>
      </x:c>
      <x:c r="B1701" s="127" t="str">
        <x:v>D6-O6-M01</x:v>
      </x:c>
      <x:c r="C1701" s="127" t="str">
        <x:v>VARIANTE</x:v>
      </x:c>
      <x:c r="D1701" s="127" t="str">
        <x:v>-</x:v>
      </x:c>
      <x:c r="E1701" s="128" t="n">
        <x:v>1</x:v>
      </x:c>
      <x:c r="F1701" s="127" t="str">
        <x:v>Harek</x:v>
      </x:c>
      <x:c r="G1701" s="127" t="str">
        <x:v>La bête a atteint le filet. Je regardais encore le loquet quand tu avais déjà bougé.</x:v>
      </x:c>
      <x:c r="H1701" s="127" t="str">
        <x:v>Désigne le loquet qui avait cédé puis le filet réellement utilisé.</x:v>
      </x:c>
      <x:c r="I1701" s="127" t="str">
        <x:v>Après écoute ; priorité 1 ; prologue.openingSuccess=true contre la proie d’exercice de R2-M001 ; Harek présent comme témoin, jamais comme adversaire de ce combat.</x:v>
      </x:c>
      <x:c r="J1701" s="127" t="str">
        <x:v>Origines — O6</x:v>
      </x:c>
      <x:c r="K1701" s="130" t="n">
        <x:v>16</x:v>
      </x:c>
    </x:row>
    <x:row r="1702" ht="59" customHeight="1">
      <x:c r="A1702" s="121" t="str">
        <x:v>D6-O6-M01-VARIANTE---02</x:v>
      </x:c>
      <x:c r="B1702" s="122" t="str">
        <x:v>D6-O6-M01</x:v>
      </x:c>
      <x:c r="C1702" s="122" t="str">
        <x:v>VARIANTE</x:v>
      </x:c>
      <x:c r="D1702" s="122" t="str">
        <x:v>-</x:v>
      </x:c>
      <x:c r="E1702" s="123" t="n">
        <x:v>2</x:v>
      </x:c>
      <x:c r="F1702" s="122" t="str">
        <x:v>Harek</x:v>
      </x:c>
      <x:c r="G1702" s="122" t="str">
        <x:v>Saar l’a retenue quand tu as reculé. Je l’ai vu reprendre le filet.</x:v>
      </x:c>
      <x:c r="H1702" s="122" t="str">
        <x:v>Harek reste témoin du combat contre la proie ; aucune victoire de duel entre jeunes n’est inventée.</x:v>
      </x:c>
      <x:c r="I1702" s="122" t="str">
        <x:v>Après écoute ; priorité 1 ; prologue.openingSuccess=false et secours visible de Saar enregistré ; exclusif du cas précédent.</x:v>
      </x:c>
      <x:c r="J1702" s="122" t="str">
        <x:v>Origines — O6</x:v>
      </x:c>
      <x:c r="K1702" s="125" t="n">
        <x:v>13</x:v>
      </x:c>
    </x:row>
    <x:row r="1703" ht="149" customHeight="1">
      <x:c r="A1703" s="126" t="str">
        <x:v>D6-O6-M02-OUV---01</x:v>
      </x:c>
      <x:c r="B1703" s="127" t="str">
        <x:v>D6-O6-M02</x:v>
      </x:c>
      <x:c r="C1703" s="127" t="str">
        <x:v>OUV</x:v>
      </x:c>
      <x:c r="D1703" s="127" t="str">
        <x:v>-</x:v>
      </x:c>
      <x:c r="E1703" s="128" t="n">
        <x:v>1</x:v>
      </x:c>
      <x:c r="F1703" s="127" t="str">
        <x:v>Yena</x:v>
      </x:c>
      <x:c r="G1703" s="127" t="str">
        <x:v>Tov tient les sacs du bas. Harek veut déjà partir devant. Où te places-tu ?</x:v>
      </x:c>
      <x:c r="H1703" s="127" t="str">
        <x:v>Laisse le joueur regarder la situation avant de poursuivre.</x:v>
      </x:c>
      <x:c r="I1703" s="127" t="str">
        <x:v>O6-M01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1703" s="127" t="str">
        <x:v>Origines — O6</x:v>
      </x:c>
      <x:c r="K1703" s="130" t="n">
        <x:v>15</x:v>
      </x:c>
    </x:row>
    <x:row r="1704" ht="74" customHeight="1">
      <x:c r="A1704" s="121" t="str">
        <x:v>D6-O6-M02-SUCCES---01</x:v>
      </x:c>
      <x:c r="B1704" s="122" t="str">
        <x:v>D6-O6-M02</x:v>
      </x:c>
      <x:c r="C1704" s="122" t="str">
        <x:v>SUCCES</x:v>
      </x:c>
      <x:c r="D1704" s="122" t="str">
        <x:v>-</x:v>
      </x:c>
      <x:c r="E1704" s="123" t="n">
        <x:v>1</x:v>
      </x:c>
      <x:c r="F1704" s="122" t="str">
        <x:v>Yena</x:v>
      </x:c>
      <x:c r="G1704" s="122" t="str">
        <x:v>Les quatre passages ne se ressemblaient pas. Nous avons fini au même rassemblement.</x:v>
      </x:c>
      <x:c r="H1704" s="122" t="str">
        <x:v>Regarde le résultat réellement obtenu avant de parler.</x:v>
      </x:c>
      <x:c r="I1704" s="122" t="str">
        <x:v>Résultat correspondant effectivement constaté ; remplace ou supprime la ligne si choix de refus/différé/observation. Ne jamais jouer une victoire non acquise.</x:v>
      </x:c>
      <x:c r="J1704" s="122" t="str">
        <x:v>Origines — O6</x:v>
      </x:c>
      <x:c r="K1704" s="125" t="n">
        <x:v>13</x:v>
      </x:c>
    </x:row>
    <x:row r="1705" ht="44" customHeight="1">
      <x:c r="A1705" s="126" t="str">
        <x:v>D6-O6-M02-ECHEC---01</x:v>
      </x:c>
      <x:c r="B1705" s="127" t="str">
        <x:v>D6-O6-M02</x:v>
      </x:c>
      <x:c r="C1705" s="127" t="str">
        <x:v>ECHEC</x:v>
      </x:c>
      <x:c r="D1705" s="127" t="str">
        <x:v>-</x:v>
      </x:c>
      <x:c r="E1705" s="128" t="n">
        <x:v>1</x:v>
      </x:c>
      <x:c r="F1705" s="127" t="str">
        <x:v>Yena</x:v>
      </x:c>
      <x:c r="G1705" s="127" t="str">
        <x:v>La manche est perdue pour cette chute. Les autres t’attendent au point de retour.</x:v>
      </x:c>
      <x:c r="H1705" s="127" t="str">
        <x:v>Suspend l’échange pour laisser jouer le repli ou la protection prévue.</x:v>
      </x:c>
      <x:c r="I1705" s="127" t="str">
        <x:v>Échec ou blocage correspondant effectivement observé ; les dégâts, objets et positions persistent.</x:v>
      </x:c>
      <x:c r="J1705" s="127" t="str">
        <x:v>Origines — O6</x:v>
      </x:c>
      <x:c r="K1705" s="130" t="n">
        <x:v>14</x:v>
      </x:c>
    </x:row>
    <x:row r="1706" ht="44" customHeight="1">
      <x:c r="A1706" s="121" t="str">
        <x:v>D6-O6-M02-REPRISE---01</x:v>
      </x:c>
      <x:c r="B1706" s="122" t="str">
        <x:v>D6-O6-M02</x:v>
      </x:c>
      <x:c r="C1706" s="122" t="str">
        <x:v>REPRISE</x:v>
      </x:c>
      <x:c r="D1706" s="122" t="str">
        <x:v>-</x:v>
      </x:c>
      <x:c r="E1706" s="123" t="n">
        <x:v>1</x:v>
      </x:c>
      <x:c r="F1706" s="122" t="str">
        <x:v>Yena</x:v>
      </x:c>
      <x:c r="G1706" s="122" t="str">
        <x:v>Rejoins-nous par le palier. La place suivante peut changer au prochain essai.</x:v>
      </x:c>
      <x:c r="H1706" s="122" t="str">
        <x:v>Reprend à distance sûre ; ne répète pas toute la présentation.</x:v>
      </x:c>
      <x:c r="I1706" s="122" t="str">
        <x:v>Réinteraction volontaire après interruption ; état de l’action conservé.</x:v>
      </x:c>
      <x:c r="J1706" s="122" t="str">
        <x:v>Origines — O6</x:v>
      </x:c>
      <x:c r="K1706" s="125" t="n">
        <x:v>12</x:v>
      </x:c>
    </x:row>
    <x:row r="1707" ht="59" customHeight="1">
      <x:c r="A1707" s="126" t="str">
        <x:v>D6-O6-M02-CHOIX-A-01</x:v>
      </x:c>
      <x:c r="B1707" s="127" t="str">
        <x:v>D6-O6-M02</x:v>
      </x:c>
      <x:c r="C1707" s="127" t="str">
        <x:v>CHOIX</x:v>
      </x:c>
      <x:c r="D1707" s="127" t="str">
        <x:v>A</x:v>
      </x:c>
      <x:c r="E1707" s="128" t="n">
        <x:v>1</x:v>
      </x:c>
      <x:c r="F1707" s="127" t="str">
        <x:v>Joueur</x:v>
      </x:c>
      <x:c r="G1707" s="127" t="str">
        <x:v>Je prends la tête et j’attends votre dernier signal.</x:v>
      </x:c>
      <x:c r="H1707" s="127" t="str">
        <x:v>Regarder la personne ou l’appui concerné ; intention, pas résultat.</x:v>
      </x:c>
      <x:c r="I1707" s="127" t="str">
        <x:v>Conditions d’entrée encore valides ; personne, outil et passage nécessaires disponibles. La parole seule ne valide pas l’objectif.</x:v>
      </x:c>
      <x:c r="J1707" s="127" t="str">
        <x:v>Origines — O6</x:v>
      </x:c>
      <x:c r="K1707" s="130" t="n">
        <x:v>9</x:v>
      </x:c>
    </x:row>
    <x:row r="1708" ht="59" customHeight="1">
      <x:c r="A1708" s="121" t="str">
        <x:v>D6-O6-M02-REPONSE-A-01</x:v>
      </x:c>
      <x:c r="B1708" s="122" t="str">
        <x:v>D6-O6-M02</x:v>
      </x:c>
      <x:c r="C1708" s="122" t="str">
        <x:v>REPONSE</x:v>
      </x:c>
      <x:c r="D1708" s="122" t="str">
        <x:v>A</x:v>
      </x:c>
      <x:c r="E1708" s="123" t="n">
        <x:v>1</x:v>
      </x:c>
      <x:c r="F1708" s="122" t="str">
        <x:v>Yena</x:v>
      </x:c>
      <x:c r="G1708" s="122" t="str">
        <x:v>Alors regarde derrière toi avant le dernier saut.</x:v>
      </x:c>
      <x:c r="H1708" s="122" t="str">
        <x:v>Réponse au choix retenu ; les autres réponses ne sont pas jouées.</x:v>
      </x:c>
      <x:c r="I1708" s="122" t="str">
        <x:v>Conditions d’entrée encore valides ; personne, outil et passage nécessaires disponibles. La parole seule ne valide pas l’objectif.</x:v>
      </x:c>
      <x:c r="J1708" s="122" t="str">
        <x:v>Origines — O6</x:v>
      </x:c>
      <x:c r="K1708" s="125" t="n">
        <x:v>8</x:v>
      </x:c>
    </x:row>
    <x:row r="1709" ht="59" customHeight="1">
      <x:c r="A1709" s="126" t="str">
        <x:v>D6-O6-M02-CHOIX-B-01</x:v>
      </x:c>
      <x:c r="B1709" s="127" t="str">
        <x:v>D6-O6-M02</x:v>
      </x:c>
      <x:c r="C1709" s="127" t="str">
        <x:v>CHOIX</x:v>
      </x:c>
      <x:c r="D1709" s="127" t="str">
        <x:v>B</x:v>
      </x:c>
      <x:c r="E1709" s="128" t="n">
        <x:v>1</x:v>
      </x:c>
      <x:c r="F1709" s="127" t="str">
        <x:v>Joueur</x:v>
      </x:c>
      <x:c r="G1709" s="127" t="str">
        <x:v>Je lis le passage depuis l’arrière.</x:v>
      </x:c>
      <x:c r="H1709" s="127" t="str">
        <x:v>Regarder la personne ou l’appui concerné ; intention, pas résultat.</x:v>
      </x:c>
      <x:c r="I1709" s="127" t="str">
        <x:v>Conditions d’entrée encore valides ; personne, outil et passage nécessaires disponibles. La parole seule ne valide pas l’objectif.</x:v>
      </x:c>
      <x:c r="J1709" s="127" t="str">
        <x:v>Origines — O6</x:v>
      </x:c>
      <x:c r="K1709" s="130" t="n">
        <x:v>6</x:v>
      </x:c>
    </x:row>
    <x:row r="1710" ht="59" customHeight="1">
      <x:c r="A1710" s="121" t="str">
        <x:v>D6-O6-M02-REPONSE-B-01</x:v>
      </x:c>
      <x:c r="B1710" s="122" t="str">
        <x:v>D6-O6-M02</x:v>
      </x:c>
      <x:c r="C1710" s="122" t="str">
        <x:v>REPONSE</x:v>
      </x:c>
      <x:c r="D1710" s="122" t="str">
        <x:v>B</x:v>
      </x:c>
      <x:c r="E1710" s="123" t="n">
        <x:v>1</x:v>
      </x:c>
      <x:c r="F1710" s="122" t="str">
        <x:v>Yena</x:v>
      </x:c>
      <x:c r="G1710" s="122" t="str">
        <x:v>Tu verras ce que les premiers font bouger.</x:v>
      </x:c>
      <x:c r="H1710" s="122" t="str">
        <x:v>Réponse au choix retenu ; les autres réponses ne sont pas jouées.</x:v>
      </x:c>
      <x:c r="I1710" s="122" t="str">
        <x:v>Conditions d’entrée encore valides ; personne, outil et passage nécessaires disponibles. La parole seule ne valide pas l’objectif.</x:v>
      </x:c>
      <x:c r="J1710" s="122" t="str">
        <x:v>Origines — O6</x:v>
      </x:c>
      <x:c r="K1710" s="125" t="n">
        <x:v>8</x:v>
      </x:c>
    </x:row>
    <x:row r="1711" ht="149" customHeight="1">
      <x:c r="A1711" s="126" t="str">
        <x:v>D6-O6-M03-OUV---01</x:v>
      </x:c>
      <x:c r="B1711" s="127" t="str">
        <x:v>D6-O6-M03</x:v>
      </x:c>
      <x:c r="C1711" s="127" t="str">
        <x:v>OUV</x:v>
      </x:c>
      <x:c r="D1711" s="127" t="str">
        <x:v>-</x:v>
      </x:c>
      <x:c r="E1711" s="128" t="n">
        <x:v>1</x:v>
      </x:c>
      <x:c r="F1711" s="127" t="str">
        <x:v>Saar</x:v>
      </x:c>
      <x:c r="G1711" s="127" t="str">
        <x:v>La pièce va chez le forgeron. Ouvrez la grille avant de tirer la cloche de livraison.</x:v>
      </x:c>
      <x:c r="H1711" s="127" t="str">
        <x:v>Laisse le joueur regarder la situation avant de poursuivre.</x:v>
      </x:c>
      <x:c r="I1711" s="127" t="str">
        <x:v>O6-M02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1711" s="127" t="str">
        <x:v>Origines — O6</x:v>
      </x:c>
      <x:c r="K1711" s="130" t="n">
        <x:v>16</x:v>
      </x:c>
    </x:row>
    <x:row r="1712" ht="74" customHeight="1">
      <x:c r="A1712" s="121" t="str">
        <x:v>D6-O6-M03-SUCCES---01</x:v>
      </x:c>
      <x:c r="B1712" s="122" t="str">
        <x:v>D6-O6-M03</x:v>
      </x:c>
      <x:c r="C1712" s="122" t="str">
        <x:v>SUCCES</x:v>
      </x:c>
      <x:c r="D1712" s="122" t="str">
        <x:v>-</x:v>
      </x:c>
      <x:c r="E1712" s="123" t="n">
        <x:v>1</x:v>
      </x:c>
      <x:c r="F1712" s="122" t="str">
        <x:v>Saar</x:v>
      </x:c>
      <x:c r="G1712" s="122" t="str">
        <x:v>La cloche a sonné pour une pièce vraiment livrée. Vous connaissez maintenant le chemin.</x:v>
      </x:c>
      <x:c r="H1712" s="122" t="str">
        <x:v>Regarde le résultat réellement obtenu avant de parler.</x:v>
      </x:c>
      <x:c r="I1712" s="122" t="str">
        <x:v>Résultat correspondant effectivement constaté ; remplace ou supprime la ligne si choix de refus/différé/observation. Ne jamais jouer une victoire non acquise.</x:v>
      </x:c>
      <x:c r="J1712" s="122" t="str">
        <x:v>Origines — O6</x:v>
      </x:c>
      <x:c r="K1712" s="125" t="n">
        <x:v>14</x:v>
      </x:c>
    </x:row>
    <x:row r="1713" ht="44" customHeight="1">
      <x:c r="A1713" s="126" t="str">
        <x:v>D6-O6-M03-ECHEC---01</x:v>
      </x:c>
      <x:c r="B1713" s="127" t="str">
        <x:v>D6-O6-M03</x:v>
      </x:c>
      <x:c r="C1713" s="127" t="str">
        <x:v>ECHEC</x:v>
      </x:c>
      <x:c r="D1713" s="127" t="str">
        <x:v>-</x:v>
      </x:c>
      <x:c r="E1713" s="128" t="n">
        <x:v>1</x:v>
      </x:c>
      <x:c r="F1713" s="127" t="str">
        <x:v>Saar</x:v>
      </x:c>
      <x:c r="G1713" s="127" t="str">
        <x:v>Le détour est fermé aujourd’hui. Le rassemblement passe avant la visite.</x:v>
      </x:c>
      <x:c r="H1713" s="127" t="str">
        <x:v>Suspend l’échange pour laisser jouer le repli ou la protection prévue.</x:v>
      </x:c>
      <x:c r="I1713" s="127" t="str">
        <x:v>Échec ou blocage correspondant effectivement observé ; les dégâts, objets et positions persistent.</x:v>
      </x:c>
      <x:c r="J1713" s="127" t="str">
        <x:v>Origines — O6</x:v>
      </x:c>
      <x:c r="K1713" s="130" t="n">
        <x:v>11</x:v>
      </x:c>
    </x:row>
    <x:row r="1714" ht="44" customHeight="1">
      <x:c r="A1714" s="121" t="str">
        <x:v>D6-O6-M03-REPRISE---01</x:v>
      </x:c>
      <x:c r="B1714" s="122" t="str">
        <x:v>D6-O6-M03</x:v>
      </x:c>
      <x:c r="C1714" s="122" t="str">
        <x:v>REPRISE</x:v>
      </x:c>
      <x:c r="D1714" s="122" t="str">
        <x:v>-</x:v>
      </x:c>
      <x:c r="E1714" s="123" t="n">
        <x:v>1</x:v>
      </x:c>
      <x:c r="F1714" s="122" t="str">
        <x:v>Saar</x:v>
      </x:c>
      <x:c r="G1714" s="122" t="str">
        <x:v>L’autre quartier pourra être vu après. Rien n’a disparu parce que vous avez suivi une rue.</x:v>
      </x:c>
      <x:c r="H1714" s="122" t="str">
        <x:v>Reprend à distance sûre ; ne répète pas toute la présentation.</x:v>
      </x:c>
      <x:c r="I1714" s="122" t="str">
        <x:v>Réinteraction volontaire après interruption ; état de l’action conservé.</x:v>
      </x:c>
      <x:c r="J1714" s="122" t="str">
        <x:v>Origines — O6</x:v>
      </x:c>
      <x:c r="K1714" s="125" t="n">
        <x:v>16</x:v>
      </x:c>
    </x:row>
    <x:row r="1715" ht="59" customHeight="1">
      <x:c r="A1715" s="126" t="str">
        <x:v>D6-O6-M03-CHOIX-A-01</x:v>
      </x:c>
      <x:c r="B1715" s="127" t="str">
        <x:v>D6-O6-M03</x:v>
      </x:c>
      <x:c r="C1715" s="127" t="str">
        <x:v>CHOIX</x:v>
      </x:c>
      <x:c r="D1715" s="127" t="str">
        <x:v>A</x:v>
      </x:c>
      <x:c r="E1715" s="128" t="n">
        <x:v>1</x:v>
      </x:c>
      <x:c r="F1715" s="127" t="str">
        <x:v>Joueur</x:v>
      </x:c>
      <x:c r="G1715" s="127" t="str">
        <x:v>Après, je suis Yena à l’atelier.</x:v>
      </x:c>
      <x:c r="H1715" s="127" t="str">
        <x:v>Regarder la personne ou l’appui concerné ; intention, pas résultat.</x:v>
      </x:c>
      <x:c r="I1715" s="127" t="str">
        <x:v>Conditions d’entrée encore valides ; personne, outil et passage nécessaires disponibles. La parole seule ne valide pas l’objectif.</x:v>
      </x:c>
      <x:c r="J1715" s="127" t="str">
        <x:v>Origines — O6</x:v>
      </x:c>
      <x:c r="K1715" s="130" t="n">
        <x:v>6</x:v>
      </x:c>
    </x:row>
    <x:row r="1716" ht="59" customHeight="1">
      <x:c r="A1716" s="121" t="str">
        <x:v>D6-O6-M03-REPONSE-A-01</x:v>
      </x:c>
      <x:c r="B1716" s="122" t="str">
        <x:v>D6-O6-M03</x:v>
      </x:c>
      <x:c r="C1716" s="122" t="str">
        <x:v>REPONSE</x:v>
      </x:c>
      <x:c r="D1716" s="122" t="str">
        <x:v>A</x:v>
      </x:c>
      <x:c r="E1716" s="123" t="n">
        <x:v>1</x:v>
      </x:c>
      <x:c r="F1716" s="122" t="str">
        <x:v>Yena</x:v>
      </x:c>
      <x:c r="G1716" s="122" t="str">
        <x:v>Je veux voir comment ils ajustent la prise à nos mains.</x:v>
      </x:c>
      <x:c r="H1716" s="122" t="str">
        <x:v>Réponse au choix retenu ; les autres réponses ne sont pas jouées.</x:v>
      </x:c>
      <x:c r="I1716" s="122" t="str">
        <x:v>Conditions d’entrée encore valides ; personne, outil et passage nécessaires disponibles. La parole seule ne valide pas l’objectif.</x:v>
      </x:c>
      <x:c r="J1716" s="122" t="str">
        <x:v>Origines — O6</x:v>
      </x:c>
      <x:c r="K1716" s="125" t="n">
        <x:v>11</x:v>
      </x:c>
    </x:row>
    <x:row r="1717" ht="59" customHeight="1">
      <x:c r="A1717" s="126" t="str">
        <x:v>D6-O6-M03-CHOIX-B-01</x:v>
      </x:c>
      <x:c r="B1717" s="127" t="str">
        <x:v>D6-O6-M03</x:v>
      </x:c>
      <x:c r="C1717" s="127" t="str">
        <x:v>CHOIX</x:v>
      </x:c>
      <x:c r="D1717" s="127" t="str">
        <x:v>B</x:v>
      </x:c>
      <x:c r="E1717" s="128" t="n">
        <x:v>1</x:v>
      </x:c>
      <x:c r="F1717" s="127" t="str">
        <x:v>Joueur</x:v>
      </x:c>
      <x:c r="G1717" s="127" t="str">
        <x:v>Après, je vais au chenil avec Tov.</x:v>
      </x:c>
      <x:c r="H1717" s="127" t="str">
        <x:v>Regarder la personne ou l’appui concerné ; intention, pas résultat.</x:v>
      </x:c>
      <x:c r="I1717" s="127" t="str">
        <x:v>Conditions d’entrée encore valides ; personne, outil et passage nécessaires disponibles. La parole seule ne valide pas l’objectif.</x:v>
      </x:c>
      <x:c r="J1717" s="127" t="str">
        <x:v>Origines — O6</x:v>
      </x:c>
      <x:c r="K1717" s="130" t="n">
        <x:v>7</x:v>
      </x:c>
    </x:row>
    <x:row r="1718" ht="59" customHeight="1">
      <x:c r="A1718" s="121" t="str">
        <x:v>D6-O6-M03-REPONSE-B-01</x:v>
      </x:c>
      <x:c r="B1718" s="122" t="str">
        <x:v>D6-O6-M03</x:v>
      </x:c>
      <x:c r="C1718" s="122" t="str">
        <x:v>REPONSE</x:v>
      </x:c>
      <x:c r="D1718" s="122" t="str">
        <x:v>B</x:v>
      </x:c>
      <x:c r="E1718" s="123" t="n">
        <x:v>1</x:v>
      </x:c>
      <x:c r="F1718" s="122" t="str">
        <x:v>Tov</x:v>
      </x:c>
      <x:c r="G1718" s="122" t="str">
        <x:v>Le gardien m’a dit de rester derrière la seconde barrière.</x:v>
      </x:c>
      <x:c r="H1718" s="122" t="str">
        <x:v>Réponse au choix retenu ; les autres réponses ne sont pas jouées.</x:v>
      </x:c>
      <x:c r="I1718" s="122" t="str">
        <x:v>Conditions d’entrée encore valides ; personne, outil et passage nécessaires disponibles. La parole seule ne valide pas l’objectif.</x:v>
      </x:c>
      <x:c r="J1718" s="122" t="str">
        <x:v>Origines — O6</x:v>
      </x:c>
      <x:c r="K1718" s="125" t="n">
        <x:v>10</x:v>
      </x:c>
    </x:row>
    <x:row r="1719" ht="149" customHeight="1">
      <x:c r="A1719" s="126" t="str">
        <x:v>D6-O6-M04-OUV---01</x:v>
      </x:c>
      <x:c r="B1719" s="127" t="str">
        <x:v>D6-O6-M04</x:v>
      </x:c>
      <x:c r="C1719" s="127" t="str">
        <x:v>OUV</x:v>
      </x:c>
      <x:c r="D1719" s="127" t="str">
        <x:v>-</x:v>
      </x:c>
      <x:c r="E1719" s="128" t="n">
        <x:v>1</x:v>
      </x:c>
      <x:c r="F1719" s="127" t="str">
        <x:v>Harek</x:v>
      </x:c>
      <x:c r="G1719" s="127" t="str">
        <x:v>Le fanion est au-dessus de l’atelier. Tu prends le détour, ou tu veux vraiment courir ?</x:v>
      </x:c>
      <x:c r="H1719" s="127" t="str">
        <x:v>Laisse le joueur regarder la situation avant de poursuivre.</x:v>
      </x:c>
      <x:c r="I1719" s="127" t="str">
        <x:v>O6-M03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1719" s="127" t="str">
        <x:v>Origines — O6</x:v>
      </x:c>
      <x:c r="K1719" s="130" t="n">
        <x:v>16</x:v>
      </x:c>
    </x:row>
    <x:row r="1720" ht="74" customHeight="1">
      <x:c r="A1720" s="121" t="str">
        <x:v>D6-O6-M04-SUCCES---01</x:v>
      </x:c>
      <x:c r="B1720" s="122" t="str">
        <x:v>D6-O6-M04</x:v>
      </x:c>
      <x:c r="C1720" s="122" t="str">
        <x:v>SUCCES</x:v>
      </x:c>
      <x:c r="D1720" s="122" t="str">
        <x:v>-</x:v>
      </x:c>
      <x:c r="E1720" s="123" t="n">
        <x:v>1</x:v>
      </x:c>
      <x:c r="F1720" s="122" t="str">
        <x:v>Harek</x:v>
      </x:c>
      <x:c r="G1720" s="122" t="str">
        <x:v>Le fanion est atteint. Je me souviendrai aussi de ce qui s’est passé avant.</x:v>
      </x:c>
      <x:c r="H1720" s="122" t="str">
        <x:v>Regarde le résultat réellement obtenu avant de parler.</x:v>
      </x:c>
      <x:c r="I1720" s="122" t="str">
        <x:v>Résultat correspondant effectivement constaté ; remplace ou supprime la ligne si choix de refus/différé/observation. Ne jamais jouer une victoire non acquise.</x:v>
      </x:c>
      <x:c r="J1720" s="122" t="str">
        <x:v>Origines — O6</x:v>
      </x:c>
      <x:c r="K1720" s="125" t="n">
        <x:v>14</x:v>
      </x:c>
    </x:row>
    <x:row r="1721" ht="44" customHeight="1">
      <x:c r="A1721" s="126" t="str">
        <x:v>D6-O6-M04-ECHEC---01</x:v>
      </x:c>
      <x:c r="B1721" s="127" t="str">
        <x:v>D6-O6-M04</x:v>
      </x:c>
      <x:c r="C1721" s="127" t="str">
        <x:v>ECHEC</x:v>
      </x:c>
      <x:c r="D1721" s="127" t="str">
        <x:v>-</x:v>
      </x:c>
      <x:c r="E1721" s="128" t="n">
        <x:v>1</x:v>
      </x:c>
      <x:c r="F1721" s="127" t="str">
        <x:v>Harek</x:v>
      </x:c>
      <x:c r="G1721" s="127" t="str">
        <x:v>Le palier t’a retenu. La course peut encore finir, avec un autre résultat.</x:v>
      </x:c>
      <x:c r="H1721" s="127" t="str">
        <x:v>Suspend l’échange pour laisser jouer le repli ou la protection prévue.</x:v>
      </x:c>
      <x:c r="I1721" s="127" t="str">
        <x:v>Échec ou blocage correspondant effectivement observé ; les dégâts, objets et positions persistent.</x:v>
      </x:c>
      <x:c r="J1721" s="127" t="str">
        <x:v>Origines — O6</x:v>
      </x:c>
      <x:c r="K1721" s="130" t="n">
        <x:v>13</x:v>
      </x:c>
    </x:row>
    <x:row r="1722" ht="44" customHeight="1">
      <x:c r="A1722" s="121" t="str">
        <x:v>D6-O6-M04-REPRISE---01</x:v>
      </x:c>
      <x:c r="B1722" s="122" t="str">
        <x:v>D6-O6-M04</x:v>
      </x:c>
      <x:c r="C1722" s="122" t="str">
        <x:v>REPRISE</x:v>
      </x:c>
      <x:c r="D1722" s="122" t="str">
        <x:v>-</x:v>
      </x:c>
      <x:c r="E1722" s="123" t="n">
        <x:v>1</x:v>
      </x:c>
      <x:c r="F1722" s="122" t="str">
        <x:v>Harek</x:v>
      </x:c>
      <x:c r="G1722" s="122" t="str">
        <x:v>Tu peux rejoindre l’atelier par l’escalier bas. Pas besoin de refaire la chute.</x:v>
      </x:c>
      <x:c r="H1722" s="122" t="str">
        <x:v>Reprend à distance sûre ; ne répète pas toute la présentation.</x:v>
      </x:c>
      <x:c r="I1722" s="122" t="str">
        <x:v>Réinteraction volontaire après interruption ; état de l’action conservé.</x:v>
      </x:c>
      <x:c r="J1722" s="122" t="str">
        <x:v>Origines — O6</x:v>
      </x:c>
      <x:c r="K1722" s="125" t="n">
        <x:v>13</x:v>
      </x:c>
    </x:row>
    <x:row r="1723" ht="59" customHeight="1">
      <x:c r="A1723" s="126" t="str">
        <x:v>D6-O6-M04-CHOIX-A-01</x:v>
      </x:c>
      <x:c r="B1723" s="127" t="str">
        <x:v>D6-O6-M04</x:v>
      </x:c>
      <x:c r="C1723" s="127" t="str">
        <x:v>CHOIX</x:v>
      </x:c>
      <x:c r="D1723" s="127" t="str">
        <x:v>A</x:v>
      </x:c>
      <x:c r="E1723" s="128" t="n">
        <x:v>1</x:v>
      </x:c>
      <x:c r="F1723" s="127" t="str">
        <x:v>Joueur</x:v>
      </x:c>
      <x:c r="G1723" s="127" t="str">
        <x:v>Je prends la poutre pour arriver vite.</x:v>
      </x:c>
      <x:c r="H1723" s="127" t="str">
        <x:v>Regarder la personne ou l’appui concerné ; intention, pas résultat.</x:v>
      </x:c>
      <x:c r="I1723" s="127" t="str">
        <x:v>Conditions d’entrée encore valides ; personne, outil et passage nécessaires disponibles. La parole seule ne valide pas l’objectif.</x:v>
      </x:c>
      <x:c r="J1723" s="127" t="str">
        <x:v>Origines — O6</x:v>
      </x:c>
      <x:c r="K1723" s="130" t="n">
        <x:v>7</x:v>
      </x:c>
    </x:row>
    <x:row r="1724" ht="59" customHeight="1">
      <x:c r="A1724" s="121" t="str">
        <x:v>D6-O6-M04-REPONSE-A-01</x:v>
      </x:c>
      <x:c r="B1724" s="122" t="str">
        <x:v>D6-O6-M04</x:v>
      </x:c>
      <x:c r="C1724" s="122" t="str">
        <x:v>REPONSE</x:v>
      </x:c>
      <x:c r="D1724" s="122" t="str">
        <x:v>A</x:v>
      </x:c>
      <x:c r="E1724" s="123" t="n">
        <x:v>1</x:v>
      </x:c>
      <x:c r="F1724" s="122" t="str">
        <x:v>Harek</x:v>
      </x:c>
      <x:c r="G1724" s="122" t="str">
        <x:v>Alors regarde quand elle repart. Je ne t’attendrai pas au fanion.</x:v>
      </x:c>
      <x:c r="H1724" s="122" t="str">
        <x:v>Réponse au choix retenu ; les autres réponses ne sont pas jouées.</x:v>
      </x:c>
      <x:c r="I1724" s="122" t="str">
        <x:v>Conditions d’entrée encore valides ; personne, outil et passage nécessaires disponibles. La parole seule ne valide pas l’objectif.</x:v>
      </x:c>
      <x:c r="J1724" s="122" t="str">
        <x:v>Origines — O6</x:v>
      </x:c>
      <x:c r="K1724" s="125" t="n">
        <x:v>11</x:v>
      </x:c>
    </x:row>
    <x:row r="1725" ht="59" customHeight="1">
      <x:c r="A1725" s="126" t="str">
        <x:v>D6-O6-M04-CHOIX-B-01</x:v>
      </x:c>
      <x:c r="B1725" s="127" t="str">
        <x:v>D6-O6-M04</x:v>
      </x:c>
      <x:c r="C1725" s="127" t="str">
        <x:v>CHOIX</x:v>
      </x:c>
      <x:c r="D1725" s="127" t="str">
        <x:v>B</x:v>
      </x:c>
      <x:c r="E1725" s="128" t="n">
        <x:v>1</x:v>
      </x:c>
      <x:c r="F1725" s="127" t="str">
        <x:v>Joueur</x:v>
      </x:c>
      <x:c r="G1725" s="127" t="str">
        <x:v>Attention, la poutre repart sous ton pied.</x:v>
      </x:c>
      <x:c r="H1725" s="127" t="str">
        <x:v>Regarder la personne ou l’appui concerné ; intention, pas résultat.</x:v>
      </x:c>
      <x:c r="I1725" s="127" t="str">
        <x:v>Conditions d’entrée encore valides ; personne, outil et passage nécessaires disponibles. La parole seule ne valide pas l’objectif.</x:v>
      </x:c>
      <x:c r="J1725" s="127" t="str">
        <x:v>Origines — O6</x:v>
      </x:c>
      <x:c r="K1725" s="130" t="n">
        <x:v>7</x:v>
      </x:c>
    </x:row>
    <x:row r="1726" ht="59" customHeight="1">
      <x:c r="A1726" s="121" t="str">
        <x:v>D6-O6-M04-REPONSE-B-01</x:v>
      </x:c>
      <x:c r="B1726" s="122" t="str">
        <x:v>D6-O6-M04</x:v>
      </x:c>
      <x:c r="C1726" s="122" t="str">
        <x:v>REPONSE</x:v>
      </x:c>
      <x:c r="D1726" s="122" t="str">
        <x:v>B</x:v>
      </x:c>
      <x:c r="E1726" s="123" t="n">
        <x:v>1</x:v>
      </x:c>
      <x:c r="F1726" s="122" t="str">
        <x:v>Harek</x:v>
      </x:c>
      <x:c r="G1726" s="122" t="str">
        <x:v>Je l’ai... non, attends. Tu as raison, elle change de côté.</x:v>
      </x:c>
      <x:c r="H1726" s="122" t="str">
        <x:v>Réponse au choix retenu ; les autres réponses ne sont pas jouées.</x:v>
      </x:c>
      <x:c r="I1726" s="122" t="str">
        <x:v>Conditions d’entrée encore valides ; personne, outil et passage nécessaires disponibles. La parole seule ne valide pas l’objectif.</x:v>
      </x:c>
      <x:c r="J1726" s="122" t="str">
        <x:v>Origines — O6</x:v>
      </x:c>
      <x:c r="K1726" s="125" t="n">
        <x:v>11</x:v>
      </x:c>
    </x:row>
    <x:row r="1727" ht="44" customHeight="1">
      <x:c r="A1727" s="126" t="str">
        <x:v>D6-O6-M04-VARIANTE---01</x:v>
      </x:c>
      <x:c r="B1727" s="127" t="str">
        <x:v>D6-O6-M04</x:v>
      </x:c>
      <x:c r="C1727" s="127" t="str">
        <x:v>VARIANTE</x:v>
      </x:c>
      <x:c r="D1727" s="127" t="str">
        <x:v>-</x:v>
      </x:c>
      <x:c r="E1727" s="128" t="n">
        <x:v>1</x:v>
      </x:c>
      <x:c r="F1727" s="127" t="str">
        <x:v>Harek</x:v>
      </x:c>
      <x:c r="G1727" s="127" t="str">
        <x:v>J’ai entendu ton avertissement. La prochaine course reste une course, mais j’ai entendu.</x:v>
      </x:c>
      <x:c r="H1727" s="127" t="str">
        <x:v>Tapote la poutre après son arrêt puis rejoint le point d’arrivée.</x:v>
      </x:c>
      <x:c r="I1727" s="127" t="str">
        <x:v>Après course ; priorité 1 ; joueur a averti Harek, danger effectivement évité.</x:v>
      </x:c>
      <x:c r="J1727" s="127" t="str">
        <x:v>Origines — O6</x:v>
      </x:c>
      <x:c r="K1727" s="130" t="n">
        <x:v>13</x:v>
      </x:c>
    </x:row>
    <x:row r="1728" ht="149" customHeight="1">
      <x:c r="A1728" s="121" t="str">
        <x:v>D6-O6-M05-OUV---01</x:v>
      </x:c>
      <x:c r="B1728" s="122" t="str">
        <x:v>D6-O6-M05</x:v>
      </x:c>
      <x:c r="C1728" s="122" t="str">
        <x:v>OUV</x:v>
      </x:c>
      <x:c r="D1728" s="122" t="str">
        <x:v>-</x:v>
      </x:c>
      <x:c r="E1728" s="123" t="n">
        <x:v>1</x:v>
      </x:c>
      <x:c r="F1728" s="122" t="str">
        <x:v>Saar</x:v>
      </x:c>
      <x:c r="G1728" s="122" t="str">
        <x:v>Tu la suis sans la toucher. Les bruits du décor ne viennent pas tous de ses pattes.</x:v>
      </x:c>
      <x:c r="H1728" s="122" t="str">
        <x:v>Laisse le joueur regarder la situation avant de poursuivre.</x:v>
      </x:c>
      <x:c r="I1728" s="122" t="str">
        <x:v>O6-M04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1728" s="122" t="str">
        <x:v>Origines — O6</x:v>
      </x:c>
      <x:c r="K1728" s="125" t="n">
        <x:v>17</x:v>
      </x:c>
    </x:row>
    <x:row r="1729" ht="74" customHeight="1">
      <x:c r="A1729" s="126" t="str">
        <x:v>D6-O6-M05-SUCCES---01</x:v>
      </x:c>
      <x:c r="B1729" s="127" t="str">
        <x:v>D6-O6-M05</x:v>
      </x:c>
      <x:c r="C1729" s="127" t="str">
        <x:v>SUCCES</x:v>
      </x:c>
      <x:c r="D1729" s="127" t="str">
        <x:v>-</x:v>
      </x:c>
      <x:c r="E1729" s="128" t="n">
        <x:v>1</x:v>
      </x:c>
      <x:c r="F1729" s="127" t="str">
        <x:v>Saar</x:v>
      </x:c>
      <x:c r="G1729" s="127" t="str">
        <x:v>Ton observation raconte quelque chose que les autres peuvent aller vérifier.</x:v>
      </x:c>
      <x:c r="H1729" s="127" t="str">
        <x:v>Regarde le résultat réellement obtenu avant de parler.</x:v>
      </x:c>
      <x:c r="I1729" s="127" t="str">
        <x:v>Résultat correspondant effectivement constaté ; remplace ou supprime la ligne si choix de refus/différé/observation. Ne jamais jouer une victoire non acquise.</x:v>
      </x:c>
      <x:c r="J1729" s="127" t="str">
        <x:v>Origines — O6</x:v>
      </x:c>
      <x:c r="K1729" s="130" t="n">
        <x:v>11</x:v>
      </x:c>
    </x:row>
    <x:row r="1730" ht="44" customHeight="1">
      <x:c r="A1730" s="121" t="str">
        <x:v>D6-O6-M05-ECHEC---01</x:v>
      </x:c>
      <x:c r="B1730" s="122" t="str">
        <x:v>D6-O6-M05</x:v>
      </x:c>
      <x:c r="C1730" s="122" t="str">
        <x:v>ECHEC</x:v>
      </x:c>
      <x:c r="D1730" s="122" t="str">
        <x:v>-</x:v>
      </x:c>
      <x:c r="E1730" s="123" t="n">
        <x:v>1</x:v>
      </x:c>
      <x:c r="F1730" s="122" t="str">
        <x:v>Saar</x:v>
      </x:c>
      <x:c r="G1730" s="122" t="str">
        <x:v>La proie n’est plus visible. Son dernier passage était près de la pierre creuse.</x:v>
      </x:c>
      <x:c r="H1730" s="122" t="str">
        <x:v>Suspend l’échange pour laisser jouer le repli ou la protection prévue.</x:v>
      </x:c>
      <x:c r="I1730" s="122" t="str">
        <x:v>Échec ou blocage correspondant effectivement observé ; les dégâts, objets et positions persistent.</x:v>
      </x:c>
      <x:c r="J1730" s="122" t="str">
        <x:v>Origines — O6</x:v>
      </x:c>
      <x:c r="K1730" s="125" t="n">
        <x:v>14</x:v>
      </x:c>
    </x:row>
    <x:row r="1731" ht="44" customHeight="1">
      <x:c r="A1731" s="126" t="str">
        <x:v>D6-O6-M05-REPRISE---01</x:v>
      </x:c>
      <x:c r="B1731" s="127" t="str">
        <x:v>D6-O6-M05</x:v>
      </x:c>
      <x:c r="C1731" s="127" t="str">
        <x:v>REPRISE</x:v>
      </x:c>
      <x:c r="D1731" s="127" t="str">
        <x:v>-</x:v>
      </x:c>
      <x:c r="E1731" s="128" t="n">
        <x:v>1</x:v>
      </x:c>
      <x:c r="F1731" s="127" t="str">
        <x:v>Saar</x:v>
      </x:c>
      <x:c r="G1731" s="127" t="str">
        <x:v>Reprends depuis les traces anciennes, sans lui inventer une nouvelle position.</x:v>
      </x:c>
      <x:c r="H1731" s="127" t="str">
        <x:v>Reprend à distance sûre ; ne répète pas toute la présentation.</x:v>
      </x:c>
      <x:c r="I1731" s="127" t="str">
        <x:v>Réinteraction volontaire après interruption ; état de l’action conservé.</x:v>
      </x:c>
      <x:c r="J1731" s="127" t="str">
        <x:v>Origines — O6</x:v>
      </x:c>
      <x:c r="K1731" s="130" t="n">
        <x:v>11</x:v>
      </x:c>
    </x:row>
    <x:row r="1732" ht="59" customHeight="1">
      <x:c r="A1732" s="121" t="str">
        <x:v>D6-O6-M05-CHOIX-A-01</x:v>
      </x:c>
      <x:c r="B1732" s="122" t="str">
        <x:v>D6-O6-M05</x:v>
      </x:c>
      <x:c r="C1732" s="122" t="str">
        <x:v>CHOIX</x:v>
      </x:c>
      <x:c r="D1732" s="122" t="str">
        <x:v>A</x:v>
      </x:c>
      <x:c r="E1732" s="123" t="n">
        <x:v>1</x:v>
      </x:c>
      <x:c r="F1732" s="122" t="str">
        <x:v>Joueur</x:v>
      </x:c>
      <x:c r="G1732" s="122" t="str">
        <x:v>Je veux rapporter son trajet.</x:v>
      </x:c>
      <x:c r="H1732" s="122" t="str">
        <x:v>Regarder la personne ou l’appui concerné ; intention, pas résultat.</x:v>
      </x:c>
      <x:c r="I1732" s="122" t="str">
        <x:v>Conditions d’entrée encore valides ; personne, outil et passage nécessaires disponibles. La parole seule ne valide pas l’objectif.</x:v>
      </x:c>
      <x:c r="J1732" s="122" t="str">
        <x:v>Origines — O6</x:v>
      </x:c>
      <x:c r="K1732" s="125" t="n">
        <x:v>5</x:v>
      </x:c>
    </x:row>
    <x:row r="1733" ht="59" customHeight="1">
      <x:c r="A1733" s="126" t="str">
        <x:v>D6-O6-M05-REPONSE-A-01</x:v>
      </x:c>
      <x:c r="B1733" s="127" t="str">
        <x:v>D6-O6-M05</x:v>
      </x:c>
      <x:c r="C1733" s="127" t="str">
        <x:v>REPONSE</x:v>
      </x:c>
      <x:c r="D1733" s="127" t="str">
        <x:v>A</x:v>
      </x:c>
      <x:c r="E1733" s="128" t="n">
        <x:v>1</x:v>
      </x:c>
      <x:c r="F1733" s="127" t="str">
        <x:v>Saar</x:v>
      </x:c>
      <x:c r="G1733" s="127" t="str">
        <x:v>Garde les endroits où tu l’as vue séparés de ceux que tu supposes.</x:v>
      </x:c>
      <x:c r="H1733" s="127" t="str">
        <x:v>Réponse au choix retenu ; les autres réponses ne sont pas jouées.</x:v>
      </x:c>
      <x:c r="I1733" s="127" t="str">
        <x:v>Conditions d’entrée encore valides ; personne, outil et passage nécessaires disponibles. La parole seule ne valide pas l’objectif.</x:v>
      </x:c>
      <x:c r="J1733" s="127" t="str">
        <x:v>Origines — O6</x:v>
      </x:c>
      <x:c r="K1733" s="130" t="n">
        <x:v>13</x:v>
      </x:c>
    </x:row>
    <x:row r="1734" ht="59" customHeight="1">
      <x:c r="A1734" s="121" t="str">
        <x:v>D6-O6-M05-CHOIX-B-01</x:v>
      </x:c>
      <x:c r="B1734" s="122" t="str">
        <x:v>D6-O6-M05</x:v>
      </x:c>
      <x:c r="C1734" s="122" t="str">
        <x:v>CHOIX</x:v>
      </x:c>
      <x:c r="D1734" s="122" t="str">
        <x:v>B</x:v>
      </x:c>
      <x:c r="E1734" s="123" t="n">
        <x:v>1</x:v>
      </x:c>
      <x:c r="F1734" s="122" t="str">
        <x:v>Joueur</x:v>
      </x:c>
      <x:c r="G1734" s="122" t="str">
        <x:v>Je veux comprendre ses arrêts.</x:v>
      </x:c>
      <x:c r="H1734" s="122" t="str">
        <x:v>Regarder la personne ou l’appui concerné ; intention, pas résultat.</x:v>
      </x:c>
      <x:c r="I1734" s="122" t="str">
        <x:v>Conditions d’entrée encore valides ; personne, outil et passage nécessaires disponibles. La parole seule ne valide pas l’objectif.</x:v>
      </x:c>
      <x:c r="J1734" s="122" t="str">
        <x:v>Origines — O6</x:v>
      </x:c>
      <x:c r="K1734" s="125" t="n">
        <x:v>5</x:v>
      </x:c>
    </x:row>
    <x:row r="1735" ht="59" customHeight="1">
      <x:c r="A1735" s="126" t="str">
        <x:v>D6-O6-M05-REPONSE-B-01</x:v>
      </x:c>
      <x:c r="B1735" s="127" t="str">
        <x:v>D6-O6-M05</x:v>
      </x:c>
      <x:c r="C1735" s="127" t="str">
        <x:v>REPONSE</x:v>
      </x:c>
      <x:c r="D1735" s="127" t="str">
        <x:v>B</x:v>
      </x:c>
      <x:c r="E1735" s="128" t="n">
        <x:v>1</x:v>
      </x:c>
      <x:c r="F1735" s="127" t="str">
        <x:v>Saar</x:v>
      </x:c>
      <x:c r="G1735" s="127" t="str">
        <x:v>Compare ce qu’elle fait avant de repartir à chaque fois.</x:v>
      </x:c>
      <x:c r="H1735" s="127" t="str">
        <x:v>Réponse au choix retenu ; les autres réponses ne sont pas jouées.</x:v>
      </x:c>
      <x:c r="I1735" s="127" t="str">
        <x:v>Conditions d’entrée encore valides ; personne, outil et passage nécessaires disponibles. La parole seule ne valide pas l’objectif.</x:v>
      </x:c>
      <x:c r="J1735" s="127" t="str">
        <x:v>Origines — O6</x:v>
      </x:c>
      <x:c r="K1735" s="130" t="n">
        <x:v>10</x:v>
      </x:c>
    </x:row>
    <x:row r="1736" ht="149" customHeight="1">
      <x:c r="A1736" s="121" t="str">
        <x:v>D6-O6-M06-OUV---01</x:v>
      </x:c>
      <x:c r="B1736" s="122" t="str">
        <x:v>D6-O6-M06</x:v>
      </x:c>
      <x:c r="C1736" s="122" t="str">
        <x:v>OUV</x:v>
      </x:c>
      <x:c r="D1736" s="122" t="str">
        <x:v>-</x:v>
      </x:c>
      <x:c r="E1736" s="123" t="n">
        <x:v>1</x:v>
      </x:c>
      <x:c r="F1736" s="122" t="str">
        <x:v>Tov</x:v>
      </x:c>
      <x:c r="G1736" s="122" t="str">
        <x:v>Tout est rangé. Harek veut frapper plus fort ; Yena veut voir plus loin. Et toi ?</x:v>
      </x:c>
      <x:c r="H1736" s="122" t="str">
        <x:v>Laisse le joueur regarder la situation avant de poursuivre.</x:v>
      </x:c>
      <x:c r="I1736" s="122" t="str">
        <x:v>O6-M05 résolue ; lire son résultat réel (réussite, issue partielle, refus ou échec) pour adapter les personnages et les objets présents. Homeworld ; prologue commun joué ; aucune mobilité interstellaire. Les relations, blessures, absences et objets affichés proviennent de l’état de partie ; aucun partenaire n’est recréé par la scène. Le locuteur doit être présent ou relié par le contact décrit ; une absence n’est jamais annulée pour jouer cette scène.</x:v>
      </x:c>
      <x:c r="J1736" s="122" t="str">
        <x:v>Origines — O6</x:v>
      </x:c>
      <x:c r="K1736" s="125" t="n">
        <x:v>17</x:v>
      </x:c>
    </x:row>
    <x:row r="1737" ht="74" customHeight="1">
      <x:c r="A1737" s="126" t="str">
        <x:v>D6-O6-M06-SUCCES---01</x:v>
      </x:c>
      <x:c r="B1737" s="127" t="str">
        <x:v>D6-O6-M06</x:v>
      </x:c>
      <x:c r="C1737" s="127" t="str">
        <x:v>SUCCES</x:v>
      </x:c>
      <x:c r="D1737" s="127" t="str">
        <x:v>-</x:v>
      </x:c>
      <x:c r="E1737" s="128" t="n">
        <x:v>1</x:v>
      </x:c>
      <x:c r="F1737" s="127" t="str">
        <x:v>Yena</x:v>
      </x:c>
      <x:c r="G1737" s="127" t="str">
        <x:v>On se retrouvera ici après d’autres essais. Ce soir suffit déjà.</x:v>
      </x:c>
      <x:c r="H1737" s="127" t="str">
        <x:v>Regarde le résultat réellement obtenu avant de parler.</x:v>
      </x:c>
      <x:c r="I1737" s="127" t="str">
        <x:v>Résultat correspondant effectivement constaté ; remplace ou supprime la ligne si choix de refus/différé/observation. Ne jamais jouer une victoire non acquise.</x:v>
      </x:c>
      <x:c r="J1737" s="127" t="str">
        <x:v>Origines — O6</x:v>
      </x:c>
      <x:c r="K1737" s="130" t="n">
        <x:v>11</x:v>
      </x:c>
    </x:row>
    <x:row r="1738" ht="44" customHeight="1">
      <x:c r="A1738" s="121" t="str">
        <x:v>D6-O6-M06-ECHEC---01</x:v>
      </x:c>
      <x:c r="B1738" s="122" t="str">
        <x:v>D6-O6-M06</x:v>
      </x:c>
      <x:c r="C1738" s="122" t="str">
        <x:v>ECHEC</x:v>
      </x:c>
      <x:c r="D1738" s="122" t="str">
        <x:v>-</x:v>
      </x:c>
      <x:c r="E1738" s="123" t="n">
        <x:v>1</x:v>
      </x:c>
      <x:c r="F1738" s="122" t="str">
        <x:v>Saar</x:v>
      </x:c>
      <x:c r="G1738" s="122" t="str">
        <x:v>Tu peux parler avec chacun plus tard. La terrasse ne ferme pas sur une seule réponse.</x:v>
      </x:c>
      <x:c r="H1738" s="122" t="str">
        <x:v>Suspend l’échange pour laisser jouer le repli ou la protection prévue.</x:v>
      </x:c>
      <x:c r="I1738" s="122" t="str">
        <x:v>Échec ou blocage correspondant effectivement observé ; les dégâts, objets et positions persistent.</x:v>
      </x:c>
      <x:c r="J1738" s="122" t="str">
        <x:v>Origines — O6</x:v>
      </x:c>
      <x:c r="K1738" s="125" t="n">
        <x:v>16</x:v>
      </x:c>
    </x:row>
    <x:row r="1739" ht="44" customHeight="1">
      <x:c r="A1739" s="126" t="str">
        <x:v>D6-O6-M06-REPRISE---01</x:v>
      </x:c>
      <x:c r="B1739" s="127" t="str">
        <x:v>D6-O6-M06</x:v>
      </x:c>
      <x:c r="C1739" s="127" t="str">
        <x:v>REPRISE</x:v>
      </x:c>
      <x:c r="D1739" s="127" t="str">
        <x:v>-</x:v>
      </x:c>
      <x:c r="E1739" s="128" t="n">
        <x:v>1</x:v>
      </x:c>
      <x:c r="F1739" s="127" t="str">
        <x:v>Tov</x:v>
      </x:c>
      <x:c r="G1739" s="127" t="str">
        <x:v>Je suis encore près du râtelier si tu veux reprendre la conversation.</x:v>
      </x:c>
      <x:c r="H1739" s="127" t="str">
        <x:v>Reprend à distance sûre ; ne répète pas toute la présentation.</x:v>
      </x:c>
      <x:c r="I1739" s="127" t="str">
        <x:v>Réinteraction volontaire après interruption ; état de l’action conservé.</x:v>
      </x:c>
      <x:c r="J1739" s="127" t="str">
        <x:v>Origines — O6</x:v>
      </x:c>
      <x:c r="K1739" s="130" t="n">
        <x:v>12</x:v>
      </x:c>
    </x:row>
    <x:row r="1740" ht="59" customHeight="1">
      <x:c r="A1740" s="121" t="str">
        <x:v>D6-O6-M06-CHOIX-A-01</x:v>
      </x:c>
      <x:c r="B1740" s="122" t="str">
        <x:v>D6-O6-M06</x:v>
      </x:c>
      <x:c r="C1740" s="122" t="str">
        <x:v>CHOIX</x:v>
      </x:c>
      <x:c r="D1740" s="122" t="str">
        <x:v>A</x:v>
      </x:c>
      <x:c r="E1740" s="123" t="n">
        <x:v>1</x:v>
      </x:c>
      <x:c r="F1740" s="122" t="str">
        <x:v>Joueur</x:v>
      </x:c>
      <x:c r="G1740" s="122" t="str">
        <x:v>Je veux trouver une méthode qu’on reconnaîtra à mes gestes.</x:v>
      </x:c>
      <x:c r="H1740" s="122" t="str">
        <x:v>Regarder la personne ou l’appui concerné ; intention, pas résultat.</x:v>
      </x:c>
      <x:c r="I1740" s="122" t="str">
        <x:v>Conditions d’entrée encore valides ; personne, outil et passage nécessaires disponibles. La parole seule ne valide pas l’objectif.</x:v>
      </x:c>
      <x:c r="J1740" s="122" t="str">
        <x:v>Origines — O6</x:v>
      </x:c>
      <x:c r="K1740" s="125" t="n">
        <x:v>10</x:v>
      </x:c>
    </x:row>
    <x:row r="1741" ht="59" customHeight="1">
      <x:c r="A1741" s="126" t="str">
        <x:v>D6-O6-M06-REPONSE-A-01</x:v>
      </x:c>
      <x:c r="B1741" s="127" t="str">
        <x:v>D6-O6-M06</x:v>
      </x:c>
      <x:c r="C1741" s="127" t="str">
        <x:v>REPONSE</x:v>
      </x:c>
      <x:c r="D1741" s="127" t="str">
        <x:v>A</x:v>
      </x:c>
      <x:c r="E1741" s="128" t="n">
        <x:v>1</x:v>
      </x:c>
      <x:c r="F1741" s="127" t="str">
        <x:v>Saar</x:v>
      </x:c>
      <x:c r="G1741" s="127" t="str">
        <x:v>Alors nous regarderons comment elle grandit avec les essais.</x:v>
      </x:c>
      <x:c r="H1741" s="127" t="str">
        <x:v>Réponse au choix retenu ; les autres réponses ne sont pas jouées.</x:v>
      </x:c>
      <x:c r="I1741" s="127" t="str">
        <x:v>Conditions d’entrée encore valides ; personne, outil et passage nécessaires disponibles. La parole seule ne valide pas l’objectif.</x:v>
      </x:c>
      <x:c r="J1741" s="127" t="str">
        <x:v>Origines — O6</x:v>
      </x:c>
      <x:c r="K1741" s="130" t="n">
        <x:v>9</x:v>
      </x:c>
    </x:row>
    <x:row r="1742" ht="59" customHeight="1">
      <x:c r="A1742" s="121" t="str">
        <x:v>D6-O6-M06-CHOIX-B-01</x:v>
      </x:c>
      <x:c r="B1742" s="122" t="str">
        <x:v>D6-O6-M06</x:v>
      </x:c>
      <x:c r="C1742" s="122" t="str">
        <x:v>CHOIX</x:v>
      </x:c>
      <x:c r="D1742" s="122" t="str">
        <x:v>B</x:v>
      </x:c>
      <x:c r="E1742" s="123" t="n">
        <x:v>1</x:v>
      </x:c>
      <x:c r="F1742" s="122" t="str">
        <x:v>Joueur</x:v>
      </x:c>
      <x:c r="G1742" s="122" t="str">
        <x:v>Je préfère essayer avant de le promettre.</x:v>
      </x:c>
      <x:c r="H1742" s="122" t="str">
        <x:v>Regarder la personne ou l’appui concerné ; intention, pas résultat.</x:v>
      </x:c>
      <x:c r="I1742" s="122" t="str">
        <x:v>Conditions d’entrée encore valides ; personne, outil et passage nécessaires disponibles. La parole seule ne valide pas l’objectif.</x:v>
      </x:c>
      <x:c r="J1742" s="122" t="str">
        <x:v>Origines — O6</x:v>
      </x:c>
      <x:c r="K1742" s="125" t="n">
        <x:v>7</x:v>
      </x:c>
    </x:row>
    <x:row r="1743" ht="59" customHeight="1">
      <x:c r="A1743" s="126" t="str">
        <x:v>D6-O6-M06-REPONSE-B-01</x:v>
      </x:c>
      <x:c r="B1743" s="127" t="str">
        <x:v>D6-O6-M06</x:v>
      </x:c>
      <x:c r="C1743" s="127" t="str">
        <x:v>REPONSE</x:v>
      </x:c>
      <x:c r="D1743" s="127" t="str">
        <x:v>B</x:v>
      </x:c>
      <x:c r="E1743" s="128" t="n">
        <x:v>1</x:v>
      </x:c>
      <x:c r="F1743" s="127" t="str">
        <x:v>Harek</x:v>
      </x:c>
      <x:c r="G1743" s="127" t="str">
        <x:v>Bien. Je te demanderai après la prochaine course.</x:v>
      </x:c>
      <x:c r="H1743" s="127" t="str">
        <x:v>Réponse au choix retenu ; les autres réponses ne sont pas jouées.</x:v>
      </x:c>
      <x:c r="I1743" s="127" t="str">
        <x:v>Conditions d’entrée encore valides ; personne, outil et passage nécessaires disponibles. La parole seule ne valide pas l’objectif.</x:v>
      </x:c>
      <x:c r="J1743" s="127" t="str">
        <x:v>Origines — O6</x:v>
      </x:c>
      <x:c r="K1743" s="130" t="n">
        <x:v>8</x:v>
      </x:c>
    </x:row>
    <x:row r="1744" ht="164" customHeight="1">
      <x:c r="A1744" s="121" t="str">
        <x:v>D6-O6-M07-OUV---01</x:v>
      </x:c>
      <x:c r="B1744" s="122" t="str">
        <x:v>D6-O6-M07</x:v>
      </x:c>
      <x:c r="C1744" s="122" t="str">
        <x:v>OUV</x:v>
      </x:c>
      <x:c r="D1744" s="122" t="str">
        <x:v>-</x:v>
      </x:c>
      <x:c r="E1744" s="123" t="n">
        <x:v>1</x:v>
      </x:c>
      <x:c r="F1744" s="122" t="str">
        <x:v>Saar</x:v>
      </x:c>
      <x:c r="G1744" s="122" t="str">
        <x:v>Ce masque est le tien depuis son acquisition. Aujourd’hui, nous réglons la manière dont tu vois avec.</x:v>
      </x:c>
      <x:c r="H1744" s="122" t="str">
        <x:v>Laisse le joueur regarder la situation avant de poursuivre.</x:v>
      </x:c>
      <x:c r="I1744" s="122" t="str">
        <x:v>O6-M06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1744" s="122" t="str">
        <x:v>Origines — O6</x:v>
      </x:c>
      <x:c r="K1744" s="125" t="n">
        <x:v>17</x:v>
      </x:c>
    </x:row>
    <x:row r="1745" ht="74" customHeight="1">
      <x:c r="A1745" s="126" t="str">
        <x:v>D6-O6-M07-SUCCES---01</x:v>
      </x:c>
      <x:c r="B1745" s="127" t="str">
        <x:v>D6-O6-M07</x:v>
      </x:c>
      <x:c r="C1745" s="127" t="str">
        <x:v>SUCCES</x:v>
      </x:c>
      <x:c r="D1745" s="127" t="str">
        <x:v>-</x:v>
      </x:c>
      <x:c r="E1745" s="128" t="n">
        <x:v>1</x:v>
      </x:c>
      <x:c r="F1745" s="127" t="str">
        <x:v>Saar</x:v>
      </x:c>
      <x:c r="G1745" s="127" t="str">
        <x:v>Le réglage suit ta lecture actuelle. Tu pourras encore l’adapter.</x:v>
      </x:c>
      <x:c r="H1745" s="127" t="str">
        <x:v>Regarde le résultat réellement obtenu avant de parler.</x:v>
      </x:c>
      <x:c r="I1745" s="127" t="str">
        <x:v>Résultat correspondant effectivement constaté ; remplace ou supprime la ligne si choix de refus/différé/observation. Ne jamais jouer une victoire non acquise.</x:v>
      </x:c>
      <x:c r="J1745" s="127" t="str">
        <x:v>Origines — O6</x:v>
      </x:c>
      <x:c r="K1745" s="130" t="n">
        <x:v>10</x:v>
      </x:c>
    </x:row>
    <x:row r="1746" ht="44" customHeight="1">
      <x:c r="A1746" s="121" t="str">
        <x:v>D6-O6-M07-ECHEC---01</x:v>
      </x:c>
      <x:c r="B1746" s="122" t="str">
        <x:v>D6-O6-M07</x:v>
      </x:c>
      <x:c r="C1746" s="122" t="str">
        <x:v>ECHEC</x:v>
      </x:c>
      <x:c r="D1746" s="122" t="str">
        <x:v>-</x:v>
      </x:c>
      <x:c r="E1746" s="123" t="n">
        <x:v>1</x:v>
      </x:c>
      <x:c r="F1746" s="122" t="str">
        <x:v>Saar</x:v>
      </x:c>
      <x:c r="G1746" s="122" t="str">
        <x:v>Si tu forces les yeux, arrête. La cible fixe permet de corriger sans courir.</x:v>
      </x:c>
      <x:c r="H1746" s="122" t="str">
        <x:v>Suspend l’échange pour laisser jouer le repli ou la protection prévue.</x:v>
      </x:c>
      <x:c r="I1746" s="122" t="str">
        <x:v>Échec ou blocage correspondant effectivement observé ; les dégâts, objets et positions persistent.</x:v>
      </x:c>
      <x:c r="J1746" s="122" t="str">
        <x:v>Origines — O6</x:v>
      </x:c>
      <x:c r="K1746" s="125" t="n">
        <x:v>14</x:v>
      </x:c>
    </x:row>
    <x:row r="1747" ht="44" customHeight="1">
      <x:c r="A1747" s="126" t="str">
        <x:v>D6-O6-M07-REPRISE---01</x:v>
      </x:c>
      <x:c r="B1747" s="127" t="str">
        <x:v>D6-O6-M07</x:v>
      </x:c>
      <x:c r="C1747" s="127" t="str">
        <x:v>REPRISE</x:v>
      </x:c>
      <x:c r="D1747" s="127" t="str">
        <x:v>-</x:v>
      </x:c>
      <x:c r="E1747" s="128" t="n">
        <x:v>1</x:v>
      </x:c>
      <x:c r="F1747" s="127" t="str">
        <x:v>Saar</x:v>
      </x:c>
      <x:c r="G1747" s="127" t="str">
        <x:v>Reprends ce réglage avant le parcours mobile ; les autres attaches tiennent.</x:v>
      </x:c>
      <x:c r="H1747" s="127" t="str">
        <x:v>Reprend à distance sûre ; ne répète pas toute la présentation.</x:v>
      </x:c>
      <x:c r="I1747" s="127" t="str">
        <x:v>Réinteraction volontaire après interruption ; état de l’action conservé.</x:v>
      </x:c>
      <x:c r="J1747" s="127" t="str">
        <x:v>Origines — O6</x:v>
      </x:c>
      <x:c r="K1747" s="130" t="n">
        <x:v>12</x:v>
      </x:c>
    </x:row>
    <x:row r="1748" ht="59" customHeight="1">
      <x:c r="A1748" s="121" t="str">
        <x:v>D6-O6-M07-CHOIX-A-01</x:v>
      </x:c>
      <x:c r="B1748" s="122" t="str">
        <x:v>D6-O6-M07</x:v>
      </x:c>
      <x:c r="C1748" s="122" t="str">
        <x:v>CHOIX</x:v>
      </x:c>
      <x:c r="D1748" s="122" t="str">
        <x:v>A</x:v>
      </x:c>
      <x:c r="E1748" s="123" t="n">
        <x:v>1</x:v>
      </x:c>
      <x:c r="F1748" s="122" t="str">
        <x:v>Joueur</x:v>
      </x:c>
      <x:c r="G1748" s="122" t="str">
        <x:v>Je privilégie les silhouettes éloignées.</x:v>
      </x:c>
      <x:c r="H1748" s="122" t="str">
        <x:v>Regarder la personne ou l’appui concerné ; intention, pas résultat.</x:v>
      </x:c>
      <x:c r="I1748" s="122" t="str">
        <x:v>Conditions d’entrée encore valides ; personne, outil et passage nécessaires disponibles. La parole seule ne valide pas l’objectif.</x:v>
      </x:c>
      <x:c r="J1748" s="122" t="str">
        <x:v>Origines — O6</x:v>
      </x:c>
      <x:c r="K1748" s="125" t="n">
        <x:v>5</x:v>
      </x:c>
    </x:row>
    <x:row r="1749" ht="59" customHeight="1">
      <x:c r="A1749" s="126" t="str">
        <x:v>D6-O6-M07-REPONSE-A-01</x:v>
      </x:c>
      <x:c r="B1749" s="127" t="str">
        <x:v>D6-O6-M07</x:v>
      </x:c>
      <x:c r="C1749" s="127" t="str">
        <x:v>REPONSE</x:v>
      </x:c>
      <x:c r="D1749" s="127" t="str">
        <x:v>A</x:v>
      </x:c>
      <x:c r="E1749" s="128" t="n">
        <x:v>1</x:v>
      </x:c>
      <x:c r="F1749" s="127" t="str">
        <x:v>Saar</x:v>
      </x:c>
      <x:c r="G1749" s="127" t="str">
        <x:v>Vérifie aussi ce qui se passe quand elles arrivent près de toi.</x:v>
      </x:c>
      <x:c r="H1749" s="127" t="str">
        <x:v>Réponse au choix retenu ; les autres réponses ne sont pas jouées.</x:v>
      </x:c>
      <x:c r="I1749" s="127" t="str">
        <x:v>Conditions d’entrée encore valides ; personne, outil et passage nécessaires disponibles. La parole seule ne valide pas l’objectif.</x:v>
      </x:c>
      <x:c r="J1749" s="127" t="str">
        <x:v>Origines — O6</x:v>
      </x:c>
      <x:c r="K1749" s="130" t="n">
        <x:v>12</x:v>
      </x:c>
    </x:row>
    <x:row r="1750" ht="59" customHeight="1">
      <x:c r="A1750" s="121" t="str">
        <x:v>D6-O6-M07-CHOIX-B-01</x:v>
      </x:c>
      <x:c r="B1750" s="122" t="str">
        <x:v>D6-O6-M07</x:v>
      </x:c>
      <x:c r="C1750" s="122" t="str">
        <x:v>CHOIX</x:v>
      </x:c>
      <x:c r="D1750" s="122" t="str">
        <x:v>B</x:v>
      </x:c>
      <x:c r="E1750" s="123" t="n">
        <x:v>1</x:v>
      </x:c>
      <x:c r="F1750" s="122" t="str">
        <x:v>Joueur</x:v>
      </x:c>
      <x:c r="G1750" s="122" t="str">
        <x:v>Je veux un confort net à courte portée.</x:v>
      </x:c>
      <x:c r="H1750" s="122" t="str">
        <x:v>Regarder la personne ou l’appui concerné ; intention, pas résultat.</x:v>
      </x:c>
      <x:c r="I1750" s="122" t="str">
        <x:v>Conditions d’entrée encore valides ; personne, outil et passage nécessaires disponibles. La parole seule ne valide pas l’objectif.</x:v>
      </x:c>
      <x:c r="J1750" s="122" t="str">
        <x:v>Origines — O6</x:v>
      </x:c>
      <x:c r="K1750" s="125" t="n">
        <x:v>8</x:v>
      </x:c>
    </x:row>
    <x:row r="1751" ht="59" customHeight="1">
      <x:c r="A1751" s="126" t="str">
        <x:v>D6-O6-M07-REPONSE-B-01</x:v>
      </x:c>
      <x:c r="B1751" s="127" t="str">
        <x:v>D6-O6-M07</x:v>
      </x:c>
      <x:c r="C1751" s="127" t="str">
        <x:v>REPONSE</x:v>
      </x:c>
      <x:c r="D1751" s="127" t="str">
        <x:v>B</x:v>
      </x:c>
      <x:c r="E1751" s="128" t="n">
        <x:v>1</x:v>
      </x:c>
      <x:c r="F1751" s="127" t="str">
        <x:v>Saar</x:v>
      </x:c>
      <x:c r="G1751" s="127" t="str">
        <x:v>Compare-le à la cible fixe avant de te déplacer.</x:v>
      </x:c>
      <x:c r="H1751" s="127" t="str">
        <x:v>Réponse au choix retenu ; les autres réponses ne sont pas jouées.</x:v>
      </x:c>
      <x:c r="I1751" s="127" t="str">
        <x:v>Conditions d’entrée encore valides ; personne, outil et passage nécessaires disponibles. La parole seule ne valide pas l’objectif.</x:v>
      </x:c>
      <x:c r="J1751" s="127" t="str">
        <x:v>Origines — O6</x:v>
      </x:c>
      <x:c r="K1751" s="130" t="n">
        <x:v>9</x:v>
      </x:c>
    </x:row>
    <x:row r="1752" ht="44" customHeight="1">
      <x:c r="A1752" s="121" t="str">
        <x:v>D6-O6-M07-VARIANTE---01</x:v>
      </x:c>
      <x:c r="B1752" s="122" t="str">
        <x:v>D6-O6-M07</x:v>
      </x:c>
      <x:c r="C1752" s="122" t="str">
        <x:v>VARIANTE</x:v>
      </x:c>
      <x:c r="D1752" s="122" t="str">
        <x:v>-</x:v>
      </x:c>
      <x:c r="E1752" s="123" t="n">
        <x:v>1</x:v>
      </x:c>
      <x:c r="F1752" s="122" t="str">
        <x:v>Harek</x:v>
      </x:c>
      <x:c r="G1752" s="122" t="str">
        <x:v>Mon réglage pousse plus loin l’alerte. Le tien me laisse mieux lire le bord proche.</x:v>
      </x:c>
      <x:c r="H1752" s="122" t="str">
        <x:v>Compare les cibles ; aucun profil n’est déclaré universellement meilleur.</x:v>
      </x:c>
      <x:c r="I1752" s="122" t="str">
        <x:v>Pendant comparaison ; priorité 1 ; Harek présent, essais personnels disponibles.</x:v>
      </x:c>
      <x:c r="J1752" s="122" t="str">
        <x:v>Origines — O6</x:v>
      </x:c>
      <x:c r="K1752" s="125" t="n">
        <x:v>15</x:v>
      </x:c>
    </x:row>
    <x:row r="1753" ht="164" customHeight="1">
      <x:c r="A1753" s="126" t="str">
        <x:v>D6-O6-M08-OUV---01</x:v>
      </x:c>
      <x:c r="B1753" s="127" t="str">
        <x:v>D6-O6-M08</x:v>
      </x:c>
      <x:c r="C1753" s="127" t="str">
        <x:v>OUV</x:v>
      </x:c>
      <x:c r="D1753" s="127" t="str">
        <x:v>-</x:v>
      </x:c>
      <x:c r="E1753" s="128" t="n">
        <x:v>1</x:v>
      </x:c>
      <x:c r="F1753" s="127" t="str">
        <x:v>Saar</x:v>
      </x:c>
      <x:c r="G1753" s="127" t="str">
        <x:v>Le camouflage est actif. Les feuilles, elles, montrent exactement où tu viens de passer.</x:v>
      </x:c>
      <x:c r="H1753" s="127" t="str">
        <x:v>Laisse le joueur regarder la situation avant de poursuivre.</x:v>
      </x:c>
      <x:c r="I1753" s="127" t="str">
        <x:v>O6-M07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1753" s="127" t="str">
        <x:v>Origines — O6</x:v>
      </x:c>
      <x:c r="K1753" s="130" t="n">
        <x:v>14</x:v>
      </x:c>
    </x:row>
    <x:row r="1754" ht="74" customHeight="1">
      <x:c r="A1754" s="121" t="str">
        <x:v>D6-O6-M08-SUCCES---01</x:v>
      </x:c>
      <x:c r="B1754" s="122" t="str">
        <x:v>D6-O6-M08</x:v>
      </x:c>
      <x:c r="C1754" s="122" t="str">
        <x:v>SUCCES</x:v>
      </x:c>
      <x:c r="D1754" s="122" t="str">
        <x:v>-</x:v>
      </x:c>
      <x:c r="E1754" s="123" t="n">
        <x:v>1</x:v>
      </x:c>
      <x:c r="F1754" s="122" t="str">
        <x:v>Saar</x:v>
      </x:c>
      <x:c r="G1754" s="122" t="str">
        <x:v>Les capteurs n’ont pas seulement cherché ton corps. Tu as tenu compte du reste.</x:v>
      </x:c>
      <x:c r="H1754" s="122" t="str">
        <x:v>Regarde le résultat réellement obtenu avant de parler.</x:v>
      </x:c>
      <x:c r="I1754" s="122" t="str">
        <x:v>Résultat correspondant effectivement constaté ; remplace ou supprime la ligne si choix de refus/différé/observation. Ne jamais jouer une victoire non acquise.</x:v>
      </x:c>
      <x:c r="J1754" s="122" t="str">
        <x:v>Origines — O6</x:v>
      </x:c>
      <x:c r="K1754" s="125" t="n">
        <x:v>14</x:v>
      </x:c>
    </x:row>
    <x:row r="1755" ht="44" customHeight="1">
      <x:c r="A1755" s="126" t="str">
        <x:v>D6-O6-M08-ECHEC---01</x:v>
      </x:c>
      <x:c r="B1755" s="127" t="str">
        <x:v>D6-O6-M08</x:v>
      </x:c>
      <x:c r="C1755" s="127" t="str">
        <x:v>ECHEC</x:v>
      </x:c>
      <x:c r="D1755" s="127" t="str">
        <x:v>-</x:v>
      </x:c>
      <x:c r="E1755" s="128" t="n">
        <x:v>1</x:v>
      </x:c>
      <x:c r="F1755" s="127" t="str">
        <x:v>Saar</x:v>
      </x:c>
      <x:c r="G1755" s="127" t="str">
        <x:v>La flaque t’a révélé. Vérifie aussi ce qu’il reste à ton camouflage avant de repartir.</x:v>
      </x:c>
      <x:c r="H1755" s="127" t="str">
        <x:v>Suspend l’échange pour laisser jouer le repli ou la protection prévue.</x:v>
      </x:c>
      <x:c r="I1755" s="127" t="str">
        <x:v>Échec ou blocage correspondant effectivement observé ; les dégâts, objets et positions persistent.</x:v>
      </x:c>
      <x:c r="J1755" s="127" t="str">
        <x:v>Origines — O6</x:v>
      </x:c>
      <x:c r="K1755" s="130" t="n">
        <x:v>15</x:v>
      </x:c>
    </x:row>
    <x:row r="1756" ht="44" customHeight="1">
      <x:c r="A1756" s="121" t="str">
        <x:v>D6-O6-M08-REPRISE---01</x:v>
      </x:c>
      <x:c r="B1756" s="122" t="str">
        <x:v>D6-O6-M08</x:v>
      </x:c>
      <x:c r="C1756" s="122" t="str">
        <x:v>REPRISE</x:v>
      </x:c>
      <x:c r="D1756" s="122" t="str">
        <x:v>-</x:v>
      </x:c>
      <x:c r="E1756" s="123" t="n">
        <x:v>1</x:v>
      </x:c>
      <x:c r="F1756" s="122" t="str">
        <x:v>Saar</x:v>
      </x:c>
      <x:c r="G1756" s="122" t="str">
        <x:v>Reprends ce segment en choisissant où poser les pieds avant d’activer le masque.</x:v>
      </x:c>
      <x:c r="H1756" s="122" t="str">
        <x:v>Reprend à distance sûre ; ne répète pas toute la présentation.</x:v>
      </x:c>
      <x:c r="I1756" s="122" t="str">
        <x:v>Réinteraction volontaire après interruption ; état de l’action conservé.</x:v>
      </x:c>
      <x:c r="J1756" s="122" t="str">
        <x:v>Origines — O6</x:v>
      </x:c>
      <x:c r="K1756" s="125" t="n">
        <x:v>13</x:v>
      </x:c>
    </x:row>
    <x:row r="1757" ht="59" customHeight="1">
      <x:c r="A1757" s="126" t="str">
        <x:v>D6-O6-M08-CHOIX-A-01</x:v>
      </x:c>
      <x:c r="B1757" s="127" t="str">
        <x:v>D6-O6-M08</x:v>
      </x:c>
      <x:c r="C1757" s="127" t="str">
        <x:v>CHOIX</x:v>
      </x:c>
      <x:c r="D1757" s="127" t="str">
        <x:v>A</x:v>
      </x:c>
      <x:c r="E1757" s="128" t="n">
        <x:v>1</x:v>
      </x:c>
      <x:c r="F1757" s="127" t="str">
        <x:v>Joueur</x:v>
      </x:c>
      <x:c r="G1757" s="127" t="str">
        <x:v>Je traverse par les branches.</x:v>
      </x:c>
      <x:c r="H1757" s="127" t="str">
        <x:v>Regarder la personne ou l’appui concerné ; intention, pas résultat.</x:v>
      </x:c>
      <x:c r="I1757" s="127" t="str">
        <x:v>Conditions d’entrée encore valides ; personne, outil et passage nécessaires disponibles. La parole seule ne valide pas l’objectif.</x:v>
      </x:c>
      <x:c r="J1757" s="127" t="str">
        <x:v>Origines — O6</x:v>
      </x:c>
      <x:c r="K1757" s="130" t="n">
        <x:v>5</x:v>
      </x:c>
    </x:row>
    <x:row r="1758" ht="59" customHeight="1">
      <x:c r="A1758" s="121" t="str">
        <x:v>D6-O6-M08-REPONSE-A-01</x:v>
      </x:c>
      <x:c r="B1758" s="122" t="str">
        <x:v>D6-O6-M08</x:v>
      </x:c>
      <x:c r="C1758" s="122" t="str">
        <x:v>REPONSE</x:v>
      </x:c>
      <x:c r="D1758" s="122" t="str">
        <x:v>A</x:v>
      </x:c>
      <x:c r="E1758" s="123" t="n">
        <x:v>1</x:v>
      </x:c>
      <x:c r="F1758" s="122" t="str">
        <x:v>Saar</x:v>
      </x:c>
      <x:c r="G1758" s="122" t="str">
        <x:v>Attends que leur mouvement naturel couvre le tien.</x:v>
      </x:c>
      <x:c r="H1758" s="122" t="str">
        <x:v>Réponse au choix retenu ; les autres réponses ne sont pas jouées.</x:v>
      </x:c>
      <x:c r="I1758" s="122" t="str">
        <x:v>Conditions d’entrée encore valides ; personne, outil et passage nécessaires disponibles. La parole seule ne valide pas l’objectif.</x:v>
      </x:c>
      <x:c r="J1758" s="122" t="str">
        <x:v>Origines — O6</x:v>
      </x:c>
      <x:c r="K1758" s="125" t="n">
        <x:v>8</x:v>
      </x:c>
    </x:row>
    <x:row r="1759" ht="59" customHeight="1">
      <x:c r="A1759" s="126" t="str">
        <x:v>D6-O6-M08-CHOIX-B-01</x:v>
      </x:c>
      <x:c r="B1759" s="127" t="str">
        <x:v>D6-O6-M08</x:v>
      </x:c>
      <x:c r="C1759" s="127" t="str">
        <x:v>CHOIX</x:v>
      </x:c>
      <x:c r="D1759" s="127" t="str">
        <x:v>B</x:v>
      </x:c>
      <x:c r="E1759" s="128" t="n">
        <x:v>1</x:v>
      </x:c>
      <x:c r="F1759" s="127" t="str">
        <x:v>Joueur</x:v>
      </x:c>
      <x:c r="G1759" s="127" t="str">
        <x:v>Je longe les pierres et j’évite l’eau.</x:v>
      </x:c>
      <x:c r="H1759" s="127" t="str">
        <x:v>Regarder la personne ou l’appui concerné ; intention, pas résultat.</x:v>
      </x:c>
      <x:c r="I1759" s="127" t="str">
        <x:v>Conditions d’entrée encore valides ; personne, outil et passage nécessaires disponibles. La parole seule ne valide pas l’objectif.</x:v>
      </x:c>
      <x:c r="J1759" s="127" t="str">
        <x:v>Origines — O6</x:v>
      </x:c>
      <x:c r="K1759" s="130" t="n">
        <x:v>7</x:v>
      </x:c>
    </x:row>
    <x:row r="1760" ht="59" customHeight="1">
      <x:c r="A1760" s="121" t="str">
        <x:v>D6-O6-M08-REPONSE-B-01</x:v>
      </x:c>
      <x:c r="B1760" s="122" t="str">
        <x:v>D6-O6-M08</x:v>
      </x:c>
      <x:c r="C1760" s="122" t="str">
        <x:v>REPONSE</x:v>
      </x:c>
      <x:c r="D1760" s="122" t="str">
        <x:v>B</x:v>
      </x:c>
      <x:c r="E1760" s="123" t="n">
        <x:v>1</x:v>
      </x:c>
      <x:c r="F1760" s="122" t="str">
        <x:v>Saar</x:v>
      </x:c>
      <x:c r="G1760" s="122" t="str">
        <x:v>La pierre garde moins de marques, mais offre moins de couvert.</x:v>
      </x:c>
      <x:c r="H1760" s="122" t="str">
        <x:v>Réponse au choix retenu ; les autres réponses ne sont pas jouées.</x:v>
      </x:c>
      <x:c r="I1760" s="122" t="str">
        <x:v>Conditions d’entrée encore valides ; personne, outil et passage nécessaires disponibles. La parole seule ne valide pas l’objectif.</x:v>
      </x:c>
      <x:c r="J1760" s="122" t="str">
        <x:v>Origines — O6</x:v>
      </x:c>
      <x:c r="K1760" s="125" t="n">
        <x:v>11</x:v>
      </x:c>
    </x:row>
    <x:row r="1761" ht="164" customHeight="1">
      <x:c r="A1761" s="126" t="str">
        <x:v>D6-O6-M09-OUV---01</x:v>
      </x:c>
      <x:c r="B1761" s="127" t="str">
        <x:v>D6-O6-M09</x:v>
      </x:c>
      <x:c r="C1761" s="127" t="str">
        <x:v>OUV</x:v>
      </x:c>
      <x:c r="D1761" s="127" t="str">
        <x:v>-</x:v>
      </x:c>
      <x:c r="E1761" s="128" t="n">
        <x:v>1</x:v>
      </x:c>
      <x:c r="F1761" s="127" t="str">
        <x:v>Yena</x:v>
      </x:c>
      <x:c r="G1761" s="127" t="str">
        <x:v>Le lancer atteint loin. Ensuite, ton arme est loin aussi. Regarde où tu devras la reprendre.</x:v>
      </x:c>
      <x:c r="H1761" s="127" t="str">
        <x:v>Laisse le joueur regarder la situation avant de poursuivre.</x:v>
      </x:c>
      <x:c r="I1761" s="127" t="str">
        <x:v>O6-M08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1761" s="127" t="str">
        <x:v>Origines — O6</x:v>
      </x:c>
      <x:c r="K1761" s="130" t="n">
        <x:v>16</x:v>
      </x:c>
    </x:row>
    <x:row r="1762" ht="74" customHeight="1">
      <x:c r="A1762" s="121" t="str">
        <x:v>D6-O6-M09-SUCCES---01</x:v>
      </x:c>
      <x:c r="B1762" s="122" t="str">
        <x:v>D6-O6-M09</x:v>
      </x:c>
      <x:c r="C1762" s="122" t="str">
        <x:v>SUCCES</x:v>
      </x:c>
      <x:c r="D1762" s="122" t="str">
        <x:v>-</x:v>
      </x:c>
      <x:c r="E1762" s="123" t="n">
        <x:v>1</x:v>
      </x:c>
      <x:c r="F1762" s="122" t="str">
        <x:v>Yena</x:v>
      </x:c>
      <x:c r="G1762" s="122" t="str">
        <x:v>L’arme est revenue parce que tu es allé la chercher.</x:v>
      </x:c>
      <x:c r="H1762" s="122" t="str">
        <x:v>Regarde le résultat réellement obtenu avant de parler.</x:v>
      </x:c>
      <x:c r="I1762" s="122" t="str">
        <x:v>Résultat correspondant effectivement constaté ; remplace ou supprime la ligne si choix de refus/différé/observation. Ne jamais jouer une victoire non acquise.</x:v>
      </x:c>
      <x:c r="J1762" s="122" t="str">
        <x:v>Origines — O6</x:v>
      </x:c>
      <x:c r="K1762" s="125" t="n">
        <x:v>10</x:v>
      </x:c>
    </x:row>
    <x:row r="1763" ht="44" customHeight="1">
      <x:c r="A1763" s="126" t="str">
        <x:v>D6-O6-M09-ECHEC---01</x:v>
      </x:c>
      <x:c r="B1763" s="127" t="str">
        <x:v>D6-O6-M09</x:v>
      </x:c>
      <x:c r="C1763" s="127" t="str">
        <x:v>ECHEC</x:v>
      </x:c>
      <x:c r="D1763" s="127" t="str">
        <x:v>-</x:v>
      </x:c>
      <x:c r="E1763" s="128" t="n">
        <x:v>1</x:v>
      </x:c>
      <x:c r="F1763" s="127" t="str">
        <x:v>Yena</x:v>
      </x:c>
      <x:c r="G1763" s="127" t="str">
        <x:v>Le lancer est à côté. La zone d’exercice reste accessible pour le récupérer.</x:v>
      </x:c>
      <x:c r="H1763" s="127" t="str">
        <x:v>Suspend l’échange pour laisser jouer le repli ou la protection prévue.</x:v>
      </x:c>
      <x:c r="I1763" s="127" t="str">
        <x:v>Échec ou blocage correspondant effectivement observé ; les dégâts, objets et positions persistent.</x:v>
      </x:c>
      <x:c r="J1763" s="127" t="str">
        <x:v>Origines — O6</x:v>
      </x:c>
      <x:c r="K1763" s="130" t="n">
        <x:v>13</x:v>
      </x:c>
    </x:row>
    <x:row r="1764" ht="44" customHeight="1">
      <x:c r="A1764" s="121" t="str">
        <x:v>D6-O6-M09-REPRISE---01</x:v>
      </x:c>
      <x:c r="B1764" s="122" t="str">
        <x:v>D6-O6-M09</x:v>
      </x:c>
      <x:c r="C1764" s="122" t="str">
        <x:v>REPRISE</x:v>
      </x:c>
      <x:c r="D1764" s="122" t="str">
        <x:v>-</x:v>
      </x:c>
      <x:c r="E1764" s="123" t="n">
        <x:v>1</x:v>
      </x:c>
      <x:c r="F1764" s="122" t="str">
        <x:v>Yena</x:v>
      </x:c>
      <x:c r="G1764" s="122" t="str">
        <x:v>Ton arme est derrière la barrière. Regarde le mouvement de la cible avant d’aller la reprendre.</x:v>
      </x:c>
      <x:c r="H1764" s="122" t="str">
        <x:v>Reprend à distance sûre ; ne répète pas toute la présentation.</x:v>
      </x:c>
      <x:c r="I1764" s="122" t="str">
        <x:v>Réinteraction volontaire après interruption ; état de l’action conservé.</x:v>
      </x:c>
      <x:c r="J1764" s="122" t="str">
        <x:v>Origines — O6</x:v>
      </x:c>
      <x:c r="K1764" s="125" t="n">
        <x:v>16</x:v>
      </x:c>
    </x:row>
    <x:row r="1765" ht="59" customHeight="1">
      <x:c r="A1765" s="126" t="str">
        <x:v>D6-O6-M09-CHOIX-A-01</x:v>
      </x:c>
      <x:c r="B1765" s="127" t="str">
        <x:v>D6-O6-M09</x:v>
      </x:c>
      <x:c r="C1765" s="127" t="str">
        <x:v>CHOIX</x:v>
      </x:c>
      <x:c r="D1765" s="127" t="str">
        <x:v>A</x:v>
      </x:c>
      <x:c r="E1765" s="128" t="n">
        <x:v>1</x:v>
      </x:c>
      <x:c r="F1765" s="127" t="str">
        <x:v>Joueur</x:v>
      </x:c>
      <x:c r="G1765" s="127" t="str">
        <x:v>Je travaille la portée sans la lâcher.</x:v>
      </x:c>
      <x:c r="H1765" s="127" t="str">
        <x:v>Regarder la personne ou l’appui concerné ; intention, pas résultat.</x:v>
      </x:c>
      <x:c r="I1765" s="127" t="str">
        <x:v>Conditions d’entrée encore valides ; personne, outil et passage nécessaires disponibles. La parole seule ne valide pas l’objectif.</x:v>
      </x:c>
      <x:c r="J1765" s="127" t="str">
        <x:v>Origines — O6</x:v>
      </x:c>
      <x:c r="K1765" s="130" t="n">
        <x:v>7</x:v>
      </x:c>
    </x:row>
    <x:row r="1766" ht="59" customHeight="1">
      <x:c r="A1766" s="121" t="str">
        <x:v>D6-O6-M09-REPONSE-A-01</x:v>
      </x:c>
      <x:c r="B1766" s="122" t="str">
        <x:v>D6-O6-M09</x:v>
      </x:c>
      <x:c r="C1766" s="122" t="str">
        <x:v>REPONSE</x:v>
      </x:c>
      <x:c r="D1766" s="122" t="str">
        <x:v>A</x:v>
      </x:c>
      <x:c r="E1766" s="123" t="n">
        <x:v>1</x:v>
      </x:c>
      <x:c r="F1766" s="122" t="str">
        <x:v>Yena</x:v>
      </x:c>
      <x:c r="G1766" s="122" t="str">
        <x:v>Essaie les deux longueurs avant de choisir ta distance.</x:v>
      </x:c>
      <x:c r="H1766" s="122" t="str">
        <x:v>Réponse au choix retenu ; les autres réponses ne sont pas jouées.</x:v>
      </x:c>
      <x:c r="I1766" s="122" t="str">
        <x:v>Conditions d’entrée encore valides ; personne, outil et passage nécessaires disponibles. La parole seule ne valide pas l’objectif.</x:v>
      </x:c>
      <x:c r="J1766" s="122" t="str">
        <x:v>Origines — O6</x:v>
      </x:c>
      <x:c r="K1766" s="125" t="n">
        <x:v>9</x:v>
      </x:c>
    </x:row>
    <x:row r="1767" ht="59" customHeight="1">
      <x:c r="A1767" s="126" t="str">
        <x:v>D6-O6-M09-CHOIX-B-01</x:v>
      </x:c>
      <x:c r="B1767" s="127" t="str">
        <x:v>D6-O6-M09</x:v>
      </x:c>
      <x:c r="C1767" s="127" t="str">
        <x:v>CHOIX</x:v>
      </x:c>
      <x:c r="D1767" s="127" t="str">
        <x:v>B</x:v>
      </x:c>
      <x:c r="E1767" s="128" t="n">
        <x:v>1</x:v>
      </x:c>
      <x:c r="F1767" s="127" t="str">
        <x:v>Joueur</x:v>
      </x:c>
      <x:c r="G1767" s="127" t="str">
        <x:v>Je lance, puis je construis mon approche de récupération.</x:v>
      </x:c>
      <x:c r="H1767" s="127" t="str">
        <x:v>Regarder la personne ou l’appui concerné ; intention, pas résultat.</x:v>
      </x:c>
      <x:c r="I1767" s="127" t="str">
        <x:v>Conditions d’entrée encore valides ; personne, outil et passage nécessaires disponibles. La parole seule ne valide pas l’objectif.</x:v>
      </x:c>
      <x:c r="J1767" s="127" t="str">
        <x:v>Origines — O6</x:v>
      </x:c>
      <x:c r="K1767" s="130" t="n">
        <x:v>9</x:v>
      </x:c>
    </x:row>
    <x:row r="1768" ht="59" customHeight="1">
      <x:c r="A1768" s="121" t="str">
        <x:v>D6-O6-M09-REPONSE-B-01</x:v>
      </x:c>
      <x:c r="B1768" s="122" t="str">
        <x:v>D6-O6-M09</x:v>
      </x:c>
      <x:c r="C1768" s="122" t="str">
        <x:v>REPONSE</x:v>
      </x:c>
      <x:c r="D1768" s="122" t="str">
        <x:v>B</x:v>
      </x:c>
      <x:c r="E1768" s="123" t="n">
        <x:v>1</x:v>
      </x:c>
      <x:c r="F1768" s="122" t="str">
        <x:v>Yena</x:v>
      </x:c>
      <x:c r="G1768" s="122" t="str">
        <x:v>Je déclenche la cible quand tu quittes le couvert.</x:v>
      </x:c>
      <x:c r="H1768" s="122" t="str">
        <x:v>Réponse au choix retenu ; les autres réponses ne sont pas jouées.</x:v>
      </x:c>
      <x:c r="I1768" s="122" t="str">
        <x:v>Conditions d’entrée encore valides ; personne, outil et passage nécessaires disponibles. La parole seule ne valide pas l’objectif.</x:v>
      </x:c>
      <x:c r="J1768" s="122" t="str">
        <x:v>Origines — O6</x:v>
      </x:c>
      <x:c r="K1768" s="125" t="n">
        <x:v>9</x:v>
      </x:c>
    </x:row>
    <x:row r="1769" ht="164" customHeight="1">
      <x:c r="A1769" s="126" t="str">
        <x:v>D6-O6-M10-OUV---01</x:v>
      </x:c>
      <x:c r="B1769" s="127" t="str">
        <x:v>D6-O6-M10</x:v>
      </x:c>
      <x:c r="C1769" s="127" t="str">
        <x:v>OUV</x:v>
      </x:c>
      <x:c r="D1769" s="127" t="str">
        <x:v>-</x:v>
      </x:c>
      <x:c r="E1769" s="128" t="n">
        <x:v>1</x:v>
      </x:c>
      <x:c r="F1769" s="127" t="str">
        <x:v>Tov</x:v>
      </x:c>
      <x:c r="G1769" s="127" t="str">
        <x:v>Le mannequin allié passe ici. Si ta mine lui ferme aussi la sortie, ton plan manque une moitié.</x:v>
      </x:c>
      <x:c r="H1769" s="127" t="str">
        <x:v>Laisse le joueur regarder la situation avant de poursuivre.</x:v>
      </x:c>
      <x:c r="I1769" s="127" t="str">
        <x:v>O6-M09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1769" s="127" t="str">
        <x:v>Origines — O6</x:v>
      </x:c>
      <x:c r="K1769" s="130" t="n">
        <x:v>18</x:v>
      </x:c>
    </x:row>
    <x:row r="1770" ht="74" customHeight="1">
      <x:c r="A1770" s="121" t="str">
        <x:v>D6-O6-M10-SUCCES---01</x:v>
      </x:c>
      <x:c r="B1770" s="122" t="str">
        <x:v>D6-O6-M10</x:v>
      </x:c>
      <x:c r="C1770" s="122" t="str">
        <x:v>SUCCES</x:v>
      </x:c>
      <x:c r="D1770" s="122" t="str">
        <x:v>-</x:v>
      </x:c>
      <x:c r="E1770" s="123" t="n">
        <x:v>1</x:v>
      </x:c>
      <x:c r="F1770" s="122" t="str">
        <x:v>Tov</x:v>
      </x:c>
      <x:c r="G1770" s="122" t="str">
        <x:v>Le trajet a changé comme tu l’avais préparé. L’allié peut encore sortir.</x:v>
      </x:c>
      <x:c r="H1770" s="122" t="str">
        <x:v>Regarde le résultat réellement obtenu avant de parler.</x:v>
      </x:c>
      <x:c r="I1770" s="122" t="str">
        <x:v>Résultat correspondant effectivement constaté ; remplace ou supprime la ligne si choix de refus/différé/observation. Ne jamais jouer une victoire non acquise.</x:v>
      </x:c>
      <x:c r="J1770" s="122" t="str">
        <x:v>Origines — O6</x:v>
      </x:c>
      <x:c r="K1770" s="125" t="n">
        <x:v>12</x:v>
      </x:c>
    </x:row>
    <x:row r="1771" ht="44" customHeight="1">
      <x:c r="A1771" s="126" t="str">
        <x:v>D6-O6-M10-ECHEC---01</x:v>
      </x:c>
      <x:c r="B1771" s="127" t="str">
        <x:v>D6-O6-M10</x:v>
      </x:c>
      <x:c r="C1771" s="127" t="str">
        <x:v>ECHEC</x:v>
      </x:c>
      <x:c r="D1771" s="127" t="str">
        <x:v>-</x:v>
      </x:c>
      <x:c r="E1771" s="128" t="n">
        <x:v>1</x:v>
      </x:c>
      <x:c r="F1771" s="127" t="str">
        <x:v>Tov</x:v>
      </x:c>
      <x:c r="G1771" s="127" t="str">
        <x:v>Le déclencheur a été touché. L’exercice s’arrête avant le prochain passage.</x:v>
      </x:c>
      <x:c r="H1771" s="127" t="str">
        <x:v>Suspend l’échange pour laisser jouer le repli ou la protection prévue.</x:v>
      </x:c>
      <x:c r="I1771" s="127" t="str">
        <x:v>Échec ou blocage correspondant effectivement observé ; les dégâts, objets et positions persistent.</x:v>
      </x:c>
      <x:c r="J1771" s="127" t="str">
        <x:v>Origines — O6</x:v>
      </x:c>
      <x:c r="K1771" s="130" t="n">
        <x:v>11</x:v>
      </x:c>
    </x:row>
    <x:row r="1772" ht="44" customHeight="1">
      <x:c r="A1772" s="121" t="str">
        <x:v>D6-O6-M10-REPRISE---01</x:v>
      </x:c>
      <x:c r="B1772" s="122" t="str">
        <x:v>D6-O6-M10</x:v>
      </x:c>
      <x:c r="C1772" s="122" t="str">
        <x:v>REPRISE</x:v>
      </x:c>
      <x:c r="D1772" s="122" t="str">
        <x:v>-</x:v>
      </x:c>
      <x:c r="E1772" s="123" t="n">
        <x:v>1</x:v>
      </x:c>
      <x:c r="F1772" s="122" t="str">
        <x:v>Tov</x:v>
      </x:c>
      <x:c r="G1772" s="122" t="str">
        <x:v>Déplace la mine sur la surface autorisée puis teste le trajet allié de nouveau.</x:v>
      </x:c>
      <x:c r="H1772" s="122" t="str">
        <x:v>Reprend à distance sûre ; ne répète pas toute la présentation.</x:v>
      </x:c>
      <x:c r="I1772" s="122" t="str">
        <x:v>Réinteraction volontaire après interruption ; état de l’action conservé.</x:v>
      </x:c>
      <x:c r="J1772" s="122" t="str">
        <x:v>Origines — O6</x:v>
      </x:c>
      <x:c r="K1772" s="125" t="n">
        <x:v>14</x:v>
      </x:c>
    </x:row>
    <x:row r="1773" ht="59" customHeight="1">
      <x:c r="A1773" s="126" t="str">
        <x:v>D6-O6-M10-CHOIX-A-01</x:v>
      </x:c>
      <x:c r="B1773" s="127" t="str">
        <x:v>D6-O6-M10</x:v>
      </x:c>
      <x:c r="C1773" s="127" t="str">
        <x:v>CHOIX</x:v>
      </x:c>
      <x:c r="D1773" s="127" t="str">
        <x:v>A</x:v>
      </x:c>
      <x:c r="E1773" s="128" t="n">
        <x:v>1</x:v>
      </x:c>
      <x:c r="F1773" s="127" t="str">
        <x:v>Joueur</x:v>
      </x:c>
      <x:c r="G1773" s="127" t="str">
        <x:v>Je protège ce couloir en gardant son retrait.</x:v>
      </x:c>
      <x:c r="H1773" s="127" t="str">
        <x:v>Regarder la personne ou l’appui concerné ; intention, pas résultat.</x:v>
      </x:c>
      <x:c r="I1773" s="127" t="str">
        <x:v>Conditions d’entrée encore valides ; personne, outil et passage nécessaires disponibles. La parole seule ne valide pas l’objectif.</x:v>
      </x:c>
      <x:c r="J1773" s="127" t="str">
        <x:v>Origines — O6</x:v>
      </x:c>
      <x:c r="K1773" s="130" t="n">
        <x:v>8</x:v>
      </x:c>
    </x:row>
    <x:row r="1774" ht="59" customHeight="1">
      <x:c r="A1774" s="121" t="str">
        <x:v>D6-O6-M10-REPONSE-A-01</x:v>
      </x:c>
      <x:c r="B1774" s="122" t="str">
        <x:v>D6-O6-M10</x:v>
      </x:c>
      <x:c r="C1774" s="122" t="str">
        <x:v>REPONSE</x:v>
      </x:c>
      <x:c r="D1774" s="122" t="str">
        <x:v>A</x:v>
      </x:c>
      <x:c r="E1774" s="123" t="n">
        <x:v>1</x:v>
      </x:c>
      <x:c r="F1774" s="122" t="str">
        <x:v>Tov</x:v>
      </x:c>
      <x:c r="G1774" s="122" t="str">
        <x:v>Montre-moi la limite avant que je lance le mannequin.</x:v>
      </x:c>
      <x:c r="H1774" s="122" t="str">
        <x:v>Réponse au choix retenu ; les autres réponses ne sont pas jouées.</x:v>
      </x:c>
      <x:c r="I1774" s="122" t="str">
        <x:v>Conditions d’entrée encore valides ; personne, outil et passage nécessaires disponibles. La parole seule ne valide pas l’objectif.</x:v>
      </x:c>
      <x:c r="J1774" s="122" t="str">
        <x:v>Origines — O6</x:v>
      </x:c>
      <x:c r="K1774" s="125" t="n">
        <x:v>9</x:v>
      </x:c>
    </x:row>
    <x:row r="1775" ht="59" customHeight="1">
      <x:c r="A1775" s="126" t="str">
        <x:v>D6-O6-M10-CHOIX-B-01</x:v>
      </x:c>
      <x:c r="B1775" s="127" t="str">
        <x:v>D6-O6-M10</x:v>
      </x:c>
      <x:c r="C1775" s="127" t="str">
        <x:v>CHOIX</x:v>
      </x:c>
      <x:c r="D1775" s="127" t="str">
        <x:v>B</x:v>
      </x:c>
      <x:c r="E1775" s="128" t="n">
        <x:v>1</x:v>
      </x:c>
      <x:c r="F1775" s="127" t="str">
        <x:v>Joueur</x:v>
      </x:c>
      <x:c r="G1775" s="127" t="str">
        <x:v>Je m’en sers pour créer un détour.</x:v>
      </x:c>
      <x:c r="H1775" s="127" t="str">
        <x:v>Regarder la personne ou l’appui concerné ; intention, pas résultat.</x:v>
      </x:c>
      <x:c r="I1775" s="127" t="str">
        <x:v>Conditions d’entrée encore valides ; personne, outil et passage nécessaires disponibles. La parole seule ne valide pas l’objectif.</x:v>
      </x:c>
      <x:c r="J1775" s="127" t="str">
        <x:v>Origines — O6</x:v>
      </x:c>
      <x:c r="K1775" s="130" t="n">
        <x:v>7</x:v>
      </x:c>
    </x:row>
    <x:row r="1776" ht="59" customHeight="1">
      <x:c r="A1776" s="121" t="str">
        <x:v>D6-O6-M10-REPONSE-B-01</x:v>
      </x:c>
      <x:c r="B1776" s="122" t="str">
        <x:v>D6-O6-M10</x:v>
      </x:c>
      <x:c r="C1776" s="122" t="str">
        <x:v>REPONSE</x:v>
      </x:c>
      <x:c r="D1776" s="122" t="str">
        <x:v>B</x:v>
      </x:c>
      <x:c r="E1776" s="123" t="n">
        <x:v>1</x:v>
      </x:c>
      <x:c r="F1776" s="122" t="str">
        <x:v>Tov</x:v>
      </x:c>
      <x:c r="G1776" s="122" t="str">
        <x:v>Alors le détour doit mener quelque part d’utile.</x:v>
      </x:c>
      <x:c r="H1776" s="122" t="str">
        <x:v>Réponse au choix retenu ; les autres réponses ne sont pas jouées.</x:v>
      </x:c>
      <x:c r="I1776" s="122" t="str">
        <x:v>Conditions d’entrée encore valides ; personne, outil et passage nécessaires disponibles. La parole seule ne valide pas l’objectif.</x:v>
      </x:c>
      <x:c r="J1776" s="122" t="str">
        <x:v>Origines — O6</x:v>
      </x:c>
      <x:c r="K1776" s="125" t="n">
        <x:v>8</x:v>
      </x:c>
    </x:row>
    <x:row r="1777" ht="164" customHeight="1">
      <x:c r="A1777" s="126" t="str">
        <x:v>D6-O6-M11-OUV---01</x:v>
      </x:c>
      <x:c r="B1777" s="127" t="str">
        <x:v>D6-O6-M11</x:v>
      </x:c>
      <x:c r="C1777" s="127" t="str">
        <x:v>OUV</x:v>
      </x:c>
      <x:c r="D1777" s="127" t="str">
        <x:v>-</x:v>
      </x:c>
      <x:c r="E1777" s="128" t="n">
        <x:v>1</x:v>
      </x:c>
      <x:c r="F1777" s="127" t="str">
        <x:v>Harek</x:v>
      </x:c>
      <x:c r="G1777" s="127" t="str">
        <x:v>La manche est finie... La cible tombe ! Tov est dessous !</x:v>
      </x:c>
      <x:c r="H1777" s="127" t="str">
        <x:v>Laisse le joueur regarder la situation avant de poursuivre.</x:v>
      </x:c>
      <x:c r="I1777" s="127" t="str">
        <x:v>O6-M10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1777" s="127" t="str">
        <x:v>Origines — O6</x:v>
      </x:c>
      <x:c r="K1777" s="130" t="n">
        <x:v>12</x:v>
      </x:c>
    </x:row>
    <x:row r="1778" ht="74" customHeight="1">
      <x:c r="A1778" s="121" t="str">
        <x:v>D6-O6-M11-SUCCES---01</x:v>
      </x:c>
      <x:c r="B1778" s="122" t="str">
        <x:v>D6-O6-M11</x:v>
      </x:c>
      <x:c r="C1778" s="122" t="str">
        <x:v>SUCCES</x:v>
      </x:c>
      <x:c r="D1778" s="122" t="str">
        <x:v>-</x:v>
      </x:c>
      <x:c r="E1778" s="123" t="n">
        <x:v>1</x:v>
      </x:c>
      <x:c r="F1778" s="122" t="str">
        <x:v>Harek</x:v>
      </x:c>
      <x:c r="G1778" s="122" t="str">
        <x:v>La manche avait son résultat. Ce qui vient de se passer a eu besoin de nous deux.</x:v>
      </x:c>
      <x:c r="H1778" s="122" t="str">
        <x:v>Regarde le résultat réellement obtenu avant de parler.</x:v>
      </x:c>
      <x:c r="I1778" s="122" t="str">
        <x:v>Résultat correspondant effectivement constaté ; remplace ou supprime la ligne si choix de refus/différé/observation. Ne jamais jouer une victoire non acquise.</x:v>
      </x:c>
      <x:c r="J1778" s="122" t="str">
        <x:v>Origines — O6</x:v>
      </x:c>
      <x:c r="K1778" s="125" t="n">
        <x:v>17</x:v>
      </x:c>
    </x:row>
    <x:row r="1779" ht="44" customHeight="1">
      <x:c r="A1779" s="126" t="str">
        <x:v>D6-O6-M11-ECHEC---01</x:v>
      </x:c>
      <x:c r="B1779" s="127" t="str">
        <x:v>D6-O6-M11</x:v>
      </x:c>
      <x:c r="C1779" s="127" t="str">
        <x:v>ECHEC</x:v>
      </x:c>
      <x:c r="D1779" s="127" t="str">
        <x:v>-</x:v>
      </x:c>
      <x:c r="E1779" s="128" t="n">
        <x:v>1</x:v>
      </x:c>
      <x:c r="F1779" s="127" t="str">
        <x:v>Saar</x:v>
      </x:c>
      <x:c r="G1779" s="127" t="str">
        <x:v>Reculez. Je retiens le mécanisme ; nous reprenons le geste en exercice.</x:v>
      </x:c>
      <x:c r="H1779" s="127" t="str">
        <x:v>Suspend l’échange pour laisser jouer le repli ou la protection prévue.</x:v>
      </x:c>
      <x:c r="I1779" s="127" t="str">
        <x:v>Échec ou blocage correspondant effectivement observé ; les dégâts, objets et positions persistent.</x:v>
      </x:c>
      <x:c r="J1779" s="127" t="str">
        <x:v>Origines — O6</x:v>
      </x:c>
      <x:c r="K1779" s="130" t="n">
        <x:v>12</x:v>
      </x:c>
    </x:row>
    <x:row r="1780" ht="44" customHeight="1">
      <x:c r="A1780" s="121" t="str">
        <x:v>D6-O6-M11-REPRISE---01</x:v>
      </x:c>
      <x:c r="B1780" s="122" t="str">
        <x:v>D6-O6-M11</x:v>
      </x:c>
      <x:c r="C1780" s="122" t="str">
        <x:v>REPRISE</x:v>
      </x:c>
      <x:c r="D1780" s="122" t="str">
        <x:v>-</x:v>
      </x:c>
      <x:c r="E1780" s="123" t="n">
        <x:v>1</x:v>
      </x:c>
      <x:c r="F1780" s="122" t="str">
        <x:v>Saar</x:v>
      </x:c>
      <x:c r="G1780" s="122" t="str">
        <x:v>Le duel précédent reste tel qu’il s’est joué. Corrigeons la retenue de la cible.</x:v>
      </x:c>
      <x:c r="H1780" s="122" t="str">
        <x:v>Reprend à distance sûre ; ne répète pas toute la présentation.</x:v>
      </x:c>
      <x:c r="I1780" s="122" t="str">
        <x:v>Réinteraction volontaire après interruption ; état de l’action conservé.</x:v>
      </x:c>
      <x:c r="J1780" s="122" t="str">
        <x:v>Origines — O6</x:v>
      </x:c>
      <x:c r="K1780" s="125" t="n">
        <x:v>14</x:v>
      </x:c>
    </x:row>
    <x:row r="1781" ht="59" customHeight="1">
      <x:c r="A1781" s="126" t="str">
        <x:v>D6-O6-M11-CHOIX-A-01</x:v>
      </x:c>
      <x:c r="B1781" s="127" t="str">
        <x:v>D6-O6-M11</x:v>
      </x:c>
      <x:c r="C1781" s="127" t="str">
        <x:v>CHOIX</x:v>
      </x:c>
      <x:c r="D1781" s="127" t="str">
        <x:v>A</x:v>
      </x:c>
      <x:c r="E1781" s="128" t="n">
        <x:v>1</x:v>
      </x:c>
      <x:c r="F1781" s="127" t="str">
        <x:v>Joueur</x:v>
      </x:c>
      <x:c r="G1781" s="127" t="str">
        <x:v>Je t’aide à la retenir.</x:v>
      </x:c>
      <x:c r="H1781" s="127" t="str">
        <x:v>Regarder la personne ou l’appui concerné ; intention, pas résultat.</x:v>
      </x:c>
      <x:c r="I1781" s="127" t="str">
        <x:v>Conditions d’entrée encore valides ; personne, outil et passage nécessaires disponibles. La parole seule ne valide pas l’objectif.</x:v>
      </x:c>
      <x:c r="J1781" s="127" t="str">
        <x:v>Origines — O6</x:v>
      </x:c>
      <x:c r="K1781" s="130" t="n">
        <x:v>5</x:v>
      </x:c>
    </x:row>
    <x:row r="1782" ht="59" customHeight="1">
      <x:c r="A1782" s="121" t="str">
        <x:v>D6-O6-M11-REPONSE-A-01</x:v>
      </x:c>
      <x:c r="B1782" s="122" t="str">
        <x:v>D6-O6-M11</x:v>
      </x:c>
      <x:c r="C1782" s="122" t="str">
        <x:v>REPONSE</x:v>
      </x:c>
      <x:c r="D1782" s="122" t="str">
        <x:v>A</x:v>
      </x:c>
      <x:c r="E1782" s="123" t="n">
        <x:v>1</x:v>
      </x:c>
      <x:c r="F1782" s="122" t="str">
        <x:v>Harek</x:v>
      </x:c>
      <x:c r="G1782" s="122" t="str">
        <x:v>Prends l’autre côté, pas le bras mobile !</x:v>
      </x:c>
      <x:c r="H1782" s="122" t="str">
        <x:v>Réponse au choix retenu ; les autres réponses ne sont pas jouées.</x:v>
      </x:c>
      <x:c r="I1782" s="122" t="str">
        <x:v>Conditions d’entrée encore valides ; personne, outil et passage nécessaires disponibles. La parole seule ne valide pas l’objectif.</x:v>
      </x:c>
      <x:c r="J1782" s="122" t="str">
        <x:v>Origines — O6</x:v>
      </x:c>
      <x:c r="K1782" s="125" t="n">
        <x:v>8</x:v>
      </x:c>
    </x:row>
    <x:row r="1783" ht="59" customHeight="1">
      <x:c r="A1783" s="126" t="str">
        <x:v>D6-O6-M11-CHOIX-B-01</x:v>
      </x:c>
      <x:c r="B1783" s="127" t="str">
        <x:v>D6-O6-M11</x:v>
      </x:c>
      <x:c r="C1783" s="127" t="str">
        <x:v>CHOIX</x:v>
      </x:c>
      <x:c r="D1783" s="127" t="str">
        <x:v>B</x:v>
      </x:c>
      <x:c r="E1783" s="128" t="n">
        <x:v>1</x:v>
      </x:c>
      <x:c r="F1783" s="127" t="str">
        <x:v>Joueur</x:v>
      </x:c>
      <x:c r="G1783" s="127" t="str">
        <x:v>Je dégage Tov d’abord.</x:v>
      </x:c>
      <x:c r="H1783" s="127" t="str">
        <x:v>Regarder la personne ou l’appui concerné ; intention, pas résultat.</x:v>
      </x:c>
      <x:c r="I1783" s="127" t="str">
        <x:v>Conditions d’entrée encore valides ; personne, outil et passage nécessaires disponibles. La parole seule ne valide pas l’objectif.</x:v>
      </x:c>
      <x:c r="J1783" s="127" t="str">
        <x:v>Origines — O6</x:v>
      </x:c>
      <x:c r="K1783" s="130" t="n">
        <x:v>4</x:v>
      </x:c>
    </x:row>
    <x:row r="1784" ht="59" customHeight="1">
      <x:c r="A1784" s="121" t="str">
        <x:v>D6-O6-M11-REPONSE-B-01</x:v>
      </x:c>
      <x:c r="B1784" s="122" t="str">
        <x:v>D6-O6-M11</x:v>
      </x:c>
      <x:c r="C1784" s="122" t="str">
        <x:v>REPONSE</x:v>
      </x:c>
      <x:c r="D1784" s="122" t="str">
        <x:v>B</x:v>
      </x:c>
      <x:c r="E1784" s="123" t="n">
        <x:v>1</x:v>
      </x:c>
      <x:c r="F1784" s="122" t="str">
        <x:v>Harek</x:v>
      </x:c>
      <x:c r="G1784" s="122" t="str">
        <x:v>Je bloque ce que je peux. Ramène-le derrière le montant.</x:v>
      </x:c>
      <x:c r="H1784" s="122" t="str">
        <x:v>Réponse au choix retenu ; les autres réponses ne sont pas jouées.</x:v>
      </x:c>
      <x:c r="I1784" s="122" t="str">
        <x:v>Conditions d’entrée encore valides ; personne, outil et passage nécessaires disponibles. La parole seule ne valide pas l’objectif.</x:v>
      </x:c>
      <x:c r="J1784" s="122" t="str">
        <x:v>Origines — O6</x:v>
      </x:c>
      <x:c r="K1784" s="125" t="n">
        <x:v>10</x:v>
      </x:c>
    </x:row>
    <x:row r="1785" ht="44" customHeight="1">
      <x:c r="A1785" s="126" t="str">
        <x:v>D6-O6-M11-VARIANTE---01</x:v>
      </x:c>
      <x:c r="B1785" s="127" t="str">
        <x:v>D6-O6-M11</x:v>
      </x:c>
      <x:c r="C1785" s="127" t="str">
        <x:v>VARIANTE</x:v>
      </x:c>
      <x:c r="D1785" s="127" t="str">
        <x:v>-</x:v>
      </x:c>
      <x:c r="E1785" s="128" t="n">
        <x:v>1</x:v>
      </x:c>
      <x:c r="F1785" s="127" t="str">
        <x:v>Harek</x:v>
      </x:c>
      <x:c r="G1785" s="127" t="str">
        <x:v>La manche reste à moi. Pour cette cible, j’avais besoin de ton appui.</x:v>
      </x:c>
      <x:c r="H1785" s="127" t="str">
        <x:v>Sépare le salut du duel du rangement partagé qui vient d’avoir lieu.</x:v>
      </x:c>
      <x:c r="I1785" s="127" t="str">
        <x:v>Après secours de la cible ; priorité 1 ; Harek vainqueur du duel précédent.</x:v>
      </x:c>
      <x:c r="J1785" s="127" t="str">
        <x:v>Origines — O6</x:v>
      </x:c>
      <x:c r="K1785" s="130" t="n">
        <x:v>13</x:v>
      </x:c>
    </x:row>
    <x:row r="1786" ht="59" customHeight="1">
      <x:c r="A1786" s="121" t="str">
        <x:v>D6-O6-M11-VARIANTE---02</x:v>
      </x:c>
      <x:c r="B1786" s="122" t="str">
        <x:v>D6-O6-M11</x:v>
      </x:c>
      <x:c r="C1786" s="122" t="str">
        <x:v>VARIANTE</x:v>
      </x:c>
      <x:c r="D1786" s="122" t="str">
        <x:v>-</x:v>
      </x:c>
      <x:c r="E1786" s="123" t="n">
        <x:v>2</x:v>
      </x:c>
      <x:c r="F1786" s="122" t="str">
        <x:v>Harek</x:v>
      </x:c>
      <x:c r="G1786" s="122" t="str">
        <x:v>Tu as gagné la manche. Et tu n’as pas laissé la cible tomber pendant que je regardais ailleurs.</x:v>
      </x:c>
      <x:c r="H1786" s="122" t="str">
        <x:v>Aide au rangement sans être forcé à devenir ami permanent.</x:v>
      </x:c>
      <x:c r="I1786" s="122" t="str">
        <x:v>Après secours de la cible ; priorité 1 ; joueur vainqueur du duel précédent ; exclusif du cas précédent.</x:v>
      </x:c>
      <x:c r="J1786" s="122" t="str">
        <x:v>Origines — O6</x:v>
      </x:c>
      <x:c r="K1786" s="125" t="n">
        <x:v>18</x:v>
      </x:c>
    </x:row>
    <x:row r="1787" ht="164" customHeight="1">
      <x:c r="A1787" s="126" t="str">
        <x:v>D6-O6-M12-OUV---01</x:v>
      </x:c>
      <x:c r="B1787" s="127" t="str">
        <x:v>D6-O6-M12</x:v>
      </x:c>
      <x:c r="C1787" s="127" t="str">
        <x:v>OUV</x:v>
      </x:c>
      <x:c r="D1787" s="127" t="str">
        <x:v>-</x:v>
      </x:c>
      <x:c r="E1787" s="128" t="n">
        <x:v>1</x:v>
      </x:c>
      <x:c r="F1787" s="127" t="str">
        <x:v>Tov</x:v>
      </x:c>
      <x:c r="G1787" s="127" t="str">
        <x:v>Ton attache tient à l’arrêt. Fais-la courir avant de dire que l’ensemble est prêt.</x:v>
      </x:c>
      <x:c r="H1787" s="127" t="str">
        <x:v>Laisse le joueur regarder la situation avant de poursuivre.</x:v>
      </x:c>
      <x:c r="I1787" s="127" t="str">
        <x:v>O6-M11 résolue ; lire son résultat réel (réussite, issue partielle, refus ou échec) pour adapter les personnages et les objets présents. Homeworld ; formation commune Unblooded ouverte ; équipement effectivement acquis. Les relations, blessures, absences et objets affichés proviennent de l’état de partie ; aucun partenaire n’est recréé par la scène. Le locuteur doit être présent ou relié par le contact décrit ; une absence n’est jamais annulée pour jouer cette scène.</x:v>
      </x:c>
      <x:c r="J1787" s="127" t="str">
        <x:v>Origines — O6</x:v>
      </x:c>
      <x:c r="K1787" s="130" t="n">
        <x:v>14</x:v>
      </x:c>
    </x:row>
    <x:row r="1788" ht="74" customHeight="1">
      <x:c r="A1788" s="121" t="str">
        <x:v>D6-O6-M12-SUCCES---01</x:v>
      </x:c>
      <x:c r="B1788" s="122" t="str">
        <x:v>D6-O6-M12</x:v>
      </x:c>
      <x:c r="C1788" s="122" t="str">
        <x:v>SUCCES</x:v>
      </x:c>
      <x:c r="D1788" s="122" t="str">
        <x:v>-</x:v>
      </x:c>
      <x:c r="E1788" s="123" t="n">
        <x:v>1</x:v>
      </x:c>
      <x:c r="F1788" s="122" t="str">
        <x:v>Tov</x:v>
      </x:c>
      <x:c r="G1788" s="122" t="str">
        <x:v>Rien ne ballotte pendant la course. Tu peux atteindre les outils que tu as choisis.</x:v>
      </x:c>
      <x:c r="H1788" s="122" t="str">
        <x:v>Regarde le résultat réellement obtenu avant de parler.</x:v>
      </x:c>
      <x:c r="I1788" s="122" t="str">
        <x:v>Résultat correspondant effectivement constaté ; remplace ou supprime la ligne si choix de refus/différé/observation. Ne jamais jouer une victoire non acquise.</x:v>
      </x:c>
      <x:c r="J1788" s="122" t="str">
        <x:v>Origines — O6</x:v>
      </x:c>
      <x:c r="K1788" s="125" t="n">
        <x:v>15</x:v>
      </x:c>
    </x:row>
    <x:row r="1789" ht="44" customHeight="1">
      <x:c r="A1789" s="126" t="str">
        <x:v>D6-O6-M12-ECHEC---01</x:v>
      </x:c>
      <x:c r="B1789" s="127" t="str">
        <x:v>D6-O6-M12</x:v>
      </x:c>
      <x:c r="C1789" s="127" t="str">
        <x:v>ECHEC</x:v>
      </x:c>
      <x:c r="D1789" s="127" t="str">
        <x:v>-</x:v>
      </x:c>
      <x:c r="E1789" s="128" t="n">
        <x:v>1</x:v>
      </x:c>
      <x:c r="F1789" s="127" t="str">
        <x:v>Tov</x:v>
      </x:c>
      <x:c r="G1789" s="127" t="str">
        <x:v>Cette fixation a été oubliée. Le départ attend sa correction.</x:v>
      </x:c>
      <x:c r="H1789" s="127" t="str">
        <x:v>Suspend l’échange pour laisser jouer le repli ou la protection prévue.</x:v>
      </x:c>
      <x:c r="I1789" s="127" t="str">
        <x:v>Échec ou blocage correspondant effectivement observé ; les dégâts, objets et positions persistent.</x:v>
      </x:c>
      <x:c r="J1789" s="127" t="str">
        <x:v>Origines — O6</x:v>
      </x:c>
      <x:c r="K1789" s="130" t="n">
        <x:v>10</x:v>
      </x:c>
    </x:row>
    <x:row r="1790" ht="44" customHeight="1">
      <x:c r="A1790" s="121" t="str">
        <x:v>D6-O6-M12-REPRISE---01</x:v>
      </x:c>
      <x:c r="B1790" s="122" t="str">
        <x:v>D6-O6-M12</x:v>
      </x:c>
      <x:c r="C1790" s="122" t="str">
        <x:v>REPRISE</x:v>
      </x:c>
      <x:c r="D1790" s="122" t="str">
        <x:v>-</x:v>
      </x:c>
      <x:c r="E1790" s="123" t="n">
        <x:v>1</x:v>
      </x:c>
      <x:c r="F1790" s="122" t="str">
        <x:v>Tov</x:v>
      </x:c>
      <x:c r="G1790" s="122" t="str">
        <x:v>Reprends la sangle montrée par le test, pas tout l’équipement.</x:v>
      </x:c>
      <x:c r="H1790" s="122" t="str">
        <x:v>Reprend à distance sûre ; ne répète pas toute la présentation.</x:v>
      </x:c>
      <x:c r="I1790" s="122" t="str">
        <x:v>Réinteraction volontaire après interruption ; état de l’action conservé.</x:v>
      </x:c>
      <x:c r="J1790" s="122" t="str">
        <x:v>Origines — O6</x:v>
      </x:c>
      <x:c r="K1790" s="125" t="n">
        <x:v>10</x:v>
      </x:c>
    </x:row>
    <x:row r="1791" ht="59" customHeight="1">
      <x:c r="A1791" s="126" t="str">
        <x:v>D6-O6-M12-CHOIX-A-01</x:v>
      </x:c>
      <x:c r="B1791" s="127" t="str">
        <x:v>D6-O6-M12</x:v>
      </x:c>
      <x:c r="C1791" s="127" t="str">
        <x:v>CHOIX</x:v>
      </x:c>
      <x:c r="D1791" s="127" t="str">
        <x:v>A</x:v>
      </x:c>
      <x:c r="E1791" s="128" t="n">
        <x:v>1</x:v>
      </x:c>
      <x:c r="F1791" s="127" t="str">
        <x:v>Joueur</x:v>
      </x:c>
      <x:c r="G1791" s="127" t="str">
        <x:v>Je prépare un équipement léger.</x:v>
      </x:c>
      <x:c r="H1791" s="127" t="str">
        <x:v>Regarder la personne ou l’appui concerné ; intention, pas résultat.</x:v>
      </x:c>
      <x:c r="I1791" s="127" t="str">
        <x:v>Conditions d’entrée encore valides ; personne, outil et passage nécessaires disponibles. La parole seule ne valide pas l’objectif.</x:v>
      </x:c>
      <x:c r="J1791" s="127" t="str">
        <x:v>Origines — O6</x:v>
      </x:c>
      <x:c r="K1791" s="130" t="n">
        <x:v>5</x:v>
      </x:c>
    </x:row>
    <x:row r="1792" ht="59" customHeight="1">
      <x:c r="A1792" s="121" t="str">
        <x:v>D6-O6-M12-REPONSE-A-01</x:v>
      </x:c>
      <x:c r="B1792" s="122" t="str">
        <x:v>D6-O6-M12</x:v>
      </x:c>
      <x:c r="C1792" s="122" t="str">
        <x:v>REPONSE</x:v>
      </x:c>
      <x:c r="D1792" s="122" t="str">
        <x:v>A</x:v>
      </x:c>
      <x:c r="E1792" s="123" t="n">
        <x:v>1</x:v>
      </x:c>
      <x:c r="F1792" s="122" t="str">
        <x:v>Tov</x:v>
      </x:c>
      <x:c r="G1792" s="122" t="str">
        <x:v>Alors vérifie ce que tu renonces à porter.</x:v>
      </x:c>
      <x:c r="H1792" s="122" t="str">
        <x:v>Réponse au choix retenu ; les autres réponses ne sont pas jouées.</x:v>
      </x:c>
      <x:c r="I1792" s="122" t="str">
        <x:v>Conditions d’entrée encore valides ; personne, outil et passage nécessaires disponibles. La parole seule ne valide pas l’objectif.</x:v>
      </x:c>
      <x:c r="J1792" s="122" t="str">
        <x:v>Origines — O6</x:v>
      </x:c>
      <x:c r="K1792" s="125" t="n">
        <x:v>8</x:v>
      </x:c>
    </x:row>
    <x:row r="1793" ht="59" customHeight="1">
      <x:c r="A1793" s="126" t="str">
        <x:v>D6-O6-M12-CHOIX-B-01</x:v>
      </x:c>
      <x:c r="B1793" s="127" t="str">
        <x:v>D6-O6-M12</x:v>
      </x:c>
      <x:c r="C1793" s="127" t="str">
        <x:v>CHOIX</x:v>
      </x:c>
      <x:c r="D1793" s="127" t="str">
        <x:v>B</x:v>
      </x:c>
      <x:c r="E1793" s="128" t="n">
        <x:v>1</x:v>
      </x:c>
      <x:c r="F1793" s="127" t="str">
        <x:v>Joueur</x:v>
      </x:c>
      <x:c r="G1793" s="127" t="str">
        <x:v>Je garde une marge pour un imprévu.</x:v>
      </x:c>
      <x:c r="H1793" s="127" t="str">
        <x:v>Regarder la personne ou l’appui concerné ; intention, pas résultat.</x:v>
      </x:c>
      <x:c r="I1793" s="127" t="str">
        <x:v>Conditions d’entrée encore valides ; personne, outil et passage nécessaires disponibles. La parole seule ne valide pas l’objectif.</x:v>
      </x:c>
      <x:c r="J1793" s="127" t="str">
        <x:v>Origines — O6</x:v>
      </x:c>
      <x:c r="K1793" s="130" t="n">
        <x:v>7</x:v>
      </x:c>
    </x:row>
    <x:row r="1794" ht="59" customHeight="1">
      <x:c r="A1794" s="121" t="str">
        <x:v>D6-O6-M12-REPONSE-B-01</x:v>
      </x:c>
      <x:c r="B1794" s="122" t="str">
        <x:v>D6-O6-M12</x:v>
      </x:c>
      <x:c r="C1794" s="122" t="str">
        <x:v>REPONSE</x:v>
      </x:c>
      <x:c r="D1794" s="122" t="str">
        <x:v>B</x:v>
      </x:c>
      <x:c r="E1794" s="123" t="n">
        <x:v>1</x:v>
      </x:c>
      <x:c r="F1794" s="122" t="str">
        <x:v>Tov</x:v>
      </x:c>
      <x:c r="G1794" s="122" t="str">
        <x:v>Attache le secours là où tu peux encore le saisir.</x:v>
      </x:c>
      <x:c r="H1794" s="122" t="str">
        <x:v>Réponse au choix retenu ; les autres réponses ne sont pas jouées.</x:v>
      </x:c>
      <x:c r="I1794" s="122" t="str">
        <x:v>Conditions d’entrée encore valides ; personne, outil et passage nécessaires disponibles. La parole seule ne valide pas l’objectif.</x:v>
      </x:c>
      <x:c r="J1794" s="122" t="str">
        <x:v>Origines — O6</x:v>
      </x:c>
      <x:c r="K1794" s="125" t="n">
        <x:v>10</x:v>
      </x:c>
    </x:row>
    <x:row r="1795" ht="149" customHeight="1">
      <x:c r="A1795" s="126" t="str">
        <x:v>D6-O6-M13-OUV---01</x:v>
      </x:c>
      <x:c r="B1795" s="127" t="str">
        <x:v>D6-O6-M13</x:v>
      </x:c>
      <x:c r="C1795" s="127" t="str">
        <x:v>OUV</x:v>
      </x:c>
      <x:c r="D1795" s="127" t="str">
        <x:v>-</x:v>
      </x:c>
      <x:c r="E1795" s="128" t="n">
        <x:v>1</x:v>
      </x:c>
      <x:c r="F1795" s="127" t="str">
        <x:v>Yena</x:v>
      </x:c>
      <x:c r="G1795" s="127" t="str">
        <x:v>Harek veut ouvrir, rabattre et finir. Aucun de nous ne peut tenir les trois fanions seul.</x:v>
      </x:c>
      <x:c r="H1795" s="127" t="str">
        <x:v>Laisse le joueur regarder la situation avant de poursuivre.</x:v>
      </x:c>
      <x:c r="I1795" s="127" t="str">
        <x:v>O6-M12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795" s="127" t="str">
        <x:v>Origines — O6</x:v>
      </x:c>
      <x:c r="K1795" s="130" t="n">
        <x:v>16</x:v>
      </x:c>
    </x:row>
    <x:row r="1796" ht="74" customHeight="1">
      <x:c r="A1796" s="121" t="str">
        <x:v>D6-O6-M13-SUCCES---01</x:v>
      </x:c>
      <x:c r="B1796" s="122" t="str">
        <x:v>D6-O6-M13</x:v>
      </x:c>
      <x:c r="C1796" s="122" t="str">
        <x:v>SUCCES</x:v>
      </x:c>
      <x:c r="D1796" s="122" t="str">
        <x:v>-</x:v>
      </x:c>
      <x:c r="E1796" s="123" t="n">
        <x:v>1</x:v>
      </x:c>
      <x:c r="F1796" s="122" t="str">
        <x:v>Harek</x:v>
      </x:c>
      <x:c r="G1796" s="122" t="str">
        <x:v>J’ai vu le dernier angle s’ouvrir parce que vous aviez tenu les autres.</x:v>
      </x:c>
      <x:c r="H1796" s="122" t="str">
        <x:v>Regarde le résultat réellement obtenu avant de parler.</x:v>
      </x:c>
      <x:c r="I1796" s="122" t="str">
        <x:v>Résultat correspondant effectivement constaté ; remplace ou supprime la ligne si choix de refus/différé/observation. Ne jamais jouer une victoire non acquise.</x:v>
      </x:c>
      <x:c r="J1796" s="122" t="str">
        <x:v>Origines — O6</x:v>
      </x:c>
      <x:c r="K1796" s="125" t="n">
        <x:v>13</x:v>
      </x:c>
    </x:row>
    <x:row r="1797" ht="44" customHeight="1">
      <x:c r="A1797" s="126" t="str">
        <x:v>D6-O6-M13-ECHEC---01</x:v>
      </x:c>
      <x:c r="B1797" s="127" t="str">
        <x:v>D6-O6-M13</x:v>
      </x:c>
      <x:c r="C1797" s="127" t="str">
        <x:v>ECHEC</x:v>
      </x:c>
      <x:c r="D1797" s="127" t="str">
        <x:v>-</x:v>
      </x:c>
      <x:c r="E1797" s="128" t="n">
        <x:v>1</x:v>
      </x:c>
      <x:c r="F1797" s="127" t="str">
        <x:v>Saar</x:v>
      </x:c>
      <x:c r="G1797" s="127" t="str">
        <x:v>La répétition a manqué. Le rite réel n’a pas été tenté ici.</x:v>
      </x:c>
      <x:c r="H1797" s="127" t="str">
        <x:v>Suspend l’échange pour laisser jouer le repli ou la protection prévue.</x:v>
      </x:c>
      <x:c r="I1797" s="127" t="str">
        <x:v>Échec ou blocage correspondant effectivement observé ; les dégâts, objets et positions persistent.</x:v>
      </x:c>
      <x:c r="J1797" s="127" t="str">
        <x:v>Origines — O6</x:v>
      </x:c>
      <x:c r="K1797" s="130" t="n">
        <x:v>12</x:v>
      </x:c>
    </x:row>
    <x:row r="1798" ht="44" customHeight="1">
      <x:c r="A1798" s="121" t="str">
        <x:v>D6-O6-M13-REPRISE---01</x:v>
      </x:c>
      <x:c r="B1798" s="122" t="str">
        <x:v>D6-O6-M13</x:v>
      </x:c>
      <x:c r="C1798" s="122" t="str">
        <x:v>REPRISE</x:v>
      </x:c>
      <x:c r="D1798" s="122" t="str">
        <x:v>-</x:v>
      </x:c>
      <x:c r="E1798" s="123" t="n">
        <x:v>1</x:v>
      </x:c>
      <x:c r="F1798" s="122" t="str">
        <x:v>Yena</x:v>
      </x:c>
      <x:c r="G1798" s="122" t="str">
        <x:v>Reprenons le rôle qui a changé trop tôt. Les autres signes sont déjà compris.</x:v>
      </x:c>
      <x:c r="H1798" s="122" t="str">
        <x:v>Reprend à distance sûre ; ne répète pas toute la présentation.</x:v>
      </x:c>
      <x:c r="I1798" s="122" t="str">
        <x:v>Réinteraction volontaire après interruption ; état de l’action conservé.</x:v>
      </x:c>
      <x:c r="J1798" s="122" t="str">
        <x:v>Origines — O6</x:v>
      </x:c>
      <x:c r="K1798" s="125" t="n">
        <x:v>14</x:v>
      </x:c>
    </x:row>
    <x:row r="1799" ht="59" customHeight="1">
      <x:c r="A1799" s="126" t="str">
        <x:v>D6-O6-M13-CHOIX-A-01</x:v>
      </x:c>
      <x:c r="B1799" s="127" t="str">
        <x:v>D6-O6-M13</x:v>
      </x:c>
      <x:c r="C1799" s="127" t="str">
        <x:v>CHOIX</x:v>
      </x:c>
      <x:c r="D1799" s="127" t="str">
        <x:v>A</x:v>
      </x:c>
      <x:c r="E1799" s="128" t="n">
        <x:v>1</x:v>
      </x:c>
      <x:c r="F1799" s="127" t="str">
        <x:v>Joueur</x:v>
      </x:c>
      <x:c r="G1799" s="127" t="str">
        <x:v>Nous gardons un meneur pour la répétition.</x:v>
      </x:c>
      <x:c r="H1799" s="127" t="str">
        <x:v>Regarder la personne ou l’appui concerné ; intention, pas résultat.</x:v>
      </x:c>
      <x:c r="I1799" s="127" t="str">
        <x:v>Conditions d’entrée encore valides ; personne, outil et passage nécessaires disponibles. La parole seule ne valide pas l’objectif.</x:v>
      </x:c>
      <x:c r="J1799" s="127" t="str">
        <x:v>Origines — O6</x:v>
      </x:c>
      <x:c r="K1799" s="130" t="n">
        <x:v>7</x:v>
      </x:c>
    </x:row>
    <x:row r="1800" ht="59" customHeight="1">
      <x:c r="A1800" s="121" t="str">
        <x:v>D6-O6-M13-REPONSE-A-01</x:v>
      </x:c>
      <x:c r="B1800" s="122" t="str">
        <x:v>D6-O6-M13</x:v>
      </x:c>
      <x:c r="C1800" s="122" t="str">
        <x:v>REPONSE</x:v>
      </x:c>
      <x:c r="D1800" s="122" t="str">
        <x:v>A</x:v>
      </x:c>
      <x:c r="E1800" s="123" t="n">
        <x:v>1</x:v>
      </x:c>
      <x:c r="F1800" s="122" t="str">
        <x:v>Yena</x:v>
      </x:c>
      <x:c r="G1800" s="122" t="str">
        <x:v>Alors il écoutera les deux autres avant chaque phase.</x:v>
      </x:c>
      <x:c r="H1800" s="122" t="str">
        <x:v>Réponse au choix retenu ; les autres réponses ne sont pas jouées.</x:v>
      </x:c>
      <x:c r="I1800" s="122" t="str">
        <x:v>Conditions d’entrée encore valides ; personne, outil et passage nécessaires disponibles. La parole seule ne valide pas l’objectif.</x:v>
      </x:c>
      <x:c r="J1800" s="122" t="str">
        <x:v>Origines — O6</x:v>
      </x:c>
      <x:c r="K1800" s="125" t="n">
        <x:v>9</x:v>
      </x:c>
    </x:row>
    <x:row r="1801" ht="59" customHeight="1">
      <x:c r="A1801" s="126" t="str">
        <x:v>D6-O6-M13-CHOIX-B-01</x:v>
      </x:c>
      <x:c r="B1801" s="127" t="str">
        <x:v>D6-O6-M13</x:v>
      </x:c>
      <x:c r="C1801" s="127" t="str">
        <x:v>CHOIX</x:v>
      </x:c>
      <x:c r="D1801" s="127" t="str">
        <x:v>B</x:v>
      </x:c>
      <x:c r="E1801" s="128" t="n">
        <x:v>1</x:v>
      </x:c>
      <x:c r="F1801" s="127" t="str">
        <x:v>Joueur</x:v>
      </x:c>
      <x:c r="G1801" s="127" t="str">
        <x:v>Chaque phase aura son initiative.</x:v>
      </x:c>
      <x:c r="H1801" s="127" t="str">
        <x:v>Regarder la personne ou l’appui concerné ; intention, pas résultat.</x:v>
      </x:c>
      <x:c r="I1801" s="127" t="str">
        <x:v>Conditions d’entrée encore valides ; personne, outil et passage nécessaires disponibles. La parole seule ne valide pas l’objectif.</x:v>
      </x:c>
      <x:c r="J1801" s="127" t="str">
        <x:v>Origines — O6</x:v>
      </x:c>
      <x:c r="K1801" s="130" t="n">
        <x:v>5</x:v>
      </x:c>
    </x:row>
    <x:row r="1802" ht="59" customHeight="1">
      <x:c r="A1802" s="121" t="str">
        <x:v>D6-O6-M13-REPONSE-B-01</x:v>
      </x:c>
      <x:c r="B1802" s="122" t="str">
        <x:v>D6-O6-M13</x:v>
      </x:c>
      <x:c r="C1802" s="122" t="str">
        <x:v>REPONSE</x:v>
      </x:c>
      <x:c r="D1802" s="122" t="str">
        <x:v>B</x:v>
      </x:c>
      <x:c r="E1802" s="123" t="n">
        <x:v>1</x:v>
      </x:c>
      <x:c r="F1802" s="122" t="str">
        <x:v>Tov</x:v>
      </x:c>
      <x:c r="G1802" s="122" t="str">
        <x:v>Je prends celle où le passage se prépare sous nos pieds.</x:v>
      </x:c>
      <x:c r="H1802" s="122" t="str">
        <x:v>Réponse au choix retenu ; les autres réponses ne sont pas jouées.</x:v>
      </x:c>
      <x:c r="I1802" s="122" t="str">
        <x:v>Conditions d’entrée encore valides ; personne, outil et passage nécessaires disponibles. La parole seule ne valide pas l’objectif.</x:v>
      </x:c>
      <x:c r="J1802" s="122" t="str">
        <x:v>Origines — O6</x:v>
      </x:c>
      <x:c r="K1802" s="125" t="n">
        <x:v>11</x:v>
      </x:c>
    </x:row>
    <x:row r="1803" ht="149" customHeight="1">
      <x:c r="A1803" s="126" t="str">
        <x:v>D6-O6-M14-OUV---01</x:v>
      </x:c>
      <x:c r="B1803" s="127" t="str">
        <x:v>D6-O6-M14</x:v>
      </x:c>
      <x:c r="C1803" s="127" t="str">
        <x:v>OUV</x:v>
      </x:c>
      <x:c r="D1803" s="127" t="str">
        <x:v>-</x:v>
      </x:c>
      <x:c r="E1803" s="128" t="n">
        <x:v>1</x:v>
      </x:c>
      <x:c r="F1803" s="127" t="str">
        <x:v>Tov</x:v>
      </x:c>
      <x:c r="G1803" s="127" t="str">
        <x:v>Pose ta main ici. Elle passe sous nous, même si tu ne vois aucune trace.</x:v>
      </x:c>
      <x:c r="H1803" s="127" t="str">
        <x:v>Laisse le joueur regarder la situation avant de poursuivre.</x:v>
      </x:c>
      <x:c r="I1803" s="127" t="str">
        <x:v>O6-M13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803" s="127" t="str">
        <x:v>Origines — O6</x:v>
      </x:c>
      <x:c r="K1803" s="130" t="n">
        <x:v>15</x:v>
      </x:c>
    </x:row>
    <x:row r="1804" ht="74" customHeight="1">
      <x:c r="A1804" s="121" t="str">
        <x:v>D6-O6-M14-SUCCES---01</x:v>
      </x:c>
      <x:c r="B1804" s="122" t="str">
        <x:v>D6-O6-M14</x:v>
      </x:c>
      <x:c r="C1804" s="122" t="str">
        <x:v>SUCCES</x:v>
      </x:c>
      <x:c r="D1804" s="122" t="str">
        <x:v>-</x:v>
      </x:c>
      <x:c r="E1804" s="123" t="n">
        <x:v>1</x:v>
      </x:c>
      <x:c r="F1804" s="122" t="str">
        <x:v>Tov</x:v>
      </x:c>
      <x:c r="G1804" s="122" t="str">
        <x:v>Tu l’as vue sortir là où le support l’annonçait.</x:v>
      </x:c>
      <x:c r="H1804" s="122" t="str">
        <x:v>Regarde le résultat réellement obtenu avant de parler.</x:v>
      </x:c>
      <x:c r="I1804" s="122" t="str">
        <x:v>Résultat correspondant effectivement constaté ; remplace ou supprime la ligne si choix de refus/différé/observation. Ne jamais jouer une victoire non acquise.</x:v>
      </x:c>
      <x:c r="J1804" s="122" t="str">
        <x:v>Origines — O6</x:v>
      </x:c>
      <x:c r="K1804" s="125" t="n">
        <x:v>9</x:v>
      </x:c>
    </x:row>
    <x:row r="1805" ht="44" customHeight="1">
      <x:c r="A1805" s="126" t="str">
        <x:v>D6-O6-M14-ECHEC---01</x:v>
      </x:c>
      <x:c r="B1805" s="127" t="str">
        <x:v>D6-O6-M14</x:v>
      </x:c>
      <x:c r="C1805" s="127" t="str">
        <x:v>ECHEC</x:v>
      </x:c>
      <x:c r="D1805" s="127" t="str">
        <x:v>-</x:v>
      </x:c>
      <x:c r="E1805" s="128" t="n">
        <x:v>1</x:v>
      </x:c>
      <x:c r="F1805" s="127" t="str">
        <x:v>Tov</x:v>
      </x:c>
      <x:c r="G1805" s="127" t="str">
        <x:v>Elle a passé l’ouverture. La piste secondaire part sous la plateforme.</x:v>
      </x:c>
      <x:c r="H1805" s="127" t="str">
        <x:v>Suspend l’échange pour laisser jouer le repli ou la protection prévue.</x:v>
      </x:c>
      <x:c r="I1805" s="127" t="str">
        <x:v>Échec ou blocage correspondant effectivement observé ; les dégâts, objets et positions persistent.</x:v>
      </x:c>
      <x:c r="J1805" s="127" t="str">
        <x:v>Origines — O6</x:v>
      </x:c>
      <x:c r="K1805" s="130" t="n">
        <x:v>11</x:v>
      </x:c>
    </x:row>
    <x:row r="1806" ht="44" customHeight="1">
      <x:c r="A1806" s="121" t="str">
        <x:v>D6-O6-M14-REPRISE---01</x:v>
      </x:c>
      <x:c r="B1806" s="122" t="str">
        <x:v>D6-O6-M14</x:v>
      </x:c>
      <x:c r="C1806" s="122" t="str">
        <x:v>REPRISE</x:v>
      </x:c>
      <x:c r="D1806" s="122" t="str">
        <x:v>-</x:v>
      </x:c>
      <x:c r="E1806" s="123" t="n">
        <x:v>1</x:v>
      </x:c>
      <x:c r="F1806" s="122" t="str">
        <x:v>Tov</x:v>
      </x:c>
      <x:c r="G1806" s="122" t="str">
        <x:v>Nous pouvons continuer par ce passage. Elle n’est pas retournée à son point de départ.</x:v>
      </x:c>
      <x:c r="H1806" s="122" t="str">
        <x:v>Reprend à distance sûre ; ne répète pas toute la présentation.</x:v>
      </x:c>
      <x:c r="I1806" s="122" t="str">
        <x:v>Réinteraction volontaire après interruption ; état de l’action conservé.</x:v>
      </x:c>
      <x:c r="J1806" s="122" t="str">
        <x:v>Origines — O6</x:v>
      </x:c>
      <x:c r="K1806" s="125" t="n">
        <x:v>15</x:v>
      </x:c>
    </x:row>
    <x:row r="1807" ht="59" customHeight="1">
      <x:c r="A1807" s="126" t="str">
        <x:v>D6-O6-M14-CHOIX-A-01</x:v>
      </x:c>
      <x:c r="B1807" s="127" t="str">
        <x:v>D6-O6-M14</x:v>
      </x:c>
      <x:c r="C1807" s="127" t="str">
        <x:v>CHOIX</x:v>
      </x:c>
      <x:c r="D1807" s="127" t="str">
        <x:v>A</x:v>
      </x:c>
      <x:c r="E1807" s="128" t="n">
        <x:v>1</x:v>
      </x:c>
      <x:c r="F1807" s="127" t="str">
        <x:v>Joueur</x:v>
      </x:c>
      <x:c r="G1807" s="127" t="str">
        <x:v>Je suis ton signal.</x:v>
      </x:c>
      <x:c r="H1807" s="127" t="str">
        <x:v>Regarder la personne ou l’appui concerné ; intention, pas résultat.</x:v>
      </x:c>
      <x:c r="I1807" s="127" t="str">
        <x:v>Conditions d’entrée encore valides ; personne, outil et passage nécessaires disponibles. La parole seule ne valide pas l’objectif.</x:v>
      </x:c>
      <x:c r="J1807" s="127" t="str">
        <x:v>Origines — O6</x:v>
      </x:c>
      <x:c r="K1807" s="130" t="n">
        <x:v>4</x:v>
      </x:c>
    </x:row>
    <x:row r="1808" ht="59" customHeight="1">
      <x:c r="A1808" s="121" t="str">
        <x:v>D6-O6-M14-REPONSE-A-01</x:v>
      </x:c>
      <x:c r="B1808" s="122" t="str">
        <x:v>D6-O6-M14</x:v>
      </x:c>
      <x:c r="C1808" s="122" t="str">
        <x:v>REPONSE</x:v>
      </x:c>
      <x:c r="D1808" s="122" t="str">
        <x:v>A</x:v>
      </x:c>
      <x:c r="E1808" s="123" t="n">
        <x:v>1</x:v>
      </x:c>
      <x:c r="F1808" s="122" t="str">
        <x:v>Tov</x:v>
      </x:c>
      <x:c r="G1808" s="122" t="str">
        <x:v>Attends le second frottement. Le premier vient de la poutre.</x:v>
      </x:c>
      <x:c r="H1808" s="122" t="str">
        <x:v>Réponse au choix retenu ; les autres réponses ne sont pas jouées.</x:v>
      </x:c>
      <x:c r="I1808" s="122" t="str">
        <x:v>Conditions d’entrée encore valides ; personne, outil et passage nécessaires disponibles. La parole seule ne valide pas l’objectif.</x:v>
      </x:c>
      <x:c r="J1808" s="122" t="str">
        <x:v>Origines — O6</x:v>
      </x:c>
      <x:c r="K1808" s="125" t="n">
        <x:v>10</x:v>
      </x:c>
    </x:row>
    <x:row r="1809" ht="59" customHeight="1">
      <x:c r="A1809" s="126" t="str">
        <x:v>D6-O6-M14-CHOIX-B-01</x:v>
      </x:c>
      <x:c r="B1809" s="127" t="str">
        <x:v>D6-O6-M14</x:v>
      </x:c>
      <x:c r="C1809" s="127" t="str">
        <x:v>CHOIX</x:v>
      </x:c>
      <x:c r="D1809" s="127" t="str">
        <x:v>B</x:v>
      </x:c>
      <x:c r="E1809" s="128" t="n">
        <x:v>1</x:v>
      </x:c>
      <x:c r="F1809" s="127" t="str">
        <x:v>Joueur</x:v>
      </x:c>
      <x:c r="G1809" s="127" t="str">
        <x:v>Je compare aussi les marques près du bord.</x:v>
      </x:c>
      <x:c r="H1809" s="127" t="str">
        <x:v>Regarder la personne ou l’appui concerné ; intention, pas résultat.</x:v>
      </x:c>
      <x:c r="I1809" s="127" t="str">
        <x:v>Conditions d’entrée encore valides ; personne, outil et passage nécessaires disponibles. La parole seule ne valide pas l’objectif.</x:v>
      </x:c>
      <x:c r="J1809" s="127" t="str">
        <x:v>Origines — O6</x:v>
      </x:c>
      <x:c r="K1809" s="130" t="n">
        <x:v>8</x:v>
      </x:c>
    </x:row>
    <x:row r="1810" ht="59" customHeight="1">
      <x:c r="A1810" s="121" t="str">
        <x:v>D6-O6-M14-REPONSE-B-01</x:v>
      </x:c>
      <x:c r="B1810" s="122" t="str">
        <x:v>D6-O6-M14</x:v>
      </x:c>
      <x:c r="C1810" s="122" t="str">
        <x:v>REPONSE</x:v>
      </x:c>
      <x:c r="D1810" s="122" t="str">
        <x:v>B</x:v>
      </x:c>
      <x:c r="E1810" s="123" t="n">
        <x:v>1</x:v>
      </x:c>
      <x:c r="F1810" s="122" t="str">
        <x:v>Tov</x:v>
      </x:c>
      <x:c r="G1810" s="122" t="str">
        <x:v>Fais vite, mais regarde ce qui appartient vraiment à cette proie.</x:v>
      </x:c>
      <x:c r="H1810" s="122" t="str">
        <x:v>Réponse au choix retenu ; les autres réponses ne sont pas jouées.</x:v>
      </x:c>
      <x:c r="I1810" s="122" t="str">
        <x:v>Conditions d’entrée encore valides ; personne, outil et passage nécessaires disponibles. La parole seule ne valide pas l’objectif.</x:v>
      </x:c>
      <x:c r="J1810" s="122" t="str">
        <x:v>Origines — O6</x:v>
      </x:c>
      <x:c r="K1810" s="125" t="n">
        <x:v>11</x:v>
      </x:c>
    </x:row>
    <x:row r="1811" ht="44" customHeight="1">
      <x:c r="A1811" s="126" t="str">
        <x:v>D6-O6-M14-VARIANTE---01</x:v>
      </x:c>
      <x:c r="B1811" s="127" t="str">
        <x:v>D6-O6-M14</x:v>
      </x:c>
      <x:c r="C1811" s="127" t="str">
        <x:v>VARIANTE</x:v>
      </x:c>
      <x:c r="D1811" s="127" t="str">
        <x:v>-</x:v>
      </x:c>
      <x:c r="E1811" s="128" t="n">
        <x:v>1</x:v>
      </x:c>
      <x:c r="F1811" s="127" t="str">
        <x:v>Harek</x:v>
      </x:c>
      <x:c r="G1811" s="127" t="str">
        <x:v>Je voulais le chemin visible. Ton support avait entendu la proie avant mes yeux.</x:v>
      </x:c>
      <x:c r="H1811" s="127" t="str">
        <x:v>Adresse la remarque à Tov plutôt que d’attribuer son idée au joueur.</x:v>
      </x:c>
      <x:c r="I1811" s="127" t="str">
        <x:v>Après piste réussie ; priorité 1 ; méthode de Tov réellement suivie et Tov présent.</x:v>
      </x:c>
      <x:c r="J1811" s="127" t="str">
        <x:v>Origines — O6</x:v>
      </x:c>
      <x:c r="K1811" s="130" t="n">
        <x:v>14</x:v>
      </x:c>
    </x:row>
    <x:row r="1812" ht="149" customHeight="1">
      <x:c r="A1812" s="121" t="str">
        <x:v>D6-O6-M15-OUV---01</x:v>
      </x:c>
      <x:c r="B1812" s="122" t="str">
        <x:v>D6-O6-M15</x:v>
      </x:c>
      <x:c r="C1812" s="122" t="str">
        <x:v>OUV</x:v>
      </x:c>
      <x:c r="D1812" s="122" t="str">
        <x:v>-</x:v>
      </x:c>
      <x:c r="E1812" s="123" t="n">
        <x:v>1</x:v>
      </x:c>
      <x:c r="F1812" s="122" t="str">
        <x:v>Yena</x:v>
      </x:c>
      <x:c r="G1812" s="122" t="str">
        <x:v>De ton côté, le rocher cache tout. Depuis le mien, il laisse une ligne courte.</x:v>
      </x:c>
      <x:c r="H1812" s="122" t="str">
        <x:v>Laisse le joueur regarder la situation avant de poursuivre.</x:v>
      </x:c>
      <x:c r="I1812" s="122" t="str">
        <x:v>O6-M14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812" s="122" t="str">
        <x:v>Origines — O6</x:v>
      </x:c>
      <x:c r="K1812" s="125" t="n">
        <x:v>15</x:v>
      </x:c>
    </x:row>
    <x:row r="1813" ht="74" customHeight="1">
      <x:c r="A1813" s="126" t="str">
        <x:v>D6-O6-M15-SUCCES---01</x:v>
      </x:c>
      <x:c r="B1813" s="127" t="str">
        <x:v>D6-O6-M15</x:v>
      </x:c>
      <x:c r="C1813" s="127" t="str">
        <x:v>SUCCES</x:v>
      </x:c>
      <x:c r="D1813" s="127" t="str">
        <x:v>-</x:v>
      </x:c>
      <x:c r="E1813" s="128" t="n">
        <x:v>1</x:v>
      </x:c>
      <x:c r="F1813" s="127" t="str">
        <x:v>Yena</x:v>
      </x:c>
      <x:c r="G1813" s="127" t="str">
        <x:v>Notre mouvement a rencontré le sien au même instant. L’angle existait vraiment.</x:v>
      </x:c>
      <x:c r="H1813" s="127" t="str">
        <x:v>Regarde le résultat réellement obtenu avant de parler.</x:v>
      </x:c>
      <x:c r="I1813" s="127" t="str">
        <x:v>Résultat correspondant effectivement constaté ; remplace ou supprime la ligne si choix de refus/différé/observation. Ne jamais jouer une victoire non acquise.</x:v>
      </x:c>
      <x:c r="J1813" s="127" t="str">
        <x:v>Origines — O6</x:v>
      </x:c>
      <x:c r="K1813" s="130" t="n">
        <x:v>12</x:v>
      </x:c>
    </x:row>
    <x:row r="1814" ht="44" customHeight="1">
      <x:c r="A1814" s="121" t="str">
        <x:v>D6-O6-M15-ECHEC---01</x:v>
      </x:c>
      <x:c r="B1814" s="122" t="str">
        <x:v>D6-O6-M15</x:v>
      </x:c>
      <x:c r="C1814" s="122" t="str">
        <x:v>ECHEC</x:v>
      </x:c>
      <x:c r="D1814" s="122" t="str">
        <x:v>-</x:v>
      </x:c>
      <x:c r="E1814" s="123" t="n">
        <x:v>1</x:v>
      </x:c>
      <x:c r="F1814" s="122" t="str">
        <x:v>Yena</x:v>
      </x:c>
      <x:c r="G1814" s="122" t="str">
        <x:v>La couverture ferme encore la ligne. Notre accord n’a pas déplacé le rocher.</x:v>
      </x:c>
      <x:c r="H1814" s="122" t="str">
        <x:v>Suspend l’échange pour laisser jouer le repli ou la protection prévue.</x:v>
      </x:c>
      <x:c r="I1814" s="122" t="str">
        <x:v>Échec ou blocage correspondant effectivement observé ; les dégâts, objets et positions persistent.</x:v>
      </x:c>
      <x:c r="J1814" s="122" t="str">
        <x:v>Origines — O6</x:v>
      </x:c>
      <x:c r="K1814" s="125" t="n">
        <x:v>13</x:v>
      </x:c>
    </x:row>
    <x:row r="1815" ht="44" customHeight="1">
      <x:c r="A1815" s="126" t="str">
        <x:v>D6-O6-M15-REPRISE---01</x:v>
      </x:c>
      <x:c r="B1815" s="127" t="str">
        <x:v>D6-O6-M15</x:v>
      </x:c>
      <x:c r="C1815" s="127" t="str">
        <x:v>REPRISE</x:v>
      </x:c>
      <x:c r="D1815" s="127" t="str">
        <x:v>-</x:v>
      </x:c>
      <x:c r="E1815" s="128" t="n">
        <x:v>1</x:v>
      </x:c>
      <x:c r="F1815" s="127" t="str">
        <x:v>Yena</x:v>
      </x:c>
      <x:c r="G1815" s="127" t="str">
        <x:v>Reprenons l’appui ou changeons de poste avant une nouvelle approche.</x:v>
      </x:c>
      <x:c r="H1815" s="127" t="str">
        <x:v>Reprend à distance sûre ; ne répète pas toute la présentation.</x:v>
      </x:c>
      <x:c r="I1815" s="127" t="str">
        <x:v>Réinteraction volontaire après interruption ; état de l’action conservé.</x:v>
      </x:c>
      <x:c r="J1815" s="127" t="str">
        <x:v>Origines — O6</x:v>
      </x:c>
      <x:c r="K1815" s="130" t="n">
        <x:v>10</x:v>
      </x:c>
    </x:row>
    <x:row r="1816" ht="59" customHeight="1">
      <x:c r="A1816" s="121" t="str">
        <x:v>D6-O6-M15-CHOIX-A-01</x:v>
      </x:c>
      <x:c r="B1816" s="122" t="str">
        <x:v>D6-O6-M15</x:v>
      </x:c>
      <x:c r="C1816" s="122" t="str">
        <x:v>CHOIX</x:v>
      </x:c>
      <x:c r="D1816" s="122" t="str">
        <x:v>A</x:v>
      </x:c>
      <x:c r="E1816" s="123" t="n">
        <x:v>1</x:v>
      </x:c>
      <x:c r="F1816" s="122" t="str">
        <x:v>Joueur</x:v>
      </x:c>
      <x:c r="G1816" s="122" t="str">
        <x:v>Je dégage l’obstacle pour ton angle.</x:v>
      </x:c>
      <x:c r="H1816" s="122" t="str">
        <x:v>Regarder la personne ou l’appui concerné ; intention, pas résultat.</x:v>
      </x:c>
      <x:c r="I1816" s="122" t="str">
        <x:v>Conditions d’entrée encore valides ; personne, outil et passage nécessaires disponibles. La parole seule ne valide pas l’objectif.</x:v>
      </x:c>
      <x:c r="J1816" s="122" t="str">
        <x:v>Origines — O6</x:v>
      </x:c>
      <x:c r="K1816" s="125" t="n">
        <x:v>6</x:v>
      </x:c>
    </x:row>
    <x:row r="1817" ht="59" customHeight="1">
      <x:c r="A1817" s="126" t="str">
        <x:v>D6-O6-M15-REPONSE-A-01</x:v>
      </x:c>
      <x:c r="B1817" s="127" t="str">
        <x:v>D6-O6-M15</x:v>
      </x:c>
      <x:c r="C1817" s="127" t="str">
        <x:v>REPONSE</x:v>
      </x:c>
      <x:c r="D1817" s="127" t="str">
        <x:v>A</x:v>
      </x:c>
      <x:c r="E1817" s="128" t="n">
        <x:v>1</x:v>
      </x:c>
      <x:c r="F1817" s="127" t="str">
        <x:v>Yena</x:v>
      </x:c>
      <x:c r="G1817" s="127" t="str">
        <x:v>Je t’attends au poste complémentaire.</x:v>
      </x:c>
      <x:c r="H1817" s="127" t="str">
        <x:v>Réponse au choix retenu ; les autres réponses ne sont pas jouées.</x:v>
      </x:c>
      <x:c r="I1817" s="127" t="str">
        <x:v>Conditions d’entrée encore valides ; personne, outil et passage nécessaires disponibles. La parole seule ne valide pas l’objectif.</x:v>
      </x:c>
      <x:c r="J1817" s="127" t="str">
        <x:v>Origines — O6</x:v>
      </x:c>
      <x:c r="K1817" s="130" t="n">
        <x:v>5</x:v>
      </x:c>
    </x:row>
    <x:row r="1818" ht="59" customHeight="1">
      <x:c r="A1818" s="121" t="str">
        <x:v>D6-O6-M15-CHOIX-B-01</x:v>
      </x:c>
      <x:c r="B1818" s="122" t="str">
        <x:v>D6-O6-M15</x:v>
      </x:c>
      <x:c r="C1818" s="122" t="str">
        <x:v>CHOIX</x:v>
      </x:c>
      <x:c r="D1818" s="122" t="str">
        <x:v>B</x:v>
      </x:c>
      <x:c r="E1818" s="123" t="n">
        <x:v>1</x:v>
      </x:c>
      <x:c r="F1818" s="122" t="str">
        <x:v>Joueur</x:v>
      </x:c>
      <x:c r="G1818" s="122" t="str">
        <x:v>Je propose un autre appui pour croiser la ligne.</x:v>
      </x:c>
      <x:c r="H1818" s="122" t="str">
        <x:v>Regarder la personne ou l’appui concerné ; intention, pas résultat.</x:v>
      </x:c>
      <x:c r="I1818" s="122" t="str">
        <x:v>Conditions d’entrée encore valides ; personne, outil et passage nécessaires disponibles. La parole seule ne valide pas l’objectif.</x:v>
      </x:c>
      <x:c r="J1818" s="122" t="str">
        <x:v>Origines — O6</x:v>
      </x:c>
      <x:c r="K1818" s="125" t="n">
        <x:v>9</x:v>
      </x:c>
    </x:row>
    <x:row r="1819" ht="59" customHeight="1">
      <x:c r="A1819" s="126" t="str">
        <x:v>D6-O6-M15-REPONSE-B-01</x:v>
      </x:c>
      <x:c r="B1819" s="127" t="str">
        <x:v>D6-O6-M15</x:v>
      </x:c>
      <x:c r="C1819" s="127" t="str">
        <x:v>REPONSE</x:v>
      </x:c>
      <x:c r="D1819" s="127" t="str">
        <x:v>B</x:v>
      </x:c>
      <x:c r="E1819" s="128" t="n">
        <x:v>1</x:v>
      </x:c>
      <x:c r="F1819" s="127" t="str">
        <x:v>Yena</x:v>
      </x:c>
      <x:c r="G1819" s="127" t="str">
        <x:v>Montre-le dans le terrain. Nous verrons s’il ouvre mieux.</x:v>
      </x:c>
      <x:c r="H1819" s="127" t="str">
        <x:v>Réponse au choix retenu ; les autres réponses ne sont pas jouées.</x:v>
      </x:c>
      <x:c r="I1819" s="127" t="str">
        <x:v>Conditions d’entrée encore valides ; personne, outil et passage nécessaires disponibles. La parole seule ne valide pas l’objectif.</x:v>
      </x:c>
      <x:c r="J1819" s="127" t="str">
        <x:v>Origines — O6</x:v>
      </x:c>
      <x:c r="K1819" s="130" t="n">
        <x:v>9</x:v>
      </x:c>
    </x:row>
    <x:row r="1820" ht="149" customHeight="1">
      <x:c r="A1820" s="121" t="str">
        <x:v>D6-O6-M16-OUV---01</x:v>
      </x:c>
      <x:c r="B1820" s="122" t="str">
        <x:v>D6-O6-M16</x:v>
      </x:c>
      <x:c r="C1820" s="122" t="str">
        <x:v>OUV</x:v>
      </x:c>
      <x:c r="D1820" s="122" t="str">
        <x:v>-</x:v>
      </x:c>
      <x:c r="E1820" s="123" t="n">
        <x:v>1</x:v>
      </x:c>
      <x:c r="F1820" s="122" t="str">
        <x:v>Harek</x:v>
      </x:c>
      <x:c r="G1820" s="122" t="str">
        <x:v>Je connais ce geste. Il refuse simplement de venir assez vite.</x:v>
      </x:c>
      <x:c r="H1820" s="122" t="str">
        <x:v>Laisse le joueur regarder la situation avant de poursuivre.</x:v>
      </x:c>
      <x:c r="I1820" s="122" t="str">
        <x:v>O6-M15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820" s="122" t="str">
        <x:v>Origines — O6</x:v>
      </x:c>
      <x:c r="K1820" s="125" t="n">
        <x:v>11</x:v>
      </x:c>
    </x:row>
    <x:row r="1821" ht="74" customHeight="1">
      <x:c r="A1821" s="126" t="str">
        <x:v>D6-O6-M16-SUCCES---01</x:v>
      </x:c>
      <x:c r="B1821" s="127" t="str">
        <x:v>D6-O6-M16</x:v>
      </x:c>
      <x:c r="C1821" s="127" t="str">
        <x:v>SUCCES</x:v>
      </x:c>
      <x:c r="D1821" s="127" t="str">
        <x:v>-</x:v>
      </x:c>
      <x:c r="E1821" s="128" t="n">
        <x:v>1</x:v>
      </x:c>
      <x:c r="F1821" s="127" t="str">
        <x:v>Harek</x:v>
      </x:c>
      <x:c r="G1821" s="127" t="str">
        <x:v>Je vois où je repars trop tôt. La prochaine fois, tu trouveras autre chose.</x:v>
      </x:c>
      <x:c r="H1821" s="127" t="str">
        <x:v>Regarde le résultat réellement obtenu avant de parler.</x:v>
      </x:c>
      <x:c r="I1821" s="127" t="str">
        <x:v>Résultat correspondant effectivement constaté ; remplace ou supprime la ligne si choix de refus/différé/observation. Ne jamais jouer une victoire non acquise.</x:v>
      </x:c>
      <x:c r="J1821" s="127" t="str">
        <x:v>Origines — O6</x:v>
      </x:c>
      <x:c r="K1821" s="130" t="n">
        <x:v>14</x:v>
      </x:c>
    </x:row>
    <x:row r="1822" ht="44" customHeight="1">
      <x:c r="A1822" s="121" t="str">
        <x:v>D6-O6-M16-ECHEC---01</x:v>
      </x:c>
      <x:c r="B1822" s="122" t="str">
        <x:v>D6-O6-M16</x:v>
      </x:c>
      <x:c r="C1822" s="122" t="str">
        <x:v>ECHEC</x:v>
      </x:c>
      <x:c r="D1822" s="122" t="str">
        <x:v>-</x:v>
      </x:c>
      <x:c r="E1822" s="123" t="n">
        <x:v>1</x:v>
      </x:c>
      <x:c r="F1822" s="122" t="str">
        <x:v>Harek</x:v>
      </x:c>
      <x:c r="G1822" s="122" t="str">
        <x:v>Tu me provoques au lieu de regarder. J’arrête cet échange.</x:v>
      </x:c>
      <x:c r="H1822" s="122" t="str">
        <x:v>Suspend l’échange pour laisser jouer le repli ou la protection prévue.</x:v>
      </x:c>
      <x:c r="I1822" s="122" t="str">
        <x:v>Échec ou blocage correspondant effectivement observé ; les dégâts, objets et positions persistent.</x:v>
      </x:c>
      <x:c r="J1822" s="122" t="str">
        <x:v>Origines — O6</x:v>
      </x:c>
      <x:c r="K1822" s="125" t="n">
        <x:v>10</x:v>
      </x:c>
    </x:row>
    <x:row r="1823" ht="44" customHeight="1">
      <x:c r="A1823" s="126" t="str">
        <x:v>D6-O6-M16-REPRISE---01</x:v>
      </x:c>
      <x:c r="B1823" s="127" t="str">
        <x:v>D6-O6-M16</x:v>
      </x:c>
      <x:c r="C1823" s="127" t="str">
        <x:v>REPRISE</x:v>
      </x:c>
      <x:c r="D1823" s="127" t="str">
        <x:v>-</x:v>
      </x:c>
      <x:c r="E1823" s="128" t="n">
        <x:v>1</x:v>
      </x:c>
      <x:c r="F1823" s="127" t="str">
        <x:v>Harek</x:v>
      </x:c>
      <x:c r="G1823" s="127" t="str">
        <x:v>Nous pouvons reprendre sur un autre exercice, si tu veux vraiment travailler ce passage.</x:v>
      </x:c>
      <x:c r="H1823" s="127" t="str">
        <x:v>Reprend à distance sûre ; ne répète pas toute la présentation.</x:v>
      </x:c>
      <x:c r="I1823" s="127" t="str">
        <x:v>Réinteraction volontaire après interruption ; état de l’action conservé.</x:v>
      </x:c>
      <x:c r="J1823" s="127" t="str">
        <x:v>Origines — O6</x:v>
      </x:c>
      <x:c r="K1823" s="130" t="n">
        <x:v>14</x:v>
      </x:c>
    </x:row>
    <x:row r="1824" ht="59" customHeight="1">
      <x:c r="A1824" s="121" t="str">
        <x:v>D6-O6-M16-CHOIX-A-01</x:v>
      </x:c>
      <x:c r="B1824" s="122" t="str">
        <x:v>D6-O6-M16</x:v>
      </x:c>
      <x:c r="C1824" s="122" t="str">
        <x:v>CHOIX</x:v>
      </x:c>
      <x:c r="D1824" s="122" t="str">
        <x:v>A</x:v>
      </x:c>
      <x:c r="E1824" s="123" t="n">
        <x:v>1</x:v>
      </x:c>
      <x:c r="F1824" s="122" t="str">
        <x:v>Joueur</x:v>
      </x:c>
      <x:c r="G1824" s="122" t="str">
        <x:v>Joue une passe. Je te montre l’ouverture après.</x:v>
      </x:c>
      <x:c r="H1824" s="122" t="str">
        <x:v>Regarder la personne ou l’appui concerné ; intention, pas résultat.</x:v>
      </x:c>
      <x:c r="I1824" s="122" t="str">
        <x:v>Conditions d’entrée encore valides ; personne, outil et passage nécessaires disponibles. La parole seule ne valide pas l’objectif.</x:v>
      </x:c>
      <x:c r="J1824" s="122" t="str">
        <x:v>Origines — O6</x:v>
      </x:c>
      <x:c r="K1824" s="125" t="n">
        <x:v>8</x:v>
      </x:c>
    </x:row>
    <x:row r="1825" ht="59" customHeight="1">
      <x:c r="A1825" s="126" t="str">
        <x:v>D6-O6-M16-REPONSE-A-01</x:v>
      </x:c>
      <x:c r="B1825" s="127" t="str">
        <x:v>D6-O6-M16</x:v>
      </x:c>
      <x:c r="C1825" s="127" t="str">
        <x:v>REPONSE</x:v>
      </x:c>
      <x:c r="D1825" s="127" t="str">
        <x:v>A</x:v>
      </x:c>
      <x:c r="E1825" s="128" t="n">
        <x:v>1</x:v>
      </x:c>
      <x:c r="F1825" s="127" t="str">
        <x:v>Harek</x:v>
      </x:c>
      <x:c r="G1825" s="127" t="str">
        <x:v>Alors montre-la avec ton outil avant de la raconter.</x:v>
      </x:c>
      <x:c r="H1825" s="127" t="str">
        <x:v>Réponse au choix retenu ; les autres réponses ne sont pas jouées.</x:v>
      </x:c>
      <x:c r="I1825" s="127" t="str">
        <x:v>Conditions d’entrée encore valides ; personne, outil et passage nécessaires disponibles. La parole seule ne valide pas l’objectif.</x:v>
      </x:c>
      <x:c r="J1825" s="127" t="str">
        <x:v>Origines — O6</x:v>
      </x:c>
      <x:c r="K1825" s="130" t="n">
        <x:v>9</x:v>
      </x:c>
    </x:row>
    <x:row r="1826" ht="59" customHeight="1">
      <x:c r="A1826" s="121" t="str">
        <x:v>D6-O6-M16-CHOIX-B-01</x:v>
      </x:c>
      <x:c r="B1826" s="122" t="str">
        <x:v>D6-O6-M16</x:v>
      </x:c>
      <x:c r="C1826" s="122" t="str">
        <x:v>CHOIX</x:v>
      </x:c>
      <x:c r="D1826" s="122" t="str">
        <x:v>B</x:v>
      </x:c>
      <x:c r="E1826" s="123" t="n">
        <x:v>1</x:v>
      </x:c>
      <x:c r="F1826" s="122" t="str">
        <x:v>Joueur</x:v>
      </x:c>
      <x:c r="G1826" s="122" t="str">
        <x:v>Regarde ton enregistrement avec moi.</x:v>
      </x:c>
      <x:c r="H1826" s="122" t="str">
        <x:v>Regarder la personne ou l’appui concerné ; intention, pas résultat.</x:v>
      </x:c>
      <x:c r="I1826" s="122" t="str">
        <x:v>Conditions d’entrée encore valides ; personne, outil et passage nécessaires disponibles. La parole seule ne valide pas l’objectif.</x:v>
      </x:c>
      <x:c r="J1826" s="122" t="str">
        <x:v>Origines — O6</x:v>
      </x:c>
      <x:c r="K1826" s="125" t="n">
        <x:v>5</x:v>
      </x:c>
    </x:row>
    <x:row r="1827" ht="59" customHeight="1">
      <x:c r="A1827" s="126" t="str">
        <x:v>D6-O6-M16-REPONSE-B-01</x:v>
      </x:c>
      <x:c r="B1827" s="127" t="str">
        <x:v>D6-O6-M16</x:v>
      </x:c>
      <x:c r="C1827" s="127" t="str">
        <x:v>REPONSE</x:v>
      </x:c>
      <x:c r="D1827" s="127" t="str">
        <x:v>B</x:v>
      </x:c>
      <x:c r="E1827" s="128" t="n">
        <x:v>1</x:v>
      </x:c>
      <x:c r="F1827" s="127" t="str">
        <x:v>Harek</x:v>
      </x:c>
      <x:c r="G1827" s="127" t="str">
        <x:v>Une fois. Arrête-le au moment où je m’avance.</x:v>
      </x:c>
      <x:c r="H1827" s="127" t="str">
        <x:v>Réponse au choix retenu ; les autres réponses ne sont pas jouées.</x:v>
      </x:c>
      <x:c r="I1827" s="127" t="str">
        <x:v>Conditions d’entrée encore valides ; personne, outil et passage nécessaires disponibles. La parole seule ne valide pas l’objectif.</x:v>
      </x:c>
      <x:c r="J1827" s="127" t="str">
        <x:v>Origines — O6</x:v>
      </x:c>
      <x:c r="K1827" s="130" t="n">
        <x:v>8</x:v>
      </x:c>
    </x:row>
    <x:row r="1828" ht="44" customHeight="1">
      <x:c r="A1828" s="121" t="str">
        <x:v>D6-O6-M16-VARIANTE---01</x:v>
      </x:c>
      <x:c r="B1828" s="122" t="str">
        <x:v>D6-O6-M16</x:v>
      </x:c>
      <x:c r="C1828" s="122" t="str">
        <x:v>VARIANTE</x:v>
      </x:c>
      <x:c r="D1828" s="122" t="str">
        <x:v>-</x:v>
      </x:c>
      <x:c r="E1828" s="123" t="n">
        <x:v>1</x:v>
      </x:c>
      <x:c r="F1828" s="122" t="str">
        <x:v>Harek</x:v>
      </x:c>
      <x:c r="G1828" s="122" t="str">
        <x:v>Tu attendais encore mon premier départ. J’ai ralenti juste assez pour te faire attendre aussi.</x:v>
      </x:c>
      <x:c r="H1828" s="122" t="str">
        <x:v>Montre une récupération différente, sans se vanter d’une victoire non jouée.</x:v>
      </x:c>
      <x:c r="I1828" s="122" t="str">
        <x:v>Après exercice ultérieur ; priorité 1 ; Harek a effectivement appris et changé son mouvement.</x:v>
      </x:c>
      <x:c r="J1828" s="122" t="str">
        <x:v>Origines — O6</x:v>
      </x:c>
      <x:c r="K1828" s="125" t="n">
        <x:v>15</x:v>
      </x:c>
    </x:row>
    <x:row r="1829" ht="149" customHeight="1">
      <x:c r="A1829" s="126" t="str">
        <x:v>D6-O6-M17-OUV---01</x:v>
      </x:c>
      <x:c r="B1829" s="127" t="str">
        <x:v>D6-O6-M17</x:v>
      </x:c>
      <x:c r="C1829" s="127" t="str">
        <x:v>OUV</x:v>
      </x:c>
      <x:c r="D1829" s="127" t="str">
        <x:v>-</x:v>
      </x:c>
      <x:c r="E1829" s="128" t="n">
        <x:v>1</x:v>
      </x:c>
      <x:c r="F1829" s="127" t="str">
        <x:v>Yena</x:v>
      </x:c>
      <x:c r="G1829" s="127" t="str">
        <x:v>La ville nous a vus revenir. Nous avons encore cet outil à rendre avant de célébrer.</x:v>
      </x:c>
      <x:c r="H1829" s="127" t="str">
        <x:v>Laisse le joueur regarder la situation avant de poursuivre.</x:v>
      </x:c>
      <x:c r="I1829" s="127" t="str">
        <x:v>O6-M16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829" s="127" t="str">
        <x:v>Origines — O6</x:v>
      </x:c>
      <x:c r="K1829" s="130" t="n">
        <x:v>16</x:v>
      </x:c>
    </x:row>
    <x:row r="1830" ht="74" customHeight="1">
      <x:c r="A1830" s="121" t="str">
        <x:v>D6-O6-M17-SUCCES---01</x:v>
      </x:c>
      <x:c r="B1830" s="122" t="str">
        <x:v>D6-O6-M17</x:v>
      </x:c>
      <x:c r="C1830" s="122" t="str">
        <x:v>SUCCES</x:v>
      </x:c>
      <x:c r="D1830" s="122" t="str">
        <x:v>-</x:v>
      </x:c>
      <x:c r="E1830" s="123" t="n">
        <x:v>1</x:v>
      </x:c>
      <x:c r="F1830" s="122" t="str">
        <x:v>Yena</x:v>
      </x:c>
      <x:c r="G1830" s="122" t="str">
        <x:v>La trace vient du rite déjà joué. Ce salut n’en a pas créé un second.</x:v>
      </x:c>
      <x:c r="H1830" s="122" t="str">
        <x:v>Regarde le résultat réellement obtenu avant de parler.</x:v>
      </x:c>
      <x:c r="I1830" s="122" t="str">
        <x:v>Résultat correspondant effectivement constaté ; remplace ou supprime la ligne si choix de refus/différé/observation. Ne jamais jouer une victoire non acquise.</x:v>
      </x:c>
      <x:c r="J1830" s="122" t="str">
        <x:v>Origines — O6</x:v>
      </x:c>
      <x:c r="K1830" s="125" t="n">
        <x:v>15</x:v>
      </x:c>
    </x:row>
    <x:row r="1831" ht="44" customHeight="1">
      <x:c r="A1831" s="126" t="str">
        <x:v>D6-O6-M17-ECHEC---01</x:v>
      </x:c>
      <x:c r="B1831" s="127" t="str">
        <x:v>D6-O6-M17</x:v>
      </x:c>
      <x:c r="C1831" s="127" t="str">
        <x:v>ECHEC</x:v>
      </x:c>
      <x:c r="D1831" s="127" t="str">
        <x:v>-</x:v>
      </x:c>
      <x:c r="E1831" s="128" t="n">
        <x:v>1</x:v>
      </x:c>
      <x:c r="F1831" s="127" t="str">
        <x:v>Yena</x:v>
      </x:c>
      <x:c r="G1831" s="127" t="str">
        <x:v>Une place restera vide aujourd’hui. Nous n’appelons pas un autre nom pour la remplir.</x:v>
      </x:c>
      <x:c r="H1831" s="127" t="str">
        <x:v>Suspend l’échange pour laisser jouer le repli ou la protection prévue.</x:v>
      </x:c>
      <x:c r="I1831" s="127" t="str">
        <x:v>Échec ou blocage correspondant effectivement observé ; les dégâts, objets et positions persistent.</x:v>
      </x:c>
      <x:c r="J1831" s="127" t="str">
        <x:v>Origines — O6</x:v>
      </x:c>
      <x:c r="K1831" s="130" t="n">
        <x:v>14</x:v>
      </x:c>
    </x:row>
    <x:row r="1832" ht="44" customHeight="1">
      <x:c r="A1832" s="121" t="str">
        <x:v>D6-O6-M17-REPRISE---01</x:v>
      </x:c>
      <x:c r="B1832" s="122" t="str">
        <x:v>D6-O6-M17</x:v>
      </x:c>
      <x:c r="C1832" s="122" t="str">
        <x:v>REPRISE</x:v>
      </x:c>
      <x:c r="D1832" s="122" t="str">
        <x:v>-</x:v>
      </x:c>
      <x:c r="E1832" s="123" t="n">
        <x:v>1</x:v>
      </x:c>
      <x:c r="F1832" s="122" t="str">
        <x:v>Yena</x:v>
      </x:c>
      <x:c r="G1832" s="122" t="str">
        <x:v>Reprenons la visite avec les personnes disponibles. Les absences gardent leur histoire.</x:v>
      </x:c>
      <x:c r="H1832" s="122" t="str">
        <x:v>Reprend à distance sûre ; ne répète pas toute la présentation.</x:v>
      </x:c>
      <x:c r="I1832" s="122" t="str">
        <x:v>Réinteraction volontaire après interruption ; état de l’action conservé.</x:v>
      </x:c>
      <x:c r="J1832" s="122" t="str">
        <x:v>Origines — O6</x:v>
      </x:c>
      <x:c r="K1832" s="125" t="n">
        <x:v>12</x:v>
      </x:c>
    </x:row>
    <x:row r="1833" ht="59" customHeight="1">
      <x:c r="A1833" s="126" t="str">
        <x:v>D6-O6-M17-CHOIX-A-01</x:v>
      </x:c>
      <x:c r="B1833" s="127" t="str">
        <x:v>D6-O6-M17</x:v>
      </x:c>
      <x:c r="C1833" s="127" t="str">
        <x:v>CHOIX</x:v>
      </x:c>
      <x:c r="D1833" s="127" t="str">
        <x:v>A</x:v>
      </x:c>
      <x:c r="E1833" s="128" t="n">
        <x:v>1</x:v>
      </x:c>
      <x:c r="F1833" s="127" t="str">
        <x:v>Joueur</x:v>
      </x:c>
      <x:c r="G1833" s="127" t="str">
        <x:v>Je rejoins le foyer de cohorte après la remise.</x:v>
      </x:c>
      <x:c r="H1833" s="127" t="str">
        <x:v>Regarder la personne ou l’appui concerné ; intention, pas résultat.</x:v>
      </x:c>
      <x:c r="I1833" s="127" t="str">
        <x:v>Conditions d’entrée encore valides ; personne, outil et passage nécessaires disponibles. La parole seule ne valide pas l’objectif.</x:v>
      </x:c>
      <x:c r="J1833" s="127" t="str">
        <x:v>Origines — O6</x:v>
      </x:c>
      <x:c r="K1833" s="130" t="n">
        <x:v>9</x:v>
      </x:c>
    </x:row>
    <x:row r="1834" ht="59" customHeight="1">
      <x:c r="A1834" s="121" t="str">
        <x:v>D6-O6-M17-REPONSE-A-01</x:v>
      </x:c>
      <x:c r="B1834" s="122" t="str">
        <x:v>D6-O6-M17</x:v>
      </x:c>
      <x:c r="C1834" s="122" t="str">
        <x:v>REPONSE</x:v>
      </x:c>
      <x:c r="D1834" s="122" t="str">
        <x:v>A</x:v>
      </x:c>
      <x:c r="E1834" s="123" t="n">
        <x:v>1</x:v>
      </x:c>
      <x:c r="F1834" s="122" t="str">
        <x:v>Yena</x:v>
      </x:c>
      <x:c r="G1834" s="122" t="str">
        <x:v>Ceux qui sont rentrés nous y retrouveront s’ils le souhaitent.</x:v>
      </x:c>
      <x:c r="H1834" s="122" t="str">
        <x:v>Réponse au choix retenu ; les autres réponses ne sont pas jouées.</x:v>
      </x:c>
      <x:c r="I1834" s="122" t="str">
        <x:v>Conditions d’entrée encore valides ; personne, outil et passage nécessaires disponibles. La parole seule ne valide pas l’objectif.</x:v>
      </x:c>
      <x:c r="J1834" s="122" t="str">
        <x:v>Origines — O6</x:v>
      </x:c>
      <x:c r="K1834" s="125" t="n">
        <x:v>10</x:v>
      </x:c>
    </x:row>
    <x:row r="1835" ht="59" customHeight="1">
      <x:c r="A1835" s="126" t="str">
        <x:v>D6-O6-M17-CHOIX-B-01</x:v>
      </x:c>
      <x:c r="B1835" s="127" t="str">
        <x:v>D6-O6-M17</x:v>
      </x:c>
      <x:c r="C1835" s="127" t="str">
        <x:v>CHOIX</x:v>
      </x:c>
      <x:c r="D1835" s="127" t="str">
        <x:v>B</x:v>
      </x:c>
      <x:c r="E1835" s="128" t="n">
        <x:v>1</x:v>
      </x:c>
      <x:c r="F1835" s="127" t="str">
        <x:v>Joueur</x:v>
      </x:c>
      <x:c r="G1835" s="127" t="str">
        <x:v>Je passe d’abord saluer les ateliers.</x:v>
      </x:c>
      <x:c r="H1835" s="127" t="str">
        <x:v>Regarder la personne ou l’appui concerné ; intention, pas résultat.</x:v>
      </x:c>
      <x:c r="I1835" s="127" t="str">
        <x:v>Conditions d’entrée encore valides ; personne, outil et passage nécessaires disponibles. La parole seule ne valide pas l’objectif.</x:v>
      </x:c>
      <x:c r="J1835" s="127" t="str">
        <x:v>Origines — O6</x:v>
      </x:c>
      <x:c r="K1835" s="130" t="n">
        <x:v>6</x:v>
      </x:c>
    </x:row>
    <x:row r="1836" ht="59" customHeight="1">
      <x:c r="A1836" s="121" t="str">
        <x:v>D6-O6-M17-REPONSE-B-01</x:v>
      </x:c>
      <x:c r="B1836" s="122" t="str">
        <x:v>D6-O6-M17</x:v>
      </x:c>
      <x:c r="C1836" s="122" t="str">
        <x:v>REPONSE</x:v>
      </x:c>
      <x:c r="D1836" s="122" t="str">
        <x:v>B</x:v>
      </x:c>
      <x:c r="E1836" s="123" t="n">
        <x:v>1</x:v>
      </x:c>
      <x:c r="F1836" s="122" t="str">
        <x:v>Tov</x:v>
      </x:c>
      <x:c r="G1836" s="122" t="str">
        <x:v>Ils verront enfin ce qu’ont tenu leurs attaches.</x:v>
      </x:c>
      <x:c r="H1836" s="122" t="str">
        <x:v>Réponse au choix retenu ; les autres réponses ne sont pas jouées.</x:v>
      </x:c>
      <x:c r="I1836" s="122" t="str">
        <x:v>Conditions d’entrée encore valides ; personne, outil et passage nécessaires disponibles. La parole seule ne valide pas l’objectif.</x:v>
      </x:c>
      <x:c r="J1836" s="122" t="str">
        <x:v>Origines — O6</x:v>
      </x:c>
      <x:c r="K1836" s="125" t="n">
        <x:v>8</x:v>
      </x:c>
    </x:row>
    <x:row r="1837" ht="44" customHeight="1">
      <x:c r="A1837" s="126" t="str">
        <x:v>D6-O6-M17-VARIANTE---01</x:v>
      </x:c>
      <x:c r="B1837" s="127" t="str">
        <x:v>D6-O6-M17</x:v>
      </x:c>
      <x:c r="C1837" s="127" t="str">
        <x:v>VARIANTE</x:v>
      </x:c>
      <x:c r="D1837" s="127" t="str">
        <x:v>-</x:v>
      </x:c>
      <x:c r="E1837" s="128" t="n">
        <x:v>1</x:v>
      </x:c>
      <x:c r="F1837" s="127" t="str">
        <x:v>Saar</x:v>
      </x:c>
      <x:c r="G1837" s="127" t="str">
        <x:v>Nous saluons ceux qui sont revenus et nous gardons la place des absents telle que leur histoire l’a laissée.</x:v>
      </x:c>
      <x:c r="H1837" s="127" t="str">
        <x:v>Le siège n’est pas rempli par un figurant portant le même nom.</x:v>
      </x:c>
      <x:c r="I1837" s="127" t="str">
        <x:v>Au rassemblement ; priorité 1 ; membre de cohorte absent ou perte confirmée dans la campagne commune.</x:v>
      </x:c>
      <x:c r="J1837" s="127" t="str">
        <x:v>Origines — O6</x:v>
      </x:c>
      <x:c r="K1837" s="130" t="n">
        <x:v>19</x:v>
      </x:c>
    </x:row>
    <x:row r="1838" ht="149" customHeight="1">
      <x:c r="A1838" s="121" t="str">
        <x:v>D6-O6-M18-OUV---01</x:v>
      </x:c>
      <x:c r="B1838" s="122" t="str">
        <x:v>D6-O6-M18</x:v>
      </x:c>
      <x:c r="C1838" s="122" t="str">
        <x:v>OUV</x:v>
      </x:c>
      <x:c r="D1838" s="122" t="str">
        <x:v>-</x:v>
      </x:c>
      <x:c r="E1838" s="123" t="n">
        <x:v>1</x:v>
      </x:c>
      <x:c r="F1838" s="122" t="str">
        <x:v>Saar</x:v>
      </x:c>
      <x:c r="G1838" s="122" t="str">
        <x:v>Trois éléments que tu maîtrises. Place-les pour montrer une méthode, puis laisse quelqu’un essayer ses limites.</x:v>
      </x:c>
      <x:c r="H1838" s="122" t="str">
        <x:v>Laisse le joueur regarder la situation avant de poursuivre.</x:v>
      </x:c>
      <x:c r="I1838" s="122" t="str">
        <x:v>O6-M17 résolue ; lire son résultat réel (réussite, issue partielle, refus ou échec) pour adapter les personnages et les objets présents. Homeworld ; statut Young Blood déjà obtenu dans la campagne commune. Les relations, blessures, absences et objets affichés proviennent de l’état de partie ; aucun partenaire n’est recréé par la scène. Le locuteur doit être présent ou relié par le contact décrit ; une absence n’est jamais annulée pour jouer cette scène.</x:v>
      </x:c>
      <x:c r="J1838" s="122" t="str">
        <x:v>Origines — O6</x:v>
      </x:c>
      <x:c r="K1838" s="125" t="n">
        <x:v>16</x:v>
      </x:c>
    </x:row>
    <x:row r="1839" ht="74" customHeight="1">
      <x:c r="A1839" s="126" t="str">
        <x:v>D6-O6-M18-SUCCES---01</x:v>
      </x:c>
      <x:c r="B1839" s="127" t="str">
        <x:v>D6-O6-M18</x:v>
      </x:c>
      <x:c r="C1839" s="127" t="str">
        <x:v>SUCCES</x:v>
      </x:c>
      <x:c r="D1839" s="127" t="str">
        <x:v>-</x:v>
      </x:c>
      <x:c r="E1839" s="128" t="n">
        <x:v>1</x:v>
      </x:c>
      <x:c r="F1839" s="127" t="str">
        <x:v>Saar</x:v>
      </x:c>
      <x:c r="G1839" s="127" t="str">
        <x:v>Ton parcours exprime une préférence. Les autres ont aussi montré où elle doit s’adapter.</x:v>
      </x:c>
      <x:c r="H1839" s="127" t="str">
        <x:v>Regarde le résultat réellement obtenu avant de parler.</x:v>
      </x:c>
      <x:c r="I1839" s="127" t="str">
        <x:v>Résultat correspondant effectivement constaté ; remplace ou supprime la ligne si choix de refus/différé/observation. Ne jamais jouer une victoire non acquise.</x:v>
      </x:c>
      <x:c r="J1839" s="127" t="str">
        <x:v>Origines — O6</x:v>
      </x:c>
      <x:c r="K1839" s="130" t="n">
        <x:v>14</x:v>
      </x:c>
    </x:row>
    <x:row r="1840" ht="44" customHeight="1">
      <x:c r="A1840" s="121" t="str">
        <x:v>D6-O6-M18-ECHEC---01</x:v>
      </x:c>
      <x:c r="B1840" s="122" t="str">
        <x:v>D6-O6-M18</x:v>
      </x:c>
      <x:c r="C1840" s="122" t="str">
        <x:v>ECHEC</x:v>
      </x:c>
      <x:c r="D1840" s="122" t="str">
        <x:v>-</x:v>
      </x:c>
      <x:c r="E1840" s="123" t="n">
        <x:v>1</x:v>
      </x:c>
      <x:c r="F1840" s="122" t="str">
        <x:v>Saar</x:v>
      </x:c>
      <x:c r="G1840" s="122" t="str">
        <x:v>Cet enchaînement bloque le retour. Démonte seulement la partie qui l’impose.</x:v>
      </x:c>
      <x:c r="H1840" s="122" t="str">
        <x:v>Suspend l’échange pour laisser jouer le repli ou la protection prévue.</x:v>
      </x:c>
      <x:c r="I1840" s="122" t="str">
        <x:v>Échec ou blocage correspondant effectivement observé ; les dégâts, objets et positions persistent.</x:v>
      </x:c>
      <x:c r="J1840" s="122" t="str">
        <x:v>Origines — O6</x:v>
      </x:c>
      <x:c r="K1840" s="125" t="n">
        <x:v>11</x:v>
      </x:c>
    </x:row>
    <x:row r="1841" ht="44" customHeight="1">
      <x:c r="A1841" s="126" t="str">
        <x:v>D6-O6-M18-REPRISE---01</x:v>
      </x:c>
      <x:c r="B1841" s="127" t="str">
        <x:v>D6-O6-M18</x:v>
      </x:c>
      <x:c r="C1841" s="127" t="str">
        <x:v>REPRISE</x:v>
      </x:c>
      <x:c r="D1841" s="127" t="str">
        <x:v>-</x:v>
      </x:c>
      <x:c r="E1841" s="128" t="n">
        <x:v>1</x:v>
      </x:c>
      <x:c r="F1841" s="127" t="str">
        <x:v>Saar</x:v>
      </x:c>
      <x:c r="G1841" s="127" t="str">
        <x:v>Les premiers essais restent utiles. Corrige ce trajet avant de le proposer de nouveau.</x:v>
      </x:c>
      <x:c r="H1841" s="127" t="str">
        <x:v>Reprend à distance sûre ; ne répète pas toute la présentation.</x:v>
      </x:c>
      <x:c r="I1841" s="127" t="str">
        <x:v>Réinteraction volontaire après interruption ; état de l’action conservé.</x:v>
      </x:c>
      <x:c r="J1841" s="127" t="str">
        <x:v>Origines — O6</x:v>
      </x:c>
      <x:c r="K1841" s="130" t="n">
        <x:v>14</x:v>
      </x:c>
    </x:row>
    <x:row r="1842" ht="59" customHeight="1">
      <x:c r="A1842" s="121" t="str">
        <x:v>D6-O6-M18-CHOIX-A-01</x:v>
      </x:c>
      <x:c r="B1842" s="122" t="str">
        <x:v>D6-O6-M18</x:v>
      </x:c>
      <x:c r="C1842" s="122" t="str">
        <x:v>CHOIX</x:v>
      </x:c>
      <x:c r="D1842" s="122" t="str">
        <x:v>A</x:v>
      </x:c>
      <x:c r="E1842" s="123" t="n">
        <x:v>1</x:v>
      </x:c>
      <x:c r="F1842" s="122" t="str">
        <x:v>Joueur</x:v>
      </x:c>
      <x:c r="G1842" s="122" t="str">
        <x:v>Je construis un parcours de piste.</x:v>
      </x:c>
      <x:c r="H1842" s="122" t="str">
        <x:v>Regarder la personne ou l’appui concerné ; intention, pas résultat.</x:v>
      </x:c>
      <x:c r="I1842" s="122" t="str">
        <x:v>Conditions d’entrée encore valides ; personne, outil et passage nécessaires disponibles. La parole seule ne valide pas l’objectif.</x:v>
      </x:c>
      <x:c r="J1842" s="122" t="str">
        <x:v>Origines — O6</x:v>
      </x:c>
      <x:c r="K1842" s="125" t="n">
        <x:v>6</x:v>
      </x:c>
    </x:row>
    <x:row r="1843" ht="59" customHeight="1">
      <x:c r="A1843" s="126" t="str">
        <x:v>D6-O6-M18-REPONSE-A-01</x:v>
      </x:c>
      <x:c r="B1843" s="127" t="str">
        <x:v>D6-O6-M18</x:v>
      </x:c>
      <x:c r="C1843" s="127" t="str">
        <x:v>REPONSE</x:v>
      </x:c>
      <x:c r="D1843" s="127" t="str">
        <x:v>A</x:v>
      </x:c>
      <x:c r="E1843" s="128" t="n">
        <x:v>1</x:v>
      </x:c>
      <x:c r="F1843" s="127" t="str">
        <x:v>Saar</x:v>
      </x:c>
      <x:c r="G1843" s="127" t="str">
        <x:v>Prévoyez des indices que l’autre peut réellement trouver.</x:v>
      </x:c>
      <x:c r="H1843" s="127" t="str">
        <x:v>Réponse au choix retenu ; les autres réponses ne sont pas jouées.</x:v>
      </x:c>
      <x:c r="I1843" s="127" t="str">
        <x:v>Conditions d’entrée encore valides ; personne, outil et passage nécessaires disponibles. La parole seule ne valide pas l’objectif.</x:v>
      </x:c>
      <x:c r="J1843" s="127" t="str">
        <x:v>Origines — O6</x:v>
      </x:c>
      <x:c r="K1843" s="130" t="n">
        <x:v>8</x:v>
      </x:c>
    </x:row>
    <x:row r="1844" ht="59" customHeight="1">
      <x:c r="A1844" s="121" t="str">
        <x:v>D6-O6-M18-CHOIX-B-01</x:v>
      </x:c>
      <x:c r="B1844" s="122" t="str">
        <x:v>D6-O6-M18</x:v>
      </x:c>
      <x:c r="C1844" s="122" t="str">
        <x:v>CHOIX</x:v>
      </x:c>
      <x:c r="D1844" s="122" t="str">
        <x:v>B</x:v>
      </x:c>
      <x:c r="E1844" s="123" t="n">
        <x:v>1</x:v>
      </x:c>
      <x:c r="F1844" s="122" t="str">
        <x:v>Joueur</x:v>
      </x:c>
      <x:c r="G1844" s="122" t="str">
        <x:v>Je construis un parcours de mobilité.</x:v>
      </x:c>
      <x:c r="H1844" s="122" t="str">
        <x:v>Regarder la personne ou l’appui concerné ; intention, pas résultat.</x:v>
      </x:c>
      <x:c r="I1844" s="122" t="str">
        <x:v>Conditions d’entrée encore valides ; personne, outil et passage nécessaires disponibles. La parole seule ne valide pas l’objectif.</x:v>
      </x:c>
      <x:c r="J1844" s="122" t="str">
        <x:v>Origines — O6</x:v>
      </x:c>
      <x:c r="K1844" s="125" t="n">
        <x:v>6</x:v>
      </x:c>
    </x:row>
    <x:row r="1845" ht="59" customHeight="1">
      <x:c r="A1845" s="126" t="str">
        <x:v>D6-O6-M18-REPONSE-B-01</x:v>
      </x:c>
      <x:c r="B1845" s="127" t="str">
        <x:v>D6-O6-M18</x:v>
      </x:c>
      <x:c r="C1845" s="127" t="str">
        <x:v>REPONSE</x:v>
      </x:c>
      <x:c r="D1845" s="127" t="str">
        <x:v>B</x:v>
      </x:c>
      <x:c r="E1845" s="128" t="n">
        <x:v>1</x:v>
      </x:c>
      <x:c r="F1845" s="127" t="str">
        <x:v>Saar</x:v>
      </x:c>
      <x:c r="G1845" s="127" t="str">
        <x:v>Garde un retour possible quand un appui est manqué.</x:v>
      </x:c>
      <x:c r="H1845" s="127" t="str">
        <x:v>Réponse au choix retenu ; les autres réponses ne sont pas jouées.</x:v>
      </x:c>
      <x:c r="I1845" s="127" t="str">
        <x:v>Conditions d’entrée encore valides ; personne, outil et passage nécessaires disponibles. La parole seule ne valide pas l’objectif.</x:v>
      </x:c>
      <x:c r="J1845" s="127" t="str">
        <x:v>Origines — O6</x:v>
      </x:c>
      <x:c r="K1845" s="130" t="n">
        <x:v>9</x:v>
      </x:c>
    </x:row>
    <x:row r="1846" ht="44" customHeight="1">
      <x:c r="A1846" s="121" t="str">
        <x:v>D6-O6-M18-CHOIX-C-01</x:v>
      </x:c>
      <x:c r="B1846" s="122" t="str">
        <x:v>D6-O6-M18</x:v>
      </x:c>
      <x:c r="C1846" s="122" t="str">
        <x:v>CHOIX</x:v>
      </x:c>
      <x:c r="D1846" s="122" t="str">
        <x:v>C</x:v>
      </x:c>
      <x:c r="E1846" s="123" t="n">
        <x:v>1</x:v>
      </x:c>
      <x:c r="F1846" s="122" t="str">
        <x:v>Joueur</x:v>
      </x:c>
      <x:c r="G1846" s="122" t="str">
        <x:v>Je compose un parcours de confrontation.</x:v>
      </x:c>
      <x:c r="H1846" s="122" t="str">
        <x:v>Regarder la personne ou l’appui concerné ; intention, pas résultat.</x:v>
      </x:c>
      <x:c r="I1846" s="122" t="str">
        <x:v>Outils acquis et dispositifs d’exercice disponibles ; aucun style verrouillé définitivement.</x:v>
      </x:c>
      <x:c r="J1846" s="122" t="str">
        <x:v>Origines — O6</x:v>
      </x:c>
      <x:c r="K1846" s="125" t="n">
        <x:v>6</x:v>
      </x:c>
    </x:row>
    <x:row r="1847" ht="44" customHeight="1">
      <x:c r="A1847" s="126" t="str">
        <x:v>D6-O6-M18-REPONSE-C-01</x:v>
      </x:c>
      <x:c r="B1847" s="127" t="str">
        <x:v>D6-O6-M18</x:v>
      </x:c>
      <x:c r="C1847" s="127" t="str">
        <x:v>REPONSE</x:v>
      </x:c>
      <x:c r="D1847" s="127" t="str">
        <x:v>C</x:v>
      </x:c>
      <x:c r="E1847" s="128" t="n">
        <x:v>1</x:v>
      </x:c>
      <x:c r="F1847" s="127" t="str">
        <x:v>Saar</x:v>
      </x:c>
      <x:c r="G1847" s="127" t="str">
        <x:v>Donne à la cible de quoi répondre, et à l’élève une sortie lisible.</x:v>
      </x:c>
      <x:c r="H1847" s="127" t="str">
        <x:v>Réponse au choix retenu ; les autres réponses ne sont pas jouées.</x:v>
      </x:c>
      <x:c r="I1847" s="127" t="str">
        <x:v>Outils acquis et dispositifs d’exercice disponibles ; aucun style verrouillé définitivement.</x:v>
      </x:c>
      <x:c r="J1847" s="127" t="str">
        <x:v>Origines — O6</x:v>
      </x:c>
      <x:c r="K1847" s="130" t="n">
        <x:v>13</x:v>
      </x:c>
    </x:row>
    <x:row r="1848" ht="164" customHeight="1">
      <x:c r="A1848" s="121" t="str">
        <x:v>D6-O6-M19-OUV---01</x:v>
      </x:c>
      <x:c r="B1848" s="122" t="str">
        <x:v>D6-O6-M19</x:v>
      </x:c>
      <x:c r="C1848" s="122" t="str">
        <x:v>OUV</x:v>
      </x:c>
      <x:c r="D1848" s="122" t="str">
        <x:v>-</x:v>
      </x:c>
      <x:c r="E1848" s="123" t="n">
        <x:v>1</x:v>
      </x:c>
      <x:c r="F1848" s="122" t="str">
        <x:v>Pilote du poste d’amarrage</x:v>
      </x:c>
      <x:c r="G1848" s="122" t="str">
        <x:v>L’attache a glissé au bord du quai. Ton sas est derrière toi ; suis les marques jusqu’au poste.</x:v>
      </x:c>
      <x:c r="H1848" s="122" t="str">
        <x:v>Laisse le joueur regarder la situation avant de poursuivre.</x:v>
      </x:c>
      <x:c r="I1848" s="122" t="str">
        <x:v>O6-M18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1848" s="122" t="str">
        <x:v>Origines — O6</x:v>
      </x:c>
      <x:c r="K1848" s="125" t="n">
        <x:v>18</x:v>
      </x:c>
    </x:row>
    <x:row r="1849" ht="74" customHeight="1">
      <x:c r="A1849" s="126" t="str">
        <x:v>D6-O6-M19-SUCCES---01</x:v>
      </x:c>
      <x:c r="B1849" s="127" t="str">
        <x:v>D6-O6-M19</x:v>
      </x:c>
      <x:c r="C1849" s="127" t="str">
        <x:v>SUCCES</x:v>
      </x:c>
      <x:c r="D1849" s="127" t="str">
        <x:v>-</x:v>
      </x:c>
      <x:c r="E1849" s="128" t="n">
        <x:v>1</x:v>
      </x:c>
      <x:c r="F1849" s="127" t="str">
        <x:v>Pilote du poste d’amarrage</x:v>
      </x:c>
      <x:c r="G1849" s="127" t="str">
        <x:v>Tu connais ce quai parce que tu l’as parcouru. Ton navire attend à son propre sas.</x:v>
      </x:c>
      <x:c r="H1849" s="127" t="str">
        <x:v>Regarde le résultat réellement obtenu avant de parler.</x:v>
      </x:c>
      <x:c r="I1849" s="127" t="str">
        <x:v>Résultat correspondant effectivement constaté ; remplace ou supprime la ligne si choix de refus/différé/observation. Ne jamais jouer une victoire non acquise.</x:v>
      </x:c>
      <x:c r="J1849" s="127" t="str">
        <x:v>Origines — O6</x:v>
      </x:c>
      <x:c r="K1849" s="130" t="n">
        <x:v>16</x:v>
      </x:c>
    </x:row>
    <x:row r="1850" ht="44" customHeight="1">
      <x:c r="A1850" s="121" t="str">
        <x:v>D6-O6-M19-ECHEC---01</x:v>
      </x:c>
      <x:c r="B1850" s="122" t="str">
        <x:v>D6-O6-M19</x:v>
      </x:c>
      <x:c r="C1850" s="122" t="str">
        <x:v>ECHEC</x:v>
      </x:c>
      <x:c r="D1850" s="122" t="str">
        <x:v>-</x:v>
      </x:c>
      <x:c r="E1850" s="123" t="n">
        <x:v>1</x:v>
      </x:c>
      <x:c r="F1850" s="122" t="str">
        <x:v>Pilote du poste d’amarrage</x:v>
      </x:c>
      <x:c r="G1850" s="122" t="str">
        <x:v>Tu as suivi la voie des charges. La borne te ramène au passage des voyageurs.</x:v>
      </x:c>
      <x:c r="H1850" s="122" t="str">
        <x:v>Suspend l’échange pour laisser jouer le repli ou la protection prévue.</x:v>
      </x:c>
      <x:c r="I1850" s="122" t="str">
        <x:v>Échec ou blocage correspondant effectivement observé ; les dégâts, objets et positions persistent.</x:v>
      </x:c>
      <x:c r="J1850" s="122" t="str">
        <x:v>Origines — O6</x:v>
      </x:c>
      <x:c r="K1850" s="125" t="n">
        <x:v>15</x:v>
      </x:c>
    </x:row>
    <x:row r="1851" ht="44" customHeight="1">
      <x:c r="A1851" s="126" t="str">
        <x:v>D6-O6-M19-REPRISE---01</x:v>
      </x:c>
      <x:c r="B1851" s="127" t="str">
        <x:v>D6-O6-M19</x:v>
      </x:c>
      <x:c r="C1851" s="127" t="str">
        <x:v>REPRISE</x:v>
      </x:c>
      <x:c r="D1851" s="127" t="str">
        <x:v>-</x:v>
      </x:c>
      <x:c r="E1851" s="128" t="n">
        <x:v>1</x:v>
      </x:c>
      <x:c r="F1851" s="127" t="str">
        <x:v>Pilote du poste d’amarrage</x:v>
      </x:c>
      <x:c r="G1851" s="127" t="str">
        <x:v>Reprends à ce repère. L’objectif est plus loin, pas derrière un changement d’écran gratuit.</x:v>
      </x:c>
      <x:c r="H1851" s="127" t="str">
        <x:v>Reprend à distance sûre ; ne répète pas toute la présentation.</x:v>
      </x:c>
      <x:c r="I1851" s="127" t="str">
        <x:v>Réinteraction volontaire après interruption ; état de l’action conservé.</x:v>
      </x:c>
      <x:c r="J1851" s="127" t="str">
        <x:v>Origines — O6</x:v>
      </x:c>
      <x:c r="K1851" s="130" t="n">
        <x:v>14</x:v>
      </x:c>
    </x:row>
    <x:row r="1852" ht="59" customHeight="1">
      <x:c r="A1852" s="121" t="str">
        <x:v>D6-O6-M19-CHOIX-A-01</x:v>
      </x:c>
      <x:c r="B1852" s="122" t="str">
        <x:v>D6-O6-M19</x:v>
      </x:c>
      <x:c r="C1852" s="122" t="str">
        <x:v>CHOIX</x:v>
      </x:c>
      <x:c r="D1852" s="122" t="str">
        <x:v>A</x:v>
      </x:c>
      <x:c r="E1852" s="123" t="n">
        <x:v>1</x:v>
      </x:c>
      <x:c r="F1852" s="122" t="str">
        <x:v>Joueur</x:v>
      </x:c>
      <x:c r="G1852" s="122" t="str">
        <x:v>Je t’aide, puis j’explore cette escale.</x:v>
      </x:c>
      <x:c r="H1852" s="122" t="str">
        <x:v>Regarder la personne ou l’appui concerné ; intention, pas résultat.</x:v>
      </x:c>
      <x:c r="I1852" s="122" t="str">
        <x:v>Conditions d’entrée encore valides ; personne, outil et passage nécessaires disponibles. La parole seule ne valide pas l’objectif.</x:v>
      </x:c>
      <x:c r="J1852" s="122" t="str">
        <x:v>Origines — O6</x:v>
      </x:c>
      <x:c r="K1852" s="125" t="n">
        <x:v>6</x:v>
      </x:c>
    </x:row>
    <x:row r="1853" ht="59" customHeight="1">
      <x:c r="A1853" s="126" t="str">
        <x:v>D6-O6-M19-REPONSE-A-01</x:v>
      </x:c>
      <x:c r="B1853" s="127" t="str">
        <x:v>D6-O6-M19</x:v>
      </x:c>
      <x:c r="C1853" s="127" t="str">
        <x:v>REPONSE</x:v>
      </x:c>
      <x:c r="D1853" s="127" t="str">
        <x:v>A</x:v>
      </x:c>
      <x:c r="E1853" s="128" t="n">
        <x:v>1</x:v>
      </x:c>
      <x:c r="F1853" s="127" t="str">
        <x:v>Pilote du poste d’amarrage</x:v>
      </x:c>
      <x:c r="G1853" s="127" t="str">
        <x:v>Les passerelles ouvertes reviennent toutes à cette borne.</x:v>
      </x:c>
      <x:c r="H1853" s="127" t="str">
        <x:v>Réponse au choix retenu ; les autres réponses ne sont pas jouées.</x:v>
      </x:c>
      <x:c r="I1853" s="127" t="str">
        <x:v>Conditions d’entrée encore valides ; personne, outil et passage nécessaires disponibles. La parole seule ne valide pas l’objectif.</x:v>
      </x:c>
      <x:c r="J1853" s="127" t="str">
        <x:v>Origines — O6</x:v>
      </x:c>
      <x:c r="K1853" s="130" t="n">
        <x:v>8</x:v>
      </x:c>
    </x:row>
    <x:row r="1854" ht="59" customHeight="1">
      <x:c r="A1854" s="121" t="str">
        <x:v>D6-O6-M19-CHOIX-B-01</x:v>
      </x:c>
      <x:c r="B1854" s="122" t="str">
        <x:v>D6-O6-M19</x:v>
      </x:c>
      <x:c r="C1854" s="122" t="str">
        <x:v>CHOIX</x:v>
      </x:c>
      <x:c r="D1854" s="122" t="str">
        <x:v>B</x:v>
      </x:c>
      <x:c r="E1854" s="123" t="n">
        <x:v>1</x:v>
      </x:c>
      <x:c r="F1854" s="122" t="str">
        <x:v>Joueur</x:v>
      </x:c>
      <x:c r="G1854" s="122" t="str">
        <x:v>Je récupère la pièce puis je prépare ma prochaine piste.</x:v>
      </x:c>
      <x:c r="H1854" s="122" t="str">
        <x:v>Regarder la personne ou l’appui concerné ; intention, pas résultat.</x:v>
      </x:c>
      <x:c r="I1854" s="122" t="str">
        <x:v>Conditions d’entrée encore valides ; personne, outil et passage nécessaires disponibles. La parole seule ne valide pas l’objectif.</x:v>
      </x:c>
      <x:c r="J1854" s="122" t="str">
        <x:v>Origines — O6</x:v>
      </x:c>
      <x:c r="K1854" s="125" t="n">
        <x:v>10</x:v>
      </x:c>
    </x:row>
    <x:row r="1855" ht="59" customHeight="1">
      <x:c r="A1855" s="126" t="str">
        <x:v>D6-O6-M19-REPONSE-B-01</x:v>
      </x:c>
      <x:c r="B1855" s="127" t="str">
        <x:v>D6-O6-M19</x:v>
      </x:c>
      <x:c r="C1855" s="127" t="str">
        <x:v>REPONSE</x:v>
      </x:c>
      <x:c r="D1855" s="127" t="str">
        <x:v>B</x:v>
      </x:c>
      <x:c r="E1855" s="128" t="n">
        <x:v>1</x:v>
      </x:c>
      <x:c r="F1855" s="127" t="str">
        <x:v>Pilote du poste d’amarrage</x:v>
      </x:c>
      <x:c r="G1855" s="127" t="str">
        <x:v>Vérifie les départs depuis le poste, pas depuis une ancienne carte.</x:v>
      </x:c>
      <x:c r="H1855" s="127" t="str">
        <x:v>Réponse au choix retenu ; les autres réponses ne sont pas jouées.</x:v>
      </x:c>
      <x:c r="I1855" s="127" t="str">
        <x:v>Conditions d’entrée encore valides ; personne, outil et passage nécessaires disponibles. La parole seule ne valide pas l’objectif.</x:v>
      </x:c>
      <x:c r="J1855" s="127" t="str">
        <x:v>Origines — O6</x:v>
      </x:c>
      <x:c r="K1855" s="130" t="n">
        <x:v>11</x:v>
      </x:c>
    </x:row>
    <x:row r="1856" ht="164" customHeight="1">
      <x:c r="A1856" s="121" t="str">
        <x:v>D6-O6-M20-OUV---01</x:v>
      </x:c>
      <x:c r="B1856" s="122" t="str">
        <x:v>D6-O6-M20</x:v>
      </x:c>
      <x:c r="C1856" s="122" t="str">
        <x:v>OUV</x:v>
      </x:c>
      <x:c r="D1856" s="122" t="str">
        <x:v>-</x:v>
      </x:c>
      <x:c r="E1856" s="123" t="n">
        <x:v>1</x:v>
      </x:c>
      <x:c r="F1856" s="122" t="str">
        <x:v>Yena</x:v>
      </x:c>
      <x:c r="G1856" s="122" t="str">
        <x:v>Nos routes ne coïncident plus à chaque départ. Je peux te répondre pour cette expédition seulement.</x:v>
      </x:c>
      <x:c r="H1856" s="122" t="str">
        <x:v>Laisse le joueur regarder la situation avant de poursuivre.</x:v>
      </x:c>
      <x:c r="I1856" s="122" t="str">
        <x:v>O6-M19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1856" s="122" t="str">
        <x:v>Origines — O6</x:v>
      </x:c>
      <x:c r="K1856" s="125" t="n">
        <x:v>16</x:v>
      </x:c>
    </x:row>
    <x:row r="1857" ht="74" customHeight="1">
      <x:c r="A1857" s="126" t="str">
        <x:v>D6-O6-M20-SUCCES---01</x:v>
      </x:c>
      <x:c r="B1857" s="127" t="str">
        <x:v>D6-O6-M20</x:v>
      </x:c>
      <x:c r="C1857" s="127" t="str">
        <x:v>SUCCES</x:v>
      </x:c>
      <x:c r="D1857" s="127" t="str">
        <x:v>-</x:v>
      </x:c>
      <x:c r="E1857" s="128" t="n">
        <x:v>1</x:v>
      </x:c>
      <x:c r="F1857" s="127" t="str">
        <x:v>Yena</x:v>
      </x:c>
      <x:c r="G1857" s="127" t="str">
        <x:v>Le départ correspond aux réponses que tu as reçues.</x:v>
      </x:c>
      <x:c r="H1857" s="127" t="str">
        <x:v>Regarde le résultat réellement obtenu avant de parler.</x:v>
      </x:c>
      <x:c r="I1857" s="127" t="str">
        <x:v>Résultat correspondant effectivement constaté ; remplace ou supprime la ligne si choix de refus/différé/observation. Ne jamais jouer une victoire non acquise.</x:v>
      </x:c>
      <x:c r="J1857" s="127" t="str">
        <x:v>Origines — O6</x:v>
      </x:c>
      <x:c r="K1857" s="130" t="n">
        <x:v>9</x:v>
      </x:c>
    </x:row>
    <x:row r="1858" ht="44" customHeight="1">
      <x:c r="A1858" s="121" t="str">
        <x:v>D6-O6-M20-ECHEC---01</x:v>
      </x:c>
      <x:c r="B1858" s="122" t="str">
        <x:v>D6-O6-M20</x:v>
      </x:c>
      <x:c r="C1858" s="122" t="str">
        <x:v>ECHEC</x:v>
      </x:c>
      <x:c r="D1858" s="122" t="str">
        <x:v>-</x:v>
      </x:c>
      <x:c r="E1858" s="123" t="n">
        <x:v>1</x:v>
      </x:c>
      <x:c r="F1858" s="122" t="str">
        <x:v>Yena</x:v>
      </x:c>
      <x:c r="G1858" s="122" t="str">
        <x:v>L’invitation a été refusée. Tu peux encore préparer une chasse que tu mèneras seul.</x:v>
      </x:c>
      <x:c r="H1858" s="122" t="str">
        <x:v>Suspend l’échange pour laisser jouer le repli ou la protection prévue.</x:v>
      </x:c>
      <x:c r="I1858" s="122" t="str">
        <x:v>Échec ou blocage correspondant effectivement observé ; les dégâts, objets et positions persistent.</x:v>
      </x:c>
      <x:c r="J1858" s="122" t="str">
        <x:v>Origines — O6</x:v>
      </x:c>
      <x:c r="K1858" s="125" t="n">
        <x:v>14</x:v>
      </x:c>
    </x:row>
    <x:row r="1859" ht="44" customHeight="1">
      <x:c r="A1859" s="126" t="str">
        <x:v>D6-O6-M20-REPRISE---01</x:v>
      </x:c>
      <x:c r="B1859" s="127" t="str">
        <x:v>D6-O6-M20</x:v>
      </x:c>
      <x:c r="C1859" s="127" t="str">
        <x:v>REPRISE</x:v>
      </x:c>
      <x:c r="D1859" s="127" t="str">
        <x:v>-</x:v>
      </x:c>
      <x:c r="E1859" s="128" t="n">
        <x:v>1</x:v>
      </x:c>
      <x:c r="F1859" s="127" t="str">
        <x:v>Yena</x:v>
      </x:c>
      <x:c r="G1859" s="127" t="str">
        <x:v>Reprends la préparation selon les places réellement occupées au sas.</x:v>
      </x:c>
      <x:c r="H1859" s="127" t="str">
        <x:v>Reprend à distance sûre ; ne répète pas toute la présentation.</x:v>
      </x:c>
      <x:c r="I1859" s="127" t="str">
        <x:v>Réinteraction volontaire après interruption ; état de l’action conservé.</x:v>
      </x:c>
      <x:c r="J1859" s="127" t="str">
        <x:v>Origines — O6</x:v>
      </x:c>
      <x:c r="K1859" s="130" t="n">
        <x:v>10</x:v>
      </x:c>
    </x:row>
    <x:row r="1860" ht="59" customHeight="1">
      <x:c r="A1860" s="121" t="str">
        <x:v>D6-O6-M20-CHOIX-A-01</x:v>
      </x:c>
      <x:c r="B1860" s="122" t="str">
        <x:v>D6-O6-M20</x:v>
      </x:c>
      <x:c r="C1860" s="122" t="str">
        <x:v>CHOIX</x:v>
      </x:c>
      <x:c r="D1860" s="122" t="str">
        <x:v>A</x:v>
      </x:c>
      <x:c r="E1860" s="123" t="n">
        <x:v>1</x:v>
      </x:c>
      <x:c r="F1860" s="122" t="str">
        <x:v>Joueur</x:v>
      </x:c>
      <x:c r="G1860" s="122" t="str">
        <x:v>Je propose une place à un partenaire disponible.</x:v>
      </x:c>
      <x:c r="H1860" s="122" t="str">
        <x:v>Regarder la personne ou l’appui concerné ; intention, pas résultat.</x:v>
      </x:c>
      <x:c r="I1860" s="122" t="str">
        <x:v>Conditions d’entrée encore valides ; personne, outil et passage nécessaires disponibles. La parole seule ne valide pas l’objectif.</x:v>
      </x:c>
      <x:c r="J1860" s="122" t="str">
        <x:v>Origines — O6</x:v>
      </x:c>
      <x:c r="K1860" s="125" t="n">
        <x:v>8</x:v>
      </x:c>
    </x:row>
    <x:row r="1861" ht="59" customHeight="1">
      <x:c r="A1861" s="126" t="str">
        <x:v>D6-O6-M20-REPONSE-A-01</x:v>
      </x:c>
      <x:c r="B1861" s="127" t="str">
        <x:v>D6-O6-M20</x:v>
      </x:c>
      <x:c r="C1861" s="127" t="str">
        <x:v>REPONSE</x:v>
      </x:c>
      <x:c r="D1861" s="127" t="str">
        <x:v>A</x:v>
      </x:c>
      <x:c r="E1861" s="128" t="n">
        <x:v>1</x:v>
      </x:c>
      <x:c r="F1861" s="127" t="str">
        <x:v>Yena</x:v>
      </x:c>
      <x:c r="G1861" s="127" t="str">
        <x:v>Donne-lui la route et la durée avant d’attendre sa réponse.</x:v>
      </x:c>
      <x:c r="H1861" s="127" t="str">
        <x:v>Réponse au choix retenu ; les autres réponses ne sont pas jouées.</x:v>
      </x:c>
      <x:c r="I1861" s="127" t="str">
        <x:v>Conditions d’entrée encore valides ; personne, outil et passage nécessaires disponibles. La parole seule ne valide pas l’objectif.</x:v>
      </x:c>
      <x:c r="J1861" s="127" t="str">
        <x:v>Origines — O6</x:v>
      </x:c>
      <x:c r="K1861" s="130" t="n">
        <x:v>10</x:v>
      </x:c>
    </x:row>
    <x:row r="1862" ht="59" customHeight="1">
      <x:c r="A1862" s="121" t="str">
        <x:v>D6-O6-M20-CHOIX-B-01</x:v>
      </x:c>
      <x:c r="B1862" s="122" t="str">
        <x:v>D6-O6-M20</x:v>
      </x:c>
      <x:c r="C1862" s="122" t="str">
        <x:v>CHOIX</x:v>
      </x:c>
      <x:c r="D1862" s="122" t="str">
        <x:v>B</x:v>
      </x:c>
      <x:c r="E1862" s="123" t="n">
        <x:v>1</x:v>
      </x:c>
      <x:c r="F1862" s="122" t="str">
        <x:v>Joueur</x:v>
      </x:c>
      <x:c r="G1862" s="122" t="str">
        <x:v>Je pars seul cette fois.</x:v>
      </x:c>
      <x:c r="H1862" s="122" t="str">
        <x:v>Regarder la personne ou l’appui concerné ; intention, pas résultat.</x:v>
      </x:c>
      <x:c r="I1862" s="122" t="str">
        <x:v>Conditions d’entrée encore valides ; personne, outil et passage nécessaires disponibles. La parole seule ne valide pas l’objectif.</x:v>
      </x:c>
      <x:c r="J1862" s="122" t="str">
        <x:v>Origines — O6</x:v>
      </x:c>
      <x:c r="K1862" s="125" t="n">
        <x:v>5</x:v>
      </x:c>
    </x:row>
    <x:row r="1863" ht="59" customHeight="1">
      <x:c r="A1863" s="126" t="str">
        <x:v>D6-O6-M20-REPONSE-B-01</x:v>
      </x:c>
      <x:c r="B1863" s="127" t="str">
        <x:v>D6-O6-M20</x:v>
      </x:c>
      <x:c r="C1863" s="127" t="str">
        <x:v>REPONSE</x:v>
      </x:c>
      <x:c r="D1863" s="127" t="str">
        <x:v>B</x:v>
      </x:c>
      <x:c r="E1863" s="128" t="n">
        <x:v>1</x:v>
      </x:c>
      <x:c r="F1863" s="127" t="str">
        <x:v>Yena</x:v>
      </x:c>
      <x:c r="G1863" s="127" t="str">
        <x:v>Alors choisis un plan qui n’attend pas une seconde main.</x:v>
      </x:c>
      <x:c r="H1863" s="127" t="str">
        <x:v>Réponse au choix retenu ; les autres réponses ne sont pas jouées.</x:v>
      </x:c>
      <x:c r="I1863" s="127" t="str">
        <x:v>Conditions d’entrée encore valides ; personne, outil et passage nécessaires disponibles. La parole seule ne valide pas l’objectif.</x:v>
      </x:c>
      <x:c r="J1863" s="127" t="str">
        <x:v>Origines — O6</x:v>
      </x:c>
      <x:c r="K1863" s="130" t="n">
        <x:v>10</x:v>
      </x:c>
    </x:row>
    <x:row r="1864" ht="59" customHeight="1">
      <x:c r="A1864" s="121" t="str">
        <x:v>D6-O6-M20-VARIANTE---01</x:v>
      </x:c>
      <x:c r="B1864" s="122" t="str">
        <x:v>D6-O6-M20</x:v>
      </x:c>
      <x:c r="C1864" s="122" t="str">
        <x:v>VARIANTE</x:v>
      </x:c>
      <x:c r="D1864" s="122" t="str">
        <x:v>-</x:v>
      </x:c>
      <x:c r="E1864" s="123" t="n">
        <x:v>1</x:v>
      </x:c>
      <x:c r="F1864" s="122" t="str">
        <x:v>Yena</x:v>
      </x:c>
      <x:c r="G1864" s="122" t="str">
        <x:v>Je prends une autre route cette fois. Prépare la tienne sans attendre ma place au sas.</x:v>
      </x:c>
      <x:c r="H1864" s="122" t="str">
        <x:v>Message identifié comme reçu à son heure ; aucune réponse immédiate inventée.</x:v>
      </x:c>
      <x:c r="I1864" s="122" t="str">
        <x:v>À la préparation ; priorité 1 ; Yena indisponible mais message de projet autorisé reçu ; lecture datée, pas conversation en direct.</x:v>
      </x:c>
      <x:c r="J1864" s="122" t="str">
        <x:v>Origines — O6</x:v>
      </x:c>
      <x:c r="K1864" s="125" t="n">
        <x:v>16</x:v>
      </x:c>
    </x:row>
    <x:row r="1865" ht="164" customHeight="1">
      <x:c r="A1865" s="126" t="str">
        <x:v>D6-O6-M21-OUV---01</x:v>
      </x:c>
      <x:c r="B1865" s="127" t="str">
        <x:v>D6-O6-M21</x:v>
      </x:c>
      <x:c r="C1865" s="127" t="str">
        <x:v>OUV</x:v>
      </x:c>
      <x:c r="D1865" s="127" t="str">
        <x:v>-</x:v>
      </x:c>
      <x:c r="E1865" s="128" t="n">
        <x:v>1</x:v>
      </x:c>
      <x:c r="F1865" s="127" t="str">
        <x:v>Joueur</x:v>
      </x:c>
      <x:c r="G1865" s="127" t="str">
        <x:v>Elle suit le plafond. Mon leurre au sol ne lui impose aucune route.</x:v>
      </x:c>
      <x:c r="H1865" s="127" t="str">
        <x:v>Laisse le joueur regarder la situation avant de poursuivre.</x:v>
      </x:c>
      <x:c r="I1865" s="127" t="str">
        <x:v>O6-M20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1865" s="127" t="str">
        <x:v>Origines — O6</x:v>
      </x:c>
      <x:c r="K1865" s="130" t="n">
        <x:v>13</x:v>
      </x:c>
    </x:row>
    <x:row r="1866" ht="74" customHeight="1">
      <x:c r="A1866" s="121" t="str">
        <x:v>D6-O6-M21-SUCCES---01</x:v>
      </x:c>
      <x:c r="B1866" s="122" t="str">
        <x:v>D6-O6-M21</x:v>
      </x:c>
      <x:c r="C1866" s="122" t="str">
        <x:v>SUCCES</x:v>
      </x:c>
      <x:c r="D1866" s="122" t="str">
        <x:v>-</x:v>
      </x:c>
      <x:c r="E1866" s="123" t="n">
        <x:v>1</x:v>
      </x:c>
      <x:c r="F1866" s="122" t="str">
        <x:v>Compagnon d’escale</x:v>
      </x:c>
      <x:c r="G1866" s="122" t="str">
        <x:v>Cette fois, ton trajet répondait à ce qu’elle faisait.</x:v>
      </x:c>
      <x:c r="H1866" s="122" t="str">
        <x:v>Regarde le résultat réellement obtenu avant de parler.</x:v>
      </x:c>
      <x:c r="I1866" s="122" t="str">
        <x:v>Résultat correspondant effectivement constaté ; remplace ou supprime la ligne si choix de refus/différé/observation. Ne jamais jouer une victoire non acquise.</x:v>
      </x:c>
      <x:c r="J1866" s="122" t="str">
        <x:v>Origines — O6</x:v>
      </x:c>
      <x:c r="K1866" s="125" t="n">
        <x:v>9</x:v>
      </x:c>
    </x:row>
    <x:row r="1867" ht="44" customHeight="1">
      <x:c r="A1867" s="126" t="str">
        <x:v>D6-O6-M21-ECHEC---01</x:v>
      </x:c>
      <x:c r="B1867" s="127" t="str">
        <x:v>D6-O6-M21</x:v>
      </x:c>
      <x:c r="C1867" s="127" t="str">
        <x:v>ECHEC</x:v>
      </x:c>
      <x:c r="D1867" s="127" t="str">
        <x:v>-</x:v>
      </x:c>
      <x:c r="E1867" s="128" t="n">
        <x:v>1</x:v>
      </x:c>
      <x:c r="F1867" s="127" t="str">
        <x:v>Compagnon d’escale</x:v>
      </x:c>
      <x:c r="G1867" s="127" t="str">
        <x:v>L’assaut a manqué. Sa blessure et ta position ont changé.</x:v>
      </x:c>
      <x:c r="H1867" s="127" t="str">
        <x:v>Suspend l’échange pour laisser jouer le repli ou la protection prévue.</x:v>
      </x:c>
      <x:c r="I1867" s="127" t="str">
        <x:v>Échec ou blocage correspondant effectivement observé ; les dégâts, objets et positions persistent.</x:v>
      </x:c>
      <x:c r="J1867" s="127" t="str">
        <x:v>Origines — O6</x:v>
      </x:c>
      <x:c r="K1867" s="130" t="n">
        <x:v>10</x:v>
      </x:c>
    </x:row>
    <x:row r="1868" ht="44" customHeight="1">
      <x:c r="A1868" s="121" t="str">
        <x:v>D6-O6-M21-REPRISE---01</x:v>
      </x:c>
      <x:c r="B1868" s="122" t="str">
        <x:v>D6-O6-M21</x:v>
      </x:c>
      <x:c r="C1868" s="122" t="str">
        <x:v>REPRISE</x:v>
      </x:c>
      <x:c r="D1868" s="122" t="str">
        <x:v>-</x:v>
      </x:c>
      <x:c r="E1868" s="123" t="n">
        <x:v>1</x:v>
      </x:c>
      <x:c r="F1868" s="122" t="str">
        <x:v>Compagnon d’escale</x:v>
      </x:c>
      <x:c r="G1868" s="122" t="str">
        <x:v>Reprends l’observation depuis le renfoncement avant de replacer tes leurres.</x:v>
      </x:c>
      <x:c r="H1868" s="122" t="str">
        <x:v>Reprend à distance sûre ; ne répète pas toute la présentation.</x:v>
      </x:c>
      <x:c r="I1868" s="122" t="str">
        <x:v>Réinteraction volontaire après interruption ; état de l’action conservé.</x:v>
      </x:c>
      <x:c r="J1868" s="122" t="str">
        <x:v>Origines — O6</x:v>
      </x:c>
      <x:c r="K1868" s="125" t="n">
        <x:v>10</x:v>
      </x:c>
    </x:row>
    <x:row r="1869" ht="59" customHeight="1">
      <x:c r="A1869" s="126" t="str">
        <x:v>D6-O6-M21-CHOIX-A-01</x:v>
      </x:c>
      <x:c r="B1869" s="127" t="str">
        <x:v>D6-O6-M21</x:v>
      </x:c>
      <x:c r="C1869" s="127" t="str">
        <x:v>CHOIX</x:v>
      </x:c>
      <x:c r="D1869" s="127" t="str">
        <x:v>A</x:v>
      </x:c>
      <x:c r="E1869" s="128" t="n">
        <x:v>1</x:v>
      </x:c>
      <x:c r="F1869" s="127" t="str">
        <x:v>Joueur</x:v>
      </x:c>
      <x:c r="G1869" s="127" t="str">
        <x:v>Je reprends la lecture des vibrations de Tov.</x:v>
      </x:c>
      <x:c r="H1869" s="127" t="str">
        <x:v>Regarder la personne ou l’appui concerné ; intention, pas résultat.</x:v>
      </x:c>
      <x:c r="I1869" s="127" t="str">
        <x:v>Conditions d’entrée encore valides ; personne, outil et passage nécessaires disponibles. La parole seule ne valide pas l’objectif.</x:v>
      </x:c>
      <x:c r="J1869" s="127" t="str">
        <x:v>Origines — O6</x:v>
      </x:c>
      <x:c r="K1869" s="130" t="n">
        <x:v>8</x:v>
      </x:c>
    </x:row>
    <x:row r="1870" ht="59" customHeight="1">
      <x:c r="A1870" s="121" t="str">
        <x:v>D6-O6-M21-REPONSE-A-01</x:v>
      </x:c>
      <x:c r="B1870" s="122" t="str">
        <x:v>D6-O6-M21</x:v>
      </x:c>
      <x:c r="C1870" s="122" t="str">
        <x:v>REPONSE</x:v>
      </x:c>
      <x:c r="D1870" s="122" t="str">
        <x:v>A</x:v>
      </x:c>
      <x:c r="E1870" s="123" t="n">
        <x:v>1</x:v>
      </x:c>
      <x:c r="F1870" s="122" t="str">
        <x:v>Compagnon d’escale</x:v>
      </x:c>
      <x:c r="G1870" s="122" t="str">
        <x:v>Observe le support au moment où elle s’arrête.</x:v>
      </x:c>
      <x:c r="H1870" s="122" t="str">
        <x:v>Réponse au choix retenu ; les autres réponses ne sont pas jouées.</x:v>
      </x:c>
      <x:c r="I1870" s="122" t="str">
        <x:v>Conditions d’entrée encore valides ; personne, outil et passage nécessaires disponibles. La parole seule ne valide pas l’objectif.</x:v>
      </x:c>
      <x:c r="J1870" s="122" t="str">
        <x:v>Origines — O6</x:v>
      </x:c>
      <x:c r="K1870" s="125" t="n">
        <x:v>8</x:v>
      </x:c>
    </x:row>
    <x:row r="1871" ht="59" customHeight="1">
      <x:c r="A1871" s="126" t="str">
        <x:v>D6-O6-M21-CHOIX-B-01</x:v>
      </x:c>
      <x:c r="B1871" s="127" t="str">
        <x:v>D6-O6-M21</x:v>
      </x:c>
      <x:c r="C1871" s="127" t="str">
        <x:v>CHOIX</x:v>
      </x:c>
      <x:c r="D1871" s="127" t="str">
        <x:v>B</x:v>
      </x:c>
      <x:c r="E1871" s="128" t="n">
        <x:v>1</x:v>
      </x:c>
      <x:c r="F1871" s="127" t="str">
        <x:v>Joueur</x:v>
      </x:c>
      <x:c r="G1871" s="127" t="str">
        <x:v>Je crée un appui qu’elle ne peut pas couvrir de face.</x:v>
      </x:c>
      <x:c r="H1871" s="127" t="str">
        <x:v>Regarder la personne ou l’appui concerné ; intention, pas résultat.</x:v>
      </x:c>
      <x:c r="I1871" s="127" t="str">
        <x:v>Conditions d’entrée encore valides ; personne, outil et passage nécessaires disponibles. La parole seule ne valide pas l’objectif.</x:v>
      </x:c>
      <x:c r="J1871" s="127" t="str">
        <x:v>Origines — O6</x:v>
      </x:c>
      <x:c r="K1871" s="130" t="n">
        <x:v>11</x:v>
      </x:c>
    </x:row>
    <x:row r="1872" ht="59" customHeight="1">
      <x:c r="A1872" s="121" t="str">
        <x:v>D6-O6-M21-REPONSE-B-01</x:v>
      </x:c>
      <x:c r="B1872" s="122" t="str">
        <x:v>D6-O6-M21</x:v>
      </x:c>
      <x:c r="C1872" s="122" t="str">
        <x:v>REPONSE</x:v>
      </x:c>
      <x:c r="D1872" s="122" t="str">
        <x:v>B</x:v>
      </x:c>
      <x:c r="E1872" s="123" t="n">
        <x:v>1</x:v>
      </x:c>
      <x:c r="F1872" s="122" t="str">
        <x:v>Compagnon d’escale</x:v>
      </x:c>
      <x:c r="G1872" s="122" t="str">
        <x:v>Teste-le avant de t’éloigner de ton retrait.</x:v>
      </x:c>
      <x:c r="H1872" s="122" t="str">
        <x:v>Réponse au choix retenu ; les autres réponses ne sont pas jouées.</x:v>
      </x:c>
      <x:c r="I1872" s="122" t="str">
        <x:v>Conditions d’entrée encore valides ; personne, outil et passage nécessaires disponibles. La parole seule ne valide pas l’objectif.</x:v>
      </x:c>
      <x:c r="J1872" s="122" t="str">
        <x:v>Origines — O6</x:v>
      </x:c>
      <x:c r="K1872" s="125" t="n">
        <x:v>7</x:v>
      </x:c>
    </x:row>
    <x:row r="1873" ht="74" customHeight="1">
      <x:c r="A1873" s="126" t="str">
        <x:v>D6-O6-M21-VARIANTE---01</x:v>
      </x:c>
      <x:c r="B1873" s="127" t="str">
        <x:v>D6-O6-M21</x:v>
      </x:c>
      <x:c r="C1873" s="127" t="str">
        <x:v>VARIANTE</x:v>
      </x:c>
      <x:c r="D1873" s="127" t="str">
        <x:v>-</x:v>
      </x:c>
      <x:c r="E1873" s="128" t="n">
        <x:v>1</x:v>
      </x:c>
      <x:c r="F1873" s="127" t="str">
        <x:v>Joueur</x:v>
      </x:c>
      <x:c r="G1873" s="127" t="str">
        <x:v>Le plafond vibre avant son mouvement. J’ai de quoi essayer une autre approche.</x:v>
      </x:c>
      <x:c r="H1873" s="127" t="str">
        <x:v>Observe physiquement le support ; les choix d’action restent disponibles sans faux interlocuteur.</x:v>
      </x:c>
      <x:c r="I1873" s="127" t="str">
        <x:v>Pendant chasse ; priorité 1 ; expédition solo sans contact actif ; remplace toute voix de compagnon et ses réponses par silence puis observations du joueur.</x:v>
      </x:c>
      <x:c r="J1873" s="127" t="str">
        <x:v>Origines — O6</x:v>
      </x:c>
      <x:c r="K1873" s="130" t="n">
        <x:v>13</x:v>
      </x:c>
    </x:row>
    <x:row r="1874" ht="164" customHeight="1">
      <x:c r="A1874" s="121" t="str">
        <x:v>D6-O6-M22-OUV---01</x:v>
      </x:c>
      <x:c r="B1874" s="122" t="str">
        <x:v>D6-O6-M22</x:v>
      </x:c>
      <x:c r="C1874" s="122" t="str">
        <x:v>OUV</x:v>
      </x:c>
      <x:c r="D1874" s="122" t="str">
        <x:v>-</x:v>
      </x:c>
      <x:c r="E1874" s="123" t="n">
        <x:v>1</x:v>
      </x:c>
      <x:c r="F1874" s="122" t="str">
        <x:v>Harek</x:v>
      </x:c>
      <x:c r="G1874" s="122" t="str">
        <x:v>J’ai surestimé cette chasse. Le passage bouge entre moi et la sortie.</x:v>
      </x:c>
      <x:c r="H1874" s="122" t="str">
        <x:v>Laisse le joueur regarder la situation avant de poursuivre.</x:v>
      </x:c>
      <x:c r="I1874" s="122" t="str">
        <x:v>O6-M21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1874" s="122" t="str">
        <x:v>Origines — O6</x:v>
      </x:c>
      <x:c r="K1874" s="125" t="n">
        <x:v>12</x:v>
      </x:c>
    </x:row>
    <x:row r="1875" ht="74" customHeight="1">
      <x:c r="A1875" s="126" t="str">
        <x:v>D6-O6-M22-SUCCES---01</x:v>
      </x:c>
      <x:c r="B1875" s="127" t="str">
        <x:v>D6-O6-M22</x:v>
      </x:c>
      <x:c r="C1875" s="127" t="str">
        <x:v>SUCCES</x:v>
      </x:c>
      <x:c r="D1875" s="127" t="str">
        <x:v>-</x:v>
      </x:c>
      <x:c r="E1875" s="128" t="n">
        <x:v>1</x:v>
      </x:c>
      <x:c r="F1875" s="127" t="str">
        <x:v>Harek</x:v>
      </x:c>
      <x:c r="G1875" s="127" t="str">
        <x:v>Je suis sorti avec ta couverture. Je sais aussi quel choix m’avait enfermé.</x:v>
      </x:c>
      <x:c r="H1875" s="127" t="str">
        <x:v>Regarde le résultat réellement obtenu avant de parler.</x:v>
      </x:c>
      <x:c r="I1875" s="127" t="str">
        <x:v>Résultat correspondant effectivement constaté ; remplace ou supprime la ligne si choix de refus/différé/observation. Ne jamais jouer une victoire non acquise.</x:v>
      </x:c>
      <x:c r="J1875" s="127" t="str">
        <x:v>Origines — O6</x:v>
      </x:c>
      <x:c r="K1875" s="130" t="n">
        <x:v>13</x:v>
      </x:c>
    </x:row>
    <x:row r="1876" ht="44" customHeight="1">
      <x:c r="A1876" s="121" t="str">
        <x:v>D6-O6-M22-ECHEC---01</x:v>
      </x:c>
      <x:c r="B1876" s="122" t="str">
        <x:v>D6-O6-M22</x:v>
      </x:c>
      <x:c r="C1876" s="122" t="str">
        <x:v>ECHEC</x:v>
      </x:c>
      <x:c r="D1876" s="122" t="str">
        <x:v>-</x:v>
      </x:c>
      <x:c r="E1876" s="123" t="n">
        <x:v>1</x:v>
      </x:c>
      <x:c r="F1876" s="122" t="str">
        <x:v>Harek</x:v>
      </x:c>
      <x:c r="G1876" s="122" t="str">
        <x:v>Nous avons gagné ce palier. Le suivant est encore fermé.</x:v>
      </x:c>
      <x:c r="H1876" s="122" t="str">
        <x:v>Suspend l’échange pour laisser jouer le repli ou la protection prévue.</x:v>
      </x:c>
      <x:c r="I1876" s="122" t="str">
        <x:v>Échec ou blocage correspondant effectivement observé ; les dégâts, objets et positions persistent.</x:v>
      </x:c>
      <x:c r="J1876" s="122" t="str">
        <x:v>Origines — O6</x:v>
      </x:c>
      <x:c r="K1876" s="125" t="n">
        <x:v>10</x:v>
      </x:c>
    </x:row>
    <x:row r="1877" ht="44" customHeight="1">
      <x:c r="A1877" s="126" t="str">
        <x:v>D6-O6-M22-REPRISE---01</x:v>
      </x:c>
      <x:c r="B1877" s="127" t="str">
        <x:v>D6-O6-M22</x:v>
      </x:c>
      <x:c r="C1877" s="127" t="str">
        <x:v>REPRISE</x:v>
      </x:c>
      <x:c r="D1877" s="127" t="str">
        <x:v>-</x:v>
      </x:c>
      <x:c r="E1877" s="128" t="n">
        <x:v>1</x:v>
      </x:c>
      <x:c r="F1877" s="127" t="str">
        <x:v>Harek</x:v>
      </x:c>
      <x:c r="G1877" s="127" t="str">
        <x:v>Reprenons le mécanisme depuis ici. Inutile de me renvoyer au premier couvert.</x:v>
      </x:c>
      <x:c r="H1877" s="127" t="str">
        <x:v>Reprend à distance sûre ; ne répète pas toute la présentation.</x:v>
      </x:c>
      <x:c r="I1877" s="127" t="str">
        <x:v>Réinteraction volontaire après interruption ; état de l’action conservé.</x:v>
      </x:c>
      <x:c r="J1877" s="127" t="str">
        <x:v>Origines — O6</x:v>
      </x:c>
      <x:c r="K1877" s="130" t="n">
        <x:v>12</x:v>
      </x:c>
    </x:row>
    <x:row r="1878" ht="59" customHeight="1">
      <x:c r="A1878" s="121" t="str">
        <x:v>D6-O6-M22-CHOIX-A-01</x:v>
      </x:c>
      <x:c r="B1878" s="122" t="str">
        <x:v>D6-O6-M22</x:v>
      </x:c>
      <x:c r="C1878" s="122" t="str">
        <x:v>CHOIX</x:v>
      </x:c>
      <x:c r="D1878" s="122" t="str">
        <x:v>A</x:v>
      </x:c>
      <x:c r="E1878" s="123" t="n">
        <x:v>1</x:v>
      </x:c>
      <x:c r="F1878" s="122" t="str">
        <x:v>Joueur</x:v>
      </x:c>
      <x:c r="G1878" s="122" t="str">
        <x:v>On te sort d’abord. La proie attendra.</x:v>
      </x:c>
      <x:c r="H1878" s="122" t="str">
        <x:v>Regarder la personne ou l’appui concerné ; intention, pas résultat.</x:v>
      </x:c>
      <x:c r="I1878" s="122" t="str">
        <x:v>Conditions d’entrée encore valides ; personne, outil et passage nécessaires disponibles. La parole seule ne valide pas l’objectif.</x:v>
      </x:c>
      <x:c r="J1878" s="122" t="str">
        <x:v>Origines — O6</x:v>
      </x:c>
      <x:c r="K1878" s="125" t="n">
        <x:v>7</x:v>
      </x:c>
    </x:row>
    <x:row r="1879" ht="59" customHeight="1">
      <x:c r="A1879" s="126" t="str">
        <x:v>D6-O6-M22-REPONSE-A-01</x:v>
      </x:c>
      <x:c r="B1879" s="127" t="str">
        <x:v>D6-O6-M22</x:v>
      </x:c>
      <x:c r="C1879" s="127" t="str">
        <x:v>REPONSE</x:v>
      </x:c>
      <x:c r="D1879" s="127" t="str">
        <x:v>A</x:v>
      </x:c>
      <x:c r="E1879" s="128" t="n">
        <x:v>1</x:v>
      </x:c>
      <x:c r="F1879" s="127" t="str">
        <x:v>Harek</x:v>
      </x:c>
      <x:c r="G1879" s="127" t="str">
        <x:v>Je prends ton signal. Dis-moi quand quitter ce couvert.</x:v>
      </x:c>
      <x:c r="H1879" s="127" t="str">
        <x:v>Réponse au choix retenu ; les autres réponses ne sont pas jouées.</x:v>
      </x:c>
      <x:c r="I1879" s="127" t="str">
        <x:v>Conditions d’entrée encore valides ; personne, outil et passage nécessaires disponibles. La parole seule ne valide pas l’objectif.</x:v>
      </x:c>
      <x:c r="J1879" s="127" t="str">
        <x:v>Origines — O6</x:v>
      </x:c>
      <x:c r="K1879" s="130" t="n">
        <x:v>9</x:v>
      </x:c>
    </x:row>
    <x:row r="1880" ht="59" customHeight="1">
      <x:c r="A1880" s="121" t="str">
        <x:v>D6-O6-M22-CHOIX-B-01</x:v>
      </x:c>
      <x:c r="B1880" s="122" t="str">
        <x:v>D6-O6-M22</x:v>
      </x:c>
      <x:c r="C1880" s="122" t="str">
        <x:v>CHOIX</x:v>
      </x:c>
      <x:c r="D1880" s="122" t="str">
        <x:v>B</x:v>
      </x:c>
      <x:c r="E1880" s="123" t="n">
        <x:v>1</x:v>
      </x:c>
      <x:c r="F1880" s="122" t="str">
        <x:v>Joueur</x:v>
      </x:c>
      <x:c r="G1880" s="122" t="str">
        <x:v>Tu peux finir cette phase si elle reste praticable.</x:v>
      </x:c>
      <x:c r="H1880" s="122" t="str">
        <x:v>Regarder la personne ou l’appui concerné ; intention, pas résultat.</x:v>
      </x:c>
      <x:c r="I1880" s="122" t="str">
        <x:v>Conditions d’entrée encore valides ; personne, outil et passage nécessaires disponibles. La parole seule ne valide pas l’objectif.</x:v>
      </x:c>
      <x:c r="J1880" s="122" t="str">
        <x:v>Origines — O6</x:v>
      </x:c>
      <x:c r="K1880" s="125" t="n">
        <x:v>9</x:v>
      </x:c>
    </x:row>
    <x:row r="1881" ht="59" customHeight="1">
      <x:c r="A1881" s="126" t="str">
        <x:v>D6-O6-M22-REPONSE-B-01</x:v>
      </x:c>
      <x:c r="B1881" s="127" t="str">
        <x:v>D6-O6-M22</x:v>
      </x:c>
      <x:c r="C1881" s="127" t="str">
        <x:v>REPONSE</x:v>
      </x:c>
      <x:c r="D1881" s="127" t="str">
        <x:v>B</x:v>
      </x:c>
      <x:c r="E1881" s="128" t="n">
        <x:v>1</x:v>
      </x:c>
      <x:c r="F1881" s="127" t="str">
        <x:v>Harek</x:v>
      </x:c>
      <x:c r="G1881" s="127" t="str">
        <x:v>Regarde-la avec moi. Je ne veux pas appeler l’orgueil un passage sûr.</x:v>
      </x:c>
      <x:c r="H1881" s="127" t="str">
        <x:v>Réponse au choix retenu ; les autres réponses ne sont pas jouées.</x:v>
      </x:c>
      <x:c r="I1881" s="127" t="str">
        <x:v>Conditions d’entrée encore valides ; personne, outil et passage nécessaires disponibles. La parole seule ne valide pas l’objectif.</x:v>
      </x:c>
      <x:c r="J1881" s="127" t="str">
        <x:v>Origines — O6</x:v>
      </x:c>
      <x:c r="K1881" s="130" t="n">
        <x:v>12</x:v>
      </x:c>
    </x:row>
    <x:row r="1882" ht="44" customHeight="1">
      <x:c r="A1882" s="121" t="str">
        <x:v>D6-O6-M22-VARIANTE---01</x:v>
      </x:c>
      <x:c r="B1882" s="122" t="str">
        <x:v>D6-O6-M22</x:v>
      </x:c>
      <x:c r="C1882" s="122" t="str">
        <x:v>VARIANTE</x:v>
      </x:c>
      <x:c r="D1882" s="122" t="str">
        <x:v>-</x:v>
      </x:c>
      <x:c r="E1882" s="123" t="n">
        <x:v>1</x:v>
      </x:c>
      <x:c r="F1882" s="122" t="str">
        <x:v>Harek</x:v>
      </x:c>
      <x:c r="G1882" s="122" t="str">
        <x:v>J’aurais voulu finir là-bas. Sortir d’abord était le passage que je pouvais réellement tenir.</x:v>
      </x:c>
      <x:c r="H1882" s="122" t="str">
        <x:v>Regarde le couvert quitté et vérifie sa blessure persistante.</x:v>
      </x:c>
      <x:c r="I1882" s="122" t="str">
        <x:v>Après extraction ; priorité 1 ; joueur a choisi de sortir Harek avant toute poursuite.</x:v>
      </x:c>
      <x:c r="J1882" s="122" t="str">
        <x:v>Origines — O6</x:v>
      </x:c>
      <x:c r="K1882" s="125" t="n">
        <x:v>14</x:v>
      </x:c>
    </x:row>
    <x:row r="1883" ht="59" customHeight="1">
      <x:c r="A1883" s="126" t="str">
        <x:v>D6-O6-M22-VARIANTE---02</x:v>
      </x:c>
      <x:c r="B1883" s="127" t="str">
        <x:v>D6-O6-M22</x:v>
      </x:c>
      <x:c r="C1883" s="127" t="str">
        <x:v>VARIANTE</x:v>
      </x:c>
      <x:c r="D1883" s="127" t="str">
        <x:v>-</x:v>
      </x:c>
      <x:c r="E1883" s="128" t="n">
        <x:v>2</x:v>
      </x:c>
      <x:c r="F1883" s="127" t="str">
        <x:v>Harek</x:v>
      </x:c>
      <x:c r="G1883" s="127" t="str">
        <x:v>Tu m’as laissé finir ce qui tenait encore. Le reste dépassait mes appuis.</x:v>
      </x:c>
      <x:c r="H1883" s="127" t="str">
        <x:v>Range l’outil utilisé ; n’attribue pas au joueur le geste qu’il a accompli.</x:v>
      </x:c>
      <x:c r="I1883" s="127" t="str">
        <x:v>Après extraction ; priorité 1 ; phase viable réellement achevée par Harek avant extraction ; exclusif de l’option précédente.</x:v>
      </x:c>
      <x:c r="J1883" s="127" t="str">
        <x:v>Origines — O6</x:v>
      </x:c>
      <x:c r="K1883" s="130" t="n">
        <x:v>13</x:v>
      </x:c>
    </x:row>
    <x:row r="1884" ht="164" customHeight="1">
      <x:c r="A1884" s="121" t="str">
        <x:v>D6-O6-M23-OUV---01</x:v>
      </x:c>
      <x:c r="B1884" s="122" t="str">
        <x:v>D6-O6-M23</x:v>
      </x:c>
      <x:c r="C1884" s="122" t="str">
        <x:v>OUV</x:v>
      </x:c>
      <x:c r="D1884" s="122" t="str">
        <x:v>-</x:v>
      </x:c>
      <x:c r="E1884" s="123" t="n">
        <x:v>1</x:v>
      </x:c>
      <x:c r="F1884" s="122" t="str">
        <x:v>Artisane du trophée</x:v>
      </x:c>
      <x:c r="G1884" s="122" t="str">
        <x:v>Les traces sont prêtes à lire. Qui se trouvait réellement à chaque phase ?</x:v>
      </x:c>
      <x:c r="H1884" s="122" t="str">
        <x:v>Laisse le joueur regarder la situation avant de poursuivre.</x:v>
      </x:c>
      <x:c r="I1884" s="122" t="str">
        <x:v>O6-M22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1884" s="122" t="str">
        <x:v>Origines — O6</x:v>
      </x:c>
      <x:c r="K1884" s="125" t="n">
        <x:v>14</x:v>
      </x:c>
    </x:row>
    <x:row r="1885" ht="74" customHeight="1">
      <x:c r="A1885" s="126" t="str">
        <x:v>D6-O6-M23-SUCCES---01</x:v>
      </x:c>
      <x:c r="B1885" s="127" t="str">
        <x:v>D6-O6-M23</x:v>
      </x:c>
      <x:c r="C1885" s="127" t="str">
        <x:v>SUCCES</x:v>
      </x:c>
      <x:c r="D1885" s="127" t="str">
        <x:v>-</x:v>
      </x:c>
      <x:c r="E1885" s="128" t="n">
        <x:v>1</x:v>
      </x:c>
      <x:c r="F1885" s="127" t="str">
        <x:v>Artisane du trophée</x:v>
      </x:c>
      <x:c r="G1885" s="127" t="str">
        <x:v>L’objet raconte cette génération et cette chasse précise.</x:v>
      </x:c>
      <x:c r="H1885" s="127" t="str">
        <x:v>Regarde le résultat réellement obtenu avant de parler.</x:v>
      </x:c>
      <x:c r="I1885" s="127" t="str">
        <x:v>Résultat correspondant effectivement constaté ; remplace ou supprime la ligne si choix de refus/différé/observation. Ne jamais jouer une victoire non acquise.</x:v>
      </x:c>
      <x:c r="J1885" s="127" t="str">
        <x:v>Origines — O6</x:v>
      </x:c>
      <x:c r="K1885" s="130" t="n">
        <x:v>8</x:v>
      </x:c>
    </x:row>
    <x:row r="1886" ht="44" customHeight="1">
      <x:c r="A1886" s="121" t="str">
        <x:v>D6-O6-M23-ECHEC---01</x:v>
      </x:c>
      <x:c r="B1886" s="122" t="str">
        <x:v>D6-O6-M23</x:v>
      </x:c>
      <x:c r="C1886" s="122" t="str">
        <x:v>ECHEC</x:v>
      </x:c>
      <x:c r="D1886" s="122" t="str">
        <x:v>-</x:v>
      </x:c>
      <x:c r="E1886" s="123" t="n">
        <x:v>1</x:v>
      </x:c>
      <x:c r="F1886" s="122" t="str">
        <x:v>Artisane du trophée</x:v>
      </x:c>
      <x:c r="G1886" s="122" t="str">
        <x:v>Il n’y a pas de prise matérielle pour ce retour. Nous pouvons montrer le relevé.</x:v>
      </x:c>
      <x:c r="H1886" s="122" t="str">
        <x:v>Suspend l’échange pour laisser jouer le repli ou la protection prévue.</x:v>
      </x:c>
      <x:c r="I1886" s="122" t="str">
        <x:v>Échec ou blocage correspondant effectivement observé ; les dégâts, objets et positions persistent.</x:v>
      </x:c>
      <x:c r="J1886" s="122" t="str">
        <x:v>Origines — O6</x:v>
      </x:c>
      <x:c r="K1886" s="125" t="n">
        <x:v>15</x:v>
      </x:c>
    </x:row>
    <x:row r="1887" ht="44" customHeight="1">
      <x:c r="A1887" s="126" t="str">
        <x:v>D6-O6-M23-REPRISE---01</x:v>
      </x:c>
      <x:c r="B1887" s="127" t="str">
        <x:v>D6-O6-M23</x:v>
      </x:c>
      <x:c r="C1887" s="127" t="str">
        <x:v>REPRISE</x:v>
      </x:c>
      <x:c r="D1887" s="127" t="str">
        <x:v>-</x:v>
      </x:c>
      <x:c r="E1887" s="128" t="n">
        <x:v>1</x:v>
      </x:c>
      <x:c r="F1887" s="127" t="str">
        <x:v>Artisane du trophée</x:v>
      </x:c>
      <x:c r="G1887" s="127" t="str">
        <x:v>Reprends le récit de piste ou explique l’emplacement vide. Ne remplis pas la vitrine par une copie non dite.</x:v>
      </x:c>
      <x:c r="H1887" s="127" t="str">
        <x:v>Reprend à distance sûre ; ne répète pas toute la présentation.</x:v>
      </x:c>
      <x:c r="I1887" s="127" t="str">
        <x:v>Réinteraction volontaire après interruption ; état de l’action conservé.</x:v>
      </x:c>
      <x:c r="J1887" s="127" t="str">
        <x:v>Origines — O6</x:v>
      </x:c>
      <x:c r="K1887" s="130" t="n">
        <x:v>19</x:v>
      </x:c>
    </x:row>
    <x:row r="1888" ht="59" customHeight="1">
      <x:c r="A1888" s="121" t="str">
        <x:v>D6-O6-M23-CHOIX-A-01</x:v>
      </x:c>
      <x:c r="B1888" s="122" t="str">
        <x:v>D6-O6-M23</x:v>
      </x:c>
      <x:c r="C1888" s="122" t="str">
        <x:v>CHOIX</x:v>
      </x:c>
      <x:c r="D1888" s="122" t="str">
        <x:v>A</x:v>
      </x:c>
      <x:c r="E1888" s="123" t="n">
        <x:v>1</x:v>
      </x:c>
      <x:c r="F1888" s="122" t="str">
        <x:v>Joueur</x:v>
      </x:c>
      <x:c r="G1888" s="122" t="str">
        <x:v>Je montre les partenaires qui ont participé.</x:v>
      </x:c>
      <x:c r="H1888" s="122" t="str">
        <x:v>Regarder la personne ou l’appui concerné ; intention, pas résultat.</x:v>
      </x:c>
      <x:c r="I1888" s="122" t="str">
        <x:v>Conditions d’entrée encore valides ; personne, outil et passage nécessaires disponibles. La parole seule ne valide pas l’objectif.</x:v>
      </x:c>
      <x:c r="J1888" s="122" t="str">
        <x:v>Origines — O6</x:v>
      </x:c>
      <x:c r="K1888" s="125" t="n">
        <x:v>7</x:v>
      </x:c>
    </x:row>
    <x:row r="1889" ht="59" customHeight="1">
      <x:c r="A1889" s="126" t="str">
        <x:v>D6-O6-M23-REPONSE-A-01</x:v>
      </x:c>
      <x:c r="B1889" s="127" t="str">
        <x:v>D6-O6-M23</x:v>
      </x:c>
      <x:c r="C1889" s="127" t="str">
        <x:v>REPONSE</x:v>
      </x:c>
      <x:c r="D1889" s="127" t="str">
        <x:v>A</x:v>
      </x:c>
      <x:c r="E1889" s="128" t="n">
        <x:v>1</x:v>
      </x:c>
      <x:c r="F1889" s="127" t="str">
        <x:v>Artisane du trophée</x:v>
      </x:c>
      <x:c r="G1889" s="127" t="str">
        <x:v>Nous leur donnerons leurs gestes, sans ajouter les absents.</x:v>
      </x:c>
      <x:c r="H1889" s="127" t="str">
        <x:v>Réponse au choix retenu ; les autres réponses ne sont pas jouées.</x:v>
      </x:c>
      <x:c r="I1889" s="127" t="str">
        <x:v>Conditions d’entrée encore valides ; personne, outil et passage nécessaires disponibles. La parole seule ne valide pas l’objectif.</x:v>
      </x:c>
      <x:c r="J1889" s="127" t="str">
        <x:v>Origines — O6</x:v>
      </x:c>
      <x:c r="K1889" s="130" t="n">
        <x:v>9</x:v>
      </x:c>
    </x:row>
    <x:row r="1890" ht="59" customHeight="1">
      <x:c r="A1890" s="121" t="str">
        <x:v>D6-O6-M23-CHOIX-B-01</x:v>
      </x:c>
      <x:c r="B1890" s="122" t="str">
        <x:v>D6-O6-M23</x:v>
      </x:c>
      <x:c r="C1890" s="122" t="str">
        <x:v>CHOIX</x:v>
      </x:c>
      <x:c r="D1890" s="122" t="str">
        <x:v>B</x:v>
      </x:c>
      <x:c r="E1890" s="123" t="n">
        <x:v>1</x:v>
      </x:c>
      <x:c r="F1890" s="122" t="str">
        <x:v>Joueur</x:v>
      </x:c>
      <x:c r="G1890" s="122" t="str">
        <x:v>Je présente surtout ma méthode.</x:v>
      </x:c>
      <x:c r="H1890" s="122" t="str">
        <x:v>Regarder la personne ou l’appui concerné ; intention, pas résultat.</x:v>
      </x:c>
      <x:c r="I1890" s="122" t="str">
        <x:v>Conditions d’entrée encore valides ; personne, outil et passage nécessaires disponibles. La parole seule ne valide pas l’objectif.</x:v>
      </x:c>
      <x:c r="J1890" s="122" t="str">
        <x:v>Origines — O6</x:v>
      </x:c>
      <x:c r="K1890" s="125" t="n">
        <x:v>5</x:v>
      </x:c>
    </x:row>
    <x:row r="1891" ht="59" customHeight="1">
      <x:c r="A1891" s="126" t="str">
        <x:v>D6-O6-M23-REPONSE-B-01</x:v>
      </x:c>
      <x:c r="B1891" s="127" t="str">
        <x:v>D6-O6-M23</x:v>
      </x:c>
      <x:c r="C1891" s="127" t="str">
        <x:v>REPONSE</x:v>
      </x:c>
      <x:c r="D1891" s="127" t="str">
        <x:v>B</x:v>
      </x:c>
      <x:c r="E1891" s="128" t="n">
        <x:v>1</x:v>
      </x:c>
      <x:c r="F1891" s="127" t="str">
        <x:v>Artisane du trophée</x:v>
      </x:c>
      <x:c r="G1891" s="127" t="str">
        <x:v>Elle devra laisser leur place aux aides effectivement reçues.</x:v>
      </x:c>
      <x:c r="H1891" s="127" t="str">
        <x:v>Réponse au choix retenu ; les autres réponses ne sont pas jouées.</x:v>
      </x:c>
      <x:c r="I1891" s="127" t="str">
        <x:v>Conditions d’entrée encore valides ; personne, outil et passage nécessaires disponibles. La parole seule ne valide pas l’objectif.</x:v>
      </x:c>
      <x:c r="J1891" s="127" t="str">
        <x:v>Origines — O6</x:v>
      </x:c>
      <x:c r="K1891" s="130" t="n">
        <x:v>9</x:v>
      </x:c>
    </x:row>
    <x:row r="1892" ht="44" customHeight="1">
      <x:c r="A1892" s="121" t="str">
        <x:v>D6-O6-M23-VARIANTE---01</x:v>
      </x:c>
      <x:c r="B1892" s="122" t="str">
        <x:v>D6-O6-M23</x:v>
      </x:c>
      <x:c r="C1892" s="122" t="str">
        <x:v>VARIANTE</x:v>
      </x:c>
      <x:c r="D1892" s="122" t="str">
        <x:v>-</x:v>
      </x:c>
      <x:c r="E1892" s="123" t="n">
        <x:v>1</x:v>
      </x:c>
      <x:c r="F1892" s="122" t="str">
        <x:v>Saar</x:v>
      </x:c>
      <x:c r="G1892" s="122" t="str">
        <x:v>Je reconnais ton ancien arrêt avant le saut. Il sert maintenant une autre chasse.</x:v>
      </x:c>
      <x:c r="H1892" s="122" t="str">
        <x:v>Désigne la trace correspondant au geste réellement pratiqué.</x:v>
      </x:c>
      <x:c r="I1892" s="122" t="str">
        <x:v>Pendant visite ; priorité 1 ; Saar invité, présent et informé de la méthode observée.</x:v>
      </x:c>
      <x:c r="J1892" s="122" t="str">
        <x:v>Origines — O6</x:v>
      </x:c>
      <x:c r="K1892" s="125" t="n">
        <x:v>14</x:v>
      </x:c>
    </x:row>
    <x:row r="1893" ht="164" customHeight="1">
      <x:c r="A1893" s="126" t="str">
        <x:v>D6-O6-M24-OUV---01</x:v>
      </x:c>
      <x:c r="B1893" s="127" t="str">
        <x:v>D6-O6-M24</x:v>
      </x:c>
      <x:c r="C1893" s="127" t="str">
        <x:v>OUV</x:v>
      </x:c>
      <x:c r="D1893" s="127" t="str">
        <x:v>-</x:v>
      </x:c>
      <x:c r="E1893" s="128" t="n">
        <x:v>1</x:v>
      </x:c>
      <x:c r="F1893" s="127" t="str">
        <x:v>Novice de la cour</x:v>
      </x:c>
      <x:c r="G1893" s="127" t="str">
        <x:v>Tu as passé la marche sans t’arrêter. Moi, mon pied glisse ici.</x:v>
      </x:c>
      <x:c r="H1893" s="127" t="str">
        <x:v>Laisse le joueur regarder la situation avant de poursuivre.</x:v>
      </x:c>
      <x:c r="I1893" s="127" t="str">
        <x:v>O6-M23 résolue ; lire son résultat réel (réussite, issue partielle, refus ou échec) pour adapter les personnages et les objets présents. Blooded commun acquis ; vaisseau personnel possédé ; trajet réel requis pour toute scène hors Homeworld. Les relations, blessures, absences et objets affichés proviennent de l’état de partie ; aucun partenaire n’est recréé par la scène. Le locuteur doit être présent ou relié par le contact décrit ; une absence n’est jamais annulée pour jouer cette scène.</x:v>
      </x:c>
      <x:c r="J1893" s="127" t="str">
        <x:v>Origines — O6</x:v>
      </x:c>
      <x:c r="K1893" s="130" t="n">
        <x:v>12</x:v>
      </x:c>
    </x:row>
    <x:row r="1894" ht="74" customHeight="1">
      <x:c r="A1894" s="121" t="str">
        <x:v>D6-O6-M24-SUCCES---01</x:v>
      </x:c>
      <x:c r="B1894" s="122" t="str">
        <x:v>D6-O6-M24</x:v>
      </x:c>
      <x:c r="C1894" s="122" t="str">
        <x:v>SUCCES</x:v>
      </x:c>
      <x:c r="D1894" s="122" t="str">
        <x:v>-</x:v>
      </x:c>
      <x:c r="E1894" s="123" t="n">
        <x:v>1</x:v>
      </x:c>
      <x:c r="F1894" s="122" t="str">
        <x:v>Novice de la cour</x:v>
      </x:c>
      <x:c r="G1894" s="122" t="str">
        <x:v>J’ai trouvé une façon de passer avec mes mains d’aujourd’hui.</x:v>
      </x:c>
      <x:c r="H1894" s="122" t="str">
        <x:v>Regarde le résultat réellement obtenu avant de parler.</x:v>
      </x:c>
      <x:c r="I1894" s="122" t="str">
        <x:v>Résultat correspondant effectivement constaté ; remplace ou supprime la ligne si choix de refus/différé/observation. Ne jamais jouer une victoire non acquise.</x:v>
      </x:c>
      <x:c r="J1894" s="122" t="str">
        <x:v>Origines — O6</x:v>
      </x:c>
      <x:c r="K1894" s="125" t="n">
        <x:v>10</x:v>
      </x:c>
    </x:row>
    <x:row r="1895" ht="44" customHeight="1">
      <x:c r="A1895" s="126" t="str">
        <x:v>D6-O6-M24-ECHEC---01</x:v>
      </x:c>
      <x:c r="B1895" s="127" t="str">
        <x:v>D6-O6-M24</x:v>
      </x:c>
      <x:c r="C1895" s="127" t="str">
        <x:v>ECHEC</x:v>
      </x:c>
      <x:c r="D1895" s="127" t="str">
        <x:v>-</x:v>
      </x:c>
      <x:c r="E1895" s="128" t="n">
        <x:v>1</x:v>
      </x:c>
      <x:c r="F1895" s="127" t="str">
        <x:v>Novice de la cour</x:v>
      </x:c>
      <x:c r="G1895" s="127" t="str">
        <x:v>Ton outil a glissé aussi. Nous pouvons regarder pourquoi.</x:v>
      </x:c>
      <x:c r="H1895" s="127" t="str">
        <x:v>Suspend l’échange pour laisser jouer le repli ou la protection prévue.</x:v>
      </x:c>
      <x:c r="I1895" s="127" t="str">
        <x:v>Échec ou blocage correspondant effectivement observé ; les dégâts, objets et positions persistent.</x:v>
      </x:c>
      <x:c r="J1895" s="127" t="str">
        <x:v>Origines — O6</x:v>
      </x:c>
      <x:c r="K1895" s="130" t="n">
        <x:v>9</x:v>
      </x:c>
    </x:row>
    <x:row r="1896" ht="44" customHeight="1">
      <x:c r="A1896" s="121" t="str">
        <x:v>D6-O6-M24-REPRISE---01</x:v>
      </x:c>
      <x:c r="B1896" s="122" t="str">
        <x:v>D6-O6-M24</x:v>
      </x:c>
      <x:c r="C1896" s="122" t="str">
        <x:v>REPRISE</x:v>
      </x:c>
      <x:c r="D1896" s="122" t="str">
        <x:v>-</x:v>
      </x:c>
      <x:c r="E1896" s="123" t="n">
        <x:v>1</x:v>
      </x:c>
      <x:c r="F1896" s="122" t="str">
        <x:v>Novice de la cour</x:v>
      </x:c>
      <x:c r="G1896" s="122" t="str">
        <x:v>La marche est la même. Notre prochaine tentative peut changer d’appui.</x:v>
      </x:c>
      <x:c r="H1896" s="122" t="str">
        <x:v>Reprend à distance sûre ; ne répète pas toute la présentation.</x:v>
      </x:c>
      <x:c r="I1896" s="122" t="str">
        <x:v>Réinteraction volontaire après interruption ; état de l’action conservé.</x:v>
      </x:c>
      <x:c r="J1896" s="122" t="str">
        <x:v>Origines — O6</x:v>
      </x:c>
      <x:c r="K1896" s="125" t="n">
        <x:v>11</x:v>
      </x:c>
    </x:row>
    <x:row r="1897" ht="59" customHeight="1">
      <x:c r="A1897" s="126" t="str">
        <x:v>D6-O6-M24-CHOIX-A-01</x:v>
      </x:c>
      <x:c r="B1897" s="127" t="str">
        <x:v>D6-O6-M24</x:v>
      </x:c>
      <x:c r="C1897" s="127" t="str">
        <x:v>CHOIX</x:v>
      </x:c>
      <x:c r="D1897" s="127" t="str">
        <x:v>A</x:v>
      </x:c>
      <x:c r="E1897" s="128" t="n">
        <x:v>1</x:v>
      </x:c>
      <x:c r="F1897" s="127" t="str">
        <x:v>Joueur</x:v>
      </x:c>
      <x:c r="G1897" s="127" t="str">
        <x:v>Je te montre une fois mon passage.</x:v>
      </x:c>
      <x:c r="H1897" s="127" t="str">
        <x:v>Regarder la personne ou l’appui concerné ; intention, pas résultat.</x:v>
      </x:c>
      <x:c r="I1897" s="127" t="str">
        <x:v>Conditions d’entrée encore valides ; personne, outil et passage nécessaires disponibles. La parole seule ne valide pas l’objectif.</x:v>
      </x:c>
      <x:c r="J1897" s="127" t="str">
        <x:v>Origines — O6</x:v>
      </x:c>
      <x:c r="K1897" s="130" t="n">
        <x:v>7</x:v>
      </x:c>
    </x:row>
    <x:row r="1898" ht="59" customHeight="1">
      <x:c r="A1898" s="121" t="str">
        <x:v>D6-O6-M24-REPONSE-A-01</x:v>
      </x:c>
      <x:c r="B1898" s="122" t="str">
        <x:v>D6-O6-M24</x:v>
      </x:c>
      <x:c r="C1898" s="122" t="str">
        <x:v>REPONSE</x:v>
      </x:c>
      <x:c r="D1898" s="122" t="str">
        <x:v>A</x:v>
      </x:c>
      <x:c r="E1898" s="123" t="n">
        <x:v>1</x:v>
      </x:c>
      <x:c r="F1898" s="122" t="str">
        <x:v>Novice de la cour</x:v>
      </x:c>
      <x:c r="G1898" s="122" t="str">
        <x:v>Je regarderai l’endroit où tu changes de main.</x:v>
      </x:c>
      <x:c r="H1898" s="122" t="str">
        <x:v>Réponse au choix retenu ; les autres réponses ne sont pas jouées.</x:v>
      </x:c>
      <x:c r="I1898" s="122" t="str">
        <x:v>Conditions d’entrée encore valides ; personne, outil et passage nécessaires disponibles. La parole seule ne valide pas l’objectif.</x:v>
      </x:c>
      <x:c r="J1898" s="122" t="str">
        <x:v>Origines — O6</x:v>
      </x:c>
      <x:c r="K1898" s="125" t="n">
        <x:v>8</x:v>
      </x:c>
    </x:row>
    <x:row r="1899" ht="59" customHeight="1">
      <x:c r="A1899" s="126" t="str">
        <x:v>D6-O6-M24-CHOIX-B-01</x:v>
      </x:c>
      <x:c r="B1899" s="127" t="str">
        <x:v>D6-O6-M24</x:v>
      </x:c>
      <x:c r="C1899" s="127" t="str">
        <x:v>CHOIX</x:v>
      </x:c>
      <x:c r="D1899" s="127" t="str">
        <x:v>B</x:v>
      </x:c>
      <x:c r="E1899" s="128" t="n">
        <x:v>1</x:v>
      </x:c>
      <x:c r="F1899" s="127" t="str">
        <x:v>Joueur</x:v>
      </x:c>
      <x:c r="G1899" s="127" t="str">
        <x:v>Cherchons une prise qui te convienne.</x:v>
      </x:c>
      <x:c r="H1899" s="127" t="str">
        <x:v>Regarder la personne ou l’appui concerné ; intention, pas résultat.</x:v>
      </x:c>
      <x:c r="I1899" s="127" t="str">
        <x:v>Conditions d’entrée encore valides ; personne, outil et passage nécessaires disponibles. La parole seule ne valide pas l’objectif.</x:v>
      </x:c>
      <x:c r="J1899" s="127" t="str">
        <x:v>Origines — O6</x:v>
      </x:c>
      <x:c r="K1899" s="130" t="n">
        <x:v>6</x:v>
      </x:c>
    </x:row>
    <x:row r="1900" ht="59" customHeight="1">
      <x:c r="A1900" s="121" t="str">
        <x:v>D6-O6-M24-REPONSE-B-01</x:v>
      </x:c>
      <x:c r="B1900" s="122" t="str">
        <x:v>D6-O6-M24</x:v>
      </x:c>
      <x:c r="C1900" s="122" t="str">
        <x:v>REPONSE</x:v>
      </x:c>
      <x:c r="D1900" s="122" t="str">
        <x:v>B</x:v>
      </x:c>
      <x:c r="E1900" s="123" t="n">
        <x:v>1</x:v>
      </x:c>
      <x:c r="F1900" s="122" t="str">
        <x:v>Novice de la cour</x:v>
      </x:c>
      <x:c r="G1900" s="122" t="str">
        <x:v>Cette racine est plus proche de ma main.</x:v>
      </x:c>
      <x:c r="H1900" s="122" t="str">
        <x:v>Réponse au choix retenu ; les autres réponses ne sont pas jouées.</x:v>
      </x:c>
      <x:c r="I1900" s="122" t="str">
        <x:v>Conditions d’entrée encore valides ; personne, outil et passage nécessaires disponibles. La parole seule ne valide pas l’objectif.</x:v>
      </x:c>
      <x:c r="J1900" s="122" t="str">
        <x:v>Origines — O6</x:v>
      </x:c>
      <x:c r="K1900" s="125" t="n">
        <x:v>8</x:v>
      </x:c>
    </x:row>
    <x:row r="1901" ht="164" customHeight="1">
      <x:c r="A1901" s="126" t="str">
        <x:v>D6-O6-M25-OUV---01</x:v>
      </x:c>
      <x:c r="B1901" s="127" t="str">
        <x:v>D6-O6-M25</x:v>
      </x:c>
      <x:c r="C1901" s="127" t="str">
        <x:v>OUV</x:v>
      </x:c>
      <x:c r="D1901" s="127" t="str">
        <x:v>-</x:v>
      </x:c>
      <x:c r="E1901" s="128" t="n">
        <x:v>1</x:v>
      </x:c>
      <x:c r="F1901" s="127" t="str">
        <x:v>Saar</x:v>
      </x:c>
      <x:c r="G1901" s="127" t="str">
        <x:v>L’épreuve solitaire est derrière toi. Nettoie l’outil que tu as ramené, puis raconte une décision.</x:v>
      </x:c>
      <x:c r="H1901" s="127" t="str">
        <x:v>Laisse le joueur regarder la situation avant de poursuivre.</x:v>
      </x:c>
      <x:c r="I1901" s="127" t="str">
        <x:v>O6-M24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1901" s="127" t="str">
        <x:v>Origines — O6</x:v>
      </x:c>
      <x:c r="K1901" s="130" t="n">
        <x:v>15</x:v>
      </x:c>
    </x:row>
    <x:row r="1902" ht="74" customHeight="1">
      <x:c r="A1902" s="121" t="str">
        <x:v>D6-O6-M25-SUCCES---01</x:v>
      </x:c>
      <x:c r="B1902" s="122" t="str">
        <x:v>D6-O6-M25</x:v>
      </x:c>
      <x:c r="C1902" s="122" t="str">
        <x:v>SUCCES</x:v>
      </x:c>
      <x:c r="D1902" s="122" t="str">
        <x:v>-</x:v>
      </x:c>
      <x:c r="E1902" s="123" t="n">
        <x:v>1</x:v>
      </x:c>
      <x:c r="F1902" s="122" t="str">
        <x:v>Saar</x:v>
      </x:c>
      <x:c r="G1902" s="122" t="str">
        <x:v>Tu as ramené une lecture de ta chasse, pas seulement son résultat.</x:v>
      </x:c>
      <x:c r="H1902" s="122" t="str">
        <x:v>Regarde le résultat réellement obtenu avant de parler.</x:v>
      </x:c>
      <x:c r="I1902" s="122" t="str">
        <x:v>Résultat correspondant effectivement constaté ; remplace ou supprime la ligne si choix de refus/différé/observation. Ne jamais jouer une victoire non acquise.</x:v>
      </x:c>
      <x:c r="J1902" s="122" t="str">
        <x:v>Origines — O6</x:v>
      </x:c>
      <x:c r="K1902" s="125" t="n">
        <x:v>12</x:v>
      </x:c>
    </x:row>
    <x:row r="1903" ht="44" customHeight="1">
      <x:c r="A1903" s="126" t="str">
        <x:v>D6-O6-M25-ECHEC---01</x:v>
      </x:c>
      <x:c r="B1903" s="127" t="str">
        <x:v>D6-O6-M25</x:v>
      </x:c>
      <x:c r="C1903" s="127" t="str">
        <x:v>ECHEC</x:v>
      </x:c>
      <x:c r="D1903" s="127" t="str">
        <x:v>-</x:v>
      </x:c>
      <x:c r="E1903" s="128" t="n">
        <x:v>1</x:v>
      </x:c>
      <x:c r="F1903" s="127" t="str">
        <x:v>Saar</x:v>
      </x:c>
      <x:c r="G1903" s="127" t="str">
        <x:v>Cet outil est perdu. Le support peut rester vide pendant que tu en parles.</x:v>
      </x:c>
      <x:c r="H1903" s="127" t="str">
        <x:v>Suspend l’échange pour laisser jouer le repli ou la protection prévue.</x:v>
      </x:c>
      <x:c r="I1903" s="127" t="str">
        <x:v>Échec ou blocage correspondant effectivement observé ; les dégâts, objets et positions persistent.</x:v>
      </x:c>
      <x:c r="J1903" s="127" t="str">
        <x:v>Origines — O6</x:v>
      </x:c>
      <x:c r="K1903" s="130" t="n">
        <x:v>14</x:v>
      </x:c>
    </x:row>
    <x:row r="1904" ht="44" customHeight="1">
      <x:c r="A1904" s="121" t="str">
        <x:v>D6-O6-M25-REPRISE---01</x:v>
      </x:c>
      <x:c r="B1904" s="122" t="str">
        <x:v>D6-O6-M25</x:v>
      </x:c>
      <x:c r="C1904" s="122" t="str">
        <x:v>REPRISE</x:v>
      </x:c>
      <x:c r="D1904" s="122" t="str">
        <x:v>-</x:v>
      </x:c>
      <x:c r="E1904" s="123" t="n">
        <x:v>1</x:v>
      </x:c>
      <x:c r="F1904" s="122" t="str">
        <x:v>Saar</x:v>
      </x:c>
      <x:c r="G1904" s="122" t="str">
        <x:v>Reprends avec ce que tu as réellement gardé. Aucun objet ne reviendra pour compléter le récit.</x:v>
      </x:c>
      <x:c r="H1904" s="122" t="str">
        <x:v>Reprend à distance sûre ; ne répète pas toute la présentation.</x:v>
      </x:c>
      <x:c r="I1904" s="122" t="str">
        <x:v>Réinteraction volontaire après interruption ; état de l’action conservé.</x:v>
      </x:c>
      <x:c r="J1904" s="122" t="str">
        <x:v>Origines — O6</x:v>
      </x:c>
      <x:c r="K1904" s="125" t="n">
        <x:v>16</x:v>
      </x:c>
    </x:row>
    <x:row r="1905" ht="59" customHeight="1">
      <x:c r="A1905" s="126" t="str">
        <x:v>D6-O6-M25-CHOIX-A-01</x:v>
      </x:c>
      <x:c r="B1905" s="127" t="str">
        <x:v>D6-O6-M25</x:v>
      </x:c>
      <x:c r="C1905" s="127" t="str">
        <x:v>CHOIX</x:v>
      </x:c>
      <x:c r="D1905" s="127" t="str">
        <x:v>A</x:v>
      </x:c>
      <x:c r="E1905" s="128" t="n">
        <x:v>1</x:v>
      </x:c>
      <x:c r="F1905" s="127" t="str">
        <x:v>Joueur</x:v>
      </x:c>
      <x:c r="G1905" s="127" t="str">
        <x:v>Je veux parler du moment où j’ai gagné l’angle.</x:v>
      </x:c>
      <x:c r="H1905" s="127" t="str">
        <x:v>Regarder la personne ou l’appui concerné ; intention, pas résultat.</x:v>
      </x:c>
      <x:c r="I1905" s="127" t="str">
        <x:v>Conditions d’entrée encore valides ; personne, outil et passage nécessaires disponibles. La parole seule ne valide pas l’objectif.</x:v>
      </x:c>
      <x:c r="J1905" s="127" t="str">
        <x:v>Origines — O6</x:v>
      </x:c>
      <x:c r="K1905" s="130" t="n">
        <x:v>9</x:v>
      </x:c>
    </x:row>
    <x:row r="1906" ht="59" customHeight="1">
      <x:c r="A1906" s="121" t="str">
        <x:v>D6-O6-M25-REPONSE-A-01</x:v>
      </x:c>
      <x:c r="B1906" s="122" t="str">
        <x:v>D6-O6-M25</x:v>
      </x:c>
      <x:c r="C1906" s="122" t="str">
        <x:v>REPONSE</x:v>
      </x:c>
      <x:c r="D1906" s="122" t="str">
        <x:v>A</x:v>
      </x:c>
      <x:c r="E1906" s="123" t="n">
        <x:v>1</x:v>
      </x:c>
      <x:c r="F1906" s="122" t="str">
        <x:v>Saar</x:v>
      </x:c>
      <x:c r="G1906" s="122" t="str">
        <x:v>Montre-le avec l’outil avant de le ranger.</x:v>
      </x:c>
      <x:c r="H1906" s="122" t="str">
        <x:v>Réponse au choix retenu ; les autres réponses ne sont pas jouées.</x:v>
      </x:c>
      <x:c r="I1906" s="122" t="str">
        <x:v>Conditions d’entrée encore valides ; personne, outil et passage nécessaires disponibles. La parole seule ne valide pas l’objectif.</x:v>
      </x:c>
      <x:c r="J1906" s="122" t="str">
        <x:v>Origines — O6</x:v>
      </x:c>
      <x:c r="K1906" s="125" t="n">
        <x:v>7</x:v>
      </x:c>
    </x:row>
    <x:row r="1907" ht="59" customHeight="1">
      <x:c r="A1907" s="126" t="str">
        <x:v>D6-O6-M25-CHOIX-B-01</x:v>
      </x:c>
      <x:c r="B1907" s="127" t="str">
        <x:v>D6-O6-M25</x:v>
      </x:c>
      <x:c r="C1907" s="127" t="str">
        <x:v>CHOIX</x:v>
      </x:c>
      <x:c r="D1907" s="127" t="str">
        <x:v>B</x:v>
      </x:c>
      <x:c r="E1907" s="128" t="n">
        <x:v>1</x:v>
      </x:c>
      <x:c r="F1907" s="127" t="str">
        <x:v>Joueur</x:v>
      </x:c>
      <x:c r="G1907" s="127" t="str">
        <x:v>Je veux parler de ce qui a failli me manquer.</x:v>
      </x:c>
      <x:c r="H1907" s="127" t="str">
        <x:v>Regarder la personne ou l’appui concerné ; intention, pas résultat.</x:v>
      </x:c>
      <x:c r="I1907" s="127" t="str">
        <x:v>Conditions d’entrée encore valides ; personne, outil et passage nécessaires disponibles. La parole seule ne valide pas l’objectif.</x:v>
      </x:c>
      <x:c r="J1907" s="127" t="str">
        <x:v>Origines — O6</x:v>
      </x:c>
      <x:c r="K1907" s="130" t="n">
        <x:v>10</x:v>
      </x:c>
    </x:row>
    <x:row r="1908" ht="59" customHeight="1">
      <x:c r="A1908" s="121" t="str">
        <x:v>D6-O6-M25-REPONSE-B-01</x:v>
      </x:c>
      <x:c r="B1908" s="122" t="str">
        <x:v>D6-O6-M25</x:v>
      </x:c>
      <x:c r="C1908" s="122" t="str">
        <x:v>REPONSE</x:v>
      </x:c>
      <x:c r="D1908" s="122" t="str">
        <x:v>B</x:v>
      </x:c>
      <x:c r="E1908" s="123" t="n">
        <x:v>1</x:v>
      </x:c>
      <x:c r="F1908" s="122" t="str">
        <x:v>Saar</x:v>
      </x:c>
      <x:c r="G1908" s="122" t="str">
        <x:v>Cette limite mérite aussi une place dans ton récit.</x:v>
      </x:c>
      <x:c r="H1908" s="122" t="str">
        <x:v>Réponse au choix retenu ; les autres réponses ne sont pas jouées.</x:v>
      </x:c>
      <x:c r="I1908" s="122" t="str">
        <x:v>Conditions d’entrée encore valides ; personne, outil et passage nécessaires disponibles. La parole seule ne valide pas l’objectif.</x:v>
      </x:c>
      <x:c r="J1908" s="122" t="str">
        <x:v>Origines — O6</x:v>
      </x:c>
      <x:c r="K1908" s="125" t="n">
        <x:v>9</x:v>
      </x:c>
    </x:row>
    <x:row r="1909" ht="164" customHeight="1">
      <x:c r="A1909" s="126" t="str">
        <x:v>D6-O6-M26-OUV---01</x:v>
      </x:c>
      <x:c r="B1909" s="127" t="str">
        <x:v>D6-O6-M26</x:v>
      </x:c>
      <x:c r="C1909" s="127" t="str">
        <x:v>OUV</x:v>
      </x:c>
      <x:c r="D1909" s="127" t="str">
        <x:v>-</x:v>
      </x:c>
      <x:c r="E1909" s="128" t="n">
        <x:v>1</x:v>
      </x:c>
      <x:c r="F1909" s="127" t="str">
        <x:v>Harek</x:v>
      </x:c>
      <x:c r="G1909" s="127" t="str">
        <x:v>J’ai choisi ce terrain. Tu ne pourras pas attendre ma vieille charge derrière le même rocher.</x:v>
      </x:c>
      <x:c r="H1909" s="127" t="str">
        <x:v>Laisse le joueur regarder la situation avant de poursuivre.</x:v>
      </x:c>
      <x:c r="I1909" s="127" t="str">
        <x:v>O6-M25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1909" s="127" t="str">
        <x:v>Origines — O6</x:v>
      </x:c>
      <x:c r="K1909" s="130" t="n">
        <x:v>16</x:v>
      </x:c>
    </x:row>
    <x:row r="1910" ht="74" customHeight="1">
      <x:c r="A1910" s="121" t="str">
        <x:v>D6-O6-M26-SUCCES---01</x:v>
      </x:c>
      <x:c r="B1910" s="122" t="str">
        <x:v>D6-O6-M26</x:v>
      </x:c>
      <x:c r="C1910" s="122" t="str">
        <x:v>SUCCES</x:v>
      </x:c>
      <x:c r="D1910" s="122" t="str">
        <x:v>-</x:v>
      </x:c>
      <x:c r="E1910" s="123" t="n">
        <x:v>1</x:v>
      </x:c>
      <x:c r="F1910" s="122" t="str">
        <x:v>Harek</x:v>
      </x:c>
      <x:c r="G1910" s="122" t="str">
        <x:v>Tu as vu mon nouveau passage. Le résultat de cette manche ne décidera pas de toutes les suivantes.</x:v>
      </x:c>
      <x:c r="H1910" s="122" t="str">
        <x:v>Regarde le résultat réellement obtenu avant de parler.</x:v>
      </x:c>
      <x:c r="I1910" s="122" t="str">
        <x:v>Résultat correspondant effectivement constaté ; remplace ou supprime la ligne si choix de refus/différé/observation. Ne jamais jouer une victoire non acquise.</x:v>
      </x:c>
      <x:c r="J1910" s="122" t="str">
        <x:v>Origines — O6</x:v>
      </x:c>
      <x:c r="K1910" s="125" t="n">
        <x:v>18</x:v>
      </x:c>
    </x:row>
    <x:row r="1911" ht="44" customHeight="1">
      <x:c r="A1911" s="126" t="str">
        <x:v>D6-O6-M26-ECHEC---01</x:v>
      </x:c>
      <x:c r="B1911" s="127" t="str">
        <x:v>D6-O6-M26</x:v>
      </x:c>
      <x:c r="C1911" s="127" t="str">
        <x:v>ECHEC</x:v>
      </x:c>
      <x:c r="D1911" s="127" t="str">
        <x:v>-</x:v>
      </x:c>
      <x:c r="E1911" s="128" t="n">
        <x:v>1</x:v>
      </x:c>
      <x:c r="F1911" s="127" t="str">
        <x:v>Harek</x:v>
      </x:c>
      <x:c r="G1911" s="127" t="str">
        <x:v>Tu peux perdre ici sans perdre les autres combats. Tu le sais maintenant.</x:v>
      </x:c>
      <x:c r="H1911" s="127" t="str">
        <x:v>Suspend l’échange pour laisser jouer le repli ou la protection prévue.</x:v>
      </x:c>
      <x:c r="I1911" s="127" t="str">
        <x:v>Échec ou blocage correspondant effectivement observé ; les dégâts, objets et positions persistent.</x:v>
      </x:c>
      <x:c r="J1911" s="127" t="str">
        <x:v>Origines — O6</x:v>
      </x:c>
      <x:c r="K1911" s="130" t="n">
        <x:v>13</x:v>
      </x:c>
    </x:row>
    <x:row r="1912" ht="44" customHeight="1">
      <x:c r="A1912" s="121" t="str">
        <x:v>D6-O6-M26-REPRISE---01</x:v>
      </x:c>
      <x:c r="B1912" s="122" t="str">
        <x:v>D6-O6-M26</x:v>
      </x:c>
      <x:c r="C1912" s="122" t="str">
        <x:v>REPRISE</x:v>
      </x:c>
      <x:c r="D1912" s="122" t="str">
        <x:v>-</x:v>
      </x:c>
      <x:c r="E1912" s="123" t="n">
        <x:v>1</x:v>
      </x:c>
      <x:c r="F1912" s="122" t="str">
        <x:v>Harek</x:v>
      </x:c>
      <x:c r="G1912" s="122" t="str">
        <x:v>La revanche est possible. Nous pouvons d’abord parler de nos routes.</x:v>
      </x:c>
      <x:c r="H1912" s="122" t="str">
        <x:v>Reprend à distance sûre ; ne répète pas toute la présentation.</x:v>
      </x:c>
      <x:c r="I1912" s="122" t="str">
        <x:v>Réinteraction volontaire après interruption ; état de l’action conservé.</x:v>
      </x:c>
      <x:c r="J1912" s="122" t="str">
        <x:v>Origines — O6</x:v>
      </x:c>
      <x:c r="K1912" s="125" t="n">
        <x:v>11</x:v>
      </x:c>
    </x:row>
    <x:row r="1913" ht="59" customHeight="1">
      <x:c r="A1913" s="126" t="str">
        <x:v>D6-O6-M26-CHOIX-A-01</x:v>
      </x:c>
      <x:c r="B1913" s="127" t="str">
        <x:v>D6-O6-M26</x:v>
      </x:c>
      <x:c r="C1913" s="127" t="str">
        <x:v>CHOIX</x:v>
      </x:c>
      <x:c r="D1913" s="127" t="str">
        <x:v>A</x:v>
      </x:c>
      <x:c r="E1913" s="128" t="n">
        <x:v>1</x:v>
      </x:c>
      <x:c r="F1913" s="127" t="str">
        <x:v>Joueur</x:v>
      </x:c>
      <x:c r="G1913" s="127" t="str">
        <x:v>Gardons cette rivalité pour nos prochaines rencontres.</x:v>
      </x:c>
      <x:c r="H1913" s="127" t="str">
        <x:v>Regarder la personne ou l’appui concerné ; intention, pas résultat.</x:v>
      </x:c>
      <x:c r="I1913" s="127" t="str">
        <x:v>Conditions d’entrée encore valides ; personne, outil et passage nécessaires disponibles. La parole seule ne valide pas l’objectif.</x:v>
      </x:c>
      <x:c r="J1913" s="127" t="str">
        <x:v>Origines — O6</x:v>
      </x:c>
      <x:c r="K1913" s="130" t="n">
        <x:v>7</x:v>
      </x:c>
    </x:row>
    <x:row r="1914" ht="59" customHeight="1">
      <x:c r="A1914" s="121" t="str">
        <x:v>D6-O6-M26-REPONSE-A-01</x:v>
      </x:c>
      <x:c r="B1914" s="122" t="str">
        <x:v>D6-O6-M26</x:v>
      </x:c>
      <x:c r="C1914" s="122" t="str">
        <x:v>REPONSE</x:v>
      </x:c>
      <x:c r="D1914" s="122" t="str">
        <x:v>A</x:v>
      </x:c>
      <x:c r="E1914" s="123" t="n">
        <x:v>1</x:v>
      </x:c>
      <x:c r="F1914" s="122" t="str">
        <x:v>Harek</x:v>
      </x:c>
      <x:c r="G1914" s="122" t="str">
        <x:v>Alors change aussi tes habitudes. Je travaille les miennes.</x:v>
      </x:c>
      <x:c r="H1914" s="122" t="str">
        <x:v>Réponse au choix retenu ; les autres réponses ne sont pas jouées.</x:v>
      </x:c>
      <x:c r="I1914" s="122" t="str">
        <x:v>Conditions d’entrée encore valides ; personne, outil et passage nécessaires disponibles. La parole seule ne valide pas l’objectif.</x:v>
      </x:c>
      <x:c r="J1914" s="122" t="str">
        <x:v>Origines — O6</x:v>
      </x:c>
      <x:c r="K1914" s="125" t="n">
        <x:v>9</x:v>
      </x:c>
    </x:row>
    <x:row r="1915" ht="59" customHeight="1">
      <x:c r="A1915" s="126" t="str">
        <x:v>D6-O6-M26-CHOIX-B-01</x:v>
      </x:c>
      <x:c r="B1915" s="127" t="str">
        <x:v>D6-O6-M26</x:v>
      </x:c>
      <x:c r="C1915" s="127" t="str">
        <x:v>CHOIX</x:v>
      </x:c>
      <x:c r="D1915" s="127" t="str">
        <x:v>B</x:v>
      </x:c>
      <x:c r="E1915" s="128" t="n">
        <x:v>1</x:v>
      </x:c>
      <x:c r="F1915" s="127" t="str">
        <x:v>Joueur</x:v>
      </x:c>
      <x:c r="G1915" s="127" t="str">
        <x:v>Faisons plutôt de ces rencontres un entraînement régulier.</x:v>
      </x:c>
      <x:c r="H1915" s="127" t="str">
        <x:v>Regarder la personne ou l’appui concerné ; intention, pas résultat.</x:v>
      </x:c>
      <x:c r="I1915" s="127" t="str">
        <x:v>Conditions d’entrée encore valides ; personne, outil et passage nécessaires disponibles. La parole seule ne valide pas l’objectif.</x:v>
      </x:c>
      <x:c r="J1915" s="127" t="str">
        <x:v>Origines — O6</x:v>
      </x:c>
      <x:c r="K1915" s="130" t="n">
        <x:v>8</x:v>
      </x:c>
    </x:row>
    <x:row r="1916" ht="59" customHeight="1">
      <x:c r="A1916" s="121" t="str">
        <x:v>D6-O6-M26-REPONSE-B-01</x:v>
      </x:c>
      <x:c r="B1916" s="122" t="str">
        <x:v>D6-O6-M26</x:v>
      </x:c>
      <x:c r="C1916" s="122" t="str">
        <x:v>REPONSE</x:v>
      </x:c>
      <x:c r="D1916" s="122" t="str">
        <x:v>B</x:v>
      </x:c>
      <x:c r="E1916" s="123" t="n">
        <x:v>1</x:v>
      </x:c>
      <x:c r="F1916" s="122" t="str">
        <x:v>Harek</x:v>
      </x:c>
      <x:c r="G1916" s="122" t="str">
        <x:v>Selon nos départs. Je ne promets pas toutes les lunes.</x:v>
      </x:c>
      <x:c r="H1916" s="122" t="str">
        <x:v>Réponse au choix retenu ; les autres réponses ne sont pas jouées.</x:v>
      </x:c>
      <x:c r="I1916" s="122" t="str">
        <x:v>Conditions d’entrée encore valides ; personne, outil et passage nécessaires disponibles. La parole seule ne valide pas l’objectif.</x:v>
      </x:c>
      <x:c r="J1916" s="122" t="str">
        <x:v>Origines — O6</x:v>
      </x:c>
      <x:c r="K1916" s="125" t="n">
        <x:v>10</x:v>
      </x:c>
    </x:row>
    <x:row r="1917" ht="44" customHeight="1">
      <x:c r="A1917" s="126" t="str">
        <x:v>D6-O6-M26-CHOIX-C-01</x:v>
      </x:c>
      <x:c r="B1917" s="127" t="str">
        <x:v>D6-O6-M26</x:v>
      </x:c>
      <x:c r="C1917" s="127" t="str">
        <x:v>CHOIX</x:v>
      </x:c>
      <x:c r="D1917" s="127" t="str">
        <x:v>C</x:v>
      </x:c>
      <x:c r="E1917" s="128" t="n">
        <x:v>1</x:v>
      </x:c>
      <x:c r="F1917" s="127" t="str">
        <x:v>Joueur</x:v>
      </x:c>
      <x:c r="G1917" s="127" t="str">
        <x:v>Je préfère garder une distance respectueuse.</x:v>
      </x:c>
      <x:c r="H1917" s="127" t="str">
        <x:v>Regarder la personne ou l’appui concerné ; intention, pas résultat.</x:v>
      </x:c>
      <x:c r="I1917" s="127" t="str">
        <x:v>Résultat du duel conservé ; aucune obligation d’amitié ou d’hostilité permanente.</x:v>
      </x:c>
      <x:c r="J1917" s="127" t="str">
        <x:v>Origines — O6</x:v>
      </x:c>
      <x:c r="K1917" s="130" t="n">
        <x:v>6</x:v>
      </x:c>
    </x:row>
    <x:row r="1918" ht="44" customHeight="1">
      <x:c r="A1918" s="121" t="str">
        <x:v>D6-O6-M26-REPONSE-C-01</x:v>
      </x:c>
      <x:c r="B1918" s="122" t="str">
        <x:v>D6-O6-M26</x:v>
      </x:c>
      <x:c r="C1918" s="122" t="str">
        <x:v>REPONSE</x:v>
      </x:c>
      <x:c r="D1918" s="122" t="str">
        <x:v>C</x:v>
      </x:c>
      <x:c r="E1918" s="123" t="n">
        <x:v>1</x:v>
      </x:c>
      <x:c r="F1918" s="122" t="str">
        <x:v>Harek</x:v>
      </x:c>
      <x:c r="G1918" s="122" t="str">
        <x:v>Alors gardons cette manche pour ce qu’elle a été.</x:v>
      </x:c>
      <x:c r="H1918" s="122" t="str">
        <x:v>Réponse au choix retenu ; les autres réponses ne sont pas jouées.</x:v>
      </x:c>
      <x:c r="I1918" s="122" t="str">
        <x:v>Résultat du duel conservé ; aucune obligation d’amitié ou d’hostilité permanente.</x:v>
      </x:c>
      <x:c r="J1918" s="122" t="str">
        <x:v>Origines — O6</x:v>
      </x:c>
      <x:c r="K1918" s="125" t="n">
        <x:v>9</x:v>
      </x:c>
    </x:row>
    <x:row r="1919" ht="44" customHeight="1">
      <x:c r="A1919" s="126" t="str">
        <x:v>D6-O6-M26-VARIANTE---01</x:v>
      </x:c>
      <x:c r="B1919" s="127" t="str">
        <x:v>D6-O6-M26</x:v>
      </x:c>
      <x:c r="C1919" s="127" t="str">
        <x:v>VARIANTE</x:v>
      </x:c>
      <x:c r="D1919" s="127" t="str">
        <x:v>-</x:v>
      </x:c>
      <x:c r="E1919" s="128" t="n">
        <x:v>1</x:v>
      </x:c>
      <x:c r="F1919" s="127" t="str">
        <x:v>Harek</x:v>
      </x:c>
      <x:c r="G1919" s="127" t="str">
        <x:v>Cette manche est la mienne. Le terrain t’aura montré ce que j’ai travaillé entre nos rencontres.</x:v>
      </x:c>
      <x:c r="H1919" s="127" t="str">
        <x:v>Salue le joueur sans annuler leurs victoires antérieures.</x:v>
      </x:c>
      <x:c r="I1919" s="127" t="str">
        <x:v>Après duel ; priorité 1 ; Harek vainqueur sur son nouveau terrain.</x:v>
      </x:c>
      <x:c r="J1919" s="127" t="str">
        <x:v>Origines — O6</x:v>
      </x:c>
      <x:c r="K1919" s="130" t="n">
        <x:v>16</x:v>
      </x:c>
    </x:row>
    <x:row r="1920" ht="164" customHeight="1">
      <x:c r="A1920" s="121" t="str">
        <x:v>D6-O6-M27-OUV---01</x:v>
      </x:c>
      <x:c r="B1920" s="122" t="str">
        <x:v>D6-O6-M27</x:v>
      </x:c>
      <x:c r="C1920" s="122" t="str">
        <x:v>OUV</x:v>
      </x:c>
      <x:c r="D1920" s="122" t="str">
        <x:v>-</x:v>
      </x:c>
      <x:c r="E1920" s="123" t="n">
        <x:v>1</x:v>
      </x:c>
      <x:c r="F1920" s="122" t="str">
        <x:v>Yena</x:v>
      </x:c>
      <x:c r="G1920" s="122" t="str">
        <x:v>Mon projet avance ici. Tov a aussi le sien ; nous voulons les poursuivre avant de promettre un départ.</x:v>
      </x:c>
      <x:c r="H1920" s="122" t="str">
        <x:v>Laisse le joueur regarder la situation avant de poursuivre.</x:v>
      </x:c>
      <x:c r="I1920" s="122" t="str">
        <x:v>O6-M26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1920" s="122" t="str">
        <x:v>Origines — O6</x:v>
      </x:c>
      <x:c r="K1920" s="125" t="n">
        <x:v>19</x:v>
      </x:c>
    </x:row>
    <x:row r="1921" ht="74" customHeight="1">
      <x:c r="A1921" s="126" t="str">
        <x:v>D6-O6-M27-SUCCES---01</x:v>
      </x:c>
      <x:c r="B1921" s="127" t="str">
        <x:v>D6-O6-M27</x:v>
      </x:c>
      <x:c r="C1921" s="127" t="str">
        <x:v>SUCCES</x:v>
      </x:c>
      <x:c r="D1921" s="127" t="str">
        <x:v>-</x:v>
      </x:c>
      <x:c r="E1921" s="128" t="n">
        <x:v>1</x:v>
      </x:c>
      <x:c r="F1921" s="127" t="str">
        <x:v>Yena</x:v>
      </x:c>
      <x:c r="G1921" s="127" t="str">
        <x:v>Nos engagements ont des contours. Nous pouvons rester proches sans partir tous ensemble.</x:v>
      </x:c>
      <x:c r="H1921" s="127" t="str">
        <x:v>Regarde le résultat réellement obtenu avant de parler.</x:v>
      </x:c>
      <x:c r="I1921" s="127" t="str">
        <x:v>Résultat correspondant effectivement constaté ; remplace ou supprime la ligne si choix de refus/différé/observation. Ne jamais jouer une victoire non acquise.</x:v>
      </x:c>
      <x:c r="J1921" s="127" t="str">
        <x:v>Origines — O6</x:v>
      </x:c>
      <x:c r="K1921" s="130" t="n">
        <x:v>13</x:v>
      </x:c>
    </x:row>
    <x:row r="1922" ht="44" customHeight="1">
      <x:c r="A1922" s="121" t="str">
        <x:v>D6-O6-M27-ECHEC---01</x:v>
      </x:c>
      <x:c r="B1922" s="122" t="str">
        <x:v>D6-O6-M27</x:v>
      </x:c>
      <x:c r="C1922" s="122" t="str">
        <x:v>ECHEC</x:v>
      </x:c>
      <x:c r="D1922" s="122" t="str">
        <x:v>-</x:v>
      </x:c>
      <x:c r="E1922" s="123" t="n">
        <x:v>1</x:v>
      </x:c>
      <x:c r="F1922" s="122" t="str">
        <x:v>Tov</x:v>
      </x:c>
      <x:c r="G1922" s="122" t="str">
        <x:v>Je refuse cette place pour le moment. Mon atelier me convient.</x:v>
      </x:c>
      <x:c r="H1922" s="122" t="str">
        <x:v>Suspend l’échange pour laisser jouer le repli ou la protection prévue.</x:v>
      </x:c>
      <x:c r="I1922" s="122" t="str">
        <x:v>Échec ou blocage correspondant effectivement observé ; les dégâts, objets et positions persistent.</x:v>
      </x:c>
      <x:c r="J1922" s="122" t="str">
        <x:v>Origines — O6</x:v>
      </x:c>
      <x:c r="K1922" s="125" t="n">
        <x:v>11</x:v>
      </x:c>
    </x:row>
    <x:row r="1923" ht="44" customHeight="1">
      <x:c r="A1923" s="126" t="str">
        <x:v>D6-O6-M27-REPRISE---01</x:v>
      </x:c>
      <x:c r="B1923" s="127" t="str">
        <x:v>D6-O6-M27</x:v>
      </x:c>
      <x:c r="C1923" s="127" t="str">
        <x:v>REPRISE</x:v>
      </x:c>
      <x:c r="D1923" s="127" t="str">
        <x:v>-</x:v>
      </x:c>
      <x:c r="E1923" s="128" t="n">
        <x:v>1</x:v>
      </x:c>
      <x:c r="F1923" s="127" t="str">
        <x:v>Yena</x:v>
      </x:c>
      <x:c r="G1923" s="127" t="str">
        <x:v>Le projet peut avancer avec ceux qui y consentent. Notre lien ne dépend pas d’un siège.</x:v>
      </x:c>
      <x:c r="H1923" s="127" t="str">
        <x:v>Reprend à distance sûre ; ne répète pas toute la présentation.</x:v>
      </x:c>
      <x:c r="I1923" s="127" t="str">
        <x:v>Réinteraction volontaire après interruption ; état de l’action conservé.</x:v>
      </x:c>
      <x:c r="J1923" s="127" t="str">
        <x:v>Origines — O6</x:v>
      </x:c>
      <x:c r="K1923" s="130" t="n">
        <x:v>16</x:v>
      </x:c>
    </x:row>
    <x:row r="1924" ht="59" customHeight="1">
      <x:c r="A1924" s="121" t="str">
        <x:v>D6-O6-M27-CHOIX-A-01</x:v>
      </x:c>
      <x:c r="B1924" s="122" t="str">
        <x:v>D6-O6-M27</x:v>
      </x:c>
      <x:c r="C1924" s="122" t="str">
        <x:v>CHOIX</x:v>
      </x:c>
      <x:c r="D1924" s="122" t="str">
        <x:v>A</x:v>
      </x:c>
      <x:c r="E1924" s="123" t="n">
        <x:v>1</x:v>
      </x:c>
      <x:c r="F1924" s="122" t="str">
        <x:v>Joueur</x:v>
      </x:c>
      <x:c r="G1924" s="122" t="str">
        <x:v>Je propose une contribution ponctuelle, selon vos travaux.</x:v>
      </x:c>
      <x:c r="H1924" s="122" t="str">
        <x:v>Regarder la personne ou l’appui concerné ; intention, pas résultat.</x:v>
      </x:c>
      <x:c r="I1924" s="122" t="str">
        <x:v>Conditions d’entrée encore valides ; personne, outil et passage nécessaires disponibles. La parole seule ne valide pas l’objectif.</x:v>
      </x:c>
      <x:c r="J1924" s="122" t="str">
        <x:v>Origines — O6</x:v>
      </x:c>
      <x:c r="K1924" s="125" t="n">
        <x:v>8</x:v>
      </x:c>
    </x:row>
    <x:row r="1925" ht="59" customHeight="1">
      <x:c r="A1925" s="126" t="str">
        <x:v>D6-O6-M27-REPONSE-A-01</x:v>
      </x:c>
      <x:c r="B1925" s="127" t="str">
        <x:v>D6-O6-M27</x:v>
      </x:c>
      <x:c r="C1925" s="127" t="str">
        <x:v>REPONSE</x:v>
      </x:c>
      <x:c r="D1925" s="127" t="str">
        <x:v>A</x:v>
      </x:c>
      <x:c r="E1925" s="128" t="n">
        <x:v>1</x:v>
      </x:c>
      <x:c r="F1925" s="127" t="str">
        <x:v>Yena</x:v>
      </x:c>
      <x:c r="G1925" s="127" t="str">
        <x:v>Dis ce qui doit être fait et quand cela s’arrête.</x:v>
      </x:c>
      <x:c r="H1925" s="127" t="str">
        <x:v>Réponse au choix retenu ; les autres réponses ne sont pas jouées.</x:v>
      </x:c>
      <x:c r="I1925" s="127" t="str">
        <x:v>Conditions d’entrée encore valides ; personne, outil et passage nécessaires disponibles. La parole seule ne valide pas l’objectif.</x:v>
      </x:c>
      <x:c r="J1925" s="127" t="str">
        <x:v>Origines — O6</x:v>
      </x:c>
      <x:c r="K1925" s="130" t="n">
        <x:v>10</x:v>
      </x:c>
    </x:row>
    <x:row r="1926" ht="59" customHeight="1">
      <x:c r="A1926" s="121" t="str">
        <x:v>D6-O6-M27-CHOIX-B-01</x:v>
      </x:c>
      <x:c r="B1926" s="122" t="str">
        <x:v>D6-O6-M27</x:v>
      </x:c>
      <x:c r="C1926" s="122" t="str">
        <x:v>CHOIX</x:v>
      </x:c>
      <x:c r="D1926" s="122" t="str">
        <x:v>B</x:v>
      </x:c>
      <x:c r="E1926" s="123" t="n">
        <x:v>1</x:v>
      </x:c>
      <x:c r="F1926" s="122" t="str">
        <x:v>Joueur</x:v>
      </x:c>
      <x:c r="G1926" s="122" t="str">
        <x:v>Une place pourra vous être proposée dans mon futur projet.</x:v>
      </x:c>
      <x:c r="H1926" s="122" t="str">
        <x:v>Regarder la personne ou l’appui concerné ; intention, pas résultat.</x:v>
      </x:c>
      <x:c r="I1926" s="122" t="str">
        <x:v>Conditions d’entrée encore valides ; personne, outil et passage nécessaires disponibles. La parole seule ne valide pas l’objectif.</x:v>
      </x:c>
      <x:c r="J1926" s="122" t="str">
        <x:v>Origines — O6</x:v>
      </x:c>
      <x:c r="K1926" s="125" t="n">
        <x:v>10</x:v>
      </x:c>
    </x:row>
    <x:row r="1927" ht="59" customHeight="1">
      <x:c r="A1927" s="126" t="str">
        <x:v>D6-O6-M27-REPONSE-B-01</x:v>
      </x:c>
      <x:c r="B1927" s="127" t="str">
        <x:v>D6-O6-M27</x:v>
      </x:c>
      <x:c r="C1927" s="127" t="str">
        <x:v>REPONSE</x:v>
      </x:c>
      <x:c r="D1927" s="127" t="str">
        <x:v>B</x:v>
      </x:c>
      <x:c r="E1927" s="128" t="n">
        <x:v>1</x:v>
      </x:c>
      <x:c r="F1927" s="127" t="str">
        <x:v>Yena</x:v>
      </x:c>
      <x:c r="G1927" s="127" t="str">
        <x:v>Quand il existera, nous regarderons si nos routes s’y accordent.</x:v>
      </x:c>
      <x:c r="H1927" s="127" t="str">
        <x:v>Réponse au choix retenu ; les autres réponses ne sont pas jouées.</x:v>
      </x:c>
      <x:c r="I1927" s="127" t="str">
        <x:v>Conditions d’entrée encore valides ; personne, outil et passage nécessaires disponibles. La parole seule ne valide pas l’objectif.</x:v>
      </x:c>
      <x:c r="J1927" s="127" t="str">
        <x:v>Origines — O6</x:v>
      </x:c>
      <x:c r="K1927" s="130" t="n">
        <x:v>10</x:v>
      </x:c>
    </x:row>
    <x:row r="1928" ht="44" customHeight="1">
      <x:c r="A1928" s="121" t="str">
        <x:v>D6-O6-M27-VARIANTE---01</x:v>
      </x:c>
      <x:c r="B1928" s="122" t="str">
        <x:v>D6-O6-M27</x:v>
      </x:c>
      <x:c r="C1928" s="122" t="str">
        <x:v>VARIANTE</x:v>
      </x:c>
      <x:c r="D1928" s="122" t="str">
        <x:v>-</x:v>
      </x:c>
      <x:c r="E1928" s="123" t="n">
        <x:v>1</x:v>
      </x:c>
      <x:c r="F1928" s="122" t="str">
        <x:v>Tov</x:v>
      </x:c>
      <x:c r="G1928" s="122" t="str">
        <x:v>Je garde mon atelier. Yena peut prendre ce départ sans que je doive prendre le suivant.</x:v>
      </x:c>
      <x:c r="H1928" s="122" t="str">
        <x:v>Prépare un outil prêté avec conditions de retour, pas une caisse de déménagement.</x:v>
      </x:c>
      <x:c r="I1928" s="122" t="str">
        <x:v>Après invitation ; priorité 1 ; Tov refuse le navire, Yena accepte seulement une mission limitée.</x:v>
      </x:c>
      <x:c r="J1928" s="122" t="str">
        <x:v>Origines — O6</x:v>
      </x:c>
      <x:c r="K1928" s="125" t="n">
        <x:v>16</x:v>
      </x:c>
    </x:row>
    <x:row r="1929" ht="164" customHeight="1">
      <x:c r="A1929" s="126" t="str">
        <x:v>D6-O6-M28-OUV---01</x:v>
      </x:c>
      <x:c r="B1929" s="127" t="str">
        <x:v>D6-O6-M28</x:v>
      </x:c>
      <x:c r="C1929" s="127" t="str">
        <x:v>OUV</x:v>
      </x:c>
      <x:c r="D1929" s="127" t="str">
        <x:v>-</x:v>
      </x:c>
      <x:c r="E1929" s="128" t="n">
        <x:v>1</x:v>
      </x:c>
      <x:c r="F1929" s="127" t="str">
        <x:v>Saar</x:v>
      </x:c>
      <x:c r="G1929" s="127" t="str">
        <x:v>De cette terrasse, tu regardais les autres partir. À présent, il y a aussi ce que tu veux ouvrir pour eux.</x:v>
      </x:c>
      <x:c r="H1929" s="127" t="str">
        <x:v>Laisse le joueur regarder la situation avant de poursuivre.</x:v>
      </x:c>
      <x:c r="I1929" s="127" t="str">
        <x:v>O6-M27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1929" s="127" t="str">
        <x:v>Origines — O6</x:v>
      </x:c>
      <x:c r="K1929" s="130" t="n">
        <x:v>21</x:v>
      </x:c>
    </x:row>
    <x:row r="1930" ht="74" customHeight="1">
      <x:c r="A1930" s="121" t="str">
        <x:v>D6-O6-M28-SUCCES---01</x:v>
      </x:c>
      <x:c r="B1930" s="122" t="str">
        <x:v>D6-O6-M28</x:v>
      </x:c>
      <x:c r="C1930" s="122" t="str">
        <x:v>SUCCES</x:v>
      </x:c>
      <x:c r="D1930" s="122" t="str">
        <x:v>-</x:v>
      </x:c>
      <x:c r="E1930" s="123" t="n">
        <x:v>1</x:v>
      </x:c>
      <x:c r="F1930" s="122" t="str">
        <x:v>Saar</x:v>
      </x:c>
      <x:c r="G1930" s="122" t="str">
        <x:v>Tu as vu ce que chaque projet demande. Tu peux commencer avec le lieu ou le vaisseau que tu possèdes.</x:v>
      </x:c>
      <x:c r="H1930" s="122" t="str">
        <x:v>Regarde le résultat réellement obtenu avant de parler.</x:v>
      </x:c>
      <x:c r="I1930" s="122" t="str">
        <x:v>Résultat correspondant effectivement constaté ; remplace ou supprime la ligne si choix de refus/différé/observation. Ne jamais jouer une victoire non acquise.</x:v>
      </x:c>
      <x:c r="J1930" s="122" t="str">
        <x:v>Origines — O6</x:v>
      </x:c>
      <x:c r="K1930" s="125" t="n">
        <x:v>20</x:v>
      </x:c>
    </x:row>
    <x:row r="1931" ht="44" customHeight="1">
      <x:c r="A1931" s="126" t="str">
        <x:v>D6-O6-M28-ECHEC---01</x:v>
      </x:c>
      <x:c r="B1931" s="127" t="str">
        <x:v>D6-O6-M28</x:v>
      </x:c>
      <x:c r="C1931" s="127" t="str">
        <x:v>ECHEC</x:v>
      </x:c>
      <x:c r="D1931" s="127" t="str">
        <x:v>-</x:v>
      </x:c>
      <x:c r="E1931" s="128" t="n">
        <x:v>1</x:v>
      </x:c>
      <x:c r="F1931" s="127" t="str">
        <x:v>Saar</x:v>
      </x:c>
      <x:c r="G1931" s="127" t="str">
        <x:v>Le premier plan demande trop de ressources. Réduis-le à ce qui peut fonctionner aujourd’hui.</x:v>
      </x:c>
      <x:c r="H1931" s="127" t="str">
        <x:v>Suspend l’échange pour laisser jouer le repli ou la protection prévue.</x:v>
      </x:c>
      <x:c r="I1931" s="127" t="str">
        <x:v>Échec ou blocage correspondant effectivement observé ; les dégâts, objets et positions persistent.</x:v>
      </x:c>
      <x:c r="J1931" s="127" t="str">
        <x:v>Origines — O6</x:v>
      </x:c>
      <x:c r="K1931" s="130" t="n">
        <x:v>14</x:v>
      </x:c>
    </x:row>
    <x:row r="1932" ht="44" customHeight="1">
      <x:c r="A1932" s="121" t="str">
        <x:v>D6-O6-M28-REPRISE---01</x:v>
      </x:c>
      <x:c r="B1932" s="122" t="str">
        <x:v>D6-O6-M28</x:v>
      </x:c>
      <x:c r="C1932" s="122" t="str">
        <x:v>REPRISE</x:v>
      </x:c>
      <x:c r="D1932" s="122" t="str">
        <x:v>-</x:v>
      </x:c>
      <x:c r="E1932" s="123" t="n">
        <x:v>1</x:v>
      </x:c>
      <x:c r="F1932" s="122" t="str">
        <x:v>Saar</x:v>
      </x:c>
      <x:c r="G1932" s="122" t="str">
        <x:v>Les autres préparations restent là. Nous pouvons les comparer sans recommencer ton histoire.</x:v>
      </x:c>
      <x:c r="H1932" s="122" t="str">
        <x:v>Reprend à distance sûre ; ne répète pas toute la présentation.</x:v>
      </x:c>
      <x:c r="I1932" s="122" t="str">
        <x:v>Réinteraction volontaire après interruption ; état de l’action conservé.</x:v>
      </x:c>
      <x:c r="J1932" s="122" t="str">
        <x:v>Origines — O6</x:v>
      </x:c>
      <x:c r="K1932" s="125" t="n">
        <x:v>13</x:v>
      </x:c>
    </x:row>
    <x:row r="1933" ht="59" customHeight="1">
      <x:c r="A1933" s="126" t="str">
        <x:v>D6-O6-M28-CHOIX-A-01</x:v>
      </x:c>
      <x:c r="B1933" s="127" t="str">
        <x:v>D6-O6-M28</x:v>
      </x:c>
      <x:c r="C1933" s="127" t="str">
        <x:v>CHOIX</x:v>
      </x:c>
      <x:c r="D1933" s="127" t="str">
        <x:v>A</x:v>
      </x:c>
      <x:c r="E1933" s="128" t="n">
        <x:v>1</x:v>
      </x:c>
      <x:c r="F1933" s="127" t="str">
        <x:v>Joueur</x:v>
      </x:c>
      <x:c r="G1933" s="127" t="str">
        <x:v>Je prépare une cour d’enseignement.</x:v>
      </x:c>
      <x:c r="H1933" s="127" t="str">
        <x:v>Regarder la personne ou l’appui concerné ; intention, pas résultat.</x:v>
      </x:c>
      <x:c r="I1933" s="127" t="str">
        <x:v>Conditions d’entrée encore valides ; personne, outil et passage nécessaires disponibles. La parole seule ne valide pas l’objectif.</x:v>
      </x:c>
      <x:c r="J1933" s="127" t="str">
        <x:v>Origines — O6</x:v>
      </x:c>
      <x:c r="K1933" s="130" t="n">
        <x:v>5</x:v>
      </x:c>
    </x:row>
    <x:row r="1934" ht="59" customHeight="1">
      <x:c r="A1934" s="121" t="str">
        <x:v>D6-O6-M28-REPONSE-A-01</x:v>
      </x:c>
      <x:c r="B1934" s="122" t="str">
        <x:v>D6-O6-M28</x:v>
      </x:c>
      <x:c r="C1934" s="122" t="str">
        <x:v>REPONSE</x:v>
      </x:c>
      <x:c r="D1934" s="122" t="str">
        <x:v>A</x:v>
      </x:c>
      <x:c r="E1934" s="123" t="n">
        <x:v>1</x:v>
      </x:c>
      <x:c r="F1934" s="122" t="str">
        <x:v>Saar</x:v>
      </x:c>
      <x:c r="G1934" s="122" t="str">
        <x:v>Commence avec les appuis et les droits que tu possèdes réellement.</x:v>
      </x:c>
      <x:c r="H1934" s="122" t="str">
        <x:v>Réponse au choix retenu ; les autres réponses ne sont pas jouées.</x:v>
      </x:c>
      <x:c r="I1934" s="122" t="str">
        <x:v>Conditions d’entrée encore valides ; personne, outil et passage nécessaires disponibles. La parole seule ne valide pas l’objectif.</x:v>
      </x:c>
      <x:c r="J1934" s="122" t="str">
        <x:v>Origines — O6</x:v>
      </x:c>
      <x:c r="K1934" s="125" t="n">
        <x:v>11</x:v>
      </x:c>
    </x:row>
    <x:row r="1935" ht="59" customHeight="1">
      <x:c r="A1935" s="126" t="str">
        <x:v>D6-O6-M28-CHOIX-B-01</x:v>
      </x:c>
      <x:c r="B1935" s="127" t="str">
        <x:v>D6-O6-M28</x:v>
      </x:c>
      <x:c r="C1935" s="127" t="str">
        <x:v>CHOIX</x:v>
      </x:c>
      <x:c r="D1935" s="127" t="str">
        <x:v>B</x:v>
      </x:c>
      <x:c r="E1935" s="128" t="n">
        <x:v>1</x:v>
      </x:c>
      <x:c r="F1935" s="127" t="str">
        <x:v>Joueur</x:v>
      </x:c>
      <x:c r="G1935" s="127" t="str">
        <x:v>Je prépare une route pour un cercle choisi.</x:v>
      </x:c>
      <x:c r="H1935" s="127" t="str">
        <x:v>Regarder la personne ou l’appui concerné ; intention, pas résultat.</x:v>
      </x:c>
      <x:c r="I1935" s="127" t="str">
        <x:v>Conditions d’entrée encore valides ; personne, outil et passage nécessaires disponibles. La parole seule ne valide pas l’objectif.</x:v>
      </x:c>
      <x:c r="J1935" s="127" t="str">
        <x:v>Origines — O6</x:v>
      </x:c>
      <x:c r="K1935" s="130" t="n">
        <x:v>8</x:v>
      </x:c>
    </x:row>
    <x:row r="1936" ht="59" customHeight="1">
      <x:c r="A1936" s="121" t="str">
        <x:v>D6-O6-M28-REPONSE-B-01</x:v>
      </x:c>
      <x:c r="B1936" s="122" t="str">
        <x:v>D6-O6-M28</x:v>
      </x:c>
      <x:c r="C1936" s="122" t="str">
        <x:v>REPONSE</x:v>
      </x:c>
      <x:c r="D1936" s="122" t="str">
        <x:v>B</x:v>
      </x:c>
      <x:c r="E1936" s="123" t="n">
        <x:v>1</x:v>
      </x:c>
      <x:c r="F1936" s="122" t="str">
        <x:v>Saar</x:v>
      </x:c>
      <x:c r="G1936" s="122" t="str">
        <x:v>Consulte ceux qui pourraient la suivre, sans les inscrire d’avance.</x:v>
      </x:c>
      <x:c r="H1936" s="122" t="str">
        <x:v>Réponse au choix retenu ; les autres réponses ne sont pas jouées.</x:v>
      </x:c>
      <x:c r="I1936" s="122" t="str">
        <x:v>Conditions d’entrée encore valides ; personne, outil et passage nécessaires disponibles. La parole seule ne valide pas l’objectif.</x:v>
      </x:c>
      <x:c r="J1936" s="122" t="str">
        <x:v>Origines — O6</x:v>
      </x:c>
      <x:c r="K1936" s="125" t="n">
        <x:v>10</x:v>
      </x:c>
    </x:row>
    <x:row r="1937" ht="44" customHeight="1">
      <x:c r="A1937" s="126" t="str">
        <x:v>D6-O6-M28-CHOIX-C-01</x:v>
      </x:c>
      <x:c r="B1937" s="127" t="str">
        <x:v>D6-O6-M28</x:v>
      </x:c>
      <x:c r="C1937" s="127" t="str">
        <x:v>CHOIX</x:v>
      </x:c>
      <x:c r="D1937" s="127" t="str">
        <x:v>C</x:v>
      </x:c>
      <x:c r="E1937" s="128" t="n">
        <x:v>1</x:v>
      </x:c>
      <x:c r="F1937" s="127" t="str">
        <x:v>Joueur</x:v>
      </x:c>
      <x:c r="G1937" s="127" t="str">
        <x:v>Je prépare la transmission avant une route d’exploration.</x:v>
      </x:c>
      <x:c r="H1937" s="127" t="str">
        <x:v>Regarder la personne ou l’appui concerné ; intention, pas résultat.</x:v>
      </x:c>
      <x:c r="I1937" s="127" t="str">
        <x:v>Outils réellement possédés ; gardes consentantes ; vaisseau et accès de route existants.</x:v>
      </x:c>
      <x:c r="J1937" s="127" t="str">
        <x:v>Origines — O6</x:v>
      </x:c>
      <x:c r="K1937" s="130" t="n">
        <x:v>8</x:v>
      </x:c>
    </x:row>
    <x:row r="1938" ht="44" customHeight="1">
      <x:c r="A1938" s="121" t="str">
        <x:v>D6-O6-M28-REPONSE-C-01</x:v>
      </x:c>
      <x:c r="B1938" s="122" t="str">
        <x:v>D6-O6-M28</x:v>
      </x:c>
      <x:c r="C1938" s="122" t="str">
        <x:v>REPONSE</x:v>
      </x:c>
      <x:c r="D1938" s="122" t="str">
        <x:v>C</x:v>
      </x:c>
      <x:c r="E1938" s="123" t="n">
        <x:v>1</x:v>
      </x:c>
      <x:c r="F1938" s="122" t="str">
        <x:v>Saar</x:v>
      </x:c>
      <x:c r="G1938" s="122" t="str">
        <x:v>Vérifie qui veut recevoir les outils et où ton départ peut réellement te mener.</x:v>
      </x:c>
      <x:c r="H1938" s="122" t="str">
        <x:v>Réponse au choix retenu ; les autres réponses ne sont pas jouées.</x:v>
      </x:c>
      <x:c r="I1938" s="122" t="str">
        <x:v>Outils réellement possédés ; gardes consentantes ; vaisseau et accès de route existants.</x:v>
      </x:c>
      <x:c r="J1938" s="122" t="str">
        <x:v>Origines — O6</x:v>
      </x:c>
      <x:c r="K1938" s="125" t="n">
        <x:v>14</x:v>
      </x:c>
    </x:row>
    <x:row r="1939" ht="164" customHeight="1">
      <x:c r="A1939" s="126" t="str">
        <x:v>D6-O6-M29-OUV---01</x:v>
      </x:c>
      <x:c r="B1939" s="127" t="str">
        <x:v>D6-O6-M29</x:v>
      </x:c>
      <x:c r="C1939" s="127" t="str">
        <x:v>OUV</x:v>
      </x:c>
      <x:c r="D1939" s="127" t="str">
        <x:v>-</x:v>
      </x:c>
      <x:c r="E1939" s="128" t="n">
        <x:v>1</x:v>
      </x:c>
      <x:c r="F1939" s="127" t="str">
        <x:v>Saar</x:v>
      </x:c>
      <x:c r="G1939" s="127" t="str">
        <x:v>La Longue Chasse arrive à un choix de direction. Les routes de tes camarades restent les leurs.</x:v>
      </x:c>
      <x:c r="H1939" s="127" t="str">
        <x:v>Laisse le joueur regarder la situation avant de poursuivre.</x:v>
      </x:c>
      <x:c r="I1939" s="127" t="str">
        <x:v>O6-M28 résolue ; lire son résultat réel (réussite, issue partielle, refus ou échec) pour adapter les personnages et les objets présents.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x:v>
      </x:c>
      <x:c r="J1939" s="127" t="str">
        <x:v>Origines — O6</x:v>
      </x:c>
      <x:c r="K1939" s="130" t="n">
        <x:v>17</x:v>
      </x:c>
    </x:row>
    <x:row r="1940" ht="74" customHeight="1">
      <x:c r="A1940" s="121" t="str">
        <x:v>D6-O6-M29-SUCCES---01</x:v>
      </x:c>
      <x:c r="B1940" s="122" t="str">
        <x:v>D6-O6-M29</x:v>
      </x:c>
      <x:c r="C1940" s="122" t="str">
        <x:v>SUCCES</x:v>
      </x:c>
      <x:c r="D1940" s="122" t="str">
        <x:v>-</x:v>
      </x:c>
      <x:c r="E1940" s="123" t="n">
        <x:v>1</x:v>
      </x:c>
      <x:c r="F1940" s="122" t="str">
        <x:v>Saar</x:v>
      </x:c>
      <x:c r="G1940" s="122" t="str">
        <x:v>Ton choix est confirmé. Il prolonge la vie que tu as réellement menée.</x:v>
      </x:c>
      <x:c r="H1940" s="122" t="str">
        <x:v>Regarde le résultat réellement obtenu avant de parler.</x:v>
      </x:c>
      <x:c r="I1940" s="122" t="str">
        <x:v>Résultat correspondant effectivement constaté ; remplace ou supprime la ligne si choix de refus/différé/observation. Ne jamais jouer une victoire non acquise.</x:v>
      </x:c>
      <x:c r="J1940" s="122" t="str">
        <x:v>Origines — O6</x:v>
      </x:c>
      <x:c r="K1940" s="125" t="n">
        <x:v>13</x:v>
      </x:c>
    </x:row>
    <x:row r="1941" ht="44" customHeight="1">
      <x:c r="A1941" s="126" t="str">
        <x:v>D6-O6-M29-ECHEC---01</x:v>
      </x:c>
      <x:c r="B1941" s="127" t="str">
        <x:v>D6-O6-M29</x:v>
      </x:c>
      <x:c r="C1941" s="127" t="str">
        <x:v>ECHEC</x:v>
      </x:c>
      <x:c r="D1941" s="127" t="str">
        <x:v>-</x:v>
      </x:c>
      <x:c r="E1941" s="128" t="n">
        <x:v>1</x:v>
      </x:c>
      <x:c r="F1941" s="127" t="str">
        <x:v>Saar</x:v>
      </x:c>
      <x:c r="G1941" s="127" t="str">
        <x:v>Tu as quitté la terrasse avant de confirmer. Les trois préparations restent ouvertes.</x:v>
      </x:c>
      <x:c r="H1941" s="127" t="str">
        <x:v>Suspend l’échange pour laisser jouer le repli ou la protection prévue.</x:v>
      </x:c>
      <x:c r="I1941" s="127" t="str">
        <x:v>Échec ou blocage correspondant effectivement observé ; les dégâts, objets et positions persistent.</x:v>
      </x:c>
      <x:c r="J1941" s="127" t="str">
        <x:v>Origines — O6</x:v>
      </x:c>
      <x:c r="K1941" s="130" t="n">
        <x:v>13</x:v>
      </x:c>
    </x:row>
    <x:row r="1942" ht="44" customHeight="1">
      <x:c r="A1942" s="121" t="str">
        <x:v>D6-O6-M29-REPRISE---01</x:v>
      </x:c>
      <x:c r="B1942" s="122" t="str">
        <x:v>D6-O6-M29</x:v>
      </x:c>
      <x:c r="C1942" s="122" t="str">
        <x:v>REPRISE</x:v>
      </x:c>
      <x:c r="D1942" s="122" t="str">
        <x:v>-</x:v>
      </x:c>
      <x:c r="E1942" s="123" t="n">
        <x:v>1</x:v>
      </x:c>
      <x:c r="F1942" s="122" t="str">
        <x:v>Saar</x:v>
      </x:c>
      <x:c r="G1942" s="122" t="str">
        <x:v>Nous pouvons relire ce qui t’engage sans inventer un autre drame derrière ton choix.</x:v>
      </x:c>
      <x:c r="H1942" s="122" t="str">
        <x:v>Reprend à distance sûre ; ne répète pas toute la présentation.</x:v>
      </x:c>
      <x:c r="I1942" s="122" t="str">
        <x:v>Réinteraction volontaire après interruption ; état de l’action conservé.</x:v>
      </x:c>
      <x:c r="J1942" s="122" t="str">
        <x:v>Origines — O6</x:v>
      </x:c>
      <x:c r="K1942" s="125" t="n">
        <x:v>14</x:v>
      </x:c>
    </x:row>
    <x:row r="1943" ht="104" customHeight="1">
      <x:c r="A1943" s="126" t="str">
        <x:v>D6-O6-M29-CHOIX-A-01</x:v>
      </x:c>
      <x:c r="B1943" s="127" t="str">
        <x:v>D6-O6-M29</x:v>
      </x:c>
      <x:c r="C1943" s="127" t="str">
        <x:v>CHOIX</x:v>
      </x:c>
      <x:c r="D1943" s="127" t="str">
        <x:v>A</x:v>
      </x:c>
      <x:c r="E1943" s="128" t="n">
        <x:v>1</x:v>
      </x:c>
      <x:c r="F1943" s="127" t="str">
        <x:v>Joueur</x:v>
      </x:c>
      <x:c r="G1943" s="127" t="str">
        <x:v>Je choisis la maison des futurs chasseurs.</x:v>
      </x:c>
      <x:c r="H1943" s="127" t="str">
        <x:v>Regarder la personne ou l’appui concerné ; intention, pas résultat.</x:v>
      </x:c>
      <x:c r="I1943" s="127"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J1943" s="127" t="str">
        <x:v>Origines — O6</x:v>
      </x:c>
      <x:c r="K1943" s="130" t="n">
        <x:v>7</x:v>
      </x:c>
    </x:row>
    <x:row r="1944" ht="104" customHeight="1">
      <x:c r="A1944" s="121" t="str">
        <x:v>D6-O6-M29-REPONSE-A-01</x:v>
      </x:c>
      <x:c r="B1944" s="122" t="str">
        <x:v>D6-O6-M29</x:v>
      </x:c>
      <x:c r="C1944" s="122" t="str">
        <x:v>REPONSE</x:v>
      </x:c>
      <x:c r="D1944" s="122" t="str">
        <x:v>A</x:v>
      </x:c>
      <x:c r="E1944" s="123" t="n">
        <x:v>1</x:v>
      </x:c>
      <x:c r="F1944" s="122" t="str">
        <x:v>Saar</x:v>
      </x:c>
      <x:c r="G1944" s="122" t="str">
        <x:v>Confirme le lieu et ce que tu t’engages à y ouvrir.</x:v>
      </x:c>
      <x:c r="H1944" s="122" t="str">
        <x:v>Réponse au choix retenu ; les autres réponses ne sont pas jouées.</x:v>
      </x:c>
      <x:c r="I1944" s="122"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J1944" s="122" t="str">
        <x:v>Origines — O6</x:v>
      </x:c>
      <x:c r="K1944" s="125" t="n">
        <x:v>11</x:v>
      </x:c>
    </x:row>
    <x:row r="1945" ht="104" customHeight="1">
      <x:c r="A1945" s="126" t="str">
        <x:v>D6-O6-M29-CHOIX-B-01</x:v>
      </x:c>
      <x:c r="B1945" s="127" t="str">
        <x:v>D6-O6-M29</x:v>
      </x:c>
      <x:c r="C1945" s="127" t="str">
        <x:v>CHOIX</x:v>
      </x:c>
      <x:c r="D1945" s="127" t="str">
        <x:v>B</x:v>
      </x:c>
      <x:c r="E1945" s="128" t="n">
        <x:v>1</x:v>
      </x:c>
      <x:c r="F1945" s="127" t="str">
        <x:v>Joueur</x:v>
      </x:c>
      <x:c r="G1945" s="127" t="str">
        <x:v>Je choisis le cercle de chasse volontaire.</x:v>
      </x:c>
      <x:c r="H1945" s="127" t="str">
        <x:v>Regarder la personne ou l’appui concerné ; intention, pas résultat.</x:v>
      </x:c>
      <x:c r="I1945" s="127"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J1945" s="127" t="str">
        <x:v>Origines — O6</x:v>
      </x:c>
      <x:c r="K1945" s="130" t="n">
        <x:v>7</x:v>
      </x:c>
    </x:row>
    <x:row r="1946" ht="104" customHeight="1">
      <x:c r="A1946" s="121" t="str">
        <x:v>D6-O6-M29-REPONSE-B-01</x:v>
      </x:c>
      <x:c r="B1946" s="122" t="str">
        <x:v>D6-O6-M29</x:v>
      </x:c>
      <x:c r="C1946" s="122" t="str">
        <x:v>REPONSE</x:v>
      </x:c>
      <x:c r="D1946" s="122" t="str">
        <x:v>B</x:v>
      </x:c>
      <x:c r="E1946" s="123" t="n">
        <x:v>1</x:v>
      </x:c>
      <x:c r="F1946" s="122" t="str">
        <x:v>Saar</x:v>
      </x:c>
      <x:c r="G1946" s="122" t="str">
        <x:v>Les partenaires devront encore accepter la première route.</x:v>
      </x:c>
      <x:c r="H1946" s="122" t="str">
        <x:v>Réponse au choix retenu ; les autres réponses ne sont pas jouées.</x:v>
      </x:c>
      <x:c r="I1946" s="122"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J1946" s="122" t="str">
        <x:v>Origines — O6</x:v>
      </x:c>
      <x:c r="K1946" s="125" t="n">
        <x:v>8</x:v>
      </x:c>
    </x:row>
    <x:row r="1947" ht="89" customHeight="1">
      <x:c r="A1947" s="126" t="str">
        <x:v>D6-O6-M29-CHOIX-C-01</x:v>
      </x:c>
      <x:c r="B1947" s="127" t="str">
        <x:v>D6-O6-M29</x:v>
      </x:c>
      <x:c r="C1947" s="127" t="str">
        <x:v>CHOIX</x:v>
      </x:c>
      <x:c r="D1947" s="127" t="str">
        <x:v>C</x:v>
      </x:c>
      <x:c r="E1947" s="128" t="n">
        <x:v>1</x:v>
      </x:c>
      <x:c r="F1947" s="127" t="str">
        <x:v>Joueur</x:v>
      </x:c>
      <x:c r="G1947" s="127" t="str">
        <x:v>Je transmets ce que j’ai choisi, puis j’explore.</x:v>
      </x:c>
      <x:c r="H1947" s="127" t="str">
        <x:v>Regarder la personne ou l’appui concerné ; intention, pas résultat.</x:v>
      </x:c>
      <x:c r="I1947" s="127" t="str">
        <x:v>Destinataires volontaires ; objets existants et libres de prêt ; destination accessible et vaisseau possédé. Les effets de cette fin ont été consultés ; confirmation explicite distincte encore nécessaire. La lettre du choix seule ne réalise aucune fin.</x:v>
      </x:c>
      <x:c r="J1947" s="127" t="str">
        <x:v>Origines — O6</x:v>
      </x:c>
      <x:c r="K1947" s="130" t="n">
        <x:v>8</x:v>
      </x:c>
    </x:row>
    <x:row r="1948" ht="89" customHeight="1">
      <x:c r="A1948" s="121" t="str">
        <x:v>D6-O6-M29-REPONSE-C-01</x:v>
      </x:c>
      <x:c r="B1948" s="122" t="str">
        <x:v>D6-O6-M29</x:v>
      </x:c>
      <x:c r="C1948" s="122" t="str">
        <x:v>REPONSE</x:v>
      </x:c>
      <x:c r="D1948" s="122" t="str">
        <x:v>C</x:v>
      </x:c>
      <x:c r="E1948" s="123" t="n">
        <x:v>1</x:v>
      </x:c>
      <x:c r="F1948" s="122" t="str">
        <x:v>Saar</x:v>
      </x:c>
      <x:c r="G1948" s="122" t="str">
        <x:v>Tu peux laisser des outils continuer ici et garder ta route ouverte.</x:v>
      </x:c>
      <x:c r="H1948" s="122" t="str">
        <x:v>Réponse au choix retenu ; les autres réponses ne sont pas jouées.</x:v>
      </x:c>
      <x:c r="I1948" s="122" t="str">
        <x:v>Destinataires volontaires ; objets existants et libres de prêt ; destination accessible et vaisseau possédé. Les effets de cette fin ont été consultés ; confirmation explicite distincte encore nécessaire. La lettre du choix seule ne réalise aucune fin.</x:v>
      </x:c>
      <x:c r="J1948" s="122" t="str">
        <x:v>Origines — O6</x:v>
      </x:c>
      <x:c r="K1948" s="125" t="n">
        <x:v>12</x:v>
      </x:c>
    </x:row>
    <x:row r="1949" ht="239" customHeight="1">
      <x:c r="A1949" s="126" t="str">
        <x:v>D6-O6-M30-OUV---01</x:v>
      </x:c>
      <x:c r="B1949" s="127" t="str">
        <x:v>D6-O6-M30</x:v>
      </x:c>
      <x:c r="C1949" s="127" t="str">
        <x:v>OUV</x:v>
      </x:c>
      <x:c r="D1949" s="127" t="str">
        <x:v>-</x:v>
      </x:c>
      <x:c r="E1949" s="128" t="n">
        <x:v>1</x:v>
      </x:c>
      <x:c r="F1949" s="127" t="str">
        <x:v>Saar</x:v>
      </x:c>
      <x:c r="G1949" s="127" t="str">
        <x:v>Le dernier geste appartient à la direction que tu as choisie. Par quoi veux-tu commencer ?</x:v>
      </x:c>
      <x:c r="H1949" s="127" t="str">
        <x:v>Laisse le joueur regarder la situation avant de poursuivre.</x:v>
      </x:c>
      <x:c r="I1949" s="127" t="str">
        <x:v>O6-M29 résolue avec choix confirmé ; O6.endingId contient exactement une valeur valide parmi O6-E1, O6-E2, O6-E3. Un refus, une sortie sans confirmation ou une sélection provisoire n’ouvre pas M30. Épreuve solitaire commune Elite réussie ; accès et objets spécifiques de la scène obtenus. Les relations, blessures, absences et objets affichés proviennent de l’état de partie ; aucun partenaire n’est recréé par la scène. Le locuteur doit être présent ou relié par le contact décrit ; une absence n’est jamais annulée pour jouer cette scène. O6.endingChoiceConfirmed=true ; exactement un endingId valide. Jouer uniquement sa scène de réalisation E correspondante. La réussite parlée attend endingRealized=true ; report ou interruption restent à reprendre.</x:v>
      </x:c>
      <x:c r="J1949" s="127" t="str">
        <x:v>Origines — O6</x:v>
      </x:c>
      <x:c r="K1949" s="130" t="n">
        <x:v>16</x:v>
      </x:c>
    </x:row>
    <x:row r="1950" ht="74" customHeight="1">
      <x:c r="A1950" s="121" t="str">
        <x:v>D6-O6-M30-SUCCES---01</x:v>
      </x:c>
      <x:c r="B1950" s="122" t="str">
        <x:v>D6-O6-M30</x:v>
      </x:c>
      <x:c r="C1950" s="122" t="str">
        <x:v>SUCCES</x:v>
      </x:c>
      <x:c r="D1950" s="122" t="str">
        <x:v>-</x:v>
      </x:c>
      <x:c r="E1950" s="123" t="n">
        <x:v>1</x:v>
      </x:c>
      <x:c r="F1950" s="122" t="str">
        <x:v>Saar</x:v>
      </x:c>
      <x:c r="G1950" s="122" t="str">
        <x:v>Le geste a été joué. La chasse continue depuis les lieux et les liens que tu as construits.</x:v>
      </x:c>
      <x:c r="H1950" s="122" t="str">
        <x:v>Regarde le résultat réellement obtenu avant de parler.</x:v>
      </x:c>
      <x:c r="I1950" s="122" t="str">
        <x:v>Résultat correspondant effectivement constaté ; remplace ou supprime la ligne si choix de refus/différé/observation. Ne jamais jouer une victoire non acquise.</x:v>
      </x:c>
      <x:c r="J1950" s="122" t="str">
        <x:v>Origines — O6</x:v>
      </x:c>
      <x:c r="K1950" s="125" t="n">
        <x:v>18</x:v>
      </x:c>
    </x:row>
    <x:row r="1951" ht="44" customHeight="1">
      <x:c r="A1951" s="126" t="str">
        <x:v>D6-O6-M30-ECHEC---01</x:v>
      </x:c>
      <x:c r="B1951" s="127" t="str">
        <x:v>D6-O6-M30</x:v>
      </x:c>
      <x:c r="C1951" s="127" t="str">
        <x:v>ECHEC</x:v>
      </x:c>
      <x:c r="D1951" s="127" t="str">
        <x:v>-</x:v>
      </x:c>
      <x:c r="E1951" s="128" t="n">
        <x:v>1</x:v>
      </x:c>
      <x:c r="F1951" s="127" t="str">
        <x:v>Saar</x:v>
      </x:c>
      <x:c r="G1951" s="127" t="str">
        <x:v>Le partenaire n’est pas là. Aucun autre nom ne sera mis dans sa place sans accord.</x:v>
      </x:c>
      <x:c r="H1951" s="127" t="str">
        <x:v>Suspend l’échange pour laisser jouer le repli ou la protection prévue.</x:v>
      </x:c>
      <x:c r="I1951" s="127" t="str">
        <x:v>Échec ou blocage correspondant effectivement observé ; les dégâts, objets et positions persistent.</x:v>
      </x:c>
      <x:c r="J1951" s="127" t="str">
        <x:v>Origines — O6</x:v>
      </x:c>
      <x:c r="K1951" s="130" t="n">
        <x:v>16</x:v>
      </x:c>
    </x:row>
    <x:row r="1952" ht="44" customHeight="1">
      <x:c r="A1952" s="121" t="str">
        <x:v>D6-O6-M30-REPRISE---01</x:v>
      </x:c>
      <x:c r="B1952" s="122" t="str">
        <x:v>D6-O6-M30</x:v>
      </x:c>
      <x:c r="C1952" s="122" t="str">
        <x:v>REPRISE</x:v>
      </x:c>
      <x:c r="D1952" s="122" t="str">
        <x:v>-</x:v>
      </x:c>
      <x:c r="E1952" s="123" t="n">
        <x:v>1</x:v>
      </x:c>
      <x:c r="F1952" s="122" t="str">
        <x:v>Saar</x:v>
      </x:c>
      <x:c r="G1952" s="122" t="str">
        <x:v>Reprenons avec le salut ou l’ordre de gestes prévu pour cette absence.</x:v>
      </x:c>
      <x:c r="H1952" s="122" t="str">
        <x:v>Reprend à distance sûre ; ne répète pas toute la présentation.</x:v>
      </x:c>
      <x:c r="I1952" s="122" t="str">
        <x:v>Réinteraction volontaire après interruption ; état de l’action conservé.</x:v>
      </x:c>
      <x:c r="J1952" s="122" t="str">
        <x:v>Origines — O6</x:v>
      </x:c>
      <x:c r="K1952" s="125" t="n">
        <x:v>12</x:v>
      </x:c>
    </x:row>
    <x:row r="1953" ht="59" customHeight="1">
      <x:c r="A1953" s="126" t="str">
        <x:v>D6-O6-M30-CHOIX-A-01</x:v>
      </x:c>
      <x:c r="B1953" s="127" t="str">
        <x:v>D6-O6-M30</x:v>
      </x:c>
      <x:c r="C1953" s="127" t="str">
        <x:v>CHOIX</x:v>
      </x:c>
      <x:c r="D1953" s="127" t="str">
        <x:v>A</x:v>
      </x:c>
      <x:c r="E1953" s="128" t="n">
        <x:v>1</x:v>
      </x:c>
      <x:c r="F1953" s="127" t="str">
        <x:v>Joueur</x:v>
      </x:c>
      <x:c r="G1953" s="127" t="str">
        <x:v>Par la personne disponible qui a accepté de prendre ce rôle.</x:v>
      </x:c>
      <x:c r="H1953" s="127" t="str">
        <x:v>Regarder la personne ou l’appui concerné ; intention, pas résultat.</x:v>
      </x:c>
      <x:c r="I1953" s="127" t="str">
        <x:v>Conditions d’entrée encore valides ; personne, outil et passage nécessaires disponibles. La parole seule ne valide pas l’objectif.</x:v>
      </x:c>
      <x:c r="J1953" s="127" t="str">
        <x:v>Origines — O6</x:v>
      </x:c>
      <x:c r="K1953" s="130" t="n">
        <x:v>11</x:v>
      </x:c>
    </x:row>
    <x:row r="1954" ht="59" customHeight="1">
      <x:c r="A1954" s="121" t="str">
        <x:v>D6-O6-M30-REPONSE-A-01</x:v>
      </x:c>
      <x:c r="B1954" s="122" t="str">
        <x:v>D6-O6-M30</x:v>
      </x:c>
      <x:c r="C1954" s="122" t="str">
        <x:v>REPONSE</x:v>
      </x:c>
      <x:c r="D1954" s="122" t="str">
        <x:v>A</x:v>
      </x:c>
      <x:c r="E1954" s="123" t="n">
        <x:v>1</x:v>
      </x:c>
      <x:c r="F1954" s="122" t="str">
        <x:v>Saar</x:v>
      </x:c>
      <x:c r="G1954" s="122" t="str">
        <x:v>Laisse-lui dire comment elle veut commencer.</x:v>
      </x:c>
      <x:c r="H1954" s="122" t="str">
        <x:v>Réponse au choix retenu ; les autres réponses ne sont pas jouées.</x:v>
      </x:c>
      <x:c r="I1954" s="122" t="str">
        <x:v>Conditions d’entrée encore valides ; personne, outil et passage nécessaires disponibles. La parole seule ne valide pas l’objectif.</x:v>
      </x:c>
      <x:c r="J1954" s="122" t="str">
        <x:v>Origines — O6</x:v>
      </x:c>
      <x:c r="K1954" s="125" t="n">
        <x:v>6</x:v>
      </x:c>
    </x:row>
    <x:row r="1955" ht="59" customHeight="1">
      <x:c r="A1955" s="126" t="str">
        <x:v>D6-O6-M30-CHOIX-B-01</x:v>
      </x:c>
      <x:c r="B1955" s="127" t="str">
        <x:v>D6-O6-M30</x:v>
      </x:c>
      <x:c r="C1955" s="127" t="str">
        <x:v>CHOIX</x:v>
      </x:c>
      <x:c r="D1955" s="127" t="str">
        <x:v>B</x:v>
      </x:c>
      <x:c r="E1955" s="128" t="n">
        <x:v>1</x:v>
      </x:c>
      <x:c r="F1955" s="127" t="str">
        <x:v>Joueur</x:v>
      </x:c>
      <x:c r="G1955" s="127" t="str">
        <x:v>Par l’outil que je peux réellement mettre à disposition.</x:v>
      </x:c>
      <x:c r="H1955" s="127" t="str">
        <x:v>Regarder la personne ou l’appui concerné ; intention, pas résultat.</x:v>
      </x:c>
      <x:c r="I1955" s="127" t="str">
        <x:v>Conditions d’entrée encore valides ; personne, outil et passage nécessaires disponibles. La parole seule ne valide pas l’objectif.</x:v>
      </x:c>
      <x:c r="J1955" s="127" t="str">
        <x:v>Origines — O6</x:v>
      </x:c>
      <x:c r="K1955" s="130" t="n">
        <x:v>9</x:v>
      </x:c>
    </x:row>
    <x:row r="1956" ht="59" customHeight="1">
      <x:c r="A1956" s="121" t="str">
        <x:v>D6-O6-M30-REPONSE-B-01</x:v>
      </x:c>
      <x:c r="B1956" s="122" t="str">
        <x:v>D6-O6-M30</x:v>
      </x:c>
      <x:c r="C1956" s="122" t="str">
        <x:v>REPONSE</x:v>
      </x:c>
      <x:c r="D1956" s="122" t="str">
        <x:v>B</x:v>
      </x:c>
      <x:c r="E1956" s="123" t="n">
        <x:v>1</x:v>
      </x:c>
      <x:c r="F1956" s="122" t="str">
        <x:v>Saar</x:v>
      </x:c>
      <x:c r="G1956" s="122" t="str">
        <x:v>Vérifie sa garde avant de le transmettre ou de l’ouvrir à l’essai.</x:v>
      </x:c>
      <x:c r="H1956" s="122" t="str">
        <x:v>Réponse au choix retenu ; les autres réponses ne sont pas jouées.</x:v>
      </x:c>
      <x:c r="I1956" s="122" t="str">
        <x:v>Conditions d’entrée encore valides ; personne, outil et passage nécessaires disponibles. La parole seule ne valide pas l’objectif.</x:v>
      </x:c>
      <x:c r="J1956" s="122" t="str">
        <x:v>Origines — O6</x:v>
      </x:c>
      <x:c r="K1956" s="125" t="n">
        <x:v>12</x:v>
      </x:c>
    </x:row>
    <x:row r="1957" ht="44" customHeight="1">
      <x:c r="A1957" s="126" t="str">
        <x:v>D6-O6-M30-VARIANTE---01</x:v>
      </x:c>
      <x:c r="B1957" s="127" t="str">
        <x:v>D6-O6-M30</x:v>
      </x:c>
      <x:c r="C1957" s="127" t="str">
        <x:v>VARIANTE</x:v>
      </x:c>
      <x:c r="D1957" s="127" t="str">
        <x:v>-</x:v>
      </x:c>
      <x:c r="E1957" s="128" t="n">
        <x:v>1</x:v>
      </x:c>
      <x:c r="F1957" s="127" t="str">
        <x:v>Élève de la première leçon</x:v>
      </x:c>
      <x:c r="G1957" s="127" t="str">
        <x:v>Le râtelier est ouvert. Je peux commencer avec le geste que tu viens de montrer.</x:v>
      </x:c>
      <x:c r="H1957" s="127" t="str">
        <x:v>Saar ne paraît ni dans l’ouverture ni dans la conclusion ; sa cause d’absence est conservée.</x:v>
      </x:c>
      <x:c r="I1957" s="127" t="str">
        <x:v>Après réalisation ; priorité 1 ; O6-E1 réalisé, Saar absent mais lieu d’enseignement autorisé ouvert.</x:v>
      </x:c>
      <x:c r="J1957" s="127" t="str">
        <x:v>Origines — O6</x:v>
      </x:c>
      <x:c r="K1957" s="130" t="n">
        <x:v>15</x:v>
      </x:c>
    </x:row>
    <x:row r="1958" ht="149" customHeight="1">
      <x:c r="A1958" s="121" t="str">
        <x:v>D6-O6-M31-OUV---01</x:v>
      </x:c>
      <x:c r="B1958" s="122" t="str">
        <x:v>D6-O6-M31</x:v>
      </x:c>
      <x:c r="C1958" s="122" t="str">
        <x:v>OUV</x:v>
      </x:c>
      <x:c r="D1958" s="122" t="str">
        <x:v>-</x:v>
      </x:c>
      <x:c r="E1958" s="123" t="n">
        <x:v>1</x:v>
      </x:c>
      <x:c r="F1958" s="122" t="str">
        <x:v>Jeune compagnon</x:v>
      </x:c>
      <x:c r="G1958" s="122" t="str">
        <x:v>La méthode marchait sur la première cible. Sur l’autre, je n’arrive plus au même endroit.</x:v>
      </x:c>
      <x:c r="H1958" s="122" t="str">
        <x:v>Laisse le joueur regarder la situation avant de poursuivre.</x:v>
      </x:c>
      <x:c r="I1958" s="122" t="str">
        <x:v>O6-M30 réussie ; exactement une fin O6-E1..E3 réalisée et verrouillée ; rang Elder commun acquis.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1958" s="122" t="str">
        <x:v>Origines — O6</x:v>
      </x:c>
      <x:c r="K1958" s="125" t="n">
        <x:v>15</x:v>
      </x:c>
    </x:row>
    <x:row r="1959" ht="74" customHeight="1">
      <x:c r="A1959" s="126" t="str">
        <x:v>D6-O6-M31-SUCCES---01</x:v>
      </x:c>
      <x:c r="B1959" s="127" t="str">
        <x:v>D6-O6-M31</x:v>
      </x:c>
      <x:c r="C1959" s="127" t="str">
        <x:v>SUCCES</x:v>
      </x:c>
      <x:c r="D1959" s="127" t="str">
        <x:v>-</x:v>
      </x:c>
      <x:c r="E1959" s="128" t="n">
        <x:v>1</x:v>
      </x:c>
      <x:c r="F1959" s="127" t="str">
        <x:v>Jeune compagnon</x:v>
      </x:c>
      <x:c r="G1959" s="127" t="str">
        <x:v>La méthode n’était pas mauvaise partout. Elle demandait une autre lecture ici.</x:v>
      </x:c>
      <x:c r="H1959" s="127" t="str">
        <x:v>Regarde le résultat réellement obtenu avant de parler.</x:v>
      </x:c>
      <x:c r="I1959" s="127" t="str">
        <x:v>Résultat correspondant effectivement constaté ; remplace ou supprime la ligne si choix de refus/différé/observation. Ne jamais jouer une victoire non acquise.</x:v>
      </x:c>
      <x:c r="J1959" s="127" t="str">
        <x:v>Origines — O6</x:v>
      </x:c>
      <x:c r="K1959" s="130" t="n">
        <x:v>12</x:v>
      </x:c>
    </x:row>
    <x:row r="1960" ht="44" customHeight="1">
      <x:c r="A1960" s="121" t="str">
        <x:v>D6-O6-M31-ECHEC---01</x:v>
      </x:c>
      <x:c r="B1960" s="122" t="str">
        <x:v>D6-O6-M31</x:v>
      </x:c>
      <x:c r="C1960" s="122" t="str">
        <x:v>ECHEC</x:v>
      </x:c>
      <x:c r="D1960" s="122" t="str">
        <x:v>-</x:v>
      </x:c>
      <x:c r="E1960" s="123" t="n">
        <x:v>1</x:v>
      </x:c>
      <x:c r="F1960" s="122" t="str">
        <x:v>Jeune compagnon</x:v>
      </x:c>
      <x:c r="G1960" s="122" t="str">
        <x:v>Mon idée ne correspond pas à son second mouvement.</x:v>
      </x:c>
      <x:c r="H1960" s="122" t="str">
        <x:v>Suspend l’échange pour laisser jouer le repli ou la protection prévue.</x:v>
      </x:c>
      <x:c r="I1960" s="122" t="str">
        <x:v>Échec ou blocage correspondant effectivement observé ; les dégâts, objets et positions persistent.</x:v>
      </x:c>
      <x:c r="J1960" s="122" t="str">
        <x:v>Origines — O6</x:v>
      </x:c>
      <x:c r="K1960" s="125" t="n">
        <x:v>9</x:v>
      </x:c>
    </x:row>
    <x:row r="1961" ht="44" customHeight="1">
      <x:c r="A1961" s="126" t="str">
        <x:v>D6-O6-M31-REPRISE---01</x:v>
      </x:c>
      <x:c r="B1961" s="127" t="str">
        <x:v>D6-O6-M31</x:v>
      </x:c>
      <x:c r="C1961" s="127" t="str">
        <x:v>REPRISE</x:v>
      </x:c>
      <x:c r="D1961" s="127" t="str">
        <x:v>-</x:v>
      </x:c>
      <x:c r="E1961" s="128" t="n">
        <x:v>1</x:v>
      </x:c>
      <x:c r="F1961" s="127" t="str">
        <x:v>Jeune compagnon</x:v>
      </x:c>
      <x:c r="G1961" s="127" t="str">
        <x:v>Je veux refaire le passage en regardant ce mouvement, pas seulement mon outil.</x:v>
      </x:c>
      <x:c r="H1961" s="127" t="str">
        <x:v>Reprend à distance sûre ; ne répète pas toute la présentation.</x:v>
      </x:c>
      <x:c r="I1961" s="127" t="str">
        <x:v>Réinteraction volontaire après interruption ; état de l’action conservé.</x:v>
      </x:c>
      <x:c r="J1961" s="127" t="str">
        <x:v>Origines — O6</x:v>
      </x:c>
      <x:c r="K1961" s="130" t="n">
        <x:v>13</x:v>
      </x:c>
    </x:row>
    <x:row r="1962" ht="59" customHeight="1">
      <x:c r="A1962" s="121" t="str">
        <x:v>D6-O6-M31-CHOIX-A-01</x:v>
      </x:c>
      <x:c r="B1962" s="122" t="str">
        <x:v>D6-O6-M31</x:v>
      </x:c>
      <x:c r="C1962" s="122" t="str">
        <x:v>CHOIX</x:v>
      </x:c>
      <x:c r="D1962" s="122" t="str">
        <x:v>A</x:v>
      </x:c>
      <x:c r="E1962" s="123" t="n">
        <x:v>1</x:v>
      </x:c>
      <x:c r="F1962" s="122" t="str">
        <x:v>Joueur</x:v>
      </x:c>
      <x:c r="G1962" s="122" t="str">
        <x:v>Regarde d’abord comment elle échoue.</x:v>
      </x:c>
      <x:c r="H1962" s="122" t="str">
        <x:v>Regarder la personne ou l’appui concerné ; intention, pas résultat.</x:v>
      </x:c>
      <x:c r="I1962" s="122" t="str">
        <x:v>Conditions d’entrée encore valides ; personne, outil et passage nécessaires disponibles. La parole seule ne valide pas l’objectif.</x:v>
      </x:c>
      <x:c r="J1962" s="122" t="str">
        <x:v>Origines — O6</x:v>
      </x:c>
      <x:c r="K1962" s="125" t="n">
        <x:v>5</x:v>
      </x:c>
    </x:row>
    <x:row r="1963" ht="59" customHeight="1">
      <x:c r="A1963" s="126" t="str">
        <x:v>D6-O6-M31-REPONSE-A-01</x:v>
      </x:c>
      <x:c r="B1963" s="127" t="str">
        <x:v>D6-O6-M31</x:v>
      </x:c>
      <x:c r="C1963" s="127" t="str">
        <x:v>REPONSE</x:v>
      </x:c>
      <x:c r="D1963" s="127" t="str">
        <x:v>A</x:v>
      </x:c>
      <x:c r="E1963" s="128" t="n">
        <x:v>1</x:v>
      </x:c>
      <x:c r="F1963" s="127" t="str">
        <x:v>Jeune compagnon</x:v>
      </x:c>
      <x:c r="G1963" s="127" t="str">
        <x:v>Je vais essayer de voir ce qui change avant le contact.</x:v>
      </x:c>
      <x:c r="H1963" s="127" t="str">
        <x:v>Réponse au choix retenu ; les autres réponses ne sont pas jouées.</x:v>
      </x:c>
      <x:c r="I1963" s="127" t="str">
        <x:v>Conditions d’entrée encore valides ; personne, outil et passage nécessaires disponibles. La parole seule ne valide pas l’objectif.</x:v>
      </x:c>
      <x:c r="J1963" s="127" t="str">
        <x:v>Origines — O6</x:v>
      </x:c>
      <x:c r="K1963" s="130" t="n">
        <x:v>11</x:v>
      </x:c>
    </x:row>
    <x:row r="1964" ht="59" customHeight="1">
      <x:c r="A1964" s="121" t="str">
        <x:v>D6-O6-M31-CHOIX-B-01</x:v>
      </x:c>
      <x:c r="B1964" s="122" t="str">
        <x:v>D6-O6-M31</x:v>
      </x:c>
      <x:c r="C1964" s="122" t="str">
        <x:v>CHOIX</x:v>
      </x:c>
      <x:c r="D1964" s="122" t="str">
        <x:v>B</x:v>
      </x:c>
      <x:c r="E1964" s="123" t="n">
        <x:v>1</x:v>
      </x:c>
      <x:c r="F1964" s="122" t="str">
        <x:v>Joueur</x:v>
      </x:c>
      <x:c r="G1964" s="122" t="str">
        <x:v>Dis-moi ce que tu crois différent, puis essaie.</x:v>
      </x:c>
      <x:c r="H1964" s="122" t="str">
        <x:v>Regarder la personne ou l’appui concerné ; intention, pas résultat.</x:v>
      </x:c>
      <x:c r="I1964" s="122" t="str">
        <x:v>Conditions d’entrée encore valides ; personne, outil et passage nécessaires disponibles. La parole seule ne valide pas l’objectif.</x:v>
      </x:c>
      <x:c r="J1964" s="122" t="str">
        <x:v>Origines — O6</x:v>
      </x:c>
      <x:c r="K1964" s="125" t="n">
        <x:v>8</x:v>
      </x:c>
    </x:row>
    <x:row r="1965" ht="59" customHeight="1">
      <x:c r="A1965" s="126" t="str">
        <x:v>D6-O6-M31-REPONSE-B-01</x:v>
      </x:c>
      <x:c r="B1965" s="127" t="str">
        <x:v>D6-O6-M31</x:v>
      </x:c>
      <x:c r="C1965" s="127" t="str">
        <x:v>REPONSE</x:v>
      </x:c>
      <x:c r="D1965" s="127" t="str">
        <x:v>B</x:v>
      </x:c>
      <x:c r="E1965" s="128" t="n">
        <x:v>1</x:v>
      </x:c>
      <x:c r="F1965" s="127" t="str">
        <x:v>Jeune compagnon</x:v>
      </x:c>
      <x:c r="G1965" s="127" t="str">
        <x:v>Je pense que la seconde s’arrête au bruit. Je vais le vérifier.</x:v>
      </x:c>
      <x:c r="H1965" s="127" t="str">
        <x:v>Réponse au choix retenu ; les autres réponses ne sont pas jouées.</x:v>
      </x:c>
      <x:c r="I1965" s="127" t="str">
        <x:v>Conditions d’entrée encore valides ; personne, outil et passage nécessaires disponibles. La parole seule ne valide pas l’objectif.</x:v>
      </x:c>
      <x:c r="J1965" s="127" t="str">
        <x:v>Origines — O6</x:v>
      </x:c>
      <x:c r="K1965" s="130" t="n">
        <x:v>12</x:v>
      </x:c>
    </x:row>
    <x:row r="1966" ht="164" customHeight="1">
      <x:c r="A1966" s="121" t="str">
        <x:v>D6-O6-M32-OUV---01</x:v>
      </x:c>
      <x:c r="B1966" s="122" t="str">
        <x:v>D6-O6-M32</x:v>
      </x:c>
      <x:c r="C1966" s="122" t="str">
        <x:v>OUV</x:v>
      </x:c>
      <x:c r="D1966" s="122" t="str">
        <x:v>-</x:v>
      </x:c>
      <x:c r="E1966" s="123" t="n">
        <x:v>1</x:v>
      </x:c>
      <x:c r="F1966" s="122" t="str">
        <x:v>Partenaire du départ</x:v>
      </x:c>
      <x:c r="G1966" s="122" t="str">
        <x:v>Saar ne vient pas sur cette expédition. Nous avons les réponses des autres ; il faut préparer avec elles.</x:v>
      </x:c>
      <x:c r="H1966" s="122" t="str">
        <x:v>Laisse le joueur regarder la situation avant de poursuivre.</x:v>
      </x:c>
      <x:c r="I1966" s="122" t="str">
        <x:v>O6-M31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1966" s="122" t="str">
        <x:v>Origines — O6</x:v>
      </x:c>
      <x:c r="K1966" s="125" t="n">
        <x:v>19</x:v>
      </x:c>
    </x:row>
    <x:row r="1967" ht="74" customHeight="1">
      <x:c r="A1967" s="126" t="str">
        <x:v>D6-O6-M32-SUCCES---01</x:v>
      </x:c>
      <x:c r="B1967" s="127" t="str">
        <x:v>D6-O6-M32</x:v>
      </x:c>
      <x:c r="C1967" s="127" t="str">
        <x:v>SUCCES</x:v>
      </x:c>
      <x:c r="D1967" s="127" t="str">
        <x:v>-</x:v>
      </x:c>
      <x:c r="E1967" s="128" t="n">
        <x:v>1</x:v>
      </x:c>
      <x:c r="F1967" s="127" t="str">
        <x:v>Partenaire du départ</x:v>
      </x:c>
      <x:c r="G1967" s="127" t="str">
        <x:v>Le départ est organisé avec ceux qui sont ici. Nous pourrons raconter le reste plus tard.</x:v>
      </x:c>
      <x:c r="H1967" s="127" t="str">
        <x:v>Regarde le résultat réellement obtenu avant de parler.</x:v>
      </x:c>
      <x:c r="I1967" s="127" t="str">
        <x:v>Résultat correspondant effectivement constaté ; remplace ou supprime la ligne si choix de refus/différé/observation. Ne jamais jouer une victoire non acquise.</x:v>
      </x:c>
      <x:c r="J1967" s="127" t="str">
        <x:v>Origines — O6</x:v>
      </x:c>
      <x:c r="K1967" s="130" t="n">
        <x:v>16</x:v>
      </x:c>
    </x:row>
    <x:row r="1968" ht="44" customHeight="1">
      <x:c r="A1968" s="121" t="str">
        <x:v>D6-O6-M32-ECHEC---01</x:v>
      </x:c>
      <x:c r="B1968" s="122" t="str">
        <x:v>D6-O6-M32</x:v>
      </x:c>
      <x:c r="C1968" s="122" t="str">
        <x:v>ECHEC</x:v>
      </x:c>
      <x:c r="D1968" s="122" t="str">
        <x:v>-</x:v>
      </x:c>
      <x:c r="E1968" s="123" t="n">
        <x:v>1</x:v>
      </x:c>
      <x:c r="F1968" s="122" t="str">
        <x:v>Partenaire du départ</x:v>
      </x:c>
      <x:c r="G1968" s="122" t="str">
        <x:v>Cette préparation ne suffit pas encore. Reporter reste possible.</x:v>
      </x:c>
      <x:c r="H1968" s="122" t="str">
        <x:v>Suspend l’échange pour laisser jouer le repli ou la protection prévue.</x:v>
      </x:c>
      <x:c r="I1968" s="122" t="str">
        <x:v>Échec ou blocage correspondant effectivement observé ; les dégâts, objets et positions persistent.</x:v>
      </x:c>
      <x:c r="J1968" s="122" t="str">
        <x:v>Origines — O6</x:v>
      </x:c>
      <x:c r="K1968" s="125" t="n">
        <x:v>9</x:v>
      </x:c>
    </x:row>
    <x:row r="1969" ht="44" customHeight="1">
      <x:c r="A1969" s="126" t="str">
        <x:v>D6-O6-M32-REPRISE---01</x:v>
      </x:c>
      <x:c r="B1969" s="127" t="str">
        <x:v>D6-O6-M32</x:v>
      </x:c>
      <x:c r="C1969" s="127" t="str">
        <x:v>REPRISE</x:v>
      </x:c>
      <x:c r="D1969" s="127" t="str">
        <x:v>-</x:v>
      </x:c>
      <x:c r="E1969" s="128" t="n">
        <x:v>1</x:v>
      </x:c>
      <x:c r="F1969" s="127" t="str">
        <x:v>Partenaire du départ</x:v>
      </x:c>
      <x:c r="G1969" s="127" t="str">
        <x:v>Reprenons le poste incomplet. L’absence de Saar garde sa cause, elle ne remplit pas ce poste.</x:v>
      </x:c>
      <x:c r="H1969" s="127" t="str">
        <x:v>Reprend à distance sûre ; ne répète pas toute la présentation.</x:v>
      </x:c>
      <x:c r="I1969" s="127" t="str">
        <x:v>Réinteraction volontaire après interruption ; état de l’action conservé.</x:v>
      </x:c>
      <x:c r="J1969" s="127" t="str">
        <x:v>Origines — O6</x:v>
      </x:c>
      <x:c r="K1969" s="130" t="n">
        <x:v>16</x:v>
      </x:c>
    </x:row>
    <x:row r="1970" ht="59" customHeight="1">
      <x:c r="A1970" s="121" t="str">
        <x:v>D6-O6-M32-CHOIX-A-01</x:v>
      </x:c>
      <x:c r="B1970" s="122" t="str">
        <x:v>D6-O6-M32</x:v>
      </x:c>
      <x:c r="C1970" s="122" t="str">
        <x:v>CHOIX</x:v>
      </x:c>
      <x:c r="D1970" s="122" t="str">
        <x:v>A</x:v>
      </x:c>
      <x:c r="E1970" s="123" t="n">
        <x:v>1</x:v>
      </x:c>
      <x:c r="F1970" s="122" t="str">
        <x:v>Joueur</x:v>
      </x:c>
      <x:c r="G1970" s="122" t="str">
        <x:v>Je prends la décision de départ après les vérifications.</x:v>
      </x:c>
      <x:c r="H1970" s="122" t="str">
        <x:v>Regarder la personne ou l’appui concerné ; intention, pas résultat.</x:v>
      </x:c>
      <x:c r="I1970" s="122" t="str">
        <x:v>Conditions d’entrée encore valides ; personne, outil et passage nécessaires disponibles. La parole seule ne valide pas l’objectif.</x:v>
      </x:c>
      <x:c r="J1970" s="122" t="str">
        <x:v>Origines — O6</x:v>
      </x:c>
      <x:c r="K1970" s="125" t="n">
        <x:v>9</x:v>
      </x:c>
    </x:row>
    <x:row r="1971" ht="59" customHeight="1">
      <x:c r="A1971" s="126" t="str">
        <x:v>D6-O6-M32-REPONSE-A-01</x:v>
      </x:c>
      <x:c r="B1971" s="127" t="str">
        <x:v>D6-O6-M32</x:v>
      </x:c>
      <x:c r="C1971" s="127" t="str">
        <x:v>REPONSE</x:v>
      </x:c>
      <x:c r="D1971" s="127" t="str">
        <x:v>A</x:v>
      </x:c>
      <x:c r="E1971" s="128" t="n">
        <x:v>1</x:v>
      </x:c>
      <x:c r="F1971" s="127" t="str">
        <x:v>Partenaire du départ</x:v>
      </x:c>
      <x:c r="G1971" s="127" t="str">
        <x:v>Montre-nous le plan et ce qui peut l’arrêter.</x:v>
      </x:c>
      <x:c r="H1971" s="127" t="str">
        <x:v>Réponse au choix retenu ; les autres réponses ne sont pas jouées.</x:v>
      </x:c>
      <x:c r="I1971" s="127" t="str">
        <x:v>Conditions d’entrée encore valides ; personne, outil et passage nécessaires disponibles. La parole seule ne valide pas l’objectif.</x:v>
      </x:c>
      <x:c r="J1971" s="127" t="str">
        <x:v>Origines — O6</x:v>
      </x:c>
      <x:c r="K1971" s="130" t="n">
        <x:v>8</x:v>
      </x:c>
    </x:row>
    <x:row r="1972" ht="59" customHeight="1">
      <x:c r="A1972" s="121" t="str">
        <x:v>D6-O6-M32-CHOIX-B-01</x:v>
      </x:c>
      <x:c r="B1972" s="122" t="str">
        <x:v>D6-O6-M32</x:v>
      </x:c>
      <x:c r="C1972" s="122" t="str">
        <x:v>CHOIX</x:v>
      </x:c>
      <x:c r="D1972" s="122" t="str">
        <x:v>B</x:v>
      </x:c>
      <x:c r="E1972" s="123" t="n">
        <x:v>1</x:v>
      </x:c>
      <x:c r="F1972" s="122" t="str">
        <x:v>Joueur</x:v>
      </x:c>
      <x:c r="G1972" s="122" t="str">
        <x:v>Nous répartissons la conduite entre les phases.</x:v>
      </x:c>
      <x:c r="H1972" s="122" t="str">
        <x:v>Regarder la personne ou l’appui concerné ; intention, pas résultat.</x:v>
      </x:c>
      <x:c r="I1972" s="122" t="str">
        <x:v>Conditions d’entrée encore valides ; personne, outil et passage nécessaires disponibles. La parole seule ne valide pas l’objectif.</x:v>
      </x:c>
      <x:c r="J1972" s="122" t="str">
        <x:v>Origines — O6</x:v>
      </x:c>
      <x:c r="K1972" s="125" t="n">
        <x:v>7</x:v>
      </x:c>
    </x:row>
    <x:row r="1973" ht="59" customHeight="1">
      <x:c r="A1973" s="126" t="str">
        <x:v>D6-O6-M32-REPONSE-B-01</x:v>
      </x:c>
      <x:c r="B1973" s="127" t="str">
        <x:v>D6-O6-M32</x:v>
      </x:c>
      <x:c r="C1973" s="127" t="str">
        <x:v>REPONSE</x:v>
      </x:c>
      <x:c r="D1973" s="127" t="str">
        <x:v>B</x:v>
      </x:c>
      <x:c r="E1973" s="128" t="n">
        <x:v>1</x:v>
      </x:c>
      <x:c r="F1973" s="127" t="str">
        <x:v>Partenaire du départ</x:v>
      </x:c>
      <x:c r="G1973" s="127" t="str">
        <x:v>Alors chacun doit connaître la limite de sa part.</x:v>
      </x:c>
      <x:c r="H1973" s="127" t="str">
        <x:v>Réponse au choix retenu ; les autres réponses ne sont pas jouées.</x:v>
      </x:c>
      <x:c r="I1973" s="127" t="str">
        <x:v>Conditions d’entrée encore valides ; personne, outil et passage nécessaires disponibles. La parole seule ne valide pas l’objectif.</x:v>
      </x:c>
      <x:c r="J1973" s="127" t="str">
        <x:v>Origines — O6</x:v>
      </x:c>
      <x:c r="K1973" s="130" t="n">
        <x:v>9</x:v>
      </x:c>
    </x:row>
    <x:row r="1974" ht="59" customHeight="1">
      <x:c r="A1974" s="121" t="str">
        <x:v>D6-O6-M32-VARIANTE---01</x:v>
      </x:c>
      <x:c r="B1974" s="122" t="str">
        <x:v>D6-O6-M32</x:v>
      </x:c>
      <x:c r="C1974" s="122" t="str">
        <x:v>VARIANTE</x:v>
      </x:c>
      <x:c r="D1974" s="122" t="str">
        <x:v>-</x:v>
      </x:c>
      <x:c r="E1974" s="123" t="n">
        <x:v>1</x:v>
      </x:c>
      <x:c r="F1974" s="122" t="str">
        <x:v>Saar</x:v>
      </x:c>
      <x:c r="G1974" s="122" t="str">
        <x:v>Je ne prendrai pas ce départ. J’écouterai ce que vous voudrez m’en raconter à votre retour.</x:v>
      </x:c>
      <x:c r="H1974" s="122" t="str">
        <x:v>Message daté et autonome ; aucune présence dans les postes du navire.</x:v>
      </x:c>
      <x:c r="I1974" s="122" t="str">
        <x:v>À la préparation ; priorité 1 ; Saar a refusé personnellement cette expédition, message autorisé disponible.</x:v>
      </x:c>
      <x:c r="J1974" s="122" t="str">
        <x:v>Origines — O6</x:v>
      </x:c>
      <x:c r="K1974" s="125" t="n">
        <x:v>16</x:v>
      </x:c>
    </x:row>
    <x:row r="1975" ht="164" customHeight="1">
      <x:c r="A1975" s="126" t="str">
        <x:v>D6-O6-M33-OUV---01</x:v>
      </x:c>
      <x:c r="B1975" s="127" t="str">
        <x:v>D6-O6-M33</x:v>
      </x:c>
      <x:c r="C1975" s="127" t="str">
        <x:v>OUV</x:v>
      </x:c>
      <x:c r="D1975" s="127" t="str">
        <x:v>-</x:v>
      </x:c>
      <x:c r="E1975" s="128" t="n">
        <x:v>1</x:v>
      </x:c>
      <x:c r="F1975" s="127" t="str">
        <x:v>Harek</x:v>
      </x:c>
      <x:c r="G1975" s="127" t="str">
        <x:v>Dans mon cercle, les rôles sont déjà discutés. Je t’invite à trouver ce qui manque.</x:v>
      </x:c>
      <x:c r="H1975" s="127" t="str">
        <x:v>Laisse le joueur regarder la situation avant de poursuivre.</x:v>
      </x:c>
      <x:c r="I1975" s="127" t="str">
        <x:v>O6-M32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1975" s="127" t="str">
        <x:v>Origines — O6</x:v>
      </x:c>
      <x:c r="K1975" s="130" t="n">
        <x:v>15</x:v>
      </x:c>
    </x:row>
    <x:row r="1976" ht="74" customHeight="1">
      <x:c r="A1976" s="121" t="str">
        <x:v>D6-O6-M33-SUCCES---01</x:v>
      </x:c>
      <x:c r="B1976" s="122" t="str">
        <x:v>D6-O6-M33</x:v>
      </x:c>
      <x:c r="C1976" s="122" t="str">
        <x:v>SUCCES</x:v>
      </x:c>
      <x:c r="D1976" s="122" t="str">
        <x:v>-</x:v>
      </x:c>
      <x:c r="E1976" s="123" t="n">
        <x:v>1</x:v>
      </x:c>
      <x:c r="F1976" s="122" t="str">
        <x:v>Harek</x:v>
      </x:c>
      <x:c r="G1976" s="122" t="str">
        <x:v>Tu as trouvé une place sans devoir prendre toutes les autres.</x:v>
      </x:c>
      <x:c r="H1976" s="122" t="str">
        <x:v>Regarde le résultat réellement obtenu avant de parler.</x:v>
      </x:c>
      <x:c r="I1976" s="122" t="str">
        <x:v>Résultat correspondant effectivement constaté ; remplace ou supprime la ligne si choix de refus/différé/observation. Ne jamais jouer une victoire non acquise.</x:v>
      </x:c>
      <x:c r="J1976" s="122" t="str">
        <x:v>Origines — O6</x:v>
      </x:c>
      <x:c r="K1976" s="125" t="n">
        <x:v>11</x:v>
      </x:c>
    </x:row>
    <x:row r="1977" ht="44" customHeight="1">
      <x:c r="A1977" s="126" t="str">
        <x:v>D6-O6-M33-ECHEC---01</x:v>
      </x:c>
      <x:c r="B1977" s="127" t="str">
        <x:v>D6-O6-M33</x:v>
      </x:c>
      <x:c r="C1977" s="127" t="str">
        <x:v>ECHEC</x:v>
      </x:c>
      <x:c r="D1977" s="127" t="str">
        <x:v>-</x:v>
      </x:c>
      <x:c r="E1977" s="128" t="n">
        <x:v>1</x:v>
      </x:c>
      <x:c r="F1977" s="127" t="str">
        <x:v>Harek</x:v>
      </x:c>
      <x:c r="G1977" s="127" t="str">
        <x:v>Cette rencontre n’est pas possible aujourd’hui. Le terrain d’entraînement local reste disponible.</x:v>
      </x:c>
      <x:c r="H1977" s="127" t="str">
        <x:v>Suspend l’échange pour laisser jouer le repli ou la protection prévue.</x:v>
      </x:c>
      <x:c r="I1977" s="127" t="str">
        <x:v>Échec ou blocage correspondant effectivement observé ; les dégâts, objets et positions persistent.</x:v>
      </x:c>
      <x:c r="J1977" s="127" t="str">
        <x:v>Origines — O6</x:v>
      </x:c>
      <x:c r="K1977" s="130" t="n">
        <x:v>12</x:v>
      </x:c>
    </x:row>
    <x:row r="1978" ht="44" customHeight="1">
      <x:c r="A1978" s="121" t="str">
        <x:v>D6-O6-M33-REPRISE---01</x:v>
      </x:c>
      <x:c r="B1978" s="122" t="str">
        <x:v>D6-O6-M33</x:v>
      </x:c>
      <x:c r="C1978" s="122" t="str">
        <x:v>REPRISE</x:v>
      </x:c>
      <x:c r="D1978" s="122" t="str">
        <x:v>-</x:v>
      </x:c>
      <x:c r="E1978" s="123" t="n">
        <x:v>1</x:v>
      </x:c>
      <x:c r="F1978" s="122" t="str">
        <x:v>Harek</x:v>
      </x:c>
      <x:c r="G1978" s="122" t="str">
        <x:v>Nos routes comptent aussi. Nous n’avons pas besoin de nous défier à chaque rencontre.</x:v>
      </x:c>
      <x:c r="H1978" s="122" t="str">
        <x:v>Reprend à distance sûre ; ne répète pas toute la présentation.</x:v>
      </x:c>
      <x:c r="I1978" s="122" t="str">
        <x:v>Réinteraction volontaire après interruption ; état de l’action conservé.</x:v>
      </x:c>
      <x:c r="J1978" s="122" t="str">
        <x:v>Origines — O6</x:v>
      </x:c>
      <x:c r="K1978" s="125" t="n">
        <x:v>14</x:v>
      </x:c>
    </x:row>
    <x:row r="1979" ht="59" customHeight="1">
      <x:c r="A1979" s="126" t="str">
        <x:v>D6-O6-M33-CHOIX-A-01</x:v>
      </x:c>
      <x:c r="B1979" s="127" t="str">
        <x:v>D6-O6-M33</x:v>
      </x:c>
      <x:c r="C1979" s="127" t="str">
        <x:v>CHOIX</x:v>
      </x:c>
      <x:c r="D1979" s="127" t="str">
        <x:v>A</x:v>
      </x:c>
      <x:c r="E1979" s="128" t="n">
        <x:v>1</x:v>
      </x:c>
      <x:c r="F1979" s="127" t="str">
        <x:v>Joueur</x:v>
      </x:c>
      <x:c r="G1979" s="127" t="str">
        <x:v>Je prends un rôle d’appui utile au plan.</x:v>
      </x:c>
      <x:c r="H1979" s="127" t="str">
        <x:v>Regarder la personne ou l’appui concerné ; intention, pas résultat.</x:v>
      </x:c>
      <x:c r="I1979" s="127" t="str">
        <x:v>Conditions d’entrée encore valides ; personne, outil et passage nécessaires disponibles. La parole seule ne valide pas l’objectif.</x:v>
      </x:c>
      <x:c r="J1979" s="127" t="str">
        <x:v>Origines — O6</x:v>
      </x:c>
      <x:c r="K1979" s="130" t="n">
        <x:v>8</x:v>
      </x:c>
    </x:row>
    <x:row r="1980" ht="59" customHeight="1">
      <x:c r="A1980" s="121" t="str">
        <x:v>D6-O6-M33-REPONSE-A-01</x:v>
      </x:c>
      <x:c r="B1980" s="122" t="str">
        <x:v>D6-O6-M33</x:v>
      </x:c>
      <x:c r="C1980" s="122" t="str">
        <x:v>REPONSE</x:v>
      </x:c>
      <x:c r="D1980" s="122" t="str">
        <x:v>A</x:v>
      </x:c>
      <x:c r="E1980" s="123" t="n">
        <x:v>1</x:v>
      </x:c>
      <x:c r="F1980" s="122" t="str">
        <x:v>Harek</x:v>
      </x:c>
      <x:c r="G1980" s="122" t="str">
        <x:v>La passe du bas a besoin de quelqu’un qui sait attendre.</x:v>
      </x:c>
      <x:c r="H1980" s="122" t="str">
        <x:v>Réponse au choix retenu ; les autres réponses ne sont pas jouées.</x:v>
      </x:c>
      <x:c r="I1980" s="122" t="str">
        <x:v>Conditions d’entrée encore valides ; personne, outil et passage nécessaires disponibles. La parole seule ne valide pas l’objectif.</x:v>
      </x:c>
      <x:c r="J1980" s="122" t="str">
        <x:v>Origines — O6</x:v>
      </x:c>
      <x:c r="K1980" s="125" t="n">
        <x:v>11</x:v>
      </x:c>
    </x:row>
    <x:row r="1981" ht="59" customHeight="1">
      <x:c r="A1981" s="126" t="str">
        <x:v>D6-O6-M33-CHOIX-B-01</x:v>
      </x:c>
      <x:c r="B1981" s="127" t="str">
        <x:v>D6-O6-M33</x:v>
      </x:c>
      <x:c r="C1981" s="127" t="str">
        <x:v>CHOIX</x:v>
      </x:c>
      <x:c r="D1981" s="127" t="str">
        <x:v>B</x:v>
      </x:c>
      <x:c r="E1981" s="128" t="n">
        <x:v>1</x:v>
      </x:c>
      <x:c r="F1981" s="127" t="str">
        <x:v>Joueur</x:v>
      </x:c>
      <x:c r="G1981" s="127" t="str">
        <x:v>Je propose une responsabilité complémentaire.</x:v>
      </x:c>
      <x:c r="H1981" s="127" t="str">
        <x:v>Regarder la personne ou l’appui concerné ; intention, pas résultat.</x:v>
      </x:c>
      <x:c r="I1981" s="127" t="str">
        <x:v>Conditions d’entrée encore valides ; personne, outil et passage nécessaires disponibles. La parole seule ne valide pas l’objectif.</x:v>
      </x:c>
      <x:c r="J1981" s="127" t="str">
        <x:v>Origines — O6</x:v>
      </x:c>
      <x:c r="K1981" s="130" t="n">
        <x:v>5</x:v>
      </x:c>
    </x:row>
    <x:row r="1982" ht="59" customHeight="1">
      <x:c r="A1982" s="121" t="str">
        <x:v>D6-O6-M33-REPONSE-B-01</x:v>
      </x:c>
      <x:c r="B1982" s="122" t="str">
        <x:v>D6-O6-M33</x:v>
      </x:c>
      <x:c r="C1982" s="122" t="str">
        <x:v>REPONSE</x:v>
      </x:c>
      <x:c r="D1982" s="122" t="str">
        <x:v>B</x:v>
      </x:c>
      <x:c r="E1982" s="123" t="n">
        <x:v>1</x:v>
      </x:c>
      <x:c r="F1982" s="122" t="str">
        <x:v>Harek</x:v>
      </x:c>
      <x:c r="G1982" s="122" t="str">
        <x:v>Montre-nous ce qu’elle ajoute sans déplacer tout le monde.</x:v>
      </x:c>
      <x:c r="H1982" s="122" t="str">
        <x:v>Réponse au choix retenu ; les autres réponses ne sont pas jouées.</x:v>
      </x:c>
      <x:c r="I1982" s="122" t="str">
        <x:v>Conditions d’entrée encore valides ; personne, outil et passage nécessaires disponibles. La parole seule ne valide pas l’objectif.</x:v>
      </x:c>
      <x:c r="J1982" s="122" t="str">
        <x:v>Origines — O6</x:v>
      </x:c>
      <x:c r="K1982" s="125" t="n">
        <x:v>9</x:v>
      </x:c>
    </x:row>
    <x:row r="1983" ht="59" customHeight="1">
      <x:c r="A1983" s="126" t="str">
        <x:v>D6-O6-M33-VARIANTE---01</x:v>
      </x:c>
      <x:c r="B1983" s="127" t="str">
        <x:v>D6-O6-M33</x:v>
      </x:c>
      <x:c r="C1983" s="127" t="str">
        <x:v>VARIANTE</x:v>
      </x:c>
      <x:c r="D1983" s="127" t="str">
        <x:v>-</x:v>
      </x:c>
      <x:c r="E1983" s="128" t="n">
        <x:v>1</x:v>
      </x:c>
      <x:c r="F1983" s="127" t="str">
        <x:v>Gardien du terrain local</x:v>
      </x:c>
      <x:c r="G1983" s="127" t="str">
        <x:v>Le cercle d’Harek ne t’attend pas sur ce départ. Tu peux utiliser le parcours d’exercice ici.</x:v>
      </x:c>
      <x:c r="H1983" s="127" t="str">
        <x:v>Ouvre uniquement le terrain local autorisé ; le refus n’efface pas l’ancien lien.</x:v>
      </x:c>
      <x:c r="I1983" s="127" t="str">
        <x:v>À la visite ; priorité 1 ; Harek a refusé ou aucune invitation active ; remplace sa voix actuelle et n’ouvre pas sa chasse.</x:v>
      </x:c>
      <x:c r="J1983" s="127" t="str">
        <x:v>Origines — O6</x:v>
      </x:c>
      <x:c r="K1983" s="130" t="n">
        <x:v>16</x:v>
      </x:c>
    </x:row>
    <x:row r="1984" ht="149" customHeight="1">
      <x:c r="A1984" s="121" t="str">
        <x:v>D6-O6-M34-OUV---01</x:v>
      </x:c>
      <x:c r="B1984" s="122" t="str">
        <x:v>D6-O6-M34</x:v>
      </x:c>
      <x:c r="C1984" s="122" t="str">
        <x:v>OUV</x:v>
      </x:c>
      <x:c r="D1984" s="122" t="str">
        <x:v>-</x:v>
      </x:c>
      <x:c r="E1984" s="123" t="n">
        <x:v>1</x:v>
      </x:c>
      <x:c r="F1984" s="122" t="str">
        <x:v>Artisane des outils anciens</x:v>
      </x:c>
      <x:c r="G1984" s="122" t="str">
        <x:v>Cette prise a été réparée deux fois. L’autre arme manque parce qu’elle sert encore chez son nouveau gardien.</x:v>
      </x:c>
      <x:c r="H1984" s="122" t="str">
        <x:v>Laisse le joueur regarder la situation avant de poursuivre.</x:v>
      </x:c>
      <x:c r="I1984" s="122" t="str">
        <x:v>O6-M33 résolue ; même fin exclusive conservée ; rang Ancient commun acquis.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1984" s="122" t="str">
        <x:v>Origines — O6</x:v>
      </x:c>
      <x:c r="K1984" s="125" t="n">
        <x:v>18</x:v>
      </x:c>
    </x:row>
    <x:row r="1985" ht="74" customHeight="1">
      <x:c r="A1985" s="126" t="str">
        <x:v>D6-O6-M34-SUCCES---01</x:v>
      </x:c>
      <x:c r="B1985" s="127" t="str">
        <x:v>D6-O6-M34</x:v>
      </x:c>
      <x:c r="C1985" s="127" t="str">
        <x:v>SUCCES</x:v>
      </x:c>
      <x:c r="D1985" s="127" t="str">
        <x:v>-</x:v>
      </x:c>
      <x:c r="E1985" s="128" t="n">
        <x:v>1</x:v>
      </x:c>
      <x:c r="F1985" s="127" t="str">
        <x:v>Artisane des outils anciens</x:v>
      </x:c>
      <x:c r="G1985" s="127" t="str">
        <x:v>L’atelier montre ce qui reste ici et ce qui continue ailleurs.</x:v>
      </x:c>
      <x:c r="H1985" s="127" t="str">
        <x:v>Regarde le résultat réellement obtenu avant de parler.</x:v>
      </x:c>
      <x:c r="I1985" s="127" t="str">
        <x:v>Résultat correspondant effectivement constaté ; remplace ou supprime la ligne si choix de refus/différé/observation. Ne jamais jouer une victoire non acquise.</x:v>
      </x:c>
      <x:c r="J1985" s="127" t="str">
        <x:v>Origines — O6</x:v>
      </x:c>
      <x:c r="K1985" s="130" t="n">
        <x:v>11</x:v>
      </x:c>
    </x:row>
    <x:row r="1986" ht="44" customHeight="1">
      <x:c r="A1986" s="121" t="str">
        <x:v>D6-O6-M34-ECHEC---01</x:v>
      </x:c>
      <x:c r="B1986" s="122" t="str">
        <x:v>D6-O6-M34</x:v>
      </x:c>
      <x:c r="C1986" s="122" t="str">
        <x:v>ECHEC</x:v>
      </x:c>
      <x:c r="D1986" s="122" t="str">
        <x:v>-</x:v>
      </x:c>
      <x:c r="E1986" s="123" t="n">
        <x:v>1</x:v>
      </x:c>
      <x:c r="F1986" s="122" t="str">
        <x:v>Artisane des outils anciens</x:v>
      </x:c>
      <x:c r="G1986" s="122" t="str">
        <x:v>Cette réparation ne tiendra pas à l’usage. Il faut stabiliser la pièce ou la retirer des chasses.</x:v>
      </x:c>
      <x:c r="H1986" s="122" t="str">
        <x:v>Suspend l’échange pour laisser jouer le repli ou la protection prévue.</x:v>
      </x:c>
      <x:c r="I1986" s="122" t="str">
        <x:v>Échec ou blocage correspondant effectivement observé ; les dégâts, objets et positions persistent.</x:v>
      </x:c>
      <x:c r="J1986" s="122" t="str">
        <x:v>Origines — O6</x:v>
      </x:c>
      <x:c r="K1986" s="125" t="n">
        <x:v>17</x:v>
      </x:c>
    </x:row>
    <x:row r="1987" ht="44" customHeight="1">
      <x:c r="A1987" s="126" t="str">
        <x:v>D6-O6-M34-REPRISE---01</x:v>
      </x:c>
      <x:c r="B1987" s="127" t="str">
        <x:v>D6-O6-M34</x:v>
      </x:c>
      <x:c r="C1987" s="127" t="str">
        <x:v>REPRISE</x:v>
      </x:c>
      <x:c r="D1987" s="127" t="str">
        <x:v>-</x:v>
      </x:c>
      <x:c r="E1987" s="128" t="n">
        <x:v>1</x:v>
      </x:c>
      <x:c r="F1987" s="127" t="str">
        <x:v>Artisane des outils anciens</x:v>
      </x:c>
      <x:c r="G1987" s="127" t="str">
        <x:v>Reprenons sa conservation. Son histoire n’exige pas qu’elle soit encore une arme utilisable.</x:v>
      </x:c>
      <x:c r="H1987" s="127" t="str">
        <x:v>Reprend à distance sûre ; ne répète pas toute la présentation.</x:v>
      </x:c>
      <x:c r="I1987" s="127" t="str">
        <x:v>Réinteraction volontaire après interruption ; état de l’action conservé.</x:v>
      </x:c>
      <x:c r="J1987" s="127" t="str">
        <x:v>Origines — O6</x:v>
      </x:c>
      <x:c r="K1987" s="130" t="n">
        <x:v>13</x:v>
      </x:c>
    </x:row>
    <x:row r="1988" ht="59" customHeight="1">
      <x:c r="A1988" s="121" t="str">
        <x:v>D6-O6-M34-CHOIX-A-01</x:v>
      </x:c>
      <x:c r="B1988" s="122" t="str">
        <x:v>D6-O6-M34</x:v>
      </x:c>
      <x:c r="C1988" s="122" t="str">
        <x:v>CHOIX</x:v>
      </x:c>
      <x:c r="D1988" s="122" t="str">
        <x:v>A</x:v>
      </x:c>
      <x:c r="E1988" s="123" t="n">
        <x:v>1</x:v>
      </x:c>
      <x:c r="F1988" s="122" t="str">
        <x:v>Joueur</x:v>
      </x:c>
      <x:c r="G1988" s="122" t="str">
        <x:v>Je répare l’outil que j’ai conservé.</x:v>
      </x:c>
      <x:c r="H1988" s="122" t="str">
        <x:v>Regarder la personne ou l’appui concerné ; intention, pas résultat.</x:v>
      </x:c>
      <x:c r="I1988" s="122" t="str">
        <x:v>Conditions d’entrée encore valides ; personne, outil et passage nécessaires disponibles. La parole seule ne valide pas l’objectif.</x:v>
      </x:c>
      <x:c r="J1988" s="122" t="str">
        <x:v>Origines — O6</x:v>
      </x:c>
      <x:c r="K1988" s="125" t="n">
        <x:v>6</x:v>
      </x:c>
    </x:row>
    <x:row r="1989" ht="59" customHeight="1">
      <x:c r="A1989" s="126" t="str">
        <x:v>D6-O6-M34-REPONSE-A-01</x:v>
      </x:c>
      <x:c r="B1989" s="127" t="str">
        <x:v>D6-O6-M34</x:v>
      </x:c>
      <x:c r="C1989" s="127" t="str">
        <x:v>REPONSE</x:v>
      </x:c>
      <x:c r="D1989" s="127" t="str">
        <x:v>A</x:v>
      </x:c>
      <x:c r="E1989" s="128" t="n">
        <x:v>1</x:v>
      </x:c>
      <x:c r="F1989" s="127" t="str">
        <x:v>Artisane des outils anciens</x:v>
      </x:c>
      <x:c r="G1989" s="127" t="str">
        <x:v>Regarde si la matière permet encore une prise sûre.</x:v>
      </x:c>
      <x:c r="H1989" s="127" t="str">
        <x:v>Réponse au choix retenu ; les autres réponses ne sont pas jouées.</x:v>
      </x:c>
      <x:c r="I1989" s="127" t="str">
        <x:v>Conditions d’entrée encore valides ; personne, outil et passage nécessaires disponibles. La parole seule ne valide pas l’objectif.</x:v>
      </x:c>
      <x:c r="J1989" s="127" t="str">
        <x:v>Origines — O6</x:v>
      </x:c>
      <x:c r="K1989" s="130" t="n">
        <x:v>9</x:v>
      </x:c>
    </x:row>
    <x:row r="1990" ht="59" customHeight="1">
      <x:c r="A1990" s="121" t="str">
        <x:v>D6-O6-M34-CHOIX-B-01</x:v>
      </x:c>
      <x:c r="B1990" s="122" t="str">
        <x:v>D6-O6-M34</x:v>
      </x:c>
      <x:c r="C1990" s="122" t="str">
        <x:v>CHOIX</x:v>
      </x:c>
      <x:c r="D1990" s="122" t="str">
        <x:v>B</x:v>
      </x:c>
      <x:c r="E1990" s="123" t="n">
        <x:v>1</x:v>
      </x:c>
      <x:c r="F1990" s="122" t="str">
        <x:v>Joueur</x:v>
      </x:c>
      <x:c r="G1990" s="122" t="str">
        <x:v>Je prépare un support qui raconte l’objet transmis.</x:v>
      </x:c>
      <x:c r="H1990" s="122" t="str">
        <x:v>Regarder la personne ou l’appui concerné ; intention, pas résultat.</x:v>
      </x:c>
      <x:c r="I1990" s="122" t="str">
        <x:v>Conditions d’entrée encore valides ; personne, outil et passage nécessaires disponibles. La parole seule ne valide pas l’objectif.</x:v>
      </x:c>
      <x:c r="J1990" s="122" t="str">
        <x:v>Origines — O6</x:v>
      </x:c>
      <x:c r="K1990" s="125" t="n">
        <x:v>8</x:v>
      </x:c>
    </x:row>
    <x:row r="1991" ht="59" customHeight="1">
      <x:c r="A1991" s="126" t="str">
        <x:v>D6-O6-M34-REPONSE-B-01</x:v>
      </x:c>
      <x:c r="B1991" s="127" t="str">
        <x:v>D6-O6-M34</x:v>
      </x:c>
      <x:c r="C1991" s="127" t="str">
        <x:v>REPONSE</x:v>
      </x:c>
      <x:c r="D1991" s="127" t="str">
        <x:v>B</x:v>
      </x:c>
      <x:c r="E1991" s="128" t="n">
        <x:v>1</x:v>
      </x:c>
      <x:c r="F1991" s="127" t="str">
        <x:v>Artisane des outils anciens</x:v>
      </x:c>
      <x:c r="G1991" s="127" t="str">
        <x:v>La place vide devra dire où sa garde est passée, si ce partage est autorisé.</x:v>
      </x:c>
      <x:c r="H1991" s="127" t="str">
        <x:v>Réponse au choix retenu ; les autres réponses ne sont pas jouées.</x:v>
      </x:c>
      <x:c r="I1991" s="127" t="str">
        <x:v>Conditions d’entrée encore valides ; personne, outil et passage nécessaires disponibles. La parole seule ne valide pas l’objectif.</x:v>
      </x:c>
      <x:c r="J1991" s="127" t="str">
        <x:v>Origines — O6</x:v>
      </x:c>
      <x:c r="K1991" s="130" t="n">
        <x:v>15</x:v>
      </x:c>
    </x:row>
    <x:row r="1992" ht="44" customHeight="1">
      <x:c r="A1992" s="121" t="str">
        <x:v>D6-O6-M34-VARIANTE---01</x:v>
      </x:c>
      <x:c r="B1992" s="122" t="str">
        <x:v>D6-O6-M34</x:v>
      </x:c>
      <x:c r="C1992" s="122" t="str">
        <x:v>VARIANTE</x:v>
      </x:c>
      <x:c r="D1992" s="122" t="str">
        <x:v>-</x:v>
      </x:c>
      <x:c r="E1992" s="123" t="n">
        <x:v>1</x:v>
      </x:c>
      <x:c r="F1992" s="122" t="str">
        <x:v>Artisane des outils anciens</x:v>
      </x:c>
      <x:c r="G1992" s="122" t="str">
        <x:v>Il sert encore ailleurs. Un support vide peut raconter un outil qui travaille, pas seulement un outil perdu.</x:v>
      </x:c>
      <x:c r="H1992" s="122" t="str">
        <x:v>Affiche uniquement une localisation autorisée ou un relevé marqué.</x:v>
      </x:c>
      <x:c r="I1992" s="122" t="str">
        <x:v>À l’inspection ; priorité 1 ; outil ancien transmis et encore utilisé par son nouveau gardien.</x:v>
      </x:c>
      <x:c r="J1992" s="122" t="str">
        <x:v>Origines — O6</x:v>
      </x:c>
      <x:c r="K1992" s="125" t="n">
        <x:v>18</x:v>
      </x:c>
    </x:row>
    <x:row r="1993" ht="164" customHeight="1">
      <x:c r="A1993" s="126" t="str">
        <x:v>D6-O6-M35-OUV---01</x:v>
      </x:c>
      <x:c r="B1993" s="127" t="str">
        <x:v>D6-O6-M35</x:v>
      </x:c>
      <x:c r="C1993" s="127" t="str">
        <x:v>OUV</x:v>
      </x:c>
      <x:c r="D1993" s="127" t="str">
        <x:v>-</x:v>
      </x:c>
      <x:c r="E1993" s="128" t="n">
        <x:v>1</x:v>
      </x:c>
      <x:c r="F1993" s="127" t="str">
        <x:v>Élève menant la piste</x:v>
      </x:c>
      <x:c r="G1993" s="127" t="str">
        <x:v>J’ai préparé ce trajet. Je veux conduire l’approche jusqu’au couvert de droite.</x:v>
      </x:c>
      <x:c r="H1993" s="127" t="str">
        <x:v>Laisse le joueur regarder la situation avant de poursuivre.</x:v>
      </x:c>
      <x:c r="I1993" s="127" t="str">
        <x:v>O6-M34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1993" s="127" t="str">
        <x:v>Origines — O6</x:v>
      </x:c>
      <x:c r="K1993" s="130" t="n">
        <x:v>12</x:v>
      </x:c>
    </x:row>
    <x:row r="1994" ht="74" customHeight="1">
      <x:c r="A1994" s="121" t="str">
        <x:v>D6-O6-M35-SUCCES---01</x:v>
      </x:c>
      <x:c r="B1994" s="122" t="str">
        <x:v>D6-O6-M35</x:v>
      </x:c>
      <x:c r="C1994" s="122" t="str">
        <x:v>SUCCES</x:v>
      </x:c>
      <x:c r="D1994" s="122" t="str">
        <x:v>-</x:v>
      </x:c>
      <x:c r="E1994" s="123" t="n">
        <x:v>1</x:v>
      </x:c>
      <x:c r="F1994" s="122" t="str">
        <x:v>Élève menant la piste</x:v>
      </x:c>
      <x:c r="G1994" s="122" t="str">
        <x:v>J’ai conduit cette chasse avec mon plan et l’aide que j’ai demandée.</x:v>
      </x:c>
      <x:c r="H1994" s="122" t="str">
        <x:v>Regarde le résultat réellement obtenu avant de parler.</x:v>
      </x:c>
      <x:c r="I1994" s="122" t="str">
        <x:v>Résultat correspondant effectivement constaté ; remplace ou supprime la ligne si choix de refus/différé/observation. Ne jamais jouer une victoire non acquise.</x:v>
      </x:c>
      <x:c r="J1994" s="122" t="str">
        <x:v>Origines — O6</x:v>
      </x:c>
      <x:c r="K1994" s="125" t="n">
        <x:v>12</x:v>
      </x:c>
    </x:row>
    <x:row r="1995" ht="44" customHeight="1">
      <x:c r="A1995" s="126" t="str">
        <x:v>D6-O6-M35-ECHEC---01</x:v>
      </x:c>
      <x:c r="B1995" s="127" t="str">
        <x:v>D6-O6-M35</x:v>
      </x:c>
      <x:c r="C1995" s="127" t="str">
        <x:v>ECHEC</x:v>
      </x:c>
      <x:c r="D1995" s="127" t="str">
        <x:v>-</x:v>
      </x:c>
      <x:c r="E1995" s="128" t="n">
        <x:v>1</x:v>
      </x:c>
      <x:c r="F1995" s="127" t="str">
        <x:v>Élève menant la piste</x:v>
      </x:c>
      <x:c r="G1995" s="127" t="str">
        <x:v>Nous avons dû rentrer sans prise. Je veux revoir ce qui a fermé mon trajet.</x:v>
      </x:c>
      <x:c r="H1995" s="127" t="str">
        <x:v>Suspend l’échange pour laisser jouer le repli ou la protection prévue.</x:v>
      </x:c>
      <x:c r="I1995" s="127" t="str">
        <x:v>Échec ou blocage correspondant effectivement observé ; les dégâts, objets et positions persistent.</x:v>
      </x:c>
      <x:c r="J1995" s="127" t="str">
        <x:v>Origines — O6</x:v>
      </x:c>
      <x:c r="K1995" s="130" t="n">
        <x:v>15</x:v>
      </x:c>
    </x:row>
    <x:row r="1996" ht="44" customHeight="1">
      <x:c r="A1996" s="121" t="str">
        <x:v>D6-O6-M35-REPRISE---01</x:v>
      </x:c>
      <x:c r="B1996" s="122" t="str">
        <x:v>D6-O6-M35</x:v>
      </x:c>
      <x:c r="C1996" s="122" t="str">
        <x:v>REPRISE</x:v>
      </x:c>
      <x:c r="D1996" s="122" t="str">
        <x:v>-</x:v>
      </x:c>
      <x:c r="E1996" s="123" t="n">
        <x:v>1</x:v>
      </x:c>
      <x:c r="F1996" s="122" t="str">
        <x:v>Élève menant la piste</x:v>
      </x:c>
      <x:c r="G1996" s="122" t="str">
        <x:v>Laisse-moi commencer l’analyse. Tu ajouteras ce que je n’ai pas vu.</x:v>
      </x:c>
      <x:c r="H1996" s="122" t="str">
        <x:v>Reprend à distance sûre ; ne répète pas toute la présentation.</x:v>
      </x:c>
      <x:c r="I1996" s="122" t="str">
        <x:v>Réinteraction volontaire après interruption ; état de l’action conservé.</x:v>
      </x:c>
      <x:c r="J1996" s="122" t="str">
        <x:v>Origines — O6</x:v>
      </x:c>
      <x:c r="K1996" s="125" t="n">
        <x:v>11</x:v>
      </x:c>
    </x:row>
    <x:row r="1997" ht="59" customHeight="1">
      <x:c r="A1997" s="126" t="str">
        <x:v>D6-O6-M35-CHOIX-A-01</x:v>
      </x:c>
      <x:c r="B1997" s="127" t="str">
        <x:v>D6-O6-M35</x:v>
      </x:c>
      <x:c r="C1997" s="127" t="str">
        <x:v>CHOIX</x:v>
      </x:c>
      <x:c r="D1997" s="127" t="str">
        <x:v>A</x:v>
      </x:c>
      <x:c r="E1997" s="128" t="n">
        <x:v>1</x:v>
      </x:c>
      <x:c r="F1997" s="127" t="str">
        <x:v>Joueur</x:v>
      </x:c>
      <x:c r="G1997" s="127" t="str">
        <x:v>Je te signale ce risque précis, puis tu gardes la main.</x:v>
      </x:c>
      <x:c r="H1997" s="127" t="str">
        <x:v>Regarder la personne ou l’appui concerné ; intention, pas résultat.</x:v>
      </x:c>
      <x:c r="I1997" s="127" t="str">
        <x:v>Conditions d’entrée encore valides ; personne, outil et passage nécessaires disponibles. La parole seule ne valide pas l’objectif.</x:v>
      </x:c>
      <x:c r="J1997" s="127" t="str">
        <x:v>Origines — O6</x:v>
      </x:c>
      <x:c r="K1997" s="130" t="n">
        <x:v>11</x:v>
      </x:c>
    </x:row>
    <x:row r="1998" ht="59" customHeight="1">
      <x:c r="A1998" s="121" t="str">
        <x:v>D6-O6-M35-REPONSE-A-01</x:v>
      </x:c>
      <x:c r="B1998" s="122" t="str">
        <x:v>D6-O6-M35</x:v>
      </x:c>
      <x:c r="C1998" s="122" t="str">
        <x:v>REPONSE</x:v>
      </x:c>
      <x:c r="D1998" s="122" t="str">
        <x:v>A</x:v>
      </x:c>
      <x:c r="E1998" s="123" t="n">
        <x:v>1</x:v>
      </x:c>
      <x:c r="F1998" s="122" t="str">
        <x:v>Élève menant la piste</x:v>
      </x:c>
      <x:c r="G1998" s="122" t="str">
        <x:v>Montre-le. Je déciderai comment déplacer mon passage.</x:v>
      </x:c>
      <x:c r="H1998" s="122" t="str">
        <x:v>Réponse au choix retenu ; les autres réponses ne sont pas jouées.</x:v>
      </x:c>
      <x:c r="I1998" s="122" t="str">
        <x:v>Conditions d’entrée encore valides ; personne, outil et passage nécessaires disponibles. La parole seule ne valide pas l’objectif.</x:v>
      </x:c>
      <x:c r="J1998" s="122" t="str">
        <x:v>Origines — O6</x:v>
      </x:c>
      <x:c r="K1998" s="125" t="n">
        <x:v>7</x:v>
      </x:c>
    </x:row>
    <x:row r="1999" ht="59" customHeight="1">
      <x:c r="A1999" s="126" t="str">
        <x:v>D6-O6-M35-CHOIX-B-01</x:v>
      </x:c>
      <x:c r="B1999" s="127" t="str">
        <x:v>D6-O6-M35</x:v>
      </x:c>
      <x:c r="C1999" s="127" t="str">
        <x:v>CHOIX</x:v>
      </x:c>
      <x:c r="D1999" s="127" t="str">
        <x:v>B</x:v>
      </x:c>
      <x:c r="E1999" s="128" t="n">
        <x:v>1</x:v>
      </x:c>
      <x:c r="F1999" s="127" t="str">
        <x:v>Joueur</x:v>
      </x:c>
      <x:c r="G1999" s="127" t="str">
        <x:v>Je suis tes signes. Demande-moi quand tu veux mon regard.</x:v>
      </x:c>
      <x:c r="H1999" s="127" t="str">
        <x:v>Regarder la personne ou l’appui concerné ; intention, pas résultat.</x:v>
      </x:c>
      <x:c r="I1999" s="127" t="str">
        <x:v>Conditions d’entrée encore valides ; personne, outil et passage nécessaires disponibles. La parole seule ne valide pas l’objectif.</x:v>
      </x:c>
      <x:c r="J1999" s="127" t="str">
        <x:v>Origines — O6</x:v>
      </x:c>
      <x:c r="K1999" s="130" t="n">
        <x:v>10</x:v>
      </x:c>
    </x:row>
    <x:row r="2000" ht="59" customHeight="1">
      <x:c r="A2000" s="121" t="str">
        <x:v>D6-O6-M35-REPONSE-B-01</x:v>
      </x:c>
      <x:c r="B2000" s="122" t="str">
        <x:v>D6-O6-M35</x:v>
      </x:c>
      <x:c r="C2000" s="122" t="str">
        <x:v>REPONSE</x:v>
      </x:c>
      <x:c r="D2000" s="122" t="str">
        <x:v>B</x:v>
      </x:c>
      <x:c r="E2000" s="123" t="n">
        <x:v>1</x:v>
      </x:c>
      <x:c r="F2000" s="122" t="str">
        <x:v>Élève menant la piste</x:v>
      </x:c>
      <x:c r="G2000" s="122" t="str">
        <x:v>Je le ferai si le second appui ne tient pas.</x:v>
      </x:c>
      <x:c r="H2000" s="122" t="str">
        <x:v>Réponse au choix retenu ; les autres réponses ne sont pas jouées.</x:v>
      </x:c>
      <x:c r="I2000" s="122" t="str">
        <x:v>Conditions d’entrée encore valides ; personne, outil et passage nécessaires disponibles. La parole seule ne valide pas l’objectif.</x:v>
      </x:c>
      <x:c r="J2000" s="122" t="str">
        <x:v>Origines — O6</x:v>
      </x:c>
      <x:c r="K2000" s="125" t="n">
        <x:v>10</x:v>
      </x:c>
    </x:row>
    <x:row r="2001" ht="44" customHeight="1">
      <x:c r="A2001" s="126" t="str">
        <x:v>D6-O6-M35-VARIANTE---01</x:v>
      </x:c>
      <x:c r="B2001" s="127" t="str">
        <x:v>D6-O6-M35</x:v>
      </x:c>
      <x:c r="C2001" s="127" t="str">
        <x:v>VARIANTE</x:v>
      </x:c>
      <x:c r="D2001" s="127" t="str">
        <x:v>-</x:v>
      </x:c>
      <x:c r="E2001" s="128" t="n">
        <x:v>1</x:v>
      </x:c>
      <x:c r="F2001" s="127" t="str">
        <x:v>Élève menant la piste</x:v>
      </x:c>
      <x:c r="G2001" s="127" t="str">
        <x:v>La proie nous a échappé. Je veux corriger mon approche, pas te rendre toutes les décisions.</x:v>
      </x:c>
      <x:c r="H2001" s="127" t="str">
        <x:v>Ouvre lui-même le relevé du retour avant d’écouter le joueur.</x:v>
      </x:c>
      <x:c r="I2001" s="127" t="str">
        <x:v>Après repli ; priorité 1 ; chasse de l’élève échouée sans faute de sécurité grave.</x:v>
      </x:c>
      <x:c r="J2001" s="127" t="str">
        <x:v>Origines — O6</x:v>
      </x:c>
      <x:c r="K2001" s="130" t="n">
        <x:v>16</x:v>
      </x:c>
    </x:row>
    <x:row r="2002" ht="164" customHeight="1">
      <x:c r="A2002" s="121" t="str">
        <x:v>D6-O6-M36-OUV---01</x:v>
      </x:c>
      <x:c r="B2002" s="122" t="str">
        <x:v>D6-O6-M36</x:v>
      </x:c>
      <x:c r="C2002" s="122" t="str">
        <x:v>OUV</x:v>
      </x:c>
      <x:c r="D2002" s="122" t="str">
        <x:v>-</x:v>
      </x:c>
      <x:c r="E2002" s="123" t="n">
        <x:v>1</x:v>
      </x:c>
      <x:c r="F2002" s="122" t="str">
        <x:v>Jeune de la nouvelle cohorte</x:v>
      </x:c>
      <x:c r="G2002" s="122" t="str">
        <x:v>Nous avons rangé les outils. Le passage du départ sera bientôt ouvert.</x:v>
      </x:c>
      <x:c r="H2002" s="122" t="str">
        <x:v>Laisse le joueur regarder la situation avant de poursuivre.</x:v>
      </x:c>
      <x:c r="I2002" s="122" t="str">
        <x:v>O6-M35 résolue ; lire son résultat réel (réussite, issue partielle, refus ou échec) pour adapter les personnages et les objets présents. Fin de voie déjà verrouillée ; prolongement facultatif accessible lorsque le rang commun indiqué est obtenu. Les relations, blessures, absences et objets affichés proviennent de l’état de partie ; aucun partenaire n’est recréé par la scène. Le locuteur doit être présent ou relié par le contact décrit ; une absence n’est jamais annulée pour jouer cette scène.</x:v>
      </x:c>
      <x:c r="J2002" s="122" t="str">
        <x:v>Origines — O6</x:v>
      </x:c>
      <x:c r="K2002" s="125" t="n">
        <x:v>12</x:v>
      </x:c>
    </x:row>
    <x:row r="2003" ht="74" customHeight="1">
      <x:c r="A2003" s="126" t="str">
        <x:v>D6-O6-M36-SUCCES---01</x:v>
      </x:c>
      <x:c r="B2003" s="127" t="str">
        <x:v>D6-O6-M36</x:v>
      </x:c>
      <x:c r="C2003" s="127" t="str">
        <x:v>SUCCES</x:v>
      </x:c>
      <x:c r="D2003" s="127" t="str">
        <x:v>-</x:v>
      </x:c>
      <x:c r="E2003" s="128" t="n">
        <x:v>1</x:v>
      </x:c>
      <x:c r="F2003" s="127" t="str">
        <x:v>Jeune de la nouvelle cohorte</x:v>
      </x:c>
      <x:c r="G2003" s="127" t="str">
        <x:v>Les nouveaux noms sont partis avec leurs outils. Les anciens gardent leurs propres routes.</x:v>
      </x:c>
      <x:c r="H2003" s="127" t="str">
        <x:v>Regarde le résultat réellement obtenu avant de parler.</x:v>
      </x:c>
      <x:c r="I2003" s="127" t="str">
        <x:v>Résultat correspondant effectivement constaté ; remplace ou supprime la ligne si choix de refus/différé/observation. Ne jamais jouer une victoire non acquise.</x:v>
      </x:c>
      <x:c r="J2003" s="127" t="str">
        <x:v>Origines — O6</x:v>
      </x:c>
      <x:c r="K2003" s="130" t="n">
        <x:v>14</x:v>
      </x:c>
    </x:row>
    <x:row r="2004" ht="44" customHeight="1">
      <x:c r="A2004" s="121" t="str">
        <x:v>D6-O6-M36-ECHEC---01</x:v>
      </x:c>
      <x:c r="B2004" s="122" t="str">
        <x:v>D6-O6-M36</x:v>
      </x:c>
      <x:c r="C2004" s="122" t="str">
        <x:v>ECHEC</x:v>
      </x:c>
      <x:c r="D2004" s="122" t="str">
        <x:v>-</x:v>
      </x:c>
      <x:c r="E2004" s="123" t="n">
        <x:v>1</x:v>
      </x:c>
      <x:c r="F2004" s="122" t="str">
        <x:v>Jeune de la nouvelle cohorte</x:v>
      </x:c>
      <x:c r="G2004" s="122" t="str">
        <x:v>Le passage n’est pas prêt. Nous attendons ce qu’il manque réellement.</x:v>
      </x:c>
      <x:c r="H2004" s="122" t="str">
        <x:v>Suspend l’échange pour laisser jouer le repli ou la protection prévue.</x:v>
      </x:c>
      <x:c r="I2004" s="122" t="str">
        <x:v>Échec ou blocage correspondant effectivement observé ; les dégâts, objets et positions persistent.</x:v>
      </x:c>
      <x:c r="J2004" s="122" t="str">
        <x:v>Origines — O6</x:v>
      </x:c>
      <x:c r="K2004" s="125" t="n">
        <x:v>11</x:v>
      </x:c>
    </x:row>
    <x:row r="2005" ht="44" customHeight="1">
      <x:c r="A2005" s="126" t="str">
        <x:v>D6-O6-M36-REPRISE---01</x:v>
      </x:c>
      <x:c r="B2005" s="127" t="str">
        <x:v>D6-O6-M36</x:v>
      </x:c>
      <x:c r="C2005" s="127" t="str">
        <x:v>REPRISE</x:v>
      </x:c>
      <x:c r="D2005" s="127" t="str">
        <x:v>-</x:v>
      </x:c>
      <x:c r="E2005" s="128" t="n">
        <x:v>1</x:v>
      </x:c>
      <x:c r="F2005" s="127" t="str">
        <x:v>Jeune de la nouvelle cohorte</x:v>
      </x:c>
      <x:c r="G2005" s="127" t="str">
        <x:v>Le dernier passage nous attend. Ceux qui ont fini leur préparation peuvent garder leurs outils rangés.</x:v>
      </x:c>
      <x:c r="H2005" s="127" t="str">
        <x:v>Reprend à distance sûre ; ne répète pas toute la présentation.</x:v>
      </x:c>
      <x:c r="I2005" s="127" t="str">
        <x:v>Réinteraction volontaire après interruption ; état de l’action conservé.</x:v>
      </x:c>
      <x:c r="J2005" s="127" t="str">
        <x:v>Origines — O6</x:v>
      </x:c>
      <x:c r="K2005" s="130" t="n">
        <x:v>16</x:v>
      </x:c>
    </x:row>
    <x:row r="2006" ht="59" customHeight="1">
      <x:c r="A2006" s="121" t="str">
        <x:v>D6-O6-M36-CHOIX-A-01</x:v>
      </x:c>
      <x:c r="B2006" s="122" t="str">
        <x:v>D6-O6-M36</x:v>
      </x:c>
      <x:c r="C2006" s="122" t="str">
        <x:v>CHOIX</x:v>
      </x:c>
      <x:c r="D2006" s="122" t="str">
        <x:v>A</x:v>
      </x:c>
      <x:c r="E2006" s="123" t="n">
        <x:v>1</x:v>
      </x:c>
      <x:c r="F2006" s="122" t="str">
        <x:v>Joueur</x:v>
      </x:c>
      <x:c r="G2006" s="122" t="str">
        <x:v>Je regarde vos premiers départs depuis la terrasse.</x:v>
      </x:c>
      <x:c r="H2006" s="122" t="str">
        <x:v>Regarder la personne ou l’appui concerné ; intention, pas résultat.</x:v>
      </x:c>
      <x:c r="I2006" s="122" t="str">
        <x:v>Conditions d’entrée encore valides ; personne, outil et passage nécessaires disponibles. La parole seule ne valide pas l’objectif.</x:v>
      </x:c>
      <x:c r="J2006" s="122" t="str">
        <x:v>Origines — O6</x:v>
      </x:c>
      <x:c r="K2006" s="125" t="n">
        <x:v>8</x:v>
      </x:c>
    </x:row>
    <x:row r="2007" ht="59" customHeight="1">
      <x:c r="A2007" s="126" t="str">
        <x:v>D6-O6-M36-REPONSE-A-01</x:v>
      </x:c>
      <x:c r="B2007" s="127" t="str">
        <x:v>D6-O6-M36</x:v>
      </x:c>
      <x:c r="C2007" s="127" t="str">
        <x:v>REPONSE</x:v>
      </x:c>
      <x:c r="D2007" s="127" t="str">
        <x:v>A</x:v>
      </x:c>
      <x:c r="E2007" s="128" t="n">
        <x:v>1</x:v>
      </x:c>
      <x:c r="F2007" s="127" t="str">
        <x:v>Jeune de la nouvelle cohorte</x:v>
      </x:c>
      <x:c r="G2007" s="127" t="str">
        <x:v>Tu verras les signes que nous avons choisis.</x:v>
      </x:c>
      <x:c r="H2007" s="127" t="str">
        <x:v>Réponse au choix retenu ; les autres réponses ne sont pas jouées.</x:v>
      </x:c>
      <x:c r="I2007" s="127" t="str">
        <x:v>Conditions d’entrée encore valides ; personne, outil et passage nécessaires disponibles. La parole seule ne valide pas l’objectif.</x:v>
      </x:c>
      <x:c r="J2007" s="127" t="str">
        <x:v>Origines — O6</x:v>
      </x:c>
      <x:c r="K2007" s="130" t="n">
        <x:v>8</x:v>
      </x:c>
    </x:row>
    <x:row r="2008" ht="59" customHeight="1">
      <x:c r="A2008" s="121" t="str">
        <x:v>D6-O6-M36-CHOIX-B-01</x:v>
      </x:c>
      <x:c r="B2008" s="122" t="str">
        <x:v>D6-O6-M36</x:v>
      </x:c>
      <x:c r="C2008" s="122" t="str">
        <x:v>CHOIX</x:v>
      </x:c>
      <x:c r="D2008" s="122" t="str">
        <x:v>B</x:v>
      </x:c>
      <x:c r="E2008" s="123" t="n">
        <x:v>1</x:v>
      </x:c>
      <x:c r="F2008" s="122" t="str">
        <x:v>Joueur</x:v>
      </x:c>
      <x:c r="G2008" s="122" t="str">
        <x:v>Je vous accompagne jusqu’au premier croisement.</x:v>
      </x:c>
      <x:c r="H2008" s="122" t="str">
        <x:v>Regarder la personne ou l’appui concerné ; intention, pas résultat.</x:v>
      </x:c>
      <x:c r="I2008" s="122" t="str">
        <x:v>Conditions d’entrée encore valides ; personne, outil et passage nécessaires disponibles. La parole seule ne valide pas l’objectif.</x:v>
      </x:c>
      <x:c r="J2008" s="122" t="str">
        <x:v>Origines — O6</x:v>
      </x:c>
      <x:c r="K2008" s="125" t="n">
        <x:v>6</x:v>
      </x:c>
    </x:row>
    <x:row r="2009" ht="59" customHeight="1">
      <x:c r="A2009" s="126" t="str">
        <x:v>D6-O6-M36-REPONSE-B-01</x:v>
      </x:c>
      <x:c r="B2009" s="127" t="str">
        <x:v>D6-O6-M36</x:v>
      </x:c>
      <x:c r="C2009" s="127" t="str">
        <x:v>REPONSE</x:v>
      </x:c>
      <x:c r="D2009" s="127" t="str">
        <x:v>B</x:v>
      </x:c>
      <x:c r="E2009" s="128" t="n">
        <x:v>1</x:v>
      </x:c>
      <x:c r="F2009" s="127" t="str">
        <x:v>Jeune de la nouvelle cohorte</x:v>
      </x:c>
      <x:c r="G2009" s="127" t="str">
        <x:v>Après, nous prendrons les routes préparées ensemble.</x:v>
      </x:c>
      <x:c r="H2009" s="127" t="str">
        <x:v>Réponse au choix retenu ; les autres réponses ne sont pas jouées.</x:v>
      </x:c>
      <x:c r="I2009" s="127" t="str">
        <x:v>Conditions d’entrée encore valides ; personne, outil et passage nécessaires disponibles. La parole seule ne valide pas l’objectif.</x:v>
      </x:c>
      <x:c r="J2009" s="127" t="str">
        <x:v>Origines — O6</x:v>
      </x:c>
      <x:c r="K2009" s="130" t="n">
        <x:v>7</x:v>
      </x:c>
    </x:row>
    <x:row r="2010" ht="59" customHeight="1">
      <x:c r="A2010" s="121" t="str">
        <x:v>D6-O6-M36-VARIANTE---01</x:v>
      </x:c>
      <x:c r="B2010" s="122" t="str">
        <x:v>D6-O6-M36</x:v>
      </x:c>
      <x:c r="C2010" s="122" t="str">
        <x:v>VARIANTE</x:v>
      </x:c>
      <x:c r="D2010" s="122" t="str">
        <x:v>-</x:v>
      </x:c>
      <x:c r="E2010" s="123" t="n">
        <x:v>1</x:v>
      </x:c>
      <x:c r="F2010" s="122" t="str">
        <x:v>Jeune de la nouvelle cohorte</x:v>
      </x:c>
      <x:c r="G2010" s="122" t="str">
        <x:v>Nous avons nos places pour ce départ. Les anciens n’ont pas tous à revenir pour que nous avancions.</x:v>
      </x:c>
      <x:c r="H2010" s="122" t="str">
        <x:v>La caméra garde les absences réelles et suit les nouveaux noms sans remplacement à l’identique.</x:v>
      </x:c>
      <x:c r="I2010" s="122" t="str">
        <x:v>À la terrasse ; priorité 1 ; Harek, Yena ou Tov absent selon état réel ; ne faire parler que les présents.</x:v>
      </x:c>
      <x:c r="J2010" s="122" t="str">
        <x:v>Origines — O6</x:v>
      </x:c>
      <x:c r="K2010" s="125" t="n">
        <x:v>18</x:v>
      </x:c>
    </x:row>
    <x:row r="2011" ht="134" customHeight="1">
      <x:c r="A2011" s="126" t="str">
        <x:v>D6-O6-E1-OUV---01</x:v>
      </x:c>
      <x:c r="B2011" s="127" t="str">
        <x:v>D6-O6-E1</x:v>
      </x:c>
      <x:c r="C2011" s="127" t="str">
        <x:v>OUV</x:v>
      </x:c>
      <x:c r="D2011" s="127" t="str">
        <x:v>-</x:v>
      </x:c>
      <x:c r="E2011" s="128" t="n">
        <x:v>1</x:v>
      </x:c>
      <x:c r="F2011" s="127" t="str">
        <x:v>Élève de la première leçon</x:v>
      </x:c>
      <x:c r="G2011" s="127" t="str">
        <x:v>Le râtelier s’ouvre. Est-ce que je peux choisir celui qui suit mieux ma main ?</x:v>
      </x:c>
      <x:c r="H2011" s="127" t="str">
        <x:v>Laisse le joueur regarder la situation avant de poursuivre.</x:v>
      </x:c>
      <x:c r="I2011" s="127" t="str">
        <x:v>O6-M29 : sélection exclusive après Elite commun ; O6-M30 : réalisation jouée ; personnes et possessions requises effectivement disponibles.  Le locuteur doit être présent ou relié par le contact décrit ; une absence n’est jamais annulée pour jouer cette scène. Exclusivement si O6.endingId=O6-E1 confirmé ; cette scène est appelée depuis O6-M30 et ne constitue jamais une nouvelle sélection.</x:v>
      </x:c>
      <x:c r="J2011" s="127" t="str">
        <x:v>Origines — O6</x:v>
      </x:c>
      <x:c r="K2011" s="130" t="n">
        <x:v>15</x:v>
      </x:c>
    </x:row>
    <x:row r="2012" ht="74" customHeight="1">
      <x:c r="A2012" s="121" t="str">
        <x:v>D6-O6-E1-SUCCES---01</x:v>
      </x:c>
      <x:c r="B2012" s="122" t="str">
        <x:v>D6-O6-E1</x:v>
      </x:c>
      <x:c r="C2012" s="122" t="str">
        <x:v>SUCCES</x:v>
      </x:c>
      <x:c r="D2012" s="122" t="str">
        <x:v>-</x:v>
      </x:c>
      <x:c r="E2012" s="123" t="n">
        <x:v>1</x:v>
      </x:c>
      <x:c r="F2012" s="122" t="str">
        <x:v>Élève de la première leçon</x:v>
      </x:c>
      <x:c r="G2012" s="122" t="str">
        <x:v>J’ai fait mon premier essai ici. Je sais ce que je veux retravailler.</x:v>
      </x:c>
      <x:c r="H2012" s="122" t="str">
        <x:v>Regarde le résultat réellement obtenu avant de parler.</x:v>
      </x:c>
      <x:c r="I2012" s="122" t="str">
        <x:v>Résultat correspondant effectivement constaté ; remplace ou supprime la ligne si choix de refus/différé/observation. Ne jamais jouer une victoire non acquise.</x:v>
      </x:c>
      <x:c r="J2012" s="122" t="str">
        <x:v>Origines — O6</x:v>
      </x:c>
      <x:c r="K2012" s="125" t="n">
        <x:v>13</x:v>
      </x:c>
    </x:row>
    <x:row r="2013" ht="44" customHeight="1">
      <x:c r="A2013" s="126" t="str">
        <x:v>D6-O6-E1-ECHEC---01</x:v>
      </x:c>
      <x:c r="B2013" s="127" t="str">
        <x:v>D6-O6-E1</x:v>
      </x:c>
      <x:c r="C2013" s="127" t="str">
        <x:v>ECHEC</x:v>
      </x:c>
      <x:c r="D2013" s="127" t="str">
        <x:v>-</x:v>
      </x:c>
      <x:c r="E2013" s="128" t="n">
        <x:v>1</x:v>
      </x:c>
      <x:c r="F2013" s="127" t="str">
        <x:v>Élève de la première leçon</x:v>
      </x:c>
      <x:c r="G2013" s="127" t="str">
        <x:v>La prise m’échappe. Je veux revoir sa sangle avant de reprendre.</x:v>
      </x:c>
      <x:c r="H2013" s="127" t="str">
        <x:v>Suspend l’échange pour laisser jouer le repli ou la protection prévue.</x:v>
      </x:c>
      <x:c r="I2013" s="127" t="str">
        <x:v>Échec ou blocage correspondant effectivement observé ; les dégâts, objets et positions persistent.</x:v>
      </x:c>
      <x:c r="J2013" s="127" t="str">
        <x:v>Origines — O6</x:v>
      </x:c>
      <x:c r="K2013" s="130" t="n">
        <x:v>11</x:v>
      </x:c>
    </x:row>
    <x:row r="2014" ht="44" customHeight="1">
      <x:c r="A2014" s="121" t="str">
        <x:v>D6-O6-E1-REPRISE---01</x:v>
      </x:c>
      <x:c r="B2014" s="122" t="str">
        <x:v>D6-O6-E1</x:v>
      </x:c>
      <x:c r="C2014" s="122" t="str">
        <x:v>REPRISE</x:v>
      </x:c>
      <x:c r="D2014" s="122" t="str">
        <x:v>-</x:v>
      </x:c>
      <x:c r="E2014" s="123" t="n">
        <x:v>1</x:v>
      </x:c>
      <x:c r="F2014" s="122" t="str">
        <x:v>Élève de la première leçon</x:v>
      </x:c>
      <x:c r="G2014" s="122" t="str">
        <x:v>Le râtelier peut rester ouvert. La leçon reprend au geste que je n’ai pas compris.</x:v>
      </x:c>
      <x:c r="H2014" s="122" t="str">
        <x:v>Reprend à distance sûre ; ne répète pas toute la présentation.</x:v>
      </x:c>
      <x:c r="I2014" s="122" t="str">
        <x:v>Réinteraction volontaire après interruption ; état de l’action conservé.</x:v>
      </x:c>
      <x:c r="J2014" s="122" t="str">
        <x:v>Origines — O6</x:v>
      </x:c>
      <x:c r="K2014" s="125" t="n">
        <x:v>15</x:v>
      </x:c>
    </x:row>
    <x:row r="2015" ht="104" customHeight="1">
      <x:c r="A2015" s="126" t="str">
        <x:v>D6-O6-E1-CHOIX-A-01</x:v>
      </x:c>
      <x:c r="B2015" s="127" t="str">
        <x:v>D6-O6-E1</x:v>
      </x:c>
      <x:c r="C2015" s="127" t="str">
        <x:v>CHOIX</x:v>
      </x:c>
      <x:c r="D2015" s="127" t="str">
        <x:v>A</x:v>
      </x:c>
      <x:c r="E2015" s="128" t="n">
        <x:v>1</x:v>
      </x:c>
      <x:c r="F2015" s="127" t="str">
        <x:v>Joueur</x:v>
      </x:c>
      <x:c r="G2015" s="127" t="str">
        <x:v>Oui. Essaie-le avant de garder ton choix.</x:v>
      </x:c>
      <x:c r="H2015" s="127" t="str">
        <x:v>Regarder la personne ou l’appui concerné ; intention, pas résultat.</x:v>
      </x:c>
      <x:c r="I2015" s="127" t="str">
        <x:v>Conditions d’entrée encore valides ; personne, outil et passage nécessaires disponibles. La parole seule ne valide pas l’objectif. Exclusivement si O6.endingId=O6-E1 confirmé ; cette scène est appelée depuis O6-M30 et ne constitue jamais une nouvelle sélection.</x:v>
      </x:c>
      <x:c r="J2015" s="127" t="str">
        <x:v>Origines — O6</x:v>
      </x:c>
      <x:c r="K2015" s="130" t="n">
        <x:v>7</x:v>
      </x:c>
    </x:row>
    <x:row r="2016" ht="104" customHeight="1">
      <x:c r="A2016" s="121" t="str">
        <x:v>D6-O6-E1-REPONSE-A-01</x:v>
      </x:c>
      <x:c r="B2016" s="122" t="str">
        <x:v>D6-O6-E1</x:v>
      </x:c>
      <x:c r="C2016" s="122" t="str">
        <x:v>REPONSE</x:v>
      </x:c>
      <x:c r="D2016" s="122" t="str">
        <x:v>A</x:v>
      </x:c>
      <x:c r="E2016" s="123" t="n">
        <x:v>1</x:v>
      </x:c>
      <x:c r="F2016" s="122" t="str">
        <x:v>Élève de la première leçon</x:v>
      </x:c>
      <x:c r="G2016" s="122" t="str">
        <x:v>Je commence avec celui-ci.</x:v>
      </x:c>
      <x:c r="H2016" s="122" t="str">
        <x:v>Réponse au choix retenu ; les autres réponses ne sont pas jouées.</x:v>
      </x:c>
      <x:c r="I2016" s="122" t="str">
        <x:v>Conditions d’entrée encore valides ; personne, outil et passage nécessaires disponibles. La parole seule ne valide pas l’objectif. Exclusivement si O6.endingId=O6-E1 confirmé ; cette scène est appelée depuis O6-M30 et ne constitue jamais une nouvelle sélection.</x:v>
      </x:c>
      <x:c r="J2016" s="122" t="str">
        <x:v>Origines — O6</x:v>
      </x:c>
      <x:c r="K2016" s="125" t="n">
        <x:v>4</x:v>
      </x:c>
    </x:row>
    <x:row r="2017" ht="104" customHeight="1">
      <x:c r="A2017" s="126" t="str">
        <x:v>D6-O6-E1-CHOIX-B-01</x:v>
      </x:c>
      <x:c r="B2017" s="127" t="str">
        <x:v>D6-O6-E1</x:v>
      </x:c>
      <x:c r="C2017" s="127" t="str">
        <x:v>CHOIX</x:v>
      </x:c>
      <x:c r="D2017" s="127" t="str">
        <x:v>B</x:v>
      </x:c>
      <x:c r="E2017" s="128" t="n">
        <x:v>1</x:v>
      </x:c>
      <x:c r="F2017" s="127" t="str">
        <x:v>Joueur</x:v>
      </x:c>
      <x:c r="G2017" s="127" t="str">
        <x:v>Nous comparons deux outils si tu veux.</x:v>
      </x:c>
      <x:c r="H2017" s="127" t="str">
        <x:v>Regarder la personne ou l’appui concerné ; intention, pas résultat.</x:v>
      </x:c>
      <x:c r="I2017" s="127" t="str">
        <x:v>Conditions d’entrée encore valides ; personne, outil et passage nécessaires disponibles. La parole seule ne valide pas l’objectif. Exclusivement si O6.endingId=O6-E1 confirmé ; cette scène est appelée depuis O6-M30 et ne constitue jamais une nouvelle sélection.</x:v>
      </x:c>
      <x:c r="J2017" s="127" t="str">
        <x:v>Origines — O6</x:v>
      </x:c>
      <x:c r="K2017" s="130" t="n">
        <x:v>7</x:v>
      </x:c>
    </x:row>
    <x:row r="2018" ht="104" customHeight="1">
      <x:c r="A2018" s="121" t="str">
        <x:v>D6-O6-E1-REPONSE-B-01</x:v>
      </x:c>
      <x:c r="B2018" s="122" t="str">
        <x:v>D6-O6-E1</x:v>
      </x:c>
      <x:c r="C2018" s="122" t="str">
        <x:v>REPONSE</x:v>
      </x:c>
      <x:c r="D2018" s="122" t="str">
        <x:v>B</x:v>
      </x:c>
      <x:c r="E2018" s="123" t="n">
        <x:v>1</x:v>
      </x:c>
      <x:c r="F2018" s="122" t="str">
        <x:v>Élève de la première leçon</x:v>
      </x:c>
      <x:c r="G2018" s="122" t="str">
        <x:v>Je voudrais sentir pourquoi celui-là revient plus vite.</x:v>
      </x:c>
      <x:c r="H2018" s="122" t="str">
        <x:v>Réponse au choix retenu ; les autres réponses ne sont pas jouées.</x:v>
      </x:c>
      <x:c r="I2018" s="122" t="str">
        <x:v>Conditions d’entrée encore valides ; personne, outil et passage nécessaires disponibles. La parole seule ne valide pas l’objectif. Exclusivement si O6.endingId=O6-E1 confirmé ; cette scène est appelée depuis O6-M30 et ne constitue jamais une nouvelle sélection.</x:v>
      </x:c>
      <x:c r="J2018" s="122" t="str">
        <x:v>Origines — O6</x:v>
      </x:c>
      <x:c r="K2018" s="125" t="n">
        <x:v>8</x:v>
      </x:c>
    </x:row>
    <x:row r="2019" ht="134" customHeight="1">
      <x:c r="A2019" s="126" t="str">
        <x:v>D6-O6-E2-OUV---01</x:v>
      </x:c>
      <x:c r="B2019" s="127" t="str">
        <x:v>D6-O6-E2</x:v>
      </x:c>
      <x:c r="C2019" s="127" t="str">
        <x:v>OUV</x:v>
      </x:c>
      <x:c r="D2019" s="127" t="str">
        <x:v>-</x:v>
      </x:c>
      <x:c r="E2019" s="128" t="n">
        <x:v>1</x:v>
      </x:c>
      <x:c r="F2019" s="127" t="str">
        <x:v>Partenaire volontaire du cercle</x:v>
      </x:c>
      <x:c r="G2019" s="127" t="str">
        <x:v>La route est prête et chacun a répondu pour ce départ. Il reste à répartir les derniers gestes.</x:v>
      </x:c>
      <x:c r="H2019" s="127" t="str">
        <x:v>Laisse le joueur regarder la situation avant de poursuivre.</x:v>
      </x:c>
      <x:c r="I2019" s="127" t="str">
        <x:v>O6-M29 : sélection exclusive après Elite commun ; O6-M30 : réalisation jouée ; personnes et possessions requises effectivement disponibles.  Le locuteur doit être présent ou relié par le contact décrit ; une absence n’est jamais annulée pour jouer cette scène. Exclusivement si O6.endingId=O6-E2 confirmé ; cette scène est appelée depuis O6-M30 et ne constitue jamais une nouvelle sélection.</x:v>
      </x:c>
      <x:c r="J2019" s="127" t="str">
        <x:v>Origines — O6</x:v>
      </x:c>
      <x:c r="K2019" s="130" t="n">
        <x:v>18</x:v>
      </x:c>
    </x:row>
    <x:row r="2020" ht="74" customHeight="1">
      <x:c r="A2020" s="121" t="str">
        <x:v>D6-O6-E2-SUCCES---01</x:v>
      </x:c>
      <x:c r="B2020" s="122" t="str">
        <x:v>D6-O6-E2</x:v>
      </x:c>
      <x:c r="C2020" s="122" t="str">
        <x:v>SUCCES</x:v>
      </x:c>
      <x:c r="D2020" s="122" t="str">
        <x:v>-</x:v>
      </x:c>
      <x:c r="E2020" s="123" t="n">
        <x:v>1</x:v>
      </x:c>
      <x:c r="F2020" s="122" t="str">
        <x:v>Partenaire volontaire du cercle</x:v>
      </x:c>
      <x:c r="G2020" s="122" t="str">
        <x:v>Le cercle est parti avec ceux qui le voulaient. Les autres n’ont pas perdu leur place dans nos vies.</x:v>
      </x:c>
      <x:c r="H2020" s="122" t="str">
        <x:v>Regarde le résultat réellement obtenu avant de parler.</x:v>
      </x:c>
      <x:c r="I2020" s="122" t="str">
        <x:v>Résultat correspondant effectivement constaté ; remplace ou supprime la ligne si choix de refus/différé/observation. Ne jamais jouer une victoire non acquise.</x:v>
      </x:c>
      <x:c r="J2020" s="122" t="str">
        <x:v>Origines — O6</x:v>
      </x:c>
      <x:c r="K2020" s="125" t="n">
        <x:v>19</x:v>
      </x:c>
    </x:row>
    <x:row r="2021" ht="44" customHeight="1">
      <x:c r="A2021" s="126" t="str">
        <x:v>D6-O6-E2-ECHEC---01</x:v>
      </x:c>
      <x:c r="B2021" s="127" t="str">
        <x:v>D6-O6-E2</x:v>
      </x:c>
      <x:c r="C2021" s="127" t="str">
        <x:v>ECHEC</x:v>
      </x:c>
      <x:c r="D2021" s="127" t="str">
        <x:v>-</x:v>
      </x:c>
      <x:c r="E2021" s="128" t="n">
        <x:v>1</x:v>
      </x:c>
      <x:c r="F2021" s="127" t="str">
        <x:v>Partenaire volontaire du cercle</x:v>
      </x:c>
      <x:c r="G2021" s="127" t="str">
        <x:v>Une place ou une réponse manque. Le départ attend sa préparation réelle.</x:v>
      </x:c>
      <x:c r="H2021" s="127" t="str">
        <x:v>Suspend l’échange pour laisser jouer le repli ou la protection prévue.</x:v>
      </x:c>
      <x:c r="I2021" s="127" t="str">
        <x:v>Échec ou blocage correspondant effectivement observé ; les dégâts, objets et positions persistent.</x:v>
      </x:c>
      <x:c r="J2021" s="127" t="str">
        <x:v>Origines — O6</x:v>
      </x:c>
      <x:c r="K2021" s="130" t="n">
        <x:v>12</x:v>
      </x:c>
    </x:row>
    <x:row r="2022" ht="44" customHeight="1">
      <x:c r="A2022" s="121" t="str">
        <x:v>D6-O6-E2-REPRISE---01</x:v>
      </x:c>
      <x:c r="B2022" s="122" t="str">
        <x:v>D6-O6-E2</x:v>
      </x:c>
      <x:c r="C2022" s="122" t="str">
        <x:v>REPRISE</x:v>
      </x:c>
      <x:c r="D2022" s="122" t="str">
        <x:v>-</x:v>
      </x:c>
      <x:c r="E2022" s="123" t="n">
        <x:v>1</x:v>
      </x:c>
      <x:c r="F2022" s="122" t="str">
        <x:v>Partenaire volontaire du cercle</x:v>
      </x:c>
      <x:c r="G2022" s="122" t="str">
        <x:v>Reprenons ce qui manque. Aucun navire ne sera apparu entre deux visites.</x:v>
      </x:c>
      <x:c r="H2022" s="122" t="str">
        <x:v>Reprend à distance sûre ; ne répète pas toute la présentation.</x:v>
      </x:c>
      <x:c r="I2022" s="122" t="str">
        <x:v>Réinteraction volontaire après interruption ; état de l’action conservé.</x:v>
      </x:c>
      <x:c r="J2022" s="122" t="str">
        <x:v>Origines — O6</x:v>
      </x:c>
      <x:c r="K2022" s="125" t="n">
        <x:v>12</x:v>
      </x:c>
    </x:row>
    <x:row r="2023" ht="104" customHeight="1">
      <x:c r="A2023" s="126" t="str">
        <x:v>D6-O6-E2-CHOIX-A-01</x:v>
      </x:c>
      <x:c r="B2023" s="127" t="str">
        <x:v>D6-O6-E2</x:v>
      </x:c>
      <x:c r="C2023" s="127" t="str">
        <x:v>CHOIX</x:v>
      </x:c>
      <x:c r="D2023" s="127" t="str">
        <x:v>A</x:v>
      </x:c>
      <x:c r="E2023" s="128" t="n">
        <x:v>1</x:v>
      </x:c>
      <x:c r="F2023" s="127" t="str">
        <x:v>Joueur</x:v>
      </x:c>
      <x:c r="G2023" s="127" t="str">
        <x:v>Nous commençons par les rôles proposés par chacun.</x:v>
      </x:c>
      <x:c r="H2023" s="127" t="str">
        <x:v>Regarder la personne ou l’appui concerné ; intention, pas résultat.</x:v>
      </x:c>
      <x:c r="I2023" s="127" t="str">
        <x:v>Conditions d’entrée encore valides ; personne, outil et passage nécessaires disponibles. La parole seule ne valide pas l’objectif. Exclusivement si O6.endingId=O6-E2 confirmé ; cette scène est appelée depuis O6-M30 et ne constitue jamais une nouvelle sélection.</x:v>
      </x:c>
      <x:c r="J2023" s="127" t="str">
        <x:v>Origines — O6</x:v>
      </x:c>
      <x:c r="K2023" s="130" t="n">
        <x:v>8</x:v>
      </x:c>
    </x:row>
    <x:row r="2024" ht="104" customHeight="1">
      <x:c r="A2024" s="121" t="str">
        <x:v>D6-O6-E2-REPONSE-A-01</x:v>
      </x:c>
      <x:c r="B2024" s="122" t="str">
        <x:v>D6-O6-E2</x:v>
      </x:c>
      <x:c r="C2024" s="122" t="str">
        <x:v>REPONSE</x:v>
      </x:c>
      <x:c r="D2024" s="122" t="str">
        <x:v>A</x:v>
      </x:c>
      <x:c r="E2024" s="123" t="n">
        <x:v>1</x:v>
      </x:c>
      <x:c r="F2024" s="122" t="str">
        <x:v>Partenaire volontaire du cercle</x:v>
      </x:c>
      <x:c r="G2024" s="122" t="str">
        <x:v>Je prendrai celui que je viens d’accepter.</x:v>
      </x:c>
      <x:c r="H2024" s="122" t="str">
        <x:v>Réponse au choix retenu ; les autres réponses ne sont pas jouées.</x:v>
      </x:c>
      <x:c r="I2024" s="122" t="str">
        <x:v>Conditions d’entrée encore valides ; personne, outil et passage nécessaires disponibles. La parole seule ne valide pas l’objectif. Exclusivement si O6.endingId=O6-E2 confirmé ; cette scène est appelée depuis O6-M30 et ne constitue jamais une nouvelle sélection.</x:v>
      </x:c>
      <x:c r="J2024" s="122" t="str">
        <x:v>Origines — O6</x:v>
      </x:c>
      <x:c r="K2024" s="125" t="n">
        <x:v>7</x:v>
      </x:c>
    </x:row>
    <x:row r="2025" ht="104" customHeight="1">
      <x:c r="A2025" s="126" t="str">
        <x:v>D6-O6-E2-CHOIX-B-01</x:v>
      </x:c>
      <x:c r="B2025" s="127" t="str">
        <x:v>D6-O6-E2</x:v>
      </x:c>
      <x:c r="C2025" s="127" t="str">
        <x:v>CHOIX</x:v>
      </x:c>
      <x:c r="D2025" s="127" t="str">
        <x:v>B</x:v>
      </x:c>
      <x:c r="E2025" s="128" t="n">
        <x:v>1</x:v>
      </x:c>
      <x:c r="F2025" s="127" t="str">
        <x:v>Joueur</x:v>
      </x:c>
      <x:c r="G2025" s="127" t="str">
        <x:v>Je fais d’abord vérifier ensemble le matériel commun.</x:v>
      </x:c>
      <x:c r="H2025" s="127" t="str">
        <x:v>Regarder la personne ou l’appui concerné ; intention, pas résultat.</x:v>
      </x:c>
      <x:c r="I2025" s="127" t="str">
        <x:v>Conditions d’entrée encore valides ; personne, outil et passage nécessaires disponibles. La parole seule ne valide pas l’objectif. Exclusivement si O6.endingId=O6-E2 confirmé ; cette scène est appelée depuis O6-M30 et ne constitue jamais une nouvelle sélection.</x:v>
      </x:c>
      <x:c r="J2025" s="127" t="str">
        <x:v>Origines — O6</x:v>
      </x:c>
      <x:c r="K2025" s="130" t="n">
        <x:v>8</x:v>
      </x:c>
    </x:row>
    <x:row r="2026" ht="104" customHeight="1">
      <x:c r="A2026" s="121" t="str">
        <x:v>D6-O6-E2-REPONSE-B-01</x:v>
      </x:c>
      <x:c r="B2026" s="122" t="str">
        <x:v>D6-O6-E2</x:v>
      </x:c>
      <x:c r="C2026" s="122" t="str">
        <x:v>REPONSE</x:v>
      </x:c>
      <x:c r="D2026" s="122" t="str">
        <x:v>B</x:v>
      </x:c>
      <x:c r="E2026" s="123" t="n">
        <x:v>1</x:v>
      </x:c>
      <x:c r="F2026" s="122" t="str">
        <x:v>Partenaire volontaire du cercle</x:v>
      </x:c>
      <x:c r="G2026" s="122" t="str">
        <x:v>Personne ne découvrira sa charge une fois le sas fermé.</x:v>
      </x:c>
      <x:c r="H2026" s="122" t="str">
        <x:v>Réponse au choix retenu ; les autres réponses ne sont pas jouées.</x:v>
      </x:c>
      <x:c r="I2026" s="122" t="str">
        <x:v>Conditions d’entrée encore valides ; personne, outil et passage nécessaires disponibles. La parole seule ne valide pas l’objectif. Exclusivement si O6.endingId=O6-E2 confirmé ; cette scène est appelée depuis O6-M30 et ne constitue jamais une nouvelle sélection.</x:v>
      </x:c>
      <x:c r="J2026" s="122" t="str">
        <x:v>Origines — O6</x:v>
      </x:c>
      <x:c r="K2026" s="125" t="n">
        <x:v>10</x:v>
      </x:c>
    </x:row>
    <x:row r="2027" ht="134" customHeight="1">
      <x:c r="A2027" s="126" t="str">
        <x:v>D6-O6-E3-OUV---01</x:v>
      </x:c>
      <x:c r="B2027" s="127" t="str">
        <x:v>D6-O6-E3</x:v>
      </x:c>
      <x:c r="C2027" s="127" t="str">
        <x:v>OUV</x:v>
      </x:c>
      <x:c r="D2027" s="127" t="str">
        <x:v>-</x:v>
      </x:c>
      <x:c r="E2027" s="128" t="n">
        <x:v>1</x:v>
      </x:c>
      <x:c r="F2027" s="127" t="str">
        <x:v>Destinataire volontaire des outils</x:v>
      </x:c>
      <x:c r="G2027" s="127" t="str">
        <x:v>J’ai accepté ces outils. Montre-moi ce que tu gardes avant que nous fermions le coffre.</x:v>
      </x:c>
      <x:c r="H2027" s="127" t="str">
        <x:v>Laisse le joueur regarder la situation avant de poursuivre.</x:v>
      </x:c>
      <x:c r="I2027" s="127" t="str">
        <x:v>O6-M29 : sélection exclusive après Elite commun ; O6-M30 : réalisation jouée ; personnes et possessions requises effectivement disponibles.  Le locuteur doit être présent ou relié par le contact décrit ; une absence n’est jamais annulée pour jouer cette scène. Exclusivement si O6.endingId=O6-E3 confirmé ; cette scène est appelée depuis O6-M30 et ne constitue jamais une nouvelle sélection.</x:v>
      </x:c>
      <x:c r="J2027" s="127" t="str">
        <x:v>Origines — O6</x:v>
      </x:c>
      <x:c r="K2027" s="130" t="n">
        <x:v>15</x:v>
      </x:c>
    </x:row>
    <x:row r="2028" ht="74" customHeight="1">
      <x:c r="A2028" s="121" t="str">
        <x:v>D6-O6-E3-SUCCES---01</x:v>
      </x:c>
      <x:c r="B2028" s="122" t="str">
        <x:v>D6-O6-E3</x:v>
      </x:c>
      <x:c r="C2028" s="122" t="str">
        <x:v>SUCCES</x:v>
      </x:c>
      <x:c r="D2028" s="122" t="str">
        <x:v>-</x:v>
      </x:c>
      <x:c r="E2028" s="123" t="n">
        <x:v>1</x:v>
      </x:c>
      <x:c r="F2028" s="122" t="str">
        <x:v>Destinataire volontaire des outils</x:v>
      </x:c>
      <x:c r="G2028" s="122" t="str">
        <x:v>Le coffre est fermé à sa nouvelle place. Ta route peut continuer avec ce que tu as gardé.</x:v>
      </x:c>
      <x:c r="H2028" s="122" t="str">
        <x:v>Regarde le résultat réellement obtenu avant de parler.</x:v>
      </x:c>
      <x:c r="I2028" s="122" t="str">
        <x:v>Résultat correspondant effectivement constaté ; remplace ou supprime la ligne si choix de refus/différé/observation. Ne jamais jouer une victoire non acquise.</x:v>
      </x:c>
      <x:c r="J2028" s="122" t="str">
        <x:v>Origines — O6</x:v>
      </x:c>
      <x:c r="K2028" s="125" t="n">
        <x:v>18</x:v>
      </x:c>
    </x:row>
    <x:row r="2029" ht="44" customHeight="1">
      <x:c r="A2029" s="126" t="str">
        <x:v>D6-O6-E3-ECHEC---01</x:v>
      </x:c>
      <x:c r="B2029" s="127" t="str">
        <x:v>D6-O6-E3</x:v>
      </x:c>
      <x:c r="C2029" s="127" t="str">
        <x:v>ECHEC</x:v>
      </x:c>
      <x:c r="D2029" s="127" t="str">
        <x:v>-</x:v>
      </x:c>
      <x:c r="E2029" s="128" t="n">
        <x:v>1</x:v>
      </x:c>
      <x:c r="F2029" s="127" t="str">
        <x:v>Destinataire volontaire des outils</x:v>
      </x:c>
      <x:c r="G2029" s="127" t="str">
        <x:v>Le transfert n’est pas complet. Cet objet attend encore son accord de garde.</x:v>
      </x:c>
      <x:c r="H2029" s="127" t="str">
        <x:v>Suspend l’échange pour laisser jouer le repli ou la protection prévue.</x:v>
      </x:c>
      <x:c r="I2029" s="127" t="str">
        <x:v>Échec ou blocage correspondant effectivement observé ; les dégâts, objets et positions persistent.</x:v>
      </x:c>
      <x:c r="J2029" s="127" t="str">
        <x:v>Origines — O6</x:v>
      </x:c>
      <x:c r="K2029" s="130" t="n">
        <x:v>13</x:v>
      </x:c>
    </x:row>
    <x:row r="2030" ht="44" customHeight="1">
      <x:c r="A2030" s="121" t="str">
        <x:v>D6-O6-E3-REPRISE---01</x:v>
      </x:c>
      <x:c r="B2030" s="122" t="str">
        <x:v>D6-O6-E3</x:v>
      </x:c>
      <x:c r="C2030" s="122" t="str">
        <x:v>REPRISE</x:v>
      </x:c>
      <x:c r="D2030" s="122" t="str">
        <x:v>-</x:v>
      </x:c>
      <x:c r="E2030" s="123" t="n">
        <x:v>1</x:v>
      </x:c>
      <x:c r="F2030" s="122" t="str">
        <x:v>Destinataire volontaire des outils</x:v>
      </x:c>
      <x:c r="G2030" s="122" t="str">
        <x:v>Reprenons cette remise. Les outils déjà transmis sont dans leur nouvelle garde.</x:v>
      </x:c>
      <x:c r="H2030" s="122" t="str">
        <x:v>Reprend à distance sûre ; ne répète pas toute la présentation.</x:v>
      </x:c>
      <x:c r="I2030" s="122" t="str">
        <x:v>Réinteraction volontaire après interruption ; état de l’action conservé.</x:v>
      </x:c>
      <x:c r="J2030" s="122" t="str">
        <x:v>Origines — O6</x:v>
      </x:c>
      <x:c r="K2030" s="125" t="n">
        <x:v>12</x:v>
      </x:c>
    </x:row>
    <x:row r="2031" ht="104" customHeight="1">
      <x:c r="A2031" s="126" t="str">
        <x:v>D6-O6-E3-CHOIX-A-01</x:v>
      </x:c>
      <x:c r="B2031" s="127" t="str">
        <x:v>D6-O6-E3</x:v>
      </x:c>
      <x:c r="C2031" s="127" t="str">
        <x:v>CHOIX</x:v>
      </x:c>
      <x:c r="D2031" s="127" t="str">
        <x:v>A</x:v>
      </x:c>
      <x:c r="E2031" s="128" t="n">
        <x:v>1</x:v>
      </x:c>
      <x:c r="F2031" s="127" t="str">
        <x:v>Joueur</x:v>
      </x:c>
      <x:c r="G2031" s="127" t="str">
        <x:v>Je vérifie les deux gardes, puis je prends la route.</x:v>
      </x:c>
      <x:c r="H2031" s="127" t="str">
        <x:v>Regarder la personne ou l’appui concerné ; intention, pas résultat.</x:v>
      </x:c>
      <x:c r="I2031" s="127" t="str">
        <x:v>Conditions d’entrée encore valides ; personne, outil et passage nécessaires disponibles. La parole seule ne valide pas l’objectif. Exclusivement si O6.endingId=O6-E3 confirmé ; cette scène est appelée depuis O6-M30 et ne constitue jamais une nouvelle sélection.</x:v>
      </x:c>
      <x:c r="J2031" s="127" t="str">
        <x:v>Origines — O6</x:v>
      </x:c>
      <x:c r="K2031" s="130" t="n">
        <x:v>10</x:v>
      </x:c>
    </x:row>
    <x:row r="2032" ht="104" customHeight="1">
      <x:c r="A2032" s="121" t="str">
        <x:v>D6-O6-E3-REPONSE-A-01</x:v>
      </x:c>
      <x:c r="B2032" s="122" t="str">
        <x:v>D6-O6-E3</x:v>
      </x:c>
      <x:c r="C2032" s="122" t="str">
        <x:v>REPONSE</x:v>
      </x:c>
      <x:c r="D2032" s="122" t="str">
        <x:v>A</x:v>
      </x:c>
      <x:c r="E2032" s="123" t="n">
        <x:v>1</x:v>
      </x:c>
      <x:c r="F2032" s="122" t="str">
        <x:v>Destinataire volontaire des outils</x:v>
      </x:c>
      <x:c r="G2032" s="122" t="str">
        <x:v>Nous saurons où chercher chacun des objets.</x:v>
      </x:c>
      <x:c r="H2032" s="122" t="str">
        <x:v>Réponse au choix retenu ; les autres réponses ne sont pas jouées.</x:v>
      </x:c>
      <x:c r="I2032" s="122" t="str">
        <x:v>Conditions d’entrée encore valides ; personne, outil et passage nécessaires disponibles. La parole seule ne valide pas l’objectif. Exclusivement si O6.endingId=O6-E3 confirmé ; cette scène est appelée depuis O6-M30 et ne constitue jamais une nouvelle sélection.</x:v>
      </x:c>
      <x:c r="J2032" s="122" t="str">
        <x:v>Origines — O6</x:v>
      </x:c>
      <x:c r="K2032" s="125" t="n">
        <x:v>7</x:v>
      </x:c>
    </x:row>
    <x:row r="2033" ht="104" customHeight="1">
      <x:c r="A2033" s="126" t="str">
        <x:v>D6-O6-E3-CHOIX-B-01</x:v>
      </x:c>
      <x:c r="B2033" s="127" t="str">
        <x:v>D6-O6-E3</x:v>
      </x:c>
      <x:c r="C2033" s="127" t="str">
        <x:v>CHOIX</x:v>
      </x:c>
      <x:c r="D2033" s="127" t="str">
        <x:v>B</x:v>
      </x:c>
      <x:c r="E2033" s="128" t="n">
        <x:v>1</x:v>
      </x:c>
      <x:c r="F2033" s="127" t="str">
        <x:v>Joueur</x:v>
      </x:c>
      <x:c r="G2033" s="127" t="str">
        <x:v>Je te montre d’abord une dernière fois leur usage.</x:v>
      </x:c>
      <x:c r="H2033" s="127" t="str">
        <x:v>Regarder la personne ou l’appui concerné ; intention, pas résultat.</x:v>
      </x:c>
      <x:c r="I2033" s="127" t="str">
        <x:v>Conditions d’entrée encore valides ; personne, outil et passage nécessaires disponibles. La parole seule ne valide pas l’objectif. Exclusivement si O6.endingId=O6-E3 confirmé ; cette scène est appelée depuis O6-M30 et ne constitue jamais une nouvelle sélection.</x:v>
      </x:c>
      <x:c r="J2033" s="127" t="str">
        <x:v>Origines — O6</x:v>
      </x:c>
      <x:c r="K2033" s="130" t="n">
        <x:v>9</x:v>
      </x:c>
    </x:row>
    <x:row r="2034" ht="104" customHeight="1">
      <x:c r="A2034" s="121" t="str">
        <x:v>D6-O6-E3-REPONSE-B-01</x:v>
      </x:c>
      <x:c r="B2034" s="122" t="str">
        <x:v>D6-O6-E3</x:v>
      </x:c>
      <x:c r="C2034" s="122" t="str">
        <x:v>REPONSE</x:v>
      </x:c>
      <x:c r="D2034" s="122" t="str">
        <x:v>B</x:v>
      </x:c>
      <x:c r="E2034" s="123" t="n">
        <x:v>1</x:v>
      </x:c>
      <x:c r="F2034" s="122" t="str">
        <x:v>Destinataire volontaire des outils</x:v>
      </x:c>
      <x:c r="G2034" s="122" t="str">
        <x:v>Ensuite, laisse-moi fermer moi-même mon côté du coffre.</x:v>
      </x:c>
      <x:c r="H2034" s="122" t="str">
        <x:v>Réponse au choix retenu ; les autres réponses ne sont pas jouées.</x:v>
      </x:c>
      <x:c r="I2034" s="122" t="str">
        <x:v>Conditions d’entrée encore valides ; personne, outil et passage nécessaires disponibles. La parole seule ne valide pas l’objectif. Exclusivement si O6.endingId=O6-E3 confirmé ; cette scène est appelée depuis O6-M30 et ne constitue jamais une nouvelle sélection.</x:v>
      </x:c>
      <x:c r="J2034" s="122" t="str">
        <x:v>Origines — O6</x:v>
      </x:c>
      <x:c r="K2034" s="125" t="n">
        <x:v>8</x:v>
      </x:c>
    </x:row>
    <x:row r="2035" ht="254" customHeight="1">
      <x:c r="A2035" s="126" t="str">
        <x:v>D6-W-W3-N01-OUV---01</x:v>
      </x:c>
      <x:c r="B2035" s="127" t="str">
        <x:v>D6-W-W3-N01</x:v>
      </x:c>
      <x:c r="C2035" s="127" t="str">
        <x:v>OUV</x:v>
      </x:c>
      <x:c r="D2035" s="127" t="str">
        <x:v>-</x:v>
      </x:c>
      <x:c r="E2035" s="128" t="n">
        <x:v>1</x:v>
      </x:c>
      <x:c r="F2035" s="127" t="str">
        <x:v>Guetteuse des Braises</x:v>
      </x:c>
      <x:c r="G2035" s="127" t="str">
        <x:v>La plus profonde entre sous l’arche. L’autre a glissé sur la cendre. Regarde avant que le vent les prenne.</x:v>
      </x:c>
      <x:c r="H2035" s="127" t="str">
        <x:v>Désigne l’élément visible concerné puis laisse au joueur le temps de regarder.</x:v>
      </x:c>
      <x:c r="I2035" s="127" t="str">
        <x:v>Young Blood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035" s="127" t="str">
        <x:v>Guerre de clan — mission narrative 2D</x:v>
      </x:c>
      <x:c r="K2035" s="130" t="n">
        <x:v>19</x:v>
      </x:c>
    </x:row>
    <x:row r="2036" ht="74" customHeight="1">
      <x:c r="A2036" s="121" t="str">
        <x:v>D6-W-W3-N01-SUCCES---01</x:v>
      </x:c>
      <x:c r="B2036" s="122" t="str">
        <x:v>D6-W-W3-N01</x:v>
      </x:c>
      <x:c r="C2036" s="122" t="str">
        <x:v>SUCCES</x:v>
      </x:c>
      <x:c r="D2036" s="122" t="str">
        <x:v>-</x:v>
      </x:c>
      <x:c r="E2036" s="123" t="n">
        <x:v>1</x:v>
      </x:c>
      <x:c r="F2036" s="122" t="str">
        <x:v>Guetteuse des Braises</x:v>
      </x:c>
      <x:c r="G2036" s="122" t="str">
        <x:v>Tu as trouvé un passage. Je peux y poser le pied, maintenant.</x:v>
      </x:c>
      <x:c r="H2036" s="122" t="str">
        <x:v>Rejoint le point de travail ou de passage réellement obtenu.</x:v>
      </x:c>
      <x:c r="I2036" s="122" t="str">
        <x:v>Résultat correspondant effectivement constaté ; remplace ou supprime la ligne si choix de refus/différé/observation. Ne jamais jouer une victoire non acquise.</x:v>
      </x:c>
      <x:c r="J2036" s="122" t="str">
        <x:v>Guerre de clan — mission narrative 2D</x:v>
      </x:c>
      <x:c r="K2036" s="125" t="n">
        <x:v>12</x:v>
      </x:c>
    </x:row>
    <x:row r="2037" ht="44" customHeight="1">
      <x:c r="A2037" s="126" t="str">
        <x:v>D6-W-W3-N01-ECHEC---01</x:v>
      </x:c>
      <x:c r="B2037" s="127" t="str">
        <x:v>D6-W-W3-N01</x:v>
      </x:c>
      <x:c r="C2037" s="127" t="str">
        <x:v>ECHEC</x:v>
      </x:c>
      <x:c r="D2037" s="127" t="str">
        <x:v>-</x:v>
      </x:c>
      <x:c r="E2037" s="128" t="n">
        <x:v>1</x:v>
      </x:c>
      <x:c r="F2037" s="127" t="str">
        <x:v>Guetteuse des Braises</x:v>
      </x:c>
      <x:c r="G2037" s="127" t="str">
        <x:v>Il a disparu derrière le basalte. Nous avons perdu sa course, pas toutes ses traces.</x:v>
      </x:c>
      <x:c r="H2037" s="127" t="str">
        <x:v>Abaisse la main et regarde la route ou l’objet resté inaccessible.</x:v>
      </x:c>
      <x:c r="I2037" s="127" t="str">
        <x:v>Échec ou blocage correspondant effectivement observé ; les dégâts, objets et positions persistent.</x:v>
      </x:c>
      <x:c r="J2037" s="127" t="str">
        <x:v>Guerre de clan — mission narrative 2D</x:v>
      </x:c>
      <x:c r="K2037" s="130" t="n">
        <x:v>15</x:v>
      </x:c>
    </x:row>
    <x:row r="2038" ht="44" customHeight="1">
      <x:c r="A2038" s="121" t="str">
        <x:v>D6-W-W3-N01-REPRISE---01</x:v>
      </x:c>
      <x:c r="B2038" s="122" t="str">
        <x:v>D6-W-W3-N01</x:v>
      </x:c>
      <x:c r="C2038" s="122" t="str">
        <x:v>REPRISE</x:v>
      </x:c>
      <x:c r="D2038" s="122" t="str">
        <x:v>-</x:v>
      </x:c>
      <x:c r="E2038" s="123" t="n">
        <x:v>1</x:v>
      </x:c>
      <x:c r="F2038" s="122" t="str">
        <x:v>Guetteuse des Braises</x:v>
      </x:c>
      <x:c r="G2038" s="122" t="str">
        <x:v>La cendre a bougé ici. Repars de la dernière empreinte que tu as reconnue.</x:v>
      </x:c>
      <x:c r="H2038" s="122" t="str">
        <x:v>Reprend sa place au dernier point sûr, sans rejouer le début.</x:v>
      </x:c>
      <x:c r="I2038" s="122" t="str">
        <x:v>Réinteraction volontaire après interruption ; état de l’action conservé.</x:v>
      </x:c>
      <x:c r="J2038" s="122" t="str">
        <x:v>Guerre de clan — mission narrative 2D</x:v>
      </x:c>
      <x:c r="K2038" s="125" t="n">
        <x:v>14</x:v>
      </x:c>
    </x:row>
    <x:row r="2039" ht="59" customHeight="1">
      <x:c r="A2039" s="126" t="str">
        <x:v>D6-W-W3-N01-CHOIX-A-01</x:v>
      </x:c>
      <x:c r="B2039" s="127" t="str">
        <x:v>D6-W-W3-N01</x:v>
      </x:c>
      <x:c r="C2039" s="127" t="str">
        <x:v>CHOIX</x:v>
      </x:c>
      <x:c r="D2039" s="127" t="str">
        <x:v>A</x:v>
      </x:c>
      <x:c r="E2039" s="128" t="n">
        <x:v>1</x:v>
      </x:c>
      <x:c r="F2039" s="127" t="str">
        <x:v>Joueur</x:v>
      </x:c>
      <x:c r="G2039" s="127" t="str">
        <x:v>Le guetteur vient de passer. Je le suis.</x:v>
      </x:c>
      <x:c r="H2039" s="127" t="str">
        <x:v>Regarder la personne ou l’appui concerné ; intention, pas résultat.</x:v>
      </x:c>
      <x:c r="I2039" s="127" t="str">
        <x:v>Option physiquement praticable ; partenaires mentionnés présents et volontaires ; ressources nécessaires disponibles.</x:v>
      </x:c>
      <x:c r="J2039" s="127" t="str">
        <x:v>Guerre de clan — mission narrative 2D</x:v>
      </x:c>
      <x:c r="K2039" s="130" t="n">
        <x:v>8</x:v>
      </x:c>
    </x:row>
    <x:row r="2040" ht="59" customHeight="1">
      <x:c r="A2040" s="121" t="str">
        <x:v>D6-W-W3-N01-REPONSE-A-01</x:v>
      </x:c>
      <x:c r="B2040" s="122" t="str">
        <x:v>D6-W-W3-N01</x:v>
      </x:c>
      <x:c r="C2040" s="122" t="str">
        <x:v>REPONSE</x:v>
      </x:c>
      <x:c r="D2040" s="122" t="str">
        <x:v>A</x:v>
      </x:c>
      <x:c r="E2040" s="123" t="n">
        <x:v>1</x:v>
      </x:c>
      <x:c r="F2040" s="122" t="str">
        <x:v>Guetteuse des Braises</x:v>
      </x:c>
      <x:c r="G2040" s="122" t="str">
        <x:v>Alors garde l’arche de côté. S’il se retourne, il voudra te faire courir droit.</x:v>
      </x:c>
      <x:c r="H2040" s="122" t="str">
        <x:v>Réponse au choix retenu ; les autres réponses ne sont pas jouées.</x:v>
      </x:c>
      <x:c r="I2040" s="122" t="str">
        <x:v>Option physiquement praticable ; partenaires mentionnés présents et volontaires ; ressources nécessaires disponibles.</x:v>
      </x:c>
      <x:c r="J2040" s="122" t="str">
        <x:v>Guerre de clan — mission narrative 2D</x:v>
      </x:c>
      <x:c r="K2040" s="125" t="n">
        <x:v>14</x:v>
      </x:c>
    </x:row>
    <x:row r="2041" ht="59" customHeight="1">
      <x:c r="A2041" s="126" t="str">
        <x:v>D6-W-W3-N01-CHOIX-B-01</x:v>
      </x:c>
      <x:c r="B2041" s="127" t="str">
        <x:v>D6-W-W3-N01</x:v>
      </x:c>
      <x:c r="C2041" s="127" t="str">
        <x:v>CHOIX</x:v>
      </x:c>
      <x:c r="D2041" s="127" t="str">
        <x:v>B</x:v>
      </x:c>
      <x:c r="E2041" s="128" t="n">
        <x:v>1</x:v>
      </x:c>
      <x:c r="F2041" s="127" t="str">
        <x:v>Joueur</x:v>
      </x:c>
      <x:c r="G2041" s="127" t="str">
        <x:v>Je vérifie d’abord ce qui tient ces pierres.</x:v>
      </x:c>
      <x:c r="H2041" s="127" t="str">
        <x:v>Regarder la personne ou l’appui concerné ; intention, pas résultat.</x:v>
      </x:c>
      <x:c r="I2041" s="127" t="str">
        <x:v>Option physiquement praticable ; aucune téléportation ou ressource supposée. Si choix de différer : sortie sûre encore atteignable.</x:v>
      </x:c>
      <x:c r="J2041" s="127" t="str">
        <x:v>Guerre de clan — mission narrative 2D</x:v>
      </x:c>
      <x:c r="K2041" s="130" t="n">
        <x:v>8</x:v>
      </x:c>
    </x:row>
    <x:row r="2042" ht="59" customHeight="1">
      <x:c r="A2042" s="121" t="str">
        <x:v>D6-W-W3-N01-REPONSE-B-01</x:v>
      </x:c>
      <x:c r="B2042" s="122" t="str">
        <x:v>D6-W-W3-N01</x:v>
      </x:c>
      <x:c r="C2042" s="122" t="str">
        <x:v>REPONSE</x:v>
      </x:c>
      <x:c r="D2042" s="122" t="str">
        <x:v>B</x:v>
      </x:c>
      <x:c r="E2042" s="123" t="n">
        <x:v>1</x:v>
      </x:c>
      <x:c r="F2042" s="122" t="str">
        <x:v>Guetteuse des Braises</x:v>
      </x:c>
      <x:c r="G2042" s="122" t="str">
        <x:v>Je surveille le chenal. Fais signe avant de toucher la corde.</x:v>
      </x:c>
      <x:c r="H2042" s="122" t="str">
        <x:v>Réponse au choix retenu ; les autres réponses ne sont pas jouées.</x:v>
      </x:c>
      <x:c r="I2042" s="122" t="str">
        <x:v>Option physiquement praticable ; aucune téléportation ou ressource supposée. Si choix de différer : sortie sûre encore atteignable.</x:v>
      </x:c>
      <x:c r="J2042" s="122" t="str">
        <x:v>Guerre de clan — mission narrative 2D</x:v>
      </x:c>
      <x:c r="K2042" s="125" t="n">
        <x:v>11</x:v>
      </x:c>
    </x:row>
    <x:row r="2043" ht="254" customHeight="1">
      <x:c r="A2043" s="126" t="str">
        <x:v>D6-W-W3-N02-OUV---01</x:v>
      </x:c>
      <x:c r="B2043" s="127" t="str">
        <x:v>D6-W-W3-N02</x:v>
      </x:c>
      <x:c r="C2043" s="127" t="str">
        <x:v>OUV</x:v>
      </x:c>
      <x:c r="D2043" s="127" t="str">
        <x:v>-</x:v>
      </x:c>
      <x:c r="E2043" s="128" t="n">
        <x:v>1</x:v>
      </x:c>
      <x:c r="F2043" s="127" t="str">
        <x:v>Artisan des Braises</x:v>
      </x:c>
      <x:c r="G2043" s="127" t="str">
        <x:v>Le trait monte jusque-là. La pierre s’est écaillée après le choc ; ce bord est encore clair.</x:v>
      </x:c>
      <x:c r="H2043" s="127" t="str">
        <x:v>Désigne l’élément visible concerné puis laisse au joueur le temps de regarder.</x:v>
      </x:c>
      <x:c r="I2043" s="127" t="str">
        <x:v>Young Blood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043" s="127" t="str">
        <x:v>Guerre de clan — mission narrative 2D</x:v>
      </x:c>
      <x:c r="K2043" s="130" t="n">
        <x:v>17</x:v>
      </x:c>
    </x:row>
    <x:row r="2044" ht="74" customHeight="1">
      <x:c r="A2044" s="121" t="str">
        <x:v>D6-W-W3-N02-SUCCES---01</x:v>
      </x:c>
      <x:c r="B2044" s="122" t="str">
        <x:v>D6-W-W3-N02</x:v>
      </x:c>
      <x:c r="C2044" s="122" t="str">
        <x:v>SUCCES</x:v>
      </x:c>
      <x:c r="D2044" s="122" t="str">
        <x:v>-</x:v>
      </x:c>
      <x:c r="E2044" s="123" t="n">
        <x:v>1</x:v>
      </x:c>
      <x:c r="F2044" s="122" t="str">
        <x:v>Artisan des Braises</x:v>
      </x:c>
      <x:c r="G2044" s="122" t="str">
        <x:v>Le fragment rejoint le trait. Ceux qui l’ont vu pourront décrire la même prise.</x:v>
      </x:c>
      <x:c r="H2044" s="122" t="str">
        <x:v>Rejoint le point de travail ou de passage réellement obtenu.</x:v>
      </x:c>
      <x:c r="I2044" s="122" t="str">
        <x:v>Résultat correspondant effectivement constaté ; remplace ou supprime la ligne si choix de refus/différé/observation. Ne jamais jouer une victoire non acquise.</x:v>
      </x:c>
      <x:c r="J2044" s="122" t="str">
        <x:v>Guerre de clan — mission narrative 2D</x:v>
      </x:c>
      <x:c r="K2044" s="125" t="n">
        <x:v>14</x:v>
      </x:c>
    </x:row>
    <x:row r="2045" ht="44" customHeight="1">
      <x:c r="A2045" s="126" t="str">
        <x:v>D6-W-W3-N02-ECHEC---01</x:v>
      </x:c>
      <x:c r="B2045" s="127" t="str">
        <x:v>D6-W-W3-N02</x:v>
      </x:c>
      <x:c r="C2045" s="127" t="str">
        <x:v>ECHEC</x:v>
      </x:c>
      <x:c r="D2045" s="127" t="str">
        <x:v>-</x:v>
      </x:c>
      <x:c r="E2045" s="128" t="n">
        <x:v>1</x:v>
      </x:c>
      <x:c r="F2045" s="127" t="str">
        <x:v>Artisan des Braises</x:v>
      </x:c>
      <x:c r="G2045" s="127" t="str">
        <x:v>Le relevé ne s’aligne pas. Ne force pas le fragment pour lui faire dire ce que tu veux.</x:v>
      </x:c>
      <x:c r="H2045" s="127" t="str">
        <x:v>Abaisse la main et regarde la route ou l’objet resté inaccessible.</x:v>
      </x:c>
      <x:c r="I2045" s="127" t="str">
        <x:v>Échec ou blocage correspondant effectivement observé ; les dégâts, objets et positions persistent.</x:v>
      </x:c>
      <x:c r="J2045" s="127" t="str">
        <x:v>Guerre de clan — mission narrative 2D</x:v>
      </x:c>
      <x:c r="K2045" s="130" t="n">
        <x:v>18</x:v>
      </x:c>
    </x:row>
    <x:row r="2046" ht="44" customHeight="1">
      <x:c r="A2046" s="121" t="str">
        <x:v>D6-W-W3-N02-REPRISE---01</x:v>
      </x:c>
      <x:c r="B2046" s="122" t="str">
        <x:v>D6-W-W3-N02</x:v>
      </x:c>
      <x:c r="C2046" s="122" t="str">
        <x:v>REPRISE</x:v>
      </x:c>
      <x:c r="D2046" s="122" t="str">
        <x:v>-</x:v>
      </x:c>
      <x:c r="E2046" s="123" t="n">
        <x:v>1</x:v>
      </x:c>
      <x:c r="F2046" s="122" t="str">
        <x:v>Artisan des Braises</x:v>
      </x:c>
      <x:c r="G2046" s="122" t="str">
        <x:v>La sortie derrière la paroi est toujours là. Vérifie seulement qui l’occupe.</x:v>
      </x:c>
      <x:c r="H2046" s="122" t="str">
        <x:v>Reprend sa place au dernier point sûr, sans rejouer le début.</x:v>
      </x:c>
      <x:c r="I2046" s="122" t="str">
        <x:v>Réinteraction volontaire après interruption ; état de l’action conservé.</x:v>
      </x:c>
      <x:c r="J2046" s="122" t="str">
        <x:v>Guerre de clan — mission narrative 2D</x:v>
      </x:c>
      <x:c r="K2046" s="125" t="n">
        <x:v>12</x:v>
      </x:c>
    </x:row>
    <x:row r="2047" ht="59" customHeight="1">
      <x:c r="A2047" s="126" t="str">
        <x:v>D6-W-W3-N02-CHOIX-A-01</x:v>
      </x:c>
      <x:c r="B2047" s="127" t="str">
        <x:v>D6-W-W3-N02</x:v>
      </x:c>
      <x:c r="C2047" s="127" t="str">
        <x:v>CHOIX</x:v>
      </x:c>
      <x:c r="D2047" s="127" t="str">
        <x:v>A</x:v>
      </x:c>
      <x:c r="E2047" s="128" t="n">
        <x:v>1</x:v>
      </x:c>
      <x:c r="F2047" s="127" t="str">
        <x:v>Joueur</x:v>
      </x:c>
      <x:c r="G2047" s="127" t="str">
        <x:v>Fais venir ceux qui revendiquent cette chasse.</x:v>
      </x:c>
      <x:c r="H2047" s="127" t="str">
        <x:v>Regarder la personne ou l’appui concerné ; intention, pas résultat.</x:v>
      </x:c>
      <x:c r="I2047" s="127" t="str">
        <x:v>Option physiquement praticable ; partenaires mentionnés présents et volontaires ; ressources nécessaires disponibles.</x:v>
      </x:c>
      <x:c r="J2047" s="127" t="str">
        <x:v>Guerre de clan — mission narrative 2D</x:v>
      </x:c>
      <x:c r="K2047" s="130" t="n">
        <x:v>7</x:v>
      </x:c>
    </x:row>
    <x:row r="2048" ht="59" customHeight="1">
      <x:c r="A2048" s="121" t="str">
        <x:v>D6-W-W3-N02-REPONSE-A-01</x:v>
      </x:c>
      <x:c r="B2048" s="122" t="str">
        <x:v>D6-W-W3-N02</x:v>
      </x:c>
      <x:c r="C2048" s="122" t="str">
        <x:v>REPONSE</x:v>
      </x:c>
      <x:c r="D2048" s="122" t="str">
        <x:v>A</x:v>
      </x:c>
      <x:c r="E2048" s="123" t="n">
        <x:v>1</x:v>
      </x:c>
      <x:c r="F2048" s="122" t="str">
        <x:v>Artisan des Braises</x:v>
      </x:c>
      <x:c r="G2048" s="122" t="str">
        <x:v>Je descends les chercher. Il te faudra garder la paroi assez longtemps.</x:v>
      </x:c>
      <x:c r="H2048" s="122" t="str">
        <x:v>Réponse au choix retenu ; les autres réponses ne sont pas jouées.</x:v>
      </x:c>
      <x:c r="I2048" s="122" t="str">
        <x:v>Option physiquement praticable ; partenaires mentionnés présents et volontaires ; ressources nécessaires disponibles.</x:v>
      </x:c>
      <x:c r="J2048" s="122" t="str">
        <x:v>Guerre de clan — mission narrative 2D</x:v>
      </x:c>
      <x:c r="K2048" s="125" t="n">
        <x:v>12</x:v>
      </x:c>
    </x:row>
    <x:row r="2049" ht="59" customHeight="1">
      <x:c r="A2049" s="126" t="str">
        <x:v>D6-W-W3-N02-CHOIX-B-01</x:v>
      </x:c>
      <x:c r="B2049" s="127" t="str">
        <x:v>D6-W-W3-N02</x:v>
      </x:c>
      <x:c r="C2049" s="127" t="str">
        <x:v>CHOIX</x:v>
      </x:c>
      <x:c r="D2049" s="127" t="str">
        <x:v>B</x:v>
      </x:c>
      <x:c r="E2049" s="128" t="n">
        <x:v>1</x:v>
      </x:c>
      <x:c r="F2049" s="127" t="str">
        <x:v>Joueur</x:v>
      </x:c>
      <x:c r="G2049" s="127" t="str">
        <x:v>Je prends le relevé par le passage derrière la paroi.</x:v>
      </x:c>
      <x:c r="H2049" s="127" t="str">
        <x:v>Regarder la personne ou l’appui concerné ; intention, pas résultat.</x:v>
      </x:c>
      <x:c r="I2049" s="127" t="str">
        <x:v>Option physiquement praticable ; aucune téléportation ou ressource supposée. Si choix de différer : sortie sûre encore atteignable.</x:v>
      </x:c>
      <x:c r="J2049" s="127" t="str">
        <x:v>Guerre de clan — mission narrative 2D</x:v>
      </x:c>
      <x:c r="K2049" s="130" t="n">
        <x:v>10</x:v>
      </x:c>
    </x:row>
    <x:row r="2050" ht="59" customHeight="1">
      <x:c r="A2050" s="121" t="str">
        <x:v>D6-W-W3-N02-REPONSE-B-01</x:v>
      </x:c>
      <x:c r="B2050" s="122" t="str">
        <x:v>D6-W-W3-N02</x:v>
      </x:c>
      <x:c r="C2050" s="122" t="str">
        <x:v>REPONSE</x:v>
      </x:c>
      <x:c r="D2050" s="122" t="str">
        <x:v>B</x:v>
      </x:c>
      <x:c r="E2050" s="123" t="n">
        <x:v>1</x:v>
      </x:c>
      <x:c r="F2050" s="122" t="str">
        <x:v>Artisan des Braises</x:v>
      </x:c>
      <x:c r="G2050" s="122" t="str">
        <x:v>Tourne la lumière une dernière fois. Un dessin sans son angle peut tromper.</x:v>
      </x:c>
      <x:c r="H2050" s="122" t="str">
        <x:v>Réponse au choix retenu ; les autres réponses ne sont pas jouées.</x:v>
      </x:c>
      <x:c r="I2050" s="122" t="str">
        <x:v>Option physiquement praticable ; aucune téléportation ou ressource supposée. Si choix de différer : sortie sûre encore atteignable.</x:v>
      </x:c>
      <x:c r="J2050" s="122" t="str">
        <x:v>Guerre de clan — mission narrative 2D</x:v>
      </x:c>
      <x:c r="K2050" s="125" t="n">
        <x:v>13</x:v>
      </x:c>
    </x:row>
    <x:row r="2051" ht="314" customHeight="1">
      <x:c r="A2051" s="126" t="str">
        <x:v>D6-W-W3-N03-OUV---01</x:v>
      </x:c>
      <x:c r="B2051" s="127" t="str">
        <x:v>D6-W-W3-N03</x:v>
      </x:c>
      <x:c r="C2051" s="127" t="str">
        <x:v>OUV</x:v>
      </x:c>
      <x:c r="D2051" s="127" t="str">
        <x:v>-</x:v>
      </x:c>
      <x:c r="E2051" s="128" t="n">
        <x:v>1</x:v>
      </x:c>
      <x:c r="F2051" s="127" t="str">
        <x:v>Rival des Hautes Branches</x:v>
      </x:c>
      <x:c r="G2051" s="127" t="str">
        <x:v>Entre ces piliers. Cette chasse seulement. Mes compagnons restent hors du cercle si les tiens font de même.</x:v>
      </x:c>
      <x:c r="H2051" s="127" t="str">
        <x:v>Désigne l’élément visible concerné puis laisse au joueur le temps de regarder.</x:v>
      </x:c>
      <x:c r="I2051" s="127" t="str">
        <x:v>Young Blood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 La ligne d’issue est dite par le témoin seulement s’il est vivant, présent et a observé le résultat ; elle reste silencieuse si aucun témoin n’a survécu. Le rival ne parle jamais après sa mort.</x:v>
      </x:c>
      <x:c r="J2051" s="127" t="str">
        <x:v>Guerre de clan — mission narrative 2D</x:v>
      </x:c>
      <x:c r="K2051" s="130" t="n">
        <x:v>18</x:v>
      </x:c>
    </x:row>
    <x:row r="2052" ht="74" customHeight="1">
      <x:c r="A2052" s="121" t="str">
        <x:v>D6-W-W3-N03-SUCCES---01</x:v>
      </x:c>
      <x:c r="B2052" s="122" t="str">
        <x:v>D6-W-W3-N03</x:v>
      </x:c>
      <x:c r="C2052" s="122" t="str">
        <x:v>SUCCES</x:v>
      </x:c>
      <x:c r="D2052" s="122" t="str">
        <x:v>-</x:v>
      </x:c>
      <x:c r="E2052" s="123" t="n">
        <x:v>1</x:v>
      </x:c>
      <x:c r="F2052" s="122" t="str">
        <x:v>Témoin présent de l’arche basse</x:v>
      </x:c>
      <x:c r="G2052" s="122" t="str">
        <x:v>C’est joué. La pièce commune peut être examinée selon ce que nous avons accepté.</x:v>
      </x:c>
      <x:c r="H2052" s="122" t="str">
        <x:v>Rejoint le point de travail ou de passage réellement obtenu.</x:v>
      </x:c>
      <x:c r="I2052" s="122" t="str">
        <x:v>Résultat correspondant effectivement constaté ; remplace ou supprime la ligne si choix de refus/différé/observation. Ne jamais jouer une victoire non acquise.</x:v>
      </x:c>
      <x:c r="J2052" s="122" t="str">
        <x:v>Guerre de clan — mission narrative 2D</x:v>
      </x:c>
      <x:c r="K2052" s="125" t="n">
        <x:v>14</x:v>
      </x:c>
    </x:row>
    <x:row r="2053" ht="44" customHeight="1">
      <x:c r="A2053" s="126" t="str">
        <x:v>D6-W-W3-N03-ECHEC---01</x:v>
      </x:c>
      <x:c r="B2053" s="127" t="str">
        <x:v>D6-W-W3-N03</x:v>
      </x:c>
      <x:c r="C2053" s="127" t="str">
        <x:v>ECHEC</x:v>
      </x:c>
      <x:c r="D2053" s="127" t="str">
        <x:v>-</x:v>
      </x:c>
      <x:c r="E2053" s="128" t="n">
        <x:v>1</x:v>
      </x:c>
      <x:c r="F2053" s="127" t="str">
        <x:v>Rival des Hautes Branches</x:v>
      </x:c>
      <x:c r="G2053" s="127" t="str">
        <x:v>Le cercle a été franchi. Arrête ! Ce coup ne conclut rien.</x:v>
      </x:c>
      <x:c r="H2053" s="127" t="str">
        <x:v>Abaisse la main et regarde la route ou l’objet resté inaccessible.</x:v>
      </x:c>
      <x:c r="I2053" s="127" t="str">
        <x:v>Échec ou blocage correspondant effectivement observé ; les dégâts, objets et positions persistent.</x:v>
      </x:c>
      <x:c r="J2053" s="127" t="str">
        <x:v>Guerre de clan — mission narrative 2D</x:v>
      </x:c>
      <x:c r="K2053" s="130" t="n">
        <x:v>12</x:v>
      </x:c>
    </x:row>
    <x:row r="2054" ht="74" customHeight="1">
      <x:c r="A2054" s="121" t="str">
        <x:v>D6-W-W3-N03-REPRISE---01</x:v>
      </x:c>
      <x:c r="B2054" s="122" t="str">
        <x:v>D6-W-W3-N03</x:v>
      </x:c>
      <x:c r="C2054" s="122" t="str">
        <x:v>REPRISE</x:v>
      </x:c>
      <x:c r="D2054" s="122" t="str">
        <x:v>-</x:v>
      </x:c>
      <x:c r="E2054" s="123" t="n">
        <x:v>1</x:v>
      </x:c>
      <x:c r="F2054" s="122" t="str">
        <x:v>Rival des Hautes Branches</x:v>
      </x:c>
      <x:c r="G2054" s="122" t="str">
        <x:v>Nos limites ont été déplacées. Replaçons-les avant de décider de la suite.</x:v>
      </x:c>
      <x:c r="H2054" s="122" t="str">
        <x:v>Reprend sa place au dernier point sûr, sans rejouer le début. Réplique supprimée si le rival est mort, inconscient, parti ou a clos définitivement l’affaire.</x:v>
      </x:c>
      <x:c r="I2054" s="122" t="str">
        <x:v>Réinteraction volontaire après interruption ; état de l’action conservé.</x:v>
      </x:c>
      <x:c r="J2054" s="122" t="str">
        <x:v>Guerre de clan — mission narrative 2D</x:v>
      </x:c>
      <x:c r="K2054" s="125" t="n">
        <x:v>12</x:v>
      </x:c>
    </x:row>
    <x:row r="2055" ht="59" customHeight="1">
      <x:c r="A2055" s="126" t="str">
        <x:v>D6-W-W3-N03-CHOIX-A-01</x:v>
      </x:c>
      <x:c r="B2055" s="127" t="str">
        <x:v>D6-W-W3-N03</x:v>
      </x:c>
      <x:c r="C2055" s="127" t="str">
        <x:v>CHOIX</x:v>
      </x:c>
      <x:c r="D2055" s="127" t="str">
        <x:v>A</x:v>
      </x:c>
      <x:c r="E2055" s="128" t="n">
        <x:v>1</x:v>
      </x:c>
      <x:c r="F2055" s="127" t="str">
        <x:v>Joueur</x:v>
      </x:c>
      <x:c r="G2055" s="127" t="str">
        <x:v>J’accepte. Fais reculer celui qui approche.</x:v>
      </x:c>
      <x:c r="H2055" s="127" t="str">
        <x:v>Regarder la personne ou l’appui concerné ; intention, pas résultat.</x:v>
      </x:c>
      <x:c r="I2055" s="127" t="str">
        <x:v>Option physiquement praticable ; partenaires mentionnés présents et volontaires ; ressources nécessaires disponibles.</x:v>
      </x:c>
      <x:c r="J2055" s="127" t="str">
        <x:v>Guerre de clan — mission narrative 2D</x:v>
      </x:c>
      <x:c r="K2055" s="130" t="n">
        <x:v>6</x:v>
      </x:c>
    </x:row>
    <x:row r="2056" ht="59" customHeight="1">
      <x:c r="A2056" s="121" t="str">
        <x:v>D6-W-W3-N03-REPONSE-A-01</x:v>
      </x:c>
      <x:c r="B2056" s="122" t="str">
        <x:v>D6-W-W3-N03</x:v>
      </x:c>
      <x:c r="C2056" s="122" t="str">
        <x:v>REPONSE</x:v>
      </x:c>
      <x:c r="D2056" s="122" t="str">
        <x:v>A</x:v>
      </x:c>
      <x:c r="E2056" s="123" t="n">
        <x:v>1</x:v>
      </x:c>
      <x:c r="F2056" s="122" t="str">
        <x:v>Rival des Hautes Branches</x:v>
      </x:c>
      <x:c r="G2056" s="122" t="str">
        <x:v>Recule ! Je n’ai pas demandé ta lance.</x:v>
      </x:c>
      <x:c r="H2056" s="122" t="str">
        <x:v>Réponse au choix retenu ; les autres réponses ne sont pas jouées.</x:v>
      </x:c>
      <x:c r="I2056" s="122" t="str">
        <x:v>Option physiquement praticable ; partenaires mentionnés présents et volontaires ; ressources nécessaires disponibles.</x:v>
      </x:c>
      <x:c r="J2056" s="122" t="str">
        <x:v>Guerre de clan — mission narrative 2D</x:v>
      </x:c>
      <x:c r="K2056" s="125" t="n">
        <x:v>8</x:v>
      </x:c>
    </x:row>
    <x:row r="2057" ht="59" customHeight="1">
      <x:c r="A2057" s="126" t="str">
        <x:v>D6-W-W3-N03-CHOIX-B-01</x:v>
      </x:c>
      <x:c r="B2057" s="127" t="str">
        <x:v>D6-W-W3-N03</x:v>
      </x:c>
      <x:c r="C2057" s="127" t="str">
        <x:v>CHOIX</x:v>
      </x:c>
      <x:c r="D2057" s="127" t="str">
        <x:v>B</x:v>
      </x:c>
      <x:c r="E2057" s="128" t="n">
        <x:v>1</x:v>
      </x:c>
      <x:c r="F2057" s="127" t="str">
        <x:v>Joueur</x:v>
      </x:c>
      <x:c r="G2057" s="127" t="str">
        <x:v>Je refuse ton cercle. Nous réglerons le passage avec nos équipes.</x:v>
      </x:c>
      <x:c r="H2057" s="127" t="str">
        <x:v>Regarder la personne ou l’appui concerné ; intention, pas résultat.</x:v>
      </x:c>
      <x:c r="I2057" s="127" t="str">
        <x:v>Option physiquement praticable ; aucune téléportation ou ressource supposée. Si choix de différer : sortie sûre encore atteignable.</x:v>
      </x:c>
      <x:c r="J2057" s="127" t="str">
        <x:v>Guerre de clan — mission narrative 2D</x:v>
      </x:c>
      <x:c r="K2057" s="130" t="n">
        <x:v>11</x:v>
      </x:c>
    </x:row>
    <x:row r="2058" ht="59" customHeight="1">
      <x:c r="A2058" s="121" t="str">
        <x:v>D6-W-W3-N03-REPONSE-B-01</x:v>
      </x:c>
      <x:c r="B2058" s="122" t="str">
        <x:v>D6-W-W3-N03</x:v>
      </x:c>
      <x:c r="C2058" s="122" t="str">
        <x:v>REPONSE</x:v>
      </x:c>
      <x:c r="D2058" s="122" t="str">
        <x:v>B</x:v>
      </x:c>
      <x:c r="E2058" s="123" t="n">
        <x:v>1</x:v>
      </x:c>
      <x:c r="F2058" s="122" t="str">
        <x:v>Rival des Hautes Branches</x:v>
      </x:c>
      <x:c r="G2058" s="122" t="str">
        <x:v>Alors sortons de l’aire. Que personne ne prenne le changement pour une attaque cachée.</x:v>
      </x:c>
      <x:c r="H2058" s="122" t="str">
        <x:v>Réponse au choix retenu ; les autres réponses ne sont pas jouées.</x:v>
      </x:c>
      <x:c r="I2058" s="122" t="str">
        <x:v>Option physiquement praticable ; aucune téléportation ou ressource supposée. Si choix de différer : sortie sûre encore atteignable.</x:v>
      </x:c>
      <x:c r="J2058" s="122" t="str">
        <x:v>Guerre de clan — mission narrative 2D</x:v>
      </x:c>
      <x:c r="K2058" s="125" t="n">
        <x:v>14</x:v>
      </x:c>
    </x:row>
    <x:row r="2059" ht="254" customHeight="1">
      <x:c r="A2059" s="126" t="str">
        <x:v>D6-W-W3-N04-OUV---01</x:v>
      </x:c>
      <x:c r="B2059" s="127" t="str">
        <x:v>D6-W-W3-N04</x:v>
      </x:c>
      <x:c r="C2059" s="127" t="str">
        <x:v>OUV</x:v>
      </x:c>
      <x:c r="D2059" s="127" t="str">
        <x:v>-</x:v>
      </x:c>
      <x:c r="E2059" s="128" t="n">
        <x:v>1</x:v>
      </x:c>
      <x:c r="F2059" s="127" t="str">
        <x:v>Artisan du support commun</x:v>
      </x:c>
      <x:c r="G2059" s="127" t="str">
        <x:v>Deux marques, deux angles. Je peux les rendre visibles ensemble, mais je ne fabriquerai pas deux prises.</x:v>
      </x:c>
      <x:c r="H2059" s="127" t="str">
        <x:v>Désigne l’élément visible concerné puis laisse au joueur le temps de regarder.</x:v>
      </x:c>
      <x:c r="I2059" s="127" t="str">
        <x:v>Young Blood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059" s="127" t="str">
        <x:v>Guerre de clan — mission narrative 2D</x:v>
      </x:c>
      <x:c r="K2059" s="130" t="n">
        <x:v>17</x:v>
      </x:c>
    </x:row>
    <x:row r="2060" ht="74" customHeight="1">
      <x:c r="A2060" s="121" t="str">
        <x:v>D6-W-W3-N04-SUCCES---01</x:v>
      </x:c>
      <x:c r="B2060" s="122" t="str">
        <x:v>D6-W-W3-N04</x:v>
      </x:c>
      <x:c r="C2060" s="122" t="str">
        <x:v>SUCCES</x:v>
      </x:c>
      <x:c r="D2060" s="122" t="str">
        <x:v>-</x:v>
      </x:c>
      <x:c r="E2060" s="123" t="n">
        <x:v>1</x:v>
      </x:c>
      <x:c r="F2060" s="122" t="str">
        <x:v>Artisan du support commun</x:v>
      </x:c>
      <x:c r="G2060" s="122" t="str">
        <x:v>Le montage montre les deux gestes. Les visiteurs pourront les suivre sans déplacer l’objet.</x:v>
      </x:c>
      <x:c r="H2060" s="122" t="str">
        <x:v>Rejoint le point de travail ou de passage réellement obtenu.</x:v>
      </x:c>
      <x:c r="I2060" s="122" t="str">
        <x:v>Résultat correspondant effectivement constaté ; remplace ou supprime la ligne si choix de refus/différé/observation. Ne jamais jouer une victoire non acquise.</x:v>
      </x:c>
      <x:c r="J2060" s="122" t="str">
        <x:v>Guerre de clan — mission narrative 2D</x:v>
      </x:c>
      <x:c r="K2060" s="125" t="n">
        <x:v>14</x:v>
      </x:c>
    </x:row>
    <x:row r="2061" ht="44" customHeight="1">
      <x:c r="A2061" s="126" t="str">
        <x:v>D6-W-W3-N04-ECHEC---01</x:v>
      </x:c>
      <x:c r="B2061" s="127" t="str">
        <x:v>D6-W-W3-N04</x:v>
      </x:c>
      <x:c r="C2061" s="127" t="str">
        <x:v>ECHEC</x:v>
      </x:c>
      <x:c r="D2061" s="127" t="str">
        <x:v>-</x:v>
      </x:c>
      <x:c r="E2061" s="128" t="n">
        <x:v>1</x:v>
      </x:c>
      <x:c r="F2061" s="127" t="str">
        <x:v>Artisan du support commun</x:v>
      </x:c>
      <x:c r="G2061" s="127" t="str">
        <x:v>La pièce n’est pas à l’atelier. Rien à présenter tant que le trajet reste coupé.</x:v>
      </x:c>
      <x:c r="H2061" s="127" t="str">
        <x:v>Abaisse la main et regarde la route ou l’objet resté inaccessible.</x:v>
      </x:c>
      <x:c r="I2061" s="127" t="str">
        <x:v>Échec ou blocage correspondant effectivement observé ; les dégâts, objets et positions persistent.</x:v>
      </x:c>
      <x:c r="J2061" s="127" t="str">
        <x:v>Guerre de clan — mission narrative 2D</x:v>
      </x:c>
      <x:c r="K2061" s="130" t="n">
        <x:v>15</x:v>
      </x:c>
    </x:row>
    <x:row r="2062" ht="44" customHeight="1">
      <x:c r="A2062" s="121" t="str">
        <x:v>D6-W-W3-N04-REPRISE---01</x:v>
      </x:c>
      <x:c r="B2062" s="122" t="str">
        <x:v>D6-W-W3-N04</x:v>
      </x:c>
      <x:c r="C2062" s="122" t="str">
        <x:v>REPRISE</x:v>
      </x:c>
      <x:c r="D2062" s="122" t="str">
        <x:v>-</x:v>
      </x:c>
      <x:c r="E2062" s="123" t="n">
        <x:v>1</x:v>
      </x:c>
      <x:c r="F2062" s="122" t="str">
        <x:v>Artisan du support commun</x:v>
      </x:c>
      <x:c r="G2062" s="122" t="str">
        <x:v>Le support attend. Reprenons par le chargement, pas par une nouvelle revendication.</x:v>
      </x:c>
      <x:c r="H2062" s="122" t="str">
        <x:v>Reprend sa place au dernier point sûr, sans rejouer le début.</x:v>
      </x:c>
      <x:c r="I2062" s="122" t="str">
        <x:v>Réinteraction volontaire après interruption ; état de l’action conservé.</x:v>
      </x:c>
      <x:c r="J2062" s="122" t="str">
        <x:v>Guerre de clan — mission narrative 2D</x:v>
      </x:c>
      <x:c r="K2062" s="125" t="n">
        <x:v>12</x:v>
      </x:c>
    </x:row>
    <x:row r="2063" ht="59" customHeight="1">
      <x:c r="A2063" s="126" t="str">
        <x:v>D6-W-W3-N04-CHOIX-A-01</x:v>
      </x:c>
      <x:c r="B2063" s="127" t="str">
        <x:v>D6-W-W3-N04</x:v>
      </x:c>
      <x:c r="C2063" s="127" t="str">
        <x:v>CHOIX</x:v>
      </x:c>
      <x:c r="D2063" s="127" t="str">
        <x:v>A</x:v>
      </x:c>
      <x:c r="E2063" s="128" t="n">
        <x:v>1</x:v>
      </x:c>
      <x:c r="F2063" s="127" t="str">
        <x:v>Joueur</x:v>
      </x:c>
      <x:c r="G2063" s="127" t="str">
        <x:v>Expose les deux contributions. Nous désignerons celui qui garde l’original.</x:v>
      </x:c>
      <x:c r="H2063" s="127" t="str">
        <x:v>Regarder la personne ou l’appui concerné ; intention, pas résultat.</x:v>
      </x:c>
      <x:c r="I2063" s="127" t="str">
        <x:v>Option physiquement praticable ; partenaires mentionnés présents et volontaires ; ressources nécessaires disponibles.</x:v>
      </x:c>
      <x:c r="J2063" s="127" t="str">
        <x:v>Guerre de clan — mission narrative 2D</x:v>
      </x:c>
      <x:c r="K2063" s="130" t="n">
        <x:v>10</x:v>
      </x:c>
    </x:row>
    <x:row r="2064" ht="59" customHeight="1">
      <x:c r="A2064" s="121" t="str">
        <x:v>D6-W-W3-N04-REPONSE-A-01</x:v>
      </x:c>
      <x:c r="B2064" s="122" t="str">
        <x:v>D6-W-W3-N04</x:v>
      </x:c>
      <x:c r="C2064" s="122" t="str">
        <x:v>REPONSE</x:v>
      </x:c>
      <x:c r="D2064" s="122" t="str">
        <x:v>A</x:v>
      </x:c>
      <x:c r="E2064" s="123" t="n">
        <x:v>1</x:v>
      </x:c>
      <x:c r="F2064" s="122" t="str">
        <x:v>Artisan du support commun</x:v>
      </x:c>
      <x:c r="G2064" s="122" t="str">
        <x:v>Apporte la pièce ici. Le nom du gardien sera séparé du récit de la chasse.</x:v>
      </x:c>
      <x:c r="H2064" s="122" t="str">
        <x:v>Réponse au choix retenu ; les autres réponses ne sont pas jouées.</x:v>
      </x:c>
      <x:c r="I2064" s="122" t="str">
        <x:v>Option physiquement praticable ; partenaires mentionnés présents et volontaires ; ressources nécessaires disponibles.</x:v>
      </x:c>
      <x:c r="J2064" s="122" t="str">
        <x:v>Guerre de clan — mission narrative 2D</x:v>
      </x:c>
      <x:c r="K2064" s="125" t="n">
        <x:v>15</x:v>
      </x:c>
    </x:row>
    <x:row r="2065" ht="59" customHeight="1">
      <x:c r="A2065" s="126" t="str">
        <x:v>D6-W-W3-N04-CHOIX-B-01</x:v>
      </x:c>
      <x:c r="B2065" s="127" t="str">
        <x:v>D6-W-W3-N04</x:v>
      </x:c>
      <x:c r="C2065" s="127" t="str">
        <x:v>CHOIX</x:v>
      </x:c>
      <x:c r="D2065" s="127" t="str">
        <x:v>B</x:v>
      </x:c>
      <x:c r="E2065" s="128" t="n">
        <x:v>1</x:v>
      </x:c>
      <x:c r="F2065" s="127" t="str">
        <x:v>Joueur</x:v>
      </x:c>
      <x:c r="G2065" s="127" t="str">
        <x:v>Je garde ma pièce. Montre aussi ce que l’autre équipe a fait.</x:v>
      </x:c>
      <x:c r="H2065" s="127" t="str">
        <x:v>Regarder la personne ou l’appui concerné ; intention, pas résultat.</x:v>
      </x:c>
      <x:c r="I2065" s="127" t="str">
        <x:v>Option physiquement praticable ; aucune téléportation ou ressource supposée. Si choix de différer : sortie sûre encore atteignable.</x:v>
      </x:c>
      <x:c r="J2065" s="127" t="str">
        <x:v>Guerre de clan — mission narrative 2D</x:v>
      </x:c>
      <x:c r="K2065" s="130" t="n">
        <x:v>12</x:v>
      </x:c>
    </x:row>
    <x:row r="2066" ht="59" customHeight="1">
      <x:c r="A2066" s="121" t="str">
        <x:v>D6-W-W3-N04-REPONSE-B-01</x:v>
      </x:c>
      <x:c r="B2066" s="122" t="str">
        <x:v>D6-W-W3-N04</x:v>
      </x:c>
      <x:c r="C2066" s="122" t="str">
        <x:v>REPONSE</x:v>
      </x:c>
      <x:c r="D2066" s="122" t="str">
        <x:v>B</x:v>
      </x:c>
      <x:c r="E2066" s="123" t="n">
        <x:v>1</x:v>
      </x:c>
      <x:c r="F2066" s="122" t="str">
        <x:v>Artisan du support commun</x:v>
      </x:c>
      <x:c r="G2066" s="122" t="str">
        <x:v>Alors place-la de profil. Leur trace doit rester lisible même depuis ton côté.</x:v>
      </x:c>
      <x:c r="H2066" s="122" t="str">
        <x:v>Réponse au choix retenu ; les autres réponses ne sont pas jouées.</x:v>
      </x:c>
      <x:c r="I2066" s="122" t="str">
        <x:v>Option physiquement praticable ; aucune téléportation ou ressource supposée. Si choix de différer : sortie sûre encore atteignable.</x:v>
      </x:c>
      <x:c r="J2066" s="122" t="str">
        <x:v>Guerre de clan — mission narrative 2D</x:v>
      </x:c>
      <x:c r="K2066" s="125" t="n">
        <x:v>13</x:v>
      </x:c>
    </x:row>
    <x:row r="2067" ht="254" customHeight="1">
      <x:c r="A2067" s="126" t="str">
        <x:v>D6-W-W3-N05-OUV---01</x:v>
      </x:c>
      <x:c r="B2067" s="127" t="str">
        <x:v>D6-W-W3-N05</x:v>
      </x:c>
      <x:c r="C2067" s="127" t="str">
        <x:v>OUV</x:v>
      </x:c>
      <x:c r="D2067" s="127" t="str">
        <x:v>-</x:v>
      </x:c>
      <x:c r="E2067" s="128" t="n">
        <x:v>1</x:v>
      </x:c>
      <x:c r="F2067" s="127" t="str">
        <x:v>Gardienne de citerne</x:v>
      </x:c>
      <x:c r="G2067" s="127" t="str">
        <x:v>Écoute cette bague. Elle sonne plus bas que les autres depuis le dernier raid.</x:v>
      </x:c>
      <x:c r="H2067" s="127" t="str">
        <x:v>Désigne l’élément visible concerné puis laisse au joueur le temps de regarder.</x:v>
      </x:c>
      <x:c r="I2067" s="127" t="str">
        <x:v>Young Blood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067" s="127" t="str">
        <x:v>Guerre de clan — mission narrative 2D</x:v>
      </x:c>
      <x:c r="K2067" s="130" t="n">
        <x:v>14</x:v>
      </x:c>
    </x:row>
    <x:row r="2068" ht="74" customHeight="1">
      <x:c r="A2068" s="121" t="str">
        <x:v>D6-W-W3-N05-SUCCES---01</x:v>
      </x:c>
      <x:c r="B2068" s="122" t="str">
        <x:v>D6-W-W3-N05</x:v>
      </x:c>
      <x:c r="C2068" s="122" t="str">
        <x:v>SUCCES</x:v>
      </x:c>
      <x:c r="D2068" s="122" t="str">
        <x:v>-</x:v>
      </x:c>
      <x:c r="E2068" s="123" t="n">
        <x:v>1</x:v>
      </x:c>
      <x:c r="F2068" s="122" t="str">
        <x:v>Gardienne de citerne</x:v>
      </x:c>
      <x:c r="G2068" s="122" t="str">
        <x:v>L’ouverture vient de cette conduite. Nous savons maintenant où ils entrent.</x:v>
      </x:c>
      <x:c r="H2068" s="122" t="str">
        <x:v>Rejoint le point de travail ou de passage réellement obtenu.</x:v>
      </x:c>
      <x:c r="I2068" s="122" t="str">
        <x:v>Résultat correspondant effectivement constaté ; remplace ou supprime la ligne si choix de refus/différé/observation. Ne jamais jouer une victoire non acquise.</x:v>
      </x:c>
      <x:c r="J2068" s="122" t="str">
        <x:v>Guerre de clan — mission narrative 2D</x:v>
      </x:c>
      <x:c r="K2068" s="125" t="n">
        <x:v>11</x:v>
      </x:c>
    </x:row>
    <x:row r="2069" ht="44" customHeight="1">
      <x:c r="A2069" s="126" t="str">
        <x:v>D6-W-W3-N05-ECHEC---01</x:v>
      </x:c>
      <x:c r="B2069" s="127" t="str">
        <x:v>D6-W-W3-N05</x:v>
      </x:c>
      <x:c r="C2069" s="127" t="str">
        <x:v>ECHEC</x:v>
      </x:c>
      <x:c r="D2069" s="127" t="str">
        <x:v>-</x:v>
      </x:c>
      <x:c r="E2069" s="128" t="n">
        <x:v>1</x:v>
      </x:c>
      <x:c r="F2069" s="127" t="str">
        <x:v>Gardienne de citerne</x:v>
      </x:c>
      <x:c r="G2069" s="127" t="str">
        <x:v>Le bassin est noir. Attends de retrouver le reflet avant de descendre.</x:v>
      </x:c>
      <x:c r="H2069" s="127" t="str">
        <x:v>Abaisse la main et regarde la route ou l’objet resté inaccessible.</x:v>
      </x:c>
      <x:c r="I2069" s="127" t="str">
        <x:v>Échec ou blocage correspondant effectivement observé ; les dégâts, objets et positions persistent.</x:v>
      </x:c>
      <x:c r="J2069" s="127" t="str">
        <x:v>Guerre de clan — mission narrative 2D</x:v>
      </x:c>
      <x:c r="K2069" s="130" t="n">
        <x:v>12</x:v>
      </x:c>
    </x:row>
    <x:row r="2070" ht="44" customHeight="1">
      <x:c r="A2070" s="121" t="str">
        <x:v>D6-W-W3-N05-REPRISE---01</x:v>
      </x:c>
      <x:c r="B2070" s="122" t="str">
        <x:v>D6-W-W3-N05</x:v>
      </x:c>
      <x:c r="C2070" s="122" t="str">
        <x:v>REPRISE</x:v>
      </x:c>
      <x:c r="D2070" s="122" t="str">
        <x:v>-</x:v>
      </x:c>
      <x:c r="E2070" s="123" t="n">
        <x:v>1</x:v>
      </x:c>
      <x:c r="F2070" s="122" t="str">
        <x:v>Gardienne de citerne</x:v>
      </x:c>
      <x:c r="G2070" s="122" t="str">
        <x:v>Le dernier appui sûr est sous l’échelle. Le levier a gardé sa position.</x:v>
      </x:c>
      <x:c r="H2070" s="122" t="str">
        <x:v>Reprend sa place au dernier point sûr, sans rejouer le début.</x:v>
      </x:c>
      <x:c r="I2070" s="122" t="str">
        <x:v>Réinteraction volontaire après interruption ; état de l’action conservé.</x:v>
      </x:c>
      <x:c r="J2070" s="122" t="str">
        <x:v>Guerre de clan — mission narrative 2D</x:v>
      </x:c>
      <x:c r="K2070" s="125" t="n">
        <x:v>13</x:v>
      </x:c>
    </x:row>
    <x:row r="2071" ht="59" customHeight="1">
      <x:c r="A2071" s="126" t="str">
        <x:v>D6-W-W3-N05-CHOIX-A-01</x:v>
      </x:c>
      <x:c r="B2071" s="127" t="str">
        <x:v>D6-W-W3-N05</x:v>
      </x:c>
      <x:c r="C2071" s="127" t="str">
        <x:v>CHOIX</x:v>
      </x:c>
      <x:c r="D2071" s="127" t="str">
        <x:v>A</x:v>
      </x:c>
      <x:c r="E2071" s="128" t="n">
        <x:v>1</x:v>
      </x:c>
      <x:c r="F2071" s="127" t="str">
        <x:v>Joueur</x:v>
      </x:c>
      <x:c r="G2071" s="127" t="str">
        <x:v>L’éclaireur a gagné le toit. Je le poursuis.</x:v>
      </x:c>
      <x:c r="H2071" s="127" t="str">
        <x:v>Regarder la personne ou l’appui concerné ; intention, pas résultat.</x:v>
      </x:c>
      <x:c r="I2071" s="127" t="str">
        <x:v>Option physiquement praticable ; partenaires mentionnés présents et volontaires ; ressources nécessaires disponibles.</x:v>
      </x:c>
      <x:c r="J2071" s="127" t="str">
        <x:v>Guerre de clan — mission narrative 2D</x:v>
      </x:c>
      <x:c r="K2071" s="130" t="n">
        <x:v>8</x:v>
      </x:c>
    </x:row>
    <x:row r="2072" ht="59" customHeight="1">
      <x:c r="A2072" s="121" t="str">
        <x:v>D6-W-W3-N05-REPONSE-A-01</x:v>
      </x:c>
      <x:c r="B2072" s="122" t="str">
        <x:v>D6-W-W3-N05</x:v>
      </x:c>
      <x:c r="C2072" s="122" t="str">
        <x:v>REPONSE</x:v>
      </x:c>
      <x:c r="D2072" s="122" t="str">
        <x:v>A</x:v>
      </x:c>
      <x:c r="E2072" s="123" t="n">
        <x:v>1</x:v>
      </x:c>
      <x:c r="F2072" s="122" t="str">
        <x:v>Gardienne de citerne</x:v>
      </x:c>
      <x:c r="G2072" s="122" t="str">
        <x:v>Prends l’escalier sec. La grille du bassin est encore fermée.</x:v>
      </x:c>
      <x:c r="H2072" s="122" t="str">
        <x:v>Réponse au choix retenu ; les autres réponses ne sont pas jouées.</x:v>
      </x:c>
      <x:c r="I2072" s="122" t="str">
        <x:v>Option physiquement praticable ; partenaires mentionnés présents et volontaires ; ressources nécessaires disponibles.</x:v>
      </x:c>
      <x:c r="J2072" s="122" t="str">
        <x:v>Guerre de clan — mission narrative 2D</x:v>
      </x:c>
      <x:c r="K2072" s="125" t="n">
        <x:v>10</x:v>
      </x:c>
    </x:row>
    <x:row r="2073" ht="59" customHeight="1">
      <x:c r="A2073" s="126" t="str">
        <x:v>D6-W-W3-N05-CHOIX-B-01</x:v>
      </x:c>
      <x:c r="B2073" s="127" t="str">
        <x:v>D6-W-W3-N05</x:v>
      </x:c>
      <x:c r="C2073" s="127" t="str">
        <x:v>CHOIX</x:v>
      </x:c>
      <x:c r="D2073" s="127" t="str">
        <x:v>B</x:v>
      </x:c>
      <x:c r="E2073" s="128" t="n">
        <x:v>1</x:v>
      </x:c>
      <x:c r="F2073" s="127" t="str">
        <x:v>Joueur</x:v>
      </x:c>
      <x:c r="G2073" s="127" t="str">
        <x:v>Je bloque d’abord le levier du passage.</x:v>
      </x:c>
      <x:c r="H2073" s="127" t="str">
        <x:v>Regarder la personne ou l’appui concerné ; intention, pas résultat.</x:v>
      </x:c>
      <x:c r="I2073" s="127" t="str">
        <x:v>Option physiquement praticable ; aucune téléportation ou ressource supposée. Si choix de différer : sortie sûre encore atteignable.</x:v>
      </x:c>
      <x:c r="J2073" s="127" t="str">
        <x:v>Guerre de clan — mission narrative 2D</x:v>
      </x:c>
      <x:c r="K2073" s="130" t="n">
        <x:v>7</x:v>
      </x:c>
    </x:row>
    <x:row r="2074" ht="59" customHeight="1">
      <x:c r="A2074" s="121" t="str">
        <x:v>D6-W-W3-N05-REPONSE-B-01</x:v>
      </x:c>
      <x:c r="B2074" s="122" t="str">
        <x:v>D6-W-W3-N05</x:v>
      </x:c>
      <x:c r="C2074" s="122" t="str">
        <x:v>REPONSE</x:v>
      </x:c>
      <x:c r="D2074" s="122" t="str">
        <x:v>B</x:v>
      </x:c>
      <x:c r="E2074" s="123" t="n">
        <x:v>1</x:v>
      </x:c>
      <x:c r="F2074" s="122" t="str">
        <x:v>Gardienne de citerne</x:v>
      </x:c>
      <x:c r="G2074" s="122" t="str">
        <x:v>Tiens-le pendant que je mets la cale. Nous pourrons encore remonter si la lampe s’éteint.</x:v>
      </x:c>
      <x:c r="H2074" s="122" t="str">
        <x:v>Réponse au choix retenu ; les autres réponses ne sont pas jouées.</x:v>
      </x:c>
      <x:c r="I2074" s="122" t="str">
        <x:v>Option physiquement praticable ; aucune téléportation ou ressource supposée. Si choix de différer : sortie sûre encore atteignable.</x:v>
      </x:c>
      <x:c r="J2074" s="122" t="str">
        <x:v>Guerre de clan — mission narrative 2D</x:v>
      </x:c>
      <x:c r="K2074" s="125" t="n">
        <x:v>15</x:v>
      </x:c>
    </x:row>
    <x:row r="2075" ht="254" customHeight="1">
      <x:c r="A2075" s="126" t="str">
        <x:v>D6-W-W3-N06-OUV---01</x:v>
      </x:c>
      <x:c r="B2075" s="127" t="str">
        <x:v>D6-W-W3-N06</x:v>
      </x:c>
      <x:c r="C2075" s="127" t="str">
        <x:v>OUV</x:v>
      </x:c>
      <x:c r="D2075" s="127" t="str">
        <x:v>-</x:v>
      </x:c>
      <x:c r="E2075" s="128" t="n">
        <x:v>1</x:v>
      </x:c>
      <x:c r="F2075" s="127" t="str">
        <x:v>Artisane de conduite</x:v>
      </x:c>
      <x:c r="G2075" s="127" t="str">
        <x:v>Tiens cette section par le bas. Si elle pivote, nos attaches ne tomberont plus face à la grille.</x:v>
      </x:c>
      <x:c r="H2075" s="127" t="str">
        <x:v>Désigne l’élément visible concerné puis laisse au joueur le temps de regarder.</x:v>
      </x:c>
      <x:c r="I2075" s="127" t="str">
        <x:v>Young Blood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075" s="127" t="str">
        <x:v>Guerre de clan — mission narrative 2D</x:v>
      </x:c>
      <x:c r="K2075" s="130" t="n">
        <x:v>18</x:v>
      </x:c>
    </x:row>
    <x:row r="2076" ht="74" customHeight="1">
      <x:c r="A2076" s="121" t="str">
        <x:v>D6-W-W3-N06-SUCCES---01</x:v>
      </x:c>
      <x:c r="B2076" s="122" t="str">
        <x:v>D6-W-W3-N06</x:v>
      </x:c>
      <x:c r="C2076" s="122" t="str">
        <x:v>SUCCES</x:v>
      </x:c>
      <x:c r="D2076" s="122" t="str">
        <x:v>-</x:v>
      </x:c>
      <x:c r="E2076" s="123" t="n">
        <x:v>1</x:v>
      </x:c>
      <x:c r="F2076" s="122" t="str">
        <x:v>Artisane de conduite</x:v>
      </x:c>
      <x:c r="G2076" s="122" t="str">
        <x:v>La conduite ne vibre plus contre la grille. Laisse passer un premier jet.</x:v>
      </x:c>
      <x:c r="H2076" s="122" t="str">
        <x:v>Rejoint le point de travail ou de passage réellement obtenu.</x:v>
      </x:c>
      <x:c r="I2076" s="122" t="str">
        <x:v>Résultat correspondant effectivement constaté ; remplace ou supprime la ligne si choix de refus/différé/observation. Ne jamais jouer une victoire non acquise.</x:v>
      </x:c>
      <x:c r="J2076" s="122" t="str">
        <x:v>Guerre de clan — mission narrative 2D</x:v>
      </x:c>
      <x:c r="K2076" s="125" t="n">
        <x:v>13</x:v>
      </x:c>
    </x:row>
    <x:row r="2077" ht="44" customHeight="1">
      <x:c r="A2077" s="126" t="str">
        <x:v>D6-W-W3-N06-ECHEC---01</x:v>
      </x:c>
      <x:c r="B2077" s="127" t="str">
        <x:v>D6-W-W3-N06</x:v>
      </x:c>
      <x:c r="C2077" s="127" t="str">
        <x:v>ECHEC</x:v>
      </x:c>
      <x:c r="D2077" s="127" t="str">
        <x:v>-</x:v>
      </x:c>
      <x:c r="E2077" s="128" t="n">
        <x:v>1</x:v>
      </x:c>
      <x:c r="F2077" s="127" t="str">
        <x:v>Artisane de conduite</x:v>
      </x:c>
      <x:c r="G2077" s="127" t="str">
        <x:v>L’attache a cédé. La pièce est encore au palan ; ne la compte pas comme posée.</x:v>
      </x:c>
      <x:c r="H2077" s="127" t="str">
        <x:v>Abaisse la main et regarde la route ou l’objet resté inaccessible.</x:v>
      </x:c>
      <x:c r="I2077" s="127" t="str">
        <x:v>Échec ou blocage correspondant effectivement observé ; les dégâts, objets et positions persistent.</x:v>
      </x:c>
      <x:c r="J2077" s="127" t="str">
        <x:v>Guerre de clan — mission narrative 2D</x:v>
      </x:c>
      <x:c r="K2077" s="130" t="n">
        <x:v>16</x:v>
      </x:c>
    </x:row>
    <x:row r="2078" ht="44" customHeight="1">
      <x:c r="A2078" s="121" t="str">
        <x:v>D6-W-W3-N06-REPRISE---01</x:v>
      </x:c>
      <x:c r="B2078" s="122" t="str">
        <x:v>D6-W-W3-N06</x:v>
      </x:c>
      <x:c r="C2078" s="122" t="str">
        <x:v>REPRISE</x:v>
      </x:c>
      <x:c r="D2078" s="122" t="str">
        <x:v>-</x:v>
      </x:c>
      <x:c r="E2078" s="123" t="n">
        <x:v>1</x:v>
      </x:c>
      <x:c r="F2078" s="122" t="str">
        <x:v>Artisane de conduite</x:v>
      </x:c>
      <x:c r="G2078" s="122" t="str">
        <x:v>Nous avons conservé cette prise. Ramène le couvert avant de retendre la chaîne.</x:v>
      </x:c>
      <x:c r="H2078" s="122" t="str">
        <x:v>Reprend sa place au dernier point sûr, sans rejouer le début.</x:v>
      </x:c>
      <x:c r="I2078" s="122" t="str">
        <x:v>Réinteraction volontaire après interruption ; état de l’action conservé.</x:v>
      </x:c>
      <x:c r="J2078" s="122" t="str">
        <x:v>Guerre de clan — mission narrative 2D</x:v>
      </x:c>
      <x:c r="K2078" s="125" t="n">
        <x:v>13</x:v>
      </x:c>
    </x:row>
    <x:row r="2079" ht="59" customHeight="1">
      <x:c r="A2079" s="126" t="str">
        <x:v>D6-W-W3-N06-CHOIX-A-01</x:v>
      </x:c>
      <x:c r="B2079" s="127" t="str">
        <x:v>D6-W-W3-N06</x:v>
      </x:c>
      <x:c r="C2079" s="127" t="str">
        <x:v>CHOIX</x:v>
      </x:c>
      <x:c r="D2079" s="127" t="str">
        <x:v>A</x:v>
      </x:c>
      <x:c r="E2079" s="128" t="n">
        <x:v>1</x:v>
      </x:c>
      <x:c r="F2079" s="127" t="str">
        <x:v>Joueur</x:v>
      </x:c>
      <x:c r="G2079" s="127" t="str">
        <x:v>On ferme le circuit ici. Je vous couvre.</x:v>
      </x:c>
      <x:c r="H2079" s="127" t="str">
        <x:v>Regarder la personne ou l’appui concerné ; intention, pas résultat.</x:v>
      </x:c>
      <x:c r="I2079" s="127" t="str">
        <x:v>Option physiquement praticable ; partenaires mentionnés présents et volontaires ; ressources nécessaires disponibles.</x:v>
      </x:c>
      <x:c r="J2079" s="127" t="str">
        <x:v>Guerre de clan — mission narrative 2D</x:v>
      </x:c>
      <x:c r="K2079" s="130" t="n">
        <x:v>8</x:v>
      </x:c>
    </x:row>
    <x:row r="2080" ht="59" customHeight="1">
      <x:c r="A2080" s="121" t="str">
        <x:v>D6-W-W3-N06-REPONSE-A-01</x:v>
      </x:c>
      <x:c r="B2080" s="122" t="str">
        <x:v>D6-W-W3-N06</x:v>
      </x:c>
      <x:c r="C2080" s="122" t="str">
        <x:v>REPONSE</x:v>
      </x:c>
      <x:c r="D2080" s="122" t="str">
        <x:v>A</x:v>
      </x:c>
      <x:c r="E2080" s="123" t="n">
        <x:v>1</x:v>
      </x:c>
      <x:c r="F2080" s="122" t="str">
        <x:v>Artisane de conduite</x:v>
      </x:c>
      <x:c r="G2080" s="122" t="str">
        <x:v>Alors garde le toit en vue. Je ne lâcherai le palan qu’une fois la pièce assise.</x:v>
      </x:c>
      <x:c r="H2080" s="122" t="str">
        <x:v>Réponse au choix retenu ; les autres réponses ne sont pas jouées.</x:v>
      </x:c>
      <x:c r="I2080" s="122" t="str">
        <x:v>Option physiquement praticable ; partenaires mentionnés présents et volontaires ; ressources nécessaires disponibles.</x:v>
      </x:c>
      <x:c r="J2080" s="122" t="str">
        <x:v>Guerre de clan — mission narrative 2D</x:v>
      </x:c>
      <x:c r="K2080" s="125" t="n">
        <x:v>16</x:v>
      </x:c>
    </x:row>
    <x:row r="2081" ht="59" customHeight="1">
      <x:c r="A2081" s="126" t="str">
        <x:v>D6-W-W3-N06-CHOIX-B-01</x:v>
      </x:c>
      <x:c r="B2081" s="127" t="str">
        <x:v>D6-W-W3-N06</x:v>
      </x:c>
      <x:c r="C2081" s="127" t="str">
        <x:v>CHOIX</x:v>
      </x:c>
      <x:c r="D2081" s="127" t="str">
        <x:v>B</x:v>
      </x:c>
      <x:c r="E2081" s="128" t="n">
        <x:v>1</x:v>
      </x:c>
      <x:c r="F2081" s="127" t="str">
        <x:v>Joueur</x:v>
      </x:c>
      <x:c r="G2081" s="127" t="str">
        <x:v>Passons le détour derrière les cuves.</x:v>
      </x:c>
      <x:c r="H2081" s="127" t="str">
        <x:v>Regarder la personne ou l’appui concerné ; intention, pas résultat.</x:v>
      </x:c>
      <x:c r="I2081" s="127" t="str">
        <x:v>Option physiquement praticable ; aucune téléportation ou ressource supposée. Si choix de différer : sortie sûre encore atteignable.</x:v>
      </x:c>
      <x:c r="J2081" s="127" t="str">
        <x:v>Guerre de clan — mission narrative 2D</x:v>
      </x:c>
      <x:c r="K2081" s="130" t="n">
        <x:v>6</x:v>
      </x:c>
    </x:row>
    <x:row r="2082" ht="59" customHeight="1">
      <x:c r="A2082" s="121" t="str">
        <x:v>D6-W-W3-N06-REPONSE-B-01</x:v>
      </x:c>
      <x:c r="B2082" s="122" t="str">
        <x:v>D6-W-W3-N06</x:v>
      </x:c>
      <x:c r="C2082" s="122" t="str">
        <x:v>REPONSE</x:v>
      </x:c>
      <x:c r="D2082" s="122" t="str">
        <x:v>B</x:v>
      </x:c>
      <x:c r="E2082" s="123" t="n">
        <x:v>1</x:v>
      </x:c>
      <x:c r="F2082" s="122" t="str">
        <x:v>Artisane de conduite</x:v>
      </x:c>
      <x:c r="G2082" s="122" t="str">
        <x:v>Il nous faut déplacer le palan. Les couverts y tiendront mieux, mais nous y resterons plus longtemps.</x:v>
      </x:c>
      <x:c r="H2082" s="122" t="str">
        <x:v>Réponse au choix retenu ; les autres réponses ne sont pas jouées.</x:v>
      </x:c>
      <x:c r="I2082" s="122" t="str">
        <x:v>Option physiquement praticable ; aucune téléportation ou ressource supposée. Si choix de différer : sortie sûre encore atteignable.</x:v>
      </x:c>
      <x:c r="J2082" s="122" t="str">
        <x:v>Guerre de clan — mission narrative 2D</x:v>
      </x:c>
      <x:c r="K2082" s="125" t="n">
        <x:v>17</x:v>
      </x:c>
    </x:row>
    <x:row r="2083" ht="254" customHeight="1">
      <x:c r="A2083" s="126" t="str">
        <x:v>D6-W-W3-N07-OUV---01</x:v>
      </x:c>
      <x:c r="B2083" s="127" t="str">
        <x:v>D6-W-W3-N07</x:v>
      </x:c>
      <x:c r="C2083" s="127" t="str">
        <x:v>OUV</x:v>
      </x:c>
      <x:c r="D2083" s="127" t="str">
        <x:v>-</x:v>
      </x:c>
      <x:c r="E2083" s="128" t="n">
        <x:v>1</x:v>
      </x:c>
      <x:c r="F2083" s="127" t="str">
        <x:v>Éclaireur des Citernes</x:v>
      </x:c>
      <x:c r="G2083" s="127" t="str">
        <x:v>Le garde passe sous cette lampe. Après lui, la galerie reste vide quelques instants.</x:v>
      </x:c>
      <x:c r="H2083" s="127" t="str">
        <x:v>Désigne l’élément visible concerné puis laisse au joueur le temps de regarder.</x:v>
      </x:c>
      <x:c r="I2083" s="127" t="str">
        <x:v>Young Blood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083" s="127" t="str">
        <x:v>Guerre de clan — mission narrative 2D</x:v>
      </x:c>
      <x:c r="K2083" s="130" t="n">
        <x:v>14</x:v>
      </x:c>
    </x:row>
    <x:row r="2084" ht="74" customHeight="1">
      <x:c r="A2084" s="121" t="str">
        <x:v>D6-W-W3-N07-SUCCES---01</x:v>
      </x:c>
      <x:c r="B2084" s="122" t="str">
        <x:v>D6-W-W3-N07</x:v>
      </x:c>
      <x:c r="C2084" s="122" t="str">
        <x:v>SUCCES</x:v>
      </x:c>
      <x:c r="D2084" s="122" t="str">
        <x:v>-</x:v>
      </x:c>
      <x:c r="E2084" s="123" t="n">
        <x:v>1</x:v>
      </x:c>
      <x:c r="F2084" s="122" t="str">
        <x:v>Éclaireur des Citernes</x:v>
      </x:c>
      <x:c r="G2084" s="122" t="str">
        <x:v>Notre équipe a rejoint le poste. La sortie haute n’est plus tenue par leur lanceur.</x:v>
      </x:c>
      <x:c r="H2084" s="122" t="str">
        <x:v>Rejoint le point de travail ou de passage réellement obtenu.</x:v>
      </x:c>
      <x:c r="I2084" s="122" t="str">
        <x:v>Résultat correspondant effectivement constaté ; remplace ou supprime la ligne si choix de refus/différé/observation. Ne jamais jouer une victoire non acquise.</x:v>
      </x:c>
      <x:c r="J2084" s="122" t="str">
        <x:v>Guerre de clan — mission narrative 2D</x:v>
      </x:c>
      <x:c r="K2084" s="125" t="n">
        <x:v>15</x:v>
      </x:c>
    </x:row>
    <x:row r="2085" ht="44" customHeight="1">
      <x:c r="A2085" s="126" t="str">
        <x:v>D6-W-W3-N07-ECHEC---01</x:v>
      </x:c>
      <x:c r="B2085" s="127" t="str">
        <x:v>D6-W-W3-N07</x:v>
      </x:c>
      <x:c r="C2085" s="127" t="str">
        <x:v>ECHEC</x:v>
      </x:c>
      <x:c r="D2085" s="127" t="str">
        <x:v>-</x:v>
      </x:c>
      <x:c r="E2085" s="128" t="n">
        <x:v>1</x:v>
      </x:c>
      <x:c r="F2085" s="127" t="str">
        <x:v>Éclaireur des Citernes</x:v>
      </x:c>
      <x:c r="G2085" s="127" t="str">
        <x:v>Le chef a gagné l’escalier. Nous avons pris une ouverture, pas sa personne.</x:v>
      </x:c>
      <x:c r="H2085" s="127" t="str">
        <x:v>Abaisse la main et regarde la route ou l’objet resté inaccessible.</x:v>
      </x:c>
      <x:c r="I2085" s="127" t="str">
        <x:v>Échec ou blocage correspondant effectivement observé ; les dégâts, objets et positions persistent.</x:v>
      </x:c>
      <x:c r="J2085" s="127" t="str">
        <x:v>Guerre de clan — mission narrative 2D</x:v>
      </x:c>
      <x:c r="K2085" s="130" t="n">
        <x:v>13</x:v>
      </x:c>
    </x:row>
    <x:row r="2086" ht="44" customHeight="1">
      <x:c r="A2086" s="121" t="str">
        <x:v>D6-W-W3-N07-REPRISE---01</x:v>
      </x:c>
      <x:c r="B2086" s="122" t="str">
        <x:v>D6-W-W3-N07</x:v>
      </x:c>
      <x:c r="C2086" s="122" t="str">
        <x:v>REPRISE</x:v>
      </x:c>
      <x:c r="D2086" s="122" t="str">
        <x:v>-</x:v>
      </x:c>
      <x:c r="E2086" s="123" t="n">
        <x:v>1</x:v>
      </x:c>
      <x:c r="F2086" s="122" t="str">
        <x:v>Éclaireur des Citernes</x:v>
      </x:c>
      <x:c r="G2086" s="122" t="str">
        <x:v>Le piège que tu as retiré manque toujours. Ils peuvent avoir remarqué le passage.</x:v>
      </x:c>
      <x:c r="H2086" s="122" t="str">
        <x:v>Reprend sa place au dernier point sûr, sans rejouer le début.</x:v>
      </x:c>
      <x:c r="I2086" s="122" t="str">
        <x:v>Réinteraction volontaire après interruption ; état de l’action conservé.</x:v>
      </x:c>
      <x:c r="J2086" s="122" t="str">
        <x:v>Guerre de clan — mission narrative 2D</x:v>
      </x:c>
      <x:c r="K2086" s="125" t="n">
        <x:v>14</x:v>
      </x:c>
    </x:row>
    <x:row r="2087" ht="59" customHeight="1">
      <x:c r="A2087" s="126" t="str">
        <x:v>D6-W-W3-N07-CHOIX-A-01</x:v>
      </x:c>
      <x:c r="B2087" s="127" t="str">
        <x:v>D6-W-W3-N07</x:v>
      </x:c>
      <x:c r="C2087" s="127" t="str">
        <x:v>CHOIX</x:v>
      </x:c>
      <x:c r="D2087" s="127" t="str">
        <x:v>A</x:v>
      </x:c>
      <x:c r="E2087" s="128" t="n">
        <x:v>1</x:v>
      </x:c>
      <x:c r="F2087" s="127" t="str">
        <x:v>Joueur</x:v>
      </x:c>
      <x:c r="G2087" s="127" t="str">
        <x:v>Je couperai la fermeture avant de monter.</x:v>
      </x:c>
      <x:c r="H2087" s="127" t="str">
        <x:v>Regarder la personne ou l’appui concerné ; intention, pas résultat.</x:v>
      </x:c>
      <x:c r="I2087" s="127" t="str">
        <x:v>Option physiquement praticable ; partenaires mentionnés présents et volontaires ; ressources nécessaires disponibles.</x:v>
      </x:c>
      <x:c r="J2087" s="127" t="str">
        <x:v>Guerre de clan — mission narrative 2D</x:v>
      </x:c>
      <x:c r="K2087" s="130" t="n">
        <x:v>7</x:v>
      </x:c>
    </x:row>
    <x:row r="2088" ht="59" customHeight="1">
      <x:c r="A2088" s="121" t="str">
        <x:v>D6-W-W3-N07-REPONSE-A-01</x:v>
      </x:c>
      <x:c r="B2088" s="122" t="str">
        <x:v>D6-W-W3-N07</x:v>
      </x:c>
      <x:c r="C2088" s="122" t="str">
        <x:v>REPONSE</x:v>
      </x:c>
      <x:c r="D2088" s="122" t="str">
        <x:v>A</x:v>
      </x:c>
      <x:c r="E2088" s="123" t="n">
        <x:v>1</x:v>
      </x:c>
      <x:c r="F2088" s="122" t="str">
        <x:v>Éclaireur des Citernes</x:v>
      </x:c>
      <x:c r="G2088" s="122" t="str">
        <x:v>Cherche la tringle au-dessus de la première chambre. Le chef garde la sortie haute.</x:v>
      </x:c>
      <x:c r="H2088" s="122" t="str">
        <x:v>Réponse au choix retenu ; les autres réponses ne sont pas jouées.</x:v>
      </x:c>
      <x:c r="I2088" s="122" t="str">
        <x:v>Option physiquement praticable ; partenaires mentionnés présents et volontaires ; ressources nécessaires disponibles.</x:v>
      </x:c>
      <x:c r="J2088" s="122" t="str">
        <x:v>Guerre de clan — mission narrative 2D</x:v>
      </x:c>
      <x:c r="K2088" s="125" t="n">
        <x:v>14</x:v>
      </x:c>
    </x:row>
    <x:row r="2089" ht="59" customHeight="1">
      <x:c r="A2089" s="126" t="str">
        <x:v>D6-W-W3-N07-CHOIX-B-01</x:v>
      </x:c>
      <x:c r="B2089" s="127" t="str">
        <x:v>D6-W-W3-N07</x:v>
      </x:c>
      <x:c r="C2089" s="127" t="str">
        <x:v>CHOIX</x:v>
      </x:c>
      <x:c r="D2089" s="127" t="str">
        <x:v>B</x:v>
      </x:c>
      <x:c r="E2089" s="128" t="n">
        <x:v>1</x:v>
      </x:c>
      <x:c r="F2089" s="127" t="str">
        <x:v>Joueur</x:v>
      </x:c>
      <x:c r="G2089" s="127" t="str">
        <x:v>Je me servirai du mouvement pour les séparer.</x:v>
      </x:c>
      <x:c r="H2089" s="127" t="str">
        <x:v>Regarder la personne ou l’appui concerné ; intention, pas résultat.</x:v>
      </x:c>
      <x:c r="I2089" s="127" t="str">
        <x:v>Option physiquement praticable ; aucune téléportation ou ressource supposée. Si choix de différer : sortie sûre encore atteignable.</x:v>
      </x:c>
      <x:c r="J2089" s="127" t="str">
        <x:v>Guerre de clan — mission narrative 2D</x:v>
      </x:c>
      <x:c r="K2089" s="130" t="n">
        <x:v>8</x:v>
      </x:c>
    </x:row>
    <x:row r="2090" ht="59" customHeight="1">
      <x:c r="A2090" s="121" t="str">
        <x:v>D6-W-W3-N07-REPONSE-B-01</x:v>
      </x:c>
      <x:c r="B2090" s="122" t="str">
        <x:v>D6-W-W3-N07</x:v>
      </x:c>
      <x:c r="C2090" s="122" t="str">
        <x:v>REPONSE</x:v>
      </x:c>
      <x:c r="D2090" s="122" t="str">
        <x:v>B</x:v>
      </x:c>
      <x:c r="E2090" s="123" t="n">
        <x:v>1</x:v>
      </x:c>
      <x:c r="F2090" s="122" t="str">
        <x:v>Éclaireur des Citernes</x:v>
      </x:c>
      <x:c r="G2090" s="122" t="str">
        <x:v>Attends que le premier ait franchi le battant. Tu n’auras pas tout le groupe du même côté.</x:v>
      </x:c>
      <x:c r="H2090" s="122" t="str">
        <x:v>Réponse au choix retenu ; les autres réponses ne sont pas jouées.</x:v>
      </x:c>
      <x:c r="I2090" s="122" t="str">
        <x:v>Option physiquement praticable ; aucune téléportation ou ressource supposée. Si choix de différer : sortie sûre encore atteignable.</x:v>
      </x:c>
      <x:c r="J2090" s="122" t="str">
        <x:v>Guerre de clan — mission narrative 2D</x:v>
      </x:c>
      <x:c r="K2090" s="125" t="n">
        <x:v>17</x:v>
      </x:c>
    </x:row>
    <x:row r="2091" ht="254" customHeight="1">
      <x:c r="A2091" s="126" t="str">
        <x:v>D6-W-W3-N08-OUV---01</x:v>
      </x:c>
      <x:c r="B2091" s="127" t="str">
        <x:v>D6-W-W3-N08</x:v>
      </x:c>
      <x:c r="C2091" s="127" t="str">
        <x:v>OUV</x:v>
      </x:c>
      <x:c r="D2091" s="127" t="str">
        <x:v>-</x:v>
      </x:c>
      <x:c r="E2091" s="128" t="n">
        <x:v>1</x:v>
      </x:c>
      <x:c r="F2091" s="127" t="str">
        <x:v>Artisane des vannes</x:v>
      </x:c>
      <x:c r="G2091" s="127" t="str">
        <x:v>Le régulateur se pose ici. Attends le retour de pression avant de tourner la suivante.</x:v>
      </x:c>
      <x:c r="H2091" s="127" t="str">
        <x:v>Désigne l’élément visible concerné puis laisse au joueur le temps de regarder.</x:v>
      </x:c>
      <x:c r="I2091" s="127" t="str">
        <x:v>Young Blood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091" s="127" t="str">
        <x:v>Guerre de clan — mission narrative 2D</x:v>
      </x:c>
      <x:c r="K2091" s="130" t="n">
        <x:v>15</x:v>
      </x:c>
    </x:row>
    <x:row r="2092" ht="74" customHeight="1">
      <x:c r="A2092" s="121" t="str">
        <x:v>D6-W-W3-N08-SUCCES---01</x:v>
      </x:c>
      <x:c r="B2092" s="122" t="str">
        <x:v>D6-W-W3-N08</x:v>
      </x:c>
      <x:c r="C2092" s="122" t="str">
        <x:v>SUCCES</x:v>
      </x:c>
      <x:c r="D2092" s="122" t="str">
        <x:v>-</x:v>
      </x:c>
      <x:c r="E2092" s="123" t="n">
        <x:v>1</x:v>
      </x:c>
      <x:c r="F2092" s="122" t="str">
        <x:v>Artisane des vannes</x:v>
      </x:c>
      <x:c r="G2092" s="122" t="str">
        <x:v>Les jets atteignent le dernier quartier. Cette fois, nous l’avons vu couler.</x:v>
      </x:c>
      <x:c r="H2092" s="122" t="str">
        <x:v>Rejoint le point de travail ou de passage réellement obtenu.</x:v>
      </x:c>
      <x:c r="I2092" s="122" t="str">
        <x:v>Résultat correspondant effectivement constaté ; remplace ou supprime la ligne si choix de refus/différé/observation. Ne jamais jouer une victoire non acquise.</x:v>
      </x:c>
      <x:c r="J2092" s="122" t="str">
        <x:v>Guerre de clan — mission narrative 2D</x:v>
      </x:c>
      <x:c r="K2092" s="125" t="n">
        <x:v>12</x:v>
      </x:c>
    </x:row>
    <x:row r="2093" ht="44" customHeight="1">
      <x:c r="A2093" s="126" t="str">
        <x:v>D6-W-W3-N08-ECHEC---01</x:v>
      </x:c>
      <x:c r="B2093" s="127" t="str">
        <x:v>D6-W-W3-N08</x:v>
      </x:c>
      <x:c r="C2093" s="127" t="str">
        <x:v>ECHEC</x:v>
      </x:c>
      <x:c r="D2093" s="127" t="str">
        <x:v>-</x:v>
      </x:c>
      <x:c r="E2093" s="128" t="n">
        <x:v>1</x:v>
      </x:c>
      <x:c r="F2093" s="127" t="str">
        <x:v>Artisane des vannes</x:v>
      </x:c>
      <x:c r="G2093" s="127" t="str">
        <x:v>La dernière bouche reste sèche. Fermer le boîtier n’a pas fini la réparation.</x:v>
      </x:c>
      <x:c r="H2093" s="127" t="str">
        <x:v>Abaisse la main et regarde la route ou l’objet resté inaccessible.</x:v>
      </x:c>
      <x:c r="I2093" s="127" t="str">
        <x:v>Échec ou blocage correspondant effectivement observé ; les dégâts, objets et positions persistent.</x:v>
      </x:c>
      <x:c r="J2093" s="127" t="str">
        <x:v>Guerre de clan — mission narrative 2D</x:v>
      </x:c>
      <x:c r="K2093" s="130" t="n">
        <x:v>13</x:v>
      </x:c>
    </x:row>
    <x:row r="2094" ht="44" customHeight="1">
      <x:c r="A2094" s="121" t="str">
        <x:v>D6-W-W3-N08-REPRISE---01</x:v>
      </x:c>
      <x:c r="B2094" s="122" t="str">
        <x:v>D6-W-W3-N08</x:v>
      </x:c>
      <x:c r="C2094" s="122" t="str">
        <x:v>REPRISE</x:v>
      </x:c>
      <x:c r="D2094" s="122" t="str">
        <x:v>-</x:v>
      </x:c>
      <x:c r="E2094" s="123" t="n">
        <x:v>1</x:v>
      </x:c>
      <x:c r="F2094" s="122" t="str">
        <x:v>Artisane des vannes</x:v>
      </x:c>
      <x:c r="G2094" s="122" t="str">
        <x:v>La pression est revenue à ce palier. Vérifions la branche qui manque.</x:v>
      </x:c>
      <x:c r="H2094" s="122" t="str">
        <x:v>Reprend sa place au dernier point sûr, sans rejouer le début.</x:v>
      </x:c>
      <x:c r="I2094" s="122" t="str">
        <x:v>Réinteraction volontaire après interruption ; état de l’action conservé.</x:v>
      </x:c>
      <x:c r="J2094" s="122" t="str">
        <x:v>Guerre de clan — mission narrative 2D</x:v>
      </x:c>
      <x:c r="K2094" s="125" t="n">
        <x:v>12</x:v>
      </x:c>
    </x:row>
    <x:row r="2095" ht="59" customHeight="1">
      <x:c r="A2095" s="126" t="str">
        <x:v>D6-W-W3-N08-CHOIX-A-01</x:v>
      </x:c>
      <x:c r="B2095" s="127" t="str">
        <x:v>D6-W-W3-N08</x:v>
      </x:c>
      <x:c r="C2095" s="127" t="str">
        <x:v>CHOIX</x:v>
      </x:c>
      <x:c r="D2095" s="127" t="str">
        <x:v>A</x:v>
      </x:c>
      <x:c r="E2095" s="128" t="n">
        <x:v>1</x:v>
      </x:c>
      <x:c r="F2095" s="127" t="str">
        <x:v>Joueur</x:v>
      </x:c>
      <x:c r="G2095" s="127" t="str">
        <x:v>Je reste au régulateur jusqu’à la fin.</x:v>
      </x:c>
      <x:c r="H2095" s="127" t="str">
        <x:v>Regarder la personne ou l’appui concerné ; intention, pas résultat.</x:v>
      </x:c>
      <x:c r="I2095" s="127" t="str">
        <x:v>Option physiquement praticable ; partenaires mentionnés présents et volontaires ; ressources nécessaires disponibles.</x:v>
      </x:c>
      <x:c r="J2095" s="127" t="str">
        <x:v>Guerre de clan — mission narrative 2D</x:v>
      </x:c>
      <x:c r="K2095" s="130" t="n">
        <x:v>7</x:v>
      </x:c>
    </x:row>
    <x:row r="2096" ht="59" customHeight="1">
      <x:c r="A2096" s="121" t="str">
        <x:v>D6-W-W3-N08-REPONSE-A-01</x:v>
      </x:c>
      <x:c r="B2096" s="122" t="str">
        <x:v>D6-W-W3-N08</x:v>
      </x:c>
      <x:c r="C2096" s="122" t="str">
        <x:v>REPONSE</x:v>
      </x:c>
      <x:c r="D2096" s="122" t="str">
        <x:v>A</x:v>
      </x:c>
      <x:c r="E2096" s="123" t="n">
        <x:v>1</x:v>
      </x:c>
      <x:c r="F2096" s="122" t="str">
        <x:v>Artisane des vannes</x:v>
      </x:c>
      <x:c r="G2096" s="122" t="str">
        <x:v>Je parcourrai le quartier. Si un jet manque, tu verras mon signal depuis le palier.</x:v>
      </x:c>
      <x:c r="H2096" s="122" t="str">
        <x:v>Réponse au choix retenu ; les autres réponses ne sont pas jouées.</x:v>
      </x:c>
      <x:c r="I2096" s="122" t="str">
        <x:v>Option physiquement praticable ; partenaires mentionnés présents et volontaires ; ressources nécessaires disponibles.</x:v>
      </x:c>
      <x:c r="J2096" s="122" t="str">
        <x:v>Guerre de clan — mission narrative 2D</x:v>
      </x:c>
      <x:c r="K2096" s="125" t="n">
        <x:v>15</x:v>
      </x:c>
    </x:row>
    <x:row r="2097" ht="59" customHeight="1">
      <x:c r="A2097" s="126" t="str">
        <x:v>D6-W-W3-N08-CHOIX-B-01</x:v>
      </x:c>
      <x:c r="B2097" s="127" t="str">
        <x:v>D6-W-W3-N08</x:v>
      </x:c>
      <x:c r="C2097" s="127" t="str">
        <x:v>CHOIX</x:v>
      </x:c>
      <x:c r="D2097" s="127" t="str">
        <x:v>B</x:v>
      </x:c>
      <x:c r="E2097" s="128" t="n">
        <x:v>1</x:v>
      </x:c>
      <x:c r="F2097" s="127" t="str">
        <x:v>Joueur</x:v>
      </x:c>
      <x:c r="G2097" s="127" t="str">
        <x:v>Garde-le. Je suis la trace de celui qui est revenu.</x:v>
      </x:c>
      <x:c r="H2097" s="127" t="str">
        <x:v>Regarder la personne ou l’appui concerné ; intention, pas résultat.</x:v>
      </x:c>
      <x:c r="I2097" s="127" t="str">
        <x:v>Option physiquement praticable ; aucune téléportation ou ressource supposée. Si choix de différer : sortie sûre encore atteignable.</x:v>
      </x:c>
      <x:c r="J2097" s="127" t="str">
        <x:v>Guerre de clan — mission narrative 2D</x:v>
      </x:c>
      <x:c r="K2097" s="130" t="n">
        <x:v>10</x:v>
      </x:c>
    </x:row>
    <x:row r="2098" ht="59" customHeight="1">
      <x:c r="A2098" s="121" t="str">
        <x:v>D6-W-W3-N08-REPONSE-B-01</x:v>
      </x:c>
      <x:c r="B2098" s="122" t="str">
        <x:v>D6-W-W3-N08</x:v>
      </x:c>
      <x:c r="C2098" s="122" t="str">
        <x:v>REPONSE</x:v>
      </x:c>
      <x:c r="D2098" s="122" t="str">
        <x:v>B</x:v>
      </x:c>
      <x:c r="E2098" s="123" t="n">
        <x:v>1</x:v>
      </x:c>
      <x:c r="F2098" s="122" t="str">
        <x:v>Artisane des vannes</x:v>
      </x:c>
      <x:c r="G2098" s="122" t="str">
        <x:v>Je peux le tenir. Reviens par l’escalier de service ; je ne quitterai pas cette vanne pour t’ouvrir ailleurs.</x:v>
      </x:c>
      <x:c r="H2098" s="122" t="str">
        <x:v>Réponse au choix retenu ; les autres réponses ne sont pas jouées.</x:v>
      </x:c>
      <x:c r="I2098" s="122" t="str">
        <x:v>Option physiquement praticable ; aucune téléportation ou ressource supposée. Si choix de différer : sortie sûre encore atteignable.</x:v>
      </x:c>
      <x:c r="J2098" s="122" t="str">
        <x:v>Guerre de clan — mission narrative 2D</x:v>
      </x:c>
      <x:c r="K2098" s="125" t="n">
        <x:v>19</x:v>
      </x:c>
    </x:row>
    <x:row r="2099" ht="254" customHeight="1">
      <x:c r="A2099" s="126" t="str">
        <x:v>D6-W-W3-N09-OUV---01</x:v>
      </x:c>
      <x:c r="B2099" s="127" t="str">
        <x:v>D6-W-W3-N09</x:v>
      </x:c>
      <x:c r="C2099" s="127" t="str">
        <x:v>OUV</x:v>
      </x:c>
      <x:c r="D2099" s="127" t="str">
        <x:v>-</x:v>
      </x:c>
      <x:c r="E2099" s="128" t="n">
        <x:v>1</x:v>
      </x:c>
      <x:c r="F2099" s="127" t="str">
        <x:v>Éclaireur des Crêtes</x:v>
      </x:c>
      <x:c r="G2099" s="127" t="str">
        <x:v>J’ai vu un reflet au-dessus de la cavité. Il disparaît chaque fois que la relève descend.</x:v>
      </x:c>
      <x:c r="H2099" s="127" t="str">
        <x:v>Désigne l’élément visible concerné puis laisse au joueur le temps de regarder.</x:v>
      </x:c>
      <x:c r="I2099"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099" s="127" t="str">
        <x:v>Guerre de clan — mission narrative 2D</x:v>
      </x:c>
      <x:c r="K2099" s="130" t="n">
        <x:v>16</x:v>
      </x:c>
    </x:row>
    <x:row r="2100" ht="74" customHeight="1">
      <x:c r="A2100" s="121" t="str">
        <x:v>D6-W-W3-N09-SUCCES---01</x:v>
      </x:c>
      <x:c r="B2100" s="122" t="str">
        <x:v>D6-W-W3-N09</x:v>
      </x:c>
      <x:c r="C2100" s="122" t="str">
        <x:v>SUCCES</x:v>
      </x:c>
      <x:c r="D2100" s="122" t="str">
        <x:v>-</x:v>
      </x:c>
      <x:c r="E2100" s="123" t="n">
        <x:v>1</x:v>
      </x:c>
      <x:c r="F2100" s="122" t="str">
        <x:v>Éclaireur des Crêtes</x:v>
      </x:c>
      <x:c r="G2100" s="122" t="str">
        <x:v>Depuis cette prise, son angle est net. Nous pouvons préparer l’arrivée sans deviner.</x:v>
      </x:c>
      <x:c r="H2100" s="122" t="str">
        <x:v>Rejoint le point de travail ou de passage réellement obtenu.</x:v>
      </x:c>
      <x:c r="I2100" s="122" t="str">
        <x:v>Résultat correspondant effectivement constaté ; remplace ou supprime la ligne si choix de refus/différé/observation. Ne jamais jouer une victoire non acquise.</x:v>
      </x:c>
      <x:c r="J2100" s="122" t="str">
        <x:v>Guerre de clan — mission narrative 2D</x:v>
      </x:c>
      <x:c r="K2100" s="125" t="n">
        <x:v>13</x:v>
      </x:c>
    </x:row>
    <x:row r="2101" ht="44" customHeight="1">
      <x:c r="A2101" s="126" t="str">
        <x:v>D6-W-W3-N09-ECHEC---01</x:v>
      </x:c>
      <x:c r="B2101" s="127" t="str">
        <x:v>D6-W-W3-N09</x:v>
      </x:c>
      <x:c r="C2101" s="127" t="str">
        <x:v>ECHEC</x:v>
      </x:c>
      <x:c r="D2101" s="127" t="str">
        <x:v>-</x:v>
      </x:c>
      <x:c r="E2101" s="128" t="n">
        <x:v>1</x:v>
      </x:c>
      <x:c r="F2101" s="127" t="str">
        <x:v>Éclaireur des Crêtes</x:v>
      </x:c>
      <x:c r="G2101" s="127" t="str">
        <x:v>La prise est rompue. N’insiste pas sous le viseur ; le détour commence plus bas.</x:v>
      </x:c>
      <x:c r="H2101" s="127" t="str">
        <x:v>Abaisse la main et regarde la route ou l’objet resté inaccessible.</x:v>
      </x:c>
      <x:c r="I2101" s="127" t="str">
        <x:v>Échec ou blocage correspondant effectivement observé ; les dégâts, objets et positions persistent.</x:v>
      </x:c>
      <x:c r="J2101" s="127" t="str">
        <x:v>Guerre de clan — mission narrative 2D</x:v>
      </x:c>
      <x:c r="K2101" s="130" t="n">
        <x:v>15</x:v>
      </x:c>
    </x:row>
    <x:row r="2102" ht="44" customHeight="1">
      <x:c r="A2102" s="121" t="str">
        <x:v>D6-W-W3-N09-REPRISE---01</x:v>
      </x:c>
      <x:c r="B2102" s="122" t="str">
        <x:v>D6-W-W3-N09</x:v>
      </x:c>
      <x:c r="C2102" s="122" t="str">
        <x:v>REPRISE</x:v>
      </x:c>
      <x:c r="D2102" s="122" t="str">
        <x:v>-</x:v>
      </x:c>
      <x:c r="E2102" s="123" t="n">
        <x:v>1</x:v>
      </x:c>
      <x:c r="F2102" s="122" t="str">
        <x:v>Éclaireur des Crêtes</x:v>
      </x:c>
      <x:c r="G2102" s="122" t="str">
        <x:v>Le reflet a changé de place. Ce que nous avons vu tout à l’heure ne suffit plus.</x:v>
      </x:c>
      <x:c r="H2102" s="122" t="str">
        <x:v>Reprend sa place au dernier point sûr, sans rejouer le début.</x:v>
      </x:c>
      <x:c r="I2102" s="122" t="str">
        <x:v>Réinteraction volontaire après interruption ; état de l’action conservé.</x:v>
      </x:c>
      <x:c r="J2102" s="122" t="str">
        <x:v>Guerre de clan — mission narrative 2D</x:v>
      </x:c>
      <x:c r="K2102" s="125" t="n">
        <x:v>17</x:v>
      </x:c>
    </x:row>
    <x:row r="2103" ht="59" customHeight="1">
      <x:c r="A2103" s="126" t="str">
        <x:v>D6-W-W3-N09-CHOIX-A-01</x:v>
      </x:c>
      <x:c r="B2103" s="127" t="str">
        <x:v>D6-W-W3-N09</x:v>
      </x:c>
      <x:c r="C2103" s="127" t="str">
        <x:v>CHOIX</x:v>
      </x:c>
      <x:c r="D2103" s="127" t="str">
        <x:v>A</x:v>
      </x:c>
      <x:c r="E2103" s="128" t="n">
        <x:v>1</x:v>
      </x:c>
      <x:c r="F2103" s="127" t="str">
        <x:v>Joueur</x:v>
      </x:c>
      <x:c r="G2103" s="127" t="str">
        <x:v>Je prends le guet proche.</x:v>
      </x:c>
      <x:c r="H2103" s="127" t="str">
        <x:v>Regarder la personne ou l’appui concerné ; intention, pas résultat.</x:v>
      </x:c>
      <x:c r="I2103" s="127" t="str">
        <x:v>Option physiquement praticable ; partenaires mentionnés présents et volontaires ; ressources nécessaires disponibles.</x:v>
      </x:c>
      <x:c r="J2103" s="127" t="str">
        <x:v>Guerre de clan — mission narrative 2D</x:v>
      </x:c>
      <x:c r="K2103" s="130" t="n">
        <x:v>5</x:v>
      </x:c>
    </x:row>
    <x:row r="2104" ht="59" customHeight="1">
      <x:c r="A2104" s="121" t="str">
        <x:v>D6-W-W3-N09-REPONSE-A-01</x:v>
      </x:c>
      <x:c r="B2104" s="122" t="str">
        <x:v>D6-W-W3-N09</x:v>
      </x:c>
      <x:c r="C2104" s="122" t="str">
        <x:v>REPONSE</x:v>
      </x:c>
      <x:c r="D2104" s="122" t="str">
        <x:v>A</x:v>
      </x:c>
      <x:c r="E2104" s="123" t="n">
        <x:v>1</x:v>
      </x:c>
      <x:c r="F2104" s="122" t="str">
        <x:v>Éclaireur des Crêtes</x:v>
      </x:c>
      <x:c r="G2104" s="122" t="str">
        <x:v>Reste sous sa roche jusqu’à la dernière prise. Son angle couvre la face claire.</x:v>
      </x:c>
      <x:c r="H2104" s="122" t="str">
        <x:v>Réponse au choix retenu ; les autres réponses ne sont pas jouées.</x:v>
      </x:c>
      <x:c r="I2104" s="122" t="str">
        <x:v>Option physiquement praticable ; partenaires mentionnés présents et volontaires ; ressources nécessaires disponibles.</x:v>
      </x:c>
      <x:c r="J2104" s="122" t="str">
        <x:v>Guerre de clan — mission narrative 2D</x:v>
      </x:c>
      <x:c r="K2104" s="125" t="n">
        <x:v>14</x:v>
      </x:c>
    </x:row>
    <x:row r="2105" ht="59" customHeight="1">
      <x:c r="A2105" s="126" t="str">
        <x:v>D6-W-W3-N09-CHOIX-B-01</x:v>
      </x:c>
      <x:c r="B2105" s="127" t="str">
        <x:v>D6-W-W3-N09</x:v>
      </x:c>
      <x:c r="C2105" s="127" t="str">
        <x:v>CHOIX</x:v>
      </x:c>
      <x:c r="D2105" s="127" t="str">
        <x:v>B</x:v>
      </x:c>
      <x:c r="E2105" s="128" t="n">
        <x:v>1</x:v>
      </x:c>
      <x:c r="F2105" s="127" t="str">
        <x:v>Joueur</x:v>
      </x:c>
      <x:c r="G2105" s="127" t="str">
        <x:v>Je laisse passer sa relève et je la suis.</x:v>
      </x:c>
      <x:c r="H2105" s="127" t="str">
        <x:v>Regarder la personne ou l’appui concerné ; intention, pas résultat.</x:v>
      </x:c>
      <x:c r="I2105" s="127" t="str">
        <x:v>Option physiquement praticable ; aucune téléportation ou ressource supposée. Si choix de différer : sortie sûre encore atteignable.</x:v>
      </x:c>
      <x:c r="J2105" s="127" t="str">
        <x:v>Guerre de clan — mission narrative 2D</x:v>
      </x:c>
      <x:c r="K2105" s="130" t="n">
        <x:v>9</x:v>
      </x:c>
    </x:row>
    <x:row r="2106" ht="59" customHeight="1">
      <x:c r="A2106" s="121" t="str">
        <x:v>D6-W-W3-N09-REPONSE-B-01</x:v>
      </x:c>
      <x:c r="B2106" s="122" t="str">
        <x:v>D6-W-W3-N09</x:v>
      </x:c>
      <x:c r="C2106" s="122" t="str">
        <x:v>REPONSE</x:v>
      </x:c>
      <x:c r="D2106" s="122" t="str">
        <x:v>B</x:v>
      </x:c>
      <x:c r="E2106" s="123" t="n">
        <x:v>1</x:v>
      </x:c>
      <x:c r="F2106" s="122" t="str">
        <x:v>Éclaireur des Crêtes</x:v>
      </x:c>
      <x:c r="G2106" s="122" t="str">
        <x:v>Je garde l’entrée de la cavité. Fais-moi signe si elle change de corniche.</x:v>
      </x:c>
      <x:c r="H2106" s="122" t="str">
        <x:v>Réponse au choix retenu ; les autres réponses ne sont pas jouées.</x:v>
      </x:c>
      <x:c r="I2106" s="122" t="str">
        <x:v>Option physiquement praticable ; aucune téléportation ou ressource supposée. Si choix de différer : sortie sûre encore atteignable.</x:v>
      </x:c>
      <x:c r="J2106" s="122" t="str">
        <x:v>Guerre de clan — mission narrative 2D</x:v>
      </x:c>
      <x:c r="K2106" s="125" t="n">
        <x:v>13</x:v>
      </x:c>
    </x:row>
    <x:row r="2107" ht="254" customHeight="1">
      <x:c r="A2107" s="126" t="str">
        <x:v>D6-W-W3-N10-OUV---01</x:v>
      </x:c>
      <x:c r="B2107" s="127" t="str">
        <x:v>D6-W-W3-N10</x:v>
      </x:c>
      <x:c r="C2107" s="127" t="str">
        <x:v>OUV</x:v>
      </x:c>
      <x:c r="D2107" s="127" t="str">
        <x:v>-</x:v>
      </x:c>
      <x:c r="E2107" s="128" t="n">
        <x:v>1</x:v>
      </x:c>
      <x:c r="F2107" s="127" t="str">
        <x:v>Porteuse du réflecteur</x:v>
      </x:c>
      <x:c r="G2107" s="127" t="str">
        <x:v>La plaque bat dans les rafales. Si elle tombe, je ne pourrai plus guider le faisceau.</x:v>
      </x:c>
      <x:c r="H2107" s="127" t="str">
        <x:v>Désigne l’élément visible concerné puis laisse au joueur le temps de regarder.</x:v>
      </x:c>
      <x:c r="I2107"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107" s="127" t="str">
        <x:v>Guerre de clan — mission narrative 2D</x:v>
      </x:c>
      <x:c r="K2107" s="130" t="n">
        <x:v>16</x:v>
      </x:c>
    </x:row>
    <x:row r="2108" ht="74" customHeight="1">
      <x:c r="A2108" s="121" t="str">
        <x:v>D6-W-W3-N10-SUCCES---01</x:v>
      </x:c>
      <x:c r="B2108" s="122" t="str">
        <x:v>D6-W-W3-N10</x:v>
      </x:c>
      <x:c r="C2108" s="122" t="str">
        <x:v>SUCCES</x:v>
      </x:c>
      <x:c r="D2108" s="122" t="str">
        <x:v>-</x:v>
      </x:c>
      <x:c r="E2108" s="123" t="n">
        <x:v>1</x:v>
      </x:c>
      <x:c r="F2108" s="122" t="str">
        <x:v>Porteuse du réflecteur</x:v>
      </x:c>
      <x:c r="G2108" s="122" t="str">
        <x:v>La plaque a été traitée comme prévu. Préviens les arrivants du signal qui les attend.</x:v>
      </x:c>
      <x:c r="H2108" s="122" t="str">
        <x:v>Rejoint le point de travail ou de passage réellement obtenu.</x:v>
      </x:c>
      <x:c r="I2108" s="122" t="str">
        <x:v>Résultat correspondant effectivement constaté ; remplace ou supprime la ligne si choix de refus/différé/observation. Ne jamais jouer une victoire non acquise.</x:v>
      </x:c>
      <x:c r="J2108" s="122" t="str">
        <x:v>Guerre de clan — mission narrative 2D</x:v>
      </x:c>
      <x:c r="K2108" s="125" t="n">
        <x:v>15</x:v>
      </x:c>
    </x:row>
    <x:row r="2109" ht="44" customHeight="1">
      <x:c r="A2109" s="126" t="str">
        <x:v>D6-W-W3-N10-ECHEC---01</x:v>
      </x:c>
      <x:c r="B2109" s="127" t="str">
        <x:v>D6-W-W3-N10</x:v>
      </x:c>
      <x:c r="C2109" s="127" t="str">
        <x:v>ECHEC</x:v>
      </x:c>
      <x:c r="D2109" s="127" t="str">
        <x:v>-</x:v>
      </x:c>
      <x:c r="E2109" s="128" t="n">
        <x:v>1</x:v>
      </x:c>
      <x:c r="F2109" s="127" t="str">
        <x:v>Porteuse du réflecteur</x:v>
      </x:c>
      <x:c r="G2109" s="127" t="str">
        <x:v>L’angle ne rejoint pas la paroi. Le reflet ne protégera personne ainsi.</x:v>
      </x:c>
      <x:c r="H2109" s="127" t="str">
        <x:v>Abaisse la main et regarde la route ou l’objet resté inaccessible.</x:v>
      </x:c>
      <x:c r="I2109" s="127" t="str">
        <x:v>Échec ou blocage correspondant effectivement observé ; les dégâts, objets et positions persistent.</x:v>
      </x:c>
      <x:c r="J2109" s="127" t="str">
        <x:v>Guerre de clan — mission narrative 2D</x:v>
      </x:c>
      <x:c r="K2109" s="130" t="n">
        <x:v>12</x:v>
      </x:c>
    </x:row>
    <x:row r="2110" ht="44" customHeight="1">
      <x:c r="A2110" s="121" t="str">
        <x:v>D6-W-W3-N10-REPRISE---01</x:v>
      </x:c>
      <x:c r="B2110" s="122" t="str">
        <x:v>D6-W-W3-N10</x:v>
      </x:c>
      <x:c r="C2110" s="122" t="str">
        <x:v>REPRISE</x:v>
      </x:c>
      <x:c r="D2110" s="122" t="str">
        <x:v>-</x:v>
      </x:c>
      <x:c r="E2110" s="123" t="n">
        <x:v>1</x:v>
      </x:c>
      <x:c r="F2110" s="122" t="str">
        <x:v>Porteuse du réflecteur</x:v>
      </x:c>
      <x:c r="G2110" s="122" t="str">
        <x:v>Les poursuivants ont changé de niveau. Gardons la sortie basse avant de reprendre la plaque.</x:v>
      </x:c>
      <x:c r="H2110" s="122" t="str">
        <x:v>Reprend sa place au dernier point sûr, sans rejouer le début.</x:v>
      </x:c>
      <x:c r="I2110" s="122" t="str">
        <x:v>Réinteraction volontaire après interruption ; état de l’action conservé.</x:v>
      </x:c>
      <x:c r="J2110" s="122" t="str">
        <x:v>Guerre de clan — mission narrative 2D</x:v>
      </x:c>
      <x:c r="K2110" s="125" t="n">
        <x:v>15</x:v>
      </x:c>
    </x:row>
    <x:row r="2111" ht="59" customHeight="1">
      <x:c r="A2111" s="126" t="str">
        <x:v>D6-W-W3-N10-CHOIX-A-01</x:v>
      </x:c>
      <x:c r="B2111" s="127" t="str">
        <x:v>D6-W-W3-N10</x:v>
      </x:c>
      <x:c r="C2111" s="127" t="str">
        <x:v>CHOIX</x:v>
      </x:c>
      <x:c r="D2111" s="127" t="str">
        <x:v>A</x:v>
      </x:c>
      <x:c r="E2111" s="128" t="n">
        <x:v>1</x:v>
      </x:c>
      <x:c r="F2111" s="127" t="str">
        <x:v>Joueur</x:v>
      </x:c>
      <x:c r="G2111" s="127" t="str">
        <x:v>Je la démonte. Ils ne s’en serviront plus.</x:v>
      </x:c>
      <x:c r="H2111" s="127" t="str">
        <x:v>Regarder la personne ou l’appui concerné ; intention, pas résultat.</x:v>
      </x:c>
      <x:c r="I2111" s="127" t="str">
        <x:v>Option physiquement praticable ; partenaires mentionnés présents et volontaires ; ressources nécessaires disponibles.</x:v>
      </x:c>
      <x:c r="J2111" s="127" t="str">
        <x:v>Guerre de clan — mission narrative 2D</x:v>
      </x:c>
      <x:c r="K2111" s="130" t="n">
        <x:v>8</x:v>
      </x:c>
    </x:row>
    <x:row r="2112" ht="59" customHeight="1">
      <x:c r="A2112" s="121" t="str">
        <x:v>D6-W-W3-N10-REPONSE-A-01</x:v>
      </x:c>
      <x:c r="B2112" s="122" t="str">
        <x:v>D6-W-W3-N10</x:v>
      </x:c>
      <x:c r="C2112" s="122" t="str">
        <x:v>REPONSE</x:v>
      </x:c>
      <x:c r="D2112" s="122" t="str">
        <x:v>A</x:v>
      </x:c>
      <x:c r="E2112" s="123" t="n">
        <x:v>1</x:v>
      </x:c>
      <x:c r="F2112" s="122" t="str">
        <x:v>Porteuse du réflecteur</x:v>
      </x:c>
      <x:c r="G2112" s="122" t="str">
        <x:v>Soutiens ce bord avant de libérer l’attache. Je te passe le contenant.</x:v>
      </x:c>
      <x:c r="H2112" s="122" t="str">
        <x:v>Réponse au choix retenu ; les autres réponses ne sont pas jouées.</x:v>
      </x:c>
      <x:c r="I2112" s="122" t="str">
        <x:v>Option physiquement praticable ; partenaires mentionnés présents et volontaires ; ressources nécessaires disponibles.</x:v>
      </x:c>
      <x:c r="J2112" s="122" t="str">
        <x:v>Guerre de clan — mission narrative 2D</x:v>
      </x:c>
      <x:c r="K2112" s="125" t="n">
        <x:v>12</x:v>
      </x:c>
    </x:row>
    <x:row r="2113" ht="59" customHeight="1">
      <x:c r="A2113" s="126" t="str">
        <x:v>D6-W-W3-N10-CHOIX-B-01</x:v>
      </x:c>
      <x:c r="B2113" s="127" t="str">
        <x:v>D6-W-W3-N10</x:v>
      </x:c>
      <x:c r="C2113" s="127" t="str">
        <x:v>CHOIX</x:v>
      </x:c>
      <x:c r="D2113" s="127" t="str">
        <x:v>B</x:v>
      </x:c>
      <x:c r="E2113" s="128" t="n">
        <x:v>1</x:v>
      </x:c>
      <x:c r="F2113" s="127" t="str">
        <x:v>Joueur</x:v>
      </x:c>
      <x:c r="G2113" s="127" t="str">
        <x:v>Je la retourne pour couvrir notre arrivée.</x:v>
      </x:c>
      <x:c r="H2113" s="127" t="str">
        <x:v>Regarder la personne ou l’appui concerné ; intention, pas résultat.</x:v>
      </x:c>
      <x:c r="I2113" s="127" t="str">
        <x:v>Option physiquement praticable ; aucune téléportation ou ressource supposée. Si choix de différer : sortie sûre encore atteignable.</x:v>
      </x:c>
      <x:c r="J2113" s="127" t="str">
        <x:v>Guerre de clan — mission narrative 2D</x:v>
      </x:c>
      <x:c r="K2113" s="130" t="n">
        <x:v>7</x:v>
      </x:c>
    </x:row>
    <x:row r="2114" ht="59" customHeight="1">
      <x:c r="A2114" s="121" t="str">
        <x:v>D6-W-W3-N10-REPONSE-B-01</x:v>
      </x:c>
      <x:c r="B2114" s="122" t="str">
        <x:v>D6-W-W3-N10</x:v>
      </x:c>
      <x:c r="C2114" s="122" t="str">
        <x:v>REPONSE</x:v>
      </x:c>
      <x:c r="D2114" s="122" t="str">
        <x:v>B</x:v>
      </x:c>
      <x:c r="E2114" s="123" t="n">
        <x:v>1</x:v>
      </x:c>
      <x:c r="F2114" s="122" t="str">
        <x:v>Porteuse du réflecteur</x:v>
      </x:c>
      <x:c r="G2114" s="122" t="str">
        <x:v>Oriente-la vers la paroi claire. Ce reflet servira une fois, puis ils connaîtront le détour.</x:v>
      </x:c>
      <x:c r="H2114" s="122" t="str">
        <x:v>Réponse au choix retenu ; les autres réponses ne sont pas jouées.</x:v>
      </x:c>
      <x:c r="I2114" s="122" t="str">
        <x:v>Option physiquement praticable ; aucune téléportation ou ressource supposée. Si choix de différer : sortie sûre encore atteignable.</x:v>
      </x:c>
      <x:c r="J2114" s="122" t="str">
        <x:v>Guerre de clan — mission narrative 2D</x:v>
      </x:c>
      <x:c r="K2114" s="125" t="n">
        <x:v>15</x:v>
      </x:c>
    </x:row>
    <x:row r="2115" ht="254" customHeight="1">
      <x:c r="A2115" s="126" t="str">
        <x:v>D6-W-W3-N11-OUV---01</x:v>
      </x:c>
      <x:c r="B2115" s="127" t="str">
        <x:v>D6-W-W3-N11</x:v>
      </x:c>
      <x:c r="C2115" s="127" t="str">
        <x:v>OUV</x:v>
      </x:c>
      <x:c r="D2115" s="127" t="str">
        <x:v>-</x:v>
      </x:c>
      <x:c r="E2115" s="128" t="n">
        <x:v>1</x:v>
      </x:c>
      <x:c r="F2115" s="127" t="str">
        <x:v>Porteur du pont</x:v>
      </x:c>
      <x:c r="G2115" s="127" t="str">
        <x:v>Ma charge dépasse le couvert bas. Si je m’arrête au milieu, il verra toute ma silhouette.</x:v>
      </x:c>
      <x:c r="H2115" s="127" t="str">
        <x:v>Désigne l’élément visible concerné puis laisse au joueur le temps de regarder.</x:v>
      </x:c>
      <x:c r="I2115"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115" s="127" t="str">
        <x:v>Guerre de clan — mission narrative 2D</x:v>
      </x:c>
      <x:c r="K2115" s="130" t="n">
        <x:v>16</x:v>
      </x:c>
    </x:row>
    <x:row r="2116" ht="74" customHeight="1">
      <x:c r="A2116" s="121" t="str">
        <x:v>D6-W-W3-N11-SUCCES---01</x:v>
      </x:c>
      <x:c r="B2116" s="122" t="str">
        <x:v>D6-W-W3-N11</x:v>
      </x:c>
      <x:c r="C2116" s="122" t="str">
        <x:v>SUCCES</x:v>
      </x:c>
      <x:c r="D2116" s="122" t="str">
        <x:v>-</x:v>
      </x:c>
      <x:c r="E2116" s="123" t="n">
        <x:v>1</x:v>
      </x:c>
      <x:c r="F2116" s="122" t="str">
        <x:v>Porteur du pont</x:v>
      </x:c>
      <x:c r="G2116" s="122" t="str">
        <x:v>Je suis au seuil, avec la charge. Vérifie maintenant où se trouve le dernier porteur.</x:v>
      </x:c>
      <x:c r="H2116" s="122" t="str">
        <x:v>Rejoint le point de travail ou de passage réellement obtenu.</x:v>
      </x:c>
      <x:c r="I2116" s="122" t="str">
        <x:v>Résultat correspondant effectivement constaté ; remplace ou supprime la ligne si choix de refus/différé/observation. Ne jamais jouer une victoire non acquise.</x:v>
      </x:c>
      <x:c r="J2116" s="122" t="str">
        <x:v>Guerre de clan — mission narrative 2D</x:v>
      </x:c>
      <x:c r="K2116" s="125" t="n">
        <x:v>15</x:v>
      </x:c>
    </x:row>
    <x:row r="2117" ht="44" customHeight="1">
      <x:c r="A2117" s="126" t="str">
        <x:v>D6-W-W3-N11-ECHEC---01</x:v>
      </x:c>
      <x:c r="B2117" s="127" t="str">
        <x:v>D6-W-W3-N11</x:v>
      </x:c>
      <x:c r="C2117" s="127" t="str">
        <x:v>ECHEC</x:v>
      </x:c>
      <x:c r="D2117" s="127" t="str">
        <x:v>-</x:v>
      </x:c>
      <x:c r="E2117" s="128" t="n">
        <x:v>1</x:v>
      </x:c>
      <x:c r="F2117" s="127" t="str">
        <x:v>Porteur du pont</x:v>
      </x:c>
      <x:c r="G2117" s="127" t="str">
        <x:v>Je n’ai pas passé le second couvert. La charge est ici, près de moi.</x:v>
      </x:c>
      <x:c r="H2117" s="127" t="str">
        <x:v>Abaisse la main et regarde la route ou l’objet resté inaccessible.</x:v>
      </x:c>
      <x:c r="I2117" s="127" t="str">
        <x:v>Échec ou blocage correspondant effectivement observé ; les dégâts, objets et positions persistent.</x:v>
      </x:c>
      <x:c r="J2117" s="127" t="str">
        <x:v>Guerre de clan — mission narrative 2D</x:v>
      </x:c>
      <x:c r="K2117" s="130" t="n">
        <x:v>14</x:v>
      </x:c>
    </x:row>
    <x:row r="2118" ht="44" customHeight="1">
      <x:c r="A2118" s="121" t="str">
        <x:v>D6-W-W3-N11-REPRISE---01</x:v>
      </x:c>
      <x:c r="B2118" s="122" t="str">
        <x:v>D6-W-W3-N11</x:v>
      </x:c>
      <x:c r="C2118" s="122" t="str">
        <x:v>REPRISE</x:v>
      </x:c>
      <x:c r="D2118" s="122" t="str">
        <x:v>-</x:v>
      </x:c>
      <x:c r="E2118" s="123" t="n">
        <x:v>1</x:v>
      </x:c>
      <x:c r="F2118" s="122" t="str">
        <x:v>Porteur du pont</x:v>
      </x:c>
      <x:c r="G2118" s="122" t="str">
        <x:v>Je peux repartir après cette halte. Regarde d’abord la corniche.</x:v>
      </x:c>
      <x:c r="H2118" s="122" t="str">
        <x:v>Reprend sa place au dernier point sûr, sans rejouer le début.</x:v>
      </x:c>
      <x:c r="I2118" s="122" t="str">
        <x:v>Réinteraction volontaire après interruption ; état de l’action conservé.</x:v>
      </x:c>
      <x:c r="J2118" s="122" t="str">
        <x:v>Guerre de clan — mission narrative 2D</x:v>
      </x:c>
      <x:c r="K2118" s="125" t="n">
        <x:v>10</x:v>
      </x:c>
    </x:row>
    <x:row r="2119" ht="59" customHeight="1">
      <x:c r="A2119" s="126" t="str">
        <x:v>D6-W-W3-N11-CHOIX-A-01</x:v>
      </x:c>
      <x:c r="B2119" s="127" t="str">
        <x:v>D6-W-W3-N11</x:v>
      </x:c>
      <x:c r="C2119" s="127" t="str">
        <x:v>CHOIX</x:v>
      </x:c>
      <x:c r="D2119" s="127" t="str">
        <x:v>A</x:v>
      </x:c>
      <x:c r="E2119" s="128" t="n">
        <x:v>1</x:v>
      </x:c>
      <x:c r="F2119" s="127" t="str">
        <x:v>Joueur</x:v>
      </x:c>
      <x:c r="G2119" s="127" t="str">
        <x:v>Je traverse avec toi jusqu’au seuil.</x:v>
      </x:c>
      <x:c r="H2119" s="127" t="str">
        <x:v>Regarder la personne ou l’appui concerné ; intention, pas résultat.</x:v>
      </x:c>
      <x:c r="I2119" s="127" t="str">
        <x:v>Option physiquement praticable ; partenaires mentionnés présents et volontaires ; ressources nécessaires disponibles.</x:v>
      </x:c>
      <x:c r="J2119" s="127" t="str">
        <x:v>Guerre de clan — mission narrative 2D</x:v>
      </x:c>
      <x:c r="K2119" s="130" t="n">
        <x:v>6</x:v>
      </x:c>
    </x:row>
    <x:row r="2120" ht="59" customHeight="1">
      <x:c r="A2120" s="121" t="str">
        <x:v>D6-W-W3-N11-REPONSE-A-01</x:v>
      </x:c>
      <x:c r="B2120" s="122" t="str">
        <x:v>D6-W-W3-N11</x:v>
      </x:c>
      <x:c r="C2120" s="122" t="str">
        <x:v>REPONSE</x:v>
      </x:c>
      <x:c r="D2120" s="122" t="str">
        <x:v>A</x:v>
      </x:c>
      <x:c r="E2120" s="123" t="n">
        <x:v>1</x:v>
      </x:c>
      <x:c r="F2120" s="122" t="str">
        <x:v>Porteur du pont</x:v>
      </x:c>
      <x:c r="G2120" s="122" t="str">
        <x:v>Donne le rythme. Je peux suivre tes appuis, pas sauter quand tu le décides.</x:v>
      </x:c>
      <x:c r="H2120" s="122" t="str">
        <x:v>Réponse au choix retenu ; les autres réponses ne sont pas jouées.</x:v>
      </x:c>
      <x:c r="I2120" s="122" t="str">
        <x:v>Option physiquement praticable ; partenaires mentionnés présents et volontaires ; ressources nécessaires disponibles.</x:v>
      </x:c>
      <x:c r="J2120" s="122" t="str">
        <x:v>Guerre de clan — mission narrative 2D</x:v>
      </x:c>
      <x:c r="K2120" s="125" t="n">
        <x:v>14</x:v>
      </x:c>
    </x:row>
    <x:row r="2121" ht="59" customHeight="1">
      <x:c r="A2121" s="126" t="str">
        <x:v>D6-W-W3-N11-CHOIX-B-01</x:v>
      </x:c>
      <x:c r="B2121" s="127" t="str">
        <x:v>D6-W-W3-N11</x:v>
      </x:c>
      <x:c r="C2121" s="127" t="str">
        <x:v>CHOIX</x:v>
      </x:c>
      <x:c r="D2121" s="127" t="str">
        <x:v>B</x:v>
      </x:c>
      <x:c r="E2121" s="128" t="n">
        <x:v>1</x:v>
      </x:c>
      <x:c r="F2121" s="127" t="str">
        <x:v>Joueur</x:v>
      </x:c>
      <x:c r="G2121" s="127" t="str">
        <x:v>Je monte le chercher. Attends mon signal au dernier couvert.</x:v>
      </x:c>
      <x:c r="H2121" s="127" t="str">
        <x:v>Regarder la personne ou l’appui concerné ; intention, pas résultat.</x:v>
      </x:c>
      <x:c r="I2121" s="127" t="str">
        <x:v>Option physiquement praticable ; aucune téléportation ou ressource supposée. Si choix de différer : sortie sûre encore atteignable.</x:v>
      </x:c>
      <x:c r="J2121" s="127" t="str">
        <x:v>Guerre de clan — mission narrative 2D</x:v>
      </x:c>
      <x:c r="K2121" s="130" t="n">
        <x:v>10</x:v>
      </x:c>
    </x:row>
    <x:row r="2122" ht="59" customHeight="1">
      <x:c r="A2122" s="121" t="str">
        <x:v>D6-W-W3-N11-REPONSE-B-01</x:v>
      </x:c>
      <x:c r="B2122" s="122" t="str">
        <x:v>D6-W-W3-N11</x:v>
      </x:c>
      <x:c r="C2122" s="122" t="str">
        <x:v>REPONSE</x:v>
      </x:c>
      <x:c r="D2122" s="122" t="str">
        <x:v>B</x:v>
      </x:c>
      <x:c r="E2122" s="123" t="n">
        <x:v>1</x:v>
      </x:c>
      <x:c r="F2122" s="122" t="str">
        <x:v>Porteur du pont</x:v>
      </x:c>
      <x:c r="G2122" s="122" t="str">
        <x:v>Je ne bougerai qu’après l’avoir vu quitter son angle. Un bruit ne suffira pas.</x:v>
      </x:c>
      <x:c r="H2122" s="122" t="str">
        <x:v>Réponse au choix retenu ; les autres réponses ne sont pas jouées.</x:v>
      </x:c>
      <x:c r="I2122" s="122" t="str">
        <x:v>Option physiquement praticable ; aucune téléportation ou ressource supposée. Si choix de différer : sortie sûre encore atteignable.</x:v>
      </x:c>
      <x:c r="J2122" s="122" t="str">
        <x:v>Guerre de clan — mission narrative 2D</x:v>
      </x:c>
      <x:c r="K2122" s="125" t="n">
        <x:v>14</x:v>
      </x:c>
    </x:row>
    <x:row r="2123" ht="314" customHeight="1">
      <x:c r="A2123" s="126" t="str">
        <x:v>D6-W-W3-N12-OUV---01</x:v>
      </x:c>
      <x:c r="B2123" s="127" t="str">
        <x:v>D6-W-W3-N12</x:v>
      </x:c>
      <x:c r="C2123" s="127" t="str">
        <x:v>OUV</x:v>
      </x:c>
      <x:c r="D2123" s="127" t="str">
        <x:v>-</x:v>
      </x:c>
      <x:c r="E2123" s="128" t="n">
        <x:v>1</x:v>
      </x:c>
      <x:c r="F2123" s="127" t="str">
        <x:v>Capitaine du deuxième écho</x:v>
      </x:c>
      <x:c r="G2123" s="127" t="str">
        <x:v>Tu veux ce guet ? Je peux engager mes chasseurs sur mon résultat. Je ne parle pas pour ceux du versant opposé.</x:v>
      </x:c>
      <x:c r="H2123" s="127" t="str">
        <x:v>Désigne l’élément visible concerné puis laisse au joueur le temps de regarder.</x:v>
      </x:c>
      <x:c r="I2123"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 La ligne d’issue est dite par le témoin seulement s’il est vivant, présent et a observé le résultat ; elle reste silencieuse si aucun témoin n’a survécu. Le rival ne parle jamais après sa mort.</x:v>
      </x:c>
      <x:c r="J2123" s="127" t="str">
        <x:v>Guerre de clan — mission narrative 2D</x:v>
      </x:c>
      <x:c r="K2123" s="130" t="n">
        <x:v>22</x:v>
      </x:c>
    </x:row>
    <x:row r="2124" ht="74" customHeight="1">
      <x:c r="A2124" s="121" t="str">
        <x:v>D6-W-W3-N12-SUCCES---01</x:v>
      </x:c>
      <x:c r="B2124" s="122" t="str">
        <x:v>D6-W-W3-N12</x:v>
      </x:c>
      <x:c r="C2124" s="122" t="str">
        <x:v>SUCCES</x:v>
      </x:c>
      <x:c r="D2124" s="122" t="str">
        <x:v>-</x:v>
      </x:c>
      <x:c r="E2124" s="123" t="n">
        <x:v>1</x:v>
      </x:c>
      <x:c r="F2124" s="122" t="str">
        <x:v>Témoin présent du deuxième écho</x:v>
      </x:c>
      <x:c r="G2124" s="122" t="str">
        <x:v>Le seuil a changé de garde. Que chacun reste du côté qu’il s’est engagé à tenir.</x:v>
      </x:c>
      <x:c r="H2124" s="122" t="str">
        <x:v>Rejoint le point de travail ou de passage réellement obtenu.</x:v>
      </x:c>
      <x:c r="I2124" s="122" t="str">
        <x:v>Résultat correspondant effectivement constaté ; remplace ou supprime la ligne si choix de refus/différé/observation. Ne jamais jouer une victoire non acquise.</x:v>
      </x:c>
      <x:c r="J2124" s="122" t="str">
        <x:v>Guerre de clan — mission narrative 2D</x:v>
      </x:c>
      <x:c r="K2124" s="125" t="n">
        <x:v>16</x:v>
      </x:c>
    </x:row>
    <x:row r="2125" ht="44" customHeight="1">
      <x:c r="A2125" s="126" t="str">
        <x:v>D6-W-W3-N12-ECHEC---01</x:v>
      </x:c>
      <x:c r="B2125" s="127" t="str">
        <x:v>D6-W-W3-N12</x:v>
      </x:c>
      <x:c r="C2125" s="127" t="str">
        <x:v>ECHEC</x:v>
      </x:c>
      <x:c r="D2125" s="127" t="str">
        <x:v>-</x:v>
      </x:c>
      <x:c r="E2125" s="128" t="n">
        <x:v>1</x:v>
      </x:c>
      <x:c r="F2125" s="127" t="str">
        <x:v>Capitaine du deuxième écho</x:v>
      </x:c>
      <x:c r="G2125" s="127" t="str">
        <x:v>Personne n’a relevé le guet. Une aire vide ne défend aucun passage.</x:v>
      </x:c>
      <x:c r="H2125" s="127" t="str">
        <x:v>Abaisse la main et regarde la route ou l’objet resté inaccessible.</x:v>
      </x:c>
      <x:c r="I2125" s="127" t="str">
        <x:v>Échec ou blocage correspondant effectivement observé ; les dégâts, objets et positions persistent.</x:v>
      </x:c>
      <x:c r="J2125" s="127" t="str">
        <x:v>Guerre de clan — mission narrative 2D</x:v>
      </x:c>
      <x:c r="K2125" s="130" t="n">
        <x:v>12</x:v>
      </x:c>
    </x:row>
    <x:row r="2126" ht="74" customHeight="1">
      <x:c r="A2126" s="121" t="str">
        <x:v>D6-W-W3-N12-REPRISE---01</x:v>
      </x:c>
      <x:c r="B2126" s="122" t="str">
        <x:v>D6-W-W3-N12</x:v>
      </x:c>
      <x:c r="C2126" s="122" t="str">
        <x:v>REPRISE</x:v>
      </x:c>
      <x:c r="D2126" s="122" t="str">
        <x:v>-</x:v>
      </x:c>
      <x:c r="E2126" s="123" t="n">
        <x:v>1</x:v>
      </x:c>
      <x:c r="F2126" s="122" t="str">
        <x:v>Capitaine du deuxième écho</x:v>
      </x:c>
      <x:c r="G2126" s="122" t="str">
        <x:v>Mes effectifs ont changé depuis notre première rencontre. Regarde qui est encore ici.</x:v>
      </x:c>
      <x:c r="H2126" s="122" t="str">
        <x:v>Reprend sa place au dernier point sûr, sans rejouer le début. Réplique supprimée si le rival est mort, inconscient, parti ou a clos définitivement l’affaire.</x:v>
      </x:c>
      <x:c r="I2126" s="122" t="str">
        <x:v>Réinteraction volontaire après interruption ; état de l’action conservé.</x:v>
      </x:c>
      <x:c r="J2126" s="122" t="str">
        <x:v>Guerre de clan — mission narrative 2D</x:v>
      </x:c>
      <x:c r="K2126" s="125" t="n">
        <x:v>13</x:v>
      </x:c>
    </x:row>
    <x:row r="2127" ht="59" customHeight="1">
      <x:c r="A2127" s="126" t="str">
        <x:v>D6-W-W3-N12-CHOIX-A-01</x:v>
      </x:c>
      <x:c r="B2127" s="127" t="str">
        <x:v>D6-W-W3-N12</x:v>
      </x:c>
      <x:c r="C2127" s="127" t="str">
        <x:v>CHOIX</x:v>
      </x:c>
      <x:c r="D2127" s="127" t="str">
        <x:v>A</x:v>
      </x:c>
      <x:c r="E2127" s="128" t="n">
        <x:v>1</x:v>
      </x:c>
      <x:c r="F2127" s="127" t="str">
        <x:v>Joueur</x:v>
      </x:c>
      <x:c r="G2127" s="127" t="str">
        <x:v>Ton duel, avec ces limites et ces témoins.</x:v>
      </x:c>
      <x:c r="H2127" s="127" t="str">
        <x:v>Regarder la personne ou l’appui concerné ; intention, pas résultat.</x:v>
      </x:c>
      <x:c r="I2127" s="127" t="str">
        <x:v>Option physiquement praticable ; partenaires mentionnés présents et volontaires ; ressources nécessaires disponibles.</x:v>
      </x:c>
      <x:c r="J2127" s="127" t="str">
        <x:v>Guerre de clan — mission narrative 2D</x:v>
      </x:c>
      <x:c r="K2127" s="130" t="n">
        <x:v>8</x:v>
      </x:c>
    </x:row>
    <x:row r="2128" ht="59" customHeight="1">
      <x:c r="A2128" s="121" t="str">
        <x:v>D6-W-W3-N12-REPONSE-A-01</x:v>
      </x:c>
      <x:c r="B2128" s="122" t="str">
        <x:v>D6-W-W3-N12</x:v>
      </x:c>
      <x:c r="C2128" s="122" t="str">
        <x:v>REPONSE</x:v>
      </x:c>
      <x:c r="D2128" s="122" t="str">
        <x:v>A</x:v>
      </x:c>
      <x:c r="E2128" s="123" t="n">
        <x:v>1</x:v>
      </x:c>
      <x:c r="F2128" s="122" t="str">
        <x:v>Capitaine du deuxième écho</x:v>
      </x:c>
      <x:c r="G2128" s="122" t="str">
        <x:v>Faites place. Les gardes restent à leurs accès jusqu’à la conclusion.</x:v>
      </x:c>
      <x:c r="H2128" s="122" t="str">
        <x:v>Réponse au choix retenu ; les autres réponses ne sont pas jouées.</x:v>
      </x:c>
      <x:c r="I2128" s="122" t="str">
        <x:v>Option physiquement praticable ; partenaires mentionnés présents et volontaires ; ressources nécessaires disponibles.</x:v>
      </x:c>
      <x:c r="J2128" s="122" t="str">
        <x:v>Guerre de clan — mission narrative 2D</x:v>
      </x:c>
      <x:c r="K2128" s="125" t="n">
        <x:v>11</x:v>
      </x:c>
    </x:row>
    <x:row r="2129" ht="59" customHeight="1">
      <x:c r="A2129" s="126" t="str">
        <x:v>D6-W-W3-N12-CHOIX-B-01</x:v>
      </x:c>
      <x:c r="B2129" s="127" t="str">
        <x:v>D6-W-W3-N12</x:v>
      </x:c>
      <x:c r="C2129" s="127" t="str">
        <x:v>CHOIX</x:v>
      </x:c>
      <x:c r="D2129" s="127" t="str">
        <x:v>B</x:v>
      </x:c>
      <x:c r="E2129" s="128" t="n">
        <x:v>1</x:v>
      </x:c>
      <x:c r="F2129" s="127" t="str">
        <x:v>Joueur</x:v>
      </x:c>
      <x:c r="G2129" s="127" t="str">
        <x:v>Nous prendrons le poste avec la coalition présente.</x:v>
      </x:c>
      <x:c r="H2129" s="127" t="str">
        <x:v>Regarder la personne ou l’appui concerné ; intention, pas résultat.</x:v>
      </x:c>
      <x:c r="I2129" s="127" t="str">
        <x:v>Option physiquement praticable ; aucune téléportation ou ressource supposée. Si choix de différer : sortie sûre encore atteignable.</x:v>
      </x:c>
      <x:c r="J2129" s="127" t="str">
        <x:v>Guerre de clan — mission narrative 2D</x:v>
      </x:c>
      <x:c r="K2129" s="130" t="n">
        <x:v>8</x:v>
      </x:c>
    </x:row>
    <x:row r="2130" ht="59" customHeight="1">
      <x:c r="A2130" s="121" t="str">
        <x:v>D6-W-W3-N12-REPONSE-B-01</x:v>
      </x:c>
      <x:c r="B2130" s="122" t="str">
        <x:v>D6-W-W3-N12</x:v>
      </x:c>
      <x:c r="C2130" s="122" t="str">
        <x:v>REPONSE</x:v>
      </x:c>
      <x:c r="D2130" s="122" t="str">
        <x:v>B</x:v>
      </x:c>
      <x:c r="E2130" s="123" t="n">
        <x:v>1</x:v>
      </x:c>
      <x:c r="F2130" s="122" t="str">
        <x:v>Capitaine du deuxième écho</x:v>
      </x:c>
      <x:c r="G2130" s="122" t="str">
        <x:v>Alors garde ton signal de défi. Je défendrai le guet avec les miens.</x:v>
      </x:c>
      <x:c r="H2130" s="122" t="str">
        <x:v>Réponse au choix retenu ; les autres réponses ne sont pas jouées.</x:v>
      </x:c>
      <x:c r="I2130" s="122" t="str">
        <x:v>Option physiquement praticable ; aucune téléportation ou ressource supposée. Si choix de différer : sortie sûre encore atteignable.</x:v>
      </x:c>
      <x:c r="J2130" s="122" t="str">
        <x:v>Guerre de clan — mission narrative 2D</x:v>
      </x:c>
      <x:c r="K2130" s="125" t="n">
        <x:v>13</x:v>
      </x:c>
    </x:row>
    <x:row r="2131" ht="254" customHeight="1">
      <x:c r="A2131" s="126" t="str">
        <x:v>D6-W-W3-N13-OUV---01</x:v>
      </x:c>
      <x:c r="B2131" s="127" t="str">
        <x:v>D6-W-W3-N13</x:v>
      </x:c>
      <x:c r="C2131" s="127" t="str">
        <x:v>OUV</x:v>
      </x:c>
      <x:c r="D2131" s="127" t="str">
        <x:v>-</x:v>
      </x:c>
      <x:c r="E2131" s="128" t="n">
        <x:v>1</x:v>
      </x:c>
      <x:c r="F2131" s="127" t="str">
        <x:v>Porteur de la forge</x:v>
      </x:c>
      <x:c r="G2131" s="127" t="str">
        <x:v>Le traîneau s’arrête là. La charge a dû monter ; les rails ne continuent pas sous le mur.</x:v>
      </x:c>
      <x:c r="H2131" s="127" t="str">
        <x:v>Désigne l’élément visible concerné puis laisse au joueur le temps de regarder.</x:v>
      </x:c>
      <x:c r="I2131"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131" s="127" t="str">
        <x:v>Guerre de clan — mission narrative 2D</x:v>
      </x:c>
      <x:c r="K2131" s="130" t="n">
        <x:v>18</x:v>
      </x:c>
    </x:row>
    <x:row r="2132" ht="74" customHeight="1">
      <x:c r="A2132" s="121" t="str">
        <x:v>D6-W-W3-N13-SUCCES---01</x:v>
      </x:c>
      <x:c r="B2132" s="122" t="str">
        <x:v>D6-W-W3-N13</x:v>
      </x:c>
      <x:c r="C2132" s="122" t="str">
        <x:v>SUCCES</x:v>
      </x:c>
      <x:c r="D2132" s="122" t="str">
        <x:v>-</x:v>
      </x:c>
      <x:c r="E2132" s="123" t="n">
        <x:v>1</x:v>
      </x:c>
      <x:c r="F2132" s="122" t="str">
        <x:v>Porteur de la forge</x:v>
      </x:c>
      <x:c r="G2132" s="122" t="str">
        <x:v>Le treuil et les attaches sont repérés. Nous savons par où passer la prochaine charge.</x:v>
      </x:c>
      <x:c r="H2132" s="122" t="str">
        <x:v>Rejoint le point de travail ou de passage réellement obtenu.</x:v>
      </x:c>
      <x:c r="I2132" s="122" t="str">
        <x:v>Résultat correspondant effectivement constaté ; remplace ou supprime la ligne si choix de refus/différé/observation. Ne jamais jouer une victoire non acquise.</x:v>
      </x:c>
      <x:c r="J2132" s="122" t="str">
        <x:v>Guerre de clan — mission narrative 2D</x:v>
      </x:c>
      <x:c r="K2132" s="125" t="n">
        <x:v>15</x:v>
      </x:c>
    </x:row>
    <x:row r="2133" ht="44" customHeight="1">
      <x:c r="A2133" s="126" t="str">
        <x:v>D6-W-W3-N13-ECHEC---01</x:v>
      </x:c>
      <x:c r="B2133" s="127" t="str">
        <x:v>D6-W-W3-N13</x:v>
      </x:c>
      <x:c r="C2133" s="127" t="str">
        <x:v>ECHEC</x:v>
      </x:c>
      <x:c r="D2133" s="127" t="str">
        <x:v>-</x:v>
      </x:c>
      <x:c r="E2133" s="128" t="n">
        <x:v>1</x:v>
      </x:c>
      <x:c r="F2133" s="127" t="str">
        <x:v>Porteur de la forge</x:v>
      </x:c>
      <x:c r="G2133" s="127" t="str">
        <x:v>Cette attache pend de travers. Le convoi ne pourra pas l’utiliser en l’état.</x:v>
      </x:c>
      <x:c r="H2133" s="127" t="str">
        <x:v>Abaisse la main et regarde la route ou l’objet resté inaccessible.</x:v>
      </x:c>
      <x:c r="I2133" s="127" t="str">
        <x:v>Échec ou blocage correspondant effectivement observé ; les dégâts, objets et positions persistent.</x:v>
      </x:c>
      <x:c r="J2133" s="127" t="str">
        <x:v>Guerre de clan — mission narrative 2D</x:v>
      </x:c>
      <x:c r="K2133" s="130" t="n">
        <x:v>13</x:v>
      </x:c>
    </x:row>
    <x:row r="2134" ht="44" customHeight="1">
      <x:c r="A2134" s="121" t="str">
        <x:v>D6-W-W3-N13-REPRISE---01</x:v>
      </x:c>
      <x:c r="B2134" s="122" t="str">
        <x:v>D6-W-W3-N13</x:v>
      </x:c>
      <x:c r="C2134" s="122" t="str">
        <x:v>REPRISE</x:v>
      </x:c>
      <x:c r="D2134" s="122" t="str">
        <x:v>-</x:v>
      </x:c>
      <x:c r="E2134" s="123" t="n">
        <x:v>1</x:v>
      </x:c>
      <x:c r="F2134" s="122" t="str">
        <x:v>Porteur de la forge</x:v>
      </x:c>
      <x:c r="G2134" s="122" t="str">
        <x:v>La poignée ouvre toujours le plan inférieur. Inspecte ce qui a bougé au-dessus.</x:v>
      </x:c>
      <x:c r="H2134" s="122" t="str">
        <x:v>Reprend sa place au dernier point sûr, sans rejouer le début.</x:v>
      </x:c>
      <x:c r="I2134" s="122" t="str">
        <x:v>Réinteraction volontaire après interruption ; état de l’action conservé.</x:v>
      </x:c>
      <x:c r="J2134" s="122" t="str">
        <x:v>Guerre de clan — mission narrative 2D</x:v>
      </x:c>
      <x:c r="K2134" s="125" t="n">
        <x:v>13</x:v>
      </x:c>
    </x:row>
    <x:row r="2135" ht="59" customHeight="1">
      <x:c r="A2135" s="126" t="str">
        <x:v>D6-W-W3-N13-CHOIX-A-01</x:v>
      </x:c>
      <x:c r="B2135" s="127" t="str">
        <x:v>D6-W-W3-N13</x:v>
      </x:c>
      <x:c r="C2135" s="127" t="str">
        <x:v>CHOIX</x:v>
      </x:c>
      <x:c r="D2135" s="127" t="str">
        <x:v>A</x:v>
      </x:c>
      <x:c r="E2135" s="128" t="n">
        <x:v>1</x:v>
      </x:c>
      <x:c r="F2135" s="127" t="str">
        <x:v>Joueur</x:v>
      </x:c>
      <x:c r="G2135" s="127" t="str">
        <x:v>Je contourne la cour pour trouver le treuil.</x:v>
      </x:c>
      <x:c r="H2135" s="127" t="str">
        <x:v>Regarder la personne ou l’appui concerné ; intention, pas résultat.</x:v>
      </x:c>
      <x:c r="I2135" s="127" t="str">
        <x:v>Option physiquement praticable ; partenaires mentionnés présents et volontaires ; ressources nécessaires disponibles.</x:v>
      </x:c>
      <x:c r="J2135" s="127" t="str">
        <x:v>Guerre de clan — mission narrative 2D</x:v>
      </x:c>
      <x:c r="K2135" s="130" t="n">
        <x:v>8</x:v>
      </x:c>
    </x:row>
    <x:row r="2136" ht="59" customHeight="1">
      <x:c r="A2136" s="121" t="str">
        <x:v>D6-W-W3-N13-REPONSE-A-01</x:v>
      </x:c>
      <x:c r="B2136" s="122" t="str">
        <x:v>D6-W-W3-N13</x:v>
      </x:c>
      <x:c r="C2136" s="122" t="str">
        <x:v>REPONSE</x:v>
      </x:c>
      <x:c r="D2136" s="122" t="str">
        <x:v>A</x:v>
      </x:c>
      <x:c r="E2136" s="123" t="n">
        <x:v>1</x:v>
      </x:c>
      <x:c r="F2136" s="122" t="str">
        <x:v>Porteur de la forge</x:v>
      </x:c>
      <x:c r="G2136" s="122" t="str">
        <x:v>Passe sous la passerelle. Tu verras l’arrimage avant de montrer ta tête au garde.</x:v>
      </x:c>
      <x:c r="H2136" s="122" t="str">
        <x:v>Réponse au choix retenu ; les autres réponses ne sont pas jouées.</x:v>
      </x:c>
      <x:c r="I2136" s="122" t="str">
        <x:v>Option physiquement praticable ; partenaires mentionnés présents et volontaires ; ressources nécessaires disponibles.</x:v>
      </x:c>
      <x:c r="J2136" s="122" t="str">
        <x:v>Guerre de clan — mission narrative 2D</x:v>
      </x:c>
      <x:c r="K2136" s="125" t="n">
        <x:v>14</x:v>
      </x:c>
    </x:row>
    <x:row r="2137" ht="59" customHeight="1">
      <x:c r="A2137" s="126" t="str">
        <x:v>D6-W-W3-N13-CHOIX-B-01</x:v>
      </x:c>
      <x:c r="B2137" s="127" t="str">
        <x:v>D6-W-W3-N13</x:v>
      </x:c>
      <x:c r="C2137" s="127" t="str">
        <x:v>CHOIX</x:v>
      </x:c>
      <x:c r="D2137" s="127" t="str">
        <x:v>B</x:v>
      </x:c>
      <x:c r="E2137" s="128" t="n">
        <x:v>1</x:v>
      </x:c>
      <x:c r="F2137" s="127" t="str">
        <x:v>Joueur</x:v>
      </x:c>
      <x:c r="G2137" s="127" t="str">
        <x:v>Je fais bouger leur relève.</x:v>
      </x:c>
      <x:c r="H2137" s="127" t="str">
        <x:v>Regarder la personne ou l’appui concerné ; intention, pas résultat.</x:v>
      </x:c>
      <x:c r="I2137" s="127" t="str">
        <x:v>Option physiquement praticable ; aucune téléportation ou ressource supposée. Si choix de différer : sortie sûre encore atteignable.</x:v>
      </x:c>
      <x:c r="J2137" s="127" t="str">
        <x:v>Guerre de clan — mission narrative 2D</x:v>
      </x:c>
      <x:c r="K2137" s="130" t="n">
        <x:v>5</x:v>
      </x:c>
    </x:row>
    <x:row r="2138" ht="59" customHeight="1">
      <x:c r="A2138" s="121" t="str">
        <x:v>D6-W-W3-N13-REPONSE-B-01</x:v>
      </x:c>
      <x:c r="B2138" s="122" t="str">
        <x:v>D6-W-W3-N13</x:v>
      </x:c>
      <x:c r="C2138" s="122" t="str">
        <x:v>REPONSE</x:v>
      </x:c>
      <x:c r="D2138" s="122" t="str">
        <x:v>B</x:v>
      </x:c>
      <x:c r="E2138" s="123" t="n">
        <x:v>1</x:v>
      </x:c>
      <x:c r="F2138" s="122" t="str">
        <x:v>Porteur de la forge</x:v>
      </x:c>
      <x:c r="G2138" s="122" t="str">
        <x:v>Laisse-moi sortir du couloir avant de l’attirer. Je ne veux pas être entre eux et toi.</x:v>
      </x:c>
      <x:c r="H2138" s="122" t="str">
        <x:v>Réponse au choix retenu ; les autres réponses ne sont pas jouées.</x:v>
      </x:c>
      <x:c r="I2138" s="122" t="str">
        <x:v>Option physiquement praticable ; aucune téléportation ou ressource supposée. Si choix de différer : sortie sûre encore atteignable.</x:v>
      </x:c>
      <x:c r="J2138" s="122" t="str">
        <x:v>Guerre de clan — mission narrative 2D</x:v>
      </x:c>
      <x:c r="K2138" s="125" t="n">
        <x:v>16</x:v>
      </x:c>
    </x:row>
    <x:row r="2139" ht="254" customHeight="1">
      <x:c r="A2139" s="126" t="str">
        <x:v>D6-W-W3-N14-OUV---01</x:v>
      </x:c>
      <x:c r="B2139" s="127" t="str">
        <x:v>D6-W-W3-N14</x:v>
      </x:c>
      <x:c r="C2139" s="127" t="str">
        <x:v>OUV</x:v>
      </x:c>
      <x:c r="D2139" s="127" t="str">
        <x:v>-</x:v>
      </x:c>
      <x:c r="E2139" s="128" t="n">
        <x:v>1</x:v>
      </x:c>
      <x:c r="F2139" s="127" t="str">
        <x:v>Artisane des chaînes</x:v>
      </x:c>
      <x:c r="G2139" s="127" t="str">
        <x:v>La cale tient le contrepoids, pas toute la porte. Garde la chaîne tendue tant que les autres passent.</x:v>
      </x:c>
      <x:c r="H2139" s="127" t="str">
        <x:v>Désigne l’élément visible concerné puis laisse au joueur le temps de regarder.</x:v>
      </x:c>
      <x:c r="I2139"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139" s="127" t="str">
        <x:v>Guerre de clan — mission narrative 2D</x:v>
      </x:c>
      <x:c r="K2139" s="130" t="n">
        <x:v>18</x:v>
      </x:c>
    </x:row>
    <x:row r="2140" ht="74" customHeight="1">
      <x:c r="A2140" s="121" t="str">
        <x:v>D6-W-W3-N14-SUCCES---01</x:v>
      </x:c>
      <x:c r="B2140" s="122" t="str">
        <x:v>D6-W-W3-N14</x:v>
      </x:c>
      <x:c r="C2140" s="122" t="str">
        <x:v>SUCCES</x:v>
      </x:c>
      <x:c r="D2140" s="122" t="str">
        <x:v>-</x:v>
      </x:c>
      <x:c r="E2140" s="123" t="n">
        <x:v>1</x:v>
      </x:c>
      <x:c r="F2140" s="122" t="str">
        <x:v>Artisane des chaînes</x:v>
      </x:c>
      <x:c r="G2140" s="122" t="str">
        <x:v>Le dernier a franchi la porte. Le vantail est resté dans la position que nous avons préparée.</x:v>
      </x:c>
      <x:c r="H2140" s="122" t="str">
        <x:v>Rejoint le point de travail ou de passage réellement obtenu.</x:v>
      </x:c>
      <x:c r="I2140" s="122" t="str">
        <x:v>Résultat correspondant effectivement constaté ; remplace ou supprime la ligne si choix de refus/différé/observation. Ne jamais jouer une victoire non acquise.</x:v>
      </x:c>
      <x:c r="J2140" s="122" t="str">
        <x:v>Guerre de clan — mission narrative 2D</x:v>
      </x:c>
      <x:c r="K2140" s="125" t="n">
        <x:v>17</x:v>
      </x:c>
    </x:row>
    <x:row r="2141" ht="44" customHeight="1">
      <x:c r="A2141" s="126" t="str">
        <x:v>D6-W-W3-N14-ECHEC---01</x:v>
      </x:c>
      <x:c r="B2141" s="127" t="str">
        <x:v>D6-W-W3-N14</x:v>
      </x:c>
      <x:c r="C2141" s="127" t="str">
        <x:v>ECHEC</x:v>
      </x:c>
      <x:c r="D2141" s="127" t="str">
        <x:v>-</x:v>
      </x:c>
      <x:c r="E2141" s="128" t="n">
        <x:v>1</x:v>
      </x:c>
      <x:c r="F2141" s="127" t="str">
        <x:v>Artisane des chaînes</x:v>
      </x:c>
      <x:c r="G2141" s="127" t="str">
        <x:v>Les groupes sont séparés. Le palier est sûr ; inutile de tirer sur ceux qui attendent.</x:v>
      </x:c>
      <x:c r="H2141" s="127" t="str">
        <x:v>Abaisse la main et regarde la route ou l’objet resté inaccessible.</x:v>
      </x:c>
      <x:c r="I2141" s="127" t="str">
        <x:v>Échec ou blocage correspondant effectivement observé ; les dégâts, objets et positions persistent.</x:v>
      </x:c>
      <x:c r="J2141" s="127" t="str">
        <x:v>Guerre de clan — mission narrative 2D</x:v>
      </x:c>
      <x:c r="K2141" s="130" t="n">
        <x:v>16</x:v>
      </x:c>
    </x:row>
    <x:row r="2142" ht="44" customHeight="1">
      <x:c r="A2142" s="121" t="str">
        <x:v>D6-W-W3-N14-REPRISE---01</x:v>
      </x:c>
      <x:c r="B2142" s="122" t="str">
        <x:v>D6-W-W3-N14</x:v>
      </x:c>
      <x:c r="C2142" s="122" t="str">
        <x:v>REPRISE</x:v>
      </x:c>
      <x:c r="D2142" s="122" t="str">
        <x:v>-</x:v>
      </x:c>
      <x:c r="E2142" s="123" t="n">
        <x:v>1</x:v>
      </x:c>
      <x:c r="F2142" s="122" t="str">
        <x:v>Artisane des chaînes</x:v>
      </x:c>
      <x:c r="G2142" s="122" t="str">
        <x:v>La chaîne porte encore. Vérifions la cale avant d’ouvrir davantage.</x:v>
      </x:c>
      <x:c r="H2142" s="122" t="str">
        <x:v>Reprend sa place au dernier point sûr, sans rejouer le début.</x:v>
      </x:c>
      <x:c r="I2142" s="122" t="str">
        <x:v>Réinteraction volontaire après interruption ; état de l’action conservé.</x:v>
      </x:c>
      <x:c r="J2142" s="122" t="str">
        <x:v>Guerre de clan — mission narrative 2D</x:v>
      </x:c>
      <x:c r="K2142" s="125" t="n">
        <x:v>10</x:v>
      </x:c>
    </x:row>
    <x:row r="2143" ht="59" customHeight="1">
      <x:c r="A2143" s="126" t="str">
        <x:v>D6-W-W3-N14-CHOIX-A-01</x:v>
      </x:c>
      <x:c r="B2143" s="127" t="str">
        <x:v>D6-W-W3-N14</x:v>
      </x:c>
      <x:c r="C2143" s="127" t="str">
        <x:v>CHOIX</x:v>
      </x:c>
      <x:c r="D2143" s="127" t="str">
        <x:v>A</x:v>
      </x:c>
      <x:c r="E2143" s="128" t="n">
        <x:v>1</x:v>
      </x:c>
      <x:c r="F2143" s="127" t="str">
        <x:v>Joueur</x:v>
      </x:c>
      <x:c r="G2143" s="127" t="str">
        <x:v>Je fixe le vantail pour qu’il reste ouvert.</x:v>
      </x:c>
      <x:c r="H2143" s="127" t="str">
        <x:v>Regarder la personne ou l’appui concerné ; intention, pas résultat.</x:v>
      </x:c>
      <x:c r="I2143" s="127" t="str">
        <x:v>Option physiquement praticable ; partenaires mentionnés présents et volontaires ; ressources nécessaires disponibles.</x:v>
      </x:c>
      <x:c r="J2143" s="127" t="str">
        <x:v>Guerre de clan — mission narrative 2D</x:v>
      </x:c>
      <x:c r="K2143" s="130" t="n">
        <x:v>8</x:v>
      </x:c>
    </x:row>
    <x:row r="2144" ht="59" customHeight="1">
      <x:c r="A2144" s="121" t="str">
        <x:v>D6-W-W3-N14-REPONSE-A-01</x:v>
      </x:c>
      <x:c r="B2144" s="122" t="str">
        <x:v>D6-W-W3-N14</x:v>
      </x:c>
      <x:c r="C2144" s="122" t="str">
        <x:v>REPONSE</x:v>
      </x:c>
      <x:c r="D2144" s="122" t="str">
        <x:v>A</x:v>
      </x:c>
      <x:c r="E2144" s="123" t="n">
        <x:v>1</x:v>
      </x:c>
      <x:c r="F2144" s="122" t="str">
        <x:v>Artisane des chaînes</x:v>
      </x:c>
      <x:c r="G2144" s="122" t="str">
        <x:v>Apporte les pièces jusqu’au logement. Je dois les voir prendre la charge avant de lâcher.</x:v>
      </x:c>
      <x:c r="H2144" s="122" t="str">
        <x:v>Réponse au choix retenu ; les autres réponses ne sont pas jouées.</x:v>
      </x:c>
      <x:c r="I2144" s="122" t="str">
        <x:v>Option physiquement praticable ; partenaires mentionnés présents et volontaires ; ressources nécessaires disponibles.</x:v>
      </x:c>
      <x:c r="J2144" s="122" t="str">
        <x:v>Guerre de clan — mission narrative 2D</x:v>
      </x:c>
      <x:c r="K2144" s="125" t="n">
        <x:v>15</x:v>
      </x:c>
    </x:row>
    <x:row r="2145" ht="59" customHeight="1">
      <x:c r="A2145" s="126" t="str">
        <x:v>D6-W-W3-N14-CHOIX-B-01</x:v>
      </x:c>
      <x:c r="B2145" s="127" t="str">
        <x:v>D6-W-W3-N14</x:v>
      </x:c>
      <x:c r="C2145" s="127" t="str">
        <x:v>CHOIX</x:v>
      </x:c>
      <x:c r="D2145" s="127" t="str">
        <x:v>B</x:v>
      </x:c>
      <x:c r="E2145" s="128" t="n">
        <x:v>1</x:v>
      </x:c>
      <x:c r="F2145" s="127" t="str">
        <x:v>Joueur</x:v>
      </x:c>
      <x:c r="G2145" s="127" t="str">
        <x:v>On passe maintenant, puis on rend le mécanisme libre.</x:v>
      </x:c>
      <x:c r="H2145" s="127" t="str">
        <x:v>Regarder la personne ou l’appui concerné ; intention, pas résultat.</x:v>
      </x:c>
      <x:c r="I2145" s="127" t="str">
        <x:v>Option physiquement praticable ; aucune téléportation ou ressource supposée. Si choix de différer : sortie sûre encore atteignable.</x:v>
      </x:c>
      <x:c r="J2145" s="127" t="str">
        <x:v>Guerre de clan — mission narrative 2D</x:v>
      </x:c>
      <x:c r="K2145" s="130" t="n">
        <x:v>9</x:v>
      </x:c>
    </x:row>
    <x:row r="2146" ht="59" customHeight="1">
      <x:c r="A2146" s="121" t="str">
        <x:v>D6-W-W3-N14-REPONSE-B-01</x:v>
      </x:c>
      <x:c r="B2146" s="122" t="str">
        <x:v>D6-W-W3-N14</x:v>
      </x:c>
      <x:c r="C2146" s="122" t="str">
        <x:v>REPONSE</x:v>
      </x:c>
      <x:c r="D2146" s="122" t="str">
        <x:v>B</x:v>
      </x:c>
      <x:c r="E2146" s="123" t="n">
        <x:v>1</x:v>
      </x:c>
      <x:c r="F2146" s="122" t="str">
        <x:v>Artisane des chaînes</x:v>
      </x:c>
      <x:c r="G2146" s="122" t="str">
        <x:v>Alors annonce le dernier porteur. Je ne veux personne sous le battant quand il redescendra.</x:v>
      </x:c>
      <x:c r="H2146" s="122" t="str">
        <x:v>Réponse au choix retenu ; les autres réponses ne sont pas jouées.</x:v>
      </x:c>
      <x:c r="I2146" s="122" t="str">
        <x:v>Option physiquement praticable ; aucune téléportation ou ressource supposée. Si choix de différer : sortie sûre encore atteignable.</x:v>
      </x:c>
      <x:c r="J2146" s="122" t="str">
        <x:v>Guerre de clan — mission narrative 2D</x:v>
      </x:c>
      <x:c r="K2146" s="125" t="n">
        <x:v>15</x:v>
      </x:c>
    </x:row>
    <x:row r="2147" ht="254" customHeight="1">
      <x:c r="A2147" s="126" t="str">
        <x:v>D6-W-W3-N15-OUV---01</x:v>
      </x:c>
      <x:c r="B2147" s="127" t="str">
        <x:v>D6-W-W3-N15</x:v>
      </x:c>
      <x:c r="C2147" s="127" t="str">
        <x:v>OUV</x:v>
      </x:c>
      <x:c r="D2147" s="127" t="str">
        <x:v>-</x:v>
      </x:c>
      <x:c r="E2147" s="128" t="n">
        <x:v>1</x:v>
      </x:c>
      <x:c r="F2147" s="127" t="str">
        <x:v>Porteuse captive de la forge</x:v>
      </x:c>
      <x:c r="G2147" s="127" t="str">
        <x:v>Il rallume le four quand tu approches de la vanne. Regarde le conduit, pas seulement sa lame.</x:v>
      </x:c>
      <x:c r="H2147" s="127" t="str">
        <x:v>Désigne l’élément visible concerné puis laisse au joueur le temps de regarder.</x:v>
      </x:c>
      <x:c r="I2147"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147" s="127" t="str">
        <x:v>Guerre de clan — mission narrative 2D</x:v>
      </x:c>
      <x:c r="K2147" s="130" t="n">
        <x:v>17</x:v>
      </x:c>
    </x:row>
    <x:row r="2148" ht="74" customHeight="1">
      <x:c r="A2148" s="121" t="str">
        <x:v>D6-W-W3-N15-SUCCES---01</x:v>
      </x:c>
      <x:c r="B2148" s="122" t="str">
        <x:v>D6-W-W3-N15</x:v>
      </x:c>
      <x:c r="C2148" s="122" t="str">
        <x:v>SUCCES</x:v>
      </x:c>
      <x:c r="D2148" s="122" t="str">
        <x:v>-</x:v>
      </x:c>
      <x:c r="E2148" s="123" t="n">
        <x:v>1</x:v>
      </x:c>
      <x:c r="F2148" s="122" t="str">
        <x:v>Porteuse captive de la forge</x:v>
      </x:c>
      <x:c r="G2148" s="122" t="str">
        <x:v>La confrontation a son issue. Regarde la grille avant d’annoncer qui rentre.</x:v>
      </x:c>
      <x:c r="H2148" s="122" t="str">
        <x:v>Rejoint le point de travail ou de passage réellement obtenu.</x:v>
      </x:c>
      <x:c r="I2148" s="122" t="str">
        <x:v>Résultat correspondant effectivement constaté ; remplace ou supprime la ligne si choix de refus/différé/observation. Ne jamais jouer une victoire non acquise.</x:v>
      </x:c>
      <x:c r="J2148" s="122" t="str">
        <x:v>Guerre de clan — mission narrative 2D</x:v>
      </x:c>
      <x:c r="K2148" s="125" t="n">
        <x:v>12</x:v>
      </x:c>
    </x:row>
    <x:row r="2149" ht="44" customHeight="1">
      <x:c r="A2149" s="126" t="str">
        <x:v>D6-W-W3-N15-ECHEC---01</x:v>
      </x:c>
      <x:c r="B2149" s="127" t="str">
        <x:v>D6-W-W3-N15</x:v>
      </x:c>
      <x:c r="C2149" s="127" t="str">
        <x:v>ECHEC</x:v>
      </x:c>
      <x:c r="D2149" s="127" t="str">
        <x:v>-</x:v>
      </x:c>
      <x:c r="E2149" s="128" t="n">
        <x:v>1</x:v>
      </x:c>
      <x:c r="F2149" s="127" t="str">
        <x:v>Porteuse captive de la forge</x:v>
      </x:c>
      <x:c r="G2149" s="127" t="str">
        <x:v>La vanne n’a pas tenu. Le sol chauffe encore entre toi et nous.</x:v>
      </x:c>
      <x:c r="H2149" s="127" t="str">
        <x:v>Abaisse la main et regarde la route ou l’objet resté inaccessible.</x:v>
      </x:c>
      <x:c r="I2149" s="127" t="str">
        <x:v>Échec ou blocage correspondant effectivement observé ; les dégâts, objets et positions persistent.</x:v>
      </x:c>
      <x:c r="J2149" s="127" t="str">
        <x:v>Guerre de clan — mission narrative 2D</x:v>
      </x:c>
      <x:c r="K2149" s="130" t="n">
        <x:v>13</x:v>
      </x:c>
    </x:row>
    <x:row r="2150" ht="44" customHeight="1">
      <x:c r="A2150" s="121" t="str">
        <x:v>D6-W-W3-N15-REPRISE---01</x:v>
      </x:c>
      <x:c r="B2150" s="122" t="str">
        <x:v>D6-W-W3-N15</x:v>
      </x:c>
      <x:c r="C2150" s="122" t="str">
        <x:v>REPRISE</x:v>
      </x:c>
      <x:c r="D2150" s="122" t="str">
        <x:v>-</x:v>
      </x:c>
      <x:c r="E2150" s="123" t="n">
        <x:v>1</x:v>
      </x:c>
      <x:c r="F2150" s="122" t="str">
        <x:v>Porteuse captive de la forge</x:v>
      </x:c>
      <x:c r="G2150" s="122" t="str">
        <x:v>Le conduit vient de s’assombrir. C’est cette fenêtre qu’il fallait attendre.</x:v>
      </x:c>
      <x:c r="H2150" s="122" t="str">
        <x:v>Reprend sa place au dernier point sûr, sans rejouer le début.</x:v>
      </x:c>
      <x:c r="I2150" s="122" t="str">
        <x:v>Réinteraction volontaire après interruption ; état de l’action conservé.</x:v>
      </x:c>
      <x:c r="J2150" s="122" t="str">
        <x:v>Guerre de clan — mission narrative 2D</x:v>
      </x:c>
      <x:c r="K2150" s="125" t="n">
        <x:v>11</x:v>
      </x:c>
    </x:row>
    <x:row r="2151" ht="59" customHeight="1">
      <x:c r="A2151" s="126" t="str">
        <x:v>D6-W-W3-N15-CHOIX-A-01</x:v>
      </x:c>
      <x:c r="B2151" s="127" t="str">
        <x:v>D6-W-W3-N15</x:v>
      </x:c>
      <x:c r="C2151" s="127" t="str">
        <x:v>CHOIX</x:v>
      </x:c>
      <x:c r="D2151" s="127" t="str">
        <x:v>A</x:v>
      </x:c>
      <x:c r="E2151" s="128" t="n">
        <x:v>1</x:v>
      </x:c>
      <x:c r="F2151" s="127" t="str">
        <x:v>Joueur</x:v>
      </x:c>
      <x:c r="G2151" s="127" t="str">
        <x:v>Je le prends pendant son ouverture.</x:v>
      </x:c>
      <x:c r="H2151" s="127" t="str">
        <x:v>Regarder la personne ou l’appui concerné ; intention, pas résultat.</x:v>
      </x:c>
      <x:c r="I2151" s="127" t="str">
        <x:v>Option physiquement praticable ; partenaires mentionnés présents et volontaires ; ressources nécessaires disponibles.</x:v>
      </x:c>
      <x:c r="J2151" s="127" t="str">
        <x:v>Guerre de clan — mission narrative 2D</x:v>
      </x:c>
      <x:c r="K2151" s="130" t="n">
        <x:v>6</x:v>
      </x:c>
    </x:row>
    <x:row r="2152" ht="59" customHeight="1">
      <x:c r="A2152" s="121" t="str">
        <x:v>D6-W-W3-N15-REPONSE-A-01</x:v>
      </x:c>
      <x:c r="B2152" s="122" t="str">
        <x:v>D6-W-W3-N15</x:v>
      </x:c>
      <x:c r="C2152" s="122" t="str">
        <x:v>REPONSE</x:v>
      </x:c>
      <x:c r="D2152" s="122" t="str">
        <x:v>A</x:v>
      </x:c>
      <x:c r="E2152" s="123" t="n">
        <x:v>1</x:v>
      </x:c>
      <x:c r="F2152" s="122" t="str">
        <x:v>Porteuse captive de la forge</x:v>
      </x:c>
      <x:c r="G2152" s="122" t="str">
        <x:v>Je reste derrière la grille. Ne me cherche pas déjà dehors.</x:v>
      </x:c>
      <x:c r="H2152" s="122" t="str">
        <x:v>Réponse au choix retenu ; les autres réponses ne sont pas jouées.</x:v>
      </x:c>
      <x:c r="I2152" s="122" t="str">
        <x:v>Option physiquement praticable ; partenaires mentionnés présents et volontaires ; ressources nécessaires disponibles.</x:v>
      </x:c>
      <x:c r="J2152" s="122" t="str">
        <x:v>Guerre de clan — mission narrative 2D</x:v>
      </x:c>
      <x:c r="K2152" s="125" t="n">
        <x:v>11</x:v>
      </x:c>
    </x:row>
    <x:row r="2153" ht="59" customHeight="1">
      <x:c r="A2153" s="126" t="str">
        <x:v>D6-W-W3-N15-CHOIX-B-01</x:v>
      </x:c>
      <x:c r="B2153" s="127" t="str">
        <x:v>D6-W-W3-N15</x:v>
      </x:c>
      <x:c r="C2153" s="127" t="str">
        <x:v>CHOIX</x:v>
      </x:c>
      <x:c r="D2153" s="127" t="str">
        <x:v>B</x:v>
      </x:c>
      <x:c r="E2153" s="128" t="n">
        <x:v>1</x:v>
      </x:c>
      <x:c r="F2153" s="127" t="str">
        <x:v>Joueur</x:v>
      </x:c>
      <x:c r="G2153" s="127" t="str">
        <x:v>Je vous libère avant de revenir sur lui.</x:v>
      </x:c>
      <x:c r="H2153" s="127" t="str">
        <x:v>Regarder la personne ou l’appui concerné ; intention, pas résultat.</x:v>
      </x:c>
      <x:c r="I2153" s="127" t="str">
        <x:v>Option physiquement praticable ; aucune téléportation ou ressource supposée. Si choix de différer : sortie sûre encore atteignable.</x:v>
      </x:c>
      <x:c r="J2153" s="127" t="str">
        <x:v>Guerre de clan — mission narrative 2D</x:v>
      </x:c>
      <x:c r="K2153" s="130" t="n">
        <x:v>8</x:v>
      </x:c>
    </x:row>
    <x:row r="2154" ht="59" customHeight="1">
      <x:c r="A2154" s="121" t="str">
        <x:v>D6-W-W3-N15-REPONSE-B-01</x:v>
      </x:c>
      <x:c r="B2154" s="122" t="str">
        <x:v>D6-W-W3-N15</x:v>
      </x:c>
      <x:c r="C2154" s="122" t="str">
        <x:v>REPONSE</x:v>
      </x:c>
      <x:c r="D2154" s="122" t="str">
        <x:v>B</x:v>
      </x:c>
      <x:c r="E2154" s="123" t="n">
        <x:v>1</x:v>
      </x:c>
      <x:c r="F2154" s="122" t="str">
        <x:v>Porteuse captive de la forge</x:v>
      </x:c>
      <x:c r="G2154" s="122" t="str">
        <x:v>Ouvre ici. Nous pouvons gagner la passerelle si tu nous la laisses libre.</x:v>
      </x:c>
      <x:c r="H2154" s="122" t="str">
        <x:v>Réponse au choix retenu ; les autres réponses ne sont pas jouées.</x:v>
      </x:c>
      <x:c r="I2154" s="122" t="str">
        <x:v>Option physiquement praticable ; aucune téléportation ou ressource supposée. Si choix de différer : sortie sûre encore atteignable.</x:v>
      </x:c>
      <x:c r="J2154" s="122" t="str">
        <x:v>Guerre de clan — mission narrative 2D</x:v>
      </x:c>
      <x:c r="K2154" s="125" t="n">
        <x:v>13</x:v>
      </x:c>
    </x:row>
    <x:row r="2155" ht="254" customHeight="1">
      <x:c r="A2155" s="126" t="str">
        <x:v>D6-W-W3-N16-OUV---01</x:v>
      </x:c>
      <x:c r="B2155" s="127" t="str">
        <x:v>D6-W-W3-N16</x:v>
      </x:c>
      <x:c r="C2155" s="127" t="str">
        <x:v>OUV</x:v>
      </x:c>
      <x:c r="D2155" s="127" t="str">
        <x:v>-</x:v>
      </x:c>
      <x:c r="E2155" s="128" t="n">
        <x:v>1</x:v>
      </x:c>
      <x:c r="F2155" s="127" t="str">
        <x:v>Responsable des porteurs</x:v>
      </x:c>
      <x:c r="G2155" s="127" t="str">
        <x:v>Nous pouvons porter cette pièce, ou courir légers. Ceux qui sont ici ne peuvent pas faire les deux à la fois.</x:v>
      </x:c>
      <x:c r="H2155" s="127" t="str">
        <x:v>Désigne l’élément visible concerné puis laisse au joueur le temps de regarder.</x:v>
      </x:c>
      <x:c r="I2155"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155" s="127" t="str">
        <x:v>Guerre de clan — mission narrative 2D</x:v>
      </x:c>
      <x:c r="K2155" s="130" t="n">
        <x:v>21</x:v>
      </x:c>
    </x:row>
    <x:row r="2156" ht="74" customHeight="1">
      <x:c r="A2156" s="121" t="str">
        <x:v>D6-W-W3-N16-SUCCES---01</x:v>
      </x:c>
      <x:c r="B2156" s="122" t="str">
        <x:v>D6-W-W3-N16</x:v>
      </x:c>
      <x:c r="C2156" s="122" t="str">
        <x:v>SUCCES</x:v>
      </x:c>
      <x:c r="D2156" s="122" t="str">
        <x:v>-</x:v>
      </x:c>
      <x:c r="E2156" s="123" t="n">
        <x:v>1</x:v>
      </x:c>
      <x:c r="F2156" s="122" t="str">
        <x:v>Responsable des porteurs</x:v>
      </x:c>
      <x:c r="G2156" s="122" t="str">
        <x:v>Voilà ce qui a atteint la rampe. La caisse laissée dans la cour n’a pas voyagé avec nous.</x:v>
      </x:c>
      <x:c r="H2156" s="122" t="str">
        <x:v>Rejoint le point de travail ou de passage réellement obtenu.</x:v>
      </x:c>
      <x:c r="I2156" s="122" t="str">
        <x:v>Résultat correspondant effectivement constaté ; remplace ou supprime la ligne si choix de refus/différé/observation. Ne jamais jouer une victoire non acquise.</x:v>
      </x:c>
      <x:c r="J2156" s="122" t="str">
        <x:v>Guerre de clan — mission narrative 2D</x:v>
      </x:c>
      <x:c r="K2156" s="125" t="n">
        <x:v>18</x:v>
      </x:c>
    </x:row>
    <x:row r="2157" ht="44" customHeight="1">
      <x:c r="A2157" s="126" t="str">
        <x:v>D6-W-W3-N16-ECHEC---01</x:v>
      </x:c>
      <x:c r="B2157" s="127" t="str">
        <x:v>D6-W-W3-N16</x:v>
      </x:c>
      <x:c r="C2157" s="127" t="str">
        <x:v>ECHEC</x:v>
      </x:c>
      <x:c r="D2157" s="127" t="str">
        <x:v>-</x:v>
      </x:c>
      <x:c r="E2157" s="128" t="n">
        <x:v>1</x:v>
      </x:c>
      <x:c r="F2157" s="127" t="str">
        <x:v>Responsable des porteurs</x:v>
      </x:c>
      <x:c r="G2157" s="127" t="str">
        <x:v>Le dernier lot est isolé. Les porteurs sont à couvert ; la poursuite tient encore la cour.</x:v>
      </x:c>
      <x:c r="H2157" s="127" t="str">
        <x:v>Abaisse la main et regarde la route ou l’objet resté inaccessible.</x:v>
      </x:c>
      <x:c r="I2157" s="127" t="str">
        <x:v>Échec ou blocage correspondant effectivement observé ; les dégâts, objets et positions persistent.</x:v>
      </x:c>
      <x:c r="J2157" s="127" t="str">
        <x:v>Guerre de clan — mission narrative 2D</x:v>
      </x:c>
      <x:c r="K2157" s="130" t="n">
        <x:v>17</x:v>
      </x:c>
    </x:row>
    <x:row r="2158" ht="44" customHeight="1">
      <x:c r="A2158" s="121" t="str">
        <x:v>D6-W-W3-N16-REPRISE---01</x:v>
      </x:c>
      <x:c r="B2158" s="122" t="str">
        <x:v>D6-W-W3-N16</x:v>
      </x:c>
      <x:c r="C2158" s="122" t="str">
        <x:v>REPRISE</x:v>
      </x:c>
      <x:c r="D2158" s="122" t="str">
        <x:v>-</x:v>
      </x:c>
      <x:c r="E2158" s="123" t="n">
        <x:v>1</x:v>
      </x:c>
      <x:c r="F2158" s="122" t="str">
        <x:v>Responsable des porteurs</x:v>
      </x:c>
      <x:c r="G2158" s="122" t="str">
        <x:v>Le treuil est dans l’état où nous l’avons laissé. Reprenons le passage depuis ce couvert.</x:v>
      </x:c>
      <x:c r="H2158" s="122" t="str">
        <x:v>Reprend sa place au dernier point sûr, sans rejouer le début.</x:v>
      </x:c>
      <x:c r="I2158" s="122" t="str">
        <x:v>Réinteraction volontaire après interruption ; état de l’action conservé.</x:v>
      </x:c>
      <x:c r="J2158" s="122" t="str">
        <x:v>Guerre de clan — mission narrative 2D</x:v>
      </x:c>
      <x:c r="K2158" s="125" t="n">
        <x:v>15</x:v>
      </x:c>
    </x:row>
    <x:row r="2159" ht="59" customHeight="1">
      <x:c r="A2159" s="126" t="str">
        <x:v>D6-W-W3-N16-CHOIX-A-01</x:v>
      </x:c>
      <x:c r="B2159" s="127" t="str">
        <x:v>D6-W-W3-N16</x:v>
      </x:c>
      <x:c r="C2159" s="127" t="str">
        <x:v>CHOIX</x:v>
      </x:c>
      <x:c r="D2159" s="127" t="str">
        <x:v>A</x:v>
      </x:c>
      <x:c r="E2159" s="128" t="n">
        <x:v>1</x:v>
      </x:c>
      <x:c r="F2159" s="127" t="str">
        <x:v>Joueur</x:v>
      </x:c>
      <x:c r="G2159" s="127" t="str">
        <x:v>Nous prenons la pièce lourde avec toute l’escorte.</x:v>
      </x:c>
      <x:c r="H2159" s="127" t="str">
        <x:v>Regarder la personne ou l’appui concerné ; intention, pas résultat.</x:v>
      </x:c>
      <x:c r="I2159" s="127" t="str">
        <x:v>Option physiquement praticable ; partenaires mentionnés présents et volontaires ; ressources nécessaires disponibles.</x:v>
      </x:c>
      <x:c r="J2159" s="127" t="str">
        <x:v>Guerre de clan — mission narrative 2D</x:v>
      </x:c>
      <x:c r="K2159" s="130" t="n">
        <x:v>8</x:v>
      </x:c>
    </x:row>
    <x:row r="2160" ht="59" customHeight="1">
      <x:c r="A2160" s="121" t="str">
        <x:v>D6-W-W3-N16-REPONSE-A-01</x:v>
      </x:c>
      <x:c r="B2160" s="122" t="str">
        <x:v>D6-W-W3-N16</x:v>
      </x:c>
      <x:c r="C2160" s="122" t="str">
        <x:v>REPONSE</x:v>
      </x:c>
      <x:c r="D2160" s="122" t="str">
        <x:v>A</x:v>
      </x:c>
      <x:c r="E2160" s="123" t="n">
        <x:v>1</x:v>
      </x:c>
      <x:c r="F2160" s="122" t="str">
        <x:v>Responsable des porteurs</x:v>
      </x:c>
      <x:c r="G2160" s="122" t="str">
        <x:v>Alors installe le couvert mobile. Nous ferons halte au pied du treuil.</x:v>
      </x:c>
      <x:c r="H2160" s="122" t="str">
        <x:v>Réponse au choix retenu ; les autres réponses ne sont pas jouées.</x:v>
      </x:c>
      <x:c r="I2160" s="122" t="str">
        <x:v>Option physiquement praticable ; partenaires mentionnés présents et volontaires ; ressources nécessaires disponibles.</x:v>
      </x:c>
      <x:c r="J2160" s="122" t="str">
        <x:v>Guerre de clan — mission narrative 2D</x:v>
      </x:c>
      <x:c r="K2160" s="125" t="n">
        <x:v>12</x:v>
      </x:c>
    </x:row>
    <x:row r="2161" ht="59" customHeight="1">
      <x:c r="A2161" s="126" t="str">
        <x:v>D6-W-W3-N16-CHOIX-B-01</x:v>
      </x:c>
      <x:c r="B2161" s="127" t="str">
        <x:v>D6-W-W3-N16</x:v>
      </x:c>
      <x:c r="C2161" s="127" t="str">
        <x:v>CHOIX</x:v>
      </x:c>
      <x:c r="D2161" s="127" t="str">
        <x:v>B</x:v>
      </x:c>
      <x:c r="E2161" s="128" t="n">
        <x:v>1</x:v>
      </x:c>
      <x:c r="F2161" s="127" t="str">
        <x:v>Joueur</x:v>
      </x:c>
      <x:c r="G2161" s="127" t="str">
        <x:v>Les personnes rentrent d’abord. Marque la caisse.</x:v>
      </x:c>
      <x:c r="H2161" s="127" t="str">
        <x:v>Regarder la personne ou l’appui concerné ; intention, pas résultat.</x:v>
      </x:c>
      <x:c r="I2161" s="127" t="str">
        <x:v>Option physiquement praticable ; aucune téléportation ou ressource supposée. Si choix de différer : sortie sûre encore atteignable.</x:v>
      </x:c>
      <x:c r="J2161" s="127" t="str">
        <x:v>Guerre de clan — mission narrative 2D</x:v>
      </x:c>
      <x:c r="K2161" s="130" t="n">
        <x:v>7</x:v>
      </x:c>
    </x:row>
    <x:row r="2162" ht="59" customHeight="1">
      <x:c r="A2162" s="121" t="str">
        <x:v>D6-W-W3-N16-REPONSE-B-01</x:v>
      </x:c>
      <x:c r="B2162" s="122" t="str">
        <x:v>D6-W-W3-N16</x:v>
      </x:c>
      <x:c r="C2162" s="122" t="str">
        <x:v>REPONSE</x:v>
      </x:c>
      <x:c r="D2162" s="122" t="str">
        <x:v>B</x:v>
      </x:c>
      <x:c r="E2162" s="123" t="n">
        <x:v>1</x:v>
      </x:c>
      <x:c r="F2162" s="122" t="str">
        <x:v>Responsable des porteurs</x:v>
      </x:c>
      <x:c r="G2162" s="122" t="str">
        <x:v>Je pose notre attache dessus. Nous reviendrons à cet endroit, si la cour nous laisse revenir.</x:v>
      </x:c>
      <x:c r="H2162" s="122" t="str">
        <x:v>Réponse au choix retenu ; les autres réponses ne sont pas jouées.</x:v>
      </x:c>
      <x:c r="I2162" s="122" t="str">
        <x:v>Option physiquement praticable ; aucune téléportation ou ressource supposée. Si choix de différer : sortie sûre encore atteignable.</x:v>
      </x:c>
      <x:c r="J2162" s="122" t="str">
        <x:v>Guerre de clan — mission narrative 2D</x:v>
      </x:c>
      <x:c r="K2162" s="125" t="n">
        <x:v>16</x:v>
      </x:c>
    </x:row>
    <x:row r="2163" ht="254" customHeight="1">
      <x:c r="A2163" s="126" t="str">
        <x:v>D6-W-W3-N17-OUV---01</x:v>
      </x:c>
      <x:c r="B2163" s="127" t="str">
        <x:v>D6-W-W3-N17</x:v>
      </x:c>
      <x:c r="C2163" s="127" t="str">
        <x:v>OUV</x:v>
      </x:c>
      <x:c r="D2163" s="127" t="str">
        <x:v>-</x:v>
      </x:c>
      <x:c r="E2163" s="128" t="n">
        <x:v>1</x:v>
      </x:c>
      <x:c r="F2163" s="127" t="str">
        <x:v>Observatrice des cratères</x:v>
      </x:c>
      <x:c r="G2163" s="127" t="str">
        <x:v>Le câble va vers ce bloc. J’ai vu une silhouette sur l’arête, mais la poussière a repris son contour.</x:v>
      </x:c>
      <x:c r="H2163" s="127" t="str">
        <x:v>Désigne l’élément visible concerné puis laisse au joueur le temps de regarder.</x:v>
      </x:c>
      <x:c r="I2163"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163" s="127" t="str">
        <x:v>Guerre de clan — mission narrative 2D</x:v>
      </x:c>
      <x:c r="K2163" s="130" t="n">
        <x:v>19</x:v>
      </x:c>
    </x:row>
    <x:row r="2164" ht="74" customHeight="1">
      <x:c r="A2164" s="121" t="str">
        <x:v>D6-W-W3-N17-SUCCES---01</x:v>
      </x:c>
      <x:c r="B2164" s="122" t="str">
        <x:v>D6-W-W3-N17</x:v>
      </x:c>
      <x:c r="C2164" s="122" t="str">
        <x:v>SUCCES</x:v>
      </x:c>
      <x:c r="D2164" s="122" t="str">
        <x:v>-</x:v>
      </x:c>
      <x:c r="E2164" s="123" t="n">
        <x:v>1</x:v>
      </x:c>
      <x:c r="F2164" s="122" t="str">
        <x:v>Observatrice des cratères</x:v>
      </x:c>
      <x:c r="G2164" s="122" t="str">
        <x:v>L’émetteur est dans ce secteur. Les autres cratères restent à reconnaître.</x:v>
      </x:c>
      <x:c r="H2164" s="122" t="str">
        <x:v>Rejoint le point de travail ou de passage réellement obtenu.</x:v>
      </x:c>
      <x:c r="I2164" s="122" t="str">
        <x:v>Résultat correspondant effectivement constaté ; remplace ou supprime la ligne si choix de refus/différé/observation. Ne jamais jouer une victoire non acquise.</x:v>
      </x:c>
      <x:c r="J2164" s="122" t="str">
        <x:v>Guerre de clan — mission narrative 2D</x:v>
      </x:c>
      <x:c r="K2164" s="125" t="n">
        <x:v>11</x:v>
      </x:c>
    </x:row>
    <x:row r="2165" ht="44" customHeight="1">
      <x:c r="A2165" s="126" t="str">
        <x:v>D6-W-W3-N17-ECHEC---01</x:v>
      </x:c>
      <x:c r="B2165" s="127" t="str">
        <x:v>D6-W-W3-N17</x:v>
      </x:c>
      <x:c r="C2165" s="127" t="str">
        <x:v>ECHEC</x:v>
      </x:c>
      <x:c r="D2165" s="127" t="str">
        <x:v>-</x:v>
      </x:c>
      <x:c r="E2165" s="128" t="n">
        <x:v>1</x:v>
      </x:c>
      <x:c r="F2165" s="127" t="str">
        <x:v>Observatrice des cratères</x:v>
      </x:c>
      <x:c r="G2165" s="127" t="str">
        <x:v>La silhouette a disparu. Ne transforme pas son dernier reflet en position certaine.</x:v>
      </x:c>
      <x:c r="H2165" s="127" t="str">
        <x:v>Abaisse la main et regarde la route ou l’objet resté inaccessible.</x:v>
      </x:c>
      <x:c r="I2165" s="127" t="str">
        <x:v>Échec ou blocage correspondant effectivement observé ; les dégâts, objets et positions persistent.</x:v>
      </x:c>
      <x:c r="J2165" s="127" t="str">
        <x:v>Guerre de clan — mission narrative 2D</x:v>
      </x:c>
      <x:c r="K2165" s="130" t="n">
        <x:v>13</x:v>
      </x:c>
    </x:row>
    <x:row r="2166" ht="44" customHeight="1">
      <x:c r="A2166" s="121" t="str">
        <x:v>D6-W-W3-N17-REPRISE---01</x:v>
      </x:c>
      <x:c r="B2166" s="122" t="str">
        <x:v>D6-W-W3-N17</x:v>
      </x:c>
      <x:c r="C2166" s="122" t="str">
        <x:v>REPRISE</x:v>
      </x:c>
      <x:c r="D2166" s="122" t="str">
        <x:v>-</x:v>
      </x:c>
      <x:c r="E2166" s="123" t="n">
        <x:v>1</x:v>
      </x:c>
      <x:c r="F2166" s="122" t="str">
        <x:v>Observatrice des cratères</x:v>
      </x:c>
      <x:c r="G2166" s="122" t="str">
        <x:v>Le câble dépasse encore là. Le vent a effacé le reste du sol.</x:v>
      </x:c>
      <x:c r="H2166" s="122" t="str">
        <x:v>Reprend sa place au dernier point sûr, sans rejouer le début.</x:v>
      </x:c>
      <x:c r="I2166" s="122" t="str">
        <x:v>Réinteraction volontaire après interruption ; état de l’action conservé.</x:v>
      </x:c>
      <x:c r="J2166" s="122" t="str">
        <x:v>Guerre de clan — mission narrative 2D</x:v>
      </x:c>
      <x:c r="K2166" s="125" t="n">
        <x:v>13</x:v>
      </x:c>
    </x:row>
    <x:row r="2167" ht="59" customHeight="1">
      <x:c r="A2167" s="126" t="str">
        <x:v>D6-W-W3-N17-CHOIX-A-01</x:v>
      </x:c>
      <x:c r="B2167" s="127" t="str">
        <x:v>D6-W-W3-N17</x:v>
      </x:c>
      <x:c r="C2167" s="127" t="str">
        <x:v>CHOIX</x:v>
      </x:c>
      <x:c r="D2167" s="127" t="str">
        <x:v>A</x:v>
      </x:c>
      <x:c r="E2167" s="128" t="n">
        <x:v>1</x:v>
      </x:c>
      <x:c r="F2167" s="127" t="str">
        <x:v>Joueur</x:v>
      </x:c>
      <x:c r="G2167" s="127" t="str">
        <x:v>Je suis le câble.</x:v>
      </x:c>
      <x:c r="H2167" s="127" t="str">
        <x:v>Regarder la personne ou l’appui concerné ; intention, pas résultat.</x:v>
      </x:c>
      <x:c r="I2167" s="127" t="str">
        <x:v>Option physiquement praticable ; partenaires mentionnés présents et volontaires ; ressources nécessaires disponibles.</x:v>
      </x:c>
      <x:c r="J2167" s="127" t="str">
        <x:v>Guerre de clan — mission narrative 2D</x:v>
      </x:c>
      <x:c r="K2167" s="130" t="n">
        <x:v>4</x:v>
      </x:c>
    </x:row>
    <x:row r="2168" ht="59" customHeight="1">
      <x:c r="A2168" s="121" t="str">
        <x:v>D6-W-W3-N17-REPONSE-A-01</x:v>
      </x:c>
      <x:c r="B2168" s="122" t="str">
        <x:v>D6-W-W3-N17</x:v>
      </x:c>
      <x:c r="C2168" s="122" t="str">
        <x:v>REPONSE</x:v>
      </x:c>
      <x:c r="D2168" s="122" t="str">
        <x:v>A</x:v>
      </x:c>
      <x:c r="E2168" s="123" t="n">
        <x:v>1</x:v>
      </x:c>
      <x:c r="F2168" s="122" t="str">
        <x:v>Observatrice des cratères</x:v>
      </x:c>
      <x:c r="G2168" s="122" t="str">
        <x:v>Il te conduira à la source, ou à ceux qui l’attendent. Garde un bloc entre toi et l’arête.</x:v>
      </x:c>
      <x:c r="H2168" s="122" t="str">
        <x:v>Réponse au choix retenu ; les autres réponses ne sont pas jouées.</x:v>
      </x:c>
      <x:c r="I2168" s="122" t="str">
        <x:v>Option physiquement praticable ; partenaires mentionnés présents et volontaires ; ressources nécessaires disponibles.</x:v>
      </x:c>
      <x:c r="J2168" s="122" t="str">
        <x:v>Guerre de clan — mission narrative 2D</x:v>
      </x:c>
      <x:c r="K2168" s="125" t="n">
        <x:v>18</x:v>
      </x:c>
    </x:row>
    <x:row r="2169" ht="59" customHeight="1">
      <x:c r="A2169" s="126" t="str">
        <x:v>D6-W-W3-N17-CHOIX-B-01</x:v>
      </x:c>
      <x:c r="B2169" s="127" t="str">
        <x:v>D6-W-W3-N17</x:v>
      </x:c>
      <x:c r="C2169" s="127" t="str">
        <x:v>CHOIX</x:v>
      </x:c>
      <x:c r="D2169" s="127" t="str">
        <x:v>B</x:v>
      </x:c>
      <x:c r="E2169" s="128" t="n">
        <x:v>1</x:v>
      </x:c>
      <x:c r="F2169" s="127" t="str">
        <x:v>Joueur</x:v>
      </x:c>
      <x:c r="G2169" s="127" t="str">
        <x:v>Je coupe la route du porteur aperçu.</x:v>
      </x:c>
      <x:c r="H2169" s="127" t="str">
        <x:v>Regarder la personne ou l’appui concerné ; intention, pas résultat.</x:v>
      </x:c>
      <x:c r="I2169" s="127" t="str">
        <x:v>Option physiquement praticable ; aucune téléportation ou ressource supposée. Si choix de différer : sortie sûre encore atteignable.</x:v>
      </x:c>
      <x:c r="J2169" s="127" t="str">
        <x:v>Guerre de clan — mission narrative 2D</x:v>
      </x:c>
      <x:c r="K2169" s="130" t="n">
        <x:v>7</x:v>
      </x:c>
    </x:row>
    <x:row r="2170" ht="59" customHeight="1">
      <x:c r="A2170" s="121" t="str">
        <x:v>D6-W-W3-N17-REPONSE-B-01</x:v>
      </x:c>
      <x:c r="B2170" s="122" t="str">
        <x:v>D6-W-W3-N17</x:v>
      </x:c>
      <x:c r="C2170" s="122" t="str">
        <x:v>REPONSE</x:v>
      </x:c>
      <x:c r="D2170" s="122" t="str">
        <x:v>B</x:v>
      </x:c>
      <x:c r="E2170" s="123" t="n">
        <x:v>1</x:v>
      </x:c>
      <x:c r="F2170" s="122" t="str">
        <x:v>Observatrice des cratères</x:v>
      </x:c>
      <x:c r="G2170" s="122" t="str">
        <x:v>Attends le creux du vent. Tu n’as vu qu’une direction, pas son prochain appui.</x:v>
      </x:c>
      <x:c r="H2170" s="122" t="str">
        <x:v>Réponse au choix retenu ; les autres réponses ne sont pas jouées.</x:v>
      </x:c>
      <x:c r="I2170" s="122" t="str">
        <x:v>Option physiquement praticable ; aucune téléportation ou ressource supposée. Si choix de différer : sortie sûre encore atteignable.</x:v>
      </x:c>
      <x:c r="J2170" s="122" t="str">
        <x:v>Guerre de clan — mission narrative 2D</x:v>
      </x:c>
      <x:c r="K2170" s="125" t="n">
        <x:v>14</x:v>
      </x:c>
    </x:row>
    <x:row r="2171" ht="254" customHeight="1">
      <x:c r="A2171" s="126" t="str">
        <x:v>D6-W-W3-N18-OUV---01</x:v>
      </x:c>
      <x:c r="B2171" s="127" t="str">
        <x:v>D6-W-W3-N18</x:v>
      </x:c>
      <x:c r="C2171" s="127" t="str">
        <x:v>OUV</x:v>
      </x:c>
      <x:c r="D2171" s="127" t="str">
        <x:v>-</x:v>
      </x:c>
      <x:c r="E2171" s="128" t="n">
        <x:v>1</x:v>
      </x:c>
      <x:c r="F2171" s="127" t="str">
        <x:v>Pisteur des cratères</x:v>
      </x:c>
      <x:c r="G2171" s="127" t="str">
        <x:v>Il a jeté un boîtier sans ralentir. Regarde comment il rebondit : presque vide.</x:v>
      </x:c>
      <x:c r="H2171" s="127" t="str">
        <x:v>Désigne l’élément visible concerné puis laisse au joueur le temps de regarder.</x:v>
      </x:c>
      <x:c r="I2171"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171" s="127" t="str">
        <x:v>Guerre de clan — mission narrative 2D</x:v>
      </x:c>
      <x:c r="K2171" s="130" t="n">
        <x:v>14</x:v>
      </x:c>
    </x:row>
    <x:row r="2172" ht="74" customHeight="1">
      <x:c r="A2172" s="121" t="str">
        <x:v>D6-W-W3-N18-SUCCES---01</x:v>
      </x:c>
      <x:c r="B2172" s="122" t="str">
        <x:v>D6-W-W3-N18</x:v>
      </x:c>
      <x:c r="C2172" s="122" t="str">
        <x:v>SUCCES</x:v>
      </x:c>
      <x:c r="D2172" s="122" t="str">
        <x:v>-</x:v>
      </x:c>
      <x:c r="E2172" s="123" t="n">
        <x:v>1</x:v>
      </x:c>
      <x:c r="F2172" s="122" t="str">
        <x:v>Pisteur des cratères</x:v>
      </x:c>
      <x:c r="G2172" s="122" t="str">
        <x:v>C’est la vraie balise. Son support porte encore la marque de la coque.</x:v>
      </x:c>
      <x:c r="H2172" s="122" t="str">
        <x:v>Rejoint le point de travail ou de passage réellement obtenu.</x:v>
      </x:c>
      <x:c r="I2172" s="122" t="str">
        <x:v>Résultat correspondant effectivement constaté ; remplace ou supprime la ligne si choix de refus/différé/observation. Ne jamais jouer une victoire non acquise.</x:v>
      </x:c>
      <x:c r="J2172" s="122" t="str">
        <x:v>Guerre de clan — mission narrative 2D</x:v>
      </x:c>
      <x:c r="K2172" s="125" t="n">
        <x:v>13</x:v>
      </x:c>
    </x:row>
    <x:row r="2173" ht="44" customHeight="1">
      <x:c r="A2173" s="126" t="str">
        <x:v>D6-W-W3-N18-ECHEC---01</x:v>
      </x:c>
      <x:c r="B2173" s="127" t="str">
        <x:v>D6-W-W3-N18</x:v>
      </x:c>
      <x:c r="C2173" s="127" t="str">
        <x:v>ECHEC</x:v>
      </x:c>
      <x:c r="D2173" s="127" t="str">
        <x:v>-</x:v>
      </x:c>
      <x:c r="E2173" s="128" t="n">
        <x:v>1</x:v>
      </x:c>
      <x:c r="F2173" s="127" t="str">
        <x:v>Pisteur des cratères</x:v>
      </x:c>
      <x:c r="G2173" s="127" t="str">
        <x:v>Ce boîtier est le leurre. Le rapporter ne ferait pas taire le signal.</x:v>
      </x:c>
      <x:c r="H2173" s="127" t="str">
        <x:v>Abaisse la main et regarde la route ou l’objet resté inaccessible.</x:v>
      </x:c>
      <x:c r="I2173" s="127" t="str">
        <x:v>Échec ou blocage correspondant effectivement observé ; les dégâts, objets et positions persistent.</x:v>
      </x:c>
      <x:c r="J2173" s="127" t="str">
        <x:v>Guerre de clan — mission narrative 2D</x:v>
      </x:c>
      <x:c r="K2173" s="130" t="n">
        <x:v>13</x:v>
      </x:c>
    </x:row>
    <x:row r="2174" ht="44" customHeight="1">
      <x:c r="A2174" s="121" t="str">
        <x:v>D6-W-W3-N18-REPRISE---01</x:v>
      </x:c>
      <x:c r="B2174" s="122" t="str">
        <x:v>D6-W-W3-N18</x:v>
      </x:c>
      <x:c r="C2174" s="122" t="str">
        <x:v>REPRISE</x:v>
      </x:c>
      <x:c r="D2174" s="122" t="str">
        <x:v>-</x:v>
      </x:c>
      <x:c r="E2174" s="123" t="n">
        <x:v>1</x:v>
      </x:c>
      <x:c r="F2174" s="122" t="str">
        <x:v>Pisteur des cratères</x:v>
      </x:c>
      <x:c r="G2174" s="122" t="str">
        <x:v>La vraie piste s’enfonce vers les blocs volcaniques. Vérifie les charges restantes.</x:v>
      </x:c>
      <x:c r="H2174" s="122" t="str">
        <x:v>Reprend sa place au dernier point sûr, sans rejouer le début.</x:v>
      </x:c>
      <x:c r="I2174" s="122" t="str">
        <x:v>Réinteraction volontaire après interruption ; état de l’action conservé.</x:v>
      </x:c>
      <x:c r="J2174" s="122" t="str">
        <x:v>Guerre de clan — mission narrative 2D</x:v>
      </x:c>
      <x:c r="K2174" s="125" t="n">
        <x:v>12</x:v>
      </x:c>
    </x:row>
    <x:row r="2175" ht="59" customHeight="1">
      <x:c r="A2175" s="126" t="str">
        <x:v>D6-W-W3-N18-CHOIX-A-01</x:v>
      </x:c>
      <x:c r="B2175" s="127" t="str">
        <x:v>D6-W-W3-N18</x:v>
      </x:c>
      <x:c r="C2175" s="127" t="str">
        <x:v>CHOIX</x:v>
      </x:c>
      <x:c r="D2175" s="127" t="str">
        <x:v>A</x:v>
      </x:c>
      <x:c r="E2175" s="128" t="n">
        <x:v>1</x:v>
      </x:c>
      <x:c r="F2175" s="127" t="str">
        <x:v>Joueur</x:v>
      </x:c>
      <x:c r="G2175" s="127" t="str">
        <x:v>Je ferme la sortie de la dépression.</x:v>
      </x:c>
      <x:c r="H2175" s="127" t="str">
        <x:v>Regarder la personne ou l’appui concerné ; intention, pas résultat.</x:v>
      </x:c>
      <x:c r="I2175" s="127" t="str">
        <x:v>Option physiquement praticable ; partenaires mentionnés présents et volontaires ; ressources nécessaires disponibles.</x:v>
      </x:c>
      <x:c r="J2175" s="127" t="str">
        <x:v>Guerre de clan — mission narrative 2D</x:v>
      </x:c>
      <x:c r="K2175" s="130" t="n">
        <x:v>7</x:v>
      </x:c>
    </x:row>
    <x:row r="2176" ht="59" customHeight="1">
      <x:c r="A2176" s="121" t="str">
        <x:v>D6-W-W3-N18-REPONSE-A-01</x:v>
      </x:c>
      <x:c r="B2176" s="122" t="str">
        <x:v>D6-W-W3-N18</x:v>
      </x:c>
      <x:c r="C2176" s="122" t="str">
        <x:v>REPONSE</x:v>
      </x:c>
      <x:c r="D2176" s="122" t="str">
        <x:v>A</x:v>
      </x:c>
      <x:c r="E2176" s="123" t="n">
        <x:v>1</x:v>
      </x:c>
      <x:c r="F2176" s="122" t="str">
        <x:v>Pisteur des cratères</x:v>
      </x:c>
      <x:c r="G2176" s="122" t="str">
        <x:v>Je garde sa trace jusqu’aux blocs. Il faudra le voir revenir avant de quitter ton passage.</x:v>
      </x:c>
      <x:c r="H2176" s="122" t="str">
        <x:v>Réponse au choix retenu ; les autres réponses ne sont pas jouées.</x:v>
      </x:c>
      <x:c r="I2176" s="122" t="str">
        <x:v>Option physiquement praticable ; partenaires mentionnés présents et volontaires ; ressources nécessaires disponibles.</x:v>
      </x:c>
      <x:c r="J2176" s="122" t="str">
        <x:v>Guerre de clan — mission narrative 2D</x:v>
      </x:c>
      <x:c r="K2176" s="125" t="n">
        <x:v>16</x:v>
      </x:c>
    </x:row>
    <x:row r="2177" ht="59" customHeight="1">
      <x:c r="A2177" s="126" t="str">
        <x:v>D6-W-W3-N18-CHOIX-B-01</x:v>
      </x:c>
      <x:c r="B2177" s="127" t="str">
        <x:v>D6-W-W3-N18</x:v>
      </x:c>
      <x:c r="C2177" s="127" t="str">
        <x:v>CHOIX</x:v>
      </x:c>
      <x:c r="D2177" s="127" t="str">
        <x:v>B</x:v>
      </x:c>
      <x:c r="E2177" s="128" t="n">
        <x:v>1</x:v>
      </x:c>
      <x:c r="F2177" s="127" t="str">
        <x:v>Joueur</x:v>
      </x:c>
      <x:c r="G2177" s="127" t="str">
        <x:v>Je prends la hauteur au-dessus de ses compagnons.</x:v>
      </x:c>
      <x:c r="H2177" s="127" t="str">
        <x:v>Regarder la personne ou l’appui concerné ; intention, pas résultat.</x:v>
      </x:c>
      <x:c r="I2177" s="127" t="str">
        <x:v>Option physiquement praticable ; aucune téléportation ou ressource supposée. Si choix de différer : sortie sûre encore atteignable.</x:v>
      </x:c>
      <x:c r="J2177" s="127" t="str">
        <x:v>Guerre de clan — mission narrative 2D</x:v>
      </x:c>
      <x:c r="K2177" s="130" t="n">
        <x:v>8</x:v>
      </x:c>
    </x:row>
    <x:row r="2178" ht="59" customHeight="1">
      <x:c r="A2178" s="121" t="str">
        <x:v>D6-W-W3-N18-REPONSE-B-01</x:v>
      </x:c>
      <x:c r="B2178" s="122" t="str">
        <x:v>D6-W-W3-N18</x:v>
      </x:c>
      <x:c r="C2178" s="122" t="str">
        <x:v>REPONSE</x:v>
      </x:c>
      <x:c r="D2178" s="122" t="str">
        <x:v>B</x:v>
      </x:c>
      <x:c r="E2178" s="123" t="n">
        <x:v>1</x:v>
      </x:c>
      <x:c r="F2178" s="122" t="str">
        <x:v>Pisteur des cratères</x:v>
      </x:c>
      <x:c r="G2178" s="122" t="str">
        <x:v>Teste tes prises. Les charges qu’il a laissées suivent l’arête.</x:v>
      </x:c>
      <x:c r="H2178" s="122" t="str">
        <x:v>Réponse au choix retenu ; les autres réponses ne sont pas jouées.</x:v>
      </x:c>
      <x:c r="I2178" s="122" t="str">
        <x:v>Option physiquement praticable ; aucune téléportation ou ressource supposée. Si choix de différer : sortie sûre encore atteignable.</x:v>
      </x:c>
      <x:c r="J2178" s="122" t="str">
        <x:v>Guerre de clan — mission narrative 2D</x:v>
      </x:c>
      <x:c r="K2178" s="125" t="n">
        <x:v>10</x:v>
      </x:c>
    </x:row>
    <x:row r="2179" ht="254" customHeight="1">
      <x:c r="A2179" s="126" t="str">
        <x:v>D6-W-W3-N19-OUV---01</x:v>
      </x:c>
      <x:c r="B2179" s="127" t="str">
        <x:v>D6-W-W3-N19</x:v>
      </x:c>
      <x:c r="C2179" s="127" t="str">
        <x:v>OUV</x:v>
      </x:c>
      <x:c r="D2179" s="127" t="str">
        <x:v>-</x:v>
      </x:c>
      <x:c r="E2179" s="128" t="n">
        <x:v>1</x:v>
      </x:c>
      <x:c r="F2179" s="127" t="str">
        <x:v>Technicienne du relais abrité</x:v>
      </x:c>
      <x:c r="G2179" s="127" t="str">
        <x:v>La balise répond. Il manque encore l’alignement au sol ; une coque se perdrait en nous suivant maintenant.</x:v>
      </x:c>
      <x:c r="H2179" s="127" t="str">
        <x:v>Désigne l’élément visible concerné puis laisse au joueur le temps de regarder.</x:v>
      </x:c>
      <x:c r="I2179"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179" s="127" t="str">
        <x:v>Guerre de clan — mission narrative 2D</x:v>
      </x:c>
      <x:c r="K2179" s="130" t="n">
        <x:v>18</x:v>
      </x:c>
    </x:row>
    <x:row r="2180" ht="74" customHeight="1">
      <x:c r="A2180" s="121" t="str">
        <x:v>D6-W-W3-N19-SUCCES---01</x:v>
      </x:c>
      <x:c r="B2180" s="122" t="str">
        <x:v>D6-W-W3-N19</x:v>
      </x:c>
      <x:c r="C2180" s="122" t="str">
        <x:v>SUCCES</x:v>
      </x:c>
      <x:c r="D2180" s="122" t="str">
        <x:v>-</x:v>
      </x:c>
      <x:c r="E2180" s="123" t="n">
        <x:v>1</x:v>
      </x:c>
      <x:c r="F2180" s="122" t="str">
        <x:v>Technicienne du relais abrité</x:v>
      </x:c>
      <x:c r="G2180" s="122" t="str">
        <x:v>Les trois marques répondent dans l’axe prévu. Le signal peut être transmis pour le trajet vérifié.</x:v>
      </x:c>
      <x:c r="H2180" s="122" t="str">
        <x:v>Rejoint le point de travail ou de passage réellement obtenu.</x:v>
      </x:c>
      <x:c r="I2180" s="122" t="str">
        <x:v>Résultat correspondant effectivement constaté ; remplace ou supprime la ligne si choix de refus/différé/observation. Ne jamais jouer une victoire non acquise.</x:v>
      </x:c>
      <x:c r="J2180" s="122" t="str">
        <x:v>Guerre de clan — mission narrative 2D</x:v>
      </x:c>
      <x:c r="K2180" s="125" t="n">
        <x:v>16</x:v>
      </x:c>
    </x:row>
    <x:row r="2181" ht="44" customHeight="1">
      <x:c r="A2181" s="126" t="str">
        <x:v>D6-W-W3-N19-ECHEC---01</x:v>
      </x:c>
      <x:c r="B2181" s="127" t="str">
        <x:v>D6-W-W3-N19</x:v>
      </x:c>
      <x:c r="C2181" s="127" t="str">
        <x:v>ECHEC</x:v>
      </x:c>
      <x:c r="D2181" s="127" t="str">
        <x:v>-</x:v>
      </x:c>
      <x:c r="E2181" s="128" t="n">
        <x:v>1</x:v>
      </x:c>
      <x:c r="F2181" s="127" t="str">
        <x:v>Technicienne du relais abrité</x:v>
      </x:c>
      <x:c r="G2181" s="127" t="str">
        <x:v>La poussière masque le dernier point. Garde le départ en attente.</x:v>
      </x:c>
      <x:c r="H2181" s="127" t="str">
        <x:v>Abaisse la main et regarde la route ou l’objet resté inaccessible.</x:v>
      </x:c>
      <x:c r="I2181" s="127" t="str">
        <x:v>Échec ou blocage correspondant effectivement observé ; les dégâts, objets et positions persistent.</x:v>
      </x:c>
      <x:c r="J2181" s="127" t="str">
        <x:v>Guerre de clan — mission narrative 2D</x:v>
      </x:c>
      <x:c r="K2181" s="130" t="n">
        <x:v>11</x:v>
      </x:c>
    </x:row>
    <x:row r="2182" ht="44" customHeight="1">
      <x:c r="A2182" s="121" t="str">
        <x:v>D6-W-W3-N19-REPRISE---01</x:v>
      </x:c>
      <x:c r="B2182" s="122" t="str">
        <x:v>D6-W-W3-N19</x:v>
      </x:c>
      <x:c r="C2182" s="122" t="str">
        <x:v>REPRISE</x:v>
      </x:c>
      <x:c r="D2182" s="122" t="str">
        <x:v>-</x:v>
      </x:c>
      <x:c r="E2182" s="123" t="n">
        <x:v>1</x:v>
      </x:c>
      <x:c r="F2182" s="122" t="str">
        <x:v>Technicienne du relais abrité</x:v>
      </x:c>
      <x:c r="G2182" s="122" t="str">
        <x:v>Le support a conservé son orientation. Reprenons au point que nous n’avons pas pu voir.</x:v>
      </x:c>
      <x:c r="H2182" s="122" t="str">
        <x:v>Reprend sa place au dernier point sûr, sans rejouer le début.</x:v>
      </x:c>
      <x:c r="I2182" s="122" t="str">
        <x:v>Réinteraction volontaire après interruption ; état de l’action conservé.</x:v>
      </x:c>
      <x:c r="J2182" s="122" t="str">
        <x:v>Guerre de clan — mission narrative 2D</x:v>
      </x:c>
      <x:c r="K2182" s="125" t="n">
        <x:v>15</x:v>
      </x:c>
    </x:row>
    <x:row r="2183" ht="59" customHeight="1">
      <x:c r="A2183" s="126" t="str">
        <x:v>D6-W-W3-N19-CHOIX-A-01</x:v>
      </x:c>
      <x:c r="B2183" s="127" t="str">
        <x:v>D6-W-W3-N19</x:v>
      </x:c>
      <x:c r="C2183" s="127" t="str">
        <x:v>CHOIX</x:v>
      </x:c>
      <x:c r="D2183" s="127" t="str">
        <x:v>A</x:v>
      </x:c>
      <x:c r="E2183" s="128" t="n">
        <x:v>1</x:v>
      </x:c>
      <x:c r="F2183" s="127" t="str">
        <x:v>Joueur</x:v>
      </x:c>
      <x:c r="G2183" s="127" t="str">
        <x:v>Rétablissons un signal de retour complet.</x:v>
      </x:c>
      <x:c r="H2183" s="127" t="str">
        <x:v>Regarder la personne ou l’appui concerné ; intention, pas résultat.</x:v>
      </x:c>
      <x:c r="I2183" s="127" t="str">
        <x:v>Option physiquement praticable ; partenaires mentionnés présents et volontaires ; ressources nécessaires disponibles.</x:v>
      </x:c>
      <x:c r="J2183" s="127" t="str">
        <x:v>Guerre de clan — mission narrative 2D</x:v>
      </x:c>
      <x:c r="K2183" s="130" t="n">
        <x:v>6</x:v>
      </x:c>
    </x:row>
    <x:row r="2184" ht="59" customHeight="1">
      <x:c r="A2184" s="121" t="str">
        <x:v>D6-W-W3-N19-REPONSE-A-01</x:v>
      </x:c>
      <x:c r="B2184" s="122" t="str">
        <x:v>D6-W-W3-N19</x:v>
      </x:c>
      <x:c r="C2184" s="122" t="str">
        <x:v>REPONSE</x:v>
      </x:c>
      <x:c r="D2184" s="122" t="str">
        <x:v>A</x:v>
      </x:c>
      <x:c r="E2184" s="123" t="n">
        <x:v>1</x:v>
      </x:c>
      <x:c r="F2184" s="122" t="str">
        <x:v>Technicienne du relais abrité</x:v>
      </x:c>
      <x:c r="G2184" s="122" t="str">
        <x:v>Il faudra vérifier les trois points. Je garderai le support branché tant que tu pourras le défendre.</x:v>
      </x:c>
      <x:c r="H2184" s="122" t="str">
        <x:v>Réponse au choix retenu ; les autres réponses ne sont pas jouées.</x:v>
      </x:c>
      <x:c r="I2184" s="122" t="str">
        <x:v>Option physiquement praticable ; partenaires mentionnés présents et volontaires ; ressources nécessaires disponibles.</x:v>
      </x:c>
      <x:c r="J2184" s="122" t="str">
        <x:v>Guerre de clan — mission narrative 2D</x:v>
      </x:c>
      <x:c r="K2184" s="125" t="n">
        <x:v>17</x:v>
      </x:c>
    </x:row>
    <x:row r="2185" ht="59" customHeight="1">
      <x:c r="A2185" s="126" t="str">
        <x:v>D6-W-W3-N19-CHOIX-B-01</x:v>
      </x:c>
      <x:c r="B2185" s="127" t="str">
        <x:v>D6-W-W3-N19</x:v>
      </x:c>
      <x:c r="C2185" s="127" t="str">
        <x:v>CHOIX</x:v>
      </x:c>
      <x:c r="D2185" s="127" t="str">
        <x:v>B</x:v>
      </x:c>
      <x:c r="E2185" s="128" t="n">
        <x:v>1</x:v>
      </x:c>
      <x:c r="F2185" s="127" t="str">
        <x:v>Joueur</x:v>
      </x:c>
      <x:c r="G2185" s="127" t="str">
        <x:v>Préparons seulement l’arrivée déjà annoncée.</x:v>
      </x:c>
      <x:c r="H2185" s="127" t="str">
        <x:v>Regarder la personne ou l’appui concerné ; intention, pas résultat.</x:v>
      </x:c>
      <x:c r="I2185" s="127" t="str">
        <x:v>Option physiquement praticable ; aucune téléportation ou ressource supposée. Si choix de différer : sortie sûre encore atteignable.</x:v>
      </x:c>
      <x:c r="J2185" s="127" t="str">
        <x:v>Guerre de clan — mission narrative 2D</x:v>
      </x:c>
      <x:c r="K2185" s="130" t="n">
        <x:v>5</x:v>
      </x:c>
    </x:row>
    <x:row r="2186" ht="59" customHeight="1">
      <x:c r="A2186" s="121" t="str">
        <x:v>D6-W-W3-N19-REPONSE-B-01</x:v>
      </x:c>
      <x:c r="B2186" s="122" t="str">
        <x:v>D6-W-W3-N19</x:v>
      </x:c>
      <x:c r="C2186" s="122" t="str">
        <x:v>REPONSE</x:v>
      </x:c>
      <x:c r="D2186" s="122" t="str">
        <x:v>B</x:v>
      </x:c>
      <x:c r="E2186" s="123" t="n">
        <x:v>1</x:v>
      </x:c>
      <x:c r="F2186" s="122" t="str">
        <x:v>Technicienne du relais abrité</x:v>
      </x:c>
      <x:c r="G2186" s="122" t="str">
        <x:v>Nous orienterons le repère pour cette coque. Les suivantes attendront une vraie vérification.</x:v>
      </x:c>
      <x:c r="H2186" s="122" t="str">
        <x:v>Réponse au choix retenu ; les autres réponses ne sont pas jouées.</x:v>
      </x:c>
      <x:c r="I2186" s="122" t="str">
        <x:v>Option physiquement praticable ; aucune téléportation ou ressource supposée. Si choix de différer : sortie sûre encore atteignable.</x:v>
      </x:c>
      <x:c r="J2186" s="122" t="str">
        <x:v>Guerre de clan — mission narrative 2D</x:v>
      </x:c>
      <x:c r="K2186" s="125" t="n">
        <x:v>13</x:v>
      </x:c>
    </x:row>
    <x:row r="2187" ht="254" customHeight="1">
      <x:c r="A2187" s="126" t="str">
        <x:v>D6-W-W3-N20-OUV---01</x:v>
      </x:c>
      <x:c r="B2187" s="127" t="str">
        <x:v>D6-W-W3-N20</x:v>
      </x:c>
      <x:c r="C2187" s="127" t="str">
        <x:v>OUV</x:v>
      </x:c>
      <x:c r="D2187" s="127" t="str">
        <x:v>-</x:v>
      </x:c>
      <x:c r="E2187" s="128" t="n">
        <x:v>1</x:v>
      </x:c>
      <x:c r="F2187" s="127" t="str">
        <x:v>Pilote de l’équipe de retour</x:v>
      </x:c>
      <x:c r="G2187" s="127" t="str">
        <x:v>Le chef utilise notre rampe pour fuir. Si tu coupes le treuil, nous devrons aussi rentrer autrement.</x:v>
      </x:c>
      <x:c r="H2187" s="127" t="str">
        <x:v>Désigne l’élément visible concerné puis laisse au joueur le temps de regarder.</x:v>
      </x:c>
      <x:c r="I2187"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187" s="127" t="str">
        <x:v>Guerre de clan — mission narrative 2D</x:v>
      </x:c>
      <x:c r="K2187" s="130" t="n">
        <x:v>17</x:v>
      </x:c>
    </x:row>
    <x:row r="2188" ht="74" customHeight="1">
      <x:c r="A2188" s="121" t="str">
        <x:v>D6-W-W3-N20-SUCCES---01</x:v>
      </x:c>
      <x:c r="B2188" s="122" t="str">
        <x:v>D6-W-W3-N20</x:v>
      </x:c>
      <x:c r="C2188" s="122" t="str">
        <x:v>SUCCES</x:v>
      </x:c>
      <x:c r="D2188" s="122" t="str">
        <x:v>-</x:v>
      </x:c>
      <x:c r="E2188" s="123" t="n">
        <x:v>1</x:v>
      </x:c>
      <x:c r="F2188" s="122" t="str">
        <x:v>Pilote de l’équipe de retour</x:v>
      </x:c>
      <x:c r="G2188" s="122" t="str">
        <x:v>La rampe peut être quittée par la route que nous avons gardée. Les survivants passent maintenant.</x:v>
      </x:c>
      <x:c r="H2188" s="122" t="str">
        <x:v>Rejoint le point de travail ou de passage réellement obtenu.</x:v>
      </x:c>
      <x:c r="I2188" s="122" t="str">
        <x:v>Résultat correspondant effectivement constaté ; remplace ou supprime la ligne si choix de refus/différé/observation. Ne jamais jouer une victoire non acquise.</x:v>
      </x:c>
      <x:c r="J2188" s="122" t="str">
        <x:v>Guerre de clan — mission narrative 2D</x:v>
      </x:c>
      <x:c r="K2188" s="125" t="n">
        <x:v>16</x:v>
      </x:c>
    </x:row>
    <x:row r="2189" ht="44" customHeight="1">
      <x:c r="A2189" s="126" t="str">
        <x:v>D6-W-W3-N20-ECHEC---01</x:v>
      </x:c>
      <x:c r="B2189" s="127" t="str">
        <x:v>D6-W-W3-N20</x:v>
      </x:c>
      <x:c r="C2189" s="127" t="str">
        <x:v>ECHEC</x:v>
      </x:c>
      <x:c r="D2189" s="127" t="str">
        <x:v>-</x:v>
      </x:c>
      <x:c r="E2189" s="128" t="n">
        <x:v>1</x:v>
      </x:c>
      <x:c r="F2189" s="127" t="str">
        <x:v>Pilote de l’équipe de retour</x:v>
      </x:c>
      <x:c r="G2189" s="127" t="str">
        <x:v>Le vent reprend et notre treuil est inutilisable. Rejoignons l’abri avant de chercher une autre sortie.</x:v>
      </x:c>
      <x:c r="H2189" s="127" t="str">
        <x:v>Abaisse la main et regarde la route ou l’objet resté inaccessible.</x:v>
      </x:c>
      <x:c r="I2189" s="127" t="str">
        <x:v>Échec ou blocage correspondant effectivement observé ; les dégâts, objets et positions persistent.</x:v>
      </x:c>
      <x:c r="J2189" s="127" t="str">
        <x:v>Guerre de clan — mission narrative 2D</x:v>
      </x:c>
      <x:c r="K2189" s="130" t="n">
        <x:v>16</x:v>
      </x:c>
    </x:row>
    <x:row r="2190" ht="44" customHeight="1">
      <x:c r="A2190" s="121" t="str">
        <x:v>D6-W-W3-N20-REPRISE---01</x:v>
      </x:c>
      <x:c r="B2190" s="122" t="str">
        <x:v>D6-W-W3-N20</x:v>
      </x:c>
      <x:c r="C2190" s="122" t="str">
        <x:v>REPRISE</x:v>
      </x:c>
      <x:c r="D2190" s="122" t="str">
        <x:v>-</x:v>
      </x:c>
      <x:c r="E2190" s="123" t="n">
        <x:v>1</x:v>
      </x:c>
      <x:c r="F2190" s="122" t="str">
        <x:v>Pilote de l’équipe de retour</x:v>
      </x:c>
      <x:c r="G2190" s="122" t="str">
        <x:v>Il a laissé ces traces dans la soute. Elles disent où il est passé, pas qu’il nous attend encore.</x:v>
      </x:c>
      <x:c r="H2190" s="122" t="str">
        <x:v>Reprend sa place au dernier point sûr, sans rejouer le début.</x:v>
      </x:c>
      <x:c r="I2190" s="122" t="str">
        <x:v>Réinteraction volontaire après interruption ; état de l’action conservé.</x:v>
      </x:c>
      <x:c r="J2190" s="122" t="str">
        <x:v>Guerre de clan — mission narrative 2D</x:v>
      </x:c>
      <x:c r="K2190" s="125" t="n">
        <x:v>19</x:v>
      </x:c>
    </x:row>
    <x:row r="2191" ht="59" customHeight="1">
      <x:c r="A2191" s="126" t="str">
        <x:v>D6-W-W3-N20-CHOIX-A-01</x:v>
      </x:c>
      <x:c r="B2191" s="127" t="str">
        <x:v>D6-W-W3-N20</x:v>
      </x:c>
      <x:c r="C2191" s="127" t="str">
        <x:v>CHOIX</x:v>
      </x:c>
      <x:c r="D2191" s="127" t="str">
        <x:v>A</x:v>
      </x:c>
      <x:c r="E2191" s="128" t="n">
        <x:v>1</x:v>
      </x:c>
      <x:c r="F2191" s="127" t="str">
        <x:v>Joueur</x:v>
      </x:c>
      <x:c r="G2191" s="127" t="str">
        <x:v>Je lui ferme le départ.</x:v>
      </x:c>
      <x:c r="H2191" s="127" t="str">
        <x:v>Regarder la personne ou l’appui concerné ; intention, pas résultat.</x:v>
      </x:c>
      <x:c r="I2191" s="127" t="str">
        <x:v>Option physiquement praticable ; partenaires mentionnés présents et volontaires ; ressources nécessaires disponibles.</x:v>
      </x:c>
      <x:c r="J2191" s="127" t="str">
        <x:v>Guerre de clan — mission narrative 2D</x:v>
      </x:c>
      <x:c r="K2191" s="130" t="n">
        <x:v>5</x:v>
      </x:c>
    </x:row>
    <x:row r="2192" ht="59" customHeight="1">
      <x:c r="A2192" s="121" t="str">
        <x:v>D6-W-W3-N20-REPONSE-A-01</x:v>
      </x:c>
      <x:c r="B2192" s="122" t="str">
        <x:v>D6-W-W3-N20</x:v>
      </x:c>
      <x:c r="C2192" s="122" t="str">
        <x:v>REPONSE</x:v>
      </x:c>
      <x:c r="D2192" s="122" t="str">
        <x:v>A</x:v>
      </x:c>
      <x:c r="E2192" s="123" t="n">
        <x:v>1</x:v>
      </x:c>
      <x:c r="F2192" s="122" t="str">
        <x:v>Pilote de l’équipe de retour</x:v>
      </x:c>
      <x:c r="G2192" s="122" t="str">
        <x:v>Je cherche une autre prise pour notre sortie. Ne la tiens pas pour acquise avant mon signal.</x:v>
      </x:c>
      <x:c r="H2192" s="122" t="str">
        <x:v>Réponse au choix retenu ; les autres réponses ne sont pas jouées.</x:v>
      </x:c>
      <x:c r="I2192" s="122" t="str">
        <x:v>Option physiquement praticable ; partenaires mentionnés présents et volontaires ; ressources nécessaires disponibles.</x:v>
      </x:c>
      <x:c r="J2192" s="122" t="str">
        <x:v>Guerre de clan — mission narrative 2D</x:v>
      </x:c>
      <x:c r="K2192" s="125" t="n">
        <x:v>17</x:v>
      </x:c>
    </x:row>
    <x:row r="2193" ht="59" customHeight="1">
      <x:c r="A2193" s="126" t="str">
        <x:v>D6-W-W3-N20-CHOIX-B-01</x:v>
      </x:c>
      <x:c r="B2193" s="127" t="str">
        <x:v>D6-W-W3-N20</x:v>
      </x:c>
      <x:c r="C2193" s="127" t="str">
        <x:v>CHOIX</x:v>
      </x:c>
      <x:c r="D2193" s="127" t="str">
        <x:v>B</x:v>
      </x:c>
      <x:c r="E2193" s="128" t="n">
        <x:v>1</x:v>
      </x:c>
      <x:c r="F2193" s="127" t="str">
        <x:v>Joueur</x:v>
      </x:c>
      <x:c r="G2193" s="127" t="str">
        <x:v>Je conserve le treuil pour nous.</x:v>
      </x:c>
      <x:c r="H2193" s="127" t="str">
        <x:v>Regarder la personne ou l’appui concerné ; intention, pas résultat.</x:v>
      </x:c>
      <x:c r="I2193" s="127" t="str">
        <x:v>Option physiquement praticable ; aucune téléportation ou ressource supposée. Si choix de différer : sortie sûre encore atteignable.</x:v>
      </x:c>
      <x:c r="J2193" s="127" t="str">
        <x:v>Guerre de clan — mission narrative 2D</x:v>
      </x:c>
      <x:c r="K2193" s="130" t="n">
        <x:v>6</x:v>
      </x:c>
    </x:row>
    <x:row r="2194" ht="59" customHeight="1">
      <x:c r="A2194" s="121" t="str">
        <x:v>D6-W-W3-N20-REPONSE-B-01</x:v>
      </x:c>
      <x:c r="B2194" s="122" t="str">
        <x:v>D6-W-W3-N20</x:v>
      </x:c>
      <x:c r="C2194" s="122" t="str">
        <x:v>REPONSE</x:v>
      </x:c>
      <x:c r="D2194" s="122" t="str">
        <x:v>B</x:v>
      </x:c>
      <x:c r="E2194" s="123" t="n">
        <x:v>1</x:v>
      </x:c>
      <x:c r="F2194" s="122" t="str">
        <x:v>Pilote de l’équipe de retour</x:v>
      </x:c>
      <x:c r="G2194" s="122" t="str">
        <x:v>Alors fais-le reculer loin de la commande. Sa fuite restera sa fuite ; notre rampe doit tenir.</x:v>
      </x:c>
      <x:c r="H2194" s="122" t="str">
        <x:v>Réponse au choix retenu ; les autres réponses ne sont pas jouées.</x:v>
      </x:c>
      <x:c r="I2194" s="122" t="str">
        <x:v>Option physiquement praticable ; aucune téléportation ou ressource supposée. Si choix de différer : sortie sûre encore atteignable.</x:v>
      </x:c>
      <x:c r="J2194" s="122" t="str">
        <x:v>Guerre de clan — mission narrative 2D</x:v>
      </x:c>
      <x:c r="K2194" s="125" t="n">
        <x:v>17</x:v>
      </x:c>
    </x:row>
    <x:row r="2195" ht="254" customHeight="1">
      <x:c r="A2195" s="126" t="str">
        <x:v>D6-W-W3-N21-OUV---01</x:v>
      </x:c>
      <x:c r="B2195" s="127" t="str">
        <x:v>D6-W-W3-N21</x:v>
      </x:c>
      <x:c r="C2195" s="127" t="str">
        <x:v>OUV</x:v>
      </x:c>
      <x:c r="D2195" s="127" t="str">
        <x:v>-</x:v>
      </x:c>
      <x:c r="E2195" s="128" t="n">
        <x:v>1</x:v>
      </x:c>
      <x:c r="F2195" s="127" t="str">
        <x:v>Guide du gué de Namarra</x:v>
      </x:c>
      <x:c r="G2195" s="127" t="str">
        <x:v>Trois traces. La hampe sur cette rive, la botte là-bas, et la bête plus profond. Ne les mélange pas.</x:v>
      </x:c>
      <x:c r="H2195" s="127" t="str">
        <x:v>Désigne l’élément visible concerné puis laisse au joueur le temps de regarder.</x:v>
      </x:c>
      <x:c r="I2195"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195" s="127" t="str">
        <x:v>Guerre de clan — mission narrative 2D</x:v>
      </x:c>
      <x:c r="K2195" s="130" t="n">
        <x:v>19</x:v>
      </x:c>
    </x:row>
    <x:row r="2196" ht="74" customHeight="1">
      <x:c r="A2196" s="121" t="str">
        <x:v>D6-W-W3-N21-SUCCES---01</x:v>
      </x:c>
      <x:c r="B2196" s="122" t="str">
        <x:v>D6-W-W3-N21</x:v>
      </x:c>
      <x:c r="C2196" s="122" t="str">
        <x:v>SUCCES</x:v>
      </x:c>
      <x:c r="D2196" s="122" t="str">
        <x:v>-</x:v>
      </x:c>
      <x:c r="E2196" s="123" t="n">
        <x:v>1</x:v>
      </x:c>
      <x:c r="F2196" s="122" t="str">
        <x:v>Guide du gué de Namarra</x:v>
      </x:c>
      <x:c r="G2196" s="122" t="str">
        <x:v>Les passages sont séparés dans ton relevé. Nous savons lesquels se croisent au gué.</x:v>
      </x:c>
      <x:c r="H2196" s="122" t="str">
        <x:v>Rejoint le point de travail ou de passage réellement obtenu.</x:v>
      </x:c>
      <x:c r="I2196" s="122" t="str">
        <x:v>Résultat correspondant effectivement constaté ; remplace ou supprime la ligne si choix de refus/différé/observation. Ne jamais jouer une victoire non acquise.</x:v>
      </x:c>
      <x:c r="J2196" s="122" t="str">
        <x:v>Guerre de clan — mission narrative 2D</x:v>
      </x:c>
      <x:c r="K2196" s="125" t="n">
        <x:v>14</x:v>
      </x:c>
    </x:row>
    <x:row r="2197" ht="44" customHeight="1">
      <x:c r="A2197" s="126" t="str">
        <x:v>D6-W-W3-N21-ECHEC---01</x:v>
      </x:c>
      <x:c r="B2197" s="127" t="str">
        <x:v>D6-W-W3-N21</x:v>
      </x:c>
      <x:c r="C2197" s="127" t="str">
        <x:v>ECHEC</x:v>
      </x:c>
      <x:c r="D2197" s="127" t="str">
        <x:v>-</x:v>
      </x:c>
      <x:c r="E2197" s="128" t="n">
        <x:v>1</x:v>
      </x:c>
      <x:c r="F2197" s="127" t="str">
        <x:v>Guide du gué de Namarra</x:v>
      </x:c>
      <x:c r="G2197" s="127" t="str">
        <x:v>L’eau a repris cette marque. Nous ne pouvons plus lui donner un auteur certain.</x:v>
      </x:c>
      <x:c r="H2197" s="127" t="str">
        <x:v>Abaisse la main et regarde la route ou l’objet resté inaccessible.</x:v>
      </x:c>
      <x:c r="I2197" s="127" t="str">
        <x:v>Échec ou blocage correspondant effectivement observé ; les dégâts, objets et positions persistent.</x:v>
      </x:c>
      <x:c r="J2197" s="127" t="str">
        <x:v>Guerre de clan — mission narrative 2D</x:v>
      </x:c>
      <x:c r="K2197" s="130" t="n">
        <x:v>14</x:v>
      </x:c>
    </x:row>
    <x:row r="2198" ht="44" customHeight="1">
      <x:c r="A2198" s="121" t="str">
        <x:v>D6-W-W3-N21-REPRISE---01</x:v>
      </x:c>
      <x:c r="B2198" s="122" t="str">
        <x:v>D6-W-W3-N21</x:v>
      </x:c>
      <x:c r="C2198" s="122" t="str">
        <x:v>REPRISE</x:v>
      </x:c>
      <x:c r="D2198" s="122" t="str">
        <x:v>-</x:v>
      </x:c>
      <x:c r="E2198" s="123" t="n">
        <x:v>1</x:v>
      </x:c>
      <x:c r="F2198" s="122" t="str">
        <x:v>Guide du gué de Namarra</x:v>
      </x:c>
      <x:c r="G2198" s="122" t="str">
        <x:v>La rive haute garde encore des traces. Commençons là sans inventer ce qui manque.</x:v>
      </x:c>
      <x:c r="H2198" s="122" t="str">
        <x:v>Reprend sa place au dernier point sûr, sans rejouer le début.</x:v>
      </x:c>
      <x:c r="I2198" s="122" t="str">
        <x:v>Réinteraction volontaire après interruption ; état de l’action conservé.</x:v>
      </x:c>
      <x:c r="J2198" s="122" t="str">
        <x:v>Guerre de clan — mission narrative 2D</x:v>
      </x:c>
      <x:c r="K2198" s="125" t="n">
        <x:v>14</x:v>
      </x:c>
    </x:row>
    <x:row r="2199" ht="59" customHeight="1">
      <x:c r="A2199" s="126" t="str">
        <x:v>D6-W-W3-N21-CHOIX-A-01</x:v>
      </x:c>
      <x:c r="B2199" s="127" t="str">
        <x:v>D6-W-W3-N21</x:v>
      </x:c>
      <x:c r="C2199" s="127" t="str">
        <x:v>CHOIX</x:v>
      </x:c>
      <x:c r="D2199" s="127" t="str">
        <x:v>A</x:v>
      </x:c>
      <x:c r="E2199" s="128" t="n">
        <x:v>1</x:v>
      </x:c>
      <x:c r="F2199" s="127" t="str">
        <x:v>Joueur</x:v>
      </x:c>
      <x:c r="G2199" s="127" t="str">
        <x:v>Je prends la piste de la bête.</x:v>
      </x:c>
      <x:c r="H2199" s="127" t="str">
        <x:v>Regarder la personne ou l’appui concerné ; intention, pas résultat.</x:v>
      </x:c>
      <x:c r="I2199" s="127" t="str">
        <x:v>Option physiquement praticable ; partenaires mentionnés présents et volontaires ; ressources nécessaires disponibles.</x:v>
      </x:c>
      <x:c r="J2199" s="127" t="str">
        <x:v>Guerre de clan — mission narrative 2D</x:v>
      </x:c>
      <x:c r="K2199" s="130" t="n">
        <x:v>7</x:v>
      </x:c>
    </x:row>
    <x:row r="2200" ht="59" customHeight="1">
      <x:c r="A2200" s="121" t="str">
        <x:v>D6-W-W3-N21-REPONSE-A-01</x:v>
      </x:c>
      <x:c r="B2200" s="122" t="str">
        <x:v>D6-W-W3-N21</x:v>
      </x:c>
      <x:c r="C2200" s="122" t="str">
        <x:v>REPONSE</x:v>
      </x:c>
      <x:c r="D2200" s="122" t="str">
        <x:v>A</x:v>
      </x:c>
      <x:c r="E2200" s="123" t="n">
        <x:v>1</x:v>
      </x:c>
      <x:c r="F2200" s="122" t="str">
        <x:v>Guide du gué de Namarra</x:v>
      </x:c>
      <x:c r="G2200" s="122" t="str">
        <x:v>Traverse en amont. Tu garderas les autres marques lisibles au retour.</x:v>
      </x:c>
      <x:c r="H2200" s="122" t="str">
        <x:v>Réponse au choix retenu ; les autres réponses ne sont pas jouées.</x:v>
      </x:c>
      <x:c r="I2200" s="122" t="str">
        <x:v>Option physiquement praticable ; partenaires mentionnés présents et volontaires ; ressources nécessaires disponibles.</x:v>
      </x:c>
      <x:c r="J2200" s="122" t="str">
        <x:v>Guerre de clan — mission narrative 2D</x:v>
      </x:c>
      <x:c r="K2200" s="125" t="n">
        <x:v>11</x:v>
      </x:c>
    </x:row>
    <x:row r="2201" ht="59" customHeight="1">
      <x:c r="A2201" s="126" t="str">
        <x:v>D6-W-W3-N21-CHOIX-B-01</x:v>
      </x:c>
      <x:c r="B2201" s="127" t="str">
        <x:v>D6-W-W3-N21</x:v>
      </x:c>
      <x:c r="C2201" s="127" t="str">
        <x:v>CHOIX</x:v>
      </x:c>
      <x:c r="D2201" s="127" t="str">
        <x:v>B</x:v>
      </x:c>
      <x:c r="E2201" s="128" t="n">
        <x:v>1</x:v>
      </x:c>
      <x:c r="F2201" s="127" t="str">
        <x:v>Joueur</x:v>
      </x:c>
      <x:c r="G2201" s="127" t="str">
        <x:v>Je vérifie où les voyageurs ont traversé.</x:v>
      </x:c>
      <x:c r="H2201" s="127" t="str">
        <x:v>Regarder la personne ou l’appui concerné ; intention, pas résultat.</x:v>
      </x:c>
      <x:c r="I2201" s="127" t="str">
        <x:v>Option physiquement praticable ; aucune téléportation ou ressource supposée. Si choix de différer : sortie sûre encore atteignable.</x:v>
      </x:c>
      <x:c r="J2201" s="127" t="str">
        <x:v>Guerre de clan — mission narrative 2D</x:v>
      </x:c>
      <x:c r="K2201" s="130" t="n">
        <x:v>7</x:v>
      </x:c>
    </x:row>
    <x:row r="2202" ht="59" customHeight="1">
      <x:c r="A2202" s="121" t="str">
        <x:v>D6-W-W3-N21-REPONSE-B-01</x:v>
      </x:c>
      <x:c r="B2202" s="122" t="str">
        <x:v>D6-W-W3-N21</x:v>
      </x:c>
      <x:c r="C2202" s="122" t="str">
        <x:v>REPONSE</x:v>
      </x:c>
      <x:c r="D2202" s="122" t="str">
        <x:v>B</x:v>
      </x:c>
      <x:c r="E2202" s="123" t="n">
        <x:v>1</x:v>
      </x:c>
      <x:c r="F2202" s="122" t="str">
        <x:v>Guide du gué de Namarra</x:v>
      </x:c>
      <x:c r="G2202" s="122" t="str">
        <x:v>Cherche les pas après l’eau. Une empreinte humaine ne dit pas pour qui elle marche.</x:v>
      </x:c>
      <x:c r="H2202" s="122" t="str">
        <x:v>Réponse au choix retenu ; les autres réponses ne sont pas jouées.</x:v>
      </x:c>
      <x:c r="I2202" s="122" t="str">
        <x:v>Option physiquement praticable ; aucune téléportation ou ressource supposée. Si choix de différer : sortie sûre encore atteignable.</x:v>
      </x:c>
      <x:c r="J2202" s="122" t="str">
        <x:v>Guerre de clan — mission narrative 2D</x:v>
      </x:c>
      <x:c r="K2202" s="125" t="n">
        <x:v>15</x:v>
      </x:c>
    </x:row>
    <x:row r="2203" ht="254" customHeight="1">
      <x:c r="A2203" s="126" t="str">
        <x:v>D6-W-W3-N22-OUV---01</x:v>
      </x:c>
      <x:c r="B2203" s="127" t="str">
        <x:v>D6-W-W3-N22</x:v>
      </x:c>
      <x:c r="C2203" s="127" t="str">
        <x:v>OUV</x:v>
      </x:c>
      <x:c r="D2203" s="127" t="str">
        <x:v>-</x:v>
      </x:c>
      <x:c r="E2203" s="128" t="n">
        <x:v>1</x:v>
      </x:c>
      <x:c r="F2203" s="127" t="str">
        <x:v>Gardienne du corridor forestier</x:v>
      </x:c>
      <x:c r="G2203" s="127" t="str">
        <x:v>La tension continue sous cette branche. Ouvrir ici ne suffira pas ; l’autre ancrage peut encore rabattre la ligne.</x:v>
      </x:c>
      <x:c r="H2203" s="127" t="str">
        <x:v>Désigne l’élément visible concerné puis laisse au joueur le temps de regarder.</x:v>
      </x:c>
      <x:c r="I2203"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203" s="127" t="str">
        <x:v>Guerre de clan — mission narrative 2D</x:v>
      </x:c>
      <x:c r="K2203" s="130" t="n">
        <x:v>19</x:v>
      </x:c>
    </x:row>
    <x:row r="2204" ht="74" customHeight="1">
      <x:c r="A2204" s="121" t="str">
        <x:v>D6-W-W3-N22-SUCCES---01</x:v>
      </x:c>
      <x:c r="B2204" s="122" t="str">
        <x:v>D6-W-W3-N22</x:v>
      </x:c>
      <x:c r="C2204" s="122" t="str">
        <x:v>SUCCES</x:v>
      </x:c>
      <x:c r="D2204" s="122" t="str">
        <x:v>-</x:v>
      </x:c>
      <x:c r="E2204" s="123" t="n">
        <x:v>1</x:v>
      </x:c>
      <x:c r="F2204" s="122" t="str">
        <x:v>Gardienne du corridor forestier</x:v>
      </x:c>
      <x:c r="G2204" s="122" t="str">
        <x:v>La ligne ne ferme plus le passage prévu. Écoute maintenant où la bête se déplace.</x:v>
      </x:c>
      <x:c r="H2204" s="122" t="str">
        <x:v>Rejoint le point de travail ou de passage réellement obtenu.</x:v>
      </x:c>
      <x:c r="I2204" s="122" t="str">
        <x:v>Résultat correspondant effectivement constaté ; remplace ou supprime la ligne si choix de refus/différé/observation. Ne jamais jouer une victoire non acquise.</x:v>
      </x:c>
      <x:c r="J2204" s="122" t="str">
        <x:v>Guerre de clan — mission narrative 2D</x:v>
      </x:c>
      <x:c r="K2204" s="125" t="n">
        <x:v>15</x:v>
      </x:c>
    </x:row>
    <x:row r="2205" ht="44" customHeight="1">
      <x:c r="A2205" s="126" t="str">
        <x:v>D6-W-W3-N22-ECHEC---01</x:v>
      </x:c>
      <x:c r="B2205" s="127" t="str">
        <x:v>D6-W-W3-N22</x:v>
      </x:c>
      <x:c r="C2205" s="127" t="str">
        <x:v>ECHEC</x:v>
      </x:c>
      <x:c r="D2205" s="127" t="str">
        <x:v>-</x:v>
      </x:c>
      <x:c r="E2205" s="128" t="n">
        <x:v>1</x:v>
      </x:c>
      <x:c r="F2205" s="127" t="str">
        <x:v>Gardienne du corridor forestier</x:v>
      </x:c>
      <x:c r="G2205" s="127" t="str">
        <x:v>Le second ancrage tire toujours. Le corridor reste fermé.</x:v>
      </x:c>
      <x:c r="H2205" s="127" t="str">
        <x:v>Abaisse la main et regarde la route ou l’objet resté inaccessible.</x:v>
      </x:c>
      <x:c r="I2205" s="127" t="str">
        <x:v>Échec ou blocage correspondant effectivement observé ; les dégâts, objets et positions persistent.</x:v>
      </x:c>
      <x:c r="J2205" s="127" t="str">
        <x:v>Guerre de clan — mission narrative 2D</x:v>
      </x:c>
      <x:c r="K2205" s="130" t="n">
        <x:v>9</x:v>
      </x:c>
    </x:row>
    <x:row r="2206" ht="44" customHeight="1">
      <x:c r="A2206" s="121" t="str">
        <x:v>D6-W-W3-N22-REPRISE---01</x:v>
      </x:c>
      <x:c r="B2206" s="122" t="str">
        <x:v>D6-W-W3-N22</x:v>
      </x:c>
      <x:c r="C2206" s="122" t="str">
        <x:v>REPRISE</x:v>
      </x:c>
      <x:c r="D2206" s="122" t="str">
        <x:v>-</x:v>
      </x:c>
      <x:c r="E2206" s="123" t="n">
        <x:v>1</x:v>
      </x:c>
      <x:c r="F2206" s="122" t="str">
        <x:v>Gardienne du corridor forestier</x:v>
      </x:c>
      <x:c r="G2206" s="122" t="str">
        <x:v>Ils nous ont vus toucher la ligne. Reprends depuis la racine couverte.</x:v>
      </x:c>
      <x:c r="H2206" s="122" t="str">
        <x:v>Reprend sa place au dernier point sûr, sans rejouer le début.</x:v>
      </x:c>
      <x:c r="I2206" s="122" t="str">
        <x:v>Réinteraction volontaire après interruption ; état de l’action conservé.</x:v>
      </x:c>
      <x:c r="J2206" s="122" t="str">
        <x:v>Guerre de clan — mission narrative 2D</x:v>
      </x:c>
      <x:c r="K2206" s="125" t="n">
        <x:v>12</x:v>
      </x:c>
    </x:row>
    <x:row r="2207" ht="59" customHeight="1">
      <x:c r="A2207" s="126" t="str">
        <x:v>D6-W-W3-N22-CHOIX-A-01</x:v>
      </x:c>
      <x:c r="B2207" s="127" t="str">
        <x:v>D6-W-W3-N22</x:v>
      </x:c>
      <x:c r="C2207" s="127" t="str">
        <x:v>CHOIX</x:v>
      </x:c>
      <x:c r="D2207" s="127" t="str">
        <x:v>A</x:v>
      </x:c>
      <x:c r="E2207" s="128" t="n">
        <x:v>1</x:v>
      </x:c>
      <x:c r="F2207" s="127" t="str">
        <x:v>Joueur</x:v>
      </x:c>
      <x:c r="G2207" s="127" t="str">
        <x:v>Je démonte tout le piège.</x:v>
      </x:c>
      <x:c r="H2207" s="127" t="str">
        <x:v>Regarder la personne ou l’appui concerné ; intention, pas résultat.</x:v>
      </x:c>
      <x:c r="I2207" s="127" t="str">
        <x:v>Option physiquement praticable ; partenaires mentionnés présents et volontaires ; ressources nécessaires disponibles.</x:v>
      </x:c>
      <x:c r="J2207" s="127" t="str">
        <x:v>Guerre de clan — mission narrative 2D</x:v>
      </x:c>
      <x:c r="K2207" s="130" t="n">
        <x:v>5</x:v>
      </x:c>
    </x:row>
    <x:row r="2208" ht="59" customHeight="1">
      <x:c r="A2208" s="121" t="str">
        <x:v>D6-W-W3-N22-REPONSE-A-01</x:v>
      </x:c>
      <x:c r="B2208" s="122" t="str">
        <x:v>D6-W-W3-N22</x:v>
      </x:c>
      <x:c r="C2208" s="122" t="str">
        <x:v>REPONSE</x:v>
      </x:c>
      <x:c r="D2208" s="122" t="str">
        <x:v>A</x:v>
      </x:c>
      <x:c r="E2208" s="123" t="n">
        <x:v>1</x:v>
      </x:c>
      <x:c r="F2208" s="122" t="str">
        <x:v>Gardienne du corridor forestier</x:v>
      </x:c>
      <x:c r="G2208" s="122" t="str">
        <x:v>Je garde la racine pendant que tu libères le second point. La bête choisira sa sortie.</x:v>
      </x:c>
      <x:c r="H2208" s="122" t="str">
        <x:v>Réponse au choix retenu ; les autres réponses ne sont pas jouées.</x:v>
      </x:c>
      <x:c r="I2208" s="122" t="str">
        <x:v>Option physiquement praticable ; partenaires mentionnés présents et volontaires ; ressources nécessaires disponibles.</x:v>
      </x:c>
      <x:c r="J2208" s="122" t="str">
        <x:v>Guerre de clan — mission narrative 2D</x:v>
      </x:c>
      <x:c r="K2208" s="125" t="n">
        <x:v>16</x:v>
      </x:c>
    </x:row>
    <x:row r="2209" ht="59" customHeight="1">
      <x:c r="A2209" s="126" t="str">
        <x:v>D6-W-W3-N22-CHOIX-B-01</x:v>
      </x:c>
      <x:c r="B2209" s="127" t="str">
        <x:v>D6-W-W3-N22</x:v>
      </x:c>
      <x:c r="C2209" s="127" t="str">
        <x:v>CHOIX</x:v>
      </x:c>
      <x:c r="D2209" s="127" t="str">
        <x:v>B</x:v>
      </x:c>
      <x:c r="E2209" s="128" t="n">
        <x:v>1</x:v>
      </x:c>
      <x:c r="F2209" s="127" t="str">
        <x:v>Joueur</x:v>
      </x:c>
      <x:c r="G2209" s="127" t="str">
        <x:v>Je tourne l’ouverture vers la clairière.</x:v>
      </x:c>
      <x:c r="H2209" s="127" t="str">
        <x:v>Regarder la personne ou l’appui concerné ; intention, pas résultat.</x:v>
      </x:c>
      <x:c r="I2209" s="127" t="str">
        <x:v>Option physiquement praticable ; aucune téléportation ou ressource supposée. Si choix de différer : sortie sûre encore atteignable.</x:v>
      </x:c>
      <x:c r="J2209" s="127" t="str">
        <x:v>Guerre de clan — mission narrative 2D</x:v>
      </x:c>
      <x:c r="K2209" s="130" t="n">
        <x:v>6</x:v>
      </x:c>
    </x:row>
    <x:row r="2210" ht="59" customHeight="1">
      <x:c r="A2210" s="121" t="str">
        <x:v>D6-W-W3-N22-REPONSE-B-01</x:v>
      </x:c>
      <x:c r="B2210" s="122" t="str">
        <x:v>D6-W-W3-N22</x:v>
      </x:c>
      <x:c r="C2210" s="122" t="str">
        <x:v>REPONSE</x:v>
      </x:c>
      <x:c r="D2210" s="122" t="str">
        <x:v>B</x:v>
      </x:c>
      <x:c r="E2210" s="123" t="n">
        <x:v>1</x:v>
      </x:c>
      <x:c r="F2210" s="122" t="str">
        <x:v>Gardienne du corridor forestier</x:v>
      </x:c>
      <x:c r="G2210" s="122" t="str">
        <x:v>Vérifie qu’elle est vide avant de tendre de nouveau. Personne ne doit attendre derrière ton détour.</x:v>
      </x:c>
      <x:c r="H2210" s="122" t="str">
        <x:v>Réponse au choix retenu ; les autres réponses ne sont pas jouées.</x:v>
      </x:c>
      <x:c r="I2210" s="122" t="str">
        <x:v>Option physiquement praticable ; aucune téléportation ou ressource supposée. Si choix de différer : sortie sûre encore atteignable.</x:v>
      </x:c>
      <x:c r="J2210" s="122" t="str">
        <x:v>Guerre de clan — mission narrative 2D</x:v>
      </x:c>
      <x:c r="K2210" s="125" t="n">
        <x:v>16</x:v>
      </x:c>
    </x:row>
    <x:row r="2211" ht="254" customHeight="1">
      <x:c r="A2211" s="126" t="str">
        <x:v>D6-W-W3-N23-OUV---01</x:v>
      </x:c>
      <x:c r="B2211" s="127" t="str">
        <x:v>D6-W-W3-N23</x:v>
      </x:c>
      <x:c r="C2211" s="127" t="str">
        <x:v>OUV</x:v>
      </x:c>
      <x:c r="D2211" s="127" t="str">
        <x:v>-</x:v>
      </x:c>
      <x:c r="E2211" s="128" t="n">
        <x:v>1</x:v>
      </x:c>
      <x:c r="F2211" s="127" t="str">
        <x:v>Chasseuse prise entre les équipes</x:v>
      </x:c>
      <x:c r="G2211" s="127" t="str">
        <x:v>Le meneur garde la sortie. La bête tourne derrière les troncs ; ne lui ouvre pas notre dos.</x:v>
      </x:c>
      <x:c r="H2211" s="127" t="str">
        <x:v>Désigne l’élément visible concerné puis laisse au joueur le temps de regarder.</x:v>
      </x:c>
      <x:c r="I2211"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211" s="127" t="str">
        <x:v>Guerre de clan — mission narrative 2D</x:v>
      </x:c>
      <x:c r="K2211" s="130" t="n">
        <x:v>18</x:v>
      </x:c>
    </x:row>
    <x:row r="2212" ht="74" customHeight="1">
      <x:c r="A2212" s="121" t="str">
        <x:v>D6-W-W3-N23-SUCCES---01</x:v>
      </x:c>
      <x:c r="B2212" s="122" t="str">
        <x:v>D6-W-W3-N23</x:v>
      </x:c>
      <x:c r="C2212" s="122" t="str">
        <x:v>SUCCES</x:v>
      </x:c>
      <x:c r="D2212" s="122" t="str">
        <x:v>-</x:v>
      </x:c>
      <x:c r="E2212" s="123" t="n">
        <x:v>1</x:v>
      </x:c>
      <x:c r="F2212" s="122" t="str">
        <x:v>Chasseuse prise entre les équipes</x:v>
      </x:c>
      <x:c r="G2212" s="122" t="str">
        <x:v>Le passage choisi est libre. La bête et les autres chasseurs n’ont pas quitté la clairière avec nous.</x:v>
      </x:c>
      <x:c r="H2212" s="122" t="str">
        <x:v>Rejoint le point de travail ou de passage réellement obtenu.</x:v>
      </x:c>
      <x:c r="I2212" s="122" t="str">
        <x:v>Résultat correspondant effectivement constaté ; remplace ou supprime la ligne si choix de refus/différé/observation. Ne jamais jouer une victoire non acquise.</x:v>
      </x:c>
      <x:c r="J2212" s="122" t="str">
        <x:v>Guerre de clan — mission narrative 2D</x:v>
      </x:c>
      <x:c r="K2212" s="125" t="n">
        <x:v>18</x:v>
      </x:c>
    </x:row>
    <x:row r="2213" ht="44" customHeight="1">
      <x:c r="A2213" s="126" t="str">
        <x:v>D6-W-W3-N23-ECHEC---01</x:v>
      </x:c>
      <x:c r="B2213" s="127" t="str">
        <x:v>D6-W-W3-N23</x:v>
      </x:c>
      <x:c r="C2213" s="127" t="str">
        <x:v>ECHEC</x:v>
      </x:c>
      <x:c r="D2213" s="127" t="str">
        <x:v>-</x:v>
      </x:c>
      <x:c r="E2213" s="128" t="n">
        <x:v>1</x:v>
      </x:c>
      <x:c r="F2213" s="127" t="str">
        <x:v>Chasseuse prise entre les équipes</x:v>
      </x:c>
      <x:c r="G2213" s="127" t="str">
        <x:v>Une lance couvre encore la rive. Attends derrière le tronc.</x:v>
      </x:c>
      <x:c r="H2213" s="127" t="str">
        <x:v>Abaisse la main et regarde la route ou l’objet resté inaccessible.</x:v>
      </x:c>
      <x:c r="I2213" s="127" t="str">
        <x:v>Échec ou blocage correspondant effectivement observé ; les dégâts, objets et positions persistent.</x:v>
      </x:c>
      <x:c r="J2213" s="127" t="str">
        <x:v>Guerre de clan — mission narrative 2D</x:v>
      </x:c>
      <x:c r="K2213" s="130" t="n">
        <x:v>10</x:v>
      </x:c>
    </x:row>
    <x:row r="2214" ht="44" customHeight="1">
      <x:c r="A2214" s="121" t="str">
        <x:v>D6-W-W3-N23-REPRISE---01</x:v>
      </x:c>
      <x:c r="B2214" s="122" t="str">
        <x:v>D6-W-W3-N23</x:v>
      </x:c>
      <x:c r="C2214" s="122" t="str">
        <x:v>REPRISE</x:v>
      </x:c>
      <x:c r="D2214" s="122" t="str">
        <x:v>-</x:v>
      </x:c>
      <x:c r="E2214" s="123" t="n">
        <x:v>1</x:v>
      </x:c>
      <x:c r="F2214" s="122" t="str">
        <x:v>Chasseuse prise entre les équipes</x:v>
      </x:c>
      <x:c r="G2214" s="122" t="str">
        <x:v>La bête a changé de bordure. Regarde-la avant de reprendre la même manœuvre.</x:v>
      </x:c>
      <x:c r="H2214" s="122" t="str">
        <x:v>Reprend sa place au dernier point sûr, sans rejouer le début.</x:v>
      </x:c>
      <x:c r="I2214" s="122" t="str">
        <x:v>Réinteraction volontaire après interruption ; état de l’action conservé.</x:v>
      </x:c>
      <x:c r="J2214" s="122" t="str">
        <x:v>Guerre de clan — mission narrative 2D</x:v>
      </x:c>
      <x:c r="K2214" s="125" t="n">
        <x:v>13</x:v>
      </x:c>
    </x:row>
    <x:row r="2215" ht="59" customHeight="1">
      <x:c r="A2215" s="126" t="str">
        <x:v>D6-W-W3-N23-CHOIX-A-01</x:v>
      </x:c>
      <x:c r="B2215" s="127" t="str">
        <x:v>D6-W-W3-N23</x:v>
      </x:c>
      <x:c r="C2215" s="127" t="str">
        <x:v>CHOIX</x:v>
      </x:c>
      <x:c r="D2215" s="127" t="str">
        <x:v>A</x:v>
      </x:c>
      <x:c r="E2215" s="128" t="n">
        <x:v>1</x:v>
      </x:c>
      <x:c r="F2215" s="127" t="str">
        <x:v>Joueur</x:v>
      </x:c>
      <x:c r="G2215" s="127" t="str">
        <x:v>Je lui demande un affrontement bref.</x:v>
      </x:c>
      <x:c r="H2215" s="127" t="str">
        <x:v>Regarder la personne ou l’appui concerné ; intention, pas résultat.</x:v>
      </x:c>
      <x:c r="I2215" s="127" t="str">
        <x:v>Option physiquement praticable ; partenaires mentionnés présents et volontaires ; ressources nécessaires disponibles.</x:v>
      </x:c>
      <x:c r="J2215" s="127" t="str">
        <x:v>Guerre de clan — mission narrative 2D</x:v>
      </x:c>
      <x:c r="K2215" s="130" t="n">
        <x:v>6</x:v>
      </x:c>
    </x:row>
    <x:row r="2216" ht="59" customHeight="1">
      <x:c r="A2216" s="121" t="str">
        <x:v>D6-W-W3-N23-REPONSE-A-01</x:v>
      </x:c>
      <x:c r="B2216" s="122" t="str">
        <x:v>D6-W-W3-N23</x:v>
      </x:c>
      <x:c r="C2216" s="122" t="str">
        <x:v>REPONSE</x:v>
      </x:c>
      <x:c r="D2216" s="122" t="str">
        <x:v>A</x:v>
      </x:c>
      <x:c r="E2216" s="123" t="n">
        <x:v>1</x:v>
      </x:c>
      <x:c r="F2216" s="122" t="str">
        <x:v>Chasseuse prise entre les équipes</x:v>
      </x:c>
      <x:c r="G2216" s="122" t="str">
        <x:v>Je tiens ce tronc pendant qu’il répond. Ses compagnons peuvent encore refuser de reculer.</x:v>
      </x:c>
      <x:c r="H2216" s="122" t="str">
        <x:v>Réponse au choix retenu ; les autres réponses ne sont pas jouées.</x:v>
      </x:c>
      <x:c r="I2216" s="122" t="str">
        <x:v>Option physiquement praticable ; partenaires mentionnés présents et volontaires ; ressources nécessaires disponibles.</x:v>
      </x:c>
      <x:c r="J2216" s="122" t="str">
        <x:v>Guerre de clan — mission narrative 2D</x:v>
      </x:c>
      <x:c r="K2216" s="125" t="n">
        <x:v>14</x:v>
      </x:c>
    </x:row>
    <x:row r="2217" ht="59" customHeight="1">
      <x:c r="A2217" s="126" t="str">
        <x:v>D6-W-W3-N23-CHOIX-B-01</x:v>
      </x:c>
      <x:c r="B2217" s="127" t="str">
        <x:v>D6-W-W3-N23</x:v>
      </x:c>
      <x:c r="C2217" s="127" t="str">
        <x:v>CHOIX</x:v>
      </x:c>
      <x:c r="D2217" s="127" t="str">
        <x:v>B</x:v>
      </x:c>
      <x:c r="E2217" s="128" t="n">
        <x:v>1</x:v>
      </x:c>
      <x:c r="F2217" s="127" t="str">
        <x:v>Joueur</x:v>
      </x:c>
      <x:c r="G2217" s="127" t="str">
        <x:v>On fait d’abord passer ceux qui sont coincés.</x:v>
      </x:c>
      <x:c r="H2217" s="127" t="str">
        <x:v>Regarder la personne ou l’appui concerné ; intention, pas résultat.</x:v>
      </x:c>
      <x:c r="I2217" s="127" t="str">
        <x:v>Option physiquement praticable ; aucune téléportation ou ressource supposée. Si choix de différer : sortie sûre encore atteignable.</x:v>
      </x:c>
      <x:c r="J2217" s="127" t="str">
        <x:v>Guerre de clan — mission narrative 2D</x:v>
      </x:c>
      <x:c r="K2217" s="130" t="n">
        <x:v>8</x:v>
      </x:c>
    </x:row>
    <x:row r="2218" ht="59" customHeight="1">
      <x:c r="A2218" s="121" t="str">
        <x:v>D6-W-W3-N23-REPONSE-B-01</x:v>
      </x:c>
      <x:c r="B2218" s="122" t="str">
        <x:v>D6-W-W3-N23</x:v>
      </x:c>
      <x:c r="C2218" s="122" t="str">
        <x:v>REPONSE</x:v>
      </x:c>
      <x:c r="D2218" s="122" t="str">
        <x:v>B</x:v>
      </x:c>
      <x:c r="E2218" s="123" t="n">
        <x:v>1</x:v>
      </x:c>
      <x:c r="F2218" s="122" t="str">
        <x:v>Chasseuse prise entre les équipes</x:v>
      </x:c>
      <x:c r="G2218" s="122" t="str">
        <x:v>Montre la rive sûre. Je les suivrai quand le tireur aura quitté son angle.</x:v>
      </x:c>
      <x:c r="H2218" s="122" t="str">
        <x:v>Réponse au choix retenu ; les autres réponses ne sont pas jouées.</x:v>
      </x:c>
      <x:c r="I2218" s="122" t="str">
        <x:v>Option physiquement praticable ; aucune téléportation ou ressource supposée. Si choix de différer : sortie sûre encore atteignable.</x:v>
      </x:c>
      <x:c r="J2218" s="122" t="str">
        <x:v>Guerre de clan — mission narrative 2D</x:v>
      </x:c>
      <x:c r="K2218" s="125" t="n">
        <x:v>14</x:v>
      </x:c>
    </x:row>
    <x:row r="2219" ht="254" customHeight="1">
      <x:c r="A2219" s="126" t="str">
        <x:v>D6-W-W3-N24-OUV---01</x:v>
      </x:c>
      <x:c r="B2219" s="127" t="str">
        <x:v>D6-W-W3-N24</x:v>
      </x:c>
      <x:c r="C2219" s="127" t="str">
        <x:v>OUV</x:v>
      </x:c>
      <x:c r="D2219" s="127" t="str">
        <x:v>-</x:v>
      </x:c>
      <x:c r="E2219" s="128" t="n">
        <x:v>1</x:v>
      </x:c>
      <x:c r="F2219" s="127" t="str">
        <x:v>Guide volontaire du retour</x:v>
      </x:c>
      <x:c r="G2219" s="127" t="str">
        <x:v>Cette boucle pend encore sur le trajet. Nous avons ouvert le grand piège ; celui-ci suffit à retenir une jambe.</x:v>
      </x:c>
      <x:c r="H2219" s="127" t="str">
        <x:v>Désigne l’élément visible concerné puis laisse au joueur le temps de regarder.</x:v>
      </x:c>
      <x:c r="I2219"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219" s="127" t="str">
        <x:v>Guerre de clan — mission narrative 2D</x:v>
      </x:c>
      <x:c r="K2219" s="130" t="n">
        <x:v>20</x:v>
      </x:c>
    </x:row>
    <x:row r="2220" ht="74" customHeight="1">
      <x:c r="A2220" s="121" t="str">
        <x:v>D6-W-W3-N24-SUCCES---01</x:v>
      </x:c>
      <x:c r="B2220" s="122" t="str">
        <x:v>D6-W-W3-N24</x:v>
      </x:c>
      <x:c r="C2220" s="122" t="str">
        <x:v>SUCCES</x:v>
      </x:c>
      <x:c r="D2220" s="122" t="str">
        <x:v>-</x:v>
      </x:c>
      <x:c r="E2220" s="123" t="n">
        <x:v>1</x:v>
      </x:c>
      <x:c r="F2220" s="122" t="str">
        <x:v>Guide volontaire du retour</x:v>
      </x:c>
      <x:c r="G2220" s="122" t="str">
        <x:v>Le corridor est praticable jusqu’à la sortie. L’objet est arrivé là où nous l’avons porté.</x:v>
      </x:c>
      <x:c r="H2220" s="122" t="str">
        <x:v>Rejoint le point de travail ou de passage réellement obtenu.</x:v>
      </x:c>
      <x:c r="I2220" s="122" t="str">
        <x:v>Résultat correspondant effectivement constaté ; remplace ou supprime la ligne si choix de refus/différé/observation. Ne jamais jouer une victoire non acquise.</x:v>
      </x:c>
      <x:c r="J2220" s="122" t="str">
        <x:v>Guerre de clan — mission narrative 2D</x:v>
      </x:c>
      <x:c r="K2220" s="125" t="n">
        <x:v>15</x:v>
      </x:c>
    </x:row>
    <x:row r="2221" ht="44" customHeight="1">
      <x:c r="A2221" s="126" t="str">
        <x:v>D6-W-W3-N24-ECHEC---01</x:v>
      </x:c>
      <x:c r="B2221" s="127" t="str">
        <x:v>D6-W-W3-N24</x:v>
      </x:c>
      <x:c r="C2221" s="127" t="str">
        <x:v>ECHEC</x:v>
      </x:c>
      <x:c r="D2221" s="127" t="str">
        <x:v>-</x:v>
      </x:c>
      <x:c r="E2221" s="128" t="n">
        <x:v>1</x:v>
      </x:c>
      <x:c r="F2221" s="127" t="str">
        <x:v>Guide volontaire du retour</x:v>
      </x:c>
      <x:c r="G2221" s="127" t="str">
        <x:v>La plateforme ne supporte pas encore le passage. Restons au pied du dernier arbre.</x:v>
      </x:c>
      <x:c r="H2221" s="127" t="str">
        <x:v>Abaisse la main et regarde la route ou l’objet resté inaccessible.</x:v>
      </x:c>
      <x:c r="I2221" s="127" t="str">
        <x:v>Échec ou blocage correspondant effectivement observé ; les dégâts, objets et positions persistent.</x:v>
      </x:c>
      <x:c r="J2221" s="127" t="str">
        <x:v>Guerre de clan — mission narrative 2D</x:v>
      </x:c>
      <x:c r="K2221" s="130" t="n">
        <x:v>14</x:v>
      </x:c>
    </x:row>
    <x:row r="2222" ht="44" customHeight="1">
      <x:c r="A2222" s="121" t="str">
        <x:v>D6-W-W3-N24-REPRISE---01</x:v>
      </x:c>
      <x:c r="B2222" s="122" t="str">
        <x:v>D6-W-W3-N24</x:v>
      </x:c>
      <x:c r="C2222" s="122" t="str">
        <x:v>REPRISE</x:v>
      </x:c>
      <x:c r="D2222" s="122" t="str">
        <x:v>-</x:v>
      </x:c>
      <x:c r="E2222" s="123" t="n">
        <x:v>1</x:v>
      </x:c>
      <x:c r="F2222" s="122" t="str">
        <x:v>Guide volontaire du retour</x:v>
      </x:c>
      <x:c r="G2222" s="122" t="str">
        <x:v>La bête secondaire est toujours audible. Attends sa sortie ou prépare une diversion.</x:v>
      </x:c>
      <x:c r="H2222" s="122" t="str">
        <x:v>Reprend sa place au dernier point sûr, sans rejouer le début.</x:v>
      </x:c>
      <x:c r="I2222" s="122" t="str">
        <x:v>Réinteraction volontaire après interruption ; état de l’action conservé.</x:v>
      </x:c>
      <x:c r="J2222" s="122" t="str">
        <x:v>Guerre de clan — mission narrative 2D</x:v>
      </x:c>
      <x:c r="K2222" s="125" t="n">
        <x:v>13</x:v>
      </x:c>
    </x:row>
    <x:row r="2223" ht="59" customHeight="1">
      <x:c r="A2223" s="126" t="str">
        <x:v>D6-W-W3-N24-CHOIX-A-01</x:v>
      </x:c>
      <x:c r="B2223" s="127" t="str">
        <x:v>D6-W-W3-N24</x:v>
      </x:c>
      <x:c r="C2223" s="127" t="str">
        <x:v>CHOIX</x:v>
      </x:c>
      <x:c r="D2223" s="127" t="str">
        <x:v>A</x:v>
      </x:c>
      <x:c r="E2223" s="128" t="n">
        <x:v>1</x:v>
      </x:c>
      <x:c r="F2223" s="127" t="str">
        <x:v>Joueur</x:v>
      </x:c>
      <x:c r="G2223" s="127" t="str">
        <x:v>Je garde la trace majeure au navire.</x:v>
      </x:c>
      <x:c r="H2223" s="127" t="str">
        <x:v>Regarder la personne ou l’appui concerné ; intention, pas résultat.</x:v>
      </x:c>
      <x:c r="I2223" s="127" t="str">
        <x:v>Option physiquement praticable ; partenaires mentionnés présents et volontaires ; ressources nécessaires disponibles.</x:v>
      </x:c>
      <x:c r="J2223" s="127" t="str">
        <x:v>Guerre de clan — mission narrative 2D</x:v>
      </x:c>
      <x:c r="K2223" s="130" t="n">
        <x:v>7</x:v>
      </x:c>
    </x:row>
    <x:row r="2224" ht="59" customHeight="1">
      <x:c r="A2224" s="121" t="str">
        <x:v>D6-W-W3-N24-REPONSE-A-01</x:v>
      </x:c>
      <x:c r="B2224" s="122" t="str">
        <x:v>D6-W-W3-N24</x:v>
      </x:c>
      <x:c r="C2224" s="122" t="str">
        <x:v>REPONSE</x:v>
      </x:c>
      <x:c r="D2224" s="122" t="str">
        <x:v>A</x:v>
      </x:c>
      <x:c r="E2224" s="123" t="n">
        <x:v>1</x:v>
      </x:c>
      <x:c r="F2224" s="122" t="str">
        <x:v>Guide volontaire du retour</x:v>
      </x:c>
      <x:c r="G2224" s="122" t="str">
        <x:v>Retire d’abord ce qui ferme notre retour. Je t’aiderai à porter la pièce jusqu’au quai.</x:v>
      </x:c>
      <x:c r="H2224" s="122" t="str">
        <x:v>Réponse au choix retenu ; les autres réponses ne sont pas jouées.</x:v>
      </x:c>
      <x:c r="I2224" s="122" t="str">
        <x:v>Option physiquement praticable ; partenaires mentionnés présents et volontaires ; ressources nécessaires disponibles.</x:v>
      </x:c>
      <x:c r="J2224" s="122" t="str">
        <x:v>Guerre de clan — mission narrative 2D</x:v>
      </x:c>
      <x:c r="K2224" s="125" t="n">
        <x:v>15</x:v>
      </x:c>
    </x:row>
    <x:row r="2225" ht="59" customHeight="1">
      <x:c r="A2225" s="126" t="str">
        <x:v>D6-W-W3-N24-CHOIX-B-01</x:v>
      </x:c>
      <x:c r="B2225" s="127" t="str">
        <x:v>D6-W-W3-N24</x:v>
      </x:c>
      <x:c r="C2225" s="127" t="str">
        <x:v>CHOIX</x:v>
      </x:c>
      <x:c r="D2225" s="127" t="str">
        <x:v>B</x:v>
      </x:c>
      <x:c r="E2225" s="128" t="n">
        <x:v>1</x:v>
      </x:c>
      <x:c r="F2225" s="127" t="str">
        <x:v>Joueur</x:v>
      </x:c>
      <x:c r="G2225" s="127" t="str">
        <x:v>Je la confierai à l’atelier avec le récit du corridor.</x:v>
      </x:c>
      <x:c r="H2225" s="127" t="str">
        <x:v>Regarder la personne ou l’appui concerné ; intention, pas résultat.</x:v>
      </x:c>
      <x:c r="I2225" s="127" t="str">
        <x:v>Option physiquement praticable ; aucune téléportation ou ressource supposée. Si choix de différer : sortie sûre encore atteignable.</x:v>
      </x:c>
      <x:c r="J2225" s="127" t="str">
        <x:v>Guerre de clan — mission narrative 2D</x:v>
      </x:c>
      <x:c r="K2225" s="130" t="n">
        <x:v>10</x:v>
      </x:c>
    </x:row>
    <x:row r="2226" ht="59" customHeight="1">
      <x:c r="A2226" s="121" t="str">
        <x:v>D6-W-W3-N24-REPONSE-B-01</x:v>
      </x:c>
      <x:c r="B2226" s="122" t="str">
        <x:v>D6-W-W3-N24</x:v>
      </x:c>
      <x:c r="C2226" s="122" t="str">
        <x:v>REPONSE</x:v>
      </x:c>
      <x:c r="D2226" s="122" t="str">
        <x:v>B</x:v>
      </x:c>
      <x:c r="E2226" s="123" t="n">
        <x:v>1</x:v>
      </x:c>
      <x:c r="F2226" s="122" t="str">
        <x:v>Guide volontaire du retour</x:v>
      </x:c>
      <x:c r="G2226" s="122" t="str">
        <x:v>Demande-leur une place. Je peux raconter ce que j’ai vu, pas toutes les branches de cette chasse.</x:v>
      </x:c>
      <x:c r="H2226" s="122" t="str">
        <x:v>Réponse au choix retenu ; les autres réponses ne sont pas jouées.</x:v>
      </x:c>
      <x:c r="I2226" s="122" t="str">
        <x:v>Option physiquement praticable ; aucune téléportation ou ressource supposée. Si choix de différer : sortie sûre encore atteignable.</x:v>
      </x:c>
      <x:c r="J2226" s="122" t="str">
        <x:v>Guerre de clan — mission narrative 2D</x:v>
      </x:c>
      <x:c r="K2226" s="125" t="n">
        <x:v>17</x:v>
      </x:c>
    </x:row>
    <x:row r="2227" ht="254" customHeight="1">
      <x:c r="A2227" s="126" t="str">
        <x:v>D6-W-W3-N25-OUV---01</x:v>
      </x:c>
      <x:c r="B2227" s="127" t="str">
        <x:v>D6-W-W3-N25</x:v>
      </x:c>
      <x:c r="C2227" s="127" t="str">
        <x:v>OUV</x:v>
      </x:c>
      <x:c r="D2227" s="127" t="str">
        <x:v>-</x:v>
      </x:c>
      <x:c r="E2227" s="128" t="n">
        <x:v>1</x:v>
      </x:c>
      <x:c r="F2227" s="127" t="str">
        <x:v>Navigatrice du chenal</x:v>
      </x:c>
      <x:c r="G2227" s="127" t="str">
        <x:v>L’eau est encore sous cette marche. Quand elle l’atteindra, le passage dessous deviendra trop étroit.</x:v>
      </x:c>
      <x:c r="H2227" s="127" t="str">
        <x:v>Désigne l’élément visible concerné puis laisse au joueur le temps de regarder.</x:v>
      </x:c>
      <x:c r="I2227"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227" s="127" t="str">
        <x:v>Guerre de clan — mission narrative 2D</x:v>
      </x:c>
      <x:c r="K2227" s="130" t="n">
        <x:v>15</x:v>
      </x:c>
    </x:row>
    <x:row r="2228" ht="74" customHeight="1">
      <x:c r="A2228" s="121" t="str">
        <x:v>D6-W-W3-N25-SUCCES---01</x:v>
      </x:c>
      <x:c r="B2228" s="122" t="str">
        <x:v>D6-W-W3-N25</x:v>
      </x:c>
      <x:c r="C2228" s="122" t="str">
        <x:v>SUCCES</x:v>
      </x:c>
      <x:c r="D2228" s="122" t="str">
        <x:v>-</x:v>
      </x:c>
      <x:c r="E2228" s="123" t="n">
        <x:v>1</x:v>
      </x:c>
      <x:c r="F2228" s="122" t="str">
        <x:v>Navigatrice du chenal</x:v>
      </x:c>
      <x:c r="G2228" s="122" t="str">
        <x:v>L’entrée du quai est reconnue. Elle restera dépendante de l’eau et de ceux qui la gardent.</x:v>
      </x:c>
      <x:c r="H2228" s="122" t="str">
        <x:v>Rejoint le point de travail ou de passage réellement obtenu.</x:v>
      </x:c>
      <x:c r="I2228" s="122" t="str">
        <x:v>Résultat correspondant effectivement constaté ; remplace ou supprime la ligne si choix de refus/différé/observation. Ne jamais jouer une victoire non acquise.</x:v>
      </x:c>
      <x:c r="J2228" s="122" t="str">
        <x:v>Guerre de clan — mission narrative 2D</x:v>
      </x:c>
      <x:c r="K2228" s="125" t="n">
        <x:v>16</x:v>
      </x:c>
    </x:row>
    <x:row r="2229" ht="44" customHeight="1">
      <x:c r="A2229" s="126" t="str">
        <x:v>D6-W-W3-N25-ECHEC---01</x:v>
      </x:c>
      <x:c r="B2229" s="127" t="str">
        <x:v>D6-W-W3-N25</x:v>
      </x:c>
      <x:c r="C2229" s="127" t="str">
        <x:v>ECHEC</x:v>
      </x:c>
      <x:c r="D2229" s="127" t="str">
        <x:v>-</x:v>
      </x:c>
      <x:c r="E2229" s="128" t="n">
        <x:v>1</x:v>
      </x:c>
      <x:c r="F2229" s="127" t="str">
        <x:v>Navigatrice du chenal</x:v>
      </x:c>
      <x:c r="G2229" s="127" t="str">
        <x:v>La marée a pris la cavité. Le même détour ne s’ouvre plus maintenant.</x:v>
      </x:c>
      <x:c r="H2229" s="127" t="str">
        <x:v>Abaisse la main et regarde la route ou l’objet resté inaccessible.</x:v>
      </x:c>
      <x:c r="I2229" s="127" t="str">
        <x:v>Échec ou blocage correspondant effectivement observé ; les dégâts, objets et positions persistent.</x:v>
      </x:c>
      <x:c r="J2229" s="127" t="str">
        <x:v>Guerre de clan — mission narrative 2D</x:v>
      </x:c>
      <x:c r="K2229" s="130" t="n">
        <x:v>13</x:v>
      </x:c>
    </x:row>
    <x:row r="2230" ht="44" customHeight="1">
      <x:c r="A2230" s="121" t="str">
        <x:v>D6-W-W3-N25-REPRISE---01</x:v>
      </x:c>
      <x:c r="B2230" s="122" t="str">
        <x:v>D6-W-W3-N25</x:v>
      </x:c>
      <x:c r="C2230" s="122" t="str">
        <x:v>REPRISE</x:v>
      </x:c>
      <x:c r="D2230" s="122" t="str">
        <x:v>-</x:v>
      </x:c>
      <x:c r="E2230" s="123" t="n">
        <x:v>1</x:v>
      </x:c>
      <x:c r="F2230" s="122" t="str">
        <x:v>Navigatrice du chenal</x:v>
      </x:c>
      <x:c r="G2230" s="122" t="str">
        <x:v>Regarde la marche avant de repartir. La fenêtre n’a pas attendu notre discussion.</x:v>
      </x:c>
      <x:c r="H2230" s="122" t="str">
        <x:v>Reprend sa place au dernier point sûr, sans rejouer le début.</x:v>
      </x:c>
      <x:c r="I2230" s="122" t="str">
        <x:v>Réinteraction volontaire après interruption ; état de l’action conservé.</x:v>
      </x:c>
      <x:c r="J2230" s="122" t="str">
        <x:v>Guerre de clan — mission narrative 2D</x:v>
      </x:c>
      <x:c r="K2230" s="125" t="n">
        <x:v>13</x:v>
      </x:c>
    </x:row>
    <x:row r="2231" ht="59" customHeight="1">
      <x:c r="A2231" s="126" t="str">
        <x:v>D6-W-W3-N25-CHOIX-A-01</x:v>
      </x:c>
      <x:c r="B2231" s="127" t="str">
        <x:v>D6-W-W3-N25</x:v>
      </x:c>
      <x:c r="C2231" s="127" t="str">
        <x:v>CHOIX</x:v>
      </x:c>
      <x:c r="D2231" s="127" t="str">
        <x:v>A</x:v>
      </x:c>
      <x:c r="E2231" s="128" t="n">
        <x:v>1</x:v>
      </x:c>
      <x:c r="F2231" s="127" t="str">
        <x:v>Joueur</x:v>
      </x:c>
      <x:c r="G2231" s="127" t="str">
        <x:v>Je gagne le levier par la cavité.</x:v>
      </x:c>
      <x:c r="H2231" s="127" t="str">
        <x:v>Regarder la personne ou l’appui concerné ; intention, pas résultat.</x:v>
      </x:c>
      <x:c r="I2231" s="127" t="str">
        <x:v>Option physiquement praticable ; partenaires mentionnés présents et volontaires ; ressources nécessaires disponibles.</x:v>
      </x:c>
      <x:c r="J2231" s="127" t="str">
        <x:v>Guerre de clan — mission narrative 2D</x:v>
      </x:c>
      <x:c r="K2231" s="130" t="n">
        <x:v>7</x:v>
      </x:c>
    </x:row>
    <x:row r="2232" ht="59" customHeight="1">
      <x:c r="A2232" s="121" t="str">
        <x:v>D6-W-W3-N25-REPONSE-A-01</x:v>
      </x:c>
      <x:c r="B2232" s="122" t="str">
        <x:v>D6-W-W3-N25</x:v>
      </x:c>
      <x:c r="C2232" s="122" t="str">
        <x:v>REPONSE</x:v>
      </x:c>
      <x:c r="D2232" s="122" t="str">
        <x:v>A</x:v>
      </x:c>
      <x:c r="E2232" s="123" t="n">
        <x:v>1</x:v>
      </x:c>
      <x:c r="F2232" s="122" t="str">
        <x:v>Navigatrice du chenal</x:v>
      </x:c>
      <x:c r="G2232" s="122" t="str">
        <x:v>Prends le pilier sombre. Les gardes examinent les amarres depuis la passerelle.</x:v>
      </x:c>
      <x:c r="H2232" s="122" t="str">
        <x:v>Réponse au choix retenu ; les autres réponses ne sont pas jouées.</x:v>
      </x:c>
      <x:c r="I2232" s="122" t="str">
        <x:v>Option physiquement praticable ; partenaires mentionnés présents et volontaires ; ressources nécessaires disponibles.</x:v>
      </x:c>
      <x:c r="J2232" s="122" t="str">
        <x:v>Guerre de clan — mission narrative 2D</x:v>
      </x:c>
      <x:c r="K2232" s="125" t="n">
        <x:v>12</x:v>
      </x:c>
    </x:row>
    <x:row r="2233" ht="59" customHeight="1">
      <x:c r="A2233" s="126" t="str">
        <x:v>D6-W-W3-N25-CHOIX-B-01</x:v>
      </x:c>
      <x:c r="B2233" s="127" t="str">
        <x:v>D6-W-W3-N25</x:v>
      </x:c>
      <x:c r="C2233" s="127" t="str">
        <x:v>CHOIX</x:v>
      </x:c>
      <x:c r="D2233" s="127" t="str">
        <x:v>B</x:v>
      </x:c>
      <x:c r="E2233" s="128" t="n">
        <x:v>1</x:v>
      </x:c>
      <x:c r="F2233" s="127" t="str">
        <x:v>Joueur</x:v>
      </x:c>
      <x:c r="G2233" s="127" t="str">
        <x:v>J’attire la patrouille vers la coque immobilisée.</x:v>
      </x:c>
      <x:c r="H2233" s="127" t="str">
        <x:v>Regarder la personne ou l’appui concerné ; intention, pas résultat.</x:v>
      </x:c>
      <x:c r="I2233" s="127" t="str">
        <x:v>Option physiquement praticable ; aucune téléportation ou ressource supposée. Si choix de différer : sortie sûre encore atteignable.</x:v>
      </x:c>
      <x:c r="J2233" s="127" t="str">
        <x:v>Guerre de clan — mission narrative 2D</x:v>
      </x:c>
      <x:c r="K2233" s="130" t="n">
        <x:v>7</x:v>
      </x:c>
    </x:row>
    <x:row r="2234" ht="59" customHeight="1">
      <x:c r="A2234" s="121" t="str">
        <x:v>D6-W-W3-N25-REPONSE-B-01</x:v>
      </x:c>
      <x:c r="B2234" s="122" t="str">
        <x:v>D6-W-W3-N25</x:v>
      </x:c>
      <x:c r="C2234" s="122" t="str">
        <x:v>REPONSE</x:v>
      </x:c>
      <x:c r="D2234" s="122" t="str">
        <x:v>B</x:v>
      </x:c>
      <x:c r="E2234" s="123" t="n">
        <x:v>1</x:v>
      </x:c>
      <x:c r="F2234" s="122" t="str">
        <x:v>Navigatrice du chenal</x:v>
      </x:c>
      <x:c r="G2234" s="122" t="str">
        <x:v>La coque te couvre du quai, pas de la tour. Garde l’escalier en vue.</x:v>
      </x:c>
      <x:c r="H2234" s="122" t="str">
        <x:v>Réponse au choix retenu ; les autres réponses ne sont pas jouées.</x:v>
      </x:c>
      <x:c r="I2234" s="122" t="str">
        <x:v>Option physiquement praticable ; aucune téléportation ou ressource supposée. Si choix de différer : sortie sûre encore atteignable.</x:v>
      </x:c>
      <x:c r="J2234" s="122" t="str">
        <x:v>Guerre de clan — mission narrative 2D</x:v>
      </x:c>
      <x:c r="K2234" s="125" t="n">
        <x:v>14</x:v>
      </x:c>
    </x:row>
    <x:row r="2235" ht="254" customHeight="1">
      <x:c r="A2235" s="126" t="str">
        <x:v>D6-W-W3-N26-OUV---01</x:v>
      </x:c>
      <x:c r="B2235" s="127" t="str">
        <x:v>D6-W-W3-N26</x:v>
      </x:c>
      <x:c r="C2235" s="127" t="str">
        <x:v>OUV</x:v>
      </x:c>
      <x:c r="D2235" s="127" t="str">
        <x:v>-</x:v>
      </x:c>
      <x:c r="E2235" s="128" t="n">
        <x:v>1</x:v>
      </x:c>
      <x:c r="F2235" s="127" t="str">
        <x:v>Opérateur de la chaîne</x:v>
      </x:c>
      <x:c r="G2235" s="127" t="str">
        <x:v>Je vois la seconde tour, mais je ne peux pas tourner sa commande depuis ici. Il faut quelqu’un là-bas.</x:v>
      </x:c>
      <x:c r="H2235" s="127" t="str">
        <x:v>Désigne l’élément visible concerné puis laisse au joueur le temps de regarder.</x:v>
      </x:c>
      <x:c r="I2235"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235" s="127" t="str">
        <x:v>Guerre de clan — mission narrative 2D</x:v>
      </x:c>
      <x:c r="K2235" s="130" t="n">
        <x:v>19</x:v>
      </x:c>
    </x:row>
    <x:row r="2236" ht="74" customHeight="1">
      <x:c r="A2236" s="121" t="str">
        <x:v>D6-W-W3-N26-SUCCES---01</x:v>
      </x:c>
      <x:c r="B2236" s="122" t="str">
        <x:v>D6-W-W3-N26</x:v>
      </x:c>
      <x:c r="C2236" s="122" t="str">
        <x:v>SUCCES</x:v>
      </x:c>
      <x:c r="D2236" s="122" t="str">
        <x:v>-</x:v>
      </x:c>
      <x:c r="E2236" s="123" t="n">
        <x:v>1</x:v>
      </x:c>
      <x:c r="F2236" s="122" t="str">
        <x:v>Opérateur de la chaîne</x:v>
      </x:c>
      <x:c r="G2236" s="122" t="str">
        <x:v>La chaîne a pris la position préparée. Les équipes sont encore sur leurs tours respectives.</x:v>
      </x:c>
      <x:c r="H2236" s="122" t="str">
        <x:v>Rejoint le point de travail ou de passage réellement obtenu.</x:v>
      </x:c>
      <x:c r="I2236" s="122" t="str">
        <x:v>Résultat correspondant effectivement constaté ; remplace ou supprime la ligne si choix de refus/différé/observation. Ne jamais jouer une victoire non acquise.</x:v>
      </x:c>
      <x:c r="J2236" s="122" t="str">
        <x:v>Guerre de clan — mission narrative 2D</x:v>
      </x:c>
      <x:c r="K2236" s="125" t="n">
        <x:v>15</x:v>
      </x:c>
    </x:row>
    <x:row r="2237" ht="44" customHeight="1">
      <x:c r="A2237" s="126" t="str">
        <x:v>D6-W-W3-N26-ECHEC---01</x:v>
      </x:c>
      <x:c r="B2237" s="127" t="str">
        <x:v>D6-W-W3-N26</x:v>
      </x:c>
      <x:c r="C2237" s="127" t="str">
        <x:v>ECHEC</x:v>
      </x:c>
      <x:c r="D2237" s="127" t="str">
        <x:v>-</x:v>
      </x:c>
      <x:c r="E2237" s="128" t="n">
        <x:v>1</x:v>
      </x:c>
      <x:c r="F2237" s="127" t="str">
        <x:v>Opérateur de la chaîne</x:v>
      </x:c>
      <x:c r="G2237" s="127" t="str">
        <x:v>La seconde commande n’a pas été atteinte. Tirer plus fort ici ne l’ouvrira pas.</x:v>
      </x:c>
      <x:c r="H2237" s="127" t="str">
        <x:v>Abaisse la main et regarde la route ou l’objet resté inaccessible.</x:v>
      </x:c>
      <x:c r="I2237" s="127" t="str">
        <x:v>Échec ou blocage correspondant effectivement observé ; les dégâts, objets et positions persistent.</x:v>
      </x:c>
      <x:c r="J2237" s="127" t="str">
        <x:v>Guerre de clan — mission narrative 2D</x:v>
      </x:c>
      <x:c r="K2237" s="130" t="n">
        <x:v>14</x:v>
      </x:c>
    </x:row>
    <x:row r="2238" ht="44" customHeight="1">
      <x:c r="A2238" s="121" t="str">
        <x:v>D6-W-W3-N26-REPRISE---01</x:v>
      </x:c>
      <x:c r="B2238" s="122" t="str">
        <x:v>D6-W-W3-N26</x:v>
      </x:c>
      <x:c r="C2238" s="122" t="str">
        <x:v>REPRISE</x:v>
      </x:c>
      <x:c r="D2238" s="122" t="str">
        <x:v>-</x:v>
      </x:c>
      <x:c r="E2238" s="123" t="n">
        <x:v>1</x:v>
      </x:c>
      <x:c r="F2238" s="122" t="str">
        <x:v>Opérateur de la chaîne</x:v>
      </x:c>
      <x:c r="G2238" s="122" t="str">
        <x:v>Le crochet tient. Attendons le vrai signal de l’autre tour.</x:v>
      </x:c>
      <x:c r="H2238" s="122" t="str">
        <x:v>Reprend sa place au dernier point sûr, sans rejouer le début.</x:v>
      </x:c>
      <x:c r="I2238" s="122" t="str">
        <x:v>Réinteraction volontaire après interruption ; état de l’action conservé.</x:v>
      </x:c>
      <x:c r="J2238" s="122" t="str">
        <x:v>Guerre de clan — mission narrative 2D</x:v>
      </x:c>
      <x:c r="K2238" s="125" t="n">
        <x:v>10</x:v>
      </x:c>
    </x:row>
    <x:row r="2239" ht="59" customHeight="1">
      <x:c r="A2239" s="126" t="str">
        <x:v>D6-W-W3-N26-CHOIX-A-01</x:v>
      </x:c>
      <x:c r="B2239" s="127" t="str">
        <x:v>D6-W-W3-N26</x:v>
      </x:c>
      <x:c r="C2239" s="127" t="str">
        <x:v>CHOIX</x:v>
      </x:c>
      <x:c r="D2239" s="127" t="str">
        <x:v>A</x:v>
      </x:c>
      <x:c r="E2239" s="128" t="n">
        <x:v>1</x:v>
      </x:c>
      <x:c r="F2239" s="127" t="str">
        <x:v>Joueur</x:v>
      </x:c>
      <x:c r="G2239" s="127" t="str">
        <x:v>Ouvrons juste le temps du retour.</x:v>
      </x:c>
      <x:c r="H2239" s="127" t="str">
        <x:v>Regarder la personne ou l’appui concerné ; intention, pas résultat.</x:v>
      </x:c>
      <x:c r="I2239" s="127" t="str">
        <x:v>Option physiquement praticable ; partenaires mentionnés présents et volontaires ; ressources nécessaires disponibles.</x:v>
      </x:c>
      <x:c r="J2239" s="127" t="str">
        <x:v>Guerre de clan — mission narrative 2D</x:v>
      </x:c>
      <x:c r="K2239" s="130" t="n">
        <x:v>6</x:v>
      </x:c>
    </x:row>
    <x:row r="2240" ht="59" customHeight="1">
      <x:c r="A2240" s="121" t="str">
        <x:v>D6-W-W3-N26-REPONSE-A-01</x:v>
      </x:c>
      <x:c r="B2240" s="122" t="str">
        <x:v>D6-W-W3-N26</x:v>
      </x:c>
      <x:c r="C2240" s="122" t="str">
        <x:v>REPONSE</x:v>
      </x:c>
      <x:c r="D2240" s="122" t="str">
        <x:v>A</x:v>
      </x:c>
      <x:c r="E2240" s="123" t="n">
        <x:v>1</x:v>
      </x:c>
      <x:c r="F2240" s="122" t="str">
        <x:v>Opérateur de la chaîne</x:v>
      </x:c>
      <x:c r="G2240" s="122" t="str">
        <x:v>Place le crochet. Dès que la coque passe, nous pourrons rendre la tension.</x:v>
      </x:c>
      <x:c r="H2240" s="122" t="str">
        <x:v>Réponse au choix retenu ; les autres réponses ne sont pas jouées.</x:v>
      </x:c>
      <x:c r="I2240" s="122" t="str">
        <x:v>Option physiquement praticable ; partenaires mentionnés présents et volontaires ; ressources nécessaires disponibles.</x:v>
      </x:c>
      <x:c r="J2240" s="122" t="str">
        <x:v>Guerre de clan — mission narrative 2D</x:v>
      </x:c>
      <x:c r="K2240" s="125" t="n">
        <x:v>13</x:v>
      </x:c>
    </x:row>
    <x:row r="2241" ht="59" customHeight="1">
      <x:c r="A2241" s="126" t="str">
        <x:v>D6-W-W3-N26-CHOIX-B-01</x:v>
      </x:c>
      <x:c r="B2241" s="127" t="str">
        <x:v>D6-W-W3-N26</x:v>
      </x:c>
      <x:c r="C2241" s="127" t="str">
        <x:v>CHOIX</x:v>
      </x:c>
      <x:c r="D2241" s="127" t="str">
        <x:v>B</x:v>
      </x:c>
      <x:c r="E2241" s="128" t="n">
        <x:v>1</x:v>
      </x:c>
      <x:c r="F2241" s="127" t="str">
        <x:v>Joueur</x:v>
      </x:c>
      <x:c r="G2241" s="127" t="str">
        <x:v>Nous sécurisons les deux tours.</x:v>
      </x:c>
      <x:c r="H2241" s="127" t="str">
        <x:v>Regarder la personne ou l’appui concerné ; intention, pas résultat.</x:v>
      </x:c>
      <x:c r="I2241" s="127" t="str">
        <x:v>Option physiquement praticable ; aucune téléportation ou ressource supposée. Si choix de différer : sortie sûre encore atteignable.</x:v>
      </x:c>
      <x:c r="J2241" s="127" t="str">
        <x:v>Guerre de clan — mission narrative 2D</x:v>
      </x:c>
      <x:c r="K2241" s="130" t="n">
        <x:v>5</x:v>
      </x:c>
    </x:row>
    <x:row r="2242" ht="59" customHeight="1">
      <x:c r="A2242" s="121" t="str">
        <x:v>D6-W-W3-N26-REPONSE-B-01</x:v>
      </x:c>
      <x:c r="B2242" s="122" t="str">
        <x:v>D6-W-W3-N26</x:v>
      </x:c>
      <x:c r="C2242" s="122" t="str">
        <x:v>REPONSE</x:v>
      </x:c>
      <x:c r="D2242" s="122" t="str">
        <x:v>B</x:v>
      </x:c>
      <x:c r="E2242" s="123" t="n">
        <x:v>1</x:v>
      </x:c>
      <x:c r="F2242" s="122" t="str">
        <x:v>Opérateur de la chaîne</x:v>
      </x:c>
      <x:c r="G2242" s="122" t="str">
        <x:v>Envoie un équipier par le bateau disponible, ou fais-lui jouer le détour. Je garde celle-ci.</x:v>
      </x:c>
      <x:c r="H2242" s="122" t="str">
        <x:v>Réponse au choix retenu ; les autres réponses ne sont pas jouées.</x:v>
      </x:c>
      <x:c r="I2242" s="122" t="str">
        <x:v>Option physiquement praticable ; aucune téléportation ou ressource supposée. Si choix de différer : sortie sûre encore atteignable.</x:v>
      </x:c>
      <x:c r="J2242" s="122" t="str">
        <x:v>Guerre de clan — mission narrative 2D</x:v>
      </x:c>
      <x:c r="K2242" s="125" t="n">
        <x:v>15</x:v>
      </x:c>
    </x:row>
    <x:row r="2243" ht="314" customHeight="1">
      <x:c r="A2243" s="126" t="str">
        <x:v>D6-W-W3-N27-OUV---01</x:v>
      </x:c>
      <x:c r="B2243" s="127" t="str">
        <x:v>D6-W-W3-N27</x:v>
      </x:c>
      <x:c r="C2243" s="127" t="str">
        <x:v>OUV</x:v>
      </x:c>
      <x:c r="D2243" s="127" t="str">
        <x:v>-</x:v>
      </x:c>
      <x:c r="E2243" s="128" t="n">
        <x:v>1</x:v>
      </x:c>
      <x:c r="F2243" s="127" t="str">
        <x:v>Chef rival des deux proues</x:v>
      </x:c>
      <x:c r="G2243" s="127" t="str">
        <x:v>Tu entends les amarres ? Quand elles claquent, la poutre quitte son appui. Entre si tu l’as compris.</x:v>
      </x:c>
      <x:c r="H2243" s="127" t="str">
        <x:v>Désigne l’élément visible concerné puis laisse au joueur le temps de regarder.</x:v>
      </x:c>
      <x:c r="I2243"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 La ligne d’issue est dite par le témoin seulement s’il est vivant, présent et a observé le résultat ; elle reste silencieuse si aucun témoin n’a survécu. Le rival ne parle jamais après sa mort.</x:v>
      </x:c>
      <x:c r="J2243" s="127" t="str">
        <x:v>Guerre de clan — mission narrative 2D</x:v>
      </x:c>
      <x:c r="K2243" s="130" t="n">
        <x:v>18</x:v>
      </x:c>
    </x:row>
    <x:row r="2244" ht="74" customHeight="1">
      <x:c r="A2244" s="121" t="str">
        <x:v>D6-W-W3-N27-SUCCES---01</x:v>
      </x:c>
      <x:c r="B2244" s="122" t="str">
        <x:v>D6-W-W3-N27</x:v>
      </x:c>
      <x:c r="C2244" s="122" t="str">
        <x:v>SUCCES</x:v>
      </x:c>
      <x:c r="D2244" s="122" t="str">
        <x:v>-</x:v>
      </x:c>
      <x:c r="E2244" s="123" t="n">
        <x:v>1</x:v>
      </x:c>
      <x:c r="F2244" s="122" t="str">
        <x:v>Témoin présent des deux proues</x:v>
      </x:c>
      <x:c r="G2244" s="122" t="str">
        <x:v>Le quai porte maintenant la garde qui l’a tenu. Les autres équipages décideront de venir.</x:v>
      </x:c>
      <x:c r="H2244" s="122" t="str">
        <x:v>Rejoint le point de travail ou de passage réellement obtenu.</x:v>
      </x:c>
      <x:c r="I2244" s="122" t="str">
        <x:v>Résultat correspondant effectivement constaté ; remplace ou supprime la ligne si choix de refus/différé/observation. Ne jamais jouer une victoire non acquise.</x:v>
      </x:c>
      <x:c r="J2244" s="122" t="str">
        <x:v>Guerre de clan — mission narrative 2D</x:v>
      </x:c>
      <x:c r="K2244" s="125" t="n">
        <x:v>15</x:v>
      </x:c>
    </x:row>
    <x:row r="2245" ht="44" customHeight="1">
      <x:c r="A2245" s="126" t="str">
        <x:v>D6-W-W3-N27-ECHEC---01</x:v>
      </x:c>
      <x:c r="B2245" s="127" t="str">
        <x:v>D6-W-W3-N27</x:v>
      </x:c>
      <x:c r="C2245" s="127" t="str">
        <x:v>ECHEC</x:v>
      </x:c>
      <x:c r="D2245" s="127" t="str">
        <x:v>-</x:v>
      </x:c>
      <x:c r="E2245" s="128" t="n">
        <x:v>1</x:v>
      </x:c>
      <x:c r="F2245" s="127" t="str">
        <x:v>Chef rival des deux proues</x:v>
      </x:c>
      <x:c r="G2245" s="127" t="str">
        <x:v>La poutre a rompu ton approche. L’escalier reste une autre route à disputer.</x:v>
      </x:c>
      <x:c r="H2245" s="127" t="str">
        <x:v>Abaisse la main et regarde la route ou l’objet resté inaccessible.</x:v>
      </x:c>
      <x:c r="I2245" s="127" t="str">
        <x:v>Échec ou blocage correspondant effectivement observé ; les dégâts, objets et positions persistent.</x:v>
      </x:c>
      <x:c r="J2245" s="127" t="str">
        <x:v>Guerre de clan — mission narrative 2D</x:v>
      </x:c>
      <x:c r="K2245" s="130" t="n">
        <x:v>13</x:v>
      </x:c>
    </x:row>
    <x:row r="2246" ht="74" customHeight="1">
      <x:c r="A2246" s="121" t="str">
        <x:v>D6-W-W3-N27-REPRISE---01</x:v>
      </x:c>
      <x:c r="B2246" s="122" t="str">
        <x:v>D6-W-W3-N27</x:v>
      </x:c>
      <x:c r="C2246" s="122" t="str">
        <x:v>REPRISE</x:v>
      </x:c>
      <x:c r="D2246" s="122" t="str">
        <x:v>-</x:v>
      </x:c>
      <x:c r="E2246" s="123" t="n">
        <x:v>1</x:v>
      </x:c>
      <x:c r="F2246" s="122" t="str">
        <x:v>Chef rival des deux proues</x:v>
      </x:c>
      <x:c r="G2246" s="122" t="str">
        <x:v>Le ressac a tourné les coques. Observe les amarres de nouveau.</x:v>
      </x:c>
      <x:c r="H2246" s="122" t="str">
        <x:v>Reprend sa place au dernier point sûr, sans rejouer le début. Réplique supprimée si le rival est mort, inconscient, parti ou a clos définitivement l’affaire.</x:v>
      </x:c>
      <x:c r="I2246" s="122" t="str">
        <x:v>Réinteraction volontaire après interruption ; état de l’action conservé.</x:v>
      </x:c>
      <x:c r="J2246" s="122" t="str">
        <x:v>Guerre de clan — mission narrative 2D</x:v>
      </x:c>
      <x:c r="K2246" s="125" t="n">
        <x:v>11</x:v>
      </x:c>
    </x:row>
    <x:row r="2247" ht="59" customHeight="1">
      <x:c r="A2247" s="126" t="str">
        <x:v>D6-W-W3-N27-CHOIX-A-01</x:v>
      </x:c>
      <x:c r="B2247" s="127" t="str">
        <x:v>D6-W-W3-N27</x:v>
      </x:c>
      <x:c r="C2247" s="127" t="str">
        <x:v>CHOIX</x:v>
      </x:c>
      <x:c r="D2247" s="127" t="str">
        <x:v>A</x:v>
      </x:c>
      <x:c r="E2247" s="128" t="n">
        <x:v>1</x:v>
      </x:c>
      <x:c r="F2247" s="127" t="str">
        <x:v>Joueur</x:v>
      </x:c>
      <x:c r="G2247" s="127" t="str">
        <x:v>Je te défie entre les coques.</x:v>
      </x:c>
      <x:c r="H2247" s="127" t="str">
        <x:v>Regarder la personne ou l’appui concerné ; intention, pas résultat.</x:v>
      </x:c>
      <x:c r="I2247" s="127" t="str">
        <x:v>Option physiquement praticable ; partenaires mentionnés présents et volontaires ; ressources nécessaires disponibles.</x:v>
      </x:c>
      <x:c r="J2247" s="127" t="str">
        <x:v>Guerre de clan — mission narrative 2D</x:v>
      </x:c>
      <x:c r="K2247" s="130" t="n">
        <x:v>6</x:v>
      </x:c>
    </x:row>
    <x:row r="2248" ht="59" customHeight="1">
      <x:c r="A2248" s="121" t="str">
        <x:v>D6-W-W3-N27-REPONSE-A-01</x:v>
      </x:c>
      <x:c r="B2248" s="122" t="str">
        <x:v>D6-W-W3-N27</x:v>
      </x:c>
      <x:c r="C2248" s="122" t="str">
        <x:v>REPONSE</x:v>
      </x:c>
      <x:c r="D2248" s="122" t="str">
        <x:v>A</x:v>
      </x:c>
      <x:c r="E2248" s="123" t="n">
        <x:v>1</x:v>
      </x:c>
      <x:c r="F2248" s="122" t="str">
        <x:v>Chef rival des deux proues</x:v>
      </x:c>
      <x:c r="G2248" s="122" t="str">
        <x:v>Que les autres gardent leurs accès. Ce sont nos appuis qui décideront ici.</x:v>
      </x:c>
      <x:c r="H2248" s="122" t="str">
        <x:v>Réponse au choix retenu ; les autres réponses ne sont pas jouées.</x:v>
      </x:c>
      <x:c r="I2248" s="122" t="str">
        <x:v>Option physiquement praticable ; partenaires mentionnés présents et volontaires ; ressources nécessaires disponibles.</x:v>
      </x:c>
      <x:c r="J2248" s="122" t="str">
        <x:v>Guerre de clan — mission narrative 2D</x:v>
      </x:c>
      <x:c r="K2248" s="125" t="n">
        <x:v>13</x:v>
      </x:c>
    </x:row>
    <x:row r="2249" ht="59" customHeight="1">
      <x:c r="A2249" s="126" t="str">
        <x:v>D6-W-W3-N27-CHOIX-B-01</x:v>
      </x:c>
      <x:c r="B2249" s="127" t="str">
        <x:v>D6-W-W3-N27</x:v>
      </x:c>
      <x:c r="C2249" s="127" t="str">
        <x:v>CHOIX</x:v>
      </x:c>
      <x:c r="D2249" s="127" t="str">
        <x:v>B</x:v>
      </x:c>
      <x:c r="E2249" s="128" t="n">
        <x:v>1</x:v>
      </x:c>
      <x:c r="F2249" s="127" t="str">
        <x:v>Joueur</x:v>
      </x:c>
      <x:c r="G2249" s="127" t="str">
        <x:v>Je conduirai l’assaut par les deux entrées.</x:v>
      </x:c>
      <x:c r="H2249" s="127" t="str">
        <x:v>Regarder la personne ou l’appui concerné ; intention, pas résultat.</x:v>
      </x:c>
      <x:c r="I2249" s="127" t="str">
        <x:v>Option physiquement praticable ; aucune téléportation ou ressource supposée. Si choix de différer : sortie sûre encore atteignable.</x:v>
      </x:c>
      <x:c r="J2249" s="127" t="str">
        <x:v>Guerre de clan — mission narrative 2D</x:v>
      </x:c>
      <x:c r="K2249" s="130" t="n">
        <x:v>7</x:v>
      </x:c>
    </x:row>
    <x:row r="2250" ht="59" customHeight="1">
      <x:c r="A2250" s="121" t="str">
        <x:v>D6-W-W3-N27-REPONSE-B-01</x:v>
      </x:c>
      <x:c r="B2250" s="122" t="str">
        <x:v>D6-W-W3-N27</x:v>
      </x:c>
      <x:c r="C2250" s="122" t="str">
        <x:v>REPONSE</x:v>
      </x:c>
      <x:c r="D2250" s="122" t="str">
        <x:v>B</x:v>
      </x:c>
      <x:c r="E2250" s="123" t="n">
        <x:v>1</x:v>
      </x:c>
      <x:c r="F2250" s="122" t="str">
        <x:v>Chef rival des deux proues</x:v>
      </x:c>
      <x:c r="G2250" s="122" t="str">
        <x:v>Alors ne me demande pas d’ignorer tes compagnons sur l’escalier.</x:v>
      </x:c>
      <x:c r="H2250" s="122" t="str">
        <x:v>Réponse au choix retenu ; les autres réponses ne sont pas jouées.</x:v>
      </x:c>
      <x:c r="I2250" s="122" t="str">
        <x:v>Option physiquement praticable ; aucune téléportation ou ressource supposée. Si choix de différer : sortie sûre encore atteignable.</x:v>
      </x:c>
      <x:c r="J2250" s="122" t="str">
        <x:v>Guerre de clan — mission narrative 2D</x:v>
      </x:c>
      <x:c r="K2250" s="125" t="n">
        <x:v>10</x:v>
      </x:c>
    </x:row>
    <x:row r="2251" ht="254" customHeight="1">
      <x:c r="A2251" s="126" t="str">
        <x:v>D6-W-W3-N28-OUV---01</x:v>
      </x:c>
      <x:c r="B2251" s="127" t="str">
        <x:v>D6-W-W3-N28</x:v>
      </x:c>
      <x:c r="C2251" s="127" t="str">
        <x:v>OUV</x:v>
      </x:c>
      <x:c r="D2251" s="127" t="str">
        <x:v>-</x:v>
      </x:c>
      <x:c r="E2251" s="128" t="n">
        <x:v>1</x:v>
      </x:c>
      <x:c r="F2251" s="127" t="str">
        <x:v>Gardien de la lentille côtière</x:v>
      </x:c>
      <x:c r="G2251" s="127" t="str">
        <x:v>La coque attend au-delà de la pointe. Sans ce faisceau, son pilote n’aura pas notre chenal.</x:v>
      </x:c>
      <x:c r="H2251" s="127" t="str">
        <x:v>Désigne l’élément visible concerné puis laisse au joueur le temps de regarder.</x:v>
      </x:c>
      <x:c r="I2251"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251" s="127" t="str">
        <x:v>Guerre de clan — mission narrative 2D</x:v>
      </x:c>
      <x:c r="K2251" s="130" t="n">
        <x:v>16</x:v>
      </x:c>
    </x:row>
    <x:row r="2252" ht="74" customHeight="1">
      <x:c r="A2252" s="121" t="str">
        <x:v>D6-W-W3-N28-SUCCES---01</x:v>
      </x:c>
      <x:c r="B2252" s="122" t="str">
        <x:v>D6-W-W3-N28</x:v>
      </x:c>
      <x:c r="C2252" s="122" t="str">
        <x:v>SUCCES</x:v>
      </x:c>
      <x:c r="D2252" s="122" t="str">
        <x:v>-</x:v>
      </x:c>
      <x:c r="E2252" s="123" t="n">
        <x:v>1</x:v>
      </x:c>
      <x:c r="F2252" s="122" t="str">
        <x:v>Gardien de la lentille côtière</x:v>
      </x:c>
      <x:c r="G2252" s="122" t="str">
        <x:v>La coque a pris le bon chenal. Ceux qui arrivent sont ceux que nous voyons débarquer.</x:v>
      </x:c>
      <x:c r="H2252" s="122" t="str">
        <x:v>Rejoint le point de travail ou de passage réellement obtenu.</x:v>
      </x:c>
      <x:c r="I2252" s="122" t="str">
        <x:v>Résultat correspondant effectivement constaté ; remplace ou supprime la ligne si choix de refus/différé/observation. Ne jamais jouer une victoire non acquise.</x:v>
      </x:c>
      <x:c r="J2252" s="122" t="str">
        <x:v>Guerre de clan — mission narrative 2D</x:v>
      </x:c>
      <x:c r="K2252" s="125" t="n">
        <x:v>16</x:v>
      </x:c>
    </x:row>
    <x:row r="2253" ht="44" customHeight="1">
      <x:c r="A2253" s="126" t="str">
        <x:v>D6-W-W3-N28-ECHEC---01</x:v>
      </x:c>
      <x:c r="B2253" s="127" t="str">
        <x:v>D6-W-W3-N28</x:v>
      </x:c>
      <x:c r="C2253" s="127" t="str">
        <x:v>ECHEC</x:v>
      </x:c>
      <x:c r="D2253" s="127" t="str">
        <x:v>-</x:v>
      </x:c>
      <x:c r="E2253" s="128" t="n">
        <x:v>1</x:v>
      </x:c>
      <x:c r="F2253" s="127" t="str">
        <x:v>Gardien de la lentille côtière</x:v>
      </x:c>
      <x:c r="G2253" s="127" t="str">
        <x:v>Le faisceau manque la marque côtière. Le navire doit rester au large.</x:v>
      </x:c>
      <x:c r="H2253" s="127" t="str">
        <x:v>Abaisse la main et regarde la route ou l’objet resté inaccessible.</x:v>
      </x:c>
      <x:c r="I2253" s="127" t="str">
        <x:v>Échec ou blocage correspondant effectivement observé ; les dégâts, objets et positions persistent.</x:v>
      </x:c>
      <x:c r="J2253" s="127" t="str">
        <x:v>Guerre de clan — mission narrative 2D</x:v>
      </x:c>
      <x:c r="K2253" s="130" t="n">
        <x:v>12</x:v>
      </x:c>
    </x:row>
    <x:row r="2254" ht="44" customHeight="1">
      <x:c r="A2254" s="121" t="str">
        <x:v>D6-W-W3-N28-REPRISE---01</x:v>
      </x:c>
      <x:c r="B2254" s="122" t="str">
        <x:v>D6-W-W3-N28</x:v>
      </x:c>
      <x:c r="C2254" s="122" t="str">
        <x:v>REPRISE</x:v>
      </x:c>
      <x:c r="D2254" s="122" t="str">
        <x:v>-</x:v>
      </x:c>
      <x:c r="E2254" s="123" t="n">
        <x:v>1</x:v>
      </x:c>
      <x:c r="F2254" s="122" t="str">
        <x:v>Gardien de la lentille côtière</x:v>
      </x:c>
      <x:c r="G2254" s="122" t="str">
        <x:v>La lentille attend sur son support. Reprenons l’alignement avant d’appeler une approche.</x:v>
      </x:c>
      <x:c r="H2254" s="122" t="str">
        <x:v>Reprend sa place au dernier point sûr, sans rejouer le début.</x:v>
      </x:c>
      <x:c r="I2254" s="122" t="str">
        <x:v>Réinteraction volontaire après interruption ; état de l’action conservé.</x:v>
      </x:c>
      <x:c r="J2254" s="122" t="str">
        <x:v>Guerre de clan — mission narrative 2D</x:v>
      </x:c>
      <x:c r="K2254" s="125" t="n">
        <x:v>12</x:v>
      </x:c>
    </x:row>
    <x:row r="2255" ht="59" customHeight="1">
      <x:c r="A2255" s="126" t="str">
        <x:v>D6-W-W3-N28-CHOIX-A-01</x:v>
      </x:c>
      <x:c r="B2255" s="127" t="str">
        <x:v>D6-W-W3-N28</x:v>
      </x:c>
      <x:c r="C2255" s="127" t="str">
        <x:v>CHOIX</x:v>
      </x:c>
      <x:c r="D2255" s="127" t="str">
        <x:v>A</x:v>
      </x:c>
      <x:c r="E2255" s="128" t="n">
        <x:v>1</x:v>
      </x:c>
      <x:c r="F2255" s="127" t="str">
        <x:v>Joueur</x:v>
      </x:c>
      <x:c r="G2255" s="127" t="str">
        <x:v>J’achève le signal. Ils peuvent fuir avec ce qu’ils portent.</x:v>
      </x:c>
      <x:c r="H2255" s="127" t="str">
        <x:v>Regarder la personne ou l’appui concerné ; intention, pas résultat.</x:v>
      </x:c>
      <x:c r="I2255" s="127" t="str">
        <x:v>Option physiquement praticable ; partenaires mentionnés présents et volontaires ; ressources nécessaires disponibles.</x:v>
      </x:c>
      <x:c r="J2255" s="127" t="str">
        <x:v>Guerre de clan — mission narrative 2D</x:v>
      </x:c>
      <x:c r="K2255" s="130" t="n">
        <x:v>10</x:v>
      </x:c>
    </x:row>
    <x:row r="2256" ht="59" customHeight="1">
      <x:c r="A2256" s="121" t="str">
        <x:v>D6-W-W3-N28-REPONSE-A-01</x:v>
      </x:c>
      <x:c r="B2256" s="122" t="str">
        <x:v>D6-W-W3-N28</x:v>
      </x:c>
      <x:c r="C2256" s="122" t="str">
        <x:v>REPONSE</x:v>
      </x:c>
      <x:c r="D2256" s="122" t="str">
        <x:v>A</x:v>
      </x:c>
      <x:c r="E2256" s="123" t="n">
        <x:v>1</x:v>
      </x:c>
      <x:c r="F2256" s="122" t="str">
        <x:v>Gardien de la lentille côtière</x:v>
      </x:c>
      <x:c r="G2256" s="122" t="str">
        <x:v>Monte la lentille jusqu’au repère. Je lirai la réponse du navire.</x:v>
      </x:c>
      <x:c r="H2256" s="122" t="str">
        <x:v>Réponse au choix retenu ; les autres réponses ne sont pas jouées.</x:v>
      </x:c>
      <x:c r="I2256" s="122" t="str">
        <x:v>Option physiquement praticable ; partenaires mentionnés présents et volontaires ; ressources nécessaires disponibles.</x:v>
      </x:c>
      <x:c r="J2256" s="122" t="str">
        <x:v>Guerre de clan — mission narrative 2D</x:v>
      </x:c>
      <x:c r="K2256" s="125" t="n">
        <x:v>11</x:v>
      </x:c>
    </x:row>
    <x:row r="2257" ht="59" customHeight="1">
      <x:c r="A2257" s="126" t="str">
        <x:v>D6-W-W3-N28-CHOIX-B-01</x:v>
      </x:c>
      <x:c r="B2257" s="127" t="str">
        <x:v>D6-W-W3-N28</x:v>
      </x:c>
      <x:c r="C2257" s="127" t="str">
        <x:v>CHOIX</x:v>
      </x:c>
      <x:c r="D2257" s="127" t="str">
        <x:v>B</x:v>
      </x:c>
      <x:c r="E2257" s="128" t="n">
        <x:v>1</x:v>
      </x:c>
      <x:c r="F2257" s="127" t="str">
        <x:v>Joueur</x:v>
      </x:c>
      <x:c r="G2257" s="127" t="str">
        <x:v>Garde le poste ; je suis ceux qui emportent les réserves.</x:v>
      </x:c>
      <x:c r="H2257" s="127" t="str">
        <x:v>Regarder la personne ou l’appui concerné ; intention, pas résultat.</x:v>
      </x:c>
      <x:c r="I2257" s="127" t="str">
        <x:v>Option physiquement praticable ; aucune téléportation ou ressource supposée. Si choix de différer : sortie sûre encore atteignable.</x:v>
      </x:c>
      <x:c r="J2257" s="127" t="str">
        <x:v>Guerre de clan — mission narrative 2D</x:v>
      </x:c>
      <x:c r="K2257" s="130" t="n">
        <x:v>11</x:v>
      </x:c>
    </x:row>
    <x:row r="2258" ht="59" customHeight="1">
      <x:c r="A2258" s="121" t="str">
        <x:v>D6-W-W3-N28-REPONSE-B-01</x:v>
      </x:c>
      <x:c r="B2258" s="122" t="str">
        <x:v>D6-W-W3-N28</x:v>
      </x:c>
      <x:c r="C2258" s="122" t="str">
        <x:v>REPONSE</x:v>
      </x:c>
      <x:c r="D2258" s="122" t="str">
        <x:v>B</x:v>
      </x:c>
      <x:c r="E2258" s="123" t="n">
        <x:v>1</x:v>
      </x:c>
      <x:c r="F2258" s="122" t="str">
        <x:v>Gardien de la lentille côtière</x:v>
      </x:c>
      <x:c r="G2258" s="122" t="str">
        <x:v>Je reste si l’alignement tient. Reviens avant que je manque de quoi l’alimenter.</x:v>
      </x:c>
      <x:c r="H2258" s="122" t="str">
        <x:v>Réponse au choix retenu ; les autres réponses ne sont pas jouées.</x:v>
      </x:c>
      <x:c r="I2258" s="122" t="str">
        <x:v>Option physiquement praticable ; aucune téléportation ou ressource supposée. Si choix de différer : sortie sûre encore atteignable.</x:v>
      </x:c>
      <x:c r="J2258" s="122" t="str">
        <x:v>Guerre de clan — mission narrative 2D</x:v>
      </x:c>
      <x:c r="K2258" s="125" t="n">
        <x:v>13</x:v>
      </x:c>
    </x:row>
    <x:row r="2259" ht="254" customHeight="1">
      <x:c r="A2259" s="126" t="str">
        <x:v>D6-W-W3-N29-OUV---01</x:v>
      </x:c>
      <x:c r="B2259" s="127" t="str">
        <x:v>D6-W-W3-N29</x:v>
      </x:c>
      <x:c r="C2259" s="127" t="str">
        <x:v>OUV</x:v>
      </x:c>
      <x:c r="D2259" s="127" t="str">
        <x:v>-</x:v>
      </x:c>
      <x:c r="E2259" s="128" t="n">
        <x:v>1</x:v>
      </x:c>
      <x:c r="F2259" s="127" t="str">
        <x:v>Guide de l’anneau froid</x:v>
      </x:c>
      <x:c r="G2259" s="127" t="str">
        <x:v>Les traces s’arrêtent sur le blanc. Cela ne veut pas dire que celui qui les a laissées s’est envolé.</x:v>
      </x:c>
      <x:c r="H2259" s="127" t="str">
        <x:v>Désigne l’élément visible concerné puis laisse au joueur le temps de regarder.</x:v>
      </x:c>
      <x:c r="I2259"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259" s="127" t="str">
        <x:v>Guerre de clan — mission narrative 2D</x:v>
      </x:c>
      <x:c r="K2259" s="130" t="n">
        <x:v>19</x:v>
      </x:c>
    </x:row>
    <x:row r="2260" ht="74" customHeight="1">
      <x:c r="A2260" s="121" t="str">
        <x:v>D6-W-W3-N29-SUCCES---01</x:v>
      </x:c>
      <x:c r="B2260" s="122" t="str">
        <x:v>D6-W-W3-N29</x:v>
      </x:c>
      <x:c r="C2260" s="122" t="str">
        <x:v>SUCCES</x:v>
      </x:c>
      <x:c r="D2260" s="122" t="str">
        <x:v>-</x:v>
      </x:c>
      <x:c r="E2260" s="123" t="n">
        <x:v>1</x:v>
      </x:c>
      <x:c r="F2260" s="122" t="str">
        <x:v>Guide de l’anneau froid</x:v>
      </x:c>
      <x:c r="G2260" s="122" t="str">
        <x:v>La cavité est contournée. Ces plaques sont reconnues pour le passage que nous venons de faire.</x:v>
      </x:c>
      <x:c r="H2260" s="122" t="str">
        <x:v>Rejoint le point de travail ou de passage réellement obtenu.</x:v>
      </x:c>
      <x:c r="I2260" s="122" t="str">
        <x:v>Résultat correspondant effectivement constaté ; remplace ou supprime la ligne si choix de refus/différé/observation. Ne jamais jouer une victoire non acquise.</x:v>
      </x:c>
      <x:c r="J2260" s="122" t="str">
        <x:v>Guerre de clan — mission narrative 2D</x:v>
      </x:c>
      <x:c r="K2260" s="125" t="n">
        <x:v>16</x:v>
      </x:c>
    </x:row>
    <x:row r="2261" ht="44" customHeight="1">
      <x:c r="A2261" s="126" t="str">
        <x:v>D6-W-W3-N29-ECHEC---01</x:v>
      </x:c>
      <x:c r="B2261" s="127" t="str">
        <x:v>D6-W-W3-N29</x:v>
      </x:c>
      <x:c r="C2261" s="127" t="str">
        <x:v>ECHEC</x:v>
      </x:c>
      <x:c r="D2261" s="127" t="str">
        <x:v>-</x:v>
      </x:c>
      <x:c r="E2261" s="128" t="n">
        <x:v>1</x:v>
      </x:c>
      <x:c r="F2261" s="127" t="str">
        <x:v>Guide de l’anneau froid</x:v>
      </x:c>
      <x:c r="G2261" s="127" t="str">
        <x:v>Celle-ci répond creux. Tu n’as pas encore une route pour toute l’équipe.</x:v>
      </x:c>
      <x:c r="H2261" s="127" t="str">
        <x:v>Abaisse la main et regarde la route ou l’objet resté inaccessible.</x:v>
      </x:c>
      <x:c r="I2261" s="127" t="str">
        <x:v>Échec ou blocage correspondant effectivement observé ; les dégâts, objets et positions persistent.</x:v>
      </x:c>
      <x:c r="J2261" s="127" t="str">
        <x:v>Guerre de clan — mission narrative 2D</x:v>
      </x:c>
      <x:c r="K2261" s="130" t="n">
        <x:v>12</x:v>
      </x:c>
    </x:row>
    <x:row r="2262" ht="44" customHeight="1">
      <x:c r="A2262" s="121" t="str">
        <x:v>D6-W-W3-N29-REPRISE---01</x:v>
      </x:c>
      <x:c r="B2262" s="122" t="str">
        <x:v>D6-W-W3-N29</x:v>
      </x:c>
      <x:c r="C2262" s="122" t="str">
        <x:v>REPRISE</x:v>
      </x:c>
      <x:c r="D2262" s="122" t="str">
        <x:v>-</x:v>
      </x:c>
      <x:c r="E2262" s="123" t="n">
        <x:v>1</x:v>
      </x:c>
      <x:c r="F2262" s="122" t="str">
        <x:v>Guide de l’anneau froid</x:v>
      </x:c>
      <x:c r="G2262" s="122" t="str">
        <x:v>Le vent a couvert les marques. Retrouve le dernier appui confirmé.</x:v>
      </x:c>
      <x:c r="H2262" s="122" t="str">
        <x:v>Reprend sa place au dernier point sûr, sans rejouer le début.</x:v>
      </x:c>
      <x:c r="I2262" s="122" t="str">
        <x:v>Réinteraction volontaire après interruption ; état de l’action conservé.</x:v>
      </x:c>
      <x:c r="J2262" s="122" t="str">
        <x:v>Guerre de clan — mission narrative 2D</x:v>
      </x:c>
      <x:c r="K2262" s="125" t="n">
        <x:v>11</x:v>
      </x:c>
    </x:row>
    <x:row r="2263" ht="59" customHeight="1">
      <x:c r="A2263" s="126" t="str">
        <x:v>D6-W-W3-N29-CHOIX-A-01</x:v>
      </x:c>
      <x:c r="B2263" s="127" t="str">
        <x:v>D6-W-W3-N29</x:v>
      </x:c>
      <x:c r="C2263" s="127" t="str">
        <x:v>CHOIX</x:v>
      </x:c>
      <x:c r="D2263" s="127" t="str">
        <x:v>A</x:v>
      </x:c>
      <x:c r="E2263" s="128" t="n">
        <x:v>1</x:v>
      </x:c>
      <x:c r="F2263" s="127" t="str">
        <x:v>Joueur</x:v>
      </x:c>
      <x:c r="G2263" s="127" t="str">
        <x:v>Je prends la ligne directe après l’avoir sondée.</x:v>
      </x:c>
      <x:c r="H2263" s="127" t="str">
        <x:v>Regarder la personne ou l’appui concerné ; intention, pas résultat.</x:v>
      </x:c>
      <x:c r="I2263" s="127" t="str">
        <x:v>Option physiquement praticable ; partenaires mentionnés présents et volontaires ; ressources nécessaires disponibles.</x:v>
      </x:c>
      <x:c r="J2263" s="127" t="str">
        <x:v>Guerre de clan — mission narrative 2D</x:v>
      </x:c>
      <x:c r="K2263" s="130" t="n">
        <x:v>8</x:v>
      </x:c>
    </x:row>
    <x:row r="2264" ht="59" customHeight="1">
      <x:c r="A2264" s="121" t="str">
        <x:v>D6-W-W3-N29-REPONSE-A-01</x:v>
      </x:c>
      <x:c r="B2264" s="122" t="str">
        <x:v>D6-W-W3-N29</x:v>
      </x:c>
      <x:c r="C2264" s="122" t="str">
        <x:v>REPONSE</x:v>
      </x:c>
      <x:c r="D2264" s="122" t="str">
        <x:v>A</x:v>
      </x:c>
      <x:c r="E2264" s="123" t="n">
        <x:v>1</x:v>
      </x:c>
      <x:c r="F2264" s="122" t="str">
        <x:v>Guide de l’anneau froid</x:v>
      </x:c>
      <x:c r="G2264" s="122" t="str">
        <x:v>Frappe les zones repérées une par une. Garde ton poids sur l’appui qui a répondu plein.</x:v>
      </x:c>
      <x:c r="H2264" s="122" t="str">
        <x:v>Réponse au choix retenu ; les autres réponses ne sont pas jouées.</x:v>
      </x:c>
      <x:c r="I2264" s="122" t="str">
        <x:v>Option physiquement praticable ; partenaires mentionnés présents et volontaires ; ressources nécessaires disponibles.</x:v>
      </x:c>
      <x:c r="J2264" s="122" t="str">
        <x:v>Guerre de clan — mission narrative 2D</x:v>
      </x:c>
      <x:c r="K2264" s="125" t="n">
        <x:v>16</x:v>
      </x:c>
    </x:row>
    <x:row r="2265" ht="59" customHeight="1">
      <x:c r="A2265" s="126" t="str">
        <x:v>D6-W-W3-N29-CHOIX-B-01</x:v>
      </x:c>
      <x:c r="B2265" s="127" t="str">
        <x:v>D6-W-W3-N29</x:v>
      </x:c>
      <x:c r="C2265" s="127" t="str">
        <x:v>CHOIX</x:v>
      </x:c>
      <x:c r="D2265" s="127" t="str">
        <x:v>B</x:v>
      </x:c>
      <x:c r="E2265" s="128" t="n">
        <x:v>1</x:v>
      </x:c>
      <x:c r="F2265" s="127" t="str">
        <x:v>Joueur</x:v>
      </x:c>
      <x:c r="G2265" s="127" t="str">
        <x:v>Je rejoins d’abord le poste du guide.</x:v>
      </x:c>
      <x:c r="H2265" s="127" t="str">
        <x:v>Regarder la personne ou l’appui concerné ; intention, pas résultat.</x:v>
      </x:c>
      <x:c r="I2265" s="127" t="str">
        <x:v>Option physiquement praticable ; aucune téléportation ou ressource supposée. Si choix de différer : sortie sûre encore atteignable.</x:v>
      </x:c>
      <x:c r="J2265" s="127" t="str">
        <x:v>Guerre de clan — mission narrative 2D</x:v>
      </x:c>
      <x:c r="K2265" s="130" t="n">
        <x:v>7</x:v>
      </x:c>
    </x:row>
    <x:row r="2266" ht="59" customHeight="1">
      <x:c r="A2266" s="121" t="str">
        <x:v>D6-W-W3-N29-REPONSE-B-01</x:v>
      </x:c>
      <x:c r="B2266" s="122" t="str">
        <x:v>D6-W-W3-N29</x:v>
      </x:c>
      <x:c r="C2266" s="122" t="str">
        <x:v>REPONSE</x:v>
      </x:c>
      <x:c r="D2266" s="122" t="str">
        <x:v>B</x:v>
      </x:c>
      <x:c r="E2266" s="123" t="n">
        <x:v>1</x:v>
      </x:c>
      <x:c r="F2266" s="122" t="str">
        <x:v>Guide de l’anneau froid</x:v>
      </x:c>
      <x:c r="G2266" s="122" t="str">
        <x:v>La moraine y mène sous couvert. Tu pourras regarder l’aiguille depuis son abri.</x:v>
      </x:c>
      <x:c r="H2266" s="122" t="str">
        <x:v>Réponse au choix retenu ; les autres réponses ne sont pas jouées.</x:v>
      </x:c>
      <x:c r="I2266" s="122" t="str">
        <x:v>Option physiquement praticable ; aucune téléportation ou ressource supposée. Si choix de différer : sortie sûre encore atteignable.</x:v>
      </x:c>
      <x:c r="J2266" s="122" t="str">
        <x:v>Guerre de clan — mission narrative 2D</x:v>
      </x:c>
      <x:c r="K2266" s="125" t="n">
        <x:v>13</x:v>
      </x:c>
    </x:row>
    <x:row r="2267" ht="254" customHeight="1">
      <x:c r="A2267" s="126" t="str">
        <x:v>D6-W-W3-N30-OUV---01</x:v>
      </x:c>
      <x:c r="B2267" s="127" t="str">
        <x:v>D6-W-W3-N30</x:v>
      </x:c>
      <x:c r="C2267" s="127" t="str">
        <x:v>OUV</x:v>
      </x:c>
      <x:c r="D2267" s="127" t="str">
        <x:v>-</x:v>
      </x:c>
      <x:c r="E2267" s="128" t="n">
        <x:v>1</x:v>
      </x:c>
      <x:c r="F2267" s="127" t="str">
        <x:v>Équipier sur la corniche</x:v>
      </x:c>
      <x:c r="G2267" s="127" t="str">
        <x:v>Je peux garder cette prise. Je ne peux pas remonter seul avec la jambe comme ça.</x:v>
      </x:c>
      <x:c r="H2267" s="127" t="str">
        <x:v>Désigne l’élément visible concerné puis laisse au joueur le temps de regarder.</x:v>
      </x:c>
      <x:c r="I2267"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267" s="127" t="str">
        <x:v>Guerre de clan — mission narrative 2D</x:v>
      </x:c>
      <x:c r="K2267" s="130" t="n">
        <x:v>16</x:v>
      </x:c>
    </x:row>
    <x:row r="2268" ht="74" customHeight="1">
      <x:c r="A2268" s="121" t="str">
        <x:v>D6-W-W3-N30-SUCCES---01</x:v>
      </x:c>
      <x:c r="B2268" s="122" t="str">
        <x:v>D6-W-W3-N30</x:v>
      </x:c>
      <x:c r="C2268" s="122" t="str">
        <x:v>SUCCES</x:v>
      </x:c>
      <x:c r="D2268" s="122" t="str">
        <x:v>-</x:v>
      </x:c>
      <x:c r="E2268" s="123" t="n">
        <x:v>1</x:v>
      </x:c>
      <x:c r="F2268" s="122" t="str">
        <x:v>Équipier sur la corniche</x:v>
      </x:c>
      <x:c r="G2268" s="122" t="str">
        <x:v>Je suis sur le palier. La jambe ne porte toujours pas ; il faudra m’accompagner.</x:v>
      </x:c>
      <x:c r="H2268" s="122" t="str">
        <x:v>Rejoint le point de travail ou de passage réellement obtenu.</x:v>
      </x:c>
      <x:c r="I2268" s="122" t="str">
        <x:v>Résultat correspondant effectivement constaté ; remplace ou supprime la ligne si choix de refus/différé/observation. Ne jamais jouer une victoire non acquise.</x:v>
      </x:c>
      <x:c r="J2268" s="122" t="str">
        <x:v>Guerre de clan — mission narrative 2D</x:v>
      </x:c>
      <x:c r="K2268" s="125" t="n">
        <x:v>15</x:v>
      </x:c>
    </x:row>
    <x:row r="2269" ht="44" customHeight="1">
      <x:c r="A2269" s="126" t="str">
        <x:v>D6-W-W3-N30-ECHEC---01</x:v>
      </x:c>
      <x:c r="B2269" s="127" t="str">
        <x:v>D6-W-W3-N30</x:v>
      </x:c>
      <x:c r="C2269" s="127" t="str">
        <x:v>ECHEC</x:v>
      </x:c>
      <x:c r="D2269" s="127" t="str">
        <x:v>-</x:v>
      </x:c>
      <x:c r="E2269" s="128" t="n">
        <x:v>1</x:v>
      </x:c>
      <x:c r="F2269" s="127" t="str">
        <x:v>Équipier sur la corniche</x:v>
      </x:c>
      <x:c r="G2269" s="127" t="str">
        <x:v>L’ancrage bouge. Arrête de tirer, je peux encore garder l’encoche.</x:v>
      </x:c>
      <x:c r="H2269" s="127" t="str">
        <x:v>Abaisse la main et regarde la route ou l’objet resté inaccessible.</x:v>
      </x:c>
      <x:c r="I2269" s="127" t="str">
        <x:v>Échec ou blocage correspondant effectivement observé ; les dégâts, objets et positions persistent.</x:v>
      </x:c>
      <x:c r="J2269" s="127" t="str">
        <x:v>Guerre de clan — mission narrative 2D</x:v>
      </x:c>
      <x:c r="K2269" s="130" t="n">
        <x:v>10</x:v>
      </x:c>
    </x:row>
    <x:row r="2270" ht="44" customHeight="1">
      <x:c r="A2270" s="121" t="str">
        <x:v>D6-W-W3-N30-REPRISE---01</x:v>
      </x:c>
      <x:c r="B2270" s="122" t="str">
        <x:v>D6-W-W3-N30</x:v>
      </x:c>
      <x:c r="C2270" s="122" t="str">
        <x:v>REPRISE</x:v>
      </x:c>
      <x:c r="D2270" s="122" t="str">
        <x:v>-</x:v>
      </x:c>
      <x:c r="E2270" s="123" t="n">
        <x:v>1</x:v>
      </x:c>
      <x:c r="F2270" s="122" t="str">
        <x:v>Équipier sur la corniche</x:v>
      </x:c>
      <x:c r="G2270" s="122" t="str">
        <x:v>Je suis ici. Reprends la tension lentement, après avoir fixé le couvert au-dessus.</x:v>
      </x:c>
      <x:c r="H2270" s="122" t="str">
        <x:v>Reprend sa place au dernier point sûr, sans rejouer le début.</x:v>
      </x:c>
      <x:c r="I2270" s="122" t="str">
        <x:v>Réinteraction volontaire après interruption ; état de l’action conservé.</x:v>
      </x:c>
      <x:c r="J2270" s="122" t="str">
        <x:v>Guerre de clan — mission narrative 2D</x:v>
      </x:c>
      <x:c r="K2270" s="125" t="n">
        <x:v>13</x:v>
      </x:c>
    </x:row>
    <x:row r="2271" ht="59" customHeight="1">
      <x:c r="A2271" s="126" t="str">
        <x:v>D6-W-W3-N30-CHOIX-A-01</x:v>
      </x:c>
      <x:c r="B2271" s="127" t="str">
        <x:v>D6-W-W3-N30</x:v>
      </x:c>
      <x:c r="C2271" s="127" t="str">
        <x:v>CHOIX</x:v>
      </x:c>
      <x:c r="D2271" s="127" t="str">
        <x:v>A</x:v>
      </x:c>
      <x:c r="E2271" s="128" t="n">
        <x:v>1</x:v>
      </x:c>
      <x:c r="F2271" s="127" t="str">
        <x:v>Joueur</x:v>
      </x:c>
      <x:c r="G2271" s="127" t="str">
        <x:v>Je descends le matériel lourd. Tiens encore.</x:v>
      </x:c>
      <x:c r="H2271" s="127" t="str">
        <x:v>Regarder la personne ou l’appui concerné ; intention, pas résultat.</x:v>
      </x:c>
      <x:c r="I2271" s="127" t="str">
        <x:v>Option physiquement praticable ; partenaires mentionnés présents et volontaires ; ressources nécessaires disponibles.</x:v>
      </x:c>
      <x:c r="J2271" s="127" t="str">
        <x:v>Guerre de clan — mission narrative 2D</x:v>
      </x:c>
      <x:c r="K2271" s="130" t="n">
        <x:v>7</x:v>
      </x:c>
    </x:row>
    <x:row r="2272" ht="59" customHeight="1">
      <x:c r="A2272" s="121" t="str">
        <x:v>D6-W-W3-N30-REPONSE-A-01</x:v>
      </x:c>
      <x:c r="B2272" s="122" t="str">
        <x:v>D6-W-W3-N30</x:v>
      </x:c>
      <x:c r="C2272" s="122" t="str">
        <x:v>REPONSE</x:v>
      </x:c>
      <x:c r="D2272" s="122" t="str">
        <x:v>A</x:v>
      </x:c>
      <x:c r="E2272" s="123" t="n">
        <x:v>1</x:v>
      </x:c>
      <x:c r="F2272" s="122" t="str">
        <x:v>Équipier sur la corniche</x:v>
      </x:c>
      <x:c r="G2272" s="122" t="str">
        <x:v>Passe la corde dans l’encoche ; sinon elle me tirera contre ce bord.</x:v>
      </x:c>
      <x:c r="H2272" s="122" t="str">
        <x:v>Réponse au choix retenu ; les autres réponses ne sont pas jouées.</x:v>
      </x:c>
      <x:c r="I2272" s="122" t="str">
        <x:v>Option physiquement praticable ; partenaires mentionnés présents et volontaires ; ressources nécessaires disponibles.</x:v>
      </x:c>
      <x:c r="J2272" s="122" t="str">
        <x:v>Guerre de clan — mission narrative 2D</x:v>
      </x:c>
      <x:c r="K2272" s="125" t="n">
        <x:v>13</x:v>
      </x:c>
    </x:row>
    <x:row r="2273" ht="59" customHeight="1">
      <x:c r="A2273" s="126" t="str">
        <x:v>D6-W-W3-N30-CHOIX-B-01</x:v>
      </x:c>
      <x:c r="B2273" s="127" t="str">
        <x:v>D6-W-W3-N30</x:v>
      </x:c>
      <x:c r="C2273" s="127" t="str">
        <x:v>CHOIX</x:v>
      </x:c>
      <x:c r="D2273" s="127" t="str">
        <x:v>B</x:v>
      </x:c>
      <x:c r="E2273" s="128" t="n">
        <x:v>1</x:v>
      </x:c>
      <x:c r="F2273" s="127" t="str">
        <x:v>Joueur</x:v>
      </x:c>
      <x:c r="G2273" s="127" t="str">
        <x:v>Je pose un second ancrage pour partager la traction.</x:v>
      </x:c>
      <x:c r="H2273" s="127" t="str">
        <x:v>Regarder la personne ou l’appui concerné ; intention, pas résultat.</x:v>
      </x:c>
      <x:c r="I2273" s="127" t="str">
        <x:v>Option physiquement praticable ; aucune téléportation ou ressource supposée. Si choix de différer : sortie sûre encore atteignable.</x:v>
      </x:c>
      <x:c r="J2273" s="127" t="str">
        <x:v>Guerre de clan — mission narrative 2D</x:v>
      </x:c>
      <x:c r="K2273" s="130" t="n">
        <x:v>9</x:v>
      </x:c>
    </x:row>
    <x:row r="2274" ht="59" customHeight="1">
      <x:c r="A2274" s="121" t="str">
        <x:v>D6-W-W3-N30-REPONSE-B-01</x:v>
      </x:c>
      <x:c r="B2274" s="122" t="str">
        <x:v>D6-W-W3-N30</x:v>
      </x:c>
      <x:c r="C2274" s="122" t="str">
        <x:v>REPONSE</x:v>
      </x:c>
      <x:c r="D2274" s="122" t="str">
        <x:v>B</x:v>
      </x:c>
      <x:c r="E2274" s="123" t="n">
        <x:v>1</x:v>
      </x:c>
      <x:c r="F2274" s="122" t="str">
        <x:v>Équipier sur la corniche</x:v>
      </x:c>
      <x:c r="G2274" s="122" t="str">
        <x:v>Fais-le depuis le palier. Le bord près de ma main s’effrite.</x:v>
      </x:c>
      <x:c r="H2274" s="122" t="str">
        <x:v>Réponse au choix retenu ; les autres réponses ne sont pas jouées.</x:v>
      </x:c>
      <x:c r="I2274" s="122" t="str">
        <x:v>Option physiquement praticable ; aucune téléportation ou ressource supposée. Si choix de différer : sortie sûre encore atteignable.</x:v>
      </x:c>
      <x:c r="J2274" s="122" t="str">
        <x:v>Guerre de clan — mission narrative 2D</x:v>
      </x:c>
      <x:c r="K2274" s="125" t="n">
        <x:v>11</x:v>
      </x:c>
    </x:row>
    <x:row r="2275" ht="254" customHeight="1">
      <x:c r="A2275" s="126" t="str">
        <x:v>D6-W-W3-N31-OUV---01</x:v>
      </x:c>
      <x:c r="B2275" s="127" t="str">
        <x:v>D6-W-W3-N31</x:v>
      </x:c>
      <x:c r="C2275" s="127" t="str">
        <x:v>OUV</x:v>
      </x:c>
      <x:c r="D2275" s="127" t="str">
        <x:v>-</x:v>
      </x:c>
      <x:c r="E2275" s="128" t="n">
        <x:v>1</x:v>
      </x:c>
      <x:c r="F2275" s="127" t="str">
        <x:v>Chasseuse du givre</x:v>
      </x:c>
      <x:c r="G2275" s="127" t="str">
        <x:v>La proie revient à son abri. L’obstacle du rival l’envoie vers les plaques les plus minces.</x:v>
      </x:c>
      <x:c r="H2275" s="127" t="str">
        <x:v>Désigne l’élément visible concerné puis laisse au joueur le temps de regarder.</x:v>
      </x:c>
      <x:c r="I2275"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275" s="127" t="str">
        <x:v>Guerre de clan — mission narrative 2D</x:v>
      </x:c>
      <x:c r="K2275" s="130" t="n">
        <x:v>16</x:v>
      </x:c>
    </x:row>
    <x:row r="2276" ht="74" customHeight="1">
      <x:c r="A2276" s="121" t="str">
        <x:v>D6-W-W3-N31-SUCCES---01</x:v>
      </x:c>
      <x:c r="B2276" s="122" t="str">
        <x:v>D6-W-W3-N31</x:v>
      </x:c>
      <x:c r="C2276" s="122" t="str">
        <x:v>SUCCES</x:v>
      </x:c>
      <x:c r="D2276" s="122" t="str">
        <x:v>-</x:v>
      </x:c>
      <x:c r="E2276" s="123" t="n">
        <x:v>1</x:v>
      </x:c>
      <x:c r="F2276" s="122" t="str">
        <x:v>Chasseuse du givre</x:v>
      </x:c>
      <x:c r="G2276" s="122" t="str">
        <x:v>Nous sommes ressortis par la route gardée. La proie reste dans l’état où la rencontre l’a laissée.</x:v>
      </x:c>
      <x:c r="H2276" s="122" t="str">
        <x:v>Rejoint le point de travail ou de passage réellement obtenu.</x:v>
      </x:c>
      <x:c r="I2276" s="122" t="str">
        <x:v>Résultat correspondant effectivement constaté ; remplace ou supprime la ligne si choix de refus/différé/observation. Ne jamais jouer une victoire non acquise.</x:v>
      </x:c>
      <x:c r="J2276" s="122" t="str">
        <x:v>Guerre de clan — mission narrative 2D</x:v>
      </x:c>
      <x:c r="K2276" s="125" t="n">
        <x:v>17</x:v>
      </x:c>
    </x:row>
    <x:row r="2277" ht="44" customHeight="1">
      <x:c r="A2277" s="126" t="str">
        <x:v>D6-W-W3-N31-ECHEC---01</x:v>
      </x:c>
      <x:c r="B2277" s="127" t="str">
        <x:v>D6-W-W3-N31</x:v>
      </x:c>
      <x:c r="C2277" s="127" t="str">
        <x:v>ECHEC</x:v>
      </x:c>
      <x:c r="D2277" s="127" t="str">
        <x:v>-</x:v>
      </x:c>
      <x:c r="E2277" s="128" t="n">
        <x:v>1</x:v>
      </x:c>
      <x:c r="F2277" s="127" t="str">
        <x:v>Chasseuse du givre</x:v>
      </x:c>
      <x:c r="G2277" s="127" t="str">
        <x:v>Les plaques coupent notre angle. Reste au dernier appui plutôt que de fermer les yeux et charger.</x:v>
      </x:c>
      <x:c r="H2277" s="127" t="str">
        <x:v>Abaisse la main et regarde la route ou l’objet resté inaccessible.</x:v>
      </x:c>
      <x:c r="I2277" s="127" t="str">
        <x:v>Échec ou blocage correspondant effectivement observé ; les dégâts, objets et positions persistent.</x:v>
      </x:c>
      <x:c r="J2277" s="127" t="str">
        <x:v>Guerre de clan — mission narrative 2D</x:v>
      </x:c>
      <x:c r="K2277" s="130" t="n">
        <x:v>17</x:v>
      </x:c>
    </x:row>
    <x:row r="2278" ht="44" customHeight="1">
      <x:c r="A2278" s="121" t="str">
        <x:v>D6-W-W3-N31-REPRISE---01</x:v>
      </x:c>
      <x:c r="B2278" s="122" t="str">
        <x:v>D6-W-W3-N31</x:v>
      </x:c>
      <x:c r="C2278" s="122" t="str">
        <x:v>REPRISE</x:v>
      </x:c>
      <x:c r="D2278" s="122" t="str">
        <x:v>-</x:v>
      </x:c>
      <x:c r="E2278" s="123" t="n">
        <x:v>1</x:v>
      </x:c>
      <x:c r="F2278" s="122" t="str">
        <x:v>Chasseuse du givre</x:v>
      </x:c>
      <x:c r="G2278" s="122" t="str">
        <x:v>Écoute son souffle depuis l’abri. Elle a pu changer de côté depuis notre retrait.</x:v>
      </x:c>
      <x:c r="H2278" s="122" t="str">
        <x:v>Reprend sa place au dernier point sûr, sans rejouer le début.</x:v>
      </x:c>
      <x:c r="I2278" s="122" t="str">
        <x:v>Réinteraction volontaire après interruption ; état de l’action conservé.</x:v>
      </x:c>
      <x:c r="J2278" s="122" t="str">
        <x:v>Guerre de clan — mission narrative 2D</x:v>
      </x:c>
      <x:c r="K2278" s="125" t="n">
        <x:v>14</x:v>
      </x:c>
    </x:row>
    <x:row r="2279" ht="59" customHeight="1">
      <x:c r="A2279" s="126" t="str">
        <x:v>D6-W-W3-N31-CHOIX-A-01</x:v>
      </x:c>
      <x:c r="B2279" s="127" t="str">
        <x:v>D6-W-W3-N31</x:v>
      </x:c>
      <x:c r="C2279" s="127" t="str">
        <x:v>CHOIX</x:v>
      </x:c>
      <x:c r="D2279" s="127" t="str">
        <x:v>A</x:v>
      </x:c>
      <x:c r="E2279" s="128" t="n">
        <x:v>1</x:v>
      </x:c>
      <x:c r="F2279" s="127" t="str">
        <x:v>Joueur</x:v>
      </x:c>
      <x:c r="G2279" s="127" t="str">
        <x:v>Nous l’engageons dans le passage reconnu.</x:v>
      </x:c>
      <x:c r="H2279" s="127" t="str">
        <x:v>Regarder la personne ou l’appui concerné ; intention, pas résultat.</x:v>
      </x:c>
      <x:c r="I2279" s="127" t="str">
        <x:v>Option physiquement praticable ; partenaires mentionnés présents et volontaires ; ressources nécessaires disponibles.</x:v>
      </x:c>
      <x:c r="J2279" s="127" t="str">
        <x:v>Guerre de clan — mission narrative 2D</x:v>
      </x:c>
      <x:c r="K2279" s="130" t="n">
        <x:v>6</x:v>
      </x:c>
    </x:row>
    <x:row r="2280" ht="59" customHeight="1">
      <x:c r="A2280" s="121" t="str">
        <x:v>D6-W-W3-N31-REPONSE-A-01</x:v>
      </x:c>
      <x:c r="B2280" s="122" t="str">
        <x:v>D6-W-W3-N31</x:v>
      </x:c>
      <x:c r="C2280" s="122" t="str">
        <x:v>REPONSE</x:v>
      </x:c>
      <x:c r="D2280" s="122" t="str">
        <x:v>A</x:v>
      </x:c>
      <x:c r="E2280" s="123" t="n">
        <x:v>1</x:v>
      </x:c>
      <x:c r="F2280" s="122" t="str">
        <x:v>Chasseuse du givre</x:v>
      </x:c>
      <x:c r="G2280" s="122" t="str">
        <x:v>Déplace ce barrage seulement après avoir placé nos appuis. Elle ne suivra pas un ordre.</x:v>
      </x:c>
      <x:c r="H2280" s="122" t="str">
        <x:v>Réponse au choix retenu ; les autres réponses ne sont pas jouées.</x:v>
      </x:c>
      <x:c r="I2280" s="122" t="str">
        <x:v>Option physiquement praticable ; partenaires mentionnés présents et volontaires ; ressources nécessaires disponibles.</x:v>
      </x:c>
      <x:c r="J2280" s="122" t="str">
        <x:v>Guerre de clan — mission narrative 2D</x:v>
      </x:c>
      <x:c r="K2280" s="125" t="n">
        <x:v>15</x:v>
      </x:c>
    </x:row>
    <x:row r="2281" ht="59" customHeight="1">
      <x:c r="A2281" s="126" t="str">
        <x:v>D6-W-W3-N31-CHOIX-B-01</x:v>
      </x:c>
      <x:c r="B2281" s="127" t="str">
        <x:v>D6-W-W3-N31</x:v>
      </x:c>
      <x:c r="C2281" s="127" t="str">
        <x:v>CHOIX</x:v>
      </x:c>
      <x:c r="D2281" s="127" t="str">
        <x:v>B</x:v>
      </x:c>
      <x:c r="E2281" s="128" t="n">
        <x:v>1</x:v>
      </x:c>
      <x:c r="F2281" s="127" t="str">
        <x:v>Joueur</x:v>
      </x:c>
      <x:c r="G2281" s="127" t="str">
        <x:v>On rompt la chasse pour ramener l’équipe isolée.</x:v>
      </x:c>
      <x:c r="H2281" s="127" t="str">
        <x:v>Regarder la personne ou l’appui concerné ; intention, pas résultat.</x:v>
      </x:c>
      <x:c r="I2281" s="127" t="str">
        <x:v>Option physiquement praticable ; aucune téléportation ou ressource supposée. Si choix de différer : sortie sûre encore atteignable.</x:v>
      </x:c>
      <x:c r="J2281" s="127" t="str">
        <x:v>Guerre de clan — mission narrative 2D</x:v>
      </x:c>
      <x:c r="K2281" s="130" t="n">
        <x:v>8</x:v>
      </x:c>
    </x:row>
    <x:row r="2282" ht="59" customHeight="1">
      <x:c r="A2282" s="121" t="str">
        <x:v>D6-W-W3-N31-REPONSE-B-01</x:v>
      </x:c>
      <x:c r="B2282" s="122" t="str">
        <x:v>D6-W-W3-N31</x:v>
      </x:c>
      <x:c r="C2282" s="122" t="str">
        <x:v>REPONSE</x:v>
      </x:c>
      <x:c r="D2282" s="122" t="str">
        <x:v>B</x:v>
      </x:c>
      <x:c r="E2282" s="123" t="n">
        <x:v>1</x:v>
      </x:c>
      <x:c r="F2282" s="122" t="str">
        <x:v>Chasseuse du givre</x:v>
      </x:c>
      <x:c r="G2282" s="122" t="str">
        <x:v>Je garde son dernier emplacement en vue. Partons avant que le souffle nous sépare aussi.</x:v>
      </x:c>
      <x:c r="H2282" s="122" t="str">
        <x:v>Réponse au choix retenu ; les autres réponses ne sont pas jouées.</x:v>
      </x:c>
      <x:c r="I2282" s="122" t="str">
        <x:v>Option physiquement praticable ; aucune téléportation ou ressource supposée. Si choix de différer : sortie sûre encore atteignable.</x:v>
      </x:c>
      <x:c r="J2282" s="122" t="str">
        <x:v>Guerre de clan — mission narrative 2D</x:v>
      </x:c>
      <x:c r="K2282" s="125" t="n">
        <x:v>15</x:v>
      </x:c>
    </x:row>
    <x:row r="2283" ht="254" customHeight="1">
      <x:c r="A2283" s="126" t="str">
        <x:v>D6-W-W3-N32-OUV---01</x:v>
      </x:c>
      <x:c r="B2283" s="127" t="str">
        <x:v>D6-W-W3-N32</x:v>
      </x:c>
      <x:c r="C2283" s="127" t="str">
        <x:v>OUV</x:v>
      </x:c>
      <x:c r="D2283" s="127" t="str">
        <x:v>-</x:v>
      </x:c>
      <x:c r="E2283" s="128" t="n">
        <x:v>1</x:v>
      </x:c>
      <x:c r="F2283" s="127" t="str">
        <x:v>Gardien du refuge froid</x:v>
      </x:c>
      <x:c r="G2283" s="127" t="str">
        <x:v>J’ai des places derrière cette cloison. Pas assez pour faire entrer une autre équipe sans déplacer les charges.</x:v>
      </x:c>
      <x:c r="H2283" s="127" t="str">
        <x:v>Désigne l’élément visible concerné puis laisse au joueur le temps de regarder.</x:v>
      </x:c>
      <x:c r="I2283"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283" s="127" t="str">
        <x:v>Guerre de clan — mission narrative 2D</x:v>
      </x:c>
      <x:c r="K2283" s="130" t="n">
        <x:v>18</x:v>
      </x:c>
    </x:row>
    <x:row r="2284" ht="74" customHeight="1">
      <x:c r="A2284" s="121" t="str">
        <x:v>D6-W-W3-N32-SUCCES---01</x:v>
      </x:c>
      <x:c r="B2284" s="122" t="str">
        <x:v>D6-W-W3-N32</x:v>
      </x:c>
      <x:c r="C2284" s="122" t="str">
        <x:v>SUCCES</x:v>
      </x:c>
      <x:c r="D2284" s="122" t="str">
        <x:v>-</x:v>
      </x:c>
      <x:c r="E2284" s="123" t="n">
        <x:v>1</x:v>
      </x:c>
      <x:c r="F2284" s="122" t="str">
        <x:v>Gardien du refuge froid</x:v>
      </x:c>
      <x:c r="G2284" s="122" t="str">
        <x:v>Les présents ont trouvé leur place. Les outils revenus sont près de l’entrée, pas ceux restés au froid.</x:v>
      </x:c>
      <x:c r="H2284" s="122" t="str">
        <x:v>Rejoint le point de travail ou de passage réellement obtenu.</x:v>
      </x:c>
      <x:c r="I2284" s="122" t="str">
        <x:v>Résultat correspondant effectivement constaté ; remplace ou supprime la ligne si choix de refus/différé/observation. Ne jamais jouer une victoire non acquise.</x:v>
      </x:c>
      <x:c r="J2284" s="122" t="str">
        <x:v>Guerre de clan — mission narrative 2D</x:v>
      </x:c>
      <x:c r="K2284" s="125" t="n">
        <x:v>18</x:v>
      </x:c>
    </x:row>
    <x:row r="2285" ht="44" customHeight="1">
      <x:c r="A2285" s="126" t="str">
        <x:v>D6-W-W3-N32-ECHEC---01</x:v>
      </x:c>
      <x:c r="B2285" s="127" t="str">
        <x:v>D6-W-W3-N32</x:v>
      </x:c>
      <x:c r="C2285" s="127" t="str">
        <x:v>ECHEC</x:v>
      </x:c>
      <x:c r="D2285" s="127" t="str">
        <x:v>-</x:v>
      </x:c>
      <x:c r="E2285" s="128" t="n">
        <x:v>1</x:v>
      </x:c>
      <x:c r="F2285" s="127" t="str">
        <x:v>Gardien du refuge froid</x:v>
      </x:c>
      <x:c r="G2285" s="127" t="str">
        <x:v>Il manque encore de la place abritée. Nous ne pouvons pas y pousser un blessé de plus.</x:v>
      </x:c>
      <x:c r="H2285" s="127" t="str">
        <x:v>Abaisse la main et regarde la route ou l’objet resté inaccessible.</x:v>
      </x:c>
      <x:c r="I2285" s="127" t="str">
        <x:v>Échec ou blocage correspondant effectivement observé ; les dégâts, objets et positions persistent.</x:v>
      </x:c>
      <x:c r="J2285" s="127" t="str">
        <x:v>Guerre de clan — mission narrative 2D</x:v>
      </x:c>
      <x:c r="K2285" s="130" t="n">
        <x:v>17</x:v>
      </x:c>
    </x:row>
    <x:row r="2286" ht="44" customHeight="1">
      <x:c r="A2286" s="121" t="str">
        <x:v>D6-W-W3-N32-REPRISE---01</x:v>
      </x:c>
      <x:c r="B2286" s="122" t="str">
        <x:v>D6-W-W3-N32</x:v>
      </x:c>
      <x:c r="C2286" s="122" t="str">
        <x:v>REPRISE</x:v>
      </x:c>
      <x:c r="D2286" s="122" t="str">
        <x:v>-</x:v>
      </x:c>
      <x:c r="E2286" s="123" t="n">
        <x:v>1</x:v>
      </x:c>
      <x:c r="F2286" s="122" t="str">
        <x:v>Gardien du refuge froid</x:v>
      </x:c>
      <x:c r="G2286" s="122" t="str">
        <x:v>Cette couche est occupée. Regarde les places encore libres avant d’amener le suivant.</x:v>
      </x:c>
      <x:c r="H2286" s="122" t="str">
        <x:v>Reprend sa place au dernier point sûr, sans rejouer le début.</x:v>
      </x:c>
      <x:c r="I2286" s="122" t="str">
        <x:v>Réinteraction volontaire après interruption ; état de l’action conservé.</x:v>
      </x:c>
      <x:c r="J2286" s="122" t="str">
        <x:v>Guerre de clan — mission narrative 2D</x:v>
      </x:c>
      <x:c r="K2286" s="125" t="n">
        <x:v>13</x:v>
      </x:c>
    </x:row>
    <x:row r="2287" ht="59" customHeight="1">
      <x:c r="A2287" s="126" t="str">
        <x:v>D6-W-W3-N32-CHOIX-A-01</x:v>
      </x:c>
      <x:c r="B2287" s="127" t="str">
        <x:v>D6-W-W3-N32</x:v>
      </x:c>
      <x:c r="C2287" s="127" t="str">
        <x:v>CHOIX</x:v>
      </x:c>
      <x:c r="D2287" s="127" t="str">
        <x:v>A</x:v>
      </x:c>
      <x:c r="E2287" s="128" t="n">
        <x:v>1</x:v>
      </x:c>
      <x:c r="F2287" s="127" t="str">
        <x:v>Joueur</x:v>
      </x:c>
      <x:c r="G2287" s="127" t="str">
        <x:v>Si les places existent, ouvrons aussi aux rivaux.</x:v>
      </x:c>
      <x:c r="H2287" s="127" t="str">
        <x:v>Regarder la personne ou l’appui concerné ; intention, pas résultat.</x:v>
      </x:c>
      <x:c r="I2287" s="127" t="str">
        <x:v>Option physiquement praticable ; partenaires mentionnés présents et volontaires ; ressources nécessaires disponibles.</x:v>
      </x:c>
      <x:c r="J2287" s="127" t="str">
        <x:v>Guerre de clan — mission narrative 2D</x:v>
      </x:c>
      <x:c r="K2287" s="130" t="n">
        <x:v>8</x:v>
      </x:c>
    </x:row>
    <x:row r="2288" ht="59" customHeight="1">
      <x:c r="A2288" s="121" t="str">
        <x:v>D6-W-W3-N32-REPONSE-A-01</x:v>
      </x:c>
      <x:c r="B2288" s="122" t="str">
        <x:v>D6-W-W3-N32</x:v>
      </x:c>
      <x:c r="C2288" s="122" t="str">
        <x:v>REPONSE</x:v>
      </x:c>
      <x:c r="D2288" s="122" t="str">
        <x:v>A</x:v>
      </x:c>
      <x:c r="E2288" s="123" t="n">
        <x:v>1</x:v>
      </x:c>
      <x:c r="F2288" s="122" t="str">
        <x:v>Gardien du refuge froid</x:v>
      </x:c>
      <x:c r="G2288" s="122" t="str">
        <x:v>Vérifions qui doit être couché. Le différend attendra dehors pendant cette halte.</x:v>
      </x:c>
      <x:c r="H2288" s="122" t="str">
        <x:v>Réponse au choix retenu ; les autres réponses ne sont pas jouées.</x:v>
      </x:c>
      <x:c r="I2288" s="122" t="str">
        <x:v>Option physiquement praticable ; partenaires mentionnés présents et volontaires ; ressources nécessaires disponibles.</x:v>
      </x:c>
      <x:c r="J2288" s="122" t="str">
        <x:v>Guerre de clan — mission narrative 2D</x:v>
      </x:c>
      <x:c r="K2288" s="125" t="n">
        <x:v>12</x:v>
      </x:c>
    </x:row>
    <x:row r="2289" ht="59" customHeight="1">
      <x:c r="A2289" s="126" t="str">
        <x:v>D6-W-W3-N32-CHOIX-B-01</x:v>
      </x:c>
      <x:c r="B2289" s="127" t="str">
        <x:v>D6-W-W3-N32</x:v>
      </x:c>
      <x:c r="C2289" s="127" t="str">
        <x:v>CHOIX</x:v>
      </x:c>
      <x:c r="D2289" s="127" t="str">
        <x:v>B</x:v>
      </x:c>
      <x:c r="E2289" s="128" t="n">
        <x:v>1</x:v>
      </x:c>
      <x:c r="F2289" s="127" t="str">
        <x:v>Joueur</x:v>
      </x:c>
      <x:c r="G2289" s="127" t="str">
        <x:v>Gardons deux haltes sur la même route.</x:v>
      </x:c>
      <x:c r="H2289" s="127" t="str">
        <x:v>Regarder la personne ou l’appui concerné ; intention, pas résultat.</x:v>
      </x:c>
      <x:c r="I2289" s="127" t="str">
        <x:v>Option physiquement praticable ; aucune téléportation ou ressource supposée. Si choix de différer : sortie sûre encore atteignable.</x:v>
      </x:c>
      <x:c r="J2289" s="127" t="str">
        <x:v>Guerre de clan — mission narrative 2D</x:v>
      </x:c>
      <x:c r="K2289" s="130" t="n">
        <x:v>7</x:v>
      </x:c>
    </x:row>
    <x:row r="2290" ht="59" customHeight="1">
      <x:c r="A2290" s="121" t="str">
        <x:v>D6-W-W3-N32-REPONSE-B-01</x:v>
      </x:c>
      <x:c r="B2290" s="122" t="str">
        <x:v>D6-W-W3-N32</x:v>
      </x:c>
      <x:c r="C2290" s="122" t="str">
        <x:v>REPONSE</x:v>
      </x:c>
      <x:c r="D2290" s="122" t="str">
        <x:v>B</x:v>
      </x:c>
      <x:c r="E2290" s="123" t="n">
        <x:v>1</x:v>
      </x:c>
      <x:c r="F2290" s="122" t="str">
        <x:v>Gardien du refuge froid</x:v>
      </x:c>
      <x:c r="G2290" s="122" t="str">
        <x:v>Je leur montre l’abri extérieur et son repère. Aucun groupe ne doit croire l’autre déjà à couvert.</x:v>
      </x:c>
      <x:c r="H2290" s="122" t="str">
        <x:v>Réponse au choix retenu ; les autres réponses ne sont pas jouées.</x:v>
      </x:c>
      <x:c r="I2290" s="122" t="str">
        <x:v>Option physiquement praticable ; aucune téléportation ou ressource supposée. Si choix de différer : sortie sûre encore atteignable.</x:v>
      </x:c>
      <x:c r="J2290" s="122" t="str">
        <x:v>Guerre de clan — mission narrative 2D</x:v>
      </x:c>
      <x:c r="K2290" s="125" t="n">
        <x:v>17</x:v>
      </x:c>
    </x:row>
    <x:row r="2291" ht="254" customHeight="1">
      <x:c r="A2291" s="126" t="str">
        <x:v>D6-W-W3-N33-OUV---01</x:v>
      </x:c>
      <x:c r="B2291" s="127" t="str">
        <x:v>D6-W-W3-N33</x:v>
      </x:c>
      <x:c r="C2291" s="127" t="str">
        <x:v>OUV</x:v>
      </x:c>
      <x:c r="D2291" s="127" t="str">
        <x:v>-</x:v>
      </x:c>
      <x:c r="E2291" s="128" t="n">
        <x:v>1</x:v>
      </x:c>
      <x:c r="F2291" s="127" t="str">
        <x:v>Messagère du relais</x:v>
      </x:c>
      <x:c r="G2291" s="127" t="str">
        <x:v>Le poste d’appel est intact. Le tireur couvre l’ascenseur depuis l’autre niveau ; je l’ai vu changer de porte.</x:v>
      </x:c>
      <x:c r="H2291" s="127" t="str">
        <x:v>Désigne l’élément visible concerné puis laisse au joueur le temps de regarder.</x:v>
      </x:c>
      <x:c r="I2291"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291" s="127" t="str">
        <x:v>Guerre de clan — mission narrative 2D</x:v>
      </x:c>
      <x:c r="K2291" s="130" t="n">
        <x:v>19</x:v>
      </x:c>
    </x:row>
    <x:row r="2292" ht="74" customHeight="1">
      <x:c r="A2292" s="121" t="str">
        <x:v>D6-W-W3-N33-SUCCES---01</x:v>
      </x:c>
      <x:c r="B2292" s="122" t="str">
        <x:v>D6-W-W3-N33</x:v>
      </x:c>
      <x:c r="C2292" s="122" t="str">
        <x:v>SUCCES</x:v>
      </x:c>
      <x:c r="D2292" s="122" t="str">
        <x:v>-</x:v>
      </x:c>
      <x:c r="E2292" s="123" t="n">
        <x:v>1</x:v>
      </x:c>
      <x:c r="F2292" s="122" t="str">
        <x:v>Messagère du relais</x:v>
      </x:c>
      <x:c r="G2292" s="122" t="str">
        <x:v>Une équipe a répondu par son signal. Les autres n’ont encore rien confirmé.</x:v>
      </x:c>
      <x:c r="H2292" s="122" t="str">
        <x:v>Rejoint le point de travail ou de passage réellement obtenu.</x:v>
      </x:c>
      <x:c r="I2292" s="122" t="str">
        <x:v>Résultat correspondant effectivement constaté ; remplace ou supprime la ligne si choix de refus/différé/observation. Ne jamais jouer une victoire non acquise.</x:v>
      </x:c>
      <x:c r="J2292" s="122" t="str">
        <x:v>Guerre de clan — mission narrative 2D</x:v>
      </x:c>
      <x:c r="K2292" s="125" t="n">
        <x:v>13</x:v>
      </x:c>
    </x:row>
    <x:row r="2293" ht="44" customHeight="1">
      <x:c r="A2293" s="126" t="str">
        <x:v>D6-W-W3-N33-ECHEC---01</x:v>
      </x:c>
      <x:c r="B2293" s="127" t="str">
        <x:v>D6-W-W3-N33</x:v>
      </x:c>
      <x:c r="C2293" s="127" t="str">
        <x:v>ECHEC</x:v>
      </x:c>
      <x:c r="D2293" s="127" t="str">
        <x:v>-</x:v>
      </x:c>
      <x:c r="E2293" s="128" t="n">
        <x:v>1</x:v>
      </x:c>
      <x:c r="F2293" s="127" t="str">
        <x:v>Messagère du relais</x:v>
      </x:c>
      <x:c r="G2293" s="127" t="str">
        <x:v>Aucune réponse n’est revenue. L’appel envoyé ne prouve pas qu’ils l’ont reçu.</x:v>
      </x:c>
      <x:c r="H2293" s="127" t="str">
        <x:v>Abaisse la main et regarde la route ou l’objet resté inaccessible.</x:v>
      </x:c>
      <x:c r="I2293" s="127" t="str">
        <x:v>Échec ou blocage correspondant effectivement observé ; les dégâts, objets et positions persistent.</x:v>
      </x:c>
      <x:c r="J2293" s="127" t="str">
        <x:v>Guerre de clan — mission narrative 2D</x:v>
      </x:c>
      <x:c r="K2293" s="130" t="n">
        <x:v>12</x:v>
      </x:c>
    </x:row>
    <x:row r="2294" ht="44" customHeight="1">
      <x:c r="A2294" s="121" t="str">
        <x:v>D6-W-W3-N33-REPRISE---01</x:v>
      </x:c>
      <x:c r="B2294" s="122" t="str">
        <x:v>D6-W-W3-N33</x:v>
      </x:c>
      <x:c r="C2294" s="122" t="str">
        <x:v>REPRISE</x:v>
      </x:c>
      <x:c r="D2294" s="122" t="str">
        <x:v>-</x:v>
      </x:c>
      <x:c r="E2294" s="123" t="n">
        <x:v>1</x:v>
      </x:c>
      <x:c r="F2294" s="122" t="str">
        <x:v>Messagère du relais</x:v>
      </x:c>
      <x:c r="G2294" s="122" t="str">
        <x:v>Le poste conserve le dernier appel. Attendons une observation neuve avant d’affirmer leur position.</x:v>
      </x:c>
      <x:c r="H2294" s="122" t="str">
        <x:v>Reprend sa place au dernier point sûr, sans rejouer le début.</x:v>
      </x:c>
      <x:c r="I2294" s="122" t="str">
        <x:v>Réinteraction volontaire après interruption ; état de l’action conservé.</x:v>
      </x:c>
      <x:c r="J2294" s="122" t="str">
        <x:v>Guerre de clan — mission narrative 2D</x:v>
      </x:c>
      <x:c r="K2294" s="125" t="n">
        <x:v>14</x:v>
      </x:c>
    </x:row>
    <x:row r="2295" ht="59" customHeight="1">
      <x:c r="A2295" s="126" t="str">
        <x:v>D6-W-W3-N33-CHOIX-A-01</x:v>
      </x:c>
      <x:c r="B2295" s="127" t="str">
        <x:v>D6-W-W3-N33</x:v>
      </x:c>
      <x:c r="C2295" s="127" t="str">
        <x:v>CHOIX</x:v>
      </x:c>
      <x:c r="D2295" s="127" t="str">
        <x:v>A</x:v>
      </x:c>
      <x:c r="E2295" s="128" t="n">
        <x:v>1</x:v>
      </x:c>
      <x:c r="F2295" s="127" t="str">
        <x:v>Joueur</x:v>
      </x:c>
      <x:c r="G2295" s="127" t="str">
        <x:v>Je rétablis un appel bref sous protection.</x:v>
      </x:c>
      <x:c r="H2295" s="127" t="str">
        <x:v>Regarder la personne ou l’appui concerné ; intention, pas résultat.</x:v>
      </x:c>
      <x:c r="I2295" s="127" t="str">
        <x:v>Option physiquement praticable ; partenaires mentionnés présents et volontaires ; ressources nécessaires disponibles.</x:v>
      </x:c>
      <x:c r="J2295" s="127" t="str">
        <x:v>Guerre de clan — mission narrative 2D</x:v>
      </x:c>
      <x:c r="K2295" s="130" t="n">
        <x:v>7</x:v>
      </x:c>
    </x:row>
    <x:row r="2296" ht="59" customHeight="1">
      <x:c r="A2296" s="121" t="str">
        <x:v>D6-W-W3-N33-REPONSE-A-01</x:v>
      </x:c>
      <x:c r="B2296" s="122" t="str">
        <x:v>D6-W-W3-N33</x:v>
      </x:c>
      <x:c r="C2296" s="122" t="str">
        <x:v>REPONSE</x:v>
      </x:c>
      <x:c r="D2296" s="122" t="str">
        <x:v>A</x:v>
      </x:c>
      <x:c r="E2296" s="123" t="n">
        <x:v>1</x:v>
      </x:c>
      <x:c r="F2296" s="122" t="str">
        <x:v>Messagère du relais</x:v>
      </x:c>
      <x:c r="G2296" s="122" t="str">
        <x:v>Garde-moi un angle fermé le temps de la réponse. Je ne peux joindre que les postes qui écoutent encore.</x:v>
      </x:c>
      <x:c r="H2296" s="122" t="str">
        <x:v>Réponse au choix retenu ; les autres réponses ne sont pas jouées.</x:v>
      </x:c>
      <x:c r="I2296" s="122" t="str">
        <x:v>Option physiquement praticable ; partenaires mentionnés présents et volontaires ; ressources nécessaires disponibles.</x:v>
      </x:c>
      <x:c r="J2296" s="122" t="str">
        <x:v>Guerre de clan — mission narrative 2D</x:v>
      </x:c>
      <x:c r="K2296" s="125" t="n">
        <x:v>19</x:v>
      </x:c>
    </x:row>
    <x:row r="2297" ht="59" customHeight="1">
      <x:c r="A2297" s="126" t="str">
        <x:v>D6-W-W3-N33-CHOIX-B-01</x:v>
      </x:c>
      <x:c r="B2297" s="127" t="str">
        <x:v>D6-W-W3-N33</x:v>
      </x:c>
      <x:c r="C2297" s="127" t="str">
        <x:v>CHOIX</x:v>
      </x:c>
      <x:c r="D2297" s="127" t="str">
        <x:v>B</x:v>
      </x:c>
      <x:c r="E2297" s="128" t="n">
        <x:v>1</x:v>
      </x:c>
      <x:c r="F2297" s="127" t="str">
        <x:v>Joueur</x:v>
      </x:c>
      <x:c r="G2297" s="127" t="str">
        <x:v>Je passe à l’intérieur pour l’approcher.</x:v>
      </x:c>
      <x:c r="H2297" s="127" t="str">
        <x:v>Regarder la personne ou l’appui concerné ; intention, pas résultat.</x:v>
      </x:c>
      <x:c r="I2297" s="127" t="str">
        <x:v>Option physiquement praticable ; aucune téléportation ou ressource supposée. Si choix de différer : sortie sûre encore atteignable.</x:v>
      </x:c>
      <x:c r="J2297" s="127" t="str">
        <x:v>Guerre de clan — mission narrative 2D</x:v>
      </x:c>
      <x:c r="K2297" s="130" t="n">
        <x:v>6</x:v>
      </x:c>
    </x:row>
    <x:row r="2298" ht="59" customHeight="1">
      <x:c r="A2298" s="121" t="str">
        <x:v>D6-W-W3-N33-REPONSE-B-01</x:v>
      </x:c>
      <x:c r="B2298" s="122" t="str">
        <x:v>D6-W-W3-N33</x:v>
      </x:c>
      <x:c r="C2298" s="122" t="str">
        <x:v>REPONSE</x:v>
      </x:c>
      <x:c r="D2298" s="122" t="str">
        <x:v>B</x:v>
      </x:c>
      <x:c r="E2298" s="123" t="n">
        <x:v>1</x:v>
      </x:c>
      <x:c r="F2298" s="122" t="str">
        <x:v>Messagère du relais</x:v>
      </x:c>
      <x:c r="G2298" s="122" t="str">
        <x:v>La porte sur le rail ouvre ce détour. Vérifie-la avant de t’engager dessous.</x:v>
      </x:c>
      <x:c r="H2298" s="122" t="str">
        <x:v>Réponse au choix retenu ; les autres réponses ne sont pas jouées.</x:v>
      </x:c>
      <x:c r="I2298" s="122" t="str">
        <x:v>Option physiquement praticable ; aucune téléportation ou ressource supposée. Si choix de différer : sortie sûre encore atteignable.</x:v>
      </x:c>
      <x:c r="J2298" s="122" t="str">
        <x:v>Guerre de clan — mission narrative 2D</x:v>
      </x:c>
      <x:c r="K2298" s="125" t="n">
        <x:v>13</x:v>
      </x:c>
    </x:row>
    <x:row r="2299" ht="254" customHeight="1">
      <x:c r="A2299" s="126" t="str">
        <x:v>D6-W-W3-N34-OUV---01</x:v>
      </x:c>
      <x:c r="B2299" s="127" t="str">
        <x:v>D6-W-W3-N34</x:v>
      </x:c>
      <x:c r="C2299" s="127" t="str">
        <x:v>OUV</x:v>
      </x:c>
      <x:c r="D2299" s="127" t="str">
        <x:v>-</x:v>
      </x:c>
      <x:c r="E2299" s="128" t="n">
        <x:v>1</x:v>
      </x:c>
      <x:c r="F2299" s="127" t="str">
        <x:v>Opératrice de plateforme</x:v>
      </x:c>
      <x:c r="G2299" s="127" t="str">
        <x:v>Je peux tenir le treuil ici, ou accompagner la charge. L’autre poste doit rester à quelqu’un.</x:v>
      </x:c>
      <x:c r="H2299" s="127" t="str">
        <x:v>Désigne l’élément visible concerné puis laisse au joueur le temps de regarder.</x:v>
      </x:c>
      <x:c r="I2299"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299" s="127" t="str">
        <x:v>Guerre de clan — mission narrative 2D</x:v>
      </x:c>
      <x:c r="K2299" s="130" t="n">
        <x:v>16</x:v>
      </x:c>
    </x:row>
    <x:row r="2300" ht="74" customHeight="1">
      <x:c r="A2300" s="121" t="str">
        <x:v>D6-W-W3-N34-SUCCES---01</x:v>
      </x:c>
      <x:c r="B2300" s="122" t="str">
        <x:v>D6-W-W3-N34</x:v>
      </x:c>
      <x:c r="C2300" s="122" t="str">
        <x:v>SUCCES</x:v>
      </x:c>
      <x:c r="D2300" s="122" t="str">
        <x:v>-</x:v>
      </x:c>
      <x:c r="E2300" s="123" t="n">
        <x:v>1</x:v>
      </x:c>
      <x:c r="F2300" s="122" t="str">
        <x:v>Opératrice de plateforme</x:v>
      </x:c>
      <x:c r="G2300" s="122" t="str">
        <x:v>La plateforme a rejoint son palier. Ce qui a voyagé dessus est bien arrivé avec elle.</x:v>
      </x:c>
      <x:c r="H2300" s="122" t="str">
        <x:v>Rejoint le point de travail ou de passage réellement obtenu.</x:v>
      </x:c>
      <x:c r="I2300" s="122" t="str">
        <x:v>Résultat correspondant effectivement constaté ; remplace ou supprime la ligne si choix de refus/différé/observation. Ne jamais jouer une victoire non acquise.</x:v>
      </x:c>
      <x:c r="J2300" s="122" t="str">
        <x:v>Guerre de clan — mission narrative 2D</x:v>
      </x:c>
      <x:c r="K2300" s="125" t="n">
        <x:v>16</x:v>
      </x:c>
    </x:row>
    <x:row r="2301" ht="44" customHeight="1">
      <x:c r="A2301" s="126" t="str">
        <x:v>D6-W-W3-N34-ECHEC---01</x:v>
      </x:c>
      <x:c r="B2301" s="127" t="str">
        <x:v>D6-W-W3-N34</x:v>
      </x:c>
      <x:c r="C2301" s="127" t="str">
        <x:v>ECHEC</x:v>
      </x:c>
      <x:c r="D2301" s="127" t="str">
        <x:v>-</x:v>
      </x:c>
      <x:c r="E2301" s="128" t="n">
        <x:v>1</x:v>
      </x:c>
      <x:c r="F2301" s="127" t="str">
        <x:v>Opératrice de plateforme</x:v>
      </x:c>
      <x:c r="G2301" s="127" t="str">
        <x:v>Le treuil est arrêté au palier sûr. Personne n’a gagné l’étage suivant.</x:v>
      </x:c>
      <x:c r="H2301" s="127" t="str">
        <x:v>Abaisse la main et regarde la route ou l’objet resté inaccessible.</x:v>
      </x:c>
      <x:c r="I2301" s="127" t="str">
        <x:v>Échec ou blocage correspondant effectivement observé ; les dégâts, objets et positions persistent.</x:v>
      </x:c>
      <x:c r="J2301" s="127" t="str">
        <x:v>Guerre de clan — mission narrative 2D</x:v>
      </x:c>
      <x:c r="K2301" s="130" t="n">
        <x:v>12</x:v>
      </x:c>
    </x:row>
    <x:row r="2302" ht="44" customHeight="1">
      <x:c r="A2302" s="121" t="str">
        <x:v>D6-W-W3-N34-REPRISE---01</x:v>
      </x:c>
      <x:c r="B2302" s="122" t="str">
        <x:v>D6-W-W3-N34</x:v>
      </x:c>
      <x:c r="C2302" s="122" t="str">
        <x:v>REPRISE</x:v>
      </x:c>
      <x:c r="D2302" s="122" t="str">
        <x:v>-</x:v>
      </x:c>
      <x:c r="E2302" s="123" t="n">
        <x:v>1</x:v>
      </x:c>
      <x:c r="F2302" s="122" t="str">
        <x:v>Opératrice de plateforme</x:v>
      </x:c>
      <x:c r="G2302" s="122" t="str">
        <x:v>La charge attend encore ici. Vérifie les deux portes avant de relancer la montée.</x:v>
      </x:c>
      <x:c r="H2302" s="122" t="str">
        <x:v>Reprend sa place au dernier point sûr, sans rejouer le début.</x:v>
      </x:c>
      <x:c r="I2302" s="122" t="str">
        <x:v>Réinteraction volontaire après interruption ; état de l’action conservé.</x:v>
      </x:c>
      <x:c r="J2302" s="122" t="str">
        <x:v>Guerre de clan — mission narrative 2D</x:v>
      </x:c>
      <x:c r="K2302" s="125" t="n">
        <x:v>14</x:v>
      </x:c>
    </x:row>
    <x:row r="2303" ht="59" customHeight="1">
      <x:c r="A2303" s="126" t="str">
        <x:v>D6-W-W3-N34-CHOIX-A-01</x:v>
      </x:c>
      <x:c r="B2303" s="127" t="str">
        <x:v>D6-W-W3-N34</x:v>
      </x:c>
      <x:c r="C2303" s="127" t="str">
        <x:v>CHOIX</x:v>
      </x:c>
      <x:c r="D2303" s="127" t="str">
        <x:v>A</x:v>
      </x:c>
      <x:c r="E2303" s="128" t="n">
        <x:v>1</x:v>
      </x:c>
      <x:c r="F2303" s="127" t="str">
        <x:v>Joueur</x:v>
      </x:c>
      <x:c r="G2303" s="127" t="str">
        <x:v>Le dispositif monte en premier.</x:v>
      </x:c>
      <x:c r="H2303" s="127" t="str">
        <x:v>Regarder la personne ou l’appui concerné ; intention, pas résultat.</x:v>
      </x:c>
      <x:c r="I2303" s="127" t="str">
        <x:v>Option physiquement praticable ; partenaires mentionnés présents et volontaires ; ressources nécessaires disponibles.</x:v>
      </x:c>
      <x:c r="J2303" s="127" t="str">
        <x:v>Guerre de clan — mission narrative 2D</x:v>
      </x:c>
      <x:c r="K2303" s="130" t="n">
        <x:v>5</x:v>
      </x:c>
    </x:row>
    <x:row r="2304" ht="59" customHeight="1">
      <x:c r="A2304" s="121" t="str">
        <x:v>D6-W-W3-N34-REPONSE-A-01</x:v>
      </x:c>
      <x:c r="B2304" s="122" t="str">
        <x:v>D6-W-W3-N34</x:v>
      </x:c>
      <x:c r="C2304" s="122" t="str">
        <x:v>REPONSE</x:v>
      </x:c>
      <x:c r="D2304" s="122" t="str">
        <x:v>A</x:v>
      </x:c>
      <x:c r="E2304" s="123" t="n">
        <x:v>1</x:v>
      </x:c>
      <x:c r="F2304" s="122" t="str">
        <x:v>Opératrice de plateforme</x:v>
      </x:c>
      <x:c r="G2304" s="122" t="str">
        <x:v>Place-le dans les limites du plancher. Je garderai la commande jusqu’au palier.</x:v>
      </x:c>
      <x:c r="H2304" s="122" t="str">
        <x:v>Réponse au choix retenu ; les autres réponses ne sont pas jouées.</x:v>
      </x:c>
      <x:c r="I2304" s="122" t="str">
        <x:v>Option physiquement praticable ; partenaires mentionnés présents et volontaires ; ressources nécessaires disponibles.</x:v>
      </x:c>
      <x:c r="J2304" s="122" t="str">
        <x:v>Guerre de clan — mission narrative 2D</x:v>
      </x:c>
      <x:c r="K2304" s="125" t="n">
        <x:v>12</x:v>
      </x:c>
    </x:row>
    <x:row r="2305" ht="59" customHeight="1">
      <x:c r="A2305" s="126" t="str">
        <x:v>D6-W-W3-N34-CHOIX-B-01</x:v>
      </x:c>
      <x:c r="B2305" s="127" t="str">
        <x:v>D6-W-W3-N34</x:v>
      </x:c>
      <x:c r="C2305" s="127" t="str">
        <x:v>CHOIX</x:v>
      </x:c>
      <x:c r="D2305" s="127" t="str">
        <x:v>B</x:v>
      </x:c>
      <x:c r="E2305" s="128" t="n">
        <x:v>1</x:v>
      </x:c>
      <x:c r="F2305" s="127" t="str">
        <x:v>Joueur</x:v>
      </x:c>
      <x:c r="G2305" s="127" t="str">
        <x:v>Les personnes du balcon descendent d’abord.</x:v>
      </x:c>
      <x:c r="H2305" s="127" t="str">
        <x:v>Regarder la personne ou l’appui concerné ; intention, pas résultat.</x:v>
      </x:c>
      <x:c r="I2305" s="127" t="str">
        <x:v>Option physiquement praticable ; aucune téléportation ou ressource supposée. Si choix de différer : sortie sûre encore atteignable.</x:v>
      </x:c>
      <x:c r="J2305" s="127" t="str">
        <x:v>Guerre de clan — mission narrative 2D</x:v>
      </x:c>
      <x:c r="K2305" s="130" t="n">
        <x:v>6</x:v>
      </x:c>
    </x:row>
    <x:row r="2306" ht="59" customHeight="1">
      <x:c r="A2306" s="121" t="str">
        <x:v>D6-W-W3-N34-REPONSE-B-01</x:v>
      </x:c>
      <x:c r="B2306" s="122" t="str">
        <x:v>D6-W-W3-N34</x:v>
      </x:c>
      <x:c r="C2306" s="122" t="str">
        <x:v>REPONSE</x:v>
      </x:c>
      <x:c r="D2306" s="122" t="str">
        <x:v>B</x:v>
      </x:c>
      <x:c r="E2306" s="123" t="n">
        <x:v>1</x:v>
      </x:c>
      <x:c r="F2306" s="122" t="str">
        <x:v>Opératrice de plateforme</x:v>
      </x:c>
      <x:c r="G2306" s="122" t="str">
        <x:v>Alors bloque la porte qui les expose. Nous reprendrons le dispositif au retour de la plateforme.</x:v>
      </x:c>
      <x:c r="H2306" s="122" t="str">
        <x:v>Réponse au choix retenu ; les autres réponses ne sont pas jouées.</x:v>
      </x:c>
      <x:c r="I2306" s="122" t="str">
        <x:v>Option physiquement praticable ; aucune téléportation ou ressource supposée. Si choix de différer : sortie sûre encore atteignable.</x:v>
      </x:c>
      <x:c r="J2306" s="122" t="str">
        <x:v>Guerre de clan — mission narrative 2D</x:v>
      </x:c>
      <x:c r="K2306" s="125" t="n">
        <x:v>16</x:v>
      </x:c>
    </x:row>
    <x:row r="2307" ht="254" customHeight="1">
      <x:c r="A2307" s="126" t="str">
        <x:v>D6-W-W3-N35-OUV---01</x:v>
      </x:c>
      <x:c r="B2307" s="127" t="str">
        <x:v>D6-W-W3-N35</x:v>
      </x:c>
      <x:c r="C2307" s="127" t="str">
        <x:v>OUV</x:v>
      </x:c>
      <x:c r="D2307" s="127" t="str">
        <x:v>-</x:v>
      </x:c>
      <x:c r="E2307" s="128" t="n">
        <x:v>1</x:v>
      </x:c>
      <x:c r="F2307" s="127" t="str">
        <x:v>Lancier du mandat</x:v>
      </x:c>
      <x:c r="G2307" s="127" t="str">
        <x:v>Ils nous attendaient à la vieille porte. Leurs lances couvrent le retour que nous étions venus tenir.</x:v>
      </x:c>
      <x:c r="H2307" s="127" t="str">
        <x:v>Désigne l’élément visible concerné puis laisse au joueur le temps de regarder.</x:v>
      </x:c>
      <x:c r="I2307"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307" s="127" t="str">
        <x:v>Guerre de clan — mission narrative 2D</x:v>
      </x:c>
      <x:c r="K2307" s="130" t="n">
        <x:v>17</x:v>
      </x:c>
    </x:row>
    <x:row r="2308" ht="74" customHeight="1">
      <x:c r="A2308" s="121" t="str">
        <x:v>D6-W-W3-N35-SUCCES---01</x:v>
      </x:c>
      <x:c r="B2308" s="122" t="str">
        <x:v>D6-W-W3-N35</x:v>
      </x:c>
      <x:c r="C2308" s="122" t="str">
        <x:v>SUCCES</x:v>
      </x:c>
      <x:c r="D2308" s="122" t="str">
        <x:v>-</x:v>
      </x:c>
      <x:c r="E2308" s="123" t="n">
        <x:v>1</x:v>
      </x:c>
      <x:c r="F2308" s="122" t="str">
        <x:v>Lancier du mandat</x:v>
      </x:c>
      <x:c r="G2308" s="122" t="str">
        <x:v>Le groupe annoncé a franchi notre seuil. Le reste de la ville n’était pas notre objectif.</x:v>
      </x:c>
      <x:c r="H2308" s="122" t="str">
        <x:v>Rejoint le point de travail ou de passage réellement obtenu.</x:v>
      </x:c>
      <x:c r="I2308" s="122" t="str">
        <x:v>Résultat correspondant effectivement constaté ; remplace ou supprime la ligne si choix de refus/différé/observation. Ne jamais jouer une victoire non acquise.</x:v>
      </x:c>
      <x:c r="J2308" s="122" t="str">
        <x:v>Guerre de clan — mission narrative 2D</x:v>
      </x:c>
      <x:c r="K2308" s="125" t="n">
        <x:v>16</x:v>
      </x:c>
    </x:row>
    <x:row r="2309" ht="44" customHeight="1">
      <x:c r="A2309" s="126" t="str">
        <x:v>D6-W-W3-N35-ECHEC---01</x:v>
      </x:c>
      <x:c r="B2309" s="127" t="str">
        <x:v>D6-W-W3-N35</x:v>
      </x:c>
      <x:c r="C2309" s="127" t="str">
        <x:v>ECHEC</x:v>
      </x:c>
      <x:c r="D2309" s="127" t="str">
        <x:v>-</x:v>
      </x:c>
      <x:c r="E2309" s="128" t="n">
        <x:v>1</x:v>
      </x:c>
      <x:c r="F2309" s="127" t="str">
        <x:v>Lancier du mandat</x:v>
      </x:c>
      <x:c r="G2309" s="127" t="str">
        <x:v>La route reste sous leurs lances. Notre passage ne peut pas encore accueillir le retrait.</x:v>
      </x:c>
      <x:c r="H2309" s="127" t="str">
        <x:v>Abaisse la main et regarde la route ou l’objet resté inaccessible.</x:v>
      </x:c>
      <x:c r="I2309" s="127" t="str">
        <x:v>Échec ou blocage correspondant effectivement observé ; les dégâts, objets et positions persistent.</x:v>
      </x:c>
      <x:c r="J2309" s="127" t="str">
        <x:v>Guerre de clan — mission narrative 2D</x:v>
      </x:c>
      <x:c r="K2309" s="130" t="n">
        <x:v>15</x:v>
      </x:c>
    </x:row>
    <x:row r="2310" ht="44" customHeight="1">
      <x:c r="A2310" s="121" t="str">
        <x:v>D6-W-W3-N35-REPRISE---01</x:v>
      </x:c>
      <x:c r="B2310" s="122" t="str">
        <x:v>D6-W-W3-N35</x:v>
      </x:c>
      <x:c r="C2310" s="122" t="str">
        <x:v>REPRISE</x:v>
      </x:c>
      <x:c r="D2310" s="122" t="str">
        <x:v>-</x:v>
      </x:c>
      <x:c r="E2310" s="123" t="n">
        <x:v>1</x:v>
      </x:c>
      <x:c r="F2310" s="122" t="str">
        <x:v>Lancier du mandat</x:v>
      </x:c>
      <x:c r="G2310" s="122" t="str">
        <x:v>La galerie basse est ouverte. Regarde qui tient maintenant la cour.</x:v>
      </x:c>
      <x:c r="H2310" s="122" t="str">
        <x:v>Reprend sa place au dernier point sûr, sans rejouer le début.</x:v>
      </x:c>
      <x:c r="I2310" s="122" t="str">
        <x:v>Réinteraction volontaire après interruption ; état de l’action conservé.</x:v>
      </x:c>
      <x:c r="J2310" s="122" t="str">
        <x:v>Guerre de clan — mission narrative 2D</x:v>
      </x:c>
      <x:c r="K2310" s="125" t="n">
        <x:v>11</x:v>
      </x:c>
    </x:row>
    <x:row r="2311" ht="59" customHeight="1">
      <x:c r="A2311" s="126" t="str">
        <x:v>D6-W-W3-N35-CHOIX-A-01</x:v>
      </x:c>
      <x:c r="B2311" s="127" t="str">
        <x:v>D6-W-W3-N35</x:v>
      </x:c>
      <x:c r="C2311" s="127" t="str">
        <x:v>CHOIX</x:v>
      </x:c>
      <x:c r="D2311" s="127" t="str">
        <x:v>A</x:v>
      </x:c>
      <x:c r="E2311" s="128" t="n">
        <x:v>1</x:v>
      </x:c>
      <x:c r="F2311" s="127" t="str">
        <x:v>Joueur</x:v>
      </x:c>
      <x:c r="G2311" s="127" t="str">
        <x:v>Nous brisons leur barrage.</x:v>
      </x:c>
      <x:c r="H2311" s="127" t="str">
        <x:v>Regarder la personne ou l’appui concerné ; intention, pas résultat.</x:v>
      </x:c>
      <x:c r="I2311" s="127" t="str">
        <x:v>Option physiquement praticable ; partenaires mentionnés présents et volontaires ; ressources nécessaires disponibles.</x:v>
      </x:c>
      <x:c r="J2311" s="127" t="str">
        <x:v>Guerre de clan — mission narrative 2D</x:v>
      </x:c>
      <x:c r="K2311" s="130" t="n">
        <x:v>4</x:v>
      </x:c>
    </x:row>
    <x:row r="2312" ht="59" customHeight="1">
      <x:c r="A2312" s="121" t="str">
        <x:v>D6-W-W3-N35-REPONSE-A-01</x:v>
      </x:c>
      <x:c r="B2312" s="122" t="str">
        <x:v>D6-W-W3-N35</x:v>
      </x:c>
      <x:c r="C2312" s="122" t="str">
        <x:v>REPONSE</x:v>
      </x:c>
      <x:c r="D2312" s="122" t="str">
        <x:v>A</x:v>
      </x:c>
      <x:c r="E2312" s="123" t="n">
        <x:v>1</x:v>
      </x:c>
      <x:c r="F2312" s="122" t="str">
        <x:v>Lancier du mandat</x:v>
      </x:c>
      <x:c r="G2312" s="122" t="str">
        <x:v>Je prends la seconde entrée si tu peux l’ouvrir. Ne me compte pas dans la cour avant mon signal.</x:v>
      </x:c>
      <x:c r="H2312" s="122" t="str">
        <x:v>Réponse au choix retenu ; les autres réponses ne sont pas jouées.</x:v>
      </x:c>
      <x:c r="I2312" s="122" t="str">
        <x:v>Option physiquement praticable ; partenaires mentionnés présents et volontaires ; ressources nécessaires disponibles.</x:v>
      </x:c>
      <x:c r="J2312" s="122" t="str">
        <x:v>Guerre de clan — mission narrative 2D</x:v>
      </x:c>
      <x:c r="K2312" s="125" t="n">
        <x:v>19</x:v>
      </x:c>
    </x:row>
    <x:row r="2313" ht="59" customHeight="1">
      <x:c r="A2313" s="126" t="str">
        <x:v>D6-W-W3-N35-CHOIX-B-01</x:v>
      </x:c>
      <x:c r="B2313" s="127" t="str">
        <x:v>D6-W-W3-N35</x:v>
      </x:c>
      <x:c r="C2313" s="127" t="str">
        <x:v>CHOIX</x:v>
      </x:c>
      <x:c r="D2313" s="127" t="str">
        <x:v>B</x:v>
      </x:c>
      <x:c r="E2313" s="128" t="n">
        <x:v>1</x:v>
      </x:c>
      <x:c r="F2313" s="127" t="str">
        <x:v>Joueur</x:v>
      </x:c>
      <x:c r="G2313" s="127" t="str">
        <x:v>Nous tenons le seuil pour retirer les alliés.</x:v>
      </x:c>
      <x:c r="H2313" s="127" t="str">
        <x:v>Regarder la personne ou l’appui concerné ; intention, pas résultat.</x:v>
      </x:c>
      <x:c r="I2313" s="127" t="str">
        <x:v>Option physiquement praticable ; aucune téléportation ou ressource supposée. Si choix de différer : sortie sûre encore atteignable.</x:v>
      </x:c>
      <x:c r="J2313" s="127" t="str">
        <x:v>Guerre de clan — mission narrative 2D</x:v>
      </x:c>
      <x:c r="K2313" s="130" t="n">
        <x:v>8</x:v>
      </x:c>
    </x:row>
    <x:row r="2314" ht="59" customHeight="1">
      <x:c r="A2314" s="121" t="str">
        <x:v>D6-W-W3-N35-REPONSE-B-01</x:v>
      </x:c>
      <x:c r="B2314" s="122" t="str">
        <x:v>D6-W-W3-N35</x:v>
      </x:c>
      <x:c r="C2314" s="122" t="str">
        <x:v>REPONSE</x:v>
      </x:c>
      <x:c r="D2314" s="122" t="str">
        <x:v>B</x:v>
      </x:c>
      <x:c r="E2314" s="123" t="n">
        <x:v>1</x:v>
      </x:c>
      <x:c r="F2314" s="122" t="str">
        <x:v>Lancier du mandat</x:v>
      </x:c>
      <x:c r="G2314" s="122" t="str">
        <x:v>Alors je reste tourné vers le couloir. Ceux qui fuient vers le port pourront partir.</x:v>
      </x:c>
      <x:c r="H2314" s="122" t="str">
        <x:v>Réponse au choix retenu ; les autres réponses ne sont pas jouées.</x:v>
      </x:c>
      <x:c r="I2314" s="122" t="str">
        <x:v>Option physiquement praticable ; aucune téléportation ou ressource supposée. Si choix de différer : sortie sûre encore atteignable.</x:v>
      </x:c>
      <x:c r="J2314" s="122" t="str">
        <x:v>Guerre de clan — mission narrative 2D</x:v>
      </x:c>
      <x:c r="K2314" s="125" t="n">
        <x:v>15</x:v>
      </x:c>
    </x:row>
    <x:row r="2315" ht="254" customHeight="1">
      <x:c r="A2315" s="126" t="str">
        <x:v>D6-W-W3-N36-OUV---01</x:v>
      </x:c>
      <x:c r="B2315" s="127" t="str">
        <x:v>D6-W-W3-N36</x:v>
      </x:c>
      <x:c r="C2315" s="127" t="str">
        <x:v>OUV</x:v>
      </x:c>
      <x:c r="D2315" s="127" t="str">
        <x:v>-</x:v>
      </x:c>
      <x:c r="E2315" s="128" t="n">
        <x:v>1</x:v>
      </x:c>
      <x:c r="F2315" s="127" t="str">
        <x:v>Représentante du mandat local</x:v>
      </x:c>
      <x:c r="G2315" s="127" t="str">
        <x:v>Nos repères vont jusqu’à ce carrefour. Au-delà, personne ici ne t’a demandé de garder sa porte.</x:v>
      </x:c>
      <x:c r="H2315" s="127" t="str">
        <x:v>Désigne l’élément visible concerné puis laisse au joueur le temps de regarder.</x:v>
      </x:c>
      <x:c r="I2315"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315" s="127" t="str">
        <x:v>Guerre de clan — mission narrative 2D</x:v>
      </x:c>
      <x:c r="K2315" s="130" t="n">
        <x:v>16</x:v>
      </x:c>
    </x:row>
    <x:row r="2316" ht="74" customHeight="1">
      <x:c r="A2316" s="121" t="str">
        <x:v>D6-W-W3-N36-SUCCES---01</x:v>
      </x:c>
      <x:c r="B2316" s="122" t="str">
        <x:v>D6-W-W3-N36</x:v>
      </x:c>
      <x:c r="C2316" s="122" t="str">
        <x:v>SUCCES</x:v>
      </x:c>
      <x:c r="D2316" s="122" t="str">
        <x:v>-</x:v>
      </x:c>
      <x:c r="E2316" s="123" t="n">
        <x:v>1</x:v>
      </x:c>
      <x:c r="F2316" s="122" t="str">
        <x:v>Représentante du mandat local</x:v>
      </x:c>
      <x:c r="G2316" s="122" t="str">
        <x:v>La traversée s’est faite entre les bornes. Chacun voit maintenant où s’arrête notre engagement.</x:v>
      </x:c>
      <x:c r="H2316" s="122" t="str">
        <x:v>Rejoint le point de travail ou de passage réellement obtenu.</x:v>
      </x:c>
      <x:c r="I2316" s="122" t="str">
        <x:v>Résultat correspondant effectivement constaté ; remplace ou supprime la ligne si choix de refus/différé/observation. Ne jamais jouer une victoire non acquise.</x:v>
      </x:c>
      <x:c r="J2316" s="122" t="str">
        <x:v>Guerre de clan — mission narrative 2D</x:v>
      </x:c>
      <x:c r="K2316" s="125" t="n">
        <x:v>14</x:v>
      </x:c>
    </x:row>
    <x:row r="2317" ht="44" customHeight="1">
      <x:c r="A2317" s="126" t="str">
        <x:v>D6-W-W3-N36-ECHEC---01</x:v>
      </x:c>
      <x:c r="B2317" s="127" t="str">
        <x:v>D6-W-W3-N36</x:v>
      </x:c>
      <x:c r="C2317" s="127" t="str">
        <x:v>ECHEC</x:v>
      </x:c>
      <x:c r="D2317" s="127" t="str">
        <x:v>-</x:v>
      </x:c>
      <x:c r="E2317" s="128" t="n">
        <x:v>1</x:v>
      </x:c>
      <x:c r="F2317" s="127" t="str">
        <x:v>Représentante du mandat local</x:v>
      </x:c>
      <x:c r="G2317" s="127" t="str">
        <x:v>Le dernier groupe n’accepte pas encore le passage. Les repères seuls ne le feront pas reculer.</x:v>
      </x:c>
      <x:c r="H2317" s="127" t="str">
        <x:v>Abaisse la main et regarde la route ou l’objet resté inaccessible.</x:v>
      </x:c>
      <x:c r="I2317" s="127" t="str">
        <x:v>Échec ou blocage correspondant effectivement observé ; les dégâts, objets et positions persistent.</x:v>
      </x:c>
      <x:c r="J2317" s="127" t="str">
        <x:v>Guerre de clan — mission narrative 2D</x:v>
      </x:c>
      <x:c r="K2317" s="130" t="n">
        <x:v>16</x:v>
      </x:c>
    </x:row>
    <x:row r="2318" ht="44" customHeight="1">
      <x:c r="A2318" s="121" t="str">
        <x:v>D6-W-W3-N36-REPRISE---01</x:v>
      </x:c>
      <x:c r="B2318" s="122" t="str">
        <x:v>D6-W-W3-N36</x:v>
      </x:c>
      <x:c r="C2318" s="122" t="str">
        <x:v>REPRISE</x:v>
      </x:c>
      <x:c r="D2318" s="122" t="str">
        <x:v>-</x:v>
      </x:c>
      <x:c r="E2318" s="123" t="n">
        <x:v>1</x:v>
      </x:c>
      <x:c r="F2318" s="122" t="str">
        <x:v>Représentante du mandat local</x:v>
      </x:c>
      <x:c r="G2318" s="122" t="str">
        <x:v>Cette borne n’a pas bougé. Reprenons l’escorte depuis le côté encore tenu.</x:v>
      </x:c>
      <x:c r="H2318" s="122" t="str">
        <x:v>Reprend sa place au dernier point sûr, sans rejouer le début.</x:v>
      </x:c>
      <x:c r="I2318" s="122" t="str">
        <x:v>Réinteraction volontaire après interruption ; état de l’action conservé.</x:v>
      </x:c>
      <x:c r="J2318" s="122" t="str">
        <x:v>Guerre de clan — mission narrative 2D</x:v>
      </x:c>
      <x:c r="K2318" s="125" t="n">
        <x:v>12</x:v>
      </x:c>
    </x:row>
    <x:row r="2319" ht="59" customHeight="1">
      <x:c r="A2319" s="126" t="str">
        <x:v>D6-W-W3-N36-CHOIX-A-01</x:v>
      </x:c>
      <x:c r="B2319" s="127" t="str">
        <x:v>D6-W-W3-N36</x:v>
      </x:c>
      <x:c r="C2319" s="127" t="str">
        <x:v>CHOIX</x:v>
      </x:c>
      <x:c r="D2319" s="127" t="str">
        <x:v>A</x:v>
      </x:c>
      <x:c r="E2319" s="128" t="n">
        <x:v>1</x:v>
      </x:c>
      <x:c r="F2319" s="127" t="str">
        <x:v>Joueur</x:v>
      </x:c>
      <x:c r="G2319" s="127" t="str">
        <x:v>Je laisse une garde limitée au passage.</x:v>
      </x:c>
      <x:c r="H2319" s="127" t="str">
        <x:v>Regarder la personne ou l’appui concerné ; intention, pas résultat.</x:v>
      </x:c>
      <x:c r="I2319" s="127" t="str">
        <x:v>Option physiquement praticable ; partenaires mentionnés présents et volontaires ; ressources nécessaires disponibles.</x:v>
      </x:c>
      <x:c r="J2319" s="127" t="str">
        <x:v>Guerre de clan — mission narrative 2D</x:v>
      </x:c>
      <x:c r="K2319" s="130" t="n">
        <x:v>7</x:v>
      </x:c>
    </x:row>
    <x:row r="2320" ht="59" customHeight="1">
      <x:c r="A2320" s="121" t="str">
        <x:v>D6-W-W3-N36-REPONSE-A-01</x:v>
      </x:c>
      <x:c r="B2320" s="122" t="str">
        <x:v>D6-W-W3-N36</x:v>
      </x:c>
      <x:c r="C2320" s="122" t="str">
        <x:v>REPONSE</x:v>
      </x:c>
      <x:c r="D2320" s="122" t="str">
        <x:v>A</x:v>
      </x:c>
      <x:c r="E2320" s="123" t="n">
        <x:v>1</x:v>
      </x:c>
      <x:c r="F2320" s="122" t="str">
        <x:v>Représentante du mandat local</x:v>
      </x:c>
      <x:c r="G2320" s="122" t="str">
        <x:v>Pose ses bornes là où les équipes les verront. Le quartier décidera lui-même de ses autres visites.</x:v>
      </x:c>
      <x:c r="H2320" s="122" t="str">
        <x:v>Réponse au choix retenu ; les autres réponses ne sont pas jouées.</x:v>
      </x:c>
      <x:c r="I2320" s="122" t="str">
        <x:v>Option physiquement praticable ; partenaires mentionnés présents et volontaires ; ressources nécessaires disponibles.</x:v>
      </x:c>
      <x:c r="J2320" s="122" t="str">
        <x:v>Guerre de clan — mission narrative 2D</x:v>
      </x:c>
      <x:c r="K2320" s="125" t="n">
        <x:v>17</x:v>
      </x:c>
    </x:row>
    <x:row r="2321" ht="59" customHeight="1">
      <x:c r="A2321" s="126" t="str">
        <x:v>D6-W-W3-N36-CHOIX-B-01</x:v>
      </x:c>
      <x:c r="B2321" s="127" t="str">
        <x:v>D6-W-W3-N36</x:v>
      </x:c>
      <x:c r="C2321" s="127" t="str">
        <x:v>CHOIX</x:v>
      </x:c>
      <x:c r="D2321" s="127" t="str">
        <x:v>B</x:v>
      </x:c>
      <x:c r="E2321" s="128" t="n">
        <x:v>1</x:v>
      </x:c>
      <x:c r="F2321" s="127" t="str">
        <x:v>Joueur</x:v>
      </x:c>
      <x:c r="G2321" s="127" t="str">
        <x:v>Nous rendons le poste une fois le retour sûr.</x:v>
      </x:c>
      <x:c r="H2321" s="127" t="str">
        <x:v>Regarder la personne ou l’appui concerné ; intention, pas résultat.</x:v>
      </x:c>
      <x:c r="I2321" s="127" t="str">
        <x:v>Option physiquement praticable ; aucune téléportation ou ressource supposée. Si choix de différer : sortie sûre encore atteignable.</x:v>
      </x:c>
      <x:c r="J2321" s="127" t="str">
        <x:v>Guerre de clan — mission narrative 2D</x:v>
      </x:c>
      <x:c r="K2321" s="130" t="n">
        <x:v>9</x:v>
      </x:c>
    </x:row>
    <x:row r="2322" ht="59" customHeight="1">
      <x:c r="A2322" s="121" t="str">
        <x:v>D6-W-W3-N36-REPONSE-B-01</x:v>
      </x:c>
      <x:c r="B2322" s="122" t="str">
        <x:v>D6-W-W3-N36</x:v>
      </x:c>
      <x:c r="C2322" s="122" t="str">
        <x:v>REPONSE</x:v>
      </x:c>
      <x:c r="D2322" s="122" t="str">
        <x:v>B</x:v>
      </x:c>
      <x:c r="E2322" s="123" t="n">
        <x:v>1</x:v>
      </x:c>
      <x:c r="F2322" s="122" t="str">
        <x:v>Représentante du mandat local</x:v>
      </x:c>
      <x:c r="G2322" s="122" t="str">
        <x:v>Accompagne la première traversée. Après elle, nous retirerons ensemble le barrage.</x:v>
      </x:c>
      <x:c r="H2322" s="122" t="str">
        <x:v>Réponse au choix retenu ; les autres réponses ne sont pas jouées.</x:v>
      </x:c>
      <x:c r="I2322" s="122" t="str">
        <x:v>Option physiquement praticable ; aucune téléportation ou ressource supposée. Si choix de différer : sortie sûre encore atteignable.</x:v>
      </x:c>
      <x:c r="J2322" s="122" t="str">
        <x:v>Guerre de clan — mission narrative 2D</x:v>
      </x:c>
      <x:c r="K2322" s="125" t="n">
        <x:v>11</x:v>
      </x:c>
    </x:row>
    <x:row r="2323" ht="254" customHeight="1">
      <x:c r="A2323" s="126" t="str">
        <x:v>D6-W-W3-N37-OUV---01</x:v>
      </x:c>
      <x:c r="B2323" s="127" t="str">
        <x:v>D6-W-W3-N37</x:v>
      </x:c>
      <x:c r="C2323" s="127" t="str">
        <x:v>OUV</x:v>
      </x:c>
      <x:c r="D2323" s="127" t="str">
        <x:v>-</x:v>
      </x:c>
      <x:c r="E2323" s="128" t="n">
        <x:v>1</x:v>
      </x:c>
      <x:c r="F2323" s="127" t="str">
        <x:v>Pisteur des coques</x:v>
      </x:c>
      <x:c r="G2323" s="127" t="str">
        <x:v>Le masque est fixé trop haut pour être tombé là. Dans le hublot, j’ai vu quelqu’un attendre derrière nous.</x:v>
      </x:c>
      <x:c r="H2323" s="127" t="str">
        <x:v>Désigne l’élément visible concerné puis laisse au joueur le temps de regarder.</x:v>
      </x:c>
      <x:c r="I2323"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323" s="127" t="str">
        <x:v>Guerre de clan — mission narrative 2D</x:v>
      </x:c>
      <x:c r="K2323" s="130" t="n">
        <x:v>19</x:v>
      </x:c>
    </x:row>
    <x:row r="2324" ht="74" customHeight="1">
      <x:c r="A2324" s="121" t="str">
        <x:v>D6-W-W3-N37-SUCCES---01</x:v>
      </x:c>
      <x:c r="B2324" s="122" t="str">
        <x:v>D6-W-W3-N37</x:v>
      </x:c>
      <x:c r="C2324" s="122" t="str">
        <x:v>SUCCES</x:v>
      </x:c>
      <x:c r="D2324" s="122" t="str">
        <x:v>-</x:v>
      </x:c>
      <x:c r="E2324" s="123" t="n">
        <x:v>1</x:v>
      </x:c>
      <x:c r="F2324" s="122" t="str">
        <x:v>Pisteur des coques</x:v>
      </x:c>
      <x:c r="G2324" s="122" t="str">
        <x:v>Le parcours de lutte est relevé. Ce que nous avons transporté possède maintenant un emplacement clair.</x:v>
      </x:c>
      <x:c r="H2324" s="122" t="str">
        <x:v>Rejoint le point de travail ou de passage réellement obtenu.</x:v>
      </x:c>
      <x:c r="I2324" s="122" t="str">
        <x:v>Résultat correspondant effectivement constaté ; remplace ou supprime la ligne si choix de refus/différé/observation. Ne jamais jouer une victoire non acquise.</x:v>
      </x:c>
      <x:c r="J2324" s="122" t="str">
        <x:v>Guerre de clan — mission narrative 2D</x:v>
      </x:c>
      <x:c r="K2324" s="125" t="n">
        <x:v>16</x:v>
      </x:c>
    </x:row>
    <x:row r="2325" ht="44" customHeight="1">
      <x:c r="A2325" s="126" t="str">
        <x:v>D6-W-W3-N37-ECHEC---01</x:v>
      </x:c>
      <x:c r="B2325" s="127" t="str">
        <x:v>D6-W-W3-N37</x:v>
      </x:c>
      <x:c r="C2325" s="127" t="str">
        <x:v>ECHEC</x:v>
      </x:c>
      <x:c r="D2325" s="127" t="str">
        <x:v>-</x:v>
      </x:c>
      <x:c r="E2325" s="128" t="n">
        <x:v>1</x:v>
      </x:c>
      <x:c r="F2325" s="127" t="str">
        <x:v>Pisteur des coques</x:v>
      </x:c>
      <x:c r="G2325" s="127" t="str">
        <x:v>Le masque est resté sur la paroi. Il n’est pas à notre bord parce que nous l’avons vu.</x:v>
      </x:c>
      <x:c r="H2325" s="127" t="str">
        <x:v>Abaisse la main et regarde la route ou l’objet resté inaccessible.</x:v>
      </x:c>
      <x:c r="I2325" s="127" t="str">
        <x:v>Échec ou blocage correspondant effectivement observé ; les dégâts, objets et positions persistent.</x:v>
      </x:c>
      <x:c r="J2325" s="127" t="str">
        <x:v>Guerre de clan — mission narrative 2D</x:v>
      </x:c>
      <x:c r="K2325" s="130" t="n">
        <x:v>18</x:v>
      </x:c>
    </x:row>
    <x:row r="2326" ht="44" customHeight="1">
      <x:c r="A2326" s="121" t="str">
        <x:v>D6-W-W3-N37-REPRISE---01</x:v>
      </x:c>
      <x:c r="B2326" s="122" t="str">
        <x:v>D6-W-W3-N37</x:v>
      </x:c>
      <x:c r="C2326" s="122" t="str">
        <x:v>REPRISE</x:v>
      </x:c>
      <x:c r="D2326" s="122" t="str">
        <x:v>-</x:v>
      </x:c>
      <x:c r="E2326" s="123" t="n">
        <x:v>1</x:v>
      </x:c>
      <x:c r="F2326" s="122" t="str">
        <x:v>Pisteur des coques</x:v>
      </x:c>
      <x:c r="G2326" s="122" t="str">
        <x:v>Le reflet a changé. Reviens par la porte fonctionnelle, sans te fier à la première embuscade.</x:v>
      </x:c>
      <x:c r="H2326" s="122" t="str">
        <x:v>Reprend sa place au dernier point sûr, sans rejouer le début.</x:v>
      </x:c>
      <x:c r="I2326" s="122" t="str">
        <x:v>Réinteraction volontaire après interruption ; état de l’action conservé.</x:v>
      </x:c>
      <x:c r="J2326" s="122" t="str">
        <x:v>Guerre de clan — mission narrative 2D</x:v>
      </x:c>
      <x:c r="K2326" s="125" t="n">
        <x:v>16</x:v>
      </x:c>
    </x:row>
    <x:row r="2327" ht="59" customHeight="1">
      <x:c r="A2327" s="126" t="str">
        <x:v>D6-W-W3-N37-CHOIX-A-01</x:v>
      </x:c>
      <x:c r="B2327" s="127" t="str">
        <x:v>D6-W-W3-N37</x:v>
      </x:c>
      <x:c r="C2327" s="127" t="str">
        <x:v>CHOIX</x:v>
      </x:c>
      <x:c r="D2327" s="127" t="str">
        <x:v>A</x:v>
      </x:c>
      <x:c r="E2327" s="128" t="n">
        <x:v>1</x:v>
      </x:c>
      <x:c r="F2327" s="127" t="str">
        <x:v>Joueur</x:v>
      </x:c>
      <x:c r="G2327" s="127" t="str">
        <x:v>Je laisse l’appât et je suis la sentinelle.</x:v>
      </x:c>
      <x:c r="H2327" s="127" t="str">
        <x:v>Regarder la personne ou l’appui concerné ; intention, pas résultat.</x:v>
      </x:c>
      <x:c r="I2327" s="127" t="str">
        <x:v>Option physiquement praticable ; partenaires mentionnés présents et volontaires ; ressources nécessaires disponibles.</x:v>
      </x:c>
      <x:c r="J2327" s="127" t="str">
        <x:v>Guerre de clan — mission narrative 2D</x:v>
      </x:c>
      <x:c r="K2327" s="130" t="n">
        <x:v>8</x:v>
      </x:c>
    </x:row>
    <x:row r="2328" ht="59" customHeight="1">
      <x:c r="A2328" s="121" t="str">
        <x:v>D6-W-W3-N37-REPONSE-A-01</x:v>
      </x:c>
      <x:c r="B2328" s="122" t="str">
        <x:v>D6-W-W3-N37</x:v>
      </x:c>
      <x:c r="C2328" s="122" t="str">
        <x:v>REPONSE</x:v>
      </x:c>
      <x:c r="D2328" s="122" t="str">
        <x:v>A</x:v>
      </x:c>
      <x:c r="E2328" s="123" t="n">
        <x:v>1</x:v>
      </x:c>
      <x:c r="F2328" s="122" t="str">
        <x:v>Pisteur des coques</x:v>
      </x:c>
      <x:c r="G2328" s="122" t="str">
        <x:v>Garde la coursive entre elle et toi. Je surveillerai le reflet, pas tout ce qu’il cache.</x:v>
      </x:c>
      <x:c r="H2328" s="122" t="str">
        <x:v>Réponse au choix retenu ; les autres réponses ne sont pas jouées.</x:v>
      </x:c>
      <x:c r="I2328" s="122" t="str">
        <x:v>Option physiquement praticable ; partenaires mentionnés présents et volontaires ; ressources nécessaires disponibles.</x:v>
      </x:c>
      <x:c r="J2328" s="122" t="str">
        <x:v>Guerre de clan — mission narrative 2D</x:v>
      </x:c>
      <x:c r="K2328" s="125" t="n">
        <x:v>16</x:v>
      </x:c>
    </x:row>
    <x:row r="2329" ht="59" customHeight="1">
      <x:c r="A2329" s="126" t="str">
        <x:v>D6-W-W3-N37-CHOIX-B-01</x:v>
      </x:c>
      <x:c r="B2329" s="127" t="str">
        <x:v>D6-W-W3-N37</x:v>
      </x:c>
      <x:c r="C2329" s="127" t="str">
        <x:v>CHOIX</x:v>
      </x:c>
      <x:c r="D2329" s="127" t="str">
        <x:v>B</x:v>
      </x:c>
      <x:c r="E2329" s="128" t="n">
        <x:v>1</x:v>
      </x:c>
      <x:c r="F2329" s="127" t="str">
        <x:v>Joueur</x:v>
      </x:c>
      <x:c r="G2329" s="127" t="str">
        <x:v>Je sécurise le masque avant de poursuivre.</x:v>
      </x:c>
      <x:c r="H2329" s="127" t="str">
        <x:v>Regarder la personne ou l’appui concerné ; intention, pas résultat.</x:v>
      </x:c>
      <x:c r="I2329" s="127" t="str">
        <x:v>Option physiquement praticable ; aucune téléportation ou ressource supposée. Si choix de différer : sortie sûre encore atteignable.</x:v>
      </x:c>
      <x:c r="J2329" s="127" t="str">
        <x:v>Guerre de clan — mission narrative 2D</x:v>
      </x:c>
      <x:c r="K2329" s="130" t="n">
        <x:v>7</x:v>
      </x:c>
    </x:row>
    <x:row r="2330" ht="59" customHeight="1">
      <x:c r="A2330" s="121" t="str">
        <x:v>D6-W-W3-N37-REPONSE-B-01</x:v>
      </x:c>
      <x:c r="B2330" s="122" t="str">
        <x:v>D6-W-W3-N37</x:v>
      </x:c>
      <x:c r="C2330" s="122" t="str">
        <x:v>REPONSE</x:v>
      </x:c>
      <x:c r="D2330" s="122" t="str">
        <x:v>B</x:v>
      </x:c>
      <x:c r="E2330" s="123" t="n">
        <x:v>1</x:v>
      </x:c>
      <x:c r="F2330" s="122" t="str">
        <x:v>Pisteur des coques</x:v>
      </x:c>
      <x:c r="G2330" s="122" t="str">
        <x:v>Prends un contenant. Sa marque ne nous a pas encore donné son propriétaire.</x:v>
      </x:c>
      <x:c r="H2330" s="122" t="str">
        <x:v>Réponse au choix retenu ; les autres réponses ne sont pas jouées.</x:v>
      </x:c>
      <x:c r="I2330" s="122" t="str">
        <x:v>Option physiquement praticable ; aucune téléportation ou ressource supposée. Si choix de différer : sortie sûre encore atteignable.</x:v>
      </x:c>
      <x:c r="J2330" s="122" t="str">
        <x:v>Guerre de clan — mission narrative 2D</x:v>
      </x:c>
      <x:c r="K2330" s="125" t="n">
        <x:v>13</x:v>
      </x:c>
    </x:row>
    <x:row r="2331" ht="254" customHeight="1">
      <x:c r="A2331" s="126" t="str">
        <x:v>D6-W-W3-N38-OUV---01</x:v>
      </x:c>
      <x:c r="B2331" s="127" t="str">
        <x:v>D6-W-W3-N38</x:v>
      </x:c>
      <x:c r="C2331" s="127" t="str">
        <x:v>OUV</x:v>
      </x:c>
      <x:c r="D2331" s="127" t="str">
        <x:v>-</x:v>
      </x:c>
      <x:c r="E2331" s="128" t="n">
        <x:v>1</x:v>
      </x:c>
      <x:c r="F2331" s="127" t="str">
        <x:v>Guide d’abordage</x:v>
      </x:c>
      <x:c r="G2331" s="127" t="str">
        <x:v>La vibration passe dans la cloison. Nous devons rejoindre le compartiment voisin pour savoir qui la produit.</x:v>
      </x:c>
      <x:c r="H2331" s="127" t="str">
        <x:v>Désigne l’élément visible concerné puis laisse au joueur le temps de regarder.</x:v>
      </x:c>
      <x:c r="I2331"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331" s="127" t="str">
        <x:v>Guerre de clan — mission narrative 2D</x:v>
      </x:c>
      <x:c r="K2331" s="130" t="n">
        <x:v>17</x:v>
      </x:c>
    </x:row>
    <x:row r="2332" ht="74" customHeight="1">
      <x:c r="A2332" s="121" t="str">
        <x:v>D6-W-W3-N38-SUCCES---01</x:v>
      </x:c>
      <x:c r="B2332" s="122" t="str">
        <x:v>D6-W-W3-N38</x:v>
      </x:c>
      <x:c r="C2332" s="122" t="str">
        <x:v>SUCCES</x:v>
      </x:c>
      <x:c r="D2332" s="122" t="str">
        <x:v>-</x:v>
      </x:c>
      <x:c r="E2332" s="123" t="n">
        <x:v>1</x:v>
      </x:c>
      <x:c r="F2332" s="122" t="str">
        <x:v>Guide d’abordage</x:v>
      </x:c>
      <x:c r="G2332" s="122" t="str">
        <x:v>Nous avons traversé les compartiments reconnus. La route de retour garde leur état réel.</x:v>
      </x:c>
      <x:c r="H2332" s="122" t="str">
        <x:v>Rejoint le point de travail ou de passage réellement obtenu.</x:v>
      </x:c>
      <x:c r="I2332" s="122" t="str">
        <x:v>Résultat correspondant effectivement constaté ; remplace ou supprime la ligne si choix de refus/différé/observation. Ne jamais jouer une victoire non acquise.</x:v>
      </x:c>
      <x:c r="J2332" s="122" t="str">
        <x:v>Guerre de clan — mission narrative 2D</x:v>
      </x:c>
      <x:c r="K2332" s="125" t="n">
        <x:v>14</x:v>
      </x:c>
    </x:row>
    <x:row r="2333" ht="44" customHeight="1">
      <x:c r="A2333" s="126" t="str">
        <x:v>D6-W-W3-N38-ECHEC---01</x:v>
      </x:c>
      <x:c r="B2333" s="127" t="str">
        <x:v>D6-W-W3-N38</x:v>
      </x:c>
      <x:c r="C2333" s="127" t="str">
        <x:v>ECHEC</x:v>
      </x:c>
      <x:c r="D2333" s="127" t="str">
        <x:v>-</x:v>
      </x:c>
      <x:c r="E2333" s="128" t="n">
        <x:v>1</x:v>
      </x:c>
      <x:c r="F2333" s="127" t="str">
        <x:v>Guide d’abordage</x:v>
      </x:c>
      <x:c r="G2333" s="127" t="str">
        <x:v>Le sas n’est pas stabilisé. Nous attendons de ce côté.</x:v>
      </x:c>
      <x:c r="H2333" s="127" t="str">
        <x:v>Abaisse la main et regarde la route ou l’objet resté inaccessible.</x:v>
      </x:c>
      <x:c r="I2333" s="127" t="str">
        <x:v>Échec ou blocage correspondant effectivement observé ; les dégâts, objets et positions persistent.</x:v>
      </x:c>
      <x:c r="J2333" s="127" t="str">
        <x:v>Guerre de clan — mission narrative 2D</x:v>
      </x:c>
      <x:c r="K2333" s="130" t="n">
        <x:v>10</x:v>
      </x:c>
    </x:row>
    <x:row r="2334" ht="44" customHeight="1">
      <x:c r="A2334" s="121" t="str">
        <x:v>D6-W-W3-N38-REPRISE---01</x:v>
      </x:c>
      <x:c r="B2334" s="122" t="str">
        <x:v>D6-W-W3-N38</x:v>
      </x:c>
      <x:c r="C2334" s="122" t="str">
        <x:v>REPRISE</x:v>
      </x:c>
      <x:c r="D2334" s="122" t="str">
        <x:v>-</x:v>
      </x:c>
      <x:c r="E2334" s="123" t="n">
        <x:v>1</x:v>
      </x:c>
      <x:c r="F2334" s="122" t="str">
        <x:v>Guide d’abordage</x:v>
      </x:c>
      <x:c r="G2334" s="122" t="str">
        <x:v>La caisse est restée à sa place. Choisissons le passage pour ceux qui sont encore avec nous.</x:v>
      </x:c>
      <x:c r="H2334" s="122" t="str">
        <x:v>Reprend sa place au dernier point sûr, sans rejouer le début.</x:v>
      </x:c>
      <x:c r="I2334" s="122" t="str">
        <x:v>Réinteraction volontaire après interruption ; état de l’action conservé.</x:v>
      </x:c>
      <x:c r="J2334" s="122" t="str">
        <x:v>Guerre de clan — mission narrative 2D</x:v>
      </x:c>
      <x:c r="K2334" s="125" t="n">
        <x:v>17</x:v>
      </x:c>
    </x:row>
    <x:row r="2335" ht="59" customHeight="1">
      <x:c r="A2335" s="126" t="str">
        <x:v>D6-W-W3-N38-CHOIX-A-01</x:v>
      </x:c>
      <x:c r="B2335" s="127" t="str">
        <x:v>D6-W-W3-N38</x:v>
      </x:c>
      <x:c r="C2335" s="127" t="str">
        <x:v>CHOIX</x:v>
      </x:c>
      <x:c r="D2335" s="127" t="str">
        <x:v>A</x:v>
      </x:c>
      <x:c r="E2335" s="128" t="n">
        <x:v>1</x:v>
      </x:c>
      <x:c r="F2335" s="127" t="str">
        <x:v>Joueur</x:v>
      </x:c>
      <x:c r="G2335" s="127" t="str">
        <x:v>Je déplace la caisse pour ouvrir le retour.</x:v>
      </x:c>
      <x:c r="H2335" s="127" t="str">
        <x:v>Regarder la personne ou l’appui concerné ; intention, pas résultat.</x:v>
      </x:c>
      <x:c r="I2335" s="127" t="str">
        <x:v>Option physiquement praticable ; partenaires mentionnés présents et volontaires ; ressources nécessaires disponibles.</x:v>
      </x:c>
      <x:c r="J2335" s="127" t="str">
        <x:v>Guerre de clan — mission narrative 2D</x:v>
      </x:c>
      <x:c r="K2335" s="130" t="n">
        <x:v>8</x:v>
      </x:c>
    </x:row>
    <x:row r="2336" ht="59" customHeight="1">
      <x:c r="A2336" s="121" t="str">
        <x:v>D6-W-W3-N38-REPONSE-A-01</x:v>
      </x:c>
      <x:c r="B2336" s="122" t="str">
        <x:v>D6-W-W3-N38</x:v>
      </x:c>
      <x:c r="C2336" s="122" t="str">
        <x:v>REPONSE</x:v>
      </x:c>
      <x:c r="D2336" s="122" t="str">
        <x:v>A</x:v>
      </x:c>
      <x:c r="E2336" s="123" t="n">
        <x:v>1</x:v>
      </x:c>
      <x:c r="F2336" s="122" t="str">
        <x:v>Guide d’abordage</x:v>
      </x:c>
      <x:c r="G2336" s="122" t="str">
        <x:v>Fais-la glisser jusqu’au renfoncement. Ils entendront le poids sur le plancher.</x:v>
      </x:c>
      <x:c r="H2336" s="122" t="str">
        <x:v>Réponse au choix retenu ; les autres réponses ne sont pas jouées.</x:v>
      </x:c>
      <x:c r="I2336" s="122" t="str">
        <x:v>Option physiquement praticable ; partenaires mentionnés présents et volontaires ; ressources nécessaires disponibles.</x:v>
      </x:c>
      <x:c r="J2336" s="122" t="str">
        <x:v>Guerre de clan — mission narrative 2D</x:v>
      </x:c>
      <x:c r="K2336" s="125" t="n">
        <x:v>11</x:v>
      </x:c>
    </x:row>
    <x:row r="2337" ht="59" customHeight="1">
      <x:c r="A2337" s="126" t="str">
        <x:v>D6-W-W3-N38-CHOIX-B-01</x:v>
      </x:c>
      <x:c r="B2337" s="127" t="str">
        <x:v>D6-W-W3-N38</x:v>
      </x:c>
      <x:c r="C2337" s="127" t="str">
        <x:v>CHOIX</x:v>
      </x:c>
      <x:c r="D2337" s="127" t="str">
        <x:v>B</x:v>
      </x:c>
      <x:c r="E2337" s="128" t="n">
        <x:v>1</x:v>
      </x:c>
      <x:c r="F2337" s="127" t="str">
        <x:v>Joueur</x:v>
      </x:c>
      <x:c r="G2337" s="127" t="str">
        <x:v>Je la laisse et j’avance par l’issue étroite.</x:v>
      </x:c>
      <x:c r="H2337" s="127" t="str">
        <x:v>Regarder la personne ou l’appui concerné ; intention, pas résultat.</x:v>
      </x:c>
      <x:c r="I2337" s="127" t="str">
        <x:v>Option physiquement praticable ; aucune téléportation ou ressource supposée. Si choix de différer : sortie sûre encore atteignable.</x:v>
      </x:c>
      <x:c r="J2337" s="127" t="str">
        <x:v>Guerre de clan — mission narrative 2D</x:v>
      </x:c>
      <x:c r="K2337" s="130" t="n">
        <x:v>8</x:v>
      </x:c>
    </x:row>
    <x:row r="2338" ht="59" customHeight="1">
      <x:c r="A2338" s="121" t="str">
        <x:v>D6-W-W3-N38-REPONSE-B-01</x:v>
      </x:c>
      <x:c r="B2338" s="122" t="str">
        <x:v>D6-W-W3-N38</x:v>
      </x:c>
      <x:c r="C2338" s="122" t="str">
        <x:v>REPONSE</x:v>
      </x:c>
      <x:c r="D2338" s="122" t="str">
        <x:v>B</x:v>
      </x:c>
      <x:c r="E2338" s="123" t="n">
        <x:v>1</x:v>
      </x:c>
      <x:c r="F2338" s="122" t="str">
        <x:v>Guide d’abordage</x:v>
      </x:c>
      <x:c r="G2338" s="122" t="str">
        <x:v>Essaie ton gabarit avant de t’y engager. Un porteur chargé n’y passera pas derrière toi.</x:v>
      </x:c>
      <x:c r="H2338" s="122" t="str">
        <x:v>Réponse au choix retenu ; les autres réponses ne sont pas jouées.</x:v>
      </x:c>
      <x:c r="I2338" s="122" t="str">
        <x:v>Option physiquement praticable ; aucune téléportation ou ressource supposée. Si choix de différer : sortie sûre encore atteignable.</x:v>
      </x:c>
      <x:c r="J2338" s="122" t="str">
        <x:v>Guerre de clan — mission narrative 2D</x:v>
      </x:c>
      <x:c r="K2338" s="125" t="n">
        <x:v>15</x:v>
      </x:c>
    </x:row>
    <x:row r="2339" ht="254" customHeight="1">
      <x:c r="A2339" s="126" t="str">
        <x:v>D6-W-W3-N39-OUV---01</x:v>
      </x:c>
      <x:c r="B2339" s="127" t="str">
        <x:v>D6-W-W3-N39</x:v>
      </x:c>
      <x:c r="C2339" s="127" t="str">
        <x:v>OUV</x:v>
      </x:c>
      <x:c r="D2339" s="127" t="str">
        <x:v>-</x:v>
      </x:c>
      <x:c r="E2339" s="128" t="n">
        <x:v>1</x:v>
      </x:c>
      <x:c r="F2339" s="127" t="str">
        <x:v>Captif de la soute</x:v>
      </x:c>
      <x:c r="G2339" s="127" t="str">
        <x:v>Le meneur remonte par son treuil chaque fois qu’on l’approche. Nos équipements sont sous sa coursive.</x:v>
      </x:c>
      <x:c r="H2339" s="127" t="str">
        <x:v>Désigne l’élément visible concerné puis laisse au joueur le temps de regarder.</x:v>
      </x:c>
      <x:c r="I2339"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339" s="127" t="str">
        <x:v>Guerre de clan — mission narrative 2D</x:v>
      </x:c>
      <x:c r="K2339" s="130" t="n">
        <x:v>16</x:v>
      </x:c>
    </x:row>
    <x:row r="2340" ht="74" customHeight="1">
      <x:c r="A2340" s="121" t="str">
        <x:v>D6-W-W3-N39-SUCCES---01</x:v>
      </x:c>
      <x:c r="B2340" s="122" t="str">
        <x:v>D6-W-W3-N39</x:v>
      </x:c>
      <x:c r="C2340" s="122" t="str">
        <x:v>SUCCES</x:v>
      </x:c>
      <x:c r="D2340" s="122" t="str">
        <x:v>-</x:v>
      </x:c>
      <x:c r="E2340" s="123" t="n">
        <x:v>1</x:v>
      </x:c>
      <x:c r="F2340" s="122" t="str">
        <x:v>Captif de la soute</x:v>
      </x:c>
      <x:c r="G2340" s="122" t="str">
        <x:v>Nous avons quitté leurs supports. Les personnes libérées attendent une vraie route de sortie.</x:v>
      </x:c>
      <x:c r="H2340" s="122" t="str">
        <x:v>Rejoint le point de travail ou de passage réellement obtenu.</x:v>
      </x:c>
      <x:c r="I2340" s="122" t="str">
        <x:v>Résultat correspondant effectivement constaté ; remplace ou supprime la ligne si choix de refus/différé/observation. Ne jamais jouer une victoire non acquise.</x:v>
      </x:c>
      <x:c r="J2340" s="122" t="str">
        <x:v>Guerre de clan — mission narrative 2D</x:v>
      </x:c>
      <x:c r="K2340" s="125" t="n">
        <x:v>14</x:v>
      </x:c>
    </x:row>
    <x:row r="2341" ht="44" customHeight="1">
      <x:c r="A2341" s="126" t="str">
        <x:v>D6-W-W3-N39-ECHEC---01</x:v>
      </x:c>
      <x:c r="B2341" s="127" t="str">
        <x:v>D6-W-W3-N39</x:v>
      </x:c>
      <x:c r="C2341" s="127" t="str">
        <x:v>ECHEC</x:v>
      </x:c>
      <x:c r="D2341" s="127" t="str">
        <x:v>-</x:v>
      </x:c>
      <x:c r="E2341" s="128" t="n">
        <x:v>1</x:v>
      </x:c>
      <x:c r="F2341" s="127" t="str">
        <x:v>Captif de la soute</x:v>
      </x:c>
      <x:c r="G2341" s="127" t="str">
        <x:v>Le meneur a quitté la coursive. Ses captifs ne sont pas sortis avec lui.</x:v>
      </x:c>
      <x:c r="H2341" s="127" t="str">
        <x:v>Abaisse la main et regarde la route ou l’objet resté inaccessible.</x:v>
      </x:c>
      <x:c r="I2341" s="127" t="str">
        <x:v>Échec ou blocage correspondant effectivement observé ; les dégâts, objets et positions persistent.</x:v>
      </x:c>
      <x:c r="J2341" s="127" t="str">
        <x:v>Guerre de clan — mission narrative 2D</x:v>
      </x:c>
      <x:c r="K2341" s="130" t="n">
        <x:v>14</x:v>
      </x:c>
    </x:row>
    <x:row r="2342" ht="44" customHeight="1">
      <x:c r="A2342" s="121" t="str">
        <x:v>D6-W-W3-N39-REPRISE---01</x:v>
      </x:c>
      <x:c r="B2342" s="122" t="str">
        <x:v>D6-W-W3-N39</x:v>
      </x:c>
      <x:c r="C2342" s="122" t="str">
        <x:v>REPRISE</x:v>
      </x:c>
      <x:c r="D2342" s="122" t="str">
        <x:v>-</x:v>
      </x:c>
      <x:c r="E2342" s="123" t="n">
        <x:v>1</x:v>
      </x:c>
      <x:c r="F2342" s="122" t="str">
        <x:v>Captif de la soute</x:v>
      </x:c>
      <x:c r="G2342" s="122" t="str">
        <x:v>Nous sommes derrière ce couvert. Ne repars pas en nous croyant déjà extraits.</x:v>
      </x:c>
      <x:c r="H2342" s="122" t="str">
        <x:v>Reprend sa place au dernier point sûr, sans rejouer le début.</x:v>
      </x:c>
      <x:c r="I2342" s="122" t="str">
        <x:v>Réinteraction volontaire après interruption ; état de l’action conservé.</x:v>
      </x:c>
      <x:c r="J2342" s="122" t="str">
        <x:v>Guerre de clan — mission narrative 2D</x:v>
      </x:c>
      <x:c r="K2342" s="125" t="n">
        <x:v>13</x:v>
      </x:c>
    </x:row>
    <x:row r="2343" ht="59" customHeight="1">
      <x:c r="A2343" s="126" t="str">
        <x:v>D6-W-W3-N39-CHOIX-A-01</x:v>
      </x:c>
      <x:c r="B2343" s="127" t="str">
        <x:v>D6-W-W3-N39</x:v>
      </x:c>
      <x:c r="C2343" s="127" t="str">
        <x:v>CHOIX</x:v>
      </x:c>
      <x:c r="D2343" s="127" t="str">
        <x:v>A</x:v>
      </x:c>
      <x:c r="E2343" s="128" t="n">
        <x:v>1</x:v>
      </x:c>
      <x:c r="F2343" s="127" t="str">
        <x:v>Joueur</x:v>
      </x:c>
      <x:c r="G2343" s="127" t="str">
        <x:v>Je l’isole maintenant.</x:v>
      </x:c>
      <x:c r="H2343" s="127" t="str">
        <x:v>Regarder la personne ou l’appui concerné ; intention, pas résultat.</x:v>
      </x:c>
      <x:c r="I2343" s="127" t="str">
        <x:v>Option physiquement praticable ; partenaires mentionnés présents et volontaires ; ressources nécessaires disponibles.</x:v>
      </x:c>
      <x:c r="J2343" s="127" t="str">
        <x:v>Guerre de clan — mission narrative 2D</x:v>
      </x:c>
      <x:c r="K2343" s="130" t="n">
        <x:v>3</x:v>
      </x:c>
    </x:row>
    <x:row r="2344" ht="59" customHeight="1">
      <x:c r="A2344" s="121" t="str">
        <x:v>D6-W-W3-N39-REPONSE-A-01</x:v>
      </x:c>
      <x:c r="B2344" s="122" t="str">
        <x:v>D6-W-W3-N39</x:v>
      </x:c>
      <x:c r="C2344" s="122" t="str">
        <x:v>REPONSE</x:v>
      </x:c>
      <x:c r="D2344" s="122" t="str">
        <x:v>A</x:v>
      </x:c>
      <x:c r="E2344" s="123" t="n">
        <x:v>1</x:v>
      </x:c>
      <x:c r="F2344" s="122" t="str">
        <x:v>Captif de la soute</x:v>
      </x:c>
      <x:c r="G2344" s="122" t="str">
        <x:v>Prends garde : couper son treuil ferme aussi l’accès derrière l’atelier.</x:v>
      </x:c>
      <x:c r="H2344" s="122" t="str">
        <x:v>Réponse au choix retenu ; les autres réponses ne sont pas jouées.</x:v>
      </x:c>
      <x:c r="I2344" s="122" t="str">
        <x:v>Option physiquement praticable ; partenaires mentionnés présents et volontaires ; ressources nécessaires disponibles.</x:v>
      </x:c>
      <x:c r="J2344" s="122" t="str">
        <x:v>Guerre de clan — mission narrative 2D</x:v>
      </x:c>
      <x:c r="K2344" s="125" t="n">
        <x:v>11</x:v>
      </x:c>
    </x:row>
    <x:row r="2345" ht="59" customHeight="1">
      <x:c r="A2345" s="126" t="str">
        <x:v>D6-W-W3-N39-CHOIX-B-01</x:v>
      </x:c>
      <x:c r="B2345" s="127" t="str">
        <x:v>D6-W-W3-N39</x:v>
      </x:c>
      <x:c r="C2345" s="127" t="str">
        <x:v>CHOIX</x:v>
      </x:c>
      <x:c r="D2345" s="127" t="str">
        <x:v>B</x:v>
      </x:c>
      <x:c r="E2345" s="128" t="n">
        <x:v>1</x:v>
      </x:c>
      <x:c r="F2345" s="127" t="str">
        <x:v>Joueur</x:v>
      </x:c>
      <x:c r="G2345" s="127" t="str">
        <x:v>Je vous fais sortir avant de le reprendre.</x:v>
      </x:c>
      <x:c r="H2345" s="127" t="str">
        <x:v>Regarder la personne ou l’appui concerné ; intention, pas résultat.</x:v>
      </x:c>
      <x:c r="I2345" s="127" t="str">
        <x:v>Option physiquement praticable ; aucune téléportation ou ressource supposée. Si choix de différer : sortie sûre encore atteignable.</x:v>
      </x:c>
      <x:c r="J2345" s="127" t="str">
        <x:v>Guerre de clan — mission narrative 2D</x:v>
      </x:c>
      <x:c r="K2345" s="130" t="n">
        <x:v>8</x:v>
      </x:c>
    </x:row>
    <x:row r="2346" ht="59" customHeight="1">
      <x:c r="A2346" s="121" t="str">
        <x:v>D6-W-W3-N39-REPONSE-B-01</x:v>
      </x:c>
      <x:c r="B2346" s="122" t="str">
        <x:v>D6-W-W3-N39</x:v>
      </x:c>
      <x:c r="C2346" s="122" t="str">
        <x:v>REPONSE</x:v>
      </x:c>
      <x:c r="D2346" s="122" t="str">
        <x:v>B</x:v>
      </x:c>
      <x:c r="E2346" s="123" t="n">
        <x:v>1</x:v>
      </x:c>
      <x:c r="F2346" s="122" t="str">
        <x:v>Captif de la soute</x:v>
      </x:c>
      <x:c r="G2346" s="122" t="str">
        <x:v>Ouvre le seuil. Nous irons jusqu’au couvert, puis il faudra encore nous mener au sas.</x:v>
      </x:c>
      <x:c r="H2346" s="122" t="str">
        <x:v>Réponse au choix retenu ; les autres réponses ne sont pas jouées.</x:v>
      </x:c>
      <x:c r="I2346" s="122" t="str">
        <x:v>Option physiquement praticable ; aucune téléportation ou ressource supposée. Si choix de différer : sortie sûre encore atteignable.</x:v>
      </x:c>
      <x:c r="J2346" s="122" t="str">
        <x:v>Guerre de clan — mission narrative 2D</x:v>
      </x:c>
      <x:c r="K2346" s="125" t="n">
        <x:v>15</x:v>
      </x:c>
    </x:row>
    <x:row r="2347" ht="254" customHeight="1">
      <x:c r="A2347" s="126" t="str">
        <x:v>D6-W-W3-N40-OUV---01</x:v>
      </x:c>
      <x:c r="B2347" s="127" t="str">
        <x:v>D6-W-W3-N40</x:v>
      </x:c>
      <x:c r="C2347" s="127" t="str">
        <x:v>OUV</x:v>
      </x:c>
      <x:c r="D2347" s="127" t="str">
        <x:v>-</x:v>
      </x:c>
      <x:c r="E2347" s="128" t="n">
        <x:v>1</x:v>
      </x:c>
      <x:c r="F2347" s="127" t="str">
        <x:v>Survivante des prises volées</x:v>
      </x:c>
      <x:c r="G2347" s="127" t="str">
        <x:v>Cette attache est à moi. L’autre masque, je ne le reconnais pas. Ne lui donne pas mon nom pour finir plus vite.</x:v>
      </x:c>
      <x:c r="H2347" s="127" t="str">
        <x:v>Désigne l’élément visible concerné puis laisse au joueur le temps de regarder.</x:v>
      </x:c>
      <x:c r="I2347"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347" s="127" t="str">
        <x:v>Guerre de clan — mission narrative 2D</x:v>
      </x:c>
      <x:c r="K2347" s="130" t="n">
        <x:v>22</x:v>
      </x:c>
    </x:row>
    <x:row r="2348" ht="74" customHeight="1">
      <x:c r="A2348" s="121" t="str">
        <x:v>D6-W-W3-N40-SUCCES---01</x:v>
      </x:c>
      <x:c r="B2348" s="122" t="str">
        <x:v>D6-W-W3-N40</x:v>
      </x:c>
      <x:c r="C2348" s="122" t="str">
        <x:v>SUCCES</x:v>
      </x:c>
      <x:c r="D2348" s="122" t="str">
        <x:v>-</x:v>
      </x:c>
      <x:c r="E2348" s="123" t="n">
        <x:v>1</x:v>
      </x:c>
      <x:c r="F2348" s="122" t="str">
        <x:v>Survivante des prises volées</x:v>
      </x:c>
      <x:c r="G2348" s="122" t="str">
        <x:v>J’ai repris mon objet après l’avoir reconnu. Les pièces sans propriétaire établi attendent encore.</x:v>
      </x:c>
      <x:c r="H2348" s="122" t="str">
        <x:v>Rejoint le point de travail ou de passage réellement obtenu.</x:v>
      </x:c>
      <x:c r="I2348" s="122" t="str">
        <x:v>Résultat correspondant effectivement constaté ; remplace ou supprime la ligne si choix de refus/différé/observation. Ne jamais jouer une victoire non acquise.</x:v>
      </x:c>
      <x:c r="J2348" s="122" t="str">
        <x:v>Guerre de clan — mission narrative 2D</x:v>
      </x:c>
      <x:c r="K2348" s="125" t="n">
        <x:v>14</x:v>
      </x:c>
    </x:row>
    <x:row r="2349" ht="44" customHeight="1">
      <x:c r="A2349" s="126" t="str">
        <x:v>D6-W-W3-N40-ECHEC---01</x:v>
      </x:c>
      <x:c r="B2349" s="127" t="str">
        <x:v>D6-W-W3-N40</x:v>
      </x:c>
      <x:c r="C2349" s="127" t="str">
        <x:v>ECHEC</x:v>
      </x:c>
      <x:c r="D2349" s="127" t="str">
        <x:v>-</x:v>
      </x:c>
      <x:c r="E2349" s="128" t="n">
        <x:v>1</x:v>
      </x:c>
      <x:c r="F2349" s="127" t="str">
        <x:v>Survivante des prises volées</x:v>
      </x:c>
      <x:c r="G2349" s="127" t="str">
        <x:v>Le chargement n’a pas franchi le sas. Rien de ce lot n’est rendu pour l’instant.</x:v>
      </x:c>
      <x:c r="H2349" s="127" t="str">
        <x:v>Abaisse la main et regarde la route ou l’objet resté inaccessible.</x:v>
      </x:c>
      <x:c r="I2349" s="127" t="str">
        <x:v>Échec ou blocage correspondant effectivement observé ; les dégâts, objets et positions persistent.</x:v>
      </x:c>
      <x:c r="J2349" s="127" t="str">
        <x:v>Guerre de clan — mission narrative 2D</x:v>
      </x:c>
      <x:c r="K2349" s="130" t="n">
        <x:v>15</x:v>
      </x:c>
    </x:row>
    <x:row r="2350" ht="44" customHeight="1">
      <x:c r="A2350" s="121" t="str">
        <x:v>D6-W-W3-N40-REPRISE---01</x:v>
      </x:c>
      <x:c r="B2350" s="122" t="str">
        <x:v>D6-W-W3-N40</x:v>
      </x:c>
      <x:c r="C2350" s="122" t="str">
        <x:v>REPRISE</x:v>
      </x:c>
      <x:c r="D2350" s="122" t="str">
        <x:v>-</x:v>
      </x:c>
      <x:c r="E2350" s="123" t="n">
        <x:v>1</x:v>
      </x:c>
      <x:c r="F2350" s="122" t="str">
        <x:v>Survivante des prises volées</x:v>
      </x:c>
      <x:c r="G2350" s="122" t="str">
        <x:v>Mon attache est toujours sur ce contenant. Reprenons à partir de celui qui reste à déplacer.</x:v>
      </x:c>
      <x:c r="H2350" s="122" t="str">
        <x:v>Reprend sa place au dernier point sûr, sans rejouer le début.</x:v>
      </x:c>
      <x:c r="I2350" s="122" t="str">
        <x:v>Réinteraction volontaire après interruption ; état de l’action conservé.</x:v>
      </x:c>
      <x:c r="J2350" s="122" t="str">
        <x:v>Guerre de clan — mission narrative 2D</x:v>
      </x:c>
      <x:c r="K2350" s="125" t="n">
        <x:v>16</x:v>
      </x:c>
    </x:row>
    <x:row r="2351" ht="59" customHeight="1">
      <x:c r="A2351" s="126" t="str">
        <x:v>D6-W-W3-N40-CHOIX-A-01</x:v>
      </x:c>
      <x:c r="B2351" s="127" t="str">
        <x:v>D6-W-W3-N40</x:v>
      </x:c>
      <x:c r="C2351" s="127" t="str">
        <x:v>CHOIX</x:v>
      </x:c>
      <x:c r="D2351" s="127" t="str">
        <x:v>A</x:v>
      </x:c>
      <x:c r="E2351" s="128" t="n">
        <x:v>1</x:v>
      </x:c>
      <x:c r="F2351" s="127" t="str">
        <x:v>Joueur</x:v>
      </x:c>
      <x:c r="G2351" s="127" t="str">
        <x:v>Nous faisons plusieurs retours sûrs.</x:v>
      </x:c>
      <x:c r="H2351" s="127" t="str">
        <x:v>Regarder la personne ou l’appui concerné ; intention, pas résultat.</x:v>
      </x:c>
      <x:c r="I2351" s="127" t="str">
        <x:v>Option physiquement praticable ; partenaires mentionnés présents et volontaires ; ressources nécessaires disponibles.</x:v>
      </x:c>
      <x:c r="J2351" s="127" t="str">
        <x:v>Guerre de clan — mission narrative 2D</x:v>
      </x:c>
      <x:c r="K2351" s="130" t="n">
        <x:v>5</x:v>
      </x:c>
    </x:row>
    <x:row r="2352" ht="59" customHeight="1">
      <x:c r="A2352" s="121" t="str">
        <x:v>D6-W-W3-N40-REPONSE-A-01</x:v>
      </x:c>
      <x:c r="B2352" s="122" t="str">
        <x:v>D6-W-W3-N40</x:v>
      </x:c>
      <x:c r="C2352" s="122" t="str">
        <x:v>REPONSE</x:v>
      </x:c>
      <x:c r="D2352" s="122" t="str">
        <x:v>A</x:v>
      </x:c>
      <x:c r="E2352" s="123" t="n">
        <x:v>1</x:v>
      </x:c>
      <x:c r="F2352" s="122" t="str">
        <x:v>Survivante des prises volées</x:v>
      </x:c>
      <x:c r="G2352" s="122" t="str">
        <x:v>Je peux porter ma pièce jusqu’au sas. Gardez les autres dans leurs contenants.</x:v>
      </x:c>
      <x:c r="H2352" s="122" t="str">
        <x:v>Réponse au choix retenu ; les autres réponses ne sont pas jouées.</x:v>
      </x:c>
      <x:c r="I2352" s="122" t="str">
        <x:v>Option physiquement praticable ; partenaires mentionnés présents et volontaires ; ressources nécessaires disponibles.</x:v>
      </x:c>
      <x:c r="J2352" s="122" t="str">
        <x:v>Guerre de clan — mission narrative 2D</x:v>
      </x:c>
      <x:c r="K2352" s="125" t="n">
        <x:v>13</x:v>
      </x:c>
    </x:row>
    <x:row r="2353" ht="59" customHeight="1">
      <x:c r="A2353" s="126" t="str">
        <x:v>D6-W-W3-N40-CHOIX-B-01</x:v>
      </x:c>
      <x:c r="B2353" s="127" t="str">
        <x:v>D6-W-W3-N40</x:v>
      </x:c>
      <x:c r="C2353" s="127" t="str">
        <x:v>CHOIX</x:v>
      </x:c>
      <x:c r="D2353" s="127" t="str">
        <x:v>B</x:v>
      </x:c>
      <x:c r="E2353" s="128" t="n">
        <x:v>1</x:v>
      </x:c>
      <x:c r="F2353" s="127" t="str">
        <x:v>Joueur</x:v>
      </x:c>
      <x:c r="G2353" s="127" t="str">
        <x:v>Nous défendons un chargement commun.</x:v>
      </x:c>
      <x:c r="H2353" s="127" t="str">
        <x:v>Regarder la personne ou l’appui concerné ; intention, pas résultat.</x:v>
      </x:c>
      <x:c r="I2353" s="127" t="str">
        <x:v>Option physiquement praticable ; aucune téléportation ou ressource supposée. Si choix de différer : sortie sûre encore atteignable.</x:v>
      </x:c>
      <x:c r="J2353" s="127" t="str">
        <x:v>Guerre de clan — mission narrative 2D</x:v>
      </x:c>
      <x:c r="K2353" s="130" t="n">
        <x:v>5</x:v>
      </x:c>
    </x:row>
    <x:row r="2354" ht="59" customHeight="1">
      <x:c r="A2354" s="121" t="str">
        <x:v>D6-W-W3-N40-REPONSE-B-01</x:v>
      </x:c>
      <x:c r="B2354" s="122" t="str">
        <x:v>D6-W-W3-N40</x:v>
      </x:c>
      <x:c r="C2354" s="122" t="str">
        <x:v>REPONSE</x:v>
      </x:c>
      <x:c r="D2354" s="122" t="str">
        <x:v>B</x:v>
      </x:c>
      <x:c r="E2354" s="123" t="n">
        <x:v>1</x:v>
      </x:c>
      <x:c r="F2354" s="122" t="str">
        <x:v>Survivante des prises volées</x:v>
      </x:c>
      <x:c r="G2354" s="122" t="str">
        <x:v>Compte ceux qui peuvent encore porter. Je ne veux pas laisser quelqu’un derrière une pile de trophées.</x:v>
      </x:c>
      <x:c r="H2354" s="122" t="str">
        <x:v>Réponse au choix retenu ; les autres réponses ne sont pas jouées.</x:v>
      </x:c>
      <x:c r="I2354" s="122" t="str">
        <x:v>Option physiquement praticable ; aucune téléportation ou ressource supposée. Si choix de différer : sortie sûre encore atteignable.</x:v>
      </x:c>
      <x:c r="J2354" s="122" t="str">
        <x:v>Guerre de clan — mission narrative 2D</x:v>
      </x:c>
      <x:c r="K2354" s="125" t="n">
        <x:v>17</x:v>
      </x:c>
    </x:row>
    <x:row r="2355" ht="254" customHeight="1">
      <x:c r="A2355" s="126" t="str">
        <x:v>D6-W-W3-N41-OUV---01</x:v>
      </x:c>
      <x:c r="B2355" s="127" t="str">
        <x:v>D6-W-W3-N41</x:v>
      </x:c>
      <x:c r="C2355" s="127" t="str">
        <x:v>OUV</x:v>
      </x:c>
      <x:c r="D2355" s="127" t="str">
        <x:v>-</x:v>
      </x:c>
      <x:c r="E2355" s="128" t="n">
        <x:v>1</x:v>
      </x:c>
      <x:c r="F2355" s="127" t="str">
        <x:v>Blessé à la lanterne</x:v>
      </x:c>
      <x:c r="G2355" s="127" t="str">
        <x:v>Je bouge la lampe quand leur patrouille regarde ailleurs. Mon compagnon ne peut plus franchir le trou seul.</x:v>
      </x:c>
      <x:c r="H2355" s="127" t="str">
        <x:v>Désigne l’élément visible concerné puis laisse au joueur le temps de regarder.</x:v>
      </x:c>
      <x:c r="I2355"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355" s="127" t="str">
        <x:v>Guerre de clan — mission narrative 2D</x:v>
      </x:c>
      <x:c r="K2355" s="130" t="n">
        <x:v>18</x:v>
      </x:c>
    </x:row>
    <x:row r="2356" ht="74" customHeight="1">
      <x:c r="A2356" s="121" t="str">
        <x:v>D6-W-W3-N41-SUCCES---01</x:v>
      </x:c>
      <x:c r="B2356" s="122" t="str">
        <x:v>D6-W-W3-N41</x:v>
      </x:c>
      <x:c r="C2356" s="122" t="str">
        <x:v>SUCCES</x:v>
      </x:c>
      <x:c r="D2356" s="122" t="str">
        <x:v>-</x:v>
      </x:c>
      <x:c r="E2356" s="123" t="n">
        <x:v>1</x:v>
      </x:c>
      <x:c r="F2356" s="122" t="str">
        <x:v>Blessé à la lanterne</x:v>
      </x:c>
      <x:c r="G2356" s="122" t="str">
        <x:v>Nous avons quitté l’îlot. La lanterne peut maintenant guider l’équipe qui vient derrière.</x:v>
      </x:c>
      <x:c r="H2356" s="122" t="str">
        <x:v>Rejoint le point de travail ou de passage réellement obtenu.</x:v>
      </x:c>
      <x:c r="I2356" s="122" t="str">
        <x:v>Résultat correspondant effectivement constaté ; remplace ou supprime la ligne si choix de refus/différé/observation. Ne jamais jouer une victoire non acquise.</x:v>
      </x:c>
      <x:c r="J2356" s="122" t="str">
        <x:v>Guerre de clan — mission narrative 2D</x:v>
      </x:c>
      <x:c r="K2356" s="125" t="n">
        <x:v>13</x:v>
      </x:c>
    </x:row>
    <x:row r="2357" ht="44" customHeight="1">
      <x:c r="A2357" s="126" t="str">
        <x:v>D6-W-W3-N41-ECHEC---01</x:v>
      </x:c>
      <x:c r="B2357" s="127" t="str">
        <x:v>D6-W-W3-N41</x:v>
      </x:c>
      <x:c r="C2357" s="127" t="str">
        <x:v>ECHEC</x:v>
      </x:c>
      <x:c r="D2357" s="127" t="str">
        <x:v>-</x:v>
      </x:c>
      <x:c r="E2357" s="128" t="n">
        <x:v>1</x:v>
      </x:c>
      <x:c r="F2357" s="127" t="str">
        <x:v>Blessé à la lanterne</x:v>
      </x:c>
      <x:c r="G2357" s="127" t="str">
        <x:v>La patrouille a repris le chenal. Ramène l’écran devant nous.</x:v>
      </x:c>
      <x:c r="H2357" s="127" t="str">
        <x:v>Abaisse la main et regarde la route ou l’objet resté inaccessible.</x:v>
      </x:c>
      <x:c r="I2357" s="127" t="str">
        <x:v>Échec ou blocage correspondant effectivement observé ; les dégâts, objets et positions persistent.</x:v>
      </x:c>
      <x:c r="J2357" s="127" t="str">
        <x:v>Guerre de clan — mission narrative 2D</x:v>
      </x:c>
      <x:c r="K2357" s="130" t="n">
        <x:v>10</x:v>
      </x:c>
    </x:row>
    <x:row r="2358" ht="44" customHeight="1">
      <x:c r="A2358" s="121" t="str">
        <x:v>D6-W-W3-N41-REPRISE---01</x:v>
      </x:c>
      <x:c r="B2358" s="122" t="str">
        <x:v>D6-W-W3-N41</x:v>
      </x:c>
      <x:c r="C2358" s="122" t="str">
        <x:v>REPRISE</x:v>
      </x:c>
      <x:c r="D2358" s="122" t="str">
        <x:v>-</x:v>
      </x:c>
      <x:c r="E2358" s="123" t="n">
        <x:v>1</x:v>
      </x:c>
      <x:c r="F2358" s="122" t="str">
        <x:v>Blessé à la lanterne</x:v>
      </x:c>
      <x:c r="G2358" s="122" t="str">
        <x:v>Nous sommes encore derrière ce mur. La dernière prise que tu as fixée nous attend.</x:v>
      </x:c>
      <x:c r="H2358" s="122" t="str">
        <x:v>Reprend sa place au dernier point sûr, sans rejouer le début.</x:v>
      </x:c>
      <x:c r="I2358" s="122" t="str">
        <x:v>Réinteraction volontaire après interruption ; état de l’action conservé.</x:v>
      </x:c>
      <x:c r="J2358" s="122" t="str">
        <x:v>Guerre de clan — mission narrative 2D</x:v>
      </x:c>
      <x:c r="K2358" s="125" t="n">
        <x:v>15</x:v>
      </x:c>
    </x:row>
    <x:row r="2359" ht="59" customHeight="1">
      <x:c r="A2359" s="126" t="str">
        <x:v>D6-W-W3-N41-CHOIX-A-01</x:v>
      </x:c>
      <x:c r="B2359" s="127" t="str">
        <x:v>D6-W-W3-N41</x:v>
      </x:c>
      <x:c r="C2359" s="127" t="str">
        <x:v>CHOIX</x:v>
      </x:c>
      <x:c r="D2359" s="127" t="str">
        <x:v>A</x:v>
      </x:c>
      <x:c r="E2359" s="128" t="n">
        <x:v>1</x:v>
      </x:c>
      <x:c r="F2359" s="127" t="str">
        <x:v>Joueur</x:v>
      </x:c>
      <x:c r="G2359" s="127" t="str">
        <x:v>Je prépare le détour sur pilotis.</x:v>
      </x:c>
      <x:c r="H2359" s="127" t="str">
        <x:v>Regarder la personne ou l’appui concerné ; intention, pas résultat.</x:v>
      </x:c>
      <x:c r="I2359" s="127" t="str">
        <x:v>Option physiquement praticable ; partenaires mentionnés présents et volontaires ; ressources nécessaires disponibles.</x:v>
      </x:c>
      <x:c r="J2359" s="127" t="str">
        <x:v>Guerre de clan — mission narrative 2D</x:v>
      </x:c>
      <x:c r="K2359" s="130" t="n">
        <x:v>6</x:v>
      </x:c>
    </x:row>
    <x:row r="2360" ht="59" customHeight="1">
      <x:c r="A2360" s="121" t="str">
        <x:v>D6-W-W3-N41-REPONSE-A-01</x:v>
      </x:c>
      <x:c r="B2360" s="122" t="str">
        <x:v>D6-W-W3-N41</x:v>
      </x:c>
      <x:c r="C2360" s="122" t="str">
        <x:v>REPONSE</x:v>
      </x:c>
      <x:c r="D2360" s="122" t="str">
        <x:v>A</x:v>
      </x:c>
      <x:c r="E2360" s="123" t="n">
        <x:v>1</x:v>
      </x:c>
      <x:c r="F2360" s="122" t="str">
        <x:v>Blessé à la lanterne</x:v>
      </x:c>
      <x:c r="G2360" s="122" t="str">
        <x:v>Le côté du mur tient encore. Pose l’appui avant de venir nous chercher.</x:v>
      </x:c>
      <x:c r="H2360" s="122" t="str">
        <x:v>Réponse au choix retenu ; les autres réponses ne sont pas jouées.</x:v>
      </x:c>
      <x:c r="I2360" s="122" t="str">
        <x:v>Option physiquement praticable ; partenaires mentionnés présents et volontaires ; ressources nécessaires disponibles.</x:v>
      </x:c>
      <x:c r="J2360" s="122" t="str">
        <x:v>Guerre de clan — mission narrative 2D</x:v>
      </x:c>
      <x:c r="K2360" s="125" t="n">
        <x:v>13</x:v>
      </x:c>
    </x:row>
    <x:row r="2361" ht="59" customHeight="1">
      <x:c r="A2361" s="126" t="str">
        <x:v>D6-W-W3-N41-CHOIX-B-01</x:v>
      </x:c>
      <x:c r="B2361" s="127" t="str">
        <x:v>D6-W-W3-N41</x:v>
      </x:c>
      <x:c r="C2361" s="127" t="str">
        <x:v>CHOIX</x:v>
      </x:c>
      <x:c r="D2361" s="127" t="str">
        <x:v>B</x:v>
      </x:c>
      <x:c r="E2361" s="128" t="n">
        <x:v>1</x:v>
      </x:c>
      <x:c r="F2361" s="127" t="str">
        <x:v>Joueur</x:v>
      </x:c>
      <x:c r="G2361" s="127" t="str">
        <x:v>Nous attendons une ouverture sur le chenal direct.</x:v>
      </x:c>
      <x:c r="H2361" s="127" t="str">
        <x:v>Regarder la personne ou l’appui concerné ; intention, pas résultat.</x:v>
      </x:c>
      <x:c r="I2361" s="127" t="str">
        <x:v>Option physiquement praticable ; aucune téléportation ou ressource supposée. Si choix de différer : sortie sûre encore atteignable.</x:v>
      </x:c>
      <x:c r="J2361" s="127" t="str">
        <x:v>Guerre de clan — mission narrative 2D</x:v>
      </x:c>
      <x:c r="K2361" s="130" t="n">
        <x:v>8</x:v>
      </x:c>
    </x:row>
    <x:row r="2362" ht="59" customHeight="1">
      <x:c r="A2362" s="121" t="str">
        <x:v>D6-W-W3-N41-REPONSE-B-01</x:v>
      </x:c>
      <x:c r="B2362" s="122" t="str">
        <x:v>D6-W-W3-N41</x:v>
      </x:c>
      <x:c r="C2362" s="122" t="str">
        <x:v>REPONSE</x:v>
      </x:c>
      <x:c r="D2362" s="122" t="str">
        <x:v>B</x:v>
      </x:c>
      <x:c r="E2362" s="123" t="n">
        <x:v>1</x:v>
      </x:c>
      <x:c r="F2362" s="122" t="str">
        <x:v>Blessé à la lanterne</x:v>
      </x:c>
      <x:c r="G2362" s="122" t="str">
        <x:v>Nous resterons derrière ce mur. Fais-nous voir ton signal, je n’entendrai pas à travers l’eau.</x:v>
      </x:c>
      <x:c r="H2362" s="122" t="str">
        <x:v>Réponse au choix retenu ; les autres réponses ne sont pas jouées.</x:v>
      </x:c>
      <x:c r="I2362" s="122" t="str">
        <x:v>Option physiquement praticable ; aucune téléportation ou ressource supposée. Si choix de différer : sortie sûre encore atteignable.</x:v>
      </x:c>
      <x:c r="J2362" s="122" t="str">
        <x:v>Guerre de clan — mission narrative 2D</x:v>
      </x:c>
      <x:c r="K2362" s="125" t="n">
        <x:v>15</x:v>
      </x:c>
    </x:row>
    <x:row r="2363" ht="254" customHeight="1">
      <x:c r="A2363" s="126" t="str">
        <x:v>D6-W-W3-N42-OUV---01</x:v>
      </x:c>
      <x:c r="B2363" s="127" t="str">
        <x:v>D6-W-W3-N42</x:v>
      </x:c>
      <x:c r="C2363" s="127" t="str">
        <x:v>OUV</x:v>
      </x:c>
      <x:c r="D2363" s="127" t="str">
        <x:v>-</x:v>
      </x:c>
      <x:c r="E2363" s="128" t="n">
        <x:v>1</x:v>
      </x:c>
      <x:c r="F2363" s="127" t="str">
        <x:v>Porteuse du matériel médical</x:v>
      </x:c>
      <x:c r="G2363" s="127" t="str">
        <x:v>Avec le blessé, je ne peux plus garder la caisse. Ce passage nous prend un par un.</x:v>
      </x:c>
      <x:c r="H2363" s="127" t="str">
        <x:v>Désigne l’élément visible concerné puis laisse au joueur le temps de regarder.</x:v>
      </x:c>
      <x:c r="I2363"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363" s="127" t="str">
        <x:v>Guerre de clan — mission narrative 2D</x:v>
      </x:c>
      <x:c r="K2363" s="130" t="n">
        <x:v>17</x:v>
      </x:c>
    </x:row>
    <x:row r="2364" ht="74" customHeight="1">
      <x:c r="A2364" s="121" t="str">
        <x:v>D6-W-W3-N42-SUCCES---01</x:v>
      </x:c>
      <x:c r="B2364" s="122" t="str">
        <x:v>D6-W-W3-N42</x:v>
      </x:c>
      <x:c r="C2364" s="122" t="str">
        <x:v>SUCCES</x:v>
      </x:c>
      <x:c r="D2364" s="122" t="str">
        <x:v>-</x:v>
      </x:c>
      <x:c r="E2364" s="123" t="n">
        <x:v>1</x:v>
      </x:c>
      <x:c r="F2364" s="122" t="str">
        <x:v>Porteuse du matériel médical</x:v>
      </x:c>
      <x:c r="G2364" s="122" t="str">
        <x:v>Les charges arrivées sont déposées près du blessé. Celle restée dehors garde son repère.</x:v>
      </x:c>
      <x:c r="H2364" s="122" t="str">
        <x:v>Rejoint le point de travail ou de passage réellement obtenu.</x:v>
      </x:c>
      <x:c r="I2364" s="122" t="str">
        <x:v>Résultat correspondant effectivement constaté ; remplace ou supprime la ligne si choix de refus/différé/observation. Ne jamais jouer une victoire non acquise.</x:v>
      </x:c>
      <x:c r="J2364" s="122" t="str">
        <x:v>Guerre de clan — mission narrative 2D</x:v>
      </x:c>
      <x:c r="K2364" s="125" t="n">
        <x:v>14</x:v>
      </x:c>
    </x:row>
    <x:row r="2365" ht="44" customHeight="1">
      <x:c r="A2365" s="126" t="str">
        <x:v>D6-W-W3-N42-ECHEC---01</x:v>
      </x:c>
      <x:c r="B2365" s="127" t="str">
        <x:v>D6-W-W3-N42</x:v>
      </x:c>
      <x:c r="C2365" s="127" t="str">
        <x:v>ECHEC</x:v>
      </x:c>
      <x:c r="D2365" s="127" t="str">
        <x:v>-</x:v>
      </x:c>
      <x:c r="E2365" s="128" t="n">
        <x:v>1</x:v>
      </x:c>
      <x:c r="F2365" s="127" t="str">
        <x:v>Porteuse du matériel médical</x:v>
      </x:c>
      <x:c r="G2365" s="127" t="str">
        <x:v>Le dernier porteur n’a pas franchi l’étroit. Nous devons encore couvrir son passage.</x:v>
      </x:c>
      <x:c r="H2365" s="127" t="str">
        <x:v>Abaisse la main et regarde la route ou l’objet resté inaccessible.</x:v>
      </x:c>
      <x:c r="I2365" s="127" t="str">
        <x:v>Échec ou blocage correspondant effectivement observé ; les dégâts, objets et positions persistent.</x:v>
      </x:c>
      <x:c r="J2365" s="127" t="str">
        <x:v>Guerre de clan — mission narrative 2D</x:v>
      </x:c>
      <x:c r="K2365" s="130" t="n">
        <x:v>13</x:v>
      </x:c>
    </x:row>
    <x:row r="2366" ht="44" customHeight="1">
      <x:c r="A2366" s="121" t="str">
        <x:v>D6-W-W3-N42-REPRISE---01</x:v>
      </x:c>
      <x:c r="B2366" s="122" t="str">
        <x:v>D6-W-W3-N42</x:v>
      </x:c>
      <x:c r="C2366" s="122" t="str">
        <x:v>REPRISE</x:v>
      </x:c>
      <x:c r="D2366" s="122" t="str">
        <x:v>-</x:v>
      </x:c>
      <x:c r="E2366" s="123" t="n">
        <x:v>1</x:v>
      </x:c>
      <x:c r="F2366" s="122" t="str">
        <x:v>Porteuse du matériel médical</x:v>
      </x:c>
      <x:c r="G2366" s="122" t="str">
        <x:v>On repart après cette halte. Reprends la charge que tu peux vraiment porter.</x:v>
      </x:c>
      <x:c r="H2366" s="122" t="str">
        <x:v>Reprend sa place au dernier point sûr, sans rejouer le début.</x:v>
      </x:c>
      <x:c r="I2366" s="122" t="str">
        <x:v>Réinteraction volontaire après interruption ; état de l’action conservé.</x:v>
      </x:c>
      <x:c r="J2366" s="122" t="str">
        <x:v>Guerre de clan — mission narrative 2D</x:v>
      </x:c>
      <x:c r="K2366" s="125" t="n">
        <x:v>13</x:v>
      </x:c>
    </x:row>
    <x:row r="2367" ht="59" customHeight="1">
      <x:c r="A2367" s="126" t="str">
        <x:v>D6-W-W3-N42-CHOIX-A-01</x:v>
      </x:c>
      <x:c r="B2367" s="127" t="str">
        <x:v>D6-W-W3-N42</x:v>
      </x:c>
      <x:c r="C2367" s="127" t="str">
        <x:v>CHOIX</x:v>
      </x:c>
      <x:c r="D2367" s="127" t="str">
        <x:v>A</x:v>
      </x:c>
      <x:c r="E2367" s="128" t="n">
        <x:v>1</x:v>
      </x:c>
      <x:c r="F2367" s="127" t="str">
        <x:v>Joueur</x:v>
      </x:c>
      <x:c r="G2367" s="127" t="str">
        <x:v>Marquons la caisse ; les personnes d’abord.</x:v>
      </x:c>
      <x:c r="H2367" s="127" t="str">
        <x:v>Regarder la personne ou l’appui concerné ; intention, pas résultat.</x:v>
      </x:c>
      <x:c r="I2367" s="127" t="str">
        <x:v>Option physiquement praticable ; partenaires mentionnés présents et volontaires ; ressources nécessaires disponibles.</x:v>
      </x:c>
      <x:c r="J2367" s="127" t="str">
        <x:v>Guerre de clan — mission narrative 2D</x:v>
      </x:c>
      <x:c r="K2367" s="130" t="n">
        <x:v>7</x:v>
      </x:c>
    </x:row>
    <x:row r="2368" ht="59" customHeight="1">
      <x:c r="A2368" s="121" t="str">
        <x:v>D6-W-W3-N42-REPONSE-A-01</x:v>
      </x:c>
      <x:c r="B2368" s="122" t="str">
        <x:v>D6-W-W3-N42</x:v>
      </x:c>
      <x:c r="C2368" s="122" t="str">
        <x:v>REPONSE</x:v>
      </x:c>
      <x:c r="D2368" s="122" t="str">
        <x:v>A</x:v>
      </x:c>
      <x:c r="E2368" s="123" t="n">
        <x:v>1</x:v>
      </x:c>
      <x:c r="F2368" s="122" t="str">
        <x:v>Porteuse du matériel médical</x:v>
      </x:c>
      <x:c r="G2368" s="122" t="str">
        <x:v>Je l’abrite ici et je ferme son attache. Son propriétaire saura où nous l’avons laissée.</x:v>
      </x:c>
      <x:c r="H2368" s="122" t="str">
        <x:v>Réponse au choix retenu ; les autres réponses ne sont pas jouées.</x:v>
      </x:c>
      <x:c r="I2368" s="122" t="str">
        <x:v>Option physiquement praticable ; partenaires mentionnés présents et volontaires ; ressources nécessaires disponibles.</x:v>
      </x:c>
      <x:c r="J2368" s="122" t="str">
        <x:v>Guerre de clan — mission narrative 2D</x:v>
      </x:c>
      <x:c r="K2368" s="125" t="n">
        <x:v>15</x:v>
      </x:c>
    </x:row>
    <x:row r="2369" ht="59" customHeight="1">
      <x:c r="A2369" s="126" t="str">
        <x:v>D6-W-W3-N42-CHOIX-B-01</x:v>
      </x:c>
      <x:c r="B2369" s="127" t="str">
        <x:v>D6-W-W3-N42</x:v>
      </x:c>
      <x:c r="C2369" s="127" t="str">
        <x:v>CHOIX</x:v>
      </x:c>
      <x:c r="D2369" s="127" t="str">
        <x:v>B</x:v>
      </x:c>
      <x:c r="E2369" s="128" t="n">
        <x:v>1</x:v>
      </x:c>
      <x:c r="F2369" s="127" t="str">
        <x:v>Joueur</x:v>
      </x:c>
      <x:c r="G2369" s="127" t="str">
        <x:v>Nous tenons la halte jusqu’au dernier chargement.</x:v>
      </x:c>
      <x:c r="H2369" s="127" t="str">
        <x:v>Regarder la personne ou l’appui concerné ; intention, pas résultat.</x:v>
      </x:c>
      <x:c r="I2369" s="127" t="str">
        <x:v>Option physiquement praticable ; aucune téléportation ou ressource supposée. Si choix de différer : sortie sûre encore atteignable.</x:v>
      </x:c>
      <x:c r="J2369" s="127" t="str">
        <x:v>Guerre de clan — mission narrative 2D</x:v>
      </x:c>
      <x:c r="K2369" s="130" t="n">
        <x:v>7</x:v>
      </x:c>
    </x:row>
    <x:row r="2370" ht="59" customHeight="1">
      <x:c r="A2370" s="121" t="str">
        <x:v>D6-W-W3-N42-REPONSE-B-01</x:v>
      </x:c>
      <x:c r="B2370" s="122" t="str">
        <x:v>D6-W-W3-N42</x:v>
      </x:c>
      <x:c r="C2370" s="122" t="str">
        <x:v>REPONSE</x:v>
      </x:c>
      <x:c r="D2370" s="122" t="str">
        <x:v>B</x:v>
      </x:c>
      <x:c r="E2370" s="123" t="n">
        <x:v>1</x:v>
      </x:c>
      <x:c r="F2370" s="122" t="str">
        <x:v>Porteuse du matériel médical</x:v>
      </x:c>
      <x:c r="G2370" s="122" t="str">
        <x:v>Alors assure la digue avant que je retourne chercher la caisse. Je ne peux pas courir avec elle.</x:v>
      </x:c>
      <x:c r="H2370" s="122" t="str">
        <x:v>Réponse au choix retenu ; les autres réponses ne sont pas jouées.</x:v>
      </x:c>
      <x:c r="I2370" s="122" t="str">
        <x:v>Option physiquement praticable ; aucune téléportation ou ressource supposée. Si choix de différer : sortie sûre encore atteignable.</x:v>
      </x:c>
      <x:c r="J2370" s="122" t="str">
        <x:v>Guerre de clan — mission narrative 2D</x:v>
      </x:c>
      <x:c r="K2370" s="125" t="n">
        <x:v>18</x:v>
      </x:c>
    </x:row>
    <x:row r="2371" ht="314" customHeight="1">
      <x:c r="A2371" s="126" t="str">
        <x:v>D6-W-W3-N43-OUV---01</x:v>
      </x:c>
      <x:c r="B2371" s="127" t="str">
        <x:v>D6-W-W3-N43</x:v>
      </x:c>
      <x:c r="C2371" s="127" t="str">
        <x:v>OUV</x:v>
      </x:c>
      <x:c r="D2371" s="127" t="str">
        <x:v>-</x:v>
      </x:c>
      <x:c r="E2371" s="128" t="n">
        <x:v>1</x:v>
      </x:c>
      <x:c r="F2371" s="127" t="str">
        <x:v>Rival du dernier pont</x:v>
      </x:c>
      <x:c r="G2371" s="127" t="str">
        <x:v>Tu te retournes toujours pour le dernier. Voyons si ta lance peut garder tout le pont.</x:v>
      </x:c>
      <x:c r="H2371" s="127" t="str">
        <x:v>Désigne l’élément visible concerné puis laisse au joueur le temps de regarder.</x:v>
      </x:c>
      <x:c r="I2371"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 La ligne d’issue est dite par le témoin seulement s’il est vivant, présent et a observé le résultat ; elle reste silencieuse si aucun témoin n’a survécu. Le rival ne parle jamais après sa mort.</x:v>
      </x:c>
      <x:c r="J2371" s="127" t="str">
        <x:v>Guerre de clan — mission narrative 2D</x:v>
      </x:c>
      <x:c r="K2371" s="130" t="n">
        <x:v>16</x:v>
      </x:c>
    </x:row>
    <x:row r="2372" ht="74" customHeight="1">
      <x:c r="A2372" s="121" t="str">
        <x:v>D6-W-W3-N43-SUCCES---01</x:v>
      </x:c>
      <x:c r="B2372" s="122" t="str">
        <x:v>D6-W-W3-N43</x:v>
      </x:c>
      <x:c r="C2372" s="122" t="str">
        <x:v>SUCCES</x:v>
      </x:c>
      <x:c r="D2372" s="122" t="str">
        <x:v>-</x:v>
      </x:c>
      <x:c r="E2372" s="123" t="n">
        <x:v>1</x:v>
      </x:c>
      <x:c r="F2372" s="122" t="str">
        <x:v>Porteur arrivé au quai du dernier pont</x:v>
      </x:c>
      <x:c r="G2372" s="122" t="str">
        <x:v>Le dernier porteur a atteint le quai. Sa route n’était pas une cible laissée derrière vous.</x:v>
      </x:c>
      <x:c r="H2372" s="122" t="str">
        <x:v>Rejoint le point de travail ou de passage réellement obtenu.</x:v>
      </x:c>
      <x:c r="I2372" s="122" t="str">
        <x:v>Résultat correspondant effectivement constaté ; remplace ou supprime la ligne si choix de refus/différé/observation. Ne jamais jouer une victoire non acquise.</x:v>
      </x:c>
      <x:c r="J2372" s="122" t="str">
        <x:v>Guerre de clan — mission narrative 2D</x:v>
      </x:c>
      <x:c r="K2372" s="125" t="n">
        <x:v>16</x:v>
      </x:c>
    </x:row>
    <x:row r="2373" ht="44" customHeight="1">
      <x:c r="A2373" s="126" t="str">
        <x:v>D6-W-W3-N43-ECHEC---01</x:v>
      </x:c>
      <x:c r="B2373" s="127" t="str">
        <x:v>D6-W-W3-N43</x:v>
      </x:c>
      <x:c r="C2373" s="127" t="str">
        <x:v>ECHEC</x:v>
      </x:c>
      <x:c r="D2373" s="127" t="str">
        <x:v>-</x:v>
      </x:c>
      <x:c r="E2373" s="128" t="n">
        <x:v>1</x:v>
      </x:c>
      <x:c r="F2373" s="127" t="str">
        <x:v>Rival du dernier pont</x:v>
      </x:c>
      <x:c r="G2373" s="127" t="str">
        <x:v>Le piège tient encore le bord du pont. Ce passage ne t’appartient pas parce que tu l’annonces.</x:v>
      </x:c>
      <x:c r="H2373" s="127" t="str">
        <x:v>Abaisse la main et regarde la route ou l’objet resté inaccessible.</x:v>
      </x:c>
      <x:c r="I2373" s="127" t="str">
        <x:v>Échec ou blocage correspondant effectivement observé ; les dégâts, objets et positions persistent.</x:v>
      </x:c>
      <x:c r="J2373" s="127" t="str">
        <x:v>Guerre de clan — mission narrative 2D</x:v>
      </x:c>
      <x:c r="K2373" s="130" t="n">
        <x:v>17</x:v>
      </x:c>
    </x:row>
    <x:row r="2374" ht="74" customHeight="1">
      <x:c r="A2374" s="121" t="str">
        <x:v>D6-W-W3-N43-REPRISE---01</x:v>
      </x:c>
      <x:c r="B2374" s="122" t="str">
        <x:v>D6-W-W3-N43</x:v>
      </x:c>
      <x:c r="C2374" s="122" t="str">
        <x:v>REPRISE</x:v>
      </x:c>
      <x:c r="D2374" s="122" t="str">
        <x:v>-</x:v>
      </x:c>
      <x:c r="E2374" s="123" t="n">
        <x:v>1</x:v>
      </x:c>
      <x:c r="F2374" s="122" t="str">
        <x:v>Rival du dernier pont</x:v>
      </x:c>
      <x:c r="G2374" s="122" t="str">
        <x:v>Tu as trouvé un ancrage. Il en reste d’autres à observer avant de courir.</x:v>
      </x:c>
      <x:c r="H2374" s="122" t="str">
        <x:v>Reprend sa place au dernier point sûr, sans rejouer le début. Réplique supprimée si le rival est mort, inconscient, parti ou a clos définitivement l’affaire.</x:v>
      </x:c>
      <x:c r="I2374" s="122" t="str">
        <x:v>Réinteraction volontaire après interruption ; état de l’action conservé.</x:v>
      </x:c>
      <x:c r="J2374" s="122" t="str">
        <x:v>Guerre de clan — mission narrative 2D</x:v>
      </x:c>
      <x:c r="K2374" s="125" t="n">
        <x:v>14</x:v>
      </x:c>
    </x:row>
    <x:row r="2375" ht="59" customHeight="1">
      <x:c r="A2375" s="126" t="str">
        <x:v>D6-W-W3-N43-CHOIX-A-01</x:v>
      </x:c>
      <x:c r="B2375" s="127" t="str">
        <x:v>D6-W-W3-N43</x:v>
      </x:c>
      <x:c r="C2375" s="127" t="str">
        <x:v>CHOIX</x:v>
      </x:c>
      <x:c r="D2375" s="127" t="str">
        <x:v>A</x:v>
      </x:c>
      <x:c r="E2375" s="128" t="n">
        <x:v>1</x:v>
      </x:c>
      <x:c r="F2375" s="127" t="str">
        <x:v>Joueur</x:v>
      </x:c>
      <x:c r="G2375" s="127" t="str">
        <x:v>Viens me chercher. Les autres passent.</x:v>
      </x:c>
      <x:c r="H2375" s="127" t="str">
        <x:v>Regarder la personne ou l’appui concerné ; intention, pas résultat.</x:v>
      </x:c>
      <x:c r="I2375" s="127" t="str">
        <x:v>Option physiquement praticable ; partenaires mentionnés présents et volontaires ; ressources nécessaires disponibles.</x:v>
      </x:c>
      <x:c r="J2375" s="127" t="str">
        <x:v>Guerre de clan — mission narrative 2D</x:v>
      </x:c>
      <x:c r="K2375" s="130" t="n">
        <x:v>6</x:v>
      </x:c>
    </x:row>
    <x:row r="2376" ht="59" customHeight="1">
      <x:c r="A2376" s="121" t="str">
        <x:v>D6-W-W3-N43-REPONSE-A-01</x:v>
      </x:c>
      <x:c r="B2376" s="122" t="str">
        <x:v>D6-W-W3-N43</x:v>
      </x:c>
      <x:c r="C2376" s="122" t="str">
        <x:v>REPONSE</x:v>
      </x:c>
      <x:c r="D2376" s="122" t="str">
        <x:v>A</x:v>
      </x:c>
      <x:c r="E2376" s="123" t="n">
        <x:v>1</x:v>
      </x:c>
      <x:c r="F2376" s="122" t="str">
        <x:v>Rival du dernier pont</x:v>
      </x:c>
      <x:c r="G2376" s="122" t="str">
        <x:v>Je te vois. Mais ceux qui me suivent n’ont pas encore donné leur parole.</x:v>
      </x:c>
      <x:c r="H2376" s="122" t="str">
        <x:v>Réponse au choix retenu ; les autres réponses ne sont pas jouées.</x:v>
      </x:c>
      <x:c r="I2376" s="122" t="str">
        <x:v>Option physiquement praticable ; partenaires mentionnés présents et volontaires ; ressources nécessaires disponibles.</x:v>
      </x:c>
      <x:c r="J2376" s="122" t="str">
        <x:v>Guerre de clan — mission narrative 2D</x:v>
      </x:c>
      <x:c r="K2376" s="125" t="n">
        <x:v>14</x:v>
      </x:c>
    </x:row>
    <x:row r="2377" ht="59" customHeight="1">
      <x:c r="A2377" s="126" t="str">
        <x:v>D6-W-W3-N43-CHOIX-B-01</x:v>
      </x:c>
      <x:c r="B2377" s="127" t="str">
        <x:v>D6-W-W3-N43</x:v>
      </x:c>
      <x:c r="C2377" s="127" t="str">
        <x:v>CHOIX</x:v>
      </x:c>
      <x:c r="D2377" s="127" t="str">
        <x:v>B</x:v>
      </x:c>
      <x:c r="E2377" s="128" t="n">
        <x:v>1</x:v>
      </x:c>
      <x:c r="F2377" s="127" t="str">
        <x:v>Joueur</x:v>
      </x:c>
      <x:c r="G2377" s="127" t="str">
        <x:v>Nous traversons ensemble, sous nos couverts.</x:v>
      </x:c>
      <x:c r="H2377" s="127" t="str">
        <x:v>Regarder la personne ou l’appui concerné ; intention, pas résultat.</x:v>
      </x:c>
      <x:c r="I2377" s="127" t="str">
        <x:v>Option physiquement praticable ; aucune téléportation ou ressource supposée. Si choix de différer : sortie sûre encore atteignable.</x:v>
      </x:c>
      <x:c r="J2377" s="127" t="str">
        <x:v>Guerre de clan — mission narrative 2D</x:v>
      </x:c>
      <x:c r="K2377" s="130" t="n">
        <x:v>6</x:v>
      </x:c>
    </x:row>
    <x:row r="2378" ht="59" customHeight="1">
      <x:c r="A2378" s="121" t="str">
        <x:v>D6-W-W3-N43-REPONSE-B-01</x:v>
      </x:c>
      <x:c r="B2378" s="122" t="str">
        <x:v>D6-W-W3-N43</x:v>
      </x:c>
      <x:c r="C2378" s="122" t="str">
        <x:v>REPONSE</x:v>
      </x:c>
      <x:c r="D2378" s="122" t="str">
        <x:v>B</x:v>
      </x:c>
      <x:c r="E2378" s="123" t="n">
        <x:v>1</x:v>
      </x:c>
      <x:c r="F2378" s="122" t="str">
        <x:v>Rival du dernier pont</x:v>
      </x:c>
      <x:c r="G2378" s="122" t="str">
        <x:v>Alors tu avanceras au rythme du plus lent. Je connais cette rive.</x:v>
      </x:c>
      <x:c r="H2378" s="122" t="str">
        <x:v>Réponse au choix retenu ; les autres réponses ne sont pas jouées.</x:v>
      </x:c>
      <x:c r="I2378" s="122" t="str">
        <x:v>Option physiquement praticable ; aucune téléportation ou ressource supposée. Si choix de différer : sortie sûre encore atteignable.</x:v>
      </x:c>
      <x:c r="J2378" s="122" t="str">
        <x:v>Guerre de clan — mission narrative 2D</x:v>
      </x:c>
      <x:c r="K2378" s="125" t="n">
        <x:v>12</x:v>
      </x:c>
    </x:row>
    <x:row r="2379" ht="254" customHeight="1">
      <x:c r="A2379" s="126" t="str">
        <x:v>D6-W-W3-N44-OUV---01</x:v>
      </x:c>
      <x:c r="B2379" s="127" t="str">
        <x:v>D6-W-W3-N44</x:v>
      </x:c>
      <x:c r="C2379" s="127" t="str">
        <x:v>OUV</x:v>
      </x:c>
      <x:c r="D2379" s="127" t="str">
        <x:v>-</x:v>
      </x:c>
      <x:c r="E2379" s="128" t="n">
        <x:v>1</x:v>
      </x:c>
      <x:c r="F2379" s="127" t="str">
        <x:v>Responsable du sas de retour</x:v>
      </x:c>
      <x:c r="G2379" s="127" t="str">
        <x:v>La coursive est encombrée et cette rangée est pleine. Je peux faire monter ceux du quai dès que nous libérons une vraie place.</x:v>
      </x:c>
      <x:c r="H2379" s="127" t="str">
        <x:v>Désigne l’élément visible concerné puis laisse au joueur le temps de regarder.</x:v>
      </x:c>
      <x:c r="I2379"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379" s="127" t="str">
        <x:v>Guerre de clan — mission narrative 2D</x:v>
      </x:c>
      <x:c r="K2379" s="130" t="n">
        <x:v>23</x:v>
      </x:c>
    </x:row>
    <x:row r="2380" ht="74" customHeight="1">
      <x:c r="A2380" s="121" t="str">
        <x:v>D6-W-W3-N44-SUCCES---01</x:v>
      </x:c>
      <x:c r="B2380" s="122" t="str">
        <x:v>D6-W-W3-N44</x:v>
      </x:c>
      <x:c r="C2380" s="122" t="str">
        <x:v>SUCCES</x:v>
      </x:c>
      <x:c r="D2380" s="122" t="str">
        <x:v>-</x:v>
      </x:c>
      <x:c r="E2380" s="123" t="n">
        <x:v>1</x:v>
      </x:c>
      <x:c r="F2380" s="122" t="str">
        <x:v>Responsable du sas de retour</x:v>
      </x:c>
      <x:c r="G2380" s="122" t="str">
        <x:v>Les places occupées correspondent aux personnes entrées. Le quai attend encore la rotation prévue.</x:v>
      </x:c>
      <x:c r="H2380" s="122" t="str">
        <x:v>Rejoint le point de travail ou de passage réellement obtenu.</x:v>
      </x:c>
      <x:c r="I2380" s="122" t="str">
        <x:v>Résultat correspondant effectivement constaté ; remplace ou supprime la ligne si choix de refus/différé/observation. Ne jamais jouer une victoire non acquise.</x:v>
      </x:c>
      <x:c r="J2380" s="122" t="str">
        <x:v>Guerre de clan — mission narrative 2D</x:v>
      </x:c>
      <x:c r="K2380" s="125" t="n">
        <x:v>14</x:v>
      </x:c>
    </x:row>
    <x:row r="2381" ht="44" customHeight="1">
      <x:c r="A2381" s="126" t="str">
        <x:v>D6-W-W3-N44-ECHEC---01</x:v>
      </x:c>
      <x:c r="B2381" s="127" t="str">
        <x:v>D6-W-W3-N44</x:v>
      </x:c>
      <x:c r="C2381" s="127" t="str">
        <x:v>ECHEC</x:v>
      </x:c>
      <x:c r="D2381" s="127" t="str">
        <x:v>-</x:v>
      </x:c>
      <x:c r="E2381" s="128" t="n">
        <x:v>1</x:v>
      </x:c>
      <x:c r="F2381" s="127" t="str">
        <x:v>Responsable du sas de retour</x:v>
      </x:c>
      <x:c r="G2381" s="127" t="str">
        <x:v>La rampe n’est pas prête. N’envoie pas les derniers porteurs dessus.</x:v>
      </x:c>
      <x:c r="H2381" s="127" t="str">
        <x:v>Abaisse la main et regarde la route ou l’objet resté inaccessible.</x:v>
      </x:c>
      <x:c r="I2381" s="127" t="str">
        <x:v>Échec ou blocage correspondant effectivement observé ; les dégâts, objets et positions persistent.</x:v>
      </x:c>
      <x:c r="J2381" s="127" t="str">
        <x:v>Guerre de clan — mission narrative 2D</x:v>
      </x:c>
      <x:c r="K2381" s="130" t="n">
        <x:v>11</x:v>
      </x:c>
    </x:row>
    <x:row r="2382" ht="44" customHeight="1">
      <x:c r="A2382" s="121" t="str">
        <x:v>D6-W-W3-N44-REPRISE---01</x:v>
      </x:c>
      <x:c r="B2382" s="122" t="str">
        <x:v>D6-W-W3-N44</x:v>
      </x:c>
      <x:c r="C2382" s="122" t="str">
        <x:v>REPRISE</x:v>
      </x:c>
      <x:c r="D2382" s="122" t="str">
        <x:v>-</x:v>
      </x:c>
      <x:c r="E2382" s="123" t="n">
        <x:v>1</x:v>
      </x:c>
      <x:c r="F2382" s="122" t="str">
        <x:v>Responsable du sas de retour</x:v>
      </x:c>
      <x:c r="G2382" s="122" t="str">
        <x:v>Voici les places libres et la charge qui bloque encore le sas. Reprenons dans cet ordre.</x:v>
      </x:c>
      <x:c r="H2382" s="122" t="str">
        <x:v>Reprend sa place au dernier point sûr, sans rejouer le début.</x:v>
      </x:c>
      <x:c r="I2382" s="122" t="str">
        <x:v>Réinteraction volontaire après interruption ; état de l’action conservé.</x:v>
      </x:c>
      <x:c r="J2382" s="122" t="str">
        <x:v>Guerre de clan — mission narrative 2D</x:v>
      </x:c>
      <x:c r="K2382" s="125" t="n">
        <x:v>16</x:v>
      </x:c>
    </x:row>
    <x:row r="2383" ht="59" customHeight="1">
      <x:c r="A2383" s="126" t="str">
        <x:v>D6-W-W3-N44-CHOIX-A-01</x:v>
      </x:c>
      <x:c r="B2383" s="127" t="str">
        <x:v>D6-W-W3-N44</x:v>
      </x:c>
      <x:c r="C2383" s="127" t="str">
        <x:v>CHOIX</x:v>
      </x:c>
      <x:c r="D2383" s="127" t="str">
        <x:v>A</x:v>
      </x:c>
      <x:c r="E2383" s="128" t="n">
        <x:v>1</x:v>
      </x:c>
      <x:c r="F2383" s="127" t="str">
        <x:v>Joueur</x:v>
      </x:c>
      <x:c r="G2383" s="127" t="str">
        <x:v>La première vague part maintenant.</x:v>
      </x:c>
      <x:c r="H2383" s="127" t="str">
        <x:v>Regarder la personne ou l’appui concerné ; intention, pas résultat.</x:v>
      </x:c>
      <x:c r="I2383" s="127" t="str">
        <x:v>Option physiquement praticable ; partenaires mentionnés présents et volontaires ; ressources nécessaires disponibles.</x:v>
      </x:c>
      <x:c r="J2383" s="127" t="str">
        <x:v>Guerre de clan — mission narrative 2D</x:v>
      </x:c>
      <x:c r="K2383" s="130" t="n">
        <x:v>5</x:v>
      </x:c>
    </x:row>
    <x:row r="2384" ht="59" customHeight="1">
      <x:c r="A2384" s="121" t="str">
        <x:v>D6-W-W3-N44-REPONSE-A-01</x:v>
      </x:c>
      <x:c r="B2384" s="122" t="str">
        <x:v>D6-W-W3-N44</x:v>
      </x:c>
      <x:c r="C2384" s="122" t="str">
        <x:v>REPONSE</x:v>
      </x:c>
      <x:c r="D2384" s="122" t="str">
        <x:v>A</x:v>
      </x:c>
      <x:c r="E2384" s="123" t="n">
        <x:v>1</x:v>
      </x:c>
      <x:c r="F2384" s="122" t="str">
        <x:v>Responsable du sas de retour</x:v>
      </x:c>
      <x:c r="G2384" s="122" t="str">
        <x:v>Gardons la halte derrière l’écran. La coque reviendra pour ceux qui y attendent.</x:v>
      </x:c>
      <x:c r="H2384" s="122" t="str">
        <x:v>Réponse au choix retenu ; les autres réponses ne sont pas jouées.</x:v>
      </x:c>
      <x:c r="I2384" s="122" t="str">
        <x:v>Option physiquement praticable ; partenaires mentionnés présents et volontaires ; ressources nécessaires disponibles.</x:v>
      </x:c>
      <x:c r="J2384" s="122" t="str">
        <x:v>Guerre de clan — mission narrative 2D</x:v>
      </x:c>
      <x:c r="K2384" s="125" t="n">
        <x:v>13</x:v>
      </x:c>
    </x:row>
    <x:row r="2385" ht="59" customHeight="1">
      <x:c r="A2385" s="126" t="str">
        <x:v>D6-W-W3-N44-CHOIX-B-01</x:v>
      </x:c>
      <x:c r="B2385" s="127" t="str">
        <x:v>D6-W-W3-N44</x:v>
      </x:c>
      <x:c r="C2385" s="127" t="str">
        <x:v>CHOIX</x:v>
      </x:c>
      <x:c r="D2385" s="127" t="str">
        <x:v>B</x:v>
      </x:c>
      <x:c r="E2385" s="128" t="n">
        <x:v>1</x:v>
      </x:c>
      <x:c r="F2385" s="127" t="str">
        <x:v>Joueur</x:v>
      </x:c>
      <x:c r="G2385" s="127" t="str">
        <x:v>Nous tenons le quai pour réunir les équipes.</x:v>
      </x:c>
      <x:c r="H2385" s="127" t="str">
        <x:v>Regarder la personne ou l’appui concerné ; intention, pas résultat.</x:v>
      </x:c>
      <x:c r="I2385" s="127" t="str">
        <x:v>Option physiquement praticable ; aucune téléportation ou ressource supposée. Si choix de différer : sortie sûre encore atteignable.</x:v>
      </x:c>
      <x:c r="J2385" s="127" t="str">
        <x:v>Guerre de clan — mission narrative 2D</x:v>
      </x:c>
      <x:c r="K2385" s="130" t="n">
        <x:v>8</x:v>
      </x:c>
    </x:row>
    <x:row r="2386" ht="59" customHeight="1">
      <x:c r="A2386" s="121" t="str">
        <x:v>D6-W-W3-N44-REPONSE-B-01</x:v>
      </x:c>
      <x:c r="B2386" s="122" t="str">
        <x:v>D6-W-W3-N44</x:v>
      </x:c>
      <x:c r="C2386" s="122" t="str">
        <x:v>REPONSE</x:v>
      </x:c>
      <x:c r="D2386" s="122" t="str">
        <x:v>B</x:v>
      </x:c>
      <x:c r="E2386" s="123" t="n">
        <x:v>1</x:v>
      </x:c>
      <x:c r="F2386" s="122" t="str">
        <x:v>Responsable du sas de retour</x:v>
      </x:c>
      <x:c r="G2386" s="122" t="str">
        <x:v>Répare d’abord la rampe. Attendre davantage ne la rendra pas capable de les porter.</x:v>
      </x:c>
      <x:c r="H2386" s="122" t="str">
        <x:v>Réponse au choix retenu ; les autres réponses ne sont pas jouées.</x:v>
      </x:c>
      <x:c r="I2386" s="122" t="str">
        <x:v>Option physiquement praticable ; aucune téléportation ou ressource supposée. Si choix de différer : sortie sûre encore atteignable.</x:v>
      </x:c>
      <x:c r="J2386" s="122" t="str">
        <x:v>Guerre de clan — mission narrative 2D</x:v>
      </x:c>
      <x:c r="K2386" s="125" t="n">
        <x:v>14</x:v>
      </x:c>
    </x:row>
    <x:row r="2387" ht="254" customHeight="1">
      <x:c r="A2387" s="126" t="str">
        <x:v>D6-W-W3-N45-OUV---01</x:v>
      </x:c>
      <x:c r="B2387" s="127" t="str">
        <x:v>D6-W-W3-N45</x:v>
      </x:c>
      <x:c r="C2387" s="127" t="str">
        <x:v>OUV</x:v>
      </x:c>
      <x:c r="D2387" s="127" t="str">
        <x:v>-</x:v>
      </x:c>
      <x:c r="E2387" s="128" t="n">
        <x:v>1</x:v>
      </x:c>
      <x:c r="F2387" s="127" t="str">
        <x:v>Éclaireuse du dernier front</x:v>
      </x:c>
      <x:c r="G2387" s="127" t="str">
        <x:v>Ces feux sont nouveaux. J’ai vu leurs porteurs derrière les colonnes, pas le chef qui les commande.</x:v>
      </x:c>
      <x:c r="H2387" s="127" t="str">
        <x:v>Désigne l’élément visible concerné puis laisse au joueur le temps de regarder.</x:v>
      </x:c>
      <x:c r="I2387"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387" s="127" t="str">
        <x:v>Guerre de clan — mission narrative 2D</x:v>
      </x:c>
      <x:c r="K2387" s="130" t="n">
        <x:v>17</x:v>
      </x:c>
    </x:row>
    <x:row r="2388" ht="74" customHeight="1">
      <x:c r="A2388" s="121" t="str">
        <x:v>D6-W-W3-N45-SUCCES---01</x:v>
      </x:c>
      <x:c r="B2388" s="122" t="str">
        <x:v>D6-W-W3-N45</x:v>
      </x:c>
      <x:c r="C2388" s="122" t="str">
        <x:v>SUCCES</x:v>
      </x:c>
      <x:c r="D2388" s="122" t="str">
        <x:v>-</x:v>
      </x:c>
      <x:c r="E2388" s="123" t="n">
        <x:v>1</x:v>
      </x:c>
      <x:c r="F2388" s="122" t="str">
        <x:v>Éclaireuse du dernier front</x:v>
      </x:c>
      <x:c r="G2388" s="122" t="str">
        <x:v>Nous avons des vues datées sur leurs groupes et notre sortie. Les zones cachées restent à vérifier.</x:v>
      </x:c>
      <x:c r="H2388" s="122" t="str">
        <x:v>Rejoint le point de travail ou de passage réellement obtenu.</x:v>
      </x:c>
      <x:c r="I2388" s="122" t="str">
        <x:v>Résultat correspondant effectivement constaté ; remplace ou supprime la ligne si choix de refus/différé/observation. Ne jamais jouer une victoire non acquise.</x:v>
      </x:c>
      <x:c r="J2388" s="122" t="str">
        <x:v>Guerre de clan — mission narrative 2D</x:v>
      </x:c>
      <x:c r="K2388" s="125" t="n">
        <x:v>17</x:v>
      </x:c>
    </x:row>
    <x:row r="2389" ht="44" customHeight="1">
      <x:c r="A2389" s="126" t="str">
        <x:v>D6-W-W3-N45-ECHEC---01</x:v>
      </x:c>
      <x:c r="B2389" s="127" t="str">
        <x:v>D6-W-W3-N45</x:v>
      </x:c>
      <x:c r="C2389" s="127" t="str">
        <x:v>ECHEC</x:v>
      </x:c>
      <x:c r="D2389" s="127" t="str">
        <x:v>-</x:v>
      </x:c>
      <x:c r="E2389" s="128" t="n">
        <x:v>1</x:v>
      </x:c>
      <x:c r="F2389" s="127" t="str">
        <x:v>Éclaireuse du dernier front</x:v>
      </x:c>
      <x:c r="G2389" s="127" t="str">
        <x:v>Ce feu ne suffit pas à compter leurs réserves. Personne n’a vu derrière le couvert.</x:v>
      </x:c>
      <x:c r="H2389" s="127" t="str">
        <x:v>Abaisse la main et regarde la route ou l’objet resté inaccessible.</x:v>
      </x:c>
      <x:c r="I2389" s="127" t="str">
        <x:v>Échec ou blocage correspondant effectivement observé ; les dégâts, objets et positions persistent.</x:v>
      </x:c>
      <x:c r="J2389" s="127" t="str">
        <x:v>Guerre de clan — mission narrative 2D</x:v>
      </x:c>
      <x:c r="K2389" s="130" t="n">
        <x:v>15</x:v>
      </x:c>
    </x:row>
    <x:row r="2390" ht="44" customHeight="1">
      <x:c r="A2390" s="121" t="str">
        <x:v>D6-W-W3-N45-REPRISE---01</x:v>
      </x:c>
      <x:c r="B2390" s="122" t="str">
        <x:v>D6-W-W3-N45</x:v>
      </x:c>
      <x:c r="C2390" s="122" t="str">
        <x:v>REPRISE</x:v>
      </x:c>
      <x:c r="D2390" s="122" t="str">
        <x:v>-</x:v>
      </x:c>
      <x:c r="E2390" s="123" t="n">
        <x:v>1</x:v>
      </x:c>
      <x:c r="F2390" s="122" t="str">
        <x:v>Éclaireuse du dernier front</x:v>
      </x:c>
      <x:c r="G2390" s="122" t="str">
        <x:v>Les dernières observations sont sur ce relevé. Reprends au point devenu le plus incertain.</x:v>
      </x:c>
      <x:c r="H2390" s="122" t="str">
        <x:v>Reprend sa place au dernier point sûr, sans rejouer le début.</x:v>
      </x:c>
      <x:c r="I2390" s="122" t="str">
        <x:v>Réinteraction volontaire après interruption ; état de l’action conservé.</x:v>
      </x:c>
      <x:c r="J2390" s="122" t="str">
        <x:v>Guerre de clan — mission narrative 2D</x:v>
      </x:c>
      <x:c r="K2390" s="125" t="n">
        <x:v>14</x:v>
      </x:c>
    </x:row>
    <x:row r="2391" ht="59" customHeight="1">
      <x:c r="A2391" s="126" t="str">
        <x:v>D6-W-W3-N45-CHOIX-A-01</x:v>
      </x:c>
      <x:c r="B2391" s="127" t="str">
        <x:v>D6-W-W3-N45</x:v>
      </x:c>
      <x:c r="C2391" s="127" t="str">
        <x:v>CHOIX</x:v>
      </x:c>
      <x:c r="D2391" s="127" t="str">
        <x:v>A</x:v>
      </x:c>
      <x:c r="E2391" s="128" t="n">
        <x:v>1</x:v>
      </x:c>
      <x:c r="F2391" s="127" t="str">
        <x:v>Joueur</x:v>
      </x:c>
      <x:c r="G2391" s="127" t="str">
        <x:v>Je cherche une ouverture sur le flanc.</x:v>
      </x:c>
      <x:c r="H2391" s="127" t="str">
        <x:v>Regarder la personne ou l’appui concerné ; intention, pas résultat.</x:v>
      </x:c>
      <x:c r="I2391" s="127" t="str">
        <x:v>Option physiquement praticable ; partenaires mentionnés présents et volontaires ; ressources nécessaires disponibles.</x:v>
      </x:c>
      <x:c r="J2391" s="127" t="str">
        <x:v>Guerre de clan — mission narrative 2D</x:v>
      </x:c>
      <x:c r="K2391" s="130" t="n">
        <x:v>7</x:v>
      </x:c>
    </x:row>
    <x:row r="2392" ht="59" customHeight="1">
      <x:c r="A2392" s="121" t="str">
        <x:v>D6-W-W3-N45-REPONSE-A-01</x:v>
      </x:c>
      <x:c r="B2392" s="122" t="str">
        <x:v>D6-W-W3-N45</x:v>
      </x:c>
      <x:c r="C2392" s="122" t="str">
        <x:v>REPONSE</x:v>
      </x:c>
      <x:c r="D2392" s="122" t="str">
        <x:v>A</x:v>
      </x:c>
      <x:c r="E2392" s="123" t="n">
        <x:v>1</x:v>
      </x:c>
      <x:c r="F2392" s="122" t="str">
        <x:v>Éclaireuse du dernier front</x:v>
      </x:c>
      <x:c r="G2392" s="122" t="str">
        <x:v>Le chemin ancien est barré. Passe sous les colonnes couchées et regarde avant de marquer une route.</x:v>
      </x:c>
      <x:c r="H2392" s="122" t="str">
        <x:v>Réponse au choix retenu ; les autres réponses ne sont pas jouées.</x:v>
      </x:c>
      <x:c r="I2392" s="122" t="str">
        <x:v>Option physiquement praticable ; partenaires mentionnés présents et volontaires ; ressources nécessaires disponibles.</x:v>
      </x:c>
      <x:c r="J2392" s="122" t="str">
        <x:v>Guerre de clan — mission narrative 2D</x:v>
      </x:c>
      <x:c r="K2392" s="125" t="n">
        <x:v>17</x:v>
      </x:c>
    </x:row>
    <x:row r="2393" ht="59" customHeight="1">
      <x:c r="A2393" s="126" t="str">
        <x:v>D6-W-W3-N45-CHOIX-B-01</x:v>
      </x:c>
      <x:c r="B2393" s="127" t="str">
        <x:v>D6-W-W3-N45</x:v>
      </x:c>
      <x:c r="C2393" s="127" t="str">
        <x:v>CHOIX</x:v>
      </x:c>
      <x:c r="D2393" s="127" t="str">
        <x:v>B</x:v>
      </x:c>
      <x:c r="E2393" s="128" t="n">
        <x:v>1</x:v>
      </x:c>
      <x:c r="F2393" s="127" t="str">
        <x:v>Joueur</x:v>
      </x:c>
      <x:c r="G2393" s="127" t="str">
        <x:v>Je vérifie d’abord le retour de nos équipes fatiguées.</x:v>
      </x:c>
      <x:c r="H2393" s="127" t="str">
        <x:v>Regarder la personne ou l’appui concerné ; intention, pas résultat.</x:v>
      </x:c>
      <x:c r="I2393" s="127" t="str">
        <x:v>Option physiquement praticable ; aucune téléportation ou ressource supposée. Si choix de différer : sortie sûre encore atteignable.</x:v>
      </x:c>
      <x:c r="J2393" s="127" t="str">
        <x:v>Guerre de clan — mission narrative 2D</x:v>
      </x:c>
      <x:c r="K2393" s="130" t="n">
        <x:v>9</x:v>
      </x:c>
    </x:row>
    <x:row r="2394" ht="59" customHeight="1">
      <x:c r="A2394" s="121" t="str">
        <x:v>D6-W-W3-N45-REPONSE-B-01</x:v>
      </x:c>
      <x:c r="B2394" s="122" t="str">
        <x:v>D6-W-W3-N45</x:v>
      </x:c>
      <x:c r="C2394" s="122" t="str">
        <x:v>REPONSE</x:v>
      </x:c>
      <x:c r="D2394" s="122" t="str">
        <x:v>B</x:v>
      </x:c>
      <x:c r="E2394" s="123" t="n">
        <x:v>1</x:v>
      </x:c>
      <x:c r="F2394" s="122" t="str">
        <x:v>Éclaireuse du dernier front</x:v>
      </x:c>
      <x:c r="G2394" s="122" t="str">
        <x:v>Observe les trois points hauts. Il faut savoir quel seuil elles peuvent encore atteindre.</x:v>
      </x:c>
      <x:c r="H2394" s="122" t="str">
        <x:v>Réponse au choix retenu ; les autres réponses ne sont pas jouées.</x:v>
      </x:c>
      <x:c r="I2394" s="122" t="str">
        <x:v>Option physiquement praticable ; aucune téléportation ou ressource supposée. Si choix de différer : sortie sûre encore atteignable.</x:v>
      </x:c>
      <x:c r="J2394" s="122" t="str">
        <x:v>Guerre de clan — mission narrative 2D</x:v>
      </x:c>
      <x:c r="K2394" s="125" t="n">
        <x:v>14</x:v>
      </x:c>
    </x:row>
    <x:row r="2395" ht="254" customHeight="1">
      <x:c r="A2395" s="126" t="str">
        <x:v>D6-W-W3-N46-OUV---01</x:v>
      </x:c>
      <x:c r="B2395" s="127" t="str">
        <x:v>D6-W-W3-N46</x:v>
      </x:c>
      <x:c r="C2395" s="127" t="str">
        <x:v>OUV</x:v>
      </x:c>
      <x:c r="D2395" s="127" t="str">
        <x:v>-</x:v>
      </x:c>
      <x:c r="E2395" s="128" t="n">
        <x:v>1</x:v>
      </x:c>
      <x:c r="F2395" s="127" t="str">
        <x:v>Vétéran des porteurs</x:v>
      </x:c>
      <x:c r="G2395" s="127" t="str">
        <x:v>Ces réserves sont les dernières arrivées. Si tu les divises, chaque poste aura moins à garder et moins à dépenser.</x:v>
      </x:c>
      <x:c r="H2395" s="127" t="str">
        <x:v>Désigne l’élément visible concerné puis laisse au joueur le temps de regarder.</x:v>
      </x:c>
      <x:c r="I2395"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395" s="127" t="str">
        <x:v>Guerre de clan — mission narrative 2D</x:v>
      </x:c>
      <x:c r="K2395" s="130" t="n">
        <x:v>20</x:v>
      </x:c>
    </x:row>
    <x:row r="2396" ht="74" customHeight="1">
      <x:c r="A2396" s="121" t="str">
        <x:v>D6-W-W3-N46-SUCCES---01</x:v>
      </x:c>
      <x:c r="B2396" s="122" t="str">
        <x:v>D6-W-W3-N46</x:v>
      </x:c>
      <x:c r="C2396" s="122" t="str">
        <x:v>SUCCES</x:v>
      </x:c>
      <x:c r="D2396" s="122" t="str">
        <x:v>-</x:v>
      </x:c>
      <x:c r="E2396" s="123" t="n">
        <x:v>1</x:v>
      </x:c>
      <x:c r="F2396" s="122" t="str">
        <x:v>Vétéran des porteurs</x:v>
      </x:c>
      <x:c r="G2396" s="122" t="str">
        <x:v>Les lots sont à leurs postes. Il n’en reste pas une autre pile cachée derrière notre départ.</x:v>
      </x:c>
      <x:c r="H2396" s="122" t="str">
        <x:v>Rejoint le point de travail ou de passage réellement obtenu.</x:v>
      </x:c>
      <x:c r="I2396" s="122" t="str">
        <x:v>Résultat correspondant effectivement constaté ; remplace ou supprime la ligne si choix de refus/différé/observation. Ne jamais jouer une victoire non acquise.</x:v>
      </x:c>
      <x:c r="J2396" s="122" t="str">
        <x:v>Guerre de clan — mission narrative 2D</x:v>
      </x:c>
      <x:c r="K2396" s="125" t="n">
        <x:v>17</x:v>
      </x:c>
    </x:row>
    <x:row r="2397" ht="44" customHeight="1">
      <x:c r="A2397" s="126" t="str">
        <x:v>D6-W-W3-N46-ECHEC---01</x:v>
      </x:c>
      <x:c r="B2397" s="127" t="str">
        <x:v>D6-W-W3-N46</x:v>
      </x:c>
      <x:c r="C2397" s="127" t="str">
        <x:v>ECHEC</x:v>
      </x:c>
      <x:c r="D2397" s="127" t="str">
        <x:v>-</x:v>
      </x:c>
      <x:c r="E2397" s="128" t="n">
        <x:v>1</x:v>
      </x:c>
      <x:c r="F2397" s="127" t="str">
        <x:v>Vétéran des porteurs</x:v>
      </x:c>
      <x:c r="G2397" s="127" t="str">
        <x:v>La caisse est encore sur la route. Le poste avancé ne peut pas s’en servir.</x:v>
      </x:c>
      <x:c r="H2397" s="127" t="str">
        <x:v>Abaisse la main et regarde la route ou l’objet resté inaccessible.</x:v>
      </x:c>
      <x:c r="I2397" s="127" t="str">
        <x:v>Échec ou blocage correspondant effectivement observé ; les dégâts, objets et positions persistent.</x:v>
      </x:c>
      <x:c r="J2397" s="127" t="str">
        <x:v>Guerre de clan — mission narrative 2D</x:v>
      </x:c>
      <x:c r="K2397" s="130" t="n">
        <x:v>15</x:v>
      </x:c>
    </x:row>
    <x:row r="2398" ht="44" customHeight="1">
      <x:c r="A2398" s="121" t="str">
        <x:v>D6-W-W3-N46-REPRISE---01</x:v>
      </x:c>
      <x:c r="B2398" s="122" t="str">
        <x:v>D6-W-W3-N46</x:v>
      </x:c>
      <x:c r="C2398" s="122" t="str">
        <x:v>REPRISE</x:v>
      </x:c>
      <x:c r="D2398" s="122" t="str">
        <x:v>-</x:v>
      </x:c>
      <x:c r="E2398" s="123" t="n">
        <x:v>1</x:v>
      </x:c>
      <x:c r="F2398" s="122" t="str">
        <x:v>Vétéran des porteurs</x:v>
      </x:c>
      <x:c r="G2398" s="122" t="str">
        <x:v>Je peux toujours aider, mais la marche m’a coûté. Adapte notre prochaine halte.</x:v>
      </x:c>
      <x:c r="H2398" s="122" t="str">
        <x:v>Reprend sa place au dernier point sûr, sans rejouer le début.</x:v>
      </x:c>
      <x:c r="I2398" s="122" t="str">
        <x:v>Réinteraction volontaire après interruption ; état de l’action conservé.</x:v>
      </x:c>
      <x:c r="J2398" s="122" t="str">
        <x:v>Guerre de clan — mission narrative 2D</x:v>
      </x:c>
      <x:c r="K2398" s="125" t="n">
        <x:v>13</x:v>
      </x:c>
    </x:row>
    <x:row r="2399" ht="59" customHeight="1">
      <x:c r="A2399" s="126" t="str">
        <x:v>D6-W-W3-N46-CHOIX-A-01</x:v>
      </x:c>
      <x:c r="B2399" s="127" t="str">
        <x:v>D6-W-W3-N46</x:v>
      </x:c>
      <x:c r="C2399" s="127" t="str">
        <x:v>CHOIX</x:v>
      </x:c>
      <x:c r="D2399" s="127" t="str">
        <x:v>A</x:v>
      </x:c>
      <x:c r="E2399" s="128" t="n">
        <x:v>1</x:v>
      </x:c>
      <x:c r="F2399" s="127" t="str">
        <x:v>Joueur</x:v>
      </x:c>
      <x:c r="G2399" s="127" t="str">
        <x:v>Nous alimentons les deux positions.</x:v>
      </x:c>
      <x:c r="H2399" s="127" t="str">
        <x:v>Regarder la personne ou l’appui concerné ; intention, pas résultat.</x:v>
      </x:c>
      <x:c r="I2399" s="127" t="str">
        <x:v>Option physiquement praticable ; partenaires mentionnés présents et volontaires ; ressources nécessaires disponibles.</x:v>
      </x:c>
      <x:c r="J2399" s="127" t="str">
        <x:v>Guerre de clan — mission narrative 2D</x:v>
      </x:c>
      <x:c r="K2399" s="130" t="n">
        <x:v>5</x:v>
      </x:c>
    </x:row>
    <x:row r="2400" ht="59" customHeight="1">
      <x:c r="A2400" s="121" t="str">
        <x:v>D6-W-W3-N46-REPONSE-A-01</x:v>
      </x:c>
      <x:c r="B2400" s="122" t="str">
        <x:v>D6-W-W3-N46</x:v>
      </x:c>
      <x:c r="C2400" s="122" t="str">
        <x:v>REPONSE</x:v>
      </x:c>
      <x:c r="D2400" s="122" t="str">
        <x:v>A</x:v>
      </x:c>
      <x:c r="E2400" s="123" t="n">
        <x:v>1</x:v>
      </x:c>
      <x:c r="F2400" s="122" t="str">
        <x:v>Vétéran des porteurs</x:v>
      </x:c>
      <x:c r="G2400" s="122" t="str">
        <x:v>Je couvre la première halte. Il faudra porter le second lot jusqu’à l’autre couvert.</x:v>
      </x:c>
      <x:c r="H2400" s="122" t="str">
        <x:v>Réponse au choix retenu ; les autres réponses ne sont pas jouées.</x:v>
      </x:c>
      <x:c r="I2400" s="122" t="str">
        <x:v>Option physiquement praticable ; partenaires mentionnés présents et volontaires ; ressources nécessaires disponibles.</x:v>
      </x:c>
      <x:c r="J2400" s="122" t="str">
        <x:v>Guerre de clan — mission narrative 2D</x:v>
      </x:c>
      <x:c r="K2400" s="125" t="n">
        <x:v>14</x:v>
      </x:c>
    </x:row>
    <x:row r="2401" ht="59" customHeight="1">
      <x:c r="A2401" s="126" t="str">
        <x:v>D6-W-W3-N46-CHOIX-B-01</x:v>
      </x:c>
      <x:c r="B2401" s="127" t="str">
        <x:v>D6-W-W3-N46</x:v>
      </x:c>
      <x:c r="C2401" s="127" t="str">
        <x:v>CHOIX</x:v>
      </x:c>
      <x:c r="D2401" s="127" t="str">
        <x:v>B</x:v>
      </x:c>
      <x:c r="E2401" s="128" t="n">
        <x:v>1</x:v>
      </x:c>
      <x:c r="F2401" s="127" t="str">
        <x:v>Joueur</x:v>
      </x:c>
      <x:c r="G2401" s="127" t="str">
        <x:v>Nous concentrons de quoi ouvrir le seuil.</x:v>
      </x:c>
      <x:c r="H2401" s="127" t="str">
        <x:v>Regarder la personne ou l’appui concerné ; intention, pas résultat.</x:v>
      </x:c>
      <x:c r="I2401" s="127" t="str">
        <x:v>Option physiquement praticable ; aucune téléportation ou ressource supposée. Si choix de différer : sortie sûre encore atteignable.</x:v>
      </x:c>
      <x:c r="J2401" s="127" t="str">
        <x:v>Guerre de clan — mission narrative 2D</x:v>
      </x:c>
      <x:c r="K2401" s="130" t="n">
        <x:v>7</x:v>
      </x:c>
    </x:row>
    <x:row r="2402" ht="59" customHeight="1">
      <x:c r="A2402" s="121" t="str">
        <x:v>D6-W-W3-N46-REPONSE-B-01</x:v>
      </x:c>
      <x:c r="B2402" s="122" t="str">
        <x:v>D6-W-W3-N46</x:v>
      </x:c>
      <x:c r="C2402" s="122" t="str">
        <x:v>REPONSE</x:v>
      </x:c>
      <x:c r="D2402" s="122" t="str">
        <x:v>B</x:v>
      </x:c>
      <x:c r="E2402" s="123" t="n">
        <x:v>1</x:v>
      </x:c>
      <x:c r="F2402" s="122" t="str">
        <x:v>Vétéran des porteurs</x:v>
      </x:c>
      <x:c r="G2402" s="122" t="str">
        <x:v>Alors garde une route pour les caisses vides et ceux qui reviendront blessés.</x:v>
      </x:c>
      <x:c r="H2402" s="122" t="str">
        <x:v>Réponse au choix retenu ; les autres réponses ne sont pas jouées.</x:v>
      </x:c>
      <x:c r="I2402" s="122" t="str">
        <x:v>Option physiquement praticable ; aucune téléportation ou ressource supposée. Si choix de différer : sortie sûre encore atteignable.</x:v>
      </x:c>
      <x:c r="J2402" s="122" t="str">
        <x:v>Guerre de clan — mission narrative 2D</x:v>
      </x:c>
      <x:c r="K2402" s="125" t="n">
        <x:v>13</x:v>
      </x:c>
    </x:row>
    <x:row r="2403" ht="254" customHeight="1">
      <x:c r="A2403" s="126" t="str">
        <x:v>D6-W-W3-N47-OUV---01</x:v>
      </x:c>
      <x:c r="B2403" s="127" t="str">
        <x:v>D6-W-W3-N47</x:v>
      </x:c>
      <x:c r="C2403" s="127" t="str">
        <x:v>OUV</x:v>
      </x:c>
      <x:c r="D2403" s="127" t="str">
        <x:v>-</x:v>
      </x:c>
      <x:c r="E2403" s="128" t="n">
        <x:v>1</x:v>
      </x:c>
      <x:c r="F2403" s="127" t="str">
        <x:v>Cheffe de la coalition présente</x:v>
      </x:c>
      <x:c r="G2403" s="127" t="str">
        <x:v>Le seuil est encore disputé. Nos chasseurs combattent déjà là-bas ; ce que tu feras entrera dans cette même bataille.</x:v>
      </x:c>
      <x:c r="H2403" s="127" t="str">
        <x:v>Désigne l’élément visible concerné puis laisse au joueur le temps de regarder.</x:v>
      </x:c>
      <x:c r="I2403"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403" s="127" t="str">
        <x:v>Guerre de clan — mission narrative 2D</x:v>
      </x:c>
      <x:c r="K2403" s="130" t="n">
        <x:v>20</x:v>
      </x:c>
    </x:row>
    <x:row r="2404" ht="74" customHeight="1">
      <x:c r="A2404" s="121" t="str">
        <x:v>D6-W-W3-N47-SUCCES---01</x:v>
      </x:c>
      <x:c r="B2404" s="122" t="str">
        <x:v>D6-W-W3-N47</x:v>
      </x:c>
      <x:c r="C2404" s="122" t="str">
        <x:v>SUCCES</x:v>
      </x:c>
      <x:c r="D2404" s="122" t="str">
        <x:v>-</x:v>
      </x:c>
      <x:c r="E2404" s="123" t="n">
        <x:v>1</x:v>
      </x:c>
      <x:c r="F2404" s="122" t="str">
        <x:v>Cheffe de la coalition présente</x:v>
      </x:c>
      <x:c r="G2404" s="122" t="str">
        <x:v>L’objectif choisi a reçu son issue. Nous ramenons aussi ceux que la bataille a blessés.</x:v>
      </x:c>
      <x:c r="H2404" s="122" t="str">
        <x:v>Rejoint le point de travail ou de passage réellement obtenu.</x:v>
      </x:c>
      <x:c r="I2404" s="122" t="str">
        <x:v>Résultat correspondant effectivement constaté ; remplace ou supprime la ligne si choix de refus/différé/observation. Ne jamais jouer une victoire non acquise.</x:v>
      </x:c>
      <x:c r="J2404" s="122" t="str">
        <x:v>Guerre de clan — mission narrative 2D</x:v>
      </x:c>
      <x:c r="K2404" s="125" t="n">
        <x:v>15</x:v>
      </x:c>
    </x:row>
    <x:row r="2405" ht="44" customHeight="1">
      <x:c r="A2405" s="126" t="str">
        <x:v>D6-W-W3-N47-ECHEC---01</x:v>
      </x:c>
      <x:c r="B2405" s="127" t="str">
        <x:v>D6-W-W3-N47</x:v>
      </x:c>
      <x:c r="C2405" s="127" t="str">
        <x:v>ECHEC</x:v>
      </x:c>
      <x:c r="D2405" s="127" t="str">
        <x:v>-</x:v>
      </x:c>
      <x:c r="E2405" s="128" t="n">
        <x:v>1</x:v>
      </x:c>
      <x:c r="F2405" s="127" t="str">
        <x:v>Cheffe de la coalition présente</x:v>
      </x:c>
      <x:c r="G2405" s="127" t="str">
        <x:v>Nous n’avons plus l’ouverture annoncée. Revois l’objectif avant d’exposer le reste de l’équipe.</x:v>
      </x:c>
      <x:c r="H2405" s="127" t="str">
        <x:v>Abaisse la main et regarde la route ou l’objet resté inaccessible.</x:v>
      </x:c>
      <x:c r="I2405" s="127" t="str">
        <x:v>Échec ou blocage correspondant effectivement observé ; les dégâts, objets et positions persistent.</x:v>
      </x:c>
      <x:c r="J2405" s="127" t="str">
        <x:v>Guerre de clan — mission narrative 2D</x:v>
      </x:c>
      <x:c r="K2405" s="130" t="n">
        <x:v>13</x:v>
      </x:c>
    </x:row>
    <x:row r="2406" ht="44" customHeight="1">
      <x:c r="A2406" s="121" t="str">
        <x:v>D6-W-W3-N47-REPRISE---01</x:v>
      </x:c>
      <x:c r="B2406" s="122" t="str">
        <x:v>D6-W-W3-N47</x:v>
      </x:c>
      <x:c r="C2406" s="122" t="str">
        <x:v>REPRISE</x:v>
      </x:c>
      <x:c r="D2406" s="122" t="str">
        <x:v>-</x:v>
      </x:c>
      <x:c r="E2406" s="123" t="n">
        <x:v>1</x:v>
      </x:c>
      <x:c r="F2406" s="122" t="str">
        <x:v>Cheffe de la coalition présente</x:v>
      </x:c>
      <x:c r="G2406" s="122" t="str">
        <x:v>Le combat a continué. Regarde les groupes qui restent, puis reprends depuis leur position.</x:v>
      </x:c>
      <x:c r="H2406" s="122" t="str">
        <x:v>Reprend sa place au dernier point sûr, sans rejouer le début.</x:v>
      </x:c>
      <x:c r="I2406" s="122" t="str">
        <x:v>Réinteraction volontaire après interruption ; état de l’action conservé.</x:v>
      </x:c>
      <x:c r="J2406" s="122" t="str">
        <x:v>Guerre de clan — mission narrative 2D</x:v>
      </x:c>
      <x:c r="K2406" s="125" t="n">
        <x:v>14</x:v>
      </x:c>
    </x:row>
    <x:row r="2407" ht="59" customHeight="1">
      <x:c r="A2407" s="126" t="str">
        <x:v>D6-W-W3-N47-CHOIX-A-01</x:v>
      </x:c>
      <x:c r="B2407" s="127" t="str">
        <x:v>D6-W-W3-N47</x:v>
      </x:c>
      <x:c r="C2407" s="127" t="str">
        <x:v>CHOIX</x:v>
      </x:c>
      <x:c r="D2407" s="127" t="str">
        <x:v>A</x:v>
      </x:c>
      <x:c r="E2407" s="128" t="n">
        <x:v>1</x:v>
      </x:c>
      <x:c r="F2407" s="127" t="str">
        <x:v>Joueur</x:v>
      </x:c>
      <x:c r="G2407" s="127" t="str">
        <x:v>Nous allons prendre le passage.</x:v>
      </x:c>
      <x:c r="H2407" s="127" t="str">
        <x:v>Regarder la personne ou l’appui concerné ; intention, pas résultat.</x:v>
      </x:c>
      <x:c r="I2407" s="127" t="str">
        <x:v>Option physiquement praticable ; partenaires mentionnés présents et volontaires ; ressources nécessaires disponibles.</x:v>
      </x:c>
      <x:c r="J2407" s="127" t="str">
        <x:v>Guerre de clan — mission narrative 2D</x:v>
      </x:c>
      <x:c r="K2407" s="130" t="n">
        <x:v>5</x:v>
      </x:c>
    </x:row>
    <x:row r="2408" ht="59" customHeight="1">
      <x:c r="A2408" s="121" t="str">
        <x:v>D6-W-W3-N47-REPONSE-A-01</x:v>
      </x:c>
      <x:c r="B2408" s="122" t="str">
        <x:v>D6-W-W3-N47</x:v>
      </x:c>
      <x:c r="C2408" s="122" t="str">
        <x:v>REPONSE</x:v>
      </x:c>
      <x:c r="D2408" s="122" t="str">
        <x:v>A</x:v>
      </x:c>
      <x:c r="E2408" s="123" t="n">
        <x:v>1</x:v>
      </x:c>
      <x:c r="F2408" s="122" t="str">
        <x:v>Cheffe de la coalition présente</x:v>
      </x:c>
      <x:c r="G2408" s="122" t="str">
        <x:v>Ouvre cette porte pour les équipes présentes. Elles ne pourront tenir qu’après l’avoir franchie.</x:v>
      </x:c>
      <x:c r="H2408" s="122" t="str">
        <x:v>Réponse au choix retenu ; les autres réponses ne sont pas jouées.</x:v>
      </x:c>
      <x:c r="I2408" s="122" t="str">
        <x:v>Option physiquement praticable ; partenaires mentionnés présents et volontaires ; ressources nécessaires disponibles.</x:v>
      </x:c>
      <x:c r="J2408" s="122" t="str">
        <x:v>Guerre de clan — mission narrative 2D</x:v>
      </x:c>
      <x:c r="K2408" s="125" t="n">
        <x:v>14</x:v>
      </x:c>
    </x:row>
    <x:row r="2409" ht="59" customHeight="1">
      <x:c r="A2409" s="126" t="str">
        <x:v>D6-W-W3-N47-CHOIX-B-01</x:v>
      </x:c>
      <x:c r="B2409" s="127" t="str">
        <x:v>D6-W-W3-N47</x:v>
      </x:c>
      <x:c r="C2409" s="127" t="str">
        <x:v>CHOIX</x:v>
      </x:c>
      <x:c r="D2409" s="127" t="str">
        <x:v>B</x:v>
      </x:c>
      <x:c r="E2409" s="128" t="n">
        <x:v>1</x:v>
      </x:c>
      <x:c r="F2409" s="127" t="str">
        <x:v>Joueur</x:v>
      </x:c>
      <x:c r="G2409" s="127" t="str">
        <x:v>Je propose le duel au chef rival.</x:v>
      </x:c>
      <x:c r="H2409" s="127" t="str">
        <x:v>Regarder la personne ou l’appui concerné ; intention, pas résultat.</x:v>
      </x:c>
      <x:c r="I2409" s="127" t="str">
        <x:v>Option physiquement praticable ; aucune téléportation ou ressource supposée. Si choix de différer : sortie sûre encore atteignable.</x:v>
      </x:c>
      <x:c r="J2409" s="127" t="str">
        <x:v>Guerre de clan — mission narrative 2D</x:v>
      </x:c>
      <x:c r="K2409" s="130" t="n">
        <x:v>7</x:v>
      </x:c>
    </x:row>
    <x:row r="2410" ht="59" customHeight="1">
      <x:c r="A2410" s="121" t="str">
        <x:v>D6-W-W3-N47-REPONSE-B-01</x:v>
      </x:c>
      <x:c r="B2410" s="122" t="str">
        <x:v>D6-W-W3-N47</x:v>
      </x:c>
      <x:c r="C2410" s="122" t="str">
        <x:v>REPONSE</x:v>
      </x:c>
      <x:c r="D2410" s="122" t="str">
        <x:v>B</x:v>
      </x:c>
      <x:c r="E2410" s="123" t="n">
        <x:v>1</x:v>
      </x:c>
      <x:c r="F2410" s="122" t="str">
        <x:v>Cheffe de la coalition présente</x:v>
      </x:c>
      <x:c r="G2410" s="122" t="str">
        <x:v>Je le relaie. Tant qu’il n’a pas accepté, les tirs continuent et nos blessés restent à couvrir.</x:v>
      </x:c>
      <x:c r="H2410" s="122" t="str">
        <x:v>Réponse au choix retenu ; les autres réponses ne sont pas jouées.</x:v>
      </x:c>
      <x:c r="I2410" s="122" t="str">
        <x:v>Option physiquement praticable ; aucune téléportation ou ressource supposée. Si choix de différer : sortie sûre encore atteignable.</x:v>
      </x:c>
      <x:c r="J2410" s="122" t="str">
        <x:v>Guerre de clan — mission narrative 2D</x:v>
      </x:c>
      <x:c r="K2410" s="125" t="n">
        <x:v>17</x:v>
      </x:c>
    </x:row>
    <x:row r="2411" ht="44" customHeight="1">
      <x:c r="A2411" s="126" t="str">
        <x:v>D6-W-W3-N47-CHOIX-C-01</x:v>
      </x:c>
      <x:c r="B2411" s="127" t="str">
        <x:v>D6-W-W3-N47</x:v>
      </x:c>
      <x:c r="C2411" s="127" t="str">
        <x:v>CHOIX</x:v>
      </x:c>
      <x:c r="D2411" s="127" t="str">
        <x:v>C</x:v>
      </x:c>
      <x:c r="E2411" s="128" t="n">
        <x:v>1</x:v>
      </x:c>
      <x:c r="F2411" s="127" t="str">
        <x:v>Joueur</x:v>
      </x:c>
      <x:c r="G2411" s="127" t="str">
        <x:v>Nous retirons la coalition avant l’épuisement.</x:v>
      </x:c>
      <x:c r="H2411" s="127" t="str">
        <x:v>Regarder la personne ou l’appui concerné ; intention, pas résultat.</x:v>
      </x:c>
      <x:c r="I2411" s="127" t="str">
        <x:v>Sortie encore accessible ou pouvant être ouverte ; transport et capacité effectifs.</x:v>
      </x:c>
      <x:c r="J2411" s="127" t="str">
        <x:v>Guerre de clan — mission narrative 2D</x:v>
      </x:c>
      <x:c r="K2411" s="130" t="n">
        <x:v>6</x:v>
      </x:c>
    </x:row>
    <x:row r="2412" ht="44" customHeight="1">
      <x:c r="A2412" s="121" t="str">
        <x:v>D6-W-W3-N47-REPONSE-C-01</x:v>
      </x:c>
      <x:c r="B2412" s="122" t="str">
        <x:v>D6-W-W3-N47</x:v>
      </x:c>
      <x:c r="C2412" s="122" t="str">
        <x:v>REPONSE</x:v>
      </x:c>
      <x:c r="D2412" s="122" t="str">
        <x:v>C</x:v>
      </x:c>
      <x:c r="E2412" s="123" t="n">
        <x:v>1</x:v>
      </x:c>
      <x:c r="F2412" s="122" t="str">
        <x:v>Cheffe de la coalition présente</x:v>
      </x:c>
      <x:c r="G2412" s="122" t="str">
        <x:v>Je rappelle les équipes qui peuvent encore marcher. Couvre ceux que nous devons porter.</x:v>
      </x:c>
      <x:c r="H2412" s="122" t="str">
        <x:v>Réponse au choix retenu ; les autres réponses ne sont pas jouées.</x:v>
      </x:c>
      <x:c r="I2412" s="122" t="str">
        <x:v>Sortie encore accessible ou pouvant être ouverte ; transport et capacité effectifs.</x:v>
      </x:c>
      <x:c r="J2412" s="122" t="str">
        <x:v>Guerre de clan — mission narrative 2D</x:v>
      </x:c>
      <x:c r="K2412" s="125" t="n">
        <x:v>14</x:v>
      </x:c>
    </x:row>
    <x:row r="2413" ht="254" customHeight="1">
      <x:c r="A2413" s="126" t="str">
        <x:v>D6-W-W3-N48-OUV---01</x:v>
      </x:c>
      <x:c r="B2413" s="127" t="str">
        <x:v>D6-W-W3-N48</x:v>
      </x:c>
      <x:c r="C2413" s="127" t="str">
        <x:v>OUV</x:v>
      </x:c>
      <x:c r="D2413" s="127" t="str">
        <x:v>-</x:v>
      </x:c>
      <x:c r="E2413" s="128" t="n">
        <x:v>1</x:v>
      </x:c>
      <x:c r="F2413" s="127" t="str">
        <x:v>Responsable des feux de Korthas</x:v>
      </x:c>
      <x:c r="G2413" s="127" t="str">
        <x:v>Ces feux sont ceux des équipes restées ici. Leur dire de garder le front ne remplit pas leurs réserves.</x:v>
      </x:c>
      <x:c r="H2413" s="127" t="str">
        <x:v>Désigne l’élément visible concerné puis laisse au joueur le temps de regarder.</x:v>
      </x:c>
      <x:c r="I2413"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413" s="127" t="str">
        <x:v>Guerre de clan — mission narrative 2D</x:v>
      </x:c>
      <x:c r="K2413" s="130" t="n">
        <x:v>19</x:v>
      </x:c>
    </x:row>
    <x:row r="2414" ht="74" customHeight="1">
      <x:c r="A2414" s="121" t="str">
        <x:v>D6-W-W3-N48-SUCCES---01</x:v>
      </x:c>
      <x:c r="B2414" s="122" t="str">
        <x:v>D6-W-W3-N48</x:v>
      </x:c>
      <x:c r="C2414" s="122" t="str">
        <x:v>SUCCES</x:v>
      </x:c>
      <x:c r="D2414" s="122" t="str">
        <x:v>-</x:v>
      </x:c>
      <x:c r="E2414" s="123" t="n">
        <x:v>1</x:v>
      </x:c>
      <x:c r="F2414" s="122" t="str">
        <x:v>Responsable des feux de Korthas</x:v>
      </x:c>
      <x:c r="G2414" s="122" t="str">
        <x:v>Le terrain porte notre décision. Pour revoir ta maison, il reste le navire et le voyage du retour.</x:v>
      </x:c>
      <x:c r="H2414" s="122" t="str">
        <x:v>Rejoint le point de travail ou de passage réellement obtenu.</x:v>
      </x:c>
      <x:c r="I2414" s="122" t="str">
        <x:v>Résultat correspondant effectivement constaté ; remplace ou supprime la ligne si choix de refus/différé/observation. Ne jamais jouer une victoire non acquise.</x:v>
      </x:c>
      <x:c r="J2414" s="122" t="str">
        <x:v>Guerre de clan — mission narrative 2D</x:v>
      </x:c>
      <x:c r="K2414" s="125" t="n">
        <x:v>18</x:v>
      </x:c>
    </x:row>
    <x:row r="2415" ht="44" customHeight="1">
      <x:c r="A2415" s="126" t="str">
        <x:v>D6-W-W3-N48-ECHEC---01</x:v>
      </x:c>
      <x:c r="B2415" s="127" t="str">
        <x:v>D6-W-W3-N48</x:v>
      </x:c>
      <x:c r="C2415" s="127" t="str">
        <x:v>ECHEC</x:v>
      </x:c>
      <x:c r="D2415" s="127" t="str">
        <x:v>-</x:v>
      </x:c>
      <x:c r="E2415" s="128" t="n">
        <x:v>1</x:v>
      </x:c>
      <x:c r="F2415" s="127" t="str">
        <x:v>Responsable des feux de Korthas</x:v>
      </x:c>
      <x:c r="G2415" s="127" t="str">
        <x:v>La relève n’est pas arrivée. Quitter le quai ne lui donnerait pas le poste.</x:v>
      </x:c>
      <x:c r="H2415" s="127" t="str">
        <x:v>Abaisse la main et regarde la route ou l’objet resté inaccessible.</x:v>
      </x:c>
      <x:c r="I2415" s="127" t="str">
        <x:v>Échec ou blocage correspondant effectivement observé ; les dégâts, objets et positions persistent.</x:v>
      </x:c>
      <x:c r="J2415" s="127" t="str">
        <x:v>Guerre de clan — mission narrative 2D</x:v>
      </x:c>
      <x:c r="K2415" s="130" t="n">
        <x:v>14</x:v>
      </x:c>
    </x:row>
    <x:row r="2416" ht="44" customHeight="1">
      <x:c r="A2416" s="121" t="str">
        <x:v>D6-W-W3-N48-REPRISE---01</x:v>
      </x:c>
      <x:c r="B2416" s="122" t="str">
        <x:v>D6-W-W3-N48</x:v>
      </x:c>
      <x:c r="C2416" s="122" t="str">
        <x:v>REPRISE</x:v>
      </x:c>
      <x:c r="D2416" s="122" t="str">
        <x:v>-</x:v>
      </x:c>
      <x:c r="E2416" s="123" t="n">
        <x:v>1</x:v>
      </x:c>
      <x:c r="F2416" s="122" t="str">
        <x:v>Responsable des feux de Korthas</x:v>
      </x:c>
      <x:c r="G2416" s="122" t="str">
        <x:v>Les équipes restées au front ont gardé leurs blessures et leurs besoins. Reprenons leur relève ici.</x:v>
      </x:c>
      <x:c r="H2416" s="122" t="str">
        <x:v>Reprend sa place au dernier point sûr, sans rejouer le début.</x:v>
      </x:c>
      <x:c r="I2416" s="122" t="str">
        <x:v>Réinteraction volontaire après interruption ; état de l’action conservé.</x:v>
      </x:c>
      <x:c r="J2416" s="122" t="str">
        <x:v>Guerre de clan — mission narrative 2D</x:v>
      </x:c>
      <x:c r="K2416" s="125" t="n">
        <x:v>16</x:v>
      </x:c>
    </x:row>
    <x:row r="2417" ht="59" customHeight="1">
      <x:c r="A2417" s="126" t="str">
        <x:v>D6-W-W3-N48-CHOIX-A-01</x:v>
      </x:c>
      <x:c r="B2417" s="127" t="str">
        <x:v>D6-W-W3-N48</x:v>
      </x:c>
      <x:c r="C2417" s="127" t="str">
        <x:v>CHOIX</x:v>
      </x:c>
      <x:c r="D2417" s="127" t="str">
        <x:v>A</x:v>
      </x:c>
      <x:c r="E2417" s="128" t="n">
        <x:v>1</x:v>
      </x:c>
      <x:c r="F2417" s="127" t="str">
        <x:v>Joueur</x:v>
      </x:c>
      <x:c r="G2417" s="127" t="str">
        <x:v>Je conserve une présence limitée.</x:v>
      </x:c>
      <x:c r="H2417" s="127" t="str">
        <x:v>Regarder la personne ou l’appui concerné ; intention, pas résultat.</x:v>
      </x:c>
      <x:c r="I2417" s="127" t="str">
        <x:v>Option physiquement praticable ; partenaires mentionnés présents et volontaires ; ressources nécessaires disponibles.</x:v>
      </x:c>
      <x:c r="J2417" s="127" t="str">
        <x:v>Guerre de clan — mission narrative 2D</x:v>
      </x:c>
      <x:c r="K2417" s="130" t="n">
        <x:v>5</x:v>
      </x:c>
    </x:row>
    <x:row r="2418" ht="59" customHeight="1">
      <x:c r="A2418" s="121" t="str">
        <x:v>D6-W-W3-N48-REPONSE-A-01</x:v>
      </x:c>
      <x:c r="B2418" s="122" t="str">
        <x:v>D6-W-W3-N48</x:v>
      </x:c>
      <x:c r="C2418" s="122" t="str">
        <x:v>REPONSE</x:v>
      </x:c>
      <x:c r="D2418" s="122" t="str">
        <x:v>A</x:v>
      </x:c>
      <x:c r="E2418" s="123" t="n">
        <x:v>1</x:v>
      </x:c>
      <x:c r="F2418" s="122" t="str">
        <x:v>Responsable des feux de Korthas</x:v>
      </x:c>
      <x:c r="G2418" s="122" t="str">
        <x:v>Choisis les postes qui peuvent recevoir une relève et une livraison. Les autres seront démontés.</x:v>
      </x:c>
      <x:c r="H2418" s="122" t="str">
        <x:v>Réponse au choix retenu ; les autres réponses ne sont pas jouées.</x:v>
      </x:c>
      <x:c r="I2418" s="122" t="str">
        <x:v>Option physiquement praticable ; partenaires mentionnés présents et volontaires ; ressources nécessaires disponibles.</x:v>
      </x:c>
      <x:c r="J2418" s="122" t="str">
        <x:v>Guerre de clan — mission narrative 2D</x:v>
      </x:c>
      <x:c r="K2418" s="125" t="n">
        <x:v>15</x:v>
      </x:c>
    </x:row>
    <x:row r="2419" ht="59" customHeight="1">
      <x:c r="A2419" s="126" t="str">
        <x:v>D6-W-W3-N48-CHOIX-B-01</x:v>
      </x:c>
      <x:c r="B2419" s="127" t="str">
        <x:v>D6-W-W3-N48</x:v>
      </x:c>
      <x:c r="C2419" s="127" t="str">
        <x:v>CHOIX</x:v>
      </x:c>
      <x:c r="D2419" s="127" t="str">
        <x:v>B</x:v>
      </x:c>
      <x:c r="E2419" s="128" t="n">
        <x:v>1</x:v>
      </x:c>
      <x:c r="F2419" s="127" t="str">
        <x:v>Joueur</x:v>
      </x:c>
      <x:c r="G2419" s="127" t="str">
        <x:v>Je transmets le poste à l’allié rencontré.</x:v>
      </x:c>
      <x:c r="H2419" s="127" t="str">
        <x:v>Regarder la personne ou l’appui concerné ; intention, pas résultat.</x:v>
      </x:c>
      <x:c r="I2419" s="127" t="str">
        <x:v>Option physiquement praticable ; aucune téléportation ou ressource supposée. Si choix de différer : sortie sûre encore atteignable.</x:v>
      </x:c>
      <x:c r="J2419" s="127" t="str">
        <x:v>Guerre de clan — mission narrative 2D</x:v>
      </x:c>
      <x:c r="K2419" s="130" t="n">
        <x:v>7</x:v>
      </x:c>
    </x:row>
    <x:row r="2420" ht="59" customHeight="1">
      <x:c r="A2420" s="121" t="str">
        <x:v>D6-W-W3-N48-REPONSE-B-01</x:v>
      </x:c>
      <x:c r="B2420" s="122" t="str">
        <x:v>D6-W-W3-N48</x:v>
      </x:c>
      <x:c r="C2420" s="122" t="str">
        <x:v>REPONSE</x:v>
      </x:c>
      <x:c r="D2420" s="122" t="str">
        <x:v>B</x:v>
      </x:c>
      <x:c r="E2420" s="123" t="n">
        <x:v>1</x:v>
      </x:c>
      <x:c r="F2420" s="122" t="str">
        <x:v>Responsable des feux de Korthas</x:v>
      </x:c>
      <x:c r="G2420" s="122" t="str">
        <x:v>Amène son équipe jusqu’ici. Nous rendrons le seuil quand elle aura rejoint ses postes.</x:v>
      </x:c>
      <x:c r="H2420" s="122" t="str">
        <x:v>Réponse au choix retenu ; les autres réponses ne sont pas jouées.</x:v>
      </x:c>
      <x:c r="I2420" s="122" t="str">
        <x:v>Option physiquement praticable ; aucune téléportation ou ressource supposée. Si choix de différer : sortie sûre encore atteignable.</x:v>
      </x:c>
      <x:c r="J2420" s="122" t="str">
        <x:v>Guerre de clan — mission narrative 2D</x:v>
      </x:c>
      <x:c r="K2420" s="125" t="n">
        <x:v>14</x:v>
      </x:c>
    </x:row>
    <x:row r="2421" ht="59" customHeight="1">
      <x:c r="A2421" s="126" t="str">
        <x:v>D6-W-W3-N48-CHOIX-C-01</x:v>
      </x:c>
      <x:c r="B2421" s="127" t="str">
        <x:v>D6-W-W3-N48</x:v>
      </x:c>
      <x:c r="C2421" s="127" t="str">
        <x:v>CHOIX</x:v>
      </x:c>
      <x:c r="D2421" s="127" t="str">
        <x:v>C</x:v>
      </x:c>
      <x:c r="E2421" s="128" t="n">
        <x:v>1</x:v>
      </x:c>
      <x:c r="F2421" s="127" t="str">
        <x:v>Joueur</x:v>
      </x:c>
      <x:c r="G2421" s="127" t="str">
        <x:v>Nous retirons nos forces. Préparons les départs.</x:v>
      </x:c>
      <x:c r="H2421" s="127" t="str">
        <x:v>Regarder la personne ou l’appui concerné ; intention, pas résultat.</x:v>
      </x:c>
      <x:c r="I2421" s="127" t="str">
        <x:v>Navire présent, personnes et charges compatibles ; sortie sécurisée ou repli risqué effectivement joué.</x:v>
      </x:c>
      <x:c r="J2421" s="127" t="str">
        <x:v>Guerre de clan — mission narrative 2D</x:v>
      </x:c>
      <x:c r="K2421" s="130" t="n">
        <x:v>7</x:v>
      </x:c>
    </x:row>
    <x:row r="2422" ht="59" customHeight="1">
      <x:c r="A2422" s="121" t="str">
        <x:v>D6-W-W3-N48-REPONSE-C-01</x:v>
      </x:c>
      <x:c r="B2422" s="122" t="str">
        <x:v>D6-W-W3-N48</x:v>
      </x:c>
      <x:c r="C2422" s="122" t="str">
        <x:v>REPONSE</x:v>
      </x:c>
      <x:c r="D2422" s="122" t="str">
        <x:v>C</x:v>
      </x:c>
      <x:c r="E2422" s="123" t="n">
        <x:v>1</x:v>
      </x:c>
      <x:c r="F2422" s="122" t="str">
        <x:v>Responsable des feux de Korthas</x:v>
      </x:c>
      <x:c r="G2422" s="122" t="str">
        <x:v>Nous emportons ce qui nous appartient et ceux qui ont une place. Le reste du terrain restera à ceux qui y vivent ou le tiennent.</x:v>
      </x:c>
      <x:c r="H2422" s="122" t="str">
        <x:v>Réponse au choix retenu ; les autres réponses ne sont pas jouées.</x:v>
      </x:c>
      <x:c r="I2422" s="122" t="str">
        <x:v>Navire présent, personnes et charges compatibles ; sortie sécurisée ou repli risqué effectivement joué.</x:v>
      </x:c>
      <x:c r="J2422" s="122" t="str">
        <x:v>Guerre de clan — mission narrative 2D</x:v>
      </x:c>
      <x:c r="K2422" s="125" t="n">
        <x:v>25</x:v>
      </x:c>
    </x:row>
    <x:row r="2423" ht="254" customHeight="1">
      <x:c r="A2423" s="126" t="str">
        <x:v>D6-W-W3-RTS01-OUV---01</x:v>
      </x:c>
      <x:c r="B2423" s="127" t="str">
        <x:v>D6-W-W3-RTS01</x:v>
      </x:c>
      <x:c r="C2423" s="127" t="str">
        <x:v>OUV</x:v>
      </x:c>
      <x:c r="D2423" s="127" t="str">
        <x:v>-</x:v>
      </x:c>
      <x:c r="E2423" s="128" t="n">
        <x:v>1</x:v>
      </x:c>
      <x:c r="F2423" s="127" t="str">
        <x:v>Éclaireuse du pont</x:v>
      </x:c>
      <x:c r="G2423" s="127" t="str">
        <x:v>Le tireur tient toujours le pont. J’atteins le haut par les prises ; gardez les porteurs sous la roche.</x:v>
      </x:c>
      <x:c r="H2423" s="127" t="str">
        <x:v>Désigne l’élément visible concerné puis laisse au joueur le temps de regarder.</x:v>
      </x:c>
      <x:c r="I2423"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423" s="127" t="str">
        <x:v>Guerre de clan — escarmouche RTS</x:v>
      </x:c>
      <x:c r="K2423" s="130" t="n">
        <x:v>19</x:v>
      </x:c>
    </x:row>
    <x:row r="2424" ht="74" customHeight="1">
      <x:c r="A2424" s="121" t="str">
        <x:v>D6-W-W3-RTS01-SUCCES---01</x:v>
      </x:c>
      <x:c r="B2424" s="122" t="str">
        <x:v>D6-W-W3-RTS01</x:v>
      </x:c>
      <x:c r="C2424" s="122" t="str">
        <x:v>SUCCES</x:v>
      </x:c>
      <x:c r="D2424" s="122" t="str">
        <x:v>-</x:v>
      </x:c>
      <x:c r="E2424" s="123" t="n">
        <x:v>1</x:v>
      </x:c>
      <x:c r="F2424" s="122" t="str">
        <x:v>Éclaireuse du pont</x:v>
      </x:c>
      <x:c r="G2424" s="122" t="str">
        <x:v>La charge désignée et son porteur sont au-delà du seuil.</x:v>
      </x:c>
      <x:c r="H2424" s="122" t="str">
        <x:v>Rejoint le point de travail ou de passage réellement obtenu.</x:v>
      </x:c>
      <x:c r="I2424" s="122" t="str">
        <x:v>Résultat correspondant effectivement constaté ; remplace ou supprime la ligne si choix de refus/différé/observation. Ne jamais jouer une victoire non acquise.</x:v>
      </x:c>
      <x:c r="J2424" s="122" t="str">
        <x:v>Guerre de clan — escarmouche RTS</x:v>
      </x:c>
      <x:c r="K2424" s="125" t="n">
        <x:v>10</x:v>
      </x:c>
    </x:row>
    <x:row r="2425" ht="44" customHeight="1">
      <x:c r="A2425" s="126" t="str">
        <x:v>D6-W-W3-RTS01-ECHEC---01</x:v>
      </x:c>
      <x:c r="B2425" s="127" t="str">
        <x:v>D6-W-W3-RTS01</x:v>
      </x:c>
      <x:c r="C2425" s="127" t="str">
        <x:v>ECHEC</x:v>
      </x:c>
      <x:c r="D2425" s="127" t="str">
        <x:v>-</x:v>
      </x:c>
      <x:c r="E2425" s="128" t="n">
        <x:v>1</x:v>
      </x:c>
      <x:c r="F2425" s="127" t="str">
        <x:v>Éclaireuse du pont</x:v>
      </x:c>
      <x:c r="G2425" s="127" t="str">
        <x:v>Le porteur est encore sous le couvert central. Son départ n’était pas une arrivée.</x:v>
      </x:c>
      <x:c r="H2425" s="127" t="str">
        <x:v>Abaisse la main et regarde la route ou l’objet resté inaccessible.</x:v>
      </x:c>
      <x:c r="I2425" s="127" t="str">
        <x:v>Échec ou blocage correspondant effectivement observé ; les dégâts, objets et positions persistent.</x:v>
      </x:c>
      <x:c r="J2425" s="127" t="str">
        <x:v>Guerre de clan — escarmouche RTS</x:v>
      </x:c>
      <x:c r="K2425" s="130" t="n">
        <x:v>14</x:v>
      </x:c>
    </x:row>
    <x:row r="2426" ht="44" customHeight="1">
      <x:c r="A2426" s="121" t="str">
        <x:v>D6-W-W3-RTS01-REPRISE---01</x:v>
      </x:c>
      <x:c r="B2426" s="122" t="str">
        <x:v>D6-W-W3-RTS01</x:v>
      </x:c>
      <x:c r="C2426" s="122" t="str">
        <x:v>REPRISE</x:v>
      </x:c>
      <x:c r="D2426" s="122" t="str">
        <x:v>-</x:v>
      </x:c>
      <x:c r="E2426" s="123" t="n">
        <x:v>1</x:v>
      </x:c>
      <x:c r="F2426" s="122" t="str">
        <x:v>Éclaireuse du pont</x:v>
      </x:c>
      <x:c r="G2426" s="122" t="str">
        <x:v>Le tunnel reste praticable pour les lanciers. Le pont doit être observé de nouveau.</x:v>
      </x:c>
      <x:c r="H2426" s="122" t="str">
        <x:v>Reprend sa place au dernier point sûr, sans rejouer le début.</x:v>
      </x:c>
      <x:c r="I2426" s="122" t="str">
        <x:v>Réinteraction volontaire après interruption ; état de l’action conservé.</x:v>
      </x:c>
      <x:c r="J2426" s="122" t="str">
        <x:v>Guerre de clan — escarmouche RTS</x:v>
      </x:c>
      <x:c r="K2426" s="125" t="n">
        <x:v>14</x:v>
      </x:c>
    </x:row>
    <x:row r="2427" ht="59" customHeight="1">
      <x:c r="A2427" s="126" t="str">
        <x:v>D6-W-W3-RTS01-CHOIX-A-01</x:v>
      </x:c>
      <x:c r="B2427" s="127" t="str">
        <x:v>D6-W-W3-RTS01</x:v>
      </x:c>
      <x:c r="C2427" s="127" t="str">
        <x:v>CHOIX</x:v>
      </x:c>
      <x:c r="D2427" s="127" t="str">
        <x:v>A</x:v>
      </x:c>
      <x:c r="E2427" s="128" t="n">
        <x:v>1</x:v>
      </x:c>
      <x:c r="F2427" s="127" t="str">
        <x:v>Joueur</x:v>
      </x:c>
      <x:c r="G2427" s="127" t="str">
        <x:v>Je récupère le réflecteur.</x:v>
      </x:c>
      <x:c r="H2427" s="127" t="str">
        <x:v>Regarder la personne ou l’appui concerné ; intention, pas résultat.</x:v>
      </x:c>
      <x:c r="I2427" s="127" t="str">
        <x:v>Option physiquement praticable ; partenaires mentionnés présents et volontaires ; ressources nécessaires disponibles.</x:v>
      </x:c>
      <x:c r="J2427" s="127" t="str">
        <x:v>Guerre de clan — escarmouche RTS</x:v>
      </x:c>
      <x:c r="K2427" s="130" t="n">
        <x:v>4</x:v>
      </x:c>
    </x:row>
    <x:row r="2428" ht="59" customHeight="1">
      <x:c r="A2428" s="121" t="str">
        <x:v>D6-W-W3-RTS01-REPONSE-A-01</x:v>
      </x:c>
      <x:c r="B2428" s="122" t="str">
        <x:v>D6-W-W3-RTS01</x:v>
      </x:c>
      <x:c r="C2428" s="122" t="str">
        <x:v>REPONSE</x:v>
      </x:c>
      <x:c r="D2428" s="122" t="str">
        <x:v>A</x:v>
      </x:c>
      <x:c r="E2428" s="123" t="n">
        <x:v>1</x:v>
      </x:c>
      <x:c r="F2428" s="122" t="str">
        <x:v>Éclaireuse du pont</x:v>
      </x:c>
      <x:c r="G2428" s="122" t="str">
        <x:v>Je surveille son angle. Dès que tu déposes la plaque, rends-nous une couverture.</x:v>
      </x:c>
      <x:c r="H2428" s="122" t="str">
        <x:v>Réponse au choix retenu ; les autres réponses ne sont pas jouées.</x:v>
      </x:c>
      <x:c r="I2428" s="122" t="str">
        <x:v>Option physiquement praticable ; partenaires mentionnés présents et volontaires ; ressources nécessaires disponibles.</x:v>
      </x:c>
      <x:c r="J2428" s="122" t="str">
        <x:v>Guerre de clan — escarmouche RTS</x:v>
      </x:c>
      <x:c r="K2428" s="125" t="n">
        <x:v>13</x:v>
      </x:c>
    </x:row>
    <x:row r="2429" ht="59" customHeight="1">
      <x:c r="A2429" s="126" t="str">
        <x:v>D6-W-W3-RTS01-CHOIX-B-01</x:v>
      </x:c>
      <x:c r="B2429" s="127" t="str">
        <x:v>D6-W-W3-RTS01</x:v>
      </x:c>
      <x:c r="C2429" s="127" t="str">
        <x:v>CHOIX</x:v>
      </x:c>
      <x:c r="D2429" s="127" t="str">
        <x:v>B</x:v>
      </x:c>
      <x:c r="E2429" s="128" t="n">
        <x:v>1</x:v>
      </x:c>
      <x:c r="F2429" s="127" t="str">
        <x:v>Joueur</x:v>
      </x:c>
      <x:c r="G2429" s="127" t="str">
        <x:v>Je garde le point haut pour votre extraction.</x:v>
      </x:c>
      <x:c r="H2429" s="127" t="str">
        <x:v>Regarder la personne ou l’appui concerné ; intention, pas résultat.</x:v>
      </x:c>
      <x:c r="I2429" s="127" t="str">
        <x:v>Option physiquement praticable ; aucune téléportation ou ressource supposée. Si choix de différer : sortie sûre encore atteignable.</x:v>
      </x:c>
      <x:c r="J2429" s="127" t="str">
        <x:v>Guerre de clan — escarmouche RTS</x:v>
      </x:c>
      <x:c r="K2429" s="130" t="n">
        <x:v>8</x:v>
      </x:c>
    </x:row>
    <x:row r="2430" ht="59" customHeight="1">
      <x:c r="A2430" s="121" t="str">
        <x:v>D6-W-W3-RTS01-REPONSE-B-01</x:v>
      </x:c>
      <x:c r="B2430" s="122" t="str">
        <x:v>D6-W-W3-RTS01</x:v>
      </x:c>
      <x:c r="C2430" s="122" t="str">
        <x:v>REPONSE</x:v>
      </x:c>
      <x:c r="D2430" s="122" t="str">
        <x:v>B</x:v>
      </x:c>
      <x:c r="E2430" s="123" t="n">
        <x:v>1</x:v>
      </x:c>
      <x:c r="F2430" s="122" t="str">
        <x:v>Éclaireuse du pont</x:v>
      </x:c>
      <x:c r="G2430" s="122" t="str">
        <x:v>Alors attends de voir la charge sortir. Le guet essaiera de te fixer loin du dernier porteur.</x:v>
      </x:c>
      <x:c r="H2430" s="122" t="str">
        <x:v>Réponse au choix retenu ; les autres réponses ne sont pas jouées.</x:v>
      </x:c>
      <x:c r="I2430" s="122" t="str">
        <x:v>Option physiquement praticable ; aucune téléportation ou ressource supposée. Si choix de différer : sortie sûre encore atteignable.</x:v>
      </x:c>
      <x:c r="J2430" s="122" t="str">
        <x:v>Guerre de clan — escarmouche RTS</x:v>
      </x:c>
      <x:c r="K2430" s="125" t="n">
        <x:v>17</x:v>
      </x:c>
    </x:row>
    <x:row r="2431" ht="254" customHeight="1">
      <x:c r="A2431" s="126" t="str">
        <x:v>D6-W-W3-RTS02-OUV---01</x:v>
      </x:c>
      <x:c r="B2431" s="127" t="str">
        <x:v>D6-W-W3-RTS02</x:v>
      </x:c>
      <x:c r="C2431" s="127" t="str">
        <x:v>OUV</x:v>
      </x:c>
      <x:c r="D2431" s="127" t="str">
        <x:v>-</x:v>
      </x:c>
      <x:c r="E2431" s="128" t="n">
        <x:v>1</x:v>
      </x:c>
      <x:c r="F2431" s="127" t="str">
        <x:v>Sentinelle du sommet</x:v>
      </x:c>
      <x:c r="G2431" s="127" t="str">
        <x:v>La relève monte encore. Si nous quittons tous cette roche, elle trouvera le poste vide.</x:v>
      </x:c>
      <x:c r="H2431" s="127" t="str">
        <x:v>Désigne l’élément visible concerné puis laisse au joueur le temps de regarder.</x:v>
      </x:c>
      <x:c r="I2431"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431" s="127" t="str">
        <x:v>Guerre de clan — escarmouche RTS</x:v>
      </x:c>
      <x:c r="K2431" s="130" t="n">
        <x:v>15</x:v>
      </x:c>
    </x:row>
    <x:row r="2432" ht="74" customHeight="1">
      <x:c r="A2432" s="121" t="str">
        <x:v>D6-W-W3-RTS02-SUCCES---01</x:v>
      </x:c>
      <x:c r="B2432" s="122" t="str">
        <x:v>D6-W-W3-RTS02</x:v>
      </x:c>
      <x:c r="C2432" s="122" t="str">
        <x:v>SUCCES</x:v>
      </x:c>
      <x:c r="D2432" s="122" t="str">
        <x:v>-</x:v>
      </x:c>
      <x:c r="E2432" s="123" t="n">
        <x:v>1</x:v>
      </x:c>
      <x:c r="F2432" s="122" t="str">
        <x:v>Sentinelle du sommet</x:v>
      </x:c>
      <x:c r="G2432" s="122" t="str">
        <x:v>L’engagement annoncé est achevé. Je garde la dernière vue du poste pour ceux qui suivront.</x:v>
      </x:c>
      <x:c r="H2432" s="122" t="str">
        <x:v>Rejoint le point de travail ou de passage réellement obtenu.</x:v>
      </x:c>
      <x:c r="I2432" s="122" t="str">
        <x:v>Résultat correspondant effectivement constaté ; remplace ou supprime la ligne si choix de refus/différé/observation. Ne jamais jouer une victoire non acquise.</x:v>
      </x:c>
      <x:c r="J2432" s="122" t="str">
        <x:v>Guerre de clan — escarmouche RTS</x:v>
      </x:c>
      <x:c r="K2432" s="125" t="n">
        <x:v>15</x:v>
      </x:c>
    </x:row>
    <x:row r="2433" ht="44" customHeight="1">
      <x:c r="A2433" s="126" t="str">
        <x:v>D6-W-W3-RTS02-ECHEC---01</x:v>
      </x:c>
      <x:c r="B2433" s="127" t="str">
        <x:v>D6-W-W3-RTS02</x:v>
      </x:c>
      <x:c r="C2433" s="127" t="str">
        <x:v>ECHEC</x:v>
      </x:c>
      <x:c r="D2433" s="127" t="str">
        <x:v>-</x:v>
      </x:c>
      <x:c r="E2433" s="128" t="n">
        <x:v>1</x:v>
      </x:c>
      <x:c r="F2433" s="127" t="str">
        <x:v>Sentinelle du sommet</x:v>
      </x:c>
      <x:c r="G2433" s="127" t="str">
        <x:v>La relève n’est pas là et le relevé reste exposé. Il faut encore choisir ce que nous pouvons sauver.</x:v>
      </x:c>
      <x:c r="H2433" s="127" t="str">
        <x:v>Abaisse la main et regarde la route ou l’objet resté inaccessible.</x:v>
      </x:c>
      <x:c r="I2433" s="127" t="str">
        <x:v>Échec ou blocage correspondant effectivement observé ; les dégâts, objets et positions persistent.</x:v>
      </x:c>
      <x:c r="J2433" s="127" t="str">
        <x:v>Guerre de clan — escarmouche RTS</x:v>
      </x:c>
      <x:c r="K2433" s="130" t="n">
        <x:v>19</x:v>
      </x:c>
    </x:row>
    <x:row r="2434" ht="44" customHeight="1">
      <x:c r="A2434" s="121" t="str">
        <x:v>D6-W-W3-RTS02-REPRISE---01</x:v>
      </x:c>
      <x:c r="B2434" s="122" t="str">
        <x:v>D6-W-W3-RTS02</x:v>
      </x:c>
      <x:c r="C2434" s="122" t="str">
        <x:v>REPRISE</x:v>
      </x:c>
      <x:c r="D2434" s="122" t="str">
        <x:v>-</x:v>
      </x:c>
      <x:c r="E2434" s="123" t="n">
        <x:v>1</x:v>
      </x:c>
      <x:c r="F2434" s="122" t="str">
        <x:v>Sentinelle du sommet</x:v>
      </x:c>
      <x:c r="G2434" s="122" t="str">
        <x:v>Nos chasseurs ont gardé leur fatigue. Remplaçons celui qui ne peut plus tenir ce point.</x:v>
      </x:c>
      <x:c r="H2434" s="122" t="str">
        <x:v>Reprend sa place au dernier point sûr, sans rejouer le début.</x:v>
      </x:c>
      <x:c r="I2434" s="122" t="str">
        <x:v>Réinteraction volontaire après interruption ; état de l’action conservé.</x:v>
      </x:c>
      <x:c r="J2434" s="122" t="str">
        <x:v>Guerre de clan — escarmouche RTS</x:v>
      </x:c>
      <x:c r="K2434" s="125" t="n">
        <x:v>15</x:v>
      </x:c>
    </x:row>
    <x:row r="2435" ht="59" customHeight="1">
      <x:c r="A2435" s="126" t="str">
        <x:v>D6-W-W3-RTS02-CHOIX-A-01</x:v>
      </x:c>
      <x:c r="B2435" s="127" t="str">
        <x:v>D6-W-W3-RTS02</x:v>
      </x:c>
      <x:c r="C2435" s="127" t="str">
        <x:v>CHOIX</x:v>
      </x:c>
      <x:c r="D2435" s="127" t="str">
        <x:v>A</x:v>
      </x:c>
      <x:c r="E2435" s="128" t="n">
        <x:v>1</x:v>
      </x:c>
      <x:c r="F2435" s="127" t="str">
        <x:v>Joueur</x:v>
      </x:c>
      <x:c r="G2435" s="127" t="str">
        <x:v>Nous gardons le sommet.</x:v>
      </x:c>
      <x:c r="H2435" s="127" t="str">
        <x:v>Regarder la personne ou l’appui concerné ; intention, pas résultat.</x:v>
      </x:c>
      <x:c r="I2435" s="127" t="str">
        <x:v>Option physiquement praticable ; partenaires mentionnés présents et volontaires ; ressources nécessaires disponibles.</x:v>
      </x:c>
      <x:c r="J2435" s="127" t="str">
        <x:v>Guerre de clan — escarmouche RTS</x:v>
      </x:c>
      <x:c r="K2435" s="130" t="n">
        <x:v>4</x:v>
      </x:c>
    </x:row>
    <x:row r="2436" ht="59" customHeight="1">
      <x:c r="A2436" s="121" t="str">
        <x:v>D6-W-W3-RTS02-REPONSE-A-01</x:v>
      </x:c>
      <x:c r="B2436" s="122" t="str">
        <x:v>D6-W-W3-RTS02</x:v>
      </x:c>
      <x:c r="C2436" s="122" t="str">
        <x:v>REPONSE</x:v>
      </x:c>
      <x:c r="D2436" s="122" t="str">
        <x:v>A</x:v>
      </x:c>
      <x:c r="E2436" s="123" t="n">
        <x:v>1</x:v>
      </x:c>
      <x:c r="F2436" s="122" t="str">
        <x:v>Sentinelle du sommet</x:v>
      </x:c>
      <x:c r="G2436" s="122" t="str">
        <x:v>Je couvre le pont. Laisse un groupe mobile pour les prises sous nous.</x:v>
      </x:c>
      <x:c r="H2436" s="122" t="str">
        <x:v>Réponse au choix retenu ; les autres réponses ne sont pas jouées.</x:v>
      </x:c>
      <x:c r="I2436" s="122" t="str">
        <x:v>Option physiquement praticable ; partenaires mentionnés présents et volontaires ; ressources nécessaires disponibles.</x:v>
      </x:c>
      <x:c r="J2436" s="122" t="str">
        <x:v>Guerre de clan — escarmouche RTS</x:v>
      </x:c>
      <x:c r="K2436" s="125" t="n">
        <x:v>13</x:v>
      </x:c>
    </x:row>
    <x:row r="2437" ht="59" customHeight="1">
      <x:c r="A2437" s="126" t="str">
        <x:v>D6-W-W3-RTS02-CHOIX-B-01</x:v>
      </x:c>
      <x:c r="B2437" s="127" t="str">
        <x:v>D6-W-W3-RTS02</x:v>
      </x:c>
      <x:c r="C2437" s="127" t="str">
        <x:v>CHOIX</x:v>
      </x:c>
      <x:c r="D2437" s="127" t="str">
        <x:v>B</x:v>
      </x:c>
      <x:c r="E2437" s="128" t="n">
        <x:v>1</x:v>
      </x:c>
      <x:c r="F2437" s="127" t="str">
        <x:v>Joueur</x:v>
      </x:c>
      <x:c r="G2437" s="127" t="str">
        <x:v>Nous cédons le premier seuil avec le relevé.</x:v>
      </x:c>
      <x:c r="H2437" s="127" t="str">
        <x:v>Regarder la personne ou l’appui concerné ; intention, pas résultat.</x:v>
      </x:c>
      <x:c r="I2437" s="127" t="str">
        <x:v>Option physiquement praticable ; aucune téléportation ou ressource supposée. Si choix de différer : sortie sûre encore atteignable.</x:v>
      </x:c>
      <x:c r="J2437" s="127" t="str">
        <x:v>Guerre de clan — escarmouche RTS</x:v>
      </x:c>
      <x:c r="K2437" s="130" t="n">
        <x:v>8</x:v>
      </x:c>
    </x:row>
    <x:row r="2438" ht="59" customHeight="1">
      <x:c r="A2438" s="121" t="str">
        <x:v>D6-W-W3-RTS02-REPONSE-B-01</x:v>
      </x:c>
      <x:c r="B2438" s="122" t="str">
        <x:v>D6-W-W3-RTS02</x:v>
      </x:c>
      <x:c r="C2438" s="122" t="str">
        <x:v>REPONSE</x:v>
      </x:c>
      <x:c r="D2438" s="122" t="str">
        <x:v>B</x:v>
      </x:c>
      <x:c r="E2438" s="123" t="n">
        <x:v>1</x:v>
      </x:c>
      <x:c r="F2438" s="122" t="str">
        <x:v>Sentinelle du sommet</x:v>
      </x:c>
      <x:c r="G2438" s="122" t="str">
        <x:v>Je décroche quand les éclaireurs auront gagné le couvert. Prépare leur route jusqu’au débarcadère.</x:v>
      </x:c>
      <x:c r="H2438" s="122" t="str">
        <x:v>Réponse au choix retenu ; les autres réponses ne sont pas jouées.</x:v>
      </x:c>
      <x:c r="I2438" s="122" t="str">
        <x:v>Option physiquement praticable ; aucune téléportation ou ressource supposée. Si choix de différer : sortie sûre encore atteignable.</x:v>
      </x:c>
      <x:c r="J2438" s="122" t="str">
        <x:v>Guerre de clan — escarmouche RTS</x:v>
      </x:c>
      <x:c r="K2438" s="125" t="n">
        <x:v>14</x:v>
      </x:c>
    </x:row>
    <x:row r="2439" ht="254" customHeight="1">
      <x:c r="A2439" s="126" t="str">
        <x:v>D6-W-W3-RTS03-OUV---01</x:v>
      </x:c>
      <x:c r="B2439" s="127" t="str">
        <x:v>D6-W-W3-RTS03</x:v>
      </x:c>
      <x:c r="C2439" s="127" t="str">
        <x:v>OUV</x:v>
      </x:c>
      <x:c r="D2439" s="127" t="str">
        <x:v>-</x:v>
      </x:c>
      <x:c r="E2439" s="128" t="n">
        <x:v>1</x:v>
      </x:c>
      <x:c r="F2439" s="127" t="str">
        <x:v>Artisan du filtre</x:v>
      </x:c>
      <x:c r="G2439" s="127" t="str">
        <x:v>Les vannes sont sur deux paliers. Il me faut un opérateur à chacune pendant que je monte le régulateur.</x:v>
      </x:c>
      <x:c r="H2439" s="127" t="str">
        <x:v>Désigne l’élément visible concerné puis laisse au joueur le temps de regarder.</x:v>
      </x:c>
      <x:c r="I2439"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439" s="127" t="str">
        <x:v>Guerre de clan — escarmouche RTS</x:v>
      </x:c>
      <x:c r="K2439" s="130" t="n">
        <x:v>19</x:v>
      </x:c>
    </x:row>
    <x:row r="2440" ht="74" customHeight="1">
      <x:c r="A2440" s="121" t="str">
        <x:v>D6-W-W3-RTS03-SUCCES---01</x:v>
      </x:c>
      <x:c r="B2440" s="122" t="str">
        <x:v>D6-W-W3-RTS03</x:v>
      </x:c>
      <x:c r="C2440" s="122" t="str">
        <x:v>SUCCES</x:v>
      </x:c>
      <x:c r="D2440" s="122" t="str">
        <x:v>-</x:v>
      </x:c>
      <x:c r="E2440" s="123" t="n">
        <x:v>1</x:v>
      </x:c>
      <x:c r="F2440" s="122" t="str">
        <x:v>Artisan du filtre</x:v>
      </x:c>
      <x:c r="G2440" s="122" t="str">
        <x:v>Le circuit choisi reçoit son eau. Les artisans peuvent reprendre la sortie.</x:v>
      </x:c>
      <x:c r="H2440" s="122" t="str">
        <x:v>Rejoint le point de travail ou de passage réellement obtenu.</x:v>
      </x:c>
      <x:c r="I2440" s="122" t="str">
        <x:v>Résultat correspondant effectivement constaté ; remplace ou supprime la ligne si choix de refus/différé/observation. Ne jamais jouer une victoire non acquise.</x:v>
      </x:c>
      <x:c r="J2440" s="122" t="str">
        <x:v>Guerre de clan — escarmouche RTS</x:v>
      </x:c>
      <x:c r="K2440" s="125" t="n">
        <x:v>12</x:v>
      </x:c>
    </x:row>
    <x:row r="2441" ht="44" customHeight="1">
      <x:c r="A2441" s="126" t="str">
        <x:v>D6-W-W3-RTS03-ECHEC---01</x:v>
      </x:c>
      <x:c r="B2441" s="127" t="str">
        <x:v>D6-W-W3-RTS03</x:v>
      </x:c>
      <x:c r="C2441" s="127" t="str">
        <x:v>ECHEC</x:v>
      </x:c>
      <x:c r="D2441" s="127" t="str">
        <x:v>-</x:v>
      </x:c>
      <x:c r="E2441" s="128" t="n">
        <x:v>1</x:v>
      </x:c>
      <x:c r="F2441" s="127" t="str">
        <x:v>Artisan du filtre</x:v>
      </x:c>
      <x:c r="G2441" s="127" t="str">
        <x:v>La pièce est montée, mais rien ne traverse encore le filtre. Le circuit n’est pas prêt.</x:v>
      </x:c>
      <x:c r="H2441" s="127" t="str">
        <x:v>Abaisse la main et regarde la route ou l’objet resté inaccessible.</x:v>
      </x:c>
      <x:c r="I2441" s="127" t="str">
        <x:v>Échec ou blocage correspondant effectivement observé ; les dégâts, objets et positions persistent.</x:v>
      </x:c>
      <x:c r="J2441" s="127" t="str">
        <x:v>Guerre de clan — escarmouche RTS</x:v>
      </x:c>
      <x:c r="K2441" s="130" t="n">
        <x:v>16</x:v>
      </x:c>
    </x:row>
    <x:row r="2442" ht="44" customHeight="1">
      <x:c r="A2442" s="121" t="str">
        <x:v>D6-W-W3-RTS03-REPRISE---01</x:v>
      </x:c>
      <x:c r="B2442" s="122" t="str">
        <x:v>D6-W-W3-RTS03</x:v>
      </x:c>
      <x:c r="C2442" s="122" t="str">
        <x:v>REPRISE</x:v>
      </x:c>
      <x:c r="D2442" s="122" t="str">
        <x:v>-</x:v>
      </x:c>
      <x:c r="E2442" s="123" t="n">
        <x:v>1</x:v>
      </x:c>
      <x:c r="F2442" s="122" t="str">
        <x:v>Artisan du filtre</x:v>
      </x:c>
      <x:c r="G2442" s="122" t="str">
        <x:v>Les opérateurs ont tenu ce palier. Regardons les tirs avant de reprendre le montage.</x:v>
      </x:c>
      <x:c r="H2442" s="122" t="str">
        <x:v>Reprend sa place au dernier point sûr, sans rejouer le début.</x:v>
      </x:c>
      <x:c r="I2442" s="122" t="str">
        <x:v>Réinteraction volontaire après interruption ; état de l’action conservé.</x:v>
      </x:c>
      <x:c r="J2442" s="122" t="str">
        <x:v>Guerre de clan — escarmouche RTS</x:v>
      </x:c>
      <x:c r="K2442" s="125" t="n">
        <x:v>14</x:v>
      </x:c>
    </x:row>
    <x:row r="2443" ht="59" customHeight="1">
      <x:c r="A2443" s="126" t="str">
        <x:v>D6-W-W3-RTS03-CHOIX-A-01</x:v>
      </x:c>
      <x:c r="B2443" s="127" t="str">
        <x:v>D6-W-W3-RTS03</x:v>
      </x:c>
      <x:c r="C2443" s="127" t="str">
        <x:v>CHOIX</x:v>
      </x:c>
      <x:c r="D2443" s="127" t="str">
        <x:v>A</x:v>
      </x:c>
      <x:c r="E2443" s="128" t="n">
        <x:v>1</x:v>
      </x:c>
      <x:c r="F2443" s="127" t="str">
        <x:v>Joueur</x:v>
      </x:c>
      <x:c r="G2443" s="127" t="str">
        <x:v>Nous fermons le circuit court.</x:v>
      </x:c>
      <x:c r="H2443" s="127" t="str">
        <x:v>Regarder la personne ou l’appui concerné ; intention, pas résultat.</x:v>
      </x:c>
      <x:c r="I2443" s="127" t="str">
        <x:v>Option physiquement praticable ; partenaires mentionnés présents et volontaires ; ressources nécessaires disponibles.</x:v>
      </x:c>
      <x:c r="J2443" s="127" t="str">
        <x:v>Guerre de clan — escarmouche RTS</x:v>
      </x:c>
      <x:c r="K2443" s="130" t="n">
        <x:v>5</x:v>
      </x:c>
    </x:row>
    <x:row r="2444" ht="59" customHeight="1">
      <x:c r="A2444" s="121" t="str">
        <x:v>D6-W-W3-RTS03-REPONSE-A-01</x:v>
      </x:c>
      <x:c r="B2444" s="122" t="str">
        <x:v>D6-W-W3-RTS03</x:v>
      </x:c>
      <x:c r="C2444" s="122" t="str">
        <x:v>REPONSE</x:v>
      </x:c>
      <x:c r="D2444" s="122" t="str">
        <x:v>A</x:v>
      </x:c>
      <x:c r="E2444" s="123" t="n">
        <x:v>1</x:v>
      </x:c>
      <x:c r="F2444" s="122" t="str">
        <x:v>Artisan du filtre</x:v>
      </x:c>
      <x:c r="G2444" s="122" t="str">
        <x:v>Amenez les pièces derrière le couvert. Je teste le jet avant de rendre les vannes.</x:v>
      </x:c>
      <x:c r="H2444" s="122" t="str">
        <x:v>Réponse au choix retenu ; les autres réponses ne sont pas jouées.</x:v>
      </x:c>
      <x:c r="I2444" s="122" t="str">
        <x:v>Option physiquement praticable ; partenaires mentionnés présents et volontaires ; ressources nécessaires disponibles.</x:v>
      </x:c>
      <x:c r="J2444" s="122" t="str">
        <x:v>Guerre de clan — escarmouche RTS</x:v>
      </x:c>
      <x:c r="K2444" s="125" t="n">
        <x:v>15</x:v>
      </x:c>
    </x:row>
    <x:row r="2445" ht="59" customHeight="1">
      <x:c r="A2445" s="126" t="str">
        <x:v>D6-W-W3-RTS03-CHOIX-B-01</x:v>
      </x:c>
      <x:c r="B2445" s="127" t="str">
        <x:v>D6-W-W3-RTS03</x:v>
      </x:c>
      <x:c r="C2445" s="127" t="str">
        <x:v>CHOIX</x:v>
      </x:c>
      <x:c r="D2445" s="127" t="str">
        <x:v>B</x:v>
      </x:c>
      <x:c r="E2445" s="128" t="n">
        <x:v>1</x:v>
      </x:c>
      <x:c r="F2445" s="127" t="str">
        <x:v>Joueur</x:v>
      </x:c>
      <x:c r="G2445" s="127" t="str">
        <x:v>Nous réparons aussi le second filtre.</x:v>
      </x:c>
      <x:c r="H2445" s="127" t="str">
        <x:v>Regarder la personne ou l’appui concerné ; intention, pas résultat.</x:v>
      </x:c>
      <x:c r="I2445" s="127" t="str">
        <x:v>Option physiquement praticable ; aucune téléportation ou ressource supposée. Si choix de différer : sortie sûre encore atteignable.</x:v>
      </x:c>
      <x:c r="J2445" s="127" t="str">
        <x:v>Guerre de clan — escarmouche RTS</x:v>
      </x:c>
      <x:c r="K2445" s="130" t="n">
        <x:v>6</x:v>
      </x:c>
    </x:row>
    <x:row r="2446" ht="59" customHeight="1">
      <x:c r="A2446" s="121" t="str">
        <x:v>D6-W-W3-RTS03-REPONSE-B-01</x:v>
      </x:c>
      <x:c r="B2446" s="122" t="str">
        <x:v>D6-W-W3-RTS03</x:v>
      </x:c>
      <x:c r="C2446" s="122" t="str">
        <x:v>REPONSE</x:v>
      </x:c>
      <x:c r="D2446" s="122" t="str">
        <x:v>B</x:v>
      </x:c>
      <x:c r="E2446" s="123" t="n">
        <x:v>1</x:v>
      </x:c>
      <x:c r="F2446" s="122" t="str">
        <x:v>Artisan du filtre</x:v>
      </x:c>
      <x:c r="G2446" s="122" t="str">
        <x:v>Alors protégez notre réserve plus longtemps. La seconde pièce doit venir jusqu’ici.</x:v>
      </x:c>
      <x:c r="H2446" s="122" t="str">
        <x:v>Réponse au choix retenu ; les autres réponses ne sont pas jouées.</x:v>
      </x:c>
      <x:c r="I2446" s="122" t="str">
        <x:v>Option physiquement praticable ; aucune téléportation ou ressource supposée. Si choix de différer : sortie sûre encore atteignable.</x:v>
      </x:c>
      <x:c r="J2446" s="122" t="str">
        <x:v>Guerre de clan — escarmouche RTS</x:v>
      </x:c>
      <x:c r="K2446" s="125" t="n">
        <x:v>12</x:v>
      </x:c>
    </x:row>
    <x:row r="2447" ht="254" customHeight="1">
      <x:c r="A2447" s="126" t="str">
        <x:v>D6-W-W3-RTS04-OUV---01</x:v>
      </x:c>
      <x:c r="B2447" s="127" t="str">
        <x:v>D6-W-W3-RTS04</x:v>
      </x:c>
      <x:c r="C2447" s="127" t="str">
        <x:v>OUV</x:v>
      </x:c>
      <x:c r="D2447" s="127" t="str">
        <x:v>-</x:v>
      </x:c>
      <x:c r="E2447" s="128" t="n">
        <x:v>1</x:v>
      </x:c>
      <x:c r="F2447" s="127" t="str">
        <x:v>Gardien du bassin</x:v>
      </x:c>
      <x:c r="G2447" s="127" t="str">
        <x:v>La vapeur change leur angle. Quand elle retombe, ils voient de nouveau le levier.</x:v>
      </x:c>
      <x:c r="H2447" s="127" t="str">
        <x:v>Désigne l’élément visible concerné puis laisse au joueur le temps de regarder.</x:v>
      </x:c>
      <x:c r="I2447"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447" s="127" t="str">
        <x:v>Guerre de clan — escarmouche RTS</x:v>
      </x:c>
      <x:c r="K2447" s="130" t="n">
        <x:v>14</x:v>
      </x:c>
    </x:row>
    <x:row r="2448" ht="74" customHeight="1">
      <x:c r="A2448" s="121" t="str">
        <x:v>D6-W-W3-RTS04-SUCCES---01</x:v>
      </x:c>
      <x:c r="B2448" s="122" t="str">
        <x:v>D6-W-W3-RTS04</x:v>
      </x:c>
      <x:c r="C2448" s="122" t="str">
        <x:v>SUCCES</x:v>
      </x:c>
      <x:c r="D2448" s="122" t="str">
        <x:v>-</x:v>
      </x:c>
      <x:c r="E2448" s="123" t="n">
        <x:v>1</x:v>
      </x:c>
      <x:c r="F2448" s="122" t="str">
        <x:v>Gardien du bassin</x:v>
      </x:c>
      <x:c r="G2448" s="122" t="str">
        <x:v>Le courant passe encore et le levier a une garde présente.</x:v>
      </x:c>
      <x:c r="H2448" s="122" t="str">
        <x:v>Rejoint le point de travail ou de passage réellement obtenu.</x:v>
      </x:c>
      <x:c r="I2448" s="122" t="str">
        <x:v>Résultat correspondant effectivement constaté ; remplace ou supprime la ligne si choix de refus/différé/observation. Ne jamais jouer une victoire non acquise.</x:v>
      </x:c>
      <x:c r="J2448" s="122" t="str">
        <x:v>Guerre de clan — escarmouche RTS</x:v>
      </x:c>
      <x:c r="K2448" s="125" t="n">
        <x:v>11</x:v>
      </x:c>
    </x:row>
    <x:row r="2449" ht="44" customHeight="1">
      <x:c r="A2449" s="126" t="str">
        <x:v>D6-W-W3-RTS04-ECHEC---01</x:v>
      </x:c>
      <x:c r="B2449" s="127" t="str">
        <x:v>D6-W-W3-RTS04</x:v>
      </x:c>
      <x:c r="C2449" s="127" t="str">
        <x:v>ECHEC</x:v>
      </x:c>
      <x:c r="D2449" s="127" t="str">
        <x:v>-</x:v>
      </x:c>
      <x:c r="E2449" s="128" t="n">
        <x:v>1</x:v>
      </x:c>
      <x:c r="F2449" s="127" t="str">
        <x:v>Gardien du bassin</x:v>
      </x:c>
      <x:c r="G2449" s="127" t="str">
        <x:v>Le levier a été repris. Nos pièges n’ont pas remplacé une garde.</x:v>
      </x:c>
      <x:c r="H2449" s="127" t="str">
        <x:v>Abaisse la main et regarde la route ou l’objet resté inaccessible.</x:v>
      </x:c>
      <x:c r="I2449" s="127" t="str">
        <x:v>Échec ou blocage correspondant effectivement observé ; les dégâts, objets et positions persistent.</x:v>
      </x:c>
      <x:c r="J2449" s="127" t="str">
        <x:v>Guerre de clan — escarmouche RTS</x:v>
      </x:c>
      <x:c r="K2449" s="130" t="n">
        <x:v>12</x:v>
      </x:c>
    </x:row>
    <x:row r="2450" ht="44" customHeight="1">
      <x:c r="A2450" s="121" t="str">
        <x:v>D6-W-W3-RTS04-REPRISE---01</x:v>
      </x:c>
      <x:c r="B2450" s="122" t="str">
        <x:v>D6-W-W3-RTS04</x:v>
      </x:c>
      <x:c r="C2450" s="122" t="str">
        <x:v>REPRISE</x:v>
      </x:c>
      <x:c r="D2450" s="122" t="str">
        <x:v>-</x:v>
      </x:c>
      <x:c r="E2450" s="123" t="n">
        <x:v>1</x:v>
      </x:c>
      <x:c r="F2450" s="122" t="str">
        <x:v>Gardien du bassin</x:v>
      </x:c>
      <x:c r="G2450" s="122" t="str">
        <x:v>Le prochain cycle approche. Déplace les sentinelles depuis leur couvert actuel.</x:v>
      </x:c>
      <x:c r="H2450" s="122" t="str">
        <x:v>Reprend sa place au dernier point sûr, sans rejouer le début.</x:v>
      </x:c>
      <x:c r="I2450" s="122" t="str">
        <x:v>Réinteraction volontaire après interruption ; état de l’action conservé.</x:v>
      </x:c>
      <x:c r="J2450" s="122" t="str">
        <x:v>Guerre de clan — escarmouche RTS</x:v>
      </x:c>
      <x:c r="K2450" s="125" t="n">
        <x:v>11</x:v>
      </x:c>
    </x:row>
    <x:row r="2451" ht="59" customHeight="1">
      <x:c r="A2451" s="126" t="str">
        <x:v>D6-W-W3-RTS04-CHOIX-A-01</x:v>
      </x:c>
      <x:c r="B2451" s="127" t="str">
        <x:v>D6-W-W3-RTS04</x:v>
      </x:c>
      <x:c r="C2451" s="127" t="str">
        <x:v>CHOIX</x:v>
      </x:c>
      <x:c r="D2451" s="127" t="str">
        <x:v>A</x:v>
      </x:c>
      <x:c r="E2451" s="128" t="n">
        <x:v>1</x:v>
      </x:c>
      <x:c r="F2451" s="127" t="str">
        <x:v>Joueur</x:v>
      </x:c>
      <x:c r="G2451" s="127" t="str">
        <x:v>Tout le groupe tient le filtre.</x:v>
      </x:c>
      <x:c r="H2451" s="127" t="str">
        <x:v>Regarder la personne ou l’appui concerné ; intention, pas résultat.</x:v>
      </x:c>
      <x:c r="I2451" s="127" t="str">
        <x:v>Option physiquement praticable ; partenaires mentionnés présents et volontaires ; ressources nécessaires disponibles.</x:v>
      </x:c>
      <x:c r="J2451" s="127" t="str">
        <x:v>Guerre de clan — escarmouche RTS</x:v>
      </x:c>
      <x:c r="K2451" s="130" t="n">
        <x:v>6</x:v>
      </x:c>
    </x:row>
    <x:row r="2452" ht="59" customHeight="1">
      <x:c r="A2452" s="121" t="str">
        <x:v>D6-W-W3-RTS04-REPONSE-A-01</x:v>
      </x:c>
      <x:c r="B2452" s="122" t="str">
        <x:v>D6-W-W3-RTS04</x:v>
      </x:c>
      <x:c r="C2452" s="122" t="str">
        <x:v>REPONSE</x:v>
      </x:c>
      <x:c r="D2452" s="122" t="str">
        <x:v>A</x:v>
      </x:c>
      <x:c r="E2452" s="123" t="n">
        <x:v>1</x:v>
      </x:c>
      <x:c r="F2452" s="122" t="str">
        <x:v>Gardien du bassin</x:v>
      </x:c>
      <x:c r="G2452" s="122" t="str">
        <x:v>Gardons le chemin des porteurs hors de nos pièges. Ils doivent encore traverser.</x:v>
      </x:c>
      <x:c r="H2452" s="122" t="str">
        <x:v>Réponse au choix retenu ; les autres réponses ne sont pas jouées.</x:v>
      </x:c>
      <x:c r="I2452" s="122" t="str">
        <x:v>Option physiquement praticable ; partenaires mentionnés présents et volontaires ; ressources nécessaires disponibles.</x:v>
      </x:c>
      <x:c r="J2452" s="122" t="str">
        <x:v>Guerre de clan — escarmouche RTS</x:v>
      </x:c>
      <x:c r="K2452" s="125" t="n">
        <x:v>13</x:v>
      </x:c>
    </x:row>
    <x:row r="2453" ht="59" customHeight="1">
      <x:c r="A2453" s="126" t="str">
        <x:v>D6-W-W3-RTS04-CHOIX-B-01</x:v>
      </x:c>
      <x:c r="B2453" s="127" t="str">
        <x:v>D6-W-W3-RTS04</x:v>
      </x:c>
      <x:c r="C2453" s="127" t="str">
        <x:v>CHOIX</x:v>
      </x:c>
      <x:c r="D2453" s="127" t="str">
        <x:v>B</x:v>
      </x:c>
      <x:c r="E2453" s="128" t="n">
        <x:v>1</x:v>
      </x:c>
      <x:c r="F2453" s="127" t="str">
        <x:v>Joueur</x:v>
      </x:c>
      <x:c r="G2453" s="127" t="str">
        <x:v>Une équipe frappe leur réserve.</x:v>
      </x:c>
      <x:c r="H2453" s="127" t="str">
        <x:v>Regarder la personne ou l’appui concerné ; intention, pas résultat.</x:v>
      </x:c>
      <x:c r="I2453" s="127" t="str">
        <x:v>Option physiquement praticable ; aucune téléportation ou ressource supposée. Si choix de différer : sortie sûre encore atteignable.</x:v>
      </x:c>
      <x:c r="J2453" s="127" t="str">
        <x:v>Guerre de clan — escarmouche RTS</x:v>
      </x:c>
      <x:c r="K2453" s="130" t="n">
        <x:v>5</x:v>
      </x:c>
    </x:row>
    <x:row r="2454" ht="59" customHeight="1">
      <x:c r="A2454" s="121" t="str">
        <x:v>D6-W-W3-RTS04-REPONSE-B-01</x:v>
      </x:c>
      <x:c r="B2454" s="122" t="str">
        <x:v>D6-W-W3-RTS04</x:v>
      </x:c>
      <x:c r="C2454" s="122" t="str">
        <x:v>REPONSE</x:v>
      </x:c>
      <x:c r="D2454" s="122" t="str">
        <x:v>B</x:v>
      </x:c>
      <x:c r="E2454" s="123" t="n">
        <x:v>1</x:v>
      </x:c>
      <x:c r="F2454" s="122" t="str">
        <x:v>Gardien du bassin</x:v>
      </x:c>
      <x:c r="G2454" s="122" t="str">
        <x:v>J’ai vu les caisses sous le balcon. Que le groupe les atteigne vraiment avant de compter sur leur manque.</x:v>
      </x:c>
      <x:c r="H2454" s="122" t="str">
        <x:v>Réponse au choix retenu ; les autres réponses ne sont pas jouées.</x:v>
      </x:c>
      <x:c r="I2454" s="122" t="str">
        <x:v>Option physiquement praticable ; aucune téléportation ou ressource supposée. Si choix de différer : sortie sûre encore atteignable.</x:v>
      </x:c>
      <x:c r="J2454" s="122" t="str">
        <x:v>Guerre de clan — escarmouche RTS</x:v>
      </x:c>
      <x:c r="K2454" s="125" t="n">
        <x:v>19</x:v>
      </x:c>
    </x:row>
    <x:row r="2455" ht="254" customHeight="1">
      <x:c r="A2455" s="126" t="str">
        <x:v>D6-W-W3-RTS05-OUV---01</x:v>
      </x:c>
      <x:c r="B2455" s="127" t="str">
        <x:v>D6-W-W3-RTS05</x:v>
      </x:c>
      <x:c r="C2455" s="127" t="str">
        <x:v>OUV</x:v>
      </x:c>
      <x:c r="D2455" s="127" t="str">
        <x:v>-</x:v>
      </x:c>
      <x:c r="E2455" s="128" t="n">
        <x:v>1</x:v>
      </x:c>
      <x:c r="F2455" s="127" t="str">
        <x:v>Pisteur du troisième cratère</x:v>
      </x:c>
      <x:c r="G2455" s="127" t="str">
        <x:v>Le porteur a quitté une arête. La poussière montre sa direction ; je n’ai pas encore son visage.</x:v>
      </x:c>
      <x:c r="H2455" s="127" t="str">
        <x:v>Désigne l’élément visible concerné puis laisse au joueur le temps de regarder.</x:v>
      </x:c>
      <x:c r="I2455"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455" s="127" t="str">
        <x:v>Guerre de clan — escarmouche RTS</x:v>
      </x:c>
      <x:c r="K2455" s="130" t="n">
        <x:v>18</x:v>
      </x:c>
    </x:row>
    <x:row r="2456" ht="74" customHeight="1">
      <x:c r="A2456" s="121" t="str">
        <x:v>D6-W-W3-RTS05-SUCCES---01</x:v>
      </x:c>
      <x:c r="B2456" s="122" t="str">
        <x:v>D6-W-W3-RTS05</x:v>
      </x:c>
      <x:c r="C2456" s="122" t="str">
        <x:v>SUCCES</x:v>
      </x:c>
      <x:c r="D2456" s="122" t="str">
        <x:v>-</x:v>
      </x:c>
      <x:c r="E2456" s="123" t="n">
        <x:v>1</x:v>
      </x:c>
      <x:c r="F2456" s="122" t="str">
        <x:v>Pisteur du troisième cratère</x:v>
      </x:c>
      <x:c r="G2456" s="122" t="str">
        <x:v>La balise rapportée porte les bons raccords. Le leurre est resté identifié sur le terrain.</x:v>
      </x:c>
      <x:c r="H2456" s="122" t="str">
        <x:v>Rejoint le point de travail ou de passage réellement obtenu.</x:v>
      </x:c>
      <x:c r="I2456" s="122" t="str">
        <x:v>Résultat correspondant effectivement constaté ; remplace ou supprime la ligne si choix de refus/différé/observation. Ne jamais jouer une victoire non acquise.</x:v>
      </x:c>
      <x:c r="J2456" s="122" t="str">
        <x:v>Guerre de clan — escarmouche RTS</x:v>
      </x:c>
      <x:c r="K2456" s="125" t="n">
        <x:v>15</x:v>
      </x:c>
    </x:row>
    <x:row r="2457" ht="44" customHeight="1">
      <x:c r="A2457" s="126" t="str">
        <x:v>D6-W-W3-RTS05-ECHEC---01</x:v>
      </x:c>
      <x:c r="B2457" s="127" t="str">
        <x:v>D6-W-W3-RTS05</x:v>
      </x:c>
      <x:c r="C2457" s="127" t="str">
        <x:v>ECHEC</x:v>
      </x:c>
      <x:c r="D2457" s="127" t="str">
        <x:v>-</x:v>
      </x:c>
      <x:c r="E2457" s="128" t="n">
        <x:v>1</x:v>
      </x:c>
      <x:c r="F2457" s="127" t="str">
        <x:v>Pisteur du troisième cratère</x:v>
      </x:c>
      <x:c r="G2457" s="127" t="str">
        <x:v>Ce boîtier ne pèse rien. Nous n’avons pas repris la vraie balise.</x:v>
      </x:c>
      <x:c r="H2457" s="127" t="str">
        <x:v>Abaisse la main et regarde la route ou l’objet resté inaccessible.</x:v>
      </x:c>
      <x:c r="I2457" s="127" t="str">
        <x:v>Échec ou blocage correspondant effectivement observé ; les dégâts, objets et positions persistent.</x:v>
      </x:c>
      <x:c r="J2457" s="127" t="str">
        <x:v>Guerre de clan — escarmouche RTS</x:v>
      </x:c>
      <x:c r="K2457" s="130" t="n">
        <x:v>12</x:v>
      </x:c>
    </x:row>
    <x:row r="2458" ht="44" customHeight="1">
      <x:c r="A2458" s="121" t="str">
        <x:v>D6-W-W3-RTS05-REPRISE---01</x:v>
      </x:c>
      <x:c r="B2458" s="122" t="str">
        <x:v>D6-W-W3-RTS05</x:v>
      </x:c>
      <x:c r="C2458" s="122" t="str">
        <x:v>REPRISE</x:v>
      </x:c>
      <x:c r="D2458" s="122" t="str">
        <x:v>-</x:v>
      </x:c>
      <x:c r="E2458" s="123" t="n">
        <x:v>1</x:v>
      </x:c>
      <x:c r="F2458" s="122" t="str">
        <x:v>Pisteur du troisième cratère</x:v>
      </x:c>
      <x:c r="G2458" s="122" t="str">
        <x:v>Les traces s’arrêtent à la rafale. Observe le prochain creux au lieu de courir sur une position ancienne.</x:v>
      </x:c>
      <x:c r="H2458" s="122" t="str">
        <x:v>Reprend sa place au dernier point sûr, sans rejouer le début.</x:v>
      </x:c>
      <x:c r="I2458" s="122" t="str">
        <x:v>Réinteraction volontaire après interruption ; état de l’action conservé.</x:v>
      </x:c>
      <x:c r="J2458" s="122" t="str">
        <x:v>Guerre de clan — escarmouche RTS</x:v>
      </x:c>
      <x:c r="K2458" s="125" t="n">
        <x:v>18</x:v>
      </x:c>
    </x:row>
    <x:row r="2459" ht="59" customHeight="1">
      <x:c r="A2459" s="126" t="str">
        <x:v>D6-W-W3-RTS05-CHOIX-A-01</x:v>
      </x:c>
      <x:c r="B2459" s="127" t="str">
        <x:v>D6-W-W3-RTS05</x:v>
      </x:c>
      <x:c r="C2459" s="127" t="str">
        <x:v>CHOIX</x:v>
      </x:c>
      <x:c r="D2459" s="127" t="str">
        <x:v>A</x:v>
      </x:c>
      <x:c r="E2459" s="128" t="n">
        <x:v>1</x:v>
      </x:c>
      <x:c r="F2459" s="127" t="str">
        <x:v>Joueur</x:v>
      </x:c>
      <x:c r="G2459" s="127" t="str">
        <x:v>Formons le cercle de chasse.</x:v>
      </x:c>
      <x:c r="H2459" s="127" t="str">
        <x:v>Regarder la personne ou l’appui concerné ; intention, pas résultat.</x:v>
      </x:c>
      <x:c r="I2459" s="127" t="str">
        <x:v>Option physiquement praticable ; partenaires mentionnés présents et volontaires ; ressources nécessaires disponibles.</x:v>
      </x:c>
      <x:c r="J2459" s="127" t="str">
        <x:v>Guerre de clan — escarmouche RTS</x:v>
      </x:c>
      <x:c r="K2459" s="130" t="n">
        <x:v>5</x:v>
      </x:c>
    </x:row>
    <x:row r="2460" ht="59" customHeight="1">
      <x:c r="A2460" s="121" t="str">
        <x:v>D6-W-W3-RTS05-REPONSE-A-01</x:v>
      </x:c>
      <x:c r="B2460" s="122" t="str">
        <x:v>D6-W-W3-RTS05</x:v>
      </x:c>
      <x:c r="C2460" s="122" t="str">
        <x:v>REPONSE</x:v>
      </x:c>
      <x:c r="D2460" s="122" t="str">
        <x:v>A</x:v>
      </x:c>
      <x:c r="E2460" s="123" t="n">
        <x:v>1</x:v>
      </x:c>
      <x:c r="F2460" s="122" t="str">
        <x:v>Pisteur du troisième cratère</x:v>
      </x:c>
      <x:c r="G2460" s="122" t="str">
        <x:v>Je prends cette sortie. Fais vérifier le fond avant de fermer les deux autres.</x:v>
      </x:c>
      <x:c r="H2460" s="122" t="str">
        <x:v>Réponse au choix retenu ; les autres réponses ne sont pas jouées.</x:v>
      </x:c>
      <x:c r="I2460" s="122" t="str">
        <x:v>Option physiquement praticable ; partenaires mentionnés présents et volontaires ; ressources nécessaires disponibles.</x:v>
      </x:c>
      <x:c r="J2460" s="122" t="str">
        <x:v>Guerre de clan — escarmouche RTS</x:v>
      </x:c>
      <x:c r="K2460" s="125" t="n">
        <x:v>14</x:v>
      </x:c>
    </x:row>
    <x:row r="2461" ht="59" customHeight="1">
      <x:c r="A2461" s="126" t="str">
        <x:v>D6-W-W3-RTS05-CHOIX-B-01</x:v>
      </x:c>
      <x:c r="B2461" s="127" t="str">
        <x:v>D6-W-W3-RTS05</x:v>
      </x:c>
      <x:c r="C2461" s="127" t="str">
        <x:v>CHOIX</x:v>
      </x:c>
      <x:c r="D2461" s="127" t="str">
        <x:v>B</x:v>
      </x:c>
      <x:c r="E2461" s="128" t="n">
        <x:v>1</x:v>
      </x:c>
      <x:c r="F2461" s="127" t="str">
        <x:v>Joueur</x:v>
      </x:c>
      <x:c r="G2461" s="127" t="str">
        <x:v>Je mène une poursuite avec les plus mobiles.</x:v>
      </x:c>
      <x:c r="H2461" s="127" t="str">
        <x:v>Regarder la personne ou l’appui concerné ; intention, pas résultat.</x:v>
      </x:c>
      <x:c r="I2461" s="127" t="str">
        <x:v>Option physiquement praticable ; aucune téléportation ou ressource supposée. Si choix de différer : sortie sûre encore atteignable.</x:v>
      </x:c>
      <x:c r="J2461" s="127" t="str">
        <x:v>Guerre de clan — escarmouche RTS</x:v>
      </x:c>
      <x:c r="K2461" s="130" t="n">
        <x:v>8</x:v>
      </x:c>
    </x:row>
    <x:row r="2462" ht="59" customHeight="1">
      <x:c r="A2462" s="121" t="str">
        <x:v>D6-W-W3-RTS05-REPONSE-B-01</x:v>
      </x:c>
      <x:c r="B2462" s="122" t="str">
        <x:v>D6-W-W3-RTS05</x:v>
      </x:c>
      <x:c r="C2462" s="122" t="str">
        <x:v>REPONSE</x:v>
      </x:c>
      <x:c r="D2462" s="122" t="str">
        <x:v>B</x:v>
      </x:c>
      <x:c r="E2462" s="123" t="n">
        <x:v>1</x:v>
      </x:c>
      <x:c r="F2462" s="122" t="str">
        <x:v>Pisteur du troisième cratère</x:v>
      </x:c>
      <x:c r="G2462" s="122" t="str">
        <x:v>Les lents restent au couvert. Méfie-toi du premier boîtier qu’il laissera tomber.</x:v>
      </x:c>
      <x:c r="H2462" s="122" t="str">
        <x:v>Réponse au choix retenu ; les autres réponses ne sont pas jouées.</x:v>
      </x:c>
      <x:c r="I2462" s="122" t="str">
        <x:v>Option physiquement praticable ; aucune téléportation ou ressource supposée. Si choix de différer : sortie sûre encore atteignable.</x:v>
      </x:c>
      <x:c r="J2462" s="122" t="str">
        <x:v>Guerre de clan — escarmouche RTS</x:v>
      </x:c>
      <x:c r="K2462" s="125" t="n">
        <x:v>12</x:v>
      </x:c>
    </x:row>
    <x:row r="2463" ht="254" customHeight="1">
      <x:c r="A2463" s="126" t="str">
        <x:v>D6-W-W3-RTS06-OUV---01</x:v>
      </x:c>
      <x:c r="B2463" s="127" t="str">
        <x:v>D6-W-W3-RTS06</x:v>
      </x:c>
      <x:c r="C2463" s="127" t="str">
        <x:v>OUV</x:v>
      </x:c>
      <x:c r="D2463" s="127" t="str">
        <x:v>-</x:v>
      </x:c>
      <x:c r="E2463" s="128" t="n">
        <x:v>1</x:v>
      </x:c>
      <x:c r="F2463" s="127" t="str">
        <x:v>Guide de l’arête de retour</x:v>
      </x:c>
      <x:c r="G2463" s="127" t="str">
        <x:v>Le groupe isolé attend au fond. Je vérifie l’arête ; les tireurs devront reculer après chaque passage.</x:v>
      </x:c>
      <x:c r="H2463" s="127" t="str">
        <x:v>Désigne l’élément visible concerné puis laisse au joueur le temps de regarder.</x:v>
      </x:c>
      <x:c r="I2463"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463" s="127" t="str">
        <x:v>Guerre de clan — escarmouche RTS</x:v>
      </x:c>
      <x:c r="K2463" s="130" t="n">
        <x:v>17</x:v>
      </x:c>
    </x:row>
    <x:row r="2464" ht="74" customHeight="1">
      <x:c r="A2464" s="121" t="str">
        <x:v>D6-W-W3-RTS06-SUCCES---01</x:v>
      </x:c>
      <x:c r="B2464" s="122" t="str">
        <x:v>D6-W-W3-RTS06</x:v>
      </x:c>
      <x:c r="C2464" s="122" t="str">
        <x:v>SUCCES</x:v>
      </x:c>
      <x:c r="D2464" s="122" t="str">
        <x:v>-</x:v>
      </x:c>
      <x:c r="E2464" s="123" t="n">
        <x:v>1</x:v>
      </x:c>
      <x:c r="F2464" s="122" t="str">
        <x:v>Guide de l’arête de retour</x:v>
      </x:c>
      <x:c r="G2464" s="122" t="str">
        <x:v>Les survivants prévus sont à la coque. Les charges laissées conservent leur emplacement.</x:v>
      </x:c>
      <x:c r="H2464" s="122" t="str">
        <x:v>Rejoint le point de travail ou de passage réellement obtenu.</x:v>
      </x:c>
      <x:c r="I2464" s="122" t="str">
        <x:v>Résultat correspondant effectivement constaté ; remplace ou supprime la ligne si choix de refus/différé/observation. Ne jamais jouer une victoire non acquise.</x:v>
      </x:c>
      <x:c r="J2464" s="122" t="str">
        <x:v>Guerre de clan — escarmouche RTS</x:v>
      </x:c>
      <x:c r="K2464" s="125" t="n">
        <x:v>13</x:v>
      </x:c>
    </x:row>
    <x:row r="2465" ht="44" customHeight="1">
      <x:c r="A2465" s="126" t="str">
        <x:v>D6-W-W3-RTS06-ECHEC---01</x:v>
      </x:c>
      <x:c r="B2465" s="127" t="str">
        <x:v>D6-W-W3-RTS06</x:v>
      </x:c>
      <x:c r="C2465" s="127" t="str">
        <x:v>ECHEC</x:v>
      </x:c>
      <x:c r="D2465" s="127" t="str">
        <x:v>-</x:v>
      </x:c>
      <x:c r="E2465" s="128" t="n">
        <x:v>1</x:v>
      </x:c>
      <x:c r="F2465" s="127" t="str">
        <x:v>Guide de l’arête de retour</x:v>
      </x:c>
      <x:c r="G2465" s="127" t="str">
        <x:v>Le vent a fermé cet angle. Le groupe suivant attend encore au fond du cratère.</x:v>
      </x:c>
      <x:c r="H2465" s="127" t="str">
        <x:v>Abaisse la main et regarde la route ou l’objet resté inaccessible.</x:v>
      </x:c>
      <x:c r="I2465" s="127" t="str">
        <x:v>Échec ou blocage correspondant effectivement observé ; les dégâts, objets et positions persistent.</x:v>
      </x:c>
      <x:c r="J2465" s="127" t="str">
        <x:v>Guerre de clan — escarmouche RTS</x:v>
      </x:c>
      <x:c r="K2465" s="130" t="n">
        <x:v>15</x:v>
      </x:c>
    </x:row>
    <x:row r="2466" ht="44" customHeight="1">
      <x:c r="A2466" s="121" t="str">
        <x:v>D6-W-W3-RTS06-REPRISE---01</x:v>
      </x:c>
      <x:c r="B2466" s="122" t="str">
        <x:v>D6-W-W3-RTS06</x:v>
      </x:c>
      <x:c r="C2466" s="122" t="str">
        <x:v>REPRISE</x:v>
      </x:c>
      <x:c r="D2466" s="122" t="str">
        <x:v>-</x:v>
      </x:c>
      <x:c r="E2466" s="123" t="n">
        <x:v>1</x:v>
      </x:c>
      <x:c r="F2466" s="122" t="str">
        <x:v>Guide de l’arête de retour</x:v>
      </x:c>
      <x:c r="G2466" s="122" t="str">
        <x:v>La route basse garde ses abris. Repars de celui où se trouve vraiment l’équipe.</x:v>
      </x:c>
      <x:c r="H2466" s="122" t="str">
        <x:v>Reprend sa place au dernier point sûr, sans rejouer le début.</x:v>
      </x:c>
      <x:c r="I2466" s="122" t="str">
        <x:v>Réinteraction volontaire après interruption ; état de l’action conservé.</x:v>
      </x:c>
      <x:c r="J2466" s="122" t="str">
        <x:v>Guerre de clan — escarmouche RTS</x:v>
      </x:c>
      <x:c r="K2466" s="125" t="n">
        <x:v>14</x:v>
      </x:c>
    </x:row>
    <x:row r="2467" ht="59" customHeight="1">
      <x:c r="A2467" s="126" t="str">
        <x:v>D6-W-W3-RTS06-CHOIX-A-01</x:v>
      </x:c>
      <x:c r="B2467" s="127" t="str">
        <x:v>D6-W-W3-RTS06</x:v>
      </x:c>
      <x:c r="C2467" s="127" t="str">
        <x:v>CHOIX</x:v>
      </x:c>
      <x:c r="D2467" s="127" t="str">
        <x:v>A</x:v>
      </x:c>
      <x:c r="E2467" s="128" t="n">
        <x:v>1</x:v>
      </x:c>
      <x:c r="F2467" s="127" t="str">
        <x:v>Joueur</x:v>
      </x:c>
      <x:c r="G2467" s="127" t="str">
        <x:v>Marquons la caisse et partons avec les survivants.</x:v>
      </x:c>
      <x:c r="H2467" s="127" t="str">
        <x:v>Regarder la personne ou l’appui concerné ; intention, pas résultat.</x:v>
      </x:c>
      <x:c r="I2467" s="127" t="str">
        <x:v>Option physiquement praticable ; partenaires mentionnés présents et volontaires ; ressources nécessaires disponibles.</x:v>
      </x:c>
      <x:c r="J2467" s="127" t="str">
        <x:v>Guerre de clan — escarmouche RTS</x:v>
      </x:c>
      <x:c r="K2467" s="130" t="n">
        <x:v>8</x:v>
      </x:c>
    </x:row>
    <x:row r="2468" ht="59" customHeight="1">
      <x:c r="A2468" s="121" t="str">
        <x:v>D6-W-W3-RTS06-REPONSE-A-01</x:v>
      </x:c>
      <x:c r="B2468" s="122" t="str">
        <x:v>D6-W-W3-RTS06</x:v>
      </x:c>
      <x:c r="C2468" s="122" t="str">
        <x:v>REPONSE</x:v>
      </x:c>
      <x:c r="D2468" s="122" t="str">
        <x:v>A</x:v>
      </x:c>
      <x:c r="E2468" s="123" t="n">
        <x:v>1</x:v>
      </x:c>
      <x:c r="F2468" s="122" t="str">
        <x:v>Guide de l’arête de retour</x:v>
      </x:c>
      <x:c r="G2468" s="122" t="str">
        <x:v>Je note sa place sous le bloc. Les porteurs pourront garder leurs mains pour les blessés.</x:v>
      </x:c>
      <x:c r="H2468" s="122" t="str">
        <x:v>Réponse au choix retenu ; les autres réponses ne sont pas jouées.</x:v>
      </x:c>
      <x:c r="I2468" s="122" t="str">
        <x:v>Option physiquement praticable ; partenaires mentionnés présents et volontaires ; ressources nécessaires disponibles.</x:v>
      </x:c>
      <x:c r="J2468" s="122" t="str">
        <x:v>Guerre de clan — escarmouche RTS</x:v>
      </x:c>
      <x:c r="K2468" s="125" t="n">
        <x:v>16</x:v>
      </x:c>
    </x:row>
    <x:row r="2469" ht="59" customHeight="1">
      <x:c r="A2469" s="126" t="str">
        <x:v>D6-W-W3-RTS06-CHOIX-B-01</x:v>
      </x:c>
      <x:c r="B2469" s="127" t="str">
        <x:v>D6-W-W3-RTS06</x:v>
      </x:c>
      <x:c r="C2469" s="127" t="str">
        <x:v>CHOIX</x:v>
      </x:c>
      <x:c r="D2469" s="127" t="str">
        <x:v>B</x:v>
      </x:c>
      <x:c r="E2469" s="128" t="n">
        <x:v>1</x:v>
      </x:c>
      <x:c r="F2469" s="127" t="str">
        <x:v>Joueur</x:v>
      </x:c>
      <x:c r="G2469" s="127" t="str">
        <x:v>Nous tenons un second point pour reprendre la caisse.</x:v>
      </x:c>
      <x:c r="H2469" s="127" t="str">
        <x:v>Regarder la personne ou l’appui concerné ; intention, pas résultat.</x:v>
      </x:c>
      <x:c r="I2469" s="127" t="str">
        <x:v>Option physiquement praticable ; aucune téléportation ou ressource supposée. Si choix de différer : sortie sûre encore atteignable.</x:v>
      </x:c>
      <x:c r="J2469" s="127" t="str">
        <x:v>Guerre de clan — escarmouche RTS</x:v>
      </x:c>
      <x:c r="K2469" s="130" t="n">
        <x:v>9</x:v>
      </x:c>
    </x:row>
    <x:row r="2470" ht="59" customHeight="1">
      <x:c r="A2470" s="121" t="str">
        <x:v>D6-W-W3-RTS06-REPONSE-B-01</x:v>
      </x:c>
      <x:c r="B2470" s="122" t="str">
        <x:v>D6-W-W3-RTS06</x:v>
      </x:c>
      <x:c r="C2470" s="122" t="str">
        <x:v>REPONSE</x:v>
      </x:c>
      <x:c r="D2470" s="122" t="str">
        <x:v>B</x:v>
      </x:c>
      <x:c r="E2470" s="123" t="n">
        <x:v>1</x:v>
      </x:c>
      <x:c r="F2470" s="122" t="str">
        <x:v>Guide de l’arête de retour</x:v>
      </x:c>
      <x:c r="G2470" s="122" t="str">
        <x:v>Il faudra y déplacer une garde. Le premier couvert ne voit pas ce détour.</x:v>
      </x:c>
      <x:c r="H2470" s="122" t="str">
        <x:v>Réponse au choix retenu ; les autres réponses ne sont pas jouées.</x:v>
      </x:c>
      <x:c r="I2470" s="122" t="str">
        <x:v>Option physiquement praticable ; aucune téléportation ou ressource supposée. Si choix de différer : sortie sûre encore atteignable.</x:v>
      </x:c>
      <x:c r="J2470" s="122" t="str">
        <x:v>Guerre de clan — escarmouche RTS</x:v>
      </x:c>
      <x:c r="K2470" s="125" t="n">
        <x:v>14</x:v>
      </x:c>
    </x:row>
    <x:row r="2471" ht="254" customHeight="1">
      <x:c r="A2471" s="126" t="str">
        <x:v>D6-W-W3-RTS07-OUV---01</x:v>
      </x:c>
      <x:c r="B2471" s="127" t="str">
        <x:v>D6-W-W3-RTS07</x:v>
      </x:c>
      <x:c r="C2471" s="127" t="str">
        <x:v>OUV</x:v>
      </x:c>
      <x:c r="D2471" s="127" t="str">
        <x:v>-</x:v>
      </x:c>
      <x:c r="E2471" s="128" t="n">
        <x:v>1</x:v>
      </x:c>
      <x:c r="F2471" s="127" t="str">
        <x:v>Artisane de l’émission</x:v>
      </x:c>
      <x:c r="G2471" s="127" t="str">
        <x:v>Le relais appelle encore des arrivants vers ce piège. Son opérateur se replie sur le toit.</x:v>
      </x:c>
      <x:c r="H2471" s="127" t="str">
        <x:v>Désigne l’élément visible concerné puis laisse au joueur le temps de regarder.</x:v>
      </x:c>
      <x:c r="I2471"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471" s="127" t="str">
        <x:v>Guerre de clan — escarmouche RTS</x:v>
      </x:c>
      <x:c r="K2471" s="130" t="n">
        <x:v>16</x:v>
      </x:c>
    </x:row>
    <x:row r="2472" ht="74" customHeight="1">
      <x:c r="A2472" s="121" t="str">
        <x:v>D6-W-W3-RTS07-SUCCES---01</x:v>
      </x:c>
      <x:c r="B2472" s="122" t="str">
        <x:v>D6-W-W3-RTS07</x:v>
      </x:c>
      <x:c r="C2472" s="122" t="str">
        <x:v>SUCCES</x:v>
      </x:c>
      <x:c r="D2472" s="122" t="str">
        <x:v>-</x:v>
      </x:c>
      <x:c r="E2472" s="123" t="n">
        <x:v>1</x:v>
      </x:c>
      <x:c r="F2472" s="122" t="str">
        <x:v>Artisane de l’émission</x:v>
      </x:c>
      <x:c r="G2472" s="122" t="str">
        <x:v>L’émission a cessé. L’état du boîtier dira ce que nous pourrons encore en tirer.</x:v>
      </x:c>
      <x:c r="H2472" s="122" t="str">
        <x:v>Rejoint le point de travail ou de passage réellement obtenu.</x:v>
      </x:c>
      <x:c r="I2472" s="122" t="str">
        <x:v>Résultat correspondant effectivement constaté ; remplace ou supprime la ligne si choix de refus/différé/observation. Ne jamais jouer une victoire non acquise.</x:v>
      </x:c>
      <x:c r="J2472" s="122" t="str">
        <x:v>Guerre de clan — escarmouche RTS</x:v>
      </x:c>
      <x:c r="K2472" s="125" t="n">
        <x:v>14</x:v>
      </x:c>
    </x:row>
    <x:row r="2473" ht="44" customHeight="1">
      <x:c r="A2473" s="126" t="str">
        <x:v>D6-W-W3-RTS07-ECHEC---01</x:v>
      </x:c>
      <x:c r="B2473" s="127" t="str">
        <x:v>D6-W-W3-RTS07</x:v>
      </x:c>
      <x:c r="C2473" s="127" t="str">
        <x:v>ECHEC</x:v>
      </x:c>
      <x:c r="D2473" s="127" t="str">
        <x:v>-</x:v>
      </x:c>
      <x:c r="E2473" s="128" t="n">
        <x:v>1</x:v>
      </x:c>
      <x:c r="F2473" s="127" t="str">
        <x:v>Artisane de l’émission</x:v>
      </x:c>
      <x:c r="G2473" s="127" t="str">
        <x:v>Le signal continue. Avoir chassé l’opérateur n’a pas coupé son appareil.</x:v>
      </x:c>
      <x:c r="H2473" s="127" t="str">
        <x:v>Abaisse la main et regarde la route ou l’objet resté inaccessible.</x:v>
      </x:c>
      <x:c r="I2473" s="127" t="str">
        <x:v>Échec ou blocage correspondant effectivement observé ; les dégâts, objets et positions persistent.</x:v>
      </x:c>
      <x:c r="J2473" s="127" t="str">
        <x:v>Guerre de clan — escarmouche RTS</x:v>
      </x:c>
      <x:c r="K2473" s="130" t="n">
        <x:v>11</x:v>
      </x:c>
    </x:row>
    <x:row r="2474" ht="44" customHeight="1">
      <x:c r="A2474" s="121" t="str">
        <x:v>D6-W-W3-RTS07-REPRISE---01</x:v>
      </x:c>
      <x:c r="B2474" s="122" t="str">
        <x:v>D6-W-W3-RTS07</x:v>
      </x:c>
      <x:c r="C2474" s="122" t="str">
        <x:v>REPRISE</x:v>
      </x:c>
      <x:c r="D2474" s="122" t="str">
        <x:v>-</x:v>
      </x:c>
      <x:c r="E2474" s="123" t="n">
        <x:v>1</x:v>
      </x:c>
      <x:c r="F2474" s="122" t="str">
        <x:v>Artisane de l’émission</x:v>
      </x:c>
      <x:c r="G2474" s="122" t="str">
        <x:v>Le boîtier est toujours sur son support. Protégez le travail avant de le reprendre.</x:v>
      </x:c>
      <x:c r="H2474" s="122" t="str">
        <x:v>Reprend sa place au dernier point sûr, sans rejouer le début.</x:v>
      </x:c>
      <x:c r="I2474" s="122" t="str">
        <x:v>Réinteraction volontaire après interruption ; état de l’action conservé.</x:v>
      </x:c>
      <x:c r="J2474" s="122" t="str">
        <x:v>Guerre de clan — escarmouche RTS</x:v>
      </x:c>
      <x:c r="K2474" s="125" t="n">
        <x:v>14</x:v>
      </x:c>
    </x:row>
    <x:row r="2475" ht="59" customHeight="1">
      <x:c r="A2475" s="126" t="str">
        <x:v>D6-W-W3-RTS07-CHOIX-A-01</x:v>
      </x:c>
      <x:c r="B2475" s="127" t="str">
        <x:v>D6-W-W3-RTS07</x:v>
      </x:c>
      <x:c r="C2475" s="127" t="str">
        <x:v>CHOIX</x:v>
      </x:c>
      <x:c r="D2475" s="127" t="str">
        <x:v>A</x:v>
      </x:c>
      <x:c r="E2475" s="128" t="n">
        <x:v>1</x:v>
      </x:c>
      <x:c r="F2475" s="127" t="str">
        <x:v>Joueur</x:v>
      </x:c>
      <x:c r="G2475" s="127" t="str">
        <x:v>Nous coupons l’antenne tout de suite.</x:v>
      </x:c>
      <x:c r="H2475" s="127" t="str">
        <x:v>Regarder la personne ou l’appui concerné ; intention, pas résultat.</x:v>
      </x:c>
      <x:c r="I2475" s="127" t="str">
        <x:v>Option physiquement praticable ; partenaires mentionnés présents et volontaires ; ressources nécessaires disponibles.</x:v>
      </x:c>
      <x:c r="J2475" s="127" t="str">
        <x:v>Guerre de clan — escarmouche RTS</x:v>
      </x:c>
      <x:c r="K2475" s="130" t="n">
        <x:v>6</x:v>
      </x:c>
    </x:row>
    <x:row r="2476" ht="59" customHeight="1">
      <x:c r="A2476" s="121" t="str">
        <x:v>D6-W-W3-RTS07-REPONSE-A-01</x:v>
      </x:c>
      <x:c r="B2476" s="122" t="str">
        <x:v>D6-W-W3-RTS07</x:v>
      </x:c>
      <x:c r="C2476" s="122" t="str">
        <x:v>REPONSE</x:v>
      </x:c>
      <x:c r="D2476" s="122" t="str">
        <x:v>A</x:v>
      </x:c>
      <x:c r="E2476" s="123" t="n">
        <x:v>1</x:v>
      </x:c>
      <x:c r="F2476" s="122" t="str">
        <x:v>Artisane de l’émission</x:v>
      </x:c>
      <x:c r="G2476" s="122" t="str">
        <x:v>Je m’éloigne du support. Nous perdrons ce qu’il aurait pu nous apprendre s’il casse.</x:v>
      </x:c>
      <x:c r="H2476" s="122" t="str">
        <x:v>Réponse au choix retenu ; les autres réponses ne sont pas jouées.</x:v>
      </x:c>
      <x:c r="I2476" s="122" t="str">
        <x:v>Option physiquement praticable ; partenaires mentionnés présents et volontaires ; ressources nécessaires disponibles.</x:v>
      </x:c>
      <x:c r="J2476" s="122" t="str">
        <x:v>Guerre de clan — escarmouche RTS</x:v>
      </x:c>
      <x:c r="K2476" s="125" t="n">
        <x:v>14</x:v>
      </x:c>
    </x:row>
    <x:row r="2477" ht="59" customHeight="1">
      <x:c r="A2477" s="126" t="str">
        <x:v>D6-W-W3-RTS07-CHOIX-B-01</x:v>
      </x:c>
      <x:c r="B2477" s="127" t="str">
        <x:v>D6-W-W3-RTS07</x:v>
      </x:c>
      <x:c r="C2477" s="127" t="str">
        <x:v>CHOIX</x:v>
      </x:c>
      <x:c r="D2477" s="127" t="str">
        <x:v>B</x:v>
      </x:c>
      <x:c r="E2477" s="128" t="n">
        <x:v>1</x:v>
      </x:c>
      <x:c r="F2477" s="127" t="str">
        <x:v>Joueur</x:v>
      </x:c>
      <x:c r="G2477" s="127" t="str">
        <x:v>Nous prenons le boîtier intact.</x:v>
      </x:c>
      <x:c r="H2477" s="127" t="str">
        <x:v>Regarder la personne ou l’appui concerné ; intention, pas résultat.</x:v>
      </x:c>
      <x:c r="I2477" s="127" t="str">
        <x:v>Option physiquement praticable ; aucune téléportation ou ressource supposée. Si choix de différer : sortie sûre encore atteignable.</x:v>
      </x:c>
      <x:c r="J2477" s="127" t="str">
        <x:v>Guerre de clan — escarmouche RTS</x:v>
      </x:c>
      <x:c r="K2477" s="130" t="n">
        <x:v>5</x:v>
      </x:c>
    </x:row>
    <x:row r="2478" ht="59" customHeight="1">
      <x:c r="A2478" s="121" t="str">
        <x:v>D6-W-W3-RTS07-REPONSE-B-01</x:v>
      </x:c>
      <x:c r="B2478" s="122" t="str">
        <x:v>D6-W-W3-RTS07</x:v>
      </x:c>
      <x:c r="C2478" s="122" t="str">
        <x:v>REPONSE</x:v>
      </x:c>
      <x:c r="D2478" s="122" t="str">
        <x:v>B</x:v>
      </x:c>
      <x:c r="E2478" s="123" t="n">
        <x:v>1</x:v>
      </x:c>
      <x:c r="F2478" s="122" t="str">
        <x:v>Artisane de l’émission</x:v>
      </x:c>
      <x:c r="G2478" s="122" t="str">
        <x:v>Alors gardez la cour pendant que je le détache. Quelqu’un doit surveiller l’escalier du toit.</x:v>
      </x:c>
      <x:c r="H2478" s="122" t="str">
        <x:v>Réponse au choix retenu ; les autres réponses ne sont pas jouées.</x:v>
      </x:c>
      <x:c r="I2478" s="122" t="str">
        <x:v>Option physiquement praticable ; aucune téléportation ou ressource supposée. Si choix de différer : sortie sûre encore atteignable.</x:v>
      </x:c>
      <x:c r="J2478" s="122" t="str">
        <x:v>Guerre de clan — escarmouche RTS</x:v>
      </x:c>
      <x:c r="K2478" s="125" t="n">
        <x:v>15</x:v>
      </x:c>
    </x:row>
    <x:row r="2479" ht="254" customHeight="1">
      <x:c r="A2479" s="126" t="str">
        <x:v>D6-W-W3-RTS08-OUV---01</x:v>
      </x:c>
      <x:c r="B2479" s="127" t="str">
        <x:v>D6-W-W3-RTS08</x:v>
      </x:c>
      <x:c r="C2479" s="127" t="str">
        <x:v>OUV</x:v>
      </x:c>
      <x:c r="D2479" s="127" t="str">
        <x:v>-</x:v>
      </x:c>
      <x:c r="E2479" s="128" t="n">
        <x:v>1</x:v>
      </x:c>
      <x:c r="F2479" s="127" t="str">
        <x:v>Porteur de la cour fissurée</x:v>
      </x:c>
      <x:c r="G2479" s="127" t="str">
        <x:v>Cette toiture s’affaisse vers le tunnel. La sortie de gauche tient encore, si nous dégageons ses caisses.</x:v>
      </x:c>
      <x:c r="H2479" s="127" t="str">
        <x:v>Désigne l’élément visible concerné puis laisse au joueur le temps de regarder.</x:v>
      </x:c>
      <x:c r="I2479"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479" s="127" t="str">
        <x:v>Guerre de clan — escarmouche RTS</x:v>
      </x:c>
      <x:c r="K2479" s="130" t="n">
        <x:v>17</x:v>
      </x:c>
    </x:row>
    <x:row r="2480" ht="74" customHeight="1">
      <x:c r="A2480" s="121" t="str">
        <x:v>D6-W-W3-RTS08-SUCCES---01</x:v>
      </x:c>
      <x:c r="B2480" s="122" t="str">
        <x:v>D6-W-W3-RTS08</x:v>
      </x:c>
      <x:c r="C2480" s="122" t="str">
        <x:v>SUCCES</x:v>
      </x:c>
      <x:c r="D2480" s="122" t="str">
        <x:v>-</x:v>
      </x:c>
      <x:c r="E2480" s="123" t="n">
        <x:v>1</x:v>
      </x:c>
      <x:c r="F2480" s="122" t="str">
        <x:v>Porteur de la cour fissurée</x:v>
      </x:c>
      <x:c r="G2480" s="122" t="str">
        <x:v>Les arrivants et les lots transportés ont quitté la cour. Le reste demeure dans les ruines.</x:v>
      </x:c>
      <x:c r="H2480" s="122" t="str">
        <x:v>Rejoint le point de travail ou de passage réellement obtenu.</x:v>
      </x:c>
      <x:c r="I2480" s="122" t="str">
        <x:v>Résultat correspondant effectivement constaté ; remplace ou supprime la ligne si choix de refus/différé/observation. Ne jamais jouer une victoire non acquise.</x:v>
      </x:c>
      <x:c r="J2480" s="122" t="str">
        <x:v>Guerre de clan — escarmouche RTS</x:v>
      </x:c>
      <x:c r="K2480" s="125" t="n">
        <x:v>16</x:v>
      </x:c>
    </x:row>
    <x:row r="2481" ht="44" customHeight="1">
      <x:c r="A2481" s="126" t="str">
        <x:v>D6-W-W3-RTS08-ECHEC---01</x:v>
      </x:c>
      <x:c r="B2481" s="127" t="str">
        <x:v>D6-W-W3-RTS08</x:v>
      </x:c>
      <x:c r="C2481" s="127" t="str">
        <x:v>ECHEC</x:v>
      </x:c>
      <x:c r="D2481" s="127" t="str">
        <x:v>-</x:v>
      </x:c>
      <x:c r="E2481" s="128" t="n">
        <x:v>1</x:v>
      </x:c>
      <x:c r="F2481" s="127" t="str">
        <x:v>Porteur de la cour fissurée</x:v>
      </x:c>
      <x:c r="G2481" s="127" t="str">
        <x:v>Le lot est encore sous la toiture. N’envoyez personne comme s’il se trouvait déjà au tunnel.</x:v>
      </x:c>
      <x:c r="H2481" s="127" t="str">
        <x:v>Abaisse la main et regarde la route ou l’objet resté inaccessible.</x:v>
      </x:c>
      <x:c r="I2481" s="127" t="str">
        <x:v>Échec ou blocage correspondant effectivement observé ; les dégâts, objets et positions persistent.</x:v>
      </x:c>
      <x:c r="J2481" s="127" t="str">
        <x:v>Guerre de clan — escarmouche RTS</x:v>
      </x:c>
      <x:c r="K2481" s="130" t="n">
        <x:v>16</x:v>
      </x:c>
    </x:row>
    <x:row r="2482" ht="44" customHeight="1">
      <x:c r="A2482" s="121" t="str">
        <x:v>D6-W-W3-RTS08-REPRISE---01</x:v>
      </x:c>
      <x:c r="B2482" s="122" t="str">
        <x:v>D6-W-W3-RTS08</x:v>
      </x:c>
      <x:c r="C2482" s="122" t="str">
        <x:v>REPRISE</x:v>
      </x:c>
      <x:c r="D2482" s="122" t="str">
        <x:v>-</x:v>
      </x:c>
      <x:c r="E2482" s="123" t="n">
        <x:v>1</x:v>
      </x:c>
      <x:c r="F2482" s="122" t="str">
        <x:v>Porteur de la cour fissurée</x:v>
      </x:c>
      <x:c r="G2482" s="122" t="str">
        <x:v>La fermeture a changé ce passage. Reprenons depuis la sortie encore visible.</x:v>
      </x:c>
      <x:c r="H2482" s="122" t="str">
        <x:v>Reprend sa place au dernier point sûr, sans rejouer le début.</x:v>
      </x:c>
      <x:c r="I2482" s="122" t="str">
        <x:v>Réinteraction volontaire après interruption ; état de l’action conservé.</x:v>
      </x:c>
      <x:c r="J2482" s="122" t="str">
        <x:v>Guerre de clan — escarmouche RTS</x:v>
      </x:c>
      <x:c r="K2482" s="125" t="n">
        <x:v>12</x:v>
      </x:c>
    </x:row>
    <x:row r="2483" ht="59" customHeight="1">
      <x:c r="A2483" s="126" t="str">
        <x:v>D6-W-W3-RTS08-CHOIX-A-01</x:v>
      </x:c>
      <x:c r="B2483" s="127" t="str">
        <x:v>D6-W-W3-RTS08</x:v>
      </x:c>
      <x:c r="C2483" s="127" t="str">
        <x:v>CHOIX</x:v>
      </x:c>
      <x:c r="D2483" s="127" t="str">
        <x:v>A</x:v>
      </x:c>
      <x:c r="E2483" s="128" t="n">
        <x:v>1</x:v>
      </x:c>
      <x:c r="F2483" s="127" t="str">
        <x:v>Joueur</x:v>
      </x:c>
      <x:c r="G2483" s="127" t="str">
        <x:v>Nous gardons une arrière-garde pour le matériel.</x:v>
      </x:c>
      <x:c r="H2483" s="127" t="str">
        <x:v>Regarder la personne ou l’appui concerné ; intention, pas résultat.</x:v>
      </x:c>
      <x:c r="I2483" s="127" t="str">
        <x:v>Option physiquement praticable ; partenaires mentionnés présents et volontaires ; ressources nécessaires disponibles.</x:v>
      </x:c>
      <x:c r="J2483" s="127" t="str">
        <x:v>Guerre de clan — escarmouche RTS</x:v>
      </x:c>
      <x:c r="K2483" s="130" t="n">
        <x:v>7</x:v>
      </x:c>
    </x:row>
    <x:row r="2484" ht="59" customHeight="1">
      <x:c r="A2484" s="121" t="str">
        <x:v>D6-W-W3-RTS08-REPONSE-A-01</x:v>
      </x:c>
      <x:c r="B2484" s="122" t="str">
        <x:v>D6-W-W3-RTS08</x:v>
      </x:c>
      <x:c r="C2484" s="122" t="str">
        <x:v>REPONSE</x:v>
      </x:c>
      <x:c r="D2484" s="122" t="str">
        <x:v>A</x:v>
      </x:c>
      <x:c r="E2484" s="123" t="n">
        <x:v>1</x:v>
      </x:c>
      <x:c r="F2484" s="122" t="str">
        <x:v>Porteur de la cour fissurée</x:v>
      </x:c>
      <x:c r="G2484" s="122" t="str">
        <x:v>Alors les pièces lourdes partent maintenant. Les derniers chasseurs ne doivent pas attendre derrière un chargement.</x:v>
      </x:c>
      <x:c r="H2484" s="122" t="str">
        <x:v>Réponse au choix retenu ; les autres réponses ne sont pas jouées.</x:v>
      </x:c>
      <x:c r="I2484" s="122" t="str">
        <x:v>Option physiquement praticable ; partenaires mentionnés présents et volontaires ; ressources nécessaires disponibles.</x:v>
      </x:c>
      <x:c r="J2484" s="122" t="str">
        <x:v>Guerre de clan — escarmouche RTS</x:v>
      </x:c>
      <x:c r="K2484" s="125" t="n">
        <x:v>16</x:v>
      </x:c>
    </x:row>
    <x:row r="2485" ht="59" customHeight="1">
      <x:c r="A2485" s="126" t="str">
        <x:v>D6-W-W3-RTS08-CHOIX-B-01</x:v>
      </x:c>
      <x:c r="B2485" s="127" t="str">
        <x:v>D6-W-W3-RTS08</x:v>
      </x:c>
      <x:c r="C2485" s="127" t="str">
        <x:v>CHOIX</x:v>
      </x:c>
      <x:c r="D2485" s="127" t="str">
        <x:v>B</x:v>
      </x:c>
      <x:c r="E2485" s="128" t="n">
        <x:v>1</x:v>
      </x:c>
      <x:c r="F2485" s="127" t="str">
        <x:v>Joueur</x:v>
      </x:c>
      <x:c r="G2485" s="127" t="str">
        <x:v>Les équipes fatiguées sortent d’abord.</x:v>
      </x:c>
      <x:c r="H2485" s="127" t="str">
        <x:v>Regarder la personne ou l’appui concerné ; intention, pas résultat.</x:v>
      </x:c>
      <x:c r="I2485" s="127" t="str">
        <x:v>Option physiquement praticable ; aucune téléportation ou ressource supposée. Si choix de différer : sortie sûre encore atteignable.</x:v>
      </x:c>
      <x:c r="J2485" s="127" t="str">
        <x:v>Guerre de clan — escarmouche RTS</x:v>
      </x:c>
      <x:c r="K2485" s="130" t="n">
        <x:v>5</x:v>
      </x:c>
    </x:row>
    <x:row r="2486" ht="59" customHeight="1">
      <x:c r="A2486" s="121" t="str">
        <x:v>D6-W-W3-RTS08-REPONSE-B-01</x:v>
      </x:c>
      <x:c r="B2486" s="122" t="str">
        <x:v>D6-W-W3-RTS08</x:v>
      </x:c>
      <x:c r="C2486" s="122" t="str">
        <x:v>REPONSE</x:v>
      </x:c>
      <x:c r="D2486" s="122" t="str">
        <x:v>B</x:v>
      </x:c>
      <x:c r="E2486" s="123" t="n">
        <x:v>1</x:v>
      </x:c>
      <x:c r="F2486" s="122" t="str">
        <x:v>Porteur de la cour fissurée</x:v>
      </x:c>
      <x:c r="G2486" s="122" t="str">
        <x:v>Je dépose les lots que nous ne pouvons plus porter. Montre-leur la sortie qui reste ouverte.</x:v>
      </x:c>
      <x:c r="H2486" s="122" t="str">
        <x:v>Réponse au choix retenu ; les autres réponses ne sont pas jouées.</x:v>
      </x:c>
      <x:c r="I2486" s="122" t="str">
        <x:v>Option physiquement praticable ; aucune téléportation ou ressource supposée. Si choix de différer : sortie sûre encore atteignable.</x:v>
      </x:c>
      <x:c r="J2486" s="122" t="str">
        <x:v>Guerre de clan — escarmouche RTS</x:v>
      </x:c>
      <x:c r="K2486" s="125" t="n">
        <x:v>16</x:v>
      </x:c>
    </x:row>
    <x:row r="2487" ht="254" customHeight="1">
      <x:c r="A2487" s="126" t="str">
        <x:v>D6-W-W3-RTS09-OUV---01</x:v>
      </x:c>
      <x:c r="B2487" s="127" t="str">
        <x:v>D6-W-W3-RTS09</x:v>
      </x:c>
      <x:c r="C2487" s="127" t="str">
        <x:v>OUV</x:v>
      </x:c>
      <x:c r="D2487" s="127" t="str">
        <x:v>-</x:v>
      </x:c>
      <x:c r="E2487" s="128" t="n">
        <x:v>1</x:v>
      </x:c>
      <x:c r="F2487" s="127" t="str">
        <x:v>Grimpeuse de canopée</x:v>
      </x:c>
      <x:c r="G2487" s="127" t="str">
        <x:v>L’ancrage haut peut porter nos chasseurs légers. Les porteurs doivent garder le sol ou la plateforme large.</x:v>
      </x:c>
      <x:c r="H2487" s="127" t="str">
        <x:v>Désigne l’élément visible concerné puis laisse au joueur le temps de regarder.</x:v>
      </x:c>
      <x:c r="I2487"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487" s="127" t="str">
        <x:v>Guerre de clan — escarmouche RTS</x:v>
      </x:c>
      <x:c r="K2487" s="130" t="n">
        <x:v>17</x:v>
      </x:c>
    </x:row>
    <x:row r="2488" ht="74" customHeight="1">
      <x:c r="A2488" s="121" t="str">
        <x:v>D6-W-W3-RTS09-SUCCES---01</x:v>
      </x:c>
      <x:c r="B2488" s="122" t="str">
        <x:v>D6-W-W3-RTS09</x:v>
      </x:c>
      <x:c r="C2488" s="122" t="str">
        <x:v>SUCCES</x:v>
      </x:c>
      <x:c r="D2488" s="122" t="str">
        <x:v>-</x:v>
      </x:c>
      <x:c r="E2488" s="123" t="n">
        <x:v>1</x:v>
      </x:c>
      <x:c r="F2488" s="122" t="str">
        <x:v>Grimpeuse de canopée</x:v>
      </x:c>
      <x:c r="G2488" s="122" t="str">
        <x:v>L’équipe séparée a rejoint le point de retour avec ceux qu’elle a pu transporter.</x:v>
      </x:c>
      <x:c r="H2488" s="122" t="str">
        <x:v>Rejoint le point de travail ou de passage réellement obtenu.</x:v>
      </x:c>
      <x:c r="I2488" s="122" t="str">
        <x:v>Résultat correspondant effectivement constaté ; remplace ou supprime la ligne si choix de refus/différé/observation. Ne jamais jouer une victoire non acquise.</x:v>
      </x:c>
      <x:c r="J2488" s="122" t="str">
        <x:v>Guerre de clan — escarmouche RTS</x:v>
      </x:c>
      <x:c r="K2488" s="125" t="n">
        <x:v>14</x:v>
      </x:c>
    </x:row>
    <x:row r="2489" ht="44" customHeight="1">
      <x:c r="A2489" s="126" t="str">
        <x:v>D6-W-W3-RTS09-ECHEC---01</x:v>
      </x:c>
      <x:c r="B2489" s="127" t="str">
        <x:v>D6-W-W3-RTS09</x:v>
      </x:c>
      <x:c r="C2489" s="127" t="str">
        <x:v>ECHEC</x:v>
      </x:c>
      <x:c r="D2489" s="127" t="str">
        <x:v>-</x:v>
      </x:c>
      <x:c r="E2489" s="128" t="n">
        <x:v>1</x:v>
      </x:c>
      <x:c r="F2489" s="127" t="str">
        <x:v>Grimpeuse de canopée</x:v>
      </x:c>
      <x:c r="G2489" s="127" t="str">
        <x:v>La charge ne passe pas entre ces branches. Changez de route, pas son poids.</x:v>
      </x:c>
      <x:c r="H2489" s="127" t="str">
        <x:v>Abaisse la main et regarde la route ou l’objet resté inaccessible.</x:v>
      </x:c>
      <x:c r="I2489" s="127" t="str">
        <x:v>Échec ou blocage correspondant effectivement observé ; les dégâts, objets et positions persistent.</x:v>
      </x:c>
      <x:c r="J2489" s="127" t="str">
        <x:v>Guerre de clan — escarmouche RTS</x:v>
      </x:c>
      <x:c r="K2489" s="130" t="n">
        <x:v>14</x:v>
      </x:c>
    </x:row>
    <x:row r="2490" ht="44" customHeight="1">
      <x:c r="A2490" s="121" t="str">
        <x:v>D6-W-W3-RTS09-REPRISE---01</x:v>
      </x:c>
      <x:c r="B2490" s="122" t="str">
        <x:v>D6-W-W3-RTS09</x:v>
      </x:c>
      <x:c r="C2490" s="122" t="str">
        <x:v>REPRISE</x:v>
      </x:c>
      <x:c r="D2490" s="122" t="str">
        <x:v>-</x:v>
      </x:c>
      <x:c r="E2490" s="123" t="n">
        <x:v>1</x:v>
      </x:c>
      <x:c r="F2490" s="122" t="str">
        <x:v>Grimpeuse de canopée</x:v>
      </x:c>
      <x:c r="G2490" s="122" t="str">
        <x:v>La proie répond encore au bruit du sol. Ajustons l’ordre des déplacements.</x:v>
      </x:c>
      <x:c r="H2490" s="122" t="str">
        <x:v>Reprend sa place au dernier point sûr, sans rejouer le début.</x:v>
      </x:c>
      <x:c r="I2490" s="122" t="str">
        <x:v>Réinteraction volontaire après interruption ; état de l’action conservé.</x:v>
      </x:c>
      <x:c r="J2490" s="122" t="str">
        <x:v>Guerre de clan — escarmouche RTS</x:v>
      </x:c>
      <x:c r="K2490" s="125" t="n">
        <x:v>12</x:v>
      </x:c>
    </x:row>
    <x:row r="2491" ht="59" customHeight="1">
      <x:c r="A2491" s="126" t="str">
        <x:v>D6-W-W3-RTS09-CHOIX-A-01</x:v>
      </x:c>
      <x:c r="B2491" s="127" t="str">
        <x:v>D6-W-W3-RTS09</x:v>
      </x:c>
      <x:c r="C2491" s="127" t="str">
        <x:v>CHOIX</x:v>
      </x:c>
      <x:c r="D2491" s="127" t="str">
        <x:v>A</x:v>
      </x:c>
      <x:c r="E2491" s="128" t="n">
        <x:v>1</x:v>
      </x:c>
      <x:c r="F2491" s="127" t="str">
        <x:v>Joueur</x:v>
      </x:c>
      <x:c r="G2491" s="127" t="str">
        <x:v>Nous sécurisons le sol contre la proie.</x:v>
      </x:c>
      <x:c r="H2491" s="127" t="str">
        <x:v>Regarder la personne ou l’appui concerné ; intention, pas résultat.</x:v>
      </x:c>
      <x:c r="I2491" s="127" t="str">
        <x:v>Option physiquement praticable ; partenaires mentionnés présents et volontaires ; ressources nécessaires disponibles.</x:v>
      </x:c>
      <x:c r="J2491" s="127" t="str">
        <x:v>Guerre de clan — escarmouche RTS</x:v>
      </x:c>
      <x:c r="K2491" s="130" t="n">
        <x:v>7</x:v>
      </x:c>
    </x:row>
    <x:row r="2492" ht="59" customHeight="1">
      <x:c r="A2492" s="121" t="str">
        <x:v>D6-W-W3-RTS09-REPONSE-A-01</x:v>
      </x:c>
      <x:c r="B2492" s="122" t="str">
        <x:v>D6-W-W3-RTS09</x:v>
      </x:c>
      <x:c r="C2492" s="122" t="str">
        <x:v>REPONSE</x:v>
      </x:c>
      <x:c r="D2492" s="122" t="str">
        <x:v>A</x:v>
      </x:c>
      <x:c r="E2492" s="123" t="n">
        <x:v>1</x:v>
      </x:c>
      <x:c r="F2492" s="122" t="str">
        <x:v>Grimpeuse de canopée</x:v>
      </x:c>
      <x:c r="G2492" s="122" t="str">
        <x:v>Je signale sa route depuis ici. Ne la suppose pas détournée avant de l’avoir vue partir.</x:v>
      </x:c>
      <x:c r="H2492" s="122" t="str">
        <x:v>Réponse au choix retenu ; les autres réponses ne sont pas jouées.</x:v>
      </x:c>
      <x:c r="I2492" s="122" t="str">
        <x:v>Option physiquement praticable ; partenaires mentionnés présents et volontaires ; ressources nécessaires disponibles.</x:v>
      </x:c>
      <x:c r="J2492" s="122" t="str">
        <x:v>Guerre de clan — escarmouche RTS</x:v>
      </x:c>
      <x:c r="K2492" s="125" t="n">
        <x:v>16</x:v>
      </x:c>
    </x:row>
    <x:row r="2493" ht="59" customHeight="1">
      <x:c r="A2493" s="126" t="str">
        <x:v>D6-W-W3-RTS09-CHOIX-B-01</x:v>
      </x:c>
      <x:c r="B2493" s="127" t="str">
        <x:v>D6-W-W3-RTS09</x:v>
      </x:c>
      <x:c r="C2493" s="127" t="str">
        <x:v>CHOIX</x:v>
      </x:c>
      <x:c r="D2493" s="127" t="str">
        <x:v>B</x:v>
      </x:c>
      <x:c r="E2493" s="128" t="n">
        <x:v>1</x:v>
      </x:c>
      <x:c r="F2493" s="127" t="str">
        <x:v>Joueur</x:v>
      </x:c>
      <x:c r="G2493" s="127" t="str">
        <x:v>Nous ouvrons le niveau moyen.</x:v>
      </x:c>
      <x:c r="H2493" s="127" t="str">
        <x:v>Regarder la personne ou l’appui concerné ; intention, pas résultat.</x:v>
      </x:c>
      <x:c r="I2493" s="127" t="str">
        <x:v>Option physiquement praticable ; aucune téléportation ou ressource supposée. Si choix de différer : sortie sûre encore atteignable.</x:v>
      </x:c>
      <x:c r="J2493" s="127" t="str">
        <x:v>Guerre de clan — escarmouche RTS</x:v>
      </x:c>
      <x:c r="K2493" s="130" t="n">
        <x:v>5</x:v>
      </x:c>
    </x:row>
    <x:row r="2494" ht="59" customHeight="1">
      <x:c r="A2494" s="121" t="str">
        <x:v>D6-W-W3-RTS09-REPONSE-B-01</x:v>
      </x:c>
      <x:c r="B2494" s="122" t="str">
        <x:v>D6-W-W3-RTS09</x:v>
      </x:c>
      <x:c r="C2494" s="122" t="str">
        <x:v>REPONSE</x:v>
      </x:c>
      <x:c r="D2494" s="122" t="str">
        <x:v>B</x:v>
      </x:c>
      <x:c r="E2494" s="123" t="n">
        <x:v>1</x:v>
      </x:c>
      <x:c r="F2494" s="122" t="str">
        <x:v>Grimpeuse de canopée</x:v>
      </x:c>
      <x:c r="G2494" s="122" t="str">
        <x:v>Amène la corde jusqu’à cette plateforme. Elle doit tenir la charge avant que les blessés la suivent.</x:v>
      </x:c>
      <x:c r="H2494" s="122" t="str">
        <x:v>Réponse au choix retenu ; les autres réponses ne sont pas jouées.</x:v>
      </x:c>
      <x:c r="I2494" s="122" t="str">
        <x:v>Option physiquement praticable ; aucune téléportation ou ressource supposée. Si choix de différer : sortie sûre encore atteignable.</x:v>
      </x:c>
      <x:c r="J2494" s="122" t="str">
        <x:v>Guerre de clan — escarmouche RTS</x:v>
      </x:c>
      <x:c r="K2494" s="125" t="n">
        <x:v>17</x:v>
      </x:c>
    </x:row>
    <x:row r="2495" ht="254" customHeight="1">
      <x:c r="A2495" s="126" t="str">
        <x:v>D6-W-W3-RTS10-OUV---01</x:v>
      </x:c>
      <x:c r="B2495" s="127" t="str">
        <x:v>D6-W-W3-RTS10</x:v>
      </x:c>
      <x:c r="C2495" s="127" t="str">
        <x:v>OUV</x:v>
      </x:c>
      <x:c r="D2495" s="127" t="str">
        <x:v>-</x:v>
      </x:c>
      <x:c r="E2495" s="128" t="n">
        <x:v>1</x:v>
      </x:c>
      <x:c r="F2495" s="127" t="str">
        <x:v>Observateur de la clairière</x:v>
      </x:c>
      <x:c r="G2495" s="127" t="str">
        <x:v>Les deux équipes se regardent. La proie tourne sur le bord, et leur piège ferme notre issue.</x:v>
      </x:c>
      <x:c r="H2495" s="127" t="str">
        <x:v>Désigne l’élément visible concerné puis laisse au joueur le temps de regarder.</x:v>
      </x:c>
      <x:c r="I2495"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495" s="127" t="str">
        <x:v>Guerre de clan — escarmouche RTS</x:v>
      </x:c>
      <x:c r="K2495" s="130" t="n">
        <x:v>17</x:v>
      </x:c>
    </x:row>
    <x:row r="2496" ht="74" customHeight="1">
      <x:c r="A2496" s="121" t="str">
        <x:v>D6-W-W3-RTS10-SUCCES---01</x:v>
      </x:c>
      <x:c r="B2496" s="122" t="str">
        <x:v>D6-W-W3-RTS10</x:v>
      </x:c>
      <x:c r="C2496" s="122" t="str">
        <x:v>SUCCES</x:v>
      </x:c>
      <x:c r="D2496" s="122" t="str">
        <x:v>-</x:v>
      </x:c>
      <x:c r="E2496" s="123" t="n">
        <x:v>1</x:v>
      </x:c>
      <x:c r="F2496" s="122" t="str">
        <x:v>Observateur de la clairière</x:v>
      </x:c>
      <x:c r="G2496" s="122" t="str">
        <x:v>L’objectif annoncé a son résultat. La proie garde le sien, même si elle reste ici.</x:v>
      </x:c>
      <x:c r="H2496" s="122" t="str">
        <x:v>Rejoint le point de travail ou de passage réellement obtenu.</x:v>
      </x:c>
      <x:c r="I2496" s="122" t="str">
        <x:v>Résultat correspondant effectivement constaté ; remplace ou supprime la ligne si choix de refus/différé/observation. Ne jamais jouer une victoire non acquise.</x:v>
      </x:c>
      <x:c r="J2496" s="122" t="str">
        <x:v>Guerre de clan — escarmouche RTS</x:v>
      </x:c>
      <x:c r="K2496" s="125" t="n">
        <x:v>15</x:v>
      </x:c>
    </x:row>
    <x:row r="2497" ht="44" customHeight="1">
      <x:c r="A2497" s="126" t="str">
        <x:v>D6-W-W3-RTS10-ECHEC---01</x:v>
      </x:c>
      <x:c r="B2497" s="127" t="str">
        <x:v>D6-W-W3-RTS10</x:v>
      </x:c>
      <x:c r="C2497" s="127" t="str">
        <x:v>ECHEC</x:v>
      </x:c>
      <x:c r="D2497" s="127" t="str">
        <x:v>-</x:v>
      </x:c>
      <x:c r="E2497" s="128" t="n">
        <x:v>1</x:v>
      </x:c>
      <x:c r="F2497" s="127" t="str">
        <x:v>Observateur de la clairière</x:v>
      </x:c>
      <x:c r="G2497" s="127" t="str">
        <x:v>La bête n’est pas l’accord du meneur. La frapper n’a pas ouvert notre corridor.</x:v>
      </x:c>
      <x:c r="H2497" s="127" t="str">
        <x:v>Abaisse la main et regarde la route ou l’objet resté inaccessible.</x:v>
      </x:c>
      <x:c r="I2497" s="127" t="str">
        <x:v>Échec ou blocage correspondant effectivement observé ; les dégâts, objets et positions persistent.</x:v>
      </x:c>
      <x:c r="J2497" s="127" t="str">
        <x:v>Guerre de clan — escarmouche RTS</x:v>
      </x:c>
      <x:c r="K2497" s="130" t="n">
        <x:v>14</x:v>
      </x:c>
    </x:row>
    <x:row r="2498" ht="44" customHeight="1">
      <x:c r="A2498" s="121" t="str">
        <x:v>D6-W-W3-RTS10-REPRISE---01</x:v>
      </x:c>
      <x:c r="B2498" s="122" t="str">
        <x:v>D6-W-W3-RTS10</x:v>
      </x:c>
      <x:c r="C2498" s="122" t="str">
        <x:v>REPRISE</x:v>
      </x:c>
      <x:c r="D2498" s="122" t="str">
        <x:v>-</x:v>
      </x:c>
      <x:c r="E2498" s="123" t="n">
        <x:v>1</x:v>
      </x:c>
      <x:c r="F2498" s="122" t="str">
        <x:v>Observateur de la clairière</x:v>
      </x:c>
      <x:c r="G2498" s="122" t="str">
        <x:v>Le bord de la clairière a changé. Observe les deux équipes avant de reprendre le même angle.</x:v>
      </x:c>
      <x:c r="H2498" s="122" t="str">
        <x:v>Reprend sa place au dernier point sûr, sans rejouer le début.</x:v>
      </x:c>
      <x:c r="I2498" s="122" t="str">
        <x:v>Réinteraction volontaire après interruption ; état de l’action conservé.</x:v>
      </x:c>
      <x:c r="J2498" s="122" t="str">
        <x:v>Guerre de clan — escarmouche RTS</x:v>
      </x:c>
      <x:c r="K2498" s="125" t="n">
        <x:v>17</x:v>
      </x:c>
    </x:row>
    <x:row r="2499" ht="59" customHeight="1">
      <x:c r="A2499" s="126" t="str">
        <x:v>D6-W-W3-RTS10-CHOIX-A-01</x:v>
      </x:c>
      <x:c r="B2499" s="127" t="str">
        <x:v>D6-W-W3-RTS10</x:v>
      </x:c>
      <x:c r="C2499" s="127" t="str">
        <x:v>CHOIX</x:v>
      </x:c>
      <x:c r="D2499" s="127" t="str">
        <x:v>A</x:v>
      </x:c>
      <x:c r="E2499" s="128" t="n">
        <x:v>1</x:v>
      </x:c>
      <x:c r="F2499" s="127" t="str">
        <x:v>Joueur</x:v>
      </x:c>
      <x:c r="G2499" s="127" t="str">
        <x:v>Je demande le défi du meneur.</x:v>
      </x:c>
      <x:c r="H2499" s="127" t="str">
        <x:v>Regarder la personne ou l’appui concerné ; intention, pas résultat.</x:v>
      </x:c>
      <x:c r="I2499" s="127" t="str">
        <x:v>Option physiquement praticable ; partenaires mentionnés présents et volontaires ; ressources nécessaires disponibles.</x:v>
      </x:c>
      <x:c r="J2499" s="127" t="str">
        <x:v>Guerre de clan — escarmouche RTS</x:v>
      </x:c>
      <x:c r="K2499" s="130" t="n">
        <x:v>6</x:v>
      </x:c>
    </x:row>
    <x:row r="2500" ht="59" customHeight="1">
      <x:c r="A2500" s="121" t="str">
        <x:v>D6-W-W3-RTS10-REPONSE-A-01</x:v>
      </x:c>
      <x:c r="B2500" s="122" t="str">
        <x:v>D6-W-W3-RTS10</x:v>
      </x:c>
      <x:c r="C2500" s="122" t="str">
        <x:v>REPONSE</x:v>
      </x:c>
      <x:c r="D2500" s="122" t="str">
        <x:v>A</x:v>
      </x:c>
      <x:c r="E2500" s="123" t="n">
        <x:v>1</x:v>
      </x:c>
      <x:c r="F2500" s="122" t="str">
        <x:v>Observateur de la clairière</x:v>
      </x:c>
      <x:c r="G2500" s="122" t="str">
        <x:v>Je relaie le geste. Garde ta couverture tant que ses compagnons n’ont pas reculé.</x:v>
      </x:c>
      <x:c r="H2500" s="122" t="str">
        <x:v>Réponse au choix retenu ; les autres réponses ne sont pas jouées.</x:v>
      </x:c>
      <x:c r="I2500" s="122" t="str">
        <x:v>Option physiquement praticable ; partenaires mentionnés présents et volontaires ; ressources nécessaires disponibles.</x:v>
      </x:c>
      <x:c r="J2500" s="122" t="str">
        <x:v>Guerre de clan — escarmouche RTS</x:v>
      </x:c>
      <x:c r="K2500" s="125" t="n">
        <x:v>14</x:v>
      </x:c>
    </x:row>
    <x:row r="2501" ht="59" customHeight="1">
      <x:c r="A2501" s="126" t="str">
        <x:v>D6-W-W3-RTS10-CHOIX-B-01</x:v>
      </x:c>
      <x:c r="B2501" s="127" t="str">
        <x:v>D6-W-W3-RTS10</x:v>
      </x:c>
      <x:c r="C2501" s="127" t="str">
        <x:v>CHOIX</x:v>
      </x:c>
      <x:c r="D2501" s="127" t="str">
        <x:v>B</x:v>
      </x:c>
      <x:c r="E2501" s="128" t="n">
        <x:v>1</x:v>
      </x:c>
      <x:c r="F2501" s="127" t="str">
        <x:v>Joueur</x:v>
      </x:c>
      <x:c r="G2501" s="127" t="str">
        <x:v>Nous gardons le corridor pendant le retrait.</x:v>
      </x:c>
      <x:c r="H2501" s="127" t="str">
        <x:v>Regarder la personne ou l’appui concerné ; intention, pas résultat.</x:v>
      </x:c>
      <x:c r="I2501" s="127" t="str">
        <x:v>Option physiquement praticable ; aucune téléportation ou ressource supposée. Si choix de différer : sortie sûre encore atteignable.</x:v>
      </x:c>
      <x:c r="J2501" s="127" t="str">
        <x:v>Guerre de clan — escarmouche RTS</x:v>
      </x:c>
      <x:c r="K2501" s="130" t="n">
        <x:v>7</x:v>
      </x:c>
    </x:row>
    <x:row r="2502" ht="59" customHeight="1">
      <x:c r="A2502" s="121" t="str">
        <x:v>D6-W-W3-RTS10-REPONSE-B-01</x:v>
      </x:c>
      <x:c r="B2502" s="122" t="str">
        <x:v>D6-W-W3-RTS10</x:v>
      </x:c>
      <x:c r="C2502" s="122" t="str">
        <x:v>REPONSE</x:v>
      </x:c>
      <x:c r="D2502" s="122" t="str">
        <x:v>B</x:v>
      </x:c>
      <x:c r="E2502" s="123" t="n">
        <x:v>1</x:v>
      </x:c>
      <x:c r="F2502" s="122" t="str">
        <x:v>Observateur de la clairière</x:v>
      </x:c>
      <x:c r="G2502" s="122" t="str">
        <x:v>Retirez le piège qui le coupe. Les troncs nous donneront une ligne courte à tenir.</x:v>
      </x:c>
      <x:c r="H2502" s="122" t="str">
        <x:v>Réponse au choix retenu ; les autres réponses ne sont pas jouées.</x:v>
      </x:c>
      <x:c r="I2502" s="122" t="str">
        <x:v>Option physiquement praticable ; aucune téléportation ou ressource supposée. Si choix de différer : sortie sûre encore atteignable.</x:v>
      </x:c>
      <x:c r="J2502" s="122" t="str">
        <x:v>Guerre de clan — escarmouche RTS</x:v>
      </x:c>
      <x:c r="K2502" s="125" t="n">
        <x:v>15</x:v>
      </x:c>
    </x:row>
    <x:row r="2503" ht="254" customHeight="1">
      <x:c r="A2503" s="126" t="str">
        <x:v>D6-W-W3-RTS11-OUV---01</x:v>
      </x:c>
      <x:c r="B2503" s="127" t="str">
        <x:v>D6-W-W3-RTS11</x:v>
      </x:c>
      <x:c r="C2503" s="127" t="str">
        <x:v>OUV</x:v>
      </x:c>
      <x:c r="D2503" s="127" t="str">
        <x:v>-</x:v>
      </x:c>
      <x:c r="E2503" s="128" t="n">
        <x:v>1</x:v>
      </x:c>
      <x:c r="F2503" s="127" t="str">
        <x:v>Pisteuse du gué</x:v>
      </x:c>
      <x:c r="G2503" s="127" t="str">
        <x:v>Des humains ont passé là. Je reconnais leurs pas, pas leur destination. Les lances rivales viennent de l’autre berge.</x:v>
      </x:c>
      <x:c r="H2503" s="127" t="str">
        <x:v>Désigne l’élément visible concerné puis laisse au joueur le temps de regarder.</x:v>
      </x:c>
      <x:c r="I2503"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503" s="127" t="str">
        <x:v>Guerre de clan — escarmouche RTS</x:v>
      </x:c>
      <x:c r="K2503" s="130" t="n">
        <x:v>19</x:v>
      </x:c>
    </x:row>
    <x:row r="2504" ht="74" customHeight="1">
      <x:c r="A2504" s="121" t="str">
        <x:v>D6-W-W3-RTS11-SUCCES---01</x:v>
      </x:c>
      <x:c r="B2504" s="122" t="str">
        <x:v>D6-W-W3-RTS11</x:v>
      </x:c>
      <x:c r="C2504" s="122" t="str">
        <x:v>SUCCES</x:v>
      </x:c>
      <x:c r="D2504" s="122" t="str">
        <x:v>-</x:v>
      </x:c>
      <x:c r="E2504" s="123" t="n">
        <x:v>1</x:v>
      </x:c>
      <x:c r="F2504" s="122" t="str">
        <x:v>Pisteuse du gué</x:v>
      </x:c>
      <x:c r="G2504" s="122" t="str">
        <x:v>La force rivale ne ferme plus la traversée choisie. Nous l’avons vérifiée sur la rive.</x:v>
      </x:c>
      <x:c r="H2504" s="122" t="str">
        <x:v>Rejoint le point de travail ou de passage réellement obtenu.</x:v>
      </x:c>
      <x:c r="I2504" s="122" t="str">
        <x:v>Résultat correspondant effectivement constaté ; remplace ou supprime la ligne si choix de refus/différé/observation. Ne jamais jouer une victoire non acquise.</x:v>
      </x:c>
      <x:c r="J2504" s="122" t="str">
        <x:v>Guerre de clan — escarmouche RTS</x:v>
      </x:c>
      <x:c r="K2504" s="125" t="n">
        <x:v>15</x:v>
      </x:c>
    </x:row>
    <x:row r="2505" ht="44" customHeight="1">
      <x:c r="A2505" s="126" t="str">
        <x:v>D6-W-W3-RTS11-ECHEC---01</x:v>
      </x:c>
      <x:c r="B2505" s="127" t="str">
        <x:v>D6-W-W3-RTS11</x:v>
      </x:c>
      <x:c r="C2505" s="127" t="str">
        <x:v>ECHEC</x:v>
      </x:c>
      <x:c r="D2505" s="127" t="str">
        <x:v>-</x:v>
      </x:c>
      <x:c r="E2505" s="128" t="n">
        <x:v>1</x:v>
      </x:c>
      <x:c r="F2505" s="127" t="str">
        <x:v>Pisteuse du gué</x:v>
      </x:c>
      <x:c r="G2505" s="127" t="str">
        <x:v>Le piège barre aussi la route des voyageurs. Notre objectif n’est pas rempli ainsi.</x:v>
      </x:c>
      <x:c r="H2505" s="127" t="str">
        <x:v>Abaisse la main et regarde la route ou l’objet resté inaccessible.</x:v>
      </x:c>
      <x:c r="I2505" s="127" t="str">
        <x:v>Échec ou blocage correspondant effectivement observé ; les dégâts, objets et positions persistent.</x:v>
      </x:c>
      <x:c r="J2505" s="127" t="str">
        <x:v>Guerre de clan — escarmouche RTS</x:v>
      </x:c>
      <x:c r="K2505" s="130" t="n">
        <x:v>14</x:v>
      </x:c>
    </x:row>
    <x:row r="2506" ht="44" customHeight="1">
      <x:c r="A2506" s="121" t="str">
        <x:v>D6-W-W3-RTS11-REPRISE---01</x:v>
      </x:c>
      <x:c r="B2506" s="122" t="str">
        <x:v>D6-W-W3-RTS11</x:v>
      </x:c>
      <x:c r="C2506" s="122" t="str">
        <x:v>REPRISE</x:v>
      </x:c>
      <x:c r="D2506" s="122" t="str">
        <x:v>-</x:v>
      </x:c>
      <x:c r="E2506" s="123" t="n">
        <x:v>1</x:v>
      </x:c>
      <x:c r="F2506" s="122" t="str">
        <x:v>Pisteuse du gué</x:v>
      </x:c>
      <x:c r="G2506" s="122" t="str">
        <x:v>L’eau a effacé des pas. Reconnaissons le gué avant d’affirmer qu’il est vide.</x:v>
      </x:c>
      <x:c r="H2506" s="122" t="str">
        <x:v>Reprend sa place au dernier point sûr, sans rejouer le début.</x:v>
      </x:c>
      <x:c r="I2506" s="122" t="str">
        <x:v>Réinteraction volontaire après interruption ; état de l’action conservé.</x:v>
      </x:c>
      <x:c r="J2506" s="122" t="str">
        <x:v>Guerre de clan — escarmouche RTS</x:v>
      </x:c>
      <x:c r="K2506" s="125" t="n">
        <x:v>13</x:v>
      </x:c>
    </x:row>
    <x:row r="2507" ht="59" customHeight="1">
      <x:c r="A2507" s="126" t="str">
        <x:v>D6-W-W3-RTS11-CHOIX-A-01</x:v>
      </x:c>
      <x:c r="B2507" s="127" t="str">
        <x:v>D6-W-W3-RTS11</x:v>
      </x:c>
      <x:c r="C2507" s="127" t="str">
        <x:v>CHOIX</x:v>
      </x:c>
      <x:c r="D2507" s="127" t="str">
        <x:v>A</x:v>
      </x:c>
      <x:c r="E2507" s="128" t="n">
        <x:v>1</x:v>
      </x:c>
      <x:c r="F2507" s="127" t="str">
        <x:v>Joueur</x:v>
      </x:c>
      <x:c r="G2507" s="127" t="str">
        <x:v>Nous tenons une ligne courte près de l’eau.</x:v>
      </x:c>
      <x:c r="H2507" s="127" t="str">
        <x:v>Regarder la personne ou l’appui concerné ; intention, pas résultat.</x:v>
      </x:c>
      <x:c r="I2507" s="127" t="str">
        <x:v>Option physiquement praticable ; partenaires mentionnés présents et volontaires ; ressources nécessaires disponibles.</x:v>
      </x:c>
      <x:c r="J2507" s="127" t="str">
        <x:v>Guerre de clan — escarmouche RTS</x:v>
      </x:c>
      <x:c r="K2507" s="130" t="n">
        <x:v>8</x:v>
      </x:c>
    </x:row>
    <x:row r="2508" ht="59" customHeight="1">
      <x:c r="A2508" s="121" t="str">
        <x:v>D6-W-W3-RTS11-REPONSE-A-01</x:v>
      </x:c>
      <x:c r="B2508" s="122" t="str">
        <x:v>D6-W-W3-RTS11</x:v>
      </x:c>
      <x:c r="C2508" s="122" t="str">
        <x:v>REPONSE</x:v>
      </x:c>
      <x:c r="D2508" s="122" t="str">
        <x:v>A</x:v>
      </x:c>
      <x:c r="E2508" s="123" t="n">
        <x:v>1</x:v>
      </x:c>
      <x:c r="F2508" s="122" t="str">
        <x:v>Pisteuse du gué</x:v>
      </x:c>
      <x:c r="G2508" s="122" t="str">
        <x:v>Laisse le passage des voyageurs libre. Je vérifie qu’il est encore utilisé avant la pose des pièges.</x:v>
      </x:c>
      <x:c r="H2508" s="122" t="str">
        <x:v>Réponse au choix retenu ; les autres réponses ne sont pas jouées.</x:v>
      </x:c>
      <x:c r="I2508" s="122" t="str">
        <x:v>Option physiquement praticable ; partenaires mentionnés présents et volontaires ; ressources nécessaires disponibles.</x:v>
      </x:c>
      <x:c r="J2508" s="122" t="str">
        <x:v>Guerre de clan — escarmouche RTS</x:v>
      </x:c>
      <x:c r="K2508" s="125" t="n">
        <x:v>17</x:v>
      </x:c>
    </x:row>
    <x:row r="2509" ht="59" customHeight="1">
      <x:c r="A2509" s="126" t="str">
        <x:v>D6-W-W3-RTS11-CHOIX-B-01</x:v>
      </x:c>
      <x:c r="B2509" s="127" t="str">
        <x:v>D6-W-W3-RTS11</x:v>
      </x:c>
      <x:c r="C2509" s="127" t="str">
        <x:v>CHOIX</x:v>
      </x:c>
      <x:c r="D2509" s="127" t="str">
        <x:v>B</x:v>
      </x:c>
      <x:c r="E2509" s="128" t="n">
        <x:v>1</x:v>
      </x:c>
      <x:c r="F2509" s="127" t="str">
        <x:v>Joueur</x:v>
      </x:c>
      <x:c r="G2509" s="127" t="str">
        <x:v>Nous conduisons le combat vers les roches.</x:v>
      </x:c>
      <x:c r="H2509" s="127" t="str">
        <x:v>Regarder la personne ou l’appui concerné ; intention, pas résultat.</x:v>
      </x:c>
      <x:c r="I2509" s="127" t="str">
        <x:v>Option physiquement praticable ; aucune téléportation ou ressource supposée. Si choix de différer : sortie sûre encore atteignable.</x:v>
      </x:c>
      <x:c r="J2509" s="127" t="str">
        <x:v>Guerre de clan — escarmouche RTS</x:v>
      </x:c>
      <x:c r="K2509" s="130" t="n">
        <x:v>7</x:v>
      </x:c>
    </x:row>
    <x:row r="2510" ht="59" customHeight="1">
      <x:c r="A2510" s="121" t="str">
        <x:v>D6-W-W3-RTS11-REPONSE-B-01</x:v>
      </x:c>
      <x:c r="B2510" s="122" t="str">
        <x:v>D6-W-W3-RTS11</x:v>
      </x:c>
      <x:c r="C2510" s="122" t="str">
        <x:v>REPONSE</x:v>
      </x:c>
      <x:c r="D2510" s="122" t="str">
        <x:v>B</x:v>
      </x:c>
      <x:c r="E2510" s="123" t="n">
        <x:v>1</x:v>
      </x:c>
      <x:c r="F2510" s="122" t="str">
        <x:v>Pisteuse du gué</x:v>
      </x:c>
      <x:c r="G2510" s="122" t="str">
        <x:v>Je marque notre retrait jusque-là. N’attends pas qu’une flèche sur ton relevé y déplace les porteurs.</x:v>
      </x:c>
      <x:c r="H2510" s="122" t="str">
        <x:v>Réponse au choix retenu ; les autres réponses ne sont pas jouées.</x:v>
      </x:c>
      <x:c r="I2510" s="122" t="str">
        <x:v>Option physiquement praticable ; aucune téléportation ou ressource supposée. Si choix de différer : sortie sûre encore atteignable.</x:v>
      </x:c>
      <x:c r="J2510" s="122" t="str">
        <x:v>Guerre de clan — escarmouche RTS</x:v>
      </x:c>
      <x:c r="K2510" s="125" t="n">
        <x:v>16</x:v>
      </x:c>
    </x:row>
    <x:row r="2511" ht="254" customHeight="1">
      <x:c r="A2511" s="126" t="str">
        <x:v>D6-W-W3-RTS12-OUV---01</x:v>
      </x:c>
      <x:c r="B2511" s="127" t="str">
        <x:v>D6-W-W3-RTS12</x:v>
      </x:c>
      <x:c r="C2511" s="127" t="str">
        <x:v>OUV</x:v>
      </x:c>
      <x:c r="D2511" s="127" t="str">
        <x:v>-</x:v>
      </x:c>
      <x:c r="E2511" s="128" t="n">
        <x:v>1</x:v>
      </x:c>
      <x:c r="F2511" s="127" t="str">
        <x:v>Responsable des deux routes</x:v>
      </x:c>
      <x:c r="G2511" s="127" t="str">
        <x:v>Les légers passent dans les racines. La charge large descend au gué ; elle ne traversera pas le même pont.</x:v>
      </x:c>
      <x:c r="H2511" s="127" t="str">
        <x:v>Désigne l’élément visible concerné puis laisse au joueur le temps de regarder.</x:v>
      </x:c>
      <x:c r="I2511"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511" s="127" t="str">
        <x:v>Guerre de clan — escarmouche RTS</x:v>
      </x:c>
      <x:c r="K2511" s="130" t="n">
        <x:v>20</x:v>
      </x:c>
    </x:row>
    <x:row r="2512" ht="74" customHeight="1">
      <x:c r="A2512" s="121" t="str">
        <x:v>D6-W-W3-RTS12-SUCCES---01</x:v>
      </x:c>
      <x:c r="B2512" s="122" t="str">
        <x:v>D6-W-W3-RTS12</x:v>
      </x:c>
      <x:c r="C2512" s="122" t="str">
        <x:v>SUCCES</x:v>
      </x:c>
      <x:c r="D2512" s="122" t="str">
        <x:v>-</x:v>
      </x:c>
      <x:c r="E2512" s="123" t="n">
        <x:v>1</x:v>
      </x:c>
      <x:c r="F2512" s="122" t="str">
        <x:v>Responsable des deux routes</x:v>
      </x:c>
      <x:c r="G2512" s="122" t="str">
        <x:v>Chaque groupe arrivé a rejoint sa vraie sortie. Celui qui attend encore reste identifié de l’autre côté.</x:v>
      </x:c>
      <x:c r="H2512" s="122" t="str">
        <x:v>Rejoint le point de travail ou de passage réellement obtenu.</x:v>
      </x:c>
      <x:c r="I2512" s="122" t="str">
        <x:v>Résultat correspondant effectivement constaté ; remplace ou supprime la ligne si choix de refus/différé/observation. Ne jamais jouer une victoire non acquise.</x:v>
      </x:c>
      <x:c r="J2512" s="122" t="str">
        <x:v>Guerre de clan — escarmouche RTS</x:v>
      </x:c>
      <x:c r="K2512" s="125" t="n">
        <x:v>17</x:v>
      </x:c>
    </x:row>
    <x:row r="2513" ht="44" customHeight="1">
      <x:c r="A2513" s="126" t="str">
        <x:v>D6-W-W3-RTS12-ECHEC---01</x:v>
      </x:c>
      <x:c r="B2513" s="127" t="str">
        <x:v>D6-W-W3-RTS12</x:v>
      </x:c>
      <x:c r="C2513" s="127" t="str">
        <x:v>ECHEC</x:v>
      </x:c>
      <x:c r="D2513" s="127" t="str">
        <x:v>-</x:v>
      </x:c>
      <x:c r="E2513" s="128" t="n">
        <x:v>1</x:v>
      </x:c>
      <x:c r="F2513" s="127" t="str">
        <x:v>Responsable des deux routes</x:v>
      </x:c>
      <x:c r="G2513" s="127" t="str">
        <x:v>Les deux groupes ne sont pas au même endroit. Un ordre commun ne les réunit pas.</x:v>
      </x:c>
      <x:c r="H2513" s="127" t="str">
        <x:v>Abaisse la main et regarde la route ou l’objet resté inaccessible.</x:v>
      </x:c>
      <x:c r="I2513" s="127" t="str">
        <x:v>Échec ou blocage correspondant effectivement observé ; les dégâts, objets et positions persistent.</x:v>
      </x:c>
      <x:c r="J2513" s="127" t="str">
        <x:v>Guerre de clan — escarmouche RTS</x:v>
      </x:c>
      <x:c r="K2513" s="130" t="n">
        <x:v>16</x:v>
      </x:c>
    </x:row>
    <x:row r="2514" ht="44" customHeight="1">
      <x:c r="A2514" s="121" t="str">
        <x:v>D6-W-W3-RTS12-REPRISE---01</x:v>
      </x:c>
      <x:c r="B2514" s="122" t="str">
        <x:v>D6-W-W3-RTS12</x:v>
      </x:c>
      <x:c r="C2514" s="122" t="str">
        <x:v>REPRISE</x:v>
      </x:c>
      <x:c r="D2514" s="122" t="str">
        <x:v>-</x:v>
      </x:c>
      <x:c r="E2514" s="123" t="n">
        <x:v>1</x:v>
      </x:c>
      <x:c r="F2514" s="122" t="str">
        <x:v>Responsable des deux routes</x:v>
      </x:c>
      <x:c r="G2514" s="122" t="str">
        <x:v>Les marqueurs sont visibles depuis cette rive. Reprends le mouvement du groupe qui y attend.</x:v>
      </x:c>
      <x:c r="H2514" s="122" t="str">
        <x:v>Reprend sa place au dernier point sûr, sans rejouer le début.</x:v>
      </x:c>
      <x:c r="I2514" s="122" t="str">
        <x:v>Réinteraction volontaire après interruption ; état de l’action conservé.</x:v>
      </x:c>
      <x:c r="J2514" s="122" t="str">
        <x:v>Guerre de clan — escarmouche RTS</x:v>
      </x:c>
      <x:c r="K2514" s="125" t="n">
        <x:v>15</x:v>
      </x:c>
    </x:row>
    <x:row r="2515" ht="59" customHeight="1">
      <x:c r="A2515" s="126" t="str">
        <x:v>D6-W-W3-RTS12-CHOIX-A-01</x:v>
      </x:c>
      <x:c r="B2515" s="127" t="str">
        <x:v>D6-W-W3-RTS12</x:v>
      </x:c>
      <x:c r="C2515" s="127" t="str">
        <x:v>CHOIX</x:v>
      </x:c>
      <x:c r="D2515" s="127" t="str">
        <x:v>A</x:v>
      </x:c>
      <x:c r="E2515" s="128" t="n">
        <x:v>1</x:v>
      </x:c>
      <x:c r="F2515" s="127" t="str">
        <x:v>Joueur</x:v>
      </x:c>
      <x:c r="G2515" s="127" t="str">
        <x:v>Nous réunissons tout le monde au gué.</x:v>
      </x:c>
      <x:c r="H2515" s="127" t="str">
        <x:v>Regarder la personne ou l’appui concerné ; intention, pas résultat.</x:v>
      </x:c>
      <x:c r="I2515" s="127" t="str">
        <x:v>Option physiquement praticable ; partenaires mentionnés présents et volontaires ; ressources nécessaires disponibles.</x:v>
      </x:c>
      <x:c r="J2515" s="127" t="str">
        <x:v>Guerre de clan — escarmouche RTS</x:v>
      </x:c>
      <x:c r="K2515" s="130" t="n">
        <x:v>7</x:v>
      </x:c>
    </x:row>
    <x:row r="2516" ht="59" customHeight="1">
      <x:c r="A2516" s="121" t="str">
        <x:v>D6-W-W3-RTS12-REPONSE-A-01</x:v>
      </x:c>
      <x:c r="B2516" s="122" t="str">
        <x:v>D6-W-W3-RTS12</x:v>
      </x:c>
      <x:c r="C2516" s="122" t="str">
        <x:v>REPONSE</x:v>
      </x:c>
      <x:c r="D2516" s="122" t="str">
        <x:v>A</x:v>
      </x:c>
      <x:c r="E2516" s="123" t="n">
        <x:v>1</x:v>
      </x:c>
      <x:c r="F2516" s="122" t="str">
        <x:v>Responsable des deux routes</x:v>
      </x:c>
      <x:c r="G2516" s="122" t="str">
        <x:v>Alors protégez le changement de rive. Les légers doivent d’abord revenir jusque-là.</x:v>
      </x:c>
      <x:c r="H2516" s="122" t="str">
        <x:v>Réponse au choix retenu ; les autres réponses ne sont pas jouées.</x:v>
      </x:c>
      <x:c r="I2516" s="122" t="str">
        <x:v>Option physiquement praticable ; partenaires mentionnés présents et volontaires ; ressources nécessaires disponibles.</x:v>
      </x:c>
      <x:c r="J2516" s="122" t="str">
        <x:v>Guerre de clan — escarmouche RTS</x:v>
      </x:c>
      <x:c r="K2516" s="125" t="n">
        <x:v>12</x:v>
      </x:c>
    </x:row>
    <x:row r="2517" ht="59" customHeight="1">
      <x:c r="A2517" s="126" t="str">
        <x:v>D6-W-W3-RTS12-CHOIX-B-01</x:v>
      </x:c>
      <x:c r="B2517" s="127" t="str">
        <x:v>D6-W-W3-RTS12</x:v>
      </x:c>
      <x:c r="C2517" s="127" t="str">
        <x:v>CHOIX</x:v>
      </x:c>
      <x:c r="D2517" s="127" t="str">
        <x:v>B</x:v>
      </x:c>
      <x:c r="E2517" s="128" t="n">
        <x:v>1</x:v>
      </x:c>
      <x:c r="F2517" s="127" t="str">
        <x:v>Joueur</x:v>
      </x:c>
      <x:c r="G2517" s="127" t="str">
        <x:v>Nous gardons les deux routes.</x:v>
      </x:c>
      <x:c r="H2517" s="127" t="str">
        <x:v>Regarder la personne ou l’appui concerné ; intention, pas résultat.</x:v>
      </x:c>
      <x:c r="I2517" s="127" t="str">
        <x:v>Option physiquement praticable ; aucune téléportation ou ressource supposée. Si choix de différer : sortie sûre encore atteignable.</x:v>
      </x:c>
      <x:c r="J2517" s="127" t="str">
        <x:v>Guerre de clan — escarmouche RTS</x:v>
      </x:c>
      <x:c r="K2517" s="130" t="n">
        <x:v>5</x:v>
      </x:c>
    </x:row>
    <x:row r="2518" ht="59" customHeight="1">
      <x:c r="A2518" s="121" t="str">
        <x:v>D6-W-W3-RTS12-REPONSE-B-01</x:v>
      </x:c>
      <x:c r="B2518" s="122" t="str">
        <x:v>D6-W-W3-RTS12</x:v>
      </x:c>
      <x:c r="C2518" s="122" t="str">
        <x:v>REPONSE</x:v>
      </x:c>
      <x:c r="D2518" s="122" t="str">
        <x:v>B</x:v>
      </x:c>
      <x:c r="E2518" s="123" t="n">
        <x:v>1</x:v>
      </x:c>
      <x:c r="F2518" s="122" t="str">
        <x:v>Responsable des deux routes</x:v>
      </x:c>
      <x:c r="G2518" s="122" t="str">
        <x:v>Une équipe couvrira d’abord les racines, puis changera de rive. Donne-lui le temps de marcher.</x:v>
      </x:c>
      <x:c r="H2518" s="122" t="str">
        <x:v>Réponse au choix retenu ; les autres réponses ne sont pas jouées.</x:v>
      </x:c>
      <x:c r="I2518" s="122" t="str">
        <x:v>Option physiquement praticable ; aucune téléportation ou ressource supposée. Si choix de différer : sortie sûre encore atteignable.</x:v>
      </x:c>
      <x:c r="J2518" s="122" t="str">
        <x:v>Guerre de clan — escarmouche RTS</x:v>
      </x:c>
      <x:c r="K2518" s="125" t="n">
        <x:v>15</x:v>
      </x:c>
    </x:row>
    <x:row r="2519" ht="254" customHeight="1">
      <x:c r="A2519" s="126" t="str">
        <x:v>D6-W-W3-RTS13-OUV---01</x:v>
      </x:c>
      <x:c r="B2519" s="127" t="str">
        <x:v>D6-W-W3-RTS13</x:v>
      </x:c>
      <x:c r="C2519" s="127" t="str">
        <x:v>OUV</x:v>
      </x:c>
      <x:c r="D2519" s="127" t="str">
        <x:v>-</x:v>
      </x:c>
      <x:c r="E2519" s="128" t="n">
        <x:v>1</x:v>
      </x:c>
      <x:c r="F2519" s="127" t="str">
        <x:v>Pilote du quai</x:v>
      </x:c>
      <x:c r="G2519" s="127" t="str">
        <x:v>J’ai déposé les premiers. Les lourds attendent à bord tant que l’escalier et le mécanisme ne sont pas tenus.</x:v>
      </x:c>
      <x:c r="H2519" s="127" t="str">
        <x:v>Désigne l’élément visible concerné puis laisse au joueur le temps de regarder.</x:v>
      </x:c>
      <x:c r="I2519"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519" s="127" t="str">
        <x:v>Guerre de clan — escarmouche RTS</x:v>
      </x:c>
      <x:c r="K2519" s="130" t="n">
        <x:v>19</x:v>
      </x:c>
    </x:row>
    <x:row r="2520" ht="74" customHeight="1">
      <x:c r="A2520" s="121" t="str">
        <x:v>D6-W-W3-RTS13-SUCCES---01</x:v>
      </x:c>
      <x:c r="B2520" s="122" t="str">
        <x:v>D6-W-W3-RTS13</x:v>
      </x:c>
      <x:c r="C2520" s="122" t="str">
        <x:v>SUCCES</x:v>
      </x:c>
      <x:c r="D2520" s="122" t="str">
        <x:v>-</x:v>
      </x:c>
      <x:c r="E2520" s="123" t="n">
        <x:v>1</x:v>
      </x:c>
      <x:c r="F2520" s="122" t="str">
        <x:v>Pilote du quai</x:v>
      </x:c>
      <x:c r="G2520" s="122" t="str">
        <x:v>Le groupe prévu a débarqué et sa route de retour reste praticable.</x:v>
      </x:c>
      <x:c r="H2520" s="122" t="str">
        <x:v>Rejoint le point de travail ou de passage réellement obtenu.</x:v>
      </x:c>
      <x:c r="I2520" s="122" t="str">
        <x:v>Résultat correspondant effectivement constaté ; remplace ou supprime la ligne si choix de refus/différé/observation. Ne jamais jouer une victoire non acquise.</x:v>
      </x:c>
      <x:c r="J2520" s="122" t="str">
        <x:v>Guerre de clan — escarmouche RTS</x:v>
      </x:c>
      <x:c r="K2520" s="125" t="n">
        <x:v>12</x:v>
      </x:c>
    </x:row>
    <x:row r="2521" ht="44" customHeight="1">
      <x:c r="A2521" s="126" t="str">
        <x:v>D6-W-W3-RTS13-ECHEC---01</x:v>
      </x:c>
      <x:c r="B2521" s="127" t="str">
        <x:v>D6-W-W3-RTS13</x:v>
      </x:c>
      <x:c r="C2521" s="127" t="str">
        <x:v>ECHEC</x:v>
      </x:c>
      <x:c r="D2521" s="127" t="str">
        <x:v>-</x:v>
      </x:c>
      <x:c r="E2521" s="128" t="n">
        <x:v>1</x:v>
      </x:c>
      <x:c r="F2521" s="127" t="str">
        <x:v>Pilote du quai</x:v>
      </x:c>
      <x:c r="G2521" s="127" t="str">
        <x:v>La coque n’a pas encore touché le quai. Les renforts sont toujours dedans.</x:v>
      </x:c>
      <x:c r="H2521" s="127" t="str">
        <x:v>Abaisse la main et regarde la route ou l’objet resté inaccessible.</x:v>
      </x:c>
      <x:c r="I2521" s="127" t="str">
        <x:v>Échec ou blocage correspondant effectivement observé ; les dégâts, objets et positions persistent.</x:v>
      </x:c>
      <x:c r="J2521" s="127" t="str">
        <x:v>Guerre de clan — escarmouche RTS</x:v>
      </x:c>
      <x:c r="K2521" s="130" t="n">
        <x:v>13</x:v>
      </x:c>
    </x:row>
    <x:row r="2522" ht="44" customHeight="1">
      <x:c r="A2522" s="121" t="str">
        <x:v>D6-W-W3-RTS13-REPRISE---01</x:v>
      </x:c>
      <x:c r="B2522" s="122" t="str">
        <x:v>D6-W-W3-RTS13</x:v>
      </x:c>
      <x:c r="C2522" s="122" t="str">
        <x:v>REPRISE</x:v>
      </x:c>
      <x:c r="D2522" s="122" t="str">
        <x:v>-</x:v>
      </x:c>
      <x:c r="E2522" s="123" t="n">
        <x:v>1</x:v>
      </x:c>
      <x:c r="F2522" s="122" t="str">
        <x:v>Pilote du quai</x:v>
      </x:c>
      <x:c r="G2522" s="122" t="str">
        <x:v>La marée a changé la cavité. Vérifions le chemin des nageurs avant la prochaine vague.</x:v>
      </x:c>
      <x:c r="H2522" s="122" t="str">
        <x:v>Reprend sa place au dernier point sûr, sans rejouer le début.</x:v>
      </x:c>
      <x:c r="I2522" s="122" t="str">
        <x:v>Réinteraction volontaire après interruption ; état de l’action conservé.</x:v>
      </x:c>
      <x:c r="J2522" s="122" t="str">
        <x:v>Guerre de clan — escarmouche RTS</x:v>
      </x:c>
      <x:c r="K2522" s="125" t="n">
        <x:v>15</x:v>
      </x:c>
    </x:row>
    <x:row r="2523" ht="59" customHeight="1">
      <x:c r="A2523" s="126" t="str">
        <x:v>D6-W-W3-RTS13-CHOIX-A-01</x:v>
      </x:c>
      <x:c r="B2523" s="127" t="str">
        <x:v>D6-W-W3-RTS13</x:v>
      </x:c>
      <x:c r="C2523" s="127" t="str">
        <x:v>CHOIX</x:v>
      </x:c>
      <x:c r="D2523" s="127" t="str">
        <x:v>A</x:v>
      </x:c>
      <x:c r="E2523" s="128" t="n">
        <x:v>1</x:v>
      </x:c>
      <x:c r="F2523" s="127" t="str">
        <x:v>Joueur</x:v>
      </x:c>
      <x:c r="G2523" s="127" t="str">
        <x:v>Garde la coque mobile pour notre sortie.</x:v>
      </x:c>
      <x:c r="H2523" s="127" t="str">
        <x:v>Regarder la personne ou l’appui concerné ; intention, pas résultat.</x:v>
      </x:c>
      <x:c r="I2523" s="127" t="str">
        <x:v>Option physiquement praticable ; partenaires mentionnés présents et volontaires ; ressources nécessaires disponibles.</x:v>
      </x:c>
      <x:c r="J2523" s="127" t="str">
        <x:v>Guerre de clan — escarmouche RTS</x:v>
      </x:c>
      <x:c r="K2523" s="130" t="n">
        <x:v>7</x:v>
      </x:c>
    </x:row>
    <x:row r="2524" ht="59" customHeight="1">
      <x:c r="A2524" s="121" t="str">
        <x:v>D6-W-W3-RTS13-REPONSE-A-01</x:v>
      </x:c>
      <x:c r="B2524" s="122" t="str">
        <x:v>D6-W-W3-RTS13</x:v>
      </x:c>
      <x:c r="C2524" s="122" t="str">
        <x:v>REPONSE</x:v>
      </x:c>
      <x:c r="D2524" s="122" t="str">
        <x:v>A</x:v>
      </x:c>
      <x:c r="E2524" s="123" t="n">
        <x:v>1</x:v>
      </x:c>
      <x:c r="F2524" s="122" t="str">
        <x:v>Pilote du quai</x:v>
      </x:c>
      <x:c r="G2524" s="122" t="str">
        <x:v>Je reste dans le chenal compatible avec l’eau. Prévenez-moi depuis un point que je peux voir.</x:v>
      </x:c>
      <x:c r="H2524" s="122" t="str">
        <x:v>Réponse au choix retenu ; les autres réponses ne sont pas jouées.</x:v>
      </x:c>
      <x:c r="I2524" s="122" t="str">
        <x:v>Option physiquement praticable ; partenaires mentionnés présents et volontaires ; ressources nécessaires disponibles.</x:v>
      </x:c>
      <x:c r="J2524" s="122" t="str">
        <x:v>Guerre de clan — escarmouche RTS</x:v>
      </x:c>
      <x:c r="K2524" s="125" t="n">
        <x:v>16</x:v>
      </x:c>
    </x:row>
    <x:row r="2525" ht="59" customHeight="1">
      <x:c r="A2525" s="126" t="str">
        <x:v>D6-W-W3-RTS13-CHOIX-B-01</x:v>
      </x:c>
      <x:c r="B2525" s="127" t="str">
        <x:v>D6-W-W3-RTS13</x:v>
      </x:c>
      <x:c r="C2525" s="127" t="str">
        <x:v>CHOIX</x:v>
      </x:c>
      <x:c r="D2525" s="127" t="str">
        <x:v>B</x:v>
      </x:c>
      <x:c r="E2525" s="128" t="n">
        <x:v>1</x:v>
      </x:c>
      <x:c r="F2525" s="127" t="str">
        <x:v>Joueur</x:v>
      </x:c>
      <x:c r="G2525" s="127" t="str">
        <x:v>Amarre derrière l’épave ; nous descendons la charge.</x:v>
      </x:c>
      <x:c r="H2525" s="127" t="str">
        <x:v>Regarder la personne ou l’appui concerné ; intention, pas résultat.</x:v>
      </x:c>
      <x:c r="I2525" s="127" t="str">
        <x:v>Option physiquement praticable ; aucune téléportation ou ressource supposée. Si choix de différer : sortie sûre encore atteignable.</x:v>
      </x:c>
      <x:c r="J2525" s="127" t="str">
        <x:v>Guerre de clan — escarmouche RTS</x:v>
      </x:c>
      <x:c r="K2525" s="130" t="n">
        <x:v>8</x:v>
      </x:c>
    </x:row>
    <x:row r="2526" ht="59" customHeight="1">
      <x:c r="A2526" s="121" t="str">
        <x:v>D6-W-W3-RTS13-REPONSE-B-01</x:v>
      </x:c>
      <x:c r="B2526" s="122" t="str">
        <x:v>D6-W-W3-RTS13</x:v>
      </x:c>
      <x:c r="C2526" s="122" t="str">
        <x:v>REPONSE</x:v>
      </x:c>
      <x:c r="D2526" s="122" t="str">
        <x:v>B</x:v>
      </x:c>
      <x:c r="E2526" s="123" t="n">
        <x:v>1</x:v>
      </x:c>
      <x:c r="F2526" s="122" t="str">
        <x:v>Pilote du quai</x:v>
      </x:c>
      <x:c r="G2526" s="122" t="str">
        <x:v>Il faut libérer les amarres et la rampe. Une garde restera près du levier.</x:v>
      </x:c>
      <x:c r="H2526" s="122" t="str">
        <x:v>Réponse au choix retenu ; les autres réponses ne sont pas jouées.</x:v>
      </x:c>
      <x:c r="I2526" s="122" t="str">
        <x:v>Option physiquement praticable ; aucune téléportation ou ressource supposée. Si choix de différer : sortie sûre encore atteignable.</x:v>
      </x:c>
      <x:c r="J2526" s="122" t="str">
        <x:v>Guerre de clan — escarmouche RTS</x:v>
      </x:c>
      <x:c r="K2526" s="125" t="n">
        <x:v>14</x:v>
      </x:c>
    </x:row>
    <x:row r="2527" ht="254" customHeight="1">
      <x:c r="A2527" s="126" t="str">
        <x:v>D6-W-W3-RTS14-OUV---01</x:v>
      </x:c>
      <x:c r="B2527" s="127" t="str">
        <x:v>D6-W-W3-RTS14</x:v>
      </x:c>
      <x:c r="C2527" s="127" t="str">
        <x:v>OUV</x:v>
      </x:c>
      <x:c r="D2527" s="127" t="str">
        <x:v>-</x:v>
      </x:c>
      <x:c r="E2527" s="128" t="n">
        <x:v>1</x:v>
      </x:c>
      <x:c r="F2527" s="127" t="str">
        <x:v>Opérateur du treuil de quai</x:v>
      </x:c>
      <x:c r="G2527" s="127" t="str">
        <x:v>La caisse prend tout le passage. Tant que je la tire, je ne peux pas défendre l’abordage sur notre côté.</x:v>
      </x:c>
      <x:c r="H2527" s="127" t="str">
        <x:v>Désigne l’élément visible concerné puis laisse au joueur le temps de regarder.</x:v>
      </x:c>
      <x:c r="I2527"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527" s="127" t="str">
        <x:v>Guerre de clan — escarmouche RTS</x:v>
      </x:c>
      <x:c r="K2527" s="130" t="n">
        <x:v>20</x:v>
      </x:c>
    </x:row>
    <x:row r="2528" ht="74" customHeight="1">
      <x:c r="A2528" s="121" t="str">
        <x:v>D6-W-W3-RTS14-SUCCES---01</x:v>
      </x:c>
      <x:c r="B2528" s="122" t="str">
        <x:v>D6-W-W3-RTS14</x:v>
      </x:c>
      <x:c r="C2528" s="122" t="str">
        <x:v>SUCCES</x:v>
      </x:c>
      <x:c r="D2528" s="122" t="str">
        <x:v>-</x:v>
      </x:c>
      <x:c r="E2528" s="123" t="n">
        <x:v>1</x:v>
      </x:c>
      <x:c r="F2528" s="122" t="str">
        <x:v>Opérateur du treuil de quai</x:v>
      </x:c>
      <x:c r="G2528" s="122" t="str">
        <x:v>Les occupants et les lots effectivement montés sont à bord.</x:v>
      </x:c>
      <x:c r="H2528" s="122" t="str">
        <x:v>Rejoint le point de travail ou de passage réellement obtenu.</x:v>
      </x:c>
      <x:c r="I2528" s="122" t="str">
        <x:v>Résultat correspondant effectivement constaté ; remplace ou supprime la ligne si choix de refus/différé/observation. Ne jamais jouer une victoire non acquise.</x:v>
      </x:c>
      <x:c r="J2528" s="122" t="str">
        <x:v>Guerre de clan — escarmouche RTS</x:v>
      </x:c>
      <x:c r="K2528" s="125" t="n">
        <x:v>10</x:v>
      </x:c>
    </x:row>
    <x:row r="2529" ht="44" customHeight="1">
      <x:c r="A2529" s="126" t="str">
        <x:v>D6-W-W3-RTS14-ECHEC---01</x:v>
      </x:c>
      <x:c r="B2529" s="127" t="str">
        <x:v>D6-W-W3-RTS14</x:v>
      </x:c>
      <x:c r="C2529" s="127" t="str">
        <x:v>ECHEC</x:v>
      </x:c>
      <x:c r="D2529" s="127" t="str">
        <x:v>-</x:v>
      </x:c>
      <x:c r="E2529" s="128" t="n">
        <x:v>1</x:v>
      </x:c>
      <x:c r="F2529" s="127" t="str">
        <x:v>Opérateur du treuil de quai</x:v>
      </x:c>
      <x:c r="G2529" s="127" t="str">
        <x:v>Le dernier contenant pend encore au treuil. Il n’a pas franchi la rampe.</x:v>
      </x:c>
      <x:c r="H2529" s="127" t="str">
        <x:v>Abaisse la main et regarde la route ou l’objet resté inaccessible.</x:v>
      </x:c>
      <x:c r="I2529" s="127" t="str">
        <x:v>Échec ou blocage correspondant effectivement observé ; les dégâts, objets et positions persistent.</x:v>
      </x:c>
      <x:c r="J2529" s="127" t="str">
        <x:v>Guerre de clan — escarmouche RTS</x:v>
      </x:c>
      <x:c r="K2529" s="130" t="n">
        <x:v>13</x:v>
      </x:c>
    </x:row>
    <x:row r="2530" ht="44" customHeight="1">
      <x:c r="A2530" s="121" t="str">
        <x:v>D6-W-W3-RTS14-REPRISE---01</x:v>
      </x:c>
      <x:c r="B2530" s="122" t="str">
        <x:v>D6-W-W3-RTS14</x:v>
      </x:c>
      <x:c r="C2530" s="122" t="str">
        <x:v>REPRISE</x:v>
      </x:c>
      <x:c r="D2530" s="122" t="str">
        <x:v>-</x:v>
      </x:c>
      <x:c r="E2530" s="123" t="n">
        <x:v>1</x:v>
      </x:c>
      <x:c r="F2530" s="122" t="str">
        <x:v>Opérateur du treuil de quai</x:v>
      </x:c>
      <x:c r="G2530" s="122" t="str">
        <x:v>L’eau monte contre cette butée. Reprenons seulement si l’équipe peut encore sortir.</x:v>
      </x:c>
      <x:c r="H2530" s="122" t="str">
        <x:v>Reprend sa place au dernier point sûr, sans rejouer le début.</x:v>
      </x:c>
      <x:c r="I2530" s="122" t="str">
        <x:v>Réinteraction volontaire après interruption ; état de l’action conservé.</x:v>
      </x:c>
      <x:c r="J2530" s="122" t="str">
        <x:v>Guerre de clan — escarmouche RTS</x:v>
      </x:c>
      <x:c r="K2530" s="125" t="n">
        <x:v>12</x:v>
      </x:c>
    </x:row>
    <x:row r="2531" ht="59" customHeight="1">
      <x:c r="A2531" s="126" t="str">
        <x:v>D6-W-W3-RTS14-CHOIX-A-01</x:v>
      </x:c>
      <x:c r="B2531" s="127" t="str">
        <x:v>D6-W-W3-RTS14</x:v>
      </x:c>
      <x:c r="C2531" s="127" t="str">
        <x:v>CHOIX</x:v>
      </x:c>
      <x:c r="D2531" s="127" t="str">
        <x:v>A</x:v>
      </x:c>
      <x:c r="E2531" s="128" t="n">
        <x:v>1</x:v>
      </x:c>
      <x:c r="F2531" s="127" t="str">
        <x:v>Joueur</x:v>
      </x:c>
      <x:c r="G2531" s="127" t="str">
        <x:v>Nous finissons la caisse lourde.</x:v>
      </x:c>
      <x:c r="H2531" s="127" t="str">
        <x:v>Regarder la personne ou l’appui concerné ; intention, pas résultat.</x:v>
      </x:c>
      <x:c r="I2531" s="127" t="str">
        <x:v>Option physiquement praticable ; partenaires mentionnés présents et volontaires ; ressources nécessaires disponibles.</x:v>
      </x:c>
      <x:c r="J2531" s="127" t="str">
        <x:v>Guerre de clan — escarmouche RTS</x:v>
      </x:c>
      <x:c r="K2531" s="130" t="n">
        <x:v>5</x:v>
      </x:c>
    </x:row>
    <x:row r="2532" ht="59" customHeight="1">
      <x:c r="A2532" s="121" t="str">
        <x:v>D6-W-W3-RTS14-REPONSE-A-01</x:v>
      </x:c>
      <x:c r="B2532" s="122" t="str">
        <x:v>D6-W-W3-RTS14</x:v>
      </x:c>
      <x:c r="C2532" s="122" t="str">
        <x:v>REPONSE</x:v>
      </x:c>
      <x:c r="D2532" s="122" t="str">
        <x:v>A</x:v>
      </x:c>
      <x:c r="E2532" s="123" t="n">
        <x:v>1</x:v>
      </x:c>
      <x:c r="F2532" s="122" t="str">
        <x:v>Opérateur du treuil de quai</x:v>
      </x:c>
      <x:c r="G2532" s="122" t="str">
        <x:v>Gardez le chemin haut et cette rive. Arrête-moi si le dernier porteur doit embarquer avant elle.</x:v>
      </x:c>
      <x:c r="H2532" s="122" t="str">
        <x:v>Réponse au choix retenu ; les autres réponses ne sont pas jouées.</x:v>
      </x:c>
      <x:c r="I2532" s="122" t="str">
        <x:v>Option physiquement praticable ; partenaires mentionnés présents et volontaires ; ressources nécessaires disponibles.</x:v>
      </x:c>
      <x:c r="J2532" s="122" t="str">
        <x:v>Guerre de clan — escarmouche RTS</x:v>
      </x:c>
      <x:c r="K2532" s="125" t="n">
        <x:v>16</x:v>
      </x:c>
    </x:row>
    <x:row r="2533" ht="59" customHeight="1">
      <x:c r="A2533" s="126" t="str">
        <x:v>D6-W-W3-RTS14-CHOIX-B-01</x:v>
      </x:c>
      <x:c r="B2533" s="127" t="str">
        <x:v>D6-W-W3-RTS14</x:v>
      </x:c>
      <x:c r="C2533" s="127" t="str">
        <x:v>CHOIX</x:v>
      </x:c>
      <x:c r="D2533" s="127" t="str">
        <x:v>B</x:v>
      </x:c>
      <x:c r="E2533" s="128" t="n">
        <x:v>1</x:v>
      </x:c>
      <x:c r="F2533" s="127" t="str">
        <x:v>Joueur</x:v>
      </x:c>
      <x:c r="G2533" s="127" t="str">
        <x:v>Coupe la manœuvre ; toutes les personnes rentrent.</x:v>
      </x:c>
      <x:c r="H2533" s="127" t="str">
        <x:v>Regarder la personne ou l’appui concerné ; intention, pas résultat.</x:v>
      </x:c>
      <x:c r="I2533" s="127" t="str">
        <x:v>Option physiquement praticable ; aucune téléportation ou ressource supposée. Si choix de différer : sortie sûre encore atteignable.</x:v>
      </x:c>
      <x:c r="J2533" s="127" t="str">
        <x:v>Guerre de clan — escarmouche RTS</x:v>
      </x:c>
      <x:c r="K2533" s="130" t="n">
        <x:v>8</x:v>
      </x:c>
    </x:row>
    <x:row r="2534" ht="59" customHeight="1">
      <x:c r="A2534" s="121" t="str">
        <x:v>D6-W-W3-RTS14-REPONSE-B-01</x:v>
      </x:c>
      <x:c r="B2534" s="122" t="str">
        <x:v>D6-W-W3-RTS14</x:v>
      </x:c>
      <x:c r="C2534" s="122" t="str">
        <x:v>REPONSE</x:v>
      </x:c>
      <x:c r="D2534" s="122" t="str">
        <x:v>B</x:v>
      </x:c>
      <x:c r="E2534" s="123" t="n">
        <x:v>1</x:v>
      </x:c>
      <x:c r="F2534" s="122" t="str">
        <x:v>Opérateur du treuil de quai</x:v>
      </x:c>
      <x:c r="G2534" s="122" t="str">
        <x:v>Je pose la charge contre la butée. Elle restera là, même quand la coque partira.</x:v>
      </x:c>
      <x:c r="H2534" s="122" t="str">
        <x:v>Réponse au choix retenu ; les autres réponses ne sont pas jouées.</x:v>
      </x:c>
      <x:c r="I2534" s="122" t="str">
        <x:v>Option physiquement praticable ; aucune téléportation ou ressource supposée. Si choix de différer : sortie sûre encore atteignable.</x:v>
      </x:c>
      <x:c r="J2534" s="122" t="str">
        <x:v>Guerre de clan — escarmouche RTS</x:v>
      </x:c>
      <x:c r="K2534" s="125" t="n">
        <x:v>15</x:v>
      </x:c>
    </x:row>
    <x:row r="2535" ht="254" customHeight="1">
      <x:c r="A2535" s="126" t="str">
        <x:v>D6-W-W3-RTS15-OUV---01</x:v>
      </x:c>
      <x:c r="B2535" s="127" t="str">
        <x:v>D6-W-W3-RTS15</x:v>
      </x:c>
      <x:c r="C2535" s="127" t="str">
        <x:v>OUV</x:v>
      </x:c>
      <x:c r="D2535" s="127" t="str">
        <x:v>-</x:v>
      </x:c>
      <x:c r="E2535" s="128" t="n">
        <x:v>1</x:v>
      </x:c>
      <x:c r="F2535" s="127" t="str">
        <x:v>Observatrice du piton</x:v>
      </x:c>
      <x:c r="G2535" s="127" t="str">
        <x:v>La tour envoie un faux feu. J’ai vu sa réserve derrière le mur, mais pas les gardes sous la lentille.</x:v>
      </x:c>
      <x:c r="H2535" s="127" t="str">
        <x:v>Désigne l’élément visible concerné puis laisse au joueur le temps de regarder.</x:v>
      </x:c>
      <x:c r="I2535"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535" s="127" t="str">
        <x:v>Guerre de clan — escarmouche RTS</x:v>
      </x:c>
      <x:c r="K2535" s="130" t="n">
        <x:v>20</x:v>
      </x:c>
    </x:row>
    <x:row r="2536" ht="74" customHeight="1">
      <x:c r="A2536" s="121" t="str">
        <x:v>D6-W-W3-RTS15-SUCCES---01</x:v>
      </x:c>
      <x:c r="B2536" s="122" t="str">
        <x:v>D6-W-W3-RTS15</x:v>
      </x:c>
      <x:c r="C2536" s="122" t="str">
        <x:v>SUCCES</x:v>
      </x:c>
      <x:c r="D2536" s="122" t="str">
        <x:v>-</x:v>
      </x:c>
      <x:c r="E2536" s="123" t="n">
        <x:v>1</x:v>
      </x:c>
      <x:c r="F2536" s="122" t="str">
        <x:v>Observatrice du piton</x:v>
      </x:c>
      <x:c r="G2536" s="122" t="str">
        <x:v>Le faux feu ne répond plus. La tour garde les dégâts que nous lui avons faits.</x:v>
      </x:c>
      <x:c r="H2536" s="122" t="str">
        <x:v>Rejoint le point de travail ou de passage réellement obtenu.</x:v>
      </x:c>
      <x:c r="I2536" s="122" t="str">
        <x:v>Résultat correspondant effectivement constaté ; remplace ou supprime la ligne si choix de refus/différé/observation. Ne jamais jouer une victoire non acquise.</x:v>
      </x:c>
      <x:c r="J2536" s="122" t="str">
        <x:v>Guerre de clan — escarmouche RTS</x:v>
      </x:c>
      <x:c r="K2536" s="125" t="n">
        <x:v>16</x:v>
      </x:c>
    </x:row>
    <x:row r="2537" ht="44" customHeight="1">
      <x:c r="A2537" s="126" t="str">
        <x:v>D6-W-W3-RTS15-ECHEC---01</x:v>
      </x:c>
      <x:c r="B2537" s="127" t="str">
        <x:v>D6-W-W3-RTS15</x:v>
      </x:c>
      <x:c r="C2537" s="127" t="str">
        <x:v>ECHEC</x:v>
      </x:c>
      <x:c r="D2537" s="127" t="str">
        <x:v>-</x:v>
      </x:c>
      <x:c r="E2537" s="128" t="n">
        <x:v>1</x:v>
      </x:c>
      <x:c r="F2537" s="127" t="str">
        <x:v>Observatrice du piton</x:v>
      </x:c>
      <x:c r="G2537" s="127" t="str">
        <x:v>Le signal trompe encore la côte. L’approche ne suffit pas à le couper.</x:v>
      </x:c>
      <x:c r="H2537" s="127" t="str">
        <x:v>Abaisse la main et regarde la route ou l’objet resté inaccessible.</x:v>
      </x:c>
      <x:c r="I2537" s="127" t="str">
        <x:v>Échec ou blocage correspondant effectivement observé ; les dégâts, objets et positions persistent.</x:v>
      </x:c>
      <x:c r="J2537" s="127" t="str">
        <x:v>Guerre de clan — escarmouche RTS</x:v>
      </x:c>
      <x:c r="K2537" s="130" t="n">
        <x:v>13</x:v>
      </x:c>
    </x:row>
    <x:row r="2538" ht="44" customHeight="1">
      <x:c r="A2538" s="121" t="str">
        <x:v>D6-W-W3-RTS15-REPRISE---01</x:v>
      </x:c>
      <x:c r="B2538" s="122" t="str">
        <x:v>D6-W-W3-RTS15</x:v>
      </x:c>
      <x:c r="C2538" s="122" t="str">
        <x:v>REPRISE</x:v>
      </x:c>
      <x:c r="D2538" s="122" t="str">
        <x:v>-</x:v>
      </x:c>
      <x:c r="E2538" s="123" t="n">
        <x:v>1</x:v>
      </x:c>
      <x:c r="F2538" s="122" t="str">
        <x:v>Observatrice du piton</x:v>
      </x:c>
      <x:c r="G2538" s="122" t="str">
        <x:v>La rafale est passée. Retrouve l’optique avant de viser.</x:v>
      </x:c>
      <x:c r="H2538" s="122" t="str">
        <x:v>Reprend sa place au dernier point sûr, sans rejouer le début.</x:v>
      </x:c>
      <x:c r="I2538" s="122" t="str">
        <x:v>Réinteraction volontaire après interruption ; état de l’action conservé.</x:v>
      </x:c>
      <x:c r="J2538" s="122" t="str">
        <x:v>Guerre de clan — escarmouche RTS</x:v>
      </x:c>
      <x:c r="K2538" s="125" t="n">
        <x:v>9</x:v>
      </x:c>
    </x:row>
    <x:row r="2539" ht="59" customHeight="1">
      <x:c r="A2539" s="126" t="str">
        <x:v>D6-W-W3-RTS15-CHOIX-A-01</x:v>
      </x:c>
      <x:c r="B2539" s="127" t="str">
        <x:v>D6-W-W3-RTS15</x:v>
      </x:c>
      <x:c r="C2539" s="127" t="str">
        <x:v>CHOIX</x:v>
      </x:c>
      <x:c r="D2539" s="127" t="str">
        <x:v>A</x:v>
      </x:c>
      <x:c r="E2539" s="128" t="n">
        <x:v>1</x:v>
      </x:c>
      <x:c r="F2539" s="127" t="str">
        <x:v>Joueur</x:v>
      </x:c>
      <x:c r="G2539" s="127" t="str">
        <x:v>Nous prenons la tour intacte.</x:v>
      </x:c>
      <x:c r="H2539" s="127" t="str">
        <x:v>Regarder la personne ou l’appui concerné ; intention, pas résultat.</x:v>
      </x:c>
      <x:c r="I2539" s="127" t="str">
        <x:v>Option physiquement praticable ; partenaires mentionnés présents et volontaires ; ressources nécessaires disponibles.</x:v>
      </x:c>
      <x:c r="J2539" s="127" t="str">
        <x:v>Guerre de clan — escarmouche RTS</x:v>
      </x:c>
      <x:c r="K2539" s="130" t="n">
        <x:v>5</x:v>
      </x:c>
    </x:row>
    <x:row r="2540" ht="59" customHeight="1">
      <x:c r="A2540" s="121" t="str">
        <x:v>D6-W-W3-RTS15-REPONSE-A-01</x:v>
      </x:c>
      <x:c r="B2540" s="122" t="str">
        <x:v>D6-W-W3-RTS15</x:v>
      </x:c>
      <x:c r="C2540" s="122" t="str">
        <x:v>REPONSE</x:v>
      </x:c>
      <x:c r="D2540" s="122" t="str">
        <x:v>A</x:v>
      </x:c>
      <x:c r="E2540" s="123" t="n">
        <x:v>1</x:v>
      </x:c>
      <x:c r="F2540" s="122" t="str">
        <x:v>Observatrice du piton</x:v>
      </x:c>
      <x:c r="G2540" s="122" t="str">
        <x:v>Je garde le piton. Approchez par la gorge pendant que l’autre groupe montre la plage.</x:v>
      </x:c>
      <x:c r="H2540" s="122" t="str">
        <x:v>Réponse au choix retenu ; les autres réponses ne sont pas jouées.</x:v>
      </x:c>
      <x:c r="I2540" s="122" t="str">
        <x:v>Option physiquement praticable ; partenaires mentionnés présents et volontaires ; ressources nécessaires disponibles.</x:v>
      </x:c>
      <x:c r="J2540" s="122" t="str">
        <x:v>Guerre de clan — escarmouche RTS</x:v>
      </x:c>
      <x:c r="K2540" s="125" t="n">
        <x:v>15</x:v>
      </x:c>
    </x:row>
    <x:row r="2541" ht="59" customHeight="1">
      <x:c r="A2541" s="126" t="str">
        <x:v>D6-W-W3-RTS15-CHOIX-B-01</x:v>
      </x:c>
      <x:c r="B2541" s="127" t="str">
        <x:v>D6-W-W3-RTS15</x:v>
      </x:c>
      <x:c r="C2541" s="127" t="str">
        <x:v>CHOIX</x:v>
      </x:c>
      <x:c r="D2541" s="127" t="str">
        <x:v>B</x:v>
      </x:c>
      <x:c r="E2541" s="128" t="n">
        <x:v>1</x:v>
      </x:c>
      <x:c r="F2541" s="127" t="str">
        <x:v>Joueur</x:v>
      </x:c>
      <x:c r="G2541" s="127" t="str">
        <x:v>Nous neutralisons l’optique depuis le couvert.</x:v>
      </x:c>
      <x:c r="H2541" s="127" t="str">
        <x:v>Regarder la personne ou l’appui concerné ; intention, pas résultat.</x:v>
      </x:c>
      <x:c r="I2541" s="127" t="str">
        <x:v>Option physiquement praticable ; aucune téléportation ou ressource supposée. Si choix de différer : sortie sûre encore atteignable.</x:v>
      </x:c>
      <x:c r="J2541" s="127" t="str">
        <x:v>Guerre de clan — escarmouche RTS</x:v>
      </x:c>
      <x:c r="K2541" s="130" t="n">
        <x:v>6</x:v>
      </x:c>
    </x:row>
    <x:row r="2542" ht="59" customHeight="1">
      <x:c r="A2542" s="121" t="str">
        <x:v>D6-W-W3-RTS15-REPONSE-B-01</x:v>
      </x:c>
      <x:c r="B2542" s="122" t="str">
        <x:v>D6-W-W3-RTS15</x:v>
      </x:c>
      <x:c r="C2542" s="122" t="str">
        <x:v>REPONSE</x:v>
      </x:c>
      <x:c r="D2542" s="122" t="str">
        <x:v>B</x:v>
      </x:c>
      <x:c r="E2542" s="123" t="n">
        <x:v>1</x:v>
      </x:c>
      <x:c r="F2542" s="122" t="str">
        <x:v>Observatrice du piton</x:v>
      </x:c>
      <x:c r="G2542" s="122" t="str">
        <x:v>Attendez la fin de cette rafale. Il faut voir la lentille avant de tirer.</x:v>
      </x:c>
      <x:c r="H2542" s="122" t="str">
        <x:v>Réponse au choix retenu ; les autres réponses ne sont pas jouées.</x:v>
      </x:c>
      <x:c r="I2542" s="122" t="str">
        <x:v>Option physiquement praticable ; aucune téléportation ou ressource supposée. Si choix de différer : sortie sûre encore atteignable.</x:v>
      </x:c>
      <x:c r="J2542" s="122" t="str">
        <x:v>Guerre de clan — escarmouche RTS</x:v>
      </x:c>
      <x:c r="K2542" s="125" t="n">
        <x:v>14</x:v>
      </x:c>
    </x:row>
    <x:row r="2543" ht="254" customHeight="1">
      <x:c r="A2543" s="126" t="str">
        <x:v>D6-W-W3-RTS16-OUV---01</x:v>
      </x:c>
      <x:c r="B2543" s="127" t="str">
        <x:v>D6-W-W3-RTS16</x:v>
      </x:c>
      <x:c r="C2543" s="127" t="str">
        <x:v>OUV</x:v>
      </x:c>
      <x:c r="D2543" s="127" t="str">
        <x:v>-</x:v>
      </x:c>
      <x:c r="E2543" s="128" t="n">
        <x:v>1</x:v>
      </x:c>
      <x:c r="F2543" s="127" t="str">
        <x:v>Gardienne des deux feux</x:v>
      </x:c>
      <x:c r="G2543" s="127" t="str">
        <x:v>Les transports sont déjà en route. Le second piton vient de voir un groupe contourner la passerelle.</x:v>
      </x:c>
      <x:c r="H2543" s="127" t="str">
        <x:v>Désigne l’élément visible concerné puis laisse au joueur le temps de regarder.</x:v>
      </x:c>
      <x:c r="I2543"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543" s="127" t="str">
        <x:v>Guerre de clan — escarmouche RTS</x:v>
      </x:c>
      <x:c r="K2543" s="130" t="n">
        <x:v>17</x:v>
      </x:c>
    </x:row>
    <x:row r="2544" ht="74" customHeight="1">
      <x:c r="A2544" s="121" t="str">
        <x:v>D6-W-W3-RTS16-SUCCES---01</x:v>
      </x:c>
      <x:c r="B2544" s="122" t="str">
        <x:v>D6-W-W3-RTS16</x:v>
      </x:c>
      <x:c r="C2544" s="122" t="str">
        <x:v>SUCCES</x:v>
      </x:c>
      <x:c r="D2544" s="122" t="str">
        <x:v>-</x:v>
      </x:c>
      <x:c r="E2544" s="123" t="n">
        <x:v>1</x:v>
      </x:c>
      <x:c r="F2544" s="122" t="str">
        <x:v>Gardienne des deux feux</x:v>
      </x:c>
      <x:c r="G2544" s="122" t="str">
        <x:v>Les pilotes ont répondu au signal essayé. Leur trajet conduit à un quai qui peut les recevoir.</x:v>
      </x:c>
      <x:c r="H2544" s="122" t="str">
        <x:v>Rejoint le point de travail ou de passage réellement obtenu.</x:v>
      </x:c>
      <x:c r="I2544" s="122" t="str">
        <x:v>Résultat correspondant effectivement constaté ; remplace ou supprime la ligne si choix de refus/différé/observation. Ne jamais jouer une victoire non acquise.</x:v>
      </x:c>
      <x:c r="J2544" s="122" t="str">
        <x:v>Guerre de clan — escarmouche RTS</x:v>
      </x:c>
      <x:c r="K2544" s="125" t="n">
        <x:v>17</x:v>
      </x:c>
    </x:row>
    <x:row r="2545" ht="44" customHeight="1">
      <x:c r="A2545" s="126" t="str">
        <x:v>D6-W-W3-RTS16-ECHEC---01</x:v>
      </x:c>
      <x:c r="B2545" s="127" t="str">
        <x:v>D6-W-W3-RTS16</x:v>
      </x:c>
      <x:c r="C2545" s="127" t="str">
        <x:v>ECHEC</x:v>
      </x:c>
      <x:c r="D2545" s="127" t="str">
        <x:v>-</x:v>
      </x:c>
      <x:c r="E2545" s="128" t="n">
        <x:v>1</x:v>
      </x:c>
      <x:c r="F2545" s="127" t="str">
        <x:v>Gardienne des deux feux</x:v>
      </x:c>
      <x:c r="G2545" s="127" t="str">
        <x:v>Le second feu est muet. La coque qui le suit doit encore être redirigée.</x:v>
      </x:c>
      <x:c r="H2545" s="127" t="str">
        <x:v>Abaisse la main et regarde la route ou l’objet resté inaccessible.</x:v>
      </x:c>
      <x:c r="I2545" s="127" t="str">
        <x:v>Échec ou blocage correspondant effectivement observé ; les dégâts, objets et positions persistent.</x:v>
      </x:c>
      <x:c r="J2545" s="127" t="str">
        <x:v>Guerre de clan — escarmouche RTS</x:v>
      </x:c>
      <x:c r="K2545" s="130" t="n">
        <x:v>14</x:v>
      </x:c>
    </x:row>
    <x:row r="2546" ht="44" customHeight="1">
      <x:c r="A2546" s="121" t="str">
        <x:v>D6-W-W3-RTS16-REPRISE---01</x:v>
      </x:c>
      <x:c r="B2546" s="122" t="str">
        <x:v>D6-W-W3-RTS16</x:v>
      </x:c>
      <x:c r="C2546" s="122" t="str">
        <x:v>REPRISE</x:v>
      </x:c>
      <x:c r="D2546" s="122" t="str">
        <x:v>-</x:v>
      </x:c>
      <x:c r="E2546" s="123" t="n">
        <x:v>1</x:v>
      </x:c>
      <x:c r="F2546" s="122" t="str">
        <x:v>Gardienne des deux feux</x:v>
      </x:c>
      <x:c r="G2546" s="122" t="str">
        <x:v>La passerelle est le temps qu’il nous manque. Repositionne la réserve depuis son vrai piton.</x:v>
      </x:c>
      <x:c r="H2546" s="122" t="str">
        <x:v>Reprend sa place au dernier point sûr, sans rejouer le début.</x:v>
      </x:c>
      <x:c r="I2546" s="122" t="str">
        <x:v>Réinteraction volontaire après interruption ; état de l’action conservé.</x:v>
      </x:c>
      <x:c r="J2546" s="122" t="str">
        <x:v>Guerre de clan — escarmouche RTS</x:v>
      </x:c>
      <x:c r="K2546" s="125" t="n">
        <x:v>15</x:v>
      </x:c>
    </x:row>
    <x:row r="2547" ht="59" customHeight="1">
      <x:c r="A2547" s="126" t="str">
        <x:v>D6-W-W3-RTS16-CHOIX-A-01</x:v>
      </x:c>
      <x:c r="B2547" s="127" t="str">
        <x:v>D6-W-W3-RTS16</x:v>
      </x:c>
      <x:c r="C2547" s="127" t="str">
        <x:v>CHOIX</x:v>
      </x:c>
      <x:c r="D2547" s="127" t="str">
        <x:v>A</x:v>
      </x:c>
      <x:c r="E2547" s="128" t="n">
        <x:v>1</x:v>
      </x:c>
      <x:c r="F2547" s="127" t="str">
        <x:v>Joueur</x:v>
      </x:c>
      <x:c r="G2547" s="127" t="str">
        <x:v>Nous fortifions cette tour avec un signal de secours.</x:v>
      </x:c>
      <x:c r="H2547" s="127" t="str">
        <x:v>Regarder la personne ou l’appui concerné ; intention, pas résultat.</x:v>
      </x:c>
      <x:c r="I2547" s="127" t="str">
        <x:v>Option physiquement praticable ; partenaires mentionnés présents et volontaires ; ressources nécessaires disponibles.</x:v>
      </x:c>
      <x:c r="J2547" s="127" t="str">
        <x:v>Guerre de clan — escarmouche RTS</x:v>
      </x:c>
      <x:c r="K2547" s="130" t="n">
        <x:v>9</x:v>
      </x:c>
    </x:row>
    <x:row r="2548" ht="59" customHeight="1">
      <x:c r="A2548" s="121" t="str">
        <x:v>D6-W-W3-RTS16-REPONSE-A-01</x:v>
      </x:c>
      <x:c r="B2548" s="122" t="str">
        <x:v>D6-W-W3-RTS16</x:v>
      </x:c>
      <x:c r="C2548" s="122" t="str">
        <x:v>REPONSE</x:v>
      </x:c>
      <x:c r="D2548" s="122" t="str">
        <x:v>A</x:v>
      </x:c>
      <x:c r="E2548" s="123" t="n">
        <x:v>1</x:v>
      </x:c>
      <x:c r="F2548" s="122" t="str">
        <x:v>Gardienne des deux feux</x:v>
      </x:c>
      <x:c r="G2548" s="122" t="str">
        <x:v>Vérifiez la halte vers laquelle nous les détournerons. Je ne les enverrai pas vers une promesse.</x:v>
      </x:c>
      <x:c r="H2548" s="122" t="str">
        <x:v>Réponse au choix retenu ; les autres réponses ne sont pas jouées.</x:v>
      </x:c>
      <x:c r="I2548" s="122" t="str">
        <x:v>Option physiquement praticable ; partenaires mentionnés présents et volontaires ; ressources nécessaires disponibles.</x:v>
      </x:c>
      <x:c r="J2548" s="122" t="str">
        <x:v>Guerre de clan — escarmouche RTS</x:v>
      </x:c>
      <x:c r="K2548" s="125" t="n">
        <x:v>16</x:v>
      </x:c>
    </x:row>
    <x:row r="2549" ht="59" customHeight="1">
      <x:c r="A2549" s="126" t="str">
        <x:v>D6-W-W3-RTS16-CHOIX-B-01</x:v>
      </x:c>
      <x:c r="B2549" s="127" t="str">
        <x:v>D6-W-W3-RTS16</x:v>
      </x:c>
      <x:c r="C2549" s="127" t="str">
        <x:v>CHOIX</x:v>
      </x:c>
      <x:c r="D2549" s="127" t="str">
        <x:v>B</x:v>
      </x:c>
      <x:c r="E2549" s="128" t="n">
        <x:v>1</x:v>
      </x:c>
      <x:c r="F2549" s="127" t="str">
        <x:v>Joueur</x:v>
      </x:c>
      <x:c r="G2549" s="127" t="str">
        <x:v>Nous gardons les deux avec une réserve commune.</x:v>
      </x:c>
      <x:c r="H2549" s="127" t="str">
        <x:v>Regarder la personne ou l’appui concerné ; intention, pas résultat.</x:v>
      </x:c>
      <x:c r="I2549" s="127" t="str">
        <x:v>Option physiquement praticable ; aucune téléportation ou ressource supposée. Si choix de différer : sortie sûre encore atteignable.</x:v>
      </x:c>
      <x:c r="J2549" s="127" t="str">
        <x:v>Guerre de clan — escarmouche RTS</x:v>
      </x:c>
      <x:c r="K2549" s="130" t="n">
        <x:v>8</x:v>
      </x:c>
    </x:row>
    <x:row r="2550" ht="59" customHeight="1">
      <x:c r="A2550" s="121" t="str">
        <x:v>D6-W-W3-RTS16-REPONSE-B-01</x:v>
      </x:c>
      <x:c r="B2550" s="122" t="str">
        <x:v>D6-W-W3-RTS16</x:v>
      </x:c>
      <x:c r="C2550" s="122" t="str">
        <x:v>REPONSE</x:v>
      </x:c>
      <x:c r="D2550" s="122" t="str">
        <x:v>B</x:v>
      </x:c>
      <x:c r="E2550" s="123" t="n">
        <x:v>1</x:v>
      </x:c>
      <x:c r="F2550" s="122" t="str">
        <x:v>Gardienne des deux feux</x:v>
      </x:c>
      <x:c r="G2550" s="122" t="str">
        <x:v>La réserve doit traverser à pied. Faites-la partir avant que l’un des postes reste seul.</x:v>
      </x:c>
      <x:c r="H2550" s="122" t="str">
        <x:v>Réponse au choix retenu ; les autres réponses ne sont pas jouées.</x:v>
      </x:c>
      <x:c r="I2550" s="122" t="str">
        <x:v>Option physiquement praticable ; aucune téléportation ou ressource supposée. Si choix de différer : sortie sûre encore atteignable.</x:v>
      </x:c>
      <x:c r="J2550" s="122" t="str">
        <x:v>Guerre de clan — escarmouche RTS</x:v>
      </x:c>
      <x:c r="K2550" s="125" t="n">
        <x:v>15</x:v>
      </x:c>
    </x:row>
    <x:row r="2551" ht="254" customHeight="1">
      <x:c r="A2551" s="126" t="str">
        <x:v>D6-W-W3-RTS17-OUV---01</x:v>
      </x:c>
      <x:c r="B2551" s="127" t="str">
        <x:v>D6-W-W3-RTS17</x:v>
      </x:c>
      <x:c r="C2551" s="127" t="str">
        <x:v>OUV</x:v>
      </x:c>
      <x:c r="D2551" s="127" t="str">
        <x:v>-</x:v>
      </x:c>
      <x:c r="E2551" s="128" t="n">
        <x:v>1</x:v>
      </x:c>
      <x:c r="F2551" s="127" t="str">
        <x:v>Guide du convoi gelé</x:v>
      </x:c>
      <x:c r="G2551" s="127" t="str">
        <x:v>La fissure rejoint le traîneau. Les chasseurs lourds passent par la moraine ; ici, une charge à la fois.</x:v>
      </x:c>
      <x:c r="H2551" s="127" t="str">
        <x:v>Désigne l’élément visible concerné puis laisse au joueur le temps de regarder.</x:v>
      </x:c>
      <x:c r="I2551"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551" s="127" t="str">
        <x:v>Guerre de clan — escarmouche RTS</x:v>
      </x:c>
      <x:c r="K2551" s="130" t="n">
        <x:v>19</x:v>
      </x:c>
    </x:row>
    <x:row r="2552" ht="74" customHeight="1">
      <x:c r="A2552" s="121" t="str">
        <x:v>D6-W-W3-RTS17-SUCCES---01</x:v>
      </x:c>
      <x:c r="B2552" s="122" t="str">
        <x:v>D6-W-W3-RTS17</x:v>
      </x:c>
      <x:c r="C2552" s="122" t="str">
        <x:v>SUCCES</x:v>
      </x:c>
      <x:c r="D2552" s="122" t="str">
        <x:v>-</x:v>
      </x:c>
      <x:c r="E2552" s="123" t="n">
        <x:v>1</x:v>
      </x:c>
      <x:c r="F2552" s="122" t="str">
        <x:v>Guide du convoi gelé</x:v>
      </x:c>
      <x:c r="G2552" s="122" t="str">
        <x:v>Les personnes ramenées ont atteint le refuge. La charge restée dehors demeure à sa place.</x:v>
      </x:c>
      <x:c r="H2552" s="122" t="str">
        <x:v>Rejoint le point de travail ou de passage réellement obtenu.</x:v>
      </x:c>
      <x:c r="I2552" s="122" t="str">
        <x:v>Résultat correspondant effectivement constaté ; remplace ou supprime la ligne si choix de refus/différé/observation. Ne jamais jouer une victoire non acquise.</x:v>
      </x:c>
      <x:c r="J2552" s="122" t="str">
        <x:v>Guerre de clan — escarmouche RTS</x:v>
      </x:c>
      <x:c r="K2552" s="125" t="n">
        <x:v>15</x:v>
      </x:c>
    </x:row>
    <x:row r="2553" ht="44" customHeight="1">
      <x:c r="A2553" s="126" t="str">
        <x:v>D6-W-W3-RTS17-ECHEC---01</x:v>
      </x:c>
      <x:c r="B2553" s="127" t="str">
        <x:v>D6-W-W3-RTS17</x:v>
      </x:c>
      <x:c r="C2553" s="127" t="str">
        <x:v>ECHEC</x:v>
      </x:c>
      <x:c r="D2553" s="127" t="str">
        <x:v>-</x:v>
      </x:c>
      <x:c r="E2553" s="128" t="n">
        <x:v>1</x:v>
      </x:c>
      <x:c r="F2553" s="127" t="str">
        <x:v>Guide du convoi gelé</x:v>
      </x:c>
      <x:c r="G2553" s="127" t="str">
        <x:v>Cette plaque vient de se fendre. Revenez vers l’appui confirmé.</x:v>
      </x:c>
      <x:c r="H2553" s="127" t="str">
        <x:v>Abaisse la main et regarde la route ou l’objet resté inaccessible.</x:v>
      </x:c>
      <x:c r="I2553" s="127" t="str">
        <x:v>Échec ou blocage correspondant effectivement observé ; les dégâts, objets et positions persistent.</x:v>
      </x:c>
      <x:c r="J2553" s="127" t="str">
        <x:v>Guerre de clan — escarmouche RTS</x:v>
      </x:c>
      <x:c r="K2553" s="130" t="n">
        <x:v>10</x:v>
      </x:c>
    </x:row>
    <x:row r="2554" ht="44" customHeight="1">
      <x:c r="A2554" s="121" t="str">
        <x:v>D6-W-W3-RTS17-REPRISE---01</x:v>
      </x:c>
      <x:c r="B2554" s="122" t="str">
        <x:v>D6-W-W3-RTS17</x:v>
      </x:c>
      <x:c r="C2554" s="122" t="str">
        <x:v>REPRISE</x:v>
      </x:c>
      <x:c r="D2554" s="122" t="str">
        <x:v>-</x:v>
      </x:c>
      <x:c r="E2554" s="123" t="n">
        <x:v>1</x:v>
      </x:c>
      <x:c r="F2554" s="122" t="str">
        <x:v>Guide du convoi gelé</x:v>
      </x:c>
      <x:c r="G2554" s="122" t="str">
        <x:v>Le convoi n’a pas bougé tout seul. Sondons autour de ce qui attend encore.</x:v>
      </x:c>
      <x:c r="H2554" s="122" t="str">
        <x:v>Reprend sa place au dernier point sûr, sans rejouer le début.</x:v>
      </x:c>
      <x:c r="I2554" s="122" t="str">
        <x:v>Réinteraction volontaire après interruption ; état de l’action conservé.</x:v>
      </x:c>
      <x:c r="J2554" s="122" t="str">
        <x:v>Guerre de clan — escarmouche RTS</x:v>
      </x:c>
      <x:c r="K2554" s="125" t="n">
        <x:v>14</x:v>
      </x:c>
    </x:row>
    <x:row r="2555" ht="59" customHeight="1">
      <x:c r="A2555" s="126" t="str">
        <x:v>D6-W-W3-RTS17-CHOIX-A-01</x:v>
      </x:c>
      <x:c r="B2555" s="127" t="str">
        <x:v>D6-W-W3-RTS17</x:v>
      </x:c>
      <x:c r="C2555" s="127" t="str">
        <x:v>CHOIX</x:v>
      </x:c>
      <x:c r="D2555" s="127" t="str">
        <x:v>A</x:v>
      </x:c>
      <x:c r="E2555" s="128" t="n">
        <x:v>1</x:v>
      </x:c>
      <x:c r="F2555" s="127" t="str">
        <x:v>Joueur</x:v>
      </x:c>
      <x:c r="G2555" s="127" t="str">
        <x:v>Les personnes sortent d’abord.</x:v>
      </x:c>
      <x:c r="H2555" s="127" t="str">
        <x:v>Regarder la personne ou l’appui concerné ; intention, pas résultat.</x:v>
      </x:c>
      <x:c r="I2555" s="127" t="str">
        <x:v>Option physiquement praticable ; partenaires mentionnés présents et volontaires ; ressources nécessaires disponibles.</x:v>
      </x:c>
      <x:c r="J2555" s="127" t="str">
        <x:v>Guerre de clan — escarmouche RTS</x:v>
      </x:c>
      <x:c r="K2555" s="130" t="n">
        <x:v>4</x:v>
      </x:c>
    </x:row>
    <x:row r="2556" ht="59" customHeight="1">
      <x:c r="A2556" s="121" t="str">
        <x:v>D6-W-W3-RTS17-REPONSE-A-01</x:v>
      </x:c>
      <x:c r="B2556" s="122" t="str">
        <x:v>D6-W-W3-RTS17</x:v>
      </x:c>
      <x:c r="C2556" s="122" t="str">
        <x:v>REPONSE</x:v>
      </x:c>
      <x:c r="D2556" s="122" t="str">
        <x:v>A</x:v>
      </x:c>
      <x:c r="E2556" s="123" t="n">
        <x:v>1</x:v>
      </x:c>
      <x:c r="F2556" s="122" t="str">
        <x:v>Guide du convoi gelé</x:v>
      </x:c>
      <x:c r="G2556" s="122" t="str">
        <x:v>Je marque les appuis sains jusqu’au refuge. Laisse le traîneau sur son dernier support.</x:v>
      </x:c>
      <x:c r="H2556" s="122" t="str">
        <x:v>Réponse au choix retenu ; les autres réponses ne sont pas jouées.</x:v>
      </x:c>
      <x:c r="I2556" s="122" t="str">
        <x:v>Option physiquement praticable ; partenaires mentionnés présents et volontaires ; ressources nécessaires disponibles.</x:v>
      </x:c>
      <x:c r="J2556" s="122" t="str">
        <x:v>Guerre de clan — escarmouche RTS</x:v>
      </x:c>
      <x:c r="K2556" s="125" t="n">
        <x:v>14</x:v>
      </x:c>
    </x:row>
    <x:row r="2557" ht="59" customHeight="1">
      <x:c r="A2557" s="126" t="str">
        <x:v>D6-W-W3-RTS17-CHOIX-B-01</x:v>
      </x:c>
      <x:c r="B2557" s="127" t="str">
        <x:v>D6-W-W3-RTS17</x:v>
      </x:c>
      <x:c r="C2557" s="127" t="str">
        <x:v>CHOIX</x:v>
      </x:c>
      <x:c r="D2557" s="127" t="str">
        <x:v>B</x:v>
      </x:c>
      <x:c r="E2557" s="128" t="n">
        <x:v>1</x:v>
      </x:c>
      <x:c r="F2557" s="127" t="str">
        <x:v>Joueur</x:v>
      </x:c>
      <x:c r="G2557" s="127" t="str">
        <x:v>Nous stabilisons aussi la charge principale.</x:v>
      </x:c>
      <x:c r="H2557" s="127" t="str">
        <x:v>Regarder la personne ou l’appui concerné ; intention, pas résultat.</x:v>
      </x:c>
      <x:c r="I2557" s="127" t="str">
        <x:v>Option physiquement praticable ; aucune téléportation ou ressource supposée. Si choix de différer : sortie sûre encore atteignable.</x:v>
      </x:c>
      <x:c r="J2557" s="127" t="str">
        <x:v>Guerre de clan — escarmouche RTS</x:v>
      </x:c>
      <x:c r="K2557" s="130" t="n">
        <x:v>6</x:v>
      </x:c>
    </x:row>
    <x:row r="2558" ht="59" customHeight="1">
      <x:c r="A2558" s="121" t="str">
        <x:v>D6-W-W3-RTS17-REPONSE-B-01</x:v>
      </x:c>
      <x:c r="B2558" s="122" t="str">
        <x:v>D6-W-W3-RTS17</x:v>
      </x:c>
      <x:c r="C2558" s="122" t="str">
        <x:v>REPONSE</x:v>
      </x:c>
      <x:c r="D2558" s="122" t="str">
        <x:v>B</x:v>
      </x:c>
      <x:c r="E2558" s="123" t="n">
        <x:v>1</x:v>
      </x:c>
      <x:c r="F2558" s="122" t="str">
        <x:v>Guide du convoi gelé</x:v>
      </x:c>
      <x:c r="G2558" s="122" t="str">
        <x:v>Apportez l’ancrage sans regrouper tous les porteurs sur la même plaque.</x:v>
      </x:c>
      <x:c r="H2558" s="122" t="str">
        <x:v>Réponse au choix retenu ; les autres réponses ne sont pas jouées.</x:v>
      </x:c>
      <x:c r="I2558" s="122" t="str">
        <x:v>Option physiquement praticable ; aucune téléportation ou ressource supposée. Si choix de différer : sortie sûre encore atteignable.</x:v>
      </x:c>
      <x:c r="J2558" s="122" t="str">
        <x:v>Guerre de clan — escarmouche RTS</x:v>
      </x:c>
      <x:c r="K2558" s="125" t="n">
        <x:v>11</x:v>
      </x:c>
    </x:row>
    <x:row r="2559" ht="254" customHeight="1">
      <x:c r="A2559" s="126" t="str">
        <x:v>D6-W-W3-RTS18-OUV---01</x:v>
      </x:c>
      <x:c r="B2559" s="127" t="str">
        <x:v>D6-W-W3-RTS18</x:v>
      </x:c>
      <x:c r="C2559" s="127" t="str">
        <x:v>OUV</x:v>
      </x:c>
      <x:c r="D2559" s="127" t="str">
        <x:v>-</x:v>
      </x:c>
      <x:c r="E2559" s="128" t="n">
        <x:v>1</x:v>
      </x:c>
      <x:c r="F2559" s="127" t="str">
        <x:v>Gardienne du refuge sous le vent</x:v>
      </x:c>
      <x:c r="G2559" s="127" t="str">
        <x:v>Le messager voit une fenêtre sur la sortie. Un dernier groupe a annoncé son approche, mais il n’est pas au seuil.</x:v>
      </x:c>
      <x:c r="H2559" s="127" t="str">
        <x:v>Désigne l’élément visible concerné puis laisse au joueur le temps de regarder.</x:v>
      </x:c>
      <x:c r="I2559"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559" s="127" t="str">
        <x:v>Guerre de clan — escarmouche RTS</x:v>
      </x:c>
      <x:c r="K2559" s="130" t="n">
        <x:v>21</x:v>
      </x:c>
    </x:row>
    <x:row r="2560" ht="74" customHeight="1">
      <x:c r="A2560" s="121" t="str">
        <x:v>D6-W-W3-RTS18-SUCCES---01</x:v>
      </x:c>
      <x:c r="B2560" s="122" t="str">
        <x:v>D6-W-W3-RTS18</x:v>
      </x:c>
      <x:c r="C2560" s="122" t="str">
        <x:v>SUCCES</x:v>
      </x:c>
      <x:c r="D2560" s="122" t="str">
        <x:v>-</x:v>
      </x:c>
      <x:c r="E2560" s="123" t="n">
        <x:v>1</x:v>
      </x:c>
      <x:c r="F2560" s="122" t="str">
        <x:v>Gardienne du refuge sous le vent</x:v>
      </x:c>
      <x:c r="G2560" s="122" t="str">
        <x:v>La vague prévue a rejoint l’extraction. Le refuge garde l’état dans lequel nous l’avons quitté.</x:v>
      </x:c>
      <x:c r="H2560" s="122" t="str">
        <x:v>Rejoint le point de travail ou de passage réellement obtenu.</x:v>
      </x:c>
      <x:c r="I2560" s="122" t="str">
        <x:v>Résultat correspondant effectivement constaté ; remplace ou supprime la ligne si choix de refus/différé/observation. Ne jamais jouer une victoire non acquise.</x:v>
      </x:c>
      <x:c r="J2560" s="122" t="str">
        <x:v>Guerre de clan — escarmouche RTS</x:v>
      </x:c>
      <x:c r="K2560" s="125" t="n">
        <x:v>15</x:v>
      </x:c>
    </x:row>
    <x:row r="2561" ht="44" customHeight="1">
      <x:c r="A2561" s="126" t="str">
        <x:v>D6-W-W3-RTS18-ECHEC---01</x:v>
      </x:c>
      <x:c r="B2561" s="127" t="str">
        <x:v>D6-W-W3-RTS18</x:v>
      </x:c>
      <x:c r="C2561" s="127" t="str">
        <x:v>ECHEC</x:v>
      </x:c>
      <x:c r="D2561" s="127" t="str">
        <x:v>-</x:v>
      </x:c>
      <x:c r="E2561" s="128" t="n">
        <x:v>1</x:v>
      </x:c>
      <x:c r="F2561" s="127" t="str">
        <x:v>Gardienne du refuge sous le vent</x:v>
      </x:c>
      <x:c r="G2561" s="127" t="str">
        <x:v>Le groupe attendu n’est pas arrivé. Continuer à tenir devient une nouvelle décision.</x:v>
      </x:c>
      <x:c r="H2561" s="127" t="str">
        <x:v>Abaisse la main et regarde la route ou l’objet resté inaccessible.</x:v>
      </x:c>
      <x:c r="I2561" s="127" t="str">
        <x:v>Échec ou blocage correspondant effectivement observé ; les dégâts, objets et positions persistent.</x:v>
      </x:c>
      <x:c r="J2561" s="127" t="str">
        <x:v>Guerre de clan — escarmouche RTS</x:v>
      </x:c>
      <x:c r="K2561" s="130" t="n">
        <x:v>13</x:v>
      </x:c>
    </x:row>
    <x:row r="2562" ht="44" customHeight="1">
      <x:c r="A2562" s="121" t="str">
        <x:v>D6-W-W3-RTS18-REPRISE---01</x:v>
      </x:c>
      <x:c r="B2562" s="122" t="str">
        <x:v>D6-W-W3-RTS18</x:v>
      </x:c>
      <x:c r="C2562" s="122" t="str">
        <x:v>REPRISE</x:v>
      </x:c>
      <x:c r="D2562" s="122" t="str">
        <x:v>-</x:v>
      </x:c>
      <x:c r="E2562" s="123" t="n">
        <x:v>1</x:v>
      </x:c>
      <x:c r="F2562" s="122" t="str">
        <x:v>Gardienne du refuge sous le vent</x:v>
      </x:c>
      <x:c r="G2562" s="122" t="str">
        <x:v>Le vent a ouvert l’autre approche aux deux camps. Déplaçons la couverture.</x:v>
      </x:c>
      <x:c r="H2562" s="122" t="str">
        <x:v>Reprend sa place au dernier point sûr, sans rejouer le début.</x:v>
      </x:c>
      <x:c r="I2562" s="122" t="str">
        <x:v>Réinteraction volontaire après interruption ; état de l’action conservé.</x:v>
      </x:c>
      <x:c r="J2562" s="122" t="str">
        <x:v>Guerre de clan — escarmouche RTS</x:v>
      </x:c>
      <x:c r="K2562" s="125" t="n">
        <x:v>12</x:v>
      </x:c>
    </x:row>
    <x:row r="2563" ht="59" customHeight="1">
      <x:c r="A2563" s="126" t="str">
        <x:v>D6-W-W3-RTS18-CHOIX-A-01</x:v>
      </x:c>
      <x:c r="B2563" s="127" t="str">
        <x:v>D6-W-W3-RTS18</x:v>
      </x:c>
      <x:c r="C2563" s="127" t="str">
        <x:v>CHOIX</x:v>
      </x:c>
      <x:c r="D2563" s="127" t="str">
        <x:v>A</x:v>
      </x:c>
      <x:c r="E2563" s="128" t="n">
        <x:v>1</x:v>
      </x:c>
      <x:c r="F2563" s="127" t="str">
        <x:v>Joueur</x:v>
      </x:c>
      <x:c r="G2563" s="127" t="str">
        <x:v>Nous partons à cette fenêtre.</x:v>
      </x:c>
      <x:c r="H2563" s="127" t="str">
        <x:v>Regarder la personne ou l’appui concerné ; intention, pas résultat.</x:v>
      </x:c>
      <x:c r="I2563" s="127" t="str">
        <x:v>Option physiquement praticable ; partenaires mentionnés présents et volontaires ; ressources nécessaires disponibles.</x:v>
      </x:c>
      <x:c r="J2563" s="127" t="str">
        <x:v>Guerre de clan — escarmouche RTS</x:v>
      </x:c>
      <x:c r="K2563" s="130" t="n">
        <x:v>5</x:v>
      </x:c>
    </x:row>
    <x:row r="2564" ht="59" customHeight="1">
      <x:c r="A2564" s="121" t="str">
        <x:v>D6-W-W3-RTS18-REPONSE-A-01</x:v>
      </x:c>
      <x:c r="B2564" s="122" t="str">
        <x:v>D6-W-W3-RTS18</x:v>
      </x:c>
      <x:c r="C2564" s="122" t="str">
        <x:v>REPONSE</x:v>
      </x:c>
      <x:c r="D2564" s="122" t="str">
        <x:v>A</x:v>
      </x:c>
      <x:c r="E2564" s="123" t="n">
        <x:v>1</x:v>
      </x:c>
      <x:c r="F2564" s="122" t="str">
        <x:v>Gardienne du refuge sous le vent</x:v>
      </x:c>
      <x:c r="G2564" s="122" t="str">
        <x:v>Je ferme derrière les blessés. Le groupe annoncé devra prendre la halte déjà vérifiée.</x:v>
      </x:c>
      <x:c r="H2564" s="122" t="str">
        <x:v>Réponse au choix retenu ; les autres réponses ne sont pas jouées.</x:v>
      </x:c>
      <x:c r="I2564" s="122" t="str">
        <x:v>Option physiquement praticable ; partenaires mentionnés présents et volontaires ; ressources nécessaires disponibles.</x:v>
      </x:c>
      <x:c r="J2564" s="122" t="str">
        <x:v>Guerre de clan — escarmouche RTS</x:v>
      </x:c>
      <x:c r="K2564" s="125" t="n">
        <x:v>14</x:v>
      </x:c>
    </x:row>
    <x:row r="2565" ht="59" customHeight="1">
      <x:c r="A2565" s="126" t="str">
        <x:v>D6-W-W3-RTS18-CHOIX-B-01</x:v>
      </x:c>
      <x:c r="B2565" s="127" t="str">
        <x:v>D6-W-W3-RTS18</x:v>
      </x:c>
      <x:c r="C2565" s="127" t="str">
        <x:v>CHOIX</x:v>
      </x:c>
      <x:c r="D2565" s="127" t="str">
        <x:v>B</x:v>
      </x:c>
      <x:c r="E2565" s="128" t="n">
        <x:v>1</x:v>
      </x:c>
      <x:c r="F2565" s="127" t="str">
        <x:v>Joueur</x:v>
      </x:c>
      <x:c r="G2565" s="127" t="str">
        <x:v>Nous tenons pour le groupe en route.</x:v>
      </x:c>
      <x:c r="H2565" s="127" t="str">
        <x:v>Regarder la personne ou l’appui concerné ; intention, pas résultat.</x:v>
      </x:c>
      <x:c r="I2565" s="127" t="str">
        <x:v>Option physiquement praticable ; aucune téléportation ou ressource supposée. Si choix de différer : sortie sûre encore atteignable.</x:v>
      </x:c>
      <x:c r="J2565" s="127" t="str">
        <x:v>Guerre de clan — escarmouche RTS</x:v>
      </x:c>
      <x:c r="K2565" s="130" t="n">
        <x:v>7</x:v>
      </x:c>
    </x:row>
    <x:row r="2566" ht="59" customHeight="1">
      <x:c r="A2566" s="121" t="str">
        <x:v>D6-W-W3-RTS18-REPONSE-B-01</x:v>
      </x:c>
      <x:c r="B2566" s="122" t="str">
        <x:v>D6-W-W3-RTS18</x:v>
      </x:c>
      <x:c r="C2566" s="122" t="str">
        <x:v>REPONSE</x:v>
      </x:c>
      <x:c r="D2566" s="122" t="str">
        <x:v>B</x:v>
      </x:c>
      <x:c r="E2566" s="123" t="n">
        <x:v>1</x:v>
      </x:c>
      <x:c r="F2566" s="122" t="str">
        <x:v>Gardienne du refuge sous le vent</x:v>
      </x:c>
      <x:c r="G2566" s="122" t="str">
        <x:v>Alors relevons la garde de l’entrée. Ceux qui attendent ici ont déjà marché longtemps.</x:v>
      </x:c>
      <x:c r="H2566" s="122" t="str">
        <x:v>Réponse au choix retenu ; les autres réponses ne sont pas jouées.</x:v>
      </x:c>
      <x:c r="I2566" s="122" t="str">
        <x:v>Option physiquement praticable ; aucune téléportation ou ressource supposée. Si choix de différer : sortie sûre encore atteignable.</x:v>
      </x:c>
      <x:c r="J2566" s="122" t="str">
        <x:v>Guerre de clan — escarmouche RTS</x:v>
      </x:c>
      <x:c r="K2566" s="125" t="n">
        <x:v>14</x:v>
      </x:c>
    </x:row>
    <x:row r="2567" ht="254" customHeight="1">
      <x:c r="A2567" s="126" t="str">
        <x:v>D6-W-W3-RTS19-OUV---01</x:v>
      </x:c>
      <x:c r="B2567" s="127" t="str">
        <x:v>D6-W-W3-RTS19</x:v>
      </x:c>
      <x:c r="C2567" s="127" t="str">
        <x:v>OUV</x:v>
      </x:c>
      <x:c r="D2567" s="127" t="str">
        <x:v>-</x:v>
      </x:c>
      <x:c r="E2567" s="128" t="n">
        <x:v>1</x:v>
      </x:c>
      <x:c r="F2567" s="127" t="str">
        <x:v>Artisan de galerie chaude</x:v>
      </x:c>
      <x:c r="G2567" s="127" t="str">
        <x:v>Le jet coupe cette traversée après le grondement. Fermer cette vanne nous donnera une fenêtre de travail.</x:v>
      </x:c>
      <x:c r="H2567" s="127" t="str">
        <x:v>Désigne l’élément visible concerné puis laisse au joueur le temps de regarder.</x:v>
      </x:c>
      <x:c r="I2567"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567" s="127" t="str">
        <x:v>Guerre de clan — escarmouche RTS</x:v>
      </x:c>
      <x:c r="K2567" s="130" t="n">
        <x:v>17</x:v>
      </x:c>
    </x:row>
    <x:row r="2568" ht="74" customHeight="1">
      <x:c r="A2568" s="121" t="str">
        <x:v>D6-W-W3-RTS19-SUCCES---01</x:v>
      </x:c>
      <x:c r="B2568" s="122" t="str">
        <x:v>D6-W-W3-RTS19</x:v>
      </x:c>
      <x:c r="C2568" s="122" t="str">
        <x:v>SUCCES</x:v>
      </x:c>
      <x:c r="D2568" s="122" t="str">
        <x:v>-</x:v>
      </x:c>
      <x:c r="E2568" s="123" t="n">
        <x:v>1</x:v>
      </x:c>
      <x:c r="F2568" s="122" t="str">
        <x:v>Artisan de galerie chaude</x:v>
      </x:c>
      <x:c r="G2568" s="122" t="str">
        <x:v>Le circuit fonctionne. Vous pouvez traverser par le passage que nous avons préparé.</x:v>
      </x:c>
      <x:c r="H2568" s="122" t="str">
        <x:v>Rejoint le point de travail ou de passage réellement obtenu.</x:v>
      </x:c>
      <x:c r="I2568" s="122" t="str">
        <x:v>Résultat correspondant effectivement constaté ; remplace ou supprime la ligne si choix de refus/différé/observation. Ne jamais jouer une victoire non acquise.</x:v>
      </x:c>
      <x:c r="J2568" s="122" t="str">
        <x:v>Guerre de clan — escarmouche RTS</x:v>
      </x:c>
      <x:c r="K2568" s="125" t="n">
        <x:v>13</x:v>
      </x:c>
    </x:row>
    <x:row r="2569" ht="44" customHeight="1">
      <x:c r="A2569" s="126" t="str">
        <x:v>D6-W-W3-RTS19-ECHEC---01</x:v>
      </x:c>
      <x:c r="B2569" s="127" t="str">
        <x:v>D6-W-W3-RTS19</x:v>
      </x:c>
      <x:c r="C2569" s="127" t="str">
        <x:v>ECHEC</x:v>
      </x:c>
      <x:c r="D2569" s="127" t="str">
        <x:v>-</x:v>
      </x:c>
      <x:c r="E2569" s="128" t="n">
        <x:v>1</x:v>
      </x:c>
      <x:c r="F2569" s="127" t="str">
        <x:v>Artisan de galerie chaude</x:v>
      </x:c>
      <x:c r="G2569" s="127" t="str">
        <x:v>Le jet traverse encore la route. La pièce n’est pas dans sa position de service.</x:v>
      </x:c>
      <x:c r="H2569" s="127" t="str">
        <x:v>Abaisse la main et regarde la route ou l’objet resté inaccessible.</x:v>
      </x:c>
      <x:c r="I2569" s="127" t="str">
        <x:v>Échec ou blocage correspondant effectivement observé ; les dégâts, objets et positions persistent.</x:v>
      </x:c>
      <x:c r="J2569" s="127" t="str">
        <x:v>Guerre de clan — escarmouche RTS</x:v>
      </x:c>
      <x:c r="K2569" s="130" t="n">
        <x:v>15</x:v>
      </x:c>
    </x:row>
    <x:row r="2570" ht="44" customHeight="1">
      <x:c r="A2570" s="121" t="str">
        <x:v>D6-W-W3-RTS19-REPRISE---01</x:v>
      </x:c>
      <x:c r="B2570" s="122" t="str">
        <x:v>D6-W-W3-RTS19</x:v>
      </x:c>
      <x:c r="C2570" s="122" t="str">
        <x:v>REPRISE</x:v>
      </x:c>
      <x:c r="D2570" s="122" t="str">
        <x:v>-</x:v>
      </x:c>
      <x:c r="E2570" s="123" t="n">
        <x:v>1</x:v>
      </x:c>
      <x:c r="F2570" s="122" t="str">
        <x:v>Artisan de galerie chaude</x:v>
      </x:c>
      <x:c r="G2570" s="122" t="str">
        <x:v>Attendez le grondement, puis regardez. Le cycle reprend là où il en est.</x:v>
      </x:c>
      <x:c r="H2570" s="122" t="str">
        <x:v>Reprend sa place au dernier point sûr, sans rejouer le début.</x:v>
      </x:c>
      <x:c r="I2570" s="122" t="str">
        <x:v>Réinteraction volontaire après interruption ; état de l’action conservé.</x:v>
      </x:c>
      <x:c r="J2570" s="122" t="str">
        <x:v>Guerre de clan — escarmouche RTS</x:v>
      </x:c>
      <x:c r="K2570" s="125" t="n">
        <x:v>13</x:v>
      </x:c>
    </x:row>
    <x:row r="2571" ht="59" customHeight="1">
      <x:c r="A2571" s="126" t="str">
        <x:v>D6-W-W3-RTS19-CHOIX-A-01</x:v>
      </x:c>
      <x:c r="B2571" s="127" t="str">
        <x:v>D6-W-W3-RTS19</x:v>
      </x:c>
      <x:c r="C2571" s="127" t="str">
        <x:v>CHOIX</x:v>
      </x:c>
      <x:c r="D2571" s="127" t="str">
        <x:v>A</x:v>
      </x:c>
      <x:c r="E2571" s="128" t="n">
        <x:v>1</x:v>
      </x:c>
      <x:c r="F2571" s="127" t="str">
        <x:v>Joueur</x:v>
      </x:c>
      <x:c r="G2571" s="127" t="str">
        <x:v>Nous ouvrons la route courte.</x:v>
      </x:c>
      <x:c r="H2571" s="127" t="str">
        <x:v>Regarder la personne ou l’appui concerné ; intention, pas résultat.</x:v>
      </x:c>
      <x:c r="I2571" s="127" t="str">
        <x:v>Option physiquement praticable ; partenaires mentionnés présents et volontaires ; ressources nécessaires disponibles.</x:v>
      </x:c>
      <x:c r="J2571" s="127" t="str">
        <x:v>Guerre de clan — escarmouche RTS</x:v>
      </x:c>
      <x:c r="K2571" s="130" t="n">
        <x:v>5</x:v>
      </x:c>
    </x:row>
    <x:row r="2572" ht="59" customHeight="1">
      <x:c r="A2572" s="121" t="str">
        <x:v>D6-W-W3-RTS19-REPONSE-A-01</x:v>
      </x:c>
      <x:c r="B2572" s="122" t="str">
        <x:v>D6-W-W3-RTS19</x:v>
      </x:c>
      <x:c r="C2572" s="122" t="str">
        <x:v>REPONSE</x:v>
      </x:c>
      <x:c r="D2572" s="122" t="str">
        <x:v>A</x:v>
      </x:c>
      <x:c r="E2572" s="123" t="n">
        <x:v>1</x:v>
      </x:c>
      <x:c r="F2572" s="122" t="str">
        <x:v>Artisan de galerie chaude</x:v>
      </x:c>
      <x:c r="G2572" s="122" t="str">
        <x:v>Elle sera rapide et exposée au carrefour. Gardez une sentinelle quand les portes seront ouvertes.</x:v>
      </x:c>
      <x:c r="H2572" s="122" t="str">
        <x:v>Réponse au choix retenu ; les autres réponses ne sont pas jouées.</x:v>
      </x:c>
      <x:c r="I2572" s="122" t="str">
        <x:v>Option physiquement praticable ; partenaires mentionnés présents et volontaires ; ressources nécessaires disponibles.</x:v>
      </x:c>
      <x:c r="J2572" s="122" t="str">
        <x:v>Guerre de clan — escarmouche RTS</x:v>
      </x:c>
      <x:c r="K2572" s="125" t="n">
        <x:v>15</x:v>
      </x:c>
    </x:row>
    <x:row r="2573" ht="59" customHeight="1">
      <x:c r="A2573" s="126" t="str">
        <x:v>D6-W-W3-RTS19-CHOIX-B-01</x:v>
      </x:c>
      <x:c r="B2573" s="127" t="str">
        <x:v>D6-W-W3-RTS19</x:v>
      </x:c>
      <x:c r="C2573" s="127" t="str">
        <x:v>CHOIX</x:v>
      </x:c>
      <x:c r="D2573" s="127" t="str">
        <x:v>B</x:v>
      </x:c>
      <x:c r="E2573" s="128" t="n">
        <x:v>1</x:v>
      </x:c>
      <x:c r="F2573" s="127" t="str">
        <x:v>Joueur</x:v>
      </x:c>
      <x:c r="G2573" s="127" t="str">
        <x:v>Nous préparons le détour pour les charges.</x:v>
      </x:c>
      <x:c r="H2573" s="127" t="str">
        <x:v>Regarder la personne ou l’appui concerné ; intention, pas résultat.</x:v>
      </x:c>
      <x:c r="I2573" s="127" t="str">
        <x:v>Option physiquement praticable ; aucune téléportation ou ressource supposée. Si choix de différer : sortie sûre encore atteignable.</x:v>
      </x:c>
      <x:c r="J2573" s="127" t="str">
        <x:v>Guerre de clan — escarmouche RTS</x:v>
      </x:c>
      <x:c r="K2573" s="130" t="n">
        <x:v>7</x:v>
      </x:c>
    </x:row>
    <x:row r="2574" ht="59" customHeight="1">
      <x:c r="A2574" s="121" t="str">
        <x:v>D6-W-W3-RTS19-REPONSE-B-01</x:v>
      </x:c>
      <x:c r="B2574" s="122" t="str">
        <x:v>D6-W-W3-RTS19</x:v>
      </x:c>
      <x:c r="C2574" s="122" t="str">
        <x:v>REPONSE</x:v>
      </x:c>
      <x:c r="D2574" s="122" t="str">
        <x:v>B</x:v>
      </x:c>
      <x:c r="E2574" s="123" t="n">
        <x:v>1</x:v>
      </x:c>
      <x:c r="F2574" s="122" t="str">
        <x:v>Artisan de galerie chaude</x:v>
      </x:c>
      <x:c r="G2574" s="122" t="str">
        <x:v>Il faut apporter la pièce jusque derrière le second coude. Les porteurs y auront la largeur nécessaire.</x:v>
      </x:c>
      <x:c r="H2574" s="122" t="str">
        <x:v>Réponse au choix retenu ; les autres réponses ne sont pas jouées.</x:v>
      </x:c>
      <x:c r="I2574" s="122" t="str">
        <x:v>Option physiquement praticable ; aucune téléportation ou ressource supposée. Si choix de différer : sortie sûre encore atteignable.</x:v>
      </x:c>
      <x:c r="J2574" s="122" t="str">
        <x:v>Guerre de clan — escarmouche RTS</x:v>
      </x:c>
      <x:c r="K2574" s="125" t="n">
        <x:v>17</x:v>
      </x:c>
    </x:row>
    <x:row r="2575" ht="254" customHeight="1">
      <x:c r="A2575" s="126" t="str">
        <x:v>D6-W-W3-RTS20-OUV---01</x:v>
      </x:c>
      <x:c r="B2575" s="127" t="str">
        <x:v>D6-W-W3-RTS20</x:v>
      </x:c>
      <x:c r="C2575" s="127" t="str">
        <x:v>OUV</x:v>
      </x:c>
      <x:c r="D2575" s="127" t="str">
        <x:v>-</x:v>
      </x:c>
      <x:c r="E2575" s="128" t="n">
        <x:v>1</x:v>
      </x:c>
      <x:c r="F2575" s="127" t="str">
        <x:v>Sentinelle du cordon</x:v>
      </x:c>
      <x:c r="G2575" s="127" t="str">
        <x:v>La créature frappe la cloison déjà fendue. Les rivaux suivent son mouvement, mais ils ne la dirigent pas.</x:v>
      </x:c>
      <x:c r="H2575" s="127" t="str">
        <x:v>Désigne l’élément visible concerné puis laisse au joueur le temps de regarder.</x:v>
      </x:c>
      <x:c r="I2575" s="127" t="str">
        <x:v>Blooded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575" s="127" t="str">
        <x:v>Guerre de clan — escarmouche RTS</x:v>
      </x:c>
      <x:c r="K2575" s="130" t="n">
        <x:v>18</x:v>
      </x:c>
    </x:row>
    <x:row r="2576" ht="74" customHeight="1">
      <x:c r="A2576" s="121" t="str">
        <x:v>D6-W-W3-RTS20-SUCCES---01</x:v>
      </x:c>
      <x:c r="B2576" s="122" t="str">
        <x:v>D6-W-W3-RTS20</x:v>
      </x:c>
      <x:c r="C2576" s="122" t="str">
        <x:v>SUCCES</x:v>
      </x:c>
      <x:c r="D2576" s="122" t="str">
        <x:v>-</x:v>
      </x:c>
      <x:c r="E2576" s="123" t="n">
        <x:v>1</x:v>
      </x:c>
      <x:c r="F2576" s="122" t="str">
        <x:v>Sentinelle du cordon</x:v>
      </x:c>
      <x:c r="G2576" s="122" t="str">
        <x:v>Le groupe extrait est à l’abri du cordon fermé. Le secteur laissé dangereux le reste.</x:v>
      </x:c>
      <x:c r="H2576" s="122" t="str">
        <x:v>Rejoint le point de travail ou de passage réellement obtenu.</x:v>
      </x:c>
      <x:c r="I2576" s="122" t="str">
        <x:v>Résultat correspondant effectivement constaté ; remplace ou supprime la ligne si choix de refus/différé/observation. Ne jamais jouer une victoire non acquise.</x:v>
      </x:c>
      <x:c r="J2576" s="122" t="str">
        <x:v>Guerre de clan — escarmouche RTS</x:v>
      </x:c>
      <x:c r="K2576" s="125" t="n">
        <x:v>15</x:v>
      </x:c>
    </x:row>
    <x:row r="2577" ht="44" customHeight="1">
      <x:c r="A2577" s="126" t="str">
        <x:v>D6-W-W3-RTS20-ECHEC---01</x:v>
      </x:c>
      <x:c r="B2577" s="127" t="str">
        <x:v>D6-W-W3-RTS20</x:v>
      </x:c>
      <x:c r="C2577" s="127" t="str">
        <x:v>ECHEC</x:v>
      </x:c>
      <x:c r="D2577" s="127" t="str">
        <x:v>-</x:v>
      </x:c>
      <x:c r="E2577" s="128" t="n">
        <x:v>1</x:v>
      </x:c>
      <x:c r="F2577" s="127" t="str">
        <x:v>Sentinelle du cordon</x:v>
      </x:c>
      <x:c r="G2577" s="127" t="str">
        <x:v>La fermeture n’a pas pris. Ce couloir ne peut pas être déclaré isolé.</x:v>
      </x:c>
      <x:c r="H2577" s="127" t="str">
        <x:v>Abaisse la main et regarde la route ou l’objet resté inaccessible.</x:v>
      </x:c>
      <x:c r="I2577" s="127" t="str">
        <x:v>Échec ou blocage correspondant effectivement observé ; les dégâts, objets et positions persistent.</x:v>
      </x:c>
      <x:c r="J2577" s="127" t="str">
        <x:v>Guerre de clan — escarmouche RTS</x:v>
      </x:c>
      <x:c r="K2577" s="130" t="n">
        <x:v>13</x:v>
      </x:c>
    </x:row>
    <x:row r="2578" ht="44" customHeight="1">
      <x:c r="A2578" s="121" t="str">
        <x:v>D6-W-W3-RTS20-REPRISE---01</x:v>
      </x:c>
      <x:c r="B2578" s="122" t="str">
        <x:v>D6-W-W3-RTS20</x:v>
      </x:c>
      <x:c r="C2578" s="122" t="str">
        <x:v>REPRISE</x:v>
      </x:c>
      <x:c r="D2578" s="122" t="str">
        <x:v>-</x:v>
      </x:c>
      <x:c r="E2578" s="123" t="n">
        <x:v>1</x:v>
      </x:c>
      <x:c r="F2578" s="122" t="str">
        <x:v>Sentinelle du cordon</x:v>
      </x:c>
      <x:c r="G2578" s="122" t="str">
        <x:v>L’écran tient cette section. Reprenons à la fermeture encore accessible.</x:v>
      </x:c>
      <x:c r="H2578" s="122" t="str">
        <x:v>Reprend sa place au dernier point sûr, sans rejouer le début.</x:v>
      </x:c>
      <x:c r="I2578" s="122" t="str">
        <x:v>Réinteraction volontaire après interruption ; état de l’action conservé.</x:v>
      </x:c>
      <x:c r="J2578" s="122" t="str">
        <x:v>Guerre de clan — escarmouche RTS</x:v>
      </x:c>
      <x:c r="K2578" s="125" t="n">
        <x:v>10</x:v>
      </x:c>
    </x:row>
    <x:row r="2579" ht="59" customHeight="1">
      <x:c r="A2579" s="126" t="str">
        <x:v>D6-W-W3-RTS20-CHOIX-A-01</x:v>
      </x:c>
      <x:c r="B2579" s="127" t="str">
        <x:v>D6-W-W3-RTS20</x:v>
      </x:c>
      <x:c r="C2579" s="127" t="str">
        <x:v>CHOIX</x:v>
      </x:c>
      <x:c r="D2579" s="127" t="str">
        <x:v>A</x:v>
      </x:c>
      <x:c r="E2579" s="128" t="n">
        <x:v>1</x:v>
      </x:c>
      <x:c r="F2579" s="127" t="str">
        <x:v>Joueur</x:v>
      </x:c>
      <x:c r="G2579" s="127" t="str">
        <x:v>Nous gardons le cordon jusqu’au dernier contenant.</x:v>
      </x:c>
      <x:c r="H2579" s="127" t="str">
        <x:v>Regarder la personne ou l’appui concerné ; intention, pas résultat.</x:v>
      </x:c>
      <x:c r="I2579" s="127" t="str">
        <x:v>Option physiquement praticable ; partenaires mentionnés présents et volontaires ; ressources nécessaires disponibles.</x:v>
      </x:c>
      <x:c r="J2579" s="127" t="str">
        <x:v>Guerre de clan — escarmouche RTS</x:v>
      </x:c>
      <x:c r="K2579" s="130" t="n">
        <x:v>7</x:v>
      </x:c>
    </x:row>
    <x:row r="2580" ht="59" customHeight="1">
      <x:c r="A2580" s="121" t="str">
        <x:v>D6-W-W3-RTS20-REPONSE-A-01</x:v>
      </x:c>
      <x:c r="B2580" s="122" t="str">
        <x:v>D6-W-W3-RTS20</x:v>
      </x:c>
      <x:c r="C2580" s="122" t="str">
        <x:v>REPONSE</x:v>
      </x:c>
      <x:c r="D2580" s="122" t="str">
        <x:v>A</x:v>
      </x:c>
      <x:c r="E2580" s="123" t="n">
        <x:v>1</x:v>
      </x:c>
      <x:c r="F2580" s="122" t="str">
        <x:v>Sentinelle du cordon</x:v>
      </x:c>
      <x:c r="G2580" s="122" t="str">
        <x:v>Laissez les opérateurs à leurs fermetures. Les porteurs ne doivent pas les remplacer trop tôt.</x:v>
      </x:c>
      <x:c r="H2580" s="122" t="str">
        <x:v>Réponse au choix retenu ; les autres réponses ne sont pas jouées.</x:v>
      </x:c>
      <x:c r="I2580" s="122" t="str">
        <x:v>Option physiquement praticable ; partenaires mentionnés présents et volontaires ; ressources nécessaires disponibles.</x:v>
      </x:c>
      <x:c r="J2580" s="122" t="str">
        <x:v>Guerre de clan — escarmouche RTS</x:v>
      </x:c>
      <x:c r="K2580" s="125" t="n">
        <x:v>15</x:v>
      </x:c>
    </x:row>
    <x:row r="2581" ht="59" customHeight="1">
      <x:c r="A2581" s="126" t="str">
        <x:v>D6-W-W3-RTS20-CHOIX-B-01</x:v>
      </x:c>
      <x:c r="B2581" s="127" t="str">
        <x:v>D6-W-W3-RTS20</x:v>
      </x:c>
      <x:c r="C2581" s="127" t="str">
        <x:v>CHOIX</x:v>
      </x:c>
      <x:c r="D2581" s="127" t="str">
        <x:v>B</x:v>
      </x:c>
      <x:c r="E2581" s="128" t="n">
        <x:v>1</x:v>
      </x:c>
      <x:c r="F2581" s="127" t="str">
        <x:v>Joueur</x:v>
      </x:c>
      <x:c r="G2581" s="127" t="str">
        <x:v>Nous retirons les personnes et scellons la réserve.</x:v>
      </x:c>
      <x:c r="H2581" s="127" t="str">
        <x:v>Regarder la personne ou l’appui concerné ; intention, pas résultat.</x:v>
      </x:c>
      <x:c r="I2581" s="127" t="str">
        <x:v>Option physiquement praticable ; aucune téléportation ou ressource supposée. Si choix de différer : sortie sûre encore atteignable.</x:v>
      </x:c>
      <x:c r="J2581" s="127" t="str">
        <x:v>Guerre de clan — escarmouche RTS</x:v>
      </x:c>
      <x:c r="K2581" s="130" t="n">
        <x:v>8</x:v>
      </x:c>
    </x:row>
    <x:row r="2582" ht="59" customHeight="1">
      <x:c r="A2582" s="121" t="str">
        <x:v>D6-W-W3-RTS20-REPONSE-B-01</x:v>
      </x:c>
      <x:c r="B2582" s="122" t="str">
        <x:v>D6-W-W3-RTS20</x:v>
      </x:c>
      <x:c r="C2582" s="122" t="str">
        <x:v>REPONSE</x:v>
      </x:c>
      <x:c r="D2582" s="122" t="str">
        <x:v>B</x:v>
      </x:c>
      <x:c r="E2582" s="123" t="n">
        <x:v>1</x:v>
      </x:c>
      <x:c r="F2582" s="122" t="str">
        <x:v>Sentinelle du cordon</x:v>
      </x:c>
      <x:c r="G2582" s="122" t="str">
        <x:v>Marquez ce qui reste. Je ferme seulement après le dernier passage.</x:v>
      </x:c>
      <x:c r="H2582" s="122" t="str">
        <x:v>Réponse au choix retenu ; les autres réponses ne sont pas jouées.</x:v>
      </x:c>
      <x:c r="I2582" s="122" t="str">
        <x:v>Option physiquement praticable ; aucune téléportation ou ressource supposée. Si choix de différer : sortie sûre encore atteignable.</x:v>
      </x:c>
      <x:c r="J2582" s="122" t="str">
        <x:v>Guerre de clan — escarmouche RTS</x:v>
      </x:c>
      <x:c r="K2582" s="125" t="n">
        <x:v>11</x:v>
      </x:c>
    </x:row>
    <x:row r="2583" ht="254" customHeight="1">
      <x:c r="A2583" s="126" t="str">
        <x:v>D6-W-W3-RTS21-OUV---01</x:v>
      </x:c>
      <x:c r="B2583" s="127" t="str">
        <x:v>D6-W-W3-RTS21</x:v>
      </x:c>
      <x:c r="C2583" s="127" t="str">
        <x:v>OUV</x:v>
      </x:c>
      <x:c r="D2583" s="127" t="str">
        <x:v>-</x:v>
      </x:c>
      <x:c r="E2583" s="128" t="n">
        <x:v>1</x:v>
      </x:c>
      <x:c r="F2583" s="127" t="str">
        <x:v>Opératrice des paliers</x:v>
      </x:c>
      <x:c r="G2583" s="127" t="str">
        <x:v>Le relais tient sur la plateforme ; pas avec tous ses porteurs. Nous aurons plusieurs trajets à couvrir.</x:v>
      </x:c>
      <x:c r="H2583" s="127" t="str">
        <x:v>Désigne l’élément visible concerné puis laisse au joueur le temps de regarder.</x:v>
      </x:c>
      <x:c r="I2583"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583" s="127" t="str">
        <x:v>Guerre de clan — escarmouche RTS</x:v>
      </x:c>
      <x:c r="K2583" s="130" t="n">
        <x:v>18</x:v>
      </x:c>
    </x:row>
    <x:row r="2584" ht="74" customHeight="1">
      <x:c r="A2584" s="121" t="str">
        <x:v>D6-W-W3-RTS21-SUCCES---01</x:v>
      </x:c>
      <x:c r="B2584" s="122" t="str">
        <x:v>D6-W-W3-RTS21</x:v>
      </x:c>
      <x:c r="C2584" s="122" t="str">
        <x:v>SUCCES</x:v>
      </x:c>
      <x:c r="D2584" s="122" t="str">
        <x:v>-</x:v>
      </x:c>
      <x:c r="E2584" s="123" t="n">
        <x:v>1</x:v>
      </x:c>
      <x:c r="F2584" s="122" t="str">
        <x:v>Opératrice des paliers</x:v>
      </x:c>
      <x:c r="G2584" s="122" t="str">
        <x:v>Le relais est au port et sa liaison a été testée.</x:v>
      </x:c>
      <x:c r="H2584" s="122" t="str">
        <x:v>Rejoint le point de travail ou de passage réellement obtenu.</x:v>
      </x:c>
      <x:c r="I2584" s="122" t="str">
        <x:v>Résultat correspondant effectivement constaté ; remplace ou supprime la ligne si choix de refus/différé/observation. Ne jamais jouer une victoire non acquise.</x:v>
      </x:c>
      <x:c r="J2584" s="122" t="str">
        <x:v>Guerre de clan — escarmouche RTS</x:v>
      </x:c>
      <x:c r="K2584" s="125" t="n">
        <x:v>11</x:v>
      </x:c>
    </x:row>
    <x:row r="2585" ht="44" customHeight="1">
      <x:c r="A2585" s="126" t="str">
        <x:v>D6-W-W3-RTS21-ECHEC---01</x:v>
      </x:c>
      <x:c r="B2585" s="127" t="str">
        <x:v>D6-W-W3-RTS21</x:v>
      </x:c>
      <x:c r="C2585" s="127" t="str">
        <x:v>ECHEC</x:v>
      </x:c>
      <x:c r="D2585" s="127" t="str">
        <x:v>-</x:v>
      </x:c>
      <x:c r="E2585" s="128" t="n">
        <x:v>1</x:v>
      </x:c>
      <x:c r="F2585" s="127" t="str">
        <x:v>Opératrice des paliers</x:v>
      </x:c>
      <x:c r="G2585" s="127" t="str">
        <x:v>La charge reste au palier sûr. Le port ne reçoit pas encore son signal.</x:v>
      </x:c>
      <x:c r="H2585" s="127" t="str">
        <x:v>Abaisse la main et regarde la route ou l’objet resté inaccessible.</x:v>
      </x:c>
      <x:c r="I2585" s="127" t="str">
        <x:v>Échec ou blocage correspondant effectivement observé ; les dégâts, objets et positions persistent.</x:v>
      </x:c>
      <x:c r="J2585" s="127" t="str">
        <x:v>Guerre de clan — escarmouche RTS</x:v>
      </x:c>
      <x:c r="K2585" s="130" t="n">
        <x:v>14</x:v>
      </x:c>
    </x:row>
    <x:row r="2586" ht="44" customHeight="1">
      <x:c r="A2586" s="121" t="str">
        <x:v>D6-W-W3-RTS21-REPRISE---01</x:v>
      </x:c>
      <x:c r="B2586" s="122" t="str">
        <x:v>D6-W-W3-RTS21</x:v>
      </x:c>
      <x:c r="C2586" s="122" t="str">
        <x:v>REPRISE</x:v>
      </x:c>
      <x:c r="D2586" s="122" t="str">
        <x:v>-</x:v>
      </x:c>
      <x:c r="E2586" s="123" t="n">
        <x:v>1</x:v>
      </x:c>
      <x:c r="F2586" s="122" t="str">
        <x:v>Opératrice des paliers</x:v>
      </x:c>
      <x:c r="G2586" s="122" t="str">
        <x:v>La plateforme a gardé son étage. Reprenons les rotations depuis là.</x:v>
      </x:c>
      <x:c r="H2586" s="122" t="str">
        <x:v>Reprend sa place au dernier point sûr, sans rejouer le début.</x:v>
      </x:c>
      <x:c r="I2586" s="122" t="str">
        <x:v>Réinteraction volontaire après interruption ; état de l’action conservé.</x:v>
      </x:c>
      <x:c r="J2586" s="122" t="str">
        <x:v>Guerre de clan — escarmouche RTS</x:v>
      </x:c>
      <x:c r="K2586" s="125" t="n">
        <x:v>11</x:v>
      </x:c>
    </x:row>
    <x:row r="2587" ht="59" customHeight="1">
      <x:c r="A2587" s="126" t="str">
        <x:v>D6-W-W3-RTS21-CHOIX-A-01</x:v>
      </x:c>
      <x:c r="B2587" s="127" t="str">
        <x:v>D6-W-W3-RTS21</x:v>
      </x:c>
      <x:c r="C2587" s="127" t="str">
        <x:v>CHOIX</x:v>
      </x:c>
      <x:c r="D2587" s="127" t="str">
        <x:v>A</x:v>
      </x:c>
      <x:c r="E2587" s="128" t="n">
        <x:v>1</x:v>
      </x:c>
      <x:c r="F2587" s="127" t="str">
        <x:v>Joueur</x:v>
      </x:c>
      <x:c r="G2587" s="127" t="str">
        <x:v>Nous utilisons l’ascenseur.</x:v>
      </x:c>
      <x:c r="H2587" s="127" t="str">
        <x:v>Regarder la personne ou l’appui concerné ; intention, pas résultat.</x:v>
      </x:c>
      <x:c r="I2587" s="127" t="str">
        <x:v>Option physiquement praticable ; partenaires mentionnés présents et volontaires ; ressources nécessaires disponibles.</x:v>
      </x:c>
      <x:c r="J2587" s="127" t="str">
        <x:v>Guerre de clan — escarmouche RTS</x:v>
      </x:c>
      <x:c r="K2587" s="130" t="n">
        <x:v>3</x:v>
      </x:c>
    </x:row>
    <x:row r="2588" ht="59" customHeight="1">
      <x:c r="A2588" s="121" t="str">
        <x:v>D6-W-W3-RTS21-REPONSE-A-01</x:v>
      </x:c>
      <x:c r="B2588" s="122" t="str">
        <x:v>D6-W-W3-RTS21</x:v>
      </x:c>
      <x:c r="C2588" s="122" t="str">
        <x:v>REPONSE</x:v>
      </x:c>
      <x:c r="D2588" s="122" t="str">
        <x:v>A</x:v>
      </x:c>
      <x:c r="E2588" s="123" t="n">
        <x:v>1</x:v>
      </x:c>
      <x:c r="F2588" s="122" t="str">
        <x:v>Opératrice des paliers</x:v>
      </x:c>
      <x:c r="G2588" s="122" t="str">
        <x:v>Placez la garde à la commande et l’autre au palier. La charge attendra si l’un des deux tombe.</x:v>
      </x:c>
      <x:c r="H2588" s="122" t="str">
        <x:v>Réponse au choix retenu ; les autres réponses ne sont pas jouées.</x:v>
      </x:c>
      <x:c r="I2588" s="122" t="str">
        <x:v>Option physiquement praticable ; partenaires mentionnés présents et volontaires ; ressources nécessaires disponibles.</x:v>
      </x:c>
      <x:c r="J2588" s="122" t="str">
        <x:v>Guerre de clan — escarmouche RTS</x:v>
      </x:c>
      <x:c r="K2588" s="125" t="n">
        <x:v>18</x:v>
      </x:c>
    </x:row>
    <x:row r="2589" ht="59" customHeight="1">
      <x:c r="A2589" s="126" t="str">
        <x:v>D6-W-W3-RTS21-CHOIX-B-01</x:v>
      </x:c>
      <x:c r="B2589" s="127" t="str">
        <x:v>D6-W-W3-RTS21</x:v>
      </x:c>
      <x:c r="C2589" s="127" t="str">
        <x:v>CHOIX</x:v>
      </x:c>
      <x:c r="D2589" s="127" t="str">
        <x:v>B</x:v>
      </x:c>
      <x:c r="E2589" s="128" t="n">
        <x:v>1</x:v>
      </x:c>
      <x:c r="F2589" s="127" t="str">
        <x:v>Joueur</x:v>
      </x:c>
      <x:c r="G2589" s="127" t="str">
        <x:v>Nous prenons le détour long.</x:v>
      </x:c>
      <x:c r="H2589" s="127" t="str">
        <x:v>Regarder la personne ou l’appui concerné ; intention, pas résultat.</x:v>
      </x:c>
      <x:c r="I2589" s="127" t="str">
        <x:v>Option physiquement praticable ; aucune téléportation ou ressource supposée. Si choix de différer : sortie sûre encore atteignable.</x:v>
      </x:c>
      <x:c r="J2589" s="127" t="str">
        <x:v>Guerre de clan — escarmouche RTS</x:v>
      </x:c>
      <x:c r="K2589" s="130" t="n">
        <x:v>5</x:v>
      </x:c>
    </x:row>
    <x:row r="2590" ht="59" customHeight="1">
      <x:c r="A2590" s="121" t="str">
        <x:v>D6-W-W3-RTS21-REPONSE-B-01</x:v>
      </x:c>
      <x:c r="B2590" s="122" t="str">
        <x:v>D6-W-W3-RTS21</x:v>
      </x:c>
      <x:c r="C2590" s="122" t="str">
        <x:v>REPONSE</x:v>
      </x:c>
      <x:c r="D2590" s="122" t="str">
        <x:v>B</x:v>
      </x:c>
      <x:c r="E2590" s="123" t="n">
        <x:v>1</x:v>
      </x:c>
      <x:c r="F2590" s="122" t="str">
        <x:v>Opératrice des paliers</x:v>
      </x:c>
      <x:c r="G2590" s="122" t="str">
        <x:v>Répartissez le poids. Les porteurs auront tout le chemin à faire jusqu’au port.</x:v>
      </x:c>
      <x:c r="H2590" s="122" t="str">
        <x:v>Réponse au choix retenu ; les autres réponses ne sont pas jouées.</x:v>
      </x:c>
      <x:c r="I2590" s="122" t="str">
        <x:v>Option physiquement praticable ; aucune téléportation ou ressource supposée. Si choix de différer : sortie sûre encore atteignable.</x:v>
      </x:c>
      <x:c r="J2590" s="122" t="str">
        <x:v>Guerre de clan — escarmouche RTS</x:v>
      </x:c>
      <x:c r="K2590" s="125" t="n">
        <x:v>13</x:v>
      </x:c>
    </x:row>
    <x:row r="2591" ht="254" customHeight="1">
      <x:c r="A2591" s="126" t="str">
        <x:v>D6-W-W3-RTS22-OUV---01</x:v>
      </x:c>
      <x:c r="B2591" s="127" t="str">
        <x:v>D6-W-W3-RTS22</x:v>
      </x:c>
      <x:c r="C2591" s="127" t="str">
        <x:v>OUV</x:v>
      </x:c>
      <x:c r="D2591" s="127" t="str">
        <x:v>-</x:v>
      </x:c>
      <x:c r="E2591" s="128" t="n">
        <x:v>1</x:v>
      </x:c>
      <x:c r="F2591" s="127" t="str">
        <x:v>Lancier du dernier palier</x:v>
      </x:c>
      <x:c r="G2591" s="127" t="str">
        <x:v>Leurs chasseurs reculent vers le port en nous montrant le dos. Notre mandat s’arrête à cette porte.</x:v>
      </x:c>
      <x:c r="H2591" s="127" t="str">
        <x:v>Désigne l’élément visible concerné puis laisse au joueur le temps de regarder.</x:v>
      </x:c>
      <x:c r="I2591"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591" s="127" t="str">
        <x:v>Guerre de clan — escarmouche RTS</x:v>
      </x:c>
      <x:c r="K2591" s="130" t="n">
        <x:v>17</x:v>
      </x:c>
    </x:row>
    <x:row r="2592" ht="74" customHeight="1">
      <x:c r="A2592" s="121" t="str">
        <x:v>D6-W-W3-RTS22-SUCCES---01</x:v>
      </x:c>
      <x:c r="B2592" s="122" t="str">
        <x:v>D6-W-W3-RTS22</x:v>
      </x:c>
      <x:c r="C2592" s="122" t="str">
        <x:v>SUCCES</x:v>
      </x:c>
      <x:c r="D2592" s="122" t="str">
        <x:v>-</x:v>
      </x:c>
      <x:c r="E2592" s="123" t="n">
        <x:v>1</x:v>
      </x:c>
      <x:c r="F2592" s="122" t="str">
        <x:v>Lancier du dernier palier</x:v>
      </x:c>
      <x:c r="G2592" s="122" t="str">
        <x:v>Les alliés prévus ont traversé le passage tenu. Nos bornes n’ont pas bougé jusqu’au port.</x:v>
      </x:c>
      <x:c r="H2592" s="122" t="str">
        <x:v>Rejoint le point de travail ou de passage réellement obtenu.</x:v>
      </x:c>
      <x:c r="I2592" s="122" t="str">
        <x:v>Résultat correspondant effectivement constaté ; remplace ou supprime la ligne si choix de refus/différé/observation. Ne jamais jouer une victoire non acquise.</x:v>
      </x:c>
      <x:c r="J2592" s="122" t="str">
        <x:v>Guerre de clan — escarmouche RTS</x:v>
      </x:c>
      <x:c r="K2592" s="125" t="n">
        <x:v>15</x:v>
      </x:c>
    </x:row>
    <x:row r="2593" ht="44" customHeight="1">
      <x:c r="A2593" s="126" t="str">
        <x:v>D6-W-W3-RTS22-ECHEC---01</x:v>
      </x:c>
      <x:c r="B2593" s="127" t="str">
        <x:v>D6-W-W3-RTS22</x:v>
      </x:c>
      <x:c r="C2593" s="127" t="str">
        <x:v>ECHEC</x:v>
      </x:c>
      <x:c r="D2593" s="127" t="str">
        <x:v>-</x:v>
      </x:c>
      <x:c r="E2593" s="128" t="n">
        <x:v>1</x:v>
      </x:c>
      <x:c r="F2593" s="127" t="str">
        <x:v>Lancier du dernier palier</x:v>
      </x:c>
      <x:c r="G2593" s="127" t="str">
        <x:v>Le dernier groupe attend encore. La route reste notre travail.</x:v>
      </x:c>
      <x:c r="H2593" s="127" t="str">
        <x:v>Abaisse la main et regarde la route ou l’objet resté inaccessible.</x:v>
      </x:c>
      <x:c r="I2593" s="127" t="str">
        <x:v>Échec ou blocage correspondant effectivement observé ; les dégâts, objets et positions persistent.</x:v>
      </x:c>
      <x:c r="J2593" s="127" t="str">
        <x:v>Guerre de clan — escarmouche RTS</x:v>
      </x:c>
      <x:c r="K2593" s="130" t="n">
        <x:v>10</x:v>
      </x:c>
    </x:row>
    <x:row r="2594" ht="44" customHeight="1">
      <x:c r="A2594" s="121" t="str">
        <x:v>D6-W-W3-RTS22-REPRISE---01</x:v>
      </x:c>
      <x:c r="B2594" s="122" t="str">
        <x:v>D6-W-W3-RTS22</x:v>
      </x:c>
      <x:c r="C2594" s="122" t="str">
        <x:v>REPRISE</x:v>
      </x:c>
      <x:c r="D2594" s="122" t="str">
        <x:v>-</x:v>
      </x:c>
      <x:c r="E2594" s="123" t="n">
        <x:v>1</x:v>
      </x:c>
      <x:c r="F2594" s="122" t="str">
        <x:v>Lancier du dernier palier</x:v>
      </x:c>
      <x:c r="G2594" s="122" t="str">
        <x:v>Les portes ouvertes ont changé. Regarde leurs angles avant de répartir les gardes.</x:v>
      </x:c>
      <x:c r="H2594" s="122" t="str">
        <x:v>Reprend sa place au dernier point sûr, sans rejouer le début.</x:v>
      </x:c>
      <x:c r="I2594" s="122" t="str">
        <x:v>Réinteraction volontaire après interruption ; état de l’action conservé.</x:v>
      </x:c>
      <x:c r="J2594" s="122" t="str">
        <x:v>Guerre de clan — escarmouche RTS</x:v>
      </x:c>
      <x:c r="K2594" s="125" t="n">
        <x:v>13</x:v>
      </x:c>
    </x:row>
    <x:row r="2595" ht="59" customHeight="1">
      <x:c r="A2595" s="126" t="str">
        <x:v>D6-W-W3-RTS22-CHOIX-A-01</x:v>
      </x:c>
      <x:c r="B2595" s="127" t="str">
        <x:v>D6-W-W3-RTS22</x:v>
      </x:c>
      <x:c r="C2595" s="127" t="str">
        <x:v>CHOIX</x:v>
      </x:c>
      <x:c r="D2595" s="127" t="str">
        <x:v>A</x:v>
      </x:c>
      <x:c r="E2595" s="128" t="n">
        <x:v>1</x:v>
      </x:c>
      <x:c r="F2595" s="127" t="str">
        <x:v>Joueur</x:v>
      </x:c>
      <x:c r="G2595" s="127" t="str">
        <x:v>Nous tenons le retour ; pas de poursuite.</x:v>
      </x:c>
      <x:c r="H2595" s="127" t="str">
        <x:v>Regarder la personne ou l’appui concerné ; intention, pas résultat.</x:v>
      </x:c>
      <x:c r="I2595" s="127" t="str">
        <x:v>Option physiquement praticable ; partenaires mentionnés présents et volontaires ; ressources nécessaires disponibles.</x:v>
      </x:c>
      <x:c r="J2595" s="127" t="str">
        <x:v>Guerre de clan — escarmouche RTS</x:v>
      </x:c>
      <x:c r="K2595" s="130" t="n">
        <x:v>8</x:v>
      </x:c>
    </x:row>
    <x:row r="2596" ht="59" customHeight="1">
      <x:c r="A2596" s="121" t="str">
        <x:v>D6-W-W3-RTS22-REPONSE-A-01</x:v>
      </x:c>
      <x:c r="B2596" s="122" t="str">
        <x:v>D6-W-W3-RTS22</x:v>
      </x:c>
      <x:c r="C2596" s="122" t="str">
        <x:v>REPONSE</x:v>
      </x:c>
      <x:c r="D2596" s="122" t="str">
        <x:v>A</x:v>
      </x:c>
      <x:c r="E2596" s="123" t="n">
        <x:v>1</x:v>
      </x:c>
      <x:c r="F2596" s="122" t="str">
        <x:v>Lancier du dernier palier</x:v>
      </x:c>
      <x:c r="G2596" s="122" t="str">
        <x:v>Je garde l’ouverture. Comptez les alliés à leur passage, pas à leur appel.</x:v>
      </x:c>
      <x:c r="H2596" s="122" t="str">
        <x:v>Réponse au choix retenu ; les autres réponses ne sont pas jouées.</x:v>
      </x:c>
      <x:c r="I2596" s="122" t="str">
        <x:v>Option physiquement praticable ; partenaires mentionnés présents et volontaires ; ressources nécessaires disponibles.</x:v>
      </x:c>
      <x:c r="J2596" s="122" t="str">
        <x:v>Guerre de clan — escarmouche RTS</x:v>
      </x:c>
      <x:c r="K2596" s="125" t="n">
        <x:v>13</x:v>
      </x:c>
    </x:row>
    <x:row r="2597" ht="59" customHeight="1">
      <x:c r="A2597" s="126" t="str">
        <x:v>D6-W-W3-RTS22-CHOIX-B-01</x:v>
      </x:c>
      <x:c r="B2597" s="127" t="str">
        <x:v>D6-W-W3-RTS22</x:v>
      </x:c>
      <x:c r="C2597" s="127" t="str">
        <x:v>CHOIX</x:v>
      </x:c>
      <x:c r="D2597" s="127" t="str">
        <x:v>B</x:v>
      </x:c>
      <x:c r="E2597" s="128" t="n">
        <x:v>1</x:v>
      </x:c>
      <x:c r="F2597" s="127" t="str">
        <x:v>Joueur</x:v>
      </x:c>
      <x:c r="G2597" s="127" t="str">
        <x:v>Une petite équipe porte le défi au chef.</x:v>
      </x:c>
      <x:c r="H2597" s="127" t="str">
        <x:v>Regarder la personne ou l’appui concerné ; intention, pas résultat.</x:v>
      </x:c>
      <x:c r="I2597" s="127" t="str">
        <x:v>Option physiquement praticable ; aucune téléportation ou ressource supposée. Si choix de différer : sortie sûre encore atteignable.</x:v>
      </x:c>
      <x:c r="J2597" s="127" t="str">
        <x:v>Guerre de clan — escarmouche RTS</x:v>
      </x:c>
      <x:c r="K2597" s="130" t="n">
        <x:v>8</x:v>
      </x:c>
    </x:row>
    <x:row r="2598" ht="59" customHeight="1">
      <x:c r="A2598" s="121" t="str">
        <x:v>D6-W-W3-RTS22-REPONSE-B-01</x:v>
      </x:c>
      <x:c r="B2598" s="122" t="str">
        <x:v>D6-W-W3-RTS22</x:v>
      </x:c>
      <x:c r="C2598" s="122" t="str">
        <x:v>REPONSE</x:v>
      </x:c>
      <x:c r="D2598" s="122" t="str">
        <x:v>B</x:v>
      </x:c>
      <x:c r="E2598" s="123" t="n">
        <x:v>1</x:v>
      </x:c>
      <x:c r="F2598" s="122" t="str">
        <x:v>Lancier du dernier palier</x:v>
      </x:c>
      <x:c r="G2598" s="122" t="str">
        <x:v>Gardez le seuil couvert. Un duel n’arrêtera pas ceux qui n’y ont rien engagé.</x:v>
      </x:c>
      <x:c r="H2598" s="122" t="str">
        <x:v>Réponse au choix retenu ; les autres réponses ne sont pas jouées.</x:v>
      </x:c>
      <x:c r="I2598" s="122" t="str">
        <x:v>Option physiquement praticable ; aucune téléportation ou ressource supposée. Si choix de différer : sortie sûre encore atteignable.</x:v>
      </x:c>
      <x:c r="J2598" s="122" t="str">
        <x:v>Guerre de clan — escarmouche RTS</x:v>
      </x:c>
      <x:c r="K2598" s="125" t="n">
        <x:v>14</x:v>
      </x:c>
    </x:row>
    <x:row r="2599" ht="254" customHeight="1">
      <x:c r="A2599" s="126" t="str">
        <x:v>D6-W-W3-RTS23-OUV---01</x:v>
      </x:c>
      <x:c r="B2599" s="127" t="str">
        <x:v>D6-W-W3-RTS23</x:v>
      </x:c>
      <x:c r="C2599" s="127" t="str">
        <x:v>OUV</x:v>
      </x:c>
      <x:c r="D2599" s="127" t="str">
        <x:v>-</x:v>
      </x:c>
      <x:c r="E2599" s="128" t="n">
        <x:v>1</x:v>
      </x:c>
      <x:c r="F2599" s="127" t="str">
        <x:v>Briseur de la coque muette</x:v>
      </x:c>
      <x:c r="G2599" s="127" t="str">
        <x:v>Le premier sas répond. Les lourds attendent ici ; je veux voir la coursive avant de les faire entrer.</x:v>
      </x:c>
      <x:c r="H2599" s="127" t="str">
        <x:v>Désigne l’élément visible concerné puis laisse au joueur le temps de regarder.</x:v>
      </x:c>
      <x:c r="I2599"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599" s="127" t="str">
        <x:v>Guerre de clan — escarmouche RTS</x:v>
      </x:c>
      <x:c r="K2599" s="130" t="n">
        <x:v>19</x:v>
      </x:c>
    </x:row>
    <x:row r="2600" ht="74" customHeight="1">
      <x:c r="A2600" s="121" t="str">
        <x:v>D6-W-W3-RTS23-SUCCES---01</x:v>
      </x:c>
      <x:c r="B2600" s="122" t="str">
        <x:v>D6-W-W3-RTS23</x:v>
      </x:c>
      <x:c r="C2600" s="122" t="str">
        <x:v>SUCCES</x:v>
      </x:c>
      <x:c r="D2600" s="122" t="str">
        <x:v>-</x:v>
      </x:c>
      <x:c r="E2600" s="123" t="n">
        <x:v>1</x:v>
      </x:c>
      <x:c r="F2600" s="122" t="str">
        <x:v>Briseur de la coque muette</x:v>
      </x:c>
      <x:c r="G2600" s="122" t="str">
        <x:v>Le sas et l’objectif retenu sont tenus par les équipes présentes.</x:v>
      </x:c>
      <x:c r="H2600" s="122" t="str">
        <x:v>Rejoint le point de travail ou de passage réellement obtenu.</x:v>
      </x:c>
      <x:c r="I2600" s="122" t="str">
        <x:v>Résultat correspondant effectivement constaté ; remplace ou supprime la ligne si choix de refus/différé/observation. Ne jamais jouer une victoire non acquise.</x:v>
      </x:c>
      <x:c r="J2600" s="122" t="str">
        <x:v>Guerre de clan — escarmouche RTS</x:v>
      </x:c>
      <x:c r="K2600" s="125" t="n">
        <x:v>11</x:v>
      </x:c>
    </x:row>
    <x:row r="2601" ht="44" customHeight="1">
      <x:c r="A2601" s="126" t="str">
        <x:v>D6-W-W3-RTS23-ECHEC---01</x:v>
      </x:c>
      <x:c r="B2601" s="127" t="str">
        <x:v>D6-W-W3-RTS23</x:v>
      </x:c>
      <x:c r="C2601" s="127" t="str">
        <x:v>ECHEC</x:v>
      </x:c>
      <x:c r="D2601" s="127" t="str">
        <x:v>-</x:v>
      </x:c>
      <x:c r="E2601" s="128" t="n">
        <x:v>1</x:v>
      </x:c>
      <x:c r="F2601" s="127" t="str">
        <x:v>Briseur de la coque muette</x:v>
      </x:c>
      <x:c r="G2601" s="127" t="str">
        <x:v>La cloison reste fermée. Personne n’a gagné le compartiment suivant.</x:v>
      </x:c>
      <x:c r="H2601" s="127" t="str">
        <x:v>Abaisse la main et regarde la route ou l’objet resté inaccessible.</x:v>
      </x:c>
      <x:c r="I2601" s="127" t="str">
        <x:v>Échec ou blocage correspondant effectivement observé ; les dégâts, objets et positions persistent.</x:v>
      </x:c>
      <x:c r="J2601" s="127" t="str">
        <x:v>Guerre de clan — escarmouche RTS</x:v>
      </x:c>
      <x:c r="K2601" s="130" t="n">
        <x:v>10</x:v>
      </x:c>
    </x:row>
    <x:row r="2602" ht="44" customHeight="1">
      <x:c r="A2602" s="121" t="str">
        <x:v>D6-W-W3-RTS23-REPRISE---01</x:v>
      </x:c>
      <x:c r="B2602" s="122" t="str">
        <x:v>D6-W-W3-RTS23</x:v>
      </x:c>
      <x:c r="C2602" s="122" t="str">
        <x:v>REPRISE</x:v>
      </x:c>
      <x:c r="D2602" s="122" t="str">
        <x:v>-</x:v>
      </x:c>
      <x:c r="E2602" s="123" t="n">
        <x:v>1</x:v>
      </x:c>
      <x:c r="F2602" s="122" t="str">
        <x:v>Briseur de la coque muette</x:v>
      </x:c>
      <x:c r="G2602" s="122" t="str">
        <x:v>Le groupe est toujours à ce sas. Reprenons depuis ses pressions et ses blessures réelles.</x:v>
      </x:c>
      <x:c r="H2602" s="122" t="str">
        <x:v>Reprend sa place au dernier point sûr, sans rejouer le début.</x:v>
      </x:c>
      <x:c r="I2602" s="122" t="str">
        <x:v>Réinteraction volontaire après interruption ; état de l’action conservé.</x:v>
      </x:c>
      <x:c r="J2602" s="122" t="str">
        <x:v>Guerre de clan — escarmouche RTS</x:v>
      </x:c>
      <x:c r="K2602" s="125" t="n">
        <x:v>15</x:v>
      </x:c>
    </x:row>
    <x:row r="2603" ht="59" customHeight="1">
      <x:c r="A2603" s="126" t="str">
        <x:v>D6-W-W3-RTS23-CHOIX-A-01</x:v>
      </x:c>
      <x:c r="B2603" s="127" t="str">
        <x:v>D6-W-W3-RTS23</x:v>
      </x:c>
      <x:c r="C2603" s="127" t="str">
        <x:v>CHOIX</x:v>
      </x:c>
      <x:c r="D2603" s="127" t="str">
        <x:v>A</x:v>
      </x:c>
      <x:c r="E2603" s="128" t="n">
        <x:v>1</x:v>
      </x:c>
      <x:c r="F2603" s="127" t="str">
        <x:v>Joueur</x:v>
      </x:c>
      <x:c r="G2603" s="127" t="str">
        <x:v>Nous poussons jusqu’au meneur.</x:v>
      </x:c>
      <x:c r="H2603" s="127" t="str">
        <x:v>Regarder la personne ou l’appui concerné ; intention, pas résultat.</x:v>
      </x:c>
      <x:c r="I2603" s="127" t="str">
        <x:v>Option physiquement praticable ; partenaires mentionnés présents et volontaires ; ressources nécessaires disponibles.</x:v>
      </x:c>
      <x:c r="J2603" s="127" t="str">
        <x:v>Guerre de clan — escarmouche RTS</x:v>
      </x:c>
      <x:c r="K2603" s="130" t="n">
        <x:v>4</x:v>
      </x:c>
    </x:row>
    <x:row r="2604" ht="59" customHeight="1">
      <x:c r="A2604" s="121" t="str">
        <x:v>D6-W-W3-RTS23-REPONSE-A-01</x:v>
      </x:c>
      <x:c r="B2604" s="122" t="str">
        <x:v>D6-W-W3-RTS23</x:v>
      </x:c>
      <x:c r="C2604" s="122" t="str">
        <x:v>REPONSE</x:v>
      </x:c>
      <x:c r="D2604" s="122" t="str">
        <x:v>A</x:v>
      </x:c>
      <x:c r="E2604" s="123" t="n">
        <x:v>1</x:v>
      </x:c>
      <x:c r="F2604" s="122" t="str">
        <x:v>Briseur de la coque muette</x:v>
      </x:c>
      <x:c r="G2604" s="122" t="str">
        <x:v>Gardez ce sas derrière nous. La pression d’un autre compartiment ne suivra pas notre ordre.</x:v>
      </x:c>
      <x:c r="H2604" s="122" t="str">
        <x:v>Réponse au choix retenu ; les autres réponses ne sont pas jouées.</x:v>
      </x:c>
      <x:c r="I2604" s="122" t="str">
        <x:v>Option physiquement praticable ; partenaires mentionnés présents et volontaires ; ressources nécessaires disponibles.</x:v>
      </x:c>
      <x:c r="J2604" s="122" t="str">
        <x:v>Guerre de clan — escarmouche RTS</x:v>
      </x:c>
      <x:c r="K2604" s="125" t="n">
        <x:v>15</x:v>
      </x:c>
    </x:row>
    <x:row r="2605" ht="59" customHeight="1">
      <x:c r="A2605" s="126" t="str">
        <x:v>D6-W-W3-RTS23-CHOIX-B-01</x:v>
      </x:c>
      <x:c r="B2605" s="127" t="str">
        <x:v>D6-W-W3-RTS23</x:v>
      </x:c>
      <x:c r="C2605" s="127" t="str">
        <x:v>CHOIX</x:v>
      </x:c>
      <x:c r="D2605" s="127" t="str">
        <x:v>B</x:v>
      </x:c>
      <x:c r="E2605" s="128" t="n">
        <x:v>1</x:v>
      </x:c>
      <x:c r="F2605" s="127" t="str">
        <x:v>Joueur</x:v>
      </x:c>
      <x:c r="G2605" s="127" t="str">
        <x:v>Nous préparons une seconde zone de repli.</x:v>
      </x:c>
      <x:c r="H2605" s="127" t="str">
        <x:v>Regarder la personne ou l’appui concerné ; intention, pas résultat.</x:v>
      </x:c>
      <x:c r="I2605" s="127" t="str">
        <x:v>Option physiquement praticable ; aucune téléportation ou ressource supposée. Si choix de différer : sortie sûre encore atteignable.</x:v>
      </x:c>
      <x:c r="J2605" s="127" t="str">
        <x:v>Guerre de clan — escarmouche RTS</x:v>
      </x:c>
      <x:c r="K2605" s="130" t="n">
        <x:v>7</x:v>
      </x:c>
    </x:row>
    <x:row r="2606" ht="59" customHeight="1">
      <x:c r="A2606" s="121" t="str">
        <x:v>D6-W-W3-RTS23-REPONSE-B-01</x:v>
      </x:c>
      <x:c r="B2606" s="122" t="str">
        <x:v>D6-W-W3-RTS23</x:v>
      </x:c>
      <x:c r="C2606" s="122" t="str">
        <x:v>REPONSE</x:v>
      </x:c>
      <x:c r="D2606" s="122" t="str">
        <x:v>B</x:v>
      </x:c>
      <x:c r="E2606" s="123" t="n">
        <x:v>1</x:v>
      </x:c>
      <x:c r="F2606" s="122" t="str">
        <x:v>Briseur de la coque muette</x:v>
      </x:c>
      <x:c r="G2606" s="122" t="str">
        <x:v>Alors sécurisez cette cloison et son retour. Je reconnais le renfoncement avec un groupe léger.</x:v>
      </x:c>
      <x:c r="H2606" s="122" t="str">
        <x:v>Réponse au choix retenu ; les autres réponses ne sont pas jouées.</x:v>
      </x:c>
      <x:c r="I2606" s="122" t="str">
        <x:v>Option physiquement praticable ; aucune téléportation ou ressource supposée. Si choix de différer : sortie sûre encore atteignable.</x:v>
      </x:c>
      <x:c r="J2606" s="122" t="str">
        <x:v>Guerre de clan — escarmouche RTS</x:v>
      </x:c>
      <x:c r="K2606" s="125" t="n">
        <x:v>15</x:v>
      </x:c>
    </x:row>
    <x:row r="2607" ht="254" customHeight="1">
      <x:c r="A2607" s="126" t="str">
        <x:v>D6-W-W3-RTS24-OUV---01</x:v>
      </x:c>
      <x:c r="B2607" s="127" t="str">
        <x:v>D6-W-W3-RTS24</x:v>
      </x:c>
      <x:c r="C2607" s="127" t="str">
        <x:v>OUV</x:v>
      </x:c>
      <x:c r="D2607" s="127" t="str">
        <x:v>-</x:v>
      </x:c>
      <x:c r="E2607" s="128" t="n">
        <x:v>1</x:v>
      </x:c>
      <x:c r="F2607" s="127" t="str">
        <x:v>Gardienne des témoins extraits</x:v>
      </x:c>
      <x:c r="G2607" s="127" t="str">
        <x:v>Ces pièces ont des noms, mais pas encore une place à bord. Les témoins doivent d’abord les reconnaître ici.</x:v>
      </x:c>
      <x:c r="H2607" s="127" t="str">
        <x:v>Désigne l’élément visible concerné puis laisse au joueur le temps de regarder.</x:v>
      </x:c>
      <x:c r="I2607" s="127" t="str">
        <x:v>Elite au minimum ; contrat de l’opération accepté ; participants présents à leur vraie position ; accès physique au théâtre. Hors Homeworld : Blooded, vaisseau possédé et trajet effectivement joué. La parole de réussite exige les faits de la mission V5, la parole d’échec exige un objectif encore non acquis ou une issue défavorable. Un résultat déjà clos n’est pas remis à zéro.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607" s="127" t="str">
        <x:v>Guerre de clan — escarmouche RTS</x:v>
      </x:c>
      <x:c r="K2607" s="130" t="n">
        <x:v>19</x:v>
      </x:c>
    </x:row>
    <x:row r="2608" ht="74" customHeight="1">
      <x:c r="A2608" s="121" t="str">
        <x:v>D6-W-W3-RTS24-SUCCES---01</x:v>
      </x:c>
      <x:c r="B2608" s="122" t="str">
        <x:v>D6-W-W3-RTS24</x:v>
      </x:c>
      <x:c r="C2608" s="122" t="str">
        <x:v>SUCCES</x:v>
      </x:c>
      <x:c r="D2608" s="122" t="str">
        <x:v>-</x:v>
      </x:c>
      <x:c r="E2608" s="123" t="n">
        <x:v>1</x:v>
      </x:c>
      <x:c r="F2608" s="122" t="str">
        <x:v>Gardienne des témoins extraits</x:v>
      </x:c>
      <x:c r="G2608" s="122" t="str">
        <x:v>Les arrivants ont trouvé leur place et les objets confiés leur support.</x:v>
      </x:c>
      <x:c r="H2608" s="122" t="str">
        <x:v>Rejoint le point de travail ou de passage réellement obtenu.</x:v>
      </x:c>
      <x:c r="I2608" s="122" t="str">
        <x:v>Résultat correspondant effectivement constaté ; remplace ou supprime la ligne si choix de refus/différé/observation. Ne jamais jouer une victoire non acquise.</x:v>
      </x:c>
      <x:c r="J2608" s="122" t="str">
        <x:v>Guerre de clan — escarmouche RTS</x:v>
      </x:c>
      <x:c r="K2608" s="125" t="n">
        <x:v>12</x:v>
      </x:c>
    </x:row>
    <x:row r="2609" ht="44" customHeight="1">
      <x:c r="A2609" s="126" t="str">
        <x:v>D6-W-W3-RTS24-ECHEC---01</x:v>
      </x:c>
      <x:c r="B2609" s="127" t="str">
        <x:v>D6-W-W3-RTS24</x:v>
      </x:c>
      <x:c r="C2609" s="127" t="str">
        <x:v>ECHEC</x:v>
      </x:c>
      <x:c r="D2609" s="127" t="str">
        <x:v>-</x:v>
      </x:c>
      <x:c r="E2609" s="128" t="n">
        <x:v>1</x:v>
      </x:c>
      <x:c r="F2609" s="127" t="str">
        <x:v>Gardienne des témoins extraits</x:v>
      </x:c>
      <x:c r="G2609" s="127" t="str">
        <x:v>Ce lot reste dans la soute. Sa marque nous permettra de le chercher plus tard.</x:v>
      </x:c>
      <x:c r="H2609" s="127" t="str">
        <x:v>Abaisse la main et regarde la route ou l’objet resté inaccessible.</x:v>
      </x:c>
      <x:c r="I2609" s="127" t="str">
        <x:v>Échec ou blocage correspondant effectivement observé ; les dégâts, objets et positions persistent.</x:v>
      </x:c>
      <x:c r="J2609" s="127" t="str">
        <x:v>Guerre de clan — escarmouche RTS</x:v>
      </x:c>
      <x:c r="K2609" s="130" t="n">
        <x:v>15</x:v>
      </x:c>
    </x:row>
    <x:row r="2610" ht="44" customHeight="1">
      <x:c r="A2610" s="121" t="str">
        <x:v>D6-W-W3-RTS24-REPRISE---01</x:v>
      </x:c>
      <x:c r="B2610" s="122" t="str">
        <x:v>D6-W-W3-RTS24</x:v>
      </x:c>
      <x:c r="C2610" s="122" t="str">
        <x:v>REPRISE</x:v>
      </x:c>
      <x:c r="D2610" s="122" t="str">
        <x:v>-</x:v>
      </x:c>
      <x:c r="E2610" s="123" t="n">
        <x:v>1</x:v>
      </x:c>
      <x:c r="F2610" s="122" t="str">
        <x:v>Gardienne des témoins extraits</x:v>
      </x:c>
      <x:c r="G2610" s="122" t="str">
        <x:v>La gaine latérale reste à surveiller. Reprenons les vagues avec ceux qui peuvent encore porter.</x:v>
      </x:c>
      <x:c r="H2610" s="122" t="str">
        <x:v>Reprend sa place au dernier point sûr, sans rejouer le début.</x:v>
      </x:c>
      <x:c r="I2610" s="122" t="str">
        <x:v>Réinteraction volontaire après interruption ; état de l’action conservé.</x:v>
      </x:c>
      <x:c r="J2610" s="122" t="str">
        <x:v>Guerre de clan — escarmouche RTS</x:v>
      </x:c>
      <x:c r="K2610" s="125" t="n">
        <x:v>15</x:v>
      </x:c>
    </x:row>
    <x:row r="2611" ht="59" customHeight="1">
      <x:c r="A2611" s="126" t="str">
        <x:v>D6-W-W3-RTS24-CHOIX-A-01</x:v>
      </x:c>
      <x:c r="B2611" s="127" t="str">
        <x:v>D6-W-W3-RTS24</x:v>
      </x:c>
      <x:c r="C2611" s="127" t="str">
        <x:v>CHOIX</x:v>
      </x:c>
      <x:c r="D2611" s="127" t="str">
        <x:v>A</x:v>
      </x:c>
      <x:c r="E2611" s="128" t="n">
        <x:v>1</x:v>
      </x:c>
      <x:c r="F2611" s="127" t="str">
        <x:v>Joueur</x:v>
      </x:c>
      <x:c r="G2611" s="127" t="str">
        <x:v>Tous les témoins sortent en premier.</x:v>
      </x:c>
      <x:c r="H2611" s="127" t="str">
        <x:v>Regarder la personne ou l’appui concerné ; intention, pas résultat.</x:v>
      </x:c>
      <x:c r="I2611" s="127" t="str">
        <x:v>Option physiquement praticable ; partenaires mentionnés présents et volontaires ; ressources nécessaires disponibles.</x:v>
      </x:c>
      <x:c r="J2611" s="127" t="str">
        <x:v>Guerre de clan — escarmouche RTS</x:v>
      </x:c>
      <x:c r="K2611" s="130" t="n">
        <x:v>6</x:v>
      </x:c>
    </x:row>
    <x:row r="2612" ht="59" customHeight="1">
      <x:c r="A2612" s="121" t="str">
        <x:v>D6-W-W3-RTS24-REPONSE-A-01</x:v>
      </x:c>
      <x:c r="B2612" s="122" t="str">
        <x:v>D6-W-W3-RTS24</x:v>
      </x:c>
      <x:c r="C2612" s="122" t="str">
        <x:v>REPONSE</x:v>
      </x:c>
      <x:c r="D2612" s="122" t="str">
        <x:v>A</x:v>
      </x:c>
      <x:c r="E2612" s="123" t="n">
        <x:v>1</x:v>
      </x:c>
      <x:c r="F2612" s="122" t="str">
        <x:v>Gardienne des témoins extraits</x:v>
      </x:c>
      <x:c r="G2612" s="122" t="str">
        <x:v>J’ouvre leur route vers le sas. Les contenants attendront leur rotation.</x:v>
      </x:c>
      <x:c r="H2612" s="122" t="str">
        <x:v>Réponse au choix retenu ; les autres réponses ne sont pas jouées.</x:v>
      </x:c>
      <x:c r="I2612" s="122" t="str">
        <x:v>Option physiquement praticable ; partenaires mentionnés présents et volontaires ; ressources nécessaires disponibles.</x:v>
      </x:c>
      <x:c r="J2612" s="122" t="str">
        <x:v>Guerre de clan — escarmouche RTS</x:v>
      </x:c>
      <x:c r="K2612" s="125" t="n">
        <x:v>11</x:v>
      </x:c>
    </x:row>
    <x:row r="2613" ht="59" customHeight="1">
      <x:c r="A2613" s="126" t="str">
        <x:v>D6-W-W3-RTS24-CHOIX-B-01</x:v>
      </x:c>
      <x:c r="B2613" s="127" t="str">
        <x:v>D6-W-W3-RTS24</x:v>
      </x:c>
      <x:c r="C2613" s="127" t="str">
        <x:v>CHOIX</x:v>
      </x:c>
      <x:c r="D2613" s="127" t="str">
        <x:v>B</x:v>
      </x:c>
      <x:c r="E2613" s="128" t="n">
        <x:v>1</x:v>
      </x:c>
      <x:c r="F2613" s="127" t="str">
        <x:v>Joueur</x:v>
      </x:c>
      <x:c r="G2613" s="127" t="str">
        <x:v>Nous tentons un chargement plus large.</x:v>
      </x:c>
      <x:c r="H2613" s="127" t="str">
        <x:v>Regarder la personne ou l’appui concerné ; intention, pas résultat.</x:v>
      </x:c>
      <x:c r="I2613" s="127" t="str">
        <x:v>Option physiquement praticable ; aucune téléportation ou ressource supposée. Si choix de différer : sortie sûre encore atteignable.</x:v>
      </x:c>
      <x:c r="J2613" s="127" t="str">
        <x:v>Guerre de clan — escarmouche RTS</x:v>
      </x:c>
      <x:c r="K2613" s="130" t="n">
        <x:v>6</x:v>
      </x:c>
    </x:row>
    <x:row r="2614" ht="59" customHeight="1">
      <x:c r="A2614" s="121" t="str">
        <x:v>D6-W-W3-RTS24-REPONSE-B-01</x:v>
      </x:c>
      <x:c r="B2614" s="122" t="str">
        <x:v>D6-W-W3-RTS24</x:v>
      </x:c>
      <x:c r="C2614" s="122" t="str">
        <x:v>REPONSE</x:v>
      </x:c>
      <x:c r="D2614" s="122" t="str">
        <x:v>B</x:v>
      </x:c>
      <x:c r="E2614" s="123" t="n">
        <x:v>1</x:v>
      </x:c>
      <x:c r="F2614" s="122" t="str">
        <x:v>Gardienne des témoins extraits</x:v>
      </x:c>
      <x:c r="G2614" s="122" t="str">
        <x:v>Vérifiez la réserve de porteurs. Personne ne doit disparaître derrière un lot que nous voulons sauver.</x:v>
      </x:c>
      <x:c r="H2614" s="122" t="str">
        <x:v>Réponse au choix retenu ; les autres réponses ne sont pas jouées.</x:v>
      </x:c>
      <x:c r="I2614" s="122" t="str">
        <x:v>Option physiquement praticable ; aucune téléportation ou ressource supposée. Si choix de différer : sortie sûre encore atteignable.</x:v>
      </x:c>
      <x:c r="J2614" s="122" t="str">
        <x:v>Guerre de clan — escarmouche RTS</x:v>
      </x:c>
      <x:c r="K2614" s="125" t="n">
        <x:v>16</x:v>
      </x:c>
    </x:row>
    <x:row r="2615" ht="194" customHeight="1">
      <x:c r="A2615" s="126" t="str">
        <x:v>D6-W-CM01-OUV---01</x:v>
      </x:c>
      <x:c r="B2615" s="127" t="str">
        <x:v>D6-W-CM01</x:v>
      </x:c>
      <x:c r="C2615" s="127" t="str">
        <x:v>OUV</x:v>
      </x:c>
      <x:c r="D2615" s="127" t="str">
        <x:v>-</x:v>
      </x:c>
      <x:c r="E2615" s="128" t="n">
        <x:v>1</x:v>
      </x:c>
      <x:c r="F2615" s="127" t="str">
        <x:v>Artisane de la Cour des Fourneaux</x:v>
      </x:c>
      <x:c r="G2615" s="127" t="str">
        <x:v>Pose ta lame ici. La chasse de ce soir demande une garde neuve ; le passage du quartier attend aussi son attache.</x:v>
      </x:c>
      <x:c r="H2615" s="127" t="str">
        <x:v>Désigne l’élément visible concerné puis laisse au joueur le temps de regarder.</x:v>
      </x:c>
      <x:c r="I2615"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615" s="127" t="str">
        <x:v>Communauté — premier contact et vie locale</x:v>
      </x:c>
      <x:c r="K2615" s="130" t="n">
        <x:v>22</x:v>
      </x:c>
    </x:row>
    <x:row r="2616" ht="74" customHeight="1">
      <x:c r="A2616" s="121" t="str">
        <x:v>D6-W-CM01-SUCCES---01</x:v>
      </x:c>
      <x:c r="B2616" s="122" t="str">
        <x:v>D6-W-CM01</x:v>
      </x:c>
      <x:c r="C2616" s="122" t="str">
        <x:v>SUCCES</x:v>
      </x:c>
      <x:c r="D2616" s="122" t="str">
        <x:v>-</x:v>
      </x:c>
      <x:c r="E2616" s="123" t="n">
        <x:v>1</x:v>
      </x:c>
      <x:c r="F2616" s="122" t="str">
        <x:v>Artisane de la Cour des Fourneaux</x:v>
      </x:c>
      <x:c r="G2616" s="122" t="str">
        <x:v>L’ajustage tient sous l’effort. Ceux qui l’utilisent pourront le constater.</x:v>
      </x:c>
      <x:c r="H2616" s="122" t="str">
        <x:v>Rejoint le point de travail ou de passage réellement obtenu.</x:v>
      </x:c>
      <x:c r="I2616" s="122" t="str">
        <x:v>Résultat correspondant effectivement constaté ; remplace ou supprime la ligne si choix de refus/différé/observation. Ne jamais jouer une victoire non acquise.</x:v>
      </x:c>
      <x:c r="J2616" s="122" t="str">
        <x:v>Communauté — premier contact et vie locale</x:v>
      </x:c>
      <x:c r="K2616" s="125" t="n">
        <x:v>10</x:v>
      </x:c>
    </x:row>
    <x:row r="2617" ht="44" customHeight="1">
      <x:c r="A2617" s="126" t="str">
        <x:v>D6-W-CM01-ECHEC---01</x:v>
      </x:c>
      <x:c r="B2617" s="127" t="str">
        <x:v>D6-W-CM01</x:v>
      </x:c>
      <x:c r="C2617" s="127" t="str">
        <x:v>ECHEC</x:v>
      </x:c>
      <x:c r="D2617" s="127" t="str">
        <x:v>-</x:v>
      </x:c>
      <x:c r="E2617" s="128" t="n">
        <x:v>1</x:v>
      </x:c>
      <x:c r="F2617" s="127" t="str">
        <x:v>Artisane de la Cour des Fourneaux</x:v>
      </x:c>
      <x:c r="G2617" s="127" t="str">
        <x:v>La pièce frotte encore. Le beau poli n’a pas corrigé son angle.</x:v>
      </x:c>
      <x:c r="H2617" s="127" t="str">
        <x:v>Abaisse la main et regarde la route ou l’objet resté inaccessible.</x:v>
      </x:c>
      <x:c r="I2617" s="127" t="str">
        <x:v>Échec ou blocage correspondant effectivement observé ; les dégâts, objets et positions persistent.</x:v>
      </x:c>
      <x:c r="J2617" s="127" t="str">
        <x:v>Communauté — premier contact et vie locale</x:v>
      </x:c>
      <x:c r="K2617" s="130" t="n">
        <x:v>12</x:v>
      </x:c>
    </x:row>
    <x:row r="2618" ht="44" customHeight="1">
      <x:c r="A2618" s="121" t="str">
        <x:v>D6-W-CM01-REPRISE---01</x:v>
      </x:c>
      <x:c r="B2618" s="122" t="str">
        <x:v>D6-W-CM01</x:v>
      </x:c>
      <x:c r="C2618" s="122" t="str">
        <x:v>REPRISE</x:v>
      </x:c>
      <x:c r="D2618" s="122" t="str">
        <x:v>-</x:v>
      </x:c>
      <x:c r="E2618" s="123" t="n">
        <x:v>1</x:v>
      </x:c>
      <x:c r="F2618" s="122" t="str">
        <x:v>Artisane de la Cour des Fourneaux</x:v>
      </x:c>
      <x:c r="G2618" s="122" t="str">
        <x:v>Ton travail est resté sur l’établi. Reprends le dernier ajustement.</x:v>
      </x:c>
      <x:c r="H2618" s="122" t="str">
        <x:v>Reprend sa place au dernier point sûr, sans rejouer le début.</x:v>
      </x:c>
      <x:c r="I2618" s="122" t="str">
        <x:v>Réinteraction volontaire après interruption ; état de l’action conservé.</x:v>
      </x:c>
      <x:c r="J2618" s="122" t="str">
        <x:v>Communauté — premier contact et vie locale</x:v>
      </x:c>
      <x:c r="K2618" s="125" t="n">
        <x:v>10</x:v>
      </x:c>
    </x:row>
    <x:row r="2619" ht="59" customHeight="1">
      <x:c r="A2619" s="126" t="str">
        <x:v>D6-W-CM01-CHOIX-A-01</x:v>
      </x:c>
      <x:c r="B2619" s="127" t="str">
        <x:v>D6-W-CM01</x:v>
      </x:c>
      <x:c r="C2619" s="127" t="str">
        <x:v>CHOIX</x:v>
      </x:c>
      <x:c r="D2619" s="127" t="str">
        <x:v>A</x:v>
      </x:c>
      <x:c r="E2619" s="128" t="n">
        <x:v>1</x:v>
      </x:c>
      <x:c r="F2619" s="127" t="str">
        <x:v>Joueur</x:v>
      </x:c>
      <x:c r="G2619" s="127" t="str">
        <x:v>Je prépare la garde de chasse.</x:v>
      </x:c>
      <x:c r="H2619" s="127" t="str">
        <x:v>Regarder la personne ou l’appui concerné ; intention, pas résultat.</x:v>
      </x:c>
      <x:c r="I2619" s="127" t="str">
        <x:v>Option physiquement praticable ; partenaires mentionnés présents et volontaires ; ressources nécessaires disponibles.</x:v>
      </x:c>
      <x:c r="J2619" s="127" t="str">
        <x:v>Communauté — premier contact et vie locale</x:v>
      </x:c>
      <x:c r="K2619" s="130" t="n">
        <x:v>6</x:v>
      </x:c>
    </x:row>
    <x:row r="2620" ht="59" customHeight="1">
      <x:c r="A2620" s="121" t="str">
        <x:v>D6-W-CM01-REPONSE-A-01</x:v>
      </x:c>
      <x:c r="B2620" s="122" t="str">
        <x:v>D6-W-CM01</x:v>
      </x:c>
      <x:c r="C2620" s="122" t="str">
        <x:v>REPONSE</x:v>
      </x:c>
      <x:c r="D2620" s="122" t="str">
        <x:v>A</x:v>
      </x:c>
      <x:c r="E2620" s="123" t="n">
        <x:v>1</x:v>
      </x:c>
      <x:c r="F2620" s="122" t="str">
        <x:v>Artisane de la Cour des Fourneaux</x:v>
      </x:c>
      <x:c r="G2620" s="122" t="str">
        <x:v>Choisis le métal dans ce lot. Le chasseur viendra lui-même l’essayer.</x:v>
      </x:c>
      <x:c r="H2620" s="122" t="str">
        <x:v>Réponse au choix retenu ; les autres réponses ne sont pas jouées.</x:v>
      </x:c>
      <x:c r="I2620" s="122" t="str">
        <x:v>Option physiquement praticable ; partenaires mentionnés présents et volontaires ; ressources nécessaires disponibles.</x:v>
      </x:c>
      <x:c r="J2620" s="122" t="str">
        <x:v>Communauté — premier contact et vie locale</x:v>
      </x:c>
      <x:c r="K2620" s="125" t="n">
        <x:v>11</x:v>
      </x:c>
    </x:row>
    <x:row r="2621" ht="59" customHeight="1">
      <x:c r="A2621" s="126" t="str">
        <x:v>D6-W-CM01-CHOIX-B-01</x:v>
      </x:c>
      <x:c r="B2621" s="127" t="str">
        <x:v>D6-W-CM01</x:v>
      </x:c>
      <x:c r="C2621" s="127" t="str">
        <x:v>CHOIX</x:v>
      </x:c>
      <x:c r="D2621" s="127" t="str">
        <x:v>B</x:v>
      </x:c>
      <x:c r="E2621" s="128" t="n">
        <x:v>1</x:v>
      </x:c>
      <x:c r="F2621" s="127" t="str">
        <x:v>Joueur</x:v>
      </x:c>
      <x:c r="G2621" s="127" t="str">
        <x:v>Je remets d’abord l’attache du passage.</x:v>
      </x:c>
      <x:c r="H2621" s="127" t="str">
        <x:v>Regarder la personne ou l’appui concerné ; intention, pas résultat.</x:v>
      </x:c>
      <x:c r="I2621" s="127" t="str">
        <x:v>Option physiquement praticable ; aucune téléportation ou ressource supposée. Si choix de différer : sortie sûre encore atteignable.</x:v>
      </x:c>
      <x:c r="J2621" s="127" t="str">
        <x:v>Communauté — premier contact et vie locale</x:v>
      </x:c>
      <x:c r="K2621" s="130" t="n">
        <x:v>6</x:v>
      </x:c>
    </x:row>
    <x:row r="2622" ht="59" customHeight="1">
      <x:c r="A2622" s="121" t="str">
        <x:v>D6-W-CM01-REPONSE-B-01</x:v>
      </x:c>
      <x:c r="B2622" s="122" t="str">
        <x:v>D6-W-CM01</x:v>
      </x:c>
      <x:c r="C2622" s="122" t="str">
        <x:v>REPONSE</x:v>
      </x:c>
      <x:c r="D2622" s="122" t="str">
        <x:v>B</x:v>
      </x:c>
      <x:c r="E2622" s="123" t="n">
        <x:v>1</x:v>
      </x:c>
      <x:c r="F2622" s="122" t="str">
        <x:v>Artisane de la Cour des Fourneaux</x:v>
      </x:c>
      <x:c r="G2622" s="122" t="str">
        <x:v>Prends cette pince. Tu verras qui doit contourner la porte tant qu’elle pend.</x:v>
      </x:c>
      <x:c r="H2622" s="122" t="str">
        <x:v>Réponse au choix retenu ; les autres réponses ne sont pas jouées.</x:v>
      </x:c>
      <x:c r="I2622" s="122" t="str">
        <x:v>Option physiquement praticable ; aucune téléportation ou ressource supposée. Si choix de différer : sortie sûre encore atteignable.</x:v>
      </x:c>
      <x:c r="J2622" s="122" t="str">
        <x:v>Communauté — premier contact et vie locale</x:v>
      </x:c>
      <x:c r="K2622" s="125" t="n">
        <x:v>13</x:v>
      </x:c>
    </x:row>
    <x:row r="2623" ht="194" customHeight="1">
      <x:c r="A2623" s="126" t="str">
        <x:v>D6-W-CM02-OUV---01</x:v>
      </x:c>
      <x:c r="B2623" s="127" t="str">
        <x:v>D6-W-CM02</x:v>
      </x:c>
      <x:c r="C2623" s="127" t="str">
        <x:v>OUV</x:v>
      </x:c>
      <x:c r="D2623" s="127" t="str">
        <x:v>-</x:v>
      </x:c>
      <x:c r="E2623" s="128" t="n">
        <x:v>1</x:v>
      </x:c>
      <x:c r="F2623" s="127" t="str">
        <x:v>Veilleur du Replat</x:v>
      </x:c>
      <x:c r="G2623" s="127" t="str">
        <x:v>Tu vois la poussière sur l’ancien sentier ? Dis-moi quel bord reste ferme avant de me demander un guide.</x:v>
      </x:c>
      <x:c r="H2623" s="127" t="str">
        <x:v>Désigne l’élément visible concerné puis laisse au joueur le temps de regarder.</x:v>
      </x:c>
      <x:c r="I2623"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623" s="127" t="str">
        <x:v>Communauté — premier contact et vie locale</x:v>
      </x:c>
      <x:c r="K2623" s="130" t="n">
        <x:v>19</x:v>
      </x:c>
    </x:row>
    <x:row r="2624" ht="74" customHeight="1">
      <x:c r="A2624" s="121" t="str">
        <x:v>D6-W-CM02-SUCCES---01</x:v>
      </x:c>
      <x:c r="B2624" s="122" t="str">
        <x:v>D6-W-CM02</x:v>
      </x:c>
      <x:c r="C2624" s="122" t="str">
        <x:v>SUCCES</x:v>
      </x:c>
      <x:c r="D2624" s="122" t="str">
        <x:v>-</x:v>
      </x:c>
      <x:c r="E2624" s="123" t="n">
        <x:v>1</x:v>
      </x:c>
      <x:c r="F2624" s="122" t="str">
        <x:v>Veilleur du Replat</x:v>
      </x:c>
      <x:c r="G2624" s="122" t="str">
        <x:v>Tu as reconnu la route avec ses vraies limites. Je peux maintenant te guider dessus.</x:v>
      </x:c>
      <x:c r="H2624" s="122" t="str">
        <x:v>Rejoint le point de travail ou de passage réellement obtenu.</x:v>
      </x:c>
      <x:c r="I2624" s="122" t="str">
        <x:v>Résultat correspondant effectivement constaté ; remplace ou supprime la ligne si choix de refus/différé/observation. Ne jamais jouer une victoire non acquise.</x:v>
      </x:c>
      <x:c r="J2624" s="122" t="str">
        <x:v>Communauté — premier contact et vie locale</x:v>
      </x:c>
      <x:c r="K2624" s="125" t="n">
        <x:v>15</x:v>
      </x:c>
    </x:row>
    <x:row r="2625" ht="44" customHeight="1">
      <x:c r="A2625" s="126" t="str">
        <x:v>D6-W-CM02-ECHEC---01</x:v>
      </x:c>
      <x:c r="B2625" s="127" t="str">
        <x:v>D6-W-CM02</x:v>
      </x:c>
      <x:c r="C2625" s="127" t="str">
        <x:v>ECHEC</x:v>
      </x:c>
      <x:c r="D2625" s="127" t="str">
        <x:v>-</x:v>
      </x:c>
      <x:c r="E2625" s="128" t="n">
        <x:v>1</x:v>
      </x:c>
      <x:c r="F2625" s="127" t="str">
        <x:v>Veilleur du Replat</x:v>
      </x:c>
      <x:c r="G2625" s="127" t="str">
        <x:v>Le traîneau bute encore au coude. Le nouveau passage n’est pas prêt.</x:v>
      </x:c>
      <x:c r="H2625" s="127" t="str">
        <x:v>Abaisse la main et regarde la route ou l’objet resté inaccessible.</x:v>
      </x:c>
      <x:c r="I2625" s="127" t="str">
        <x:v>Échec ou blocage correspondant effectivement observé ; les dégâts, objets et positions persistent.</x:v>
      </x:c>
      <x:c r="J2625" s="127" t="str">
        <x:v>Communauté — premier contact et vie locale</x:v>
      </x:c>
      <x:c r="K2625" s="130" t="n">
        <x:v>12</x:v>
      </x:c>
    </x:row>
    <x:row r="2626" ht="44" customHeight="1">
      <x:c r="A2626" s="121" t="str">
        <x:v>D6-W-CM02-REPRISE---01</x:v>
      </x:c>
      <x:c r="B2626" s="122" t="str">
        <x:v>D6-W-CM02</x:v>
      </x:c>
      <x:c r="C2626" s="122" t="str">
        <x:v>REPRISE</x:v>
      </x:c>
      <x:c r="D2626" s="122" t="str">
        <x:v>-</x:v>
      </x:c>
      <x:c r="E2626" s="123" t="n">
        <x:v>1</x:v>
      </x:c>
      <x:c r="F2626" s="122" t="str">
        <x:v>Veilleur du Replat</x:v>
      </x:c>
      <x:c r="G2626" s="122" t="str">
        <x:v>L’ancien repère reste visible. Reprends ton observation depuis lui.</x:v>
      </x:c>
      <x:c r="H2626" s="122" t="str">
        <x:v>Reprend sa place au dernier point sûr, sans rejouer le début.</x:v>
      </x:c>
      <x:c r="I2626" s="122" t="str">
        <x:v>Réinteraction volontaire après interruption ; état de l’action conservé.</x:v>
      </x:c>
      <x:c r="J2626" s="122" t="str">
        <x:v>Communauté — premier contact et vie locale</x:v>
      </x:c>
      <x:c r="K2626" s="125" t="n">
        <x:v>9</x:v>
      </x:c>
    </x:row>
    <x:row r="2627" ht="59" customHeight="1">
      <x:c r="A2627" s="126" t="str">
        <x:v>D6-W-CM02-CHOIX-A-01</x:v>
      </x:c>
      <x:c r="B2627" s="127" t="str">
        <x:v>D6-W-CM02</x:v>
      </x:c>
      <x:c r="C2627" s="127" t="str">
        <x:v>CHOIX</x:v>
      </x:c>
      <x:c r="D2627" s="127" t="str">
        <x:v>A</x:v>
      </x:c>
      <x:c r="E2627" s="128" t="n">
        <x:v>1</x:v>
      </x:c>
      <x:c r="F2627" s="127" t="str">
        <x:v>Joueur</x:v>
      </x:c>
      <x:c r="G2627" s="127" t="str">
        <x:v>Je veux remettre le sentier familier en état.</x:v>
      </x:c>
      <x:c r="H2627" s="127" t="str">
        <x:v>Regarder la personne ou l’appui concerné ; intention, pas résultat.</x:v>
      </x:c>
      <x:c r="I2627" s="127" t="str">
        <x:v>Option physiquement praticable ; partenaires mentionnés présents et volontaires ; ressources nécessaires disponibles.</x:v>
      </x:c>
      <x:c r="J2627" s="127" t="str">
        <x:v>Communauté — premier contact et vie locale</x:v>
      </x:c>
      <x:c r="K2627" s="130" t="n">
        <x:v>8</x:v>
      </x:c>
    </x:row>
    <x:row r="2628" ht="59" customHeight="1">
      <x:c r="A2628" s="121" t="str">
        <x:v>D6-W-CM02-REPONSE-A-01</x:v>
      </x:c>
      <x:c r="B2628" s="122" t="str">
        <x:v>D6-W-CM02</x:v>
      </x:c>
      <x:c r="C2628" s="122" t="str">
        <x:v>REPONSE</x:v>
      </x:c>
      <x:c r="D2628" s="122" t="str">
        <x:v>A</x:v>
      </x:c>
      <x:c r="E2628" s="123" t="n">
        <x:v>1</x:v>
      </x:c>
      <x:c r="F2628" s="122" t="str">
        <x:v>Veilleur du Replat</x:v>
      </x:c>
      <x:c r="G2628" s="122" t="str">
        <x:v>Alors suis-le jusqu’au dernier appui. Les voisins savent y marcher ; leur charge a changé.</x:v>
      </x:c>
      <x:c r="H2628" s="122" t="str">
        <x:v>Réponse au choix retenu ; les autres réponses ne sont pas jouées.</x:v>
      </x:c>
      <x:c r="I2628" s="122" t="str">
        <x:v>Option physiquement praticable ; partenaires mentionnés présents et volontaires ; ressources nécessaires disponibles.</x:v>
      </x:c>
      <x:c r="J2628" s="122" t="str">
        <x:v>Communauté — premier contact et vie locale</x:v>
      </x:c>
      <x:c r="K2628" s="125" t="n">
        <x:v>15</x:v>
      </x:c>
    </x:row>
    <x:row r="2629" ht="59" customHeight="1">
      <x:c r="A2629" s="126" t="str">
        <x:v>D6-W-CM02-CHOIX-B-01</x:v>
      </x:c>
      <x:c r="B2629" s="127" t="str">
        <x:v>D6-W-CM02</x:v>
      </x:c>
      <x:c r="C2629" s="127" t="str">
        <x:v>CHOIX</x:v>
      </x:c>
      <x:c r="D2629" s="127" t="str">
        <x:v>B</x:v>
      </x:c>
      <x:c r="E2629" s="128" t="n">
        <x:v>1</x:v>
      </x:c>
      <x:c r="F2629" s="127" t="str">
        <x:v>Joueur</x:v>
      </x:c>
      <x:c r="G2629" s="127" t="str">
        <x:v>Ouvrons le passage pour les nouveaux traîneaux.</x:v>
      </x:c>
      <x:c r="H2629" s="127" t="str">
        <x:v>Regarder la personne ou l’appui concerné ; intention, pas résultat.</x:v>
      </x:c>
      <x:c r="I2629" s="127" t="str">
        <x:v>Option physiquement praticable ; aucune téléportation ou ressource supposée. Si choix de différer : sortie sûre encore atteignable.</x:v>
      </x:c>
      <x:c r="J2629" s="127" t="str">
        <x:v>Communauté — premier contact et vie locale</x:v>
      </x:c>
      <x:c r="K2629" s="130" t="n">
        <x:v>7</x:v>
      </x:c>
    </x:row>
    <x:row r="2630" ht="59" customHeight="1">
      <x:c r="A2630" s="121" t="str">
        <x:v>D6-W-CM02-REPONSE-B-01</x:v>
      </x:c>
      <x:c r="B2630" s="122" t="str">
        <x:v>D6-W-CM02</x:v>
      </x:c>
      <x:c r="C2630" s="122" t="str">
        <x:v>REPONSE</x:v>
      </x:c>
      <x:c r="D2630" s="122" t="str">
        <x:v>B</x:v>
      </x:c>
      <x:c r="E2630" s="123" t="n">
        <x:v>1</x:v>
      </x:c>
      <x:c r="F2630" s="122" t="str">
        <x:v>Veilleur du Replat</x:v>
      </x:c>
      <x:c r="G2630" s="122" t="str">
        <x:v>Va mesurer ce coude avec le gabarit. Je ne ferai pas venir les porteurs pour les bloquer là.</x:v>
      </x:c>
      <x:c r="H2630" s="122" t="str">
        <x:v>Réponse au choix retenu ; les autres réponses ne sont pas jouées.</x:v>
      </x:c>
      <x:c r="I2630" s="122" t="str">
        <x:v>Option physiquement praticable ; aucune téléportation ou ressource supposée. Si choix de différer : sortie sûre encore atteignable.</x:v>
      </x:c>
      <x:c r="J2630" s="122" t="str">
        <x:v>Communauté — premier contact et vie locale</x:v>
      </x:c>
      <x:c r="K2630" s="125" t="n">
        <x:v>18</x:v>
      </x:c>
    </x:row>
    <x:row r="2631" ht="194" customHeight="1">
      <x:c r="A2631" s="126" t="str">
        <x:v>D6-W-CM03-OUV---01</x:v>
      </x:c>
      <x:c r="B2631" s="127" t="str">
        <x:v>D6-W-CM03</x:v>
      </x:c>
      <x:c r="C2631" s="127" t="str">
        <x:v>OUV</x:v>
      </x:c>
      <x:c r="D2631" s="127" t="str">
        <x:v>-</x:v>
      </x:c>
      <x:c r="E2631" s="128" t="n">
        <x:v>1</x:v>
      </x:c>
      <x:c r="F2631" s="127" t="str">
        <x:v>Artisan des Citernes Hautes</x:v>
      </x:c>
      <x:c r="G2631" s="127" t="str">
        <x:v>Ces réservoirs partent avec la grande chasse. La bouche du bas perd de l’eau depuis l’aube.</x:v>
      </x:c>
      <x:c r="H2631" s="127" t="str">
        <x:v>Désigne l’élément visible concerné puis laisse au joueur le temps de regarder.</x:v>
      </x:c>
      <x:c r="I2631"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631" s="127" t="str">
        <x:v>Communauté — premier contact et vie locale</x:v>
      </x:c>
      <x:c r="K2631" s="130" t="n">
        <x:v>16</x:v>
      </x:c>
    </x:row>
    <x:row r="2632" ht="74" customHeight="1">
      <x:c r="A2632" s="121" t="str">
        <x:v>D6-W-CM03-SUCCES---01</x:v>
      </x:c>
      <x:c r="B2632" s="122" t="str">
        <x:v>D6-W-CM03</x:v>
      </x:c>
      <x:c r="C2632" s="122" t="str">
        <x:v>SUCCES</x:v>
      </x:c>
      <x:c r="D2632" s="122" t="str">
        <x:v>-</x:v>
      </x:c>
      <x:c r="E2632" s="123" t="n">
        <x:v>1</x:v>
      </x:c>
      <x:c r="F2632" s="122" t="str">
        <x:v>Artisan des Citernes Hautes</x:v>
      </x:c>
      <x:c r="G2632" s="122" t="str">
        <x:v>Le circuit éprouvé garde son eau. Je l’ai vu pendant ton essai.</x:v>
      </x:c>
      <x:c r="H2632" s="122" t="str">
        <x:v>Rejoint le point de travail ou de passage réellement obtenu.</x:v>
      </x:c>
      <x:c r="I2632" s="122" t="str">
        <x:v>Résultat correspondant effectivement constaté ; remplace ou supprime la ligne si choix de refus/différé/observation. Ne jamais jouer une victoire non acquise.</x:v>
      </x:c>
      <x:c r="J2632" s="122" t="str">
        <x:v>Communauté — premier contact et vie locale</x:v>
      </x:c>
      <x:c r="K2632" s="125" t="n">
        <x:v>12</x:v>
      </x:c>
    </x:row>
    <x:row r="2633" ht="44" customHeight="1">
      <x:c r="A2633" s="126" t="str">
        <x:v>D6-W-CM03-ECHEC---01</x:v>
      </x:c>
      <x:c r="B2633" s="127" t="str">
        <x:v>D6-W-CM03</x:v>
      </x:c>
      <x:c r="C2633" s="127" t="str">
        <x:v>ECHEC</x:v>
      </x:c>
      <x:c r="D2633" s="127" t="str">
        <x:v>-</x:v>
      </x:c>
      <x:c r="E2633" s="128" t="n">
        <x:v>1</x:v>
      </x:c>
      <x:c r="F2633" s="127" t="str">
        <x:v>Artisan des Citernes Hautes</x:v>
      </x:c>
      <x:c r="G2633" s="127" t="str">
        <x:v>Une trace humide revient sous le raccord. La fuite reste ouverte.</x:v>
      </x:c>
      <x:c r="H2633" s="127" t="str">
        <x:v>Abaisse la main et regarde la route ou l’objet resté inaccessible.</x:v>
      </x:c>
      <x:c r="I2633" s="127" t="str">
        <x:v>Échec ou blocage correspondant effectivement observé ; les dégâts, objets et positions persistent.</x:v>
      </x:c>
      <x:c r="J2633" s="127" t="str">
        <x:v>Communauté — premier contact et vie locale</x:v>
      </x:c>
      <x:c r="K2633" s="130" t="n">
        <x:v>11</x:v>
      </x:c>
    </x:row>
    <x:row r="2634" ht="44" customHeight="1">
      <x:c r="A2634" s="121" t="str">
        <x:v>D6-W-CM03-REPRISE---01</x:v>
      </x:c>
      <x:c r="B2634" s="122" t="str">
        <x:v>D6-W-CM03</x:v>
      </x:c>
      <x:c r="C2634" s="122" t="str">
        <x:v>REPRISE</x:v>
      </x:c>
      <x:c r="D2634" s="122" t="str">
        <x:v>-</x:v>
      </x:c>
      <x:c r="E2634" s="123" t="n">
        <x:v>1</x:v>
      </x:c>
      <x:c r="F2634" s="122" t="str">
        <x:v>Artisan des Citernes Hautes</x:v>
      </x:c>
      <x:c r="G2634" s="122" t="str">
        <x:v>Le joint posé est encore là. Reprenons avec l’eau au même niveau.</x:v>
      </x:c>
      <x:c r="H2634" s="122" t="str">
        <x:v>Reprend sa place au dernier point sûr, sans rejouer le début.</x:v>
      </x:c>
      <x:c r="I2634" s="122" t="str">
        <x:v>Réinteraction volontaire après interruption ; état de l’action conservé.</x:v>
      </x:c>
      <x:c r="J2634" s="122" t="str">
        <x:v>Communauté — premier contact et vie locale</x:v>
      </x:c>
      <x:c r="K2634" s="125" t="n">
        <x:v>12</x:v>
      </x:c>
    </x:row>
    <x:row r="2635" ht="59" customHeight="1">
      <x:c r="A2635" s="126" t="str">
        <x:v>D6-W-CM03-CHOIX-A-01</x:v>
      </x:c>
      <x:c r="B2635" s="127" t="str">
        <x:v>D6-W-CM03</x:v>
      </x:c>
      <x:c r="C2635" s="127" t="str">
        <x:v>CHOIX</x:v>
      </x:c>
      <x:c r="D2635" s="127" t="str">
        <x:v>A</x:v>
      </x:c>
      <x:c r="E2635" s="128" t="n">
        <x:v>1</x:v>
      </x:c>
      <x:c r="F2635" s="127" t="str">
        <x:v>Joueur</x:v>
      </x:c>
      <x:c r="G2635" s="127" t="str">
        <x:v>Je prépare les réservoirs de l’expédition.</x:v>
      </x:c>
      <x:c r="H2635" s="127" t="str">
        <x:v>Regarder la personne ou l’appui concerné ; intention, pas résultat.</x:v>
      </x:c>
      <x:c r="I2635" s="127" t="str">
        <x:v>Option physiquement praticable ; partenaires mentionnés présents et volontaires ; ressources nécessaires disponibles.</x:v>
      </x:c>
      <x:c r="J2635" s="127" t="str">
        <x:v>Communauté — premier contact et vie locale</x:v>
      </x:c>
      <x:c r="K2635" s="130" t="n">
        <x:v>6</x:v>
      </x:c>
    </x:row>
    <x:row r="2636" ht="59" customHeight="1">
      <x:c r="A2636" s="121" t="str">
        <x:v>D6-W-CM03-REPONSE-A-01</x:v>
      </x:c>
      <x:c r="B2636" s="122" t="str">
        <x:v>D6-W-CM03</x:v>
      </x:c>
      <x:c r="C2636" s="122" t="str">
        <x:v>REPONSE</x:v>
      </x:c>
      <x:c r="D2636" s="122" t="str">
        <x:v>A</x:v>
      </x:c>
      <x:c r="E2636" s="123" t="n">
        <x:v>1</x:v>
      </x:c>
      <x:c r="F2636" s="122" t="str">
        <x:v>Artisan des Citernes Hautes</x:v>
      </x:c>
      <x:c r="G2636" s="122" t="str">
        <x:v>Remplis-les pour tester leurs fermetures. Je refuse un départ qui se vide au premier détour.</x:v>
      </x:c>
      <x:c r="H2636" s="122" t="str">
        <x:v>Réponse au choix retenu ; les autres réponses ne sont pas jouées.</x:v>
      </x:c>
      <x:c r="I2636" s="122" t="str">
        <x:v>Option physiquement praticable ; partenaires mentionnés présents et volontaires ; ressources nécessaires disponibles.</x:v>
      </x:c>
      <x:c r="J2636" s="122" t="str">
        <x:v>Communauté — premier contact et vie locale</x:v>
      </x:c>
      <x:c r="K2636" s="125" t="n">
        <x:v>15</x:v>
      </x:c>
    </x:row>
    <x:row r="2637" ht="59" customHeight="1">
      <x:c r="A2637" s="126" t="str">
        <x:v>D6-W-CM03-CHOIX-B-01</x:v>
      </x:c>
      <x:c r="B2637" s="127" t="str">
        <x:v>D6-W-CM03</x:v>
      </x:c>
      <x:c r="C2637" s="127" t="str">
        <x:v>CHOIX</x:v>
      </x:c>
      <x:c r="D2637" s="127" t="str">
        <x:v>B</x:v>
      </x:c>
      <x:c r="E2637" s="128" t="n">
        <x:v>1</x:v>
      </x:c>
      <x:c r="F2637" s="127" t="str">
        <x:v>Joueur</x:v>
      </x:c>
      <x:c r="G2637" s="127" t="str">
        <x:v>Je répare la bouche du quartier.</x:v>
      </x:c>
      <x:c r="H2637" s="127" t="str">
        <x:v>Regarder la personne ou l’appui concerné ; intention, pas résultat.</x:v>
      </x:c>
      <x:c r="I2637" s="127" t="str">
        <x:v>Option physiquement praticable ; aucune téléportation ou ressource supposée. Si choix de différer : sortie sûre encore atteignable.</x:v>
      </x:c>
      <x:c r="J2637" s="127" t="str">
        <x:v>Communauté — premier contact et vie locale</x:v>
      </x:c>
      <x:c r="K2637" s="130" t="n">
        <x:v>6</x:v>
      </x:c>
    </x:row>
    <x:row r="2638" ht="59" customHeight="1">
      <x:c r="A2638" s="121" t="str">
        <x:v>D6-W-CM03-REPONSE-B-01</x:v>
      </x:c>
      <x:c r="B2638" s="122" t="str">
        <x:v>D6-W-CM03</x:v>
      </x:c>
      <x:c r="C2638" s="122" t="str">
        <x:v>REPONSE</x:v>
      </x:c>
      <x:c r="D2638" s="122" t="str">
        <x:v>B</x:v>
      </x:c>
      <x:c r="E2638" s="123" t="n">
        <x:v>1</x:v>
      </x:c>
      <x:c r="F2638" s="122" t="str">
        <x:v>Artisan des Citernes Hautes</x:v>
      </x:c>
      <x:c r="G2638" s="122" t="str">
        <x:v>Descends par ce palier. Observe où le jet frappe avant de choisir le joint.</x:v>
      </x:c>
      <x:c r="H2638" s="122" t="str">
        <x:v>Réponse au choix retenu ; les autres réponses ne sont pas jouées.</x:v>
      </x:c>
      <x:c r="I2638" s="122" t="str">
        <x:v>Option physiquement praticable ; aucune téléportation ou ressource supposée. Si choix de différer : sortie sûre encore atteignable.</x:v>
      </x:c>
      <x:c r="J2638" s="122" t="str">
        <x:v>Communauté — premier contact et vie locale</x:v>
      </x:c>
      <x:c r="K2638" s="125" t="n">
        <x:v>14</x:v>
      </x:c>
    </x:row>
    <x:row r="2639" ht="194" customHeight="1">
      <x:c r="A2639" s="126" t="str">
        <x:v>D6-W-CM04-OUV---01</x:v>
      </x:c>
      <x:c r="B2639" s="127" t="str">
        <x:v>D6-W-CM04</x:v>
      </x:c>
      <x:c r="C2639" s="127" t="str">
        <x:v>OUV</x:v>
      </x:c>
      <x:c r="D2639" s="127" t="str">
        <x:v>-</x:v>
      </x:c>
      <x:c r="E2639" s="128" t="n">
        <x:v>1</x:v>
      </x:c>
      <x:c r="F2639" s="127" t="str">
        <x:v>Éclaireuse du Seuil des Dunes</x:v>
      </x:c>
      <x:c r="G2639" s="127" t="str">
        <x:v>Le vent a effacé nos pas, pas les deux roches. Depuis laquelle peux-tu voir encore la citerne ?</x:v>
      </x:c>
      <x:c r="H2639" s="127" t="str">
        <x:v>Désigne l’élément visible concerné puis laisse au joueur le temps de regarder.</x:v>
      </x:c>
      <x:c r="I2639"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639" s="127" t="str">
        <x:v>Communauté — premier contact et vie locale</x:v>
      </x:c>
      <x:c r="K2639" s="130" t="n">
        <x:v>18</x:v>
      </x:c>
    </x:row>
    <x:row r="2640" ht="74" customHeight="1">
      <x:c r="A2640" s="121" t="str">
        <x:v>D6-W-CM04-SUCCES---01</x:v>
      </x:c>
      <x:c r="B2640" s="122" t="str">
        <x:v>D6-W-CM04</x:v>
      </x:c>
      <x:c r="C2640" s="122" t="str">
        <x:v>SUCCES</x:v>
      </x:c>
      <x:c r="D2640" s="122" t="str">
        <x:v>-</x:v>
      </x:c>
      <x:c r="E2640" s="123" t="n">
        <x:v>1</x:v>
      </x:c>
      <x:c r="F2640" s="122" t="str">
        <x:v>Éclaireuse du Seuil des Dunes</x:v>
      </x:c>
      <x:c r="G2640" s="122" t="str">
        <x:v>Le repère rejoint une route que tu as traversée. Le prochain groupe saura où l’essayer.</x:v>
      </x:c>
      <x:c r="H2640" s="122" t="str">
        <x:v>Rejoint le point de travail ou de passage réellement obtenu.</x:v>
      </x:c>
      <x:c r="I2640" s="122" t="str">
        <x:v>Résultat correspondant effectivement constaté ; remplace ou supprime la ligne si choix de refus/différé/observation. Ne jamais jouer une victoire non acquise.</x:v>
      </x:c>
      <x:c r="J2640" s="122" t="str">
        <x:v>Communauté — premier contact et vie locale</x:v>
      </x:c>
      <x:c r="K2640" s="125" t="n">
        <x:v>15</x:v>
      </x:c>
    </x:row>
    <x:row r="2641" ht="44" customHeight="1">
      <x:c r="A2641" s="126" t="str">
        <x:v>D6-W-CM04-ECHEC---01</x:v>
      </x:c>
      <x:c r="B2641" s="127" t="str">
        <x:v>D6-W-CM04</x:v>
      </x:c>
      <x:c r="C2641" s="127" t="str">
        <x:v>ECHEC</x:v>
      </x:c>
      <x:c r="D2641" s="127" t="str">
        <x:v>-</x:v>
      </x:c>
      <x:c r="E2641" s="128" t="n">
        <x:v>1</x:v>
      </x:c>
      <x:c r="F2641" s="127" t="str">
        <x:v>Éclaireuse du Seuil des Dunes</x:v>
      </x:c>
      <x:c r="G2641" s="127" t="str">
        <x:v>Tu as perdu la citerne depuis cette dune. Ce repère ne suffit pas au retour.</x:v>
      </x:c>
      <x:c r="H2641" s="127" t="str">
        <x:v>Abaisse la main et regarde la route ou l’objet resté inaccessible.</x:v>
      </x:c>
      <x:c r="I2641" s="127" t="str">
        <x:v>Échec ou blocage correspondant effectivement observé ; les dégâts, objets et positions persistent.</x:v>
      </x:c>
      <x:c r="J2641" s="127" t="str">
        <x:v>Communauté — premier contact et vie locale</x:v>
      </x:c>
      <x:c r="K2641" s="130" t="n">
        <x:v>15</x:v>
      </x:c>
    </x:row>
    <x:row r="2642" ht="44" customHeight="1">
      <x:c r="A2642" s="121" t="str">
        <x:v>D6-W-CM04-REPRISE---01</x:v>
      </x:c>
      <x:c r="B2642" s="122" t="str">
        <x:v>D6-W-CM04</x:v>
      </x:c>
      <x:c r="C2642" s="122" t="str">
        <x:v>REPRISE</x:v>
      </x:c>
      <x:c r="D2642" s="122" t="str">
        <x:v>-</x:v>
      </x:c>
      <x:c r="E2642" s="123" t="n">
        <x:v>1</x:v>
      </x:c>
      <x:c r="F2642" s="122" t="str">
        <x:v>Éclaireuse du Seuil des Dunes</x:v>
      </x:c>
      <x:c r="G2642" s="122" t="str">
        <x:v>Retrouve la roche qui n’a pas bougé. On reprendra le relevé depuis elle.</x:v>
      </x:c>
      <x:c r="H2642" s="122" t="str">
        <x:v>Reprend sa place au dernier point sûr, sans rejouer le début.</x:v>
      </x:c>
      <x:c r="I2642" s="122" t="str">
        <x:v>Réinteraction volontaire après interruption ; état de l’action conservé.</x:v>
      </x:c>
      <x:c r="J2642" s="122" t="str">
        <x:v>Communauté — premier contact et vie locale</x:v>
      </x:c>
      <x:c r="K2642" s="125" t="n">
        <x:v>13</x:v>
      </x:c>
    </x:row>
    <x:row r="2643" ht="59" customHeight="1">
      <x:c r="A2643" s="126" t="str">
        <x:v>D6-W-CM04-CHOIX-A-01</x:v>
      </x:c>
      <x:c r="B2643" s="127" t="str">
        <x:v>D6-W-CM04</x:v>
      </x:c>
      <x:c r="C2643" s="127" t="str">
        <x:v>CHOIX</x:v>
      </x:c>
      <x:c r="D2643" s="127" t="str">
        <x:v>A</x:v>
      </x:c>
      <x:c r="E2643" s="128" t="n">
        <x:v>1</x:v>
      </x:c>
      <x:c r="F2643" s="127" t="str">
        <x:v>Joueur</x:v>
      </x:c>
      <x:c r="G2643" s="127" t="str">
        <x:v>Je garde le trajet des anciens départs.</x:v>
      </x:c>
      <x:c r="H2643" s="127" t="str">
        <x:v>Regarder la personne ou l’appui concerné ; intention, pas résultat.</x:v>
      </x:c>
      <x:c r="I2643" s="127" t="str">
        <x:v>Option physiquement praticable ; partenaires mentionnés présents et volontaires ; ressources nécessaires disponibles.</x:v>
      </x:c>
      <x:c r="J2643" s="127" t="str">
        <x:v>Communauté — premier contact et vie locale</x:v>
      </x:c>
      <x:c r="K2643" s="130" t="n">
        <x:v>7</x:v>
      </x:c>
    </x:row>
    <x:row r="2644" ht="59" customHeight="1">
      <x:c r="A2644" s="121" t="str">
        <x:v>D6-W-CM04-REPONSE-A-01</x:v>
      </x:c>
      <x:c r="B2644" s="122" t="str">
        <x:v>D6-W-CM04</x:v>
      </x:c>
      <x:c r="C2644" s="122" t="str">
        <x:v>REPONSE</x:v>
      </x:c>
      <x:c r="D2644" s="122" t="str">
        <x:v>A</x:v>
      </x:c>
      <x:c r="E2644" s="123" t="n">
        <x:v>1</x:v>
      </x:c>
      <x:c r="F2644" s="122" t="str">
        <x:v>Éclaireuse du Seuil des Dunes</x:v>
      </x:c>
      <x:c r="G2644" s="122" t="str">
        <x:v>Relève ses appuis avant de remettre le repère. Le sable peut avoir repris l’intervalle.</x:v>
      </x:c>
      <x:c r="H2644" s="122" t="str">
        <x:v>Réponse au choix retenu ; les autres réponses ne sont pas jouées.</x:v>
      </x:c>
      <x:c r="I2644" s="122" t="str">
        <x:v>Option physiquement praticable ; partenaires mentionnés présents et volontaires ; ressources nécessaires disponibles.</x:v>
      </x:c>
      <x:c r="J2644" s="122" t="str">
        <x:v>Communauté — premier contact et vie locale</x:v>
      </x:c>
      <x:c r="K2644" s="125" t="n">
        <x:v>14</x:v>
      </x:c>
    </x:row>
    <x:row r="2645" ht="59" customHeight="1">
      <x:c r="A2645" s="126" t="str">
        <x:v>D6-W-CM04-CHOIX-B-01</x:v>
      </x:c>
      <x:c r="B2645" s="127" t="str">
        <x:v>D6-W-CM04</x:v>
      </x:c>
      <x:c r="C2645" s="127" t="str">
        <x:v>CHOIX</x:v>
      </x:c>
      <x:c r="D2645" s="127" t="str">
        <x:v>B</x:v>
      </x:c>
      <x:c r="E2645" s="128" t="n">
        <x:v>1</x:v>
      </x:c>
      <x:c r="F2645" s="127" t="str">
        <x:v>Joueur</x:v>
      </x:c>
      <x:c r="G2645" s="127" t="str">
        <x:v>Je cherche une route pour les charges larges.</x:v>
      </x:c>
      <x:c r="H2645" s="127" t="str">
        <x:v>Regarder la personne ou l’appui concerné ; intention, pas résultat.</x:v>
      </x:c>
      <x:c r="I2645" s="127" t="str">
        <x:v>Option physiquement praticable ; aucune téléportation ou ressource supposée. Si choix de différer : sortie sûre encore atteignable.</x:v>
      </x:c>
      <x:c r="J2645" s="127" t="str">
        <x:v>Communauté — premier contact et vie locale</x:v>
      </x:c>
      <x:c r="K2645" s="130" t="n">
        <x:v>8</x:v>
      </x:c>
    </x:row>
    <x:row r="2646" ht="59" customHeight="1">
      <x:c r="A2646" s="121" t="str">
        <x:v>D6-W-CM04-REPONSE-B-01</x:v>
      </x:c>
      <x:c r="B2646" s="122" t="str">
        <x:v>D6-W-CM04</x:v>
      </x:c>
      <x:c r="C2646" s="122" t="str">
        <x:v>REPONSE</x:v>
      </x:c>
      <x:c r="D2646" s="122" t="str">
        <x:v>B</x:v>
      </x:c>
      <x:c r="E2646" s="123" t="n">
        <x:v>1</x:v>
      </x:c>
      <x:c r="F2646" s="122" t="str">
        <x:v>Éclaireuse du Seuil des Dunes</x:v>
      </x:c>
      <x:c r="G2646" s="122" t="str">
        <x:v>Contourne le col étroit et reviens par le bas. Je veux voir la charge passer, pas seulement tes jambes.</x:v>
      </x:c>
      <x:c r="H2646" s="122" t="str">
        <x:v>Réponse au choix retenu ; les autres réponses ne sont pas jouées.</x:v>
      </x:c>
      <x:c r="I2646" s="122" t="str">
        <x:v>Option physiquement praticable ; aucune téléportation ou ressource supposée. Si choix de différer : sortie sûre encore atteignable.</x:v>
      </x:c>
      <x:c r="J2646" s="122" t="str">
        <x:v>Communauté — premier contact et vie locale</x:v>
      </x:c>
      <x:c r="K2646" s="125" t="n">
        <x:v>19</x:v>
      </x:c>
    </x:row>
    <x:row r="2647" ht="194" customHeight="1">
      <x:c r="A2647" s="126" t="str">
        <x:v>D6-W-CM05-OUV---01</x:v>
      </x:c>
      <x:c r="B2647" s="127" t="str">
        <x:v>D6-W-CM05</x:v>
      </x:c>
      <x:c r="C2647" s="127" t="str">
        <x:v>OUV</x:v>
      </x:c>
      <x:c r="D2647" s="127" t="str">
        <x:v>-</x:v>
      </x:c>
      <x:c r="E2647" s="128" t="n">
        <x:v>1</x:v>
      </x:c>
      <x:c r="F2647" s="127" t="str">
        <x:v>Artisane des Branches Entrelacées</x:v>
      </x:c>
      <x:c r="G2647" s="127" t="str">
        <x:v>La plateforme de chasse attend sa corde neuve. Ici, les porteurs prennent le détour depuis que cette planche s’est fendue.</x:v>
      </x:c>
      <x:c r="H2647" s="127" t="str">
        <x:v>Désigne l’élément visible concerné puis laisse au joueur le temps de regarder.</x:v>
      </x:c>
      <x:c r="I2647"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647" s="127" t="str">
        <x:v>Communauté — premier contact et vie locale</x:v>
      </x:c>
      <x:c r="K2647" s="130" t="n">
        <x:v>20</x:v>
      </x:c>
    </x:row>
    <x:row r="2648" ht="74" customHeight="1">
      <x:c r="A2648" s="121" t="str">
        <x:v>D6-W-CM05-SUCCES---01</x:v>
      </x:c>
      <x:c r="B2648" s="122" t="str">
        <x:v>D6-W-CM05</x:v>
      </x:c>
      <x:c r="C2648" s="122" t="str">
        <x:v>SUCCES</x:v>
      </x:c>
      <x:c r="D2648" s="122" t="str">
        <x:v>-</x:v>
      </x:c>
      <x:c r="E2648" s="123" t="n">
        <x:v>1</x:v>
      </x:c>
      <x:c r="F2648" s="122" t="str">
        <x:v>Artisane des Branches Entrelacées</x:v>
      </x:c>
      <x:c r="G2648" s="122" t="str">
        <x:v>La traversée vient de porter sa charge sans bouger. L’attache travaille comme prévu.</x:v>
      </x:c>
      <x:c r="H2648" s="122" t="str">
        <x:v>Rejoint le point de travail ou de passage réellement obtenu.</x:v>
      </x:c>
      <x:c r="I2648" s="122" t="str">
        <x:v>Résultat correspondant effectivement constaté ; remplace ou supprime la ligne si choix de refus/différé/observation. Ne jamais jouer une victoire non acquise.</x:v>
      </x:c>
      <x:c r="J2648" s="122" t="str">
        <x:v>Communauté — premier contact et vie locale</x:v>
      </x:c>
      <x:c r="K2648" s="125" t="n">
        <x:v>13</x:v>
      </x:c>
    </x:row>
    <x:row r="2649" ht="44" customHeight="1">
      <x:c r="A2649" s="126" t="str">
        <x:v>D6-W-CM05-ECHEC---01</x:v>
      </x:c>
      <x:c r="B2649" s="127" t="str">
        <x:v>D6-W-CM05</x:v>
      </x:c>
      <x:c r="C2649" s="127" t="str">
        <x:v>ECHEC</x:v>
      </x:c>
      <x:c r="D2649" s="127" t="str">
        <x:v>-</x:v>
      </x:c>
      <x:c r="E2649" s="128" t="n">
        <x:v>1</x:v>
      </x:c>
      <x:c r="F2649" s="127" t="str">
        <x:v>Artisane des Branches Entrelacées</x:v>
      </x:c>
      <x:c r="G2649" s="127" t="str">
        <x:v>Cette fibre se tend de travers. On ne fait pas passer le prochain porteur.</x:v>
      </x:c>
      <x:c r="H2649" s="127" t="str">
        <x:v>Abaisse la main et regarde la route ou l’objet resté inaccessible.</x:v>
      </x:c>
      <x:c r="I2649" s="127" t="str">
        <x:v>Échec ou blocage correspondant effectivement observé ; les dégâts, objets et positions persistent.</x:v>
      </x:c>
      <x:c r="J2649" s="127" t="str">
        <x:v>Communauté — premier contact et vie locale</x:v>
      </x:c>
      <x:c r="K2649" s="130" t="n">
        <x:v>14</x:v>
      </x:c>
    </x:row>
    <x:row r="2650" ht="44" customHeight="1">
      <x:c r="A2650" s="121" t="str">
        <x:v>D6-W-CM05-REPRISE---01</x:v>
      </x:c>
      <x:c r="B2650" s="122" t="str">
        <x:v>D6-W-CM05</x:v>
      </x:c>
      <x:c r="C2650" s="122" t="str">
        <x:v>REPRISE</x:v>
      </x:c>
      <x:c r="D2650" s="122" t="str">
        <x:v>-</x:v>
      </x:c>
      <x:c r="E2650" s="123" t="n">
        <x:v>1</x:v>
      </x:c>
      <x:c r="F2650" s="122" t="str">
        <x:v>Artisane des Branches Entrelacées</x:v>
      </x:c>
      <x:c r="G2650" s="122" t="str">
        <x:v>La planche est au pied de l’échelle. Reprenons son levage là.</x:v>
      </x:c>
      <x:c r="H2650" s="122" t="str">
        <x:v>Reprend sa place au dernier point sûr, sans rejouer le début.</x:v>
      </x:c>
      <x:c r="I2650" s="122" t="str">
        <x:v>Réinteraction volontaire après interruption ; état de l’action conservé.</x:v>
      </x:c>
      <x:c r="J2650" s="122" t="str">
        <x:v>Communauté — premier contact et vie locale</x:v>
      </x:c>
      <x:c r="K2650" s="125" t="n">
        <x:v>11</x:v>
      </x:c>
    </x:row>
    <x:row r="2651" ht="59" customHeight="1">
      <x:c r="A2651" s="126" t="str">
        <x:v>D6-W-CM05-CHOIX-A-01</x:v>
      </x:c>
      <x:c r="B2651" s="127" t="str">
        <x:v>D6-W-CM05</x:v>
      </x:c>
      <x:c r="C2651" s="127" t="str">
        <x:v>CHOIX</x:v>
      </x:c>
      <x:c r="D2651" s="127" t="str">
        <x:v>A</x:v>
      </x:c>
      <x:c r="E2651" s="128" t="n">
        <x:v>1</x:v>
      </x:c>
      <x:c r="F2651" s="127" t="str">
        <x:v>Joueur</x:v>
      </x:c>
      <x:c r="G2651" s="127" t="str">
        <x:v>Je prépare la plateforme de la chasse.</x:v>
      </x:c>
      <x:c r="H2651" s="127" t="str">
        <x:v>Regarder la personne ou l’appui concerné ; intention, pas résultat.</x:v>
      </x:c>
      <x:c r="I2651" s="127" t="str">
        <x:v>Option physiquement praticable ; partenaires mentionnés présents et volontaires ; ressources nécessaires disponibles.</x:v>
      </x:c>
      <x:c r="J2651" s="127" t="str">
        <x:v>Communauté — premier contact et vie locale</x:v>
      </x:c>
      <x:c r="K2651" s="130" t="n">
        <x:v>7</x:v>
      </x:c>
    </x:row>
    <x:row r="2652" ht="59" customHeight="1">
      <x:c r="A2652" s="121" t="str">
        <x:v>D6-W-CM05-REPONSE-A-01</x:v>
      </x:c>
      <x:c r="B2652" s="122" t="str">
        <x:v>D6-W-CM05</x:v>
      </x:c>
      <x:c r="C2652" s="122" t="str">
        <x:v>REPONSE</x:v>
      </x:c>
      <x:c r="D2652" s="122" t="str">
        <x:v>A</x:v>
      </x:c>
      <x:c r="E2652" s="123" t="n">
        <x:v>1</x:v>
      </x:c>
      <x:c r="F2652" s="122" t="str">
        <x:v>Artisane des Branches Entrelacées</x:v>
      </x:c>
      <x:c r="G2652" s="122" t="str">
        <x:v>Fais l’essai avec le poids prévu. Les feuilles cachent très bien une mauvaise attache.</x:v>
      </x:c>
      <x:c r="H2652" s="122" t="str">
        <x:v>Réponse au choix retenu ; les autres réponses ne sont pas jouées.</x:v>
      </x:c>
      <x:c r="I2652" s="122" t="str">
        <x:v>Option physiquement praticable ; partenaires mentionnés présents et volontaires ; ressources nécessaires disponibles.</x:v>
      </x:c>
      <x:c r="J2652" s="122" t="str">
        <x:v>Communauté — premier contact et vie locale</x:v>
      </x:c>
      <x:c r="K2652" s="125" t="n">
        <x:v>14</x:v>
      </x:c>
    </x:row>
    <x:row r="2653" ht="59" customHeight="1">
      <x:c r="A2653" s="126" t="str">
        <x:v>D6-W-CM05-CHOIX-B-01</x:v>
      </x:c>
      <x:c r="B2653" s="127" t="str">
        <x:v>D6-W-CM05</x:v>
      </x:c>
      <x:c r="C2653" s="127" t="str">
        <x:v>CHOIX</x:v>
      </x:c>
      <x:c r="D2653" s="127" t="str">
        <x:v>B</x:v>
      </x:c>
      <x:c r="E2653" s="128" t="n">
        <x:v>1</x:v>
      </x:c>
      <x:c r="F2653" s="127" t="str">
        <x:v>Joueur</x:v>
      </x:c>
      <x:c r="G2653" s="127" t="str">
        <x:v>Je répare le passage des porteurs.</x:v>
      </x:c>
      <x:c r="H2653" s="127" t="str">
        <x:v>Regarder la personne ou l’appui concerné ; intention, pas résultat.</x:v>
      </x:c>
      <x:c r="I2653" s="127" t="str">
        <x:v>Option physiquement praticable ; aucune téléportation ou ressource supposée. Si choix de différer : sortie sûre encore atteignable.</x:v>
      </x:c>
      <x:c r="J2653" s="127" t="str">
        <x:v>Communauté — premier contact et vie locale</x:v>
      </x:c>
      <x:c r="K2653" s="130" t="n">
        <x:v>6</x:v>
      </x:c>
    </x:row>
    <x:row r="2654" ht="59" customHeight="1">
      <x:c r="A2654" s="121" t="str">
        <x:v>D6-W-CM05-REPONSE-B-01</x:v>
      </x:c>
      <x:c r="B2654" s="122" t="str">
        <x:v>D6-W-CM05</x:v>
      </x:c>
      <x:c r="C2654" s="122" t="str">
        <x:v>REPONSE</x:v>
      </x:c>
      <x:c r="D2654" s="122" t="str">
        <x:v>B</x:v>
      </x:c>
      <x:c r="E2654" s="123" t="n">
        <x:v>1</x:v>
      </x:c>
      <x:c r="F2654" s="122" t="str">
        <x:v>Artisane des Branches Entrelacées</x:v>
      </x:c>
      <x:c r="G2654" s="122" t="str">
        <x:v>Amène la planche par le niveau bas. Elle ne tournera pas entre ces deux branches.</x:v>
      </x:c>
      <x:c r="H2654" s="122" t="str">
        <x:v>Réponse au choix retenu ; les autres réponses ne sont pas jouées.</x:v>
      </x:c>
      <x:c r="I2654" s="122" t="str">
        <x:v>Option physiquement praticable ; aucune téléportation ou ressource supposée. Si choix de différer : sortie sûre encore atteignable.</x:v>
      </x:c>
      <x:c r="J2654" s="122" t="str">
        <x:v>Communauté — premier contact et vie locale</x:v>
      </x:c>
      <x:c r="K2654" s="125" t="n">
        <x:v>15</x:v>
      </x:c>
    </x:row>
    <x:row r="2655" ht="194" customHeight="1">
      <x:c r="A2655" s="126" t="str">
        <x:v>D6-W-CM06-OUV---01</x:v>
      </x:c>
      <x:c r="B2655" s="127" t="str">
        <x:v>D6-W-CM06</x:v>
      </x:c>
      <x:c r="C2655" s="127" t="str">
        <x:v>OUV</x:v>
      </x:c>
      <x:c r="D2655" s="127" t="str">
        <x:v>-</x:v>
      </x:c>
      <x:c r="E2655" s="128" t="n">
        <x:v>1</x:v>
      </x:c>
      <x:c r="F2655" s="127" t="str">
        <x:v>Vigie de la Couronne</x:v>
      </x:c>
      <x:c r="G2655" s="127" t="str">
        <x:v>Regarde entre les feuilles, pas au sommet. Le passage bas bouge avant que l’on voie celui qui monte.</x:v>
      </x:c>
      <x:c r="H2655" s="127" t="str">
        <x:v>Désigne l’élément visible concerné puis laisse au joueur le temps de regarder.</x:v>
      </x:c>
      <x:c r="I2655"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655" s="127" t="str">
        <x:v>Communauté — premier contact et vie locale</x:v>
      </x:c>
      <x:c r="K2655" s="130" t="n">
        <x:v>18</x:v>
      </x:c>
    </x:row>
    <x:row r="2656" ht="74" customHeight="1">
      <x:c r="A2656" s="121" t="str">
        <x:v>D6-W-CM06-SUCCES---01</x:v>
      </x:c>
      <x:c r="B2656" s="122" t="str">
        <x:v>D6-W-CM06</x:v>
      </x:c>
      <x:c r="C2656" s="122" t="str">
        <x:v>SUCCES</x:v>
      </x:c>
      <x:c r="D2656" s="122" t="str">
        <x:v>-</x:v>
      </x:c>
      <x:c r="E2656" s="123" t="n">
        <x:v>1</x:v>
      </x:c>
      <x:c r="F2656" s="122" t="str">
        <x:v>Vigie de la Couronne</x:v>
      </x:c>
      <x:c r="G2656" s="122" t="str">
        <x:v>Tu as vu les deux niveaux et éprouvé le passage. Ton relevé ne les confond plus.</x:v>
      </x:c>
      <x:c r="H2656" s="122" t="str">
        <x:v>Rejoint le point de travail ou de passage réellement obtenu.</x:v>
      </x:c>
      <x:c r="I2656" s="122" t="str">
        <x:v>Résultat correspondant effectivement constaté ; remplace ou supprime la ligne si choix de refus/différé/observation. Ne jamais jouer une victoire non acquise.</x:v>
      </x:c>
      <x:c r="J2656" s="122" t="str">
        <x:v>Communauté — premier contact et vie locale</x:v>
      </x:c>
      <x:c r="K2656" s="125" t="n">
        <x:v>16</x:v>
      </x:c>
    </x:row>
    <x:row r="2657" ht="44" customHeight="1">
      <x:c r="A2657" s="126" t="str">
        <x:v>D6-W-CM06-ECHEC---01</x:v>
      </x:c>
      <x:c r="B2657" s="127" t="str">
        <x:v>D6-W-CM06</x:v>
      </x:c>
      <x:c r="C2657" s="127" t="str">
        <x:v>ECHEC</x:v>
      </x:c>
      <x:c r="D2657" s="127" t="str">
        <x:v>-</x:v>
      </x:c>
      <x:c r="E2657" s="128" t="n">
        <x:v>1</x:v>
      </x:c>
      <x:c r="F2657" s="127" t="str">
        <x:v>Vigie de la Couronne</x:v>
      </x:c>
      <x:c r="G2657" s="127" t="str">
        <x:v>La charge reste sous la branche. Ce raccourci appartient encore aux légers.</x:v>
      </x:c>
      <x:c r="H2657" s="127" t="str">
        <x:v>Abaisse la main et regarde la route ou l’objet resté inaccessible.</x:v>
      </x:c>
      <x:c r="I2657" s="127" t="str">
        <x:v>Échec ou blocage correspondant effectivement observé ; les dégâts, objets et positions persistent.</x:v>
      </x:c>
      <x:c r="J2657" s="127" t="str">
        <x:v>Communauté — premier contact et vie locale</x:v>
      </x:c>
      <x:c r="K2657" s="130" t="n">
        <x:v>12</x:v>
      </x:c>
    </x:row>
    <x:row r="2658" ht="44" customHeight="1">
      <x:c r="A2658" s="121" t="str">
        <x:v>D6-W-CM06-REPRISE---01</x:v>
      </x:c>
      <x:c r="B2658" s="122" t="str">
        <x:v>D6-W-CM06</x:v>
      </x:c>
      <x:c r="C2658" s="122" t="str">
        <x:v>REPRISE</x:v>
      </x:c>
      <x:c r="D2658" s="122" t="str">
        <x:v>-</x:v>
      </x:c>
      <x:c r="E2658" s="123" t="n">
        <x:v>1</x:v>
      </x:c>
      <x:c r="F2658" s="122" t="str">
        <x:v>Vigie de la Couronne</x:v>
      </x:c>
      <x:c r="G2658" s="122" t="str">
        <x:v>Le poste garde la même vue. Descends vérifier ce qu’il ne peut pas te montrer.</x:v>
      </x:c>
      <x:c r="H2658" s="122" t="str">
        <x:v>Reprend sa place au dernier point sûr, sans rejouer le début.</x:v>
      </x:c>
      <x:c r="I2658" s="122" t="str">
        <x:v>Réinteraction volontaire après interruption ; état de l’action conservé.</x:v>
      </x:c>
      <x:c r="J2658" s="122" t="str">
        <x:v>Communauté — premier contact et vie locale</x:v>
      </x:c>
      <x:c r="K2658" s="125" t="n">
        <x:v>15</x:v>
      </x:c>
    </x:row>
    <x:row r="2659" ht="59" customHeight="1">
      <x:c r="A2659" s="126" t="str">
        <x:v>D6-W-CM06-CHOIX-A-01</x:v>
      </x:c>
      <x:c r="B2659" s="127" t="str">
        <x:v>D6-W-CM06</x:v>
      </x:c>
      <x:c r="C2659" s="127" t="str">
        <x:v>CHOIX</x:v>
      </x:c>
      <x:c r="D2659" s="127" t="str">
        <x:v>A</x:v>
      </x:c>
      <x:c r="E2659" s="128" t="n">
        <x:v>1</x:v>
      </x:c>
      <x:c r="F2659" s="127" t="str">
        <x:v>Joueur</x:v>
      </x:c>
      <x:c r="G2659" s="127" t="str">
        <x:v>Je maintiens la route familière des grimpeurs.</x:v>
      </x:c>
      <x:c r="H2659" s="127" t="str">
        <x:v>Regarder la personne ou l’appui concerné ; intention, pas résultat.</x:v>
      </x:c>
      <x:c r="I2659" s="127" t="str">
        <x:v>Option physiquement praticable ; partenaires mentionnés présents et volontaires ; ressources nécessaires disponibles.</x:v>
      </x:c>
      <x:c r="J2659" s="127" t="str">
        <x:v>Communauté — premier contact et vie locale</x:v>
      </x:c>
      <x:c r="K2659" s="130" t="n">
        <x:v>7</x:v>
      </x:c>
    </x:row>
    <x:row r="2660" ht="59" customHeight="1">
      <x:c r="A2660" s="121" t="str">
        <x:v>D6-W-CM06-REPONSE-A-01</x:v>
      </x:c>
      <x:c r="B2660" s="122" t="str">
        <x:v>D6-W-CM06</x:v>
      </x:c>
      <x:c r="C2660" s="122" t="str">
        <x:v>REPONSE</x:v>
      </x:c>
      <x:c r="D2660" s="122" t="str">
        <x:v>A</x:v>
      </x:c>
      <x:c r="E2660" s="123" t="n">
        <x:v>1</x:v>
      </x:c>
      <x:c r="F2660" s="122" t="str">
        <x:v>Vigie de la Couronne</x:v>
      </x:c>
      <x:c r="G2660" s="122" t="str">
        <x:v>Vérifie les prises après la dernière pluie. Certaines restent cachées depuis ce poste.</x:v>
      </x:c>
      <x:c r="H2660" s="122" t="str">
        <x:v>Réponse au choix retenu ; les autres réponses ne sont pas jouées.</x:v>
      </x:c>
      <x:c r="I2660" s="122" t="str">
        <x:v>Option physiquement praticable ; partenaires mentionnés présents et volontaires ; ressources nécessaires disponibles.</x:v>
      </x:c>
      <x:c r="J2660" s="122" t="str">
        <x:v>Communauté — premier contact et vie locale</x:v>
      </x:c>
      <x:c r="K2660" s="125" t="n">
        <x:v>13</x:v>
      </x:c>
    </x:row>
    <x:row r="2661" ht="59" customHeight="1">
      <x:c r="A2661" s="126" t="str">
        <x:v>D6-W-CM06-CHOIX-B-01</x:v>
      </x:c>
      <x:c r="B2661" s="127" t="str">
        <x:v>D6-W-CM06</x:v>
      </x:c>
      <x:c r="C2661" s="127" t="str">
        <x:v>CHOIX</x:v>
      </x:c>
      <x:c r="D2661" s="127" t="str">
        <x:v>B</x:v>
      </x:c>
      <x:c r="E2661" s="128" t="n">
        <x:v>1</x:v>
      </x:c>
      <x:c r="F2661" s="127" t="str">
        <x:v>Joueur</x:v>
      </x:c>
      <x:c r="G2661" s="127" t="str">
        <x:v>J’ouvre une approche pour les nouveaux porteurs.</x:v>
      </x:c>
      <x:c r="H2661" s="127" t="str">
        <x:v>Regarder la personne ou l’appui concerné ; intention, pas résultat.</x:v>
      </x:c>
      <x:c r="I2661" s="127" t="str">
        <x:v>Option physiquement praticable ; aucune téléportation ou ressource supposée. Si choix de différer : sortie sûre encore atteignable.</x:v>
      </x:c>
      <x:c r="J2661" s="127" t="str">
        <x:v>Communauté — premier contact et vie locale</x:v>
      </x:c>
      <x:c r="K2661" s="130" t="n">
        <x:v>7</x:v>
      </x:c>
    </x:row>
    <x:row r="2662" ht="59" customHeight="1">
      <x:c r="A2662" s="121" t="str">
        <x:v>D6-W-CM06-REPONSE-B-01</x:v>
      </x:c>
      <x:c r="B2662" s="122" t="str">
        <x:v>D6-W-CM06</x:v>
      </x:c>
      <x:c r="C2662" s="122" t="str">
        <x:v>REPONSE</x:v>
      </x:c>
      <x:c r="D2662" s="122" t="str">
        <x:v>B</x:v>
      </x:c>
      <x:c r="E2662" s="123" t="n">
        <x:v>1</x:v>
      </x:c>
      <x:c r="F2662" s="122" t="str">
        <x:v>Vigie de la Couronne</x:v>
      </x:c>
      <x:c r="G2662" s="122" t="str">
        <x:v>Il faudra élargir le palier, sans couper l’arbre qui tient notre retour.</x:v>
      </x:c>
      <x:c r="H2662" s="122" t="str">
        <x:v>Réponse au choix retenu ; les autres réponses ne sont pas jouées.</x:v>
      </x:c>
      <x:c r="I2662" s="122" t="str">
        <x:v>Option physiquement praticable ; aucune téléportation ou ressource supposée. Si choix de différer : sortie sûre encore atteignable.</x:v>
      </x:c>
      <x:c r="J2662" s="122" t="str">
        <x:v>Communauté — premier contact et vie locale</x:v>
      </x:c>
      <x:c r="K2662" s="125" t="n">
        <x:v>12</x:v>
      </x:c>
    </x:row>
    <x:row r="2663" ht="194" customHeight="1">
      <x:c r="A2663" s="126" t="str">
        <x:v>D6-W-CM07-OUV---01</x:v>
      </x:c>
      <x:c r="B2663" s="127" t="str">
        <x:v>D6-W-CM07</x:v>
      </x:c>
      <x:c r="C2663" s="127" t="str">
        <x:v>OUV</x:v>
      </x:c>
      <x:c r="D2663" s="127" t="str">
        <x:v>-</x:v>
      </x:c>
      <x:c r="E2663" s="128" t="n">
        <x:v>1</x:v>
      </x:c>
      <x:c r="F2663" s="127" t="str">
        <x:v>Réparatrice des Pilotis Calmes</x:v>
      </x:c>
      <x:c r="G2663" s="127" t="str">
        <x:v>La chasse veut sa barque prête. Le petit pont du quartier cogne aussi chaque fois que le courant tourne.</x:v>
      </x:c>
      <x:c r="H2663" s="127" t="str">
        <x:v>Désigne l’élément visible concerné puis laisse au joueur le temps de regarder.</x:v>
      </x:c>
      <x:c r="I2663"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663" s="127" t="str">
        <x:v>Communauté — premier contact et vie locale</x:v>
      </x:c>
      <x:c r="K2663" s="130" t="n">
        <x:v>19</x:v>
      </x:c>
    </x:row>
    <x:row r="2664" ht="74" customHeight="1">
      <x:c r="A2664" s="121" t="str">
        <x:v>D6-W-CM07-SUCCES---01</x:v>
      </x:c>
      <x:c r="B2664" s="122" t="str">
        <x:v>D6-W-CM07</x:v>
      </x:c>
      <x:c r="C2664" s="122" t="str">
        <x:v>SUCCES</x:v>
      </x:c>
      <x:c r="D2664" s="122" t="str">
        <x:v>-</x:v>
      </x:c>
      <x:c r="E2664" s="123" t="n">
        <x:v>1</x:v>
      </x:c>
      <x:c r="F2664" s="122" t="str">
        <x:v>Réparatrice des Pilotis Calmes</x:v>
      </x:c>
      <x:c r="G2664" s="122" t="str">
        <x:v>L’ouvrage tient dans le courant que nous venons de voir passer.</x:v>
      </x:c>
      <x:c r="H2664" s="122" t="str">
        <x:v>Rejoint le point de travail ou de passage réellement obtenu.</x:v>
      </x:c>
      <x:c r="I2664" s="122" t="str">
        <x:v>Résultat correspondant effectivement constaté ; remplace ou supprime la ligne si choix de refus/différé/observation. Ne jamais jouer une victoire non acquise.</x:v>
      </x:c>
      <x:c r="J2664" s="122" t="str">
        <x:v>Communauté — premier contact et vie locale</x:v>
      </x:c>
      <x:c r="K2664" s="125" t="n">
        <x:v>11</x:v>
      </x:c>
    </x:row>
    <x:row r="2665" ht="44" customHeight="1">
      <x:c r="A2665" s="126" t="str">
        <x:v>D6-W-CM07-ECHEC---01</x:v>
      </x:c>
      <x:c r="B2665" s="127" t="str">
        <x:v>D6-W-CM07</x:v>
      </x:c>
      <x:c r="C2665" s="127" t="str">
        <x:v>ECHEC</x:v>
      </x:c>
      <x:c r="D2665" s="127" t="str">
        <x:v>-</x:v>
      </x:c>
      <x:c r="E2665" s="128" t="n">
        <x:v>1</x:v>
      </x:c>
      <x:c r="F2665" s="127" t="str">
        <x:v>Réparatrice des Pilotis Calmes</x:v>
      </x:c>
      <x:c r="G2665" s="127" t="str">
        <x:v>Le pont cogne encore. L’attache neuve ne portait pas sur le bon appui.</x:v>
      </x:c>
      <x:c r="H2665" s="127" t="str">
        <x:v>Abaisse la main et regarde la route ou l’objet resté inaccessible.</x:v>
      </x:c>
      <x:c r="I2665" s="127" t="str">
        <x:v>Échec ou blocage correspondant effectivement observé ; les dégâts, objets et positions persistent.</x:v>
      </x:c>
      <x:c r="J2665" s="127" t="str">
        <x:v>Communauté — premier contact et vie locale</x:v>
      </x:c>
      <x:c r="K2665" s="130" t="n">
        <x:v>13</x:v>
      </x:c>
    </x:row>
    <x:row r="2666" ht="44" customHeight="1">
      <x:c r="A2666" s="121" t="str">
        <x:v>D6-W-CM07-REPRISE---01</x:v>
      </x:c>
      <x:c r="B2666" s="122" t="str">
        <x:v>D6-W-CM07</x:v>
      </x:c>
      <x:c r="C2666" s="122" t="str">
        <x:v>REPRISE</x:v>
      </x:c>
      <x:c r="D2666" s="122" t="str">
        <x:v>-</x:v>
      </x:c>
      <x:c r="E2666" s="123" t="n">
        <x:v>1</x:v>
      </x:c>
      <x:c r="F2666" s="122" t="str">
        <x:v>Réparatrice des Pilotis Calmes</x:v>
      </x:c>
      <x:c r="G2666" s="122" t="str">
        <x:v>Le courant a tourné. Reprenons du côté qui reste abrité.</x:v>
      </x:c>
      <x:c r="H2666" s="122" t="str">
        <x:v>Reprend sa place au dernier point sûr, sans rejouer le début.</x:v>
      </x:c>
      <x:c r="I2666" s="122" t="str">
        <x:v>Réinteraction volontaire après interruption ; état de l’action conservé.</x:v>
      </x:c>
      <x:c r="J2666" s="122" t="str">
        <x:v>Communauté — premier contact et vie locale</x:v>
      </x:c>
      <x:c r="K2666" s="125" t="n">
        <x:v>10</x:v>
      </x:c>
    </x:row>
    <x:row r="2667" ht="59" customHeight="1">
      <x:c r="A2667" s="126" t="str">
        <x:v>D6-W-CM07-CHOIX-A-01</x:v>
      </x:c>
      <x:c r="B2667" s="127" t="str">
        <x:v>D6-W-CM07</x:v>
      </x:c>
      <x:c r="C2667" s="127" t="str">
        <x:v>CHOIX</x:v>
      </x:c>
      <x:c r="D2667" s="127" t="str">
        <x:v>A</x:v>
      </x:c>
      <x:c r="E2667" s="128" t="n">
        <x:v>1</x:v>
      </x:c>
      <x:c r="F2667" s="127" t="str">
        <x:v>Joueur</x:v>
      </x:c>
      <x:c r="G2667" s="127" t="str">
        <x:v>Je prépare la barque de chasse.</x:v>
      </x:c>
      <x:c r="H2667" s="127" t="str">
        <x:v>Regarder la personne ou l’appui concerné ; intention, pas résultat.</x:v>
      </x:c>
      <x:c r="I2667" s="127" t="str">
        <x:v>Option physiquement praticable ; partenaires mentionnés présents et volontaires ; ressources nécessaires disponibles.</x:v>
      </x:c>
      <x:c r="J2667" s="127" t="str">
        <x:v>Communauté — premier contact et vie locale</x:v>
      </x:c>
      <x:c r="K2667" s="130" t="n">
        <x:v>6</x:v>
      </x:c>
    </x:row>
    <x:row r="2668" ht="59" customHeight="1">
      <x:c r="A2668" s="121" t="str">
        <x:v>D6-W-CM07-REPONSE-A-01</x:v>
      </x:c>
      <x:c r="B2668" s="122" t="str">
        <x:v>D6-W-CM07</x:v>
      </x:c>
      <x:c r="C2668" s="122" t="str">
        <x:v>REPONSE</x:v>
      </x:c>
      <x:c r="D2668" s="122" t="str">
        <x:v>A</x:v>
      </x:c>
      <x:c r="E2668" s="123" t="n">
        <x:v>1</x:v>
      </x:c>
      <x:c r="F2668" s="122" t="str">
        <x:v>Réparatrice des Pilotis Calmes</x:v>
      </x:c>
      <x:c r="G2668" s="122" t="str">
        <x:v>Pose l’amarre basse avant de monter. Tu ne travailleras pas sur une coque qui tire le quai.</x:v>
      </x:c>
      <x:c r="H2668" s="122" t="str">
        <x:v>Réponse au choix retenu ; les autres réponses ne sont pas jouées.</x:v>
      </x:c>
      <x:c r="I2668" s="122" t="str">
        <x:v>Option physiquement praticable ; partenaires mentionnés présents et volontaires ; ressources nécessaires disponibles.</x:v>
      </x:c>
      <x:c r="J2668" s="122" t="str">
        <x:v>Communauté — premier contact et vie locale</x:v>
      </x:c>
      <x:c r="K2668" s="125" t="n">
        <x:v>17</x:v>
      </x:c>
    </x:row>
    <x:row r="2669" ht="59" customHeight="1">
      <x:c r="A2669" s="126" t="str">
        <x:v>D6-W-CM07-CHOIX-B-01</x:v>
      </x:c>
      <x:c r="B2669" s="127" t="str">
        <x:v>D6-W-CM07</x:v>
      </x:c>
      <x:c r="C2669" s="127" t="str">
        <x:v>CHOIX</x:v>
      </x:c>
      <x:c r="D2669" s="127" t="str">
        <x:v>B</x:v>
      </x:c>
      <x:c r="E2669" s="128" t="n">
        <x:v>1</x:v>
      </x:c>
      <x:c r="F2669" s="127" t="str">
        <x:v>Joueur</x:v>
      </x:c>
      <x:c r="G2669" s="127" t="str">
        <x:v>Je fixe d’abord le pont utilisé tous les jours.</x:v>
      </x:c>
      <x:c r="H2669" s="127" t="str">
        <x:v>Regarder la personne ou l’appui concerné ; intention, pas résultat.</x:v>
      </x:c>
      <x:c r="I2669" s="127" t="str">
        <x:v>Option physiquement praticable ; aucune téléportation ou ressource supposée. Si choix de différer : sortie sûre encore atteignable.</x:v>
      </x:c>
      <x:c r="J2669" s="127" t="str">
        <x:v>Communauté — premier contact et vie locale</x:v>
      </x:c>
      <x:c r="K2669" s="130" t="n">
        <x:v>9</x:v>
      </x:c>
    </x:row>
    <x:row r="2670" ht="59" customHeight="1">
      <x:c r="A2670" s="121" t="str">
        <x:v>D6-W-CM07-REPONSE-B-01</x:v>
      </x:c>
      <x:c r="B2670" s="122" t="str">
        <x:v>D6-W-CM07</x:v>
      </x:c>
      <x:c r="C2670" s="122" t="str">
        <x:v>REPONSE</x:v>
      </x:c>
      <x:c r="D2670" s="122" t="str">
        <x:v>B</x:v>
      </x:c>
      <x:c r="E2670" s="123" t="n">
        <x:v>1</x:v>
      </x:c>
      <x:c r="F2670" s="122" t="str">
        <x:v>Réparatrice des Pilotis Calmes</x:v>
      </x:c>
      <x:c r="G2670" s="122" t="str">
        <x:v>Descends par le côté calme. Touche le pilier avant de choisir ton renfort.</x:v>
      </x:c>
      <x:c r="H2670" s="122" t="str">
        <x:v>Réponse au choix retenu ; les autres réponses ne sont pas jouées.</x:v>
      </x:c>
      <x:c r="I2670" s="122" t="str">
        <x:v>Option physiquement praticable ; aucune téléportation ou ressource supposée. Si choix de différer : sortie sûre encore atteignable.</x:v>
      </x:c>
      <x:c r="J2670" s="122" t="str">
        <x:v>Communauté — premier contact et vie locale</x:v>
      </x:c>
      <x:c r="K2670" s="125" t="n">
        <x:v>13</x:v>
      </x:c>
    </x:row>
    <x:row r="2671" ht="194" customHeight="1">
      <x:c r="A2671" s="126" t="str">
        <x:v>D6-W-CM08-OUV---01</x:v>
      </x:c>
      <x:c r="B2671" s="127" t="str">
        <x:v>D6-W-CM08</x:v>
      </x:c>
      <x:c r="C2671" s="127" t="str">
        <x:v>OUV</x:v>
      </x:c>
      <x:c r="D2671" s="127" t="str">
        <x:v>-</x:v>
      </x:c>
      <x:c r="E2671" s="128" t="n">
        <x:v>1</x:v>
      </x:c>
      <x:c r="F2671" s="127" t="str">
        <x:v>Éclaireur des Lanternes</x:v>
      </x:c>
      <x:c r="G2671" s="127" t="str">
        <x:v>Deux lanternes se reflètent, une seule montre le chenal. Suis la dérive des feuilles pour les départager.</x:v>
      </x:c>
      <x:c r="H2671" s="127" t="str">
        <x:v>Désigne l’élément visible concerné puis laisse au joueur le temps de regarder.</x:v>
      </x:c>
      <x:c r="I2671"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671" s="127" t="str">
        <x:v>Communauté — premier contact et vie locale</x:v>
      </x:c>
      <x:c r="K2671" s="130" t="n">
        <x:v>17</x:v>
      </x:c>
    </x:row>
    <x:row r="2672" ht="74" customHeight="1">
      <x:c r="A2672" s="121" t="str">
        <x:v>D6-W-CM08-SUCCES---01</x:v>
      </x:c>
      <x:c r="B2672" s="122" t="str">
        <x:v>D6-W-CM08</x:v>
      </x:c>
      <x:c r="C2672" s="122" t="str">
        <x:v>SUCCES</x:v>
      </x:c>
      <x:c r="D2672" s="122" t="str">
        <x:v>-</x:v>
      </x:c>
      <x:c r="E2672" s="123" t="n">
        <x:v>1</x:v>
      </x:c>
      <x:c r="F2672" s="122" t="str">
        <x:v>Éclaireur des Lanternes</x:v>
      </x:c>
      <x:c r="G2672" s="122" t="str">
        <x:v>La route a été parcourue avec le gabarit prévu. Le reflet correspond enfin au bon chenal.</x:v>
      </x:c>
      <x:c r="H2672" s="122" t="str">
        <x:v>Rejoint le point de travail ou de passage réellement obtenu.</x:v>
      </x:c>
      <x:c r="I2672" s="122" t="str">
        <x:v>Résultat correspondant effectivement constaté ; remplace ou supprime la ligne si choix de refus/différé/observation. Ne jamais jouer une victoire non acquise.</x:v>
      </x:c>
      <x:c r="J2672" s="122" t="str">
        <x:v>Communauté — premier contact et vie locale</x:v>
      </x:c>
      <x:c r="K2672" s="125" t="n">
        <x:v>16</x:v>
      </x:c>
    </x:row>
    <x:row r="2673" ht="44" customHeight="1">
      <x:c r="A2673" s="126" t="str">
        <x:v>D6-W-CM08-ECHEC---01</x:v>
      </x:c>
      <x:c r="B2673" s="127" t="str">
        <x:v>D6-W-CM08</x:v>
      </x:c>
      <x:c r="C2673" s="127" t="str">
        <x:v>ECHEC</x:v>
      </x:c>
      <x:c r="D2673" s="127" t="str">
        <x:v>-</x:v>
      </x:c>
      <x:c r="E2673" s="128" t="n">
        <x:v>1</x:v>
      </x:c>
      <x:c r="F2673" s="127" t="str">
        <x:v>Éclaireur des Lanternes</x:v>
      </x:c>
      <x:c r="G2673" s="127" t="str">
        <x:v>La barge touche la racine. Une belle ligne de lanternes ne lui donne pas la largeur.</x:v>
      </x:c>
      <x:c r="H2673" s="127" t="str">
        <x:v>Abaisse la main et regarde la route ou l’objet resté inaccessible.</x:v>
      </x:c>
      <x:c r="I2673" s="127" t="str">
        <x:v>Échec ou blocage correspondant effectivement observé ; les dégâts, objets et positions persistent.</x:v>
      </x:c>
      <x:c r="J2673" s="127" t="str">
        <x:v>Communauté — premier contact et vie locale</x:v>
      </x:c>
      <x:c r="K2673" s="130" t="n">
        <x:v>16</x:v>
      </x:c>
    </x:row>
    <x:row r="2674" ht="44" customHeight="1">
      <x:c r="A2674" s="121" t="str">
        <x:v>D6-W-CM08-REPRISE---01</x:v>
      </x:c>
      <x:c r="B2674" s="122" t="str">
        <x:v>D6-W-CM08</x:v>
      </x:c>
      <x:c r="C2674" s="122" t="str">
        <x:v>REPRISE</x:v>
      </x:c>
      <x:c r="D2674" s="122" t="str">
        <x:v>-</x:v>
      </x:c>
      <x:c r="E2674" s="123" t="n">
        <x:v>1</x:v>
      </x:c>
      <x:c r="F2674" s="122" t="str">
        <x:v>Éclaireur des Lanternes</x:v>
      </x:c>
      <x:c r="G2674" s="122" t="str">
        <x:v>La dérive vient de changer. Observe les feuilles avant de régler la suite.</x:v>
      </x:c>
      <x:c r="H2674" s="122" t="str">
        <x:v>Reprend sa place au dernier point sûr, sans rejouer le début.</x:v>
      </x:c>
      <x:c r="I2674" s="122" t="str">
        <x:v>Réinteraction volontaire après interruption ; état de l’action conservé.</x:v>
      </x:c>
      <x:c r="J2674" s="122" t="str">
        <x:v>Communauté — premier contact et vie locale</x:v>
      </x:c>
      <x:c r="K2674" s="125" t="n">
        <x:v>13</x:v>
      </x:c>
    </x:row>
    <x:row r="2675" ht="59" customHeight="1">
      <x:c r="A2675" s="126" t="str">
        <x:v>D6-W-CM08-CHOIX-A-01</x:v>
      </x:c>
      <x:c r="B2675" s="127" t="str">
        <x:v>D6-W-CM08</x:v>
      </x:c>
      <x:c r="C2675" s="127" t="str">
        <x:v>CHOIX</x:v>
      </x:c>
      <x:c r="D2675" s="127" t="str">
        <x:v>A</x:v>
      </x:c>
      <x:c r="E2675" s="128" t="n">
        <x:v>1</x:v>
      </x:c>
      <x:c r="F2675" s="127" t="str">
        <x:v>Joueur</x:v>
      </x:c>
      <x:c r="G2675" s="127" t="str">
        <x:v>Je rétablis le trajet habituel.</x:v>
      </x:c>
      <x:c r="H2675" s="127" t="str">
        <x:v>Regarder la personne ou l’appui concerné ; intention, pas résultat.</x:v>
      </x:c>
      <x:c r="I2675" s="127" t="str">
        <x:v>Option physiquement praticable ; partenaires mentionnés présents et volontaires ; ressources nécessaires disponibles.</x:v>
      </x:c>
      <x:c r="J2675" s="127" t="str">
        <x:v>Communauté — premier contact et vie locale</x:v>
      </x:c>
      <x:c r="K2675" s="130" t="n">
        <x:v>5</x:v>
      </x:c>
    </x:row>
    <x:row r="2676" ht="59" customHeight="1">
      <x:c r="A2676" s="121" t="str">
        <x:v>D6-W-CM08-REPONSE-A-01</x:v>
      </x:c>
      <x:c r="B2676" s="122" t="str">
        <x:v>D6-W-CM08</x:v>
      </x:c>
      <x:c r="C2676" s="122" t="str">
        <x:v>REPONSE</x:v>
      </x:c>
      <x:c r="D2676" s="122" t="str">
        <x:v>A</x:v>
      </x:c>
      <x:c r="E2676" s="123" t="n">
        <x:v>1</x:v>
      </x:c>
      <x:c r="F2676" s="122" t="str">
        <x:v>Éclaireur des Lanternes</x:v>
      </x:c>
      <x:c r="G2676" s="122" t="str">
        <x:v>Rejoins la première balise par les pilotis. Le courant a déplacé son pied.</x:v>
      </x:c>
      <x:c r="H2676" s="122" t="str">
        <x:v>Réponse au choix retenu ; les autres réponses ne sont pas jouées.</x:v>
      </x:c>
      <x:c r="I2676" s="122" t="str">
        <x:v>Option physiquement praticable ; partenaires mentionnés présents et volontaires ; ressources nécessaires disponibles.</x:v>
      </x:c>
      <x:c r="J2676" s="122" t="str">
        <x:v>Communauté — premier contact et vie locale</x:v>
      </x:c>
      <x:c r="K2676" s="125" t="n">
        <x:v>13</x:v>
      </x:c>
    </x:row>
    <x:row r="2677" ht="59" customHeight="1">
      <x:c r="A2677" s="126" t="str">
        <x:v>D6-W-CM08-CHOIX-B-01</x:v>
      </x:c>
      <x:c r="B2677" s="127" t="str">
        <x:v>D6-W-CM08</x:v>
      </x:c>
      <x:c r="C2677" s="127" t="str">
        <x:v>CHOIX</x:v>
      </x:c>
      <x:c r="D2677" s="127" t="str">
        <x:v>B</x:v>
      </x:c>
      <x:c r="E2677" s="128" t="n">
        <x:v>1</x:v>
      </x:c>
      <x:c r="F2677" s="127" t="str">
        <x:v>Joueur</x:v>
      </x:c>
      <x:c r="G2677" s="127" t="str">
        <x:v>Je trace un passage pour les nouvelles barges.</x:v>
      </x:c>
      <x:c r="H2677" s="127" t="str">
        <x:v>Regarder la personne ou l’appui concerné ; intention, pas résultat.</x:v>
      </x:c>
      <x:c r="I2677" s="127" t="str">
        <x:v>Option physiquement praticable ; aucune téléportation ou ressource supposée. Si choix de différer : sortie sûre encore atteignable.</x:v>
      </x:c>
      <x:c r="J2677" s="127" t="str">
        <x:v>Communauté — premier contact et vie locale</x:v>
      </x:c>
      <x:c r="K2677" s="130" t="n">
        <x:v>8</x:v>
      </x:c>
    </x:row>
    <x:row r="2678" ht="59" customHeight="1">
      <x:c r="A2678" s="121" t="str">
        <x:v>D6-W-CM08-REPONSE-B-01</x:v>
      </x:c>
      <x:c r="B2678" s="122" t="str">
        <x:v>D6-W-CM08</x:v>
      </x:c>
      <x:c r="C2678" s="122" t="str">
        <x:v>REPONSE</x:v>
      </x:c>
      <x:c r="D2678" s="122" t="str">
        <x:v>B</x:v>
      </x:c>
      <x:c r="E2678" s="123" t="n">
        <x:v>1</x:v>
      </x:c>
      <x:c r="F2678" s="122" t="str">
        <x:v>Éclaireur des Lanternes</x:v>
      </x:c>
      <x:c r="G2678" s="122" t="str">
        <x:v>Vérifie d’abord le coude large. La lumière n’élargira pas l’eau entre les racines.</x:v>
      </x:c>
      <x:c r="H2678" s="122" t="str">
        <x:v>Réponse au choix retenu ; les autres réponses ne sont pas jouées.</x:v>
      </x:c>
      <x:c r="I2678" s="122" t="str">
        <x:v>Option physiquement praticable ; aucune téléportation ou ressource supposée. Si choix de différer : sortie sûre encore atteignable.</x:v>
      </x:c>
      <x:c r="J2678" s="122" t="str">
        <x:v>Communauté — premier contact et vie locale</x:v>
      </x:c>
      <x:c r="K2678" s="125" t="n">
        <x:v>13</x:v>
      </x:c>
    </x:row>
    <x:row r="2679" ht="194" customHeight="1">
      <x:c r="A2679" s="126" t="str">
        <x:v>D6-W-CM09-OUV---01</x:v>
      </x:c>
      <x:c r="B2679" s="127" t="str">
        <x:v>D6-W-CM09</x:v>
      </x:c>
      <x:c r="C2679" s="127" t="str">
        <x:v>OUV</x:v>
      </x:c>
      <x:c r="D2679" s="127" t="str">
        <x:v>-</x:v>
      </x:c>
      <x:c r="E2679" s="128" t="n">
        <x:v>1</x:v>
      </x:c>
      <x:c r="F2679" s="127" t="str">
        <x:v>Artisane du Col des Échos</x:v>
      </x:c>
      <x:c r="G2679" s="127" t="str">
        <x:v>Le chasseur réclame un fanion haut. La cloche du passage reste muette ; ceux qui arrivent derrière le coude ne voient rien.</x:v>
      </x:c>
      <x:c r="H2679" s="127" t="str">
        <x:v>Désigne l’élément visible concerné puis laisse au joueur le temps de regarder.</x:v>
      </x:c>
      <x:c r="I2679"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679" s="127" t="str">
        <x:v>Communauté — premier contact et vie locale</x:v>
      </x:c>
      <x:c r="K2679" s="130" t="n">
        <x:v>22</x:v>
      </x:c>
    </x:row>
    <x:row r="2680" ht="74" customHeight="1">
      <x:c r="A2680" s="121" t="str">
        <x:v>D6-W-CM09-SUCCES---01</x:v>
      </x:c>
      <x:c r="B2680" s="122" t="str">
        <x:v>D6-W-CM09</x:v>
      </x:c>
      <x:c r="C2680" s="122" t="str">
        <x:v>SUCCES</x:v>
      </x:c>
      <x:c r="D2680" s="122" t="str">
        <x:v>-</x:v>
      </x:c>
      <x:c r="E2680" s="123" t="n">
        <x:v>1</x:v>
      </x:c>
      <x:c r="F2680" s="122" t="str">
        <x:v>Artisane du Col des Échos</x:v>
      </x:c>
      <x:c r="G2680" s="122" t="str">
        <x:v>Le signal a été reçu depuis le point masqué. Il atteint bien ceux qu’il doit prévenir.</x:v>
      </x:c>
      <x:c r="H2680" s="122" t="str">
        <x:v>Rejoint le point de travail ou de passage réellement obtenu.</x:v>
      </x:c>
      <x:c r="I2680" s="122" t="str">
        <x:v>Résultat correspondant effectivement constaté ; remplace ou supprime la ligne si choix de refus/différé/observation. Ne jamais jouer une victoire non acquise.</x:v>
      </x:c>
      <x:c r="J2680" s="122" t="str">
        <x:v>Communauté — premier contact et vie locale</x:v>
      </x:c>
      <x:c r="K2680" s="125" t="n">
        <x:v>16</x:v>
      </x:c>
    </x:row>
    <x:row r="2681" ht="44" customHeight="1">
      <x:c r="A2681" s="126" t="str">
        <x:v>D6-W-CM09-ECHEC---01</x:v>
      </x:c>
      <x:c r="B2681" s="127" t="str">
        <x:v>D6-W-CM09</x:v>
      </x:c>
      <x:c r="C2681" s="127" t="str">
        <x:v>ECHEC</x:v>
      </x:c>
      <x:c r="D2681" s="127" t="str">
        <x:v>-</x:v>
      </x:c>
      <x:c r="E2681" s="128" t="n">
        <x:v>1</x:v>
      </x:c>
      <x:c r="F2681" s="127" t="str">
        <x:v>Artisane du Col des Échos</x:v>
      </x:c>
      <x:c r="G2681" s="127" t="str">
        <x:v>Je n’ai rien entendu au coude. Le mécanisme bouge, mais son appel ne porte pas.</x:v>
      </x:c>
      <x:c r="H2681" s="127" t="str">
        <x:v>Abaisse la main et regarde la route ou l’objet resté inaccessible.</x:v>
      </x:c>
      <x:c r="I2681" s="127" t="str">
        <x:v>Échec ou blocage correspondant effectivement observé ; les dégâts, objets et positions persistent.</x:v>
      </x:c>
      <x:c r="J2681" s="127" t="str">
        <x:v>Communauté — premier contact et vie locale</x:v>
      </x:c>
      <x:c r="K2681" s="130" t="n">
        <x:v>15</x:v>
      </x:c>
    </x:row>
    <x:row r="2682" ht="44" customHeight="1">
      <x:c r="A2682" s="121" t="str">
        <x:v>D6-W-CM09-REPRISE---01</x:v>
      </x:c>
      <x:c r="B2682" s="122" t="str">
        <x:v>D6-W-CM09</x:v>
      </x:c>
      <x:c r="C2682" s="122" t="str">
        <x:v>REPRISE</x:v>
      </x:c>
      <x:c r="D2682" s="122" t="str">
        <x:v>-</x:v>
      </x:c>
      <x:c r="E2682" s="123" t="n">
        <x:v>1</x:v>
      </x:c>
      <x:c r="F2682" s="122" t="str">
        <x:v>Artisane du Col des Échos</x:v>
      </x:c>
      <x:c r="G2682" s="122" t="str">
        <x:v>La pièce est attachée. Reprenons l’essai depuis le côté où le vent nous couvrait.</x:v>
      </x:c>
      <x:c r="H2682" s="122" t="str">
        <x:v>Reprend sa place au dernier point sûr, sans rejouer le début.</x:v>
      </x:c>
      <x:c r="I2682" s="122" t="str">
        <x:v>Réinteraction volontaire après interruption ; état de l’action conservé.</x:v>
      </x:c>
      <x:c r="J2682" s="122" t="str">
        <x:v>Communauté — premier contact et vie locale</x:v>
      </x:c>
      <x:c r="K2682" s="125" t="n">
        <x:v>14</x:v>
      </x:c>
    </x:row>
    <x:row r="2683" ht="59" customHeight="1">
      <x:c r="A2683" s="126" t="str">
        <x:v>D6-W-CM09-CHOIX-A-01</x:v>
      </x:c>
      <x:c r="B2683" s="127" t="str">
        <x:v>D6-W-CM09</x:v>
      </x:c>
      <x:c r="C2683" s="127" t="str">
        <x:v>CHOIX</x:v>
      </x:c>
      <x:c r="D2683" s="127" t="str">
        <x:v>A</x:v>
      </x:c>
      <x:c r="E2683" s="128" t="n">
        <x:v>1</x:v>
      </x:c>
      <x:c r="F2683" s="127" t="str">
        <x:v>Joueur</x:v>
      </x:c>
      <x:c r="G2683" s="127" t="str">
        <x:v>Je prépare le fanion de son départ.</x:v>
      </x:c>
      <x:c r="H2683" s="127" t="str">
        <x:v>Regarder la personne ou l’appui concerné ; intention, pas résultat.</x:v>
      </x:c>
      <x:c r="I2683" s="127" t="str">
        <x:v>Option physiquement praticable ; partenaires mentionnés présents et volontaires ; ressources nécessaires disponibles.</x:v>
      </x:c>
      <x:c r="J2683" s="127" t="str">
        <x:v>Communauté — premier contact et vie locale</x:v>
      </x:c>
      <x:c r="K2683" s="130" t="n">
        <x:v>7</x:v>
      </x:c>
    </x:row>
    <x:row r="2684" ht="59" customHeight="1">
      <x:c r="A2684" s="121" t="str">
        <x:v>D6-W-CM09-REPONSE-A-01</x:v>
      </x:c>
      <x:c r="B2684" s="122" t="str">
        <x:v>D6-W-CM09</x:v>
      </x:c>
      <x:c r="C2684" s="122" t="str">
        <x:v>REPONSE</x:v>
      </x:c>
      <x:c r="D2684" s="122" t="str">
        <x:v>A</x:v>
      </x:c>
      <x:c r="E2684" s="123" t="n">
        <x:v>1</x:v>
      </x:c>
      <x:c r="F2684" s="122" t="str">
        <x:v>Artisane du Col des Échos</x:v>
      </x:c>
      <x:c r="G2684" s="122" t="str">
        <x:v>Essaie sa tension là où le vent frappe. Ici, sous mon toit, tout paraît solide.</x:v>
      </x:c>
      <x:c r="H2684" s="122" t="str">
        <x:v>Réponse au choix retenu ; les autres réponses ne sont pas jouées.</x:v>
      </x:c>
      <x:c r="I2684" s="122" t="str">
        <x:v>Option physiquement praticable ; partenaires mentionnés présents et volontaires ; ressources nécessaires disponibles.</x:v>
      </x:c>
      <x:c r="J2684" s="122" t="str">
        <x:v>Communauté — premier contact et vie locale</x:v>
      </x:c>
      <x:c r="K2684" s="125" t="n">
        <x:v>15</x:v>
      </x:c>
    </x:row>
    <x:row r="2685" ht="59" customHeight="1">
      <x:c r="A2685" s="126" t="str">
        <x:v>D6-W-CM09-CHOIX-B-01</x:v>
      </x:c>
      <x:c r="B2685" s="127" t="str">
        <x:v>D6-W-CM09</x:v>
      </x:c>
      <x:c r="C2685" s="127" t="str">
        <x:v>CHOIX</x:v>
      </x:c>
      <x:c r="D2685" s="127" t="str">
        <x:v>B</x:v>
      </x:c>
      <x:c r="E2685" s="128" t="n">
        <x:v>1</x:v>
      </x:c>
      <x:c r="F2685" s="127" t="str">
        <x:v>Joueur</x:v>
      </x:c>
      <x:c r="G2685" s="127" t="str">
        <x:v>Je répare la cloche du col.</x:v>
      </x:c>
      <x:c r="H2685" s="127" t="str">
        <x:v>Regarder la personne ou l’appui concerné ; intention, pas résultat.</x:v>
      </x:c>
      <x:c r="I2685" s="127" t="str">
        <x:v>Option physiquement praticable ; aucune téléportation ou ressource supposée. Si choix de différer : sortie sûre encore atteignable.</x:v>
      </x:c>
      <x:c r="J2685" s="127" t="str">
        <x:v>Communauté — premier contact et vie locale</x:v>
      </x:c>
      <x:c r="K2685" s="130" t="n">
        <x:v>6</x:v>
      </x:c>
    </x:row>
    <x:row r="2686" ht="59" customHeight="1">
      <x:c r="A2686" s="121" t="str">
        <x:v>D6-W-CM09-REPONSE-B-01</x:v>
      </x:c>
      <x:c r="B2686" s="122" t="str">
        <x:v>D6-W-CM09</x:v>
      </x:c>
      <x:c r="C2686" s="122" t="str">
        <x:v>REPONSE</x:v>
      </x:c>
      <x:c r="D2686" s="122" t="str">
        <x:v>B</x:v>
      </x:c>
      <x:c r="E2686" s="123" t="n">
        <x:v>1</x:v>
      </x:c>
      <x:c r="F2686" s="122" t="str">
        <x:v>Artisane du Col des Échos</x:v>
      </x:c>
      <x:c r="G2686" s="122" t="str">
        <x:v>Monte sa pièce jusqu’à l’appui. Nous l’écouterons depuis l’autre côté du coude.</x:v>
      </x:c>
      <x:c r="H2686" s="122" t="str">
        <x:v>Réponse au choix retenu ; les autres réponses ne sont pas jouées.</x:v>
      </x:c>
      <x:c r="I2686" s="122" t="str">
        <x:v>Option physiquement praticable ; aucune téléportation ou ressource supposée. Si choix de différer : sortie sûre encore atteignable.</x:v>
      </x:c>
      <x:c r="J2686" s="122" t="str">
        <x:v>Communauté — premier contact et vie locale</x:v>
      </x:c>
      <x:c r="K2686" s="125" t="n">
        <x:v>12</x:v>
      </x:c>
    </x:row>
    <x:row r="2687" ht="194" customHeight="1">
      <x:c r="A2687" s="126" t="str">
        <x:v>D6-W-CM10-OUV---01</x:v>
      </x:c>
      <x:c r="B2687" s="127" t="str">
        <x:v>D6-W-CM10</x:v>
      </x:c>
      <x:c r="C2687" s="127" t="str">
        <x:v>OUV</x:v>
      </x:c>
      <x:c r="D2687" s="127" t="str">
        <x:v>-</x:v>
      </x:c>
      <x:c r="E2687" s="128" t="n">
        <x:v>1</x:v>
      </x:c>
      <x:c r="F2687" s="127" t="str">
        <x:v>Guetteuse des Tours du Vent</x:v>
      </x:c>
      <x:c r="G2687" s="127" t="str">
        <x:v>La fumée couche avant le grand souffle. Dis-moi quelle tour garde une sortie quand cela arrive.</x:v>
      </x:c>
      <x:c r="H2687" s="127" t="str">
        <x:v>Désigne l’élément visible concerné puis laisse au joueur le temps de regarder.</x:v>
      </x:c>
      <x:c r="I2687"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687" s="127" t="str">
        <x:v>Communauté — premier contact et vie locale</x:v>
      </x:c>
      <x:c r="K2687" s="130" t="n">
        <x:v>16</x:v>
      </x:c>
    </x:row>
    <x:row r="2688" ht="74" customHeight="1">
      <x:c r="A2688" s="121" t="str">
        <x:v>D6-W-CM10-SUCCES---01</x:v>
      </x:c>
      <x:c r="B2688" s="122" t="str">
        <x:v>D6-W-CM10</x:v>
      </x:c>
      <x:c r="C2688" s="122" t="str">
        <x:v>SUCCES</x:v>
      </x:c>
      <x:c r="D2688" s="122" t="str">
        <x:v>-</x:v>
      </x:c>
      <x:c r="E2688" s="123" t="n">
        <x:v>1</x:v>
      </x:c>
      <x:c r="F2688" s="122" t="str">
        <x:v>Guetteuse des Tours du Vent</x:v>
      </x:c>
      <x:c r="G2688" s="122" t="str">
        <x:v>Le groupe a rejoint l’autre tour par la route préparée. Le vent n’a pas effacé sa marche.</x:v>
      </x:c>
      <x:c r="H2688" s="122" t="str">
        <x:v>Rejoint le point de travail ou de passage réellement obtenu.</x:v>
      </x:c>
      <x:c r="I2688" s="122" t="str">
        <x:v>Résultat correspondant effectivement constaté ; remplace ou supprime la ligne si choix de refus/différé/observation. Ne jamais jouer une victoire non acquise.</x:v>
      </x:c>
      <x:c r="J2688" s="122" t="str">
        <x:v>Communauté — premier contact et vie locale</x:v>
      </x:c>
      <x:c r="K2688" s="125" t="n">
        <x:v>17</x:v>
      </x:c>
    </x:row>
    <x:row r="2689" ht="44" customHeight="1">
      <x:c r="A2689" s="126" t="str">
        <x:v>D6-W-CM10-ECHEC---01</x:v>
      </x:c>
      <x:c r="B2689" s="127" t="str">
        <x:v>D6-W-CM10</x:v>
      </x:c>
      <x:c r="C2689" s="127" t="str">
        <x:v>ECHEC</x:v>
      </x:c>
      <x:c r="D2689" s="127" t="str">
        <x:v>-</x:v>
      </x:c>
      <x:c r="E2689" s="128" t="n">
        <x:v>1</x:v>
      </x:c>
      <x:c r="F2689" s="127" t="str">
        <x:v>Guetteuse des Tours du Vent</x:v>
      </x:c>
      <x:c r="G2689" s="127" t="str">
        <x:v>La corniche ferme sous la rafale. Garde l’équipe à l’abri.</x:v>
      </x:c>
      <x:c r="H2689" s="127" t="str">
        <x:v>Abaisse la main et regarde la route ou l’objet resté inaccessible.</x:v>
      </x:c>
      <x:c r="I2689" s="127" t="str">
        <x:v>Échec ou blocage correspondant effectivement observé ; les dégâts, objets et positions persistent.</x:v>
      </x:c>
      <x:c r="J2689" s="127" t="str">
        <x:v>Communauté — premier contact et vie locale</x:v>
      </x:c>
      <x:c r="K2689" s="130" t="n">
        <x:v>10</x:v>
      </x:c>
    </x:row>
    <x:row r="2690" ht="44" customHeight="1">
      <x:c r="A2690" s="121" t="str">
        <x:v>D6-W-CM10-REPRISE---01</x:v>
      </x:c>
      <x:c r="B2690" s="122" t="str">
        <x:v>D6-W-CM10</x:v>
      </x:c>
      <x:c r="C2690" s="122" t="str">
        <x:v>REPRISE</x:v>
      </x:c>
      <x:c r="D2690" s="122" t="str">
        <x:v>-</x:v>
      </x:c>
      <x:c r="E2690" s="123" t="n">
        <x:v>1</x:v>
      </x:c>
      <x:c r="F2690" s="122" t="str">
        <x:v>Guetteuse des Tours du Vent</x:v>
      </x:c>
      <x:c r="G2690" s="122" t="str">
        <x:v>La fumée se relève. Nous pouvons observer le prochain passage sans courir dedans.</x:v>
      </x:c>
      <x:c r="H2690" s="122" t="str">
        <x:v>Reprend sa place au dernier point sûr, sans rejouer le début.</x:v>
      </x:c>
      <x:c r="I2690" s="122" t="str">
        <x:v>Réinteraction volontaire après interruption ; état de l’action conservé.</x:v>
      </x:c>
      <x:c r="J2690" s="122" t="str">
        <x:v>Communauté — premier contact et vie locale</x:v>
      </x:c>
      <x:c r="K2690" s="125" t="n">
        <x:v>13</x:v>
      </x:c>
    </x:row>
    <x:row r="2691" ht="59" customHeight="1">
      <x:c r="A2691" s="126" t="str">
        <x:v>D6-W-CM10-CHOIX-A-01</x:v>
      </x:c>
      <x:c r="B2691" s="127" t="str">
        <x:v>D6-W-CM10</x:v>
      </x:c>
      <x:c r="C2691" s="127" t="str">
        <x:v>CHOIX</x:v>
      </x:c>
      <x:c r="D2691" s="127" t="str">
        <x:v>A</x:v>
      </x:c>
      <x:c r="E2691" s="128" t="n">
        <x:v>1</x:v>
      </x:c>
      <x:c r="F2691" s="127" t="str">
        <x:v>Joueur</x:v>
      </x:c>
      <x:c r="G2691" s="127" t="str">
        <x:v>Je consolide la route habituelle entre les tours.</x:v>
      </x:c>
      <x:c r="H2691" s="127" t="str">
        <x:v>Regarder la personne ou l’appui concerné ; intention, pas résultat.</x:v>
      </x:c>
      <x:c r="I2691" s="127" t="str">
        <x:v>Option physiquement praticable ; partenaires mentionnés présents et volontaires ; ressources nécessaires disponibles.</x:v>
      </x:c>
      <x:c r="J2691" s="127" t="str">
        <x:v>Communauté — premier contact et vie locale</x:v>
      </x:c>
      <x:c r="K2691" s="130" t="n">
        <x:v>8</x:v>
      </x:c>
    </x:row>
    <x:row r="2692" ht="59" customHeight="1">
      <x:c r="A2692" s="121" t="str">
        <x:v>D6-W-CM10-REPONSE-A-01</x:v>
      </x:c>
      <x:c r="B2692" s="122" t="str">
        <x:v>D6-W-CM10</x:v>
      </x:c>
      <x:c r="C2692" s="122" t="str">
        <x:v>REPONSE</x:v>
      </x:c>
      <x:c r="D2692" s="122" t="str">
        <x:v>A</x:v>
      </x:c>
      <x:c r="E2692" s="123" t="n">
        <x:v>1</x:v>
      </x:c>
      <x:c r="F2692" s="122" t="str">
        <x:v>Guetteuse des Tours du Vent</x:v>
      </x:c>
      <x:c r="G2692" s="122" t="str">
        <x:v>Vérifie l’ancrage du milieu. C’est lui que le vent charge le premier.</x:v>
      </x:c>
      <x:c r="H2692" s="122" t="str">
        <x:v>Réponse au choix retenu ; les autres réponses ne sont pas jouées.</x:v>
      </x:c>
      <x:c r="I2692" s="122" t="str">
        <x:v>Option physiquement praticable ; partenaires mentionnés présents et volontaires ; ressources nécessaires disponibles.</x:v>
      </x:c>
      <x:c r="J2692" s="122" t="str">
        <x:v>Communauté — premier contact et vie locale</x:v>
      </x:c>
      <x:c r="K2692" s="125" t="n">
        <x:v>12</x:v>
      </x:c>
    </x:row>
    <x:row r="2693" ht="59" customHeight="1">
      <x:c r="A2693" s="126" t="str">
        <x:v>D6-W-CM10-CHOIX-B-01</x:v>
      </x:c>
      <x:c r="B2693" s="127" t="str">
        <x:v>D6-W-CM10</x:v>
      </x:c>
      <x:c r="C2693" s="127" t="str">
        <x:v>CHOIX</x:v>
      </x:c>
      <x:c r="D2693" s="127" t="str">
        <x:v>B</x:v>
      </x:c>
      <x:c r="E2693" s="128" t="n">
        <x:v>1</x:v>
      </x:c>
      <x:c r="F2693" s="127" t="str">
        <x:v>Joueur</x:v>
      </x:c>
      <x:c r="G2693" s="127" t="str">
        <x:v>Je prépare le détour pour une équipe plus lourde.</x:v>
      </x:c>
      <x:c r="H2693" s="127" t="str">
        <x:v>Regarder la personne ou l’appui concerné ; intention, pas résultat.</x:v>
      </x:c>
      <x:c r="I2693" s="127" t="str">
        <x:v>Option physiquement praticable ; aucune téléportation ou ressource supposée. Si choix de différer : sortie sûre encore atteignable.</x:v>
      </x:c>
      <x:c r="J2693" s="127" t="str">
        <x:v>Communauté — premier contact et vie locale</x:v>
      </x:c>
      <x:c r="K2693" s="130" t="n">
        <x:v>9</x:v>
      </x:c>
    </x:row>
    <x:row r="2694" ht="59" customHeight="1">
      <x:c r="A2694" s="121" t="str">
        <x:v>D6-W-CM10-REPONSE-B-01</x:v>
      </x:c>
      <x:c r="B2694" s="122" t="str">
        <x:v>D6-W-CM10</x:v>
      </x:c>
      <x:c r="C2694" s="122" t="str">
        <x:v>REPONSE</x:v>
      </x:c>
      <x:c r="D2694" s="122" t="str">
        <x:v>B</x:v>
      </x:c>
      <x:c r="E2694" s="123" t="n">
        <x:v>1</x:v>
      </x:c>
      <x:c r="F2694" s="122" t="str">
        <x:v>Guetteuse des Tours du Vent</x:v>
      </x:c>
      <x:c r="G2694" s="122" t="str">
        <x:v>Pars par les marches sous la roche. Le trajet sera long, mais elles ont la largeur.</x:v>
      </x:c>
      <x:c r="H2694" s="122" t="str">
        <x:v>Réponse au choix retenu ; les autres réponses ne sont pas jouées.</x:v>
      </x:c>
      <x:c r="I2694" s="122" t="str">
        <x:v>Option physiquement praticable ; aucune téléportation ou ressource supposée. Si choix de différer : sortie sûre encore atteignable.</x:v>
      </x:c>
      <x:c r="J2694" s="122" t="str">
        <x:v>Communauté — premier contact et vie locale</x:v>
      </x:c>
      <x:c r="K2694" s="125" t="n">
        <x:v>16</x:v>
      </x:c>
    </x:row>
    <x:row r="2695" ht="194" customHeight="1">
      <x:c r="A2695" s="126" t="str">
        <x:v>D6-W-CM11-OUV---01</x:v>
      </x:c>
      <x:c r="B2695" s="127" t="str">
        <x:v>D6-W-CM11</x:v>
      </x:c>
      <x:c r="C2695" s="127" t="str">
        <x:v>OUV</x:v>
      </x:c>
      <x:c r="D2695" s="127" t="str">
        <x:v>-</x:v>
      </x:c>
      <x:c r="E2695" s="128" t="n">
        <x:v>1</x:v>
      </x:c>
      <x:c r="F2695" s="127" t="str">
        <x:v>Artisan de la Jetée des Ossements</x:v>
      </x:c>
      <x:c r="G2695" s="127" t="str">
        <x:v>La grande chasse réclame le treuil. Les amarres des pêcheurs frottent sur ce bord cassé depuis leur retour.</x:v>
      </x:c>
      <x:c r="H2695" s="127" t="str">
        <x:v>Désigne l’élément visible concerné puis laisse au joueur le temps de regarder.</x:v>
      </x:c>
      <x:c r="I2695"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695" s="127" t="str">
        <x:v>Communauté — premier contact et vie locale</x:v>
      </x:c>
      <x:c r="K2695" s="130" t="n">
        <x:v>18</x:v>
      </x:c>
    </x:row>
    <x:row r="2696" ht="74" customHeight="1">
      <x:c r="A2696" s="121" t="str">
        <x:v>D6-W-CM11-SUCCES---01</x:v>
      </x:c>
      <x:c r="B2696" s="122" t="str">
        <x:v>D6-W-CM11</x:v>
      </x:c>
      <x:c r="C2696" s="122" t="str">
        <x:v>SUCCES</x:v>
      </x:c>
      <x:c r="D2696" s="122" t="str">
        <x:v>-</x:v>
      </x:c>
      <x:c r="E2696" s="123" t="n">
        <x:v>1</x:v>
      </x:c>
      <x:c r="F2696" s="122" t="str">
        <x:v>Artisan de la Jetée des Ossements</x:v>
      </x:c>
      <x:c r="G2696" s="122" t="str">
        <x:v>L’amarre et la charge ont tenu leur essai. Le quai peut reprendre cet usage.</x:v>
      </x:c>
      <x:c r="H2696" s="122" t="str">
        <x:v>Rejoint le point de travail ou de passage réellement obtenu.</x:v>
      </x:c>
      <x:c r="I2696" s="122" t="str">
        <x:v>Résultat correspondant effectivement constaté ; remplace ou supprime la ligne si choix de refus/différé/observation. Ne jamais jouer une victoire non acquise.</x:v>
      </x:c>
      <x:c r="J2696" s="122" t="str">
        <x:v>Communauté — premier contact et vie locale</x:v>
      </x:c>
      <x:c r="K2696" s="125" t="n">
        <x:v>14</x:v>
      </x:c>
    </x:row>
    <x:row r="2697" ht="44" customHeight="1">
      <x:c r="A2697" s="126" t="str">
        <x:v>D6-W-CM11-ECHEC---01</x:v>
      </x:c>
      <x:c r="B2697" s="127" t="str">
        <x:v>D6-W-CM11</x:v>
      </x:c>
      <x:c r="C2697" s="127" t="str">
        <x:v>ECHEC</x:v>
      </x:c>
      <x:c r="D2697" s="127" t="str">
        <x:v>-</x:v>
      </x:c>
      <x:c r="E2697" s="128" t="n">
        <x:v>1</x:v>
      </x:c>
      <x:c r="F2697" s="127" t="str">
        <x:v>Artisan de la Jetée des Ossements</x:v>
      </x:c>
      <x:c r="G2697" s="127" t="str">
        <x:v>La chaîne accroche au retour. Nous devons encore régler le passage.</x:v>
      </x:c>
      <x:c r="H2697" s="127" t="str">
        <x:v>Abaisse la main et regarde la route ou l’objet resté inaccessible.</x:v>
      </x:c>
      <x:c r="I2697" s="127" t="str">
        <x:v>Échec ou blocage correspondant effectivement observé ; les dégâts, objets et positions persistent.</x:v>
      </x:c>
      <x:c r="J2697" s="127" t="str">
        <x:v>Communauté — premier contact et vie locale</x:v>
      </x:c>
      <x:c r="K2697" s="130" t="n">
        <x:v>11</x:v>
      </x:c>
    </x:row>
    <x:row r="2698" ht="44" customHeight="1">
      <x:c r="A2698" s="121" t="str">
        <x:v>D6-W-CM11-REPRISE---01</x:v>
      </x:c>
      <x:c r="B2698" s="122" t="str">
        <x:v>D6-W-CM11</x:v>
      </x:c>
      <x:c r="C2698" s="122" t="str">
        <x:v>REPRISE</x:v>
      </x:c>
      <x:c r="D2698" s="122" t="str">
        <x:v>-</x:v>
      </x:c>
      <x:c r="E2698" s="123" t="n">
        <x:v>1</x:v>
      </x:c>
      <x:c r="F2698" s="122" t="str">
        <x:v>Artisan de la Jetée des Ossements</x:v>
      </x:c>
      <x:c r="G2698" s="122" t="str">
        <x:v>La marée a soulevé les coques. Reprenons l’appui avec ceux qui tiennent leurs cordes.</x:v>
      </x:c>
      <x:c r="H2698" s="122" t="str">
        <x:v>Reprend sa place au dernier point sûr, sans rejouer le début.</x:v>
      </x:c>
      <x:c r="I2698" s="122" t="str">
        <x:v>Réinteraction volontaire après interruption ; état de l’action conservé.</x:v>
      </x:c>
      <x:c r="J2698" s="122" t="str">
        <x:v>Communauté — premier contact et vie locale</x:v>
      </x:c>
      <x:c r="K2698" s="125" t="n">
        <x:v>14</x:v>
      </x:c>
    </x:row>
    <x:row r="2699" ht="59" customHeight="1">
      <x:c r="A2699" s="126" t="str">
        <x:v>D6-W-CM11-CHOIX-A-01</x:v>
      </x:c>
      <x:c r="B2699" s="127" t="str">
        <x:v>D6-W-CM11</x:v>
      </x:c>
      <x:c r="C2699" s="127" t="str">
        <x:v>CHOIX</x:v>
      </x:c>
      <x:c r="D2699" s="127" t="str">
        <x:v>A</x:v>
      </x:c>
      <x:c r="E2699" s="128" t="n">
        <x:v>1</x:v>
      </x:c>
      <x:c r="F2699" s="127" t="str">
        <x:v>Joueur</x:v>
      </x:c>
      <x:c r="G2699" s="127" t="str">
        <x:v>Je prépare le treuil de la chasse.</x:v>
      </x:c>
      <x:c r="H2699" s="127" t="str">
        <x:v>Regarder la personne ou l’appui concerné ; intention, pas résultat.</x:v>
      </x:c>
      <x:c r="I2699" s="127" t="str">
        <x:v>Option physiquement praticable ; partenaires mentionnés présents et volontaires ; ressources nécessaires disponibles.</x:v>
      </x:c>
      <x:c r="J2699" s="127" t="str">
        <x:v>Communauté — premier contact et vie locale</x:v>
      </x:c>
      <x:c r="K2699" s="130" t="n">
        <x:v>7</x:v>
      </x:c>
    </x:row>
    <x:row r="2700" ht="59" customHeight="1">
      <x:c r="A2700" s="121" t="str">
        <x:v>D6-W-CM11-REPONSE-A-01</x:v>
      </x:c>
      <x:c r="B2700" s="122" t="str">
        <x:v>D6-W-CM11</x:v>
      </x:c>
      <x:c r="C2700" s="122" t="str">
        <x:v>REPONSE</x:v>
      </x:c>
      <x:c r="D2700" s="122" t="str">
        <x:v>A</x:v>
      </x:c>
      <x:c r="E2700" s="123" t="n">
        <x:v>1</x:v>
      </x:c>
      <x:c r="F2700" s="122" t="str">
        <x:v>Artisan de la Jetée des Ossements</x:v>
      </x:c>
      <x:c r="G2700" s="122" t="str">
        <x:v>Passe la chaîne à vide, puis sous charge. Le premier bruit ne dira pas tout.</x:v>
      </x:c>
      <x:c r="H2700" s="122" t="str">
        <x:v>Réponse au choix retenu ; les autres réponses ne sont pas jouées.</x:v>
      </x:c>
      <x:c r="I2700" s="122" t="str">
        <x:v>Option physiquement praticable ; partenaires mentionnés présents et volontaires ; ressources nécessaires disponibles.</x:v>
      </x:c>
      <x:c r="J2700" s="122" t="str">
        <x:v>Communauté — premier contact et vie locale</x:v>
      </x:c>
      <x:c r="K2700" s="125" t="n">
        <x:v>15</x:v>
      </x:c>
    </x:row>
    <x:row r="2701" ht="59" customHeight="1">
      <x:c r="A2701" s="126" t="str">
        <x:v>D6-W-CM11-CHOIX-B-01</x:v>
      </x:c>
      <x:c r="B2701" s="127" t="str">
        <x:v>D6-W-CM11</x:v>
      </x:c>
      <x:c r="C2701" s="127" t="str">
        <x:v>CHOIX</x:v>
      </x:c>
      <x:c r="D2701" s="127" t="str">
        <x:v>B</x:v>
      </x:c>
      <x:c r="E2701" s="128" t="n">
        <x:v>1</x:v>
      </x:c>
      <x:c r="F2701" s="127" t="str">
        <x:v>Joueur</x:v>
      </x:c>
      <x:c r="G2701" s="127" t="str">
        <x:v>Je reprends le bord des amarres quotidiennes.</x:v>
      </x:c>
      <x:c r="H2701" s="127" t="str">
        <x:v>Regarder la personne ou l’appui concerné ; intention, pas résultat.</x:v>
      </x:c>
      <x:c r="I2701" s="127" t="str">
        <x:v>Option physiquement praticable ; aucune téléportation ou ressource supposée. Si choix de différer : sortie sûre encore atteignable.</x:v>
      </x:c>
      <x:c r="J2701" s="127" t="str">
        <x:v>Communauté — premier contact et vie locale</x:v>
      </x:c>
      <x:c r="K2701" s="130" t="n">
        <x:v>7</x:v>
      </x:c>
    </x:row>
    <x:row r="2702" ht="59" customHeight="1">
      <x:c r="A2702" s="121" t="str">
        <x:v>D6-W-CM11-REPONSE-B-01</x:v>
      </x:c>
      <x:c r="B2702" s="122" t="str">
        <x:v>D6-W-CM11</x:v>
      </x:c>
      <x:c r="C2702" s="122" t="str">
        <x:v>REPONSE</x:v>
      </x:c>
      <x:c r="D2702" s="122" t="str">
        <x:v>B</x:v>
      </x:c>
      <x:c r="E2702" s="123" t="n">
        <x:v>1</x:v>
      </x:c>
      <x:c r="F2702" s="122" t="str">
        <x:v>Artisan de la Jetée des Ossements</x:v>
      </x:c>
      <x:c r="G2702" s="122" t="str">
        <x:v>Retire les cordes une par une avec leur équipage. Les coques ne doivent pas partir pendant ton travail.</x:v>
      </x:c>
      <x:c r="H2702" s="122" t="str">
        <x:v>Réponse au choix retenu ; les autres réponses ne sont pas jouées.</x:v>
      </x:c>
      <x:c r="I2702" s="122" t="str">
        <x:v>Option physiquement praticable ; aucune téléportation ou ressource supposée. Si choix de différer : sortie sûre encore atteignable.</x:v>
      </x:c>
      <x:c r="J2702" s="122" t="str">
        <x:v>Communauté — premier contact et vie locale</x:v>
      </x:c>
      <x:c r="K2702" s="125" t="n">
        <x:v>18</x:v>
      </x:c>
    </x:row>
    <x:row r="2703" ht="194" customHeight="1">
      <x:c r="A2703" s="126" t="str">
        <x:v>D6-W-CM12-OUV---01</x:v>
      </x:c>
      <x:c r="B2703" s="127" t="str">
        <x:v>D6-W-CM12</x:v>
      </x:c>
      <x:c r="C2703" s="127" t="str">
        <x:v>OUV</x:v>
      </x:c>
      <x:c r="D2703" s="127" t="str">
        <x:v>-</x:v>
      </x:c>
      <x:c r="E2703" s="128" t="n">
        <x:v>1</x:v>
      </x:c>
      <x:c r="F2703" s="127" t="str">
        <x:v>Veilleur des Arches de l’Écume</x:v>
      </x:c>
      <x:c r="G2703" s="127" t="str">
        <x:v>Quand cette arche boit l’écume, la cavité basse ferme. Observe-la avant de me demander de passer.</x:v>
      </x:c>
      <x:c r="H2703" s="127" t="str">
        <x:v>Désigne l’élément visible concerné puis laisse au joueur le temps de regarder.</x:v>
      </x:c>
      <x:c r="I2703"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703" s="127" t="str">
        <x:v>Communauté — premier contact et vie locale</x:v>
      </x:c>
      <x:c r="K2703" s="130" t="n">
        <x:v>16</x:v>
      </x:c>
    </x:row>
    <x:row r="2704" ht="74" customHeight="1">
      <x:c r="A2704" s="121" t="str">
        <x:v>D6-W-CM12-SUCCES---01</x:v>
      </x:c>
      <x:c r="B2704" s="122" t="str">
        <x:v>D6-W-CM12</x:v>
      </x:c>
      <x:c r="C2704" s="122" t="str">
        <x:v>SUCCES</x:v>
      </x:c>
      <x:c r="D2704" s="122" t="str">
        <x:v>-</x:v>
      </x:c>
      <x:c r="E2704" s="123" t="n">
        <x:v>1</x:v>
      </x:c>
      <x:c r="F2704" s="122" t="str">
        <x:v>Veilleur des Arches de l’Écume</x:v>
      </x:c>
      <x:c r="G2704" s="122" t="str">
        <x:v>Le trajet correspond à la marée et au gabarit éprouvés. Le prochain départ pourra s’y préparer.</x:v>
      </x:c>
      <x:c r="H2704" s="122" t="str">
        <x:v>Rejoint le point de travail ou de passage réellement obtenu.</x:v>
      </x:c>
      <x:c r="I2704" s="122" t="str">
        <x:v>Résultat correspondant effectivement constaté ; remplace ou supprime la ligne si choix de refus/différé/observation. Ne jamais jouer une victoire non acquise.</x:v>
      </x:c>
      <x:c r="J2704" s="122" t="str">
        <x:v>Communauté — premier contact et vie locale</x:v>
      </x:c>
      <x:c r="K2704" s="125" t="n">
        <x:v>16</x:v>
      </x:c>
    </x:row>
    <x:row r="2705" ht="44" customHeight="1">
      <x:c r="A2705" s="126" t="str">
        <x:v>D6-W-CM12-ECHEC---01</x:v>
      </x:c>
      <x:c r="B2705" s="127" t="str">
        <x:v>D6-W-CM12</x:v>
      </x:c>
      <x:c r="C2705" s="127" t="str">
        <x:v>ECHEC</x:v>
      </x:c>
      <x:c r="D2705" s="127" t="str">
        <x:v>-</x:v>
      </x:c>
      <x:c r="E2705" s="128" t="n">
        <x:v>1</x:v>
      </x:c>
      <x:c r="F2705" s="127" t="str">
        <x:v>Veilleur des Arches de l’Écume</x:v>
      </x:c>
      <x:c r="G2705" s="127" t="str">
        <x:v>L’eau a pris le seuil bas. Cette route doit attendre sa fenêtre.</x:v>
      </x:c>
      <x:c r="H2705" s="127" t="str">
        <x:v>Abaisse la main et regarde la route ou l’objet resté inaccessible.</x:v>
      </x:c>
      <x:c r="I2705" s="127" t="str">
        <x:v>Échec ou blocage correspondant effectivement observé ; les dégâts, objets et positions persistent.</x:v>
      </x:c>
      <x:c r="J2705" s="127" t="str">
        <x:v>Communauté — premier contact et vie locale</x:v>
      </x:c>
      <x:c r="K2705" s="130" t="n">
        <x:v>12</x:v>
      </x:c>
    </x:row>
    <x:row r="2706" ht="44" customHeight="1">
      <x:c r="A2706" s="121" t="str">
        <x:v>D6-W-CM12-REPRISE---01</x:v>
      </x:c>
      <x:c r="B2706" s="122" t="str">
        <x:v>D6-W-CM12</x:v>
      </x:c>
      <x:c r="C2706" s="122" t="str">
        <x:v>REPRISE</x:v>
      </x:c>
      <x:c r="D2706" s="122" t="str">
        <x:v>-</x:v>
      </x:c>
      <x:c r="E2706" s="123" t="n">
        <x:v>1</x:v>
      </x:c>
      <x:c r="F2706" s="122" t="str">
        <x:v>Veilleur des Arches de l’Écume</x:v>
      </x:c>
      <x:c r="G2706" s="122" t="str">
        <x:v>L’escalier haut reste sec. Reprenons depuis cet abri.</x:v>
      </x:c>
      <x:c r="H2706" s="122" t="str">
        <x:v>Reprend sa place au dernier point sûr, sans rejouer le début.</x:v>
      </x:c>
      <x:c r="I2706" s="122" t="str">
        <x:v>Réinteraction volontaire après interruption ; état de l’action conservé.</x:v>
      </x:c>
      <x:c r="J2706" s="122" t="str">
        <x:v>Communauté — premier contact et vie locale</x:v>
      </x:c>
      <x:c r="K2706" s="125" t="n">
        <x:v>8</x:v>
      </x:c>
    </x:row>
    <x:row r="2707" ht="59" customHeight="1">
      <x:c r="A2707" s="126" t="str">
        <x:v>D6-W-CM12-CHOIX-A-01</x:v>
      </x:c>
      <x:c r="B2707" s="127" t="str">
        <x:v>D6-W-CM12</x:v>
      </x:c>
      <x:c r="C2707" s="127" t="str">
        <x:v>CHOIX</x:v>
      </x:c>
      <x:c r="D2707" s="127" t="str">
        <x:v>A</x:v>
      </x:c>
      <x:c r="E2707" s="128" t="n">
        <x:v>1</x:v>
      </x:c>
      <x:c r="F2707" s="127" t="str">
        <x:v>Joueur</x:v>
      </x:c>
      <x:c r="G2707" s="127" t="str">
        <x:v>Je restaure la route familière des marcheurs.</x:v>
      </x:c>
      <x:c r="H2707" s="127" t="str">
        <x:v>Regarder la personne ou l’appui concerné ; intention, pas résultat.</x:v>
      </x:c>
      <x:c r="I2707" s="127" t="str">
        <x:v>Option physiquement praticable ; partenaires mentionnés présents et volontaires ; ressources nécessaires disponibles.</x:v>
      </x:c>
      <x:c r="J2707" s="127" t="str">
        <x:v>Communauté — premier contact et vie locale</x:v>
      </x:c>
      <x:c r="K2707" s="130" t="n">
        <x:v>7</x:v>
      </x:c>
    </x:row>
    <x:row r="2708" ht="59" customHeight="1">
      <x:c r="A2708" s="121" t="str">
        <x:v>D6-W-CM12-REPONSE-A-01</x:v>
      </x:c>
      <x:c r="B2708" s="122" t="str">
        <x:v>D6-W-CM12</x:v>
      </x:c>
      <x:c r="C2708" s="122" t="str">
        <x:v>REPONSE</x:v>
      </x:c>
      <x:c r="D2708" s="122" t="str">
        <x:v>A</x:v>
      </x:c>
      <x:c r="E2708" s="123" t="n">
        <x:v>1</x:v>
      </x:c>
      <x:c r="F2708" s="122" t="str">
        <x:v>Veilleur des Arches de l’Écume</x:v>
      </x:c>
      <x:c r="G2708" s="122" t="str">
        <x:v>Vérifie l’escalier caché sous le sel. Il nous rend la côte quand l’eau monte.</x:v>
      </x:c>
      <x:c r="H2708" s="122" t="str">
        <x:v>Réponse au choix retenu ; les autres réponses ne sont pas jouées.</x:v>
      </x:c>
      <x:c r="I2708" s="122" t="str">
        <x:v>Option physiquement praticable ; partenaires mentionnés présents et volontaires ; ressources nécessaires disponibles.</x:v>
      </x:c>
      <x:c r="J2708" s="122" t="str">
        <x:v>Communauté — premier contact et vie locale</x:v>
      </x:c>
      <x:c r="K2708" s="125" t="n">
        <x:v>14</x:v>
      </x:c>
    </x:row>
    <x:row r="2709" ht="59" customHeight="1">
      <x:c r="A2709" s="126" t="str">
        <x:v>D6-W-CM12-CHOIX-B-01</x:v>
      </x:c>
      <x:c r="B2709" s="127" t="str">
        <x:v>D6-W-CM12</x:v>
      </x:c>
      <x:c r="C2709" s="127" t="str">
        <x:v>CHOIX</x:v>
      </x:c>
      <x:c r="D2709" s="127" t="str">
        <x:v>B</x:v>
      </x:c>
      <x:c r="E2709" s="128" t="n">
        <x:v>1</x:v>
      </x:c>
      <x:c r="F2709" s="127" t="str">
        <x:v>Joueur</x:v>
      </x:c>
      <x:c r="G2709" s="127" t="str">
        <x:v>J’aménage la route des nouveaux contenants.</x:v>
      </x:c>
      <x:c r="H2709" s="127" t="str">
        <x:v>Regarder la personne ou l’appui concerné ; intention, pas résultat.</x:v>
      </x:c>
      <x:c r="I2709" s="127" t="str">
        <x:v>Option physiquement praticable ; aucune téléportation ou ressource supposée. Si choix de différer : sortie sûre encore atteignable.</x:v>
      </x:c>
      <x:c r="J2709" s="127" t="str">
        <x:v>Communauté — premier contact et vie locale</x:v>
      </x:c>
      <x:c r="K2709" s="130" t="n">
        <x:v>6</x:v>
      </x:c>
    </x:row>
    <x:row r="2710" ht="59" customHeight="1">
      <x:c r="A2710" s="121" t="str">
        <x:v>D6-W-CM12-REPONSE-B-01</x:v>
      </x:c>
      <x:c r="B2710" s="122" t="str">
        <x:v>D6-W-CM12</x:v>
      </x:c>
      <x:c r="C2710" s="122" t="str">
        <x:v>REPONSE</x:v>
      </x:c>
      <x:c r="D2710" s="122" t="str">
        <x:v>B</x:v>
      </x:c>
      <x:c r="E2710" s="123" t="n">
        <x:v>1</x:v>
      </x:c>
      <x:c r="F2710" s="122" t="str">
        <x:v>Veilleur des Arches de l’Écume</x:v>
      </x:c>
      <x:c r="G2710" s="122" t="str">
        <x:v>Le détour haut est plus large. Mesure le passage entre les deux os avant de lever la charge.</x:v>
      </x:c>
      <x:c r="H2710" s="122" t="str">
        <x:v>Réponse au choix retenu ; les autres réponses ne sont pas jouées.</x:v>
      </x:c>
      <x:c r="I2710" s="122" t="str">
        <x:v>Option physiquement praticable ; aucune téléportation ou ressource supposée. Si choix de différer : sortie sûre encore atteignable.</x:v>
      </x:c>
      <x:c r="J2710" s="122" t="str">
        <x:v>Communauté — premier contact et vie locale</x:v>
      </x:c>
      <x:c r="K2710" s="125" t="n">
        <x:v>18</x:v>
      </x:c>
    </x:row>
    <x:row r="2711" ht="194" customHeight="1">
      <x:c r="A2711" s="126" t="str">
        <x:v>D6-W-CM13-OUV---01</x:v>
      </x:c>
      <x:c r="B2711" s="127" t="str">
        <x:v>D6-W-CM13</x:v>
      </x:c>
      <x:c r="C2711" s="127" t="str">
        <x:v>OUV</x:v>
      </x:c>
      <x:c r="D2711" s="127" t="str">
        <x:v>-</x:v>
      </x:c>
      <x:c r="E2711" s="128" t="n">
        <x:v>1</x:v>
      </x:c>
      <x:c r="F2711" s="127" t="str">
        <x:v>Artisane des Forges Souterraines</x:v>
      </x:c>
      <x:c r="G2711" s="127" t="str">
        <x:v>La chasse demande un tranchant neuf. Notre chariot commun perd sa roue à chaque joint de sol.</x:v>
      </x:c>
      <x:c r="H2711" s="127" t="str">
        <x:v>Désigne l’élément visible concerné puis laisse au joueur le temps de regarder.</x:v>
      </x:c>
      <x:c r="I2711"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711" s="127" t="str">
        <x:v>Communauté — premier contact et vie locale</x:v>
      </x:c>
      <x:c r="K2711" s="130" t="n">
        <x:v>17</x:v>
      </x:c>
    </x:row>
    <x:row r="2712" ht="74" customHeight="1">
      <x:c r="A2712" s="121" t="str">
        <x:v>D6-W-CM13-SUCCES---01</x:v>
      </x:c>
      <x:c r="B2712" s="122" t="str">
        <x:v>D6-W-CM13</x:v>
      </x:c>
      <x:c r="C2712" s="122" t="str">
        <x:v>SUCCES</x:v>
      </x:c>
      <x:c r="D2712" s="122" t="str">
        <x:v>-</x:v>
      </x:c>
      <x:c r="E2712" s="123" t="n">
        <x:v>1</x:v>
      </x:c>
      <x:c r="F2712" s="122" t="str">
        <x:v>Artisane des Forges Souterraines</x:v>
      </x:c>
      <x:c r="G2712" s="122" t="str">
        <x:v>L’outil a passé son essai de travail. La trace sur le sol montre où il porte maintenant.</x:v>
      </x:c>
      <x:c r="H2712" s="122" t="str">
        <x:v>Rejoint le point de travail ou de passage réellement obtenu.</x:v>
      </x:c>
      <x:c r="I2712" s="122" t="str">
        <x:v>Résultat correspondant effectivement constaté ; remplace ou supprime la ligne si choix de refus/différé/observation. Ne jamais jouer une victoire non acquise.</x:v>
      </x:c>
      <x:c r="J2712" s="122" t="str">
        <x:v>Communauté — premier contact et vie locale</x:v>
      </x:c>
      <x:c r="K2712" s="125" t="n">
        <x:v>17</x:v>
      </x:c>
    </x:row>
    <x:row r="2713" ht="44" customHeight="1">
      <x:c r="A2713" s="126" t="str">
        <x:v>D6-W-CM13-ECHEC---01</x:v>
      </x:c>
      <x:c r="B2713" s="127" t="str">
        <x:v>D6-W-CM13</x:v>
      </x:c>
      <x:c r="C2713" s="127" t="str">
        <x:v>ECHEC</x:v>
      </x:c>
      <x:c r="D2713" s="127" t="str">
        <x:v>-</x:v>
      </x:c>
      <x:c r="E2713" s="128" t="n">
        <x:v>1</x:v>
      </x:c>
      <x:c r="F2713" s="127" t="str">
        <x:v>Artisane des Forges Souterraines</x:v>
      </x:c>
      <x:c r="G2713" s="127" t="str">
        <x:v>L’axe tire encore de biais. Laisse la charge au couvert.</x:v>
      </x:c>
      <x:c r="H2713" s="127" t="str">
        <x:v>Abaisse la main et regarde la route ou l’objet resté inaccessible.</x:v>
      </x:c>
      <x:c r="I2713" s="127" t="str">
        <x:v>Échec ou blocage correspondant effectivement observé ; les dégâts, objets et positions persistent.</x:v>
      </x:c>
      <x:c r="J2713" s="127" t="str">
        <x:v>Communauté — premier contact et vie locale</x:v>
      </x:c>
      <x:c r="K2713" s="130" t="n">
        <x:v>10</x:v>
      </x:c>
    </x:row>
    <x:row r="2714" ht="44" customHeight="1">
      <x:c r="A2714" s="121" t="str">
        <x:v>D6-W-CM13-REPRISE---01</x:v>
      </x:c>
      <x:c r="B2714" s="122" t="str">
        <x:v>D6-W-CM13</x:v>
      </x:c>
      <x:c r="C2714" s="122" t="str">
        <x:v>REPRISE</x:v>
      </x:c>
      <x:c r="D2714" s="122" t="str">
        <x:v>-</x:v>
      </x:c>
      <x:c r="E2714" s="123" t="n">
        <x:v>1</x:v>
      </x:c>
      <x:c r="F2714" s="122" t="str">
        <x:v>Artisane des Forges Souterraines</x:v>
      </x:c>
      <x:c r="G2714" s="122" t="str">
        <x:v>Les pièces démontées sont sur le même rack. Reprenons le montage depuis leur ordre.</x:v>
      </x:c>
      <x:c r="H2714" s="122" t="str">
        <x:v>Reprend sa place au dernier point sûr, sans rejouer le début.</x:v>
      </x:c>
      <x:c r="I2714" s="122" t="str">
        <x:v>Réinteraction volontaire après interruption ; état de l’action conservé.</x:v>
      </x:c>
      <x:c r="J2714" s="122" t="str">
        <x:v>Communauté — premier contact et vie locale</x:v>
      </x:c>
      <x:c r="K2714" s="125" t="n">
        <x:v>14</x:v>
      </x:c>
    </x:row>
    <x:row r="2715" ht="59" customHeight="1">
      <x:c r="A2715" s="126" t="str">
        <x:v>D6-W-CM13-CHOIX-A-01</x:v>
      </x:c>
      <x:c r="B2715" s="127" t="str">
        <x:v>D6-W-CM13</x:v>
      </x:c>
      <x:c r="C2715" s="127" t="str">
        <x:v>CHOIX</x:v>
      </x:c>
      <x:c r="D2715" s="127" t="str">
        <x:v>A</x:v>
      </x:c>
      <x:c r="E2715" s="128" t="n">
        <x:v>1</x:v>
      </x:c>
      <x:c r="F2715" s="127" t="str">
        <x:v>Joueur</x:v>
      </x:c>
      <x:c r="G2715" s="127" t="str">
        <x:v>Je forge le tranchant pour son essai.</x:v>
      </x:c>
      <x:c r="H2715" s="127" t="str">
        <x:v>Regarder la personne ou l’appui concerné ; intention, pas résultat.</x:v>
      </x:c>
      <x:c r="I2715" s="127" t="str">
        <x:v>Option physiquement praticable ; partenaires mentionnés présents et volontaires ; ressources nécessaires disponibles.</x:v>
      </x:c>
      <x:c r="J2715" s="127" t="str">
        <x:v>Communauté — premier contact et vie locale</x:v>
      </x:c>
      <x:c r="K2715" s="130" t="n">
        <x:v>7</x:v>
      </x:c>
    </x:row>
    <x:row r="2716" ht="59" customHeight="1">
      <x:c r="A2716" s="121" t="str">
        <x:v>D6-W-CM13-REPONSE-A-01</x:v>
      </x:c>
      <x:c r="B2716" s="122" t="str">
        <x:v>D6-W-CM13</x:v>
      </x:c>
      <x:c r="C2716" s="122" t="str">
        <x:v>REPONSE</x:v>
      </x:c>
      <x:c r="D2716" s="122" t="str">
        <x:v>A</x:v>
      </x:c>
      <x:c r="E2716" s="123" t="n">
        <x:v>1</x:v>
      </x:c>
      <x:c r="F2716" s="122" t="str">
        <x:v>Artisane des Forges Souterraines</x:v>
      </x:c>
      <x:c r="G2716" s="122" t="str">
        <x:v>Choisis son usage avant sa forme. Il ne sera pas plus fort parce qu’il brille davantage.</x:v>
      </x:c>
      <x:c r="H2716" s="122" t="str">
        <x:v>Réponse au choix retenu ; les autres réponses ne sont pas jouées.</x:v>
      </x:c>
      <x:c r="I2716" s="122" t="str">
        <x:v>Option physiquement praticable ; partenaires mentionnés présents et volontaires ; ressources nécessaires disponibles.</x:v>
      </x:c>
      <x:c r="J2716" s="122" t="str">
        <x:v>Communauté — premier contact et vie locale</x:v>
      </x:c>
      <x:c r="K2716" s="125" t="n">
        <x:v>16</x:v>
      </x:c>
    </x:row>
    <x:row r="2717" ht="59" customHeight="1">
      <x:c r="A2717" s="126" t="str">
        <x:v>D6-W-CM13-CHOIX-B-01</x:v>
      </x:c>
      <x:c r="B2717" s="127" t="str">
        <x:v>D6-W-CM13</x:v>
      </x:c>
      <x:c r="C2717" s="127" t="str">
        <x:v>CHOIX</x:v>
      </x:c>
      <x:c r="D2717" s="127" t="str">
        <x:v>B</x:v>
      </x:c>
      <x:c r="E2717" s="128" t="n">
        <x:v>1</x:v>
      </x:c>
      <x:c r="F2717" s="127" t="str">
        <x:v>Joueur</x:v>
      </x:c>
      <x:c r="G2717" s="127" t="str">
        <x:v>Je remets le chariot en état.</x:v>
      </x:c>
      <x:c r="H2717" s="127" t="str">
        <x:v>Regarder la personne ou l’appui concerné ; intention, pas résultat.</x:v>
      </x:c>
      <x:c r="I2717" s="127" t="str">
        <x:v>Option physiquement praticable ; aucune téléportation ou ressource supposée. Si choix de différer : sortie sûre encore atteignable.</x:v>
      </x:c>
      <x:c r="J2717" s="127" t="str">
        <x:v>Communauté — premier contact et vie locale</x:v>
      </x:c>
      <x:c r="K2717" s="130" t="n">
        <x:v>6</x:v>
      </x:c>
    </x:row>
    <x:row r="2718" ht="59" customHeight="1">
      <x:c r="A2718" s="121" t="str">
        <x:v>D6-W-CM13-REPONSE-B-01</x:v>
      </x:c>
      <x:c r="B2718" s="122" t="str">
        <x:v>D6-W-CM13</x:v>
      </x:c>
      <x:c r="C2718" s="122" t="str">
        <x:v>REPONSE</x:v>
      </x:c>
      <x:c r="D2718" s="122" t="str">
        <x:v>B</x:v>
      </x:c>
      <x:c r="E2718" s="123" t="n">
        <x:v>1</x:v>
      </x:c>
      <x:c r="F2718" s="122" t="str">
        <x:v>Artisane des Forges Souterraines</x:v>
      </x:c>
      <x:c r="G2718" s="122" t="str">
        <x:v>L’axe est sous cette charge. Allégeons-le d’abord, puis nous pourrons le sortir sans déformer le support.</x:v>
      </x:c>
      <x:c r="H2718" s="122" t="str">
        <x:v>Réponse au choix retenu ; les autres réponses ne sont pas jouées.</x:v>
      </x:c>
      <x:c r="I2718" s="122" t="str">
        <x:v>Option physiquement praticable ; aucune téléportation ou ressource supposée. Si choix de différer : sortie sûre encore atteignable.</x:v>
      </x:c>
      <x:c r="J2718" s="122" t="str">
        <x:v>Communauté — premier contact et vie locale</x:v>
      </x:c>
      <x:c r="K2718" s="125" t="n">
        <x:v>16</x:v>
      </x:c>
    </x:row>
    <x:row r="2719" ht="194" customHeight="1">
      <x:c r="A2719" s="126" t="str">
        <x:v>D6-W-CM14-OUV---01</x:v>
      </x:c>
      <x:c r="B2719" s="127" t="str">
        <x:v>D6-W-CM14</x:v>
      </x:c>
      <x:c r="C2719" s="127" t="str">
        <x:v>OUV</x:v>
      </x:c>
      <x:c r="D2719" s="127" t="str">
        <x:v>-</x:v>
      </x:c>
      <x:c r="E2719" s="128" t="n">
        <x:v>1</x:v>
      </x:c>
      <x:c r="F2719" s="127" t="str">
        <x:v>Éclaireuse du Palier des Sources</x:v>
      </x:c>
      <x:c r="G2719" s="127" t="str">
        <x:v>Le souffle chaud sort du petit conduit avant le grand. Tu peux lire le passage sans mettre la main devant.</x:v>
      </x:c>
      <x:c r="H2719" s="127" t="str">
        <x:v>Désigne l’élément visible concerné puis laisse au joueur le temps de regarder.</x:v>
      </x:c>
      <x:c r="I2719"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719" s="127" t="str">
        <x:v>Communauté — premier contact et vie locale</x:v>
      </x:c>
      <x:c r="K2719" s="130" t="n">
        <x:v>20</x:v>
      </x:c>
    </x:row>
    <x:row r="2720" ht="74" customHeight="1">
      <x:c r="A2720" s="121" t="str">
        <x:v>D6-W-CM14-SUCCES---01</x:v>
      </x:c>
      <x:c r="B2720" s="122" t="str">
        <x:v>D6-W-CM14</x:v>
      </x:c>
      <x:c r="C2720" s="122" t="str">
        <x:v>SUCCES</x:v>
      </x:c>
      <x:c r="D2720" s="122" t="str">
        <x:v>-</x:v>
      </x:c>
      <x:c r="E2720" s="123" t="n">
        <x:v>1</x:v>
      </x:c>
      <x:c r="F2720" s="122" t="str">
        <x:v>Éclaireuse du Palier des Sources</x:v>
      </x:c>
      <x:c r="G2720" s="122" t="str">
        <x:v>La route a été traversée pendant sa fenêtre observée. Tes repères montrent aussi l’attente.</x:v>
      </x:c>
      <x:c r="H2720" s="122" t="str">
        <x:v>Rejoint le point de travail ou de passage réellement obtenu.</x:v>
      </x:c>
      <x:c r="I2720" s="122" t="str">
        <x:v>Résultat correspondant effectivement constaté ; remplace ou supprime la ligne si choix de refus/différé/observation. Ne jamais jouer une victoire non acquise.</x:v>
      </x:c>
      <x:c r="J2720" s="122" t="str">
        <x:v>Communauté — premier contact et vie locale</x:v>
      </x:c>
      <x:c r="K2720" s="125" t="n">
        <x:v>14</x:v>
      </x:c>
    </x:row>
    <x:row r="2721" ht="44" customHeight="1">
      <x:c r="A2721" s="126" t="str">
        <x:v>D6-W-CM14-ECHEC---01</x:v>
      </x:c>
      <x:c r="B2721" s="127" t="str">
        <x:v>D6-W-CM14</x:v>
      </x:c>
      <x:c r="C2721" s="127" t="str">
        <x:v>ECHEC</x:v>
      </x:c>
      <x:c r="D2721" s="127" t="str">
        <x:v>-</x:v>
      </x:c>
      <x:c r="E2721" s="128" t="n">
        <x:v>1</x:v>
      </x:c>
      <x:c r="F2721" s="127" t="str">
        <x:v>Éclaireuse du Palier des Sources</x:v>
      </x:c>
      <x:c r="G2721" s="127" t="str">
        <x:v>Le souffle traverse encore le coude. Le groupe reste au palier sûr.</x:v>
      </x:c>
      <x:c r="H2721" s="127" t="str">
        <x:v>Abaisse la main et regarde la route ou l’objet resté inaccessible.</x:v>
      </x:c>
      <x:c r="I2721" s="127" t="str">
        <x:v>Échec ou blocage correspondant effectivement observé ; les dégâts, objets et positions persistent.</x:v>
      </x:c>
      <x:c r="J2721" s="127" t="str">
        <x:v>Communauté — premier contact et vie locale</x:v>
      </x:c>
      <x:c r="K2721" s="130" t="n">
        <x:v>12</x:v>
      </x:c>
    </x:row>
    <x:row r="2722" ht="44" customHeight="1">
      <x:c r="A2722" s="121" t="str">
        <x:v>D6-W-CM14-REPRISE---01</x:v>
      </x:c>
      <x:c r="B2722" s="122" t="str">
        <x:v>D6-W-CM14</x:v>
      </x:c>
      <x:c r="C2722" s="122" t="str">
        <x:v>REPRISE</x:v>
      </x:c>
      <x:c r="D2722" s="122" t="str">
        <x:v>-</x:v>
      </x:c>
      <x:c r="E2722" s="123" t="n">
        <x:v>1</x:v>
      </x:c>
      <x:c r="F2722" s="122" t="str">
        <x:v>Éclaireuse du Palier des Sources</x:v>
      </x:c>
      <x:c r="G2722" s="122" t="str">
        <x:v>Écoute le petit conduit. C’est là que le prochain cycle s’annonce.</x:v>
      </x:c>
      <x:c r="H2722" s="122" t="str">
        <x:v>Reprend sa place au dernier point sûr, sans rejouer le début.</x:v>
      </x:c>
      <x:c r="I2722" s="122" t="str">
        <x:v>Réinteraction volontaire après interruption ; état de l’action conservé.</x:v>
      </x:c>
      <x:c r="J2722" s="122" t="str">
        <x:v>Communauté — premier contact et vie locale</x:v>
      </x:c>
      <x:c r="K2722" s="125" t="n">
        <x:v>11</x:v>
      </x:c>
    </x:row>
    <x:row r="2723" ht="59" customHeight="1">
      <x:c r="A2723" s="126" t="str">
        <x:v>D6-W-CM14-CHOIX-A-01</x:v>
      </x:c>
      <x:c r="B2723" s="127" t="str">
        <x:v>D6-W-CM14</x:v>
      </x:c>
      <x:c r="C2723" s="127" t="str">
        <x:v>CHOIX</x:v>
      </x:c>
      <x:c r="D2723" s="127" t="str">
        <x:v>A</x:v>
      </x:c>
      <x:c r="E2723" s="128" t="n">
        <x:v>1</x:v>
      </x:c>
      <x:c r="F2723" s="127" t="str">
        <x:v>Joueur</x:v>
      </x:c>
      <x:c r="G2723" s="127" t="str">
        <x:v>Je remets les repères du trajet habituel.</x:v>
      </x:c>
      <x:c r="H2723" s="127" t="str">
        <x:v>Regarder la personne ou l’appui concerné ; intention, pas résultat.</x:v>
      </x:c>
      <x:c r="I2723" s="127" t="str">
        <x:v>Option physiquement praticable ; partenaires mentionnés présents et volontaires ; ressources nécessaires disponibles.</x:v>
      </x:c>
      <x:c r="J2723" s="127" t="str">
        <x:v>Communauté — premier contact et vie locale</x:v>
      </x:c>
      <x:c r="K2723" s="130" t="n">
        <x:v>7</x:v>
      </x:c>
    </x:row>
    <x:row r="2724" ht="59" customHeight="1">
      <x:c r="A2724" s="121" t="str">
        <x:v>D6-W-CM14-REPONSE-A-01</x:v>
      </x:c>
      <x:c r="B2724" s="122" t="str">
        <x:v>D6-W-CM14</x:v>
      </x:c>
      <x:c r="C2724" s="122" t="str">
        <x:v>REPONSE</x:v>
      </x:c>
      <x:c r="D2724" s="122" t="str">
        <x:v>A</x:v>
      </x:c>
      <x:c r="E2724" s="123" t="n">
        <x:v>1</x:v>
      </x:c>
      <x:c r="F2724" s="122" t="str">
        <x:v>Éclaireuse du Palier des Sources</x:v>
      </x:c>
      <x:c r="G2724" s="122" t="str">
        <x:v>Observe un cycle entier. Ceux qui arrivent doivent savoir où attendre.</x:v>
      </x:c>
      <x:c r="H2724" s="122" t="str">
        <x:v>Réponse au choix retenu ; les autres réponses ne sont pas jouées.</x:v>
      </x:c>
      <x:c r="I2724" s="122" t="str">
        <x:v>Option physiquement praticable ; partenaires mentionnés présents et volontaires ; ressources nécessaires disponibles.</x:v>
      </x:c>
      <x:c r="J2724" s="122" t="str">
        <x:v>Communauté — premier contact et vie locale</x:v>
      </x:c>
      <x:c r="K2724" s="125" t="n">
        <x:v>11</x:v>
      </x:c>
    </x:row>
    <x:row r="2725" ht="59" customHeight="1">
      <x:c r="A2725" s="126" t="str">
        <x:v>D6-W-CM14-CHOIX-B-01</x:v>
      </x:c>
      <x:c r="B2725" s="127" t="str">
        <x:v>D6-W-CM14</x:v>
      </x:c>
      <x:c r="C2725" s="127" t="str">
        <x:v>CHOIX</x:v>
      </x:c>
      <x:c r="D2725" s="127" t="str">
        <x:v>B</x:v>
      </x:c>
      <x:c r="E2725" s="128" t="n">
        <x:v>1</x:v>
      </x:c>
      <x:c r="F2725" s="127" t="str">
        <x:v>Joueur</x:v>
      </x:c>
      <x:c r="G2725" s="127" t="str">
        <x:v>J’ouvre le détour pour les charges nouvelles.</x:v>
      </x:c>
      <x:c r="H2725" s="127" t="str">
        <x:v>Regarder la personne ou l’appui concerné ; intention, pas résultat.</x:v>
      </x:c>
      <x:c r="I2725" s="127" t="str">
        <x:v>Option physiquement praticable ; aucune téléportation ou ressource supposée. Si choix de différer : sortie sûre encore atteignable.</x:v>
      </x:c>
      <x:c r="J2725" s="127" t="str">
        <x:v>Communauté — premier contact et vie locale</x:v>
      </x:c>
      <x:c r="K2725" s="130" t="n">
        <x:v>7</x:v>
      </x:c>
    </x:row>
    <x:row r="2726" ht="59" customHeight="1">
      <x:c r="A2726" s="121" t="str">
        <x:v>D6-W-CM14-REPONSE-B-01</x:v>
      </x:c>
      <x:c r="B2726" s="122" t="str">
        <x:v>D6-W-CM14</x:v>
      </x:c>
      <x:c r="C2726" s="122" t="str">
        <x:v>REPONSE</x:v>
      </x:c>
      <x:c r="D2726" s="122" t="str">
        <x:v>B</x:v>
      </x:c>
      <x:c r="E2726" s="123" t="n">
        <x:v>1</x:v>
      </x:c>
      <x:c r="F2726" s="122" t="str">
        <x:v>Éclaireuse du Palier des Sources</x:v>
      </x:c>
      <x:c r="G2726" s="122" t="str">
        <x:v>Le second coude est assez large. Il faut encore déplacer le support qui le ferme.</x:v>
      </x:c>
      <x:c r="H2726" s="122" t="str">
        <x:v>Réponse au choix retenu ; les autres réponses ne sont pas jouées.</x:v>
      </x:c>
      <x:c r="I2726" s="122" t="str">
        <x:v>Option physiquement praticable ; aucune téléportation ou ressource supposée. Si choix de différer : sortie sûre encore atteignable.</x:v>
      </x:c>
      <x:c r="J2726" s="122" t="str">
        <x:v>Communauté — premier contact et vie locale</x:v>
      </x:c>
      <x:c r="K2726" s="125" t="n">
        <x:v>15</x:v>
      </x:c>
    </x:row>
    <x:row r="2727" ht="194" customHeight="1">
      <x:c r="A2727" s="126" t="str">
        <x:v>D6-W-CM15-OUV---01</x:v>
      </x:c>
      <x:c r="B2727" s="127" t="str">
        <x:v>D6-W-CM15</x:v>
      </x:c>
      <x:c r="C2727" s="127" t="str">
        <x:v>OUV</x:v>
      </x:c>
      <x:c r="D2727" s="127" t="str">
        <x:v>-</x:v>
      </x:c>
      <x:c r="E2727" s="128" t="n">
        <x:v>1</x:v>
      </x:c>
      <x:c r="F2727" s="127" t="str">
        <x:v>Artisan des Feux Bas</x:v>
      </x:c>
      <x:c r="G2727" s="127" t="str">
        <x:v>La longue chasse veut un contenant neuf. Le paravent des dormeurs laisse entrer le souffle depuis hier.</x:v>
      </x:c>
      <x:c r="H2727" s="127" t="str">
        <x:v>Désigne l’élément visible concerné puis laisse au joueur le temps de regarder.</x:v>
      </x:c>
      <x:c r="I2727"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727" s="127" t="str">
        <x:v>Communauté — premier contact et vie locale</x:v>
      </x:c>
      <x:c r="K2727" s="130" t="n">
        <x:v>17</x:v>
      </x:c>
    </x:row>
    <x:row r="2728" ht="74" customHeight="1">
      <x:c r="A2728" s="121" t="str">
        <x:v>D6-W-CM15-SUCCES---01</x:v>
      </x:c>
      <x:c r="B2728" s="122" t="str">
        <x:v>D6-W-CM15</x:v>
      </x:c>
      <x:c r="C2728" s="122" t="str">
        <x:v>SUCCES</x:v>
      </x:c>
      <x:c r="D2728" s="122" t="str">
        <x:v>-</x:v>
      </x:c>
      <x:c r="E2728" s="123" t="n">
        <x:v>1</x:v>
      </x:c>
      <x:c r="F2728" s="122" t="str">
        <x:v>Artisan des Feux Bas</x:v>
      </x:c>
      <x:c r="G2728" s="122" t="str">
        <x:v>Le froid ne traverse plus le raccord éprouvé. Ceux qui s’y arrêtent en sentent l’effet.</x:v>
      </x:c>
      <x:c r="H2728" s="122" t="str">
        <x:v>Rejoint le point de travail ou de passage réellement obtenu.</x:v>
      </x:c>
      <x:c r="I2728" s="122" t="str">
        <x:v>Résultat correspondant effectivement constaté ; remplace ou supprime la ligne si choix de refus/différé/observation. Ne jamais jouer une victoire non acquise.</x:v>
      </x:c>
      <x:c r="J2728" s="122" t="str">
        <x:v>Communauté — premier contact et vie locale</x:v>
      </x:c>
      <x:c r="K2728" s="125" t="n">
        <x:v>15</x:v>
      </x:c>
    </x:row>
    <x:row r="2729" ht="44" customHeight="1">
      <x:c r="A2729" s="126" t="str">
        <x:v>D6-W-CM15-ECHEC---01</x:v>
      </x:c>
      <x:c r="B2729" s="127" t="str">
        <x:v>D6-W-CM15</x:v>
      </x:c>
      <x:c r="C2729" s="127" t="str">
        <x:v>ECHEC</x:v>
      </x:c>
      <x:c r="D2729" s="127" t="str">
        <x:v>-</x:v>
      </x:c>
      <x:c r="E2729" s="128" t="n">
        <x:v>1</x:v>
      </x:c>
      <x:c r="F2729" s="127" t="str">
        <x:v>Artisan des Feux Bas</x:v>
      </x:c>
      <x:c r="G2729" s="127" t="str">
        <x:v>Ce bord reste ouvert. On ne fait pas reposer un blessé contre lui.</x:v>
      </x:c>
      <x:c r="H2729" s="127" t="str">
        <x:v>Abaisse la main et regarde la route ou l’objet resté inaccessible.</x:v>
      </x:c>
      <x:c r="I2729" s="127" t="str">
        <x:v>Échec ou blocage correspondant effectivement observé ; les dégâts, objets et positions persistent.</x:v>
      </x:c>
      <x:c r="J2729" s="127" t="str">
        <x:v>Communauté — premier contact et vie locale</x:v>
      </x:c>
      <x:c r="K2729" s="130" t="n">
        <x:v>13</x:v>
      </x:c>
    </x:row>
    <x:row r="2730" ht="44" customHeight="1">
      <x:c r="A2730" s="121" t="str">
        <x:v>D6-W-CM15-REPRISE---01</x:v>
      </x:c>
      <x:c r="B2730" s="122" t="str">
        <x:v>D6-W-CM15</x:v>
      </x:c>
      <x:c r="C2730" s="122" t="str">
        <x:v>REPRISE</x:v>
      </x:c>
      <x:c r="D2730" s="122" t="str">
        <x:v>-</x:v>
      </x:c>
      <x:c r="E2730" s="123" t="n">
        <x:v>1</x:v>
      </x:c>
      <x:c r="F2730" s="122" t="str">
        <x:v>Artisan des Feux Bas</x:v>
      </x:c>
      <x:c r="G2730" s="122" t="str">
        <x:v>Le paravent est resté calé. Reprenons la dernière liaison depuis le sol.</x:v>
      </x:c>
      <x:c r="H2730" s="122" t="str">
        <x:v>Reprend sa place au dernier point sûr, sans rejouer le début.</x:v>
      </x:c>
      <x:c r="I2730" s="122" t="str">
        <x:v>Réinteraction volontaire après interruption ; état de l’action conservé.</x:v>
      </x:c>
      <x:c r="J2730" s="122" t="str">
        <x:v>Communauté — premier contact et vie locale</x:v>
      </x:c>
      <x:c r="K2730" s="125" t="n">
        <x:v>12</x:v>
      </x:c>
    </x:row>
    <x:row r="2731" ht="59" customHeight="1">
      <x:c r="A2731" s="126" t="str">
        <x:v>D6-W-CM15-CHOIX-A-01</x:v>
      </x:c>
      <x:c r="B2731" s="127" t="str">
        <x:v>D6-W-CM15</x:v>
      </x:c>
      <x:c r="C2731" s="127" t="str">
        <x:v>CHOIX</x:v>
      </x:c>
      <x:c r="D2731" s="127" t="str">
        <x:v>A</x:v>
      </x:c>
      <x:c r="E2731" s="128" t="n">
        <x:v>1</x:v>
      </x:c>
      <x:c r="F2731" s="127" t="str">
        <x:v>Joueur</x:v>
      </x:c>
      <x:c r="G2731" s="127" t="str">
        <x:v>Je prépare le contenant de chasse.</x:v>
      </x:c>
      <x:c r="H2731" s="127" t="str">
        <x:v>Regarder la personne ou l’appui concerné ; intention, pas résultat.</x:v>
      </x:c>
      <x:c r="I2731" s="127" t="str">
        <x:v>Option physiquement praticable ; partenaires mentionnés présents et volontaires ; ressources nécessaires disponibles.</x:v>
      </x:c>
      <x:c r="J2731" s="127" t="str">
        <x:v>Communauté — premier contact et vie locale</x:v>
      </x:c>
      <x:c r="K2731" s="130" t="n">
        <x:v>6</x:v>
      </x:c>
    </x:row>
    <x:row r="2732" ht="59" customHeight="1">
      <x:c r="A2732" s="121" t="str">
        <x:v>D6-W-CM15-REPONSE-A-01</x:v>
      </x:c>
      <x:c r="B2732" s="122" t="str">
        <x:v>D6-W-CM15</x:v>
      </x:c>
      <x:c r="C2732" s="122" t="str">
        <x:v>REPONSE</x:v>
      </x:c>
      <x:c r="D2732" s="122" t="str">
        <x:v>A</x:v>
      </x:c>
      <x:c r="E2732" s="123" t="n">
        <x:v>1</x:v>
      </x:c>
      <x:c r="F2732" s="122" t="str">
        <x:v>Artisan des Feux Bas</x:v>
      </x:c>
      <x:c r="G2732" s="122" t="str">
        <x:v>Nous l’essaierons avec son couvercle froid. À chaud, il ferme trop facilement.</x:v>
      </x:c>
      <x:c r="H2732" s="122" t="str">
        <x:v>Réponse au choix retenu ; les autres réponses ne sont pas jouées.</x:v>
      </x:c>
      <x:c r="I2732" s="122" t="str">
        <x:v>Option physiquement praticable ; partenaires mentionnés présents et volontaires ; ressources nécessaires disponibles.</x:v>
      </x:c>
      <x:c r="J2732" s="122" t="str">
        <x:v>Communauté — premier contact et vie locale</x:v>
      </x:c>
      <x:c r="K2732" s="125" t="n">
        <x:v>12</x:v>
      </x:c>
    </x:row>
    <x:row r="2733" ht="59" customHeight="1">
      <x:c r="A2733" s="126" t="str">
        <x:v>D6-W-CM15-CHOIX-B-01</x:v>
      </x:c>
      <x:c r="B2733" s="127" t="str">
        <x:v>D6-W-CM15</x:v>
      </x:c>
      <x:c r="C2733" s="127" t="str">
        <x:v>CHOIX</x:v>
      </x:c>
      <x:c r="D2733" s="127" t="str">
        <x:v>B</x:v>
      </x:c>
      <x:c r="E2733" s="128" t="n">
        <x:v>1</x:v>
      </x:c>
      <x:c r="F2733" s="127" t="str">
        <x:v>Joueur</x:v>
      </x:c>
      <x:c r="G2733" s="127" t="str">
        <x:v>Je remets le paravent en place.</x:v>
      </x:c>
      <x:c r="H2733" s="127" t="str">
        <x:v>Regarder la personne ou l’appui concerné ; intention, pas résultat.</x:v>
      </x:c>
      <x:c r="I2733" s="127" t="str">
        <x:v>Option physiquement praticable ; aucune téléportation ou ressource supposée. Si choix de différer : sortie sûre encore atteignable.</x:v>
      </x:c>
      <x:c r="J2733" s="127" t="str">
        <x:v>Communauté — premier contact et vie locale</x:v>
      </x:c>
      <x:c r="K2733" s="130" t="n">
        <x:v>6</x:v>
      </x:c>
    </x:row>
    <x:row r="2734" ht="59" customHeight="1">
      <x:c r="A2734" s="121" t="str">
        <x:v>D6-W-CM15-REPONSE-B-01</x:v>
      </x:c>
      <x:c r="B2734" s="122" t="str">
        <x:v>D6-W-CM15</x:v>
      </x:c>
      <x:c r="C2734" s="122" t="str">
        <x:v>REPONSE</x:v>
      </x:c>
      <x:c r="D2734" s="122" t="str">
        <x:v>B</x:v>
      </x:c>
      <x:c r="E2734" s="123" t="n">
        <x:v>1</x:v>
      </x:c>
      <x:c r="F2734" s="122" t="str">
        <x:v>Artisan des Feux Bas</x:v>
      </x:c>
      <x:c r="G2734" s="122" t="str">
        <x:v>Apporte les liens bas. Je déplace ceux qui dorment avant de dégager l’appui.</x:v>
      </x:c>
      <x:c r="H2734" s="122" t="str">
        <x:v>Réponse au choix retenu ; les autres réponses ne sont pas jouées.</x:v>
      </x:c>
      <x:c r="I2734" s="122" t="str">
        <x:v>Option physiquement praticable ; aucune téléportation ou ressource supposée. Si choix de différer : sortie sûre encore atteignable.</x:v>
      </x:c>
      <x:c r="J2734" s="122" t="str">
        <x:v>Communauté — premier contact et vie locale</x:v>
      </x:c>
      <x:c r="K2734" s="125" t="n">
        <x:v>13</x:v>
      </x:c>
    </x:row>
    <x:row r="2735" ht="194" customHeight="1">
      <x:c r="A2735" s="126" t="str">
        <x:v>D6-W-CM16-OUV---01</x:v>
      </x:c>
      <x:c r="B2735" s="127" t="str">
        <x:v>D6-W-CM16</x:v>
      </x:c>
      <x:c r="C2735" s="127" t="str">
        <x:v>OUV</x:v>
      </x:c>
      <x:c r="D2735" s="127" t="str">
        <x:v>-</x:v>
      </x:c>
      <x:c r="E2735" s="128" t="n">
        <x:v>1</x:v>
      </x:c>
      <x:c r="F2735" s="127" t="str">
        <x:v>Guetteur de la Terrasse de Glace</x:v>
      </x:c>
      <x:c r="G2735" s="127" t="str">
        <x:v>Le reflet te montre une ligne droite. La fissure dessous en raconte une autre. Regarde depuis ce pilier.</x:v>
      </x:c>
      <x:c r="H2735" s="127" t="str">
        <x:v>Désigne l’élément visible concerné puis laisse au joueur le temps de regarder.</x:v>
      </x:c>
      <x:c r="I2735"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735" s="127" t="str">
        <x:v>Communauté — premier contact et vie locale</x:v>
      </x:c>
      <x:c r="K2735" s="130" t="n">
        <x:v>18</x:v>
      </x:c>
    </x:row>
    <x:row r="2736" ht="74" customHeight="1">
      <x:c r="A2736" s="121" t="str">
        <x:v>D6-W-CM16-SUCCES---01</x:v>
      </x:c>
      <x:c r="B2736" s="122" t="str">
        <x:v>D6-W-CM16</x:v>
      </x:c>
      <x:c r="C2736" s="122" t="str">
        <x:v>SUCCES</x:v>
      </x:c>
      <x:c r="D2736" s="122" t="str">
        <x:v>-</x:v>
      </x:c>
      <x:c r="E2736" s="123" t="n">
        <x:v>1</x:v>
      </x:c>
      <x:c r="F2736" s="122" t="str">
        <x:v>Guetteur de la Terrasse de Glace</x:v>
      </x:c>
      <x:c r="G2736" s="122" t="str">
        <x:v>Le passage a reçu le poids prévu sans quitter ses appuis confirmés.</x:v>
      </x:c>
      <x:c r="H2736" s="122" t="str">
        <x:v>Rejoint le point de travail ou de passage réellement obtenu.</x:v>
      </x:c>
      <x:c r="I2736" s="122" t="str">
        <x:v>Résultat correspondant effectivement constaté ; remplace ou supprime la ligne si choix de refus/différé/observation. Ne jamais jouer une victoire non acquise.</x:v>
      </x:c>
      <x:c r="J2736" s="122" t="str">
        <x:v>Communauté — premier contact et vie locale</x:v>
      </x:c>
      <x:c r="K2736" s="125" t="n">
        <x:v>12</x:v>
      </x:c>
    </x:row>
    <x:row r="2737" ht="44" customHeight="1">
      <x:c r="A2737" s="126" t="str">
        <x:v>D6-W-CM16-ECHEC---01</x:v>
      </x:c>
      <x:c r="B2737" s="127" t="str">
        <x:v>D6-W-CM16</x:v>
      </x:c>
      <x:c r="C2737" s="127" t="str">
        <x:v>ECHEC</x:v>
      </x:c>
      <x:c r="D2737" s="127" t="str">
        <x:v>-</x:v>
      </x:c>
      <x:c r="E2737" s="128" t="n">
        <x:v>1</x:v>
      </x:c>
      <x:c r="F2737" s="127" t="str">
        <x:v>Guetteur de la Terrasse de Glace</x:v>
      </x:c>
      <x:c r="G2737" s="127" t="str">
        <x:v>La plaque vient de répondre creux. Ramène la charge vers la moraine.</x:v>
      </x:c>
      <x:c r="H2737" s="127" t="str">
        <x:v>Abaisse la main et regarde la route ou l’objet resté inaccessible.</x:v>
      </x:c>
      <x:c r="I2737" s="127" t="str">
        <x:v>Échec ou blocage correspondant effectivement observé ; les dégâts, objets et positions persistent.</x:v>
      </x:c>
      <x:c r="J2737" s="127" t="str">
        <x:v>Communauté — premier contact et vie locale</x:v>
      </x:c>
      <x:c r="K2737" s="130" t="n">
        <x:v>12</x:v>
      </x:c>
    </x:row>
    <x:row r="2738" ht="44" customHeight="1">
      <x:c r="A2738" s="121" t="str">
        <x:v>D6-W-CM16-REPRISE---01</x:v>
      </x:c>
      <x:c r="B2738" s="122" t="str">
        <x:v>D6-W-CM16</x:v>
      </x:c>
      <x:c r="C2738" s="122" t="str">
        <x:v>REPRISE</x:v>
      </x:c>
      <x:c r="D2738" s="122" t="str">
        <x:v>-</x:v>
      </x:c>
      <x:c r="E2738" s="123" t="n">
        <x:v>1</x:v>
      </x:c>
      <x:c r="F2738" s="122" t="str">
        <x:v>Guetteur de la Terrasse de Glace</x:v>
      </x:c>
      <x:c r="G2738" s="122" t="str">
        <x:v>Le pilier reste notre repère. Vérifions la glace depuis lui avant de repartir.</x:v>
      </x:c>
      <x:c r="H2738" s="122" t="str">
        <x:v>Reprend sa place au dernier point sûr, sans rejouer le début.</x:v>
      </x:c>
      <x:c r="I2738" s="122" t="str">
        <x:v>Réinteraction volontaire après interruption ; état de l’action conservé.</x:v>
      </x:c>
      <x:c r="J2738" s="122" t="str">
        <x:v>Communauté — premier contact et vie locale</x:v>
      </x:c>
      <x:c r="K2738" s="125" t="n">
        <x:v>13</x:v>
      </x:c>
    </x:row>
    <x:row r="2739" ht="59" customHeight="1">
      <x:c r="A2739" s="126" t="str">
        <x:v>D6-W-CM16-CHOIX-A-01</x:v>
      </x:c>
      <x:c r="B2739" s="127" t="str">
        <x:v>D6-W-CM16</x:v>
      </x:c>
      <x:c r="C2739" s="127" t="str">
        <x:v>CHOIX</x:v>
      </x:c>
      <x:c r="D2739" s="127" t="str">
        <x:v>A</x:v>
      </x:c>
      <x:c r="E2739" s="128" t="n">
        <x:v>1</x:v>
      </x:c>
      <x:c r="F2739" s="127" t="str">
        <x:v>Joueur</x:v>
      </x:c>
      <x:c r="G2739" s="127" t="str">
        <x:v>Je conserve le trajet habituel, après contrôle.</x:v>
      </x:c>
      <x:c r="H2739" s="127" t="str">
        <x:v>Regarder la personne ou l’appui concerné ; intention, pas résultat.</x:v>
      </x:c>
      <x:c r="I2739" s="127" t="str">
        <x:v>Option physiquement praticable ; partenaires mentionnés présents et volontaires ; ressources nécessaires disponibles.</x:v>
      </x:c>
      <x:c r="J2739" s="127" t="str">
        <x:v>Communauté — premier contact et vie locale</x:v>
      </x:c>
      <x:c r="K2739" s="130" t="n">
        <x:v>7</x:v>
      </x:c>
    </x:row>
    <x:row r="2740" ht="59" customHeight="1">
      <x:c r="A2740" s="121" t="str">
        <x:v>D6-W-CM16-REPONSE-A-01</x:v>
      </x:c>
      <x:c r="B2740" s="122" t="str">
        <x:v>D6-W-CM16</x:v>
      </x:c>
      <x:c r="C2740" s="122" t="str">
        <x:v>REPONSE</x:v>
      </x:c>
      <x:c r="D2740" s="122" t="str">
        <x:v>A</x:v>
      </x:c>
      <x:c r="E2740" s="123" t="n">
        <x:v>1</x:v>
      </x:c>
      <x:c r="F2740" s="122" t="str">
        <x:v>Guetteur de la Terrasse de Glace</x:v>
      </x:c>
      <x:c r="G2740" s="122" t="str">
        <x:v>Sonde ses appuis au retour aussi. Une trace ancienne ne garde pas la glace solide.</x:v>
      </x:c>
      <x:c r="H2740" s="122" t="str">
        <x:v>Réponse au choix retenu ; les autres réponses ne sont pas jouées.</x:v>
      </x:c>
      <x:c r="I2740" s="122" t="str">
        <x:v>Option physiquement praticable ; partenaires mentionnés présents et volontaires ; ressources nécessaires disponibles.</x:v>
      </x:c>
      <x:c r="J2740" s="122" t="str">
        <x:v>Communauté — premier contact et vie locale</x:v>
      </x:c>
      <x:c r="K2740" s="125" t="n">
        <x:v>15</x:v>
      </x:c>
    </x:row>
    <x:row r="2741" ht="59" customHeight="1">
      <x:c r="A2741" s="126" t="str">
        <x:v>D6-W-CM16-CHOIX-B-01</x:v>
      </x:c>
      <x:c r="B2741" s="127" t="str">
        <x:v>D6-W-CM16</x:v>
      </x:c>
      <x:c r="C2741" s="127" t="str">
        <x:v>CHOIX</x:v>
      </x:c>
      <x:c r="D2741" s="127" t="str">
        <x:v>B</x:v>
      </x:c>
      <x:c r="E2741" s="128" t="n">
        <x:v>1</x:v>
      </x:c>
      <x:c r="F2741" s="127" t="str">
        <x:v>Joueur</x:v>
      </x:c>
      <x:c r="G2741" s="127" t="str">
        <x:v>Je prépare le détour pour les porteurs lourds.</x:v>
      </x:c>
      <x:c r="H2741" s="127" t="str">
        <x:v>Regarder la personne ou l’appui concerné ; intention, pas résultat.</x:v>
      </x:c>
      <x:c r="I2741" s="127" t="str">
        <x:v>Option physiquement praticable ; aucune téléportation ou ressource supposée. Si choix de différer : sortie sûre encore atteignable.</x:v>
      </x:c>
      <x:c r="J2741" s="127" t="str">
        <x:v>Communauté — premier contact et vie locale</x:v>
      </x:c>
      <x:c r="K2741" s="130" t="n">
        <x:v>8</x:v>
      </x:c>
    </x:row>
    <x:row r="2742" ht="59" customHeight="1">
      <x:c r="A2742" s="121" t="str">
        <x:v>D6-W-CM16-REPONSE-B-01</x:v>
      </x:c>
      <x:c r="B2742" s="122" t="str">
        <x:v>D6-W-CM16</x:v>
      </x:c>
      <x:c r="C2742" s="122" t="str">
        <x:v>REPONSE</x:v>
      </x:c>
      <x:c r="D2742" s="122" t="str">
        <x:v>B</x:v>
      </x:c>
      <x:c r="E2742" s="123" t="n">
        <x:v>1</x:v>
      </x:c>
      <x:c r="F2742" s="122" t="str">
        <x:v>Guetteur de la Terrasse de Glace</x:v>
      </x:c>
      <x:c r="G2742" s="122" t="str">
        <x:v>La moraine tourne longtemps, mais elle ne demande pas de partager le même appui fragile.</x:v>
      </x:c>
      <x:c r="H2742" s="122" t="str">
        <x:v>Réponse au choix retenu ; les autres réponses ne sont pas jouées.</x:v>
      </x:c>
      <x:c r="I2742" s="122" t="str">
        <x:v>Option physiquement praticable ; aucune téléportation ou ressource supposée. Si choix de différer : sortie sûre encore atteignable.</x:v>
      </x:c>
      <x:c r="J2742" s="122" t="str">
        <x:v>Communauté — premier contact et vie locale</x:v>
      </x:c>
      <x:c r="K2742" s="125" t="n">
        <x:v>15</x:v>
      </x:c>
    </x:row>
    <x:row r="2743" ht="194" customHeight="1">
      <x:c r="A2743" s="126" t="str">
        <x:v>D6-W-CM17-OUV---01</x:v>
      </x:c>
      <x:c r="B2743" s="127" t="str">
        <x:v>D6-W-CM17</x:v>
      </x:c>
      <x:c r="C2743" s="127" t="str">
        <x:v>OUV</x:v>
      </x:c>
      <x:c r="D2743" s="127" t="str">
        <x:v>-</x:v>
      </x:c>
      <x:c r="E2743" s="128" t="n">
        <x:v>1</x:v>
      </x:c>
      <x:c r="F2743" s="127" t="str">
        <x:v>Artisane des Pierres Levées</x:v>
      </x:c>
      <x:c r="G2743" s="127" t="str">
        <x:v>On veut un support neuf pour le récit d’une grande chasse. La tablette du passage commun prend l’eau au même endroit.</x:v>
      </x:c>
      <x:c r="H2743" s="127" t="str">
        <x:v>Désigne l’élément visible concerné puis laisse au joueur le temps de regarder.</x:v>
      </x:c>
      <x:c r="I2743"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743" s="127" t="str">
        <x:v>Communauté — premier contact et vie locale</x:v>
      </x:c>
      <x:c r="K2743" s="130" t="n">
        <x:v>21</x:v>
      </x:c>
    </x:row>
    <x:row r="2744" ht="74" customHeight="1">
      <x:c r="A2744" s="121" t="str">
        <x:v>D6-W-CM17-SUCCES---01</x:v>
      </x:c>
      <x:c r="B2744" s="122" t="str">
        <x:v>D6-W-CM17</x:v>
      </x:c>
      <x:c r="C2744" s="122" t="str">
        <x:v>SUCCES</x:v>
      </x:c>
      <x:c r="D2744" s="122" t="str">
        <x:v>-</x:v>
      </x:c>
      <x:c r="E2744" s="123" t="n">
        <x:v>1</x:v>
      </x:c>
      <x:c r="F2744" s="122" t="str">
        <x:v>Artisane des Pierres Levées</x:v>
      </x:c>
      <x:c r="G2744" s="122" t="str">
        <x:v>La surface reste lisible depuis le passage. Le travail protège les marques sans les inventer.</x:v>
      </x:c>
      <x:c r="H2744" s="122" t="str">
        <x:v>Rejoint le point de travail ou de passage réellement obtenu.</x:v>
      </x:c>
      <x:c r="I2744" s="122" t="str">
        <x:v>Résultat correspondant effectivement constaté ; remplace ou supprime la ligne si choix de refus/différé/observation. Ne jamais jouer une victoire non acquise.</x:v>
      </x:c>
      <x:c r="J2744" s="122" t="str">
        <x:v>Communauté — premier contact et vie locale</x:v>
      </x:c>
      <x:c r="K2744" s="125" t="n">
        <x:v>15</x:v>
      </x:c>
    </x:row>
    <x:row r="2745" ht="44" customHeight="1">
      <x:c r="A2745" s="126" t="str">
        <x:v>D6-W-CM17-ECHEC---01</x:v>
      </x:c>
      <x:c r="B2745" s="127" t="str">
        <x:v>D6-W-CM17</x:v>
      </x:c>
      <x:c r="C2745" s="127" t="str">
        <x:v>ECHEC</x:v>
      </x:c>
      <x:c r="D2745" s="127" t="str">
        <x:v>-</x:v>
      </x:c>
      <x:c r="E2745" s="128" t="n">
        <x:v>1</x:v>
      </x:c>
      <x:c r="F2745" s="127" t="str">
        <x:v>Artisane des Pierres Levées</x:v>
      </x:c>
      <x:c r="G2745" s="127" t="str">
        <x:v>Le cadre masque toujours ce trait. Il faut changer l’appui, pas compléter la gravure.</x:v>
      </x:c>
      <x:c r="H2745" s="127" t="str">
        <x:v>Abaisse la main et regarde la route ou l’objet resté inaccessible.</x:v>
      </x:c>
      <x:c r="I2745" s="127" t="str">
        <x:v>Échec ou blocage correspondant effectivement observé ; les dégâts, objets et positions persistent.</x:v>
      </x:c>
      <x:c r="J2745" s="127" t="str">
        <x:v>Communauté — premier contact et vie locale</x:v>
      </x:c>
      <x:c r="K2745" s="130" t="n">
        <x:v>14</x:v>
      </x:c>
    </x:row>
    <x:row r="2746" ht="44" customHeight="1">
      <x:c r="A2746" s="121" t="str">
        <x:v>D6-W-CM17-REPRISE---01</x:v>
      </x:c>
      <x:c r="B2746" s="122" t="str">
        <x:v>D6-W-CM17</x:v>
      </x:c>
      <x:c r="C2746" s="122" t="str">
        <x:v>REPRISE</x:v>
      </x:c>
      <x:c r="D2746" s="122" t="str">
        <x:v>-</x:v>
      </x:c>
      <x:c r="E2746" s="123" t="n">
        <x:v>1</x:v>
      </x:c>
      <x:c r="F2746" s="122" t="str">
        <x:v>Artisane des Pierres Levées</x:v>
      </x:c>
      <x:c r="G2746" s="122" t="str">
        <x:v>La tablette est restée sur son berceau. Reprenons par la lumière rasante.</x:v>
      </x:c>
      <x:c r="H2746" s="122" t="str">
        <x:v>Reprend sa place au dernier point sûr, sans rejouer le début.</x:v>
      </x:c>
      <x:c r="I2746" s="122" t="str">
        <x:v>Réinteraction volontaire après interruption ; état de l’action conservé.</x:v>
      </x:c>
      <x:c r="J2746" s="122" t="str">
        <x:v>Communauté — premier contact et vie locale</x:v>
      </x:c>
      <x:c r="K2746" s="125" t="n">
        <x:v>12</x:v>
      </x:c>
    </x:row>
    <x:row r="2747" ht="59" customHeight="1">
      <x:c r="A2747" s="126" t="str">
        <x:v>D6-W-CM17-CHOIX-A-01</x:v>
      </x:c>
      <x:c r="B2747" s="127" t="str">
        <x:v>D6-W-CM17</x:v>
      </x:c>
      <x:c r="C2747" s="127" t="str">
        <x:v>CHOIX</x:v>
      </x:c>
      <x:c r="D2747" s="127" t="str">
        <x:v>A</x:v>
      </x:c>
      <x:c r="E2747" s="128" t="n">
        <x:v>1</x:v>
      </x:c>
      <x:c r="F2747" s="127" t="str">
        <x:v>Joueur</x:v>
      </x:c>
      <x:c r="G2747" s="127" t="str">
        <x:v>Je monte le support du récit.</x:v>
      </x:c>
      <x:c r="H2747" s="127" t="str">
        <x:v>Regarder la personne ou l’appui concerné ; intention, pas résultat.</x:v>
      </x:c>
      <x:c r="I2747" s="127" t="str">
        <x:v>Option physiquement praticable ; partenaires mentionnés présents et volontaires ; ressources nécessaires disponibles.</x:v>
      </x:c>
      <x:c r="J2747" s="127" t="str">
        <x:v>Communauté — premier contact et vie locale</x:v>
      </x:c>
      <x:c r="K2747" s="130" t="n">
        <x:v>6</x:v>
      </x:c>
    </x:row>
    <x:row r="2748" ht="59" customHeight="1">
      <x:c r="A2748" s="121" t="str">
        <x:v>D6-W-CM17-REPONSE-A-01</x:v>
      </x:c>
      <x:c r="B2748" s="122" t="str">
        <x:v>D6-W-CM17</x:v>
      </x:c>
      <x:c r="C2748" s="122" t="str">
        <x:v>REPONSE</x:v>
      </x:c>
      <x:c r="D2748" s="122" t="str">
        <x:v>A</x:v>
      </x:c>
      <x:c r="E2748" s="123" t="n">
        <x:v>1</x:v>
      </x:c>
      <x:c r="F2748" s="122" t="str">
        <x:v>Artisane des Pierres Levées</x:v>
      </x:c>
      <x:c r="G2748" s="122" t="str">
        <x:v>N’ajuste pas la pierre au récit. Tourne le cadre jusqu’à montrer ses vraies marques.</x:v>
      </x:c>
      <x:c r="H2748" s="122" t="str">
        <x:v>Réponse au choix retenu ; les autres réponses ne sont pas jouées.</x:v>
      </x:c>
      <x:c r="I2748" s="122" t="str">
        <x:v>Option physiquement praticable ; partenaires mentionnés présents et volontaires ; ressources nécessaires disponibles.</x:v>
      </x:c>
      <x:c r="J2748" s="122" t="str">
        <x:v>Communauté — premier contact et vie locale</x:v>
      </x:c>
      <x:c r="K2748" s="125" t="n">
        <x:v>14</x:v>
      </x:c>
    </x:row>
    <x:row r="2749" ht="59" customHeight="1">
      <x:c r="A2749" s="126" t="str">
        <x:v>D6-W-CM17-CHOIX-B-01</x:v>
      </x:c>
      <x:c r="B2749" s="127" t="str">
        <x:v>D6-W-CM17</x:v>
      </x:c>
      <x:c r="C2749" s="127" t="str">
        <x:v>CHOIX</x:v>
      </x:c>
      <x:c r="D2749" s="127" t="str">
        <x:v>B</x:v>
      </x:c>
      <x:c r="E2749" s="128" t="n">
        <x:v>1</x:v>
      </x:c>
      <x:c r="F2749" s="127" t="str">
        <x:v>Joueur</x:v>
      </x:c>
      <x:c r="G2749" s="127" t="str">
        <x:v>Je protège d’abord la tablette commune.</x:v>
      </x:c>
      <x:c r="H2749" s="127" t="str">
        <x:v>Regarder la personne ou l’appui concerné ; intention, pas résultat.</x:v>
      </x:c>
      <x:c r="I2749" s="127" t="str">
        <x:v>Option physiquement praticable ; aucune téléportation ou ressource supposée. Si choix de différer : sortie sûre encore atteignable.</x:v>
      </x:c>
      <x:c r="J2749" s="127" t="str">
        <x:v>Communauté — premier contact et vie locale</x:v>
      </x:c>
      <x:c r="K2749" s="130" t="n">
        <x:v>6</x:v>
      </x:c>
    </x:row>
    <x:row r="2750" ht="59" customHeight="1">
      <x:c r="A2750" s="121" t="str">
        <x:v>D6-W-CM17-REPONSE-B-01</x:v>
      </x:c>
      <x:c r="B2750" s="122" t="str">
        <x:v>D6-W-CM17</x:v>
      </x:c>
      <x:c r="C2750" s="122" t="str">
        <x:v>REPONSE</x:v>
      </x:c>
      <x:c r="D2750" s="122" t="str">
        <x:v>B</x:v>
      </x:c>
      <x:c r="E2750" s="123" t="n">
        <x:v>1</x:v>
      </x:c>
      <x:c r="F2750" s="122" t="str">
        <x:v>Artisane des Pierres Levées</x:v>
      </x:c>
      <x:c r="G2750" s="122" t="str">
        <x:v>Soulève la couverture sans frotter l’inscription. Les voisins doivent encore pouvoir la lire.</x:v>
      </x:c>
      <x:c r="H2750" s="122" t="str">
        <x:v>Réponse au choix retenu ; les autres réponses ne sont pas jouées.</x:v>
      </x:c>
      <x:c r="I2750" s="122" t="str">
        <x:v>Option physiquement praticable ; aucune téléportation ou ressource supposée. Si choix de différer : sortie sûre encore atteignable.</x:v>
      </x:c>
      <x:c r="J2750" s="122" t="str">
        <x:v>Communauté — premier contact et vie locale</x:v>
      </x:c>
      <x:c r="K2750" s="125" t="n">
        <x:v>13</x:v>
      </x:c>
    </x:row>
    <x:row r="2751" ht="194" customHeight="1">
      <x:c r="A2751" s="126" t="str">
        <x:v>D6-W-CM18-OUV---01</x:v>
      </x:c>
      <x:c r="B2751" s="127" t="str">
        <x:v>D6-W-CM18</x:v>
      </x:c>
      <x:c r="C2751" s="127" t="str">
        <x:v>OUV</x:v>
      </x:c>
      <x:c r="D2751" s="127" t="str">
        <x:v>-</x:v>
      </x:c>
      <x:c r="E2751" s="128" t="n">
        <x:v>1</x:v>
      </x:c>
      <x:c r="F2751" s="127" t="str">
        <x:v>Éclaireur des Cartographes</x:v>
      </x:c>
      <x:c r="G2751" s="127" t="str">
        <x:v>L’ancien plan met un passage derrière ce mur. Le mur est devant nous ; va chercher où l’on peut marcher maintenant.</x:v>
      </x:c>
      <x:c r="H2751" s="127" t="str">
        <x:v>Désigne l’élément visible concerné puis laisse au joueur le temps de regarder.</x:v>
      </x:c>
      <x:c r="I2751"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751" s="127" t="str">
        <x:v>Communauté — premier contact et vie locale</x:v>
      </x:c>
      <x:c r="K2751" s="130" t="n">
        <x:v>21</x:v>
      </x:c>
    </x:row>
    <x:row r="2752" ht="74" customHeight="1">
      <x:c r="A2752" s="121" t="str">
        <x:v>D6-W-CM18-SUCCES---01</x:v>
      </x:c>
      <x:c r="B2752" s="122" t="str">
        <x:v>D6-W-CM18</x:v>
      </x:c>
      <x:c r="C2752" s="122" t="str">
        <x:v>SUCCES</x:v>
      </x:c>
      <x:c r="D2752" s="122" t="str">
        <x:v>-</x:v>
      </x:c>
      <x:c r="E2752" s="123" t="n">
        <x:v>1</x:v>
      </x:c>
      <x:c r="F2752" s="122" t="str">
        <x:v>Éclaireur des Cartographes</x:v>
      </x:c>
      <x:c r="G2752" s="122" t="str">
        <x:v>Ton relevé rejoint des points que tu as atteints. Les portions inconnues sont restées ouvertes au doute.</x:v>
      </x:c>
      <x:c r="H2752" s="122" t="str">
        <x:v>Rejoint le point de travail ou de passage réellement obtenu.</x:v>
      </x:c>
      <x:c r="I2752" s="122" t="str">
        <x:v>Résultat correspondant effectivement constaté ; remplace ou supprime la ligne si choix de refus/différé/observation. Ne jamais jouer une victoire non acquise.</x:v>
      </x:c>
      <x:c r="J2752" s="122" t="str">
        <x:v>Communauté — premier contact et vie locale</x:v>
      </x:c>
      <x:c r="K2752" s="125" t="n">
        <x:v>17</x:v>
      </x:c>
    </x:row>
    <x:row r="2753" ht="44" customHeight="1">
      <x:c r="A2753" s="126" t="str">
        <x:v>D6-W-CM18-ECHEC---01</x:v>
      </x:c>
      <x:c r="B2753" s="127" t="str">
        <x:v>D6-W-CM18</x:v>
      </x:c>
      <x:c r="C2753" s="127" t="str">
        <x:v>ECHEC</x:v>
      </x:c>
      <x:c r="D2753" s="127" t="str">
        <x:v>-</x:v>
      </x:c>
      <x:c r="E2753" s="128" t="n">
        <x:v>1</x:v>
      </x:c>
      <x:c r="F2753" s="127" t="str">
        <x:v>Éclaireur des Cartographes</x:v>
      </x:c>
      <x:c r="G2753" s="127" t="str">
        <x:v>Le mur ferme toujours l’accès. L’ancienne ligne ne prouve pas un passage actuel.</x:v>
      </x:c>
      <x:c r="H2753" s="127" t="str">
        <x:v>Abaisse la main et regarde la route ou l’objet resté inaccessible.</x:v>
      </x:c>
      <x:c r="I2753" s="127" t="str">
        <x:v>Échec ou blocage correspondant effectivement observé ; les dégâts, objets et positions persistent.</x:v>
      </x:c>
      <x:c r="J2753" s="127" t="str">
        <x:v>Communauté — premier contact et vie locale</x:v>
      </x:c>
      <x:c r="K2753" s="130" t="n">
        <x:v>13</x:v>
      </x:c>
    </x:row>
    <x:row r="2754" ht="44" customHeight="1">
      <x:c r="A2754" s="121" t="str">
        <x:v>D6-W-CM18-REPRISE---01</x:v>
      </x:c>
      <x:c r="B2754" s="122" t="str">
        <x:v>D6-W-CM18</x:v>
      </x:c>
      <x:c r="C2754" s="122" t="str">
        <x:v>REPRISE</x:v>
      </x:c>
      <x:c r="D2754" s="122" t="str">
        <x:v>-</x:v>
      </x:c>
      <x:c r="E2754" s="123" t="n">
        <x:v>1</x:v>
      </x:c>
      <x:c r="F2754" s="122" t="str">
        <x:v>Éclaireur des Cartographes</x:v>
      </x:c>
      <x:c r="G2754" s="122" t="str">
        <x:v>Repartons du dernier repère encore en place, pas du bout espéré de la route.</x:v>
      </x:c>
      <x:c r="H2754" s="122" t="str">
        <x:v>Reprend sa place au dernier point sûr, sans rejouer le début.</x:v>
      </x:c>
      <x:c r="I2754" s="122" t="str">
        <x:v>Réinteraction volontaire après interruption ; état de l’action conservé.</x:v>
      </x:c>
      <x:c r="J2754" s="122" t="str">
        <x:v>Communauté — premier contact et vie locale</x:v>
      </x:c>
      <x:c r="K2754" s="125" t="n">
        <x:v>14</x:v>
      </x:c>
    </x:row>
    <x:row r="2755" ht="59" customHeight="1">
      <x:c r="A2755" s="126" t="str">
        <x:v>D6-W-CM18-CHOIX-A-01</x:v>
      </x:c>
      <x:c r="B2755" s="127" t="str">
        <x:v>D6-W-CM18</x:v>
      </x:c>
      <x:c r="C2755" s="127" t="str">
        <x:v>CHOIX</x:v>
      </x:c>
      <x:c r="D2755" s="127" t="str">
        <x:v>A</x:v>
      </x:c>
      <x:c r="E2755" s="128" t="n">
        <x:v>1</x:v>
      </x:c>
      <x:c r="F2755" s="127" t="str">
        <x:v>Joueur</x:v>
      </x:c>
      <x:c r="G2755" s="127" t="str">
        <x:v>Je retrouve et restaure l’ancien itinéraire.</x:v>
      </x:c>
      <x:c r="H2755" s="127" t="str">
        <x:v>Regarder la personne ou l’appui concerné ; intention, pas résultat.</x:v>
      </x:c>
      <x:c r="I2755" s="127" t="str">
        <x:v>Option physiquement praticable ; partenaires mentionnés présents et volontaires ; ressources nécessaires disponibles.</x:v>
      </x:c>
      <x:c r="J2755" s="127" t="str">
        <x:v>Communauté — premier contact et vie locale</x:v>
      </x:c>
      <x:c r="K2755" s="130" t="n">
        <x:v>6</x:v>
      </x:c>
    </x:row>
    <x:row r="2756" ht="59" customHeight="1">
      <x:c r="A2756" s="121" t="str">
        <x:v>D6-W-CM18-REPONSE-A-01</x:v>
      </x:c>
      <x:c r="B2756" s="122" t="str">
        <x:v>D6-W-CM18</x:v>
      </x:c>
      <x:c r="C2756" s="122" t="str">
        <x:v>REPONSE</x:v>
      </x:c>
      <x:c r="D2756" s="122" t="str">
        <x:v>A</x:v>
      </x:c>
      <x:c r="E2756" s="123" t="n">
        <x:v>1</x:v>
      </x:c>
      <x:c r="F2756" s="122" t="str">
        <x:v>Éclaireur des Cartographes</x:v>
      </x:c>
      <x:c r="G2756" s="122" t="str">
        <x:v>Commence par les deux repères encore visibles. Le reste demeure une question.</x:v>
      </x:c>
      <x:c r="H2756" s="122" t="str">
        <x:v>Réponse au choix retenu ; les autres réponses ne sont pas jouées.</x:v>
      </x:c>
      <x:c r="I2756" s="122" t="str">
        <x:v>Option physiquement praticable ; partenaires mentionnés présents et volontaires ; ressources nécessaires disponibles.</x:v>
      </x:c>
      <x:c r="J2756" s="122" t="str">
        <x:v>Communauté — premier contact et vie locale</x:v>
      </x:c>
      <x:c r="K2756" s="125" t="n">
        <x:v>12</x:v>
      </x:c>
    </x:row>
    <x:row r="2757" ht="59" customHeight="1">
      <x:c r="A2757" s="126" t="str">
        <x:v>D6-W-CM18-CHOIX-B-01</x:v>
      </x:c>
      <x:c r="B2757" s="127" t="str">
        <x:v>D6-W-CM18</x:v>
      </x:c>
      <x:c r="C2757" s="127" t="str">
        <x:v>CHOIX</x:v>
      </x:c>
      <x:c r="D2757" s="127" t="str">
        <x:v>B</x:v>
      </x:c>
      <x:c r="E2757" s="128" t="n">
        <x:v>1</x:v>
      </x:c>
      <x:c r="F2757" s="127" t="str">
        <x:v>Joueur</x:v>
      </x:c>
      <x:c r="G2757" s="127" t="str">
        <x:v>Je relève une route pour les charges de fouille.</x:v>
      </x:c>
      <x:c r="H2757" s="127" t="str">
        <x:v>Regarder la personne ou l’appui concerné ; intention, pas résultat.</x:v>
      </x:c>
      <x:c r="I2757" s="127" t="str">
        <x:v>Option physiquement praticable ; aucune téléportation ou ressource supposée. Si choix de différer : sortie sûre encore atteignable.</x:v>
      </x:c>
      <x:c r="J2757" s="127" t="str">
        <x:v>Communauté — premier contact et vie locale</x:v>
      </x:c>
      <x:c r="K2757" s="130" t="n">
        <x:v>9</x:v>
      </x:c>
    </x:row>
    <x:row r="2758" ht="59" customHeight="1">
      <x:c r="A2758" s="121" t="str">
        <x:v>D6-W-CM18-REPONSE-B-01</x:v>
      </x:c>
      <x:c r="B2758" s="122" t="str">
        <x:v>D6-W-CM18</x:v>
      </x:c>
      <x:c r="C2758" s="122" t="str">
        <x:v>REPONSE</x:v>
      </x:c>
      <x:c r="D2758" s="122" t="str">
        <x:v>B</x:v>
      </x:c>
      <x:c r="E2758" s="123" t="n">
        <x:v>1</x:v>
      </x:c>
      <x:c r="F2758" s="122" t="str">
        <x:v>Éclaireur des Cartographes</x:v>
      </x:c>
      <x:c r="G2758" s="122" t="str">
        <x:v>Porte ce gabarit jusqu’au coude. Le trait sur le plan attendra de savoir s’il passe.</x:v>
      </x:c>
      <x:c r="H2758" s="122" t="str">
        <x:v>Réponse au choix retenu ; les autres réponses ne sont pas jouées.</x:v>
      </x:c>
      <x:c r="I2758" s="122" t="str">
        <x:v>Option physiquement praticable ; aucune téléportation ou ressource supposée. Si choix de différer : sortie sûre encore atteignable.</x:v>
      </x:c>
      <x:c r="J2758" s="122" t="str">
        <x:v>Communauté — premier contact et vie locale</x:v>
      </x:c>
      <x:c r="K2758" s="125" t="n">
        <x:v>15</x:v>
      </x:c>
    </x:row>
    <x:row r="2759" ht="194" customHeight="1">
      <x:c r="A2759" s="126" t="str">
        <x:v>D6-W-CM19-OUV---01</x:v>
      </x:c>
      <x:c r="B2759" s="127" t="str">
        <x:v>D6-W-CM19</x:v>
      </x:c>
      <x:c r="C2759" s="127" t="str">
        <x:v>OUV</x:v>
      </x:c>
      <x:c r="D2759" s="127" t="str">
        <x:v>-</x:v>
      </x:c>
      <x:c r="E2759" s="128" t="n">
        <x:v>1</x:v>
      </x:c>
      <x:c r="F2759" s="127" t="str">
        <x:v>Artisane du Seuil du Confinement</x:v>
      </x:c>
      <x:c r="G2759" s="127" t="str">
        <x:v>La chasse veut un nouveau leurre. La fermeture du passage de service accroche quand on la rappelle.</x:v>
      </x:c>
      <x:c r="H2759" s="127" t="str">
        <x:v>Désigne l’élément visible concerné puis laisse au joueur le temps de regarder.</x:v>
      </x:c>
      <x:c r="I2759"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759" s="127" t="str">
        <x:v>Communauté — premier contact et vie locale</x:v>
      </x:c>
      <x:c r="K2759" s="130" t="n">
        <x:v>17</x:v>
      </x:c>
    </x:row>
    <x:row r="2760" ht="74" customHeight="1">
      <x:c r="A2760" s="121" t="str">
        <x:v>D6-W-CM19-SUCCES---01</x:v>
      </x:c>
      <x:c r="B2760" s="122" t="str">
        <x:v>D6-W-CM19</x:v>
      </x:c>
      <x:c r="C2760" s="122" t="str">
        <x:v>SUCCES</x:v>
      </x:c>
      <x:c r="D2760" s="122" t="str">
        <x:v>-</x:v>
      </x:c>
      <x:c r="E2760" s="123" t="n">
        <x:v>1</x:v>
      </x:c>
      <x:c r="F2760" s="122" t="str">
        <x:v>Artisane du Seuil du Confinement</x:v>
      </x:c>
      <x:c r="G2760" s="122" t="str">
        <x:v>L’essai a produit le mouvement observé, et le passage de travail garde sa fermeture utile.</x:v>
      </x:c>
      <x:c r="H2760" s="122" t="str">
        <x:v>Rejoint le point de travail ou de passage réellement obtenu.</x:v>
      </x:c>
      <x:c r="I2760" s="122" t="str">
        <x:v>Résultat correspondant effectivement constaté ; remplace ou supprime la ligne si choix de refus/différé/observation. Ne jamais jouer une victoire non acquise.</x:v>
      </x:c>
      <x:c r="J2760" s="122" t="str">
        <x:v>Communauté — premier contact et vie locale</x:v>
      </x:c>
      <x:c r="K2760" s="125" t="n">
        <x:v>15</x:v>
      </x:c>
    </x:row>
    <x:row r="2761" ht="44" customHeight="1">
      <x:c r="A2761" s="126" t="str">
        <x:v>D6-W-CM19-ECHEC---01</x:v>
      </x:c>
      <x:c r="B2761" s="127" t="str">
        <x:v>D6-W-CM19</x:v>
      </x:c>
      <x:c r="C2761" s="127" t="str">
        <x:v>ECHEC</x:v>
      </x:c>
      <x:c r="D2761" s="127" t="str">
        <x:v>-</x:v>
      </x:c>
      <x:c r="E2761" s="128" t="n">
        <x:v>1</x:v>
      </x:c>
      <x:c r="F2761" s="127" t="str">
        <x:v>Artisane du Seuil du Confinement</x:v>
      </x:c>
      <x:c r="G2761" s="127" t="str">
        <x:v>La porte revient mal. Personne ne franchit le seuil sur cette confiance-là.</x:v>
      </x:c>
      <x:c r="H2761" s="127" t="str">
        <x:v>Abaisse la main et regarde la route ou l’objet resté inaccessible.</x:v>
      </x:c>
      <x:c r="I2761" s="127" t="str">
        <x:v>Échec ou blocage correspondant effectivement observé ; les dégâts, objets et positions persistent.</x:v>
      </x:c>
      <x:c r="J2761" s="127" t="str">
        <x:v>Communauté — premier contact et vie locale</x:v>
      </x:c>
      <x:c r="K2761" s="130" t="n">
        <x:v>12</x:v>
      </x:c>
    </x:row>
    <x:row r="2762" ht="44" customHeight="1">
      <x:c r="A2762" s="121" t="str">
        <x:v>D6-W-CM19-REPRISE---01</x:v>
      </x:c>
      <x:c r="B2762" s="122" t="str">
        <x:v>D6-W-CM19</x:v>
      </x:c>
      <x:c r="C2762" s="122" t="str">
        <x:v>REPRISE</x:v>
      </x:c>
      <x:c r="D2762" s="122" t="str">
        <x:v>-</x:v>
      </x:c>
      <x:c r="E2762" s="123" t="n">
        <x:v>1</x:v>
      </x:c>
      <x:c r="F2762" s="122" t="str">
        <x:v>Artisane du Seuil du Confinement</x:v>
      </x:c>
      <x:c r="G2762" s="122" t="str">
        <x:v>L’autre porte reste fermée. Regarde qui est de ce côté avant de reprendre l’essai.</x:v>
      </x:c>
      <x:c r="H2762" s="122" t="str">
        <x:v>Reprend sa place au dernier point sûr, sans rejouer le début.</x:v>
      </x:c>
      <x:c r="I2762" s="122" t="str">
        <x:v>Réinteraction volontaire après interruption ; état de l’action conservé.</x:v>
      </x:c>
      <x:c r="J2762" s="122" t="str">
        <x:v>Communauté — premier contact et vie locale</x:v>
      </x:c>
      <x:c r="K2762" s="125" t="n">
        <x:v>14</x:v>
      </x:c>
    </x:row>
    <x:row r="2763" ht="59" customHeight="1">
      <x:c r="A2763" s="126" t="str">
        <x:v>D6-W-CM19-CHOIX-A-01</x:v>
      </x:c>
      <x:c r="B2763" s="127" t="str">
        <x:v>D6-W-CM19</x:v>
      </x:c>
      <x:c r="C2763" s="127" t="str">
        <x:v>CHOIX</x:v>
      </x:c>
      <x:c r="D2763" s="127" t="str">
        <x:v>A</x:v>
      </x:c>
      <x:c r="E2763" s="128" t="n">
        <x:v>1</x:v>
      </x:c>
      <x:c r="F2763" s="127" t="str">
        <x:v>Joueur</x:v>
      </x:c>
      <x:c r="G2763" s="127" t="str">
        <x:v>Je prépare le leurre pour l’essai de chasse.</x:v>
      </x:c>
      <x:c r="H2763" s="127" t="str">
        <x:v>Regarder la personne ou l’appui concerné ; intention, pas résultat.</x:v>
      </x:c>
      <x:c r="I2763" s="127" t="str">
        <x:v>Option physiquement praticable ; partenaires mentionnés présents et volontaires ; ressources nécessaires disponibles.</x:v>
      </x:c>
      <x:c r="J2763" s="127" t="str">
        <x:v>Communauté — premier contact et vie locale</x:v>
      </x:c>
      <x:c r="K2763" s="130" t="n">
        <x:v>8</x:v>
      </x:c>
    </x:row>
    <x:row r="2764" ht="59" customHeight="1">
      <x:c r="A2764" s="121" t="str">
        <x:v>D6-W-CM19-REPONSE-A-01</x:v>
      </x:c>
      <x:c r="B2764" s="122" t="str">
        <x:v>D6-W-CM19</x:v>
      </x:c>
      <x:c r="C2764" s="122" t="str">
        <x:v>REPONSE</x:v>
      </x:c>
      <x:c r="D2764" s="122" t="str">
        <x:v>A</x:v>
      </x:c>
      <x:c r="E2764" s="123" t="n">
        <x:v>1</x:v>
      </x:c>
      <x:c r="F2764" s="122" t="str">
        <x:v>Artisane du Seuil du Confinement</x:v>
      </x:c>
      <x:c r="G2764" s="122" t="str">
        <x:v>Fais-le fonctionner depuis le couvert. Nous observerons la bête avant de rapprocher l’équipe.</x:v>
      </x:c>
      <x:c r="H2764" s="122" t="str">
        <x:v>Réponse au choix retenu ; les autres réponses ne sont pas jouées.</x:v>
      </x:c>
      <x:c r="I2764" s="122" t="str">
        <x:v>Option physiquement praticable ; partenaires mentionnés présents et volontaires ; ressources nécessaires disponibles.</x:v>
      </x:c>
      <x:c r="J2764" s="122" t="str">
        <x:v>Communauté — premier contact et vie locale</x:v>
      </x:c>
      <x:c r="K2764" s="125" t="n">
        <x:v>13</x:v>
      </x:c>
    </x:row>
    <x:row r="2765" ht="59" customHeight="1">
      <x:c r="A2765" s="126" t="str">
        <x:v>D6-W-CM19-CHOIX-B-01</x:v>
      </x:c>
      <x:c r="B2765" s="127" t="str">
        <x:v>D6-W-CM19</x:v>
      </x:c>
      <x:c r="C2765" s="127" t="str">
        <x:v>CHOIX</x:v>
      </x:c>
      <x:c r="D2765" s="127" t="str">
        <x:v>B</x:v>
      </x:c>
      <x:c r="E2765" s="128" t="n">
        <x:v>1</x:v>
      </x:c>
      <x:c r="F2765" s="127" t="str">
        <x:v>Joueur</x:v>
      </x:c>
      <x:c r="G2765" s="127" t="str">
        <x:v>Je répare la fermeture quotidienne.</x:v>
      </x:c>
      <x:c r="H2765" s="127" t="str">
        <x:v>Regarder la personne ou l’appui concerné ; intention, pas résultat.</x:v>
      </x:c>
      <x:c r="I2765" s="127" t="str">
        <x:v>Option physiquement praticable ; aucune téléportation ou ressource supposée. Si choix de différer : sortie sûre encore atteignable.</x:v>
      </x:c>
      <x:c r="J2765" s="127" t="str">
        <x:v>Communauté — premier contact et vie locale</x:v>
      </x:c>
      <x:c r="K2765" s="130" t="n">
        <x:v>5</x:v>
      </x:c>
    </x:row>
    <x:row r="2766" ht="59" customHeight="1">
      <x:c r="A2766" s="121" t="str">
        <x:v>D6-W-CM19-REPONSE-B-01</x:v>
      </x:c>
      <x:c r="B2766" s="122" t="str">
        <x:v>D6-W-CM19</x:v>
      </x:c>
      <x:c r="C2766" s="122" t="str">
        <x:v>REPONSE</x:v>
      </x:c>
      <x:c r="D2766" s="122" t="str">
        <x:v>B</x:v>
      </x:c>
      <x:c r="E2766" s="123" t="n">
        <x:v>1</x:v>
      </x:c>
      <x:c r="F2766" s="122" t="str">
        <x:v>Artisane du Seuil du Confinement</x:v>
      </x:c>
      <x:c r="G2766" s="122" t="str">
        <x:v>Garde l’autre porte close. Nous travaillerons sur celle-ci seulement quand le secteur sera séparé.</x:v>
      </x:c>
      <x:c r="H2766" s="122" t="str">
        <x:v>Réponse au choix retenu ; les autres réponses ne sont pas jouées.</x:v>
      </x:c>
      <x:c r="I2766" s="122" t="str">
        <x:v>Option physiquement praticable ; aucune téléportation ou ressource supposée. Si choix de différer : sortie sûre encore atteignable.</x:v>
      </x:c>
      <x:c r="J2766" s="122" t="str">
        <x:v>Communauté — premier contact et vie locale</x:v>
      </x:c>
      <x:c r="K2766" s="125" t="n">
        <x:v>14</x:v>
      </x:c>
    </x:row>
    <x:row r="2767" ht="194" customHeight="1">
      <x:c r="A2767" s="126" t="str">
        <x:v>D6-W-CM20-OUV---01</x:v>
      </x:c>
      <x:c r="B2767" s="127" t="str">
        <x:v>D6-W-CM20</x:v>
      </x:c>
      <x:c r="C2767" s="127" t="str">
        <x:v>OUV</x:v>
      </x:c>
      <x:c r="D2767" s="127" t="str">
        <x:v>-</x:v>
      </x:c>
      <x:c r="E2767" s="128" t="n">
        <x:v>1</x:v>
      </x:c>
      <x:c r="F2767" s="127" t="str">
        <x:v>Vigie des Veilles de la Lisière</x:v>
      </x:c>
      <x:c r="G2767" s="127" t="str">
        <x:v>La branche cassée est fraîche. Le passage habituel reste à l’abri, mais la bête a tourné près du nouveau dépôt.</x:v>
      </x:c>
      <x:c r="H2767" s="127" t="str">
        <x:v>Désigne l’élément visible concerné puis laisse au joueur le temps de regarder.</x:v>
      </x:c>
      <x:c r="I2767" s="127" t="str">
        <x:v>Homeworld accessible au rang actuel ; interlocuteur présent ; premier contact ou changement local observé. L’échange concerne le service commun, ne déverrouille aucune résidence à lui seul.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767" s="127" t="str">
        <x:v>Communauté — premier contact et vie locale</x:v>
      </x:c>
      <x:c r="K2767" s="130" t="n">
        <x:v>20</x:v>
      </x:c>
    </x:row>
    <x:row r="2768" ht="74" customHeight="1">
      <x:c r="A2768" s="121" t="str">
        <x:v>D6-W-CM20-SUCCES---01</x:v>
      </x:c>
      <x:c r="B2768" s="122" t="str">
        <x:v>D6-W-CM20</x:v>
      </x:c>
      <x:c r="C2768" s="122" t="str">
        <x:v>SUCCES</x:v>
      </x:c>
      <x:c r="D2768" s="122" t="str">
        <x:v>-</x:v>
      </x:c>
      <x:c r="E2768" s="123" t="n">
        <x:v>1</x:v>
      </x:c>
      <x:c r="F2768" s="122" t="str">
        <x:v>Vigie des Veilles de la Lisière</x:v>
      </x:c>
      <x:c r="G2768" s="122" t="str">
        <x:v>Les sorties ont été vues et le trajet éprouvé. Le guide peut y accompagner le prochain groupe.</x:v>
      </x:c>
      <x:c r="H2768" s="122" t="str">
        <x:v>Rejoint le point de travail ou de passage réellement obtenu.</x:v>
      </x:c>
      <x:c r="I2768" s="122" t="str">
        <x:v>Résultat correspondant effectivement constaté ; remplace ou supprime la ligne si choix de refus/différé/observation. Ne jamais jouer une victoire non acquise.</x:v>
      </x:c>
      <x:c r="J2768" s="122" t="str">
        <x:v>Communauté — premier contact et vie locale</x:v>
      </x:c>
      <x:c r="K2768" s="125" t="n">
        <x:v>17</x:v>
      </x:c>
    </x:row>
    <x:row r="2769" ht="44" customHeight="1">
      <x:c r="A2769" s="126" t="str">
        <x:v>D6-W-CM20-ECHEC---01</x:v>
      </x:c>
      <x:c r="B2769" s="127" t="str">
        <x:v>D6-W-CM20</x:v>
      </x:c>
      <x:c r="C2769" s="127" t="str">
        <x:v>ECHEC</x:v>
      </x:c>
      <x:c r="D2769" s="127" t="str">
        <x:v>-</x:v>
      </x:c>
      <x:c r="E2769" s="128" t="n">
        <x:v>1</x:v>
      </x:c>
      <x:c r="F2769" s="127" t="str">
        <x:v>Vigie des Veilles de la Lisière</x:v>
      </x:c>
      <x:c r="G2769" s="127" t="str">
        <x:v>La bête revient sur cette route. Il faut encore observer ou déplacer l’approche.</x:v>
      </x:c>
      <x:c r="H2769" s="127" t="str">
        <x:v>Abaisse la main et regarde la route ou l’objet resté inaccessible.</x:v>
      </x:c>
      <x:c r="I2769" s="127" t="str">
        <x:v>Échec ou blocage correspondant effectivement observé ; les dégâts, objets et positions persistent.</x:v>
      </x:c>
      <x:c r="J2769" s="127" t="str">
        <x:v>Communauté — premier contact et vie locale</x:v>
      </x:c>
      <x:c r="K2769" s="130" t="n">
        <x:v>13</x:v>
      </x:c>
    </x:row>
    <x:row r="2770" ht="44" customHeight="1">
      <x:c r="A2770" s="121" t="str">
        <x:v>D6-W-CM20-REPRISE---01</x:v>
      </x:c>
      <x:c r="B2770" s="122" t="str">
        <x:v>D6-W-CM20</x:v>
      </x:c>
      <x:c r="C2770" s="122" t="str">
        <x:v>REPRISE</x:v>
      </x:c>
      <x:c r="D2770" s="122" t="str">
        <x:v>-</x:v>
      </x:c>
      <x:c r="E2770" s="123" t="n">
        <x:v>1</x:v>
      </x:c>
      <x:c r="F2770" s="122" t="str">
        <x:v>Vigie des Veilles de la Lisière</x:v>
      </x:c>
      <x:c r="G2770" s="122" t="str">
        <x:v>La branche est restée notre dernier signe certain. Reprenons la piste depuis elle.</x:v>
      </x:c>
      <x:c r="H2770" s="122" t="str">
        <x:v>Reprend sa place au dernier point sûr, sans rejouer le début.</x:v>
      </x:c>
      <x:c r="I2770" s="122" t="str">
        <x:v>Réinteraction volontaire après interruption ; état de l’action conservé.</x:v>
      </x:c>
      <x:c r="J2770" s="122" t="str">
        <x:v>Communauté — premier contact et vie locale</x:v>
      </x:c>
      <x:c r="K2770" s="125" t="n">
        <x:v>13</x:v>
      </x:c>
    </x:row>
    <x:row r="2771" ht="59" customHeight="1">
      <x:c r="A2771" s="126" t="str">
        <x:v>D6-W-CM20-CHOIX-A-01</x:v>
      </x:c>
      <x:c r="B2771" s="127" t="str">
        <x:v>D6-W-CM20</x:v>
      </x:c>
      <x:c r="C2771" s="127" t="str">
        <x:v>CHOIX</x:v>
      </x:c>
      <x:c r="D2771" s="127" t="str">
        <x:v>A</x:v>
      </x:c>
      <x:c r="E2771" s="128" t="n">
        <x:v>1</x:v>
      </x:c>
      <x:c r="F2771" s="127" t="str">
        <x:v>Joueur</x:v>
      </x:c>
      <x:c r="G2771" s="127" t="str">
        <x:v>Je rétablis les repères de l’ancienne route.</x:v>
      </x:c>
      <x:c r="H2771" s="127" t="str">
        <x:v>Regarder la personne ou l’appui concerné ; intention, pas résultat.</x:v>
      </x:c>
      <x:c r="I2771" s="127" t="str">
        <x:v>Option physiquement praticable ; partenaires mentionnés présents et volontaires ; ressources nécessaires disponibles.</x:v>
      </x:c>
      <x:c r="J2771" s="127" t="str">
        <x:v>Communauté — premier contact et vie locale</x:v>
      </x:c>
      <x:c r="K2771" s="130" t="n">
        <x:v>7</x:v>
      </x:c>
    </x:row>
    <x:row r="2772" ht="59" customHeight="1">
      <x:c r="A2772" s="121" t="str">
        <x:v>D6-W-CM20-REPONSE-A-01</x:v>
      </x:c>
      <x:c r="B2772" s="122" t="str">
        <x:v>D6-W-CM20</x:v>
      </x:c>
      <x:c r="C2772" s="122" t="str">
        <x:v>REPONSE</x:v>
      </x:c>
      <x:c r="D2772" s="122" t="str">
        <x:v>A</x:v>
      </x:c>
      <x:c r="E2772" s="123" t="n">
        <x:v>1</x:v>
      </x:c>
      <x:c r="F2772" s="122" t="str">
        <x:v>Vigie des Veilles de la Lisière</x:v>
      </x:c>
      <x:c r="G2772" s="122" t="str">
        <x:v>Vérifie les deux sorties. La lisière n’a pas à suivre nos habitudes.</x:v>
      </x:c>
      <x:c r="H2772" s="122" t="str">
        <x:v>Réponse au choix retenu ; les autres réponses ne sont pas jouées.</x:v>
      </x:c>
      <x:c r="I2772" s="122" t="str">
        <x:v>Option physiquement praticable ; partenaires mentionnés présents et volontaires ; ressources nécessaires disponibles.</x:v>
      </x:c>
      <x:c r="J2772" s="122" t="str">
        <x:v>Communauté — premier contact et vie locale</x:v>
      </x:c>
      <x:c r="K2772" s="125" t="n">
        <x:v>12</x:v>
      </x:c>
    </x:row>
    <x:row r="2773" ht="59" customHeight="1">
      <x:c r="A2773" s="126" t="str">
        <x:v>D6-W-CM20-CHOIX-B-01</x:v>
      </x:c>
      <x:c r="B2773" s="127" t="str">
        <x:v>D6-W-CM20</x:v>
      </x:c>
      <x:c r="C2773" s="127" t="str">
        <x:v>CHOIX</x:v>
      </x:c>
      <x:c r="D2773" s="127" t="str">
        <x:v>B</x:v>
      </x:c>
      <x:c r="E2773" s="128" t="n">
        <x:v>1</x:v>
      </x:c>
      <x:c r="F2773" s="127" t="str">
        <x:v>Joueur</x:v>
      </x:c>
      <x:c r="G2773" s="127" t="str">
        <x:v>Je prépare le détour pour les livraisons.</x:v>
      </x:c>
      <x:c r="H2773" s="127" t="str">
        <x:v>Regarder la personne ou l’appui concerné ; intention, pas résultat.</x:v>
      </x:c>
      <x:c r="I2773" s="127" t="str">
        <x:v>Option physiquement praticable ; aucune téléportation ou ressource supposée. Si choix de différer : sortie sûre encore atteignable.</x:v>
      </x:c>
      <x:c r="J2773" s="127" t="str">
        <x:v>Communauté — premier contact et vie locale</x:v>
      </x:c>
      <x:c r="K2773" s="130" t="n">
        <x:v>7</x:v>
      </x:c>
    </x:row>
    <x:row r="2774" ht="59" customHeight="1">
      <x:c r="A2774" s="121" t="str">
        <x:v>D6-W-CM20-REPONSE-B-01</x:v>
      </x:c>
      <x:c r="B2774" s="122" t="str">
        <x:v>D6-W-CM20</x:v>
      </x:c>
      <x:c r="C2774" s="122" t="str">
        <x:v>REPONSE</x:v>
      </x:c>
      <x:c r="D2774" s="122" t="str">
        <x:v>B</x:v>
      </x:c>
      <x:c r="E2774" s="123" t="n">
        <x:v>1</x:v>
      </x:c>
      <x:c r="F2774" s="122" t="str">
        <x:v>Vigie des Veilles de la Lisière</x:v>
      </x:c>
      <x:c r="G2774" s="122" t="str">
        <x:v>Observe d’abord où la bête revient. Nous déplacerons le dépôt si c’est lui qui la garde près du chemin.</x:v>
      </x:c>
      <x:c r="H2774" s="122" t="str">
        <x:v>Réponse au choix retenu ; les autres réponses ne sont pas jouées.</x:v>
      </x:c>
      <x:c r="I2774" s="122" t="str">
        <x:v>Option physiquement praticable ; aucune téléportation ou ressource supposée. Si choix de différer : sortie sûre encore atteignable.</x:v>
      </x:c>
      <x:c r="J2774" s="122" t="str">
        <x:v>Communauté — premier contact et vie locale</x:v>
      </x:c>
      <x:c r="K2774" s="125" t="n">
        <x:v>19</x:v>
      </x:c>
    </x:row>
    <x:row r="2775" ht="209" customHeight="1">
      <x:c r="A2775" s="126" t="str">
        <x:v>D6-W-CL1-OUV---01</x:v>
      </x:c>
      <x:c r="B2775" s="127" t="str">
        <x:v>D6-W-CL1</x:v>
      </x:c>
      <x:c r="C2775" s="127" t="str">
        <x:v>OUV</x:v>
      </x:c>
      <x:c r="D2775" s="127" t="str">
        <x:v>-</x:v>
      </x:c>
      <x:c r="E2775" s="128" t="n">
        <x:v>1</x:v>
      </x:c>
      <x:c r="F2775" s="127" t="str">
        <x:v>Maîtresse d’atelier des Braises</x:v>
      </x:c>
      <x:c r="G2775" s="127" t="str">
        <x:v>Il veut barrer la route aux étrangers. J’y vois aussi ceux qui nous rapportent les outils brisés que personne ici ne sait encore refaire.</x:v>
      </x:c>
      <x:c r="H2775" s="127" t="str">
        <x:v>Désigne l’élément visible concerné puis laisse au joueur le temps de regarder.</x:v>
      </x:c>
      <x:c r="I2775"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775" s="127" t="str">
        <x:v>Clan — désaccord interne et acte de confiance</x:v>
      </x:c>
      <x:c r="K2775" s="130" t="n">
        <x:v>24</x:v>
      </x:c>
    </x:row>
    <x:row r="2776" ht="74" customHeight="1">
      <x:c r="A2776" s="121" t="str">
        <x:v>D6-W-CL1-SUCCES---01</x:v>
      </x:c>
      <x:c r="B2776" s="122" t="str">
        <x:v>D6-W-CL1</x:v>
      </x:c>
      <x:c r="C2776" s="122" t="str">
        <x:v>SUCCES</x:v>
      </x:c>
      <x:c r="D2776" s="122" t="str">
        <x:v>-</x:v>
      </x:c>
      <x:c r="E2776" s="123" t="n">
        <x:v>1</x:v>
      </x:c>
      <x:c r="F2776" s="122" t="str">
        <x:v>Maîtresse d’atelier des Braises</x:v>
      </x:c>
      <x:c r="G2776" s="122" t="str">
        <x:v>Le travail a été essayé devant l’atelier. Les avis ne sont plus fondés sur la même peur.</x:v>
      </x:c>
      <x:c r="H2776" s="122" t="str">
        <x:v>Rejoint le point de travail ou de passage réellement obtenu.</x:v>
      </x:c>
      <x:c r="I2776" s="122" t="str">
        <x:v>Résultat correspondant effectivement constaté ; remplace ou supprime la ligne si choix de refus/différé/observation. Ne jamais jouer une victoire non acquise.</x:v>
      </x:c>
      <x:c r="J2776" s="122" t="str">
        <x:v>Clan — désaccord interne et acte de confiance</x:v>
      </x:c>
      <x:c r="K2776" s="125" t="n">
        <x:v>17</x:v>
      </x:c>
    </x:row>
    <x:row r="2777" ht="44" customHeight="1">
      <x:c r="A2777" s="126" t="str">
        <x:v>D6-W-CL1-ECHEC---01</x:v>
      </x:c>
      <x:c r="B2777" s="127" t="str">
        <x:v>D6-W-CL1</x:v>
      </x:c>
      <x:c r="C2777" s="127" t="str">
        <x:v>ECHEC</x:v>
      </x:c>
      <x:c r="D2777" s="127" t="str">
        <x:v>-</x:v>
      </x:c>
      <x:c r="E2777" s="128" t="n">
        <x:v>1</x:v>
      </x:c>
      <x:c r="F2777" s="127" t="str">
        <x:v>Chasseur partisan de la fermeture</x:v>
      </x:c>
      <x:c r="G2777" s="127" t="str">
        <x:v>La réparation manque encore. Nous n’avons pas de raison nouvelle de changer la garde.</x:v>
      </x:c>
      <x:c r="H2777" s="127" t="str">
        <x:v>Abaisse la main et regarde la route ou l’objet resté inaccessible.</x:v>
      </x:c>
      <x:c r="I2777" s="127" t="str">
        <x:v>Échec ou blocage correspondant effectivement observé ; les dégâts, objets et positions persistent.</x:v>
      </x:c>
      <x:c r="J2777" s="127" t="str">
        <x:v>Clan — désaccord interne et acte de confiance</x:v>
      </x:c>
      <x:c r="K2777" s="130" t="n">
        <x:v>14</x:v>
      </x:c>
    </x:row>
    <x:row r="2778" ht="44" customHeight="1">
      <x:c r="A2778" s="121" t="str">
        <x:v>D6-W-CL1-REPRISE---01</x:v>
      </x:c>
      <x:c r="B2778" s="122" t="str">
        <x:v>D6-W-CL1</x:v>
      </x:c>
      <x:c r="C2778" s="122" t="str">
        <x:v>REPRISE</x:v>
      </x:c>
      <x:c r="D2778" s="122" t="str">
        <x:v>-</x:v>
      </x:c>
      <x:c r="E2778" s="123" t="n">
        <x:v>1</x:v>
      </x:c>
      <x:c r="F2778" s="122" t="str">
        <x:v>Maîtresse d’atelier des Braises</x:v>
      </x:c>
      <x:c r="G2778" s="122" t="str">
        <x:v>Les outils déplacés sont restés ici. Reprenons le problème que tu as choisi.</x:v>
      </x:c>
      <x:c r="H2778" s="122" t="str">
        <x:v>Reprend sa place au dernier point sûr, sans rejouer le début.</x:v>
      </x:c>
      <x:c r="I2778" s="122" t="str">
        <x:v>Réinteraction volontaire après interruption ; état de l’action conservé.</x:v>
      </x:c>
      <x:c r="J2778" s="122" t="str">
        <x:v>Clan — désaccord interne et acte de confiance</x:v>
      </x:c>
      <x:c r="K2778" s="125" t="n">
        <x:v>13</x:v>
      </x:c>
    </x:row>
    <x:row r="2779" ht="59" customHeight="1">
      <x:c r="A2779" s="126" t="str">
        <x:v>D6-W-CL1-CHOIX-A-01</x:v>
      </x:c>
      <x:c r="B2779" s="127" t="str">
        <x:v>D6-W-CL1</x:v>
      </x:c>
      <x:c r="C2779" s="127" t="str">
        <x:v>CHOIX</x:v>
      </x:c>
      <x:c r="D2779" s="127" t="str">
        <x:v>A</x:v>
      </x:c>
      <x:c r="E2779" s="128" t="n">
        <x:v>1</x:v>
      </x:c>
      <x:c r="F2779" s="127" t="str">
        <x:v>Joueur</x:v>
      </x:c>
      <x:c r="G2779" s="127" t="str">
        <x:v>Je montre que cette route peut rester ouverte.</x:v>
      </x:c>
      <x:c r="H2779" s="127" t="str">
        <x:v>Regarder la personne ou l’appui concerné ; intention, pas résultat.</x:v>
      </x:c>
      <x:c r="I2779" s="127" t="str">
        <x:v>Option physiquement praticable ; partenaires mentionnés présents et volontaires ; ressources nécessaires disponibles.</x:v>
      </x:c>
      <x:c r="J2779" s="127" t="str">
        <x:v>Clan — désaccord interne et acte de confiance</x:v>
      </x:c>
      <x:c r="K2779" s="130" t="n">
        <x:v>8</x:v>
      </x:c>
    </x:row>
    <x:row r="2780" ht="59" customHeight="1">
      <x:c r="A2780" s="121" t="str">
        <x:v>D6-W-CL1-REPONSE-A-01</x:v>
      </x:c>
      <x:c r="B2780" s="122" t="str">
        <x:v>D6-W-CL1</x:v>
      </x:c>
      <x:c r="C2780" s="122" t="str">
        <x:v>REPONSE</x:v>
      </x:c>
      <x:c r="D2780" s="122" t="str">
        <x:v>A</x:v>
      </x:c>
      <x:c r="E2780" s="123" t="n">
        <x:v>1</x:v>
      </x:c>
      <x:c r="F2780" s="122" t="str">
        <x:v>Maîtresse d’atelier des Braises</x:v>
      </x:c>
      <x:c r="G2780" s="122" t="str">
        <x:v>Ramène l’attache manquante avec son artisan. Je défendrai un résultat que les autres pourront essayer.</x:v>
      </x:c>
      <x:c r="H2780" s="122" t="str">
        <x:v>Réponse au choix retenu ; les autres réponses ne sont pas jouées.</x:v>
      </x:c>
      <x:c r="I2780" s="122" t="str">
        <x:v>Option physiquement praticable ; partenaires mentionnés présents et volontaires ; ressources nécessaires disponibles.</x:v>
      </x:c>
      <x:c r="J2780" s="122" t="str">
        <x:v>Clan — désaccord interne et acte de confiance</x:v>
      </x:c>
      <x:c r="K2780" s="125" t="n">
        <x:v>15</x:v>
      </x:c>
    </x:row>
    <x:row r="2781" ht="59" customHeight="1">
      <x:c r="A2781" s="126" t="str">
        <x:v>D6-W-CL1-CHOIX-B-01</x:v>
      </x:c>
      <x:c r="B2781" s="127" t="str">
        <x:v>D6-W-CL1</x:v>
      </x:c>
      <x:c r="C2781" s="127" t="str">
        <x:v>CHOIX</x:v>
      </x:c>
      <x:c r="D2781" s="127" t="str">
        <x:v>B</x:v>
      </x:c>
      <x:c r="E2781" s="128" t="n">
        <x:v>1</x:v>
      </x:c>
      <x:c r="F2781" s="127" t="str">
        <x:v>Joueur</x:v>
      </x:c>
      <x:c r="G2781" s="127" t="str">
        <x:v>Je commence par sécuriser l’atelier sans fermer tout le passage.</x:v>
      </x:c>
      <x:c r="H2781" s="127" t="str">
        <x:v>Regarder la personne ou l’appui concerné ; intention, pas résultat.</x:v>
      </x:c>
      <x:c r="I2781" s="127" t="str">
        <x:v>Option physiquement praticable ; aucune téléportation ou ressource supposée. Si choix de différer : sortie sûre encore atteignable.</x:v>
      </x:c>
      <x:c r="J2781" s="127" t="str">
        <x:v>Clan — désaccord interne et acte de confiance</x:v>
      </x:c>
      <x:c r="K2781" s="130" t="n">
        <x:v>10</x:v>
      </x:c>
    </x:row>
    <x:row r="2782" ht="59" customHeight="1">
      <x:c r="A2782" s="121" t="str">
        <x:v>D6-W-CL1-REPONSE-B-01</x:v>
      </x:c>
      <x:c r="B2782" s="122" t="str">
        <x:v>D6-W-CL1</x:v>
      </x:c>
      <x:c r="C2782" s="122" t="str">
        <x:v>REPONSE</x:v>
      </x:c>
      <x:c r="D2782" s="122" t="str">
        <x:v>B</x:v>
      </x:c>
      <x:c r="E2782" s="123" t="n">
        <x:v>1</x:v>
      </x:c>
      <x:c r="F2782" s="122" t="str">
        <x:v>Chasseur partisan de la fermeture</x:v>
      </x:c>
      <x:c r="G2782" s="122" t="str">
        <x:v>Alors viens tenir la porte pendant que nous déplaçons nos outils. Je veux voir cette protection travailler.</x:v>
      </x:c>
      <x:c r="H2782" s="122" t="str">
        <x:v>Réponse au choix retenu ; les autres réponses ne sont pas jouées.</x:v>
      </x:c>
      <x:c r="I2782" s="122" t="str">
        <x:v>Option physiquement praticable ; aucune téléportation ou ressource supposée. Si choix de différer : sortie sûre encore atteignable.</x:v>
      </x:c>
      <x:c r="J2782" s="122" t="str">
        <x:v>Clan — désaccord interne et acte de confiance</x:v>
      </x:c>
      <x:c r="K2782" s="125" t="n">
        <x:v>17</x:v>
      </x:c>
    </x:row>
    <x:row r="2783" ht="209" customHeight="1">
      <x:c r="A2783" s="126" t="str">
        <x:v>D6-W-CL2-OUV---01</x:v>
      </x:c>
      <x:c r="B2783" s="127" t="str">
        <x:v>D6-W-CL2</x:v>
      </x:c>
      <x:c r="C2783" s="127" t="str">
        <x:v>OUV</x:v>
      </x:c>
      <x:c r="D2783" s="127" t="str">
        <x:v>-</x:v>
      </x:c>
      <x:c r="E2783" s="128" t="n">
        <x:v>1</x:v>
      </x:c>
      <x:c r="F2783" s="127" t="str">
        <x:v>Gardien des réserves des Citernes</x:v>
      </x:c>
      <x:c r="G2783" s="127" t="str">
        <x:v>Le départ a pris des réservoirs au quartier bas. Tu peux compter ceux qui restent derrière moi ; leur retour ne les remplira pas avant ce soir.</x:v>
      </x:c>
      <x:c r="H2783" s="127" t="str">
        <x:v>Désigne l’élément visible concerné puis laisse au joueur le temps de regarder.</x:v>
      </x:c>
      <x:c r="I2783"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783" s="127" t="str">
        <x:v>Clan — désaccord interne et acte de confiance</x:v>
      </x:c>
      <x:c r="K2783" s="130" t="n">
        <x:v>27</x:v>
      </x:c>
    </x:row>
    <x:row r="2784" ht="74" customHeight="1">
      <x:c r="A2784" s="121" t="str">
        <x:v>D6-W-CL2-SUCCES---01</x:v>
      </x:c>
      <x:c r="B2784" s="122" t="str">
        <x:v>D6-W-CL2</x:v>
      </x:c>
      <x:c r="C2784" s="122" t="str">
        <x:v>SUCCES</x:v>
      </x:c>
      <x:c r="D2784" s="122" t="str">
        <x:v>-</x:v>
      </x:c>
      <x:c r="E2784" s="123" t="n">
        <x:v>1</x:v>
      </x:c>
      <x:c r="F2784" s="122" t="str">
        <x:v>Gardien des réserves des Citernes</x:v>
      </x:c>
      <x:c r="G2784" s="122" t="str">
        <x:v>Le jet a été vu dans le quartier et le départ connaît ce qu’il emporte.</x:v>
      </x:c>
      <x:c r="H2784" s="122" t="str">
        <x:v>Rejoint le point de travail ou de passage réellement obtenu.</x:v>
      </x:c>
      <x:c r="I2784" s="122" t="str">
        <x:v>Résultat correspondant effectivement constaté ; remplace ou supprime la ligne si choix de refus/différé/observation. Ne jamais jouer une victoire non acquise.</x:v>
      </x:c>
      <x:c r="J2784" s="122" t="str">
        <x:v>Clan — désaccord interne et acte de confiance</x:v>
      </x:c>
      <x:c r="K2784" s="125" t="n">
        <x:v>15</x:v>
      </x:c>
    </x:row>
    <x:row r="2785" ht="44" customHeight="1">
      <x:c r="A2785" s="126" t="str">
        <x:v>D6-W-CL2-ECHEC---01</x:v>
      </x:c>
      <x:c r="B2785" s="127" t="str">
        <x:v>D6-W-CL2</x:v>
      </x:c>
      <x:c r="C2785" s="127" t="str">
        <x:v>ECHEC</x:v>
      </x:c>
      <x:c r="D2785" s="127" t="str">
        <x:v>-</x:v>
      </x:c>
      <x:c r="E2785" s="128" t="n">
        <x:v>1</x:v>
      </x:c>
      <x:c r="F2785" s="127" t="str">
        <x:v>Meneuse d’expédition</x:v>
      </x:c>
      <x:c r="G2785" s="127" t="str">
        <x:v>La conduite est encore sèche. Le départ doit garder son manque visible.</x:v>
      </x:c>
      <x:c r="H2785" s="127" t="str">
        <x:v>Abaisse la main et regarde la route ou l’objet resté inaccessible.</x:v>
      </x:c>
      <x:c r="I2785" s="127" t="str">
        <x:v>Échec ou blocage correspondant effectivement observé ; les dégâts, objets et positions persistent.</x:v>
      </x:c>
      <x:c r="J2785" s="127" t="str">
        <x:v>Clan — désaccord interne et acte de confiance</x:v>
      </x:c>
      <x:c r="K2785" s="130" t="n">
        <x:v>12</x:v>
      </x:c>
    </x:row>
    <x:row r="2786" ht="44" customHeight="1">
      <x:c r="A2786" s="121" t="str">
        <x:v>D6-W-CL2-REPRISE---01</x:v>
      </x:c>
      <x:c r="B2786" s="122" t="str">
        <x:v>D6-W-CL2</x:v>
      </x:c>
      <x:c r="C2786" s="122" t="str">
        <x:v>REPRISE</x:v>
      </x:c>
      <x:c r="D2786" s="122" t="str">
        <x:v>-</x:v>
      </x:c>
      <x:c r="E2786" s="123" t="n">
        <x:v>1</x:v>
      </x:c>
      <x:c r="F2786" s="122" t="str">
        <x:v>Gardien des réserves des Citernes</x:v>
      </x:c>
      <x:c r="G2786" s="122" t="str">
        <x:v>Nous n’avons pas rempli ces réservoirs en discutant. Reprenons leur trajet.</x:v>
      </x:c>
      <x:c r="H2786" s="122" t="str">
        <x:v>Reprend sa place au dernier point sûr, sans rejouer le début.</x:v>
      </x:c>
      <x:c r="I2786" s="122" t="str">
        <x:v>Réinteraction volontaire après interruption ; état de l’action conservé.</x:v>
      </x:c>
      <x:c r="J2786" s="122" t="str">
        <x:v>Clan — désaccord interne et acte de confiance</x:v>
      </x:c>
      <x:c r="K2786" s="125" t="n">
        <x:v>11</x:v>
      </x:c>
    </x:row>
    <x:row r="2787" ht="59" customHeight="1">
      <x:c r="A2787" s="126" t="str">
        <x:v>D6-W-CL2-CHOIX-A-01</x:v>
      </x:c>
      <x:c r="B2787" s="127" t="str">
        <x:v>D6-W-CL2</x:v>
      </x:c>
      <x:c r="C2787" s="127" t="str">
        <x:v>CHOIX</x:v>
      </x:c>
      <x:c r="D2787" s="127" t="str">
        <x:v>A</x:v>
      </x:c>
      <x:c r="E2787" s="128" t="n">
        <x:v>1</x:v>
      </x:c>
      <x:c r="F2787" s="127" t="str">
        <x:v>Joueur</x:v>
      </x:c>
      <x:c r="G2787" s="127" t="str">
        <x:v>Je cherche une réserve pour l’expédition.</x:v>
      </x:c>
      <x:c r="H2787" s="127" t="str">
        <x:v>Regarder la personne ou l’appui concerné ; intention, pas résultat.</x:v>
      </x:c>
      <x:c r="I2787" s="127" t="str">
        <x:v>Option physiquement praticable ; partenaires mentionnés présents et volontaires ; ressources nécessaires disponibles.</x:v>
      </x:c>
      <x:c r="J2787" s="127" t="str">
        <x:v>Clan — désaccord interne et acte de confiance</x:v>
      </x:c>
      <x:c r="K2787" s="130" t="n">
        <x:v>6</x:v>
      </x:c>
    </x:row>
    <x:row r="2788" ht="59" customHeight="1">
      <x:c r="A2788" s="121" t="str">
        <x:v>D6-W-CL2-REPONSE-A-01</x:v>
      </x:c>
      <x:c r="B2788" s="122" t="str">
        <x:v>D6-W-CL2</x:v>
      </x:c>
      <x:c r="C2788" s="122" t="str">
        <x:v>REPONSE</x:v>
      </x:c>
      <x:c r="D2788" s="122" t="str">
        <x:v>A</x:v>
      </x:c>
      <x:c r="E2788" s="123" t="n">
        <x:v>1</x:v>
      </x:c>
      <x:c r="F2788" s="122" t="str">
        <x:v>Gardien des réserves des Citernes</x:v>
      </x:c>
      <x:c r="G2788" s="122" t="str">
        <x:v>Vérifie la conduite du relais et ramène ce qu’elle peut fournir. Ne prends pas la suivante aux mêmes habitants.</x:v>
      </x:c>
      <x:c r="H2788" s="122" t="str">
        <x:v>Réponse au choix retenu ; les autres réponses ne sont pas jouées.</x:v>
      </x:c>
      <x:c r="I2788" s="122" t="str">
        <x:v>Option physiquement praticable ; partenaires mentionnés présents et volontaires ; ressources nécessaires disponibles.</x:v>
      </x:c>
      <x:c r="J2788" s="122" t="str">
        <x:v>Clan — désaccord interne et acte de confiance</x:v>
      </x:c>
      <x:c r="K2788" s="125" t="n">
        <x:v>19</x:v>
      </x:c>
    </x:row>
    <x:row r="2789" ht="59" customHeight="1">
      <x:c r="A2789" s="126" t="str">
        <x:v>D6-W-CL2-CHOIX-B-01</x:v>
      </x:c>
      <x:c r="B2789" s="127" t="str">
        <x:v>D6-W-CL2</x:v>
      </x:c>
      <x:c r="C2789" s="127" t="str">
        <x:v>CHOIX</x:v>
      </x:c>
      <x:c r="D2789" s="127" t="str">
        <x:v>B</x:v>
      </x:c>
      <x:c r="E2789" s="128" t="n">
        <x:v>1</x:v>
      </x:c>
      <x:c r="F2789" s="127" t="str">
        <x:v>Joueur</x:v>
      </x:c>
      <x:c r="G2789" s="127" t="str">
        <x:v>Je demande que le départ attende la remise en eau.</x:v>
      </x:c>
      <x:c r="H2789" s="127" t="str">
        <x:v>Regarder la personne ou l’appui concerné ; intention, pas résultat.</x:v>
      </x:c>
      <x:c r="I2789" s="127" t="str">
        <x:v>Option physiquement praticable ; aucune téléportation ou ressource supposée. Si choix de différer : sortie sûre encore atteignable.</x:v>
      </x:c>
      <x:c r="J2789" s="127" t="str">
        <x:v>Clan — désaccord interne et acte de confiance</x:v>
      </x:c>
      <x:c r="K2789" s="130" t="n">
        <x:v>10</x:v>
      </x:c>
    </x:row>
    <x:row r="2790" ht="59" customHeight="1">
      <x:c r="A2790" s="121" t="str">
        <x:v>D6-W-CL2-REPONSE-B-01</x:v>
      </x:c>
      <x:c r="B2790" s="122" t="str">
        <x:v>D6-W-CL2</x:v>
      </x:c>
      <x:c r="C2790" s="122" t="str">
        <x:v>REPONSE</x:v>
      </x:c>
      <x:c r="D2790" s="122" t="str">
        <x:v>B</x:v>
      </x:c>
      <x:c r="E2790" s="123" t="n">
        <x:v>1</x:v>
      </x:c>
      <x:c r="F2790" s="122" t="str">
        <x:v>Meneuse d’expédition</x:v>
      </x:c>
      <x:c r="G2790" s="122" t="str">
        <x:v>Montre-moi le circuit que tu rétabliras. Je retiens mes porteurs pendant son essai, pas pour une promesse vide.</x:v>
      </x:c>
      <x:c r="H2790" s="122" t="str">
        <x:v>Réponse au choix retenu ; les autres réponses ne sont pas jouées.</x:v>
      </x:c>
      <x:c r="I2790" s="122" t="str">
        <x:v>Option physiquement praticable ; aucune téléportation ou ressource supposée. Si choix de différer : sortie sûre encore atteignable.</x:v>
      </x:c>
      <x:c r="J2790" s="122" t="str">
        <x:v>Clan — désaccord interne et acte de confiance</x:v>
      </x:c>
      <x:c r="K2790" s="125" t="n">
        <x:v>18</x:v>
      </x:c>
    </x:row>
    <x:row r="2791" ht="209" customHeight="1">
      <x:c r="A2791" s="126" t="str">
        <x:v>D6-W-CL3-OUV---01</x:v>
      </x:c>
      <x:c r="B2791" s="127" t="str">
        <x:v>D6-W-CL3</x:v>
      </x:c>
      <x:c r="C2791" s="127" t="str">
        <x:v>OUV</x:v>
      </x:c>
      <x:c r="D2791" s="127" t="str">
        <x:v>-</x:v>
      </x:c>
      <x:c r="E2791" s="128" t="n">
        <x:v>1</x:v>
      </x:c>
      <x:c r="F2791" s="127" t="str">
        <x:v>Gardienne des Hautes Branches</x:v>
      </x:c>
      <x:c r="G2791" s="127" t="str">
        <x:v>Cet arbre porte leur chemin et notre retour. L’abattre donnerait un tir dégagé pour une seule chasse.</x:v>
      </x:c>
      <x:c r="H2791" s="127" t="str">
        <x:v>Désigne l’élément visible concerné puis laisse au joueur le temps de regarder.</x:v>
      </x:c>
      <x:c r="I2791"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791" s="127" t="str">
        <x:v>Clan — désaccord interne et acte de confiance</x:v>
      </x:c>
      <x:c r="K2791" s="130" t="n">
        <x:v>17</x:v>
      </x:c>
    </x:row>
    <x:row r="2792" ht="74" customHeight="1">
      <x:c r="A2792" s="121" t="str">
        <x:v>D6-W-CL3-SUCCES---01</x:v>
      </x:c>
      <x:c r="B2792" s="122" t="str">
        <x:v>D6-W-CL3</x:v>
      </x:c>
      <x:c r="C2792" s="122" t="str">
        <x:v>SUCCES</x:v>
      </x:c>
      <x:c r="D2792" s="122" t="str">
        <x:v>-</x:v>
      </x:c>
      <x:c r="E2792" s="123" t="n">
        <x:v>1</x:v>
      </x:c>
      <x:c r="F2792" s="122" t="str">
        <x:v>Gardienne des Hautes Branches</x:v>
      </x:c>
      <x:c r="G2792" s="122" t="str">
        <x:v>L’équipe a éprouvé le passage et l’angle proposés. L’arbre tient encore les attaches du retour.</x:v>
      </x:c>
      <x:c r="H2792" s="122" t="str">
        <x:v>Rejoint le point de travail ou de passage réellement obtenu.</x:v>
      </x:c>
      <x:c r="I2792" s="122" t="str">
        <x:v>Résultat correspondant effectivement constaté ; remplace ou supprime la ligne si choix de refus/différé/observation. Ne jamais jouer une victoire non acquise.</x:v>
      </x:c>
      <x:c r="J2792" s="122" t="str">
        <x:v>Clan — désaccord interne et acte de confiance</x:v>
      </x:c>
      <x:c r="K2792" s="125" t="n">
        <x:v>15</x:v>
      </x:c>
    </x:row>
    <x:row r="2793" ht="44" customHeight="1">
      <x:c r="A2793" s="126" t="str">
        <x:v>D6-W-CL3-ECHEC---01</x:v>
      </x:c>
      <x:c r="B2793" s="127" t="str">
        <x:v>D6-W-CL3</x:v>
      </x:c>
      <x:c r="C2793" s="127" t="str">
        <x:v>ECHEC</x:v>
      </x:c>
      <x:c r="D2793" s="127" t="str">
        <x:v>-</x:v>
      </x:c>
      <x:c r="E2793" s="128" t="n">
        <x:v>1</x:v>
      </x:c>
      <x:c r="F2793" s="127" t="str">
        <x:v>Chasseur de l’arbre disputé</x:v>
      </x:c>
      <x:c r="G2793" s="127" t="str">
        <x:v>La nouvelle vue est masquée par le tronc. Il manque encore une solution praticable.</x:v>
      </x:c>
      <x:c r="H2793" s="127" t="str">
        <x:v>Abaisse la main et regarde la route ou l’objet resté inaccessible.</x:v>
      </x:c>
      <x:c r="I2793" s="127" t="str">
        <x:v>Échec ou blocage correspondant effectivement observé ; les dégâts, objets et positions persistent.</x:v>
      </x:c>
      <x:c r="J2793" s="127" t="str">
        <x:v>Clan — désaccord interne et acte de confiance</x:v>
      </x:c>
      <x:c r="K2793" s="130" t="n">
        <x:v>14</x:v>
      </x:c>
    </x:row>
    <x:row r="2794" ht="44" customHeight="1">
      <x:c r="A2794" s="121" t="str">
        <x:v>D6-W-CL3-REPRISE---01</x:v>
      </x:c>
      <x:c r="B2794" s="122" t="str">
        <x:v>D6-W-CL3</x:v>
      </x:c>
      <x:c r="C2794" s="122" t="str">
        <x:v>REPRISE</x:v>
      </x:c>
      <x:c r="D2794" s="122" t="str">
        <x:v>-</x:v>
      </x:c>
      <x:c r="E2794" s="123" t="n">
        <x:v>1</x:v>
      </x:c>
      <x:c r="F2794" s="122" t="str">
        <x:v>Gardienne des Hautes Branches</x:v>
      </x:c>
      <x:c r="G2794" s="122" t="str">
        <x:v>La marque de coupe n’a pas avancé. Reviens montrer l’appui que tu as reconnu.</x:v>
      </x:c>
      <x:c r="H2794" s="122" t="str">
        <x:v>Reprend sa place au dernier point sûr, sans rejouer le début.</x:v>
      </x:c>
      <x:c r="I2794" s="122" t="str">
        <x:v>Réinteraction volontaire après interruption ; état de l’action conservé.</x:v>
      </x:c>
      <x:c r="J2794" s="122" t="str">
        <x:v>Clan — désaccord interne et acte de confiance</x:v>
      </x:c>
      <x:c r="K2794" s="125" t="n">
        <x:v>14</x:v>
      </x:c>
    </x:row>
    <x:row r="2795" ht="59" customHeight="1">
      <x:c r="A2795" s="126" t="str">
        <x:v>D6-W-CL3-CHOIX-A-01</x:v>
      </x:c>
      <x:c r="B2795" s="127" t="str">
        <x:v>D6-W-CL3</x:v>
      </x:c>
      <x:c r="C2795" s="127" t="str">
        <x:v>CHOIX</x:v>
      </x:c>
      <x:c r="D2795" s="127" t="str">
        <x:v>A</x:v>
      </x:c>
      <x:c r="E2795" s="128" t="n">
        <x:v>1</x:v>
      </x:c>
      <x:c r="F2795" s="127" t="str">
        <x:v>Joueur</x:v>
      </x:c>
      <x:c r="G2795" s="127" t="str">
        <x:v>Je cherche un autre angle de chasse.</x:v>
      </x:c>
      <x:c r="H2795" s="127" t="str">
        <x:v>Regarder la personne ou l’appui concerné ; intention, pas résultat.</x:v>
      </x:c>
      <x:c r="I2795" s="127" t="str">
        <x:v>Option physiquement praticable ; partenaires mentionnés présents et volontaires ; ressources nécessaires disponibles.</x:v>
      </x:c>
      <x:c r="J2795" s="127" t="str">
        <x:v>Clan — désaccord interne et acte de confiance</x:v>
      </x:c>
      <x:c r="K2795" s="130" t="n">
        <x:v>7</x:v>
      </x:c>
    </x:row>
    <x:row r="2796" ht="59" customHeight="1">
      <x:c r="A2796" s="121" t="str">
        <x:v>D6-W-CL3-REPONSE-A-01</x:v>
      </x:c>
      <x:c r="B2796" s="122" t="str">
        <x:v>D6-W-CL3</x:v>
      </x:c>
      <x:c r="C2796" s="122" t="str">
        <x:v>REPONSE</x:v>
      </x:c>
      <x:c r="D2796" s="122" t="str">
        <x:v>A</x:v>
      </x:c>
      <x:c r="E2796" s="123" t="n">
        <x:v>1</x:v>
      </x:c>
      <x:c r="F2796" s="122" t="str">
        <x:v>Gardienne des Hautes Branches</x:v>
      </x:c>
      <x:c r="G2796" s="122" t="str">
        <x:v>Je t’accompagne jusqu’aux prises basses. Le meneur devra voir la proie depuis ce que tu proposes.</x:v>
      </x:c>
      <x:c r="H2796" s="122" t="str">
        <x:v>Réponse au choix retenu ; les autres réponses ne sont pas jouées.</x:v>
      </x:c>
      <x:c r="I2796" s="122" t="str">
        <x:v>Option physiquement praticable ; partenaires mentionnés présents et volontaires ; ressources nécessaires disponibles.</x:v>
      </x:c>
      <x:c r="J2796" s="122" t="str">
        <x:v>Clan — désaccord interne et acte de confiance</x:v>
      </x:c>
      <x:c r="K2796" s="125" t="n">
        <x:v>16</x:v>
      </x:c>
    </x:row>
    <x:row r="2797" ht="59" customHeight="1">
      <x:c r="A2797" s="126" t="str">
        <x:v>D6-W-CL3-CHOIX-B-01</x:v>
      </x:c>
      <x:c r="B2797" s="127" t="str">
        <x:v>D6-W-CL3</x:v>
      </x:c>
      <x:c r="C2797" s="127" t="str">
        <x:v>CHOIX</x:v>
      </x:c>
      <x:c r="D2797" s="127" t="str">
        <x:v>B</x:v>
      </x:c>
      <x:c r="E2797" s="128" t="n">
        <x:v>1</x:v>
      </x:c>
      <x:c r="F2797" s="127" t="str">
        <x:v>Joueur</x:v>
      </x:c>
      <x:c r="G2797" s="127" t="str">
        <x:v>Je renforce d’abord la passerelle pour garder le passage.</x:v>
      </x:c>
      <x:c r="H2797" s="127" t="str">
        <x:v>Regarder la personne ou l’appui concerné ; intention, pas résultat.</x:v>
      </x:c>
      <x:c r="I2797" s="127" t="str">
        <x:v>Option physiquement praticable ; aucune téléportation ou ressource supposée. Si choix de différer : sortie sûre encore atteignable.</x:v>
      </x:c>
      <x:c r="J2797" s="127" t="str">
        <x:v>Clan — désaccord interne et acte de confiance</x:v>
      </x:c>
      <x:c r="K2797" s="130" t="n">
        <x:v>9</x:v>
      </x:c>
    </x:row>
    <x:row r="2798" ht="59" customHeight="1">
      <x:c r="A2798" s="121" t="str">
        <x:v>D6-W-CL3-REPONSE-B-01</x:v>
      </x:c>
      <x:c r="B2798" s="122" t="str">
        <x:v>D6-W-CL3</x:v>
      </x:c>
      <x:c r="C2798" s="122" t="str">
        <x:v>REPONSE</x:v>
      </x:c>
      <x:c r="D2798" s="122" t="str">
        <x:v>B</x:v>
      </x:c>
      <x:c r="E2798" s="123" t="n">
        <x:v>1</x:v>
      </x:c>
      <x:c r="F2798" s="122" t="str">
        <x:v>Chasseur de l’arbre disputé</x:v>
      </x:c>
      <x:c r="G2798" s="122" t="str">
        <x:v>Fais-le avant que je pose ma coupe. S’il existe une route meilleure, je veux pouvoir l’emprunter.</x:v>
      </x:c>
      <x:c r="H2798" s="122" t="str">
        <x:v>Réponse au choix retenu ; les autres réponses ne sont pas jouées.</x:v>
      </x:c>
      <x:c r="I2798" s="122" t="str">
        <x:v>Option physiquement praticable ; aucune téléportation ou ressource supposée. Si choix de différer : sortie sûre encore atteignable.</x:v>
      </x:c>
      <x:c r="J2798" s="122" t="str">
        <x:v>Clan — désaccord interne et acte de confiance</x:v>
      </x:c>
      <x:c r="K2798" s="125" t="n">
        <x:v>16</x:v>
      </x:c>
    </x:row>
    <x:row r="2799" ht="209" customHeight="1">
      <x:c r="A2799" s="126" t="str">
        <x:v>D6-W-CL4-OUV---01</x:v>
      </x:c>
      <x:c r="B2799" s="127" t="str">
        <x:v>D6-W-CL4</x:v>
      </x:c>
      <x:c r="C2799" s="127" t="str">
        <x:v>OUV</x:v>
      </x:c>
      <x:c r="D2799" s="127" t="str">
        <x:v>-</x:v>
      </x:c>
      <x:c r="E2799" s="128" t="n">
        <x:v>1</x:v>
      </x:c>
      <x:c r="F2799" s="127" t="str">
        <x:v>Navigatrice des Eaux Calmes</x:v>
      </x:c>
      <x:c r="G2799" s="127" t="str">
        <x:v>Sa ligne de chasse traverse les barges. Il regarde la bête ; moi, je vois ceux qui doivent rentrer derrière elle.</x:v>
      </x:c>
      <x:c r="H2799" s="127" t="str">
        <x:v>Désigne l’élément visible concerné puis laisse au joueur le temps de regarder.</x:v>
      </x:c>
      <x:c r="I2799"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799" s="127" t="str">
        <x:v>Clan — désaccord interne et acte de confiance</x:v>
      </x:c>
      <x:c r="K2799" s="130" t="n">
        <x:v>21</x:v>
      </x:c>
    </x:row>
    <x:row r="2800" ht="74" customHeight="1">
      <x:c r="A2800" s="121" t="str">
        <x:v>D6-W-CL4-SUCCES---01</x:v>
      </x:c>
      <x:c r="B2800" s="122" t="str">
        <x:v>D6-W-CL4</x:v>
      </x:c>
      <x:c r="C2800" s="122" t="str">
        <x:v>SUCCES</x:v>
      </x:c>
      <x:c r="D2800" s="122" t="str">
        <x:v>-</x:v>
      </x:c>
      <x:c r="E2800" s="123" t="n">
        <x:v>1</x:v>
      </x:c>
      <x:c r="F2800" s="122" t="str">
        <x:v>Navigatrice des Eaux Calmes</x:v>
      </x:c>
      <x:c r="G2800" s="122" t="str">
        <x:v>Les passages ont été joués dans leur fenêtre. Les deux groupes savent désormais où attendre.</x:v>
      </x:c>
      <x:c r="H2800" s="122" t="str">
        <x:v>Rejoint le point de travail ou de passage réellement obtenu.</x:v>
      </x:c>
      <x:c r="I2800" s="122" t="str">
        <x:v>Résultat correspondant effectivement constaté ; remplace ou supprime la ligne si choix de refus/différé/observation. Ne jamais jouer une victoire non acquise.</x:v>
      </x:c>
      <x:c r="J2800" s="122" t="str">
        <x:v>Clan — désaccord interne et acte de confiance</x:v>
      </x:c>
      <x:c r="K2800" s="125" t="n">
        <x:v>15</x:v>
      </x:c>
    </x:row>
    <x:row r="2801" ht="44" customHeight="1">
      <x:c r="A2801" s="126" t="str">
        <x:v>D6-W-CL4-ECHEC---01</x:v>
      </x:c>
      <x:c r="B2801" s="127" t="str">
        <x:v>D6-W-CL4</x:v>
      </x:c>
      <x:c r="C2801" s="127" t="str">
        <x:v>ECHEC</x:v>
      </x:c>
      <x:c r="D2801" s="127" t="str">
        <x:v>-</x:v>
      </x:c>
      <x:c r="E2801" s="128" t="n">
        <x:v>1</x:v>
      </x:c>
      <x:c r="F2801" s="127" t="str">
        <x:v>Pisteur du chenal de chasse</x:v>
      </x:c>
      <x:c r="G2801" s="127" t="str">
        <x:v>La barge bloque encore le chenal. La chasse ne peut pas traverser son flanc.</x:v>
      </x:c>
      <x:c r="H2801" s="127" t="str">
        <x:v>Abaisse la main et regarde la route ou l’objet resté inaccessible.</x:v>
      </x:c>
      <x:c r="I2801" s="127" t="str">
        <x:v>Échec ou blocage correspondant effectivement observé ; les dégâts, objets et positions persistent.</x:v>
      </x:c>
      <x:c r="J2801" s="127" t="str">
        <x:v>Clan — désaccord interne et acte de confiance</x:v>
      </x:c>
      <x:c r="K2801" s="130" t="n">
        <x:v>14</x:v>
      </x:c>
    </x:row>
    <x:row r="2802" ht="44" customHeight="1">
      <x:c r="A2802" s="121" t="str">
        <x:v>D6-W-CL4-REPRISE---01</x:v>
      </x:c>
      <x:c r="B2802" s="122" t="str">
        <x:v>D6-W-CL4</x:v>
      </x:c>
      <x:c r="C2802" s="122" t="str">
        <x:v>REPRISE</x:v>
      </x:c>
      <x:c r="D2802" s="122" t="str">
        <x:v>-</x:v>
      </x:c>
      <x:c r="E2802" s="123" t="n">
        <x:v>1</x:v>
      </x:c>
      <x:c r="F2802" s="122" t="str">
        <x:v>Navigatrice des Eaux Calmes</x:v>
      </x:c>
      <x:c r="G2802" s="122" t="str">
        <x:v>Le courant a tourné depuis notre première visite. Reprenons les repères.</x:v>
      </x:c>
      <x:c r="H2802" s="122" t="str">
        <x:v>Reprend sa place au dernier point sûr, sans rejouer le début.</x:v>
      </x:c>
      <x:c r="I2802" s="122" t="str">
        <x:v>Réinteraction volontaire après interruption ; état de l’action conservé.</x:v>
      </x:c>
      <x:c r="J2802" s="122" t="str">
        <x:v>Clan — désaccord interne et acte de confiance</x:v>
      </x:c>
      <x:c r="K2802" s="125" t="n">
        <x:v>11</x:v>
      </x:c>
    </x:row>
    <x:row r="2803" ht="59" customHeight="1">
      <x:c r="A2803" s="126" t="str">
        <x:v>D6-W-CL4-CHOIX-A-01</x:v>
      </x:c>
      <x:c r="B2803" s="127" t="str">
        <x:v>D6-W-CL4</x:v>
      </x:c>
      <x:c r="C2803" s="127" t="str">
        <x:v>CHOIX</x:v>
      </x:c>
      <x:c r="D2803" s="127" t="str">
        <x:v>A</x:v>
      </x:c>
      <x:c r="E2803" s="128" t="n">
        <x:v>1</x:v>
      </x:c>
      <x:c r="F2803" s="127" t="str">
        <x:v>Joueur</x:v>
      </x:c>
      <x:c r="G2803" s="127" t="str">
        <x:v>Je prépare un chenal de transport à côté.</x:v>
      </x:c>
      <x:c r="H2803" s="127" t="str">
        <x:v>Regarder la personne ou l’appui concerné ; intention, pas résultat.</x:v>
      </x:c>
      <x:c r="I2803" s="127" t="str">
        <x:v>Option physiquement praticable ; partenaires mentionnés présents et volontaires ; ressources nécessaires disponibles.</x:v>
      </x:c>
      <x:c r="J2803" s="127" t="str">
        <x:v>Clan — désaccord interne et acte de confiance</x:v>
      </x:c>
      <x:c r="K2803" s="130" t="n">
        <x:v>8</x:v>
      </x:c>
    </x:row>
    <x:row r="2804" ht="59" customHeight="1">
      <x:c r="A2804" s="121" t="str">
        <x:v>D6-W-CL4-REPONSE-A-01</x:v>
      </x:c>
      <x:c r="B2804" s="122" t="str">
        <x:v>D6-W-CL4</x:v>
      </x:c>
      <x:c r="C2804" s="122" t="str">
        <x:v>REPONSE</x:v>
      </x:c>
      <x:c r="D2804" s="122" t="str">
        <x:v>A</x:v>
      </x:c>
      <x:c r="E2804" s="123" t="n">
        <x:v>1</x:v>
      </x:c>
      <x:c r="F2804" s="122" t="str">
        <x:v>Navigatrice des Eaux Calmes</x:v>
      </x:c>
      <x:c r="G2804" s="122" t="str">
        <x:v>Sonde sa largeur puis fais-y passer une barge. Un détour trop étroit ne nous servira pas.</x:v>
      </x:c>
      <x:c r="H2804" s="122" t="str">
        <x:v>Réponse au choix retenu ; les autres réponses ne sont pas jouées.</x:v>
      </x:c>
      <x:c r="I2804" s="122" t="str">
        <x:v>Option physiquement praticable ; partenaires mentionnés présents et volontaires ; ressources nécessaires disponibles.</x:v>
      </x:c>
      <x:c r="J2804" s="122" t="str">
        <x:v>Clan — désaccord interne et acte de confiance</x:v>
      </x:c>
      <x:c r="K2804" s="125" t="n">
        <x:v>16</x:v>
      </x:c>
    </x:row>
    <x:row r="2805" ht="59" customHeight="1">
      <x:c r="A2805" s="126" t="str">
        <x:v>D6-W-CL4-CHOIX-B-01</x:v>
      </x:c>
      <x:c r="B2805" s="127" t="str">
        <x:v>D6-W-CL4</x:v>
      </x:c>
      <x:c r="C2805" s="127" t="str">
        <x:v>CHOIX</x:v>
      </x:c>
      <x:c r="D2805" s="127" t="str">
        <x:v>B</x:v>
      </x:c>
      <x:c r="E2805" s="128" t="n">
        <x:v>1</x:v>
      </x:c>
      <x:c r="F2805" s="127" t="str">
        <x:v>Joueur</x:v>
      </x:c>
      <x:c r="G2805" s="127" t="str">
        <x:v>Je déplace la chasse jusqu’à la prochaine fenêtre libre.</x:v>
      </x:c>
      <x:c r="H2805" s="127" t="str">
        <x:v>Regarder la personne ou l’appui concerné ; intention, pas résultat.</x:v>
      </x:c>
      <x:c r="I2805" s="127" t="str">
        <x:v>Option physiquement praticable ; aucune téléportation ou ressource supposée. Si choix de différer : sortie sûre encore atteignable.</x:v>
      </x:c>
      <x:c r="J2805" s="127" t="str">
        <x:v>Clan — désaccord interne et acte de confiance</x:v>
      </x:c>
      <x:c r="K2805" s="130" t="n">
        <x:v>9</x:v>
      </x:c>
    </x:row>
    <x:row r="2806" ht="59" customHeight="1">
      <x:c r="A2806" s="121" t="str">
        <x:v>D6-W-CL4-REPONSE-B-01</x:v>
      </x:c>
      <x:c r="B2806" s="122" t="str">
        <x:v>D6-W-CL4</x:v>
      </x:c>
      <x:c r="C2806" s="122" t="str">
        <x:v>REPONSE</x:v>
      </x:c>
      <x:c r="D2806" s="122" t="str">
        <x:v>B</x:v>
      </x:c>
      <x:c r="E2806" s="123" t="n">
        <x:v>1</x:v>
      </x:c>
      <x:c r="F2806" s="122" t="str">
        <x:v>Pisteur du chenal de chasse</x:v>
      </x:c>
      <x:c r="G2806" s="122" t="str">
        <x:v>Montre le mouvement du courant. Si ma piste demeure, je peux changer l’heure de mon approche.</x:v>
      </x:c>
      <x:c r="H2806" s="122" t="str">
        <x:v>Réponse au choix retenu ; les autres réponses ne sont pas jouées.</x:v>
      </x:c>
      <x:c r="I2806" s="122" t="str">
        <x:v>Option physiquement praticable ; aucune téléportation ou ressource supposée. Si choix de différer : sortie sûre encore atteignable.</x:v>
      </x:c>
      <x:c r="J2806" s="122" t="str">
        <x:v>Clan — désaccord interne et acte de confiance</x:v>
      </x:c>
      <x:c r="K2806" s="125" t="n">
        <x:v>16</x:v>
      </x:c>
    </x:row>
    <x:row r="2807" ht="209" customHeight="1">
      <x:c r="A2807" s="126" t="str">
        <x:v>D6-W-CL5-OUV---01</x:v>
      </x:c>
      <x:c r="B2807" s="127" t="str">
        <x:v>D6-W-CL5</x:v>
      </x:c>
      <x:c r="C2807" s="127" t="str">
        <x:v>OUV</x:v>
      </x:c>
      <x:c r="D2807" s="127" t="str">
        <x:v>-</x:v>
      </x:c>
      <x:c r="E2807" s="128" t="n">
        <x:v>1</x:v>
      </x:c>
      <x:c r="F2807" s="127" t="str">
        <x:v>Veilleuse des Crêtes</x:v>
      </x:c>
      <x:c r="G2807" s="127" t="str">
        <x:v>J’ai donné le rappel. Il entend le nom de son rival plus fort que la pierre qui tombe.</x:v>
      </x:c>
      <x:c r="H2807" s="127" t="str">
        <x:v>Désigne l’élément visible concerné puis laisse au joueur le temps de regarder.</x:v>
      </x:c>
      <x:c r="I2807"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807" s="127" t="str">
        <x:v>Clan — désaccord interne et acte de confiance</x:v>
      </x:c>
      <x:c r="K2807" s="130" t="n">
        <x:v>18</x:v>
      </x:c>
    </x:row>
    <x:row r="2808" ht="74" customHeight="1">
      <x:c r="A2808" s="121" t="str">
        <x:v>D6-W-CL5-SUCCES---01</x:v>
      </x:c>
      <x:c r="B2808" s="122" t="str">
        <x:v>D6-W-CL5</x:v>
      </x:c>
      <x:c r="C2808" s="122" t="str">
        <x:v>SUCCES</x:v>
      </x:c>
      <x:c r="D2808" s="122" t="str">
        <x:v>-</x:v>
      </x:c>
      <x:c r="E2808" s="123" t="n">
        <x:v>1</x:v>
      </x:c>
      <x:c r="F2808" s="122" t="str">
        <x:v>Veilleuse des Crêtes</x:v>
      </x:c>
      <x:c r="G2808" s="122" t="str">
        <x:v>Les combattants ont quitté l’arête par leur propre route. Le défi garde les limites qu’ils ont acceptées.</x:v>
      </x:c>
      <x:c r="H2808" s="122" t="str">
        <x:v>Rejoint le point de travail ou de passage réellement obtenu.</x:v>
      </x:c>
      <x:c r="I2808" s="122" t="str">
        <x:v>Résultat correspondant effectivement constaté ; remplace ou supprime la ligne si choix de refus/différé/observation. Ne jamais jouer une victoire non acquise.</x:v>
      </x:c>
      <x:c r="J2808" s="122" t="str">
        <x:v>Clan — désaccord interne et acte de confiance</x:v>
      </x:c>
      <x:c r="K2808" s="125" t="n">
        <x:v>17</x:v>
      </x:c>
    </x:row>
    <x:row r="2809" ht="44" customHeight="1">
      <x:c r="A2809" s="126" t="str">
        <x:v>D6-W-CL5-ECHEC---01</x:v>
      </x:c>
      <x:c r="B2809" s="127" t="str">
        <x:v>D6-W-CL5</x:v>
      </x:c>
      <x:c r="C2809" s="127" t="str">
        <x:v>ECHEC</x:v>
      </x:c>
      <x:c r="D2809" s="127" t="str">
        <x:v>-</x:v>
      </x:c>
      <x:c r="E2809" s="128" t="n">
        <x:v>1</x:v>
      </x:c>
      <x:c r="F2809" s="127" t="str">
        <x:v>Duelliste du signal ignoré</x:v>
      </x:c>
      <x:c r="G2809" s="127" t="str">
        <x:v>L’aire proposée est encore exposée aux pierres. Le rappel reste valable.</x:v>
      </x:c>
      <x:c r="H2809" s="127" t="str">
        <x:v>Abaisse la main et regarde la route ou l’objet resté inaccessible.</x:v>
      </x:c>
      <x:c r="I2809" s="127" t="str">
        <x:v>Échec ou blocage correspondant effectivement observé ; les dégâts, objets et positions persistent.</x:v>
      </x:c>
      <x:c r="J2809" s="127" t="str">
        <x:v>Clan — désaccord interne et acte de confiance</x:v>
      </x:c>
      <x:c r="K2809" s="130" t="n">
        <x:v>11</x:v>
      </x:c>
    </x:row>
    <x:row r="2810" ht="44" customHeight="1">
      <x:c r="A2810" s="121" t="str">
        <x:v>D6-W-CL5-REPRISE---01</x:v>
      </x:c>
      <x:c r="B2810" s="122" t="str">
        <x:v>D6-W-CL5</x:v>
      </x:c>
      <x:c r="C2810" s="122" t="str">
        <x:v>REPRISE</x:v>
      </x:c>
      <x:c r="D2810" s="122" t="str">
        <x:v>-</x:v>
      </x:c>
      <x:c r="E2810" s="123" t="n">
        <x:v>1</x:v>
      </x:c>
      <x:c r="F2810" s="122" t="str">
        <x:v>Veilleuse des Crêtes</x:v>
      </x:c>
      <x:c r="G2810" s="122" t="str">
        <x:v>La corniche a perdu un autre appui. Regarde avant de renouveler ton défi.</x:v>
      </x:c>
      <x:c r="H2810" s="122" t="str">
        <x:v>Reprend sa place au dernier point sûr, sans rejouer le début.</x:v>
      </x:c>
      <x:c r="I2810" s="122" t="str">
        <x:v>Réinteraction volontaire après interruption ; état de l’action conservé.</x:v>
      </x:c>
      <x:c r="J2810" s="122" t="str">
        <x:v>Clan — désaccord interne et acte de confiance</x:v>
      </x:c>
      <x:c r="K2810" s="125" t="n">
        <x:v>13</x:v>
      </x:c>
    </x:row>
    <x:row r="2811" ht="59" customHeight="1">
      <x:c r="A2811" s="126" t="str">
        <x:v>D6-W-CL5-CHOIX-A-01</x:v>
      </x:c>
      <x:c r="B2811" s="127" t="str">
        <x:v>D6-W-CL5</x:v>
      </x:c>
      <x:c r="C2811" s="127" t="str">
        <x:v>CHOIX</x:v>
      </x:c>
      <x:c r="D2811" s="127" t="str">
        <x:v>A</x:v>
      </x:c>
      <x:c r="E2811" s="128" t="n">
        <x:v>1</x:v>
      </x:c>
      <x:c r="F2811" s="127" t="str">
        <x:v>Joueur</x:v>
      </x:c>
      <x:c r="G2811" s="127" t="str">
        <x:v>Je vérifie le danger et lui montre la route de repli.</x:v>
      </x:c>
      <x:c r="H2811" s="127" t="str">
        <x:v>Regarder la personne ou l’appui concerné ; intention, pas résultat.</x:v>
      </x:c>
      <x:c r="I2811" s="127" t="str">
        <x:v>Option physiquement praticable ; partenaires mentionnés présents et volontaires ; ressources nécessaires disponibles.</x:v>
      </x:c>
      <x:c r="J2811" s="127" t="str">
        <x:v>Clan — désaccord interne et acte de confiance</x:v>
      </x:c>
      <x:c r="K2811" s="130" t="n">
        <x:v>11</x:v>
      </x:c>
    </x:row>
    <x:row r="2812" ht="59" customHeight="1">
      <x:c r="A2812" s="121" t="str">
        <x:v>D6-W-CL5-REPONSE-A-01</x:v>
      </x:c>
      <x:c r="B2812" s="122" t="str">
        <x:v>D6-W-CL5</x:v>
      </x:c>
      <x:c r="C2812" s="122" t="str">
        <x:v>REPONSE</x:v>
      </x:c>
      <x:c r="D2812" s="122" t="str">
        <x:v>A</x:v>
      </x:c>
      <x:c r="E2812" s="123" t="n">
        <x:v>1</x:v>
      </x:c>
      <x:c r="F2812" s="122" t="str">
        <x:v>Veilleuse des Crêtes</x:v>
      </x:c>
      <x:c r="G2812" s="122" t="str">
        <x:v>Prends le poste bas. Le premier bloc est déjà passé devant mes yeux.</x:v>
      </x:c>
      <x:c r="H2812" s="122" t="str">
        <x:v>Réponse au choix retenu ; les autres réponses ne sont pas jouées.</x:v>
      </x:c>
      <x:c r="I2812" s="122" t="str">
        <x:v>Option physiquement praticable ; partenaires mentionnés présents et volontaires ; ressources nécessaires disponibles.</x:v>
      </x:c>
      <x:c r="J2812" s="122" t="str">
        <x:v>Clan — désaccord interne et acte de confiance</x:v>
      </x:c>
      <x:c r="K2812" s="125" t="n">
        <x:v>13</x:v>
      </x:c>
    </x:row>
    <x:row r="2813" ht="59" customHeight="1">
      <x:c r="A2813" s="126" t="str">
        <x:v>D6-W-CL5-CHOIX-B-01</x:v>
      </x:c>
      <x:c r="B2813" s="127" t="str">
        <x:v>D6-W-CL5</x:v>
      </x:c>
      <x:c r="C2813" s="127" t="str">
        <x:v>CHOIX</x:v>
      </x:c>
      <x:c r="D2813" s="127" t="str">
        <x:v>B</x:v>
      </x:c>
      <x:c r="E2813" s="128" t="n">
        <x:v>1</x:v>
      </x:c>
      <x:c r="F2813" s="127" t="str">
        <x:v>Joueur</x:v>
      </x:c>
      <x:c r="G2813" s="127" t="str">
        <x:v>Je propose de déplacer le duel sur une aire abritée.</x:v>
      </x:c>
      <x:c r="H2813" s="127" t="str">
        <x:v>Regarder la personne ou l’appui concerné ; intention, pas résultat.</x:v>
      </x:c>
      <x:c r="I2813" s="127" t="str">
        <x:v>Option physiquement praticable ; aucune téléportation ou ressource supposée. Si choix de différer : sortie sûre encore atteignable.</x:v>
      </x:c>
      <x:c r="J2813" s="127" t="str">
        <x:v>Clan — désaccord interne et acte de confiance</x:v>
      </x:c>
      <x:c r="K2813" s="130" t="n">
        <x:v>10</x:v>
      </x:c>
    </x:row>
    <x:row r="2814" ht="59" customHeight="1">
      <x:c r="A2814" s="121" t="str">
        <x:v>D6-W-CL5-REPONSE-B-01</x:v>
      </x:c>
      <x:c r="B2814" s="122" t="str">
        <x:v>D6-W-CL5</x:v>
      </x:c>
      <x:c r="C2814" s="122" t="str">
        <x:v>REPONSE</x:v>
      </x:c>
      <x:c r="D2814" s="122" t="str">
        <x:v>B</x:v>
      </x:c>
      <x:c r="E2814" s="123" t="n">
        <x:v>1</x:v>
      </x:c>
      <x:c r="F2814" s="122" t="str">
        <x:v>Duelliste du signal ignoré</x:v>
      </x:c>
      <x:c r="G2814" s="122" t="str">
        <x:v>Trouve une aire où il pourra encore me faire face. Je ne lui laisserai pas raconter que j’ai fui son regard.</x:v>
      </x:c>
      <x:c r="H2814" s="122" t="str">
        <x:v>Réponse au choix retenu ; les autres réponses ne sont pas jouées.</x:v>
      </x:c>
      <x:c r="I2814" s="122" t="str">
        <x:v>Option physiquement praticable ; aucune téléportation ou ressource supposée. Si choix de différer : sortie sûre encore atteignable.</x:v>
      </x:c>
      <x:c r="J2814" s="122" t="str">
        <x:v>Clan — désaccord interne et acte de confiance</x:v>
      </x:c>
      <x:c r="K2814" s="125" t="n">
        <x:v>21</x:v>
      </x:c>
    </x:row>
    <x:row r="2815" ht="209" customHeight="1">
      <x:c r="A2815" s="126" t="str">
        <x:v>D6-W-CL6-OUV---01</x:v>
      </x:c>
      <x:c r="B2815" s="127" t="str">
        <x:v>D6-W-CL6</x:v>
      </x:c>
      <x:c r="C2815" s="127" t="str">
        <x:v>OUV</x:v>
      </x:c>
      <x:c r="D2815" s="127" t="str">
        <x:v>-</x:v>
      </x:c>
      <x:c r="E2815" s="128" t="n">
        <x:v>1</x:v>
      </x:c>
      <x:c r="F2815" s="127" t="str">
        <x:v>Capitaine du Rivage</x:v>
      </x:c>
      <x:c r="G2815" s="127" t="str">
        <x:v>Il réclame la coque entière pour sa prise. J’y vois les amarres de ceux qui l’ont ramenée et le seul abri du quai.</x:v>
      </x:c>
      <x:c r="H2815" s="127" t="str">
        <x:v>Désigne l’élément visible concerné puis laisse au joueur le temps de regarder.</x:v>
      </x:c>
      <x:c r="I2815"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815" s="127" t="str">
        <x:v>Clan — désaccord interne et acte de confiance</x:v>
      </x:c>
      <x:c r="K2815" s="130" t="n">
        <x:v>23</x:v>
      </x:c>
    </x:row>
    <x:row r="2816" ht="74" customHeight="1">
      <x:c r="A2816" s="121" t="str">
        <x:v>D6-W-CL6-SUCCES---01</x:v>
      </x:c>
      <x:c r="B2816" s="122" t="str">
        <x:v>D6-W-CL6</x:v>
      </x:c>
      <x:c r="C2816" s="122" t="str">
        <x:v>SUCCES</x:v>
      </x:c>
      <x:c r="D2816" s="122" t="str">
        <x:v>-</x:v>
      </x:c>
      <x:c r="E2816" s="123" t="n">
        <x:v>1</x:v>
      </x:c>
      <x:c r="F2816" s="122" t="str">
        <x:v>Capitaine du Rivage</x:v>
      </x:c>
      <x:c r="G2816" s="122" t="str">
        <x:v>Les témoins ont vu l’emplacement choisi. L’épave n’occupe qu’un quai, et son récit nomme les gestes établis.</x:v>
      </x:c>
      <x:c r="H2816" s="122" t="str">
        <x:v>Rejoint le point de travail ou de passage réellement obtenu.</x:v>
      </x:c>
      <x:c r="I2816" s="122" t="str">
        <x:v>Résultat correspondant effectivement constaté ; remplace ou supprime la ligne si choix de refus/différé/observation. Ne jamais jouer une victoire non acquise.</x:v>
      </x:c>
      <x:c r="J2816" s="122" t="str">
        <x:v>Clan — désaccord interne et acte de confiance</x:v>
      </x:c>
      <x:c r="K2816" s="125" t="n">
        <x:v>17</x:v>
      </x:c>
    </x:row>
    <x:row r="2817" ht="44" customHeight="1">
      <x:c r="A2817" s="126" t="str">
        <x:v>D6-W-CL6-ECHEC---01</x:v>
      </x:c>
      <x:c r="B2817" s="127" t="str">
        <x:v>D6-W-CL6</x:v>
      </x:c>
      <x:c r="C2817" s="127" t="str">
        <x:v>ECHEC</x:v>
      </x:c>
      <x:c r="D2817" s="127" t="str">
        <x:v>-</x:v>
      </x:c>
      <x:c r="E2817" s="128" t="n">
        <x:v>1</x:v>
      </x:c>
      <x:c r="F2817" s="127" t="str">
        <x:v>Chasseur de l’épave</x:v>
      </x:c>
      <x:c r="G2817" s="127" t="str">
        <x:v>Le remorquage n’est pas prêt. La coque ne change pas d’emplacement à notre parole.</x:v>
      </x:c>
      <x:c r="H2817" s="127" t="str">
        <x:v>Abaisse la main et regarde la route ou l’objet resté inaccessible.</x:v>
      </x:c>
      <x:c r="I2817" s="127" t="str">
        <x:v>Échec ou blocage correspondant effectivement observé ; les dégâts, objets et positions persistent.</x:v>
      </x:c>
      <x:c r="J2817" s="127" t="str">
        <x:v>Clan — désaccord interne et acte de confiance</x:v>
      </x:c>
      <x:c r="K2817" s="130" t="n">
        <x:v>14</x:v>
      </x:c>
    </x:row>
    <x:row r="2818" ht="44" customHeight="1">
      <x:c r="A2818" s="121" t="str">
        <x:v>D6-W-CL6-REPRISE---01</x:v>
      </x:c>
      <x:c r="B2818" s="122" t="str">
        <x:v>D6-W-CL6</x:v>
      </x:c>
      <x:c r="C2818" s="122" t="str">
        <x:v>REPRISE</x:v>
      </x:c>
      <x:c r="D2818" s="122" t="str">
        <x:v>-</x:v>
      </x:c>
      <x:c r="E2818" s="123" t="n">
        <x:v>1</x:v>
      </x:c>
      <x:c r="F2818" s="122" t="str">
        <x:v>Capitaine du Rivage</x:v>
      </x:c>
      <x:c r="G2818" s="122" t="str">
        <x:v>L’amarre porte encore cette tension. Reprenons là où le déplacement s’est arrêté.</x:v>
      </x:c>
      <x:c r="H2818" s="122" t="str">
        <x:v>Reprend sa place au dernier point sûr, sans rejouer le début.</x:v>
      </x:c>
      <x:c r="I2818" s="122" t="str">
        <x:v>Réinteraction volontaire après interruption ; état de l’action conservé.</x:v>
      </x:c>
      <x:c r="J2818" s="122" t="str">
        <x:v>Clan — désaccord interne et acte de confiance</x:v>
      </x:c>
      <x:c r="K2818" s="125" t="n">
        <x:v>12</x:v>
      </x:c>
    </x:row>
    <x:row r="2819" ht="59" customHeight="1">
      <x:c r="A2819" s="126" t="str">
        <x:v>D6-W-CL6-CHOIX-A-01</x:v>
      </x:c>
      <x:c r="B2819" s="127" t="str">
        <x:v>D6-W-CL6</x:v>
      </x:c>
      <x:c r="C2819" s="127" t="str">
        <x:v>CHOIX</x:v>
      </x:c>
      <x:c r="D2819" s="127" t="str">
        <x:v>A</x:v>
      </x:c>
      <x:c r="E2819" s="128" t="n">
        <x:v>1</x:v>
      </x:c>
      <x:c r="F2819" s="127" t="str">
        <x:v>Joueur</x:v>
      </x:c>
      <x:c r="G2819" s="127" t="str">
        <x:v>Nous relevons chaque contribution avant de la déplacer.</x:v>
      </x:c>
      <x:c r="H2819" s="127" t="str">
        <x:v>Regarder la personne ou l’appui concerné ; intention, pas résultat.</x:v>
      </x:c>
      <x:c r="I2819" s="127" t="str">
        <x:v>Option physiquement praticable ; partenaires mentionnés présents et volontaires ; ressources nécessaires disponibles.</x:v>
      </x:c>
      <x:c r="J2819" s="127" t="str">
        <x:v>Clan — désaccord interne et acte de confiance</x:v>
      </x:c>
      <x:c r="K2819" s="130" t="n">
        <x:v>8</x:v>
      </x:c>
    </x:row>
    <x:row r="2820" ht="59" customHeight="1">
      <x:c r="A2820" s="121" t="str">
        <x:v>D6-W-CL6-REPONSE-A-01</x:v>
      </x:c>
      <x:c r="B2820" s="122" t="str">
        <x:v>D6-W-CL6</x:v>
      </x:c>
      <x:c r="C2820" s="122" t="str">
        <x:v>REPONSE</x:v>
      </x:c>
      <x:c r="D2820" s="122" t="str">
        <x:v>A</x:v>
      </x:c>
      <x:c r="E2820" s="123" t="n">
        <x:v>1</x:v>
      </x:c>
      <x:c r="F2820" s="122" t="str">
        <x:v>Capitaine du Rivage</x:v>
      </x:c>
      <x:c r="G2820" s="122" t="str">
        <x:v>Cherche les points où les équipages ont tiré. Fais venir ceux que tu retrouves au quai.</x:v>
      </x:c>
      <x:c r="H2820" s="122" t="str">
        <x:v>Réponse au choix retenu ; les autres réponses ne sont pas jouées.</x:v>
      </x:c>
      <x:c r="I2820" s="122" t="str">
        <x:v>Option physiquement praticable ; partenaires mentionnés présents et volontaires ; ressources nécessaires disponibles.</x:v>
      </x:c>
      <x:c r="J2820" s="122" t="str">
        <x:v>Clan — désaccord interne et acte de confiance</x:v>
      </x:c>
      <x:c r="K2820" s="125" t="n">
        <x:v>16</x:v>
      </x:c>
    </x:row>
    <x:row r="2821" ht="59" customHeight="1">
      <x:c r="A2821" s="126" t="str">
        <x:v>D6-W-CL6-CHOIX-B-01</x:v>
      </x:c>
      <x:c r="B2821" s="127" t="str">
        <x:v>D6-W-CL6</x:v>
      </x:c>
      <x:c r="C2821" s="127" t="str">
        <x:v>CHOIX</x:v>
      </x:c>
      <x:c r="D2821" s="127" t="str">
        <x:v>B</x:v>
      </x:c>
      <x:c r="E2821" s="128" t="n">
        <x:v>1</x:v>
      </x:c>
      <x:c r="F2821" s="127" t="str">
        <x:v>Joueur</x:v>
      </x:c>
      <x:c r="G2821" s="127" t="str">
        <x:v>Je prépare un relevé de trophée et garde la coque comme abri.</x:v>
      </x:c>
      <x:c r="H2821" s="127" t="str">
        <x:v>Regarder la personne ou l’appui concerné ; intention, pas résultat.</x:v>
      </x:c>
      <x:c r="I2821" s="127" t="str">
        <x:v>Option physiquement praticable ; aucune téléportation ou ressource supposée. Si choix de différer : sortie sûre encore atteignable.</x:v>
      </x:c>
      <x:c r="J2821" s="127" t="str">
        <x:v>Clan — désaccord interne et acte de confiance</x:v>
      </x:c>
      <x:c r="K2821" s="130" t="n">
        <x:v>12</x:v>
      </x:c>
    </x:row>
    <x:row r="2822" ht="59" customHeight="1">
      <x:c r="A2822" s="121" t="str">
        <x:v>D6-W-CL6-REPONSE-B-01</x:v>
      </x:c>
      <x:c r="B2822" s="122" t="str">
        <x:v>D6-W-CL6</x:v>
      </x:c>
      <x:c r="C2822" s="122" t="str">
        <x:v>REPONSE</x:v>
      </x:c>
      <x:c r="D2822" s="122" t="str">
        <x:v>B</x:v>
      </x:c>
      <x:c r="E2822" s="123" t="n">
        <x:v>1</x:v>
      </x:c>
      <x:c r="F2822" s="122" t="str">
        <x:v>Chasseur de l’épave</x:v>
      </x:c>
      <x:c r="G2822" s="122" t="str">
        <x:v>Montre ma prise sans faire passer l’épave pour une coque jamais chassée. Je veux garder ma marque dans son histoire.</x:v>
      </x:c>
      <x:c r="H2822" s="122" t="str">
        <x:v>Réponse au choix retenu ; les autres réponses ne sont pas jouées.</x:v>
      </x:c>
      <x:c r="I2822" s="122" t="str">
        <x:v>Option physiquement praticable ; aucune téléportation ou ressource supposée. Si choix de différer : sortie sûre encore atteignable.</x:v>
      </x:c>
      <x:c r="J2822" s="122" t="str">
        <x:v>Clan — désaccord interne et acte de confiance</x:v>
      </x:c>
      <x:c r="K2822" s="125" t="n">
        <x:v>20</x:v>
      </x:c>
    </x:row>
    <x:row r="2823" ht="209" customHeight="1">
      <x:c r="A2823" s="126" t="str">
        <x:v>D6-W-CL7-OUV---01</x:v>
      </x:c>
      <x:c r="B2823" s="127" t="str">
        <x:v>D6-W-CL7</x:v>
      </x:c>
      <x:c r="C2823" s="127" t="str">
        <x:v>OUV</x:v>
      </x:c>
      <x:c r="D2823" s="127" t="str">
        <x:v>-</x:v>
      </x:c>
      <x:c r="E2823" s="128" t="n">
        <x:v>1</x:v>
      </x:c>
      <x:c r="F2823" s="127" t="str">
        <x:v>Artisane de la Roche Chaude</x:v>
      </x:c>
      <x:c r="G2823" s="127" t="str">
        <x:v>Il a tenu le premier essai. Le support s’est pourtant creusé ici. Je ne le renvoie pas en chasse sous une couche neuve.</x:v>
      </x:c>
      <x:c r="H2823" s="127" t="str">
        <x:v>Désigne l’élément visible concerné puis laisse au joueur le temps de regarder.</x:v>
      </x:c>
      <x:c r="I2823"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823" s="127" t="str">
        <x:v>Clan — désaccord interne et acte de confiance</x:v>
      </x:c>
      <x:c r="K2823" s="130" t="n">
        <x:v>23</x:v>
      </x:c>
    </x:row>
    <x:row r="2824" ht="74" customHeight="1">
      <x:c r="A2824" s="121" t="str">
        <x:v>D6-W-CL7-SUCCES---01</x:v>
      </x:c>
      <x:c r="B2824" s="122" t="str">
        <x:v>D6-W-CL7</x:v>
      </x:c>
      <x:c r="C2824" s="122" t="str">
        <x:v>SUCCES</x:v>
      </x:c>
      <x:c r="D2824" s="122" t="str">
        <x:v>-</x:v>
      </x:c>
      <x:c r="E2824" s="123" t="n">
        <x:v>1</x:v>
      </x:c>
      <x:c r="F2824" s="122" t="str">
        <x:v>Artisane de la Roche Chaude</x:v>
      </x:c>
      <x:c r="G2824" s="122" t="str">
        <x:v>L’essai a montré où l’outil peut travailler. Le support a été vu avant le départ.</x:v>
      </x:c>
      <x:c r="H2824" s="122" t="str">
        <x:v>Rejoint le point de travail ou de passage réellement obtenu.</x:v>
      </x:c>
      <x:c r="I2824" s="122" t="str">
        <x:v>Résultat correspondant effectivement constaté ; remplace ou supprime la ligne si choix de refus/différé/observation. Ne jamais jouer une victoire non acquise.</x:v>
      </x:c>
      <x:c r="J2824" s="122" t="str">
        <x:v>Clan — désaccord interne et acte de confiance</x:v>
      </x:c>
      <x:c r="K2824" s="125" t="n">
        <x:v>15</x:v>
      </x:c>
    </x:row>
    <x:row r="2825" ht="44" customHeight="1">
      <x:c r="A2825" s="126" t="str">
        <x:v>D6-W-CL7-ECHEC---01</x:v>
      </x:c>
      <x:c r="B2825" s="127" t="str">
        <x:v>D6-W-CL7</x:v>
      </x:c>
      <x:c r="C2825" s="127" t="str">
        <x:v>ECHEC</x:v>
      </x:c>
      <x:c r="D2825" s="127" t="str">
        <x:v>-</x:v>
      </x:c>
      <x:c r="E2825" s="128" t="n">
        <x:v>1</x:v>
      </x:c>
      <x:c r="F2825" s="127" t="str">
        <x:v>Porteur du prototype</x:v>
      </x:c>
      <x:c r="G2825" s="127" t="str">
        <x:v>La marque revient sous l’effort. Le prototype attend encore.</x:v>
      </x:c>
      <x:c r="H2825" s="127" t="str">
        <x:v>Abaisse la main et regarde la route ou l’objet resté inaccessible.</x:v>
      </x:c>
      <x:c r="I2825" s="127" t="str">
        <x:v>Échec ou blocage correspondant effectivement observé ; les dégâts, objets et positions persistent.</x:v>
      </x:c>
      <x:c r="J2825" s="127" t="str">
        <x:v>Clan — désaccord interne et acte de confiance</x:v>
      </x:c>
      <x:c r="K2825" s="130" t="n">
        <x:v>9</x:v>
      </x:c>
    </x:row>
    <x:row r="2826" ht="44" customHeight="1">
      <x:c r="A2826" s="121" t="str">
        <x:v>D6-W-CL7-REPRISE---01</x:v>
      </x:c>
      <x:c r="B2826" s="122" t="str">
        <x:v>D6-W-CL7</x:v>
      </x:c>
      <x:c r="C2826" s="122" t="str">
        <x:v>REPRISE</x:v>
      </x:c>
      <x:c r="D2826" s="122" t="str">
        <x:v>-</x:v>
      </x:c>
      <x:c r="E2826" s="123" t="n">
        <x:v>1</x:v>
      </x:c>
      <x:c r="F2826" s="122" t="str">
        <x:v>Artisane de la Roche Chaude</x:v>
      </x:c>
      <x:c r="G2826" s="122" t="str">
        <x:v>L’épreuve a gardé ses traces. Montre-moi les pièces que tu as changées avant de reprendre.</x:v>
      </x:c>
      <x:c r="H2826" s="122" t="str">
        <x:v>Reprend sa place au dernier point sûr, sans rejouer le début.</x:v>
      </x:c>
      <x:c r="I2826" s="122" t="str">
        <x:v>Réinteraction volontaire après interruption ; état de l’action conservé.</x:v>
      </x:c>
      <x:c r="J2826" s="122" t="str">
        <x:v>Clan — désaccord interne et acte de confiance</x:v>
      </x:c>
      <x:c r="K2826" s="125" t="n">
        <x:v>15</x:v>
      </x:c>
    </x:row>
    <x:row r="2827" ht="59" customHeight="1">
      <x:c r="A2827" s="126" t="str">
        <x:v>D6-W-CL7-CHOIX-A-01</x:v>
      </x:c>
      <x:c r="B2827" s="127" t="str">
        <x:v>D6-W-CL7</x:v>
      </x:c>
      <x:c r="C2827" s="127" t="str">
        <x:v>CHOIX</x:v>
      </x:c>
      <x:c r="D2827" s="127" t="str">
        <x:v>A</x:v>
      </x:c>
      <x:c r="E2827" s="128" t="n">
        <x:v>1</x:v>
      </x:c>
      <x:c r="F2827" s="127" t="str">
        <x:v>Joueur</x:v>
      </x:c>
      <x:c r="G2827" s="127" t="str">
        <x:v>Je teste sa limite sur le parcours protégé.</x:v>
      </x:c>
      <x:c r="H2827" s="127" t="str">
        <x:v>Regarder la personne ou l’appui concerné ; intention, pas résultat.</x:v>
      </x:c>
      <x:c r="I2827" s="127" t="str">
        <x:v>Option physiquement praticable ; partenaires mentionnés présents et volontaires ; ressources nécessaires disponibles.</x:v>
      </x:c>
      <x:c r="J2827" s="127" t="str">
        <x:v>Clan — désaccord interne et acte de confiance</x:v>
      </x:c>
      <x:c r="K2827" s="130" t="n">
        <x:v>8</x:v>
      </x:c>
    </x:row>
    <x:row r="2828" ht="59" customHeight="1">
      <x:c r="A2828" s="121" t="str">
        <x:v>D6-W-CL7-REPONSE-A-01</x:v>
      </x:c>
      <x:c r="B2828" s="122" t="str">
        <x:v>D6-W-CL7</x:v>
      </x:c>
      <x:c r="C2828" s="122" t="str">
        <x:v>REPONSE</x:v>
      </x:c>
      <x:c r="D2828" s="122" t="str">
        <x:v>A</x:v>
      </x:c>
      <x:c r="E2828" s="123" t="n">
        <x:v>1</x:v>
      </x:c>
      <x:c r="F2828" s="122" t="str">
        <x:v>Artisane de la Roche Chaude</x:v>
      </x:c>
      <x:c r="G2828" s="122" t="str">
        <x:v>Je garde l’arrêt de l’épreuve. Tu poses l’outil quand l’attache le demande.</x:v>
      </x:c>
      <x:c r="H2828" s="122" t="str">
        <x:v>Réponse au choix retenu ; les autres réponses ne sont pas jouées.</x:v>
      </x:c>
      <x:c r="I2828" s="122" t="str">
        <x:v>Option physiquement praticable ; partenaires mentionnés présents et volontaires ; ressources nécessaires disponibles.</x:v>
      </x:c>
      <x:c r="J2828" s="122" t="str">
        <x:v>Clan — désaccord interne et acte de confiance</x:v>
      </x:c>
      <x:c r="K2828" s="125" t="n">
        <x:v>12</x:v>
      </x:c>
    </x:row>
    <x:row r="2829" ht="59" customHeight="1">
      <x:c r="A2829" s="126" t="str">
        <x:v>D6-W-CL7-CHOIX-B-01</x:v>
      </x:c>
      <x:c r="B2829" s="127" t="str">
        <x:v>D6-W-CL7</x:v>
      </x:c>
      <x:c r="C2829" s="127" t="str">
        <x:v>CHOIX</x:v>
      </x:c>
      <x:c r="D2829" s="127" t="str">
        <x:v>B</x:v>
      </x:c>
      <x:c r="E2829" s="128" t="n">
        <x:v>1</x:v>
      </x:c>
      <x:c r="F2829" s="127" t="str">
        <x:v>Joueur</x:v>
      </x:c>
      <x:c r="G2829" s="127" t="str">
        <x:v>Je remplace d’abord le support avant toute sortie.</x:v>
      </x:c>
      <x:c r="H2829" s="127" t="str">
        <x:v>Regarder la personne ou l’appui concerné ; intention, pas résultat.</x:v>
      </x:c>
      <x:c r="I2829" s="127" t="str">
        <x:v>Option physiquement praticable ; aucune téléportation ou ressource supposée. Si choix de différer : sortie sûre encore atteignable.</x:v>
      </x:c>
      <x:c r="J2829" s="127" t="str">
        <x:v>Clan — désaccord interne et acte de confiance</x:v>
      </x:c>
      <x:c r="K2829" s="130" t="n">
        <x:v>8</x:v>
      </x:c>
    </x:row>
    <x:row r="2830" ht="59" customHeight="1">
      <x:c r="A2830" s="121" t="str">
        <x:v>D6-W-CL7-REPONSE-B-01</x:v>
      </x:c>
      <x:c r="B2830" s="122" t="str">
        <x:v>D6-W-CL7</x:v>
      </x:c>
      <x:c r="C2830" s="122" t="str">
        <x:v>REPONSE</x:v>
      </x:c>
      <x:c r="D2830" s="122" t="str">
        <x:v>B</x:v>
      </x:c>
      <x:c r="E2830" s="123" t="n">
        <x:v>1</x:v>
      </x:c>
      <x:c r="F2830" s="122" t="str">
        <x:v>Porteur du prototype</x:v>
      </x:c>
      <x:c r="G2830" s="122" t="str">
        <x:v>J’apporte la pièce. Je veux l’emporter, mais je préfère la connaître avant que la proie me la fasse découvrir.</x:v>
      </x:c>
      <x:c r="H2830" s="122" t="str">
        <x:v>Réponse au choix retenu ; les autres réponses ne sont pas jouées.</x:v>
      </x:c>
      <x:c r="I2830" s="122" t="str">
        <x:v>Option physiquement praticable ; aucune téléportation ou ressource supposée. Si choix de différer : sortie sûre encore atteignable.</x:v>
      </x:c>
      <x:c r="J2830" s="122" t="str">
        <x:v>Clan — désaccord interne et acte de confiance</x:v>
      </x:c>
      <x:c r="K2830" s="125" t="n">
        <x:v>19</x:v>
      </x:c>
    </x:row>
    <x:row r="2831" ht="209" customHeight="1">
      <x:c r="A2831" s="126" t="str">
        <x:v>D6-W-CL8-OUV---01</x:v>
      </x:c>
      <x:c r="B2831" s="127" t="str">
        <x:v>D6-W-CL8</x:v>
      </x:c>
      <x:c r="C2831" s="127" t="str">
        <x:v>OUV</x:v>
      </x:c>
      <x:c r="D2831" s="127" t="str">
        <x:v>-</x:v>
      </x:c>
      <x:c r="E2831" s="128" t="n">
        <x:v>1</x:v>
      </x:c>
      <x:c r="F2831" s="127" t="str">
        <x:v>Gardienne des Maisons du Givre</x:v>
      </x:c>
      <x:c r="G2831" s="127" t="str">
        <x:v>Ses chasseurs veulent partir ensemble. Ce refuge n’aura plus personne au seuil quand les suivants arriveront.</x:v>
      </x:c>
      <x:c r="H2831" s="127" t="str">
        <x:v>Désigne l’élément visible concerné puis laisse au joueur le temps de regarder.</x:v>
      </x:c>
      <x:c r="I2831"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831" s="127" t="str">
        <x:v>Clan — désaccord interne et acte de confiance</x:v>
      </x:c>
      <x:c r="K2831" s="130" t="n">
        <x:v>16</x:v>
      </x:c>
    </x:row>
    <x:row r="2832" ht="74" customHeight="1">
      <x:c r="A2832" s="121" t="str">
        <x:v>D6-W-CL8-SUCCES---01</x:v>
      </x:c>
      <x:c r="B2832" s="122" t="str">
        <x:v>D6-W-CL8</x:v>
      </x:c>
      <x:c r="C2832" s="122" t="str">
        <x:v>SUCCES</x:v>
      </x:c>
      <x:c r="D2832" s="122" t="str">
        <x:v>-</x:v>
      </x:c>
      <x:c r="E2832" s="123" t="n">
        <x:v>1</x:v>
      </x:c>
      <x:c r="F2832" s="122" t="str">
        <x:v>Gardienne des Maisons du Givre</x:v>
      </x:c>
      <x:c r="G2832" s="122" t="str">
        <x:v>Le départ sait maintenant qui gardera le refuge. Nous l’avons vérifié avant de lever le camp.</x:v>
      </x:c>
      <x:c r="H2832" s="122" t="str">
        <x:v>Rejoint le point de travail ou de passage réellement obtenu.</x:v>
      </x:c>
      <x:c r="I2832" s="122" t="str">
        <x:v>Résultat correspondant effectivement constaté ; remplace ou supprime la ligne si choix de refus/différé/observation. Ne jamais jouer une victoire non acquise.</x:v>
      </x:c>
      <x:c r="J2832" s="122" t="str">
        <x:v>Clan — désaccord interne et acte de confiance</x:v>
      </x:c>
      <x:c r="K2832" s="125" t="n">
        <x:v>16</x:v>
      </x:c>
    </x:row>
    <x:row r="2833" ht="44" customHeight="1">
      <x:c r="A2833" s="126" t="str">
        <x:v>D6-W-CL8-ECHEC---01</x:v>
      </x:c>
      <x:c r="B2833" s="127" t="str">
        <x:v>D6-W-CL8</x:v>
      </x:c>
      <x:c r="C2833" s="127" t="str">
        <x:v>ECHEC</x:v>
      </x:c>
      <x:c r="D2833" s="127" t="str">
        <x:v>-</x:v>
      </x:c>
      <x:c r="E2833" s="128" t="n">
        <x:v>1</x:v>
      </x:c>
      <x:c r="F2833" s="127" t="str">
        <x:v>Meneur de chasse longue</x:v>
      </x:c>
      <x:c r="G2833" s="127" t="str">
        <x:v>Le seuil reste vide. La chasse doit encore tenir compte de ce manque.</x:v>
      </x:c>
      <x:c r="H2833" s="127" t="str">
        <x:v>Abaisse la main et regarde la route ou l’objet resté inaccessible.</x:v>
      </x:c>
      <x:c r="I2833" s="127" t="str">
        <x:v>Échec ou blocage correspondant effectivement observé ; les dégâts, objets et positions persistent.</x:v>
      </x:c>
      <x:c r="J2833" s="127" t="str">
        <x:v>Clan — désaccord interne et acte de confiance</x:v>
      </x:c>
      <x:c r="K2833" s="130" t="n">
        <x:v>13</x:v>
      </x:c>
    </x:row>
    <x:row r="2834" ht="44" customHeight="1">
      <x:c r="A2834" s="121" t="str">
        <x:v>D6-W-CL8-REPRISE---01</x:v>
      </x:c>
      <x:c r="B2834" s="122" t="str">
        <x:v>D6-W-CL8</x:v>
      </x:c>
      <x:c r="C2834" s="122" t="str">
        <x:v>REPRISE</x:v>
      </x:c>
      <x:c r="D2834" s="122" t="str">
        <x:v>-</x:v>
      </x:c>
      <x:c r="E2834" s="123" t="n">
        <x:v>1</x:v>
      </x:c>
      <x:c r="F2834" s="122" t="str">
        <x:v>Gardienne des Maisons du Givre</x:v>
      </x:c>
      <x:c r="G2834" s="122" t="str">
        <x:v>Ceux qui ont déjà veillé sont fatigués. Reprenons leur remplacement depuis les personnes présentes.</x:v>
      </x:c>
      <x:c r="H2834" s="122" t="str">
        <x:v>Reprend sa place au dernier point sûr, sans rejouer le début.</x:v>
      </x:c>
      <x:c r="I2834" s="122" t="str">
        <x:v>Réinteraction volontaire après interruption ; état de l’action conservé.</x:v>
      </x:c>
      <x:c r="J2834" s="122" t="str">
        <x:v>Clan — désaccord interne et acte de confiance</x:v>
      </x:c>
      <x:c r="K2834" s="125" t="n">
        <x:v>14</x:v>
      </x:c>
    </x:row>
    <x:row r="2835" ht="59" customHeight="1">
      <x:c r="A2835" s="126" t="str">
        <x:v>D6-W-CL8-CHOIX-A-01</x:v>
      </x:c>
      <x:c r="B2835" s="127" t="str">
        <x:v>D6-W-CL8</x:v>
      </x:c>
      <x:c r="C2835" s="127" t="str">
        <x:v>CHOIX</x:v>
      </x:c>
      <x:c r="D2835" s="127" t="str">
        <x:v>A</x:v>
      </x:c>
      <x:c r="E2835" s="128" t="n">
        <x:v>1</x:v>
      </x:c>
      <x:c r="F2835" s="127" t="str">
        <x:v>Joueur</x:v>
      </x:c>
      <x:c r="G2835" s="127" t="str">
        <x:v>Je cherche une relève qui accepte de garder le refuge.</x:v>
      </x:c>
      <x:c r="H2835" s="127" t="str">
        <x:v>Regarder la personne ou l’appui concerné ; intention, pas résultat.</x:v>
      </x:c>
      <x:c r="I2835" s="127" t="str">
        <x:v>Option physiquement praticable ; partenaires mentionnés présents et volontaires ; ressources nécessaires disponibles.</x:v>
      </x:c>
      <x:c r="J2835" s="127" t="str">
        <x:v>Clan — désaccord interne et acte de confiance</x:v>
      </x:c>
      <x:c r="K2835" s="130" t="n">
        <x:v>10</x:v>
      </x:c>
    </x:row>
    <x:row r="2836" ht="59" customHeight="1">
      <x:c r="A2836" s="121" t="str">
        <x:v>D6-W-CL8-REPONSE-A-01</x:v>
      </x:c>
      <x:c r="B2836" s="122" t="str">
        <x:v>D6-W-CL8</x:v>
      </x:c>
      <x:c r="C2836" s="122" t="str">
        <x:v>REPONSE</x:v>
      </x:c>
      <x:c r="D2836" s="122" t="str">
        <x:v>A</x:v>
      </x:c>
      <x:c r="E2836" s="123" t="n">
        <x:v>1</x:v>
      </x:c>
      <x:c r="F2836" s="122" t="str">
        <x:v>Gardienne des Maisons du Givre</x:v>
      </x:c>
      <x:c r="G2836" s="122" t="str">
        <x:v>Amène-la jusqu’ici et montre-lui les deux approches. Je ne compte pas une réponse lointaine comme une garde.</x:v>
      </x:c>
      <x:c r="H2836" s="122" t="str">
        <x:v>Réponse au choix retenu ; les autres réponses ne sont pas jouées.</x:v>
      </x:c>
      <x:c r="I2836" s="122" t="str">
        <x:v>Option physiquement praticable ; partenaires mentionnés présents et volontaires ; ressources nécessaires disponibles.</x:v>
      </x:c>
      <x:c r="J2836" s="122" t="str">
        <x:v>Clan — désaccord interne et acte de confiance</x:v>
      </x:c>
      <x:c r="K2836" s="125" t="n">
        <x:v>17</x:v>
      </x:c>
    </x:row>
    <x:row r="2837" ht="59" customHeight="1">
      <x:c r="A2837" s="126" t="str">
        <x:v>D6-W-CL8-CHOIX-B-01</x:v>
      </x:c>
      <x:c r="B2837" s="127" t="str">
        <x:v>D6-W-CL8</x:v>
      </x:c>
      <x:c r="C2837" s="127" t="str">
        <x:v>CHOIX</x:v>
      </x:c>
      <x:c r="D2837" s="127" t="str">
        <x:v>B</x:v>
      </x:c>
      <x:c r="E2837" s="128" t="n">
        <x:v>1</x:v>
      </x:c>
      <x:c r="F2837" s="127" t="str">
        <x:v>Joueur</x:v>
      </x:c>
      <x:c r="G2837" s="127" t="str">
        <x:v>Je pars reconnaître une chasse plus courte avec lui.</x:v>
      </x:c>
      <x:c r="H2837" s="127" t="str">
        <x:v>Regarder la personne ou l’appui concerné ; intention, pas résultat.</x:v>
      </x:c>
      <x:c r="I2837" s="127" t="str">
        <x:v>Option physiquement praticable ; aucune téléportation ou ressource supposée. Si choix de différer : sortie sûre encore atteignable.</x:v>
      </x:c>
      <x:c r="J2837" s="127" t="str">
        <x:v>Clan — désaccord interne et acte de confiance</x:v>
      </x:c>
      <x:c r="K2837" s="130" t="n">
        <x:v>9</x:v>
      </x:c>
    </x:row>
    <x:row r="2838" ht="59" customHeight="1">
      <x:c r="A2838" s="121" t="str">
        <x:v>D6-W-CL8-REPONSE-B-01</x:v>
      </x:c>
      <x:c r="B2838" s="122" t="str">
        <x:v>D6-W-CL8</x:v>
      </x:c>
      <x:c r="C2838" s="122" t="str">
        <x:v>REPONSE</x:v>
      </x:c>
      <x:c r="D2838" s="122" t="str">
        <x:v>B</x:v>
      </x:c>
      <x:c r="E2838" s="123" t="n">
        <x:v>1</x:v>
      </x:c>
      <x:c r="F2838" s="122" t="str">
        <x:v>Meneur de chasse longue</x:v>
      </x:c>
      <x:c r="G2838" s="122" t="str">
        <x:v>Si la piste le permet, je peux revenir avant le prochain groupe. Viens mesurer la route avec mes chasseurs.</x:v>
      </x:c>
      <x:c r="H2838" s="122" t="str">
        <x:v>Réponse au choix retenu ; les autres réponses ne sont pas jouées.</x:v>
      </x:c>
      <x:c r="I2838" s="122" t="str">
        <x:v>Option physiquement praticable ; aucune téléportation ou ressource supposée. Si choix de différer : sortie sûre encore atteignable.</x:v>
      </x:c>
      <x:c r="J2838" s="122" t="str">
        <x:v>Clan — désaccord interne et acte de confiance</x:v>
      </x:c>
      <x:c r="K2838" s="125" t="n">
        <x:v>19</x:v>
      </x:c>
    </x:row>
    <x:row r="2839" ht="209" customHeight="1">
      <x:c r="A2839" s="126" t="str">
        <x:v>D6-W-CL9-OUV---01</x:v>
      </x:c>
      <x:c r="B2839" s="127" t="str">
        <x:v>D6-W-CL9</x:v>
      </x:c>
      <x:c r="C2839" s="127" t="str">
        <x:v>OUV</x:v>
      </x:c>
      <x:c r="D2839" s="127" t="str">
        <x:v>-</x:v>
      </x:c>
      <x:c r="E2839" s="128" t="n">
        <x:v>1</x:v>
      </x:c>
      <x:c r="F2839" s="127" t="str">
        <x:v>Archiviste des Anciennes Pierres</x:v>
      </x:c>
      <x:c r="G2839" s="127" t="str">
        <x:v>Les deux récits se rejoignent sur cette entaille. Aucun ne montre encore qui a repris le trait après la rupture.</x:v>
      </x:c>
      <x:c r="H2839" s="127" t="str">
        <x:v>Désigne l’élément visible concerné puis laisse au joueur le temps de regarder.</x:v>
      </x:c>
      <x:c r="I2839"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839" s="127" t="str">
        <x:v>Clan — désaccord interne et acte de confiance</x:v>
      </x:c>
      <x:c r="K2839" s="130" t="n">
        <x:v>20</x:v>
      </x:c>
    </x:row>
    <x:row r="2840" ht="74" customHeight="1">
      <x:c r="A2840" s="121" t="str">
        <x:v>D6-W-CL9-SUCCES---01</x:v>
      </x:c>
      <x:c r="B2840" s="122" t="str">
        <x:v>D6-W-CL9</x:v>
      </x:c>
      <x:c r="C2840" s="122" t="str">
        <x:v>SUCCES</x:v>
      </x:c>
      <x:c r="D2840" s="122" t="str">
        <x:v>-</x:v>
      </x:c>
      <x:c r="E2840" s="123" t="n">
        <x:v>1</x:v>
      </x:c>
      <x:c r="F2840" s="122" t="str">
        <x:v>Archiviste des Anciennes Pierres</x:v>
      </x:c>
      <x:c r="G2840" s="122" t="str">
        <x:v>La comparaison ajoute un fait visible. Ce qu’elle n’établit pas reste sans auteur certain.</x:v>
      </x:c>
      <x:c r="H2840" s="122" t="str">
        <x:v>Rejoint le point de travail ou de passage réellement obtenu.</x:v>
      </x:c>
      <x:c r="I2840" s="122" t="str">
        <x:v>Résultat correspondant effectivement constaté ; remplace ou supprime la ligne si choix de refus/différé/observation. Ne jamais jouer une victoire non acquise.</x:v>
      </x:c>
      <x:c r="J2840" s="122" t="str">
        <x:v>Clan — désaccord interne et acte de confiance</x:v>
      </x:c>
      <x:c r="K2840" s="125" t="n">
        <x:v>14</x:v>
      </x:c>
    </x:row>
    <x:row r="2841" ht="44" customHeight="1">
      <x:c r="A2841" s="126" t="str">
        <x:v>D6-W-CL9-ECHEC---01</x:v>
      </x:c>
      <x:c r="B2841" s="127" t="str">
        <x:v>D6-W-CL9</x:v>
      </x:c>
      <x:c r="C2841" s="127" t="str">
        <x:v>ECHEC</x:v>
      </x:c>
      <x:c r="D2841" s="127" t="str">
        <x:v>-</x:v>
      </x:c>
      <x:c r="E2841" s="128" t="n">
        <x:v>1</x:v>
      </x:c>
      <x:c r="F2841" s="127" t="str">
        <x:v>Porteur de la seconde lignée</x:v>
      </x:c>
      <x:c r="G2841" s="127" t="str">
        <x:v>Ces deux bords ne s’emboîtent pas. La volonté d’une lignée ne les rapprochera pas.</x:v>
      </x:c>
      <x:c r="H2841" s="127" t="str">
        <x:v>Abaisse la main et regarde la route ou l’objet resté inaccessible.</x:v>
      </x:c>
      <x:c r="I2841" s="127" t="str">
        <x:v>Échec ou blocage correspondant effectivement observé ; les dégâts, objets et positions persistent.</x:v>
      </x:c>
      <x:c r="J2841" s="127" t="str">
        <x:v>Clan — désaccord interne et acte de confiance</x:v>
      </x:c>
      <x:c r="K2841" s="130" t="n">
        <x:v>14</x:v>
      </x:c>
    </x:row>
    <x:row r="2842" ht="44" customHeight="1">
      <x:c r="A2842" s="121" t="str">
        <x:v>D6-W-CL9-REPRISE---01</x:v>
      </x:c>
      <x:c r="B2842" s="122" t="str">
        <x:v>D6-W-CL9</x:v>
      </x:c>
      <x:c r="C2842" s="122" t="str">
        <x:v>REPRISE</x:v>
      </x:c>
      <x:c r="D2842" s="122" t="str">
        <x:v>-</x:v>
      </x:c>
      <x:c r="E2842" s="123" t="n">
        <x:v>1</x:v>
      </x:c>
      <x:c r="F2842" s="122" t="str">
        <x:v>Archiviste des Anciennes Pierres</x:v>
      </x:c>
      <x:c r="G2842" s="122" t="str">
        <x:v>La cassure est restée nue. Reprenons la lumière au même angle.</x:v>
      </x:c>
      <x:c r="H2842" s="122" t="str">
        <x:v>Reprend sa place au dernier point sûr, sans rejouer le début.</x:v>
      </x:c>
      <x:c r="I2842" s="122" t="str">
        <x:v>Réinteraction volontaire après interruption ; état de l’action conservé.</x:v>
      </x:c>
      <x:c r="J2842" s="122" t="str">
        <x:v>Clan — désaccord interne et acte de confiance</x:v>
      </x:c>
      <x:c r="K2842" s="125" t="n">
        <x:v>11</x:v>
      </x:c>
    </x:row>
    <x:row r="2843" ht="59" customHeight="1">
      <x:c r="A2843" s="126" t="str">
        <x:v>D6-W-CL9-CHOIX-A-01</x:v>
      </x:c>
      <x:c r="B2843" s="127" t="str">
        <x:v>D6-W-CL9</x:v>
      </x:c>
      <x:c r="C2843" s="127" t="str">
        <x:v>CHOIX</x:v>
      </x:c>
      <x:c r="D2843" s="127" t="str">
        <x:v>A</x:v>
      </x:c>
      <x:c r="E2843" s="128" t="n">
        <x:v>1</x:v>
      </x:c>
      <x:c r="F2843" s="127" t="str">
        <x:v>Joueur</x:v>
      </x:c>
      <x:c r="G2843" s="127" t="str">
        <x:v>Je compare la surface aux objets rapportés.</x:v>
      </x:c>
      <x:c r="H2843" s="127" t="str">
        <x:v>Regarder la personne ou l’appui concerné ; intention, pas résultat.</x:v>
      </x:c>
      <x:c r="I2843" s="127" t="str">
        <x:v>Option physiquement praticable ; partenaires mentionnés présents et volontaires ; ressources nécessaires disponibles.</x:v>
      </x:c>
      <x:c r="J2843" s="127" t="str">
        <x:v>Clan — désaccord interne et acte de confiance</x:v>
      </x:c>
      <x:c r="K2843" s="130" t="n">
        <x:v>7</x:v>
      </x:c>
    </x:row>
    <x:row r="2844" ht="59" customHeight="1">
      <x:c r="A2844" s="121" t="str">
        <x:v>D6-W-CL9-REPONSE-A-01</x:v>
      </x:c>
      <x:c r="B2844" s="122" t="str">
        <x:v>D6-W-CL9</x:v>
      </x:c>
      <x:c r="C2844" s="122" t="str">
        <x:v>REPONSE</x:v>
      </x:c>
      <x:c r="D2844" s="122" t="str">
        <x:v>A</x:v>
      </x:c>
      <x:c r="E2844" s="123" t="n">
        <x:v>1</x:v>
      </x:c>
      <x:c r="F2844" s="122" t="str">
        <x:v>Archiviste des Anciennes Pierres</x:v>
      </x:c>
      <x:c r="G2844" s="122" t="str">
        <x:v>Pose-les sans combler la cassure. Le vide fait partie de ce qu’il nous reste.</x:v>
      </x:c>
      <x:c r="H2844" s="122" t="str">
        <x:v>Réponse au choix retenu ; les autres réponses ne sont pas jouées.</x:v>
      </x:c>
      <x:c r="I2844" s="122" t="str">
        <x:v>Option physiquement praticable ; partenaires mentionnés présents et volontaires ; ressources nécessaires disponibles.</x:v>
      </x:c>
      <x:c r="J2844" s="122" t="str">
        <x:v>Clan — désaccord interne et acte de confiance</x:v>
      </x:c>
      <x:c r="K2844" s="125" t="n">
        <x:v>14</x:v>
      </x:c>
    </x:row>
    <x:row r="2845" ht="59" customHeight="1">
      <x:c r="A2845" s="126" t="str">
        <x:v>D6-W-CL9-CHOIX-B-01</x:v>
      </x:c>
      <x:c r="B2845" s="127" t="str">
        <x:v>D6-W-CL9</x:v>
      </x:c>
      <x:c r="C2845" s="127" t="str">
        <x:v>CHOIX</x:v>
      </x:c>
      <x:c r="D2845" s="127" t="str">
        <x:v>B</x:v>
      </x:c>
      <x:c r="E2845" s="128" t="n">
        <x:v>1</x:v>
      </x:c>
      <x:c r="F2845" s="127" t="str">
        <x:v>Joueur</x:v>
      </x:c>
      <x:c r="G2845" s="127" t="str">
        <x:v>Je cherche un témoin ou une trace du second passage.</x:v>
      </x:c>
      <x:c r="H2845" s="127" t="str">
        <x:v>Regarder la personne ou l’appui concerné ; intention, pas résultat.</x:v>
      </x:c>
      <x:c r="I2845" s="127" t="str">
        <x:v>Option physiquement praticable ; aucune téléportation ou ressource supposée. Si choix de différer : sortie sûre encore atteignable.</x:v>
      </x:c>
      <x:c r="J2845" s="127" t="str">
        <x:v>Clan — désaccord interne et acte de confiance</x:v>
      </x:c>
      <x:c r="K2845" s="130" t="n">
        <x:v>10</x:v>
      </x:c>
    </x:row>
    <x:row r="2846" ht="59" customHeight="1">
      <x:c r="A2846" s="121" t="str">
        <x:v>D6-W-CL9-REPONSE-B-01</x:v>
      </x:c>
      <x:c r="B2846" s="122" t="str">
        <x:v>D6-W-CL9</x:v>
      </x:c>
      <x:c r="C2846" s="122" t="str">
        <x:v>REPONSE</x:v>
      </x:c>
      <x:c r="D2846" s="122" t="str">
        <x:v>B</x:v>
      </x:c>
      <x:c r="E2846" s="123" t="n">
        <x:v>1</x:v>
      </x:c>
      <x:c r="F2846" s="122" t="str">
        <x:v>Porteur de la seconde lignée</x:v>
      </x:c>
      <x:c r="G2846" s="122" t="str">
        <x:v>Je t’ouvre notre dépôt. Tu y verras aussi les pièces qui ne servent pas notre version.</x:v>
      </x:c>
      <x:c r="H2846" s="122" t="str">
        <x:v>Réponse au choix retenu ; les autres réponses ne sont pas jouées.</x:v>
      </x:c>
      <x:c r="I2846" s="122" t="str">
        <x:v>Option physiquement praticable ; aucune téléportation ou ressource supposée. Si choix de différer : sortie sûre encore atteignable.</x:v>
      </x:c>
      <x:c r="J2846" s="122" t="str">
        <x:v>Clan — désaccord interne et acte de confiance</x:v>
      </x:c>
      <x:c r="K2846" s="125" t="n">
        <x:v>16</x:v>
      </x:c>
    </x:row>
    <x:row r="2847" ht="209" customHeight="1">
      <x:c r="A2847" s="126" t="str">
        <x:v>D6-W-CL10-OUV---01</x:v>
      </x:c>
      <x:c r="B2847" s="127" t="str">
        <x:v>D6-W-CL10</x:v>
      </x:c>
      <x:c r="C2847" s="127" t="str">
        <x:v>OUV</x:v>
      </x:c>
      <x:c r="D2847" s="127" t="str">
        <x:v>-</x:v>
      </x:c>
      <x:c r="E2847" s="128" t="n">
        <x:v>1</x:v>
      </x:c>
      <x:c r="F2847" s="127" t="str">
        <x:v>Gardien du Confinement</x:v>
      </x:c>
      <x:c r="G2847" s="127" t="str">
        <x:v>Elle veut garder cette bête pour sa chasse. La bête, elle, frappe maintenant le passage que nos porteurs utilisent.</x:v>
      </x:c>
      <x:c r="H2847" s="127" t="str">
        <x:v>Désigne l’élément visible concerné puis laisse au joueur le temps de regarder.</x:v>
      </x:c>
      <x:c r="I2847"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847" s="127" t="str">
        <x:v>Clan — désaccord interne et acte de confiance</x:v>
      </x:c>
      <x:c r="K2847" s="130" t="n">
        <x:v>19</x:v>
      </x:c>
    </x:row>
    <x:row r="2848" ht="74" customHeight="1">
      <x:c r="A2848" s="121" t="str">
        <x:v>D6-W-CL10-SUCCES---01</x:v>
      </x:c>
      <x:c r="B2848" s="122" t="str">
        <x:v>D6-W-CL10</x:v>
      </x:c>
      <x:c r="C2848" s="122" t="str">
        <x:v>SUCCES</x:v>
      </x:c>
      <x:c r="D2848" s="122" t="str">
        <x:v>-</x:v>
      </x:c>
      <x:c r="E2848" s="123" t="n">
        <x:v>1</x:v>
      </x:c>
      <x:c r="F2848" s="122" t="str">
        <x:v>Gardien du Confinement</x:v>
      </x:c>
      <x:c r="G2848" s="122" t="str">
        <x:v>La menace a été observée depuis le secteur préparé. La route autorisée correspond à ce qui est tenu.</x:v>
      </x:c>
      <x:c r="H2848" s="122" t="str">
        <x:v>Rejoint le point de travail ou de passage réellement obtenu.</x:v>
      </x:c>
      <x:c r="I2848" s="122" t="str">
        <x:v>Résultat correspondant effectivement constaté ; remplace ou supprime la ligne si choix de refus/différé/observation. Ne jamais jouer une victoire non acquise.</x:v>
      </x:c>
      <x:c r="J2848" s="122" t="str">
        <x:v>Clan — désaccord interne et acte de confiance</x:v>
      </x:c>
      <x:c r="K2848" s="125" t="n">
        <x:v>18</x:v>
      </x:c>
    </x:row>
    <x:row r="2849" ht="44" customHeight="1">
      <x:c r="A2849" s="126" t="str">
        <x:v>D6-W-CL10-ECHEC---01</x:v>
      </x:c>
      <x:c r="B2849" s="127" t="str">
        <x:v>D6-W-CL10</x:v>
      </x:c>
      <x:c r="C2849" s="127" t="str">
        <x:v>ECHEC</x:v>
      </x:c>
      <x:c r="D2849" s="127" t="str">
        <x:v>-</x:v>
      </x:c>
      <x:c r="E2849" s="128" t="n">
        <x:v>1</x:v>
      </x:c>
      <x:c r="F2849" s="127" t="str">
        <x:v>Chasseuse de la prise précieuse</x:v>
      </x:c>
      <x:c r="G2849" s="127" t="str">
        <x:v>La fermeture tremble encore. Aucun porteur ne passe sur la confiance seule.</x:v>
      </x:c>
      <x:c r="H2849" s="127" t="str">
        <x:v>Abaisse la main et regarde la route ou l’objet resté inaccessible.</x:v>
      </x:c>
      <x:c r="I2849" s="127" t="str">
        <x:v>Échec ou blocage correspondant effectivement observé ; les dégâts, objets et positions persistent.</x:v>
      </x:c>
      <x:c r="J2849" s="127" t="str">
        <x:v>Clan — désaccord interne et acte de confiance</x:v>
      </x:c>
      <x:c r="K2849" s="130" t="n">
        <x:v>12</x:v>
      </x:c>
    </x:row>
    <x:row r="2850" ht="44" customHeight="1">
      <x:c r="A2850" s="121" t="str">
        <x:v>D6-W-CL10-REPRISE---01</x:v>
      </x:c>
      <x:c r="B2850" s="122" t="str">
        <x:v>D6-W-CL10</x:v>
      </x:c>
      <x:c r="C2850" s="122" t="str">
        <x:v>REPRISE</x:v>
      </x:c>
      <x:c r="D2850" s="122" t="str">
        <x:v>-</x:v>
      </x:c>
      <x:c r="E2850" s="123" t="n">
        <x:v>1</x:v>
      </x:c>
      <x:c r="F2850" s="122" t="str">
        <x:v>Gardien du Confinement</x:v>
      </x:c>
      <x:c r="G2850" s="122" t="str">
        <x:v>La bête a changé de rythme. Écoutons avant de rouvrir le même angle.</x:v>
      </x:c>
      <x:c r="H2850" s="122" t="str">
        <x:v>Reprend sa place au dernier point sûr, sans rejouer le début.</x:v>
      </x:c>
      <x:c r="I2850" s="122" t="str">
        <x:v>Réinteraction volontaire après interruption ; état de l’action conservé.</x:v>
      </x:c>
      <x:c r="J2850" s="122" t="str">
        <x:v>Clan — désaccord interne et acte de confiance</x:v>
      </x:c>
      <x:c r="K2850" s="125" t="n">
        <x:v>13</x:v>
      </x:c>
    </x:row>
    <x:row r="2851" ht="59" customHeight="1">
      <x:c r="A2851" s="126" t="str">
        <x:v>D6-W-CL10-CHOIX-A-01</x:v>
      </x:c>
      <x:c r="B2851" s="127" t="str">
        <x:v>D6-W-CL10</x:v>
      </x:c>
      <x:c r="C2851" s="127" t="str">
        <x:v>CHOIX</x:v>
      </x:c>
      <x:c r="D2851" s="127" t="str">
        <x:v>A</x:v>
      </x:c>
      <x:c r="E2851" s="128" t="n">
        <x:v>1</x:v>
      </x:c>
      <x:c r="F2851" s="127" t="str">
        <x:v>Joueur</x:v>
      </x:c>
      <x:c r="G2851" s="127" t="str">
        <x:v>Je renforce la séparation et j’observe son retour.</x:v>
      </x:c>
      <x:c r="H2851" s="127" t="str">
        <x:v>Regarder la personne ou l’appui concerné ; intention, pas résultat.</x:v>
      </x:c>
      <x:c r="I2851" s="127" t="str">
        <x:v>Option physiquement praticable ; partenaires mentionnés présents et volontaires ; ressources nécessaires disponibles.</x:v>
      </x:c>
      <x:c r="J2851" s="127" t="str">
        <x:v>Clan — désaccord interne et acte de confiance</x:v>
      </x:c>
      <x:c r="K2851" s="130" t="n">
        <x:v>8</x:v>
      </x:c>
    </x:row>
    <x:row r="2852" ht="59" customHeight="1">
      <x:c r="A2852" s="121" t="str">
        <x:v>D6-W-CL10-REPONSE-A-01</x:v>
      </x:c>
      <x:c r="B2852" s="122" t="str">
        <x:v>D6-W-CL10</x:v>
      </x:c>
      <x:c r="C2852" s="122" t="str">
        <x:v>REPONSE</x:v>
      </x:c>
      <x:c r="D2852" s="122" t="str">
        <x:v>A</x:v>
      </x:c>
      <x:c r="E2852" s="123" t="n">
        <x:v>1</x:v>
      </x:c>
      <x:c r="F2852" s="122" t="str">
        <x:v>Gardien du Confinement</x:v>
      </x:c>
      <x:c r="G2852" s="122" t="str">
        <x:v>Garde l’autre sortie fermée pendant le travail. Le dernier choc est venu de ce côté.</x:v>
      </x:c>
      <x:c r="H2852" s="122" t="str">
        <x:v>Réponse au choix retenu ; les autres réponses ne sont pas jouées.</x:v>
      </x:c>
      <x:c r="I2852" s="122" t="str">
        <x:v>Option physiquement praticable ; partenaires mentionnés présents et volontaires ; ressources nécessaires disponibles.</x:v>
      </x:c>
      <x:c r="J2852" s="122" t="str">
        <x:v>Clan — désaccord interne et acte de confiance</x:v>
      </x:c>
      <x:c r="K2852" s="125" t="n">
        <x:v>15</x:v>
      </x:c>
    </x:row>
    <x:row r="2853" ht="59" customHeight="1">
      <x:c r="A2853" s="126" t="str">
        <x:v>D6-W-CL10-CHOIX-B-01</x:v>
      </x:c>
      <x:c r="B2853" s="127" t="str">
        <x:v>D6-W-CL10</x:v>
      </x:c>
      <x:c r="C2853" s="127" t="str">
        <x:v>CHOIX</x:v>
      </x:c>
      <x:c r="D2853" s="127" t="str">
        <x:v>B</x:v>
      </x:c>
      <x:c r="E2853" s="128" t="n">
        <x:v>1</x:v>
      </x:c>
      <x:c r="F2853" s="127" t="str">
        <x:v>Joueur</x:v>
      </x:c>
      <x:c r="G2853" s="127" t="str">
        <x:v>Je prépare son déplacement vers un secteur adapté.</x:v>
      </x:c>
      <x:c r="H2853" s="127" t="str">
        <x:v>Regarder la personne ou l’appui concerné ; intention, pas résultat.</x:v>
      </x:c>
      <x:c r="I2853" s="127" t="str">
        <x:v>Option physiquement praticable ; aucune téléportation ou ressource supposée. Si choix de différer : sortie sûre encore atteignable.</x:v>
      </x:c>
      <x:c r="J2853" s="127" t="str">
        <x:v>Clan — désaccord interne et acte de confiance</x:v>
      </x:c>
      <x:c r="K2853" s="130" t="n">
        <x:v>8</x:v>
      </x:c>
    </x:row>
    <x:row r="2854" ht="59" customHeight="1">
      <x:c r="A2854" s="121" t="str">
        <x:v>D6-W-CL10-REPONSE-B-01</x:v>
      </x:c>
      <x:c r="B2854" s="122" t="str">
        <x:v>D6-W-CL10</x:v>
      </x:c>
      <x:c r="C2854" s="122" t="str">
        <x:v>REPONSE</x:v>
      </x:c>
      <x:c r="D2854" s="122" t="str">
        <x:v>B</x:v>
      </x:c>
      <x:c r="E2854" s="123" t="n">
        <x:v>1</x:v>
      </x:c>
      <x:c r="F2854" s="122" t="str">
        <x:v>Chasseuse de la prise précieuse</x:v>
      </x:c>
      <x:c r="G2854" s="122" t="str">
        <x:v>Je marche avec vous. Sa valeur ne la rend pas plus petite que le passage.</x:v>
      </x:c>
      <x:c r="H2854" s="122" t="str">
        <x:v>Réponse au choix retenu ; les autres réponses ne sont pas jouées.</x:v>
      </x:c>
      <x:c r="I2854" s="122" t="str">
        <x:v>Option physiquement praticable ; aucune téléportation ou ressource supposée. Si choix de différer : sortie sûre encore atteignable.</x:v>
      </x:c>
      <x:c r="J2854" s="122" t="str">
        <x:v>Clan — désaccord interne et acte de confiance</x:v>
      </x:c>
      <x:c r="K2854" s="125" t="n">
        <x:v>15</x:v>
      </x:c>
    </x:row>
    <x:row r="2855" ht="209" customHeight="1">
      <x:c r="A2855" s="126" t="str">
        <x:v>D6-W-CL11-OUV---01</x:v>
      </x:c>
      <x:c r="B2855" s="127" t="str">
        <x:v>D6-W-CL11</x:v>
      </x:c>
      <x:c r="C2855" s="127" t="str">
        <x:v>OUV</x:v>
      </x:c>
      <x:c r="D2855" s="127" t="str">
        <x:v>-</x:v>
      </x:c>
      <x:c r="E2855" s="128" t="n">
        <x:v>1</x:v>
      </x:c>
      <x:c r="F2855" s="127" t="str">
        <x:v>Pilote des Haltes Lointaines</x:v>
      </x:c>
      <x:c r="G2855" s="127" t="str">
        <x:v>Le raccourci gagne du temps, mais son ancienne halte n’a plus de guide. Les coques y trouvent une lumière et personne pour vérifier leur retour.</x:v>
      </x:c>
      <x:c r="H2855" s="127" t="str">
        <x:v>Désigne l’élément visible concerné puis laisse au joueur le temps de regarder.</x:v>
      </x:c>
      <x:c r="I2855"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855" s="127" t="str">
        <x:v>Clan — désaccord interne et acte de confiance</x:v>
      </x:c>
      <x:c r="K2855" s="130" t="n">
        <x:v>25</x:v>
      </x:c>
    </x:row>
    <x:row r="2856" ht="74" customHeight="1">
      <x:c r="A2856" s="121" t="str">
        <x:v>D6-W-CL11-SUCCES---01</x:v>
      </x:c>
      <x:c r="B2856" s="122" t="str">
        <x:v>D6-W-CL11</x:v>
      </x:c>
      <x:c r="C2856" s="122" t="str">
        <x:v>SUCCES</x:v>
      </x:c>
      <x:c r="D2856" s="122" t="str">
        <x:v>-</x:v>
      </x:c>
      <x:c r="E2856" s="123" t="n">
        <x:v>1</x:v>
      </x:c>
      <x:c r="F2856" s="122" t="str">
        <x:v>Pilote des Haltes Lointaines</x:v>
      </x:c>
      <x:c r="G2856" s="122" t="str">
        <x:v>Le départ emprunte la route essayée. La halte abandonnée n’est plus comptée comme prête par habitude.</x:v>
      </x:c>
      <x:c r="H2856" s="122" t="str">
        <x:v>Rejoint le point de travail ou de passage réellement obtenu.</x:v>
      </x:c>
      <x:c r="I2856" s="122" t="str">
        <x:v>Résultat correspondant effectivement constaté ; remplace ou supprime la ligne si choix de refus/différé/observation. Ne jamais jouer une victoire non acquise.</x:v>
      </x:c>
      <x:c r="J2856" s="122" t="str">
        <x:v>Clan — désaccord interne et acte de confiance</x:v>
      </x:c>
      <x:c r="K2856" s="125" t="n">
        <x:v>16</x:v>
      </x:c>
    </x:row>
    <x:row r="2857" ht="44" customHeight="1">
      <x:c r="A2857" s="126" t="str">
        <x:v>D6-W-CL11-ECHEC---01</x:v>
      </x:c>
      <x:c r="B2857" s="127" t="str">
        <x:v>D6-W-CL11</x:v>
      </x:c>
      <x:c r="C2857" s="127" t="str">
        <x:v>ECHEC</x:v>
      </x:c>
      <x:c r="D2857" s="127" t="str">
        <x:v>-</x:v>
      </x:c>
      <x:c r="E2857" s="128" t="n">
        <x:v>1</x:v>
      </x:c>
      <x:c r="F2857" s="127" t="str">
        <x:v>Chasseur du raccourci abandonné</x:v>
      </x:c>
      <x:c r="G2857" s="127" t="str">
        <x:v>Le quai n’a pas reçu son guide. Le raccourci attend encore.</x:v>
      </x:c>
      <x:c r="H2857" s="127" t="str">
        <x:v>Abaisse la main et regarde la route ou l’objet resté inaccessible.</x:v>
      </x:c>
      <x:c r="I2857" s="127" t="str">
        <x:v>Échec ou blocage correspondant effectivement observé ; les dégâts, objets et positions persistent.</x:v>
      </x:c>
      <x:c r="J2857" s="127" t="str">
        <x:v>Clan — désaccord interne et acte de confiance</x:v>
      </x:c>
      <x:c r="K2857" s="130" t="n">
        <x:v>11</x:v>
      </x:c>
    </x:row>
    <x:row r="2858" ht="44" customHeight="1">
      <x:c r="A2858" s="121" t="str">
        <x:v>D6-W-CL11-REPRISE---01</x:v>
      </x:c>
      <x:c r="B2858" s="122" t="str">
        <x:v>D6-W-CL11</x:v>
      </x:c>
      <x:c r="C2858" s="122" t="str">
        <x:v>REPRISE</x:v>
      </x:c>
      <x:c r="D2858" s="122" t="str">
        <x:v>-</x:v>
      </x:c>
      <x:c r="E2858" s="123" t="n">
        <x:v>1</x:v>
      </x:c>
      <x:c r="F2858" s="122" t="str">
        <x:v>Pilote des Haltes Lointaines</x:v>
      </x:c>
      <x:c r="G2858" s="122" t="str">
        <x:v>Notre coque est à cette escale. Reprenons le voyage depuis elle.</x:v>
      </x:c>
      <x:c r="H2858" s="122" t="str">
        <x:v>Reprend sa place au dernier point sûr, sans rejouer le début.</x:v>
      </x:c>
      <x:c r="I2858" s="122" t="str">
        <x:v>Réinteraction volontaire après interruption ; état de l’action conservé.</x:v>
      </x:c>
      <x:c r="J2858" s="122" t="str">
        <x:v>Clan — désaccord interne et acte de confiance</x:v>
      </x:c>
      <x:c r="K2858" s="125" t="n">
        <x:v>11</x:v>
      </x:c>
    </x:row>
    <x:row r="2859" ht="59" customHeight="1">
      <x:c r="A2859" s="126" t="str">
        <x:v>D6-W-CL11-CHOIX-A-01</x:v>
      </x:c>
      <x:c r="B2859" s="127" t="str">
        <x:v>D6-W-CL11</x:v>
      </x:c>
      <x:c r="C2859" s="127" t="str">
        <x:v>CHOIX</x:v>
      </x:c>
      <x:c r="D2859" s="127" t="str">
        <x:v>A</x:v>
      </x:c>
      <x:c r="E2859" s="128" t="n">
        <x:v>1</x:v>
      </x:c>
      <x:c r="F2859" s="127" t="str">
        <x:v>Joueur</x:v>
      </x:c>
      <x:c r="G2859" s="127" t="str">
        <x:v>Je remets la halte en service avec une équipe volontaire.</x:v>
      </x:c>
      <x:c r="H2859" s="127" t="str">
        <x:v>Regarder la personne ou l’appui concerné ; intention, pas résultat.</x:v>
      </x:c>
      <x:c r="I2859" s="127" t="str">
        <x:v>Option physiquement praticable ; partenaires mentionnés présents et volontaires ; ressources nécessaires disponibles.</x:v>
      </x:c>
      <x:c r="J2859" s="127" t="str">
        <x:v>Clan — désaccord interne et acte de confiance</x:v>
      </x:c>
      <x:c r="K2859" s="130" t="n">
        <x:v>10</x:v>
      </x:c>
    </x:row>
    <x:row r="2860" ht="59" customHeight="1">
      <x:c r="A2860" s="121" t="str">
        <x:v>D6-W-CL11-REPONSE-A-01</x:v>
      </x:c>
      <x:c r="B2860" s="122" t="str">
        <x:v>D6-W-CL11</x:v>
      </x:c>
      <x:c r="C2860" s="122" t="str">
        <x:v>REPONSE</x:v>
      </x:c>
      <x:c r="D2860" s="122" t="str">
        <x:v>A</x:v>
      </x:c>
      <x:c r="E2860" s="123" t="n">
        <x:v>1</x:v>
      </x:c>
      <x:c r="F2860" s="122" t="str">
        <x:v>Pilote des Haltes Lointaines</x:v>
      </x:c>
      <x:c r="G2860" s="122" t="str">
        <x:v>Il faudra porter ses pièces jusqu’au quai. Je lui envoie un premier passage d’essai après votre signal.</x:v>
      </x:c>
      <x:c r="H2860" s="122" t="str">
        <x:v>Réponse au choix retenu ; les autres réponses ne sont pas jouées.</x:v>
      </x:c>
      <x:c r="I2860" s="122" t="str">
        <x:v>Option physiquement praticable ; partenaires mentionnés présents et volontaires ; ressources nécessaires disponibles.</x:v>
      </x:c>
      <x:c r="J2860" s="122" t="str">
        <x:v>Clan — désaccord interne et acte de confiance</x:v>
      </x:c>
      <x:c r="K2860" s="125" t="n">
        <x:v>17</x:v>
      </x:c>
    </x:row>
    <x:row r="2861" ht="59" customHeight="1">
      <x:c r="A2861" s="126" t="str">
        <x:v>D6-W-CL11-CHOIX-B-01</x:v>
      </x:c>
      <x:c r="B2861" s="127" t="str">
        <x:v>D6-W-CL11</x:v>
      </x:c>
      <x:c r="C2861" s="127" t="str">
        <x:v>CHOIX</x:v>
      </x:c>
      <x:c r="D2861" s="127" t="str">
        <x:v>B</x:v>
      </x:c>
      <x:c r="E2861" s="128" t="n">
        <x:v>1</x:v>
      </x:c>
      <x:c r="F2861" s="127" t="str">
        <x:v>Joueur</x:v>
      </x:c>
      <x:c r="G2861" s="127" t="str">
        <x:v>Je prépare la route longue encore tenue.</x:v>
      </x:c>
      <x:c r="H2861" s="127" t="str">
        <x:v>Regarder la personne ou l’appui concerné ; intention, pas résultat.</x:v>
      </x:c>
      <x:c r="I2861" s="127" t="str">
        <x:v>Option physiquement praticable ; aucune téléportation ou ressource supposée. Si choix de différer : sortie sûre encore atteignable.</x:v>
      </x:c>
      <x:c r="J2861" s="127" t="str">
        <x:v>Clan — désaccord interne et acte de confiance</x:v>
      </x:c>
      <x:c r="K2861" s="130" t="n">
        <x:v>7</x:v>
      </x:c>
    </x:row>
    <x:row r="2862" ht="59" customHeight="1">
      <x:c r="A2862" s="121" t="str">
        <x:v>D6-W-CL11-REPONSE-B-01</x:v>
      </x:c>
      <x:c r="B2862" s="122" t="str">
        <x:v>D6-W-CL11</x:v>
      </x:c>
      <x:c r="C2862" s="122" t="str">
        <x:v>REPONSE</x:v>
      </x:c>
      <x:c r="D2862" s="122" t="str">
        <x:v>B</x:v>
      </x:c>
      <x:c r="E2862" s="123" t="n">
        <x:v>1</x:v>
      </x:c>
      <x:c r="F2862" s="122" t="str">
        <x:v>Chasseur du raccourci abandonné</x:v>
      </x:c>
      <x:c r="G2862" s="122" t="str">
        <x:v>Je préfère une chasse commencée plus tard à une coque perdue avant d’y arriver. Montre-moi ses escales.</x:v>
      </x:c>
      <x:c r="H2862" s="122" t="str">
        <x:v>Réponse au choix retenu ; les autres réponses ne sont pas jouées.</x:v>
      </x:c>
      <x:c r="I2862" s="122" t="str">
        <x:v>Option physiquement praticable ; aucune téléportation ou ressource supposée. Si choix de différer : sortie sûre encore atteignable.</x:v>
      </x:c>
      <x:c r="J2862" s="122" t="str">
        <x:v>Clan — désaccord interne et acte de confiance</x:v>
      </x:c>
      <x:c r="K2862" s="125" t="n">
        <x:v>17</x:v>
      </x:c>
    </x:row>
    <x:row r="2863" ht="209" customHeight="1">
      <x:c r="A2863" s="126" t="str">
        <x:v>D6-W-CL12-OUV---01</x:v>
      </x:c>
      <x:c r="B2863" s="127" t="str">
        <x:v>D6-W-CL12</x:v>
      </x:c>
      <x:c r="C2863" s="127" t="str">
        <x:v>OUV</x:v>
      </x:c>
      <x:c r="D2863" s="127" t="str">
        <x:v>-</x:v>
      </x:c>
      <x:c r="E2863" s="128" t="n">
        <x:v>1</x:v>
      </x:c>
      <x:c r="F2863" s="127" t="str">
        <x:v>Porteuse du Mandat Lié</x:v>
      </x:c>
      <x:c r="G2863" s="127" t="str">
        <x:v>Nous sommes venus ouvrir le retour. Il veut maintenant le port entier. Les groupes qui m’ont suivie n’ont pas engagé cette guerre-là.</x:v>
      </x:c>
      <x:c r="H2863" s="127" t="str">
        <x:v>Désigne l’élément visible concerné puis laisse au joueur le temps de regarder.</x:v>
      </x:c>
      <x:c r="I2863"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863" s="127" t="str">
        <x:v>Clan — désaccord interne et acte de confiance</x:v>
      </x:c>
      <x:c r="K2863" s="130" t="n">
        <x:v>22</x:v>
      </x:c>
    </x:row>
    <x:row r="2864" ht="74" customHeight="1">
      <x:c r="A2864" s="121" t="str">
        <x:v>D6-W-CL12-SUCCES---01</x:v>
      </x:c>
      <x:c r="B2864" s="122" t="str">
        <x:v>D6-W-CL12</x:v>
      </x:c>
      <x:c r="C2864" s="122" t="str">
        <x:v>SUCCES</x:v>
      </x:c>
      <x:c r="D2864" s="122" t="str">
        <x:v>-</x:v>
      </x:c>
      <x:c r="E2864" s="123" t="n">
        <x:v>1</x:v>
      </x:c>
      <x:c r="F2864" s="122" t="str">
        <x:v>Porteuse du Mandat Lié</x:v>
      </x:c>
      <x:c r="G2864" s="122" t="str">
        <x:v>Les bornes et les départs montrent qui reste engagé dans quoi.</x:v>
      </x:c>
      <x:c r="H2864" s="122" t="str">
        <x:v>Rejoint le point de travail ou de passage réellement obtenu.</x:v>
      </x:c>
      <x:c r="I2864" s="122" t="str">
        <x:v>Résultat correspondant effectivement constaté ; remplace ou supprime la ligne si choix de refus/différé/observation. Ne jamais jouer une victoire non acquise.</x:v>
      </x:c>
      <x:c r="J2864" s="122" t="str">
        <x:v>Clan — désaccord interne et acte de confiance</x:v>
      </x:c>
      <x:c r="K2864" s="125" t="n">
        <x:v>11</x:v>
      </x:c>
    </x:row>
    <x:row r="2865" ht="44" customHeight="1">
      <x:c r="A2865" s="126" t="str">
        <x:v>D6-W-CL12-ECHEC---01</x:v>
      </x:c>
      <x:c r="B2865" s="127" t="str">
        <x:v>D6-W-CL12</x:v>
      </x:c>
      <x:c r="C2865" s="127" t="str">
        <x:v>ECHEC</x:v>
      </x:c>
      <x:c r="D2865" s="127" t="str">
        <x:v>-</x:v>
      </x:c>
      <x:c r="E2865" s="128" t="n">
        <x:v>1</x:v>
      </x:c>
      <x:c r="F2865" s="127" t="str">
        <x:v>Chef voulant poursuivre</x:v>
      </x:c>
      <x:c r="G2865" s="127" t="str">
        <x:v>Le nouveau groupe n’est pas réuni. Notre ancien engagement ne s’allonge pas tout seul.</x:v>
      </x:c>
      <x:c r="H2865" s="127" t="str">
        <x:v>Abaisse la main et regarde la route ou l’objet resté inaccessible.</x:v>
      </x:c>
      <x:c r="I2865" s="127" t="str">
        <x:v>Échec ou blocage correspondant effectivement observé ; les dégâts, objets et positions persistent.</x:v>
      </x:c>
      <x:c r="J2865" s="127" t="str">
        <x:v>Clan — désaccord interne et acte de confiance</x:v>
      </x:c>
      <x:c r="K2865" s="130" t="n">
        <x:v>14</x:v>
      </x:c>
    </x:row>
    <x:row r="2866" ht="44" customHeight="1">
      <x:c r="A2866" s="121" t="str">
        <x:v>D6-W-CL12-REPRISE---01</x:v>
      </x:c>
      <x:c r="B2866" s="122" t="str">
        <x:v>D6-W-CL12</x:v>
      </x:c>
      <x:c r="C2866" s="122" t="str">
        <x:v>REPRISE</x:v>
      </x:c>
      <x:c r="D2866" s="122" t="str">
        <x:v>-</x:v>
      </x:c>
      <x:c r="E2866" s="123" t="n">
        <x:v>1</x:v>
      </x:c>
      <x:c r="F2866" s="122" t="str">
        <x:v>Porteuse du Mandat Lié</x:v>
      </x:c>
      <x:c r="G2866" s="122" t="str">
        <x:v>Les pertes de la première opération sont toujours parmi nous. Compte les volontaires qui restent.</x:v>
      </x:c>
      <x:c r="H2866" s="122" t="str">
        <x:v>Reprend sa place au dernier point sûr, sans rejouer le début.</x:v>
      </x:c>
      <x:c r="I2866" s="122" t="str">
        <x:v>Réinteraction volontaire après interruption ; état de l’action conservé.</x:v>
      </x:c>
      <x:c r="J2866" s="122" t="str">
        <x:v>Clan — désaccord interne et acte de confiance</x:v>
      </x:c>
      <x:c r="K2866" s="125" t="n">
        <x:v>15</x:v>
      </x:c>
    </x:row>
    <x:row r="2867" ht="59" customHeight="1">
      <x:c r="A2867" s="126" t="str">
        <x:v>D6-W-CL12-CHOIX-A-01</x:v>
      </x:c>
      <x:c r="B2867" s="127" t="str">
        <x:v>D6-W-CL12</x:v>
      </x:c>
      <x:c r="C2867" s="127" t="str">
        <x:v>CHOIX</x:v>
      </x:c>
      <x:c r="D2867" s="127" t="str">
        <x:v>A</x:v>
      </x:c>
      <x:c r="E2867" s="128" t="n">
        <x:v>1</x:v>
      </x:c>
      <x:c r="F2867" s="127" t="str">
        <x:v>Joueur</x:v>
      </x:c>
      <x:c r="G2867" s="127" t="str">
        <x:v>Je tiens la limite du mandat actuel.</x:v>
      </x:c>
      <x:c r="H2867" s="127" t="str">
        <x:v>Regarder la personne ou l’appui concerné ; intention, pas résultat.</x:v>
      </x:c>
      <x:c r="I2867" s="127" t="str">
        <x:v>Option physiquement praticable ; partenaires mentionnés présents et volontaires ; ressources nécessaires disponibles.</x:v>
      </x:c>
      <x:c r="J2867" s="127" t="str">
        <x:v>Clan — désaccord interne et acte de confiance</x:v>
      </x:c>
      <x:c r="K2867" s="130" t="n">
        <x:v>7</x:v>
      </x:c>
    </x:row>
    <x:row r="2868" ht="59" customHeight="1">
      <x:c r="A2868" s="121" t="str">
        <x:v>D6-W-CL12-REPONSE-A-01</x:v>
      </x:c>
      <x:c r="B2868" s="122" t="str">
        <x:v>D6-W-CL12</x:v>
      </x:c>
      <x:c r="C2868" s="122" t="str">
        <x:v>REPONSE</x:v>
      </x:c>
      <x:c r="D2868" s="122" t="str">
        <x:v>A</x:v>
      </x:c>
      <x:c r="E2868" s="123" t="n">
        <x:v>1</x:v>
      </x:c>
      <x:c r="F2868" s="122" t="str">
        <x:v>Porteuse du Mandat Lié</x:v>
      </x:c>
      <x:c r="G2868" s="122" t="str">
        <x:v>Alors ramène nos gardes aux bornes. Ceux qui veulent continuer devront l’annoncer eux-mêmes.</x:v>
      </x:c>
      <x:c r="H2868" s="122" t="str">
        <x:v>Réponse au choix retenu ; les autres réponses ne sont pas jouées.</x:v>
      </x:c>
      <x:c r="I2868" s="122" t="str">
        <x:v>Option physiquement praticable ; partenaires mentionnés présents et volontaires ; ressources nécessaires disponibles.</x:v>
      </x:c>
      <x:c r="J2868" s="122" t="str">
        <x:v>Clan — désaccord interne et acte de confiance</x:v>
      </x:c>
      <x:c r="K2868" s="125" t="n">
        <x:v>13</x:v>
      </x:c>
    </x:row>
    <x:row r="2869" ht="59" customHeight="1">
      <x:c r="A2869" s="126" t="str">
        <x:v>D6-W-CL12-CHOIX-B-01</x:v>
      </x:c>
      <x:c r="B2869" s="127" t="str">
        <x:v>D6-W-CL12</x:v>
      </x:c>
      <x:c r="C2869" s="127" t="str">
        <x:v>CHOIX</x:v>
      </x:c>
      <x:c r="D2869" s="127" t="str">
        <x:v>B</x:v>
      </x:c>
      <x:c r="E2869" s="128" t="n">
        <x:v>1</x:v>
      </x:c>
      <x:c r="F2869" s="127" t="str">
        <x:v>Joueur</x:v>
      </x:c>
      <x:c r="G2869" s="127" t="str">
        <x:v>Je réunis ceux qui accepteraient une nouvelle opération.</x:v>
      </x:c>
      <x:c r="H2869" s="127" t="str">
        <x:v>Regarder la personne ou l’appui concerné ; intention, pas résultat.</x:v>
      </x:c>
      <x:c r="I2869" s="127" t="str">
        <x:v>Option physiquement praticable ; aucune téléportation ou ressource supposée. Si choix de différer : sortie sûre encore atteignable.</x:v>
      </x:c>
      <x:c r="J2869" s="127" t="str">
        <x:v>Clan — désaccord interne et acte de confiance</x:v>
      </x:c>
      <x:c r="K2869" s="130" t="n">
        <x:v>8</x:v>
      </x:c>
    </x:row>
    <x:row r="2870" ht="59" customHeight="1">
      <x:c r="A2870" s="121" t="str">
        <x:v>D6-W-CL12-REPONSE-B-01</x:v>
      </x:c>
      <x:c r="B2870" s="122" t="str">
        <x:v>D6-W-CL12</x:v>
      </x:c>
      <x:c r="C2870" s="122" t="str">
        <x:v>REPONSE</x:v>
      </x:c>
      <x:c r="D2870" s="122" t="str">
        <x:v>B</x:v>
      </x:c>
      <x:c r="E2870" s="123" t="n">
        <x:v>1</x:v>
      </x:c>
      <x:c r="F2870" s="122" t="str">
        <x:v>Chef voulant poursuivre</x:v>
      </x:c>
      <x:c r="G2870" s="122" t="str">
        <x:v>Amène-les ici avec ce qu’ils peuvent encore porter. Je ne poursuis pas avec des renforts imaginés.</x:v>
      </x:c>
      <x:c r="H2870" s="122" t="str">
        <x:v>Réponse au choix retenu ; les autres réponses ne sont pas jouées.</x:v>
      </x:c>
      <x:c r="I2870" s="122" t="str">
        <x:v>Option physiquement praticable ; aucune téléportation ou ressource supposée. Si choix de différer : sortie sûre encore atteignable.</x:v>
      </x:c>
      <x:c r="J2870" s="122" t="str">
        <x:v>Clan — désaccord interne et acte de confiance</x:v>
      </x:c>
      <x:c r="K2870" s="125" t="n">
        <x:v>16</x:v>
      </x:c>
    </x:row>
    <x:row r="2871" ht="209" customHeight="1">
      <x:c r="A2871" s="126" t="str">
        <x:v>D6-W-CL13-OUV---01</x:v>
      </x:c>
      <x:c r="B2871" s="127" t="str">
        <x:v>D6-W-CL13</x:v>
      </x:c>
      <x:c r="C2871" s="127" t="str">
        <x:v>OUV</x:v>
      </x:c>
      <x:c r="D2871" s="127" t="str">
        <x:v>-</x:v>
      </x:c>
      <x:c r="E2871" s="128" t="n">
        <x:v>1</x:v>
      </x:c>
      <x:c r="F2871" s="127" t="str">
        <x:v>Gardienne des Noms Rapportés</x:v>
      </x:c>
      <x:c r="G2871" s="127" t="str">
        <x:v>Son geste a emporté la proie. La piste jusqu’à elle venait pourtant de celui qu’il refuse de nommer.</x:v>
      </x:c>
      <x:c r="H2871" s="127" t="str">
        <x:v>Désigne l’élément visible concerné puis laisse au joueur le temps de regarder.</x:v>
      </x:c>
      <x:c r="I2871"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871" s="127" t="str">
        <x:v>Clan — désaccord interne et acte de confiance</x:v>
      </x:c>
      <x:c r="K2871" s="130" t="n">
        <x:v>18</x:v>
      </x:c>
    </x:row>
    <x:row r="2872" ht="74" customHeight="1">
      <x:c r="A2872" s="121" t="str">
        <x:v>D6-W-CL13-SUCCES---01</x:v>
      </x:c>
      <x:c r="B2872" s="122" t="str">
        <x:v>D6-W-CL13</x:v>
      </x:c>
      <x:c r="C2872" s="122" t="str">
        <x:v>SUCCES</x:v>
      </x:c>
      <x:c r="D2872" s="122" t="str">
        <x:v>-</x:v>
      </x:c>
      <x:c r="E2872" s="123" t="n">
        <x:v>1</x:v>
      </x:c>
      <x:c r="F2872" s="122" t="str">
        <x:v>Gardienne des Noms Rapportés</x:v>
      </x:c>
      <x:c r="G2872" s="122" t="str">
        <x:v>Le récit garde la prise et la contribution attestée. Ceux qui le voient peuvent suivre les deux.</x:v>
      </x:c>
      <x:c r="H2872" s="122" t="str">
        <x:v>Rejoint le point de travail ou de passage réellement obtenu.</x:v>
      </x:c>
      <x:c r="I2872" s="122" t="str">
        <x:v>Résultat correspondant effectivement constaté ; remplace ou supprime la ligne si choix de refus/différé/observation. Ne jamais jouer une victoire non acquise.</x:v>
      </x:c>
      <x:c r="J2872" s="122" t="str">
        <x:v>Clan — désaccord interne et acte de confiance</x:v>
      </x:c>
      <x:c r="K2872" s="125" t="n">
        <x:v>17</x:v>
      </x:c>
    </x:row>
    <x:row r="2873" ht="44" customHeight="1">
      <x:c r="A2873" s="126" t="str">
        <x:v>D6-W-CL13-ECHEC---01</x:v>
      </x:c>
      <x:c r="B2873" s="127" t="str">
        <x:v>D6-W-CL13</x:v>
      </x:c>
      <x:c r="C2873" s="127" t="str">
        <x:v>ECHEC</x:v>
      </x:c>
      <x:c r="D2873" s="127" t="str">
        <x:v>-</x:v>
      </x:c>
      <x:c r="E2873" s="128" t="n">
        <x:v>1</x:v>
      </x:c>
      <x:c r="F2873" s="127" t="str">
        <x:v>Chasseur du récit glorieux</x:v>
      </x:c>
      <x:c r="G2873" s="127" t="str">
        <x:v>Nous n’avons pas retrouvé la trace annoncée. La présentation doit encore montrer cette incertitude.</x:v>
      </x:c>
      <x:c r="H2873" s="127" t="str">
        <x:v>Abaisse la main et regarde la route ou l’objet resté inaccessible.</x:v>
      </x:c>
      <x:c r="I2873" s="127" t="str">
        <x:v>Échec ou blocage correspondant effectivement observé ; les dégâts, objets et positions persistent.</x:v>
      </x:c>
      <x:c r="J2873" s="127" t="str">
        <x:v>Clan — désaccord interne et acte de confiance</x:v>
      </x:c>
      <x:c r="K2873" s="130" t="n">
        <x:v>14</x:v>
      </x:c>
    </x:row>
    <x:row r="2874" ht="44" customHeight="1">
      <x:c r="A2874" s="121" t="str">
        <x:v>D6-W-CL13-REPRISE---01</x:v>
      </x:c>
      <x:c r="B2874" s="122" t="str">
        <x:v>D6-W-CL13</x:v>
      </x:c>
      <x:c r="C2874" s="122" t="str">
        <x:v>REPRISE</x:v>
      </x:c>
      <x:c r="D2874" s="122" t="str">
        <x:v>-</x:v>
      </x:c>
      <x:c r="E2874" s="123" t="n">
        <x:v>1</x:v>
      </x:c>
      <x:c r="F2874" s="122" t="str">
        <x:v>Gardienne des Noms Rapportés</x:v>
      </x:c>
      <x:c r="G2874" s="122" t="str">
        <x:v>La pièce est restée sur son support. Reprenons par le détail qui manquait.</x:v>
      </x:c>
      <x:c r="H2874" s="122" t="str">
        <x:v>Reprend sa place au dernier point sûr, sans rejouer le début.</x:v>
      </x:c>
      <x:c r="I2874" s="122" t="str">
        <x:v>Réinteraction volontaire après interruption ; état de l’action conservé.</x:v>
      </x:c>
      <x:c r="J2874" s="122" t="str">
        <x:v>Clan — désaccord interne et acte de confiance</x:v>
      </x:c>
      <x:c r="K2874" s="125" t="n">
        <x:v>13</x:v>
      </x:c>
    </x:row>
    <x:row r="2875" ht="59" customHeight="1">
      <x:c r="A2875" s="126" t="str">
        <x:v>D6-W-CL13-CHOIX-A-01</x:v>
      </x:c>
      <x:c r="B2875" s="127" t="str">
        <x:v>D6-W-CL13</x:v>
      </x:c>
      <x:c r="C2875" s="127" t="str">
        <x:v>CHOIX</x:v>
      </x:c>
      <x:c r="D2875" s="127" t="str">
        <x:v>A</x:v>
      </x:c>
      <x:c r="E2875" s="128" t="n">
        <x:v>1</x:v>
      </x:c>
      <x:c r="F2875" s="127" t="str">
        <x:v>Joueur</x:v>
      </x:c>
      <x:c r="G2875" s="127" t="str">
        <x:v>Je ramène la trace de ce pisteur.</x:v>
      </x:c>
      <x:c r="H2875" s="127" t="str">
        <x:v>Regarder la personne ou l’appui concerné ; intention, pas résultat.</x:v>
      </x:c>
      <x:c r="I2875" s="127" t="str">
        <x:v>Option physiquement praticable ; partenaires mentionnés présents et volontaires ; ressources nécessaires disponibles.</x:v>
      </x:c>
      <x:c r="J2875" s="127" t="str">
        <x:v>Clan — désaccord interne et acte de confiance</x:v>
      </x:c>
      <x:c r="K2875" s="130" t="n">
        <x:v>7</x:v>
      </x:c>
    </x:row>
    <x:row r="2876" ht="59" customHeight="1">
      <x:c r="A2876" s="121" t="str">
        <x:v>D6-W-CL13-REPONSE-A-01</x:v>
      </x:c>
      <x:c r="B2876" s="122" t="str">
        <x:v>D6-W-CL13</x:v>
      </x:c>
      <x:c r="C2876" s="122" t="str">
        <x:v>REPONSE</x:v>
      </x:c>
      <x:c r="D2876" s="122" t="str">
        <x:v>A</x:v>
      </x:c>
      <x:c r="E2876" s="123" t="n">
        <x:v>1</x:v>
      </x:c>
      <x:c r="F2876" s="122" t="str">
        <x:v>Gardienne des Noms Rapportés</x:v>
      </x:c>
      <x:c r="G2876" s="122" t="str">
        <x:v>Cherche son repère et demande-lui ce qu’il accepte de raconter. Je n’ajoute pas une voix qui n’a rien confié.</x:v>
      </x:c>
      <x:c r="H2876" s="122" t="str">
        <x:v>Réponse au choix retenu ; les autres réponses ne sont pas jouées.</x:v>
      </x:c>
      <x:c r="I2876" s="122" t="str">
        <x:v>Option physiquement praticable ; partenaires mentionnés présents et volontaires ; ressources nécessaires disponibles.</x:v>
      </x:c>
      <x:c r="J2876" s="122" t="str">
        <x:v>Clan — désaccord interne et acte de confiance</x:v>
      </x:c>
      <x:c r="K2876" s="125" t="n">
        <x:v>19</x:v>
      </x:c>
    </x:row>
    <x:row r="2877" ht="59" customHeight="1">
      <x:c r="A2877" s="126" t="str">
        <x:v>D6-W-CL13-CHOIX-B-01</x:v>
      </x:c>
      <x:c r="B2877" s="127" t="str">
        <x:v>D6-W-CL13</x:v>
      </x:c>
      <x:c r="C2877" s="127" t="str">
        <x:v>CHOIX</x:v>
      </x:c>
      <x:c r="D2877" s="127" t="str">
        <x:v>B</x:v>
      </x:c>
      <x:c r="E2877" s="128" t="n">
        <x:v>1</x:v>
      </x:c>
      <x:c r="F2877" s="127" t="str">
        <x:v>Joueur</x:v>
      </x:c>
      <x:c r="G2877" s="127" t="str">
        <x:v>Je montre ensemble la prise et la route qui l’a rendue possible.</x:v>
      </x:c>
      <x:c r="H2877" s="127" t="str">
        <x:v>Regarder la personne ou l’appui concerné ; intention, pas résultat.</x:v>
      </x:c>
      <x:c r="I2877" s="127" t="str">
        <x:v>Option physiquement praticable ; aucune téléportation ou ressource supposée. Si choix de différer : sortie sûre encore atteignable.</x:v>
      </x:c>
      <x:c r="J2877" s="127" t="str">
        <x:v>Clan — désaccord interne et acte de confiance</x:v>
      </x:c>
      <x:c r="K2877" s="130" t="n">
        <x:v>12</x:v>
      </x:c>
    </x:row>
    <x:row r="2878" ht="59" customHeight="1">
      <x:c r="A2878" s="121" t="str">
        <x:v>D6-W-CL13-REPONSE-B-01</x:v>
      </x:c>
      <x:c r="B2878" s="122" t="str">
        <x:v>D6-W-CL13</x:v>
      </x:c>
      <x:c r="C2878" s="122" t="str">
        <x:v>REPONSE</x:v>
      </x:c>
      <x:c r="D2878" s="122" t="str">
        <x:v>B</x:v>
      </x:c>
      <x:c r="E2878" s="123" t="n">
        <x:v>1</x:v>
      </x:c>
      <x:c r="F2878" s="122" t="str">
        <x:v>Chasseur du récit glorieux</x:v>
      </x:c>
      <x:c r="G2878" s="122" t="str">
        <x:v>Ne réduis pas mon combat pour agrandir sa piste. Place les deux ; je viendrai les regarder.</x:v>
      </x:c>
      <x:c r="H2878" s="122" t="str">
        <x:v>Réponse au choix retenu ; les autres réponses ne sont pas jouées.</x:v>
      </x:c>
      <x:c r="I2878" s="122" t="str">
        <x:v>Option physiquement praticable ; aucune téléportation ou ressource supposée. Si choix de différer : sortie sûre encore atteignable.</x:v>
      </x:c>
      <x:c r="J2878" s="122" t="str">
        <x:v>Clan — désaccord interne et acte de confiance</x:v>
      </x:c>
      <x:c r="K2878" s="125" t="n">
        <x:v>17</x:v>
      </x:c>
    </x:row>
    <x:row r="2879" ht="209" customHeight="1">
      <x:c r="A2879" s="126" t="str">
        <x:v>D6-W-CL14-OUV---01</x:v>
      </x:c>
      <x:c r="B2879" s="127" t="str">
        <x:v>D6-W-CL14</x:v>
      </x:c>
      <x:c r="C2879" s="127" t="str">
        <x:v>OUV</x:v>
      </x:c>
      <x:c r="D2879" s="127" t="str">
        <x:v>-</x:v>
      </x:c>
      <x:c r="E2879" s="128" t="n">
        <x:v>1</x:v>
      </x:c>
      <x:c r="F2879" s="127" t="str">
        <x:v>Accueillante du Foyer des Retours</x:v>
      </x:c>
      <x:c r="G2879" s="127" t="str">
        <x:v>Nous lui avons gardé une place. Cela ne nous donne pas sa prochaine route.</x:v>
      </x:c>
      <x:c r="H2879" s="127" t="str">
        <x:v>Désigne l’élément visible concerné puis laisse au joueur le temps de regarder.</x:v>
      </x:c>
      <x:c r="I2879"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879" s="127" t="str">
        <x:v>Clan — désaccord interne et acte de confiance</x:v>
      </x:c>
      <x:c r="K2879" s="130" t="n">
        <x:v>14</x:v>
      </x:c>
    </x:row>
    <x:row r="2880" ht="74" customHeight="1">
      <x:c r="A2880" s="121" t="str">
        <x:v>D6-W-CL14-SUCCES---01</x:v>
      </x:c>
      <x:c r="B2880" s="122" t="str">
        <x:v>D6-W-CL14</x:v>
      </x:c>
      <x:c r="C2880" s="122" t="str">
        <x:v>SUCCES</x:v>
      </x:c>
      <x:c r="D2880" s="122" t="str">
        <x:v>-</x:v>
      </x:c>
      <x:c r="E2880" s="123" t="n">
        <x:v>1</x:v>
      </x:c>
      <x:c r="F2880" s="122" t="str">
        <x:v>Accueillante du Foyer des Retours</x:v>
      </x:c>
      <x:c r="G2880" s="122" t="str">
        <x:v>Son choix a pris une forme : une place occupée ou un départ accompli. Ses objets ont suivi son accord.</x:v>
      </x:c>
      <x:c r="H2880" s="122" t="str">
        <x:v>Rejoint le point de travail ou de passage réellement obtenu.</x:v>
      </x:c>
      <x:c r="I2880" s="122" t="str">
        <x:v>Résultat correspondant effectivement constaté ; remplace ou supprime la ligne si choix de refus/différé/observation. Ne jamais jouer une victoire non acquise.</x:v>
      </x:c>
      <x:c r="J2880" s="122" t="str">
        <x:v>Clan — désaccord interne et acte de confiance</x:v>
      </x:c>
      <x:c r="K2880" s="125" t="n">
        <x:v>20</x:v>
      </x:c>
    </x:row>
    <x:row r="2881" ht="44" customHeight="1">
      <x:c r="A2881" s="126" t="str">
        <x:v>D6-W-CL14-ECHEC---01</x:v>
      </x:c>
      <x:c r="B2881" s="127" t="str">
        <x:v>D6-W-CL14</x:v>
      </x:c>
      <x:c r="C2881" s="127" t="str">
        <x:v>ECHEC</x:v>
      </x:c>
      <x:c r="D2881" s="127" t="str">
        <x:v>-</x:v>
      </x:c>
      <x:c r="E2881" s="128" t="n">
        <x:v>1</x:v>
      </x:c>
      <x:c r="F2881" s="127" t="str">
        <x:v>Survivant prêt à repartir</x:v>
      </x:c>
      <x:c r="G2881" s="127" t="str">
        <x:v>Le transport n’est pas parti. Ne rangez pas sa place comme s’il avait déjà quitté le quai.</x:v>
      </x:c>
      <x:c r="H2881" s="127" t="str">
        <x:v>Abaisse la main et regarde la route ou l’objet resté inaccessible.</x:v>
      </x:c>
      <x:c r="I2881" s="127" t="str">
        <x:v>Échec ou blocage correspondant effectivement observé ; les dégâts, objets et positions persistent.</x:v>
      </x:c>
      <x:c r="J2881" s="127" t="str">
        <x:v>Clan — désaccord interne et acte de confiance</x:v>
      </x:c>
      <x:c r="K2881" s="130" t="n">
        <x:v>17</x:v>
      </x:c>
    </x:row>
    <x:row r="2882" ht="44" customHeight="1">
      <x:c r="A2882" s="121" t="str">
        <x:v>D6-W-CL14-REPRISE---01</x:v>
      </x:c>
      <x:c r="B2882" s="122" t="str">
        <x:v>D6-W-CL14</x:v>
      </x:c>
      <x:c r="C2882" s="122" t="str">
        <x:v>REPRISE</x:v>
      </x:c>
      <x:c r="D2882" s="122" t="str">
        <x:v>-</x:v>
      </x:c>
      <x:c r="E2882" s="123" t="n">
        <x:v>1</x:v>
      </x:c>
      <x:c r="F2882" s="122" t="str">
        <x:v>Accueillante du Foyer des Retours</x:v>
      </x:c>
      <x:c r="G2882" s="122" t="str">
        <x:v>La caisse attend encore sa main. Reprenons avec la décision qu’il maintient.</x:v>
      </x:c>
      <x:c r="H2882" s="122" t="str">
        <x:v>Reprend sa place au dernier point sûr, sans rejouer le début.</x:v>
      </x:c>
      <x:c r="I2882" s="122" t="str">
        <x:v>Réinteraction volontaire après interruption ; état de l’action conservé.</x:v>
      </x:c>
      <x:c r="J2882" s="122" t="str">
        <x:v>Clan — désaccord interne et acte de confiance</x:v>
      </x:c>
      <x:c r="K2882" s="125" t="n">
        <x:v>12</x:v>
      </x:c>
    </x:row>
    <x:row r="2883" ht="59" customHeight="1">
      <x:c r="A2883" s="126" t="str">
        <x:v>D6-W-CL14-CHOIX-A-01</x:v>
      </x:c>
      <x:c r="B2883" s="127" t="str">
        <x:v>D6-W-CL14</x:v>
      </x:c>
      <x:c r="C2883" s="127" t="str">
        <x:v>CHOIX</x:v>
      </x:c>
      <x:c r="D2883" s="127" t="str">
        <x:v>A</x:v>
      </x:c>
      <x:c r="E2883" s="128" t="n">
        <x:v>1</x:v>
      </x:c>
      <x:c r="F2883" s="127" t="str">
        <x:v>Joueur</x:v>
      </x:c>
      <x:c r="G2883" s="127" t="str">
        <x:v>Je l’aide à préparer son départ.</x:v>
      </x:c>
      <x:c r="H2883" s="127" t="str">
        <x:v>Regarder la personne ou l’appui concerné ; intention, pas résultat.</x:v>
      </x:c>
      <x:c r="I2883" s="127" t="str">
        <x:v>Option physiquement praticable ; partenaires mentionnés présents et volontaires ; ressources nécessaires disponibles.</x:v>
      </x:c>
      <x:c r="J2883" s="127" t="str">
        <x:v>Clan — désaccord interne et acte de confiance</x:v>
      </x:c>
      <x:c r="K2883" s="130" t="n">
        <x:v>6</x:v>
      </x:c>
    </x:row>
    <x:row r="2884" ht="59" customHeight="1">
      <x:c r="A2884" s="121" t="str">
        <x:v>D6-W-CL14-REPONSE-A-01</x:v>
      </x:c>
      <x:c r="B2884" s="122" t="str">
        <x:v>D6-W-CL14</x:v>
      </x:c>
      <x:c r="C2884" s="122" t="str">
        <x:v>REPONSE</x:v>
      </x:c>
      <x:c r="D2884" s="122" t="str">
        <x:v>A</x:v>
      </x:c>
      <x:c r="E2884" s="123" t="n">
        <x:v>1</x:v>
      </x:c>
      <x:c r="F2884" s="122" t="str">
        <x:v>Accueillante du Foyer des Retours</x:v>
      </x:c>
      <x:c r="G2884" s="122" t="str">
        <x:v>Sa caisse est dans le dépôt qu’il a choisi. Apporte-la au quai avec lui.</x:v>
      </x:c>
      <x:c r="H2884" s="122" t="str">
        <x:v>Réponse au choix retenu ; les autres réponses ne sont pas jouées.</x:v>
      </x:c>
      <x:c r="I2884" s="122" t="str">
        <x:v>Option physiquement praticable ; partenaires mentionnés présents et volontaires ; ressources nécessaires disponibles.</x:v>
      </x:c>
      <x:c r="J2884" s="122" t="str">
        <x:v>Clan — désaccord interne et acte de confiance</x:v>
      </x:c>
      <x:c r="K2884" s="125" t="n">
        <x:v>14</x:v>
      </x:c>
    </x:row>
    <x:row r="2885" ht="59" customHeight="1">
      <x:c r="A2885" s="126" t="str">
        <x:v>D6-W-CL14-CHOIX-B-01</x:v>
      </x:c>
      <x:c r="B2885" s="127" t="str">
        <x:v>D6-W-CL14</x:v>
      </x:c>
      <x:c r="C2885" s="127" t="str">
        <x:v>CHOIX</x:v>
      </x:c>
      <x:c r="D2885" s="127" t="str">
        <x:v>B</x:v>
      </x:c>
      <x:c r="E2885" s="128" t="n">
        <x:v>1</x:v>
      </x:c>
      <x:c r="F2885" s="127" t="str">
        <x:v>Joueur</x:v>
      </x:c>
      <x:c r="G2885" s="127" t="str">
        <x:v>Je lui propose une halte plus longue, sans l’y retenir.</x:v>
      </x:c>
      <x:c r="H2885" s="127" t="str">
        <x:v>Regarder la personne ou l’appui concerné ; intention, pas résultat.</x:v>
      </x:c>
      <x:c r="I2885" s="127" t="str">
        <x:v>Option physiquement praticable ; aucune téléportation ou ressource supposée. Si choix de différer : sortie sûre encore atteignable.</x:v>
      </x:c>
      <x:c r="J2885" s="127" t="str">
        <x:v>Clan — désaccord interne et acte de confiance</x:v>
      </x:c>
      <x:c r="K2885" s="130" t="n">
        <x:v>10</x:v>
      </x:c>
    </x:row>
    <x:row r="2886" ht="59" customHeight="1">
      <x:c r="A2886" s="121" t="str">
        <x:v>D6-W-CL14-REPONSE-B-01</x:v>
      </x:c>
      <x:c r="B2886" s="122" t="str">
        <x:v>D6-W-CL14</x:v>
      </x:c>
      <x:c r="C2886" s="122" t="str">
        <x:v>REPONSE</x:v>
      </x:c>
      <x:c r="D2886" s="122" t="str">
        <x:v>B</x:v>
      </x:c>
      <x:c r="E2886" s="123" t="n">
        <x:v>1</x:v>
      </x:c>
      <x:c r="F2886" s="122" t="str">
        <x:v>Survivant prêt à repartir</x:v>
      </x:c>
      <x:c r="G2886" s="122" t="str">
        <x:v>Montre-moi où je pourrais travailler. Je déciderai après avoir essayé, pas parce que vous avez ouvert une porte.</x:v>
      </x:c>
      <x:c r="H2886" s="122" t="str">
        <x:v>Réponse au choix retenu ; les autres réponses ne sont pas jouées.</x:v>
      </x:c>
      <x:c r="I2886" s="122" t="str">
        <x:v>Option physiquement praticable ; aucune téléportation ou ressource supposée. Si choix de différer : sortie sûre encore atteignable.</x:v>
      </x:c>
      <x:c r="J2886" s="122" t="str">
        <x:v>Clan — désaccord interne et acte de confiance</x:v>
      </x:c>
      <x:c r="K2886" s="125" t="n">
        <x:v>18</x:v>
      </x:c>
    </x:row>
    <x:row r="2887" ht="209" customHeight="1">
      <x:c r="A2887" s="126" t="str">
        <x:v>D6-W-CL15-OUV---01</x:v>
      </x:c>
      <x:c r="B2887" s="127" t="str">
        <x:v>D6-W-CL15</x:v>
      </x:c>
      <x:c r="C2887" s="127" t="str">
        <x:v>OUV</x:v>
      </x:c>
      <x:c r="D2887" s="127" t="str">
        <x:v>-</x:v>
      </x:c>
      <x:c r="E2887" s="128" t="n">
        <x:v>1</x:v>
      </x:c>
      <x:c r="F2887" s="127" t="str">
        <x:v>Maître des Forges Fermées</x:v>
      </x:c>
      <x:c r="G2887" s="127" t="str">
        <x:v>Elle veut te montrer le procédé. Je veux d’abord voir ce que tu fais quand l’outil résiste à ta main.</x:v>
      </x:c>
      <x:c r="H2887" s="127" t="str">
        <x:v>Désigne l’élément visible concerné puis laisse au joueur le temps de regarder.</x:v>
      </x:c>
      <x:c r="I2887" s="127" t="str">
        <x:v>Joueur présent auprès des deux interlocuteurs ; désaccord local actif ; preuves et moyens de l’approche à obtenir dans le monde. Un clan comprend plusieurs positions ; aucune décision de ce dialogue ne s’impose aux autres clans.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887" s="127" t="str">
        <x:v>Clan — désaccord interne et acte de confiance</x:v>
      </x:c>
      <x:c r="K2887" s="130" t="n">
        <x:v>20</x:v>
      </x:c>
    </x:row>
    <x:row r="2888" ht="74" customHeight="1">
      <x:c r="A2888" s="121" t="str">
        <x:v>D6-W-CL15-SUCCES---01</x:v>
      </x:c>
      <x:c r="B2888" s="122" t="str">
        <x:v>D6-W-CL15</x:v>
      </x:c>
      <x:c r="C2888" s="122" t="str">
        <x:v>SUCCES</x:v>
      </x:c>
      <x:c r="D2888" s="122" t="str">
        <x:v>-</x:v>
      </x:c>
      <x:c r="E2888" s="123" t="n">
        <x:v>1</x:v>
      </x:c>
      <x:c r="F2888" s="122" t="str">
        <x:v>Maître des Forges Fermées</x:v>
      </x:c>
      <x:c r="G2888" s="122" t="str">
        <x:v>Le travail a été éprouvé devant nous. Chacun peut juger un geste qu’il a vu.</x:v>
      </x:c>
      <x:c r="H2888" s="122" t="str">
        <x:v>Rejoint le point de travail ou de passage réellement obtenu.</x:v>
      </x:c>
      <x:c r="I2888" s="122" t="str">
        <x:v>Résultat correspondant effectivement constaté ; remplace ou supprime la ligne si choix de refus/différé/observation. Ne jamais jouer une victoire non acquise.</x:v>
      </x:c>
      <x:c r="J2888" s="122" t="str">
        <x:v>Clan — désaccord interne et acte de confiance</x:v>
      </x:c>
      <x:c r="K2888" s="125" t="n">
        <x:v>15</x:v>
      </x:c>
    </x:row>
    <x:row r="2889" ht="44" customHeight="1">
      <x:c r="A2889" s="126" t="str">
        <x:v>D6-W-CL15-ECHEC---01</x:v>
      </x:c>
      <x:c r="B2889" s="127" t="str">
        <x:v>D6-W-CL15</x:v>
      </x:c>
      <x:c r="C2889" s="127" t="str">
        <x:v>ECHEC</x:v>
      </x:c>
      <x:c r="D2889" s="127" t="str">
        <x:v>-</x:v>
      </x:c>
      <x:c r="E2889" s="128" t="n">
        <x:v>1</x:v>
      </x:c>
      <x:c r="F2889" s="127" t="str">
        <x:v>Artisane favorable à la transmission</x:v>
      </x:c>
      <x:c r="G2889" s="127" t="str">
        <x:v>Tu as forcé la mauvaise attache. Pose l’outil et regarde la déformation.</x:v>
      </x:c>
      <x:c r="H2889" s="127" t="str">
        <x:v>Abaisse la main et regarde la route ou l’objet resté inaccessible.</x:v>
      </x:c>
      <x:c r="I2889" s="127" t="str">
        <x:v>Échec ou blocage correspondant effectivement observé ; les dégâts, objets et positions persistent.</x:v>
      </x:c>
      <x:c r="J2889" s="127" t="str">
        <x:v>Clan — désaccord interne et acte de confiance</x:v>
      </x:c>
      <x:c r="K2889" s="130" t="n">
        <x:v>12</x:v>
      </x:c>
    </x:row>
    <x:row r="2890" ht="44" customHeight="1">
      <x:c r="A2890" s="121" t="str">
        <x:v>D6-W-CL15-REPRISE---01</x:v>
      </x:c>
      <x:c r="B2890" s="122" t="str">
        <x:v>D6-W-CL15</x:v>
      </x:c>
      <x:c r="C2890" s="122" t="str">
        <x:v>REPRISE</x:v>
      </x:c>
      <x:c r="D2890" s="122" t="str">
        <x:v>-</x:v>
      </x:c>
      <x:c r="E2890" s="123" t="n">
        <x:v>1</x:v>
      </x:c>
      <x:c r="F2890" s="122" t="str">
        <x:v>Maître des Forges Fermées</x:v>
      </x:c>
      <x:c r="G2890" s="122" t="str">
        <x:v>La pièce d’essai garde ton erreur. Reprenons là, sans la cacher sous une neuve.</x:v>
      </x:c>
      <x:c r="H2890" s="122" t="str">
        <x:v>Reprend sa place au dernier point sûr, sans rejouer le début.</x:v>
      </x:c>
      <x:c r="I2890" s="122" t="str">
        <x:v>Réinteraction volontaire après interruption ; état de l’action conservé.</x:v>
      </x:c>
      <x:c r="J2890" s="122" t="str">
        <x:v>Clan — désaccord interne et acte de confiance</x:v>
      </x:c>
      <x:c r="K2890" s="125" t="n">
        <x:v>14</x:v>
      </x:c>
    </x:row>
    <x:row r="2891" ht="59" customHeight="1">
      <x:c r="A2891" s="126" t="str">
        <x:v>D6-W-CL15-CHOIX-A-01</x:v>
      </x:c>
      <x:c r="B2891" s="127" t="str">
        <x:v>D6-W-CL15</x:v>
      </x:c>
      <x:c r="C2891" s="127" t="str">
        <x:v>CHOIX</x:v>
      </x:c>
      <x:c r="D2891" s="127" t="str">
        <x:v>A</x:v>
      </x:c>
      <x:c r="E2891" s="128" t="n">
        <x:v>1</x:v>
      </x:c>
      <x:c r="F2891" s="127" t="str">
        <x:v>Joueur</x:v>
      </x:c>
      <x:c r="G2891" s="127" t="str">
        <x:v>Je passe l’épreuve d’ajustage.</x:v>
      </x:c>
      <x:c r="H2891" s="127" t="str">
        <x:v>Regarder la personne ou l’appui concerné ; intention, pas résultat.</x:v>
      </x:c>
      <x:c r="I2891" s="127" t="str">
        <x:v>Option physiquement praticable ; partenaires mentionnés présents et volontaires ; ressources nécessaires disponibles.</x:v>
      </x:c>
      <x:c r="J2891" s="127" t="str">
        <x:v>Clan — désaccord interne et acte de confiance</x:v>
      </x:c>
      <x:c r="K2891" s="130" t="n">
        <x:v>4</x:v>
      </x:c>
    </x:row>
    <x:row r="2892" ht="59" customHeight="1">
      <x:c r="A2892" s="121" t="str">
        <x:v>D6-W-CL15-REPONSE-A-01</x:v>
      </x:c>
      <x:c r="B2892" s="122" t="str">
        <x:v>D6-W-CL15</x:v>
      </x:c>
      <x:c r="C2892" s="122" t="str">
        <x:v>REPONSE</x:v>
      </x:c>
      <x:c r="D2892" s="122" t="str">
        <x:v>A</x:v>
      </x:c>
      <x:c r="E2892" s="123" t="n">
        <x:v>1</x:v>
      </x:c>
      <x:c r="F2892" s="122" t="str">
        <x:v>Maître des Forges Fermées</x:v>
      </x:c>
      <x:c r="G2892" s="122" t="str">
        <x:v>Alors commence sur la pièce d’essai. La marque de ton clan ne tournera pas la pince pour toi.</x:v>
      </x:c>
      <x:c r="H2892" s="122" t="str">
        <x:v>Réponse au choix retenu ; les autres réponses ne sont pas jouées.</x:v>
      </x:c>
      <x:c r="I2892" s="122" t="str">
        <x:v>Option physiquement praticable ; partenaires mentionnés présents et volontaires ; ressources nécessaires disponibles.</x:v>
      </x:c>
      <x:c r="J2892" s="122" t="str">
        <x:v>Clan — désaccord interne et acte de confiance</x:v>
      </x:c>
      <x:c r="K2892" s="125" t="n">
        <x:v>18</x:v>
      </x:c>
    </x:row>
    <x:row r="2893" ht="59" customHeight="1">
      <x:c r="A2893" s="126" t="str">
        <x:v>D6-W-CL15-CHOIX-B-01</x:v>
      </x:c>
      <x:c r="B2893" s="127" t="str">
        <x:v>D6-W-CL15</x:v>
      </x:c>
      <x:c r="C2893" s="127" t="str">
        <x:v>CHOIX</x:v>
      </x:c>
      <x:c r="D2893" s="127" t="str">
        <x:v>B</x:v>
      </x:c>
      <x:c r="E2893" s="128" t="n">
        <x:v>1</x:v>
      </x:c>
      <x:c r="F2893" s="127" t="str">
        <x:v>Joueur</x:v>
      </x:c>
      <x:c r="G2893" s="127" t="str">
        <x:v>Je travaille à côté d’elle sur une réparation ordinaire.</x:v>
      </x:c>
      <x:c r="H2893" s="127" t="str">
        <x:v>Regarder la personne ou l’appui concerné ; intention, pas résultat.</x:v>
      </x:c>
      <x:c r="I2893" s="127" t="str">
        <x:v>Option physiquement praticable ; aucune téléportation ou ressource supposée. Si choix de différer : sortie sûre encore atteignable.</x:v>
      </x:c>
      <x:c r="J2893" s="127" t="str">
        <x:v>Clan — désaccord interne et acte de confiance</x:v>
      </x:c>
      <x:c r="K2893" s="130" t="n">
        <x:v>9</x:v>
      </x:c>
    </x:row>
    <x:row r="2894" ht="59" customHeight="1">
      <x:c r="A2894" s="121" t="str">
        <x:v>D6-W-CL15-REPONSE-B-01</x:v>
      </x:c>
      <x:c r="B2894" s="122" t="str">
        <x:v>D6-W-CL15</x:v>
      </x:c>
      <x:c r="C2894" s="122" t="str">
        <x:v>REPONSE</x:v>
      </x:c>
      <x:c r="D2894" s="122" t="str">
        <x:v>B</x:v>
      </x:c>
      <x:c r="E2894" s="123" t="n">
        <x:v>1</x:v>
      </x:c>
      <x:c r="F2894" s="122" t="str">
        <x:v>Artisane favorable à la transmission</x:v>
      </x:c>
      <x:c r="G2894" s="122" t="str">
        <x:v>Viens à mon établi. Tu verras les gestes que j’ai le droit de transmettre ici ; le reste attend notre décision.</x:v>
      </x:c>
      <x:c r="H2894" s="122" t="str">
        <x:v>Réponse au choix retenu ; les autres réponses ne sont pas jouées.</x:v>
      </x:c>
      <x:c r="I2894" s="122" t="str">
        <x:v>Option physiquement praticable ; aucune téléportation ou ressource supposée. Si choix de différer : sortie sûre encore atteignable.</x:v>
      </x:c>
      <x:c r="J2894" s="122" t="str">
        <x:v>Clan — désaccord interne et acte de confiance</x:v>
      </x:c>
      <x:c r="K2894" s="125" t="n">
        <x:v>21</x:v>
      </x:c>
    </x:row>
    <x:row r="2895" ht="224" customHeight="1">
      <x:c r="A2895" s="126" t="str">
        <x:v>D6-W-SPACE-BASE-01-OUV---01</x:v>
      </x:c>
      <x:c r="B2895" s="127" t="str">
        <x:v>D6-W-SPACE-BASE-01</x:v>
      </x:c>
      <x:c r="C2895" s="127" t="str">
        <x:v>OUV</x:v>
      </x:c>
      <x:c r="D2895" s="127" t="str">
        <x:v>-</x:v>
      </x:c>
      <x:c r="E2895" s="128" t="n">
        <x:v>1</x:v>
      </x:c>
      <x:c r="F2895" s="127" t="str">
        <x:v>Pilote de la Couronne des Départs</x:v>
      </x:c>
      <x:c r="G2895" s="127" t="str">
        <x:v>Nous suivons deux balises. Entre elles, la seconde trace manque ; mon équipage ne connaît pas encore ce vide.</x:v>
      </x:c>
      <x:c r="H2895" s="127" t="str">
        <x:v>Désigne l’élément visible concerné puis laisse au joueur le temps de regarder.</x:v>
      </x:c>
      <x:c r="I2895" s="127" t="str">
        <x:v>Blooded, vaisseau et trajet joué; conditions du relais ou du chantier au sas ; arc local BASE5 correspondant actif. Le passage au sas et la disponibilité de l’interlocuteur sont vérifiés. Les étapes de l’arc se jouent ; le dialogue ne remplace pas leur résolution.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895" s="127" t="str">
        <x:v>Espace — arrivée et arc de base</x:v>
      </x:c>
      <x:c r="K2895" s="130" t="n">
        <x:v>19</x:v>
      </x:c>
    </x:row>
    <x:row r="2896" ht="74" customHeight="1">
      <x:c r="A2896" s="121" t="str">
        <x:v>D6-W-SPACE-BASE-01-SUCCES---01</x:v>
      </x:c>
      <x:c r="B2896" s="122" t="str">
        <x:v>D6-W-SPACE-BASE-01</x:v>
      </x:c>
      <x:c r="C2896" s="122" t="str">
        <x:v>SUCCES</x:v>
      </x:c>
      <x:c r="D2896" s="122" t="str">
        <x:v>-</x:v>
      </x:c>
      <x:c r="E2896" s="123" t="n">
        <x:v>1</x:v>
      </x:c>
      <x:c r="F2896" s="122" t="str">
        <x:v>Pilote de la Couronne des Départs</x:v>
      </x:c>
      <x:c r="G2896" s="122" t="str">
        <x:v>Le pilote a suivi le trajet vérifié. L’équipage a vu comment retrouver son quai.</x:v>
      </x:c>
      <x:c r="H2896" s="122" t="str">
        <x:v>Rejoint le point de travail ou de passage réellement obtenu.</x:v>
      </x:c>
      <x:c r="I2896" s="122" t="str">
        <x:v>Résultat correspondant effectivement constaté ; remplace ou supprime la ligne si choix de refus/différé/observation. Ne jamais jouer une victoire non acquise.</x:v>
      </x:c>
      <x:c r="J2896" s="122" t="str">
        <x:v>Espace — arrivée et arc de base</x:v>
      </x:c>
      <x:c r="K2896" s="125" t="n">
        <x:v>14</x:v>
      </x:c>
    </x:row>
    <x:row r="2897" ht="44" customHeight="1">
      <x:c r="A2897" s="126" t="str">
        <x:v>D6-W-SPACE-BASE-01-ECHEC---01</x:v>
      </x:c>
      <x:c r="B2897" s="127" t="str">
        <x:v>D6-W-SPACE-BASE-01</x:v>
      </x:c>
      <x:c r="C2897" s="127" t="str">
        <x:v>ECHEC</x:v>
      </x:c>
      <x:c r="D2897" s="127" t="str">
        <x:v>-</x:v>
      </x:c>
      <x:c r="E2897" s="128" t="n">
        <x:v>1</x:v>
      </x:c>
      <x:c r="F2897" s="127" t="str">
        <x:v>Pilote de la Couronne des Départs</x:v>
      </x:c>
      <x:c r="G2897" s="127" t="str">
        <x:v>Il manque toujours le repère entre ces signaux. Nous gardons les amarres.</x:v>
      </x:c>
      <x:c r="H2897" s="127" t="str">
        <x:v>Abaisse la main et regarde la route ou l’objet resté inaccessible.</x:v>
      </x:c>
      <x:c r="I2897" s="127" t="str">
        <x:v>Échec ou blocage correspondant effectivement observé ; les dégâts, objets et positions persistent.</x:v>
      </x:c>
      <x:c r="J2897" s="127" t="str">
        <x:v>Espace — arrivée et arc de base</x:v>
      </x:c>
      <x:c r="K2897" s="130" t="n">
        <x:v>12</x:v>
      </x:c>
    </x:row>
    <x:row r="2898" ht="44" customHeight="1">
      <x:c r="A2898" s="121" t="str">
        <x:v>D6-W-SPACE-BASE-01-REPRISE---01</x:v>
      </x:c>
      <x:c r="B2898" s="122" t="str">
        <x:v>D6-W-SPACE-BASE-01</x:v>
      </x:c>
      <x:c r="C2898" s="122" t="str">
        <x:v>REPRISE</x:v>
      </x:c>
      <x:c r="D2898" s="122" t="str">
        <x:v>-</x:v>
      </x:c>
      <x:c r="E2898" s="123" t="n">
        <x:v>1</x:v>
      </x:c>
      <x:c r="F2898" s="122" t="str">
        <x:v>Pilote de la Couronne des Départs</x:v>
      </x:c>
      <x:c r="G2898" s="122" t="str">
        <x:v>Les deux balises répondent encore. Reprenons l’écart qui manque.</x:v>
      </x:c>
      <x:c r="H2898" s="122" t="str">
        <x:v>Reprend sa place au dernier point sûr, sans rejouer le début.</x:v>
      </x:c>
      <x:c r="I2898" s="122" t="str">
        <x:v>Réinteraction volontaire après interruption ; état de l’action conservé.</x:v>
      </x:c>
      <x:c r="J2898" s="122" t="str">
        <x:v>Espace — arrivée et arc de base</x:v>
      </x:c>
      <x:c r="K2898" s="125" t="n">
        <x:v>9</x:v>
      </x:c>
    </x:row>
    <x:row r="2899" ht="59" customHeight="1">
      <x:c r="A2899" s="126" t="str">
        <x:v>D6-W-SPACE-BASE-01-CHOIX-A-01</x:v>
      </x:c>
      <x:c r="B2899" s="127" t="str">
        <x:v>D6-W-SPACE-BASE-01</x:v>
      </x:c>
      <x:c r="C2899" s="127" t="str">
        <x:v>CHOIX</x:v>
      </x:c>
      <x:c r="D2899" s="127" t="str">
        <x:v>A</x:v>
      </x:c>
      <x:c r="E2899" s="128" t="n">
        <x:v>1</x:v>
      </x:c>
      <x:c r="F2899" s="127" t="str">
        <x:v>Joueur</x:v>
      </x:c>
      <x:c r="G2899" s="127" t="str">
        <x:v>Je vous accompagne au départ.</x:v>
      </x:c>
      <x:c r="H2899" s="127" t="str">
        <x:v>Regarder la personne ou l’appui concerné ; intention, pas résultat.</x:v>
      </x:c>
      <x:c r="I2899" s="127" t="str">
        <x:v>Option physiquement praticable ; partenaires mentionnés présents et volontaires ; ressources nécessaires disponibles.</x:v>
      </x:c>
      <x:c r="J2899" s="127" t="str">
        <x:v>Espace — arrivée et arc de base</x:v>
      </x:c>
      <x:c r="K2899" s="130" t="n">
        <x:v>5</x:v>
      </x:c>
    </x:row>
    <x:row r="2900" ht="59" customHeight="1">
      <x:c r="A2900" s="121" t="str">
        <x:v>D6-W-SPACE-BASE-01-REPONSE-A-01</x:v>
      </x:c>
      <x:c r="B2900" s="122" t="str">
        <x:v>D6-W-SPACE-BASE-01</x:v>
      </x:c>
      <x:c r="C2900" s="122" t="str">
        <x:v>REPONSE</x:v>
      </x:c>
      <x:c r="D2900" s="122" t="str">
        <x:v>A</x:v>
      </x:c>
      <x:c r="E2900" s="123" t="n">
        <x:v>1</x:v>
      </x:c>
      <x:c r="F2900" s="122" t="str">
        <x:v>Pilote de la Couronne des Départs</x:v>
      </x:c>
      <x:c r="G2900" s="122" t="str">
        <x:v>Pose le repère de quai puis rejoins ta coque. Nous lirons ton passage avant de quitter le nôtre.</x:v>
      </x:c>
      <x:c r="H2900" s="122" t="str">
        <x:v>Réponse au choix retenu ; les autres réponses ne sont pas jouées.</x:v>
      </x:c>
      <x:c r="I2900" s="122" t="str">
        <x:v>Option physiquement praticable ; partenaires mentionnés présents et volontaires ; ressources nécessaires disponibles.</x:v>
      </x:c>
      <x:c r="J2900" s="122" t="str">
        <x:v>Espace — arrivée et arc de base</x:v>
      </x:c>
      <x:c r="K2900" s="125" t="n">
        <x:v>18</x:v>
      </x:c>
    </x:row>
    <x:row r="2901" ht="59" customHeight="1">
      <x:c r="A2901" s="126" t="str">
        <x:v>D6-W-SPACE-BASE-01-CHOIX-B-01</x:v>
      </x:c>
      <x:c r="B2901" s="127" t="str">
        <x:v>D6-W-SPACE-BASE-01</x:v>
      </x:c>
      <x:c r="C2901" s="127" t="str">
        <x:v>CHOIX</x:v>
      </x:c>
      <x:c r="D2901" s="127" t="str">
        <x:v>B</x:v>
      </x:c>
      <x:c r="E2901" s="128" t="n">
        <x:v>1</x:v>
      </x:c>
      <x:c r="F2901" s="127" t="str">
        <x:v>Joueur</x:v>
      </x:c>
      <x:c r="G2901" s="127" t="str">
        <x:v>Je vérifie une route plus longue et vous la transmets.</x:v>
      </x:c>
      <x:c r="H2901" s="127" t="str">
        <x:v>Regarder la personne ou l’appui concerné ; intention, pas résultat.</x:v>
      </x:c>
      <x:c r="I2901" s="127" t="str">
        <x:v>Option physiquement praticable ; aucune téléportation ou ressource supposée. Si choix de différer : sortie sûre encore atteignable.</x:v>
      </x:c>
      <x:c r="J2901" s="127" t="str">
        <x:v>Espace — arrivée et arc de base</x:v>
      </x:c>
      <x:c r="K2901" s="130" t="n">
        <x:v>10</x:v>
      </x:c>
    </x:row>
    <x:row r="2902" ht="59" customHeight="1">
      <x:c r="A2902" s="121" t="str">
        <x:v>D6-W-SPACE-BASE-01-REPONSE-B-01</x:v>
      </x:c>
      <x:c r="B2902" s="122" t="str">
        <x:v>D6-W-SPACE-BASE-01</x:v>
      </x:c>
      <x:c r="C2902" s="122" t="str">
        <x:v>REPONSE</x:v>
      </x:c>
      <x:c r="D2902" s="122" t="str">
        <x:v>B</x:v>
      </x:c>
      <x:c r="E2902" s="123" t="n">
        <x:v>1</x:v>
      </x:c>
      <x:c r="F2902" s="122" t="str">
        <x:v>Pilote de la Couronne des Départs</x:v>
      </x:c>
      <x:c r="G2902" s="122" t="str">
        <x:v>Montre-nous chaque halte que tu as confirmée. Nous pouvons partir plus tard.</x:v>
      </x:c>
      <x:c r="H2902" s="122" t="str">
        <x:v>Réponse au choix retenu ; les autres réponses ne sont pas jouées.</x:v>
      </x:c>
      <x:c r="I2902" s="122" t="str">
        <x:v>Option physiquement praticable ; aucune téléportation ou ressource supposée. Si choix de différer : sortie sûre encore atteignable.</x:v>
      </x:c>
      <x:c r="J2902" s="122" t="str">
        <x:v>Espace — arrivée et arc de base</x:v>
      </x:c>
      <x:c r="K2902" s="125" t="n">
        <x:v>12</x:v>
      </x:c>
    </x:row>
    <x:row r="2903" ht="224" customHeight="1">
      <x:c r="A2903" s="126" t="str">
        <x:v>D6-W-SPACE-BASE-02-OUV---01</x:v>
      </x:c>
      <x:c r="B2903" s="127" t="str">
        <x:v>D6-W-SPACE-BASE-02</x:v>
      </x:c>
      <x:c r="C2903" s="127" t="str">
        <x:v>OUV</x:v>
      </x:c>
      <x:c r="D2903" s="127" t="str">
        <x:v>-</x:v>
      </x:c>
      <x:c r="E2903" s="128" t="n">
        <x:v>1</x:v>
      </x:c>
      <x:c r="F2903" s="127" t="str">
        <x:v>Technicienne des Trois Routes</x:v>
      </x:c>
      <x:c r="G2903" s="127" t="str">
        <x:v>Écoute ces rythmes. Le nouveau signal revient sur l’ancien et leur donne le même départ.</x:v>
      </x:c>
      <x:c r="H2903" s="127" t="str">
        <x:v>Désigne l’élément visible concerné puis laisse au joueur le temps de regarder.</x:v>
      </x:c>
      <x:c r="I2903" s="127" t="str">
        <x:v>Blooded, vaisseau et trajet joué; conditions du relais ou du chantier au sas ; arc local BASE5 correspondant actif. Le passage au sas et la disponibilité de l’interlocuteur sont vérifiés. Les étapes de l’arc se jouent ; le dialogue ne remplace pas leur résolution.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903" s="127" t="str">
        <x:v>Espace — arrivée et arc de base</x:v>
      </x:c>
      <x:c r="K2903" s="130" t="n">
        <x:v>15</x:v>
      </x:c>
    </x:row>
    <x:row r="2904" ht="74" customHeight="1">
      <x:c r="A2904" s="121" t="str">
        <x:v>D6-W-SPACE-BASE-02-SUCCES---01</x:v>
      </x:c>
      <x:c r="B2904" s="122" t="str">
        <x:v>D6-W-SPACE-BASE-02</x:v>
      </x:c>
      <x:c r="C2904" s="122" t="str">
        <x:v>SUCCES</x:v>
      </x:c>
      <x:c r="D2904" s="122" t="str">
        <x:v>-</x:v>
      </x:c>
      <x:c r="E2904" s="123" t="n">
        <x:v>1</x:v>
      </x:c>
      <x:c r="F2904" s="122" t="str">
        <x:v>Technicienne des Trois Routes</x:v>
      </x:c>
      <x:c r="G2904" s="122" t="str">
        <x:v>L’essai distingue le signal prévu. Le prochain trajet sait quelle installation il emploie.</x:v>
      </x:c>
      <x:c r="H2904" s="122" t="str">
        <x:v>Rejoint le point de travail ou de passage réellement obtenu.</x:v>
      </x:c>
      <x:c r="I2904" s="122" t="str">
        <x:v>Résultat correspondant effectivement constaté ; remplace ou supprime la ligne si choix de refus/différé/observation. Ne jamais jouer une victoire non acquise.</x:v>
      </x:c>
      <x:c r="J2904" s="122" t="str">
        <x:v>Espace — arrivée et arc de base</x:v>
      </x:c>
      <x:c r="K2904" s="125" t="n">
        <x:v>13</x:v>
      </x:c>
    </x:row>
    <x:row r="2905" ht="44" customHeight="1">
      <x:c r="A2905" s="126" t="str">
        <x:v>D6-W-SPACE-BASE-02-ECHEC---01</x:v>
      </x:c>
      <x:c r="B2905" s="127" t="str">
        <x:v>D6-W-SPACE-BASE-02</x:v>
      </x:c>
      <x:c r="C2905" s="127" t="str">
        <x:v>ECHEC</x:v>
      </x:c>
      <x:c r="D2905" s="127" t="str">
        <x:v>-</x:v>
      </x:c>
      <x:c r="E2905" s="128" t="n">
        <x:v>1</x:v>
      </x:c>
      <x:c r="F2905" s="127" t="str">
        <x:v>Technicienne des Trois Routes</x:v>
      </x:c>
      <x:c r="G2905" s="127" t="str">
        <x:v>Les deux rythmes se superposent encore. Personne ne décolle sur ce réglage.</x:v>
      </x:c>
      <x:c r="H2905" s="127" t="str">
        <x:v>Abaisse la main et regarde la route ou l’objet resté inaccessible.</x:v>
      </x:c>
      <x:c r="I2905" s="127" t="str">
        <x:v>Échec ou blocage correspondant effectivement observé ; les dégâts, objets et positions persistent.</x:v>
      </x:c>
      <x:c r="J2905" s="127" t="str">
        <x:v>Espace — arrivée et arc de base</x:v>
      </x:c>
      <x:c r="K2905" s="130" t="n">
        <x:v>12</x:v>
      </x:c>
    </x:row>
    <x:row r="2906" ht="44" customHeight="1">
      <x:c r="A2906" s="121" t="str">
        <x:v>D6-W-SPACE-BASE-02-REPRISE---01</x:v>
      </x:c>
      <x:c r="B2906" s="122" t="str">
        <x:v>D6-W-SPACE-BASE-02</x:v>
      </x:c>
      <x:c r="C2906" s="122" t="str">
        <x:v>REPRISE</x:v>
      </x:c>
      <x:c r="D2906" s="122" t="str">
        <x:v>-</x:v>
      </x:c>
      <x:c r="E2906" s="123" t="n">
        <x:v>1</x:v>
      </x:c>
      <x:c r="F2906" s="122" t="str">
        <x:v>Technicienne des Trois Routes</x:v>
      </x:c>
      <x:c r="G2906" s="122" t="str">
        <x:v>La sonde est à son dernier appui. Reprenons le test depuis la baie.</x:v>
      </x:c>
      <x:c r="H2906" s="122" t="str">
        <x:v>Reprend sa place au dernier point sûr, sans rejouer le début.</x:v>
      </x:c>
      <x:c r="I2906" s="122" t="str">
        <x:v>Réinteraction volontaire après interruption ; état de l’action conservé.</x:v>
      </x:c>
      <x:c r="J2906" s="122" t="str">
        <x:v>Espace — arrivée et arc de base</x:v>
      </x:c>
      <x:c r="K2906" s="125" t="n">
        <x:v>13</x:v>
      </x:c>
    </x:row>
    <x:row r="2907" ht="59" customHeight="1">
      <x:c r="A2907" s="126" t="str">
        <x:v>D6-W-SPACE-BASE-02-CHOIX-A-01</x:v>
      </x:c>
      <x:c r="B2907" s="127" t="str">
        <x:v>D6-W-SPACE-BASE-02</x:v>
      </x:c>
      <x:c r="C2907" s="127" t="str">
        <x:v>CHOIX</x:v>
      </x:c>
      <x:c r="D2907" s="127" t="str">
        <x:v>A</x:v>
      </x:c>
      <x:c r="E2907" s="128" t="n">
        <x:v>1</x:v>
      </x:c>
      <x:c r="F2907" s="127" t="str">
        <x:v>Joueur</x:v>
      </x:c>
      <x:c r="G2907" s="127" t="str">
        <x:v>Je répare le relais ancien.</x:v>
      </x:c>
      <x:c r="H2907" s="127" t="str">
        <x:v>Regarder la personne ou l’appui concerné ; intention, pas résultat.</x:v>
      </x:c>
      <x:c r="I2907" s="127" t="str">
        <x:v>Option physiquement praticable ; partenaires mentionnés présents et volontaires ; ressources nécessaires disponibles.</x:v>
      </x:c>
      <x:c r="J2907" s="127" t="str">
        <x:v>Espace — arrivée et arc de base</x:v>
      </x:c>
      <x:c r="K2907" s="130" t="n">
        <x:v>5</x:v>
      </x:c>
    </x:row>
    <x:row r="2908" ht="59" customHeight="1">
      <x:c r="A2908" s="121" t="str">
        <x:v>D6-W-SPACE-BASE-02-REPONSE-A-01</x:v>
      </x:c>
      <x:c r="B2908" s="122" t="str">
        <x:v>D6-W-SPACE-BASE-02</x:v>
      </x:c>
      <x:c r="C2908" s="122" t="str">
        <x:v>REPONSE</x:v>
      </x:c>
      <x:c r="D2908" s="122" t="str">
        <x:v>A</x:v>
      </x:c>
      <x:c r="E2908" s="123" t="n">
        <x:v>1</x:v>
      </x:c>
      <x:c r="F2908" s="122" t="str">
        <x:v>Technicienne des Trois Routes</x:v>
      </x:c>
      <x:c r="G2908" s="122" t="str">
        <x:v>Déplace la sonde sur le banc. Nous comparerons sa réponse avant de sortir au balisage.</x:v>
      </x:c>
      <x:c r="H2908" s="122" t="str">
        <x:v>Réponse au choix retenu ; les autres réponses ne sont pas jouées.</x:v>
      </x:c>
      <x:c r="I2908" s="122" t="str">
        <x:v>Option physiquement praticable ; partenaires mentionnés présents et volontaires ; ressources nécessaires disponibles.</x:v>
      </x:c>
      <x:c r="J2908" s="122" t="str">
        <x:v>Espace — arrivée et arc de base</x:v>
      </x:c>
      <x:c r="K2908" s="125" t="n">
        <x:v>15</x:v>
      </x:c>
    </x:row>
    <x:row r="2909" ht="59" customHeight="1">
      <x:c r="A2909" s="126" t="str">
        <x:v>D6-W-SPACE-BASE-02-CHOIX-B-01</x:v>
      </x:c>
      <x:c r="B2909" s="127" t="str">
        <x:v>D6-W-SPACE-BASE-02</x:v>
      </x:c>
      <x:c r="C2909" s="127" t="str">
        <x:v>CHOIX</x:v>
      </x:c>
      <x:c r="D2909" s="127" t="str">
        <x:v>B</x:v>
      </x:c>
      <x:c r="E2909" s="128" t="n">
        <x:v>1</x:v>
      </x:c>
      <x:c r="F2909" s="127" t="str">
        <x:v>Joueur</x:v>
      </x:c>
      <x:c r="G2909" s="127" t="str">
        <x:v>J’ouvre une fenêtre courte avec la sonde disponible.</x:v>
      </x:c>
      <x:c r="H2909" s="127" t="str">
        <x:v>Regarder la personne ou l’appui concerné ; intention, pas résultat.</x:v>
      </x:c>
      <x:c r="I2909" s="127" t="str">
        <x:v>Option physiquement praticable ; aucune téléportation ou ressource supposée. Si choix de différer : sortie sûre encore atteignable.</x:v>
      </x:c>
      <x:c r="J2909" s="127" t="str">
        <x:v>Espace — arrivée et arc de base</x:v>
      </x:c>
      <x:c r="K2909" s="130" t="n">
        <x:v>8</x:v>
      </x:c>
    </x:row>
    <x:row r="2910" ht="59" customHeight="1">
      <x:c r="A2910" s="121" t="str">
        <x:v>D6-W-SPACE-BASE-02-REPONSE-B-01</x:v>
      </x:c>
      <x:c r="B2910" s="122" t="str">
        <x:v>D6-W-SPACE-BASE-02</x:v>
      </x:c>
      <x:c r="C2910" s="122" t="str">
        <x:v>REPONSE</x:v>
      </x:c>
      <x:c r="D2910" s="122" t="str">
        <x:v>B</x:v>
      </x:c>
      <x:c r="E2910" s="123" t="n">
        <x:v>1</x:v>
      </x:c>
      <x:c r="F2910" s="122" t="str">
        <x:v>Technicienne des Trois Routes</x:v>
      </x:c>
      <x:c r="G2910" s="122" t="str">
        <x:v>Elle servira cette approche et sera dépensée. Prépare aussi la route du retour.</x:v>
      </x:c>
      <x:c r="H2910" s="122" t="str">
        <x:v>Réponse au choix retenu ; les autres réponses ne sont pas jouées.</x:v>
      </x:c>
      <x:c r="I2910" s="122" t="str">
        <x:v>Option physiquement praticable ; aucune téléportation ou ressource supposée. Si choix de différer : sortie sûre encore atteignable.</x:v>
      </x:c>
      <x:c r="J2910" s="122" t="str">
        <x:v>Espace — arrivée et arc de base</x:v>
      </x:c>
      <x:c r="K2910" s="125" t="n">
        <x:v>13</x:v>
      </x:c>
    </x:row>
    <x:row r="2911" ht="254" customHeight="1">
      <x:c r="A2911" s="126" t="str">
        <x:v>D6-W-SPACE-BASE-03-OUV---01</x:v>
      </x:c>
      <x:c r="B2911" s="127" t="str">
        <x:v>D6-W-SPACE-BASE-03</x:v>
      </x:c>
      <x:c r="C2911" s="127" t="str">
        <x:v>OUV</x:v>
      </x:c>
      <x:c r="D2911" s="127" t="str">
        <x:v>-</x:v>
      </x:c>
      <x:c r="E2911" s="128" t="n">
        <x:v>1</x:v>
      </x:c>
      <x:c r="F2911" s="127" t="str">
        <x:v>Inspectrice des Coques Ouvertes</x:v>
      </x:c>
      <x:c r="G2911" s="127" t="str">
        <x:v>La cicatrice passe sur deux plaques. Ce n’est pas elle qui m’inquiète : regarde le support creusé dessous.</x:v>
      </x:c>
      <x:c r="H2911" s="127" t="str">
        <x:v>Désigne l’élément visible concerné puis laisse au joueur le temps de regarder.</x:v>
      </x:c>
      <x:c r="I2911" s="127" t="str">
        <x:v>Blooded, vaisseau et trajet joué; conditions du relais ou du chantier au sas ; arc local BASE5 correspondant actif. Le passage au sas et la disponibilité de l’interlocuteur sont vérifiés. Les étapes de l’arc se jouent ; le dialogue ne remplace pas leur résolution. La Veille Partagée reste un projet de fin Elite ; cette inspection ne donne ni propriété, ni équipage, ni départ anticipé.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911" s="127" t="str">
        <x:v>Espace — arrivée et arc de base</x:v>
      </x:c>
      <x:c r="K2911" s="130" t="n">
        <x:v>18</x:v>
      </x:c>
    </x:row>
    <x:row r="2912" ht="74" customHeight="1">
      <x:c r="A2912" s="121" t="str">
        <x:v>D6-W-SPACE-BASE-03-SUCCES---01</x:v>
      </x:c>
      <x:c r="B2912" s="122" t="str">
        <x:v>D6-W-SPACE-BASE-03</x:v>
      </x:c>
      <x:c r="C2912" s="122" t="str">
        <x:v>SUCCES</x:v>
      </x:c>
      <x:c r="D2912" s="122" t="str">
        <x:v>-</x:v>
      </x:c>
      <x:c r="E2912" s="123" t="n">
        <x:v>1</x:v>
      </x:c>
      <x:c r="F2912" s="122" t="str">
        <x:v>Inspectrice des Coques Ouvertes</x:v>
      </x:c>
      <x:c r="G2912" s="122" t="str">
        <x:v>Le pont a passé l’épreuve sur ses appuis repris. La trace est restée visible ou conservée à l’endroit choisi.</x:v>
      </x:c>
      <x:c r="H2912" s="122" t="str">
        <x:v>Rejoint le point de travail ou de passage réellement obtenu.</x:v>
      </x:c>
      <x:c r="I2912" s="122" t="str">
        <x:v>Résultat correspondant effectivement constaté ; remplace ou supprime la ligne si choix de refus/différé/observation. Ne jamais jouer une victoire non acquise.</x:v>
      </x:c>
      <x:c r="J2912" s="122" t="str">
        <x:v>Espace — arrivée et arc de base</x:v>
      </x:c>
      <x:c r="K2912" s="125" t="n">
        <x:v>19</x:v>
      </x:c>
    </x:row>
    <x:row r="2913" ht="44" customHeight="1">
      <x:c r="A2913" s="126" t="str">
        <x:v>D6-W-SPACE-BASE-03-ECHEC---01</x:v>
      </x:c>
      <x:c r="B2913" s="127" t="str">
        <x:v>D6-W-SPACE-BASE-03</x:v>
      </x:c>
      <x:c r="C2913" s="127" t="str">
        <x:v>ECHEC</x:v>
      </x:c>
      <x:c r="D2913" s="127" t="str">
        <x:v>-</x:v>
      </x:c>
      <x:c r="E2913" s="128" t="n">
        <x:v>1</x:v>
      </x:c>
      <x:c r="F2913" s="127" t="str">
        <x:v>Inspectrice des Coques Ouvertes</x:v>
      </x:c>
      <x:c r="G2913" s="127" t="str">
        <x:v>Le support fléchit encore. Aucun équipage ne dort au-dessus de cette faiblesse.</x:v>
      </x:c>
      <x:c r="H2913" s="127" t="str">
        <x:v>Abaisse la main et regarde la route ou l’objet resté inaccessible.</x:v>
      </x:c>
      <x:c r="I2913" s="127" t="str">
        <x:v>Échec ou blocage correspondant effectivement observé ; les dégâts, objets et positions persistent.</x:v>
      </x:c>
      <x:c r="J2913" s="127" t="str">
        <x:v>Espace — arrivée et arc de base</x:v>
      </x:c>
      <x:c r="K2913" s="130" t="n">
        <x:v>12</x:v>
      </x:c>
    </x:row>
    <x:row r="2914" ht="44" customHeight="1">
      <x:c r="A2914" s="121" t="str">
        <x:v>D6-W-SPACE-BASE-03-REPRISE---01</x:v>
      </x:c>
      <x:c r="B2914" s="122" t="str">
        <x:v>D6-W-SPACE-BASE-03</x:v>
      </x:c>
      <x:c r="C2914" s="122" t="str">
        <x:v>REPRISE</x:v>
      </x:c>
      <x:c r="D2914" s="122" t="str">
        <x:v>-</x:v>
      </x:c>
      <x:c r="E2914" s="123" t="n">
        <x:v>1</x:v>
      </x:c>
      <x:c r="F2914" s="122" t="str">
        <x:v>Inspectrice des Coques Ouvertes</x:v>
      </x:c>
      <x:c r="G2914" s="122" t="str">
        <x:v>La traverse attend sur le modèle. Reprenons le point qui n’a pas tenu.</x:v>
      </x:c>
      <x:c r="H2914" s="122" t="str">
        <x:v>Reprend sa place au dernier point sûr, sans rejouer le début.</x:v>
      </x:c>
      <x:c r="I2914" s="122" t="str">
        <x:v>Réinteraction volontaire après interruption ; état de l’action conservé.</x:v>
      </x:c>
      <x:c r="J2914" s="122" t="str">
        <x:v>Espace — arrivée et arc de base</x:v>
      </x:c>
      <x:c r="K2914" s="125" t="n">
        <x:v>13</x:v>
      </x:c>
    </x:row>
    <x:row r="2915" ht="59" customHeight="1">
      <x:c r="A2915" s="126" t="str">
        <x:v>D6-W-SPACE-BASE-03-CHOIX-A-01</x:v>
      </x:c>
      <x:c r="B2915" s="127" t="str">
        <x:v>D6-W-SPACE-BASE-03</x:v>
      </x:c>
      <x:c r="C2915" s="127" t="str">
        <x:v>CHOIX</x:v>
      </x:c>
      <x:c r="D2915" s="127" t="str">
        <x:v>A</x:v>
      </x:c>
      <x:c r="E2915" s="128" t="n">
        <x:v>1</x:v>
      </x:c>
      <x:c r="F2915" s="127" t="str">
        <x:v>Joueur</x:v>
      </x:c>
      <x:c r="G2915" s="127" t="str">
        <x:v>Je garde la marque et je renforce son appui.</x:v>
      </x:c>
      <x:c r="H2915" s="127" t="str">
        <x:v>Regarder la personne ou l’appui concerné ; intention, pas résultat.</x:v>
      </x:c>
      <x:c r="I2915" s="127" t="str">
        <x:v>Option physiquement praticable ; partenaires mentionnés présents et volontaires ; ressources nécessaires disponibles.</x:v>
      </x:c>
      <x:c r="J2915" s="127" t="str">
        <x:v>Espace — arrivée et arc de base</x:v>
      </x:c>
      <x:c r="K2915" s="130" t="n">
        <x:v>9</x:v>
      </x:c>
    </x:row>
    <x:row r="2916" ht="59" customHeight="1">
      <x:c r="A2916" s="121" t="str">
        <x:v>D6-W-SPACE-BASE-03-REPONSE-A-01</x:v>
      </x:c>
      <x:c r="B2916" s="122" t="str">
        <x:v>D6-W-SPACE-BASE-03</x:v>
      </x:c>
      <x:c r="C2916" s="122" t="str">
        <x:v>REPONSE</x:v>
      </x:c>
      <x:c r="D2916" s="122" t="str">
        <x:v>A</x:v>
      </x:c>
      <x:c r="E2916" s="123" t="n">
        <x:v>1</x:v>
      </x:c>
      <x:c r="F2916" s="122" t="str">
        <x:v>Inspectrice des Coques Ouvertes</x:v>
      </x:c>
      <x:c r="G2916" s="122" t="str">
        <x:v>Compare les deux prises puis amène la traverse sur le modèle. La marque restera visible après le travail.</x:v>
      </x:c>
      <x:c r="H2916" s="122" t="str">
        <x:v>Réponse au choix retenu ; les autres réponses ne sont pas jouées.</x:v>
      </x:c>
      <x:c r="I2916" s="122" t="str">
        <x:v>Option physiquement praticable ; partenaires mentionnés présents et volontaires ; ressources nécessaires disponibles.</x:v>
      </x:c>
      <x:c r="J2916" s="122" t="str">
        <x:v>Espace — arrivée et arc de base</x:v>
      </x:c>
      <x:c r="K2916" s="125" t="n">
        <x:v>18</x:v>
      </x:c>
    </x:row>
    <x:row r="2917" ht="59" customHeight="1">
      <x:c r="A2917" s="126" t="str">
        <x:v>D6-W-SPACE-BASE-03-CHOIX-B-01</x:v>
      </x:c>
      <x:c r="B2917" s="127" t="str">
        <x:v>D6-W-SPACE-BASE-03</x:v>
      </x:c>
      <x:c r="C2917" s="127" t="str">
        <x:v>CHOIX</x:v>
      </x:c>
      <x:c r="D2917" s="127" t="str">
        <x:v>B</x:v>
      </x:c>
      <x:c r="E2917" s="128" t="n">
        <x:v>1</x:v>
      </x:c>
      <x:c r="F2917" s="127" t="str">
        <x:v>Joueur</x:v>
      </x:c>
      <x:c r="G2917" s="127" t="str">
        <x:v>Je remplace la plaque et je conserve l’ancienne au dépôt.</x:v>
      </x:c>
      <x:c r="H2917" s="127" t="str">
        <x:v>Regarder la personne ou l’appui concerné ; intention, pas résultat.</x:v>
      </x:c>
      <x:c r="I2917" s="127" t="str">
        <x:v>Option physiquement praticable ; aucune téléportation ou ressource supposée. Si choix de différer : sortie sûre encore atteignable.</x:v>
      </x:c>
      <x:c r="J2917" s="127" t="str">
        <x:v>Espace — arrivée et arc de base</x:v>
      </x:c>
      <x:c r="K2917" s="130" t="n">
        <x:v>10</x:v>
      </x:c>
    </x:row>
    <x:row r="2918" ht="59" customHeight="1">
      <x:c r="A2918" s="121" t="str">
        <x:v>D6-W-SPACE-BASE-03-REPONSE-B-01</x:v>
      </x:c>
      <x:c r="B2918" s="122" t="str">
        <x:v>D6-W-SPACE-BASE-03</x:v>
      </x:c>
      <x:c r="C2918" s="122" t="str">
        <x:v>REPONSE</x:v>
      </x:c>
      <x:c r="D2918" s="122" t="str">
        <x:v>B</x:v>
      </x:c>
      <x:c r="E2918" s="123" t="n">
        <x:v>1</x:v>
      </x:c>
      <x:c r="F2918" s="122" t="str">
        <x:v>Inspectrice des Coques Ouvertes</x:v>
      </x:c>
      <x:c r="G2918" s="122" t="str">
        <x:v>Prépare son berceau. Nous avons le droit de changer la coque sans perdre ce qu’elle raconte.</x:v>
      </x:c>
      <x:c r="H2918" s="122" t="str">
        <x:v>Réponse au choix retenu ; les autres réponses ne sont pas jouées.</x:v>
      </x:c>
      <x:c r="I2918" s="122" t="str">
        <x:v>Option physiquement praticable ; aucune téléportation ou ressource supposée. Si choix de différer : sortie sûre encore atteignable.</x:v>
      </x:c>
      <x:c r="J2918" s="122" t="str">
        <x:v>Espace — arrivée et arc de base</x:v>
      </x:c>
      <x:c r="K2918" s="125" t="n">
        <x:v>16</x:v>
      </x:c>
    </x:row>
    <x:row r="2919" ht="224" customHeight="1">
      <x:c r="A2919" s="126" t="str">
        <x:v>D6-W-SPACE-BASE-04-OUV---01</x:v>
      </x:c>
      <x:c r="B2919" s="127" t="str">
        <x:v>D6-W-SPACE-BASE-04</x:v>
      </x:c>
      <x:c r="C2919" s="127" t="str">
        <x:v>OUV</x:v>
      </x:c>
      <x:c r="D2919" s="127" t="str">
        <x:v>-</x:v>
      </x:c>
      <x:c r="E2919" s="128" t="n">
        <x:v>1</x:v>
      </x:c>
      <x:c r="F2919" s="127" t="str">
        <x:v>Observateur de la Ceinture</x:v>
      </x:c>
      <x:c r="G2919" s="127" t="str">
        <x:v>Ce reflet revient entre les mêmes roches. Quelqu’un regarde nos convois depuis l’angle que notre poste ne voit pas.</x:v>
      </x:c>
      <x:c r="H2919" s="127" t="str">
        <x:v>Désigne l’élément visible concerné puis laisse au joueur le temps de regarder.</x:v>
      </x:c>
      <x:c r="I2919" s="127" t="str">
        <x:v>Blooded, vaisseau et trajet joué; conditions du relais ou du chantier au sas ; arc local BASE5 correspondant actif. Le passage au sas et la disponibilité de l’interlocuteur sont vérifiés. Les étapes de l’arc se jouent ; le dialogue ne remplace pas leur résolution.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919" s="127" t="str">
        <x:v>Espace — arrivée et arc de base</x:v>
      </x:c>
      <x:c r="K2919" s="130" t="n">
        <x:v>19</x:v>
      </x:c>
    </x:row>
    <x:row r="2920" ht="74" customHeight="1">
      <x:c r="A2920" s="121" t="str">
        <x:v>D6-W-SPACE-BASE-04-SUCCES---01</x:v>
      </x:c>
      <x:c r="B2920" s="122" t="str">
        <x:v>D6-W-SPACE-BASE-04</x:v>
      </x:c>
      <x:c r="C2920" s="122" t="str">
        <x:v>SUCCES</x:v>
      </x:c>
      <x:c r="D2920" s="122" t="str">
        <x:v>-</x:v>
      </x:c>
      <x:c r="E2920" s="123" t="n">
        <x:v>1</x:v>
      </x:c>
      <x:c r="F2920" s="122" t="str">
        <x:v>Observateur de la Ceinture</x:v>
      </x:c>
      <x:c r="G2920" s="122" t="str">
        <x:v>Le passage a été reconnu et l’engagement local a son issue. Le convoi sait où se diriger.</x:v>
      </x:c>
      <x:c r="H2920" s="122" t="str">
        <x:v>Rejoint le point de travail ou de passage réellement obtenu.</x:v>
      </x:c>
      <x:c r="I2920" s="122" t="str">
        <x:v>Résultat correspondant effectivement constaté ; remplace ou supprime la ligne si choix de refus/différé/observation. Ne jamais jouer une victoire non acquise.</x:v>
      </x:c>
      <x:c r="J2920" s="122" t="str">
        <x:v>Espace — arrivée et arc de base</x:v>
      </x:c>
      <x:c r="K2920" s="125" t="n">
        <x:v>17</x:v>
      </x:c>
    </x:row>
    <x:row r="2921" ht="44" customHeight="1">
      <x:c r="A2921" s="126" t="str">
        <x:v>D6-W-SPACE-BASE-04-ECHEC---01</x:v>
      </x:c>
      <x:c r="B2921" s="127" t="str">
        <x:v>D6-W-SPACE-BASE-04</x:v>
      </x:c>
      <x:c r="C2921" s="127" t="str">
        <x:v>ECHEC</x:v>
      </x:c>
      <x:c r="D2921" s="127" t="str">
        <x:v>-</x:v>
      </x:c>
      <x:c r="E2921" s="128" t="n">
        <x:v>1</x:v>
      </x:c>
      <x:c r="F2921" s="127" t="str">
        <x:v>Observateur de la Ceinture</x:v>
      </x:c>
      <x:c r="G2921" s="127" t="str">
        <x:v>Le reflet ne nous donne plus une position. La chasse attend une observation neuve.</x:v>
      </x:c>
      <x:c r="H2921" s="127" t="str">
        <x:v>Abaisse la main et regarde la route ou l’objet resté inaccessible.</x:v>
      </x:c>
      <x:c r="I2921" s="127" t="str">
        <x:v>Échec ou blocage correspondant effectivement observé ; les dégâts, objets et positions persistent.</x:v>
      </x:c>
      <x:c r="J2921" s="127" t="str">
        <x:v>Espace — arrivée et arc de base</x:v>
      </x:c>
      <x:c r="K2921" s="130" t="n">
        <x:v>14</x:v>
      </x:c>
    </x:row>
    <x:row r="2922" ht="44" customHeight="1">
      <x:c r="A2922" s="121" t="str">
        <x:v>D6-W-SPACE-BASE-04-REPRISE---01</x:v>
      </x:c>
      <x:c r="B2922" s="122" t="str">
        <x:v>D6-W-SPACE-BASE-04</x:v>
      </x:c>
      <x:c r="C2922" s="122" t="str">
        <x:v>REPRISE</x:v>
      </x:c>
      <x:c r="D2922" s="122" t="str">
        <x:v>-</x:v>
      </x:c>
      <x:c r="E2922" s="123" t="n">
        <x:v>1</x:v>
      </x:c>
      <x:c r="F2922" s="122" t="str">
        <x:v>Observateur de la Ceinture</x:v>
      </x:c>
      <x:c r="G2922" s="122" t="str">
        <x:v>Les balises restent nos points de retour. Reprenons entre les roches depuis la dernière vue.</x:v>
      </x:c>
      <x:c r="H2922" s="122" t="str">
        <x:v>Reprend sa place au dernier point sûr, sans rejouer le début.</x:v>
      </x:c>
      <x:c r="I2922" s="122" t="str">
        <x:v>Réinteraction volontaire après interruption ; état de l’action conservé.</x:v>
      </x:c>
      <x:c r="J2922" s="122" t="str">
        <x:v>Espace — arrivée et arc de base</x:v>
      </x:c>
      <x:c r="K2922" s="125" t="n">
        <x:v>15</x:v>
      </x:c>
    </x:row>
    <x:row r="2923" ht="59" customHeight="1">
      <x:c r="A2923" s="126" t="str">
        <x:v>D6-W-SPACE-BASE-04-CHOIX-A-01</x:v>
      </x:c>
      <x:c r="B2923" s="127" t="str">
        <x:v>D6-W-SPACE-BASE-04</x:v>
      </x:c>
      <x:c r="C2923" s="127" t="str">
        <x:v>CHOIX</x:v>
      </x:c>
      <x:c r="D2923" s="127" t="str">
        <x:v>A</x:v>
      </x:c>
      <x:c r="E2923" s="128" t="n">
        <x:v>1</x:v>
      </x:c>
      <x:c r="F2923" s="127" t="str">
        <x:v>Joueur</x:v>
      </x:c>
      <x:c r="G2923" s="127" t="str">
        <x:v>Je cherche l’éclaireur pour lui porter un défi limité.</x:v>
      </x:c>
      <x:c r="H2923" s="127" t="str">
        <x:v>Regarder la personne ou l’appui concerné ; intention, pas résultat.</x:v>
      </x:c>
      <x:c r="I2923" s="127" t="str">
        <x:v>Option physiquement praticable ; partenaires mentionnés présents et volontaires ; ressources nécessaires disponibles.</x:v>
      </x:c>
      <x:c r="J2923" s="127" t="str">
        <x:v>Espace — arrivée et arc de base</x:v>
      </x:c>
      <x:c r="K2923" s="130" t="n">
        <x:v>9</x:v>
      </x:c>
    </x:row>
    <x:row r="2924" ht="59" customHeight="1">
      <x:c r="A2924" s="121" t="str">
        <x:v>D6-W-SPACE-BASE-04-REPONSE-A-01</x:v>
      </x:c>
      <x:c r="B2924" s="122" t="str">
        <x:v>D6-W-SPACE-BASE-04</x:v>
      </x:c>
      <x:c r="C2924" s="122" t="str">
        <x:v>REPONSE</x:v>
      </x:c>
      <x:c r="D2924" s="122" t="str">
        <x:v>A</x:v>
      </x:c>
      <x:c r="E2924" s="123" t="n">
        <x:v>1</x:v>
      </x:c>
      <x:c r="F2924" s="122" t="str">
        <x:v>Observateur de la Ceinture</x:v>
      </x:c>
      <x:c r="G2924" s="122" t="str">
        <x:v>Pose d’abord les deux balises du retour. S’il accepte, son résultat ne parlera que pour son engagement.</x:v>
      </x:c>
      <x:c r="H2924" s="122" t="str">
        <x:v>Réponse au choix retenu ; les autres réponses ne sont pas jouées.</x:v>
      </x:c>
      <x:c r="I2924" s="122" t="str">
        <x:v>Option physiquement praticable ; partenaires mentionnés présents et volontaires ; ressources nécessaires disponibles.</x:v>
      </x:c>
      <x:c r="J2924" s="122" t="str">
        <x:v>Espace — arrivée et arc de base</x:v>
      </x:c>
      <x:c r="K2924" s="125" t="n">
        <x:v>17</x:v>
      </x:c>
    </x:row>
    <x:row r="2925" ht="59" customHeight="1">
      <x:c r="A2925" s="126" t="str">
        <x:v>D6-W-SPACE-BASE-04-CHOIX-B-01</x:v>
      </x:c>
      <x:c r="B2925" s="127" t="str">
        <x:v>D6-W-SPACE-BASE-04</x:v>
      </x:c>
      <x:c r="C2925" s="127" t="str">
        <x:v>CHOIX</x:v>
      </x:c>
      <x:c r="D2925" s="127" t="str">
        <x:v>B</x:v>
      </x:c>
      <x:c r="E2925" s="128" t="n">
        <x:v>1</x:v>
      </x:c>
      <x:c r="F2925" s="127" t="str">
        <x:v>Joueur</x:v>
      </x:c>
      <x:c r="G2925" s="127" t="str">
        <x:v>Je prépare un trajet protégé hors du raccourci.</x:v>
      </x:c>
      <x:c r="H2925" s="127" t="str">
        <x:v>Regarder la personne ou l’appui concerné ; intention, pas résultat.</x:v>
      </x:c>
      <x:c r="I2925" s="127" t="str">
        <x:v>Option physiquement praticable ; aucune téléportation ou ressource supposée. Si choix de différer : sortie sûre encore atteignable.</x:v>
      </x:c>
      <x:c r="J2925" s="127" t="str">
        <x:v>Espace — arrivée et arc de base</x:v>
      </x:c>
      <x:c r="K2925" s="130" t="n">
        <x:v>8</x:v>
      </x:c>
    </x:row>
    <x:row r="2926" ht="59" customHeight="1">
      <x:c r="A2926" s="121" t="str">
        <x:v>D6-W-SPACE-BASE-04-REPONSE-B-01</x:v>
      </x:c>
      <x:c r="B2926" s="122" t="str">
        <x:v>D6-W-SPACE-BASE-04</x:v>
      </x:c>
      <x:c r="C2926" s="122" t="str">
        <x:v>REPONSE</x:v>
      </x:c>
      <x:c r="D2926" s="122" t="str">
        <x:v>B</x:v>
      </x:c>
      <x:c r="E2926" s="123" t="n">
        <x:v>1</x:v>
      </x:c>
      <x:c r="F2926" s="122" t="str">
        <x:v>Observateur de la Ceinture</x:v>
      </x:c>
      <x:c r="G2926" s="122" t="str">
        <x:v>Reconnais-le avec ta coque. Le prochain convoi ne peut pas apprendre ce détour par ton seul signal.</x:v>
      </x:c>
      <x:c r="H2926" s="122" t="str">
        <x:v>Réponse au choix retenu ; les autres réponses ne sont pas jouées.</x:v>
      </x:c>
      <x:c r="I2926" s="122" t="str">
        <x:v>Option physiquement praticable ; aucune téléportation ou ressource supposée. Si choix de différer : sortie sûre encore atteignable.</x:v>
      </x:c>
      <x:c r="J2926" s="122" t="str">
        <x:v>Espace — arrivée et arc de base</x:v>
      </x:c>
      <x:c r="K2926" s="125" t="n">
        <x:v>17</x:v>
      </x:c>
    </x:row>
    <x:row r="2927" ht="224" customHeight="1">
      <x:c r="A2927" s="126" t="str">
        <x:v>D6-W-SPACE-BASE-05-OUV---01</x:v>
      </x:c>
      <x:c r="B2927" s="127" t="str">
        <x:v>D6-W-SPACE-BASE-05</x:v>
      </x:c>
      <x:c r="C2927" s="127" t="str">
        <x:v>OUV</x:v>
      </x:c>
      <x:c r="D2927" s="127" t="str">
        <x:v>-</x:v>
      </x:c>
      <x:c r="E2927" s="128" t="n">
        <x:v>1</x:v>
      </x:c>
      <x:c r="F2927" s="127" t="str">
        <x:v>Voyageur de la Maison Errante</x:v>
      </x:c>
      <x:c r="G2927" s="127" t="str">
        <x:v>Ma place est au bout du foyer. Ma caisse, elle, a été gardée dans l’autre salle. Je pars avec ce qu’elle contient.</x:v>
      </x:c>
      <x:c r="H2927" s="127" t="str">
        <x:v>Désigne l’élément visible concerné puis laisse au joueur le temps de regarder.</x:v>
      </x:c>
      <x:c r="I2927" s="127" t="str">
        <x:v>Blooded, vaisseau et trajet joué; conditions du relais ou du chantier au sas ; arc local BASE5 correspondant actif. Le passage au sas et la disponibilité de l’interlocuteur sont vérifiés. Les étapes de l’arc se jouent ; le dialogue ne remplace pas leur résolution.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927" s="127" t="str">
        <x:v>Espace — arrivée et arc de base</x:v>
      </x:c>
      <x:c r="K2927" s="130" t="n">
        <x:v>22</x:v>
      </x:c>
    </x:row>
    <x:row r="2928" ht="74" customHeight="1">
      <x:c r="A2928" s="121" t="str">
        <x:v>D6-W-SPACE-BASE-05-SUCCES---01</x:v>
      </x:c>
      <x:c r="B2928" s="122" t="str">
        <x:v>D6-W-SPACE-BASE-05</x:v>
      </x:c>
      <x:c r="C2928" s="122" t="str">
        <x:v>SUCCES</x:v>
      </x:c>
      <x:c r="D2928" s="122" t="str">
        <x:v>-</x:v>
      </x:c>
      <x:c r="E2928" s="123" t="n">
        <x:v>1</x:v>
      </x:c>
      <x:c r="F2928" s="122" t="str">
        <x:v>Voyageur de la Maison Errante</x:v>
      </x:c>
      <x:c r="G2928" s="122" t="str">
        <x:v>Le contenant confié a atteint son destinataire. Le départ pourra laisser sa place vide lorsqu’il aura eu lieu.</x:v>
      </x:c>
      <x:c r="H2928" s="122" t="str">
        <x:v>Rejoint le point de travail ou de passage réellement obtenu.</x:v>
      </x:c>
      <x:c r="I2928" s="122" t="str">
        <x:v>Résultat correspondant effectivement constaté ; remplace ou supprime la ligne si choix de refus/différé/observation. Ne jamais jouer une victoire non acquise.</x:v>
      </x:c>
      <x:c r="J2928" s="122" t="str">
        <x:v>Espace — arrivée et arc de base</x:v>
      </x:c>
      <x:c r="K2928" s="125" t="n">
        <x:v>18</x:v>
      </x:c>
    </x:row>
    <x:row r="2929" ht="44" customHeight="1">
      <x:c r="A2929" s="126" t="str">
        <x:v>D6-W-SPACE-BASE-05-ECHEC---01</x:v>
      </x:c>
      <x:c r="B2929" s="127" t="str">
        <x:v>D6-W-SPACE-BASE-05</x:v>
      </x:c>
      <x:c r="C2929" s="127" t="str">
        <x:v>ECHEC</x:v>
      </x:c>
      <x:c r="D2929" s="127" t="str">
        <x:v>-</x:v>
      </x:c>
      <x:c r="E2929" s="128" t="n">
        <x:v>1</x:v>
      </x:c>
      <x:c r="F2929" s="127" t="str">
        <x:v>Voyageur de la Maison Errante</x:v>
      </x:c>
      <x:c r="G2929" s="127" t="str">
        <x:v>Le pilote n’est pas à son quai. Garde la caisse à l’abri ; ne la donne pas au premier équipage.</x:v>
      </x:c>
      <x:c r="H2929" s="127" t="str">
        <x:v>Abaisse la main et regarde la route ou l’objet resté inaccessible.</x:v>
      </x:c>
      <x:c r="I2929" s="127" t="str">
        <x:v>Échec ou blocage correspondant effectivement observé ; les dégâts, objets et positions persistent.</x:v>
      </x:c>
      <x:c r="J2929" s="127" t="str">
        <x:v>Espace — arrivée et arc de base</x:v>
      </x:c>
      <x:c r="K2929" s="130" t="n">
        <x:v>20</x:v>
      </x:c>
    </x:row>
    <x:row r="2930" ht="44" customHeight="1">
      <x:c r="A2930" s="121" t="str">
        <x:v>D6-W-SPACE-BASE-05-REPRISE---01</x:v>
      </x:c>
      <x:c r="B2930" s="122" t="str">
        <x:v>D6-W-SPACE-BASE-05</x:v>
      </x:c>
      <x:c r="C2930" s="122" t="str">
        <x:v>REPRISE</x:v>
      </x:c>
      <x:c r="D2930" s="122" t="str">
        <x:v>-</x:v>
      </x:c>
      <x:c r="E2930" s="123" t="n">
        <x:v>1</x:v>
      </x:c>
      <x:c r="F2930" s="122" t="str">
        <x:v>Voyageur de la Maison Errante</x:v>
      </x:c>
      <x:c r="G2930" s="122" t="str">
        <x:v>Mes attaches sont encore sur la caisse. Reprenons son trajet avant l’embarquement.</x:v>
      </x:c>
      <x:c r="H2930" s="122" t="str">
        <x:v>Reprend sa place au dernier point sûr, sans rejouer le début.</x:v>
      </x:c>
      <x:c r="I2930" s="122" t="str">
        <x:v>Réinteraction volontaire après interruption ; état de l’action conservé.</x:v>
      </x:c>
      <x:c r="J2930" s="122" t="str">
        <x:v>Espace — arrivée et arc de base</x:v>
      </x:c>
      <x:c r="K2930" s="125" t="n">
        <x:v>12</x:v>
      </x:c>
    </x:row>
    <x:row r="2931" ht="59" customHeight="1">
      <x:c r="A2931" s="126" t="str">
        <x:v>D6-W-SPACE-BASE-05-CHOIX-A-01</x:v>
      </x:c>
      <x:c r="B2931" s="127" t="str">
        <x:v>D6-W-SPACE-BASE-05</x:v>
      </x:c>
      <x:c r="C2931" s="127" t="str">
        <x:v>CHOIX</x:v>
      </x:c>
      <x:c r="D2931" s="127" t="str">
        <x:v>A</x:v>
      </x:c>
      <x:c r="E2931" s="128" t="n">
        <x:v>1</x:v>
      </x:c>
      <x:c r="F2931" s="127" t="str">
        <x:v>Joueur</x:v>
      </x:c>
      <x:c r="G2931" s="127" t="str">
        <x:v>Je t’accompagne pendant ta dernière halte.</x:v>
      </x:c>
      <x:c r="H2931" s="127" t="str">
        <x:v>Regarder la personne ou l’appui concerné ; intention, pas résultat.</x:v>
      </x:c>
      <x:c r="I2931" s="127" t="str">
        <x:v>Option physiquement praticable ; partenaires mentionnés présents et volontaires ; ressources nécessaires disponibles.</x:v>
      </x:c>
      <x:c r="J2931" s="127" t="str">
        <x:v>Espace — arrivée et arc de base</x:v>
      </x:c>
      <x:c r="K2931" s="130" t="n">
        <x:v>6</x:v>
      </x:c>
    </x:row>
    <x:row r="2932" ht="59" customHeight="1">
      <x:c r="A2932" s="121" t="str">
        <x:v>D6-W-SPACE-BASE-05-REPONSE-A-01</x:v>
      </x:c>
      <x:c r="B2932" s="122" t="str">
        <x:v>D6-W-SPACE-BASE-05</x:v>
      </x:c>
      <x:c r="C2932" s="122" t="str">
        <x:v>REPONSE</x:v>
      </x:c>
      <x:c r="D2932" s="122" t="str">
        <x:v>A</x:v>
      </x:c>
      <x:c r="E2932" s="123" t="n">
        <x:v>1</x:v>
      </x:c>
      <x:c r="F2932" s="122" t="str">
        <x:v>Voyageur de la Maison Errante</x:v>
      </x:c>
      <x:c r="G2932" s="122" t="str">
        <x:v>Viens reconnaître les attaches avec moi. Je préfère choisir moi-même ce que j’emporte.</x:v>
      </x:c>
      <x:c r="H2932" s="122" t="str">
        <x:v>Réponse au choix retenu ; les autres réponses ne sont pas jouées.</x:v>
      </x:c>
      <x:c r="I2932" s="122" t="str">
        <x:v>Option physiquement praticable ; partenaires mentionnés présents et volontaires ; ressources nécessaires disponibles.</x:v>
      </x:c>
      <x:c r="J2932" s="122" t="str">
        <x:v>Espace — arrivée et arc de base</x:v>
      </x:c>
      <x:c r="K2932" s="125" t="n">
        <x:v>13</x:v>
      </x:c>
    </x:row>
    <x:row r="2933" ht="59" customHeight="1">
      <x:c r="A2933" s="126" t="str">
        <x:v>D6-W-SPACE-BASE-05-CHOIX-B-01</x:v>
      </x:c>
      <x:c r="B2933" s="127" t="str">
        <x:v>D6-W-SPACE-BASE-05</x:v>
      </x:c>
      <x:c r="C2933" s="127" t="str">
        <x:v>CHOIX</x:v>
      </x:c>
      <x:c r="D2933" s="127" t="str">
        <x:v>B</x:v>
      </x:c>
      <x:c r="E2933" s="128" t="n">
        <x:v>1</x:v>
      </x:c>
      <x:c r="F2933" s="127" t="str">
        <x:v>Joueur</x:v>
      </x:c>
      <x:c r="G2933" s="127" t="str">
        <x:v>Je porte ta caisse au pilote que tu as choisi.</x:v>
      </x:c>
      <x:c r="H2933" s="127" t="str">
        <x:v>Regarder la personne ou l’appui concerné ; intention, pas résultat.</x:v>
      </x:c>
      <x:c r="I2933" s="127" t="str">
        <x:v>Option physiquement praticable ; aucune téléportation ou ressource supposée. Si choix de différer : sortie sûre encore atteignable.</x:v>
      </x:c>
      <x:c r="J2933" s="127" t="str">
        <x:v>Espace — arrivée et arc de base</x:v>
      </x:c>
      <x:c r="K2933" s="130" t="n">
        <x:v>10</x:v>
      </x:c>
    </x:row>
    <x:row r="2934" ht="59" customHeight="1">
      <x:c r="A2934" s="121" t="str">
        <x:v>D6-W-SPACE-BASE-05-REPONSE-B-01</x:v>
      </x:c>
      <x:c r="B2934" s="122" t="str">
        <x:v>D6-W-SPACE-BASE-05</x:v>
      </x:c>
      <x:c r="C2934" s="122" t="str">
        <x:v>REPONSE</x:v>
      </x:c>
      <x:c r="D2934" s="122" t="str">
        <x:v>B</x:v>
      </x:c>
      <x:c r="E2934" s="123" t="n">
        <x:v>1</x:v>
      </x:c>
      <x:c r="F2934" s="122" t="str">
        <x:v>Voyageur de la Maison Errante</x:v>
      </x:c>
      <x:c r="G2934" s="122" t="str">
        <x:v>Je lui ai donné cette marque. Vérifie sa présence au quai avant de lui confier le contenant.</x:v>
      </x:c>
      <x:c r="H2934" s="122" t="str">
        <x:v>Réponse au choix retenu ; les autres réponses ne sont pas jouées.</x:v>
      </x:c>
      <x:c r="I2934" s="122" t="str">
        <x:v>Option physiquement praticable ; aucune téléportation ou ressource supposée. Si choix de différer : sortie sûre encore atteignable.</x:v>
      </x:c>
      <x:c r="J2934" s="122" t="str">
        <x:v>Espace — arrivée et arc de base</x:v>
      </x:c>
      <x:c r="K2934" s="125" t="n">
        <x:v>17</x:v>
      </x:c>
    </x:row>
    <x:row r="2935" ht="224" customHeight="1">
      <x:c r="A2935" s="126" t="str">
        <x:v>D6-W-SPACE-BASE-06-OUV---01</x:v>
      </x:c>
      <x:c r="B2935" s="127" t="str">
        <x:v>D6-W-SPACE-BASE-06</x:v>
      </x:c>
      <x:c r="C2935" s="127" t="str">
        <x:v>OUV</x:v>
      </x:c>
      <x:c r="D2935" s="127" t="str">
        <x:v>-</x:v>
      </x:c>
      <x:c r="E2935" s="128" t="n">
        <x:v>1</x:v>
      </x:c>
      <x:c r="F2935" s="127" t="str">
        <x:v>Responsable du Relais des Mandats</x:v>
      </x:c>
      <x:c r="G2935" s="127" t="str">
        <x:v>Ils ont rapporté cette prise. Les chasseurs qu’ils devaient ramener n’ont pas franchi notre sas.</x:v>
      </x:c>
      <x:c r="H2935" s="127" t="str">
        <x:v>Désigne l’élément visible concerné puis laisse au joueur le temps de regarder.</x:v>
      </x:c>
      <x:c r="I2935" s="127" t="str">
        <x:v>Blooded, vaisseau et trajet joué; conditions du relais ou du chantier au sas ; arc local BASE5 correspondant actif. Le passage au sas et la disponibilité de l’interlocuteur sont vérifiés. Les étapes de l’arc se jouent ; le dialogue ne remplace pas leur résolution.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935" s="127" t="str">
        <x:v>Espace — arrivée et arc de base</x:v>
      </x:c>
      <x:c r="K2935" s="130" t="n">
        <x:v>15</x:v>
      </x:c>
    </x:row>
    <x:row r="2936" ht="74" customHeight="1">
      <x:c r="A2936" s="121" t="str">
        <x:v>D6-W-SPACE-BASE-06-SUCCES---01</x:v>
      </x:c>
      <x:c r="B2936" s="122" t="str">
        <x:v>D6-W-SPACE-BASE-06</x:v>
      </x:c>
      <x:c r="C2936" s="122" t="str">
        <x:v>SUCCES</x:v>
      </x:c>
      <x:c r="D2936" s="122" t="str">
        <x:v>-</x:v>
      </x:c>
      <x:c r="E2936" s="123" t="n">
        <x:v>1</x:v>
      </x:c>
      <x:c r="F2936" s="122" t="str">
        <x:v>Responsable du Relais des Mandats</x:v>
      </x:c>
      <x:c r="G2936" s="122" t="str">
        <x:v>Le groupe secouru est revenu selon ce que l’opération a permis. Le trophée ne raconte plus leur sort à leur place.</x:v>
      </x:c>
      <x:c r="H2936" s="122" t="str">
        <x:v>Rejoint le point de travail ou de passage réellement obtenu.</x:v>
      </x:c>
      <x:c r="I2936" s="122" t="str">
        <x:v>Résultat correspondant effectivement constaté ; remplace ou supprime la ligne si choix de refus/différé/observation. Ne jamais jouer une victoire non acquise.</x:v>
      </x:c>
      <x:c r="J2936" s="122" t="str">
        <x:v>Espace — arrivée et arc de base</x:v>
      </x:c>
      <x:c r="K2936" s="125" t="n">
        <x:v>21</x:v>
      </x:c>
    </x:row>
    <x:row r="2937" ht="44" customHeight="1">
      <x:c r="A2937" s="126" t="str">
        <x:v>D6-W-SPACE-BASE-06-ECHEC---01</x:v>
      </x:c>
      <x:c r="B2937" s="127" t="str">
        <x:v>D6-W-SPACE-BASE-06</x:v>
      </x:c>
      <x:c r="C2937" s="127" t="str">
        <x:v>ECHEC</x:v>
      </x:c>
      <x:c r="D2937" s="127" t="str">
        <x:v>-</x:v>
      </x:c>
      <x:c r="E2937" s="128" t="n">
        <x:v>1</x:v>
      </x:c>
      <x:c r="F2937" s="127" t="str">
        <x:v>Responsable du Relais des Mandats</x:v>
      </x:c>
      <x:c r="G2937" s="127" t="str">
        <x:v>Aucun nouveau signal n’est revenu. Nous n’annonçons pas leur extraction.</x:v>
      </x:c>
      <x:c r="H2937" s="127" t="str">
        <x:v>Abaisse la main et regarde la route ou l’objet resté inaccessible.</x:v>
      </x:c>
      <x:c r="I2937" s="127" t="str">
        <x:v>Échec ou blocage correspondant effectivement observé ; les dégâts, objets et positions persistent.</x:v>
      </x:c>
      <x:c r="J2937" s="127" t="str">
        <x:v>Espace — arrivée et arc de base</x:v>
      </x:c>
      <x:c r="K2937" s="130" t="n">
        <x:v>10</x:v>
      </x:c>
    </x:row>
    <x:row r="2938" ht="44" customHeight="1">
      <x:c r="A2938" s="121" t="str">
        <x:v>D6-W-SPACE-BASE-06-REPRISE---01</x:v>
      </x:c>
      <x:c r="B2938" s="122" t="str">
        <x:v>D6-W-SPACE-BASE-06</x:v>
      </x:c>
      <x:c r="C2938" s="122" t="str">
        <x:v>REPRISE</x:v>
      </x:c>
      <x:c r="D2938" s="122" t="str">
        <x:v>-</x:v>
      </x:c>
      <x:c r="E2938" s="123" t="n">
        <x:v>1</x:v>
      </x:c>
      <x:c r="F2938" s="122" t="str">
        <x:v>Responsable du Relais des Mandats</x:v>
      </x:c>
      <x:c r="G2938" s="122" t="str">
        <x:v>Le dernier appel précède ton départ. Montre-moi maintenant ce que tu as trouvé.</x:v>
      </x:c>
      <x:c r="H2938" s="122" t="str">
        <x:v>Reprend sa place au dernier point sûr, sans rejouer le début.</x:v>
      </x:c>
      <x:c r="I2938" s="122" t="str">
        <x:v>Réinteraction volontaire après interruption ; état de l’action conservé.</x:v>
      </x:c>
      <x:c r="J2938" s="122" t="str">
        <x:v>Espace — arrivée et arc de base</x:v>
      </x:c>
      <x:c r="K2938" s="125" t="n">
        <x:v>13</x:v>
      </x:c>
    </x:row>
    <x:row r="2939" ht="59" customHeight="1">
      <x:c r="A2939" s="126" t="str">
        <x:v>D6-W-SPACE-BASE-06-CHOIX-A-01</x:v>
      </x:c>
      <x:c r="B2939" s="127" t="str">
        <x:v>D6-W-SPACE-BASE-06</x:v>
      </x:c>
      <x:c r="C2939" s="127" t="str">
        <x:v>CHOIX</x:v>
      </x:c>
      <x:c r="D2939" s="127" t="str">
        <x:v>A</x:v>
      </x:c>
      <x:c r="E2939" s="128" t="n">
        <x:v>1</x:v>
      </x:c>
      <x:c r="F2939" s="127" t="str">
        <x:v>Joueur</x:v>
      </x:c>
      <x:c r="G2939" s="127" t="str">
        <x:v>Je repars avec ceux qui sont prêts.</x:v>
      </x:c>
      <x:c r="H2939" s="127" t="str">
        <x:v>Regarder la personne ou l’appui concerné ; intention, pas résultat.</x:v>
      </x:c>
      <x:c r="I2939" s="127" t="str">
        <x:v>Option physiquement praticable ; partenaires mentionnés présents et volontaires ; ressources nécessaires disponibles.</x:v>
      </x:c>
      <x:c r="J2939" s="127" t="str">
        <x:v>Espace — arrivée et arc de base</x:v>
      </x:c>
      <x:c r="K2939" s="130" t="n">
        <x:v>7</x:v>
      </x:c>
    </x:row>
    <x:row r="2940" ht="59" customHeight="1">
      <x:c r="A2940" s="121" t="str">
        <x:v>D6-W-SPACE-BASE-06-REPONSE-A-01</x:v>
      </x:c>
      <x:c r="B2940" s="122" t="str">
        <x:v>D6-W-SPACE-BASE-06</x:v>
      </x:c>
      <x:c r="C2940" s="122" t="str">
        <x:v>REPONSE</x:v>
      </x:c>
      <x:c r="D2940" s="122" t="str">
        <x:v>A</x:v>
      </x:c>
      <x:c r="E2940" s="123" t="n">
        <x:v>1</x:v>
      </x:c>
      <x:c r="F2940" s="122" t="str">
        <x:v>Responsable du Relais des Mandats</x:v>
      </x:c>
      <x:c r="G2940" s="122" t="str">
        <x:v>Le dernier signal vient de ce secteur. Vérifie tes places et ton retour avant de les suivre.</x:v>
      </x:c>
      <x:c r="H2940" s="122" t="str">
        <x:v>Réponse au choix retenu ; les autres réponses ne sont pas jouées.</x:v>
      </x:c>
      <x:c r="I2940" s="122" t="str">
        <x:v>Option physiquement praticable ; partenaires mentionnés présents et volontaires ; ressources nécessaires disponibles.</x:v>
      </x:c>
      <x:c r="J2940" s="122" t="str">
        <x:v>Espace — arrivée et arc de base</x:v>
      </x:c>
      <x:c r="K2940" s="125" t="n">
        <x:v>17</x:v>
      </x:c>
    </x:row>
    <x:row r="2941" ht="59" customHeight="1">
      <x:c r="A2941" s="126" t="str">
        <x:v>D6-W-SPACE-BASE-06-CHOIX-B-01</x:v>
      </x:c>
      <x:c r="B2941" s="127" t="str">
        <x:v>D6-W-SPACE-BASE-06</x:v>
      </x:c>
      <x:c r="C2941" s="127" t="str">
        <x:v>CHOIX</x:v>
      </x:c>
      <x:c r="D2941" s="127" t="str">
        <x:v>B</x:v>
      </x:c>
      <x:c r="E2941" s="128" t="n">
        <x:v>1</x:v>
      </x:c>
      <x:c r="F2941" s="127" t="str">
        <x:v>Joueur</x:v>
      </x:c>
      <x:c r="G2941" s="127" t="str">
        <x:v>Je passe par le relais pour réunir une équipe.</x:v>
      </x:c>
      <x:c r="H2941" s="127" t="str">
        <x:v>Regarder la personne ou l’appui concerné ; intention, pas résultat.</x:v>
      </x:c>
      <x:c r="I2941" s="127" t="str">
        <x:v>Option physiquement praticable ; aucune téléportation ou ressource supposée. Si choix de différer : sortie sûre encore atteignable.</x:v>
      </x:c>
      <x:c r="J2941" s="127" t="str">
        <x:v>Espace — arrivée et arc de base</x:v>
      </x:c>
      <x:c r="K2941" s="130" t="n">
        <x:v>9</x:v>
      </x:c>
    </x:row>
    <x:row r="2942" ht="59" customHeight="1">
      <x:c r="A2942" s="121" t="str">
        <x:v>D6-W-SPACE-BASE-06-REPONSE-B-01</x:v>
      </x:c>
      <x:c r="B2942" s="122" t="str">
        <x:v>D6-W-SPACE-BASE-06</x:v>
      </x:c>
      <x:c r="C2942" s="122" t="str">
        <x:v>REPONSE</x:v>
      </x:c>
      <x:c r="D2942" s="122" t="str">
        <x:v>B</x:v>
      </x:c>
      <x:c r="E2942" s="123" t="n">
        <x:v>1</x:v>
      </x:c>
      <x:c r="F2942" s="122" t="str">
        <x:v>Responsable du Relais des Mandats</x:v>
      </x:c>
      <x:c r="G2942" s="122" t="str">
        <x:v>Cherche des volontaires capables de porter. La prise peut attendre au support.</x:v>
      </x:c>
      <x:c r="H2942" s="122" t="str">
        <x:v>Réponse au choix retenu ; les autres réponses ne sont pas jouées.</x:v>
      </x:c>
      <x:c r="I2942" s="122" t="str">
        <x:v>Option physiquement praticable ; aucune téléportation ou ressource supposée. Si choix de différer : sortie sûre encore atteignable.</x:v>
      </x:c>
      <x:c r="J2942" s="122" t="str">
        <x:v>Espace — arrivée et arc de base</x:v>
      </x:c>
      <x:c r="K2942" s="125" t="n">
        <x:v>12</x:v>
      </x:c>
    </x:row>
    <x:row r="2943" ht="224" customHeight="1">
      <x:c r="A2943" s="126" t="str">
        <x:v>D6-W-SPACE-BASE-07-OUV---01</x:v>
      </x:c>
      <x:c r="B2943" s="127" t="str">
        <x:v>D6-W-SPACE-BASE-07</x:v>
      </x:c>
      <x:c r="C2943" s="127" t="str">
        <x:v>OUV</x:v>
      </x:c>
      <x:c r="D2943" s="127" t="str">
        <x:v>-</x:v>
      </x:c>
      <x:c r="E2943" s="128" t="n">
        <x:v>1</x:v>
      </x:c>
      <x:c r="F2943" s="127" t="str">
        <x:v>Spécialiste de l’Annexe</x:v>
      </x:c>
      <x:c r="G2943" s="127" t="str">
        <x:v>Le contenant donne deux rythmes selon son appui. Il reste fermé jusqu’à ce que nous ayons compris ce changement.</x:v>
      </x:c>
      <x:c r="H2943" s="127" t="str">
        <x:v>Désigne l’élément visible concerné puis laisse au joueur le temps de regarder.</x:v>
      </x:c>
      <x:c r="I2943" s="127" t="str">
        <x:v>Blooded, vaisseau et trajet joué; conditions du relais ou du chantier au sas ; arc local BASE5 correspondant actif. Le passage au sas et la disponibilité de l’interlocuteur sont vérifiés. Les étapes de l’arc se jouent ; le dialogue ne remplace pas leur résolution.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943" s="127" t="str">
        <x:v>Espace — arrivée et arc de base</x:v>
      </x:c>
      <x:c r="K2943" s="130" t="n">
        <x:v>19</x:v>
      </x:c>
    </x:row>
    <x:row r="2944" ht="74" customHeight="1">
      <x:c r="A2944" s="121" t="str">
        <x:v>D6-W-SPACE-BASE-07-SUCCES---01</x:v>
      </x:c>
      <x:c r="B2944" s="122" t="str">
        <x:v>D6-W-SPACE-BASE-07</x:v>
      </x:c>
      <x:c r="C2944" s="122" t="str">
        <x:v>SUCCES</x:v>
      </x:c>
      <x:c r="D2944" s="122" t="str">
        <x:v>-</x:v>
      </x:c>
      <x:c r="E2944" s="123" t="n">
        <x:v>1</x:v>
      </x:c>
      <x:c r="F2944" s="122" t="str">
        <x:v>Spécialiste de l’Annexe</x:v>
      </x:c>
      <x:c r="G2944" s="122" t="str">
        <x:v>Le contenant est dans le poste préparé, avec le résultat de son observation. La galerie attend ce qui lui sera admis.</x:v>
      </x:c>
      <x:c r="H2944" s="122" t="str">
        <x:v>Rejoint le point de travail ou de passage réellement obtenu.</x:v>
      </x:c>
      <x:c r="I2944" s="122" t="str">
        <x:v>Résultat correspondant effectivement constaté ; remplace ou supprime la ligne si choix de refus/différé/observation. Ne jamais jouer une victoire non acquise.</x:v>
      </x:c>
      <x:c r="J2944" s="122" t="str">
        <x:v>Espace — arrivée et arc de base</x:v>
      </x:c>
      <x:c r="K2944" s="125" t="n">
        <x:v>21</x:v>
      </x:c>
    </x:row>
    <x:row r="2945" ht="44" customHeight="1">
      <x:c r="A2945" s="126" t="str">
        <x:v>D6-W-SPACE-BASE-07-ECHEC---01</x:v>
      </x:c>
      <x:c r="B2945" s="127" t="str">
        <x:v>D6-W-SPACE-BASE-07</x:v>
      </x:c>
      <x:c r="C2945" s="127" t="str">
        <x:v>ECHEC</x:v>
      </x:c>
      <x:c r="D2945" s="127" t="str">
        <x:v>-</x:v>
      </x:c>
      <x:c r="E2945" s="128" t="n">
        <x:v>1</x:v>
      </x:c>
      <x:c r="F2945" s="127" t="str">
        <x:v>Spécialiste de l’Annexe</x:v>
      </x:c>
      <x:c r="G2945" s="127" t="str">
        <x:v>Le second rythme n’est pas expliqué. L’ouverture reste hors de notre essai.</x:v>
      </x:c>
      <x:c r="H2945" s="127" t="str">
        <x:v>Abaisse la main et regarde la route ou l’objet resté inaccessible.</x:v>
      </x:c>
      <x:c r="I2945" s="127" t="str">
        <x:v>Échec ou blocage correspondant effectivement observé ; les dégâts, objets et positions persistent.</x:v>
      </x:c>
      <x:c r="J2945" s="127" t="str">
        <x:v>Espace — arrivée et arc de base</x:v>
      </x:c>
      <x:c r="K2945" s="130" t="n">
        <x:v>12</x:v>
      </x:c>
    </x:row>
    <x:row r="2946" ht="44" customHeight="1">
      <x:c r="A2946" s="121" t="str">
        <x:v>D6-W-SPACE-BASE-07-REPRISE---01</x:v>
      </x:c>
      <x:c r="B2946" s="122" t="str">
        <x:v>D6-W-SPACE-BASE-07</x:v>
      </x:c>
      <x:c r="C2946" s="122" t="str">
        <x:v>REPRISE</x:v>
      </x:c>
      <x:c r="D2946" s="122" t="str">
        <x:v>-</x:v>
      </x:c>
      <x:c r="E2946" s="123" t="n">
        <x:v>1</x:v>
      </x:c>
      <x:c r="F2946" s="122" t="str">
        <x:v>Spécialiste de l’Annexe</x:v>
      </x:c>
      <x:c r="G2946" s="122" t="str">
        <x:v>Les appuis sont marqués. Reprenons la comparaison depuis le contenant fermé.</x:v>
      </x:c>
      <x:c r="H2946" s="122" t="str">
        <x:v>Reprend sa place au dernier point sûr, sans rejouer le début.</x:v>
      </x:c>
      <x:c r="I2946" s="122" t="str">
        <x:v>Réinteraction volontaire après interruption ; état de l’action conservé.</x:v>
      </x:c>
      <x:c r="J2946" s="122" t="str">
        <x:v>Espace — arrivée et arc de base</x:v>
      </x:c>
      <x:c r="K2946" s="125" t="n">
        <x:v>11</x:v>
      </x:c>
    </x:row>
    <x:row r="2947" ht="59" customHeight="1">
      <x:c r="A2947" s="126" t="str">
        <x:v>D6-W-SPACE-BASE-07-CHOIX-A-01</x:v>
      </x:c>
      <x:c r="B2947" s="127" t="str">
        <x:v>D6-W-SPACE-BASE-07</x:v>
      </x:c>
      <x:c r="C2947" s="127" t="str">
        <x:v>CHOIX</x:v>
      </x:c>
      <x:c r="D2947" s="127" t="str">
        <x:v>A</x:v>
      </x:c>
      <x:c r="E2947" s="128" t="n">
        <x:v>1</x:v>
      </x:c>
      <x:c r="F2947" s="127" t="str">
        <x:v>Joueur</x:v>
      </x:c>
      <x:c r="G2947" s="127" t="str">
        <x:v>Nous le gardons isolé ici.</x:v>
      </x:c>
      <x:c r="H2947" s="127" t="str">
        <x:v>Regarder la personne ou l’appui concerné ; intention, pas résultat.</x:v>
      </x:c>
      <x:c r="I2947" s="127" t="str">
        <x:v>Option physiquement praticable ; partenaires mentionnés présents et volontaires ; ressources nécessaires disponibles.</x:v>
      </x:c>
      <x:c r="J2947" s="127" t="str">
        <x:v>Espace — arrivée et arc de base</x:v>
      </x:c>
      <x:c r="K2947" s="130" t="n">
        <x:v>5</x:v>
      </x:c>
    </x:row>
    <x:row r="2948" ht="59" customHeight="1">
      <x:c r="A2948" s="121" t="str">
        <x:v>D6-W-SPACE-BASE-07-REPONSE-A-01</x:v>
      </x:c>
      <x:c r="B2948" s="122" t="str">
        <x:v>D6-W-SPACE-BASE-07</x:v>
      </x:c>
      <x:c r="C2948" s="122" t="str">
        <x:v>REPONSE</x:v>
      </x:c>
      <x:c r="D2948" s="122" t="str">
        <x:v>A</x:v>
      </x:c>
      <x:c r="E2948" s="123" t="n">
        <x:v>1</x:v>
      </x:c>
      <x:c r="F2948" s="122" t="str">
        <x:v>Spécialiste de l’Annexe</x:v>
      </x:c>
      <x:c r="G2948" s="122" t="str">
        <x:v>Tourne le berceau fermé jusqu’au second repère. Nous comparerons les réponses sans toucher son ouverture.</x:v>
      </x:c>
      <x:c r="H2948" s="122" t="str">
        <x:v>Réponse au choix retenu ; les autres réponses ne sont pas jouées.</x:v>
      </x:c>
      <x:c r="I2948" s="122" t="str">
        <x:v>Option physiquement praticable ; partenaires mentionnés présents et volontaires ; ressources nécessaires disponibles.</x:v>
      </x:c>
      <x:c r="J2948" s="122" t="str">
        <x:v>Espace — arrivée et arc de base</x:v>
      </x:c>
      <x:c r="K2948" s="125" t="n">
        <x:v>15</x:v>
      </x:c>
    </x:row>
    <x:row r="2949" ht="59" customHeight="1">
      <x:c r="A2949" s="126" t="str">
        <x:v>D6-W-SPACE-BASE-07-CHOIX-B-01</x:v>
      </x:c>
      <x:c r="B2949" s="127" t="str">
        <x:v>D6-W-SPACE-BASE-07</x:v>
      </x:c>
      <x:c r="C2949" s="127" t="str">
        <x:v>CHOIX</x:v>
      </x:c>
      <x:c r="D2949" s="127" t="str">
        <x:v>B</x:v>
      </x:c>
      <x:c r="E2949" s="128" t="n">
        <x:v>1</x:v>
      </x:c>
      <x:c r="F2949" s="127" t="str">
        <x:v>Joueur</x:v>
      </x:c>
      <x:c r="G2949" s="127" t="str">
        <x:v>Je prépare avec toi un transfert dans le berceau adapté.</x:v>
      </x:c>
      <x:c r="H2949" s="127" t="str">
        <x:v>Regarder la personne ou l’appui concerné ; intention, pas résultat.</x:v>
      </x:c>
      <x:c r="I2949" s="127" t="str">
        <x:v>Option physiquement praticable ; aucune téléportation ou ressource supposée. Si choix de différer : sortie sûre encore atteignable.</x:v>
      </x:c>
      <x:c r="J2949" s="127" t="str">
        <x:v>Espace — arrivée et arc de base</x:v>
      </x:c>
      <x:c r="K2949" s="130" t="n">
        <x:v>10</x:v>
      </x:c>
    </x:row>
    <x:row r="2950" ht="59" customHeight="1">
      <x:c r="A2950" s="121" t="str">
        <x:v>D6-W-SPACE-BASE-07-REPONSE-B-01</x:v>
      </x:c>
      <x:c r="B2950" s="122" t="str">
        <x:v>D6-W-SPACE-BASE-07</x:v>
      </x:c>
      <x:c r="C2950" s="122" t="str">
        <x:v>REPONSE</x:v>
      </x:c>
      <x:c r="D2950" s="122" t="str">
        <x:v>B</x:v>
      </x:c>
      <x:c r="E2950" s="123" t="n">
        <x:v>1</x:v>
      </x:c>
      <x:c r="F2950" s="122" t="str">
        <x:v>Spécialiste de l’Annexe</x:v>
      </x:c>
      <x:c r="G2950" s="122" t="str">
        <x:v>Amène le support compatible et garde le sas libre. Aucun geste ne commence avant notre essai.</x:v>
      </x:c>
      <x:c r="H2950" s="122" t="str">
        <x:v>Réponse au choix retenu ; les autres réponses ne sont pas jouées.</x:v>
      </x:c>
      <x:c r="I2950" s="122" t="str">
        <x:v>Option physiquement praticable ; aucune téléportation ou ressource supposée. Si choix de différer : sortie sûre encore atteignable.</x:v>
      </x:c>
      <x:c r="J2950" s="122" t="str">
        <x:v>Espace — arrivée et arc de base</x:v>
      </x:c>
      <x:c r="K2950" s="125" t="n">
        <x:v>16</x:v>
      </x:c>
    </x:row>
    <x:row r="2951" ht="284" customHeight="1">
      <x:c r="A2951" s="126" t="str">
        <x:v>D6-W-SPACE-BASE-08-OUV---01</x:v>
      </x:c>
      <x:c r="B2951" s="127" t="str">
        <x:v>D6-W-SPACE-BASE-08</x:v>
      </x:c>
      <x:c r="C2951" s="127" t="str">
        <x:v>OUV</x:v>
      </x:c>
      <x:c r="D2951" s="127" t="str">
        <x:v>-</x:v>
      </x:c>
      <x:c r="E2951" s="128" t="n">
        <x:v>1</x:v>
      </x:c>
      <x:c r="F2951" s="127" t="str">
        <x:v>Archiviste de l’Observatoire</x:v>
      </x:c>
      <x:c r="G2951" s="127" t="str">
        <x:v>Ce relevé montre une entrée. La route qui ramènerait la coque n’a pas été éprouvée.</x:v>
      </x:c>
      <x:c r="H2951" s="127" t="str">
        <x:v>Désigne l’élément visible concerné puis laisse au joueur le temps de regarder.</x:v>
      </x:c>
      <x:c r="I2951" s="127" t="str">
        <x:v>Blooded, vaisseau et trajet joué; conditions du relais ou du chantier au sas ; arc local BASE5 correspondant actif. Le passage au sas et la disponibilité de l’interlocuteur sont vérifiés. Les étapes de l’arc se jouent ; le dialogue ne remplace pas leur résolution. Aucun départ Warp dans cette scène : préparation ou archivage seulement ; le lot campagne/Warp possède le test et les verrous Blooded + vaisseau + fonction Adjutant + quête commune + module.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951" s="127" t="str">
        <x:v>Espace — arrivée et arc de base</x:v>
      </x:c>
      <x:c r="K2951" s="130" t="n">
        <x:v>15</x:v>
      </x:c>
    </x:row>
    <x:row r="2952" ht="74" customHeight="1">
      <x:c r="A2952" s="121" t="str">
        <x:v>D6-W-SPACE-BASE-08-SUCCES---01</x:v>
      </x:c>
      <x:c r="B2952" s="122" t="str">
        <x:v>D6-W-SPACE-BASE-08</x:v>
      </x:c>
      <x:c r="C2952" s="122" t="str">
        <x:v>SUCCES</x:v>
      </x:c>
      <x:c r="D2952" s="122" t="str">
        <x:v>-</x:v>
      </x:c>
      <x:c r="E2952" s="123" t="n">
        <x:v>1</x:v>
      </x:c>
      <x:c r="F2952" s="122" t="str">
        <x:v>Archiviste de l’Observatoire</x:v>
      </x:c>
      <x:c r="G2952" s="122" t="str">
        <x:v>Le relevé est conservé dans l’état éprouvé. Aucun départ n’a été obtenu par notre seule conversation.</x:v>
      </x:c>
      <x:c r="H2952" s="122" t="str">
        <x:v>Rejoint le point de travail ou de passage réellement obtenu.</x:v>
      </x:c>
      <x:c r="I2952" s="122" t="str">
        <x:v>Résultat correspondant effectivement constaté ; remplace ou supprime la ligne si choix de refus/différé/observation. Ne jamais jouer une victoire non acquise.</x:v>
      </x:c>
      <x:c r="J2952" s="122" t="str">
        <x:v>Espace — arrivée et arc de base</x:v>
      </x:c>
      <x:c r="K2952" s="125" t="n">
        <x:v>16</x:v>
      </x:c>
    </x:row>
    <x:row r="2953" ht="44" customHeight="1">
      <x:c r="A2953" s="126" t="str">
        <x:v>D6-W-SPACE-BASE-08-ECHEC---01</x:v>
      </x:c>
      <x:c r="B2953" s="127" t="str">
        <x:v>D6-W-SPACE-BASE-08</x:v>
      </x:c>
      <x:c r="C2953" s="127" t="str">
        <x:v>ECHEC</x:v>
      </x:c>
      <x:c r="D2953" s="127" t="str">
        <x:v>-</x:v>
      </x:c>
      <x:c r="E2953" s="128" t="n">
        <x:v>1</x:v>
      </x:c>
      <x:c r="F2953" s="127" t="str">
        <x:v>Archiviste de l’Observatoire</x:v>
      </x:c>
      <x:c r="G2953" s="127" t="str">
        <x:v>L’essai n’a pas confirmé le rappel. La destination attend.</x:v>
      </x:c>
      <x:c r="H2953" s="127" t="str">
        <x:v>Abaisse la main et regarde la route ou l’objet resté inaccessible.</x:v>
      </x:c>
      <x:c r="I2953" s="127" t="str">
        <x:v>Échec ou blocage correspondant effectivement observé ; les dégâts, objets et positions persistent.</x:v>
      </x:c>
      <x:c r="J2953" s="127" t="str">
        <x:v>Espace — arrivée et arc de base</x:v>
      </x:c>
      <x:c r="K2953" s="130" t="n">
        <x:v>9</x:v>
      </x:c>
    </x:row>
    <x:row r="2954" ht="44" customHeight="1">
      <x:c r="A2954" s="121" t="str">
        <x:v>D6-W-SPACE-BASE-08-REPRISE---01</x:v>
      </x:c>
      <x:c r="B2954" s="122" t="str">
        <x:v>D6-W-SPACE-BASE-08</x:v>
      </x:c>
      <x:c r="C2954" s="122" t="str">
        <x:v>REPRISE</x:v>
      </x:c>
      <x:c r="D2954" s="122" t="str">
        <x:v>-</x:v>
      </x:c>
      <x:c r="E2954" s="123" t="n">
        <x:v>1</x:v>
      </x:c>
      <x:c r="F2954" s="122" t="str">
        <x:v>Archiviste de l’Observatoire</x:v>
      </x:c>
      <x:c r="G2954" s="122" t="str">
        <x:v>L’anneau est resté à son réglage. Reprenons seulement avec le responsable du test présent.</x:v>
      </x:c>
      <x:c r="H2954" s="122" t="str">
        <x:v>Reprend sa place au dernier point sûr, sans rejouer le début.</x:v>
      </x:c>
      <x:c r="I2954" s="122" t="str">
        <x:v>Réinteraction volontaire après interruption ; état de l’action conservé.</x:v>
      </x:c>
      <x:c r="J2954" s="122" t="str">
        <x:v>Espace — arrivée et arc de base</x:v>
      </x:c>
      <x:c r="K2954" s="125" t="n">
        <x:v>14</x:v>
      </x:c>
    </x:row>
    <x:row r="2955" ht="59" customHeight="1">
      <x:c r="A2955" s="126" t="str">
        <x:v>D6-W-SPACE-BASE-08-CHOIX-A-01</x:v>
      </x:c>
      <x:c r="B2955" s="127" t="str">
        <x:v>D6-W-SPACE-BASE-08</x:v>
      </x:c>
      <x:c r="C2955" s="127" t="str">
        <x:v>CHOIX</x:v>
      </x:c>
      <x:c r="D2955" s="127" t="str">
        <x:v>A</x:v>
      </x:c>
      <x:c r="E2955" s="128" t="n">
        <x:v>1</x:v>
      </x:c>
      <x:c r="F2955" s="127" t="str">
        <x:v>Joueur</x:v>
      </x:c>
      <x:c r="G2955" s="127" t="str">
        <x:v>Je prépare d’abord le retour avant toute expédition.</x:v>
      </x:c>
      <x:c r="H2955" s="127" t="str">
        <x:v>Regarder la personne ou l’appui concerné ; intention, pas résultat.</x:v>
      </x:c>
      <x:c r="I2955" s="127" t="str">
        <x:v>Option physiquement praticable ; partenaires mentionnés présents et volontaires ; ressources nécessaires disponibles.</x:v>
      </x:c>
      <x:c r="J2955" s="127" t="str">
        <x:v>Espace — arrivée et arc de base</x:v>
      </x:c>
      <x:c r="K2955" s="130" t="n">
        <x:v>8</x:v>
      </x:c>
    </x:row>
    <x:row r="2956" ht="59" customHeight="1">
      <x:c r="A2956" s="121" t="str">
        <x:v>D6-W-SPACE-BASE-08-REPONSE-A-01</x:v>
      </x:c>
      <x:c r="B2956" s="122" t="str">
        <x:v>D6-W-SPACE-BASE-08</x:v>
      </x:c>
      <x:c r="C2956" s="122" t="str">
        <x:v>REPONSE</x:v>
      </x:c>
      <x:c r="D2956" s="122" t="str">
        <x:v>A</x:v>
      </x:c>
      <x:c r="E2956" s="123" t="n">
        <x:v>1</x:v>
      </x:c>
      <x:c r="F2956" s="122" t="str">
        <x:v>Archiviste de l’Observatoire</x:v>
      </x:c>
      <x:c r="G2956" s="122" t="str">
        <x:v>Le banc d’anneaux est là. Sa vérification doit précéder le départ, avec toutes les conditions de ton module.</x:v>
      </x:c>
      <x:c r="H2956" s="122" t="str">
        <x:v>Réponse au choix retenu ; les autres réponses ne sont pas jouées.</x:v>
      </x:c>
      <x:c r="I2956" s="122" t="str">
        <x:v>Option physiquement praticable ; partenaires mentionnés présents et volontaires ; ressources nécessaires disponibles.</x:v>
      </x:c>
      <x:c r="J2956" s="122" t="str">
        <x:v>Espace — arrivée et arc de base</x:v>
      </x:c>
      <x:c r="K2956" s="125" t="n">
        <x:v>18</x:v>
      </x:c>
    </x:row>
    <x:row r="2957" ht="59" customHeight="1">
      <x:c r="A2957" s="126" t="str">
        <x:v>D6-W-SPACE-BASE-08-CHOIX-B-01</x:v>
      </x:c>
      <x:c r="B2957" s="127" t="str">
        <x:v>D6-W-SPACE-BASE-08</x:v>
      </x:c>
      <x:c r="C2957" s="127" t="str">
        <x:v>CHOIX</x:v>
      </x:c>
      <x:c r="D2957" s="127" t="str">
        <x:v>B</x:v>
      </x:c>
      <x:c r="E2957" s="128" t="n">
        <x:v>1</x:v>
      </x:c>
      <x:c r="F2957" s="127" t="str">
        <x:v>Joueur</x:v>
      </x:c>
      <x:c r="G2957" s="127" t="str">
        <x:v>Je conserve le relevé pour plus tard.</x:v>
      </x:c>
      <x:c r="H2957" s="127" t="str">
        <x:v>Regarder la personne ou l’appui concerné ; intention, pas résultat.</x:v>
      </x:c>
      <x:c r="I2957" s="127" t="str">
        <x:v>Option physiquement praticable ; aucune téléportation ou ressource supposée. Si choix de différer : sortie sûre encore atteignable.</x:v>
      </x:c>
      <x:c r="J2957" s="127" t="str">
        <x:v>Espace — arrivée et arc de base</x:v>
      </x:c>
      <x:c r="K2957" s="130" t="n">
        <x:v>7</x:v>
      </x:c>
    </x:row>
    <x:row r="2958" ht="59" customHeight="1">
      <x:c r="A2958" s="121" t="str">
        <x:v>D6-W-SPACE-BASE-08-REPONSE-B-01</x:v>
      </x:c>
      <x:c r="B2958" s="122" t="str">
        <x:v>D6-W-SPACE-BASE-08</x:v>
      </x:c>
      <x:c r="C2958" s="122" t="str">
        <x:v>REPONSE</x:v>
      </x:c>
      <x:c r="D2958" s="122" t="str">
        <x:v>B</x:v>
      </x:c>
      <x:c r="E2958" s="123" t="n">
        <x:v>1</x:v>
      </x:c>
      <x:c r="F2958" s="122" t="str">
        <x:v>Archiviste de l’Observatoire</x:v>
      </x:c>
      <x:c r="G2958" s="122" t="str">
        <x:v>Pose-le dans son support. Il restera incomplet sans devenir une route ouverte.</x:v>
      </x:c>
      <x:c r="H2958" s="122" t="str">
        <x:v>Réponse au choix retenu ; les autres réponses ne sont pas jouées.</x:v>
      </x:c>
      <x:c r="I2958" s="122" t="str">
        <x:v>Option physiquement praticable ; aucune téléportation ou ressource supposée. Si choix de différer : sortie sûre encore atteignable.</x:v>
      </x:c>
      <x:c r="J2958" s="122" t="str">
        <x:v>Espace — arrivée et arc de base</x:v>
      </x:c>
      <x:c r="K2958" s="125" t="n">
        <x:v>12</x:v>
      </x:c>
    </x:row>
    <x:row r="2959" ht="224" customHeight="1">
      <x:c r="A2959" s="126" t="str">
        <x:v>D6-W-SPACE-BASE-09-OUV---01</x:v>
      </x:c>
      <x:c r="B2959" s="127" t="str">
        <x:v>D6-W-SPACE-BASE-09</x:v>
      </x:c>
      <x:c r="C2959" s="127" t="str">
        <x:v>OUV</x:v>
      </x:c>
      <x:c r="D2959" s="127" t="str">
        <x:v>-</x:v>
      </x:c>
      <x:c r="E2959" s="128" t="n">
        <x:v>1</x:v>
      </x:c>
      <x:c r="F2959" s="127" t="str">
        <x:v>Archiviste embarquée de la Dernière Veille</x:v>
      </x:c>
      <x:c r="G2959" s="127" t="str">
        <x:v>L’appel est coupé ici. La plaque retournée porte un autre nom que celui raconté au départ.</x:v>
      </x:c>
      <x:c r="H2959" s="127" t="str">
        <x:v>Désigne l’élément visible concerné puis laisse au joueur le temps de regarder.</x:v>
      </x:c>
      <x:c r="I2959" s="127" t="str">
        <x:v>Blooded, vaisseau et trajet joué; conditions du relais ou du chantier au sas ; arc local BASE5 correspondant actif. Le passage au sas et la disponibilité de l’interlocuteur sont vérifiés. Les étapes de l’arc se jouent ; le dialogue ne remplace pas leur résolution.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959" s="127" t="str">
        <x:v>Espace — arrivée et arc de base</x:v>
      </x:c>
      <x:c r="K2959" s="130" t="n">
        <x:v>16</x:v>
      </x:c>
    </x:row>
    <x:row r="2960" ht="74" customHeight="1">
      <x:c r="A2960" s="121" t="str">
        <x:v>D6-W-SPACE-BASE-09-SUCCES---01</x:v>
      </x:c>
      <x:c r="B2960" s="122" t="str">
        <x:v>D6-W-SPACE-BASE-09</x:v>
      </x:c>
      <x:c r="C2960" s="122" t="str">
        <x:v>SUCCES</x:v>
      </x:c>
      <x:c r="D2960" s="122" t="str">
        <x:v>-</x:v>
      </x:c>
      <x:c r="E2960" s="123" t="n">
        <x:v>1</x:v>
      </x:c>
      <x:c r="F2960" s="122" t="str">
        <x:v>Archiviste embarquée de la Dernière Veille</x:v>
      </x:c>
      <x:c r="G2960" s="122" t="str">
        <x:v>Les noms lisibles accompagnent le relevé. Pour le reste, l’appel demeure incomplet.</x:v>
      </x:c>
      <x:c r="H2960" s="122" t="str">
        <x:v>Rejoint le point de travail ou de passage réellement obtenu.</x:v>
      </x:c>
      <x:c r="I2960" s="122" t="str">
        <x:v>Résultat correspondant effectivement constaté ; remplace ou supprime la ligne si choix de refus/différé/observation. Ne jamais jouer une victoire non acquise.</x:v>
      </x:c>
      <x:c r="J2960" s="122" t="str">
        <x:v>Espace — arrivée et arc de base</x:v>
      </x:c>
      <x:c r="K2960" s="125" t="n">
        <x:v>12</x:v>
      </x:c>
    </x:row>
    <x:row r="2961" ht="44" customHeight="1">
      <x:c r="A2961" s="126" t="str">
        <x:v>D6-W-SPACE-BASE-09-ECHEC---01</x:v>
      </x:c>
      <x:c r="B2961" s="127" t="str">
        <x:v>D6-W-SPACE-BASE-09</x:v>
      </x:c>
      <x:c r="C2961" s="127" t="str">
        <x:v>ECHEC</x:v>
      </x:c>
      <x:c r="D2961" s="127" t="str">
        <x:v>-</x:v>
      </x:c>
      <x:c r="E2961" s="128" t="n">
        <x:v>1</x:v>
      </x:c>
      <x:c r="F2961" s="127" t="str">
        <x:v>Archiviste embarquée de la Dernière Veille</x:v>
      </x:c>
      <x:c r="G2961" s="127" t="str">
        <x:v>Les fragments ne se rejoignent pas encore. Il nous manque une partie de l’appel.</x:v>
      </x:c>
      <x:c r="H2961" s="127" t="str">
        <x:v>Abaisse la main et regarde la route ou l’objet resté inaccessible.</x:v>
      </x:c>
      <x:c r="I2961" s="127" t="str">
        <x:v>Échec ou blocage correspondant effectivement observé ; les dégâts, objets et positions persistent.</x:v>
      </x:c>
      <x:c r="J2961" s="127" t="str">
        <x:v>Espace — arrivée et arc de base</x:v>
      </x:c>
      <x:c r="K2961" s="130" t="n">
        <x:v>14</x:v>
      </x:c>
    </x:row>
    <x:row r="2962" ht="44" customHeight="1">
      <x:c r="A2962" s="121" t="str">
        <x:v>D6-W-SPACE-BASE-09-REPRISE---01</x:v>
      </x:c>
      <x:c r="B2962" s="122" t="str">
        <x:v>D6-W-SPACE-BASE-09</x:v>
      </x:c>
      <x:c r="C2962" s="122" t="str">
        <x:v>REPRISE</x:v>
      </x:c>
      <x:c r="D2962" s="122" t="str">
        <x:v>-</x:v>
      </x:c>
      <x:c r="E2962" s="123" t="n">
        <x:v>1</x:v>
      </x:c>
      <x:c r="F2962" s="122" t="str">
        <x:v>Archiviste embarquée de la Dernière Veille</x:v>
      </x:c>
      <x:c r="G2962" s="122" t="str">
        <x:v>La plaque est toujours retournée de ce côté. Reprenons la lumière sans la forcer.</x:v>
      </x:c>
      <x:c r="H2962" s="122" t="str">
        <x:v>Reprend sa place au dernier point sûr, sans rejouer le début.</x:v>
      </x:c>
      <x:c r="I2962" s="122" t="str">
        <x:v>Réinteraction volontaire après interruption ; état de l’action conservé.</x:v>
      </x:c>
      <x:c r="J2962" s="122" t="str">
        <x:v>Espace — arrivée et arc de base</x:v>
      </x:c>
      <x:c r="K2962" s="125" t="n">
        <x:v>14</x:v>
      </x:c>
    </x:row>
    <x:row r="2963" ht="59" customHeight="1">
      <x:c r="A2963" s="126" t="str">
        <x:v>D6-W-SPACE-BASE-09-CHOIX-A-01</x:v>
      </x:c>
      <x:c r="B2963" s="127" t="str">
        <x:v>D6-W-SPACE-BASE-09</x:v>
      </x:c>
      <x:c r="C2963" s="127" t="str">
        <x:v>CHOIX</x:v>
      </x:c>
      <x:c r="D2963" s="127" t="str">
        <x:v>A</x:v>
      </x:c>
      <x:c r="E2963" s="128" t="n">
        <x:v>1</x:v>
      </x:c>
      <x:c r="F2963" s="127" t="str">
        <x:v>Joueur</x:v>
      </x:c>
      <x:c r="G2963" s="127" t="str">
        <x:v>Je ramène un objet de mémoire identifié.</x:v>
      </x:c>
      <x:c r="H2963" s="127" t="str">
        <x:v>Regarder la personne ou l’appui concerné ; intention, pas résultat.</x:v>
      </x:c>
      <x:c r="I2963" s="127" t="str">
        <x:v>Option physiquement praticable ; partenaires mentionnés présents et volontaires ; ressources nécessaires disponibles.</x:v>
      </x:c>
      <x:c r="J2963" s="127" t="str">
        <x:v>Espace — arrivée et arc de base</x:v>
      </x:c>
      <x:c r="K2963" s="130" t="n">
        <x:v>7</x:v>
      </x:c>
    </x:row>
    <x:row r="2964" ht="59" customHeight="1">
      <x:c r="A2964" s="121" t="str">
        <x:v>D6-W-SPACE-BASE-09-REPONSE-A-01</x:v>
      </x:c>
      <x:c r="B2964" s="122" t="str">
        <x:v>D6-W-SPACE-BASE-09</x:v>
      </x:c>
      <x:c r="C2964" s="122" t="str">
        <x:v>REPONSE</x:v>
      </x:c>
      <x:c r="D2964" s="122" t="str">
        <x:v>A</x:v>
      </x:c>
      <x:c r="E2964" s="123" t="n">
        <x:v>1</x:v>
      </x:c>
      <x:c r="F2964" s="122" t="str">
        <x:v>Archiviste embarquée de la Dernière Veille</x:v>
      </x:c>
      <x:c r="G2964" s="122" t="str">
        <x:v>Éclaire ses attaches avant de le détacher. Nous garderons son lieu et ceux qu’il nomme.</x:v>
      </x:c>
      <x:c r="H2964" s="122" t="str">
        <x:v>Réponse au choix retenu ; les autres réponses ne sont pas jouées.</x:v>
      </x:c>
      <x:c r="I2964" s="122" t="str">
        <x:v>Option physiquement praticable ; partenaires mentionnés présents et volontaires ; ressources nécessaires disponibles.</x:v>
      </x:c>
      <x:c r="J2964" s="122" t="str">
        <x:v>Espace — arrivée et arc de base</x:v>
      </x:c>
      <x:c r="K2964" s="125" t="n">
        <x:v>15</x:v>
      </x:c>
    </x:row>
    <x:row r="2965" ht="59" customHeight="1">
      <x:c r="A2965" s="126" t="str">
        <x:v>D6-W-SPACE-BASE-09-CHOIX-B-01</x:v>
      </x:c>
      <x:c r="B2965" s="127" t="str">
        <x:v>D6-W-SPACE-BASE-09</x:v>
      </x:c>
      <x:c r="C2965" s="127" t="str">
        <x:v>CHOIX</x:v>
      </x:c>
      <x:c r="D2965" s="127" t="str">
        <x:v>B</x:v>
      </x:c>
      <x:c r="E2965" s="128" t="n">
        <x:v>1</x:v>
      </x:c>
      <x:c r="F2965" s="127" t="str">
        <x:v>Joueur</x:v>
      </x:c>
      <x:c r="G2965" s="127" t="str">
        <x:v>Je laisse le lieu intact et j’emporte le relevé.</x:v>
      </x:c>
      <x:c r="H2965" s="127" t="str">
        <x:v>Regarder la personne ou l’appui concerné ; intention, pas résultat.</x:v>
      </x:c>
      <x:c r="I2965" s="127" t="str">
        <x:v>Option physiquement praticable ; aucune téléportation ou ressource supposée. Si choix de différer : sortie sûre encore atteignable.</x:v>
      </x:c>
      <x:c r="J2965" s="127" t="str">
        <x:v>Espace — arrivée et arc de base</x:v>
      </x:c>
      <x:c r="K2965" s="130" t="n">
        <x:v>9</x:v>
      </x:c>
    </x:row>
    <x:row r="2966" ht="59" customHeight="1">
      <x:c r="A2966" s="121" t="str">
        <x:v>D6-W-SPACE-BASE-09-REPONSE-B-01</x:v>
      </x:c>
      <x:c r="B2966" s="122" t="str">
        <x:v>D6-W-SPACE-BASE-09</x:v>
      </x:c>
      <x:c r="C2966" s="122" t="str">
        <x:v>REPONSE</x:v>
      </x:c>
      <x:c r="D2966" s="122" t="str">
        <x:v>B</x:v>
      </x:c>
      <x:c r="E2966" s="123" t="n">
        <x:v>1</x:v>
      </x:c>
      <x:c r="F2966" s="122" t="str">
        <x:v>Archiviste embarquée de la Dernière Veille</x:v>
      </x:c>
      <x:c r="G2966" s="122" t="str">
        <x:v>Nous parcourrons les deux niveaux. Le relevé devra dire aussi ce que nous n’avons pas pu lire.</x:v>
      </x:c>
      <x:c r="H2966" s="122" t="str">
        <x:v>Réponse au choix retenu ; les autres réponses ne sont pas jouées.</x:v>
      </x:c>
      <x:c r="I2966" s="122" t="str">
        <x:v>Option physiquement praticable ; aucune téléportation ou ressource supposée. Si choix de différer : sortie sûre encore atteignable.</x:v>
      </x:c>
      <x:c r="J2966" s="122" t="str">
        <x:v>Espace — arrivée et arc de base</x:v>
      </x:c>
      <x:c r="K2966" s="125" t="n">
        <x:v>17</x:v>
      </x:c>
    </x:row>
    <x:row r="2967" ht="239" customHeight="1">
      <x:c r="A2967" s="126" t="str">
        <x:v>D6-W-SPACE-BASE-10-OUV---01</x:v>
      </x:c>
      <x:c r="B2967" s="127" t="str">
        <x:v>D6-W-SPACE-BASE-10</x:v>
      </x:c>
      <x:c r="C2967" s="127" t="str">
        <x:v>OUV</x:v>
      </x:c>
      <x:c r="D2967" s="127" t="str">
        <x:v>-</x:v>
      </x:c>
      <x:c r="E2967" s="128" t="n">
        <x:v>1</x:v>
      </x:c>
      <x:c r="F2967" s="127" t="str">
        <x:v>Artisane de l’Ancrage</x:v>
      </x:c>
      <x:c r="G2967" s="127" t="str">
        <x:v>La coque de station est là. Il lui manque des charges, des balises et un quai essayé avant d’ouvrir le moindre service.</x:v>
      </x:c>
      <x:c r="H2967" s="127" t="str">
        <x:v>Désigne l’élément visible concerné puis laisse au joueur le temps de regarder.</x:v>
      </x:c>
      <x:c r="I2967" s="127" t="str">
        <x:v>Elite, expédition de repérage, ressources acheminées et équipe présente ; arc local BASE5 correspondant actif. Le passage au sas et la disponibilité de l’interlocuteur sont vérifiés. Les étapes de l’arc se jouent ; le dialogue ne remplace pas leur résolution. Ancrage réservé au projet Elite accessible ; aucune seconde résidence active.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967" s="127" t="str">
        <x:v>Espace — arrivée et arc de base</x:v>
      </x:c>
      <x:c r="K2967" s="130" t="n">
        <x:v>22</x:v>
      </x:c>
    </x:row>
    <x:row r="2968" ht="74" customHeight="1">
      <x:c r="A2968" s="121" t="str">
        <x:v>D6-W-SPACE-BASE-10-SUCCES---01</x:v>
      </x:c>
      <x:c r="B2968" s="122" t="str">
        <x:v>D6-W-SPACE-BASE-10</x:v>
      </x:c>
      <x:c r="C2968" s="122" t="str">
        <x:v>SUCCES</x:v>
      </x:c>
      <x:c r="D2968" s="122" t="str">
        <x:v>-</x:v>
      </x:c>
      <x:c r="E2968" s="123" t="n">
        <x:v>1</x:v>
      </x:c>
      <x:c r="F2968" s="122" t="str">
        <x:v>Artisane de l’Ancrage</x:v>
      </x:c>
      <x:c r="G2968" s="122" t="str">
        <x:v>Le service choisi fonctionne sur ses équipements arrivés. L’autre espace attend encore ses charges.</x:v>
      </x:c>
      <x:c r="H2968" s="122" t="str">
        <x:v>Rejoint le point de travail ou de passage réellement obtenu.</x:v>
      </x:c>
      <x:c r="I2968" s="122" t="str">
        <x:v>Résultat correspondant effectivement constaté ; remplace ou supprime la ligne si choix de refus/différé/observation. Ne jamais jouer une victoire non acquise.</x:v>
      </x:c>
      <x:c r="J2968" s="122" t="str">
        <x:v>Espace — arrivée et arc de base</x:v>
      </x:c>
      <x:c r="K2968" s="125" t="n">
        <x:v>14</x:v>
      </x:c>
    </x:row>
    <x:row r="2969" ht="44" customHeight="1">
      <x:c r="A2969" s="126" t="str">
        <x:v>D6-W-SPACE-BASE-10-ECHEC---01</x:v>
      </x:c>
      <x:c r="B2969" s="127" t="str">
        <x:v>D6-W-SPACE-BASE-10</x:v>
      </x:c>
      <x:c r="C2969" s="127" t="str">
        <x:v>ECHEC</x:v>
      </x:c>
      <x:c r="D2969" s="127" t="str">
        <x:v>-</x:v>
      </x:c>
      <x:c r="E2969" s="128" t="n">
        <x:v>1</x:v>
      </x:c>
      <x:c r="F2969" s="127" t="str">
        <x:v>Artisane de l’Ancrage</x:v>
      </x:c>
      <x:c r="G2969" s="127" t="str">
        <x:v>La dernière charge n’a pas franchi le quai. Le service n’est pas prêt à accueillir.</x:v>
      </x:c>
      <x:c r="H2969" s="127" t="str">
        <x:v>Abaisse la main et regarde la route ou l’objet resté inaccessible.</x:v>
      </x:c>
      <x:c r="I2969" s="127" t="str">
        <x:v>Échec ou blocage correspondant effectivement observé ; les dégâts, objets et positions persistent.</x:v>
      </x:c>
      <x:c r="J2969" s="127" t="str">
        <x:v>Espace — arrivée et arc de base</x:v>
      </x:c>
      <x:c r="K2969" s="130" t="n">
        <x:v>15</x:v>
      </x:c>
    </x:row>
    <x:row r="2970" ht="44" customHeight="1">
      <x:c r="A2970" s="121" t="str">
        <x:v>D6-W-SPACE-BASE-10-REPRISE---01</x:v>
      </x:c>
      <x:c r="B2970" s="122" t="str">
        <x:v>D6-W-SPACE-BASE-10</x:v>
      </x:c>
      <x:c r="C2970" s="122" t="str">
        <x:v>REPRISE</x:v>
      </x:c>
      <x:c r="D2970" s="122" t="str">
        <x:v>-</x:v>
      </x:c>
      <x:c r="E2970" s="123" t="n">
        <x:v>1</x:v>
      </x:c>
      <x:c r="F2970" s="122" t="str">
        <x:v>Artisane de l’Ancrage</x:v>
      </x:c>
      <x:c r="G2970" s="122" t="str">
        <x:v>Les balises posées nous attendent. Reprenons l’amarrage, puis le lot resté à bord.</x:v>
      </x:c>
      <x:c r="H2970" s="122" t="str">
        <x:v>Reprend sa place au dernier point sûr, sans rejouer le début.</x:v>
      </x:c>
      <x:c r="I2970" s="122" t="str">
        <x:v>Réinteraction volontaire après interruption ; état de l’action conservé.</x:v>
      </x:c>
      <x:c r="J2970" s="122" t="str">
        <x:v>Espace — arrivée et arc de base</x:v>
      </x:c>
      <x:c r="K2970" s="125" t="n">
        <x:v>13</x:v>
      </x:c>
    </x:row>
    <x:row r="2971" ht="59" customHeight="1">
      <x:c r="A2971" s="126" t="str">
        <x:v>D6-W-SPACE-BASE-10-CHOIX-A-01</x:v>
      </x:c>
      <x:c r="B2971" s="127" t="str">
        <x:v>D6-W-SPACE-BASE-10</x:v>
      </x:c>
      <x:c r="C2971" s="127" t="str">
        <x:v>CHOIX</x:v>
      </x:c>
      <x:c r="D2971" s="127" t="str">
        <x:v>A</x:v>
      </x:c>
      <x:c r="E2971" s="128" t="n">
        <x:v>1</x:v>
      </x:c>
      <x:c r="F2971" s="127" t="str">
        <x:v>Joueur</x:v>
      </x:c>
      <x:c r="G2971" s="127" t="str">
        <x:v>Nous commençons par l’atelier de réparation.</x:v>
      </x:c>
      <x:c r="H2971" s="127" t="str">
        <x:v>Regarder la personne ou l’appui concerné ; intention, pas résultat.</x:v>
      </x:c>
      <x:c r="I2971" s="127" t="str">
        <x:v>Option physiquement praticable ; partenaires mentionnés présents et volontaires ; ressources nécessaires disponibles.</x:v>
      </x:c>
      <x:c r="J2971" s="127" t="str">
        <x:v>Espace — arrivée et arc de base</x:v>
      </x:c>
      <x:c r="K2971" s="130" t="n">
        <x:v>6</x:v>
      </x:c>
    </x:row>
    <x:row r="2972" ht="59" customHeight="1">
      <x:c r="A2972" s="121" t="str">
        <x:v>D6-W-SPACE-BASE-10-REPONSE-A-01</x:v>
      </x:c>
      <x:c r="B2972" s="122" t="str">
        <x:v>D6-W-SPACE-BASE-10</x:v>
      </x:c>
      <x:c r="C2972" s="122" t="str">
        <x:v>REPONSE</x:v>
      </x:c>
      <x:c r="D2972" s="122" t="str">
        <x:v>A</x:v>
      </x:c>
      <x:c r="E2972" s="123" t="n">
        <x:v>1</x:v>
      </x:c>
      <x:c r="F2972" s="122" t="str">
        <x:v>Artisane de l’Ancrage</x:v>
      </x:c>
      <x:c r="G2972" s="122" t="str">
        <x:v>Amène les outils et le support de travail. Nous ferons un amarrage d’essai avant de recevoir une coque abîmée.</x:v>
      </x:c>
      <x:c r="H2972" s="122" t="str">
        <x:v>Réponse au choix retenu ; les autres réponses ne sont pas jouées.</x:v>
      </x:c>
      <x:c r="I2972" s="122" t="str">
        <x:v>Option physiquement praticable ; partenaires mentionnés présents et volontaires ; ressources nécessaires disponibles.</x:v>
      </x:c>
      <x:c r="J2972" s="122" t="str">
        <x:v>Espace — arrivée et arc de base</x:v>
      </x:c>
      <x:c r="K2972" s="125" t="n">
        <x:v>19</x:v>
      </x:c>
    </x:row>
    <x:row r="2973" ht="59" customHeight="1">
      <x:c r="A2973" s="126" t="str">
        <x:v>D6-W-SPACE-BASE-10-CHOIX-B-01</x:v>
      </x:c>
      <x:c r="B2973" s="127" t="str">
        <x:v>D6-W-SPACE-BASE-10</x:v>
      </x:c>
      <x:c r="C2973" s="127" t="str">
        <x:v>CHOIX</x:v>
      </x:c>
      <x:c r="D2973" s="127" t="str">
        <x:v>B</x:v>
      </x:c>
      <x:c r="E2973" s="128" t="n">
        <x:v>1</x:v>
      </x:c>
      <x:c r="F2973" s="127" t="str">
        <x:v>Joueur</x:v>
      </x:c>
      <x:c r="G2973" s="127" t="str">
        <x:v>Nous préparons la galerie de transit des grandes prises.</x:v>
      </x:c>
      <x:c r="H2973" s="127" t="str">
        <x:v>Regarder la personne ou l’appui concerné ; intention, pas résultat.</x:v>
      </x:c>
      <x:c r="I2973" s="127" t="str">
        <x:v>Option physiquement praticable ; aucune téléportation ou ressource supposée. Si choix de différer : sortie sûre encore atteignable.</x:v>
      </x:c>
      <x:c r="J2973" s="127" t="str">
        <x:v>Espace — arrivée et arc de base</x:v>
      </x:c>
      <x:c r="K2973" s="130" t="n">
        <x:v>9</x:v>
      </x:c>
    </x:row>
    <x:row r="2974" ht="59" customHeight="1">
      <x:c r="A2974" s="121" t="str">
        <x:v>D6-W-SPACE-BASE-10-REPONSE-B-01</x:v>
      </x:c>
      <x:c r="B2974" s="122" t="str">
        <x:v>D6-W-SPACE-BASE-10</x:v>
      </x:c>
      <x:c r="C2974" s="122" t="str">
        <x:v>REPONSE</x:v>
      </x:c>
      <x:c r="D2974" s="122" t="str">
        <x:v>B</x:v>
      </x:c>
      <x:c r="E2974" s="123" t="n">
        <x:v>1</x:v>
      </x:c>
      <x:c r="F2974" s="122" t="str">
        <x:v>Artisane de l’Ancrage</x:v>
      </x:c>
      <x:c r="G2974" s="122" t="str">
        <x:v>Il faudra leur largeur depuis le sas jusqu’au berceau. Le cadre seul ne sera pas un passage.</x:v>
      </x:c>
      <x:c r="H2974" s="122" t="str">
        <x:v>Réponse au choix retenu ; les autres réponses ne sont pas jouées.</x:v>
      </x:c>
      <x:c r="I2974" s="122" t="str">
        <x:v>Option physiquement praticable ; aucune téléportation ou ressource supposée. Si choix de différer : sortie sûre encore atteignable.</x:v>
      </x:c>
      <x:c r="J2974" s="122" t="str">
        <x:v>Espace — arrivée et arc de base</x:v>
      </x:c>
      <x:c r="K2974" s="125" t="n">
        <x:v>17</x:v>
      </x:c>
    </x:row>
    <x:row r="2975" ht="239" customHeight="1">
      <x:c r="A2975" s="126" t="str">
        <x:v>D6-W-W3-DIP01-OUV---01</x:v>
      </x:c>
      <x:c r="B2975" s="127" t="str">
        <x:v>D6-W-W3-DIP01</x:v>
      </x:c>
      <x:c r="C2975" s="127" t="str">
        <x:v>OUV</x:v>
      </x:c>
      <x:c r="D2975" s="127" t="str">
        <x:v>-</x:v>
      </x:c>
      <x:c r="E2975" s="128" t="n">
        <x:v>1</x:v>
      </x:c>
      <x:c r="F2975" s="127" t="str">
        <x:v>Guide de la Crête liée</x:v>
      </x:c>
      <x:c r="G2975" s="127" t="str">
        <x:v>Je vous conduis au-delà de la corniche pour cette opération. Mes repères seront retirés après le dernier passage.</x:v>
      </x:c>
      <x:c r="H2975" s="127" t="str">
        <x:v>Désigne l’élément visible concerné puis laisse au joueur le temps de regarder.</x:v>
      </x:c>
      <x:c r="I2975"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975" s="127" t="str">
        <x:v>Guerre de clan — accord et limites</x:v>
      </x:c>
      <x:c r="K2975" s="130" t="n">
        <x:v>18</x:v>
      </x:c>
    </x:row>
    <x:row r="2976" ht="74" customHeight="1">
      <x:c r="A2976" s="121" t="str">
        <x:v>D6-W-W3-DIP01-SUCCES---01</x:v>
      </x:c>
      <x:c r="B2976" s="122" t="str">
        <x:v>D6-W-W3-DIP01</x:v>
      </x:c>
      <x:c r="C2976" s="122" t="str">
        <x:v>SUCCES</x:v>
      </x:c>
      <x:c r="D2976" s="122" t="str">
        <x:v>-</x:v>
      </x:c>
      <x:c r="E2976" s="123" t="n">
        <x:v>1</x:v>
      </x:c>
      <x:c r="F2976" s="122" t="str">
        <x:v>Guide de la Crête liée</x:v>
      </x:c>
      <x:c r="G2976" s="122" t="str">
        <x:v>Le dernier du groupe annoncé a franchi la corniche. Je reprends le repère de cette escorte.</x:v>
      </x:c>
      <x:c r="H2976" s="122" t="str">
        <x:v>Rejoint le point de travail ou de passage réellement obtenu.</x:v>
      </x:c>
      <x:c r="I2976" s="122" t="str">
        <x:v>Résultat correspondant effectivement constaté ; remplace ou supprime la ligne si choix de refus/différé/observation. Ne jamais jouer une victoire non acquise.</x:v>
      </x:c>
      <x:c r="J2976" s="122" t="str">
        <x:v>Guerre de clan — accord et limites</x:v>
      </x:c>
      <x:c r="K2976" s="125" t="n">
        <x:v>16</x:v>
      </x:c>
    </x:row>
    <x:row r="2977" ht="44" customHeight="1">
      <x:c r="A2977" s="126" t="str">
        <x:v>D6-W-W3-DIP01-ECHEC---01</x:v>
      </x:c>
      <x:c r="B2977" s="127" t="str">
        <x:v>D6-W-W3-DIP01</x:v>
      </x:c>
      <x:c r="C2977" s="127" t="str">
        <x:v>ECHEC</x:v>
      </x:c>
      <x:c r="D2977" s="127" t="str">
        <x:v>-</x:v>
      </x:c>
      <x:c r="E2977" s="128" t="n">
        <x:v>1</x:v>
      </x:c>
      <x:c r="F2977" s="127" t="str">
        <x:v>Guide de la Crête liée</x:v>
      </x:c>
      <x:c r="G2977" s="127" t="str">
        <x:v>Le groupe est encore de ce côté. Le droit de passage n’a transporté personne.</x:v>
      </x:c>
      <x:c r="H2977" s="127" t="str">
        <x:v>Abaisse la main et regarde la route ou l’objet resté inaccessible.</x:v>
      </x:c>
      <x:c r="I2977" s="127" t="str">
        <x:v>Échec ou blocage correspondant effectivement observé ; les dégâts, objets et positions persistent.</x:v>
      </x:c>
      <x:c r="J2977" s="127" t="str">
        <x:v>Guerre de clan — accord et limites</x:v>
      </x:c>
      <x:c r="K2977" s="130" t="n">
        <x:v>14</x:v>
      </x:c>
    </x:row>
    <x:row r="2978" ht="44" customHeight="1">
      <x:c r="A2978" s="121" t="str">
        <x:v>D6-W-W3-DIP01-REPRISE---01</x:v>
      </x:c>
      <x:c r="B2978" s="122" t="str">
        <x:v>D6-W-W3-DIP01</x:v>
      </x:c>
      <x:c r="C2978" s="122" t="str">
        <x:v>REPRISE</x:v>
      </x:c>
      <x:c r="D2978" s="122" t="str">
        <x:v>-</x:v>
      </x:c>
      <x:c r="E2978" s="123" t="n">
        <x:v>1</x:v>
      </x:c>
      <x:c r="F2978" s="122" t="str">
        <x:v>Guide de la Crête liée</x:v>
      </x:c>
      <x:c r="G2978" s="122" t="str">
        <x:v>Les bornes sont toujours là. Fais venir ceux qui attendent encore la traversée.</x:v>
      </x:c>
      <x:c r="H2978" s="122" t="str">
        <x:v>Reprend sa place au dernier point sûr, sans rejouer le début.</x:v>
      </x:c>
      <x:c r="I2978" s="122" t="str">
        <x:v>Réinteraction volontaire après interruption ; état de l’action conservé.</x:v>
      </x:c>
      <x:c r="J2978" s="122" t="str">
        <x:v>Guerre de clan — accord et limites</x:v>
      </x:c>
      <x:c r="K2978" s="125" t="n">
        <x:v>13</x:v>
      </x:c>
    </x:row>
    <x:row r="2979" ht="59" customHeight="1">
      <x:c r="A2979" s="126" t="str">
        <x:v>D6-W-W3-DIP01-CHOIX-A-01</x:v>
      </x:c>
      <x:c r="B2979" s="127" t="str">
        <x:v>D6-W-W3-DIP01</x:v>
      </x:c>
      <x:c r="C2979" s="127" t="str">
        <x:v>CHOIX</x:v>
      </x:c>
      <x:c r="D2979" s="127" t="str">
        <x:v>A</x:v>
      </x:c>
      <x:c r="E2979" s="128" t="n">
        <x:v>1</x:v>
      </x:c>
      <x:c r="F2979" s="127" t="str">
        <x:v>Joueur</x:v>
      </x:c>
      <x:c r="G2979" s="127" t="str">
        <x:v>J’accepte ce passage limité.</x:v>
      </x:c>
      <x:c r="H2979" s="127" t="str">
        <x:v>Regarder la personne ou l’appui concerné ; intention, pas résultat.</x:v>
      </x:c>
      <x:c r="I2979" s="127" t="str">
        <x:v>Option physiquement praticable ; partenaires mentionnés présents et volontaires ; ressources nécessaires disponibles.</x:v>
      </x:c>
      <x:c r="J2979" s="127" t="str">
        <x:v>Guerre de clan — accord et limites</x:v>
      </x:c>
      <x:c r="K2979" s="130" t="n">
        <x:v>4</x:v>
      </x:c>
    </x:row>
    <x:row r="2980" ht="59" customHeight="1">
      <x:c r="A2980" s="121" t="str">
        <x:v>D6-W-W3-DIP01-REPONSE-A-01</x:v>
      </x:c>
      <x:c r="B2980" s="122" t="str">
        <x:v>D6-W-W3-DIP01</x:v>
      </x:c>
      <x:c r="C2980" s="122" t="str">
        <x:v>REPONSE</x:v>
      </x:c>
      <x:c r="D2980" s="122" t="str">
        <x:v>A</x:v>
      </x:c>
      <x:c r="E2980" s="123" t="n">
        <x:v>1</x:v>
      </x:c>
      <x:c r="F2980" s="122" t="str">
        <x:v>Guide de la Crête liée</x:v>
      </x:c>
      <x:c r="G2980" s="122" t="str">
        <x:v>Fais venir ton groupe jusqu’à cette borne. Je vérifierai ses charges avant de le mener.</x:v>
      </x:c>
      <x:c r="H2980" s="122" t="str">
        <x:v>Réponse au choix retenu ; les autres réponses ne sont pas jouées.</x:v>
      </x:c>
      <x:c r="I2980" s="122" t="str">
        <x:v>Option physiquement praticable ; partenaires mentionnés présents et volontaires ; ressources nécessaires disponibles.</x:v>
      </x:c>
      <x:c r="J2980" s="122" t="str">
        <x:v>Guerre de clan — accord et limites</x:v>
      </x:c>
      <x:c r="K2980" s="125" t="n">
        <x:v>15</x:v>
      </x:c>
    </x:row>
    <x:row r="2981" ht="59" customHeight="1">
      <x:c r="A2981" s="126" t="str">
        <x:v>D6-W-W3-DIP01-CHOIX-B-01</x:v>
      </x:c>
      <x:c r="B2981" s="127" t="str">
        <x:v>D6-W-W3-DIP01</x:v>
      </x:c>
      <x:c r="C2981" s="127" t="str">
        <x:v>CHOIX</x:v>
      </x:c>
      <x:c r="D2981" s="127" t="str">
        <x:v>B</x:v>
      </x:c>
      <x:c r="E2981" s="128" t="n">
        <x:v>1</x:v>
      </x:c>
      <x:c r="F2981" s="127" t="str">
        <x:v>Joueur</x:v>
      </x:c>
      <x:c r="G2981" s="127" t="str">
        <x:v>Je veux préparer aussi une garde durable ; reparlons-en avant de partir.</x:v>
      </x:c>
      <x:c r="H2981" s="127" t="str">
        <x:v>Regarder la personne ou l’appui concerné ; intention, pas résultat.</x:v>
      </x:c>
      <x:c r="I2981" s="127" t="str">
        <x:v>Option physiquement praticable ; aucune téléportation ou ressource supposée. Si choix de différer : sortie sûre encore atteignable.</x:v>
      </x:c>
      <x:c r="J2981" s="127" t="str">
        <x:v>Guerre de clan — accord et limites</x:v>
      </x:c>
      <x:c r="K2981" s="130" t="n">
        <x:v>12</x:v>
      </x:c>
    </x:row>
    <x:row r="2982" ht="59" customHeight="1">
      <x:c r="A2982" s="121" t="str">
        <x:v>D6-W-W3-DIP01-REPONSE-B-01</x:v>
      </x:c>
      <x:c r="B2982" s="122" t="str">
        <x:v>D6-W-W3-DIP01</x:v>
      </x:c>
      <x:c r="C2982" s="122" t="str">
        <x:v>REPONSE</x:v>
      </x:c>
      <x:c r="D2982" s="122" t="str">
        <x:v>B</x:v>
      </x:c>
      <x:c r="E2982" s="123" t="n">
        <x:v>1</x:v>
      </x:c>
      <x:c r="F2982" s="122" t="str">
        <x:v>Guide de la Crête liée</x:v>
      </x:c>
      <x:c r="G2982" s="122" t="str">
        <x:v>Alors regarde avec les occupants où elle pourrait tenir. Mon escorte ne t’accorde pas leur poste.</x:v>
      </x:c>
      <x:c r="H2982" s="122" t="str">
        <x:v>Réponse au choix retenu ; les autres réponses ne sont pas jouées.</x:v>
      </x:c>
      <x:c r="I2982" s="122" t="str">
        <x:v>Option physiquement praticable ; aucune téléportation ou ressource supposée. Si choix de différer : sortie sûre encore atteignable.</x:v>
      </x:c>
      <x:c r="J2982" s="122" t="str">
        <x:v>Guerre de clan — accord et limites</x:v>
      </x:c>
      <x:c r="K2982" s="125" t="n">
        <x:v>16</x:v>
      </x:c>
    </x:row>
    <x:row r="2983" ht="239" customHeight="1">
      <x:c r="A2983" s="126" t="str">
        <x:v>D6-W-W3-DIP02-OUV---01</x:v>
      </x:c>
      <x:c r="B2983" s="127" t="str">
        <x:v>D6-W-W3-DIP02</x:v>
      </x:c>
      <x:c r="C2983" s="127" t="str">
        <x:v>OUV</x:v>
      </x:c>
      <x:c r="D2983" s="127" t="str">
        <x:v>-</x:v>
      </x:c>
      <x:c r="E2983" s="128" t="n">
        <x:v>1</x:v>
      </x:c>
      <x:c r="F2983" s="127" t="str">
        <x:v>Artisane de la conduite partagée</x:v>
      </x:c>
      <x:c r="G2983" s="127" t="str">
        <x:v>Cette branche sert au front. L’autre garde l’eau du quartier pendant l’assaut ; ne les coupe pas ensemble.</x:v>
      </x:c>
      <x:c r="H2983" s="127" t="str">
        <x:v>Désigne l’élément visible concerné puis laisse au joueur le temps de regarder.</x:v>
      </x:c>
      <x:c r="I2983"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983" s="127" t="str">
        <x:v>Guerre de clan — accord et limites</x:v>
      </x:c>
      <x:c r="K2983" s="130" t="n">
        <x:v>18</x:v>
      </x:c>
    </x:row>
    <x:row r="2984" ht="74" customHeight="1">
      <x:c r="A2984" s="121" t="str">
        <x:v>D6-W-W3-DIP02-SUCCES---01</x:v>
      </x:c>
      <x:c r="B2984" s="122" t="str">
        <x:v>D6-W-W3-DIP02</x:v>
      </x:c>
      <x:c r="C2984" s="122" t="str">
        <x:v>SUCCES</x:v>
      </x:c>
      <x:c r="D2984" s="122" t="str">
        <x:v>-</x:v>
      </x:c>
      <x:c r="E2984" s="123" t="n">
        <x:v>1</x:v>
      </x:c>
      <x:c r="F2984" s="122" t="str">
        <x:v>Artisane de la conduite partagée</x:v>
      </x:c>
      <x:c r="G2984" s="122" t="str">
        <x:v>Le circuit éprouvé garde la distribution prévue. Le quartier peut le constater sans regarder la bataille.</x:v>
      </x:c>
      <x:c r="H2984" s="122" t="str">
        <x:v>Rejoint le point de travail ou de passage réellement obtenu.</x:v>
      </x:c>
      <x:c r="I2984" s="122" t="str">
        <x:v>Résultat correspondant effectivement constaté ; remplace ou supprime la ligne si choix de refus/différé/observation. Ne jamais jouer une victoire non acquise.</x:v>
      </x:c>
      <x:c r="J2984" s="122" t="str">
        <x:v>Guerre de clan — accord et limites</x:v>
      </x:c>
      <x:c r="K2984" s="125" t="n">
        <x:v>16</x:v>
      </x:c>
    </x:row>
    <x:row r="2985" ht="44" customHeight="1">
      <x:c r="A2985" s="126" t="str">
        <x:v>D6-W-W3-DIP02-ECHEC---01</x:v>
      </x:c>
      <x:c r="B2985" s="127" t="str">
        <x:v>D6-W-W3-DIP02</x:v>
      </x:c>
      <x:c r="C2985" s="127" t="str">
        <x:v>ECHEC</x:v>
      </x:c>
      <x:c r="D2985" s="127" t="str">
        <x:v>-</x:v>
      </x:c>
      <x:c r="E2985" s="128" t="n">
        <x:v>1</x:v>
      </x:c>
      <x:c r="F2985" s="127" t="str">
        <x:v>Artisane de la conduite partagée</x:v>
      </x:c>
      <x:c r="G2985" s="127" t="str">
        <x:v>La bouche du quartier reste sèche. La réparation promise attend encore.</x:v>
      </x:c>
      <x:c r="H2985" s="127" t="str">
        <x:v>Abaisse la main et regarde la route ou l’objet resté inaccessible.</x:v>
      </x:c>
      <x:c r="I2985" s="127" t="str">
        <x:v>Échec ou blocage correspondant effectivement observé ; les dégâts, objets et positions persistent.</x:v>
      </x:c>
      <x:c r="J2985" s="127" t="str">
        <x:v>Guerre de clan — accord et limites</x:v>
      </x:c>
      <x:c r="K2985" s="130" t="n">
        <x:v>11</x:v>
      </x:c>
    </x:row>
    <x:row r="2986" ht="44" customHeight="1">
      <x:c r="A2986" s="121" t="str">
        <x:v>D6-W-W3-DIP02-REPRISE---01</x:v>
      </x:c>
      <x:c r="B2986" s="122" t="str">
        <x:v>D6-W-W3-DIP02</x:v>
      </x:c>
      <x:c r="C2986" s="122" t="str">
        <x:v>REPRISE</x:v>
      </x:c>
      <x:c r="D2986" s="122" t="str">
        <x:v>-</x:v>
      </x:c>
      <x:c r="E2986" s="123" t="n">
        <x:v>1</x:v>
      </x:c>
      <x:c r="F2986" s="122" t="str">
        <x:v>Artisane de la conduite partagée</x:v>
      </x:c>
      <x:c r="G2986" s="122" t="str">
        <x:v>La vanne conserve sa position. Vérifions où passe l’eau avant de la tourner.</x:v>
      </x:c>
      <x:c r="H2986" s="122" t="str">
        <x:v>Reprend sa place au dernier point sûr, sans rejouer le début.</x:v>
      </x:c>
      <x:c r="I2986" s="122" t="str">
        <x:v>Réinteraction volontaire après interruption ; état de l’action conservé.</x:v>
      </x:c>
      <x:c r="J2986" s="122" t="str">
        <x:v>Guerre de clan — accord et limites</x:v>
      </x:c>
      <x:c r="K2986" s="125" t="n">
        <x:v>13</x:v>
      </x:c>
    </x:row>
    <x:row r="2987" ht="59" customHeight="1">
      <x:c r="A2987" s="126" t="str">
        <x:v>D6-W-W3-DIP02-CHOIX-A-01</x:v>
      </x:c>
      <x:c r="B2987" s="127" t="str">
        <x:v>D6-W-W3-DIP02</x:v>
      </x:c>
      <x:c r="C2987" s="127" t="str">
        <x:v>CHOIX</x:v>
      </x:c>
      <x:c r="D2987" s="127" t="str">
        <x:v>A</x:v>
      </x:c>
      <x:c r="E2987" s="128" t="n">
        <x:v>1</x:v>
      </x:c>
      <x:c r="F2987" s="127" t="str">
        <x:v>Joueur</x:v>
      </x:c>
      <x:c r="G2987" s="127" t="str">
        <x:v>Je protège la branche du quartier.</x:v>
      </x:c>
      <x:c r="H2987" s="127" t="str">
        <x:v>Regarder la personne ou l’appui concerné ; intention, pas résultat.</x:v>
      </x:c>
      <x:c r="I2987" s="127" t="str">
        <x:v>Option physiquement praticable ; partenaires mentionnés présents et volontaires ; ressources nécessaires disponibles.</x:v>
      </x:c>
      <x:c r="J2987" s="127" t="str">
        <x:v>Guerre de clan — accord et limites</x:v>
      </x:c>
      <x:c r="K2987" s="130" t="n">
        <x:v>6</x:v>
      </x:c>
    </x:row>
    <x:row r="2988" ht="59" customHeight="1">
      <x:c r="A2988" s="121" t="str">
        <x:v>D6-W-W3-DIP02-REPONSE-A-01</x:v>
      </x:c>
      <x:c r="B2988" s="122" t="str">
        <x:v>D6-W-W3-DIP02</x:v>
      </x:c>
      <x:c r="C2988" s="122" t="str">
        <x:v>REPONSE</x:v>
      </x:c>
      <x:c r="D2988" s="122" t="str">
        <x:v>A</x:v>
      </x:c>
      <x:c r="E2988" s="123" t="n">
        <x:v>1</x:v>
      </x:c>
      <x:c r="F2988" s="122" t="str">
        <x:v>Artisane de la conduite partagée</x:v>
      </x:c>
      <x:c r="G2988" s="122" t="str">
        <x:v>Va au palier bas. Tu y verras le jet qui doit continuer à passer.</x:v>
      </x:c>
      <x:c r="H2988" s="122" t="str">
        <x:v>Réponse au choix retenu ; les autres réponses ne sont pas jouées.</x:v>
      </x:c>
      <x:c r="I2988" s="122" t="str">
        <x:v>Option physiquement praticable ; partenaires mentionnés présents et volontaires ; ressources nécessaires disponibles.</x:v>
      </x:c>
      <x:c r="J2988" s="122" t="str">
        <x:v>Guerre de clan — accord et limites</x:v>
      </x:c>
      <x:c r="K2988" s="125" t="n">
        <x:v>14</x:v>
      </x:c>
    </x:row>
    <x:row r="2989" ht="59" customHeight="1">
      <x:c r="A2989" s="126" t="str">
        <x:v>D6-W-W3-DIP02-CHOIX-B-01</x:v>
      </x:c>
      <x:c r="B2989" s="127" t="str">
        <x:v>D6-W-W3-DIP02</x:v>
      </x:c>
      <x:c r="C2989" s="127" t="str">
        <x:v>CHOIX</x:v>
      </x:c>
      <x:c r="D2989" s="127" t="str">
        <x:v>B</x:v>
      </x:c>
      <x:c r="E2989" s="128" t="n">
        <x:v>1</x:v>
      </x:c>
      <x:c r="F2989" s="127" t="str">
        <x:v>Joueur</x:v>
      </x:c>
      <x:c r="G2989" s="127" t="str">
        <x:v>Je répare d’abord la fuite du raccord commun.</x:v>
      </x:c>
      <x:c r="H2989" s="127" t="str">
        <x:v>Regarder la personne ou l’appui concerné ; intention, pas résultat.</x:v>
      </x:c>
      <x:c r="I2989" s="127" t="str">
        <x:v>Option physiquement praticable ; aucune téléportation ou ressource supposée. Si choix de différer : sortie sûre encore atteignable.</x:v>
      </x:c>
      <x:c r="J2989" s="127" t="str">
        <x:v>Guerre de clan — accord et limites</x:v>
      </x:c>
      <x:c r="K2989" s="130" t="n">
        <x:v>8</x:v>
      </x:c>
    </x:row>
    <x:row r="2990" ht="59" customHeight="1">
      <x:c r="A2990" s="121" t="str">
        <x:v>D6-W-W3-DIP02-REPONSE-B-01</x:v>
      </x:c>
      <x:c r="B2990" s="122" t="str">
        <x:v>D6-W-W3-DIP02</x:v>
      </x:c>
      <x:c r="C2990" s="122" t="str">
        <x:v>REPONSE</x:v>
      </x:c>
      <x:c r="D2990" s="122" t="str">
        <x:v>B</x:v>
      </x:c>
      <x:c r="E2990" s="123" t="n">
        <x:v>1</x:v>
      </x:c>
      <x:c r="F2990" s="122" t="str">
        <x:v>Artisane de la conduite partagée</x:v>
      </x:c>
      <x:c r="G2990" s="122" t="str">
        <x:v>Nous préparerons le détour avant que tu fermes cette vanne. Les habitants doivent encore recevoir l’eau.</x:v>
      </x:c>
      <x:c r="H2990" s="122" t="str">
        <x:v>Réponse au choix retenu ; les autres réponses ne sont pas jouées.</x:v>
      </x:c>
      <x:c r="I2990" s="122" t="str">
        <x:v>Option physiquement praticable ; aucune téléportation ou ressource supposée. Si choix de différer : sortie sûre encore atteignable.</x:v>
      </x:c>
      <x:c r="J2990" s="122" t="str">
        <x:v>Guerre de clan — accord et limites</x:v>
      </x:c>
      <x:c r="K2990" s="125" t="n">
        <x:v>16</x:v>
      </x:c>
    </x:row>
    <x:row r="2991" ht="239" customHeight="1">
      <x:c r="A2991" s="126" t="str">
        <x:v>D6-W-W3-DIP03-OUV---01</x:v>
      </x:c>
      <x:c r="B2991" s="127" t="str">
        <x:v>D6-W-W3-DIP03</x:v>
      </x:c>
      <x:c r="C2991" s="127" t="str">
        <x:v>OUV</x:v>
      </x:c>
      <x:c r="D2991" s="127" t="str">
        <x:v>-</x:v>
      </x:c>
      <x:c r="E2991" s="128" t="n">
        <x:v>1</x:v>
      </x:c>
      <x:c r="F2991" s="127" t="str">
        <x:v>Gardienne du corridor convenu</x:v>
      </x:c>
      <x:c r="G2991" s="127" t="str">
        <x:v>Nous avons laissé cette route à la bête pour la sortir des maisons. Le nouveau piège coupe précisément ce passage.</x:v>
      </x:c>
      <x:c r="H2991" s="127" t="str">
        <x:v>Désigne l’élément visible concerné puis laisse au joueur le temps de regarder.</x:v>
      </x:c>
      <x:c r="I2991"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991" s="127" t="str">
        <x:v>Guerre de clan — accord et limites</x:v>
      </x:c>
      <x:c r="K2991" s="130" t="n">
        <x:v>20</x:v>
      </x:c>
    </x:row>
    <x:row r="2992" ht="74" customHeight="1">
      <x:c r="A2992" s="121" t="str">
        <x:v>D6-W-W3-DIP03-SUCCES---01</x:v>
      </x:c>
      <x:c r="B2992" s="122" t="str">
        <x:v>D6-W-W3-DIP03</x:v>
      </x:c>
      <x:c r="C2992" s="122" t="str">
        <x:v>SUCCES</x:v>
      </x:c>
      <x:c r="D2992" s="122" t="str">
        <x:v>-</x:v>
      </x:c>
      <x:c r="E2992" s="123" t="n">
        <x:v>1</x:v>
      </x:c>
      <x:c r="F2992" s="122" t="str">
        <x:v>Gardienne du corridor convenu</x:v>
      </x:c>
      <x:c r="G2992" s="122" t="str">
        <x:v>Les dispositifs ne barrent plus le corridor convenu. La bête garde le choix de ses mouvements.</x:v>
      </x:c>
      <x:c r="H2992" s="122" t="str">
        <x:v>Rejoint le point de travail ou de passage réellement obtenu.</x:v>
      </x:c>
      <x:c r="I2992" s="122" t="str">
        <x:v>Résultat correspondant effectivement constaté ; remplace ou supprime la ligne si choix de refus/différé/observation. Ne jamais jouer une victoire non acquise.</x:v>
      </x:c>
      <x:c r="J2992" s="122" t="str">
        <x:v>Guerre de clan — accord et limites</x:v>
      </x:c>
      <x:c r="K2992" s="125" t="n">
        <x:v>16</x:v>
      </x:c>
    </x:row>
    <x:row r="2993" ht="44" customHeight="1">
      <x:c r="A2993" s="126" t="str">
        <x:v>D6-W-W3-DIP03-ECHEC---01</x:v>
      </x:c>
      <x:c r="B2993" s="127" t="str">
        <x:v>D6-W-W3-DIP03</x:v>
      </x:c>
      <x:c r="C2993" s="127" t="str">
        <x:v>ECHEC</x:v>
      </x:c>
      <x:c r="D2993" s="127" t="str">
        <x:v>-</x:v>
      </x:c>
      <x:c r="E2993" s="128" t="n">
        <x:v>1</x:v>
      </x:c>
      <x:c r="F2993" s="127" t="str">
        <x:v>Gardienne du corridor convenu</x:v>
      </x:c>
      <x:c r="G2993" s="127" t="str">
        <x:v>L’ancrage est encore tendu dans le passage. Notre accord reste rompu à cet endroit.</x:v>
      </x:c>
      <x:c r="H2993" s="127" t="str">
        <x:v>Abaisse la main et regarde la route ou l’objet resté inaccessible.</x:v>
      </x:c>
      <x:c r="I2993" s="127" t="str">
        <x:v>Échec ou blocage correspondant effectivement observé ; les dégâts, objets et positions persistent.</x:v>
      </x:c>
      <x:c r="J2993" s="127" t="str">
        <x:v>Guerre de clan — accord et limites</x:v>
      </x:c>
      <x:c r="K2993" s="130" t="n">
        <x:v>14</x:v>
      </x:c>
    </x:row>
    <x:row r="2994" ht="44" customHeight="1">
      <x:c r="A2994" s="121" t="str">
        <x:v>D6-W-W3-DIP03-REPRISE---01</x:v>
      </x:c>
      <x:c r="B2994" s="122" t="str">
        <x:v>D6-W-W3-DIP03</x:v>
      </x:c>
      <x:c r="C2994" s="122" t="str">
        <x:v>REPRISE</x:v>
      </x:c>
      <x:c r="D2994" s="122" t="str">
        <x:v>-</x:v>
      </x:c>
      <x:c r="E2994" s="123" t="n">
        <x:v>1</x:v>
      </x:c>
      <x:c r="F2994" s="122" t="str">
        <x:v>Gardienne du corridor convenu</x:v>
      </x:c>
      <x:c r="G2994" s="122" t="str">
        <x:v>La ligne est visible sous cette branche. Reprenons son retrait depuis le point dégagé.</x:v>
      </x:c>
      <x:c r="H2994" s="122" t="str">
        <x:v>Reprend sa place au dernier point sûr, sans rejouer le début.</x:v>
      </x:c>
      <x:c r="I2994" s="122" t="str">
        <x:v>Réinteraction volontaire après interruption ; état de l’action conservé.</x:v>
      </x:c>
      <x:c r="J2994" s="122" t="str">
        <x:v>Guerre de clan — accord et limites</x:v>
      </x:c>
      <x:c r="K2994" s="125" t="n">
        <x:v>14</x:v>
      </x:c>
    </x:row>
    <x:row r="2995" ht="59" customHeight="1">
      <x:c r="A2995" s="126" t="str">
        <x:v>D6-W-W3-DIP03-CHOIX-A-01</x:v>
      </x:c>
      <x:c r="B2995" s="127" t="str">
        <x:v>D6-W-W3-DIP03</x:v>
      </x:c>
      <x:c r="C2995" s="127" t="str">
        <x:v>CHOIX</x:v>
      </x:c>
      <x:c r="D2995" s="127" t="str">
        <x:v>A</x:v>
      </x:c>
      <x:c r="E2995" s="128" t="n">
        <x:v>1</x:v>
      </x:c>
      <x:c r="F2995" s="127" t="str">
        <x:v>Joueur</x:v>
      </x:c>
      <x:c r="G2995" s="127" t="str">
        <x:v>Je retire le piège qui rompt notre accord.</x:v>
      </x:c>
      <x:c r="H2995" s="127" t="str">
        <x:v>Regarder la personne ou l’appui concerné ; intention, pas résultat.</x:v>
      </x:c>
      <x:c r="I2995" s="127" t="str">
        <x:v>Option physiquement praticable ; partenaires mentionnés présents et volontaires ; ressources nécessaires disponibles.</x:v>
      </x:c>
      <x:c r="J2995" s="127" t="str">
        <x:v>Guerre de clan — accord et limites</x:v>
      </x:c>
      <x:c r="K2995" s="130" t="n">
        <x:v>8</x:v>
      </x:c>
    </x:row>
    <x:row r="2996" ht="59" customHeight="1">
      <x:c r="A2996" s="121" t="str">
        <x:v>D6-W-W3-DIP03-REPONSE-A-01</x:v>
      </x:c>
      <x:c r="B2996" s="122" t="str">
        <x:v>D6-W-W3-DIP03</x:v>
      </x:c>
      <x:c r="C2996" s="122" t="str">
        <x:v>REPONSE</x:v>
      </x:c>
      <x:c r="D2996" s="122" t="str">
        <x:v>A</x:v>
      </x:c>
      <x:c r="E2996" s="123" t="n">
        <x:v>1</x:v>
      </x:c>
      <x:c r="F2996" s="122" t="str">
        <x:v>Gardienne du corridor convenu</x:v>
      </x:c>
      <x:c r="G2996" s="122" t="str">
        <x:v>Préviens ses poseurs. Ils doivent voir ce que nous enlevons et pourquoi nous passons ici.</x:v>
      </x:c>
      <x:c r="H2996" s="122" t="str">
        <x:v>Réponse au choix retenu ; les autres réponses ne sont pas jouées.</x:v>
      </x:c>
      <x:c r="I2996" s="122" t="str">
        <x:v>Option physiquement praticable ; partenaires mentionnés présents et volontaires ; ressources nécessaires disponibles.</x:v>
      </x:c>
      <x:c r="J2996" s="122" t="str">
        <x:v>Guerre de clan — accord et limites</x:v>
      </x:c>
      <x:c r="K2996" s="125" t="n">
        <x:v>15</x:v>
      </x:c>
    </x:row>
    <x:row r="2997" ht="59" customHeight="1">
      <x:c r="A2997" s="126" t="str">
        <x:v>D6-W-W3-DIP03-CHOIX-B-01</x:v>
      </x:c>
      <x:c r="B2997" s="127" t="str">
        <x:v>D6-W-W3-DIP03</x:v>
      </x:c>
      <x:c r="C2997" s="127" t="str">
        <x:v>CHOIX</x:v>
      </x:c>
      <x:c r="D2997" s="127" t="str">
        <x:v>B</x:v>
      </x:c>
      <x:c r="E2997" s="128" t="n">
        <x:v>1</x:v>
      </x:c>
      <x:c r="F2997" s="127" t="str">
        <x:v>Joueur</x:v>
      </x:c>
      <x:c r="G2997" s="127" t="str">
        <x:v>Je cherche un autre corridor avant de déplacer les lignes.</x:v>
      </x:c>
      <x:c r="H2997" s="127" t="str">
        <x:v>Regarder la personne ou l’appui concerné ; intention, pas résultat.</x:v>
      </x:c>
      <x:c r="I2997" s="127" t="str">
        <x:v>Option physiquement praticable ; aucune téléportation ou ressource supposée. Si choix de différer : sortie sûre encore atteignable.</x:v>
      </x:c>
      <x:c r="J2997" s="127" t="str">
        <x:v>Guerre de clan — accord et limites</x:v>
      </x:c>
      <x:c r="K2997" s="130" t="n">
        <x:v>10</x:v>
      </x:c>
    </x:row>
    <x:row r="2998" ht="59" customHeight="1">
      <x:c r="A2998" s="121" t="str">
        <x:v>D6-W-W3-DIP03-REPONSE-B-01</x:v>
      </x:c>
      <x:c r="B2998" s="122" t="str">
        <x:v>D6-W-W3-DIP03</x:v>
      </x:c>
      <x:c r="C2998" s="122" t="str">
        <x:v>REPONSE</x:v>
      </x:c>
      <x:c r="D2998" s="122" t="str">
        <x:v>B</x:v>
      </x:c>
      <x:c r="E2998" s="123" t="n">
        <x:v>1</x:v>
      </x:c>
      <x:c r="F2998" s="122" t="str">
        <x:v>Gardienne du corridor convenu</x:v>
      </x:c>
      <x:c r="G2998" s="122" t="str">
        <x:v>Reconnais-le jusqu’à sa sortie. Nous garderons celui-ci ouvert tant que le nouveau n’a pas été éprouvé.</x:v>
      </x:c>
      <x:c r="H2998" s="122" t="str">
        <x:v>Réponse au choix retenu ; les autres réponses ne sont pas jouées.</x:v>
      </x:c>
      <x:c r="I2998" s="122" t="str">
        <x:v>Option physiquement praticable ; aucune téléportation ou ressource supposée. Si choix de différer : sortie sûre encore atteignable.</x:v>
      </x:c>
      <x:c r="J2998" s="122" t="str">
        <x:v>Guerre de clan — accord et limites</x:v>
      </x:c>
      <x:c r="K2998" s="125" t="n">
        <x:v>16</x:v>
      </x:c>
    </x:row>
    <x:row r="2999" ht="239" customHeight="1">
      <x:c r="A2999" s="126" t="str">
        <x:v>D6-W-W3-DIP04-OUV---01</x:v>
      </x:c>
      <x:c r="B2999" s="127" t="str">
        <x:v>D6-W-W3-DIP04</x:v>
      </x:c>
      <x:c r="C2999" s="127" t="str">
        <x:v>OUV</x:v>
      </x:c>
      <x:c r="D2999" s="127" t="str">
        <x:v>-</x:v>
      </x:c>
      <x:c r="E2999" s="128" t="n">
        <x:v>1</x:v>
      </x:c>
      <x:c r="F2999" s="127" t="str">
        <x:v>Gardienne du ponton de marée</x:v>
      </x:c>
      <x:c r="G2999" s="127" t="str">
        <x:v>La place est libre jusqu’au passage de votre coque. Les réserves derrière moi restent celles du ponton.</x:v>
      </x:c>
      <x:c r="H2999" s="127" t="str">
        <x:v>Désigne l’élément visible concerné puis laisse au joueur le temps de regarder.</x:v>
      </x:c>
      <x:c r="I2999"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2999" s="127" t="str">
        <x:v>Guerre de clan — accord et limites</x:v>
      </x:c>
      <x:c r="K2999" s="130" t="n">
        <x:v>17</x:v>
      </x:c>
    </x:row>
    <x:row r="3000" ht="74" customHeight="1">
      <x:c r="A3000" s="121" t="str">
        <x:v>D6-W-W3-DIP04-SUCCES---01</x:v>
      </x:c>
      <x:c r="B3000" s="122" t="str">
        <x:v>D6-W-W3-DIP04</x:v>
      </x:c>
      <x:c r="C3000" s="122" t="str">
        <x:v>SUCCES</x:v>
      </x:c>
      <x:c r="D3000" s="122" t="str">
        <x:v>-</x:v>
      </x:c>
      <x:c r="E3000" s="123" t="n">
        <x:v>1</x:v>
      </x:c>
      <x:c r="F3000" s="122" t="str">
        <x:v>Gardienne du ponton de marée</x:v>
      </x:c>
      <x:c r="G3000" s="122" t="str">
        <x:v>La coque a utilisé la place puis l’a libérée. Le ponton retrouve ses amarres.</x:v>
      </x:c>
      <x:c r="H3000" s="122" t="str">
        <x:v>Rejoint le point de travail ou de passage réellement obtenu.</x:v>
      </x:c>
      <x:c r="I3000" s="122" t="str">
        <x:v>Résultat correspondant effectivement constaté ; remplace ou supprime la ligne si choix de refus/différé/observation. Ne jamais jouer une victoire non acquise.</x:v>
      </x:c>
      <x:c r="J3000" s="122" t="str">
        <x:v>Guerre de clan — accord et limites</x:v>
      </x:c>
      <x:c r="K3000" s="125" t="n">
        <x:v>14</x:v>
      </x:c>
    </x:row>
    <x:row r="3001" ht="44" customHeight="1">
      <x:c r="A3001" s="126" t="str">
        <x:v>D6-W-W3-DIP04-ECHEC---01</x:v>
      </x:c>
      <x:c r="B3001" s="127" t="str">
        <x:v>D6-W-W3-DIP04</x:v>
      </x:c>
      <x:c r="C3001" s="127" t="str">
        <x:v>ECHEC</x:v>
      </x:c>
      <x:c r="D3001" s="127" t="str">
        <x:v>-</x:v>
      </x:c>
      <x:c r="E3001" s="128" t="n">
        <x:v>1</x:v>
      </x:c>
      <x:c r="F3001" s="127" t="str">
        <x:v>Gardienne du ponton de marée</x:v>
      </x:c>
      <x:c r="G3001" s="127" t="str">
        <x:v>Le bateau n’a pas encore quitté le chenal. La place reste occupée par votre passage.</x:v>
      </x:c>
      <x:c r="H3001" s="127" t="str">
        <x:v>Abaisse la main et regarde la route ou l’objet resté inaccessible.</x:v>
      </x:c>
      <x:c r="I3001" s="127" t="str">
        <x:v>Échec ou blocage correspondant effectivement observé ; les dégâts, objets et positions persistent.</x:v>
      </x:c>
      <x:c r="J3001" s="127" t="str">
        <x:v>Guerre de clan — accord et limites</x:v>
      </x:c>
      <x:c r="K3001" s="130" t="n">
        <x:v>15</x:v>
      </x:c>
    </x:row>
    <x:row r="3002" ht="44" customHeight="1">
      <x:c r="A3002" s="121" t="str">
        <x:v>D6-W-W3-DIP04-REPRISE---01</x:v>
      </x:c>
      <x:c r="B3002" s="122" t="str">
        <x:v>D6-W-W3-DIP04</x:v>
      </x:c>
      <x:c r="C3002" s="122" t="str">
        <x:v>REPRISE</x:v>
      </x:c>
      <x:c r="D3002" s="122" t="str">
        <x:v>-</x:v>
      </x:c>
      <x:c r="E3002" s="123" t="n">
        <x:v>1</x:v>
      </x:c>
      <x:c r="F3002" s="122" t="str">
        <x:v>Gardienne du ponton de marée</x:v>
      </x:c>
      <x:c r="G3002" s="122" t="str">
        <x:v>La fenêtre a avancé avec l’eau. Reprenons l’amarrage en la regardant.</x:v>
      </x:c>
      <x:c r="H3002" s="122" t="str">
        <x:v>Reprend sa place au dernier point sûr, sans rejouer le début.</x:v>
      </x:c>
      <x:c r="I3002" s="122" t="str">
        <x:v>Réinteraction volontaire après interruption ; état de l’action conservé.</x:v>
      </x:c>
      <x:c r="J3002" s="122" t="str">
        <x:v>Guerre de clan — accord et limites</x:v>
      </x:c>
      <x:c r="K3002" s="125" t="n">
        <x:v>11</x:v>
      </x:c>
    </x:row>
    <x:row r="3003" ht="59" customHeight="1">
      <x:c r="A3003" s="126" t="str">
        <x:v>D6-W-W3-DIP04-CHOIX-A-01</x:v>
      </x:c>
      <x:c r="B3003" s="127" t="str">
        <x:v>D6-W-W3-DIP04</x:v>
      </x:c>
      <x:c r="C3003" s="127" t="str">
        <x:v>CHOIX</x:v>
      </x:c>
      <x:c r="D3003" s="127" t="str">
        <x:v>A</x:v>
      </x:c>
      <x:c r="E3003" s="128" t="n">
        <x:v>1</x:v>
      </x:c>
      <x:c r="F3003" s="127" t="str">
        <x:v>Joueur</x:v>
      </x:c>
      <x:c r="G3003" s="127" t="str">
        <x:v>Nous utilisons seulement la fenêtre convenue.</x:v>
      </x:c>
      <x:c r="H3003" s="127" t="str">
        <x:v>Regarder la personne ou l’appui concerné ; intention, pas résultat.</x:v>
      </x:c>
      <x:c r="I3003" s="127" t="str">
        <x:v>Option physiquement praticable ; partenaires mentionnés présents et volontaires ; ressources nécessaires disponibles.</x:v>
      </x:c>
      <x:c r="J3003" s="127" t="str">
        <x:v>Guerre de clan — accord et limites</x:v>
      </x:c>
      <x:c r="K3003" s="130" t="n">
        <x:v>6</x:v>
      </x:c>
    </x:row>
    <x:row r="3004" ht="59" customHeight="1">
      <x:c r="A3004" s="121" t="str">
        <x:v>D6-W-W3-DIP04-REPONSE-A-01</x:v>
      </x:c>
      <x:c r="B3004" s="122" t="str">
        <x:v>D6-W-W3-DIP04</x:v>
      </x:c>
      <x:c r="C3004" s="122" t="str">
        <x:v>REPONSE</x:v>
      </x:c>
      <x:c r="D3004" s="122" t="str">
        <x:v>A</x:v>
      </x:c>
      <x:c r="E3004" s="123" t="n">
        <x:v>1</x:v>
      </x:c>
      <x:c r="F3004" s="122" t="str">
        <x:v>Gardienne du ponton de marée</x:v>
      </x:c>
      <x:c r="G3004" s="122" t="str">
        <x:v>Aligne ta coque avec cette amarre. Tes passagers descendront par la rampe libre.</x:v>
      </x:c>
      <x:c r="H3004" s="122" t="str">
        <x:v>Réponse au choix retenu ; les autres réponses ne sont pas jouées.</x:v>
      </x:c>
      <x:c r="I3004" s="122" t="str">
        <x:v>Option physiquement praticable ; partenaires mentionnés présents et volontaires ; ressources nécessaires disponibles.</x:v>
      </x:c>
      <x:c r="J3004" s="122" t="str">
        <x:v>Guerre de clan — accord et limites</x:v>
      </x:c>
      <x:c r="K3004" s="125" t="n">
        <x:v>13</x:v>
      </x:c>
    </x:row>
    <x:row r="3005" ht="59" customHeight="1">
      <x:c r="A3005" s="126" t="str">
        <x:v>D6-W-W3-DIP04-CHOIX-B-01</x:v>
      </x:c>
      <x:c r="B3005" s="127" t="str">
        <x:v>D6-W-W3-DIP04</x:v>
      </x:c>
      <x:c r="C3005" s="127" t="str">
        <x:v>CHOIX</x:v>
      </x:c>
      <x:c r="D3005" s="127" t="str">
        <x:v>B</x:v>
      </x:c>
      <x:c r="E3005" s="128" t="n">
        <x:v>1</x:v>
      </x:c>
      <x:c r="F3005" s="127" t="str">
        <x:v>Joueur</x:v>
      </x:c>
      <x:c r="G3005" s="127" t="str">
        <x:v>Notre charge demande plus de temps ; je prépare une autre halte.</x:v>
      </x:c>
      <x:c r="H3005" s="127" t="str">
        <x:v>Regarder la personne ou l’appui concerné ; intention, pas résultat.</x:v>
      </x:c>
      <x:c r="I3005" s="127" t="str">
        <x:v>Option physiquement praticable ; aucune téléportation ou ressource supposée. Si choix de différer : sortie sûre encore atteignable.</x:v>
      </x:c>
      <x:c r="J3005" s="127" t="str">
        <x:v>Guerre de clan — accord et limites</x:v>
      </x:c>
      <x:c r="K3005" s="130" t="n">
        <x:v>12</x:v>
      </x:c>
    </x:row>
    <x:row r="3006" ht="59" customHeight="1">
      <x:c r="A3006" s="121" t="str">
        <x:v>D6-W-W3-DIP04-REPONSE-B-01</x:v>
      </x:c>
      <x:c r="B3006" s="122" t="str">
        <x:v>D6-W-W3-DIP04</x:v>
      </x:c>
      <x:c r="C3006" s="122" t="str">
        <x:v>REPONSE</x:v>
      </x:c>
      <x:c r="D3006" s="122" t="str">
        <x:v>B</x:v>
      </x:c>
      <x:c r="E3006" s="123" t="n">
        <x:v>1</x:v>
      </x:c>
      <x:c r="F3006" s="122" t="str">
        <x:v>Gardienne du ponton de marée</x:v>
      </x:c>
      <x:c r="G3006" s="122" t="str">
        <x:v>Vérifie sa marée avant de quitter celle-ci. Je peux garder votre arrivée actuelle, pas lui ajouter une nuit entière.</x:v>
      </x:c>
      <x:c r="H3006" s="122" t="str">
        <x:v>Réponse au choix retenu ; les autres réponses ne sont pas jouées.</x:v>
      </x:c>
      <x:c r="I3006" s="122" t="str">
        <x:v>Option physiquement praticable ; aucune téléportation ou ressource supposée. Si choix de différer : sortie sûre encore atteignable.</x:v>
      </x:c>
      <x:c r="J3006" s="122" t="str">
        <x:v>Guerre de clan — accord et limites</x:v>
      </x:c>
      <x:c r="K3006" s="125" t="n">
        <x:v>19</x:v>
      </x:c>
    </x:row>
    <x:row r="3007" ht="239" customHeight="1">
      <x:c r="A3007" s="126" t="str">
        <x:v>D6-W-W3-DIP05-OUV---01</x:v>
      </x:c>
      <x:c r="B3007" s="127" t="str">
        <x:v>D6-W-W3-DIP05</x:v>
      </x:c>
      <x:c r="C3007" s="127" t="str">
        <x:v>OUV</x:v>
      </x:c>
      <x:c r="D3007" s="127" t="str">
        <x:v>-</x:v>
      </x:c>
      <x:c r="E3007" s="128" t="n">
        <x:v>1</x:v>
      </x:c>
      <x:c r="F3007" s="127" t="str">
        <x:v>Artisane des pièces prêtées</x:v>
      </x:c>
      <x:c r="G3007" s="127" t="str">
        <x:v>Ces attaches appartiennent à l’atelier. Ramenez-les après le repli si elles survivent à leur travail.</x:v>
      </x:c>
      <x:c r="H3007" s="127" t="str">
        <x:v>Désigne l’élément visible concerné puis laisse au joueur le temps de regarder.</x:v>
      </x:c>
      <x:c r="I3007"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007" s="127" t="str">
        <x:v>Guerre de clan — accord et limites</x:v>
      </x:c>
      <x:c r="K3007" s="130" t="n">
        <x:v>15</x:v>
      </x:c>
    </x:row>
    <x:row r="3008" ht="74" customHeight="1">
      <x:c r="A3008" s="121" t="str">
        <x:v>D6-W-W3-DIP05-SUCCES---01</x:v>
      </x:c>
      <x:c r="B3008" s="122" t="str">
        <x:v>D6-W-W3-DIP05</x:v>
      </x:c>
      <x:c r="C3008" s="122" t="str">
        <x:v>SUCCES</x:v>
      </x:c>
      <x:c r="D3008" s="122" t="str">
        <x:v>-</x:v>
      </x:c>
      <x:c r="E3008" s="123" t="n">
        <x:v>1</x:v>
      </x:c>
      <x:c r="F3008" s="122" t="str">
        <x:v>Artisane des pièces prêtées</x:v>
      </x:c>
      <x:c r="G3008" s="122" t="str">
        <x:v>Les pièces revenues ont retrouvé leur rack. Ce qui manque garde l’explication rapportée du terrain.</x:v>
      </x:c>
      <x:c r="H3008" s="122" t="str">
        <x:v>Rejoint le point de travail ou de passage réellement obtenu.</x:v>
      </x:c>
      <x:c r="I3008" s="122" t="str">
        <x:v>Résultat correspondant effectivement constaté ; remplace ou supprime la ligne si choix de refus/différé/observation. Ne jamais jouer une victoire non acquise.</x:v>
      </x:c>
      <x:c r="J3008" s="122" t="str">
        <x:v>Guerre de clan — accord et limites</x:v>
      </x:c>
      <x:c r="K3008" s="125" t="n">
        <x:v>15</x:v>
      </x:c>
    </x:row>
    <x:row r="3009" ht="44" customHeight="1">
      <x:c r="A3009" s="126" t="str">
        <x:v>D6-W-W3-DIP05-ECHEC---01</x:v>
      </x:c>
      <x:c r="B3009" s="127" t="str">
        <x:v>D6-W-W3-DIP05</x:v>
      </x:c>
      <x:c r="C3009" s="127" t="str">
        <x:v>ECHEC</x:v>
      </x:c>
      <x:c r="D3009" s="127" t="str">
        <x:v>-</x:v>
      </x:c>
      <x:c r="E3009" s="128" t="n">
        <x:v>1</x:v>
      </x:c>
      <x:c r="F3009" s="127" t="str">
        <x:v>Artisane des pièces prêtées</x:v>
      </x:c>
      <x:c r="G3009" s="127" t="str">
        <x:v>Le lot n’est pas revenu. Une promesse nouvelle ne remplace pas ces attaches.</x:v>
      </x:c>
      <x:c r="H3009" s="127" t="str">
        <x:v>Abaisse la main et regarde la route ou l’objet resté inaccessible.</x:v>
      </x:c>
      <x:c r="I3009" s="127" t="str">
        <x:v>Échec ou blocage correspondant effectivement observé ; les dégâts, objets et positions persistent.</x:v>
      </x:c>
      <x:c r="J3009" s="127" t="str">
        <x:v>Guerre de clan — accord et limites</x:v>
      </x:c>
      <x:c r="K3009" s="130" t="n">
        <x:v>13</x:v>
      </x:c>
    </x:row>
    <x:row r="3010" ht="44" customHeight="1">
      <x:c r="A3010" s="121" t="str">
        <x:v>D6-W-W3-DIP05-REPRISE---01</x:v>
      </x:c>
      <x:c r="B3010" s="122" t="str">
        <x:v>D6-W-W3-DIP05</x:v>
      </x:c>
      <x:c r="C3010" s="122" t="str">
        <x:v>REPRISE</x:v>
      </x:c>
      <x:c r="D3010" s="122" t="str">
        <x:v>-</x:v>
      </x:c>
      <x:c r="E3010" s="123" t="n">
        <x:v>1</x:v>
      </x:c>
      <x:c r="F3010" s="122" t="str">
        <x:v>Artisane des pièces prêtées</x:v>
      </x:c>
      <x:c r="G3010" s="122" t="str">
        <x:v>Le rack attend encore les pièces identifiées. Reprenons celles que tu peux rapporter.</x:v>
      </x:c>
      <x:c r="H3010" s="122" t="str">
        <x:v>Reprend sa place au dernier point sûr, sans rejouer le début.</x:v>
      </x:c>
      <x:c r="I3010" s="122" t="str">
        <x:v>Réinteraction volontaire après interruption ; état de l’action conservé.</x:v>
      </x:c>
      <x:c r="J3010" s="122" t="str">
        <x:v>Guerre de clan — accord et limites</x:v>
      </x:c>
      <x:c r="K3010" s="125" t="n">
        <x:v>13</x:v>
      </x:c>
    </x:row>
    <x:row r="3011" ht="59" customHeight="1">
      <x:c r="A3011" s="126" t="str">
        <x:v>D6-W-W3-DIP05-CHOIX-A-01</x:v>
      </x:c>
      <x:c r="B3011" s="127" t="str">
        <x:v>D6-W-W3-DIP05</x:v>
      </x:c>
      <x:c r="C3011" s="127" t="str">
        <x:v>CHOIX</x:v>
      </x:c>
      <x:c r="D3011" s="127" t="str">
        <x:v>A</x:v>
      </x:c>
      <x:c r="E3011" s="128" t="n">
        <x:v>1</x:v>
      </x:c>
      <x:c r="F3011" s="127" t="str">
        <x:v>Joueur</x:v>
      </x:c>
      <x:c r="G3011" s="127" t="str">
        <x:v>Je prends le prêt et je marque ce que j’emporte.</x:v>
      </x:c>
      <x:c r="H3011" s="127" t="str">
        <x:v>Regarder la personne ou l’appui concerné ; intention, pas résultat.</x:v>
      </x:c>
      <x:c r="I3011" s="127" t="str">
        <x:v>Option physiquement praticable ; partenaires mentionnés présents et volontaires ; ressources nécessaires disponibles.</x:v>
      </x:c>
      <x:c r="J3011" s="127" t="str">
        <x:v>Guerre de clan — accord et limites</x:v>
      </x:c>
      <x:c r="K3011" s="130" t="n">
        <x:v>10</x:v>
      </x:c>
    </x:row>
    <x:row r="3012" ht="59" customHeight="1">
      <x:c r="A3012" s="121" t="str">
        <x:v>D6-W-W3-DIP05-REPONSE-A-01</x:v>
      </x:c>
      <x:c r="B3012" s="122" t="str">
        <x:v>D6-W-W3-DIP05</x:v>
      </x:c>
      <x:c r="C3012" s="122" t="str">
        <x:v>REPONSE</x:v>
      </x:c>
      <x:c r="D3012" s="122" t="str">
        <x:v>A</x:v>
      </x:c>
      <x:c r="E3012" s="123" t="n">
        <x:v>1</x:v>
      </x:c>
      <x:c r="F3012" s="122" t="str">
        <x:v>Artisane des pièces prêtées</x:v>
      </x:c>
      <x:c r="G3012" s="122" t="str">
        <x:v>Pose chaque attache dans son logement. Nous saurons celles qui partent, celles qui reviennent et celles qui ont cassé.</x:v>
      </x:c>
      <x:c r="H3012" s="122" t="str">
        <x:v>Réponse au choix retenu ; les autres réponses ne sont pas jouées.</x:v>
      </x:c>
      <x:c r="I3012" s="122" t="str">
        <x:v>Option physiquement praticable ; partenaires mentionnés présents et volontaires ; ressources nécessaires disponibles.</x:v>
      </x:c>
      <x:c r="J3012" s="122" t="str">
        <x:v>Guerre de clan — accord et limites</x:v>
      </x:c>
      <x:c r="K3012" s="125" t="n">
        <x:v>19</x:v>
      </x:c>
    </x:row>
    <x:row r="3013" ht="59" customHeight="1">
      <x:c r="A3013" s="126" t="str">
        <x:v>D6-W-W3-DIP05-CHOIX-B-01</x:v>
      </x:c>
      <x:c r="B3013" s="127" t="str">
        <x:v>D6-W-W3-DIP05</x:v>
      </x:c>
      <x:c r="C3013" s="127" t="str">
        <x:v>CHOIX</x:v>
      </x:c>
      <x:c r="D3013" s="127" t="str">
        <x:v>B</x:v>
      </x:c>
      <x:c r="E3013" s="128" t="n">
        <x:v>1</x:v>
      </x:c>
      <x:c r="F3013" s="127" t="str">
        <x:v>Joueur</x:v>
      </x:c>
      <x:c r="G3013" s="127" t="str">
        <x:v>Je préfère réunir mes propres pièces avant le départ.</x:v>
      </x:c>
      <x:c r="H3013" s="127" t="str">
        <x:v>Regarder la personne ou l’appui concerné ; intention, pas résultat.</x:v>
      </x:c>
      <x:c r="I3013" s="127" t="str">
        <x:v>Option physiquement praticable ; aucune téléportation ou ressource supposée. Si choix de différer : sortie sûre encore atteignable.</x:v>
      </x:c>
      <x:c r="J3013" s="127" t="str">
        <x:v>Guerre de clan — accord et limites</x:v>
      </x:c>
      <x:c r="K3013" s="130" t="n">
        <x:v>9</x:v>
      </x:c>
    </x:row>
    <x:row r="3014" ht="59" customHeight="1">
      <x:c r="A3014" s="121" t="str">
        <x:v>D6-W-W3-DIP05-REPONSE-B-01</x:v>
      </x:c>
      <x:c r="B3014" s="122" t="str">
        <x:v>D6-W-W3-DIP05</x:v>
      </x:c>
      <x:c r="C3014" s="122" t="str">
        <x:v>REPONSE</x:v>
      </x:c>
      <x:c r="D3014" s="122" t="str">
        <x:v>B</x:v>
      </x:c>
      <x:c r="E3014" s="123" t="n">
        <x:v>1</x:v>
      </x:c>
      <x:c r="F3014" s="122" t="str">
        <x:v>Artisane des pièces prêtées</x:v>
      </x:c>
      <x:c r="G3014" s="122" t="str">
        <x:v>Alors laisse le lot ici. Je peux te montrer l’ajustage pendant que tes porteurs arrivent.</x:v>
      </x:c>
      <x:c r="H3014" s="122" t="str">
        <x:v>Réponse au choix retenu ; les autres réponses ne sont pas jouées.</x:v>
      </x:c>
      <x:c r="I3014" s="122" t="str">
        <x:v>Option physiquement praticable ; aucune téléportation ou ressource supposée. Si choix de différer : sortie sûre encore atteignable.</x:v>
      </x:c>
      <x:c r="J3014" s="122" t="str">
        <x:v>Guerre de clan — accord et limites</x:v>
      </x:c>
      <x:c r="K3014" s="125" t="n">
        <x:v>15</x:v>
      </x:c>
    </x:row>
    <x:row r="3015" ht="239" customHeight="1">
      <x:c r="A3015" s="126" t="str">
        <x:v>D6-W-W3-DIP06-OUV---01</x:v>
      </x:c>
      <x:c r="B3015" s="127" t="str">
        <x:v>D6-W-W3-DIP06</x:v>
      </x:c>
      <x:c r="C3015" s="127" t="str">
        <x:v>OUV</x:v>
      </x:c>
      <x:c r="D3015" s="127" t="str">
        <x:v>-</x:v>
      </x:c>
      <x:c r="E3015" s="128" t="n">
        <x:v>1</x:v>
      </x:c>
      <x:c r="F3015" s="127" t="str">
        <x:v>Guide du refuge partagé</x:v>
      </x:c>
      <x:c r="G3015" s="127" t="str">
        <x:v>Il reste des places derrière la cloison. Le défi attend dehors pendant que les deux groupes prennent cet abri.</x:v>
      </x:c>
      <x:c r="H3015" s="127" t="str">
        <x:v>Désigne l’élément visible concerné puis laisse au joueur le temps de regarder.</x:v>
      </x:c>
      <x:c r="I3015"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015" s="127" t="str">
        <x:v>Guerre de clan — accord et limites</x:v>
      </x:c>
      <x:c r="K3015" s="130" t="n">
        <x:v>19</x:v>
      </x:c>
    </x:row>
    <x:row r="3016" ht="74" customHeight="1">
      <x:c r="A3016" s="121" t="str">
        <x:v>D6-W-W3-DIP06-SUCCES---01</x:v>
      </x:c>
      <x:c r="B3016" s="122" t="str">
        <x:v>D6-W-W3-DIP06</x:v>
      </x:c>
      <x:c r="C3016" s="122" t="str">
        <x:v>SUCCES</x:v>
      </x:c>
      <x:c r="D3016" s="122" t="str">
        <x:v>-</x:v>
      </x:c>
      <x:c r="E3016" s="123" t="n">
        <x:v>1</x:v>
      </x:c>
      <x:c r="F3016" s="122" t="str">
        <x:v>Guide du refuge partagé</x:v>
      </x:c>
      <x:c r="G3016" s="122" t="str">
        <x:v>Les groupes ont trouvé les places convenues. Aucun duel n’a traversé cette halte.</x:v>
      </x:c>
      <x:c r="H3016" s="122" t="str">
        <x:v>Rejoint le point de travail ou de passage réellement obtenu.</x:v>
      </x:c>
      <x:c r="I3016" s="122" t="str">
        <x:v>Résultat correspondant effectivement constaté ; remplace ou supprime la ligne si choix de refus/différé/observation. Ne jamais jouer une victoire non acquise.</x:v>
      </x:c>
      <x:c r="J3016" s="122" t="str">
        <x:v>Guerre de clan — accord et limites</x:v>
      </x:c>
      <x:c r="K3016" s="125" t="n">
        <x:v>13</x:v>
      </x:c>
    </x:row>
    <x:row r="3017" ht="44" customHeight="1">
      <x:c r="A3017" s="126" t="str">
        <x:v>D6-W-W3-DIP06-ECHEC---01</x:v>
      </x:c>
      <x:c r="B3017" s="127" t="str">
        <x:v>D6-W-W3-DIP06</x:v>
      </x:c>
      <x:c r="C3017" s="127" t="str">
        <x:v>ECHEC</x:v>
      </x:c>
      <x:c r="D3017" s="127" t="str">
        <x:v>-</x:v>
      </x:c>
      <x:c r="E3017" s="128" t="n">
        <x:v>1</x:v>
      </x:c>
      <x:c r="F3017" s="127" t="str">
        <x:v>Guide du refuge partagé</x:v>
      </x:c>
      <x:c r="G3017" s="127" t="str">
        <x:v>Une couche est déjà occupée. Il faut répartir les arrivants autrement.</x:v>
      </x:c>
      <x:c r="H3017" s="127" t="str">
        <x:v>Abaisse la main et regarde la route ou l’objet resté inaccessible.</x:v>
      </x:c>
      <x:c r="I3017" s="127" t="str">
        <x:v>Échec ou blocage correspondant effectivement observé ; les dégâts, objets et positions persistent.</x:v>
      </x:c>
      <x:c r="J3017" s="127" t="str">
        <x:v>Guerre de clan — accord et limites</x:v>
      </x:c>
      <x:c r="K3017" s="130" t="n">
        <x:v>11</x:v>
      </x:c>
    </x:row>
    <x:row r="3018" ht="44" customHeight="1">
      <x:c r="A3018" s="121" t="str">
        <x:v>D6-W-W3-DIP06-REPRISE---01</x:v>
      </x:c>
      <x:c r="B3018" s="122" t="str">
        <x:v>D6-W-W3-DIP06</x:v>
      </x:c>
      <x:c r="C3018" s="122" t="str">
        <x:v>REPRISE</x:v>
      </x:c>
      <x:c r="D3018" s="122" t="str">
        <x:v>-</x:v>
      </x:c>
      <x:c r="E3018" s="123" t="n">
        <x:v>1</x:v>
      </x:c>
      <x:c r="F3018" s="122" t="str">
        <x:v>Guide du refuge partagé</x:v>
      </x:c>
      <x:c r="G3018" s="122" t="str">
        <x:v>Les occupants n’ont pas changé de place pendant notre discussion. Repartons des lits libres.</x:v>
      </x:c>
      <x:c r="H3018" s="122" t="str">
        <x:v>Reprend sa place au dernier point sûr, sans rejouer le début.</x:v>
      </x:c>
      <x:c r="I3018" s="122" t="str">
        <x:v>Réinteraction volontaire après interruption ; état de l’action conservé.</x:v>
      </x:c>
      <x:c r="J3018" s="122" t="str">
        <x:v>Guerre de clan — accord et limites</x:v>
      </x:c>
      <x:c r="K3018" s="125" t="n">
        <x:v>14</x:v>
      </x:c>
    </x:row>
    <x:row r="3019" ht="59" customHeight="1">
      <x:c r="A3019" s="126" t="str">
        <x:v>D6-W-W3-DIP06-CHOIX-A-01</x:v>
      </x:c>
      <x:c r="B3019" s="127" t="str">
        <x:v>D6-W-W3-DIP06</x:v>
      </x:c>
      <x:c r="C3019" s="127" t="str">
        <x:v>CHOIX</x:v>
      </x:c>
      <x:c r="D3019" s="127" t="str">
        <x:v>A</x:v>
      </x:c>
      <x:c r="E3019" s="128" t="n">
        <x:v>1</x:v>
      </x:c>
      <x:c r="F3019" s="127" t="str">
        <x:v>Joueur</x:v>
      </x:c>
      <x:c r="G3019" s="127" t="str">
        <x:v>Nous entrons aux conditions de la halte.</x:v>
      </x:c>
      <x:c r="H3019" s="127" t="str">
        <x:v>Regarder la personne ou l’appui concerné ; intention, pas résultat.</x:v>
      </x:c>
      <x:c r="I3019" s="127" t="str">
        <x:v>Option physiquement praticable ; partenaires mentionnés présents et volontaires ; ressources nécessaires disponibles.</x:v>
      </x:c>
      <x:c r="J3019" s="127" t="str">
        <x:v>Guerre de clan — accord et limites</x:v>
      </x:c>
      <x:c r="K3019" s="130" t="n">
        <x:v>7</x:v>
      </x:c>
    </x:row>
    <x:row r="3020" ht="59" customHeight="1">
      <x:c r="A3020" s="121" t="str">
        <x:v>D6-W-W3-DIP06-REPONSE-A-01</x:v>
      </x:c>
      <x:c r="B3020" s="122" t="str">
        <x:v>D6-W-W3-DIP06</x:v>
      </x:c>
      <x:c r="C3020" s="122" t="str">
        <x:v>REPONSE</x:v>
      </x:c>
      <x:c r="D3020" s="122" t="str">
        <x:v>A</x:v>
      </x:c>
      <x:c r="E3020" s="123" t="n">
        <x:v>1</x:v>
      </x:c>
      <x:c r="F3020" s="122" t="str">
        <x:v>Guide du refuge partagé</x:v>
      </x:c>
      <x:c r="G3020" s="122" t="str">
        <x:v>Baissez les lances dans ce passage et accompagnez vos blessés jusqu’aux places libres.</x:v>
      </x:c>
      <x:c r="H3020" s="122" t="str">
        <x:v>Réponse au choix retenu ; les autres réponses ne sont pas jouées.</x:v>
      </x:c>
      <x:c r="I3020" s="122" t="str">
        <x:v>Option physiquement praticable ; partenaires mentionnés présents et volontaires ; ressources nécessaires disponibles.</x:v>
      </x:c>
      <x:c r="J3020" s="122" t="str">
        <x:v>Guerre de clan — accord et limites</x:v>
      </x:c>
      <x:c r="K3020" s="125" t="n">
        <x:v>13</x:v>
      </x:c>
    </x:row>
    <x:row r="3021" ht="59" customHeight="1">
      <x:c r="A3021" s="126" t="str">
        <x:v>D6-W-W3-DIP06-CHOIX-B-01</x:v>
      </x:c>
      <x:c r="B3021" s="127" t="str">
        <x:v>D6-W-W3-DIP06</x:v>
      </x:c>
      <x:c r="C3021" s="127" t="str">
        <x:v>CHOIX</x:v>
      </x:c>
      <x:c r="D3021" s="127" t="str">
        <x:v>B</x:v>
      </x:c>
      <x:c r="E3021" s="128" t="n">
        <x:v>1</x:v>
      </x:c>
      <x:c r="F3021" s="127" t="str">
        <x:v>Joueur</x:v>
      </x:c>
      <x:c r="G3021" s="127" t="str">
        <x:v>Nous gardons un abri séparé, sur la même route.</x:v>
      </x:c>
      <x:c r="H3021" s="127" t="str">
        <x:v>Regarder la personne ou l’appui concerné ; intention, pas résultat.</x:v>
      </x:c>
      <x:c r="I3021" s="127" t="str">
        <x:v>Option physiquement praticable ; aucune téléportation ou ressource supposée. Si choix de différer : sortie sûre encore atteignable.</x:v>
      </x:c>
      <x:c r="J3021" s="127" t="str">
        <x:v>Guerre de clan — accord et limites</x:v>
      </x:c>
      <x:c r="K3021" s="130" t="n">
        <x:v>9</x:v>
      </x:c>
    </x:row>
    <x:row r="3022" ht="59" customHeight="1">
      <x:c r="A3022" s="121" t="str">
        <x:v>D6-W-W3-DIP06-REPONSE-B-01</x:v>
      </x:c>
      <x:c r="B3022" s="122" t="str">
        <x:v>D6-W-W3-DIP06</x:v>
      </x:c>
      <x:c r="C3022" s="122" t="str">
        <x:v>REPONSE</x:v>
      </x:c>
      <x:c r="D3022" s="122" t="str">
        <x:v>B</x:v>
      </x:c>
      <x:c r="E3022" s="123" t="n">
        <x:v>1</x:v>
      </x:c>
      <x:c r="F3022" s="122" t="str">
        <x:v>Guide du refuge partagé</x:v>
      </x:c>
      <x:c r="G3022" s="122" t="str">
        <x:v>Je te montre sa sortie. Votre rivalité ne doit pas faire croire aux autres que personne ne garde le second feu.</x:v>
      </x:c>
      <x:c r="H3022" s="122" t="str">
        <x:v>Réponse au choix retenu ; les autres réponses ne sont pas jouées.</x:v>
      </x:c>
      <x:c r="I3022" s="122" t="str">
        <x:v>Option physiquement praticable ; aucune téléportation ou ressource supposée. Si choix de différer : sortie sûre encore atteignable.</x:v>
      </x:c>
      <x:c r="J3022" s="122" t="str">
        <x:v>Guerre de clan — accord et limites</x:v>
      </x:c>
      <x:c r="K3022" s="125" t="n">
        <x:v>21</x:v>
      </x:c>
    </x:row>
    <x:row r="3023" ht="239" customHeight="1">
      <x:c r="A3023" s="126" t="str">
        <x:v>D6-W-W3-DIP07-OUV---01</x:v>
      </x:c>
      <x:c r="B3023" s="127" t="str">
        <x:v>D6-W-W3-DIP07</x:v>
      </x:c>
      <x:c r="C3023" s="127" t="str">
        <x:v>OUV</x:v>
      </x:c>
      <x:c r="D3023" s="127" t="str">
        <x:v>-</x:v>
      </x:c>
      <x:c r="E3023" s="128" t="n">
        <x:v>1</x:v>
      </x:c>
      <x:c r="F3023" s="127" t="str">
        <x:v>Archiviste sous protection</x:v>
      </x:c>
      <x:c r="G3023" s="127" t="str">
        <x:v>Tu peux garder la salle. Tu ne peux pas choisir à l’avance ce que ces traces nous montreront.</x:v>
      </x:c>
      <x:c r="H3023" s="127" t="str">
        <x:v>Désigne l’élément visible concerné puis laisse au joueur le temps de regarder.</x:v>
      </x:c>
      <x:c r="I3023"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023" s="127" t="str">
        <x:v>Guerre de clan — accord et limites</x:v>
      </x:c>
      <x:c r="K3023" s="130" t="n">
        <x:v>18</x:v>
      </x:c>
    </x:row>
    <x:row r="3024" ht="74" customHeight="1">
      <x:c r="A3024" s="121" t="str">
        <x:v>D6-W-W3-DIP07-SUCCES---01</x:v>
      </x:c>
      <x:c r="B3024" s="122" t="str">
        <x:v>D6-W-W3-DIP07</x:v>
      </x:c>
      <x:c r="C3024" s="122" t="str">
        <x:v>SUCCES</x:v>
      </x:c>
      <x:c r="D3024" s="122" t="str">
        <x:v>-</x:v>
      </x:c>
      <x:c r="E3024" s="123" t="n">
        <x:v>1</x:v>
      </x:c>
      <x:c r="F3024" s="122" t="str">
        <x:v>Archiviste sous protection</x:v>
      </x:c>
      <x:c r="G3024" s="122" t="str">
        <x:v>La comparaison établit ce qui est visible. Les blancs restent dans le récit.</x:v>
      </x:c>
      <x:c r="H3024" s="122" t="str">
        <x:v>Rejoint le point de travail ou de passage réellement obtenu.</x:v>
      </x:c>
      <x:c r="I3024" s="122" t="str">
        <x:v>Résultat correspondant effectivement constaté ; remplace ou supprime la ligne si choix de refus/différé/observation. Ne jamais jouer une victoire non acquise.</x:v>
      </x:c>
      <x:c r="J3024" s="122" t="str">
        <x:v>Guerre de clan — accord et limites</x:v>
      </x:c>
      <x:c r="K3024" s="125" t="n">
        <x:v>13</x:v>
      </x:c>
    </x:row>
    <x:row r="3025" ht="44" customHeight="1">
      <x:c r="A3025" s="126" t="str">
        <x:v>D6-W-W3-DIP07-ECHEC---01</x:v>
      </x:c>
      <x:c r="B3025" s="127" t="str">
        <x:v>D6-W-W3-DIP07</x:v>
      </x:c>
      <x:c r="C3025" s="127" t="str">
        <x:v>ECHEC</x:v>
      </x:c>
      <x:c r="D3025" s="127" t="str">
        <x:v>-</x:v>
      </x:c>
      <x:c r="E3025" s="128" t="n">
        <x:v>1</x:v>
      </x:c>
      <x:c r="F3025" s="127" t="str">
        <x:v>Archiviste sous protection</x:v>
      </x:c>
      <x:c r="G3025" s="127" t="str">
        <x:v>La pièce annoncée manque encore. Je n’écrirai pas son contenu pour remplir le silence.</x:v>
      </x:c>
      <x:c r="H3025" s="127" t="str">
        <x:v>Abaisse la main et regarde la route ou l’objet resté inaccessible.</x:v>
      </x:c>
      <x:c r="I3025" s="127" t="str">
        <x:v>Échec ou blocage correspondant effectivement observé ; les dégâts, objets et positions persistent.</x:v>
      </x:c>
      <x:c r="J3025" s="127" t="str">
        <x:v>Guerre de clan — accord et limites</x:v>
      </x:c>
      <x:c r="K3025" s="130" t="n">
        <x:v>14</x:v>
      </x:c>
    </x:row>
    <x:row r="3026" ht="44" customHeight="1">
      <x:c r="A3026" s="121" t="str">
        <x:v>D6-W-W3-DIP07-REPRISE---01</x:v>
      </x:c>
      <x:c r="B3026" s="122" t="str">
        <x:v>D6-W-W3-DIP07</x:v>
      </x:c>
      <x:c r="C3026" s="122" t="str">
        <x:v>REPRISE</x:v>
      </x:c>
      <x:c r="D3026" s="122" t="str">
        <x:v>-</x:v>
      </x:c>
      <x:c r="E3026" s="123" t="n">
        <x:v>1</x:v>
      </x:c>
      <x:c r="F3026" s="122" t="str">
        <x:v>Archiviste sous protection</x:v>
      </x:c>
      <x:c r="G3026" s="122" t="str">
        <x:v>La salle a gardé ses supports. Reprenons la trace dont nous connaissons l’origine.</x:v>
      </x:c>
      <x:c r="H3026" s="122" t="str">
        <x:v>Reprend sa place au dernier point sûr, sans rejouer le début.</x:v>
      </x:c>
      <x:c r="I3026" s="122" t="str">
        <x:v>Réinteraction volontaire après interruption ; état de l’action conservé.</x:v>
      </x:c>
      <x:c r="J3026" s="122" t="str">
        <x:v>Guerre de clan — accord et limites</x:v>
      </x:c>
      <x:c r="K3026" s="125" t="n">
        <x:v>13</x:v>
      </x:c>
    </x:row>
    <x:row r="3027" ht="59" customHeight="1">
      <x:c r="A3027" s="126" t="str">
        <x:v>D6-W-W3-DIP07-CHOIX-A-01</x:v>
      </x:c>
      <x:c r="B3027" s="127" t="str">
        <x:v>D6-W-W3-DIP07</x:v>
      </x:c>
      <x:c r="C3027" s="127" t="str">
        <x:v>CHOIX</x:v>
      </x:c>
      <x:c r="D3027" s="127" t="str">
        <x:v>A</x:v>
      </x:c>
      <x:c r="E3027" s="128" t="n">
        <x:v>1</x:v>
      </x:c>
      <x:c r="F3027" s="127" t="str">
        <x:v>Joueur</x:v>
      </x:c>
      <x:c r="G3027" s="127" t="str">
        <x:v>Je protège la comparaison et j’attends son résultat.</x:v>
      </x:c>
      <x:c r="H3027" s="127" t="str">
        <x:v>Regarder la personne ou l’appui concerné ; intention, pas résultat.</x:v>
      </x:c>
      <x:c r="I3027" s="127" t="str">
        <x:v>Option physiquement praticable ; partenaires mentionnés présents et volontaires ; ressources nécessaires disponibles.</x:v>
      </x:c>
      <x:c r="J3027" s="127" t="str">
        <x:v>Guerre de clan — accord et limites</x:v>
      </x:c>
      <x:c r="K3027" s="130" t="n">
        <x:v>8</x:v>
      </x:c>
    </x:row>
    <x:row r="3028" ht="59" customHeight="1">
      <x:c r="A3028" s="121" t="str">
        <x:v>D6-W-W3-DIP07-REPONSE-A-01</x:v>
      </x:c>
      <x:c r="B3028" s="122" t="str">
        <x:v>D6-W-W3-DIP07</x:v>
      </x:c>
      <x:c r="C3028" s="122" t="str">
        <x:v>REPONSE</x:v>
      </x:c>
      <x:c r="D3028" s="122" t="str">
        <x:v>A</x:v>
      </x:c>
      <x:c r="E3028" s="123" t="n">
        <x:v>1</x:v>
      </x:c>
      <x:c r="F3028" s="122" t="str">
        <x:v>Archiviste sous protection</x:v>
      </x:c>
      <x:c r="G3028" s="122" t="str">
        <x:v>Place ta garde à la porte. La lumière doit atteindre les marques sans bouger nos supports.</x:v>
      </x:c>
      <x:c r="H3028" s="122" t="str">
        <x:v>Réponse au choix retenu ; les autres réponses ne sont pas jouées.</x:v>
      </x:c>
      <x:c r="I3028" s="122" t="str">
        <x:v>Option physiquement praticable ; partenaires mentionnés présents et volontaires ; ressources nécessaires disponibles.</x:v>
      </x:c>
      <x:c r="J3028" s="122" t="str">
        <x:v>Guerre de clan — accord et limites</x:v>
      </x:c>
      <x:c r="K3028" s="125" t="n">
        <x:v>16</x:v>
      </x:c>
    </x:row>
    <x:row r="3029" ht="59" customHeight="1">
      <x:c r="A3029" s="126" t="str">
        <x:v>D6-W-W3-DIP07-CHOIX-B-01</x:v>
      </x:c>
      <x:c r="B3029" s="127" t="str">
        <x:v>D6-W-W3-DIP07</x:v>
      </x:c>
      <x:c r="C3029" s="127" t="str">
        <x:v>CHOIX</x:v>
      </x:c>
      <x:c r="D3029" s="127" t="str">
        <x:v>B</x:v>
      </x:c>
      <x:c r="E3029" s="128" t="n">
        <x:v>1</x:v>
      </x:c>
      <x:c r="F3029" s="127" t="str">
        <x:v>Joueur</x:v>
      </x:c>
      <x:c r="G3029" s="127" t="str">
        <x:v>Je veux chercher la pièce qui manque avant de conclure.</x:v>
      </x:c>
      <x:c r="H3029" s="127" t="str">
        <x:v>Regarder la personne ou l’appui concerné ; intention, pas résultat.</x:v>
      </x:c>
      <x:c r="I3029" s="127" t="str">
        <x:v>Option physiquement praticable ; aucune téléportation ou ressource supposée. Si choix de différer : sortie sûre encore atteignable.</x:v>
      </x:c>
      <x:c r="J3029" s="127" t="str">
        <x:v>Guerre de clan — accord et limites</x:v>
      </x:c>
      <x:c r="K3029" s="130" t="n">
        <x:v>10</x:v>
      </x:c>
    </x:row>
    <x:row r="3030" ht="59" customHeight="1">
      <x:c r="A3030" s="121" t="str">
        <x:v>D6-W-W3-DIP07-REPONSE-B-01</x:v>
      </x:c>
      <x:c r="B3030" s="122" t="str">
        <x:v>D6-W-W3-DIP07</x:v>
      </x:c>
      <x:c r="C3030" s="122" t="str">
        <x:v>REPONSE</x:v>
      </x:c>
      <x:c r="D3030" s="122" t="str">
        <x:v>B</x:v>
      </x:c>
      <x:c r="E3030" s="123" t="n">
        <x:v>1</x:v>
      </x:c>
      <x:c r="F3030" s="122" t="str">
        <x:v>Archiviste sous protection</x:v>
      </x:c>
      <x:c r="G3030" s="122" t="str">
        <x:v>Je conserve les bords séparés. Ramène seulement ce que tu peux relier à son lieu.</x:v>
      </x:c>
      <x:c r="H3030" s="122" t="str">
        <x:v>Réponse au choix retenu ; les autres réponses ne sont pas jouées.</x:v>
      </x:c>
      <x:c r="I3030" s="122" t="str">
        <x:v>Option physiquement praticable ; aucune téléportation ou ressource supposée. Si choix de différer : sortie sûre encore atteignable.</x:v>
      </x:c>
      <x:c r="J3030" s="122" t="str">
        <x:v>Guerre de clan — accord et limites</x:v>
      </x:c>
      <x:c r="K3030" s="125" t="n">
        <x:v>15</x:v>
      </x:c>
    </x:row>
    <x:row r="3031" ht="239" customHeight="1">
      <x:c r="A3031" s="126" t="str">
        <x:v>D6-W-W3-DIP08-OUV---01</x:v>
      </x:c>
      <x:c r="B3031" s="127" t="str">
        <x:v>D6-W-W3-DIP08</x:v>
      </x:c>
      <x:c r="C3031" s="127" t="str">
        <x:v>OUV</x:v>
      </x:c>
      <x:c r="D3031" s="127" t="str">
        <x:v>-</x:v>
      </x:c>
      <x:c r="E3031" s="128" t="n">
        <x:v>1</x:v>
      </x:c>
      <x:c r="F3031" s="127" t="str">
        <x:v>Responsable du passage de quarantaine</x:v>
      </x:c>
      <x:c r="G3031" s="127" t="str">
        <x:v>La coque a des places. Il lui faut aussi un compartiment adapté à ce que vous ramenez.</x:v>
      </x:c>
      <x:c r="H3031" s="127" t="str">
        <x:v>Désigne l’élément visible concerné puis laisse au joueur le temps de regarder.</x:v>
      </x:c>
      <x:c r="I3031"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031" s="127" t="str">
        <x:v>Guerre de clan — accord et limites</x:v>
      </x:c>
      <x:c r="K3031" s="130" t="n">
        <x:v>17</x:v>
      </x:c>
    </x:row>
    <x:row r="3032" ht="74" customHeight="1">
      <x:c r="A3032" s="121" t="str">
        <x:v>D6-W-W3-DIP08-SUCCES---01</x:v>
      </x:c>
      <x:c r="B3032" s="122" t="str">
        <x:v>D6-W-W3-DIP08</x:v>
      </x:c>
      <x:c r="C3032" s="122" t="str">
        <x:v>SUCCES</x:v>
      </x:c>
      <x:c r="D3032" s="122" t="str">
        <x:v>-</x:v>
      </x:c>
      <x:c r="E3032" s="123" t="n">
        <x:v>1</x:v>
      </x:c>
      <x:c r="F3032" s="122" t="str">
        <x:v>Responsable du passage de quarantaine</x:v>
      </x:c>
      <x:c r="G3032" s="122" t="str">
        <x:v>Le trajet a été fait par le sas et le compartiment préparés. Les occupants ont leur place.</x:v>
      </x:c>
      <x:c r="H3032" s="122" t="str">
        <x:v>Rejoint le point de travail ou de passage réellement obtenu.</x:v>
      </x:c>
      <x:c r="I3032" s="122" t="str">
        <x:v>Résultat correspondant effectivement constaté ; remplace ou supprime la ligne si choix de refus/différé/observation. Ne jamais jouer une victoire non acquise.</x:v>
      </x:c>
      <x:c r="J3032" s="122" t="str">
        <x:v>Guerre de clan — accord et limites</x:v>
      </x:c>
      <x:c r="K3032" s="125" t="n">
        <x:v>17</x:v>
      </x:c>
    </x:row>
    <x:row r="3033" ht="44" customHeight="1">
      <x:c r="A3033" s="126" t="str">
        <x:v>D6-W-W3-DIP08-ECHEC---01</x:v>
      </x:c>
      <x:c r="B3033" s="127" t="str">
        <x:v>D6-W-W3-DIP08</x:v>
      </x:c>
      <x:c r="C3033" s="127" t="str">
        <x:v>ECHEC</x:v>
      </x:c>
      <x:c r="D3033" s="127" t="str">
        <x:v>-</x:v>
      </x:c>
      <x:c r="E3033" s="128" t="n">
        <x:v>1</x:v>
      </x:c>
      <x:c r="F3033" s="127" t="str">
        <x:v>Responsable du passage de quarantaine</x:v>
      </x:c>
      <x:c r="G3033" s="127" t="str">
        <x:v>Le berceau ne franchit pas l’angle. Rien ne monte par cette route pour le moment.</x:v>
      </x:c>
      <x:c r="H3033" s="127" t="str">
        <x:v>Abaisse la main et regarde la route ou l’objet resté inaccessible.</x:v>
      </x:c>
      <x:c r="I3033" s="127" t="str">
        <x:v>Échec ou blocage correspondant effectivement observé ; les dégâts, objets et positions persistent.</x:v>
      </x:c>
      <x:c r="J3033" s="127" t="str">
        <x:v>Guerre de clan — accord et limites</x:v>
      </x:c>
      <x:c r="K3033" s="130" t="n">
        <x:v>15</x:v>
      </x:c>
    </x:row>
    <x:row r="3034" ht="44" customHeight="1">
      <x:c r="A3034" s="121" t="str">
        <x:v>D6-W-W3-DIP08-REPRISE---01</x:v>
      </x:c>
      <x:c r="B3034" s="122" t="str">
        <x:v>D6-W-W3-DIP08</x:v>
      </x:c>
      <x:c r="C3034" s="122" t="str">
        <x:v>REPRISE</x:v>
      </x:c>
      <x:c r="D3034" s="122" t="str">
        <x:v>-</x:v>
      </x:c>
      <x:c r="E3034" s="123" t="n">
        <x:v>1</x:v>
      </x:c>
      <x:c r="F3034" s="122" t="str">
        <x:v>Responsable du passage de quarantaine</x:v>
      </x:c>
      <x:c r="G3034" s="122" t="str">
        <x:v>Le groupe attend dans le même secteur. Reprenons depuis le passage compatible.</x:v>
      </x:c>
      <x:c r="H3034" s="122" t="str">
        <x:v>Reprend sa place au dernier point sûr, sans rejouer le début.</x:v>
      </x:c>
      <x:c r="I3034" s="122" t="str">
        <x:v>Réinteraction volontaire après interruption ; état de l’action conservé.</x:v>
      </x:c>
      <x:c r="J3034" s="122" t="str">
        <x:v>Guerre de clan — accord et limites</x:v>
      </x:c>
      <x:c r="K3034" s="125" t="n">
        <x:v>12</x:v>
      </x:c>
    </x:row>
    <x:row r="3035" ht="59" customHeight="1">
      <x:c r="A3035" s="126" t="str">
        <x:v>D6-W-W3-DIP08-CHOIX-A-01</x:v>
      </x:c>
      <x:c r="B3035" s="127" t="str">
        <x:v>D6-W-W3-DIP08</x:v>
      </x:c>
      <x:c r="C3035" s="127" t="str">
        <x:v>CHOIX</x:v>
      </x:c>
      <x:c r="D3035" s="127" t="str">
        <x:v>A</x:v>
      </x:c>
      <x:c r="E3035" s="128" t="n">
        <x:v>1</x:v>
      </x:c>
      <x:c r="F3035" s="127" t="str">
        <x:v>Joueur</x:v>
      </x:c>
      <x:c r="G3035" s="127" t="str">
        <x:v>Je prépare le compartiment avant l’embarquement.</x:v>
      </x:c>
      <x:c r="H3035" s="127" t="str">
        <x:v>Regarder la personne ou l’appui concerné ; intention, pas résultat.</x:v>
      </x:c>
      <x:c r="I3035" s="127" t="str">
        <x:v>Option physiquement praticable ; partenaires mentionnés présents et volontaires ; ressources nécessaires disponibles.</x:v>
      </x:c>
      <x:c r="J3035" s="127" t="str">
        <x:v>Guerre de clan — accord et limites</x:v>
      </x:c>
      <x:c r="K3035" s="130" t="n">
        <x:v>6</x:v>
      </x:c>
    </x:row>
    <x:row r="3036" ht="59" customHeight="1">
      <x:c r="A3036" s="121" t="str">
        <x:v>D6-W-W3-DIP08-REPONSE-A-01</x:v>
      </x:c>
      <x:c r="B3036" s="122" t="str">
        <x:v>D6-W-W3-DIP08</x:v>
      </x:c>
      <x:c r="C3036" s="122" t="str">
        <x:v>REPONSE</x:v>
      </x:c>
      <x:c r="D3036" s="122" t="str">
        <x:v>A</x:v>
      </x:c>
      <x:c r="E3036" s="123" t="n">
        <x:v>1</x:v>
      </x:c>
      <x:c r="F3036" s="122" t="str">
        <x:v>Responsable du passage de quarantaine</x:v>
      </x:c>
      <x:c r="G3036" s="122" t="str">
        <x:v>Apporte le berceau au sas prévu. Nous testerons le passage fermé ensemble.</x:v>
      </x:c>
      <x:c r="H3036" s="122" t="str">
        <x:v>Réponse au choix retenu ; les autres réponses ne sont pas jouées.</x:v>
      </x:c>
      <x:c r="I3036" s="122" t="str">
        <x:v>Option physiquement praticable ; partenaires mentionnés présents et volontaires ; ressources nécessaires disponibles.</x:v>
      </x:c>
      <x:c r="J3036" s="122" t="str">
        <x:v>Guerre de clan — accord et limites</x:v>
      </x:c>
      <x:c r="K3036" s="125" t="n">
        <x:v>12</x:v>
      </x:c>
    </x:row>
    <x:row r="3037" ht="59" customHeight="1">
      <x:c r="A3037" s="126" t="str">
        <x:v>D6-W-W3-DIP08-CHOIX-B-01</x:v>
      </x:c>
      <x:c r="B3037" s="127" t="str">
        <x:v>D6-W-W3-DIP08</x:v>
      </x:c>
      <x:c r="C3037" s="127" t="str">
        <x:v>CHOIX</x:v>
      </x:c>
      <x:c r="D3037" s="127" t="str">
        <x:v>B</x:v>
      </x:c>
      <x:c r="E3037" s="128" t="n">
        <x:v>1</x:v>
      </x:c>
      <x:c r="F3037" s="127" t="str">
        <x:v>Joueur</x:v>
      </x:c>
      <x:c r="G3037" s="127" t="str">
        <x:v>Je garde le groupe ici pendant qu’un transport adapté vient.</x:v>
      </x:c>
      <x:c r="H3037" s="127" t="str">
        <x:v>Regarder la personne ou l’appui concerné ; intention, pas résultat.</x:v>
      </x:c>
      <x:c r="I3037" s="127" t="str">
        <x:v>Option physiquement praticable ; aucune téléportation ou ressource supposée. Si choix de différer : sortie sûre encore atteignable.</x:v>
      </x:c>
      <x:c r="J3037" s="127" t="str">
        <x:v>Guerre de clan — accord et limites</x:v>
      </x:c>
      <x:c r="K3037" s="130" t="n">
        <x:v>10</x:v>
      </x:c>
    </x:row>
    <x:row r="3038" ht="59" customHeight="1">
      <x:c r="A3038" s="121" t="str">
        <x:v>D6-W-W3-DIP08-REPONSE-B-01</x:v>
      </x:c>
      <x:c r="B3038" s="122" t="str">
        <x:v>D6-W-W3-DIP08</x:v>
      </x:c>
      <x:c r="C3038" s="122" t="str">
        <x:v>REPONSE</x:v>
      </x:c>
      <x:c r="D3038" s="122" t="str">
        <x:v>B</x:v>
      </x:c>
      <x:c r="E3038" s="123" t="n">
        <x:v>1</x:v>
      </x:c>
      <x:c r="F3038" s="122" t="str">
        <x:v>Responsable du passage de quarantaine</x:v>
      </x:c>
      <x:c r="G3038" s="122" t="str">
        <x:v>Je vérifie les places d’attente. Votre alliance ne change pas la largeur de notre porte.</x:v>
      </x:c>
      <x:c r="H3038" s="122" t="str">
        <x:v>Réponse au choix retenu ; les autres réponses ne sont pas jouées.</x:v>
      </x:c>
      <x:c r="I3038" s="122" t="str">
        <x:v>Option physiquement praticable ; aucune téléportation ou ressource supposée. Si choix de différer : sortie sûre encore atteignable.</x:v>
      </x:c>
      <x:c r="J3038" s="122" t="str">
        <x:v>Guerre de clan — accord et limites</x:v>
      </x:c>
      <x:c r="K3038" s="125" t="n">
        <x:v>15</x:v>
      </x:c>
    </x:row>
    <x:row r="3039" ht="239" customHeight="1">
      <x:c r="A3039" s="126" t="str">
        <x:v>D6-W-W3-DIP09-OUV---01</x:v>
      </x:c>
      <x:c r="B3039" s="127" t="str">
        <x:v>D6-W-W3-DIP09</x:v>
      </x:c>
      <x:c r="C3039" s="127" t="str">
        <x:v>OUV</x:v>
      </x:c>
      <x:c r="D3039" s="127" t="str">
        <x:v>-</x:v>
      </x:c>
      <x:c r="E3039" s="128" t="n">
        <x:v>1</x:v>
      </x:c>
      <x:c r="F3039" s="127" t="str">
        <x:v>Pilote du retour de coalition</x:v>
      </x:c>
      <x:c r="G3039" s="127" t="str">
        <x:v>J’emporte les équipes de ce mandat. Une poursuite vers l’autre port demande une autre décision de mon équipage.</x:v>
      </x:c>
      <x:c r="H3039" s="127" t="str">
        <x:v>Désigne l’élément visible concerné puis laisse au joueur le temps de regarder.</x:v>
      </x:c>
      <x:c r="I3039"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039" s="127" t="str">
        <x:v>Guerre de clan — accord et limites</x:v>
      </x:c>
      <x:c r="K3039" s="130" t="n">
        <x:v>18</x:v>
      </x:c>
    </x:row>
    <x:row r="3040" ht="74" customHeight="1">
      <x:c r="A3040" s="121" t="str">
        <x:v>D6-W-W3-DIP09-SUCCES---01</x:v>
      </x:c>
      <x:c r="B3040" s="122" t="str">
        <x:v>D6-W-W3-DIP09</x:v>
      </x:c>
      <x:c r="C3040" s="122" t="str">
        <x:v>SUCCES</x:v>
      </x:c>
      <x:c r="D3040" s="122" t="str">
        <x:v>-</x:v>
      </x:c>
      <x:c r="E3040" s="123" t="n">
        <x:v>1</x:v>
      </x:c>
      <x:c r="F3040" s="122" t="str">
        <x:v>Pilote du retour de coalition</x:v>
      </x:c>
      <x:c r="G3040" s="122" t="str">
        <x:v>Les groupes embarqués ont quitté le quai prévu. La poursuite nouvelle attend son propre départ.</x:v>
      </x:c>
      <x:c r="H3040" s="122" t="str">
        <x:v>Rejoint le point de travail ou de passage réellement obtenu.</x:v>
      </x:c>
      <x:c r="I3040" s="122" t="str">
        <x:v>Résultat correspondant effectivement constaté ; remplace ou supprime la ligne si choix de refus/différé/observation. Ne jamais jouer une victoire non acquise.</x:v>
      </x:c>
      <x:c r="J3040" s="122" t="str">
        <x:v>Guerre de clan — accord et limites</x:v>
      </x:c>
      <x:c r="K3040" s="125" t="n">
        <x:v>15</x:v>
      </x:c>
    </x:row>
    <x:row r="3041" ht="44" customHeight="1">
      <x:c r="A3041" s="126" t="str">
        <x:v>D6-W-W3-DIP09-ECHEC---01</x:v>
      </x:c>
      <x:c r="B3041" s="127" t="str">
        <x:v>D6-W-W3-DIP09</x:v>
      </x:c>
      <x:c r="C3041" s="127" t="str">
        <x:v>ECHEC</x:v>
      </x:c>
      <x:c r="D3041" s="127" t="str">
        <x:v>-</x:v>
      </x:c>
      <x:c r="E3041" s="128" t="n">
        <x:v>1</x:v>
      </x:c>
      <x:c r="F3041" s="127" t="str">
        <x:v>Pilote du retour de coalition</x:v>
      </x:c>
      <x:c r="G3041" s="127" t="str">
        <x:v>Le dernier groupe n’a pas atteint la rampe. Le navire ne l’a pas recueilli à distance.</x:v>
      </x:c>
      <x:c r="H3041" s="127" t="str">
        <x:v>Abaisse la main et regarde la route ou l’objet resté inaccessible.</x:v>
      </x:c>
      <x:c r="I3041" s="127" t="str">
        <x:v>Échec ou blocage correspondant effectivement observé ; les dégâts, objets et positions persistent.</x:v>
      </x:c>
      <x:c r="J3041" s="127" t="str">
        <x:v>Guerre de clan — accord et limites</x:v>
      </x:c>
      <x:c r="K3041" s="130" t="n">
        <x:v>16</x:v>
      </x:c>
    </x:row>
    <x:row r="3042" ht="44" customHeight="1">
      <x:c r="A3042" s="121" t="str">
        <x:v>D6-W-W3-DIP09-REPRISE---01</x:v>
      </x:c>
      <x:c r="B3042" s="122" t="str">
        <x:v>D6-W-W3-DIP09</x:v>
      </x:c>
      <x:c r="C3042" s="122" t="str">
        <x:v>REPRISE</x:v>
      </x:c>
      <x:c r="D3042" s="122" t="str">
        <x:v>-</x:v>
      </x:c>
      <x:c r="E3042" s="123" t="n">
        <x:v>1</x:v>
      </x:c>
      <x:c r="F3042" s="122" t="str">
        <x:v>Pilote du retour de coalition</x:v>
      </x:c>
      <x:c r="G3042" s="122" t="str">
        <x:v>Nos places correspondent à ceux qui sont déjà entrés. Reprenons la dernière arrivée.</x:v>
      </x:c>
      <x:c r="H3042" s="122" t="str">
        <x:v>Reprend sa place au dernier point sûr, sans rejouer le début.</x:v>
      </x:c>
      <x:c r="I3042" s="122" t="str">
        <x:v>Réinteraction volontaire après interruption ; état de l’action conservé.</x:v>
      </x:c>
      <x:c r="J3042" s="122" t="str">
        <x:v>Guerre de clan — accord et limites</x:v>
      </x:c>
      <x:c r="K3042" s="125" t="n">
        <x:v>13</x:v>
      </x:c>
    </x:row>
    <x:row r="3043" ht="59" customHeight="1">
      <x:c r="A3043" s="126" t="str">
        <x:v>D6-W-W3-DIP09-CHOIX-A-01</x:v>
      </x:c>
      <x:c r="B3043" s="127" t="str">
        <x:v>D6-W-W3-DIP09</x:v>
      </x:c>
      <x:c r="C3043" s="127" t="str">
        <x:v>CHOIX</x:v>
      </x:c>
      <x:c r="D3043" s="127" t="str">
        <x:v>A</x:v>
      </x:c>
      <x:c r="E3043" s="128" t="n">
        <x:v>1</x:v>
      </x:c>
      <x:c r="F3043" s="127" t="str">
        <x:v>Joueur</x:v>
      </x:c>
      <x:c r="G3043" s="127" t="str">
        <x:v>Nous rentrons avec les groupes annoncés.</x:v>
      </x:c>
      <x:c r="H3043" s="127" t="str">
        <x:v>Regarder la personne ou l’appui concerné ; intention, pas résultat.</x:v>
      </x:c>
      <x:c r="I3043" s="127" t="str">
        <x:v>Option physiquement praticable ; partenaires mentionnés présents et volontaires ; ressources nécessaires disponibles.</x:v>
      </x:c>
      <x:c r="J3043" s="127" t="str">
        <x:v>Guerre de clan — accord et limites</x:v>
      </x:c>
      <x:c r="K3043" s="130" t="n">
        <x:v>6</x:v>
      </x:c>
    </x:row>
    <x:row r="3044" ht="59" customHeight="1">
      <x:c r="A3044" s="121" t="str">
        <x:v>D6-W-W3-DIP09-REPONSE-A-01</x:v>
      </x:c>
      <x:c r="B3044" s="122" t="str">
        <x:v>D6-W-W3-DIP09</x:v>
      </x:c>
      <x:c r="C3044" s="122" t="str">
        <x:v>REPONSE</x:v>
      </x:c>
      <x:c r="D3044" s="122" t="str">
        <x:v>A</x:v>
      </x:c>
      <x:c r="E3044" s="123" t="n">
        <x:v>1</x:v>
      </x:c>
      <x:c r="F3044" s="122" t="str">
        <x:v>Pilote du retour de coalition</x:v>
      </x:c>
      <x:c r="G3044" s="122" t="str">
        <x:v>Rassemble-les au quai et vérifie leurs charges. Je pars avec ceux qui auront embarqué.</x:v>
      </x:c>
      <x:c r="H3044" s="122" t="str">
        <x:v>Réponse au choix retenu ; les autres réponses ne sont pas jouées.</x:v>
      </x:c>
      <x:c r="I3044" s="122" t="str">
        <x:v>Option physiquement praticable ; partenaires mentionnés présents et volontaires ; ressources nécessaires disponibles.</x:v>
      </x:c>
      <x:c r="J3044" s="122" t="str">
        <x:v>Guerre de clan — accord et limites</x:v>
      </x:c>
      <x:c r="K3044" s="125" t="n">
        <x:v>14</x:v>
      </x:c>
    </x:row>
    <x:row r="3045" ht="59" customHeight="1">
      <x:c r="A3045" s="126" t="str">
        <x:v>D6-W-W3-DIP09-CHOIX-B-01</x:v>
      </x:c>
      <x:c r="B3045" s="127" t="str">
        <x:v>D6-W-W3-DIP09</x:v>
      </x:c>
      <x:c r="C3045" s="127" t="str">
        <x:v>CHOIX</x:v>
      </x:c>
      <x:c r="D3045" s="127" t="str">
        <x:v>B</x:v>
      </x:c>
      <x:c r="E3045" s="128" t="n">
        <x:v>1</x:v>
      </x:c>
      <x:c r="F3045" s="127" t="str">
        <x:v>Joueur</x:v>
      </x:c>
      <x:c r="G3045" s="127" t="str">
        <x:v>Je prépare une nouvelle sortie avec les volontaires, après ce retour.</x:v>
      </x:c>
      <x:c r="H3045" s="127" t="str">
        <x:v>Regarder la personne ou l’appui concerné ; intention, pas résultat.</x:v>
      </x:c>
      <x:c r="I3045" s="127" t="str">
        <x:v>Option physiquement praticable ; aucune téléportation ou ressource supposée. Si choix de différer : sortie sûre encore atteignable.</x:v>
      </x:c>
      <x:c r="J3045" s="127" t="str">
        <x:v>Guerre de clan — accord et limites</x:v>
      </x:c>
      <x:c r="K3045" s="130" t="n">
        <x:v>11</x:v>
      </x:c>
    </x:row>
    <x:row r="3046" ht="59" customHeight="1">
      <x:c r="A3046" s="121" t="str">
        <x:v>D6-W-W3-DIP09-REPONSE-B-01</x:v>
      </x:c>
      <x:c r="B3046" s="122" t="str">
        <x:v>D6-W-W3-DIP09</x:v>
      </x:c>
      <x:c r="C3046" s="122" t="str">
        <x:v>REPONSE</x:v>
      </x:c>
      <x:c r="D3046" s="122" t="str">
        <x:v>B</x:v>
      </x:c>
      <x:c r="E3046" s="123" t="n">
        <x:v>1</x:v>
      </x:c>
      <x:c r="F3046" s="122" t="str">
        <x:v>Pilote du retour de coalition</x:v>
      </x:c>
      <x:c r="G3046" s="122" t="str">
        <x:v>Alors laisse-moi achever celui-ci. Nous regarderons ensuite nos places, nos blessures et notre route.</x:v>
      </x:c>
      <x:c r="H3046" s="122" t="str">
        <x:v>Réponse au choix retenu ; les autres réponses ne sont pas jouées.</x:v>
      </x:c>
      <x:c r="I3046" s="122" t="str">
        <x:v>Option physiquement praticable ; aucune téléportation ou ressource supposée. Si choix de différer : sortie sûre encore atteignable.</x:v>
      </x:c>
      <x:c r="J3046" s="122" t="str">
        <x:v>Guerre de clan — accord et limites</x:v>
      </x:c>
      <x:c r="K3046" s="125" t="n">
        <x:v>14</x:v>
      </x:c>
    </x:row>
    <x:row r="3047" ht="239" customHeight="1">
      <x:c r="A3047" s="126" t="str">
        <x:v>D6-W-W3-DIP10-OUV---01</x:v>
      </x:c>
      <x:c r="B3047" s="127" t="str">
        <x:v>D6-W-W3-DIP10</x:v>
      </x:c>
      <x:c r="C3047" s="127" t="str">
        <x:v>OUV</x:v>
      </x:c>
      <x:c r="D3047" s="127" t="str">
        <x:v>-</x:v>
      </x:c>
      <x:c r="E3047" s="128" t="n">
        <x:v>1</x:v>
      </x:c>
      <x:c r="F3047" s="127" t="str">
        <x:v>Gardienne de la présentation partagée</x:v>
      </x:c>
      <x:c r="G3047" s="127" t="str">
        <x:v>Il a porté le coup final. L’autre a ouvert la route. Je peux rendre les deux visibles sur une seule pièce.</x:v>
      </x:c>
      <x:c r="H3047" s="127" t="str">
        <x:v>Désigne l’élément visible concerné puis laisse au joueur le temps de regarder.</x:v>
      </x:c>
      <x:c r="I3047"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047" s="127" t="str">
        <x:v>Guerre de clan — accord et limites</x:v>
      </x:c>
      <x:c r="K3047" s="130" t="n">
        <x:v>21</x:v>
      </x:c>
    </x:row>
    <x:row r="3048" ht="74" customHeight="1">
      <x:c r="A3048" s="121" t="str">
        <x:v>D6-W-W3-DIP10-SUCCES---01</x:v>
      </x:c>
      <x:c r="B3048" s="122" t="str">
        <x:v>D6-W-W3-DIP10</x:v>
      </x:c>
      <x:c r="C3048" s="122" t="str">
        <x:v>SUCCES</x:v>
      </x:c>
      <x:c r="D3048" s="122" t="str">
        <x:v>-</x:v>
      </x:c>
      <x:c r="E3048" s="123" t="n">
        <x:v>1</x:v>
      </x:c>
      <x:c r="F3048" s="122" t="str">
        <x:v>Gardienne de la présentation partagée</x:v>
      </x:c>
      <x:c r="G3048" s="122" t="str">
        <x:v>Les contributions sont lisibles. L’original reste chez le gardien choisi et la reproduction se montre pour ce qu’elle est.</x:v>
      </x:c>
      <x:c r="H3048" s="122" t="str">
        <x:v>Rejoint le point de travail ou de passage réellement obtenu.</x:v>
      </x:c>
      <x:c r="I3048" s="122" t="str">
        <x:v>Résultat correspondant effectivement constaté ; remplace ou supprime la ligne si choix de refus/différé/observation. Ne jamais jouer une victoire non acquise.</x:v>
      </x:c>
      <x:c r="J3048" s="122" t="str">
        <x:v>Guerre de clan — accord et limites</x:v>
      </x:c>
      <x:c r="K3048" s="125" t="n">
        <x:v>19</x:v>
      </x:c>
    </x:row>
    <x:row r="3049" ht="44" customHeight="1">
      <x:c r="A3049" s="126" t="str">
        <x:v>D6-W-W3-DIP10-ECHEC---01</x:v>
      </x:c>
      <x:c r="B3049" s="127" t="str">
        <x:v>D6-W-W3-DIP10</x:v>
      </x:c>
      <x:c r="C3049" s="127" t="str">
        <x:v>ECHEC</x:v>
      </x:c>
      <x:c r="D3049" s="127" t="str">
        <x:v>-</x:v>
      </x:c>
      <x:c r="E3049" s="128" t="n">
        <x:v>1</x:v>
      </x:c>
      <x:c r="F3049" s="127" t="str">
        <x:v>Gardienne de la présentation partagée</x:v>
      </x:c>
      <x:c r="G3049" s="127" t="str">
        <x:v>La marque de reproduction manque. Cette présentation tromperait ceux qui la voient.</x:v>
      </x:c>
      <x:c r="H3049" s="127" t="str">
        <x:v>Abaisse la main et regarde la route ou l’objet resté inaccessible.</x:v>
      </x:c>
      <x:c r="I3049" s="127" t="str">
        <x:v>Échec ou blocage correspondant effectivement observé ; les dégâts, objets et positions persistent.</x:v>
      </x:c>
      <x:c r="J3049" s="127" t="str">
        <x:v>Guerre de clan — accord et limites</x:v>
      </x:c>
      <x:c r="K3049" s="130" t="n">
        <x:v>12</x:v>
      </x:c>
    </x:row>
    <x:row r="3050" ht="44" customHeight="1">
      <x:c r="A3050" s="121" t="str">
        <x:v>D6-W-W3-DIP10-REPRISE---01</x:v>
      </x:c>
      <x:c r="B3050" s="122" t="str">
        <x:v>D6-W-W3-DIP10</x:v>
      </x:c>
      <x:c r="C3050" s="122" t="str">
        <x:v>REPRISE</x:v>
      </x:c>
      <x:c r="D3050" s="122" t="str">
        <x:v>-</x:v>
      </x:c>
      <x:c r="E3050" s="123" t="n">
        <x:v>1</x:v>
      </x:c>
      <x:c r="F3050" s="122" t="str">
        <x:v>Gardienne de la présentation partagée</x:v>
      </x:c>
      <x:c r="G3050" s="122" t="str">
        <x:v>Le support garde sa place. Reprenons l’angle qui masque encore une contribution.</x:v>
      </x:c>
      <x:c r="H3050" s="122" t="str">
        <x:v>Reprend sa place au dernier point sûr, sans rejouer le début.</x:v>
      </x:c>
      <x:c r="I3050" s="122" t="str">
        <x:v>Réinteraction volontaire après interruption ; état de l’action conservé.</x:v>
      </x:c>
      <x:c r="J3050" s="122" t="str">
        <x:v>Guerre de clan — accord et limites</x:v>
      </x:c>
      <x:c r="K3050" s="125" t="n">
        <x:v>12</x:v>
      </x:c>
    </x:row>
    <x:row r="3051" ht="59" customHeight="1">
      <x:c r="A3051" s="126" t="str">
        <x:v>D6-W-W3-DIP10-CHOIX-A-01</x:v>
      </x:c>
      <x:c r="B3051" s="127" t="str">
        <x:v>D6-W-W3-DIP10</x:v>
      </x:c>
      <x:c r="C3051" s="127" t="str">
        <x:v>CHOIX</x:v>
      </x:c>
      <x:c r="D3051" s="127" t="str">
        <x:v>A</x:v>
      </x:c>
      <x:c r="E3051" s="128" t="n">
        <x:v>1</x:v>
      </x:c>
      <x:c r="F3051" s="127" t="str">
        <x:v>Joueur</x:v>
      </x:c>
      <x:c r="G3051" s="127" t="str">
        <x:v>Nous choisissons un gardien pour l’original.</x:v>
      </x:c>
      <x:c r="H3051" s="127" t="str">
        <x:v>Regarder la personne ou l’appui concerné ; intention, pas résultat.</x:v>
      </x:c>
      <x:c r="I3051" s="127" t="str">
        <x:v>Option physiquement praticable ; partenaires mentionnés présents et volontaires ; ressources nécessaires disponibles.</x:v>
      </x:c>
      <x:c r="J3051" s="127" t="str">
        <x:v>Guerre de clan — accord et limites</x:v>
      </x:c>
      <x:c r="K3051" s="130" t="n">
        <x:v>6</x:v>
      </x:c>
    </x:row>
    <x:row r="3052" ht="59" customHeight="1">
      <x:c r="A3052" s="121" t="str">
        <x:v>D6-W-W3-DIP10-REPONSE-A-01</x:v>
      </x:c>
      <x:c r="B3052" s="122" t="str">
        <x:v>D6-W-W3-DIP10</x:v>
      </x:c>
      <x:c r="C3052" s="122" t="str">
        <x:v>REPONSE</x:v>
      </x:c>
      <x:c r="D3052" s="122" t="str">
        <x:v>A</x:v>
      </x:c>
      <x:c r="E3052" s="123" t="n">
        <x:v>1</x:v>
      </x:c>
      <x:c r="F3052" s="122" t="str">
        <x:v>Gardienne de la présentation partagée</x:v>
      </x:c>
      <x:c r="G3052" s="122" t="str">
        <x:v>Faites-le ici avec les participants présents. Je place ensuite leurs traces autour de son nom.</x:v>
      </x:c>
      <x:c r="H3052" s="122" t="str">
        <x:v>Réponse au choix retenu ; les autres réponses ne sont pas jouées.</x:v>
      </x:c>
      <x:c r="I3052" s="122" t="str">
        <x:v>Option physiquement praticable ; partenaires mentionnés présents et volontaires ; ressources nécessaires disponibles.</x:v>
      </x:c>
      <x:c r="J3052" s="122" t="str">
        <x:v>Guerre de clan — accord et limites</x:v>
      </x:c>
      <x:c r="K3052" s="125" t="n">
        <x:v>15</x:v>
      </x:c>
    </x:row>
    <x:row r="3053" ht="59" customHeight="1">
      <x:c r="A3053" s="126" t="str">
        <x:v>D6-W-W3-DIP10-CHOIX-B-01</x:v>
      </x:c>
      <x:c r="B3053" s="127" t="str">
        <x:v>D6-W-W3-DIP10</x:v>
      </x:c>
      <x:c r="C3053" s="127" t="str">
        <x:v>CHOIX</x:v>
      </x:c>
      <x:c r="D3053" s="127" t="str">
        <x:v>B</x:v>
      </x:c>
      <x:c r="E3053" s="128" t="n">
        <x:v>1</x:v>
      </x:c>
      <x:c r="F3053" s="127" t="str">
        <x:v>Joueur</x:v>
      </x:c>
      <x:c r="G3053" s="127" t="str">
        <x:v>Nous exposons une reproduction marquée au second atelier.</x:v>
      </x:c>
      <x:c r="H3053" s="127" t="str">
        <x:v>Regarder la personne ou l’appui concerné ; intention, pas résultat.</x:v>
      </x:c>
      <x:c r="I3053" s="127" t="str">
        <x:v>Option physiquement praticable ; aucune téléportation ou ressource supposée. Si choix de différer : sortie sûre encore atteignable.</x:v>
      </x:c>
      <x:c r="J3053" s="127" t="str">
        <x:v>Guerre de clan — accord et limites</x:v>
      </x:c>
      <x:c r="K3053" s="130" t="n">
        <x:v>8</x:v>
      </x:c>
    </x:row>
    <x:row r="3054" ht="59" customHeight="1">
      <x:c r="A3054" s="121" t="str">
        <x:v>D6-W-W3-DIP10-REPONSE-B-01</x:v>
      </x:c>
      <x:c r="B3054" s="122" t="str">
        <x:v>D6-W-W3-DIP10</x:v>
      </x:c>
      <x:c r="C3054" s="122" t="str">
        <x:v>REPONSE</x:v>
      </x:c>
      <x:c r="D3054" s="122" t="str">
        <x:v>B</x:v>
      </x:c>
      <x:c r="E3054" s="123" t="n">
        <x:v>1</x:v>
      </x:c>
      <x:c r="F3054" s="122" t="str">
        <x:v>Gardienne de la présentation partagée</x:v>
      </x:c>
      <x:c r="G3054" s="122" t="str">
        <x:v>Apportez le modèle autorisé. La copie portera sa nature ; elle ne prétendra pas avoir quitté la proie.</x:v>
      </x:c>
      <x:c r="H3054" s="122" t="str">
        <x:v>Réponse au choix retenu ; les autres réponses ne sont pas jouées.</x:v>
      </x:c>
      <x:c r="I3054" s="122" t="str">
        <x:v>Option physiquement praticable ; aucune téléportation ou ressource supposée. Si choix de différer : sortie sûre encore atteignable.</x:v>
      </x:c>
      <x:c r="J3054" s="122" t="str">
        <x:v>Guerre de clan — accord et limites</x:v>
      </x:c>
      <x:c r="K3054" s="125" t="n">
        <x:v>18</x:v>
      </x:c>
    </x:row>
    <x:row r="3055" ht="239" customHeight="1">
      <x:c r="A3055" s="126" t="str">
        <x:v>D6-W-W3-DIP11-OUV---01</x:v>
      </x:c>
      <x:c r="B3055" s="127" t="str">
        <x:v>D6-W-W3-DIP11</x:v>
      </x:c>
      <x:c r="C3055" s="127" t="str">
        <x:v>OUV</x:v>
      </x:c>
      <x:c r="D3055" s="127" t="str">
        <x:v>-</x:v>
      </x:c>
      <x:c r="E3055" s="128" t="n">
        <x:v>1</x:v>
      </x:c>
      <x:c r="F3055" s="127" t="str">
        <x:v>Responsable de la défense des forges</x:v>
      </x:c>
      <x:c r="G3055" s="127" t="str">
        <x:v>Nous gardons ces lots contre le groupe annoncé. Après leur retrait, chaque atelier reprend ses biens et sa route.</x:v>
      </x:c>
      <x:c r="H3055" s="127" t="str">
        <x:v>Désigne l’élément visible concerné puis laisse au joueur le temps de regarder.</x:v>
      </x:c>
      <x:c r="I3055"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055" s="127" t="str">
        <x:v>Guerre de clan — accord et limites</x:v>
      </x:c>
      <x:c r="K3055" s="130" t="n">
        <x:v>19</x:v>
      </x:c>
    </x:row>
    <x:row r="3056" ht="74" customHeight="1">
      <x:c r="A3056" s="121" t="str">
        <x:v>D6-W-W3-DIP11-SUCCES---01</x:v>
      </x:c>
      <x:c r="B3056" s="122" t="str">
        <x:v>D6-W-W3-DIP11</x:v>
      </x:c>
      <x:c r="C3056" s="122" t="str">
        <x:v>SUCCES</x:v>
      </x:c>
      <x:c r="D3056" s="122" t="str">
        <x:v>-</x:v>
      </x:c>
      <x:c r="E3056" s="123" t="n">
        <x:v>1</x:v>
      </x:c>
      <x:c r="F3056" s="122" t="str">
        <x:v>Responsable de la défense des forges</x:v>
      </x:c>
      <x:c r="G3056" s="122" t="str">
        <x:v>Les lots ont retrouvé une garde ou leur propriétaire après le siège. Le prêt des défenses peut être rendu.</x:v>
      </x:c>
      <x:c r="H3056" s="122" t="str">
        <x:v>Rejoint le point de travail ou de passage réellement obtenu.</x:v>
      </x:c>
      <x:c r="I3056" s="122" t="str">
        <x:v>Résultat correspondant effectivement constaté ; remplace ou supprime la ligne si choix de refus/différé/observation. Ne jamais jouer une victoire non acquise.</x:v>
      </x:c>
      <x:c r="J3056" s="122" t="str">
        <x:v>Guerre de clan — accord et limites</x:v>
      </x:c>
      <x:c r="K3056" s="125" t="n">
        <x:v>19</x:v>
      </x:c>
    </x:row>
    <x:row r="3057" ht="44" customHeight="1">
      <x:c r="A3057" s="126" t="str">
        <x:v>D6-W-W3-DIP11-ECHEC---01</x:v>
      </x:c>
      <x:c r="B3057" s="127" t="str">
        <x:v>D6-W-W3-DIP11</x:v>
      </x:c>
      <x:c r="C3057" s="127" t="str">
        <x:v>ECHEC</x:v>
      </x:c>
      <x:c r="D3057" s="127" t="str">
        <x:v>-</x:v>
      </x:c>
      <x:c r="E3057" s="128" t="n">
        <x:v>1</x:v>
      </x:c>
      <x:c r="F3057" s="127" t="str">
        <x:v>Responsable de la défense des forges</x:v>
      </x:c>
      <x:c r="G3057" s="127" t="str">
        <x:v>Le contenant resté dans la cour n’a pas été évacué. Son atelier doit encore le savoir.</x:v>
      </x:c>
      <x:c r="H3057" s="127" t="str">
        <x:v>Abaisse la main et regarde la route ou l’objet resté inaccessible.</x:v>
      </x:c>
      <x:c r="I3057" s="127" t="str">
        <x:v>Échec ou blocage correspondant effectivement observé ; les dégâts, objets et positions persistent.</x:v>
      </x:c>
      <x:c r="J3057" s="127" t="str">
        <x:v>Guerre de clan — accord et limites</x:v>
      </x:c>
      <x:c r="K3057" s="130" t="n">
        <x:v>16</x:v>
      </x:c>
    </x:row>
    <x:row r="3058" ht="44" customHeight="1">
      <x:c r="A3058" s="121" t="str">
        <x:v>D6-W-W3-DIP11-REPRISE---01</x:v>
      </x:c>
      <x:c r="B3058" s="122" t="str">
        <x:v>D6-W-W3-DIP11</x:v>
      </x:c>
      <x:c r="C3058" s="122" t="str">
        <x:v>REPRISE</x:v>
      </x:c>
      <x:c r="D3058" s="122" t="str">
        <x:v>-</x:v>
      </x:c>
      <x:c r="E3058" s="123" t="n">
        <x:v>1</x:v>
      </x:c>
      <x:c r="F3058" s="122" t="str">
        <x:v>Responsable de la défense des forges</x:v>
      </x:c>
      <x:c r="G3058" s="122" t="str">
        <x:v>Les marques de propriétaire sont sur ces lots. Reprenons leur trajet, chacun à sa place.</x:v>
      </x:c>
      <x:c r="H3058" s="122" t="str">
        <x:v>Reprend sa place au dernier point sûr, sans rejouer le début.</x:v>
      </x:c>
      <x:c r="I3058" s="122" t="str">
        <x:v>Réinteraction volontaire après interruption ; état de l’action conservé.</x:v>
      </x:c>
      <x:c r="J3058" s="122" t="str">
        <x:v>Guerre de clan — accord et limites</x:v>
      </x:c>
      <x:c r="K3058" s="125" t="n">
        <x:v>15</x:v>
      </x:c>
    </x:row>
    <x:row r="3059" ht="59" customHeight="1">
      <x:c r="A3059" s="126" t="str">
        <x:v>D6-W-W3-DIP11-CHOIX-A-01</x:v>
      </x:c>
      <x:c r="B3059" s="127" t="str">
        <x:v>D6-W-W3-DIP11</x:v>
      </x:c>
      <x:c r="C3059" s="127" t="str">
        <x:v>CHOIX</x:v>
      </x:c>
      <x:c r="D3059" s="127" t="str">
        <x:v>A</x:v>
      </x:c>
      <x:c r="E3059" s="128" t="n">
        <x:v>1</x:v>
      </x:c>
      <x:c r="F3059" s="127" t="str">
        <x:v>Joueur</x:v>
      </x:c>
      <x:c r="G3059" s="127" t="str">
        <x:v>Je tiens la défense du stock convenu.</x:v>
      </x:c>
      <x:c r="H3059" s="127" t="str">
        <x:v>Regarder la personne ou l’appui concerné ; intention, pas résultat.</x:v>
      </x:c>
      <x:c r="I3059" s="127" t="str">
        <x:v>Option physiquement praticable ; partenaires mentionnés présents et volontaires ; ressources nécessaires disponibles.</x:v>
      </x:c>
      <x:c r="J3059" s="127" t="str">
        <x:v>Guerre de clan — accord et limites</x:v>
      </x:c>
      <x:c r="K3059" s="130" t="n">
        <x:v>7</x:v>
      </x:c>
    </x:row>
    <x:row r="3060" ht="59" customHeight="1">
      <x:c r="A3060" s="121" t="str">
        <x:v>D6-W-W3-DIP11-REPONSE-A-01</x:v>
      </x:c>
      <x:c r="B3060" s="122" t="str">
        <x:v>D6-W-W3-DIP11</x:v>
      </x:c>
      <x:c r="C3060" s="122" t="str">
        <x:v>REPONSE</x:v>
      </x:c>
      <x:c r="D3060" s="122" t="str">
        <x:v>A</x:v>
      </x:c>
      <x:c r="E3060" s="123" t="n">
        <x:v>1</x:v>
      </x:c>
      <x:c r="F3060" s="122" t="str">
        <x:v>Responsable de la défense des forges</x:v>
      </x:c>
      <x:c r="G3060" s="122" t="str">
        <x:v>Pose les couverts sans enfermer le chemin des porteurs. Les lots marqués ne sont pas tous à nous.</x:v>
      </x:c>
      <x:c r="H3060" s="122" t="str">
        <x:v>Réponse au choix retenu ; les autres réponses ne sont pas jouées.</x:v>
      </x:c>
      <x:c r="I3060" s="122" t="str">
        <x:v>Option physiquement praticable ; partenaires mentionnés présents et volontaires ; ressources nécessaires disponibles.</x:v>
      </x:c>
      <x:c r="J3060" s="122" t="str">
        <x:v>Guerre de clan — accord et limites</x:v>
      </x:c>
      <x:c r="K3060" s="125" t="n">
        <x:v>18</x:v>
      </x:c>
    </x:row>
    <x:row r="3061" ht="59" customHeight="1">
      <x:c r="A3061" s="126" t="str">
        <x:v>D6-W-W3-DIP11-CHOIX-B-01</x:v>
      </x:c>
      <x:c r="B3061" s="127" t="str">
        <x:v>D6-W-W3-DIP11</x:v>
      </x:c>
      <x:c r="C3061" s="127" t="str">
        <x:v>CHOIX</x:v>
      </x:c>
      <x:c r="D3061" s="127" t="str">
        <x:v>B</x:v>
      </x:c>
      <x:c r="E3061" s="128" t="n">
        <x:v>1</x:v>
      </x:c>
      <x:c r="F3061" s="127" t="str">
        <x:v>Joueur</x:v>
      </x:c>
      <x:c r="G3061" s="127" t="str">
        <x:v>Je prépare l’évacuation des lots plutôt qu’une longue tenue.</x:v>
      </x:c>
      <x:c r="H3061" s="127" t="str">
        <x:v>Regarder la personne ou l’appui concerné ; intention, pas résultat.</x:v>
      </x:c>
      <x:c r="I3061" s="127" t="str">
        <x:v>Option physiquement praticable ; aucune téléportation ou ressource supposée. Si choix de différer : sortie sûre encore atteignable.</x:v>
      </x:c>
      <x:c r="J3061" s="127" t="str">
        <x:v>Guerre de clan — accord et limites</x:v>
      </x:c>
      <x:c r="K3061" s="130" t="n">
        <x:v>9</x:v>
      </x:c>
    </x:row>
    <x:row r="3062" ht="59" customHeight="1">
      <x:c r="A3062" s="121" t="str">
        <x:v>D6-W-W3-DIP11-REPONSE-B-01</x:v>
      </x:c>
      <x:c r="B3062" s="122" t="str">
        <x:v>D6-W-W3-DIP11</x:v>
      </x:c>
      <x:c r="C3062" s="122" t="str">
        <x:v>REPONSE</x:v>
      </x:c>
      <x:c r="D3062" s="122" t="str">
        <x:v>B</x:v>
      </x:c>
      <x:c r="E3062" s="123" t="n">
        <x:v>1</x:v>
      </x:c>
      <x:c r="F3062" s="122" t="str">
        <x:v>Responsable de la défense des forges</x:v>
      </x:c>
      <x:c r="G3062" s="122" t="str">
        <x:v>Alors amène les propriétaires à leurs contenants. Nous escorterons ceux qu’ils peuvent transporter.</x:v>
      </x:c>
      <x:c r="H3062" s="122" t="str">
        <x:v>Réponse au choix retenu ; les autres réponses ne sont pas jouées.</x:v>
      </x:c>
      <x:c r="I3062" s="122" t="str">
        <x:v>Option physiquement praticable ; aucune téléportation ou ressource supposée. Si choix de différer : sortie sûre encore atteignable.</x:v>
      </x:c>
      <x:c r="J3062" s="122" t="str">
        <x:v>Guerre de clan — accord et limites</x:v>
      </x:c>
      <x:c r="K3062" s="125" t="n">
        <x:v>13</x:v>
      </x:c>
    </x:row>
    <x:row r="3063" ht="239" customHeight="1">
      <x:c r="A3063" s="126" t="str">
        <x:v>D6-W-W3-DIP12-OUV---01</x:v>
      </x:c>
      <x:c r="B3063" s="127" t="str">
        <x:v>D6-W-W3-DIP12</x:v>
      </x:c>
      <x:c r="C3063" s="127" t="str">
        <x:v>OUV</x:v>
      </x:c>
      <x:c r="D3063" s="127" t="str">
        <x:v>-</x:v>
      </x:c>
      <x:c r="E3063" s="128" t="n">
        <x:v>1</x:v>
      </x:c>
      <x:c r="F3063" s="127" t="str">
        <x:v>Témoin du duel des commandants</x:v>
      </x:c>
      <x:c r="G3063" s="127" t="str">
        <x:v>Les deux chefs engagent leurs gardes de ce seuil. Les chasseurs qui viennent de l’autre crête n’ont encore rien accepté.</x:v>
      </x:c>
      <x:c r="H3063" s="127" t="str">
        <x:v>Désigne l’élément visible concerné puis laisse au joueur le temps de regarder.</x:v>
      </x:c>
      <x:c r="I3063"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063" s="127" t="str">
        <x:v>Guerre de clan — accord et limites</x:v>
      </x:c>
      <x:c r="K3063" s="130" t="n">
        <x:v>20</x:v>
      </x:c>
    </x:row>
    <x:row r="3064" ht="74" customHeight="1">
      <x:c r="A3064" s="121" t="str">
        <x:v>D6-W-W3-DIP12-SUCCES---01</x:v>
      </x:c>
      <x:c r="B3064" s="122" t="str">
        <x:v>D6-W-W3-DIP12</x:v>
      </x:c>
      <x:c r="C3064" s="122" t="str">
        <x:v>SUCCES</x:v>
      </x:c>
      <x:c r="D3064" s="122" t="str">
        <x:v>-</x:v>
      </x:c>
      <x:c r="E3064" s="123" t="n">
        <x:v>1</x:v>
      </x:c>
      <x:c r="F3064" s="122" t="str">
        <x:v>Témoin du duel des commandants</x:v>
      </x:c>
      <x:c r="G3064" s="122" t="str">
        <x:v>Les signataires ont déplacé leurs gardes selon le résultat joué.</x:v>
      </x:c>
      <x:c r="H3064" s="122" t="str">
        <x:v>Rejoint le point de travail ou de passage réellement obtenu.</x:v>
      </x:c>
      <x:c r="I3064" s="122" t="str">
        <x:v>Résultat correspondant effectivement constaté ; remplace ou supprime la ligne si choix de refus/différé/observation. Ne jamais jouer une victoire non acquise.</x:v>
      </x:c>
      <x:c r="J3064" s="122" t="str">
        <x:v>Guerre de clan — accord et limites</x:v>
      </x:c>
      <x:c r="K3064" s="125" t="n">
        <x:v>10</x:v>
      </x:c>
    </x:row>
    <x:row r="3065" ht="44" customHeight="1">
      <x:c r="A3065" s="126" t="str">
        <x:v>D6-W-W3-DIP12-ECHEC---01</x:v>
      </x:c>
      <x:c r="B3065" s="127" t="str">
        <x:v>D6-W-W3-DIP12</x:v>
      </x:c>
      <x:c r="C3065" s="127" t="str">
        <x:v>ECHEC</x:v>
      </x:c>
      <x:c r="D3065" s="127" t="str">
        <x:v>-</x:v>
      </x:c>
      <x:c r="E3065" s="128" t="n">
        <x:v>1</x:v>
      </x:c>
      <x:c r="F3065" s="127" t="str">
        <x:v>Témoin du duel des commandants</x:v>
      </x:c>
      <x:c r="G3065" s="127" t="str">
        <x:v>Le cercle a été rompu avant l’issue. Personne ne prétend que cela a soumis la crête entière.</x:v>
      </x:c>
      <x:c r="H3065" s="127" t="str">
        <x:v>Abaisse la main et regarde la route ou l’objet resté inaccessible.</x:v>
      </x:c>
      <x:c r="I3065" s="127" t="str">
        <x:v>Échec ou blocage correspondant effectivement observé ; les dégâts, objets et positions persistent.</x:v>
      </x:c>
      <x:c r="J3065" s="127" t="str">
        <x:v>Guerre de clan — accord et limites</x:v>
      </x:c>
      <x:c r="K3065" s="130" t="n">
        <x:v>17</x:v>
      </x:c>
    </x:row>
    <x:row r="3066" ht="44" customHeight="1">
      <x:c r="A3066" s="121" t="str">
        <x:v>D6-W-W3-DIP12-REPRISE---01</x:v>
      </x:c>
      <x:c r="B3066" s="122" t="str">
        <x:v>D6-W-W3-DIP12</x:v>
      </x:c>
      <x:c r="C3066" s="122" t="str">
        <x:v>REPRISE</x:v>
      </x:c>
      <x:c r="D3066" s="122" t="str">
        <x:v>-</x:v>
      </x:c>
      <x:c r="E3066" s="123" t="n">
        <x:v>1</x:v>
      </x:c>
      <x:c r="F3066" s="122" t="str">
        <x:v>Témoin du duel des commandants</x:v>
      </x:c>
      <x:c r="G3066" s="122" t="str">
        <x:v>Les chefs présents doivent reconfirmer ce qui reste du défi. Replaçons les bornes.</x:v>
      </x:c>
      <x:c r="H3066" s="122" t="str">
        <x:v>Reprend sa place au dernier point sûr, sans rejouer le début.</x:v>
      </x:c>
      <x:c r="I3066" s="122" t="str">
        <x:v>Réinteraction volontaire après interruption ; état de l’action conservé.</x:v>
      </x:c>
      <x:c r="J3066" s="122" t="str">
        <x:v>Guerre de clan — accord et limites</x:v>
      </x:c>
      <x:c r="K3066" s="125" t="n">
        <x:v>13</x:v>
      </x:c>
    </x:row>
    <x:row r="3067" ht="59" customHeight="1">
      <x:c r="A3067" s="126" t="str">
        <x:v>D6-W-W3-DIP12-CHOIX-A-01</x:v>
      </x:c>
      <x:c r="B3067" s="127" t="str">
        <x:v>D6-W-W3-DIP12</x:v>
      </x:c>
      <x:c r="C3067" s="127" t="str">
        <x:v>CHOIX</x:v>
      </x:c>
      <x:c r="D3067" s="127" t="str">
        <x:v>A</x:v>
      </x:c>
      <x:c r="E3067" s="128" t="n">
        <x:v>1</x:v>
      </x:c>
      <x:c r="F3067" s="127" t="str">
        <x:v>Joueur</x:v>
      </x:c>
      <x:c r="G3067" s="127" t="str">
        <x:v>Je fais vérifier les limites avant le duel.</x:v>
      </x:c>
      <x:c r="H3067" s="127" t="str">
        <x:v>Regarder la personne ou l’appui concerné ; intention, pas résultat.</x:v>
      </x:c>
      <x:c r="I3067" s="127" t="str">
        <x:v>Option physiquement praticable ; partenaires mentionnés présents et volontaires ; ressources nécessaires disponibles.</x:v>
      </x:c>
      <x:c r="J3067" s="127" t="str">
        <x:v>Guerre de clan — accord et limites</x:v>
      </x:c>
      <x:c r="K3067" s="130" t="n">
        <x:v>8</x:v>
      </x:c>
    </x:row>
    <x:row r="3068" ht="59" customHeight="1">
      <x:c r="A3068" s="121" t="str">
        <x:v>D6-W-W3-DIP12-REPONSE-A-01</x:v>
      </x:c>
      <x:c r="B3068" s="122" t="str">
        <x:v>D6-W-W3-DIP12</x:v>
      </x:c>
      <x:c r="C3068" s="122" t="str">
        <x:v>REPONSE</x:v>
      </x:c>
      <x:c r="D3068" s="122" t="str">
        <x:v>A</x:v>
      </x:c>
      <x:c r="E3068" s="123" t="n">
        <x:v>1</x:v>
      </x:c>
      <x:c r="F3068" s="122" t="str">
        <x:v>Témoin du duel des commandants</x:v>
      </x:c>
      <x:c r="G3068" s="122" t="str">
        <x:v>Place les bornes où les deux équipes les voient. Je demanderai à chacune de reculer à son poste.</x:v>
      </x:c>
      <x:c r="H3068" s="122" t="str">
        <x:v>Réponse au choix retenu ; les autres réponses ne sont pas jouées.</x:v>
      </x:c>
      <x:c r="I3068" s="122" t="str">
        <x:v>Option physiquement praticable ; partenaires mentionnés présents et volontaires ; ressources nécessaires disponibles.</x:v>
      </x:c>
      <x:c r="J3068" s="122" t="str">
        <x:v>Guerre de clan — accord et limites</x:v>
      </x:c>
      <x:c r="K3068" s="125" t="n">
        <x:v>18</x:v>
      </x:c>
    </x:row>
    <x:row r="3069" ht="59" customHeight="1">
      <x:c r="A3069" s="126" t="str">
        <x:v>D6-W-W3-DIP12-CHOIX-B-01</x:v>
      </x:c>
      <x:c r="B3069" s="127" t="str">
        <x:v>D6-W-W3-DIP12</x:v>
      </x:c>
      <x:c r="C3069" s="127" t="str">
        <x:v>CHOIX</x:v>
      </x:c>
      <x:c r="D3069" s="127" t="str">
        <x:v>B</x:v>
      </x:c>
      <x:c r="E3069" s="128" t="n">
        <x:v>1</x:v>
      </x:c>
      <x:c r="F3069" s="127" t="str">
        <x:v>Joueur</x:v>
      </x:c>
      <x:c r="G3069" s="127" t="str">
        <x:v>Je demande aussi la position de ceux de l’autre crête.</x:v>
      </x:c>
      <x:c r="H3069" s="127" t="str">
        <x:v>Regarder la personne ou l’appui concerné ; intention, pas résultat.</x:v>
      </x:c>
      <x:c r="I3069" s="127" t="str">
        <x:v>Option physiquement praticable ; aucune téléportation ou ressource supposée. Si choix de différer : sortie sûre encore atteignable.</x:v>
      </x:c>
      <x:c r="J3069" s="127" t="str">
        <x:v>Guerre de clan — accord et limites</x:v>
      </x:c>
      <x:c r="K3069" s="130" t="n">
        <x:v>10</x:v>
      </x:c>
    </x:row>
    <x:row r="3070" ht="59" customHeight="1">
      <x:c r="A3070" s="121" t="str">
        <x:v>D6-W-W3-DIP12-REPONSE-B-01</x:v>
      </x:c>
      <x:c r="B3070" s="122" t="str">
        <x:v>D6-W-W3-DIP12</x:v>
      </x:c>
      <x:c r="C3070" s="122" t="str">
        <x:v>REPONSE</x:v>
      </x:c>
      <x:c r="D3070" s="122" t="str">
        <x:v>B</x:v>
      </x:c>
      <x:c r="E3070" s="123" t="n">
        <x:v>1</x:v>
      </x:c>
      <x:c r="F3070" s="122" t="str">
        <x:v>Témoin du duel des commandants</x:v>
      </x:c>
      <x:c r="G3070" s="122" t="str">
        <x:v>Va leur porter la proposition. Tant qu’ils n’ont pas répondu, garde leur approche en vue.</x:v>
      </x:c>
      <x:c r="H3070" s="122" t="str">
        <x:v>Réponse au choix retenu ; les autres réponses ne sont pas jouées.</x:v>
      </x:c>
      <x:c r="I3070" s="122" t="str">
        <x:v>Option physiquement praticable ; aucune téléportation ou ressource supposée. Si choix de différer : sortie sûre encore atteignable.</x:v>
      </x:c>
      <x:c r="J3070" s="122" t="str">
        <x:v>Guerre de clan — accord et limites</x:v>
      </x:c>
      <x:c r="K3070" s="125" t="n">
        <x:v>15</x:v>
      </x:c>
    </x:row>
    <x:row r="3071" ht="239" customHeight="1">
      <x:c r="A3071" s="126" t="str">
        <x:v>D6-W-W3-DIP13-OUV---01</x:v>
      </x:c>
      <x:c r="B3071" s="127" t="str">
        <x:v>D6-W-W3-DIP13</x:v>
      </x:c>
      <x:c r="C3071" s="127" t="str">
        <x:v>OUV</x:v>
      </x:c>
      <x:c r="D3071" s="127" t="str">
        <x:v>-</x:v>
      </x:c>
      <x:c r="E3071" s="128" t="n">
        <x:v>1</x:v>
      </x:c>
      <x:c r="F3071" s="127" t="str">
        <x:v>Maître de l’atelier neutre</x:v>
      </x:c>
      <x:c r="G3071" s="127" t="str">
        <x:v>J’ajuste ton outil comme celui qui a passé cette porte avant toi. Aucun des deux ne laisse une garnison dans ma cour.</x:v>
      </x:c>
      <x:c r="H3071" s="127" t="str">
        <x:v>Désigne l’élément visible concerné puis laisse au joueur le temps de regarder.</x:v>
      </x:c>
      <x:c r="I3071"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071" s="127" t="str">
        <x:v>Guerre de clan — accord et limites</x:v>
      </x:c>
      <x:c r="K3071" s="130" t="n">
        <x:v>22</x:v>
      </x:c>
    </x:row>
    <x:row r="3072" ht="74" customHeight="1">
      <x:c r="A3072" s="121" t="str">
        <x:v>D6-W-W3-DIP13-SUCCES---01</x:v>
      </x:c>
      <x:c r="B3072" s="122" t="str">
        <x:v>D6-W-W3-DIP13</x:v>
      </x:c>
      <x:c r="C3072" s="122" t="str">
        <x:v>SUCCES</x:v>
      </x:c>
      <x:c r="D3072" s="122" t="str">
        <x:v>-</x:v>
      </x:c>
      <x:c r="E3072" s="123" t="n">
        <x:v>1</x:v>
      </x:c>
      <x:c r="F3072" s="122" t="str">
        <x:v>Maître de l’atelier neutre</x:v>
      </x:c>
      <x:c r="G3072" s="122" t="str">
        <x:v>Tu as repris ta pièce à l’établi. La cour reste un passage de travail.</x:v>
      </x:c>
      <x:c r="H3072" s="122" t="str">
        <x:v>Rejoint le point de travail ou de passage réellement obtenu.</x:v>
      </x:c>
      <x:c r="I3072" s="122" t="str">
        <x:v>Résultat correspondant effectivement constaté ; remplace ou supprime la ligne si choix de refus/différé/observation. Ne jamais jouer une victoire non acquise.</x:v>
      </x:c>
      <x:c r="J3072" s="122" t="str">
        <x:v>Guerre de clan — accord et limites</x:v>
      </x:c>
      <x:c r="K3072" s="125" t="n">
        <x:v>14</x:v>
      </x:c>
    </x:row>
    <x:row r="3073" ht="44" customHeight="1">
      <x:c r="A3073" s="126" t="str">
        <x:v>D6-W-W3-DIP13-ECHEC---01</x:v>
      </x:c>
      <x:c r="B3073" s="127" t="str">
        <x:v>D6-W-W3-DIP13</x:v>
      </x:c>
      <x:c r="C3073" s="127" t="str">
        <x:v>ECHEC</x:v>
      </x:c>
      <x:c r="D3073" s="127" t="str">
        <x:v>-</x:v>
      </x:c>
      <x:c r="E3073" s="128" t="n">
        <x:v>1</x:v>
      </x:c>
      <x:c r="F3073" s="127" t="str">
        <x:v>Maître de l’atelier neutre</x:v>
      </x:c>
      <x:c r="G3073" s="127" t="str">
        <x:v>L’outil n’a pas passé l’essai. Tu peux attendre la reprise ou le reprendre en connaissant sa faiblesse.</x:v>
      </x:c>
      <x:c r="H3073" s="127" t="str">
        <x:v>Abaisse la main et regarde la route ou l’objet resté inaccessible.</x:v>
      </x:c>
      <x:c r="I3073" s="127" t="str">
        <x:v>Échec ou blocage correspondant effectivement observé ; les dégâts, objets et positions persistent.</x:v>
      </x:c>
      <x:c r="J3073" s="127" t="str">
        <x:v>Guerre de clan — accord et limites</x:v>
      </x:c>
      <x:c r="K3073" s="130" t="n">
        <x:v>17</x:v>
      </x:c>
    </x:row>
    <x:row r="3074" ht="44" customHeight="1">
      <x:c r="A3074" s="121" t="str">
        <x:v>D6-W-W3-DIP13-REPRISE---01</x:v>
      </x:c>
      <x:c r="B3074" s="122" t="str">
        <x:v>D6-W-W3-DIP13</x:v>
      </x:c>
      <x:c r="C3074" s="122" t="str">
        <x:v>REPRISE</x:v>
      </x:c>
      <x:c r="D3074" s="122" t="str">
        <x:v>-</x:v>
      </x:c>
      <x:c r="E3074" s="123" t="n">
        <x:v>1</x:v>
      </x:c>
      <x:c r="F3074" s="122" t="str">
        <x:v>Maître de l’atelier neutre</x:v>
      </x:c>
      <x:c r="G3074" s="122" t="str">
        <x:v>Ta pièce est au même banc. Reprenons l’essai de l’attache.</x:v>
      </x:c>
      <x:c r="H3074" s="122" t="str">
        <x:v>Reprend sa place au dernier point sûr, sans rejouer le début.</x:v>
      </x:c>
      <x:c r="I3074" s="122" t="str">
        <x:v>Réinteraction volontaire après interruption ; état de l’action conservé.</x:v>
      </x:c>
      <x:c r="J3074" s="122" t="str">
        <x:v>Guerre de clan — accord et limites</x:v>
      </x:c>
      <x:c r="K3074" s="125" t="n">
        <x:v>10</x:v>
      </x:c>
    </x:row>
    <x:row r="3075" ht="59" customHeight="1">
      <x:c r="A3075" s="126" t="str">
        <x:v>D6-W-W3-DIP13-CHOIX-A-01</x:v>
      </x:c>
      <x:c r="B3075" s="127" t="str">
        <x:v>D6-W-W3-DIP13</x:v>
      </x:c>
      <x:c r="C3075" s="127" t="str">
        <x:v>CHOIX</x:v>
      </x:c>
      <x:c r="D3075" s="127" t="str">
        <x:v>A</x:v>
      </x:c>
      <x:c r="E3075" s="128" t="n">
        <x:v>1</x:v>
      </x:c>
      <x:c r="F3075" s="127" t="str">
        <x:v>Joueur</x:v>
      </x:c>
      <x:c r="G3075" s="127" t="str">
        <x:v>Je confie la pièce et je reprends la route après réparation.</x:v>
      </x:c>
      <x:c r="H3075" s="127" t="str">
        <x:v>Regarder la personne ou l’appui concerné ; intention, pas résultat.</x:v>
      </x:c>
      <x:c r="I3075" s="127" t="str">
        <x:v>Option physiquement praticable ; partenaires mentionnés présents et volontaires ; ressources nécessaires disponibles.</x:v>
      </x:c>
      <x:c r="J3075" s="127" t="str">
        <x:v>Guerre de clan — accord et limites</x:v>
      </x:c>
      <x:c r="K3075" s="130" t="n">
        <x:v>11</x:v>
      </x:c>
    </x:row>
    <x:row r="3076" ht="59" customHeight="1">
      <x:c r="A3076" s="121" t="str">
        <x:v>D6-W-W3-DIP13-REPONSE-A-01</x:v>
      </x:c>
      <x:c r="B3076" s="122" t="str">
        <x:v>D6-W-W3-DIP13</x:v>
      </x:c>
      <x:c r="C3076" s="122" t="str">
        <x:v>REPONSE</x:v>
      </x:c>
      <x:c r="D3076" s="122" t="str">
        <x:v>A</x:v>
      </x:c>
      <x:c r="E3076" s="123" t="n">
        <x:v>1</x:v>
      </x:c>
      <x:c r="F3076" s="122" t="str">
        <x:v>Maître de l’atelier neutre</x:v>
      </x:c>
      <x:c r="G3076" s="122" t="str">
        <x:v>Place-la au banc. Nous testerons l’attache ensemble quand je l’aurai reprise.</x:v>
      </x:c>
      <x:c r="H3076" s="122" t="str">
        <x:v>Réponse au choix retenu ; les autres réponses ne sont pas jouées.</x:v>
      </x:c>
      <x:c r="I3076" s="122" t="str">
        <x:v>Option physiquement praticable ; partenaires mentionnés présents et volontaires ; ressources nécessaires disponibles.</x:v>
      </x:c>
      <x:c r="J3076" s="122" t="str">
        <x:v>Guerre de clan — accord et limites</x:v>
      </x:c>
      <x:c r="K3076" s="125" t="n">
        <x:v>11</x:v>
      </x:c>
    </x:row>
    <x:row r="3077" ht="59" customHeight="1">
      <x:c r="A3077" s="126" t="str">
        <x:v>D6-W-W3-DIP13-CHOIX-B-01</x:v>
      </x:c>
      <x:c r="B3077" s="127" t="str">
        <x:v>D6-W-W3-DIP13</x:v>
      </x:c>
      <x:c r="C3077" s="127" t="str">
        <x:v>CHOIX</x:v>
      </x:c>
      <x:c r="D3077" s="127" t="str">
        <x:v>B</x:v>
      </x:c>
      <x:c r="E3077" s="128" t="n">
        <x:v>1</x:v>
      </x:c>
      <x:c r="F3077" s="127" t="str">
        <x:v>Joueur</x:v>
      </x:c>
      <x:c r="G3077" s="127" t="str">
        <x:v>Je garde ma pièce ; je cherche ailleurs un poste de garde.</x:v>
      </x:c>
      <x:c r="H3077" s="127" t="str">
        <x:v>Regarder la personne ou l’appui concerné ; intention, pas résultat.</x:v>
      </x:c>
      <x:c r="I3077" s="127" t="str">
        <x:v>Option physiquement praticable ; aucune téléportation ou ressource supposée. Si choix de différer : sortie sûre encore atteignable.</x:v>
      </x:c>
      <x:c r="J3077" s="127" t="str">
        <x:v>Guerre de clan — accord et limites</x:v>
      </x:c>
      <x:c r="K3077" s="130" t="n">
        <x:v>12</x:v>
      </x:c>
    </x:row>
    <x:row r="3078" ht="59" customHeight="1">
      <x:c r="A3078" s="121" t="str">
        <x:v>D6-W-W3-DIP13-REPONSE-B-01</x:v>
      </x:c>
      <x:c r="B3078" s="122" t="str">
        <x:v>D6-W-W3-DIP13</x:v>
      </x:c>
      <x:c r="C3078" s="122" t="str">
        <x:v>REPONSE</x:v>
      </x:c>
      <x:c r="D3078" s="122" t="str">
        <x:v>B</x:v>
      </x:c>
      <x:c r="E3078" s="123" t="n">
        <x:v>1</x:v>
      </x:c>
      <x:c r="F3078" s="122" t="str">
        <x:v>Maître de l’atelier neutre</x:v>
      </x:c>
      <x:c r="G3078" s="122" t="str">
        <x:v>La sortie est libre. Mon refus de ta garnison ne ferme pas notre prochain travail.</x:v>
      </x:c>
      <x:c r="H3078" s="122" t="str">
        <x:v>Réponse au choix retenu ; les autres réponses ne sont pas jouées.</x:v>
      </x:c>
      <x:c r="I3078" s="122" t="str">
        <x:v>Option physiquement praticable ; aucune téléportation ou ressource supposée. Si choix de différer : sortie sûre encore atteignable.</x:v>
      </x:c>
      <x:c r="J3078" s="122" t="str">
        <x:v>Guerre de clan — accord et limites</x:v>
      </x:c>
      <x:c r="K3078" s="125" t="n">
        <x:v>15</x:v>
      </x:c>
    </x:row>
    <x:row r="3079" ht="239" customHeight="1">
      <x:c r="A3079" s="126" t="str">
        <x:v>D6-W-W3-DIP14-OUV---01</x:v>
      </x:c>
      <x:c r="B3079" s="127" t="str">
        <x:v>D6-W-W3-DIP14</x:v>
      </x:c>
      <x:c r="C3079" s="127" t="str">
        <x:v>OUV</x:v>
      </x:c>
      <x:c r="D3079" s="127" t="str">
        <x:v>-</x:v>
      </x:c>
      <x:c r="E3079" s="128" t="n">
        <x:v>1</x:v>
      </x:c>
      <x:c r="F3079" s="127" t="str">
        <x:v>Porteuse de la trêve de récupération</x:v>
      </x:c>
      <x:c r="G3079" s="127" t="str">
        <x:v>Nous entrons jusqu’au mur bas et nous ressortons à ce signal. Les brancards passent avant les contenants.</x:v>
      </x:c>
      <x:c r="H3079" s="127" t="str">
        <x:v>Désigne l’élément visible concerné puis laisse au joueur le temps de regarder.</x:v>
      </x:c>
      <x:c r="I3079"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079" s="127" t="str">
        <x:v>Guerre de clan — accord et limites</x:v>
      </x:c>
      <x:c r="K3079" s="130" t="n">
        <x:v>17</x:v>
      </x:c>
    </x:row>
    <x:row r="3080" ht="74" customHeight="1">
      <x:c r="A3080" s="121" t="str">
        <x:v>D6-W-W3-DIP14-SUCCES---01</x:v>
      </x:c>
      <x:c r="B3080" s="122" t="str">
        <x:v>D6-W-W3-DIP14</x:v>
      </x:c>
      <x:c r="C3080" s="122" t="str">
        <x:v>SUCCES</x:v>
      </x:c>
      <x:c r="D3080" s="122" t="str">
        <x:v>-</x:v>
      </x:c>
      <x:c r="E3080" s="123" t="n">
        <x:v>1</x:v>
      </x:c>
      <x:c r="F3080" s="122" t="str">
        <x:v>Porteuse de la trêve de récupération</x:v>
      </x:c>
      <x:c r="G3080" s="122" t="str">
        <x:v>Les blessés et objets ramenés ont quitté la limite avant le signal convenu.</x:v>
      </x:c>
      <x:c r="H3080" s="122" t="str">
        <x:v>Rejoint le point de travail ou de passage réellement obtenu.</x:v>
      </x:c>
      <x:c r="I3080" s="122" t="str">
        <x:v>Résultat correspondant effectivement constaté ; remplace ou supprime la ligne si choix de refus/différé/observation. Ne jamais jouer une victoire non acquise.</x:v>
      </x:c>
      <x:c r="J3080" s="122" t="str">
        <x:v>Guerre de clan — accord et limites</x:v>
      </x:c>
      <x:c r="K3080" s="125" t="n">
        <x:v>13</x:v>
      </x:c>
    </x:row>
    <x:row r="3081" ht="44" customHeight="1">
      <x:c r="A3081" s="126" t="str">
        <x:v>D6-W-W3-DIP14-ECHEC---01</x:v>
      </x:c>
      <x:c r="B3081" s="127" t="str">
        <x:v>D6-W-W3-DIP14</x:v>
      </x:c>
      <x:c r="C3081" s="127" t="str">
        <x:v>ECHEC</x:v>
      </x:c>
      <x:c r="D3081" s="127" t="str">
        <x:v>-</x:v>
      </x:c>
      <x:c r="E3081" s="128" t="n">
        <x:v>1</x:v>
      </x:c>
      <x:c r="F3081" s="127" t="str">
        <x:v>Porteuse de la trêve de récupération</x:v>
      </x:c>
      <x:c r="G3081" s="127" t="str">
        <x:v>Ce contenant est resté derrière le mur. Le récupérer demandera une autre entrée consentie ou disputée.</x:v>
      </x:c>
      <x:c r="H3081" s="127" t="str">
        <x:v>Abaisse la main et regarde la route ou l’objet resté inaccessible.</x:v>
      </x:c>
      <x:c r="I3081" s="127" t="str">
        <x:v>Échec ou blocage correspondant effectivement observé ; les dégâts, objets et positions persistent.</x:v>
      </x:c>
      <x:c r="J3081" s="127" t="str">
        <x:v>Guerre de clan — accord et limites</x:v>
      </x:c>
      <x:c r="K3081" s="130" t="n">
        <x:v>16</x:v>
      </x:c>
    </x:row>
    <x:row r="3082" ht="44" customHeight="1">
      <x:c r="A3082" s="121" t="str">
        <x:v>D6-W-W3-DIP14-REPRISE---01</x:v>
      </x:c>
      <x:c r="B3082" s="122" t="str">
        <x:v>D6-W-W3-DIP14</x:v>
      </x:c>
      <x:c r="C3082" s="122" t="str">
        <x:v>REPRISE</x:v>
      </x:c>
      <x:c r="D3082" s="122" t="str">
        <x:v>-</x:v>
      </x:c>
      <x:c r="E3082" s="123" t="n">
        <x:v>1</x:v>
      </x:c>
      <x:c r="F3082" s="122" t="str">
        <x:v>Porteuse de la trêve de récupération</x:v>
      </x:c>
      <x:c r="G3082" s="122" t="str">
        <x:v>La trêve n’a pas recommencé parce que tu es revenu parler. Regarde le signal encore en cours.</x:v>
      </x:c>
      <x:c r="H3082" s="122" t="str">
        <x:v>Reprend sa place au dernier point sûr, sans rejouer le début.</x:v>
      </x:c>
      <x:c r="I3082" s="122" t="str">
        <x:v>Réinteraction volontaire après interruption ; état de l’action conservé.</x:v>
      </x:c>
      <x:c r="J3082" s="122" t="str">
        <x:v>Guerre de clan — accord et limites</x:v>
      </x:c>
      <x:c r="K3082" s="125" t="n">
        <x:v>17</x:v>
      </x:c>
    </x:row>
    <x:row r="3083" ht="59" customHeight="1">
      <x:c r="A3083" s="126" t="str">
        <x:v>D6-W-W3-DIP14-CHOIX-A-01</x:v>
      </x:c>
      <x:c r="B3083" s="127" t="str">
        <x:v>D6-W-W3-DIP14</x:v>
      </x:c>
      <x:c r="C3083" s="127" t="str">
        <x:v>CHOIX</x:v>
      </x:c>
      <x:c r="D3083" s="127" t="str">
        <x:v>A</x:v>
      </x:c>
      <x:c r="E3083" s="128" t="n">
        <x:v>1</x:v>
      </x:c>
      <x:c r="F3083" s="127" t="str">
        <x:v>Joueur</x:v>
      </x:c>
      <x:c r="G3083" s="127" t="str">
        <x:v>Je récupère les blessés dans cette limite.</x:v>
      </x:c>
      <x:c r="H3083" s="127" t="str">
        <x:v>Regarder la personne ou l’appui concerné ; intention, pas résultat.</x:v>
      </x:c>
      <x:c r="I3083" s="127" t="str">
        <x:v>Option physiquement praticable ; partenaires mentionnés présents et volontaires ; ressources nécessaires disponibles.</x:v>
      </x:c>
      <x:c r="J3083" s="127" t="str">
        <x:v>Guerre de clan — accord et limites</x:v>
      </x:c>
      <x:c r="K3083" s="130" t="n">
        <x:v>7</x:v>
      </x:c>
    </x:row>
    <x:row r="3084" ht="59" customHeight="1">
      <x:c r="A3084" s="121" t="str">
        <x:v>D6-W-W3-DIP14-REPONSE-A-01</x:v>
      </x:c>
      <x:c r="B3084" s="122" t="str">
        <x:v>D6-W-W3-DIP14</x:v>
      </x:c>
      <x:c r="C3084" s="122" t="str">
        <x:v>REPONSE</x:v>
      </x:c>
      <x:c r="D3084" s="122" t="str">
        <x:v>A</x:v>
      </x:c>
      <x:c r="E3084" s="123" t="n">
        <x:v>1</x:v>
      </x:c>
      <x:c r="F3084" s="122" t="str">
        <x:v>Porteuse de la trêve de récupération</x:v>
      </x:c>
      <x:c r="G3084" s="122" t="str">
        <x:v>Garde une sortie derrière chacun. Nous ne poursuivons personne sous cette trêve.</x:v>
      </x:c>
      <x:c r="H3084" s="122" t="str">
        <x:v>Réponse au choix retenu ; les autres réponses ne sont pas jouées.</x:v>
      </x:c>
      <x:c r="I3084" s="122" t="str">
        <x:v>Option physiquement praticable ; partenaires mentionnés présents et volontaires ; ressources nécessaires disponibles.</x:v>
      </x:c>
      <x:c r="J3084" s="122" t="str">
        <x:v>Guerre de clan — accord et limites</x:v>
      </x:c>
      <x:c r="K3084" s="125" t="n">
        <x:v>12</x:v>
      </x:c>
    </x:row>
    <x:row r="3085" ht="59" customHeight="1">
      <x:c r="A3085" s="126" t="str">
        <x:v>D6-W-W3-DIP14-CHOIX-B-01</x:v>
      </x:c>
      <x:c r="B3085" s="127" t="str">
        <x:v>D6-W-W3-DIP14</x:v>
      </x:c>
      <x:c r="C3085" s="127" t="str">
        <x:v>CHOIX</x:v>
      </x:c>
      <x:c r="D3085" s="127" t="str">
        <x:v>B</x:v>
      </x:c>
      <x:c r="E3085" s="128" t="n">
        <x:v>1</x:v>
      </x:c>
      <x:c r="F3085" s="127" t="str">
        <x:v>Joueur</x:v>
      </x:c>
      <x:c r="G3085" s="127" t="str">
        <x:v>Je prends les objets proches pendant que l’autre équipe porte les blessés.</x:v>
      </x:c>
      <x:c r="H3085" s="127" t="str">
        <x:v>Regarder la personne ou l’appui concerné ; intention, pas résultat.</x:v>
      </x:c>
      <x:c r="I3085" s="127" t="str">
        <x:v>Option physiquement praticable ; aucune téléportation ou ressource supposée. Si choix de différer : sortie sûre encore atteignable.</x:v>
      </x:c>
      <x:c r="J3085" s="127" t="str">
        <x:v>Guerre de clan — accord et limites</x:v>
      </x:c>
      <x:c r="K3085" s="130" t="n">
        <x:v>12</x:v>
      </x:c>
    </x:row>
    <x:row r="3086" ht="59" customHeight="1">
      <x:c r="A3086" s="121" t="str">
        <x:v>D6-W-W3-DIP14-REPONSE-B-01</x:v>
      </x:c>
      <x:c r="B3086" s="122" t="str">
        <x:v>D6-W-W3-DIP14</x:v>
      </x:c>
      <x:c r="C3086" s="122" t="str">
        <x:v>REPONSE</x:v>
      </x:c>
      <x:c r="D3086" s="122" t="str">
        <x:v>B</x:v>
      </x:c>
      <x:c r="E3086" s="123" t="n">
        <x:v>1</x:v>
      </x:c>
      <x:c r="F3086" s="122" t="str">
        <x:v>Porteuse de la trêve de récupération</x:v>
      </x:c>
      <x:c r="G3086" s="122" t="str">
        <x:v>Reconnais leurs marques avant de les déplacer. Au rappel, tu laisses ce que tu ne peux plus emporter.</x:v>
      </x:c>
      <x:c r="H3086" s="122" t="str">
        <x:v>Réponse au choix retenu ; les autres réponses ne sont pas jouées.</x:v>
      </x:c>
      <x:c r="I3086" s="122" t="str">
        <x:v>Option physiquement praticable ; aucune téléportation ou ressource supposée. Si choix de différer : sortie sûre encore atteignable.</x:v>
      </x:c>
      <x:c r="J3086" s="122" t="str">
        <x:v>Guerre de clan — accord et limites</x:v>
      </x:c>
      <x:c r="K3086" s="125" t="n">
        <x:v>18</x:v>
      </x:c>
    </x:row>
    <x:row r="3087" ht="239" customHeight="1">
      <x:c r="A3087" s="126" t="str">
        <x:v>D6-W-W3-DIP15-OUV---01</x:v>
      </x:c>
      <x:c r="B3087" s="127" t="str">
        <x:v>D6-W-W3-DIP15</x:v>
      </x:c>
      <x:c r="C3087" s="127" t="str">
        <x:v>OUV</x:v>
      </x:c>
      <x:c r="D3087" s="127" t="str">
        <x:v>-</x:v>
      </x:c>
      <x:c r="E3087" s="128" t="n">
        <x:v>1</x:v>
      </x:c>
      <x:c r="F3087" s="127" t="str">
        <x:v>Observatrice au relevé ancien</x:v>
      </x:c>
      <x:c r="G3087" s="127" t="str">
        <x:v>J’ai vu leurs feux avant le dernier départ. Cette route était libre alors. Je ne peux pas te la dire libre aujourd’hui.</x:v>
      </x:c>
      <x:c r="H3087" s="127" t="str">
        <x:v>Désigne l’élément visible concerné puis laisse au joueur le temps de regarder.</x:v>
      </x:c>
      <x:c r="I3087"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087" s="127" t="str">
        <x:v>Guerre de clan — accord et limites</x:v>
      </x:c>
      <x:c r="K3087" s="130" t="n">
        <x:v>22</x:v>
      </x:c>
    </x:row>
    <x:row r="3088" ht="74" customHeight="1">
      <x:c r="A3088" s="121" t="str">
        <x:v>D6-W-W3-DIP15-SUCCES---01</x:v>
      </x:c>
      <x:c r="B3088" s="122" t="str">
        <x:v>D6-W-W3-DIP15</x:v>
      </x:c>
      <x:c r="C3088" s="122" t="str">
        <x:v>SUCCES</x:v>
      </x:c>
      <x:c r="D3088" s="122" t="str">
        <x:v>-</x:v>
      </x:c>
      <x:c r="E3088" s="123" t="n">
        <x:v>1</x:v>
      </x:c>
      <x:c r="F3088" s="122" t="str">
        <x:v>Observatrice au relevé ancien</x:v>
      </x:c>
      <x:c r="G3088" s="122" t="str">
        <x:v>Ton observation a remplacé la mienne là où tu es passé. Le reste conserve son ancienneté.</x:v>
      </x:c>
      <x:c r="H3088" s="122" t="str">
        <x:v>Rejoint le point de travail ou de passage réellement obtenu.</x:v>
      </x:c>
      <x:c r="I3088" s="122" t="str">
        <x:v>Résultat correspondant effectivement constaté ; remplace ou supprime la ligne si choix de refus/différé/observation. Ne jamais jouer une victoire non acquise.</x:v>
      </x:c>
      <x:c r="J3088" s="122" t="str">
        <x:v>Guerre de clan — accord et limites</x:v>
      </x:c>
      <x:c r="K3088" s="125" t="n">
        <x:v>16</x:v>
      </x:c>
    </x:row>
    <x:row r="3089" ht="44" customHeight="1">
      <x:c r="A3089" s="126" t="str">
        <x:v>D6-W-W3-DIP15-ECHEC---01</x:v>
      </x:c>
      <x:c r="B3089" s="127" t="str">
        <x:v>D6-W-W3-DIP15</x:v>
      </x:c>
      <x:c r="C3089" s="127" t="str">
        <x:v>ECHEC</x:v>
      </x:c>
      <x:c r="D3089" s="127" t="str">
        <x:v>-</x:v>
      </x:c>
      <x:c r="E3089" s="128" t="n">
        <x:v>1</x:v>
      </x:c>
      <x:c r="F3089" s="127" t="str">
        <x:v>Observatrice au relevé ancien</x:v>
      </x:c>
      <x:c r="G3089" s="127" t="str">
        <x:v>Personne n’a confirmé ce secteur. Les feux de mon départ ne sont pas ceux de maintenant.</x:v>
      </x:c>
      <x:c r="H3089" s="127" t="str">
        <x:v>Abaisse la main et regarde la route ou l’objet resté inaccessible.</x:v>
      </x:c>
      <x:c r="I3089" s="127" t="str">
        <x:v>Échec ou blocage correspondant effectivement observé ; les dégâts, objets et positions persistent.</x:v>
      </x:c>
      <x:c r="J3089" s="127" t="str">
        <x:v>Guerre de clan — accord et limites</x:v>
      </x:c>
      <x:c r="K3089" s="130" t="n">
        <x:v>16</x:v>
      </x:c>
    </x:row>
    <x:row r="3090" ht="44" customHeight="1">
      <x:c r="A3090" s="121" t="str">
        <x:v>D6-W-W3-DIP15-REPRISE---01</x:v>
      </x:c>
      <x:c r="B3090" s="122" t="str">
        <x:v>D6-W-W3-DIP15</x:v>
      </x:c>
      <x:c r="C3090" s="122" t="str">
        <x:v>REPRISE</x:v>
      </x:c>
      <x:c r="D3090" s="122" t="str">
        <x:v>-</x:v>
      </x:c>
      <x:c r="E3090" s="123" t="n">
        <x:v>1</x:v>
      </x:c>
      <x:c r="F3090" s="122" t="str">
        <x:v>Observatrice au relevé ancien</x:v>
      </x:c>
      <x:c r="G3090" s="122" t="str">
        <x:v>Le repère est encore lisible sur le relevé. Reprends depuis la dernière vue connue.</x:v>
      </x:c>
      <x:c r="H3090" s="122" t="str">
        <x:v>Reprend sa place au dernier point sûr, sans rejouer le début.</x:v>
      </x:c>
      <x:c r="I3090" s="122" t="str">
        <x:v>Réinteraction volontaire après interruption ; état de l’action conservé.</x:v>
      </x:c>
      <x:c r="J3090" s="122" t="str">
        <x:v>Guerre de clan — accord et limites</x:v>
      </x:c>
      <x:c r="K3090" s="125" t="n">
        <x:v>14</x:v>
      </x:c>
    </x:row>
    <x:row r="3091" ht="59" customHeight="1">
      <x:c r="A3091" s="126" t="str">
        <x:v>D6-W-W3-DIP15-CHOIX-A-01</x:v>
      </x:c>
      <x:c r="B3091" s="127" t="str">
        <x:v>D6-W-W3-DIP15</x:v>
      </x:c>
      <x:c r="C3091" s="127" t="str">
        <x:v>CHOIX</x:v>
      </x:c>
      <x:c r="D3091" s="127" t="str">
        <x:v>A</x:v>
      </x:c>
      <x:c r="E3091" s="128" t="n">
        <x:v>1</x:v>
      </x:c>
      <x:c r="F3091" s="127" t="str">
        <x:v>Joueur</x:v>
      </x:c>
      <x:c r="G3091" s="127" t="str">
        <x:v>Je vérifie le passage avant d’engager mes équipes.</x:v>
      </x:c>
      <x:c r="H3091" s="127" t="str">
        <x:v>Regarder la personne ou l’appui concerné ; intention, pas résultat.</x:v>
      </x:c>
      <x:c r="I3091" s="127" t="str">
        <x:v>Option physiquement praticable ; partenaires mentionnés présents et volontaires ; ressources nécessaires disponibles.</x:v>
      </x:c>
      <x:c r="J3091" s="127" t="str">
        <x:v>Guerre de clan — accord et limites</x:v>
      </x:c>
      <x:c r="K3091" s="130" t="n">
        <x:v>8</x:v>
      </x:c>
    </x:row>
    <x:row r="3092" ht="59" customHeight="1">
      <x:c r="A3092" s="121" t="str">
        <x:v>D6-W-W3-DIP15-REPONSE-A-01</x:v>
      </x:c>
      <x:c r="B3092" s="122" t="str">
        <x:v>D6-W-W3-DIP15</x:v>
      </x:c>
      <x:c r="C3092" s="122" t="str">
        <x:v>REPONSE</x:v>
      </x:c>
      <x:c r="D3092" s="122" t="str">
        <x:v>A</x:v>
      </x:c>
      <x:c r="E3092" s="123" t="n">
        <x:v>1</x:v>
      </x:c>
      <x:c r="F3092" s="122" t="str">
        <x:v>Observatrice au relevé ancien</x:v>
      </x:c>
      <x:c r="G3092" s="122" t="str">
        <x:v>Commence depuis ce rocher : c’est le dernier point dont je peux te décrire la vue.</x:v>
      </x:c>
      <x:c r="H3092" s="122" t="str">
        <x:v>Réponse au choix retenu ; les autres réponses ne sont pas jouées.</x:v>
      </x:c>
      <x:c r="I3092" s="122" t="str">
        <x:v>Option physiquement praticable ; partenaires mentionnés présents et volontaires ; ressources nécessaires disponibles.</x:v>
      </x:c>
      <x:c r="J3092" s="122" t="str">
        <x:v>Guerre de clan — accord et limites</x:v>
      </x:c>
      <x:c r="K3092" s="125" t="n">
        <x:v>16</x:v>
      </x:c>
    </x:row>
    <x:row r="3093" ht="59" customHeight="1">
      <x:c r="A3093" s="126" t="str">
        <x:v>D6-W-W3-DIP15-CHOIX-B-01</x:v>
      </x:c>
      <x:c r="B3093" s="127" t="str">
        <x:v>D6-W-W3-DIP15</x:v>
      </x:c>
      <x:c r="C3093" s="127" t="str">
        <x:v>CHOIX</x:v>
      </x:c>
      <x:c r="D3093" s="127" t="str">
        <x:v>B</x:v>
      </x:c>
      <x:c r="E3093" s="128" t="n">
        <x:v>1</x:v>
      </x:c>
      <x:c r="F3093" s="127" t="str">
        <x:v>Joueur</x:v>
      </x:c>
      <x:c r="G3093" s="127" t="str">
        <x:v>Je prends ton relevé pour préparer un détour prudent.</x:v>
      </x:c>
      <x:c r="H3093" s="127" t="str">
        <x:v>Regarder la personne ou l’appui concerné ; intention, pas résultat.</x:v>
      </x:c>
      <x:c r="I3093" s="127" t="str">
        <x:v>Option physiquement praticable ; aucune téléportation ou ressource supposée. Si choix de différer : sortie sûre encore atteignable.</x:v>
      </x:c>
      <x:c r="J3093" s="127" t="str">
        <x:v>Guerre de clan — accord et limites</x:v>
      </x:c>
      <x:c r="K3093" s="130" t="n">
        <x:v>9</x:v>
      </x:c>
    </x:row>
    <x:row r="3094" ht="59" customHeight="1">
      <x:c r="A3094" s="121" t="str">
        <x:v>D6-W-W3-DIP15-REPONSE-B-01</x:v>
      </x:c>
      <x:c r="B3094" s="122" t="str">
        <x:v>D6-W-W3-DIP15</x:v>
      </x:c>
      <x:c r="C3094" s="122" t="str">
        <x:v>REPONSE</x:v>
      </x:c>
      <x:c r="D3094" s="122" t="str">
        <x:v>B</x:v>
      </x:c>
      <x:c r="E3094" s="123" t="n">
        <x:v>1</x:v>
      </x:c>
      <x:c r="F3094" s="122" t="str">
        <x:v>Observatrice au relevé ancien</x:v>
      </x:c>
      <x:c r="G3094" s="122" t="str">
        <x:v>Laisse les zones que je n’ai pas vues sans certitude. Le détour devra lui aussi être parcouru.</x:v>
      </x:c>
      <x:c r="H3094" s="122" t="str">
        <x:v>Réponse au choix retenu ; les autres réponses ne sont pas jouées.</x:v>
      </x:c>
      <x:c r="I3094" s="122" t="str">
        <x:v>Option physiquement praticable ; aucune téléportation ou ressource supposée. Si choix de différer : sortie sûre encore atteignable.</x:v>
      </x:c>
      <x:c r="J3094" s="122" t="str">
        <x:v>Guerre de clan — accord et limites</x:v>
      </x:c>
      <x:c r="K3094" s="125" t="n">
        <x:v>17</x:v>
      </x:c>
    </x:row>
    <x:row r="3095" ht="239" customHeight="1">
      <x:c r="A3095" s="126" t="str">
        <x:v>D6-W-W3-DIP16-OUV---01</x:v>
      </x:c>
      <x:c r="B3095" s="127" t="str">
        <x:v>D6-W-W3-DIP16</x:v>
      </x:c>
      <x:c r="C3095" s="127" t="str">
        <x:v>OUV</x:v>
      </x:c>
      <x:c r="D3095" s="127" t="str">
        <x:v>-</x:v>
      </x:c>
      <x:c r="E3095" s="128" t="n">
        <x:v>1</x:v>
      </x:c>
      <x:c r="F3095" s="127" t="str">
        <x:v>Gardienne du passage rendu</x:v>
      </x:c>
      <x:c r="G3095" s="127" t="str">
        <x:v>Vous avez repoussé le raid. Les portes restent à ceux qui les habitent, et notre garde revient à ce seuil.</x:v>
      </x:c>
      <x:c r="H3095" s="127" t="str">
        <x:v>Désigne l’élément visible concerné puis laisse au joueur le temps de regarder.</x:v>
      </x:c>
      <x:c r="I3095"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095" s="127" t="str">
        <x:v>Guerre de clan — accord et limites</x:v>
      </x:c>
      <x:c r="K3095" s="130" t="n">
        <x:v>20</x:v>
      </x:c>
    </x:row>
    <x:row r="3096" ht="74" customHeight="1">
      <x:c r="A3096" s="121" t="str">
        <x:v>D6-W-W3-DIP16-SUCCES---01</x:v>
      </x:c>
      <x:c r="B3096" s="122" t="str">
        <x:v>D6-W-W3-DIP16</x:v>
      </x:c>
      <x:c r="C3096" s="122" t="str">
        <x:v>SUCCES</x:v>
      </x:c>
      <x:c r="D3096" s="122" t="str">
        <x:v>-</x:v>
      </x:c>
      <x:c r="E3096" s="123" t="n">
        <x:v>1</x:v>
      </x:c>
      <x:c r="F3096" s="122" t="str">
        <x:v>Gardienne du passage rendu</x:v>
      </x:c>
      <x:c r="G3096" s="122" t="str">
        <x:v>La garde locale a repris le passage et votre départ a été vu.</x:v>
      </x:c>
      <x:c r="H3096" s="122" t="str">
        <x:v>Rejoint le point de travail ou de passage réellement obtenu.</x:v>
      </x:c>
      <x:c r="I3096" s="122" t="str">
        <x:v>Résultat correspondant effectivement constaté ; remplace ou supprime la ligne si choix de refus/différé/observation. Ne jamais jouer une victoire non acquise.</x:v>
      </x:c>
      <x:c r="J3096" s="122" t="str">
        <x:v>Guerre de clan — accord et limites</x:v>
      </x:c>
      <x:c r="K3096" s="125" t="n">
        <x:v>13</x:v>
      </x:c>
    </x:row>
    <x:row r="3097" ht="44" customHeight="1">
      <x:c r="A3097" s="126" t="str">
        <x:v>D6-W-W3-DIP16-ECHEC---01</x:v>
      </x:c>
      <x:c r="B3097" s="127" t="str">
        <x:v>D6-W-W3-DIP16</x:v>
      </x:c>
      <x:c r="C3097" s="127" t="str">
        <x:v>ECHEC</x:v>
      </x:c>
      <x:c r="D3097" s="127" t="str">
        <x:v>-</x:v>
      </x:c>
      <x:c r="E3097" s="128" t="n">
        <x:v>1</x:v>
      </x:c>
      <x:c r="F3097" s="127" t="str">
        <x:v>Gardienne du passage rendu</x:v>
      </x:c>
      <x:c r="G3097" s="127" t="str">
        <x:v>Notre relève attend encore derrière la place. Le poste ne lui a pas été rendu.</x:v>
      </x:c>
      <x:c r="H3097" s="127" t="str">
        <x:v>Abaisse la main et regarde la route ou l’objet resté inaccessible.</x:v>
      </x:c>
      <x:c r="I3097" s="127" t="str">
        <x:v>Échec ou blocage correspondant effectivement observé ; les dégâts, objets et positions persistent.</x:v>
      </x:c>
      <x:c r="J3097" s="127" t="str">
        <x:v>Guerre de clan — accord et limites</x:v>
      </x:c>
      <x:c r="K3097" s="130" t="n">
        <x:v>15</x:v>
      </x:c>
    </x:row>
    <x:row r="3098" ht="44" customHeight="1">
      <x:c r="A3098" s="121" t="str">
        <x:v>D6-W-W3-DIP16-REPRISE---01</x:v>
      </x:c>
      <x:c r="B3098" s="122" t="str">
        <x:v>D6-W-W3-DIP16</x:v>
      </x:c>
      <x:c r="C3098" s="122" t="str">
        <x:v>REPRISE</x:v>
      </x:c>
      <x:c r="D3098" s="122" t="str">
        <x:v>-</x:v>
      </x:c>
      <x:c r="E3098" s="123" t="n">
        <x:v>1</x:v>
      </x:c>
      <x:c r="F3098" s="122" t="str">
        <x:v>Gardienne du passage rendu</x:v>
      </x:c>
      <x:c r="G3098" s="122" t="str">
        <x:v>La livraison se trouve à ce couvert. Reprenons son escorte jusqu’au seuil, puis le relais.</x:v>
      </x:c>
      <x:c r="H3098" s="122" t="str">
        <x:v>Reprend sa place au dernier point sûr, sans rejouer le début.</x:v>
      </x:c>
      <x:c r="I3098" s="122" t="str">
        <x:v>Réinteraction volontaire après interruption ; état de l’action conservé.</x:v>
      </x:c>
      <x:c r="J3098" s="122" t="str">
        <x:v>Guerre de clan — accord et limites</x:v>
      </x:c>
      <x:c r="K3098" s="125" t="n">
        <x:v>15</x:v>
      </x:c>
    </x:row>
    <x:row r="3099" ht="59" customHeight="1">
      <x:c r="A3099" s="126" t="str">
        <x:v>D6-W-W3-DIP16-CHOIX-A-01</x:v>
      </x:c>
      <x:c r="B3099" s="127" t="str">
        <x:v>D6-W-W3-DIP16</x:v>
      </x:c>
      <x:c r="C3099" s="127" t="str">
        <x:v>CHOIX</x:v>
      </x:c>
      <x:c r="D3099" s="127" t="str">
        <x:v>A</x:v>
      </x:c>
      <x:c r="E3099" s="128" t="n">
        <x:v>1</x:v>
      </x:c>
      <x:c r="F3099" s="127" t="str">
        <x:v>Joueur</x:v>
      </x:c>
      <x:c r="G3099" s="127" t="str">
        <x:v>Je transmets le poste à votre équipe.</x:v>
      </x:c>
      <x:c r="H3099" s="127" t="str">
        <x:v>Regarder la personne ou l’appui concerné ; intention, pas résultat.</x:v>
      </x:c>
      <x:c r="I3099" s="127" t="str">
        <x:v>Option physiquement praticable ; partenaires mentionnés présents et volontaires ; ressources nécessaires disponibles.</x:v>
      </x:c>
      <x:c r="J3099" s="127" t="str">
        <x:v>Guerre de clan — accord et limites</x:v>
      </x:c>
      <x:c r="K3099" s="130" t="n">
        <x:v>7</x:v>
      </x:c>
    </x:row>
    <x:row r="3100" ht="59" customHeight="1">
      <x:c r="A3100" s="121" t="str">
        <x:v>D6-W-W3-DIP16-REPONSE-A-01</x:v>
      </x:c>
      <x:c r="B3100" s="122" t="str">
        <x:v>D6-W-W3-DIP16</x:v>
      </x:c>
      <x:c r="C3100" s="122" t="str">
        <x:v>REPONSE</x:v>
      </x:c>
      <x:c r="D3100" s="122" t="str">
        <x:v>A</x:v>
      </x:c>
      <x:c r="E3100" s="123" t="n">
        <x:v>1</x:v>
      </x:c>
      <x:c r="F3100" s="122" t="str">
        <x:v>Gardienne du passage rendu</x:v>
      </x:c>
      <x:c r="G3100" s="122" t="str">
        <x:v>Accompagne-la depuis la place. Nous retirerons ensemble vos couverts quand elle aura rejoint ses appuis.</x:v>
      </x:c>
      <x:c r="H3100" s="122" t="str">
        <x:v>Réponse au choix retenu ; les autres réponses ne sont pas jouées.</x:v>
      </x:c>
      <x:c r="I3100" s="122" t="str">
        <x:v>Option physiquement praticable ; partenaires mentionnés présents et volontaires ; ressources nécessaires disponibles.</x:v>
      </x:c>
      <x:c r="J3100" s="122" t="str">
        <x:v>Guerre de clan — accord et limites</x:v>
      </x:c>
      <x:c r="K3100" s="125" t="n">
        <x:v>15</x:v>
      </x:c>
    </x:row>
    <x:row r="3101" ht="59" customHeight="1">
      <x:c r="A3101" s="126" t="str">
        <x:v>D6-W-W3-DIP16-CHOIX-B-01</x:v>
      </x:c>
      <x:c r="B3101" s="127" t="str">
        <x:v>D6-W-W3-DIP16</x:v>
      </x:c>
      <x:c r="C3101" s="127" t="str">
        <x:v>CHOIX</x:v>
      </x:c>
      <x:c r="D3101" s="127" t="str">
        <x:v>B</x:v>
      </x:c>
      <x:c r="E3101" s="128" t="n">
        <x:v>1</x:v>
      </x:c>
      <x:c r="F3101" s="127" t="str">
        <x:v>Joueur</x:v>
      </x:c>
      <x:c r="G3101" s="127" t="str">
        <x:v>Je garde une escorte jusqu’à la première livraison, puis nous partons.</x:v>
      </x:c>
      <x:c r="H3101" s="127" t="str">
        <x:v>Regarder la personne ou l’appui concerné ; intention, pas résultat.</x:v>
      </x:c>
      <x:c r="I3101" s="127" t="str">
        <x:v>Option physiquement praticable ; aucune téléportation ou ressource supposée. Si choix de différer : sortie sûre encore atteignable.</x:v>
      </x:c>
      <x:c r="J3101" s="127" t="str">
        <x:v>Guerre de clan — accord et limites</x:v>
      </x:c>
      <x:c r="K3101" s="130" t="n">
        <x:v>11</x:v>
      </x:c>
    </x:row>
    <x:row r="3102" ht="59" customHeight="1">
      <x:c r="A3102" s="121" t="str">
        <x:v>D6-W-W3-DIP16-REPONSE-B-01</x:v>
      </x:c>
      <x:c r="B3102" s="122" t="str">
        <x:v>D6-W-W3-DIP16</x:v>
      </x:c>
      <x:c r="C3102" s="122" t="str">
        <x:v>REPONSE</x:v>
      </x:c>
      <x:c r="D3102" s="122" t="str">
        <x:v>B</x:v>
      </x:c>
      <x:c r="E3102" s="123" t="n">
        <x:v>1</x:v>
      </x:c>
      <x:c r="F3102" s="122" t="str">
        <x:v>Gardienne du passage rendu</x:v>
      </x:c>
      <x:c r="G3102" s="122" t="str">
        <x:v>Restons sur le trajet convenu. Cette aide ne devient pas un droit sur nos maisons.</x:v>
      </x:c>
      <x:c r="H3102" s="122" t="str">
        <x:v>Réponse au choix retenu ; les autres réponses ne sont pas jouées.</x:v>
      </x:c>
      <x:c r="I3102" s="122" t="str">
        <x:v>Option physiquement praticable ; aucune téléportation ou ressource supposée. Si choix de différer : sortie sûre encore atteignable.</x:v>
      </x:c>
      <x:c r="J3102" s="122" t="str">
        <x:v>Guerre de clan — accord et limites</x:v>
      </x:c>
      <x:c r="K3102" s="125" t="n">
        <x:v>15</x:v>
      </x:c>
    </x:row>
    <x:row r="3103" ht="239" customHeight="1">
      <x:c r="A3103" s="126" t="str">
        <x:v>D6-W-W3-DIP17-OUV---01</x:v>
      </x:c>
      <x:c r="B3103" s="127" t="str">
        <x:v>D6-W-W3-DIP17</x:v>
      </x:c>
      <x:c r="C3103" s="127" t="str">
        <x:v>OUV</x:v>
      </x:c>
      <x:c r="D3103" s="127" t="str">
        <x:v>-</x:v>
      </x:c>
      <x:c r="E3103" s="128" t="n">
        <x:v>1</x:v>
      </x:c>
      <x:c r="F3103" s="127" t="str">
        <x:v>Guide de la réserve disputée</x:v>
      </x:c>
      <x:c r="G3103" s="127" t="str">
        <x:v>La menace traverse ces deux pistes. Les chasses sont suspendues ici jusqu’à son déplacement, pas sur tous les territoires de nos clans.</x:v>
      </x:c>
      <x:c r="H3103" s="127" t="str">
        <x:v>Désigne l’élément visible concerné puis laisse au joueur le temps de regarder.</x:v>
      </x:c>
      <x:c r="I3103"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103" s="127" t="str">
        <x:v>Guerre de clan — accord et limites</x:v>
      </x:c>
      <x:c r="K3103" s="130" t="n">
        <x:v>22</x:v>
      </x:c>
    </x:row>
    <x:row r="3104" ht="74" customHeight="1">
      <x:c r="A3104" s="121" t="str">
        <x:v>D6-W-W3-DIP17-SUCCES---01</x:v>
      </x:c>
      <x:c r="B3104" s="122" t="str">
        <x:v>D6-W-W3-DIP17</x:v>
      </x:c>
      <x:c r="C3104" s="122" t="str">
        <x:v>SUCCES</x:v>
      </x:c>
      <x:c r="D3104" s="122" t="str">
        <x:v>-</x:v>
      </x:c>
      <x:c r="E3104" s="123" t="n">
        <x:v>1</x:v>
      </x:c>
      <x:c r="F3104" s="122" t="str">
        <x:v>Guide de la réserve disputée</x:v>
      </x:c>
      <x:c r="G3104" s="122" t="str">
        <x:v>Les guides montrent les limites en place. Les chemins rouverts ont été observés après le déplacement.</x:v>
      </x:c>
      <x:c r="H3104" s="122" t="str">
        <x:v>Rejoint le point de travail ou de passage réellement obtenu.</x:v>
      </x:c>
      <x:c r="I3104" s="122" t="str">
        <x:v>Résultat correspondant effectivement constaté ; remplace ou supprime la ligne si choix de refus/différé/observation. Ne jamais jouer une victoire non acquise.</x:v>
      </x:c>
      <x:c r="J3104" s="122" t="str">
        <x:v>Guerre de clan — accord et limites</x:v>
      </x:c>
      <x:c r="K3104" s="125" t="n">
        <x:v>16</x:v>
      </x:c>
    </x:row>
    <x:row r="3105" ht="44" customHeight="1">
      <x:c r="A3105" s="126" t="str">
        <x:v>D6-W-W3-DIP17-ECHEC---01</x:v>
      </x:c>
      <x:c r="B3105" s="127" t="str">
        <x:v>D6-W-W3-DIP17</x:v>
      </x:c>
      <x:c r="C3105" s="127" t="str">
        <x:v>ECHEC</x:v>
      </x:c>
      <x:c r="D3105" s="127" t="str">
        <x:v>-</x:v>
      </x:c>
      <x:c r="E3105" s="128" t="n">
        <x:v>1</x:v>
      </x:c>
      <x:c r="F3105" s="127" t="str">
        <x:v>Guide de la réserve disputée</x:v>
      </x:c>
      <x:c r="G3105" s="127" t="str">
        <x:v>La bête revient dans la piste annoncée libre. Son accès reste à différer.</x:v>
      </x:c>
      <x:c r="H3105" s="127" t="str">
        <x:v>Abaisse la main et regarde la route ou l’objet resté inaccessible.</x:v>
      </x:c>
      <x:c r="I3105" s="127" t="str">
        <x:v>Échec ou blocage correspondant effectivement observé ; les dégâts, objets et positions persistent.</x:v>
      </x:c>
      <x:c r="J3105" s="127" t="str">
        <x:v>Guerre de clan — accord et limites</x:v>
      </x:c>
      <x:c r="K3105" s="130" t="n">
        <x:v>13</x:v>
      </x:c>
    </x:row>
    <x:row r="3106" ht="44" customHeight="1">
      <x:c r="A3106" s="121" t="str">
        <x:v>D6-W-W3-DIP17-REPRISE---01</x:v>
      </x:c>
      <x:c r="B3106" s="122" t="str">
        <x:v>D6-W-W3-DIP17</x:v>
      </x:c>
      <x:c r="C3106" s="122" t="str">
        <x:v>REPRISE</x:v>
      </x:c>
      <x:c r="D3106" s="122" t="str">
        <x:v>-</x:v>
      </x:c>
      <x:c r="E3106" s="123" t="n">
        <x:v>1</x:v>
      </x:c>
      <x:c r="F3106" s="122" t="str">
        <x:v>Guide de la réserve disputée</x:v>
      </x:c>
      <x:c r="G3106" s="122" t="str">
        <x:v>Les repères n’ont pas bougé. Regardons les dernières traces avant de les retirer.</x:v>
      </x:c>
      <x:c r="H3106" s="122" t="str">
        <x:v>Reprend sa place au dernier point sûr, sans rejouer le début.</x:v>
      </x:c>
      <x:c r="I3106" s="122" t="str">
        <x:v>Réinteraction volontaire après interruption ; état de l’action conservé.</x:v>
      </x:c>
      <x:c r="J3106" s="122" t="str">
        <x:v>Guerre de clan — accord et limites</x:v>
      </x:c>
      <x:c r="K3106" s="125" t="n">
        <x:v>13</x:v>
      </x:c>
    </x:row>
    <x:row r="3107" ht="59" customHeight="1">
      <x:c r="A3107" s="126" t="str">
        <x:v>D6-W-W3-DIP17-CHOIX-A-01</x:v>
      </x:c>
      <x:c r="B3107" s="127" t="str">
        <x:v>D6-W-W3-DIP17</x:v>
      </x:c>
      <x:c r="C3107" s="127" t="str">
        <x:v>CHOIX</x:v>
      </x:c>
      <x:c r="D3107" s="127" t="str">
        <x:v>A</x:v>
      </x:c>
      <x:c r="E3107" s="128" t="n">
        <x:v>1</x:v>
      </x:c>
      <x:c r="F3107" s="127" t="str">
        <x:v>Joueur</x:v>
      </x:c>
      <x:c r="G3107" s="127" t="str">
        <x:v>Je ferme les départs de ces pistes.</x:v>
      </x:c>
      <x:c r="H3107" s="127" t="str">
        <x:v>Regarder la personne ou l’appui concerné ; intention, pas résultat.</x:v>
      </x:c>
      <x:c r="I3107" s="127" t="str">
        <x:v>Option physiquement praticable ; partenaires mentionnés présents et volontaires ; ressources nécessaires disponibles.</x:v>
      </x:c>
      <x:c r="J3107" s="127" t="str">
        <x:v>Guerre de clan — accord et limites</x:v>
      </x:c>
      <x:c r="K3107" s="130" t="n">
        <x:v>7</x:v>
      </x:c>
    </x:row>
    <x:row r="3108" ht="59" customHeight="1">
      <x:c r="A3108" s="121" t="str">
        <x:v>D6-W-W3-DIP17-REPONSE-A-01</x:v>
      </x:c>
      <x:c r="B3108" s="122" t="str">
        <x:v>D6-W-W3-DIP17</x:v>
      </x:c>
      <x:c r="C3108" s="122" t="str">
        <x:v>REPONSE</x:v>
      </x:c>
      <x:c r="D3108" s="122" t="str">
        <x:v>A</x:v>
      </x:c>
      <x:c r="E3108" s="123" t="n">
        <x:v>1</x:v>
      </x:c>
      <x:c r="F3108" s="122" t="str">
        <x:v>Guide de la réserve disputée</x:v>
      </x:c>
      <x:c r="G3108" s="122" t="str">
        <x:v>Pose les repères avec les guides. Ceux qui reviennent doivent encore trouver leur sortie.</x:v>
      </x:c>
      <x:c r="H3108" s="122" t="str">
        <x:v>Réponse au choix retenu ; les autres réponses ne sont pas jouées.</x:v>
      </x:c>
      <x:c r="I3108" s="122" t="str">
        <x:v>Option physiquement praticable ; partenaires mentionnés présents et volontaires ; ressources nécessaires disponibles.</x:v>
      </x:c>
      <x:c r="J3108" s="122" t="str">
        <x:v>Guerre de clan — accord et limites</x:v>
      </x:c>
      <x:c r="K3108" s="125" t="n">
        <x:v>14</x:v>
      </x:c>
    </x:row>
    <x:row r="3109" ht="59" customHeight="1">
      <x:c r="A3109" s="126" t="str">
        <x:v>D6-W-W3-DIP17-CHOIX-B-01</x:v>
      </x:c>
      <x:c r="B3109" s="127" t="str">
        <x:v>D6-W-W3-DIP17</x:v>
      </x:c>
      <x:c r="C3109" s="127" t="str">
        <x:v>CHOIX</x:v>
      </x:c>
      <x:c r="D3109" s="127" t="str">
        <x:v>B</x:v>
      </x:c>
      <x:c r="E3109" s="128" t="n">
        <x:v>1</x:v>
      </x:c>
      <x:c r="F3109" s="127" t="str">
        <x:v>Joueur</x:v>
      </x:c>
      <x:c r="G3109" s="127" t="str">
        <x:v>Je reconnais une piste alternative pour la chasse différée.</x:v>
      </x:c>
      <x:c r="H3109" s="127" t="str">
        <x:v>Regarder la personne ou l’appui concerné ; intention, pas résultat.</x:v>
      </x:c>
      <x:c r="I3109" s="127" t="str">
        <x:v>Option physiquement praticable ; aucune téléportation ou ressource supposée. Si choix de différer : sortie sûre encore atteignable.</x:v>
      </x:c>
      <x:c r="J3109" s="127" t="str">
        <x:v>Guerre de clan — accord et limites</x:v>
      </x:c>
      <x:c r="K3109" s="130" t="n">
        <x:v>9</x:v>
      </x:c>
    </x:row>
    <x:row r="3110" ht="59" customHeight="1">
      <x:c r="A3110" s="121" t="str">
        <x:v>D6-W-W3-DIP17-REPONSE-B-01</x:v>
      </x:c>
      <x:c r="B3110" s="122" t="str">
        <x:v>D6-W-W3-DIP17</x:v>
      </x:c>
      <x:c r="C3110" s="122" t="str">
        <x:v>REPONSE</x:v>
      </x:c>
      <x:c r="D3110" s="122" t="str">
        <x:v>B</x:v>
      </x:c>
      <x:c r="E3110" s="123" t="n">
        <x:v>1</x:v>
      </x:c>
      <x:c r="F3110" s="122" t="str">
        <x:v>Guide de la réserve disputée</x:v>
      </x:c>
      <x:c r="G3110" s="122" t="str">
        <x:v>Garde sa route distincte du déplacement de la bête. Nous la vérifierons avant de rouvrir.</x:v>
      </x:c>
      <x:c r="H3110" s="122" t="str">
        <x:v>Réponse au choix retenu ; les autres réponses ne sont pas jouées.</x:v>
      </x:c>
      <x:c r="I3110" s="122" t="str">
        <x:v>Option physiquement praticable ; aucune téléportation ou ressource supposée. Si choix de différer : sortie sûre encore atteignable.</x:v>
      </x:c>
      <x:c r="J3110" s="122" t="str">
        <x:v>Guerre de clan — accord et limites</x:v>
      </x:c>
      <x:c r="K3110" s="125" t="n">
        <x:v>15</x:v>
      </x:c>
    </x:row>
    <x:row r="3111" ht="239" customHeight="1">
      <x:c r="A3111" s="126" t="str">
        <x:v>D6-W-W3-DIP18-OUV---01</x:v>
      </x:c>
      <x:c r="B3111" s="127" t="str">
        <x:v>D6-W-W3-DIP18</x:v>
      </x:c>
      <x:c r="C3111" s="127" t="str">
        <x:v>OUV</x:v>
      </x:c>
      <x:c r="D3111" s="127" t="str">
        <x:v>-</x:v>
      </x:c>
      <x:c r="E3111" s="128" t="n">
        <x:v>1</x:v>
      </x:c>
      <x:c r="F3111" s="127" t="str">
        <x:v>Allié au quai de départ</x:v>
      </x:c>
      <x:c r="G3111" s="127" t="str">
        <x:v>Je quitte ce front. Les attaches prêtées sont dans cette caisse ; mon équipement reste sur moi.</x:v>
      </x:c>
      <x:c r="H3111" s="127" t="str">
        <x:v>Désigne l’élément visible concerné puis laisse au joueur le temps de regarder.</x:v>
      </x:c>
      <x:c r="I3111" s="127" t="str">
        <x:v>Groupes concernés physiquement rencontrés ; opération et limite locales identifiées ; interlocuteur compétent pour son propre groupe uniquement. Toute réussite est subordonnée au passage, au transport, à la réparation ou au retrait effectivement joué. Les refus et attentes laissent les objets et personnes à leur place.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111" s="127" t="str">
        <x:v>Guerre de clan — accord et limites</x:v>
      </x:c>
      <x:c r="K3111" s="130" t="n">
        <x:v>17</x:v>
      </x:c>
    </x:row>
    <x:row r="3112" ht="74" customHeight="1">
      <x:c r="A3112" s="121" t="str">
        <x:v>D6-W-W3-DIP18-SUCCES---01</x:v>
      </x:c>
      <x:c r="B3112" s="122" t="str">
        <x:v>D6-W-W3-DIP18</x:v>
      </x:c>
      <x:c r="C3112" s="122" t="str">
        <x:v>SUCCES</x:v>
      </x:c>
      <x:c r="D3112" s="122" t="str">
        <x:v>-</x:v>
      </x:c>
      <x:c r="E3112" s="123" t="n">
        <x:v>1</x:v>
      </x:c>
      <x:c r="F3112" s="122" t="str">
        <x:v>Allié au quai de départ</x:v>
      </x:c>
      <x:c r="G3112" s="122" t="str">
        <x:v>Le lot rendu a quitté sa caisse. Quand ma coque partira, ma place dans l’équipe sera libre.</x:v>
      </x:c>
      <x:c r="H3112" s="122" t="str">
        <x:v>Rejoint le point de travail ou de passage réellement obtenu.</x:v>
      </x:c>
      <x:c r="I3112" s="122" t="str">
        <x:v>Résultat correspondant effectivement constaté ; remplace ou supprime la ligne si choix de refus/différé/observation. Ne jamais jouer une victoire non acquise.</x:v>
      </x:c>
      <x:c r="J3112" s="122" t="str">
        <x:v>Guerre de clan — accord et limites</x:v>
      </x:c>
      <x:c r="K3112" s="125" t="n">
        <x:v>17</x:v>
      </x:c>
    </x:row>
    <x:row r="3113" ht="44" customHeight="1">
      <x:c r="A3113" s="126" t="str">
        <x:v>D6-W-W3-DIP18-ECHEC---01</x:v>
      </x:c>
      <x:c r="B3113" s="127" t="str">
        <x:v>D6-W-W3-DIP18</x:v>
      </x:c>
      <x:c r="C3113" s="127" t="str">
        <x:v>ECHEC</x:v>
      </x:c>
      <x:c r="D3113" s="127" t="str">
        <x:v>-</x:v>
      </x:c>
      <x:c r="E3113" s="128" t="n">
        <x:v>1</x:v>
      </x:c>
      <x:c r="F3113" s="127" t="str">
        <x:v>Allié au quai de départ</x:v>
      </x:c>
      <x:c r="G3113" s="127" t="str">
        <x:v>Le transport attend encore au quai. Ne raconte pas mon départ avant de l’avoir vu.</x:v>
      </x:c>
      <x:c r="H3113" s="127" t="str">
        <x:v>Abaisse la main et regarde la route ou l’objet resté inaccessible.</x:v>
      </x:c>
      <x:c r="I3113" s="127" t="str">
        <x:v>Échec ou blocage correspondant effectivement observé ; les dégâts, objets et positions persistent.</x:v>
      </x:c>
      <x:c r="J3113" s="127" t="str">
        <x:v>Guerre de clan — accord et limites</x:v>
      </x:c>
      <x:c r="K3113" s="130" t="n">
        <x:v>15</x:v>
      </x:c>
    </x:row>
    <x:row r="3114" ht="44" customHeight="1">
      <x:c r="A3114" s="121" t="str">
        <x:v>D6-W-W3-DIP18-REPRISE---01</x:v>
      </x:c>
      <x:c r="B3114" s="122" t="str">
        <x:v>D6-W-W3-DIP18</x:v>
      </x:c>
      <x:c r="C3114" s="122" t="str">
        <x:v>REPRISE</x:v>
      </x:c>
      <x:c r="D3114" s="122" t="str">
        <x:v>-</x:v>
      </x:c>
      <x:c r="E3114" s="123" t="n">
        <x:v>1</x:v>
      </x:c>
      <x:c r="F3114" s="122" t="str">
        <x:v>Allié au quai de départ</x:v>
      </x:c>
      <x:c r="G3114" s="122" t="str">
        <x:v>Mes biens sont prêts. Reprenons la restitution qui manque, puis j’embarque.</x:v>
      </x:c>
      <x:c r="H3114" s="122" t="str">
        <x:v>Reprend sa place au dernier point sûr, sans rejouer le début.</x:v>
      </x:c>
      <x:c r="I3114" s="122" t="str">
        <x:v>Réinteraction volontaire après interruption ; état de l’action conservé.</x:v>
      </x:c>
      <x:c r="J3114" s="122" t="str">
        <x:v>Guerre de clan — accord et limites</x:v>
      </x:c>
      <x:c r="K3114" s="125" t="n">
        <x:v>11</x:v>
      </x:c>
    </x:row>
    <x:row r="3115" ht="59" customHeight="1">
      <x:c r="A3115" s="126" t="str">
        <x:v>D6-W-W3-DIP18-CHOIX-A-01</x:v>
      </x:c>
      <x:c r="B3115" s="127" t="str">
        <x:v>D6-W-W3-DIP18</x:v>
      </x:c>
      <x:c r="C3115" s="127" t="str">
        <x:v>CHOIX</x:v>
      </x:c>
      <x:c r="D3115" s="127" t="str">
        <x:v>A</x:v>
      </x:c>
      <x:c r="E3115" s="128" t="n">
        <x:v>1</x:v>
      </x:c>
      <x:c r="F3115" s="127" t="str">
        <x:v>Joueur</x:v>
      </x:c>
      <x:c r="G3115" s="127" t="str">
        <x:v>Je t’aide à rendre le lot avant ton embarquement.</x:v>
      </x:c>
      <x:c r="H3115" s="127" t="str">
        <x:v>Regarder la personne ou l’appui concerné ; intention, pas résultat.</x:v>
      </x:c>
      <x:c r="I3115" s="127" t="str">
        <x:v>Option physiquement praticable ; partenaires mentionnés présents et volontaires ; ressources nécessaires disponibles.</x:v>
      </x:c>
      <x:c r="J3115" s="127" t="str">
        <x:v>Guerre de clan — accord et limites</x:v>
      </x:c>
      <x:c r="K3115" s="130" t="n">
        <x:v>9</x:v>
      </x:c>
    </x:row>
    <x:row r="3116" ht="59" customHeight="1">
      <x:c r="A3116" s="121" t="str">
        <x:v>D6-W-W3-DIP18-REPONSE-A-01</x:v>
      </x:c>
      <x:c r="B3116" s="122" t="str">
        <x:v>D6-W-W3-DIP18</x:v>
      </x:c>
      <x:c r="C3116" s="122" t="str">
        <x:v>REPONSE</x:v>
      </x:c>
      <x:c r="D3116" s="122" t="str">
        <x:v>A</x:v>
      </x:c>
      <x:c r="E3116" s="123" t="n">
        <x:v>1</x:v>
      </x:c>
      <x:c r="F3116" s="122" t="str">
        <x:v>Allié au quai de départ</x:v>
      </x:c>
      <x:c r="G3116" s="122" t="str">
        <x:v>Vérifions les marques avec l’atelier. Je veux partir sans confondre ce que je dois et ce qui m’appartient.</x:v>
      </x:c>
      <x:c r="H3116" s="122" t="str">
        <x:v>Réponse au choix retenu ; les autres réponses ne sont pas jouées.</x:v>
      </x:c>
      <x:c r="I3116" s="122" t="str">
        <x:v>Option physiquement praticable ; partenaires mentionnés présents et volontaires ; ressources nécessaires disponibles.</x:v>
      </x:c>
      <x:c r="J3116" s="122" t="str">
        <x:v>Guerre de clan — accord et limites</x:v>
      </x:c>
      <x:c r="K3116" s="125" t="n">
        <x:v>18</x:v>
      </x:c>
    </x:row>
    <x:row r="3117" ht="59" customHeight="1">
      <x:c r="A3117" s="126" t="str">
        <x:v>D6-W-W3-DIP18-CHOIX-B-01</x:v>
      </x:c>
      <x:c r="B3117" s="127" t="str">
        <x:v>D6-W-W3-DIP18</x:v>
      </x:c>
      <x:c r="C3117" s="127" t="str">
        <x:v>CHOIX</x:v>
      </x:c>
      <x:c r="D3117" s="127" t="str">
        <x:v>B</x:v>
      </x:c>
      <x:c r="E3117" s="128" t="n">
        <x:v>1</x:v>
      </x:c>
      <x:c r="F3117" s="127" t="str">
        <x:v>Joueur</x:v>
      </x:c>
      <x:c r="G3117" s="127" t="str">
        <x:v>Je te demande seulement une dernière halte pour nos adieux.</x:v>
      </x:c>
      <x:c r="H3117" s="127" t="str">
        <x:v>Regarder la personne ou l’appui concerné ; intention, pas résultat.</x:v>
      </x:c>
      <x:c r="I3117" s="127" t="str">
        <x:v>Option physiquement praticable ; aucune téléportation ou ressource supposée. Si choix de différer : sortie sûre encore atteignable.</x:v>
      </x:c>
      <x:c r="J3117" s="127" t="str">
        <x:v>Guerre de clan — accord et limites</x:v>
      </x:c>
      <x:c r="K3117" s="130" t="n">
        <x:v>10</x:v>
      </x:c>
    </x:row>
    <x:row r="3118" ht="59" customHeight="1">
      <x:c r="A3118" s="121" t="str">
        <x:v>D6-W-W3-DIP18-REPONSE-B-01</x:v>
      </x:c>
      <x:c r="B3118" s="122" t="str">
        <x:v>D6-W-W3-DIP18</x:v>
      </x:c>
      <x:c r="C3118" s="122" t="str">
        <x:v>REPONSE</x:v>
      </x:c>
      <x:c r="D3118" s="122" t="str">
        <x:v>B</x:v>
      </x:c>
      <x:c r="E3118" s="123" t="n">
        <x:v>1</x:v>
      </x:c>
      <x:c r="F3118" s="122" t="str">
        <x:v>Allié au quai de départ</x:v>
      </x:c>
      <x:c r="G3118" s="122" t="str">
        <x:v>Une halte, oui. Ma décision ne change pas parce que nous reparlons de la chasse.</x:v>
      </x:c>
      <x:c r="H3118" s="122" t="str">
        <x:v>Réponse au choix retenu ; les autres réponses ne sont pas jouées.</x:v>
      </x:c>
      <x:c r="I3118" s="122" t="str">
        <x:v>Option physiquement praticable ; aucune téléportation ou ressource supposée. Si choix de différer : sortie sûre encore atteignable.</x:v>
      </x:c>
      <x:c r="J3118" s="122" t="str">
        <x:v>Guerre de clan — accord et limites</x:v>
      </x:c>
      <x:c r="K3118" s="125" t="n">
        <x:v>15</x:v>
      </x:c>
    </x:row>
    <x:row r="3119" ht="269" customHeight="1">
      <x:c r="A3119" s="126" t="str">
        <x:v>D6-W-W3-P01-OUV---01</x:v>
      </x:c>
      <x:c r="B3119" s="127" t="str">
        <x:v>D6-W-W3-P01</x:v>
      </x:c>
      <x:c r="C3119" s="127" t="str">
        <x:v>OUV</x:v>
      </x:c>
      <x:c r="D3119" s="127" t="str">
        <x:v>-</x:v>
      </x:c>
      <x:c r="E3119" s="128" t="n">
        <x:v>1</x:v>
      </x:c>
      <x:c r="F3119" s="127" t="str">
        <x:v>Éclaireuse de Korthas</x:v>
      </x:c>
      <x:c r="G3119" s="127" t="str">
        <x:v>Nos postes sont dispersés entre roche et marais. La route de ravitaillement ne fait pas encore le tour ; si nous avançons partout, quelqu’un attendra ses charges.</x:v>
      </x:c>
      <x:c r="H3119" s="127" t="str">
        <x:v>Désigne l’élément visible concerné puis laisse au joueur le temps de regarder.</x:v>
      </x:c>
      <x:c r="I3119" s="127" t="str">
        <x:v>Blooded + vaisseau réellement acquis + trajet joué. Le statut de guerre est chargé seulement après arrivée dans ce même monde. ; conseil après arrivée, avant opération réellement engagée. Aucun territoire n’est gagné par la réponse ; progression et logistique communes aux trois modes. Appliquer les règles locales V5 du théâtre, dont les extensions à 24 zones actuelles sur les cinq mondes hors Korthas.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119" s="127" t="str">
        <x:v>Guerre de clan — conseil territorial et stratégie</x:v>
      </x:c>
      <x:c r="K3119" s="130" t="n">
        <x:v>27</x:v>
      </x:c>
    </x:row>
    <x:row r="3120" ht="74" customHeight="1">
      <x:c r="A3120" s="121" t="str">
        <x:v>D6-W-W3-P01-SUCCES---01</x:v>
      </x:c>
      <x:c r="B3120" s="122" t="str">
        <x:v>D6-W-W3-P01</x:v>
      </x:c>
      <x:c r="C3120" s="122" t="str">
        <x:v>SUCCES</x:v>
      </x:c>
      <x:c r="D3120" s="122" t="str">
        <x:v>-</x:v>
      </x:c>
      <x:c r="E3120" s="123" t="n">
        <x:v>1</x:v>
      </x:c>
      <x:c r="F3120" s="122" t="str">
        <x:v>Éclaireuse de Korthas</x:v>
      </x:c>
      <x:c r="G3120" s="122" t="str">
        <x:v>Les postes occupés reçoivent les charges par les routes ouvertes. Le front choisi montre l’effet de notre marche.</x:v>
      </x:c>
      <x:c r="H3120" s="122" t="str">
        <x:v>Rejoint le point de travail ou de passage réellement obtenu.</x:v>
      </x:c>
      <x:c r="I3120" s="122" t="str">
        <x:v>Résultat correspondant effectivement constaté ; remplace ou supprime la ligne si choix de refus/différé/observation. Ne jamais jouer une victoire non acquise.</x:v>
      </x:c>
      <x:c r="J3120" s="122" t="str">
        <x:v>Guerre de clan — conseil territorial et stratégie</x:v>
      </x:c>
      <x:c r="K3120" s="125" t="n">
        <x:v>18</x:v>
      </x:c>
    </x:row>
    <x:row r="3121" ht="44" customHeight="1">
      <x:c r="A3121" s="126" t="str">
        <x:v>D6-W-W3-P01-ECHEC---01</x:v>
      </x:c>
      <x:c r="B3121" s="127" t="str">
        <x:v>D6-W-W3-P01</x:v>
      </x:c>
      <x:c r="C3121" s="127" t="str">
        <x:v>ECHEC</x:v>
      </x:c>
      <x:c r="D3121" s="127" t="str">
        <x:v>-</x:v>
      </x:c>
      <x:c r="E3121" s="128" t="n">
        <x:v>1</x:v>
      </x:c>
      <x:c r="F3121" s="127" t="str">
        <x:v>Éclaireuse de Korthas</x:v>
      </x:c>
      <x:c r="G3121" s="127" t="str">
        <x:v>Ce passage est coupé. Le dépôt de l’autre côté ne peut plus soutenir cette équipe.</x:v>
      </x:c>
      <x:c r="H3121" s="127" t="str">
        <x:v>Abaisse la main et regarde la route ou l’objet resté inaccessible.</x:v>
      </x:c>
      <x:c r="I3121" s="127" t="str">
        <x:v>Échec ou blocage correspondant effectivement observé ; les dégâts, objets et positions persistent.</x:v>
      </x:c>
      <x:c r="J3121" s="127" t="str">
        <x:v>Guerre de clan — conseil territorial et stratégie</x:v>
      </x:c>
      <x:c r="K3121" s="130" t="n">
        <x:v>15</x:v>
      </x:c>
    </x:row>
    <x:row r="3122" ht="44" customHeight="1">
      <x:c r="A3122" s="121" t="str">
        <x:v>D6-W-W3-P01-REPRISE---01</x:v>
      </x:c>
      <x:c r="B3122" s="122" t="str">
        <x:v>D6-W-W3-P01</x:v>
      </x:c>
      <x:c r="C3122" s="122" t="str">
        <x:v>REPRISE</x:v>
      </x:c>
      <x:c r="D3122" s="122" t="str">
        <x:v>-</x:v>
      </x:c>
      <x:c r="E3122" s="123" t="n">
        <x:v>1</x:v>
      </x:c>
      <x:c r="F3122" s="122" t="str">
        <x:v>Éclaireuse de Korthas</x:v>
      </x:c>
      <x:c r="G3122" s="122" t="str">
        <x:v>Nos survivants attendent à leurs postes. Regardons ce qu’ils peuvent encore tenir.</x:v>
      </x:c>
      <x:c r="H3122" s="122" t="str">
        <x:v>Reprend sa place au dernier point sûr, sans rejouer le début.</x:v>
      </x:c>
      <x:c r="I3122" s="122" t="str">
        <x:v>Réinteraction volontaire après interruption ; état de l’action conservé.</x:v>
      </x:c>
      <x:c r="J3122" s="122" t="str">
        <x:v>Guerre de clan — conseil territorial et stratégie</x:v>
      </x:c>
      <x:c r="K3122" s="125" t="n">
        <x:v>12</x:v>
      </x:c>
    </x:row>
    <x:row r="3123" ht="59" customHeight="1">
      <x:c r="A3123" s="126" t="str">
        <x:v>D6-W-W3-P01-CHOIX-A-01</x:v>
      </x:c>
      <x:c r="B3123" s="127" t="str">
        <x:v>D6-W-W3-P01</x:v>
      </x:c>
      <x:c r="C3123" s="127" t="str">
        <x:v>CHOIX</x:v>
      </x:c>
      <x:c r="D3123" s="127" t="str">
        <x:v>A</x:v>
      </x:c>
      <x:c r="E3123" s="128" t="n">
        <x:v>1</x:v>
      </x:c>
      <x:c r="F3123" s="127" t="str">
        <x:v>Joueur</x:v>
      </x:c>
      <x:c r="G3123" s="127" t="str">
        <x:v>Je relie d’abord les postes que nous tenons.</x:v>
      </x:c>
      <x:c r="H3123" s="127" t="str">
        <x:v>Regarder la personne ou l’appui concerné ; intention, pas résultat.</x:v>
      </x:c>
      <x:c r="I3123" s="127" t="str">
        <x:v>Option physiquement praticable ; partenaires mentionnés présents et volontaires ; ressources nécessaires disponibles.</x:v>
      </x:c>
      <x:c r="J3123" s="127" t="str">
        <x:v>Guerre de clan — conseil territorial et stratégie</x:v>
      </x:c>
      <x:c r="K3123" s="130" t="n">
        <x:v>8</x:v>
      </x:c>
    </x:row>
    <x:row r="3124" ht="59" customHeight="1">
      <x:c r="A3124" s="121" t="str">
        <x:v>D6-W-W3-P01-REPONSE-A-01</x:v>
      </x:c>
      <x:c r="B3124" s="122" t="str">
        <x:v>D6-W-W3-P01</x:v>
      </x:c>
      <x:c r="C3124" s="122" t="str">
        <x:v>REPONSE</x:v>
      </x:c>
      <x:c r="D3124" s="122" t="str">
        <x:v>A</x:v>
      </x:c>
      <x:c r="E3124" s="123" t="n">
        <x:v>1</x:v>
      </x:c>
      <x:c r="F3124" s="122" t="str">
        <x:v>Éclaireuse de Korthas</x:v>
      </x:c>
      <x:c r="G3124" s="122" t="str">
        <x:v>Fais parcourir les passages aux porteurs et garde leurs seuils. Une boucle tracée sur le relevé ne suffit pas.</x:v>
      </x:c>
      <x:c r="H3124" s="122" t="str">
        <x:v>Réponse au choix retenu ; les autres réponses ne sont pas jouées.</x:v>
      </x:c>
      <x:c r="I3124" s="122" t="str">
        <x:v>Option physiquement praticable ; partenaires mentionnés présents et volontaires ; ressources nécessaires disponibles.</x:v>
      </x:c>
      <x:c r="J3124" s="122" t="str">
        <x:v>Guerre de clan — conseil territorial et stratégie</x:v>
      </x:c>
      <x:c r="K3124" s="125" t="n">
        <x:v>19</x:v>
      </x:c>
    </x:row>
    <x:row r="3125" ht="59" customHeight="1">
      <x:c r="A3125" s="126" t="str">
        <x:v>D6-W-W3-P01-CHOIX-B-01</x:v>
      </x:c>
      <x:c r="B3125" s="127" t="str">
        <x:v>D6-W-W3-P01</x:v>
      </x:c>
      <x:c r="C3125" s="127" t="str">
        <x:v>CHOIX</x:v>
      </x:c>
      <x:c r="D3125" s="127" t="str">
        <x:v>B</x:v>
      </x:c>
      <x:c r="E3125" s="128" t="n">
        <x:v>1</x:v>
      </x:c>
      <x:c r="F3125" s="127" t="str">
        <x:v>Joueur</x:v>
      </x:c>
      <x:c r="G3125" s="127" t="str">
        <x:v>Je prépare une percée courte sur un front choisi.</x:v>
      </x:c>
      <x:c r="H3125" s="127" t="str">
        <x:v>Regarder la personne ou l’appui concerné ; intention, pas résultat.</x:v>
      </x:c>
      <x:c r="I3125" s="127" t="str">
        <x:v>Option physiquement praticable ; aucune téléportation ou ressource supposée. Si choix de différer : sortie sûre encore atteignable.</x:v>
      </x:c>
      <x:c r="J3125" s="127" t="str">
        <x:v>Guerre de clan — conseil territorial et stratégie</x:v>
      </x:c>
      <x:c r="K3125" s="130" t="n">
        <x:v>9</x:v>
      </x:c>
    </x:row>
    <x:row r="3126" ht="59" customHeight="1">
      <x:c r="A3126" s="121" t="str">
        <x:v>D6-W-W3-P01-REPONSE-B-01</x:v>
      </x:c>
      <x:c r="B3126" s="122" t="str">
        <x:v>D6-W-W3-P01</x:v>
      </x:c>
      <x:c r="C3126" s="122" t="str">
        <x:v>REPONSE</x:v>
      </x:c>
      <x:c r="D3126" s="122" t="str">
        <x:v>B</x:v>
      </x:c>
      <x:c r="E3126" s="123" t="n">
        <x:v>1</x:v>
      </x:c>
      <x:c r="F3126" s="122" t="str">
        <x:v>Éclaireuse de Korthas</x:v>
      </x:c>
      <x:c r="G3126" s="122" t="str">
        <x:v>Alors rassemble ce qui peut y arriver et conserve son retour. Les autres fronts garderont leurs équipes actuelles.</x:v>
      </x:c>
      <x:c r="H3126" s="122" t="str">
        <x:v>Réponse au choix retenu ; les autres réponses ne sont pas jouées.</x:v>
      </x:c>
      <x:c r="I3126" s="122" t="str">
        <x:v>Option physiquement praticable ; aucune téléportation ou ressource supposée. Si choix de différer : sortie sûre encore atteignable.</x:v>
      </x:c>
      <x:c r="J3126" s="122" t="str">
        <x:v>Guerre de clan — conseil territorial et stratégie</x:v>
      </x:c>
      <x:c r="K3126" s="125" t="n">
        <x:v>18</x:v>
      </x:c>
    </x:row>
    <x:row r="3127" ht="269" customHeight="1">
      <x:c r="A3127" s="126" t="str">
        <x:v>D6-W-W3-P02-OUV---01</x:v>
      </x:c>
      <x:c r="B3127" s="127" t="str">
        <x:v>D6-W-W3-P02</x:v>
      </x:c>
      <x:c r="C3127" s="127" t="str">
        <x:v>OUV</x:v>
      </x:c>
      <x:c r="D3127" s="127" t="str">
        <x:v>-</x:v>
      </x:c>
      <x:c r="E3127" s="128" t="n">
        <x:v>1</x:v>
      </x:c>
      <x:c r="F3127" s="127" t="str">
        <x:v>Guide des cendres de Vesh-Kar</x:v>
      </x:c>
      <x:c r="G3127" s="127" t="str">
        <x:v>Les fanions se couchent : le voile vient avant la rafale. Le fond du cratère reste notre route si les rivaux ne l’ont pas repris.</x:v>
      </x:c>
      <x:c r="H3127" s="127" t="str">
        <x:v>Désigne l’élément visible concerné puis laisse au joueur le temps de regarder.</x:v>
      </x:c>
      <x:c r="I3127" s="127" t="str">
        <x:v>Blooded + vaisseau réellement acquis + trajet joué. Le statut de guerre est chargé seulement après arrivée dans ce même monde. ; conseil après arrivée, avant opération réellement engagée. Aucun territoire n’est gagné par la réponse ; progression et logistique communes aux trois modes. Appliquer les règles locales V5 du théâtre, dont les extensions à 24 zones actuelles sur les cinq mondes hors Korthas.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127" s="127" t="str">
        <x:v>Guerre de clan — conseil territorial et stratégie</x:v>
      </x:c>
      <x:c r="K3127" s="130" t="n">
        <x:v>25</x:v>
      </x:c>
    </x:row>
    <x:row r="3128" ht="74" customHeight="1">
      <x:c r="A3128" s="121" t="str">
        <x:v>D6-W-W3-P02-SUCCES---01</x:v>
      </x:c>
      <x:c r="B3128" s="122" t="str">
        <x:v>D6-W-W3-P02</x:v>
      </x:c>
      <x:c r="C3128" s="122" t="str">
        <x:v>SUCCES</x:v>
      </x:c>
      <x:c r="D3128" s="122" t="str">
        <x:v>-</x:v>
      </x:c>
      <x:c r="E3128" s="123" t="n">
        <x:v>1</x:v>
      </x:c>
      <x:c r="F3128" s="122" t="str">
        <x:v>Guide des cendres de Vesh-Kar</x:v>
      </x:c>
      <x:c r="G3128" s="122" t="str">
        <x:v>La traversée a rejoint son abri et le filtre arrivé nourrit le relais prévu.</x:v>
      </x:c>
      <x:c r="H3128" s="122" t="str">
        <x:v>Rejoint le point de travail ou de passage réellement obtenu.</x:v>
      </x:c>
      <x:c r="I3128" s="122" t="str">
        <x:v>Résultat correspondant effectivement constaté ; remplace ou supprime la ligne si choix de refus/différé/observation. Ne jamais jouer une victoire non acquise.</x:v>
      </x:c>
      <x:c r="J3128" s="122" t="str">
        <x:v>Guerre de clan — conseil territorial et stratégie</x:v>
      </x:c>
      <x:c r="K3128" s="125" t="n">
        <x:v>14</x:v>
      </x:c>
    </x:row>
    <x:row r="3129" ht="44" customHeight="1">
      <x:c r="A3129" s="126" t="str">
        <x:v>D6-W-W3-P02-ECHEC---01</x:v>
      </x:c>
      <x:c r="B3129" s="127" t="str">
        <x:v>D6-W-W3-P02</x:v>
      </x:c>
      <x:c r="C3129" s="127" t="str">
        <x:v>ECHEC</x:v>
      </x:c>
      <x:c r="D3129" s="127" t="str">
        <x:v>-</x:v>
      </x:c>
      <x:c r="E3129" s="128" t="n">
        <x:v>1</x:v>
      </x:c>
      <x:c r="F3129" s="127" t="str">
        <x:v>Guide des cendres de Vesh-Kar</x:v>
      </x:c>
      <x:c r="G3129" s="127" t="str">
        <x:v>Le filtre manque au poste. La prise de sa tour n’a pas fait arriver la cargaison.</x:v>
      </x:c>
      <x:c r="H3129" s="127" t="str">
        <x:v>Abaisse la main et regarde la route ou l’objet resté inaccessible.</x:v>
      </x:c>
      <x:c r="I3129" s="127" t="str">
        <x:v>Échec ou blocage correspondant effectivement observé ; les dégâts, objets et positions persistent.</x:v>
      </x:c>
      <x:c r="J3129" s="127" t="str">
        <x:v>Guerre de clan — conseil territorial et stratégie</x:v>
      </x:c>
      <x:c r="K3129" s="130" t="n">
        <x:v>16</x:v>
      </x:c>
    </x:row>
    <x:row r="3130" ht="44" customHeight="1">
      <x:c r="A3130" s="121" t="str">
        <x:v>D6-W-W3-P02-REPRISE---01</x:v>
      </x:c>
      <x:c r="B3130" s="122" t="str">
        <x:v>D6-W-W3-P02</x:v>
      </x:c>
      <x:c r="C3130" s="122" t="str">
        <x:v>REPRISE</x:v>
      </x:c>
      <x:c r="D3130" s="122" t="str">
        <x:v>-</x:v>
      </x:c>
      <x:c r="E3130" s="123" t="n">
        <x:v>1</x:v>
      </x:c>
      <x:c r="F3130" s="122" t="str">
        <x:v>Guide des cendres de Vesh-Kar</x:v>
      </x:c>
      <x:c r="G3130" s="122" t="str">
        <x:v>La phase de vent a changé avec nos marches. Observe les fanions avant de relancer les groupes.</x:v>
      </x:c>
      <x:c r="H3130" s="122" t="str">
        <x:v>Reprend sa place au dernier point sûr, sans rejouer le début.</x:v>
      </x:c>
      <x:c r="I3130" s="122" t="str">
        <x:v>Réinteraction volontaire après interruption ; état de l’action conservé.</x:v>
      </x:c>
      <x:c r="J3130" s="122" t="str">
        <x:v>Guerre de clan — conseil territorial et stratégie</x:v>
      </x:c>
      <x:c r="K3130" s="125" t="n">
        <x:v>17</x:v>
      </x:c>
    </x:row>
    <x:row r="3131" ht="59" customHeight="1">
      <x:c r="A3131" s="126" t="str">
        <x:v>D6-W-W3-P02-CHOIX-A-01</x:v>
      </x:c>
      <x:c r="B3131" s="127" t="str">
        <x:v>D6-W-W3-P02</x:v>
      </x:c>
      <x:c r="C3131" s="127" t="str">
        <x:v>CHOIX</x:v>
      </x:c>
      <x:c r="D3131" s="127" t="str">
        <x:v>A</x:v>
      </x:c>
      <x:c r="E3131" s="128" t="n">
        <x:v>1</x:v>
      </x:c>
      <x:c r="F3131" s="127" t="str">
        <x:v>Joueur</x:v>
      </x:c>
      <x:c r="G3131" s="127" t="str">
        <x:v>Nous avançons par le fond avec les porteurs.</x:v>
      </x:c>
      <x:c r="H3131" s="127" t="str">
        <x:v>Regarder la personne ou l’appui concerné ; intention, pas résultat.</x:v>
      </x:c>
      <x:c r="I3131" s="127" t="str">
        <x:v>Option physiquement praticable ; partenaires mentionnés présents et volontaires ; ressources nécessaires disponibles.</x:v>
      </x:c>
      <x:c r="J3131" s="127" t="str">
        <x:v>Guerre de clan — conseil territorial et stratégie</x:v>
      </x:c>
      <x:c r="K3131" s="130" t="n">
        <x:v>8</x:v>
      </x:c>
    </x:row>
    <x:row r="3132" ht="59" customHeight="1">
      <x:c r="A3132" s="121" t="str">
        <x:v>D6-W-W3-P02-REPONSE-A-01</x:v>
      </x:c>
      <x:c r="B3132" s="122" t="str">
        <x:v>D6-W-W3-P02</x:v>
      </x:c>
      <x:c r="C3132" s="122" t="str">
        <x:v>REPONSE</x:v>
      </x:c>
      <x:c r="D3132" s="122" t="str">
        <x:v>A</x:v>
      </x:c>
      <x:c r="E3132" s="123" t="n">
        <x:v>1</x:v>
      </x:c>
      <x:c r="F3132" s="122" t="str">
        <x:v>Guide des cendres de Vesh-Kar</x:v>
      </x:c>
      <x:c r="G3132" s="122" t="str">
        <x:v>Fais reconnaître chaque coude. La cendre peut cacher une équipe même sur un sol que nous tenons.</x:v>
      </x:c>
      <x:c r="H3132" s="122" t="str">
        <x:v>Réponse au choix retenu ; les autres réponses ne sont pas jouées.</x:v>
      </x:c>
      <x:c r="I3132" s="122" t="str">
        <x:v>Option physiquement praticable ; partenaires mentionnés présents et volontaires ; ressources nécessaires disponibles.</x:v>
      </x:c>
      <x:c r="J3132" s="122" t="str">
        <x:v>Guerre de clan — conseil territorial et stratégie</x:v>
      </x:c>
      <x:c r="K3132" s="125" t="n">
        <x:v>17</x:v>
      </x:c>
    </x:row>
    <x:row r="3133" ht="59" customHeight="1">
      <x:c r="A3133" s="126" t="str">
        <x:v>D6-W-W3-P02-CHOIX-B-01</x:v>
      </x:c>
      <x:c r="B3133" s="127" t="str">
        <x:v>D6-W-W3-P02</x:v>
      </x:c>
      <x:c r="C3133" s="127" t="str">
        <x:v>CHOIX</x:v>
      </x:c>
      <x:c r="D3133" s="127" t="str">
        <x:v>B</x:v>
      </x:c>
      <x:c r="E3133" s="128" t="n">
        <x:v>1</x:v>
      </x:c>
      <x:c r="F3133" s="127" t="str">
        <x:v>Joueur</x:v>
      </x:c>
      <x:c r="G3133" s="127" t="str">
        <x:v>Nous prenons l’arête pendant l’accalmie.</x:v>
      </x:c>
      <x:c r="H3133" s="127" t="str">
        <x:v>Regarder la personne ou l’appui concerné ; intention, pas résultat.</x:v>
      </x:c>
      <x:c r="I3133" s="127" t="str">
        <x:v>Option physiquement praticable ; aucune téléportation ou ressource supposée. Si choix de différer : sortie sûre encore atteignable.</x:v>
      </x:c>
      <x:c r="J3133" s="127" t="str">
        <x:v>Guerre de clan — conseil territorial et stratégie</x:v>
      </x:c>
      <x:c r="K3133" s="130" t="n">
        <x:v>5</x:v>
      </x:c>
    </x:row>
    <x:row r="3134" ht="59" customHeight="1">
      <x:c r="A3134" s="121" t="str">
        <x:v>D6-W-W3-P02-REPONSE-B-01</x:v>
      </x:c>
      <x:c r="B3134" s="122" t="str">
        <x:v>D6-W-W3-P02</x:v>
      </x:c>
      <x:c r="C3134" s="122" t="str">
        <x:v>REPONSE</x:v>
      </x:c>
      <x:c r="D3134" s="122" t="str">
        <x:v>B</x:v>
      </x:c>
      <x:c r="E3134" s="123" t="n">
        <x:v>1</x:v>
      </x:c>
      <x:c r="F3134" s="122" t="str">
        <x:v>Guide des cendres de Vesh-Kar</x:v>
      </x:c>
      <x:c r="G3134" s="122" t="str">
        <x:v>Place un refuge à portée avant le souffle. Ceux qui sont engagés doivent pouvoir l’atteindre par leurs appuis.</x:v>
      </x:c>
      <x:c r="H3134" s="122" t="str">
        <x:v>Réponse au choix retenu ; les autres réponses ne sont pas jouées.</x:v>
      </x:c>
      <x:c r="I3134" s="122" t="str">
        <x:v>Option physiquement praticable ; aucune téléportation ou ressource supposée. Si choix de différer : sortie sûre encore atteignable.</x:v>
      </x:c>
      <x:c r="J3134" s="122" t="str">
        <x:v>Guerre de clan — conseil territorial et stratégie</x:v>
      </x:c>
      <x:c r="K3134" s="125" t="n">
        <x:v>18</x:v>
      </x:c>
    </x:row>
    <x:row r="3135" ht="269" customHeight="1">
      <x:c r="A3135" s="126" t="str">
        <x:v>D6-W-W3-P03-OUV---01</x:v>
      </x:c>
      <x:c r="B3135" s="127" t="str">
        <x:v>D6-W-W3-P03</x:v>
      </x:c>
      <x:c r="C3135" s="127" t="str">
        <x:v>OUV</x:v>
      </x:c>
      <x:c r="D3135" s="127" t="str">
        <x:v>-</x:v>
      </x:c>
      <x:c r="E3135" s="128" t="n">
        <x:v>1</x:v>
      </x:c>
      <x:c r="F3135" s="127" t="str">
        <x:v>Pisteuse des bassins de Namarra</x:v>
      </x:c>
      <x:c r="G3135" s="127" t="str">
        <x:v>Le sol porte les charges, les plateformes nos passages, les branches les plus légers. Ces routes se croisent sans partager toutes leurs prises.</x:v>
      </x:c>
      <x:c r="H3135" s="127" t="str">
        <x:v>Désigne l’élément visible concerné puis laisse au joueur le temps de regarder.</x:v>
      </x:c>
      <x:c r="I3135" s="127" t="str">
        <x:v>Blooded + vaisseau réellement acquis + trajet joué. Le statut de guerre est chargé seulement après arrivée dans ce même monde. ; conseil après arrivée, avant opération réellement engagée. Aucun territoire n’est gagné par la réponse ; progression et logistique communes aux trois modes. Appliquer les règles locales V5 du théâtre, dont les extensions à 24 zones actuelles sur les cinq mondes hors Korthas.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135" s="127" t="str">
        <x:v>Guerre de clan — conseil territorial et stratégie</x:v>
      </x:c>
      <x:c r="K3135" s="130" t="n">
        <x:v>23</x:v>
      </x:c>
    </x:row>
    <x:row r="3136" ht="74" customHeight="1">
      <x:c r="A3136" s="121" t="str">
        <x:v>D6-W-W3-P03-SUCCES---01</x:v>
      </x:c>
      <x:c r="B3136" s="122" t="str">
        <x:v>D6-W-W3-P03</x:v>
      </x:c>
      <x:c r="C3136" s="122" t="str">
        <x:v>SUCCES</x:v>
      </x:c>
      <x:c r="D3136" s="122" t="str">
        <x:v>-</x:v>
      </x:c>
      <x:c r="E3136" s="123" t="n">
        <x:v>1</x:v>
      </x:c>
      <x:c r="F3136" s="122" t="str">
        <x:v>Pisteuse des bassins de Namarra</x:v>
      </x:c>
      <x:c r="G3136" s="122" t="str">
        <x:v>Chaque groupe a rejoint son niveau par le passage prévu. Les voyageurs conservent leur propre route.</x:v>
      </x:c>
      <x:c r="H3136" s="122" t="str">
        <x:v>Rejoint le point de travail ou de passage réellement obtenu.</x:v>
      </x:c>
      <x:c r="I3136" s="122" t="str">
        <x:v>Résultat correspondant effectivement constaté ; remplace ou supprime la ligne si choix de refus/différé/observation. Ne jamais jouer une victoire non acquise.</x:v>
      </x:c>
      <x:c r="J3136" s="122" t="str">
        <x:v>Guerre de clan — conseil territorial et stratégie</x:v>
      </x:c>
      <x:c r="K3136" s="125" t="n">
        <x:v>16</x:v>
      </x:c>
    </x:row>
    <x:row r="3137" ht="44" customHeight="1">
      <x:c r="A3137" s="126" t="str">
        <x:v>D6-W-W3-P03-ECHEC---01</x:v>
      </x:c>
      <x:c r="B3137" s="127" t="str">
        <x:v>D6-W-W3-P03</x:v>
      </x:c>
      <x:c r="C3137" s="127" t="str">
        <x:v>ECHEC</x:v>
      </x:c>
      <x:c r="D3137" s="127" t="str">
        <x:v>-</x:v>
      </x:c>
      <x:c r="E3137" s="128" t="n">
        <x:v>1</x:v>
      </x:c>
      <x:c r="F3137" s="127" t="str">
        <x:v>Pisteuse des bassins de Namarra</x:v>
      </x:c>
      <x:c r="G3137" s="127" t="str">
        <x:v>La charge ne franchit pas cette branche. Le chemin haut reste un détour de chasseurs légers.</x:v>
      </x:c>
      <x:c r="H3137" s="127" t="str">
        <x:v>Abaisse la main et regarde la route ou l’objet resté inaccessible.</x:v>
      </x:c>
      <x:c r="I3137" s="127" t="str">
        <x:v>Échec ou blocage correspondant effectivement observé ; les dégâts, objets et positions persistent.</x:v>
      </x:c>
      <x:c r="J3137" s="127" t="str">
        <x:v>Guerre de clan — conseil territorial et stratégie</x:v>
      </x:c>
      <x:c r="K3137" s="130" t="n">
        <x:v>16</x:v>
      </x:c>
    </x:row>
    <x:row r="3138" ht="44" customHeight="1">
      <x:c r="A3138" s="121" t="str">
        <x:v>D6-W-W3-P03-REPRISE---01</x:v>
      </x:c>
      <x:c r="B3138" s="122" t="str">
        <x:v>D6-W-W3-P03</x:v>
      </x:c>
      <x:c r="C3138" s="122" t="str">
        <x:v>REPRISE</x:v>
      </x:c>
      <x:c r="D3138" s="122" t="str">
        <x:v>-</x:v>
      </x:c>
      <x:c r="E3138" s="123" t="n">
        <x:v>1</x:v>
      </x:c>
      <x:c r="F3138" s="122" t="str">
        <x:v>Pisteuse des bassins de Namarra</x:v>
      </x:c>
      <x:c r="G3138" s="122" t="str">
        <x:v>La pluie a repris des traces. Relevons ce qui est encore visible sans attribuer les marques manquantes.</x:v>
      </x:c>
      <x:c r="H3138" s="122" t="str">
        <x:v>Reprend sa place au dernier point sûr, sans rejouer le début.</x:v>
      </x:c>
      <x:c r="I3138" s="122" t="str">
        <x:v>Réinteraction volontaire après interruption ; état de l’action conservé.</x:v>
      </x:c>
      <x:c r="J3138" s="122" t="str">
        <x:v>Guerre de clan — conseil territorial et stratégie</x:v>
      </x:c>
      <x:c r="K3138" s="125" t="n">
        <x:v>17</x:v>
      </x:c>
    </x:row>
    <x:row r="3139" ht="59" customHeight="1">
      <x:c r="A3139" s="126" t="str">
        <x:v>D6-W-W3-P03-CHOIX-A-01</x:v>
      </x:c>
      <x:c r="B3139" s="127" t="str">
        <x:v>D6-W-W3-P03</x:v>
      </x:c>
      <x:c r="C3139" s="127" t="str">
        <x:v>CHOIX</x:v>
      </x:c>
      <x:c r="D3139" s="127" t="str">
        <x:v>A</x:v>
      </x:c>
      <x:c r="E3139" s="128" t="n">
        <x:v>1</x:v>
      </x:c>
      <x:c r="F3139" s="127" t="str">
        <x:v>Joueur</x:v>
      </x:c>
      <x:c r="G3139" s="127" t="str">
        <x:v>Je sécurise les porteurs au sol.</x:v>
      </x:c>
      <x:c r="H3139" s="127" t="str">
        <x:v>Regarder la personne ou l’appui concerné ; intention, pas résultat.</x:v>
      </x:c>
      <x:c r="I3139" s="127" t="str">
        <x:v>Option physiquement praticable ; partenaires mentionnés présents et volontaires ; ressources nécessaires disponibles.</x:v>
      </x:c>
      <x:c r="J3139" s="127" t="str">
        <x:v>Guerre de clan — conseil territorial et stratégie</x:v>
      </x:c>
      <x:c r="K3139" s="130" t="n">
        <x:v>6</x:v>
      </x:c>
    </x:row>
    <x:row r="3140" ht="59" customHeight="1">
      <x:c r="A3140" s="121" t="str">
        <x:v>D6-W-W3-P03-REPONSE-A-01</x:v>
      </x:c>
      <x:c r="B3140" s="122" t="str">
        <x:v>D6-W-W3-P03</x:v>
      </x:c>
      <x:c r="C3140" s="122" t="str">
        <x:v>REPONSE</x:v>
      </x:c>
      <x:c r="D3140" s="122" t="str">
        <x:v>A</x:v>
      </x:c>
      <x:c r="E3140" s="123" t="n">
        <x:v>1</x:v>
      </x:c>
      <x:c r="F3140" s="122" t="str">
        <x:v>Pisteuse des bassins de Namarra</x:v>
      </x:c>
      <x:c r="G3140" s="122" t="str">
        <x:v>Compare les pistes avant de poser une embuscade. Les pas humains et ceux de la bête ne désignent pas nos rivaux.</x:v>
      </x:c>
      <x:c r="H3140" s="122" t="str">
        <x:v>Réponse au choix retenu ; les autres réponses ne sont pas jouées.</x:v>
      </x:c>
      <x:c r="I3140" s="122" t="str">
        <x:v>Option physiquement praticable ; partenaires mentionnés présents et volontaires ; ressources nécessaires disponibles.</x:v>
      </x:c>
      <x:c r="J3140" s="122" t="str">
        <x:v>Guerre de clan — conseil territorial et stratégie</x:v>
      </x:c>
      <x:c r="K3140" s="125" t="n">
        <x:v>21</x:v>
      </x:c>
    </x:row>
    <x:row r="3141" ht="59" customHeight="1">
      <x:c r="A3141" s="126" t="str">
        <x:v>D6-W-W3-P03-CHOIX-B-01</x:v>
      </x:c>
      <x:c r="B3141" s="127" t="str">
        <x:v>D6-W-W3-P03</x:v>
      </x:c>
      <x:c r="C3141" s="127" t="str">
        <x:v>CHOIX</x:v>
      </x:c>
      <x:c r="D3141" s="127" t="str">
        <x:v>B</x:v>
      </x:c>
      <x:c r="E3141" s="128" t="n">
        <x:v>1</x:v>
      </x:c>
      <x:c r="F3141" s="127" t="str">
        <x:v>Joueur</x:v>
      </x:c>
      <x:c r="G3141" s="127" t="str">
        <x:v>Je donne l’avantage des hauteurs à une équipe légère.</x:v>
      </x:c>
      <x:c r="H3141" s="127" t="str">
        <x:v>Regarder la personne ou l’appui concerné ; intention, pas résultat.</x:v>
      </x:c>
      <x:c r="I3141" s="127" t="str">
        <x:v>Option physiquement praticable ; aucune téléportation ou ressource supposée. Si choix de différer : sortie sûre encore atteignable.</x:v>
      </x:c>
      <x:c r="J3141" s="127" t="str">
        <x:v>Guerre de clan — conseil territorial et stratégie</x:v>
      </x:c>
      <x:c r="K3141" s="130" t="n">
        <x:v>9</x:v>
      </x:c>
    </x:row>
    <x:row r="3142" ht="59" customHeight="1">
      <x:c r="A3142" s="121" t="str">
        <x:v>D6-W-W3-P03-REPONSE-B-01</x:v>
      </x:c>
      <x:c r="B3142" s="122" t="str">
        <x:v>D6-W-W3-P03</x:v>
      </x:c>
      <x:c r="C3142" s="122" t="str">
        <x:v>REPONSE</x:v>
      </x:c>
      <x:c r="D3142" s="122" t="str">
        <x:v>B</x:v>
      </x:c>
      <x:c r="E3142" s="123" t="n">
        <x:v>1</x:v>
      </x:c>
      <x:c r="F3142" s="122" t="str">
        <x:v>Pisteuse des bassins de Namarra</x:v>
      </x:c>
      <x:c r="G3142" s="122" t="str">
        <x:v>Inspecte son ancrage et sa descente. Le tronc qui cache le sol cache aussi nos tirs.</x:v>
      </x:c>
      <x:c r="H3142" s="122" t="str">
        <x:v>Réponse au choix retenu ; les autres réponses ne sont pas jouées.</x:v>
      </x:c>
      <x:c r="I3142" s="122" t="str">
        <x:v>Option physiquement praticable ; aucune téléportation ou ressource supposée. Si choix de différer : sortie sûre encore atteignable.</x:v>
      </x:c>
      <x:c r="J3142" s="122" t="str">
        <x:v>Guerre de clan — conseil territorial et stratégie</x:v>
      </x:c>
      <x:c r="K3142" s="125" t="n">
        <x:v>16</x:v>
      </x:c>
    </x:row>
    <x:row r="3143" ht="269" customHeight="1">
      <x:c r="A3143" s="126" t="str">
        <x:v>D6-W-W3-P04-OUV---01</x:v>
      </x:c>
      <x:c r="B3143" s="127" t="str">
        <x:v>D6-W-W3-P04</x:v>
      </x:c>
      <x:c r="C3143" s="127" t="str">
        <x:v>OUV</x:v>
      </x:c>
      <x:c r="D3143" s="127" t="str">
        <x:v>-</x:v>
      </x:c>
      <x:c r="E3143" s="128" t="n">
        <x:v>1</x:v>
      </x:c>
      <x:c r="F3143" s="127" t="str">
        <x:v>Pilote des îles d’Oruun</x:v>
      </x:c>
      <x:c r="G3143" s="127" t="str">
        <x:v>Nous tenons deux quais. Je n’ai toujours qu’une coque ici, et l’eau qui monte ferme déjà la cavité de rive.</x:v>
      </x:c>
      <x:c r="H3143" s="127" t="str">
        <x:v>Désigne l’élément visible concerné puis laisse au joueur le temps de regarder.</x:v>
      </x:c>
      <x:c r="I3143" s="127" t="str">
        <x:v>Blooded + vaisseau réellement acquis + trajet joué. Le statut de guerre est chargé seulement après arrivée dans ce même monde. ; conseil après arrivée, avant opération réellement engagée. Aucun territoire n’est gagné par la réponse ; progression et logistique communes aux trois modes. Appliquer les règles locales V5 du théâtre, dont les extensions à 24 zones actuelles sur les cinq mondes hors Korthas.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143" s="127" t="str">
        <x:v>Guerre de clan — conseil territorial et stratégie</x:v>
      </x:c>
      <x:c r="K3143" s="130" t="n">
        <x:v>20</x:v>
      </x:c>
    </x:row>
    <x:row r="3144" ht="74" customHeight="1">
      <x:c r="A3144" s="121" t="str">
        <x:v>D6-W-W3-P04-SUCCES---01</x:v>
      </x:c>
      <x:c r="B3144" s="122" t="str">
        <x:v>D6-W-W3-P04</x:v>
      </x:c>
      <x:c r="C3144" s="122" t="str">
        <x:v>SUCCES</x:v>
      </x:c>
      <x:c r="D3144" s="122" t="str">
        <x:v>-</x:v>
      </x:c>
      <x:c r="E3144" s="123" t="n">
        <x:v>1</x:v>
      </x:c>
      <x:c r="F3144" s="122" t="str">
        <x:v>Pilote des îles d’Oruun</x:v>
      </x:c>
      <x:c r="G3144" s="122" t="str">
        <x:v>La coque a débarqué les équipes à leur quai. Son prochain départ se prépare depuis cet endroit.</x:v>
      </x:c>
      <x:c r="H3144" s="122" t="str">
        <x:v>Rejoint le point de travail ou de passage réellement obtenu.</x:v>
      </x:c>
      <x:c r="I3144" s="122" t="str">
        <x:v>Résultat correspondant effectivement constaté ; remplace ou supprime la ligne si choix de refus/différé/observation. Ne jamais jouer une victoire non acquise.</x:v>
      </x:c>
      <x:c r="J3144" s="122" t="str">
        <x:v>Guerre de clan — conseil territorial et stratégie</x:v>
      </x:c>
      <x:c r="K3144" s="125" t="n">
        <x:v>17</x:v>
      </x:c>
    </x:row>
    <x:row r="3145" ht="44" customHeight="1">
      <x:c r="A3145" s="126" t="str">
        <x:v>D6-W-W3-P04-ECHEC---01</x:v>
      </x:c>
      <x:c r="B3145" s="127" t="str">
        <x:v>D6-W-W3-P04</x:v>
      </x:c>
      <x:c r="C3145" s="127" t="str">
        <x:v>ECHEC</x:v>
      </x:c>
      <x:c r="D3145" s="127" t="str">
        <x:v>-</x:v>
      </x:c>
      <x:c r="E3145" s="128" t="n">
        <x:v>1</x:v>
      </x:c>
      <x:c r="F3145" s="127" t="str">
        <x:v>Pilote des îles d’Oruun</x:v>
      </x:c>
      <x:c r="G3145" s="127" t="str">
        <x:v>Le second quai est tenu, mais aucun bateau n’y attend nos chasseurs.</x:v>
      </x:c>
      <x:c r="H3145" s="127" t="str">
        <x:v>Abaisse la main et regarde la route ou l’objet resté inaccessible.</x:v>
      </x:c>
      <x:c r="I3145" s="127" t="str">
        <x:v>Échec ou blocage correspondant effectivement observé ; les dégâts, objets et positions persistent.</x:v>
      </x:c>
      <x:c r="J3145" s="127" t="str">
        <x:v>Guerre de clan — conseil territorial et stratégie</x:v>
      </x:c>
      <x:c r="K3145" s="130" t="n">
        <x:v>12</x:v>
      </x:c>
    </x:row>
    <x:row r="3146" ht="44" customHeight="1">
      <x:c r="A3146" s="121" t="str">
        <x:v>D6-W-W3-P04-REPRISE---01</x:v>
      </x:c>
      <x:c r="B3146" s="122" t="str">
        <x:v>D6-W-W3-P04</x:v>
      </x:c>
      <x:c r="C3146" s="122" t="str">
        <x:v>REPRISE</x:v>
      </x:c>
      <x:c r="D3146" s="122" t="str">
        <x:v>-</x:v>
      </x:c>
      <x:c r="E3146" s="123" t="n">
        <x:v>1</x:v>
      </x:c>
      <x:c r="F3146" s="122" t="str">
        <x:v>Pilote des îles d’Oruun</x:v>
      </x:c>
      <x:c r="G3146" s="122" t="str">
        <x:v>L’eau n’est plus à la même hauteur. Vérifie la fenêtre du trajet avant de refaire le chargement.</x:v>
      </x:c>
      <x:c r="H3146" s="122" t="str">
        <x:v>Reprend sa place au dernier point sûr, sans rejouer le début.</x:v>
      </x:c>
      <x:c r="I3146" s="122" t="str">
        <x:v>Réinteraction volontaire après interruption ; état de l’action conservé.</x:v>
      </x:c>
      <x:c r="J3146" s="122" t="str">
        <x:v>Guerre de clan — conseil territorial et stratégie</x:v>
      </x:c>
      <x:c r="K3146" s="125" t="n">
        <x:v>17</x:v>
      </x:c>
    </x:row>
    <x:row r="3147" ht="59" customHeight="1">
      <x:c r="A3147" s="126" t="str">
        <x:v>D6-W-W3-P04-CHOIX-A-01</x:v>
      </x:c>
      <x:c r="B3147" s="127" t="str">
        <x:v>D6-W-W3-P04</x:v>
      </x:c>
      <x:c r="C3147" s="127" t="str">
        <x:v>CHOIX</x:v>
      </x:c>
      <x:c r="D3147" s="127" t="str">
        <x:v>A</x:v>
      </x:c>
      <x:c r="E3147" s="128" t="n">
        <x:v>1</x:v>
      </x:c>
      <x:c r="F3147" s="127" t="str">
        <x:v>Joueur</x:v>
      </x:c>
      <x:c r="G3147" s="127" t="str">
        <x:v>Nous organisons des rotations entre les îles.</x:v>
      </x:c>
      <x:c r="H3147" s="127" t="str">
        <x:v>Regarder la personne ou l’appui concerné ; intention, pas résultat.</x:v>
      </x:c>
      <x:c r="I3147" s="127" t="str">
        <x:v>Option physiquement praticable ; partenaires mentionnés présents et volontaires ; ressources nécessaires disponibles.</x:v>
      </x:c>
      <x:c r="J3147" s="127" t="str">
        <x:v>Guerre de clan — conseil territorial et stratégie</x:v>
      </x:c>
      <x:c r="K3147" s="130" t="n">
        <x:v>7</x:v>
      </x:c>
    </x:row>
    <x:row r="3148" ht="59" customHeight="1">
      <x:c r="A3148" s="121" t="str">
        <x:v>D6-W-W3-P04-REPONSE-A-01</x:v>
      </x:c>
      <x:c r="B3148" s="122" t="str">
        <x:v>D6-W-W3-P04</x:v>
      </x:c>
      <x:c r="C3148" s="122" t="str">
        <x:v>REPONSE</x:v>
      </x:c>
      <x:c r="D3148" s="122" t="str">
        <x:v>A</x:v>
      </x:c>
      <x:c r="E3148" s="123" t="n">
        <x:v>1</x:v>
      </x:c>
      <x:c r="F3148" s="122" t="str">
        <x:v>Pilote des îles d’Oruun</x:v>
      </x:c>
      <x:c r="G3148" s="122" t="str">
        <x:v>Répartis les places et les charges. Le prochain groupe attendra mon retour au quai.</x:v>
      </x:c>
      <x:c r="H3148" s="122" t="str">
        <x:v>Réponse au choix retenu ; les autres réponses ne sont pas jouées.</x:v>
      </x:c>
      <x:c r="I3148" s="122" t="str">
        <x:v>Option physiquement praticable ; partenaires mentionnés présents et volontaires ; ressources nécessaires disponibles.</x:v>
      </x:c>
      <x:c r="J3148" s="122" t="str">
        <x:v>Guerre de clan — conseil territorial et stratégie</x:v>
      </x:c>
      <x:c r="K3148" s="125" t="n">
        <x:v>14</x:v>
      </x:c>
    </x:row>
    <x:row r="3149" ht="59" customHeight="1">
      <x:c r="A3149" s="126" t="str">
        <x:v>D6-W-W3-P04-CHOIX-B-01</x:v>
      </x:c>
      <x:c r="B3149" s="127" t="str">
        <x:v>D6-W-W3-P04</x:v>
      </x:c>
      <x:c r="C3149" s="127" t="str">
        <x:v>CHOIX</x:v>
      </x:c>
      <x:c r="D3149" s="127" t="str">
        <x:v>B</x:v>
      </x:c>
      <x:c r="E3149" s="128" t="n">
        <x:v>1</x:v>
      </x:c>
      <x:c r="F3149" s="127" t="str">
        <x:v>Joueur</x:v>
      </x:c>
      <x:c r="G3149" s="127" t="str">
        <x:v>Je commence par un quai et son feu de retour.</x:v>
      </x:c>
      <x:c r="H3149" s="127" t="str">
        <x:v>Regarder la personne ou l’appui concerné ; intention, pas résultat.</x:v>
      </x:c>
      <x:c r="I3149" s="127" t="str">
        <x:v>Option physiquement praticable ; aucune téléportation ou ressource supposée. Si choix de différer : sortie sûre encore atteignable.</x:v>
      </x:c>
      <x:c r="J3149" s="127" t="str">
        <x:v>Guerre de clan — conseil territorial et stratégie</x:v>
      </x:c>
      <x:c r="K3149" s="130" t="n">
        <x:v>10</x:v>
      </x:c>
    </x:row>
    <x:row r="3150" ht="59" customHeight="1">
      <x:c r="A3150" s="121" t="str">
        <x:v>D6-W-W3-P04-REPONSE-B-01</x:v>
      </x:c>
      <x:c r="B3150" s="122" t="str">
        <x:v>D6-W-W3-P04</x:v>
      </x:c>
      <x:c r="C3150" s="122" t="str">
        <x:v>REPONSE</x:v>
      </x:c>
      <x:c r="D3150" s="122" t="str">
        <x:v>B</x:v>
      </x:c>
      <x:c r="E3150" s="123" t="n">
        <x:v>1</x:v>
      </x:c>
      <x:c r="F3150" s="122" t="str">
        <x:v>Pilote des îles d’Oruun</x:v>
      </x:c>
      <x:c r="G3150" s="122" t="str">
        <x:v>Amène la lentille, puis garde l’opérateur. Je ne pourrai suivre son signal que si le chenal est ouvert.</x:v>
      </x:c>
      <x:c r="H3150" s="122" t="str">
        <x:v>Réponse au choix retenu ; les autres réponses ne sont pas jouées.</x:v>
      </x:c>
      <x:c r="I3150" s="122" t="str">
        <x:v>Option physiquement praticable ; aucune téléportation ou ressource supposée. Si choix de différer : sortie sûre encore atteignable.</x:v>
      </x:c>
      <x:c r="J3150" s="122" t="str">
        <x:v>Guerre de clan — conseil territorial et stratégie</x:v>
      </x:c>
      <x:c r="K3150" s="125" t="n">
        <x:v>18</x:v>
      </x:c>
    </x:row>
    <x:row r="3151" ht="269" customHeight="1">
      <x:c r="A3151" s="126" t="str">
        <x:v>D6-W-W3-P05-OUV---01</x:v>
      </x:c>
      <x:c r="B3151" s="127" t="str">
        <x:v>D6-W-W3-P05</x:v>
      </x:c>
      <x:c r="C3151" s="127" t="str">
        <x:v>OUV</x:v>
      </x:c>
      <x:c r="D3151" s="127" t="str">
        <x:v>-</x:v>
      </x:c>
      <x:c r="E3151" s="128" t="n">
        <x:v>1</x:v>
      </x:c>
      <x:c r="F3151" s="127" t="str">
        <x:v>Guide des anneaux de Sahr-Keth</x:v>
      </x:c>
      <x:c r="G3151" s="127" t="str">
        <x:v>Les trois anneaux ont des passages rares. La moraine garde notre charge ; la glace doit encore répondre sous chaque équipe.</x:v>
      </x:c>
      <x:c r="H3151" s="127" t="str">
        <x:v>Désigne l’élément visible concerné puis laisse au joueur le temps de regarder.</x:v>
      </x:c>
      <x:c r="I3151" s="127" t="str">
        <x:v>Blooded + vaisseau réellement acquis + trajet joué. Le statut de guerre est chargé seulement après arrivée dans ce même monde. ; conseil après arrivée, avant opération réellement engagée. Aucun territoire n’est gagné par la réponse ; progression et logistique communes aux trois modes. Appliquer les règles locales V5 du théâtre, dont les extensions à 24 zones actuelles sur les cinq mondes hors Korthas.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151" s="127" t="str">
        <x:v>Guerre de clan — conseil territorial et stratégie</x:v>
      </x:c>
      <x:c r="K3151" s="130" t="n">
        <x:v>21</x:v>
      </x:c>
    </x:row>
    <x:row r="3152" ht="74" customHeight="1">
      <x:c r="A3152" s="121" t="str">
        <x:v>D6-W-W3-P05-SUCCES---01</x:v>
      </x:c>
      <x:c r="B3152" s="122" t="str">
        <x:v>D6-W-W3-P05</x:v>
      </x:c>
      <x:c r="C3152" s="122" t="str">
        <x:v>SUCCES</x:v>
      </x:c>
      <x:c r="D3152" s="122" t="str">
        <x:v>-</x:v>
      </x:c>
      <x:c r="E3152" s="123" t="n">
        <x:v>1</x:v>
      </x:c>
      <x:c r="F3152" s="122" t="str">
        <x:v>Guide des anneaux de Sahr-Keth</x:v>
      </x:c>
      <x:c r="G3152" s="122" t="str">
        <x:v>Le groupe a trouvé son appui puis sa halte. Ce qui est resté sur la glace n’a pas rejoint le refuge.</x:v>
      </x:c>
      <x:c r="H3152" s="122" t="str">
        <x:v>Rejoint le point de travail ou de passage réellement obtenu.</x:v>
      </x:c>
      <x:c r="I3152" s="122" t="str">
        <x:v>Résultat correspondant effectivement constaté ; remplace ou supprime la ligne si choix de refus/différé/observation. Ne jamais jouer une victoire non acquise.</x:v>
      </x:c>
      <x:c r="J3152" s="122" t="str">
        <x:v>Guerre de clan — conseil territorial et stratégie</x:v>
      </x:c>
      <x:c r="K3152" s="125" t="n">
        <x:v>21</x:v>
      </x:c>
    </x:row>
    <x:row r="3153" ht="44" customHeight="1">
      <x:c r="A3153" s="126" t="str">
        <x:v>D6-W-W3-P05-ECHEC---01</x:v>
      </x:c>
      <x:c r="B3153" s="127" t="str">
        <x:v>D6-W-W3-P05</x:v>
      </x:c>
      <x:c r="C3153" s="127" t="str">
        <x:v>ECHEC</x:v>
      </x:c>
      <x:c r="D3153" s="127" t="str">
        <x:v>-</x:v>
      </x:c>
      <x:c r="E3153" s="128" t="n">
        <x:v>1</x:v>
      </x:c>
      <x:c r="F3153" s="127" t="str">
        <x:v>Guide des anneaux de Sahr-Keth</x:v>
      </x:c>
      <x:c r="G3153" s="127" t="str">
        <x:v>Cette fissure coupe le raccourci. Reprends la moraine tant que la charge peut encore y revenir.</x:v>
      </x:c>
      <x:c r="H3153" s="127" t="str">
        <x:v>Abaisse la main et regarde la route ou l’objet resté inaccessible.</x:v>
      </x:c>
      <x:c r="I3153" s="127" t="str">
        <x:v>Échec ou blocage correspondant effectivement observé ; les dégâts, objets et positions persistent.</x:v>
      </x:c>
      <x:c r="J3153" s="127" t="str">
        <x:v>Guerre de clan — conseil territorial et stratégie</x:v>
      </x:c>
      <x:c r="K3153" s="130" t="n">
        <x:v>16</x:v>
      </x:c>
    </x:row>
    <x:row r="3154" ht="44" customHeight="1">
      <x:c r="A3154" s="121" t="str">
        <x:v>D6-W-W3-P05-REPRISE---01</x:v>
      </x:c>
      <x:c r="B3154" s="122" t="str">
        <x:v>D6-W-W3-P05</x:v>
      </x:c>
      <x:c r="C3154" s="122" t="str">
        <x:v>REPRISE</x:v>
      </x:c>
      <x:c r="D3154" s="122" t="str">
        <x:v>-</x:v>
      </x:c>
      <x:c r="E3154" s="123" t="n">
        <x:v>1</x:v>
      </x:c>
      <x:c r="F3154" s="122" t="str">
        <x:v>Guide des anneaux de Sahr-Keth</x:v>
      </x:c>
      <x:c r="G3154" s="122" t="str">
        <x:v>Le guide voit seulement le passage proche. Recommençons l’observation depuis son abri.</x:v>
      </x:c>
      <x:c r="H3154" s="122" t="str">
        <x:v>Reprend sa place au dernier point sûr, sans rejouer le début.</x:v>
      </x:c>
      <x:c r="I3154" s="122" t="str">
        <x:v>Réinteraction volontaire après interruption ; état de l’action conservé.</x:v>
      </x:c>
      <x:c r="J3154" s="122" t="str">
        <x:v>Guerre de clan — conseil territorial et stratégie</x:v>
      </x:c>
      <x:c r="K3154" s="125" t="n">
        <x:v>12</x:v>
      </x:c>
    </x:row>
    <x:row r="3155" ht="59" customHeight="1">
      <x:c r="A3155" s="126" t="str">
        <x:v>D6-W-W3-P05-CHOIX-A-01</x:v>
      </x:c>
      <x:c r="B3155" s="127" t="str">
        <x:v>D6-W-W3-P05</x:v>
      </x:c>
      <x:c r="C3155" s="127" t="str">
        <x:v>CHOIX</x:v>
      </x:c>
      <x:c r="D3155" s="127" t="str">
        <x:v>A</x:v>
      </x:c>
      <x:c r="E3155" s="128" t="n">
        <x:v>1</x:v>
      </x:c>
      <x:c r="F3155" s="127" t="str">
        <x:v>Joueur</x:v>
      </x:c>
      <x:c r="G3155" s="127" t="str">
        <x:v>Je prends le temps de tenir les refuges et les routes.</x:v>
      </x:c>
      <x:c r="H3155" s="127" t="str">
        <x:v>Regarder la personne ou l’appui concerné ; intention, pas résultat.</x:v>
      </x:c>
      <x:c r="I3155" s="127" t="str">
        <x:v>Option physiquement praticable ; partenaires mentionnés présents et volontaires ; ressources nécessaires disponibles.</x:v>
      </x:c>
      <x:c r="J3155" s="127" t="str">
        <x:v>Guerre de clan — conseil territorial et stratégie</x:v>
      </x:c>
      <x:c r="K3155" s="130" t="n">
        <x:v>11</x:v>
      </x:c>
    </x:row>
    <x:row r="3156" ht="59" customHeight="1">
      <x:c r="A3156" s="121" t="str">
        <x:v>D6-W-W3-P05-REPONSE-A-01</x:v>
      </x:c>
      <x:c r="B3156" s="122" t="str">
        <x:v>D6-W-W3-P05</x:v>
      </x:c>
      <x:c r="C3156" s="122" t="str">
        <x:v>REPONSE</x:v>
      </x:c>
      <x:c r="D3156" s="122" t="str">
        <x:v>A</x:v>
      </x:c>
      <x:c r="E3156" s="123" t="n">
        <x:v>1</x:v>
      </x:c>
      <x:c r="F3156" s="122" t="str">
        <x:v>Guide des anneaux de Sahr-Keth</x:v>
      </x:c>
      <x:c r="G3156" s="122" t="str">
        <x:v>Livre ce qui les chauffe et laisse les groupes s’y arrêter. Le blessé porté jusqu’ici a toujours besoin de soin.</x:v>
      </x:c>
      <x:c r="H3156" s="122" t="str">
        <x:v>Réponse au choix retenu ; les autres réponses ne sont pas jouées.</x:v>
      </x:c>
      <x:c r="I3156" s="122" t="str">
        <x:v>Option physiquement praticable ; partenaires mentionnés présents et volontaires ; ressources nécessaires disponibles.</x:v>
      </x:c>
      <x:c r="J3156" s="122" t="str">
        <x:v>Guerre de clan — conseil territorial et stratégie</x:v>
      </x:c>
      <x:c r="K3156" s="125" t="n">
        <x:v>20</x:v>
      </x:c>
    </x:row>
    <x:row r="3157" ht="59" customHeight="1">
      <x:c r="A3157" s="126" t="str">
        <x:v>D6-W-W3-P05-CHOIX-B-01</x:v>
      </x:c>
      <x:c r="B3157" s="127" t="str">
        <x:v>D6-W-W3-P05</x:v>
      </x:c>
      <x:c r="C3157" s="127" t="str">
        <x:v>CHOIX</x:v>
      </x:c>
      <x:c r="D3157" s="127" t="str">
        <x:v>B</x:v>
      </x:c>
      <x:c r="E3157" s="128" t="n">
        <x:v>1</x:v>
      </x:c>
      <x:c r="F3157" s="127" t="str">
        <x:v>Joueur</x:v>
      </x:c>
      <x:c r="G3157" s="127" t="str">
        <x:v>Je tente une poursuite courte avant le blizzard.</x:v>
      </x:c>
      <x:c r="H3157" s="127" t="str">
        <x:v>Regarder la personne ou l’appui concerné ; intention, pas résultat.</x:v>
      </x:c>
      <x:c r="I3157" s="127" t="str">
        <x:v>Option physiquement praticable ; aucune téléportation ou ressource supposée. Si choix de différer : sortie sûre encore atteignable.</x:v>
      </x:c>
      <x:c r="J3157" s="127" t="str">
        <x:v>Guerre de clan — conseil territorial et stratégie</x:v>
      </x:c>
      <x:c r="K3157" s="130" t="n">
        <x:v>8</x:v>
      </x:c>
    </x:row>
    <x:row r="3158" ht="59" customHeight="1">
      <x:c r="A3158" s="121" t="str">
        <x:v>D6-W-W3-P05-REPONSE-B-01</x:v>
      </x:c>
      <x:c r="B3158" s="122" t="str">
        <x:v>D6-W-W3-P05</x:v>
      </x:c>
      <x:c r="C3158" s="122" t="str">
        <x:v>REPONSE</x:v>
      </x:c>
      <x:c r="D3158" s="122" t="str">
        <x:v>B</x:v>
      </x:c>
      <x:c r="E3158" s="123" t="n">
        <x:v>1</x:v>
      </x:c>
      <x:c r="F3158" s="122" t="str">
        <x:v>Guide des anneaux de Sahr-Keth</x:v>
      </x:c>
      <x:c r="G3158" s="122" t="str">
        <x:v>Un guide doit confirmer l’issue depuis un abri. Le dernier relevé ne garde pas les plaques solides.</x:v>
      </x:c>
      <x:c r="H3158" s="122" t="str">
        <x:v>Réponse au choix retenu ; les autres réponses ne sont pas jouées.</x:v>
      </x:c>
      <x:c r="I3158" s="122" t="str">
        <x:v>Option physiquement praticable ; aucune téléportation ou ressource supposée. Si choix de différer : sortie sûre encore atteignable.</x:v>
      </x:c>
      <x:c r="J3158" s="122" t="str">
        <x:v>Guerre de clan — conseil territorial et stratégie</x:v>
      </x:c>
      <x:c r="K3158" s="125" t="n">
        <x:v>17</x:v>
      </x:c>
    </x:row>
    <x:row r="3159" ht="269" customHeight="1">
      <x:c r="A3159" s="126" t="str">
        <x:v>D6-W-W3-P06-OUV---01</x:v>
      </x:c>
      <x:c r="B3159" s="127" t="str">
        <x:v>D6-W-W3-P06</x:v>
      </x:c>
      <x:c r="C3159" s="127" t="str">
        <x:v>OUV</x:v>
      </x:c>
      <x:c r="D3159" s="127" t="str">
        <x:v>-</x:v>
      </x:c>
      <x:c r="E3159" s="128" t="n">
        <x:v>1</x:v>
      </x:c>
      <x:c r="F3159" s="127" t="str">
        <x:v>Responsable des liaisons d’Ilyss</x:v>
      </x:c>
      <x:c r="G3159" s="127" t="str">
        <x:v>Le port du sol et l’anneau ne sont pas deux portes voisines. Il faut une coque entre eux, un quai qui la reçoit et un sas qui fonctionne.</x:v>
      </x:c>
      <x:c r="H3159" s="127" t="str">
        <x:v>Désigne l’élément visible concerné puis laisse au joueur le temps de regarder.</x:v>
      </x:c>
      <x:c r="I3159" s="127" t="str">
        <x:v>Blooded + vaisseau réellement acquis + trajet joué. Le statut de guerre est chargé seulement après arrivée dans ce même monde. ; conseil après arrivée, avant opération réellement engagée. Aucun territoire n’est gagné par la réponse ; progression et logistique communes aux trois modes. Appliquer les règles locales V5 du théâtre, dont les extensions à 24 zones actuelles sur les cinq mondes hors Korthas.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159" s="127" t="str">
        <x:v>Guerre de clan — conseil territorial et stratégie</x:v>
      </x:c>
      <x:c r="K3159" s="130" t="n">
        <x:v>28</x:v>
      </x:c>
    </x:row>
    <x:row r="3160" ht="74" customHeight="1">
      <x:c r="A3160" s="121" t="str">
        <x:v>D6-W-W3-P06-SUCCES---01</x:v>
      </x:c>
      <x:c r="B3160" s="122" t="str">
        <x:v>D6-W-W3-P06</x:v>
      </x:c>
      <x:c r="C3160" s="122" t="str">
        <x:v>SUCCES</x:v>
      </x:c>
      <x:c r="D3160" s="122" t="str">
        <x:v>-</x:v>
      </x:c>
      <x:c r="E3160" s="123" t="n">
        <x:v>1</x:v>
      </x:c>
      <x:c r="F3160" s="122" t="str">
        <x:v>Responsable des liaisons d’Ilyss</x:v>
      </x:c>
      <x:c r="G3160" s="122" t="str">
        <x:v>Le groupe est arrivé au compartiment annoncé après son trajet. Le navire se trouve au quai où il a terminé.</x:v>
      </x:c>
      <x:c r="H3160" s="122" t="str">
        <x:v>Rejoint le point de travail ou de passage réellement obtenu.</x:v>
      </x:c>
      <x:c r="I3160" s="122" t="str">
        <x:v>Résultat correspondant effectivement constaté ; remplace ou supprime la ligne si choix de refus/différé/observation. Ne jamais jouer une victoire non acquise.</x:v>
      </x:c>
      <x:c r="J3160" s="122" t="str">
        <x:v>Guerre de clan — conseil territorial et stratégie</x:v>
      </x:c>
      <x:c r="K3160" s="125" t="n">
        <x:v>20</x:v>
      </x:c>
    </x:row>
    <x:row r="3161" ht="44" customHeight="1">
      <x:c r="A3161" s="126" t="str">
        <x:v>D6-W-W3-P06-ECHEC---01</x:v>
      </x:c>
      <x:c r="B3161" s="127" t="str">
        <x:v>D6-W-W3-P06</x:v>
      </x:c>
      <x:c r="C3161" s="127" t="str">
        <x:v>ECHEC</x:v>
      </x:c>
      <x:c r="D3161" s="127" t="str">
        <x:v>-</x:v>
      </x:c>
      <x:c r="E3161" s="128" t="n">
        <x:v>1</x:v>
      </x:c>
      <x:c r="F3161" s="127" t="str">
        <x:v>Responsable des liaisons d’Ilyss</x:v>
      </x:c>
      <x:c r="G3161" s="127" t="str">
        <x:v>Le sas ne répond pas. Les chasseurs attendent de leur côté ; le hublot ne leur ouvre aucun passage.</x:v>
      </x:c>
      <x:c r="H3161" s="127" t="str">
        <x:v>Abaisse la main et regarde la route ou l’objet resté inaccessible.</x:v>
      </x:c>
      <x:c r="I3161" s="127" t="str">
        <x:v>Échec ou blocage correspondant effectivement observé ; les dégâts, objets et positions persistent.</x:v>
      </x:c>
      <x:c r="J3161" s="127" t="str">
        <x:v>Guerre de clan — conseil territorial et stratégie</x:v>
      </x:c>
      <x:c r="K3161" s="130" t="n">
        <x:v>19</x:v>
      </x:c>
    </x:row>
    <x:row r="3162" ht="44" customHeight="1">
      <x:c r="A3162" s="121" t="str">
        <x:v>D6-W-W3-P06-REPRISE---01</x:v>
      </x:c>
      <x:c r="B3162" s="122" t="str">
        <x:v>D6-W-W3-P06</x:v>
      </x:c>
      <x:c r="C3162" s="122" t="str">
        <x:v>REPRISE</x:v>
      </x:c>
      <x:c r="D3162" s="122" t="str">
        <x:v>-</x:v>
      </x:c>
      <x:c r="E3162" s="123" t="n">
        <x:v>1</x:v>
      </x:c>
      <x:c r="F3162" s="122" t="str">
        <x:v>Responsable des liaisons d’Ilyss</x:v>
      </x:c>
      <x:c r="G3162" s="122" t="str">
        <x:v>La dernière image vient de ce relais. Reprenons après vérification de sa réception.</x:v>
      </x:c>
      <x:c r="H3162" s="122" t="str">
        <x:v>Reprend sa place au dernier point sûr, sans rejouer le début.</x:v>
      </x:c>
      <x:c r="I3162" s="122" t="str">
        <x:v>Réinteraction volontaire après interruption ; état de l’action conservé.</x:v>
      </x:c>
      <x:c r="J3162" s="122" t="str">
        <x:v>Guerre de clan — conseil territorial et stratégie</x:v>
      </x:c>
      <x:c r="K3162" s="125" t="n">
        <x:v>13</x:v>
      </x:c>
    </x:row>
    <x:row r="3163" ht="59" customHeight="1">
      <x:c r="A3163" s="126" t="str">
        <x:v>D6-W-W3-P06-CHOIX-A-01</x:v>
      </x:c>
      <x:c r="B3163" s="127" t="str">
        <x:v>D6-W-W3-P06</x:v>
      </x:c>
      <x:c r="C3163" s="127" t="str">
        <x:v>CHOIX</x:v>
      </x:c>
      <x:c r="D3163" s="127" t="str">
        <x:v>A</x:v>
      </x:c>
      <x:c r="E3163" s="128" t="n">
        <x:v>1</x:v>
      </x:c>
      <x:c r="F3163" s="127" t="str">
        <x:v>Joueur</x:v>
      </x:c>
      <x:c r="G3163" s="127" t="str">
        <x:v>Je sécurise d’abord la liaison jusqu’au port.</x:v>
      </x:c>
      <x:c r="H3163" s="127" t="str">
        <x:v>Regarder la personne ou l’appui concerné ; intention, pas résultat.</x:v>
      </x:c>
      <x:c r="I3163" s="127" t="str">
        <x:v>Option physiquement praticable ; partenaires mentionnés présents et volontaires ; ressources nécessaires disponibles.</x:v>
      </x:c>
      <x:c r="J3163" s="127" t="str">
        <x:v>Guerre de clan — conseil territorial et stratégie</x:v>
      </x:c>
      <x:c r="K3163" s="130" t="n">
        <x:v>7</x:v>
      </x:c>
    </x:row>
    <x:row r="3164" ht="59" customHeight="1">
      <x:c r="A3164" s="121" t="str">
        <x:v>D6-W-W3-P06-REPONSE-A-01</x:v>
      </x:c>
      <x:c r="B3164" s="122" t="str">
        <x:v>D6-W-W3-P06</x:v>
      </x:c>
      <x:c r="C3164" s="122" t="str">
        <x:v>REPONSE</x:v>
      </x:c>
      <x:c r="D3164" s="122" t="str">
        <x:v>A</x:v>
      </x:c>
      <x:c r="E3164" s="123" t="n">
        <x:v>1</x:v>
      </x:c>
      <x:c r="F3164" s="122" t="str">
        <x:v>Responsable des liaisons d’Ilyss</x:v>
      </x:c>
      <x:c r="G3164" s="122" t="str">
        <x:v>Répare le relais et teste ce qui revient de l’autre poste. Une image ancienne restera ancienne.</x:v>
      </x:c>
      <x:c r="H3164" s="122" t="str">
        <x:v>Réponse au choix retenu ; les autres réponses ne sont pas jouées.</x:v>
      </x:c>
      <x:c r="I3164" s="122" t="str">
        <x:v>Option physiquement praticable ; partenaires mentionnés présents et volontaires ; ressources nécessaires disponibles.</x:v>
      </x:c>
      <x:c r="J3164" s="122" t="str">
        <x:v>Guerre de clan — conseil territorial et stratégie</x:v>
      </x:c>
      <x:c r="K3164" s="125" t="n">
        <x:v>16</x:v>
      </x:c>
    </x:row>
    <x:row r="3165" ht="59" customHeight="1">
      <x:c r="A3165" s="126" t="str">
        <x:v>D6-W-W3-P06-CHOIX-B-01</x:v>
      </x:c>
      <x:c r="B3165" s="127" t="str">
        <x:v>D6-W-W3-P06</x:v>
      </x:c>
      <x:c r="C3165" s="127" t="str">
        <x:v>CHOIX</x:v>
      </x:c>
      <x:c r="D3165" s="127" t="str">
        <x:v>B</x:v>
      </x:c>
      <x:c r="E3165" s="128" t="n">
        <x:v>1</x:v>
      </x:c>
      <x:c r="F3165" s="127" t="str">
        <x:v>Joueur</x:v>
      </x:c>
      <x:c r="G3165" s="127" t="str">
        <x:v>Je prépare une montée limitée vers l’anneau.</x:v>
      </x:c>
      <x:c r="H3165" s="127" t="str">
        <x:v>Regarder la personne ou l’appui concerné ; intention, pas résultat.</x:v>
      </x:c>
      <x:c r="I3165" s="127" t="str">
        <x:v>Option physiquement praticable ; aucune téléportation ou ressource supposée. Si choix de différer : sortie sûre encore atteignable.</x:v>
      </x:c>
      <x:c r="J3165" s="127" t="str">
        <x:v>Guerre de clan — conseil territorial et stratégie</x:v>
      </x:c>
      <x:c r="K3165" s="130" t="n">
        <x:v>7</x:v>
      </x:c>
    </x:row>
    <x:row r="3166" ht="59" customHeight="1">
      <x:c r="A3166" s="121" t="str">
        <x:v>D6-W-W3-P06-REPONSE-B-01</x:v>
      </x:c>
      <x:c r="B3166" s="122" t="str">
        <x:v>D6-W-W3-P06</x:v>
      </x:c>
      <x:c r="C3166" s="122" t="str">
        <x:v>REPONSE</x:v>
      </x:c>
      <x:c r="D3166" s="122" t="str">
        <x:v>B</x:v>
      </x:c>
      <x:c r="E3166" s="123" t="n">
        <x:v>1</x:v>
      </x:c>
      <x:c r="F3166" s="122" t="str">
        <x:v>Responsable des liaisons d’Ilyss</x:v>
      </x:c>
      <x:c r="G3166" s="122" t="str">
        <x:v>Réunis le pilote, la coque et ceux qui ont une place. Le reste attendra au sol.</x:v>
      </x:c>
      <x:c r="H3166" s="122" t="str">
        <x:v>Réponse au choix retenu ; les autres réponses ne sont pas jouées.</x:v>
      </x:c>
      <x:c r="I3166" s="122" t="str">
        <x:v>Option physiquement praticable ; aucune téléportation ou ressource supposée. Si choix de différer : sortie sûre encore atteignable.</x:v>
      </x:c>
      <x:c r="J3166" s="122" t="str">
        <x:v>Guerre de clan — conseil territorial et stratégie</x:v>
      </x:c>
      <x:c r="K3166" s="125" t="n">
        <x:v>16</x:v>
      </x:c>
    </x:row>
    <x:row r="3167" ht="209" customHeight="1">
      <x:c r="A3167" s="126" t="str">
        <x:v>D6-W-PNJ-ROLE-01-OUV---01</x:v>
      </x:c>
      <x:c r="B3167" s="127" t="str">
        <x:v>D6-W-PNJ-ROLE-01</x:v>
      </x:c>
      <x:c r="C3167" s="127" t="str">
        <x:v>OUV</x:v>
      </x:c>
      <x:c r="D3167" s="127" t="str">
        <x:v>-</x:v>
      </x:c>
      <x:c r="E3167" s="128" t="n">
        <x:v>1</x:v>
      </x:c>
      <x:c r="F3167" s="127" t="str">
        <x:v>Forgeron de lames du poste rencontré</x:v>
      </x:c>
      <x:c r="G3167" s="127" t="str">
        <x:v>Tu tiens ta lame plus haut depuis ton retour. Montre la garde ; ce n’est pas ton nom qui la fera tenir.</x:v>
      </x:c>
      <x:c r="H3167" s="127" t="str">
        <x:v>Désigne l’élément visible concerné puis laisse au joueur le temps de regarder.</x:v>
      </x:c>
      <x:c r="I3167"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167" s="127" t="str">
        <x:v>Vie locale — métier et interaction 2D</x:v>
      </x:c>
      <x:c r="K3167" s="130" t="n">
        <x:v>22</x:v>
      </x:c>
    </x:row>
    <x:row r="3168" ht="74" customHeight="1">
      <x:c r="A3168" s="121" t="str">
        <x:v>D6-W-PNJ-ROLE-01-SUCCES---01</x:v>
      </x:c>
      <x:c r="B3168" s="122" t="str">
        <x:v>D6-W-PNJ-ROLE-01</x:v>
      </x:c>
      <x:c r="C3168" s="122" t="str">
        <x:v>SUCCES</x:v>
      </x:c>
      <x:c r="D3168" s="122" t="str">
        <x:v>-</x:v>
      </x:c>
      <x:c r="E3168" s="123" t="n">
        <x:v>1</x:v>
      </x:c>
      <x:c r="F3168" s="122" t="str">
        <x:v>Forgeron de lames du poste rencontré</x:v>
      </x:c>
      <x:c r="G3168" s="122" t="str">
        <x:v>La garde a tenu ton mouvement. Tu peux sentir la différence sans me croire sur parole.</x:v>
      </x:c>
      <x:c r="H3168" s="122" t="str">
        <x:v>Rejoint le point de travail ou de passage réellement obtenu.</x:v>
      </x:c>
      <x:c r="I3168" s="122" t="str">
        <x:v>Résultat correspondant effectivement constaté ; remplace ou supprime la ligne si choix de refus/différé/observation. Ne jamais jouer une victoire non acquise.</x:v>
      </x:c>
      <x:c r="J3168" s="122" t="str">
        <x:v>Vie locale — métier et interaction 2D</x:v>
      </x:c>
      <x:c r="K3168" s="125" t="n">
        <x:v>16</x:v>
      </x:c>
    </x:row>
    <x:row r="3169" ht="44" customHeight="1">
      <x:c r="A3169" s="126" t="str">
        <x:v>D6-W-PNJ-ROLE-01-ECHEC---01</x:v>
      </x:c>
      <x:c r="B3169" s="127" t="str">
        <x:v>D6-W-PNJ-ROLE-01</x:v>
      </x:c>
      <x:c r="C3169" s="127" t="str">
        <x:v>ECHEC</x:v>
      </x:c>
      <x:c r="D3169" s="127" t="str">
        <x:v>-</x:v>
      </x:c>
      <x:c r="E3169" s="128" t="n">
        <x:v>1</x:v>
      </x:c>
      <x:c r="F3169" s="127" t="str">
        <x:v>Forgeron de lames du poste rencontré</x:v>
      </x:c>
      <x:c r="G3169" s="127" t="str">
        <x:v>Elle tire encore à gauche. Nous avons trouvé l’erreur, pas fini le travail.</x:v>
      </x:c>
      <x:c r="H3169" s="127" t="str">
        <x:v>Abaisse la main et regarde la route ou l’objet resté inaccessible.</x:v>
      </x:c>
      <x:c r="I3169" s="127" t="str">
        <x:v>Échec ou blocage correspondant effectivement observé ; les dégâts, objets et positions persistent.</x:v>
      </x:c>
      <x:c r="J3169" s="127" t="str">
        <x:v>Vie locale — métier et interaction 2D</x:v>
      </x:c>
      <x:c r="K3169" s="130" t="n">
        <x:v>13</x:v>
      </x:c>
    </x:row>
    <x:row r="3170" ht="44" customHeight="1">
      <x:c r="A3170" s="121" t="str">
        <x:v>D6-W-PNJ-ROLE-01-REPRISE---01</x:v>
      </x:c>
      <x:c r="B3170" s="122" t="str">
        <x:v>D6-W-PNJ-ROLE-01</x:v>
      </x:c>
      <x:c r="C3170" s="122" t="str">
        <x:v>REPRISE</x:v>
      </x:c>
      <x:c r="D3170" s="122" t="str">
        <x:v>-</x:v>
      </x:c>
      <x:c r="E3170" s="123" t="n">
        <x:v>1</x:v>
      </x:c>
      <x:c r="F3170" s="122" t="str">
        <x:v>Forgeron de lames du poste rencontré</x:v>
      </x:c>
      <x:c r="G3170" s="122" t="str">
        <x:v>Ta pièce attend dans cette pince. Reprends la prise qui l’a mise de travers.</x:v>
      </x:c>
      <x:c r="H3170" s="122" t="str">
        <x:v>Reprend sa place au dernier point sûr, sans rejouer le début.</x:v>
      </x:c>
      <x:c r="I3170" s="122" t="str">
        <x:v>Réinteraction volontaire après interruption ; état de l’action conservé.</x:v>
      </x:c>
      <x:c r="J3170" s="122" t="str">
        <x:v>Vie locale — métier et interaction 2D</x:v>
      </x:c>
      <x:c r="K3170" s="125" t="n">
        <x:v>14</x:v>
      </x:c>
    </x:row>
    <x:row r="3171" ht="59" customHeight="1">
      <x:c r="A3171" s="126" t="str">
        <x:v>D6-W-PNJ-ROLE-01-CHOIX-A-01</x:v>
      </x:c>
      <x:c r="B3171" s="127" t="str">
        <x:v>D6-W-PNJ-ROLE-01</x:v>
      </x:c>
      <x:c r="C3171" s="127" t="str">
        <x:v>CHOIX</x:v>
      </x:c>
      <x:c r="D3171" s="127" t="str">
        <x:v>A</x:v>
      </x:c>
      <x:c r="E3171" s="128" t="n">
        <x:v>1</x:v>
      </x:c>
      <x:c r="F3171" s="127" t="str">
        <x:v>Joueur</x:v>
      </x:c>
      <x:c r="G3171" s="127" t="str">
        <x:v>Je veux comprendre ce qui a lâché.</x:v>
      </x:c>
      <x:c r="H3171" s="127" t="str">
        <x:v>Regarder la personne ou l’appui concerné ; intention, pas résultat.</x:v>
      </x:c>
      <x:c r="I3171" s="127" t="str">
        <x:v>Option physiquement praticable ; partenaires mentionnés présents et volontaires ; ressources nécessaires disponibles.</x:v>
      </x:c>
      <x:c r="J3171" s="127" t="str">
        <x:v>Vie locale — métier et interaction 2D</x:v>
      </x:c>
      <x:c r="K3171" s="130" t="n">
        <x:v>7</x:v>
      </x:c>
    </x:row>
    <x:row r="3172" ht="59" customHeight="1">
      <x:c r="A3172" s="121" t="str">
        <x:v>D6-W-PNJ-ROLE-01-REPONSE-A-01</x:v>
      </x:c>
      <x:c r="B3172" s="122" t="str">
        <x:v>D6-W-PNJ-ROLE-01</x:v>
      </x:c>
      <x:c r="C3172" s="122" t="str">
        <x:v>REPONSE</x:v>
      </x:c>
      <x:c r="D3172" s="122" t="str">
        <x:v>A</x:v>
      </x:c>
      <x:c r="E3172" s="123" t="n">
        <x:v>1</x:v>
      </x:c>
      <x:c r="F3172" s="122" t="str">
        <x:v>Forgeron de lames du poste rencontré</x:v>
      </x:c>
      <x:c r="G3172" s="122" t="str">
        <x:v>Pose tes doigts sur la prise d’essai. Refais le mouvement lentement, je regarderai l’attache.</x:v>
      </x:c>
      <x:c r="H3172" s="122" t="str">
        <x:v>Réponse au choix retenu ; les autres réponses ne sont pas jouées.</x:v>
      </x:c>
      <x:c r="I3172" s="122" t="str">
        <x:v>Option physiquement praticable ; partenaires mentionnés présents et volontaires ; ressources nécessaires disponibles.</x:v>
      </x:c>
      <x:c r="J3172" s="122" t="str">
        <x:v>Vie locale — métier et interaction 2D</x:v>
      </x:c>
      <x:c r="K3172" s="125" t="n">
        <x:v>14</x:v>
      </x:c>
    </x:row>
    <x:row r="3173" ht="59" customHeight="1">
      <x:c r="A3173" s="126" t="str">
        <x:v>D6-W-PNJ-ROLE-01-CHOIX-B-01</x:v>
      </x:c>
      <x:c r="B3173" s="127" t="str">
        <x:v>D6-W-PNJ-ROLE-01</x:v>
      </x:c>
      <x:c r="C3173" s="127" t="str">
        <x:v>CHOIX</x:v>
      </x:c>
      <x:c r="D3173" s="127" t="str">
        <x:v>B</x:v>
      </x:c>
      <x:c r="E3173" s="128" t="n">
        <x:v>1</x:v>
      </x:c>
      <x:c r="F3173" s="127" t="str">
        <x:v>Joueur</x:v>
      </x:c>
      <x:c r="G3173" s="127" t="str">
        <x:v>Réparons-la d’abord, puis je la mets à l’épreuve.</x:v>
      </x:c>
      <x:c r="H3173" s="127" t="str">
        <x:v>Regarder la personne ou l’appui concerné ; intention, pas résultat.</x:v>
      </x:c>
      <x:c r="I3173" s="127" t="str">
        <x:v>Option physiquement praticable ; aucune téléportation ou ressource supposée. Si choix de différer : sortie sûre encore atteignable.</x:v>
      </x:c>
      <x:c r="J3173" s="127" t="str">
        <x:v>Vie locale — métier et interaction 2D</x:v>
      </x:c>
      <x:c r="K3173" s="130" t="n">
        <x:v>8</x:v>
      </x:c>
    </x:row>
    <x:row r="3174" ht="59" customHeight="1">
      <x:c r="A3174" s="121" t="str">
        <x:v>D6-W-PNJ-ROLE-01-REPONSE-B-01</x:v>
      </x:c>
      <x:c r="B3174" s="122" t="str">
        <x:v>D6-W-PNJ-ROLE-01</x:v>
      </x:c>
      <x:c r="C3174" s="122" t="str">
        <x:v>REPONSE</x:v>
      </x:c>
      <x:c r="D3174" s="122" t="str">
        <x:v>B</x:v>
      </x:c>
      <x:c r="E3174" s="123" t="n">
        <x:v>1</x:v>
      </x:c>
      <x:c r="F3174" s="122" t="str">
        <x:v>Forgeron de lames du poste rencontré</x:v>
      </x:c>
      <x:c r="G3174" s="122" t="str">
        <x:v>Donne-moi la pièce. Tu vérifieras le travail sur le parcours, pas en la faisant briller devant l’établi.</x:v>
      </x:c>
      <x:c r="H3174" s="122" t="str">
        <x:v>Réponse au choix retenu ; les autres réponses ne sont pas jouées.</x:v>
      </x:c>
      <x:c r="I3174" s="122" t="str">
        <x:v>Option physiquement praticable ; aucune téléportation ou ressource supposée. Si choix de différer : sortie sûre encore atteignable.</x:v>
      </x:c>
      <x:c r="J3174" s="122" t="str">
        <x:v>Vie locale — métier et interaction 2D</x:v>
      </x:c>
      <x:c r="K3174" s="125" t="n">
        <x:v>17</x:v>
      </x:c>
    </x:row>
    <x:row r="3175" ht="209" customHeight="1">
      <x:c r="A3175" s="126" t="str">
        <x:v>D6-W-PNJ-ROLE-02-OUV---01</x:v>
      </x:c>
      <x:c r="B3175" s="127" t="str">
        <x:v>D6-W-PNJ-ROLE-02</x:v>
      </x:c>
      <x:c r="C3175" s="127" t="str">
        <x:v>OUV</x:v>
      </x:c>
      <x:c r="D3175" s="127" t="str">
        <x:v>-</x:v>
      </x:c>
      <x:c r="E3175" s="128" t="n">
        <x:v>1</x:v>
      </x:c>
      <x:c r="F3175" s="127" t="str">
        <x:v>Façonneuse de masques du poste rencontré</x:v>
      </x:c>
      <x:c r="G3175" s="127" t="str">
        <x:v>Ne tourne pas la tête. Le bord te cache le mannequin qui vient de ta gauche. Un masque doit d’abord te laisser voir.</x:v>
      </x:c>
      <x:c r="H3175" s="127" t="str">
        <x:v>Désigne l’élément visible concerné puis laisse au joueur le temps de regarder.</x:v>
      </x:c>
      <x:c r="I3175"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175" s="127" t="str">
        <x:v>Vie locale — métier et interaction 2D</x:v>
      </x:c>
      <x:c r="K3175" s="130" t="n">
        <x:v>23</x:v>
      </x:c>
    </x:row>
    <x:row r="3176" ht="74" customHeight="1">
      <x:c r="A3176" s="121" t="str">
        <x:v>D6-W-PNJ-ROLE-02-SUCCES---01</x:v>
      </x:c>
      <x:c r="B3176" s="122" t="str">
        <x:v>D6-W-PNJ-ROLE-02</x:v>
      </x:c>
      <x:c r="C3176" s="122" t="str">
        <x:v>SUCCES</x:v>
      </x:c>
      <x:c r="D3176" s="122" t="str">
        <x:v>-</x:v>
      </x:c>
      <x:c r="E3176" s="123" t="n">
        <x:v>1</x:v>
      </x:c>
      <x:c r="F3176" s="122" t="str">
        <x:v>Façonneuse de masques du poste rencontré</x:v>
      </x:c>
      <x:c r="G3176" s="122" t="str">
        <x:v>Tu as suivi les cibles avec le masque choisi. Ses limites ne sont plus une surprise.</x:v>
      </x:c>
      <x:c r="H3176" s="122" t="str">
        <x:v>Rejoint le point de travail ou de passage réellement obtenu.</x:v>
      </x:c>
      <x:c r="I3176" s="122" t="str">
        <x:v>Résultat correspondant effectivement constaté ; remplace ou supprime la ligne si choix de refus/différé/observation. Ne jamais jouer une victoire non acquise.</x:v>
      </x:c>
      <x:c r="J3176" s="122" t="str">
        <x:v>Vie locale — métier et interaction 2D</x:v>
      </x:c>
      <x:c r="K3176" s="125" t="n">
        <x:v>16</x:v>
      </x:c>
    </x:row>
    <x:row r="3177" ht="44" customHeight="1">
      <x:c r="A3177" s="126" t="str">
        <x:v>D6-W-PNJ-ROLE-02-ECHEC---01</x:v>
      </x:c>
      <x:c r="B3177" s="127" t="str">
        <x:v>D6-W-PNJ-ROLE-02</x:v>
      </x:c>
      <x:c r="C3177" s="127" t="str">
        <x:v>ECHEC</x:v>
      </x:c>
      <x:c r="D3177" s="127" t="str">
        <x:v>-</x:v>
      </x:c>
      <x:c r="E3177" s="128" t="n">
        <x:v>1</x:v>
      </x:c>
      <x:c r="F3177" s="127" t="str">
        <x:v>Façonneuse de masques du poste rencontré</x:v>
      </x:c>
      <x:c r="G3177" s="127" t="str">
        <x:v>Cette silhouette reste cachée. Le masque ne te donne pas une vue à travers son bord.</x:v>
      </x:c>
      <x:c r="H3177" s="127" t="str">
        <x:v>Abaisse la main et regarde la route ou l’objet resté inaccessible.</x:v>
      </x:c>
      <x:c r="I3177" s="127" t="str">
        <x:v>Échec ou blocage correspondant effectivement observé ; les dégâts, objets et positions persistent.</x:v>
      </x:c>
      <x:c r="J3177" s="127" t="str">
        <x:v>Vie locale — métier et interaction 2D</x:v>
      </x:c>
      <x:c r="K3177" s="130" t="n">
        <x:v>16</x:v>
      </x:c>
    </x:row>
    <x:row r="3178" ht="44" customHeight="1">
      <x:c r="A3178" s="121" t="str">
        <x:v>D6-W-PNJ-ROLE-02-REPRISE---01</x:v>
      </x:c>
      <x:c r="B3178" s="122" t="str">
        <x:v>D6-W-PNJ-ROLE-02</x:v>
      </x:c>
      <x:c r="C3178" s="122" t="str">
        <x:v>REPRISE</x:v>
      </x:c>
      <x:c r="D3178" s="122" t="str">
        <x:v>-</x:v>
      </x:c>
      <x:c r="E3178" s="123" t="n">
        <x:v>1</x:v>
      </x:c>
      <x:c r="F3178" s="122" t="str">
        <x:v>Façonneuse de masques du poste rencontré</x:v>
      </x:c>
      <x:c r="G3178" s="122" t="str">
        <x:v>Le mannequin attend au même endroit. Reprenons depuis la marque au sol.</x:v>
      </x:c>
      <x:c r="H3178" s="122" t="str">
        <x:v>Reprend sa place au dernier point sûr, sans rejouer le début.</x:v>
      </x:c>
      <x:c r="I3178" s="122" t="str">
        <x:v>Réinteraction volontaire après interruption ; état de l’action conservé.</x:v>
      </x:c>
      <x:c r="J3178" s="122" t="str">
        <x:v>Vie locale — métier et interaction 2D</x:v>
      </x:c>
      <x:c r="K3178" s="125" t="n">
        <x:v>12</x:v>
      </x:c>
    </x:row>
    <x:row r="3179" ht="59" customHeight="1">
      <x:c r="A3179" s="126" t="str">
        <x:v>D6-W-PNJ-ROLE-02-CHOIX-A-01</x:v>
      </x:c>
      <x:c r="B3179" s="127" t="str">
        <x:v>D6-W-PNJ-ROLE-02</x:v>
      </x:c>
      <x:c r="C3179" s="127" t="str">
        <x:v>CHOIX</x:v>
      </x:c>
      <x:c r="D3179" s="127" t="str">
        <x:v>A</x:v>
      </x:c>
      <x:c r="E3179" s="128" t="n">
        <x:v>1</x:v>
      </x:c>
      <x:c r="F3179" s="127" t="str">
        <x:v>Joueur</x:v>
      </x:c>
      <x:c r="G3179" s="127" t="str">
        <x:v>Je compare l’ouverture large.</x:v>
      </x:c>
      <x:c r="H3179" s="127" t="str">
        <x:v>Regarder la personne ou l’appui concerné ; intention, pas résultat.</x:v>
      </x:c>
      <x:c r="I3179" s="127" t="str">
        <x:v>Option physiquement praticable ; partenaires mentionnés présents et volontaires ; ressources nécessaires disponibles.</x:v>
      </x:c>
      <x:c r="J3179" s="127" t="str">
        <x:v>Vie locale — métier et interaction 2D</x:v>
      </x:c>
      <x:c r="K3179" s="130" t="n">
        <x:v>4</x:v>
      </x:c>
    </x:row>
    <x:row r="3180" ht="59" customHeight="1">
      <x:c r="A3180" s="121" t="str">
        <x:v>D6-W-PNJ-ROLE-02-REPONSE-A-01</x:v>
      </x:c>
      <x:c r="B3180" s="122" t="str">
        <x:v>D6-W-PNJ-ROLE-02</x:v>
      </x:c>
      <x:c r="C3180" s="122" t="str">
        <x:v>REPONSE</x:v>
      </x:c>
      <x:c r="D3180" s="122" t="str">
        <x:v>A</x:v>
      </x:c>
      <x:c r="E3180" s="123" t="n">
        <x:v>1</x:v>
      </x:c>
      <x:c r="F3180" s="122" t="str">
        <x:v>Façonneuse de masques du poste rencontré</x:v>
      </x:c>
      <x:c r="G3180" s="122" t="str">
        <x:v>Reste sur cette marque pendant que je déplace les cibles. Tu sentiras aussi ce qu’elle expose.</x:v>
      </x:c>
      <x:c r="H3180" s="122" t="str">
        <x:v>Réponse au choix retenu ; les autres réponses ne sont pas jouées.</x:v>
      </x:c>
      <x:c r="I3180" s="122" t="str">
        <x:v>Option physiquement praticable ; partenaires mentionnés présents et volontaires ; ressources nécessaires disponibles.</x:v>
      </x:c>
      <x:c r="J3180" s="122" t="str">
        <x:v>Vie locale — métier et interaction 2D</x:v>
      </x:c>
      <x:c r="K3180" s="125" t="n">
        <x:v>16</x:v>
      </x:c>
    </x:row>
    <x:row r="3181" ht="59" customHeight="1">
      <x:c r="A3181" s="126" t="str">
        <x:v>D6-W-PNJ-ROLE-02-CHOIX-B-01</x:v>
      </x:c>
      <x:c r="B3181" s="127" t="str">
        <x:v>D6-W-PNJ-ROLE-02</x:v>
      </x:c>
      <x:c r="C3181" s="127" t="str">
        <x:v>CHOIX</x:v>
      </x:c>
      <x:c r="D3181" s="127" t="str">
        <x:v>B</x:v>
      </x:c>
      <x:c r="E3181" s="128" t="n">
        <x:v>1</x:v>
      </x:c>
      <x:c r="F3181" s="127" t="str">
        <x:v>Joueur</x:v>
      </x:c>
      <x:c r="G3181" s="127" t="str">
        <x:v>Je garde une protection plus fermée et je travaille mon angle.</x:v>
      </x:c>
      <x:c r="H3181" s="127" t="str">
        <x:v>Regarder la personne ou l’appui concerné ; intention, pas résultat.</x:v>
      </x:c>
      <x:c r="I3181" s="127" t="str">
        <x:v>Option physiquement praticable ; aucune téléportation ou ressource supposée. Si choix de différer : sortie sûre encore atteignable.</x:v>
      </x:c>
      <x:c r="J3181" s="127" t="str">
        <x:v>Vie locale — métier et interaction 2D</x:v>
      </x:c>
      <x:c r="K3181" s="130" t="n">
        <x:v>11</x:v>
      </x:c>
    </x:row>
    <x:row r="3182" ht="59" customHeight="1">
      <x:c r="A3182" s="121" t="str">
        <x:v>D6-W-PNJ-ROLE-02-REPONSE-B-01</x:v>
      </x:c>
      <x:c r="B3182" s="122" t="str">
        <x:v>D6-W-PNJ-ROLE-02</x:v>
      </x:c>
      <x:c r="C3182" s="122" t="str">
        <x:v>REPONSE</x:v>
      </x:c>
      <x:c r="D3182" s="122" t="str">
        <x:v>B</x:v>
      </x:c>
      <x:c r="E3182" s="123" t="n">
        <x:v>1</x:v>
      </x:c>
      <x:c r="F3182" s="122" t="str">
        <x:v>Façonneuse de masques du poste rencontré</x:v>
      </x:c>
      <x:c r="G3182" s="122" t="str">
        <x:v>Alors nous changeons tes appuis. Tu devras chercher ce côté avec ton corps.</x:v>
      </x:c>
      <x:c r="H3182" s="122" t="str">
        <x:v>Réponse au choix retenu ; les autres réponses ne sont pas jouées.</x:v>
      </x:c>
      <x:c r="I3182" s="122" t="str">
        <x:v>Option physiquement praticable ; aucune téléportation ou ressource supposée. Si choix de différer : sortie sûre encore atteignable.</x:v>
      </x:c>
      <x:c r="J3182" s="122" t="str">
        <x:v>Vie locale — métier et interaction 2D</x:v>
      </x:c>
      <x:c r="K3182" s="125" t="n">
        <x:v>13</x:v>
      </x:c>
    </x:row>
    <x:row r="3183" ht="209" customHeight="1">
      <x:c r="A3183" s="126" t="str">
        <x:v>D6-W-PNJ-ROLE-03-OUV---01</x:v>
      </x:c>
      <x:c r="B3183" s="127" t="str">
        <x:v>D6-W-PNJ-ROLE-03</x:v>
      </x:c>
      <x:c r="C3183" s="127" t="str">
        <x:v>OUV</x:v>
      </x:c>
      <x:c r="D3183" s="127" t="str">
        <x:v>-</x:v>
      </x:c>
      <x:c r="E3183" s="128" t="n">
        <x:v>1</x:v>
      </x:c>
      <x:c r="F3183" s="127" t="str">
        <x:v>Archiviste des lignées du poste rencontré</x:v>
      </x:c>
      <x:c r="G3183" s="127" t="str">
        <x:v>Cette plaque porte un nom. L’empreinte à côté prouve un passage, pas encore que ce nom l’a laissé.</x:v>
      </x:c>
      <x:c r="H3183" s="127" t="str">
        <x:v>Désigne l’élément visible concerné puis laisse au joueur le temps de regarder.</x:v>
      </x:c>
      <x:c r="I3183"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183" s="127" t="str">
        <x:v>Vie locale — métier et interaction 2D</x:v>
      </x:c>
      <x:c r="K3183" s="130" t="n">
        <x:v>18</x:v>
      </x:c>
    </x:row>
    <x:row r="3184" ht="74" customHeight="1">
      <x:c r="A3184" s="121" t="str">
        <x:v>D6-W-PNJ-ROLE-03-SUCCES---01</x:v>
      </x:c>
      <x:c r="B3184" s="122" t="str">
        <x:v>D6-W-PNJ-ROLE-03</x:v>
      </x:c>
      <x:c r="C3184" s="122" t="str">
        <x:v>SUCCES</x:v>
      </x:c>
      <x:c r="D3184" s="122" t="str">
        <x:v>-</x:v>
      </x:c>
      <x:c r="E3184" s="123" t="n">
        <x:v>1</x:v>
      </x:c>
      <x:c r="F3184" s="122" t="str">
        <x:v>Archiviste des lignées du poste rencontré</x:v>
      </x:c>
      <x:c r="G3184" s="122" t="str">
        <x:v>Les pièces sont sur leurs supports. Nous savons lesquelles comparer et lesquelles garder séparées.</x:v>
      </x:c>
      <x:c r="H3184" s="122" t="str">
        <x:v>Rejoint le point de travail ou de passage réellement obtenu.</x:v>
      </x:c>
      <x:c r="I3184" s="122" t="str">
        <x:v>Résultat correspondant effectivement constaté ; remplace ou supprime la ligne si choix de refus/différé/observation. Ne jamais jouer une victoire non acquise.</x:v>
      </x:c>
      <x:c r="J3184" s="122" t="str">
        <x:v>Vie locale — métier et interaction 2D</x:v>
      </x:c>
      <x:c r="K3184" s="125" t="n">
        <x:v>14</x:v>
      </x:c>
    </x:row>
    <x:row r="3185" ht="44" customHeight="1">
      <x:c r="A3185" s="126" t="str">
        <x:v>D6-W-PNJ-ROLE-03-ECHEC---01</x:v>
      </x:c>
      <x:c r="B3185" s="127" t="str">
        <x:v>D6-W-PNJ-ROLE-03</x:v>
      </x:c>
      <x:c r="C3185" s="127" t="str">
        <x:v>ECHEC</x:v>
      </x:c>
      <x:c r="D3185" s="127" t="str">
        <x:v>-</x:v>
      </x:c>
      <x:c r="E3185" s="128" t="n">
        <x:v>1</x:v>
      </x:c>
      <x:c r="F3185" s="127" t="str">
        <x:v>Archiviste des lignées du poste rencontré</x:v>
      </x:c>
      <x:c r="G3185" s="127" t="str">
        <x:v>Les appuis ne correspondent pas. Je ne pousserai pas la plaque pour fermer ton récit.</x:v>
      </x:c>
      <x:c r="H3185" s="127" t="str">
        <x:v>Abaisse la main et regarde la route ou l’objet resté inaccessible.</x:v>
      </x:c>
      <x:c r="I3185" s="127" t="str">
        <x:v>Échec ou blocage correspondant effectivement observé ; les dégâts, objets et positions persistent.</x:v>
      </x:c>
      <x:c r="J3185" s="127" t="str">
        <x:v>Vie locale — métier et interaction 2D</x:v>
      </x:c>
      <x:c r="K3185" s="130" t="n">
        <x:v>15</x:v>
      </x:c>
    </x:row>
    <x:row r="3186" ht="44" customHeight="1">
      <x:c r="A3186" s="121" t="str">
        <x:v>D6-W-PNJ-ROLE-03-REPRISE---01</x:v>
      </x:c>
      <x:c r="B3186" s="122" t="str">
        <x:v>D6-W-PNJ-ROLE-03</x:v>
      </x:c>
      <x:c r="C3186" s="122" t="str">
        <x:v>REPRISE</x:v>
      </x:c>
      <x:c r="D3186" s="122" t="str">
        <x:v>-</x:v>
      </x:c>
      <x:c r="E3186" s="123" t="n">
        <x:v>1</x:v>
      </x:c>
      <x:c r="F3186" s="122" t="str">
        <x:v>Archiviste des lignées du poste rencontré</x:v>
      </x:c>
      <x:c r="G3186" s="122" t="str">
        <x:v>Les deux traces sont restées séparées. Reprenons celle dont le bord nous manquait.</x:v>
      </x:c>
      <x:c r="H3186" s="122" t="str">
        <x:v>Reprend sa place au dernier point sûr, sans rejouer le début.</x:v>
      </x:c>
      <x:c r="I3186" s="122" t="str">
        <x:v>Réinteraction volontaire après interruption ; état de l’action conservé.</x:v>
      </x:c>
      <x:c r="J3186" s="122" t="str">
        <x:v>Vie locale — métier et interaction 2D</x:v>
      </x:c>
      <x:c r="K3186" s="125" t="n">
        <x:v>13</x:v>
      </x:c>
    </x:row>
    <x:row r="3187" ht="59" customHeight="1">
      <x:c r="A3187" s="126" t="str">
        <x:v>D6-W-PNJ-ROLE-03-CHOIX-A-01</x:v>
      </x:c>
      <x:c r="B3187" s="127" t="str">
        <x:v>D6-W-PNJ-ROLE-03</x:v>
      </x:c>
      <x:c r="C3187" s="127" t="str">
        <x:v>CHOIX</x:v>
      </x:c>
      <x:c r="D3187" s="127" t="str">
        <x:v>A</x:v>
      </x:c>
      <x:c r="E3187" s="128" t="n">
        <x:v>1</x:v>
      </x:c>
      <x:c r="F3187" s="127" t="str">
        <x:v>Joueur</x:v>
      </x:c>
      <x:c r="G3187" s="127" t="str">
        <x:v>Je cherche l’objet qui relie les deux.</x:v>
      </x:c>
      <x:c r="H3187" s="127" t="str">
        <x:v>Regarder la personne ou l’appui concerné ; intention, pas résultat.</x:v>
      </x:c>
      <x:c r="I3187" s="127" t="str">
        <x:v>Option physiquement praticable ; partenaires mentionnés présents et volontaires ; ressources nécessaires disponibles.</x:v>
      </x:c>
      <x:c r="J3187" s="127" t="str">
        <x:v>Vie locale — métier et interaction 2D</x:v>
      </x:c>
      <x:c r="K3187" s="130" t="n">
        <x:v>7</x:v>
      </x:c>
    </x:row>
    <x:row r="3188" ht="59" customHeight="1">
      <x:c r="A3188" s="121" t="str">
        <x:v>D6-W-PNJ-ROLE-03-REPONSE-A-01</x:v>
      </x:c>
      <x:c r="B3188" s="122" t="str">
        <x:v>D6-W-PNJ-ROLE-03</x:v>
      </x:c>
      <x:c r="C3188" s="122" t="str">
        <x:v>REPONSE</x:v>
      </x:c>
      <x:c r="D3188" s="122" t="str">
        <x:v>A</x:v>
      </x:c>
      <x:c r="E3188" s="123" t="n">
        <x:v>1</x:v>
      </x:c>
      <x:c r="F3188" s="122" t="str">
        <x:v>Archiviste des lignées du poste rencontré</x:v>
      </x:c>
      <x:c r="G3188" s="122" t="str">
        <x:v>Apporte-le avec son lieu de découverte. Un fragment arraché à son histoire ne nous aide guère.</x:v>
      </x:c>
      <x:c r="H3188" s="122" t="str">
        <x:v>Réponse au choix retenu ; les autres réponses ne sont pas jouées.</x:v>
      </x:c>
      <x:c r="I3188" s="122" t="str">
        <x:v>Option physiquement praticable ; partenaires mentionnés présents et volontaires ; ressources nécessaires disponibles.</x:v>
      </x:c>
      <x:c r="J3188" s="122" t="str">
        <x:v>Vie locale — métier et interaction 2D</x:v>
      </x:c>
      <x:c r="K3188" s="125" t="n">
        <x:v>16</x:v>
      </x:c>
    </x:row>
    <x:row r="3189" ht="59" customHeight="1">
      <x:c r="A3189" s="126" t="str">
        <x:v>D6-W-PNJ-ROLE-03-CHOIX-B-01</x:v>
      </x:c>
      <x:c r="B3189" s="127" t="str">
        <x:v>D6-W-PNJ-ROLE-03</x:v>
      </x:c>
      <x:c r="C3189" s="127" t="str">
        <x:v>CHOIX</x:v>
      </x:c>
      <x:c r="D3189" s="127" t="str">
        <x:v>B</x:v>
      </x:c>
      <x:c r="E3189" s="128" t="n">
        <x:v>1</x:v>
      </x:c>
      <x:c r="F3189" s="127" t="str">
        <x:v>Joueur</x:v>
      </x:c>
      <x:c r="G3189" s="127" t="str">
        <x:v>Je conserve les deux traces séparées pour l’instant.</x:v>
      </x:c>
      <x:c r="H3189" s="127" t="str">
        <x:v>Regarder la personne ou l’appui concerné ; intention, pas résultat.</x:v>
      </x:c>
      <x:c r="I3189" s="127" t="str">
        <x:v>Option physiquement praticable ; aucune téléportation ou ressource supposée. Si choix de différer : sortie sûre encore atteignable.</x:v>
      </x:c>
      <x:c r="J3189" s="127" t="str">
        <x:v>Vie locale — métier et interaction 2D</x:v>
      </x:c>
      <x:c r="K3189" s="130" t="n">
        <x:v>8</x:v>
      </x:c>
    </x:row>
    <x:row r="3190" ht="59" customHeight="1">
      <x:c r="A3190" s="121" t="str">
        <x:v>D6-W-PNJ-ROLE-03-REPONSE-B-01</x:v>
      </x:c>
      <x:c r="B3190" s="122" t="str">
        <x:v>D6-W-PNJ-ROLE-03</x:v>
      </x:c>
      <x:c r="C3190" s="122" t="str">
        <x:v>REPONSE</x:v>
      </x:c>
      <x:c r="D3190" s="122" t="str">
        <x:v>B</x:v>
      </x:c>
      <x:c r="E3190" s="123" t="n">
        <x:v>1</x:v>
      </x:c>
      <x:c r="F3190" s="122" t="str">
        <x:v>Archiviste des lignées du poste rencontré</x:v>
      </x:c>
      <x:c r="G3190" s="122" t="str">
        <x:v>Pose-les dans ces berceaux. Nous noterons le lien comme une question encore ouverte.</x:v>
      </x:c>
      <x:c r="H3190" s="122" t="str">
        <x:v>Réponse au choix retenu ; les autres réponses ne sont pas jouées.</x:v>
      </x:c>
      <x:c r="I3190" s="122" t="str">
        <x:v>Option physiquement praticable ; aucune téléportation ou ressource supposée. Si choix de différer : sortie sûre encore atteignable.</x:v>
      </x:c>
      <x:c r="J3190" s="122" t="str">
        <x:v>Vie locale — métier et interaction 2D</x:v>
      </x:c>
      <x:c r="K3190" s="125" t="n">
        <x:v>13</x:v>
      </x:c>
    </x:row>
    <x:row r="3191" ht="209" customHeight="1">
      <x:c r="A3191" s="126" t="str">
        <x:v>D6-W-PNJ-ROLE-04-OUV---01</x:v>
      </x:c>
      <x:c r="B3191" s="127" t="str">
        <x:v>D6-W-PNJ-ROLE-04</x:v>
      </x:c>
      <x:c r="C3191" s="127" t="str">
        <x:v>OUV</x:v>
      </x:c>
      <x:c r="D3191" s="127" t="str">
        <x:v>-</x:v>
      </x:c>
      <x:c r="E3191" s="128" t="n">
        <x:v>1</x:v>
      </x:c>
      <x:c r="F3191" s="127" t="str">
        <x:v>Passeur des marais du poste rencontré</x:v>
      </x:c>
      <x:c r="G3191" s="127" t="str">
        <x:v>Là. La balise basse regarde encore l’ancien courant.</x:v>
      </x:c>
      <x:c r="H3191" s="127" t="str">
        <x:v>Désigne l’élément visible concerné puis laisse au joueur le temps de regarder.</x:v>
      </x:c>
      <x:c r="I3191"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191" s="127" t="str">
        <x:v>Vie locale — métier et interaction 2D</x:v>
      </x:c>
      <x:c r="K3191" s="130" t="n">
        <x:v>8</x:v>
      </x:c>
    </x:row>
    <x:row r="3192" ht="74" customHeight="1">
      <x:c r="A3192" s="121" t="str">
        <x:v>D6-W-PNJ-ROLE-04-SUCCES---01</x:v>
      </x:c>
      <x:c r="B3192" s="122" t="str">
        <x:v>D6-W-PNJ-ROLE-04</x:v>
      </x:c>
      <x:c r="C3192" s="122" t="str">
        <x:v>SUCCES</x:v>
      </x:c>
      <x:c r="D3192" s="122" t="str">
        <x:v>-</x:v>
      </x:c>
      <x:c r="E3192" s="123" t="n">
        <x:v>1</x:v>
      </x:c>
      <x:c r="F3192" s="122" t="str">
        <x:v>Passeur des marais du poste rencontré</x:v>
      </x:c>
      <x:c r="G3192" s="122" t="str">
        <x:v>Je vois ton signal depuis l’autre rive. Le chenal montre enfin le bon passage.</x:v>
      </x:c>
      <x:c r="H3192" s="122" t="str">
        <x:v>Rejoint le point de travail ou de passage réellement obtenu.</x:v>
      </x:c>
      <x:c r="I3192" s="122" t="str">
        <x:v>Résultat correspondant effectivement constaté ; remplace ou supprime la ligne si choix de refus/différé/observation. Ne jamais jouer une victoire non acquise.</x:v>
      </x:c>
      <x:c r="J3192" s="122" t="str">
        <x:v>Vie locale — métier et interaction 2D</x:v>
      </x:c>
      <x:c r="K3192" s="125" t="n">
        <x:v>14</x:v>
      </x:c>
    </x:row>
    <x:row r="3193" ht="44" customHeight="1">
      <x:c r="A3193" s="126" t="str">
        <x:v>D6-W-PNJ-ROLE-04-ECHEC---01</x:v>
      </x:c>
      <x:c r="B3193" s="127" t="str">
        <x:v>D6-W-PNJ-ROLE-04</x:v>
      </x:c>
      <x:c r="C3193" s="127" t="str">
        <x:v>ECHEC</x:v>
      </x:c>
      <x:c r="D3193" s="127" t="str">
        <x:v>-</x:v>
      </x:c>
      <x:c r="E3193" s="128" t="n">
        <x:v>1</x:v>
      </x:c>
      <x:c r="F3193" s="127" t="str">
        <x:v>Passeur des marais du poste rencontré</x:v>
      </x:c>
      <x:c r="G3193" s="127" t="str">
        <x:v>Trop loin. Je ne vois pas ta balise derrière la racine.</x:v>
      </x:c>
      <x:c r="H3193" s="127" t="str">
        <x:v>Abaisse la main et regarde la route ou l’objet resté inaccessible.</x:v>
      </x:c>
      <x:c r="I3193" s="127" t="str">
        <x:v>Échec ou blocage correspondant effectivement observé ; les dégâts, objets et positions persistent.</x:v>
      </x:c>
      <x:c r="J3193" s="127" t="str">
        <x:v>Vie locale — métier et interaction 2D</x:v>
      </x:c>
      <x:c r="K3193" s="130" t="n">
        <x:v>11</x:v>
      </x:c>
    </x:row>
    <x:row r="3194" ht="44" customHeight="1">
      <x:c r="A3194" s="121" t="str">
        <x:v>D6-W-PNJ-ROLE-04-REPRISE---01</x:v>
      </x:c>
      <x:c r="B3194" s="122" t="str">
        <x:v>D6-W-PNJ-ROLE-04</x:v>
      </x:c>
      <x:c r="C3194" s="122" t="str">
        <x:v>REPRISE</x:v>
      </x:c>
      <x:c r="D3194" s="122" t="str">
        <x:v>-</x:v>
      </x:c>
      <x:c r="E3194" s="123" t="n">
        <x:v>1</x:v>
      </x:c>
      <x:c r="F3194" s="122" t="str">
        <x:v>Passeur des marais du poste rencontré</x:v>
      </x:c>
      <x:c r="G3194" s="122" t="str">
        <x:v>Le courant tourne. On reprend ici.</x:v>
      </x:c>
      <x:c r="H3194" s="122" t="str">
        <x:v>Reprend sa place au dernier point sûr, sans rejouer le début.</x:v>
      </x:c>
      <x:c r="I3194" s="122" t="str">
        <x:v>Réinteraction volontaire après interruption ; état de l’action conservé.</x:v>
      </x:c>
      <x:c r="J3194" s="122" t="str">
        <x:v>Vie locale — métier et interaction 2D</x:v>
      </x:c>
      <x:c r="K3194" s="125" t="n">
        <x:v>6</x:v>
      </x:c>
    </x:row>
    <x:row r="3195" ht="59" customHeight="1">
      <x:c r="A3195" s="126" t="str">
        <x:v>D6-W-PNJ-ROLE-04-CHOIX-A-01</x:v>
      </x:c>
      <x:c r="B3195" s="127" t="str">
        <x:v>D6-W-PNJ-ROLE-04</x:v>
      </x:c>
      <x:c r="C3195" s="127" t="str">
        <x:v>CHOIX</x:v>
      </x:c>
      <x:c r="D3195" s="127" t="str">
        <x:v>A</x:v>
      </x:c>
      <x:c r="E3195" s="128" t="n">
        <x:v>1</x:v>
      </x:c>
      <x:c r="F3195" s="127" t="str">
        <x:v>Joueur</x:v>
      </x:c>
      <x:c r="G3195" s="127" t="str">
        <x:v>Je te suis pour remettre les trois dans l’axe.</x:v>
      </x:c>
      <x:c r="H3195" s="127" t="str">
        <x:v>Regarder la personne ou l’appui concerné ; intention, pas résultat.</x:v>
      </x:c>
      <x:c r="I3195" s="127" t="str">
        <x:v>Option physiquement praticable ; partenaires mentionnés présents et volontaires ; ressources nécessaires disponibles.</x:v>
      </x:c>
      <x:c r="J3195" s="127" t="str">
        <x:v>Vie locale — métier et interaction 2D</x:v>
      </x:c>
      <x:c r="K3195" s="130" t="n">
        <x:v>9</x:v>
      </x:c>
    </x:row>
    <x:row r="3196" ht="59" customHeight="1">
      <x:c r="A3196" s="121" t="str">
        <x:v>D6-W-PNJ-ROLE-04-REPONSE-A-01</x:v>
      </x:c>
      <x:c r="B3196" s="122" t="str">
        <x:v>D6-W-PNJ-ROLE-04</x:v>
      </x:c>
      <x:c r="C3196" s="122" t="str">
        <x:v>REPONSE</x:v>
      </x:c>
      <x:c r="D3196" s="122" t="str">
        <x:v>A</x:v>
      </x:c>
      <x:c r="E3196" s="123" t="n">
        <x:v>1</x:v>
      </x:c>
      <x:c r="F3196" s="122" t="str">
        <x:v>Passeur des marais du poste rencontré</x:v>
      </x:c>
      <x:c r="G3196" s="122" t="str">
        <x:v>D’abord celle-ci. Ensuite tu me regardes depuis le second pilier.</x:v>
      </x:c>
      <x:c r="H3196" s="122" t="str">
        <x:v>Réponse au choix retenu ; les autres réponses ne sont pas jouées.</x:v>
      </x:c>
      <x:c r="I3196" s="122" t="str">
        <x:v>Option physiquement praticable ; partenaires mentionnés présents et volontaires ; ressources nécessaires disponibles.</x:v>
      </x:c>
      <x:c r="J3196" s="122" t="str">
        <x:v>Vie locale — métier et interaction 2D</x:v>
      </x:c>
      <x:c r="K3196" s="125" t="n">
        <x:v>10</x:v>
      </x:c>
    </x:row>
    <x:row r="3197" ht="59" customHeight="1">
      <x:c r="A3197" s="126" t="str">
        <x:v>D6-W-PNJ-ROLE-04-CHOIX-B-01</x:v>
      </x:c>
      <x:c r="B3197" s="127" t="str">
        <x:v>D6-W-PNJ-ROLE-04</x:v>
      </x:c>
      <x:c r="C3197" s="127" t="str">
        <x:v>CHOIX</x:v>
      </x:c>
      <x:c r="D3197" s="127" t="str">
        <x:v>B</x:v>
      </x:c>
      <x:c r="E3197" s="128" t="n">
        <x:v>1</x:v>
      </x:c>
      <x:c r="F3197" s="127" t="str">
        <x:v>Joueur</x:v>
      </x:c>
      <x:c r="G3197" s="127" t="str">
        <x:v>Je reconnais le chenal avant de toucher les repères.</x:v>
      </x:c>
      <x:c r="H3197" s="127" t="str">
        <x:v>Regarder la personne ou l’appui concerné ; intention, pas résultat.</x:v>
      </x:c>
      <x:c r="I3197" s="127" t="str">
        <x:v>Option physiquement praticable ; aucune téléportation ou ressource supposée. Si choix de différer : sortie sûre encore atteignable.</x:v>
      </x:c>
      <x:c r="J3197" s="127" t="str">
        <x:v>Vie locale — métier et interaction 2D</x:v>
      </x:c>
      <x:c r="K3197" s="130" t="n">
        <x:v>9</x:v>
      </x:c>
    </x:row>
    <x:row r="3198" ht="59" customHeight="1">
      <x:c r="A3198" s="121" t="str">
        <x:v>D6-W-PNJ-ROLE-04-REPONSE-B-01</x:v>
      </x:c>
      <x:c r="B3198" s="122" t="str">
        <x:v>D6-W-PNJ-ROLE-04</x:v>
      </x:c>
      <x:c r="C3198" s="122" t="str">
        <x:v>REPONSE</x:v>
      </x:c>
      <x:c r="D3198" s="122" t="str">
        <x:v>B</x:v>
      </x:c>
      <x:c r="E3198" s="123" t="n">
        <x:v>1</x:v>
      </x:c>
      <x:c r="F3198" s="122" t="str">
        <x:v>Passeur des marais du poste rencontré</x:v>
      </x:c>
      <x:c r="G3198" s="122" t="str">
        <x:v>Va jusqu’au coude. Reviens par les pilotis si l’eau tire trop.</x:v>
      </x:c>
      <x:c r="H3198" s="122" t="str">
        <x:v>Réponse au choix retenu ; les autres réponses ne sont pas jouées.</x:v>
      </x:c>
      <x:c r="I3198" s="122" t="str">
        <x:v>Option physiquement praticable ; aucune téléportation ou ressource supposée. Si choix de différer : sortie sûre encore atteignable.</x:v>
      </x:c>
      <x:c r="J3198" s="122" t="str">
        <x:v>Vie locale — métier et interaction 2D</x:v>
      </x:c>
      <x:c r="K3198" s="125" t="n">
        <x:v>11</x:v>
      </x:c>
    </x:row>
    <x:row r="3199" ht="209" customHeight="1">
      <x:c r="A3199" s="126" t="str">
        <x:v>D6-W-PNJ-ROLE-05-OUV---01</x:v>
      </x:c>
      <x:c r="B3199" s="127" t="str">
        <x:v>D6-W-PNJ-ROLE-05</x:v>
      </x:c>
      <x:c r="C3199" s="127" t="str">
        <x:v>OUV</x:v>
      </x:c>
      <x:c r="D3199" s="127" t="str">
        <x:v>-</x:v>
      </x:c>
      <x:c r="E3199" s="128" t="n">
        <x:v>1</x:v>
      </x:c>
      <x:c r="F3199" s="127" t="str">
        <x:v>Charpentière des pilotis du poste rencontré</x:v>
      </x:c>
      <x:c r="G3199" s="127" t="str">
        <x:v>Le renfort se met de ce côté. Si tu le poses devant, le porteur devra encore quitter sa route pour le contourner.</x:v>
      </x:c>
      <x:c r="H3199" s="127" t="str">
        <x:v>Désigne l’élément visible concerné puis laisse au joueur le temps de regarder.</x:v>
      </x:c>
      <x:c r="I3199"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199" s="127" t="str">
        <x:v>Vie locale — métier et interaction 2D</x:v>
      </x:c>
      <x:c r="K3199" s="130" t="n">
        <x:v>22</x:v>
      </x:c>
    </x:row>
    <x:row r="3200" ht="74" customHeight="1">
      <x:c r="A3200" s="121" t="str">
        <x:v>D6-W-PNJ-ROLE-05-SUCCES---01</x:v>
      </x:c>
      <x:c r="B3200" s="122" t="str">
        <x:v>D6-W-PNJ-ROLE-05</x:v>
      </x:c>
      <x:c r="C3200" s="122" t="str">
        <x:v>SUCCES</x:v>
      </x:c>
      <x:c r="D3200" s="122" t="str">
        <x:v>-</x:v>
      </x:c>
      <x:c r="E3200" s="123" t="n">
        <x:v>1</x:v>
      </x:c>
      <x:c r="F3200" s="122" t="str">
        <x:v>Charpentière des pilotis du poste rencontré</x:v>
      </x:c>
      <x:c r="G3200" s="122" t="str">
        <x:v>La charge a franchi le passage repris. Les voisins n’ont plus à quitter le pont.</x:v>
      </x:c>
      <x:c r="H3200" s="122" t="str">
        <x:v>Rejoint le point de travail ou de passage réellement obtenu.</x:v>
      </x:c>
      <x:c r="I3200" s="122" t="str">
        <x:v>Résultat correspondant effectivement constaté ; remplace ou supprime la ligne si choix de refus/différé/observation. Ne jamais jouer une victoire non acquise.</x:v>
      </x:c>
      <x:c r="J3200" s="122" t="str">
        <x:v>Vie locale — métier et interaction 2D</x:v>
      </x:c>
      <x:c r="K3200" s="125" t="n">
        <x:v>15</x:v>
      </x:c>
    </x:row>
    <x:row r="3201" ht="44" customHeight="1">
      <x:c r="A3201" s="126" t="str">
        <x:v>D6-W-PNJ-ROLE-05-ECHEC---01</x:v>
      </x:c>
      <x:c r="B3201" s="127" t="str">
        <x:v>D6-W-PNJ-ROLE-05</x:v>
      </x:c>
      <x:c r="C3201" s="127" t="str">
        <x:v>ECHEC</x:v>
      </x:c>
      <x:c r="D3201" s="127" t="str">
        <x:v>-</x:v>
      </x:c>
      <x:c r="E3201" s="128" t="n">
        <x:v>1</x:v>
      </x:c>
      <x:c r="F3201" s="127" t="str">
        <x:v>Charpentière des pilotis du poste rencontré</x:v>
      </x:c>
      <x:c r="G3201" s="127" t="str">
        <x:v>Le renfort tient, mais il barre encore le chemin. Déplaçons son pied.</x:v>
      </x:c>
      <x:c r="H3201" s="127" t="str">
        <x:v>Abaisse la main et regarde la route ou l’objet resté inaccessible.</x:v>
      </x:c>
      <x:c r="I3201" s="127" t="str">
        <x:v>Échec ou blocage correspondant effectivement observé ; les dégâts, objets et positions persistent.</x:v>
      </x:c>
      <x:c r="J3201" s="127" t="str">
        <x:v>Vie locale — métier et interaction 2D</x:v>
      </x:c>
      <x:c r="K3201" s="130" t="n">
        <x:v>12</x:v>
      </x:c>
    </x:row>
    <x:row r="3202" ht="44" customHeight="1">
      <x:c r="A3202" s="121" t="str">
        <x:v>D6-W-PNJ-ROLE-05-REPRISE---01</x:v>
      </x:c>
      <x:c r="B3202" s="122" t="str">
        <x:v>D6-W-PNJ-ROLE-05</x:v>
      </x:c>
      <x:c r="C3202" s="122" t="str">
        <x:v>REPRISE</x:v>
      </x:c>
      <x:c r="D3202" s="122" t="str">
        <x:v>-</x:v>
      </x:c>
      <x:c r="E3202" s="123" t="n">
        <x:v>1</x:v>
      </x:c>
      <x:c r="F3202" s="122" t="str">
        <x:v>Charpentière des pilotis du poste rencontré</x:v>
      </x:c>
      <x:c r="G3202" s="122" t="str">
        <x:v>Les attaches déjà posées sont bonnes. Reprenons l’appui qui dépasse.</x:v>
      </x:c>
      <x:c r="H3202" s="122" t="str">
        <x:v>Reprend sa place au dernier point sûr, sans rejouer le début.</x:v>
      </x:c>
      <x:c r="I3202" s="122" t="str">
        <x:v>Réinteraction volontaire après interruption ; état de l’action conservé.</x:v>
      </x:c>
      <x:c r="J3202" s="122" t="str">
        <x:v>Vie locale — métier et interaction 2D</x:v>
      </x:c>
      <x:c r="K3202" s="125" t="n">
        <x:v>10</x:v>
      </x:c>
    </x:row>
    <x:row r="3203" ht="59" customHeight="1">
      <x:c r="A3203" s="126" t="str">
        <x:v>D6-W-PNJ-ROLE-05-CHOIX-A-01</x:v>
      </x:c>
      <x:c r="B3203" s="127" t="str">
        <x:v>D6-W-PNJ-ROLE-05</x:v>
      </x:c>
      <x:c r="C3203" s="127" t="str">
        <x:v>CHOIX</x:v>
      </x:c>
      <x:c r="D3203" s="127" t="str">
        <x:v>A</x:v>
      </x:c>
      <x:c r="E3203" s="128" t="n">
        <x:v>1</x:v>
      </x:c>
      <x:c r="F3203" s="127" t="str">
        <x:v>Joueur</x:v>
      </x:c>
      <x:c r="G3203" s="127" t="str">
        <x:v>Je garde le passage quotidien dégagé.</x:v>
      </x:c>
      <x:c r="H3203" s="127" t="str">
        <x:v>Regarder la personne ou l’appui concerné ; intention, pas résultat.</x:v>
      </x:c>
      <x:c r="I3203" s="127" t="str">
        <x:v>Option physiquement praticable ; partenaires mentionnés présents et volontaires ; ressources nécessaires disponibles.</x:v>
      </x:c>
      <x:c r="J3203" s="127" t="str">
        <x:v>Vie locale — métier et interaction 2D</x:v>
      </x:c>
      <x:c r="K3203" s="130" t="n">
        <x:v>6</x:v>
      </x:c>
    </x:row>
    <x:row r="3204" ht="59" customHeight="1">
      <x:c r="A3204" s="121" t="str">
        <x:v>D6-W-PNJ-ROLE-05-REPONSE-A-01</x:v>
      </x:c>
      <x:c r="B3204" s="122" t="str">
        <x:v>D6-W-PNJ-ROLE-05</x:v>
      </x:c>
      <x:c r="C3204" s="122" t="str">
        <x:v>REPONSE</x:v>
      </x:c>
      <x:c r="D3204" s="122" t="str">
        <x:v>A</x:v>
      </x:c>
      <x:c r="E3204" s="123" t="n">
        <x:v>1</x:v>
      </x:c>
      <x:c r="F3204" s="122" t="str">
        <x:v>Charpentière des pilotis du poste rencontré</x:v>
      </x:c>
      <x:c r="G3204" s="122" t="str">
        <x:v>Alors lève avec moi depuis le palier. Nous testerons la largeur après l’avoir fixé.</x:v>
      </x:c>
      <x:c r="H3204" s="122" t="str">
        <x:v>Réponse au choix retenu ; les autres réponses ne sont pas jouées.</x:v>
      </x:c>
      <x:c r="I3204" s="122" t="str">
        <x:v>Option physiquement praticable ; partenaires mentionnés présents et volontaires ; ressources nécessaires disponibles.</x:v>
      </x:c>
      <x:c r="J3204" s="122" t="str">
        <x:v>Vie locale — métier et interaction 2D</x:v>
      </x:c>
      <x:c r="K3204" s="125" t="n">
        <x:v>14</x:v>
      </x:c>
    </x:row>
    <x:row r="3205" ht="59" customHeight="1">
      <x:c r="A3205" s="126" t="str">
        <x:v>D6-W-PNJ-ROLE-05-CHOIX-B-01</x:v>
      </x:c>
      <x:c r="B3205" s="127" t="str">
        <x:v>D6-W-PNJ-ROLE-05</x:v>
      </x:c>
      <x:c r="C3205" s="127" t="str">
        <x:v>CHOIX</x:v>
      </x:c>
      <x:c r="D3205" s="127" t="str">
        <x:v>B</x:v>
      </x:c>
      <x:c r="E3205" s="128" t="n">
        <x:v>1</x:v>
      </x:c>
      <x:c r="F3205" s="127" t="str">
        <x:v>Joueur</x:v>
      </x:c>
      <x:c r="G3205" s="127" t="str">
        <x:v>Je prépare un contournement pendant le travail.</x:v>
      </x:c>
      <x:c r="H3205" s="127" t="str">
        <x:v>Regarder la personne ou l’appui concerné ; intention, pas résultat.</x:v>
      </x:c>
      <x:c r="I3205" s="127" t="str">
        <x:v>Option physiquement praticable ; aucune téléportation ou ressource supposée. Si choix de différer : sortie sûre encore atteignable.</x:v>
      </x:c>
      <x:c r="J3205" s="127" t="str">
        <x:v>Vie locale — métier et interaction 2D</x:v>
      </x:c>
      <x:c r="K3205" s="130" t="n">
        <x:v>7</x:v>
      </x:c>
    </x:row>
    <x:row r="3206" ht="59" customHeight="1">
      <x:c r="A3206" s="121" t="str">
        <x:v>D6-W-PNJ-ROLE-05-REPONSE-B-01</x:v>
      </x:c>
      <x:c r="B3206" s="122" t="str">
        <x:v>D6-W-PNJ-ROLE-05</x:v>
      </x:c>
      <x:c r="C3206" s="122" t="str">
        <x:v>REPONSE</x:v>
      </x:c>
      <x:c r="D3206" s="122" t="str">
        <x:v>B</x:v>
      </x:c>
      <x:c r="E3206" s="123" t="n">
        <x:v>1</x:v>
      </x:c>
      <x:c r="F3206" s="122" t="str">
        <x:v>Charpentière des pilotis du poste rencontré</x:v>
      </x:c>
      <x:c r="G3206" s="122" t="str">
        <x:v>Fais-le parcourir à quelqu’un avec une charge. Quand il passe, nous pouvons fermer cette section.</x:v>
      </x:c>
      <x:c r="H3206" s="122" t="str">
        <x:v>Réponse au choix retenu ; les autres réponses ne sont pas jouées.</x:v>
      </x:c>
      <x:c r="I3206" s="122" t="str">
        <x:v>Option physiquement praticable ; aucune téléportation ou ressource supposée. Si choix de différer : sortie sûre encore atteignable.</x:v>
      </x:c>
      <x:c r="J3206" s="122" t="str">
        <x:v>Vie locale — métier et interaction 2D</x:v>
      </x:c>
      <x:c r="K3206" s="125" t="n">
        <x:v>15</x:v>
      </x:c>
    </x:row>
    <x:row r="3207" ht="209" customHeight="1">
      <x:c r="A3207" s="126" t="str">
        <x:v>D6-W-PNJ-ROLE-06-OUV---01</x:v>
      </x:c>
      <x:c r="B3207" s="127" t="str">
        <x:v>D6-W-PNJ-ROLE-06</x:v>
      </x:c>
      <x:c r="C3207" s="127" t="str">
        <x:v>OUV</x:v>
      </x:c>
      <x:c r="D3207" s="127" t="str">
        <x:v>-</x:v>
      </x:c>
      <x:c r="E3207" s="128" t="n">
        <x:v>1</x:v>
      </x:c>
      <x:c r="F3207" s="127" t="str">
        <x:v>Maître de cohorte du poste rencontré</x:v>
      </x:c>
      <x:c r="G3207" s="127" t="str">
        <x:v>Tu as frappé avant de voir l’appui qui manquait. Recommence avec une cible qui peut attendre ton regard.</x:v>
      </x:c>
      <x:c r="H3207" s="127" t="str">
        <x:v>Désigne l’élément visible concerné puis laisse au joueur le temps de regarder.</x:v>
      </x:c>
      <x:c r="I3207"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207" s="127" t="str">
        <x:v>Vie locale — métier et interaction 2D</x:v>
      </x:c>
      <x:c r="K3207" s="130" t="n">
        <x:v>18</x:v>
      </x:c>
    </x:row>
    <x:row r="3208" ht="74" customHeight="1">
      <x:c r="A3208" s="121" t="str">
        <x:v>D6-W-PNJ-ROLE-06-SUCCES---01</x:v>
      </x:c>
      <x:c r="B3208" s="122" t="str">
        <x:v>D6-W-PNJ-ROLE-06</x:v>
      </x:c>
      <x:c r="C3208" s="122" t="str">
        <x:v>SUCCES</x:v>
      </x:c>
      <x:c r="D3208" s="122" t="str">
        <x:v>-</x:v>
      </x:c>
      <x:c r="E3208" s="123" t="n">
        <x:v>1</x:v>
      </x:c>
      <x:c r="F3208" s="122" t="str">
        <x:v>Maître de cohorte du poste rencontré</x:v>
      </x:c>
      <x:c r="G3208" s="122" t="str">
        <x:v>Ton recul a trouvé son appui. Garde ce geste quand la cible ne t’attendra plus.</x:v>
      </x:c>
      <x:c r="H3208" s="122" t="str">
        <x:v>Rejoint le point de travail ou de passage réellement obtenu.</x:v>
      </x:c>
      <x:c r="I3208" s="122" t="str">
        <x:v>Résultat correspondant effectivement constaté ; remplace ou supprime la ligne si choix de refus/différé/observation. Ne jamais jouer une victoire non acquise.</x:v>
      </x:c>
      <x:c r="J3208" s="122" t="str">
        <x:v>Vie locale — métier et interaction 2D</x:v>
      </x:c>
      <x:c r="K3208" s="125" t="n">
        <x:v>15</x:v>
      </x:c>
    </x:row>
    <x:row r="3209" ht="44" customHeight="1">
      <x:c r="A3209" s="126" t="str">
        <x:v>D6-W-PNJ-ROLE-06-ECHEC---01</x:v>
      </x:c>
      <x:c r="B3209" s="127" t="str">
        <x:v>D6-W-PNJ-ROLE-06</x:v>
      </x:c>
      <x:c r="C3209" s="127" t="str">
        <x:v>ECHEC</x:v>
      </x:c>
      <x:c r="D3209" s="127" t="str">
        <x:v>-</x:v>
      </x:c>
      <x:c r="E3209" s="128" t="n">
        <x:v>1</x:v>
      </x:c>
      <x:c r="F3209" s="127" t="str">
        <x:v>Maître de cohorte du poste rencontré</x:v>
      </x:c>
      <x:c r="G3209" s="127" t="str">
        <x:v>Tu as encore fermé ta propre sortie. Arrête au dernier pas sûr.</x:v>
      </x:c>
      <x:c r="H3209" s="127" t="str">
        <x:v>Abaisse la main et regarde la route ou l’objet resté inaccessible.</x:v>
      </x:c>
      <x:c r="I3209" s="127" t="str">
        <x:v>Échec ou blocage correspondant effectivement observé ; les dégâts, objets et positions persistent.</x:v>
      </x:c>
      <x:c r="J3209" s="127" t="str">
        <x:v>Vie locale — métier et interaction 2D</x:v>
      </x:c>
      <x:c r="K3209" s="130" t="n">
        <x:v>12</x:v>
      </x:c>
    </x:row>
    <x:row r="3210" ht="44" customHeight="1">
      <x:c r="A3210" s="121" t="str">
        <x:v>D6-W-PNJ-ROLE-06-REPRISE---01</x:v>
      </x:c>
      <x:c r="B3210" s="122" t="str">
        <x:v>D6-W-PNJ-ROLE-06</x:v>
      </x:c>
      <x:c r="C3210" s="122" t="str">
        <x:v>REPRISE</x:v>
      </x:c>
      <x:c r="D3210" s="122" t="str">
        <x:v>-</x:v>
      </x:c>
      <x:c r="E3210" s="123" t="n">
        <x:v>1</x:v>
      </x:c>
      <x:c r="F3210" s="122" t="str">
        <x:v>Maître de cohorte du poste rencontré</x:v>
      </x:c>
      <x:c r="G3210" s="122" t="str">
        <x:v>La cible revient au point d’essai. Tes observations, elles, peuvent rester.</x:v>
      </x:c>
      <x:c r="H3210" s="122" t="str">
        <x:v>Reprend sa place au dernier point sûr, sans rejouer le début.</x:v>
      </x:c>
      <x:c r="I3210" s="122" t="str">
        <x:v>Réinteraction volontaire après interruption ; état de l’action conservé.</x:v>
      </x:c>
      <x:c r="J3210" s="122" t="str">
        <x:v>Vie locale — métier et interaction 2D</x:v>
      </x:c>
      <x:c r="K3210" s="125" t="n">
        <x:v>11</x:v>
      </x:c>
    </x:row>
    <x:row r="3211" ht="59" customHeight="1">
      <x:c r="A3211" s="126" t="str">
        <x:v>D6-W-PNJ-ROLE-06-CHOIX-A-01</x:v>
      </x:c>
      <x:c r="B3211" s="127" t="str">
        <x:v>D6-W-PNJ-ROLE-06</x:v>
      </x:c>
      <x:c r="C3211" s="127" t="str">
        <x:v>CHOIX</x:v>
      </x:c>
      <x:c r="D3211" s="127" t="str">
        <x:v>A</x:v>
      </x:c>
      <x:c r="E3211" s="128" t="n">
        <x:v>1</x:v>
      </x:c>
      <x:c r="F3211" s="127" t="str">
        <x:v>Joueur</x:v>
      </x:c>
      <x:c r="G3211" s="127" t="str">
        <x:v>Je refais l’approche sans attaquer.</x:v>
      </x:c>
      <x:c r="H3211" s="127" t="str">
        <x:v>Regarder la personne ou l’appui concerné ; intention, pas résultat.</x:v>
      </x:c>
      <x:c r="I3211" s="127" t="str">
        <x:v>Option physiquement praticable ; partenaires mentionnés présents et volontaires ; ressources nécessaires disponibles.</x:v>
      </x:c>
      <x:c r="J3211" s="127" t="str">
        <x:v>Vie locale — métier et interaction 2D</x:v>
      </x:c>
      <x:c r="K3211" s="130" t="n">
        <x:v>5</x:v>
      </x:c>
    </x:row>
    <x:row r="3212" ht="59" customHeight="1">
      <x:c r="A3212" s="121" t="str">
        <x:v>D6-W-PNJ-ROLE-06-REPONSE-A-01</x:v>
      </x:c>
      <x:c r="B3212" s="122" t="str">
        <x:v>D6-W-PNJ-ROLE-06</x:v>
      </x:c>
      <x:c r="C3212" s="122" t="str">
        <x:v>REPONSE</x:v>
      </x:c>
      <x:c r="D3212" s="122" t="str">
        <x:v>A</x:v>
      </x:c>
      <x:c r="E3212" s="123" t="n">
        <x:v>1</x:v>
      </x:c>
      <x:c r="F3212" s="122" t="str">
        <x:v>Maître de cohorte du poste rencontré</x:v>
      </x:c>
      <x:c r="G3212" s="122" t="str">
        <x:v>Bien. Montre-moi les sorties avec tes pas. Je lancerai la cible quand tu seras placé.</x:v>
      </x:c>
      <x:c r="H3212" s="122" t="str">
        <x:v>Réponse au choix retenu ; les autres réponses ne sont pas jouées.</x:v>
      </x:c>
      <x:c r="I3212" s="122" t="str">
        <x:v>Option physiquement praticable ; partenaires mentionnés présents et volontaires ; ressources nécessaires disponibles.</x:v>
      </x:c>
      <x:c r="J3212" s="122" t="str">
        <x:v>Vie locale — métier et interaction 2D</x:v>
      </x:c>
      <x:c r="K3212" s="125" t="n">
        <x:v>15</x:v>
      </x:c>
    </x:row>
    <x:row r="3213" ht="59" customHeight="1">
      <x:c r="A3213" s="126" t="str">
        <x:v>D6-W-PNJ-ROLE-06-CHOIX-B-01</x:v>
      </x:c>
      <x:c r="B3213" s="127" t="str">
        <x:v>D6-W-PNJ-ROLE-06</x:v>
      </x:c>
      <x:c r="C3213" s="127" t="str">
        <x:v>CHOIX</x:v>
      </x:c>
      <x:c r="D3213" s="127" t="str">
        <x:v>B</x:v>
      </x:c>
      <x:c r="E3213" s="128" t="n">
        <x:v>1</x:v>
      </x:c>
      <x:c r="F3213" s="127" t="str">
        <x:v>Joueur</x:v>
      </x:c>
      <x:c r="G3213" s="127" t="str">
        <x:v>Je rejoue l’attaque et je corrige mon recul.</x:v>
      </x:c>
      <x:c r="H3213" s="127" t="str">
        <x:v>Regarder la personne ou l’appui concerné ; intention, pas résultat.</x:v>
      </x:c>
      <x:c r="I3213" s="127" t="str">
        <x:v>Option physiquement praticable ; aucune téléportation ou ressource supposée. Si choix de différer : sortie sûre encore atteignable.</x:v>
      </x:c>
      <x:c r="J3213" s="127" t="str">
        <x:v>Vie locale — métier et interaction 2D</x:v>
      </x:c>
      <x:c r="K3213" s="130" t="n">
        <x:v>8</x:v>
      </x:c>
    </x:row>
    <x:row r="3214" ht="59" customHeight="1">
      <x:c r="A3214" s="121" t="str">
        <x:v>D6-W-PNJ-ROLE-06-REPONSE-B-01</x:v>
      </x:c>
      <x:c r="B3214" s="122" t="str">
        <x:v>D6-W-PNJ-ROLE-06</x:v>
      </x:c>
      <x:c r="C3214" s="122" t="str">
        <x:v>REPONSE</x:v>
      </x:c>
      <x:c r="D3214" s="122" t="str">
        <x:v>B</x:v>
      </x:c>
      <x:c r="E3214" s="123" t="n">
        <x:v>1</x:v>
      </x:c>
      <x:c r="F3214" s="122" t="str">
        <x:v>Maître de cohorte du poste rencontré</x:v>
      </x:c>
      <x:c r="G3214" s="122" t="str">
        <x:v>Alors garde le même outil. Changer tout ton équipement nous cacherait l’erreur.</x:v>
      </x:c>
      <x:c r="H3214" s="122" t="str">
        <x:v>Réponse au choix retenu ; les autres réponses ne sont pas jouées.</x:v>
      </x:c>
      <x:c r="I3214" s="122" t="str">
        <x:v>Option physiquement praticable ; aucune téléportation ou ressource supposée. Si choix de différer : sortie sûre encore atteignable.</x:v>
      </x:c>
      <x:c r="J3214" s="122" t="str">
        <x:v>Vie locale — métier et interaction 2D</x:v>
      </x:c>
      <x:c r="K3214" s="125" t="n">
        <x:v>12</x:v>
      </x:c>
    </x:row>
    <x:row r="3215" ht="209" customHeight="1">
      <x:c r="A3215" s="126" t="str">
        <x:v>D6-W-PNJ-ROLE-07-OUV---01</x:v>
      </x:c>
      <x:c r="B3215" s="127" t="str">
        <x:v>D6-W-PNJ-ROLE-07</x:v>
      </x:c>
      <x:c r="C3215" s="127" t="str">
        <x:v>OUV</x:v>
      </x:c>
      <x:c r="D3215" s="127" t="str">
        <x:v>-</x:v>
      </x:c>
      <x:c r="E3215" s="128" t="n">
        <x:v>1</x:v>
      </x:c>
      <x:c r="F3215" s="127" t="str">
        <x:v>Soigneuse de retour du poste rencontré</x:v>
      </x:c>
      <x:c r="G3215" s="127" t="str">
        <x:v>Tu évites toujours de poser ce côté. Installe-toi dans le berceau ; je veux voir le mouvement avant de te laisser repartir.</x:v>
      </x:c>
      <x:c r="H3215" s="127" t="str">
        <x:v>Désigne l’élément visible concerné puis laisse au joueur le temps de regarder.</x:v>
      </x:c>
      <x:c r="I3215"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215" s="127" t="str">
        <x:v>Vie locale — métier et interaction 2D</x:v>
      </x:c>
      <x:c r="K3215" s="130" t="n">
        <x:v>22</x:v>
      </x:c>
    </x:row>
    <x:row r="3216" ht="74" customHeight="1">
      <x:c r="A3216" s="121" t="str">
        <x:v>D6-W-PNJ-ROLE-07-SUCCES---01</x:v>
      </x:c>
      <x:c r="B3216" s="122" t="str">
        <x:v>D6-W-PNJ-ROLE-07</x:v>
      </x:c>
      <x:c r="C3216" s="122" t="str">
        <x:v>SUCCES</x:v>
      </x:c>
      <x:c r="D3216" s="122" t="str">
        <x:v>-</x:v>
      </x:c>
      <x:c r="E3216" s="123" t="n">
        <x:v>1</x:v>
      </x:c>
      <x:c r="F3216" s="122" t="str">
        <x:v>Soigneuse de retour du poste rencontré</x:v>
      </x:c>
      <x:c r="G3216" s="122" t="str">
        <x:v>Tu peux te relever selon ce que le contrôle permet. La blessure n’a pas oublié ta dernière chasse.</x:v>
      </x:c>
      <x:c r="H3216" s="122" t="str">
        <x:v>Rejoint le point de travail ou de passage réellement obtenu.</x:v>
      </x:c>
      <x:c r="I3216" s="122" t="str">
        <x:v>Résultat correspondant effectivement constaté ; remplace ou supprime la ligne si choix de refus/différé/observation. Ne jamais jouer une victoire non acquise.</x:v>
      </x:c>
      <x:c r="J3216" s="122" t="str">
        <x:v>Vie locale — métier et interaction 2D</x:v>
      </x:c>
      <x:c r="K3216" s="125" t="n">
        <x:v>18</x:v>
      </x:c>
    </x:row>
    <x:row r="3217" ht="44" customHeight="1">
      <x:c r="A3217" s="126" t="str">
        <x:v>D6-W-PNJ-ROLE-07-ECHEC---01</x:v>
      </x:c>
      <x:c r="B3217" s="127" t="str">
        <x:v>D6-W-PNJ-ROLE-07</x:v>
      </x:c>
      <x:c r="C3217" s="127" t="str">
        <x:v>ECHEC</x:v>
      </x:c>
      <x:c r="D3217" s="127" t="str">
        <x:v>-</x:v>
      </x:c>
      <x:c r="E3217" s="128" t="n">
        <x:v>1</x:v>
      </x:c>
      <x:c r="F3217" s="127" t="str">
        <x:v>Soigneuse de retour du poste rencontré</x:v>
      </x:c>
      <x:c r="G3217" s="127" t="str">
        <x:v>Le mouvement reste trop limité. Ne repars pas en le cachant derrière ton armure.</x:v>
      </x:c>
      <x:c r="H3217" s="127" t="str">
        <x:v>Abaisse la main et regarde la route ou l’objet resté inaccessible.</x:v>
      </x:c>
      <x:c r="I3217" s="127" t="str">
        <x:v>Échec ou blocage correspondant effectivement observé ; les dégâts, objets et positions persistent.</x:v>
      </x:c>
      <x:c r="J3217" s="127" t="str">
        <x:v>Vie locale — métier et interaction 2D</x:v>
      </x:c>
      <x:c r="K3217" s="130" t="n">
        <x:v>14</x:v>
      </x:c>
    </x:row>
    <x:row r="3218" ht="44" customHeight="1">
      <x:c r="A3218" s="121" t="str">
        <x:v>D6-W-PNJ-ROLE-07-REPRISE---01</x:v>
      </x:c>
      <x:c r="B3218" s="122" t="str">
        <x:v>D6-W-PNJ-ROLE-07</x:v>
      </x:c>
      <x:c r="C3218" s="122" t="str">
        <x:v>REPRISE</x:v>
      </x:c>
      <x:c r="D3218" s="122" t="str">
        <x:v>-</x:v>
      </x:c>
      <x:c r="E3218" s="123" t="n">
        <x:v>1</x:v>
      </x:c>
      <x:c r="F3218" s="122" t="str">
        <x:v>Soigneuse de retour du poste rencontré</x:v>
      </x:c>
      <x:c r="G3218" s="122" t="str">
        <x:v>Le berceau est prêt pour la reprise prévue. Reprenons le contrôle, pas la blessure à son premier jour.</x:v>
      </x:c>
      <x:c r="H3218" s="122" t="str">
        <x:v>Reprend sa place au dernier point sûr, sans rejouer le début.</x:v>
      </x:c>
      <x:c r="I3218" s="122" t="str">
        <x:v>Réinteraction volontaire après interruption ; état de l’action conservé.</x:v>
      </x:c>
      <x:c r="J3218" s="122" t="str">
        <x:v>Vie locale — métier et interaction 2D</x:v>
      </x:c>
      <x:c r="K3218" s="125" t="n">
        <x:v>18</x:v>
      </x:c>
    </x:row>
    <x:row r="3219" ht="59" customHeight="1">
      <x:c r="A3219" s="126" t="str">
        <x:v>D6-W-PNJ-ROLE-07-CHOIX-A-01</x:v>
      </x:c>
      <x:c r="B3219" s="127" t="str">
        <x:v>D6-W-PNJ-ROLE-07</x:v>
      </x:c>
      <x:c r="C3219" s="127" t="str">
        <x:v>CHOIX</x:v>
      </x:c>
      <x:c r="D3219" s="127" t="str">
        <x:v>A</x:v>
      </x:c>
      <x:c r="E3219" s="128" t="n">
        <x:v>1</x:v>
      </x:c>
      <x:c r="F3219" s="127" t="str">
        <x:v>Joueur</x:v>
      </x:c>
      <x:c r="G3219" s="127" t="str">
        <x:v>Je te montre ce qui me fait lâcher l’appui.</x:v>
      </x:c>
      <x:c r="H3219" s="127" t="str">
        <x:v>Regarder la personne ou l’appui concerné ; intention, pas résultat.</x:v>
      </x:c>
      <x:c r="I3219" s="127" t="str">
        <x:v>Option physiquement praticable ; partenaires mentionnés présents et volontaires ; ressources nécessaires disponibles.</x:v>
      </x:c>
      <x:c r="J3219" s="127" t="str">
        <x:v>Vie locale — métier et interaction 2D</x:v>
      </x:c>
      <x:c r="K3219" s="130" t="n">
        <x:v>9</x:v>
      </x:c>
    </x:row>
    <x:row r="3220" ht="59" customHeight="1">
      <x:c r="A3220" s="121" t="str">
        <x:v>D6-W-PNJ-ROLE-07-REPONSE-A-01</x:v>
      </x:c>
      <x:c r="B3220" s="122" t="str">
        <x:v>D6-W-PNJ-ROLE-07</x:v>
      </x:c>
      <x:c r="C3220" s="122" t="str">
        <x:v>REPONSE</x:v>
      </x:c>
      <x:c r="D3220" s="122" t="str">
        <x:v>A</x:v>
      </x:c>
      <x:c r="E3220" s="123" t="n">
        <x:v>1</x:v>
      </x:c>
      <x:c r="F3220" s="122" t="str">
        <x:v>Soigneuse de retour du poste rencontré</x:v>
      </x:c>
      <x:c r="G3220" s="122" t="str">
        <x:v>Lentement. Je prépare le berceau pendant que tu t’installes.</x:v>
      </x:c>
      <x:c r="H3220" s="122" t="str">
        <x:v>Réponse au choix retenu ; les autres réponses ne sont pas jouées.</x:v>
      </x:c>
      <x:c r="I3220" s="122" t="str">
        <x:v>Option physiquement praticable ; partenaires mentionnés présents et volontaires ; ressources nécessaires disponibles.</x:v>
      </x:c>
      <x:c r="J3220" s="122" t="str">
        <x:v>Vie locale — métier et interaction 2D</x:v>
      </x:c>
      <x:c r="K3220" s="125" t="n">
        <x:v>9</x:v>
      </x:c>
    </x:row>
    <x:row r="3221" ht="59" customHeight="1">
      <x:c r="A3221" s="126" t="str">
        <x:v>D6-W-PNJ-ROLE-07-CHOIX-B-01</x:v>
      </x:c>
      <x:c r="B3221" s="127" t="str">
        <x:v>D6-W-PNJ-ROLE-07</x:v>
      </x:c>
      <x:c r="C3221" s="127" t="str">
        <x:v>CHOIX</x:v>
      </x:c>
      <x:c r="D3221" s="127" t="str">
        <x:v>B</x:v>
      </x:c>
      <x:c r="E3221" s="128" t="n">
        <x:v>1</x:v>
      </x:c>
      <x:c r="F3221" s="127" t="str">
        <x:v>Joueur</x:v>
      </x:c>
      <x:c r="G3221" s="127" t="str">
        <x:v>Je reste au repos après le premier contrôle.</x:v>
      </x:c>
      <x:c r="H3221" s="127" t="str">
        <x:v>Regarder la personne ou l’appui concerné ; intention, pas résultat.</x:v>
      </x:c>
      <x:c r="I3221" s="127" t="str">
        <x:v>Option physiquement praticable ; aucune téléportation ou ressource supposée. Si choix de différer : sortie sûre encore atteignable.</x:v>
      </x:c>
      <x:c r="J3221" s="127" t="str">
        <x:v>Vie locale — métier et interaction 2D</x:v>
      </x:c>
      <x:c r="K3221" s="130" t="n">
        <x:v>8</x:v>
      </x:c>
    </x:row>
    <x:row r="3222" ht="59" customHeight="1">
      <x:c r="A3222" s="121" t="str">
        <x:v>D6-W-PNJ-ROLE-07-REPONSE-B-01</x:v>
      </x:c>
      <x:c r="B3222" s="122" t="str">
        <x:v>D6-W-PNJ-ROLE-07</x:v>
      </x:c>
      <x:c r="C3222" s="122" t="str">
        <x:v>REPONSE</x:v>
      </x:c>
      <x:c r="D3222" s="122" t="str">
        <x:v>B</x:v>
      </x:c>
      <x:c r="E3222" s="123" t="n">
        <x:v>1</x:v>
      </x:c>
      <x:c r="F3222" s="122" t="str">
        <x:v>Soigneuse de retour du poste rencontré</x:v>
      </x:c>
      <x:c r="G3222" s="122" t="str">
        <x:v>Prends cette place libre. Quelqu’un d’autre portera ta charge jusqu’au quai.</x:v>
      </x:c>
      <x:c r="H3222" s="122" t="str">
        <x:v>Réponse au choix retenu ; les autres réponses ne sont pas jouées.</x:v>
      </x:c>
      <x:c r="I3222" s="122" t="str">
        <x:v>Option physiquement praticable ; aucune téléportation ou ressource supposée. Si choix de différer : sortie sûre encore atteignable.</x:v>
      </x:c>
      <x:c r="J3222" s="122" t="str">
        <x:v>Vie locale — métier et interaction 2D</x:v>
      </x:c>
      <x:c r="K3222" s="125" t="n">
        <x:v>11</x:v>
      </x:c>
    </x:row>
    <x:row r="3223" ht="209" customHeight="1">
      <x:c r="A3223" s="126" t="str">
        <x:v>D6-W-PNJ-ROLE-08-OUV---01</x:v>
      </x:c>
      <x:c r="B3223" s="127" t="str">
        <x:v>D6-W-PNJ-ROLE-08</x:v>
      </x:c>
      <x:c r="C3223" s="127" t="str">
        <x:v>OUV</x:v>
      </x:c>
      <x:c r="D3223" s="127" t="str">
        <x:v>-</x:v>
      </x:c>
      <x:c r="E3223" s="128" t="n">
        <x:v>1</x:v>
      </x:c>
      <x:c r="F3223" s="127" t="str">
        <x:v>Gardien de citerne du poste rencontré</x:v>
      </x:c>
      <x:c r="G3223" s="127" t="str">
        <x:v>Le niveau baisse plus vite ici. Avant de remplir ton départ, viens regarder ce que perd la conduite du bas.</x:v>
      </x:c>
      <x:c r="H3223" s="127" t="str">
        <x:v>Désigne l’élément visible concerné puis laisse au joueur le temps de regarder.</x:v>
      </x:c>
      <x:c r="I3223"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223" s="127" t="str">
        <x:v>Vie locale — métier et interaction 2D</x:v>
      </x:c>
      <x:c r="K3223" s="130" t="n">
        <x:v>20</x:v>
      </x:c>
    </x:row>
    <x:row r="3224" ht="74" customHeight="1">
      <x:c r="A3224" s="121" t="str">
        <x:v>D6-W-PNJ-ROLE-08-SUCCES---01</x:v>
      </x:c>
      <x:c r="B3224" s="122" t="str">
        <x:v>D6-W-PNJ-ROLE-08</x:v>
      </x:c>
      <x:c r="C3224" s="122" t="str">
        <x:v>SUCCES</x:v>
      </x:c>
      <x:c r="D3224" s="122" t="str">
        <x:v>-</x:v>
      </x:c>
      <x:c r="E3224" s="123" t="n">
        <x:v>1</x:v>
      </x:c>
      <x:c r="F3224" s="122" t="str">
        <x:v>Gardien de citerne du poste rencontré</x:v>
      </x:c>
      <x:c r="G3224" s="122" t="str">
        <x:v>Le départ connaît ses réserves et la conduite éprouvée montre son vrai débit.</x:v>
      </x:c>
      <x:c r="H3224" s="122" t="str">
        <x:v>Rejoint le point de travail ou de passage réellement obtenu.</x:v>
      </x:c>
      <x:c r="I3224" s="122" t="str">
        <x:v>Résultat correspondant effectivement constaté ; remplace ou supprime la ligne si choix de refus/différé/observation. Ne jamais jouer une victoire non acquise.</x:v>
      </x:c>
      <x:c r="J3224" s="122" t="str">
        <x:v>Vie locale — métier et interaction 2D</x:v>
      </x:c>
      <x:c r="K3224" s="125" t="n">
        <x:v>13</x:v>
      </x:c>
    </x:row>
    <x:row r="3225" ht="44" customHeight="1">
      <x:c r="A3225" s="126" t="str">
        <x:v>D6-W-PNJ-ROLE-08-ECHEC---01</x:v>
      </x:c>
      <x:c r="B3225" s="127" t="str">
        <x:v>D6-W-PNJ-ROLE-08</x:v>
      </x:c>
      <x:c r="C3225" s="127" t="str">
        <x:v>ECHEC</x:v>
      </x:c>
      <x:c r="D3225" s="127" t="str">
        <x:v>-</x:v>
      </x:c>
      <x:c r="E3225" s="128" t="n">
        <x:v>1</x:v>
      </x:c>
      <x:c r="F3225" s="127" t="str">
        <x:v>Gardien de citerne du poste rencontré</x:v>
      </x:c>
      <x:c r="G3225" s="127" t="str">
        <x:v>Le niveau continue de baisser. Ne marque pas le raccord comme réparé.</x:v>
      </x:c>
      <x:c r="H3225" s="127" t="str">
        <x:v>Abaisse la main et regarde la route ou l’objet resté inaccessible.</x:v>
      </x:c>
      <x:c r="I3225" s="127" t="str">
        <x:v>Échec ou blocage correspondant effectivement observé ; les dégâts, objets et positions persistent.</x:v>
      </x:c>
      <x:c r="J3225" s="127" t="str">
        <x:v>Vie locale — métier et interaction 2D</x:v>
      </x:c>
      <x:c r="K3225" s="130" t="n">
        <x:v>12</x:v>
      </x:c>
    </x:row>
    <x:row r="3226" ht="44" customHeight="1">
      <x:c r="A3226" s="121" t="str">
        <x:v>D6-W-PNJ-ROLE-08-REPRISE---01</x:v>
      </x:c>
      <x:c r="B3226" s="122" t="str">
        <x:v>D6-W-PNJ-ROLE-08</x:v>
      </x:c>
      <x:c r="C3226" s="122" t="str">
        <x:v>REPRISE</x:v>
      </x:c>
      <x:c r="D3226" s="122" t="str">
        <x:v>-</x:v>
      </x:c>
      <x:c r="E3226" s="123" t="n">
        <x:v>1</x:v>
      </x:c>
      <x:c r="F3226" s="122" t="str">
        <x:v>Gardien de citerne du poste rencontré</x:v>
      </x:c>
      <x:c r="G3226" s="122" t="str">
        <x:v>La trace humide mène toujours au palier inférieur. Reprenons de là.</x:v>
      </x:c>
      <x:c r="H3226" s="122" t="str">
        <x:v>Reprend sa place au dernier point sûr, sans rejouer le début.</x:v>
      </x:c>
      <x:c r="I3226" s="122" t="str">
        <x:v>Réinteraction volontaire après interruption ; état de l’action conservé.</x:v>
      </x:c>
      <x:c r="J3226" s="122" t="str">
        <x:v>Vie locale — métier et interaction 2D</x:v>
      </x:c>
      <x:c r="K3226" s="125" t="n">
        <x:v>11</x:v>
      </x:c>
    </x:row>
    <x:row r="3227" ht="59" customHeight="1">
      <x:c r="A3227" s="126" t="str">
        <x:v>D6-W-PNJ-ROLE-08-CHOIX-A-01</x:v>
      </x:c>
      <x:c r="B3227" s="127" t="str">
        <x:v>D6-W-PNJ-ROLE-08</x:v>
      </x:c>
      <x:c r="C3227" s="127" t="str">
        <x:v>CHOIX</x:v>
      </x:c>
      <x:c r="D3227" s="127" t="str">
        <x:v>A</x:v>
      </x:c>
      <x:c r="E3227" s="128" t="n">
        <x:v>1</x:v>
      </x:c>
      <x:c r="F3227" s="127" t="str">
        <x:v>Joueur</x:v>
      </x:c>
      <x:c r="G3227" s="127" t="str">
        <x:v>Je cherche la perte entre les niveaux.</x:v>
      </x:c>
      <x:c r="H3227" s="127" t="str">
        <x:v>Regarder la personne ou l’appui concerné ; intention, pas résultat.</x:v>
      </x:c>
      <x:c r="I3227" s="127" t="str">
        <x:v>Option physiquement praticable ; partenaires mentionnés présents et volontaires ; ressources nécessaires disponibles.</x:v>
      </x:c>
      <x:c r="J3227" s="127" t="str">
        <x:v>Vie locale — métier et interaction 2D</x:v>
      </x:c>
      <x:c r="K3227" s="130" t="n">
        <x:v>7</x:v>
      </x:c>
    </x:row>
    <x:row r="3228" ht="59" customHeight="1">
      <x:c r="A3228" s="121" t="str">
        <x:v>D6-W-PNJ-ROLE-08-REPONSE-A-01</x:v>
      </x:c>
      <x:c r="B3228" s="122" t="str">
        <x:v>D6-W-PNJ-ROLE-08</x:v>
      </x:c>
      <x:c r="C3228" s="122" t="str">
        <x:v>REPONSE</x:v>
      </x:c>
      <x:c r="D3228" s="122" t="str">
        <x:v>A</x:v>
      </x:c>
      <x:c r="E3228" s="123" t="n">
        <x:v>1</x:v>
      </x:c>
      <x:c r="F3228" s="122" t="str">
        <x:v>Gardien de citerne du poste rencontré</x:v>
      </x:c>
      <x:c r="G3228" s="122" t="str">
        <x:v>Je garde cette vanne. Rejoins le palier où le mur reste humide.</x:v>
      </x:c>
      <x:c r="H3228" s="122" t="str">
        <x:v>Réponse au choix retenu ; les autres réponses ne sont pas jouées.</x:v>
      </x:c>
      <x:c r="I3228" s="122" t="str">
        <x:v>Option physiquement praticable ; partenaires mentionnés présents et volontaires ; ressources nécessaires disponibles.</x:v>
      </x:c>
      <x:c r="J3228" s="122" t="str">
        <x:v>Vie locale — métier et interaction 2D</x:v>
      </x:c>
      <x:c r="K3228" s="125" t="n">
        <x:v>12</x:v>
      </x:c>
    </x:row>
    <x:row r="3229" ht="59" customHeight="1">
      <x:c r="A3229" s="126" t="str">
        <x:v>D6-W-PNJ-ROLE-08-CHOIX-B-01</x:v>
      </x:c>
      <x:c r="B3229" s="127" t="str">
        <x:v>D6-W-PNJ-ROLE-08</x:v>
      </x:c>
      <x:c r="C3229" s="127" t="str">
        <x:v>CHOIX</x:v>
      </x:c>
      <x:c r="D3229" s="127" t="str">
        <x:v>B</x:v>
      </x:c>
      <x:c r="E3229" s="128" t="n">
        <x:v>1</x:v>
      </x:c>
      <x:c r="F3229" s="127" t="str">
        <x:v>Joueur</x:v>
      </x:c>
      <x:c r="G3229" s="127" t="str">
        <x:v>Je prépare mon trajet avec ce qui reste autorisé.</x:v>
      </x:c>
      <x:c r="H3229" s="127" t="str">
        <x:v>Regarder la personne ou l’appui concerné ; intention, pas résultat.</x:v>
      </x:c>
      <x:c r="I3229" s="127" t="str">
        <x:v>Option physiquement praticable ; aucune téléportation ou ressource supposée. Si choix de différer : sortie sûre encore atteignable.</x:v>
      </x:c>
      <x:c r="J3229" s="127" t="str">
        <x:v>Vie locale — métier et interaction 2D</x:v>
      </x:c>
      <x:c r="K3229" s="130" t="n">
        <x:v>9</x:v>
      </x:c>
    </x:row>
    <x:row r="3230" ht="59" customHeight="1">
      <x:c r="A3230" s="121" t="str">
        <x:v>D6-W-PNJ-ROLE-08-REPONSE-B-01</x:v>
      </x:c>
      <x:c r="B3230" s="122" t="str">
        <x:v>D6-W-PNJ-ROLE-08</x:v>
      </x:c>
      <x:c r="C3230" s="122" t="str">
        <x:v>REPONSE</x:v>
      </x:c>
      <x:c r="D3230" s="122" t="str">
        <x:v>B</x:v>
      </x:c>
      <x:c r="E3230" s="123" t="n">
        <x:v>1</x:v>
      </x:c>
      <x:c r="F3230" s="122" t="str">
        <x:v>Gardien de citerne du poste rencontré</x:v>
      </x:c>
      <x:c r="G3230" s="122" t="str">
        <x:v>Alors compte tes arrêts à l’eau. Je peux te laisser ce lot, pas vider la bouche du quartier.</x:v>
      </x:c>
      <x:c r="H3230" s="122" t="str">
        <x:v>Réponse au choix retenu ; les autres réponses ne sont pas jouées.</x:v>
      </x:c>
      <x:c r="I3230" s="122" t="str">
        <x:v>Option physiquement praticable ; aucune téléportation ou ressource supposée. Si choix de différer : sortie sûre encore atteignable.</x:v>
      </x:c>
      <x:c r="J3230" s="122" t="str">
        <x:v>Vie locale — métier et interaction 2D</x:v>
      </x:c>
      <x:c r="K3230" s="125" t="n">
        <x:v>18</x:v>
      </x:c>
    </x:row>
    <x:row r="3231" ht="209" customHeight="1">
      <x:c r="A3231" s="126" t="str">
        <x:v>D6-W-PNJ-ROLE-09-OUV---01</x:v>
      </x:c>
      <x:c r="B3231" s="127" t="str">
        <x:v>D6-W-PNJ-ROLE-09</x:v>
      </x:c>
      <x:c r="C3231" s="127" t="str">
        <x:v>OUV</x:v>
      </x:c>
      <x:c r="D3231" s="127" t="str">
        <x:v>-</x:v>
      </x:c>
      <x:c r="E3231" s="128" t="n">
        <x:v>1</x:v>
      </x:c>
      <x:c r="F3231" s="127" t="str">
        <x:v>Dresseuse de montures du poste rencontré</x:v>
      </x:c>
      <x:c r="G3231" s="127" t="str">
        <x:v>Son oreille s’est tournée avant ton appel. Il t’a entendu ; il regarde surtout où tu lui demandes de poser le pied.</x:v>
      </x:c>
      <x:c r="H3231" s="127" t="str">
        <x:v>Désigne l’élément visible concerné puis laisse au joueur le temps de regarder.</x:v>
      </x:c>
      <x:c r="I3231"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231" s="127" t="str">
        <x:v>Vie locale — métier et interaction 2D</x:v>
      </x:c>
      <x:c r="K3231" s="130" t="n">
        <x:v>22</x:v>
      </x:c>
    </x:row>
    <x:row r="3232" ht="74" customHeight="1">
      <x:c r="A3232" s="121" t="str">
        <x:v>D6-W-PNJ-ROLE-09-SUCCES---01</x:v>
      </x:c>
      <x:c r="B3232" s="122" t="str">
        <x:v>D6-W-PNJ-ROLE-09</x:v>
      </x:c>
      <x:c r="C3232" s="122" t="str">
        <x:v>SUCCES</x:v>
      </x:c>
      <x:c r="D3232" s="122" t="str">
        <x:v>-</x:v>
      </x:c>
      <x:c r="E3232" s="123" t="n">
        <x:v>1</x:v>
      </x:c>
      <x:c r="F3232" s="122" t="str">
        <x:v>Dresseuse de montures du poste rencontré</x:v>
      </x:c>
      <x:c r="G3232" s="122" t="str">
        <x:v>Il a parcouru l’exercice à son rythme. Tu as vu ce qu’il accepte aujourd’hui.</x:v>
      </x:c>
      <x:c r="H3232" s="122" t="str">
        <x:v>Rejoint le point de travail ou de passage réellement obtenu.</x:v>
      </x:c>
      <x:c r="I3232" s="122" t="str">
        <x:v>Résultat correspondant effectivement constaté ; remplace ou supprime la ligne si choix de refus/différé/observation. Ne jamais jouer une victoire non acquise.</x:v>
      </x:c>
      <x:c r="J3232" s="122" t="str">
        <x:v>Vie locale — métier et interaction 2D</x:v>
      </x:c>
      <x:c r="K3232" s="125" t="n">
        <x:v>14</x:v>
      </x:c>
    </x:row>
    <x:row r="3233" ht="44" customHeight="1">
      <x:c r="A3233" s="126" t="str">
        <x:v>D6-W-PNJ-ROLE-09-ECHEC---01</x:v>
      </x:c>
      <x:c r="B3233" s="127" t="str">
        <x:v>D6-W-PNJ-ROLE-09</x:v>
      </x:c>
      <x:c r="C3233" s="127" t="str">
        <x:v>ECHEC</x:v>
      </x:c>
      <x:c r="D3233" s="127" t="str">
        <x:v>-</x:v>
      </x:c>
      <x:c r="E3233" s="128" t="n">
        <x:v>1</x:v>
      </x:c>
      <x:c r="F3233" s="127" t="str">
        <x:v>Dresseuse de montures du poste rencontré</x:v>
      </x:c>
      <x:c r="G3233" s="127" t="str">
        <x:v>Il refuse l’appui. Recule avec lui vers le sol qu’il connaît.</x:v>
      </x:c>
      <x:c r="H3233" s="127" t="str">
        <x:v>Abaisse la main et regarde la route ou l’objet resté inaccessible.</x:v>
      </x:c>
      <x:c r="I3233" s="127" t="str">
        <x:v>Échec ou blocage correspondant effectivement observé ; les dégâts, objets et positions persistent.</x:v>
      </x:c>
      <x:c r="J3233" s="127" t="str">
        <x:v>Vie locale — métier et interaction 2D</x:v>
      </x:c>
      <x:c r="K3233" s="130" t="n">
        <x:v>11</x:v>
      </x:c>
    </x:row>
    <x:row r="3234" ht="44" customHeight="1">
      <x:c r="A3234" s="121" t="str">
        <x:v>D6-W-PNJ-ROLE-09-REPRISE---01</x:v>
      </x:c>
      <x:c r="B3234" s="122" t="str">
        <x:v>D6-W-PNJ-ROLE-09</x:v>
      </x:c>
      <x:c r="C3234" s="122" t="str">
        <x:v>REPRISE</x:v>
      </x:c>
      <x:c r="D3234" s="122" t="str">
        <x:v>-</x:v>
      </x:c>
      <x:c r="E3234" s="123" t="n">
        <x:v>1</x:v>
      </x:c>
      <x:c r="F3234" s="122" t="str">
        <x:v>Dresseuse de montures du poste rencontré</x:v>
      </x:c>
      <x:c r="G3234" s="122" t="str">
        <x:v>Il se souvient du trajet. Sa fatigue est encore là aussi.</x:v>
      </x:c>
      <x:c r="H3234" s="122" t="str">
        <x:v>Reprend sa place au dernier point sûr, sans rejouer le début.</x:v>
      </x:c>
      <x:c r="I3234" s="122" t="str">
        <x:v>Réinteraction volontaire après interruption ; état de l’action conservé.</x:v>
      </x:c>
      <x:c r="J3234" s="122" t="str">
        <x:v>Vie locale — métier et interaction 2D</x:v>
      </x:c>
      <x:c r="K3234" s="125" t="n">
        <x:v>11</x:v>
      </x:c>
    </x:row>
    <x:row r="3235" ht="59" customHeight="1">
      <x:c r="A3235" s="126" t="str">
        <x:v>D6-W-PNJ-ROLE-09-CHOIX-A-01</x:v>
      </x:c>
      <x:c r="B3235" s="127" t="str">
        <x:v>D6-W-PNJ-ROLE-09</x:v>
      </x:c>
      <x:c r="C3235" s="127" t="str">
        <x:v>CHOIX</x:v>
      </x:c>
      <x:c r="D3235" s="127" t="str">
        <x:v>A</x:v>
      </x:c>
      <x:c r="E3235" s="128" t="n">
        <x:v>1</x:v>
      </x:c>
      <x:c r="F3235" s="127" t="str">
        <x:v>Joueur</x:v>
      </x:c>
      <x:c r="G3235" s="127" t="str">
        <x:v>Je marche à côté jusqu’au prochain abri.</x:v>
      </x:c>
      <x:c r="H3235" s="127" t="str">
        <x:v>Regarder la personne ou l’appui concerné ; intention, pas résultat.</x:v>
      </x:c>
      <x:c r="I3235" s="127" t="str">
        <x:v>Option physiquement praticable ; partenaires mentionnés présents et volontaires ; ressources nécessaires disponibles.</x:v>
      </x:c>
      <x:c r="J3235" s="127" t="str">
        <x:v>Vie locale — métier et interaction 2D</x:v>
      </x:c>
      <x:c r="K3235" s="130" t="n">
        <x:v>7</x:v>
      </x:c>
    </x:row>
    <x:row r="3236" ht="59" customHeight="1">
      <x:c r="A3236" s="121" t="str">
        <x:v>D6-W-PNJ-ROLE-09-REPONSE-A-01</x:v>
      </x:c>
      <x:c r="B3236" s="122" t="str">
        <x:v>D6-W-PNJ-ROLE-09</x:v>
      </x:c>
      <x:c r="C3236" s="122" t="str">
        <x:v>REPONSE</x:v>
      </x:c>
      <x:c r="D3236" s="122" t="str">
        <x:v>A</x:v>
      </x:c>
      <x:c r="E3236" s="123" t="n">
        <x:v>1</x:v>
      </x:c>
      <x:c r="F3236" s="122" t="str">
        <x:v>Dresseuse de montures du poste rencontré</x:v>
      </x:c>
      <x:c r="G3236" s="122" t="str">
        <x:v>Garde son allure. Quand il s’arrête, regarde sa respiration avant de tirer.</x:v>
      </x:c>
      <x:c r="H3236" s="122" t="str">
        <x:v>Réponse au choix retenu ; les autres réponses ne sont pas jouées.</x:v>
      </x:c>
      <x:c r="I3236" s="122" t="str">
        <x:v>Option physiquement praticable ; partenaires mentionnés présents et volontaires ; ressources nécessaires disponibles.</x:v>
      </x:c>
      <x:c r="J3236" s="122" t="str">
        <x:v>Vie locale — métier et interaction 2D</x:v>
      </x:c>
      <x:c r="K3236" s="125" t="n">
        <x:v>12</x:v>
      </x:c>
    </x:row>
    <x:row r="3237" ht="59" customHeight="1">
      <x:c r="A3237" s="126" t="str">
        <x:v>D6-W-PNJ-ROLE-09-CHOIX-B-01</x:v>
      </x:c>
      <x:c r="B3237" s="127" t="str">
        <x:v>D6-W-PNJ-ROLE-09</x:v>
      </x:c>
      <x:c r="C3237" s="127" t="str">
        <x:v>CHOIX</x:v>
      </x:c>
      <x:c r="D3237" s="127" t="str">
        <x:v>B</x:v>
      </x:c>
      <x:c r="E3237" s="128" t="n">
        <x:v>1</x:v>
      </x:c>
      <x:c r="F3237" s="127" t="str">
        <x:v>Joueur</x:v>
      </x:c>
      <x:c r="G3237" s="127" t="str">
        <x:v>Je termine l’exercice et je le laisse se reposer.</x:v>
      </x:c>
      <x:c r="H3237" s="127" t="str">
        <x:v>Regarder la personne ou l’appui concerné ; intention, pas résultat.</x:v>
      </x:c>
      <x:c r="I3237" s="127" t="str">
        <x:v>Option physiquement praticable ; aucune téléportation ou ressource supposée. Si choix de différer : sortie sûre encore atteignable.</x:v>
      </x:c>
      <x:c r="J3237" s="127" t="str">
        <x:v>Vie locale — métier et interaction 2D</x:v>
      </x:c>
      <x:c r="K3237" s="130" t="n">
        <x:v>9</x:v>
      </x:c>
    </x:row>
    <x:row r="3238" ht="59" customHeight="1">
      <x:c r="A3238" s="121" t="str">
        <x:v>D6-W-PNJ-ROLE-09-REPONSE-B-01</x:v>
      </x:c>
      <x:c r="B3238" s="122" t="str">
        <x:v>D6-W-PNJ-ROLE-09</x:v>
      </x:c>
      <x:c r="C3238" s="122" t="str">
        <x:v>REPONSE</x:v>
      </x:c>
      <x:c r="D3238" s="122" t="str">
        <x:v>B</x:v>
      </x:c>
      <x:c r="E3238" s="123" t="n">
        <x:v>1</x:v>
      </x:c>
      <x:c r="F3238" s="122" t="str">
        <x:v>Dresseuse de montures du poste rencontré</x:v>
      </x:c>
      <x:c r="G3238" s="122" t="str">
        <x:v>Desserre la charge au poste prévu. Nous reprendrons quand il aura récupéré.</x:v>
      </x:c>
      <x:c r="H3238" s="122" t="str">
        <x:v>Réponse au choix retenu ; les autres réponses ne sont pas jouées.</x:v>
      </x:c>
      <x:c r="I3238" s="122" t="str">
        <x:v>Option physiquement praticable ; aucune téléportation ou ressource supposée. Si choix de différer : sortie sûre encore atteignable.</x:v>
      </x:c>
      <x:c r="J3238" s="122" t="str">
        <x:v>Vie locale — métier et interaction 2D</x:v>
      </x:c>
      <x:c r="K3238" s="125" t="n">
        <x:v>12</x:v>
      </x:c>
    </x:row>
    <x:row r="3239" ht="209" customHeight="1">
      <x:c r="A3239" s="126" t="str">
        <x:v>D6-W-PNJ-ROLE-10-OUV---01</x:v>
      </x:c>
      <x:c r="B3239" s="127" t="str">
        <x:v>D6-W-PNJ-ROLE-10</x:v>
      </x:c>
      <x:c r="C3239" s="127" t="str">
        <x:v>OUV</x:v>
      </x:c>
      <x:c r="D3239" s="127" t="str">
        <x:v>-</x:v>
      </x:c>
      <x:c r="E3239" s="128" t="n">
        <x:v>1</x:v>
      </x:c>
      <x:c r="F3239" s="127" t="str">
        <x:v>Meneur de pisteurs du poste rencontré</x:v>
      </x:c>
      <x:c r="G3239" s="127" t="str">
        <x:v>Le compagnon suit encore la piste qui descend. Si tu tournes ici, rappelle-le avant que le mur coupe ta voix.</x:v>
      </x:c>
      <x:c r="H3239" s="127" t="str">
        <x:v>Désigne l’élément visible concerné puis laisse au joueur le temps de regarder.</x:v>
      </x:c>
      <x:c r="I3239"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239" s="127" t="str">
        <x:v>Vie locale — métier et interaction 2D</x:v>
      </x:c>
      <x:c r="K3239" s="130" t="n">
        <x:v>20</x:v>
      </x:c>
    </x:row>
    <x:row r="3240" ht="74" customHeight="1">
      <x:c r="A3240" s="121" t="str">
        <x:v>D6-W-PNJ-ROLE-10-SUCCES---01</x:v>
      </x:c>
      <x:c r="B3240" s="122" t="str">
        <x:v>D6-W-PNJ-ROLE-10</x:v>
      </x:c>
      <x:c r="C3240" s="122" t="str">
        <x:v>SUCCES</x:v>
      </x:c>
      <x:c r="D3240" s="122" t="str">
        <x:v>-</x:v>
      </x:c>
      <x:c r="E3240" s="123" t="n">
        <x:v>1</x:v>
      </x:c>
      <x:c r="F3240" s="122" t="str">
        <x:v>Meneur de pisteurs du poste rencontré</x:v>
      </x:c>
      <x:c r="G3240" s="122" t="str">
        <x:v>Le compagnon a suivi la route observée. Reprenons la suite depuis l’endroit où il se trouve.</x:v>
      </x:c>
      <x:c r="H3240" s="122" t="str">
        <x:v>Rejoint le point de travail ou de passage réellement obtenu.</x:v>
      </x:c>
      <x:c r="I3240" s="122" t="str">
        <x:v>Résultat correspondant effectivement constaté ; remplace ou supprime la ligne si choix de refus/différé/observation. Ne jamais jouer une victoire non acquise.</x:v>
      </x:c>
      <x:c r="J3240" s="122" t="str">
        <x:v>Vie locale — métier et interaction 2D</x:v>
      </x:c>
      <x:c r="K3240" s="125" t="n">
        <x:v>16</x:v>
      </x:c>
    </x:row>
    <x:row r="3241" ht="44" customHeight="1">
      <x:c r="A3241" s="126" t="str">
        <x:v>D6-W-PNJ-ROLE-10-ECHEC---01</x:v>
      </x:c>
      <x:c r="B3241" s="127" t="str">
        <x:v>D6-W-PNJ-ROLE-10</x:v>
      </x:c>
      <x:c r="C3241" s="127" t="str">
        <x:v>ECHEC</x:v>
      </x:c>
      <x:c r="D3241" s="127" t="str">
        <x:v>-</x:v>
      </x:c>
      <x:c r="E3241" s="128" t="n">
        <x:v>1</x:v>
      </x:c>
      <x:c r="F3241" s="127" t="str">
        <x:v>Meneur de pisteurs du poste rencontré</x:v>
      </x:c>
      <x:c r="G3241" s="127" t="str">
        <x:v>La voix ne passe plus. Reviens au dernier point où il pouvait t’entendre.</x:v>
      </x:c>
      <x:c r="H3241" s="127" t="str">
        <x:v>Abaisse la main et regarde la route ou l’objet resté inaccessible.</x:v>
      </x:c>
      <x:c r="I3241" s="127" t="str">
        <x:v>Échec ou blocage correspondant effectivement observé ; les dégâts, objets et positions persistent.</x:v>
      </x:c>
      <x:c r="J3241" s="127" t="str">
        <x:v>Vie locale — métier et interaction 2D</x:v>
      </x:c>
      <x:c r="K3241" s="130" t="n">
        <x:v>13</x:v>
      </x:c>
    </x:row>
    <x:row r="3242" ht="44" customHeight="1">
      <x:c r="A3242" s="121" t="str">
        <x:v>D6-W-PNJ-ROLE-10-REPRISE---01</x:v>
      </x:c>
      <x:c r="B3242" s="122" t="str">
        <x:v>D6-W-PNJ-ROLE-10</x:v>
      </x:c>
      <x:c r="C3242" s="122" t="str">
        <x:v>REPRISE</x:v>
      </x:c>
      <x:c r="D3242" s="122" t="str">
        <x:v>-</x:v>
      </x:c>
      <x:c r="E3242" s="123" t="n">
        <x:v>1</x:v>
      </x:c>
      <x:c r="F3242" s="122" t="str">
        <x:v>Meneur de pisteurs du poste rencontré</x:v>
      </x:c>
      <x:c r="G3242" s="122" t="str">
        <x:v>La bifurcation garde ses deux pistes. Observons celle que le compagnon suit encore.</x:v>
      </x:c>
      <x:c r="H3242" s="122" t="str">
        <x:v>Reprend sa place au dernier point sûr, sans rejouer le début.</x:v>
      </x:c>
      <x:c r="I3242" s="122" t="str">
        <x:v>Réinteraction volontaire après interruption ; état de l’action conservé.</x:v>
      </x:c>
      <x:c r="J3242" s="122" t="str">
        <x:v>Vie locale — métier et interaction 2D</x:v>
      </x:c>
      <x:c r="K3242" s="125" t="n">
        <x:v>13</x:v>
      </x:c>
    </x:row>
    <x:row r="3243" ht="59" customHeight="1">
      <x:c r="A3243" s="126" t="str">
        <x:v>D6-W-PNJ-ROLE-10-CHOIX-A-01</x:v>
      </x:c>
      <x:c r="B3243" s="127" t="str">
        <x:v>D6-W-PNJ-ROLE-10</x:v>
      </x:c>
      <x:c r="C3243" s="127" t="str">
        <x:v>CHOIX</x:v>
      </x:c>
      <x:c r="D3243" s="127" t="str">
        <x:v>A</x:v>
      </x:c>
      <x:c r="E3243" s="128" t="n">
        <x:v>1</x:v>
      </x:c>
      <x:c r="F3243" s="127" t="str">
        <x:v>Joueur</x:v>
      </x:c>
      <x:c r="G3243" s="127" t="str">
        <x:v>Je le rappelle et je vérifie la bifurcation.</x:v>
      </x:c>
      <x:c r="H3243" s="127" t="str">
        <x:v>Regarder la personne ou l’appui concerné ; intention, pas résultat.</x:v>
      </x:c>
      <x:c r="I3243" s="127" t="str">
        <x:v>Option physiquement praticable ; partenaires mentionnés présents et volontaires ; ressources nécessaires disponibles.</x:v>
      </x:c>
      <x:c r="J3243" s="127" t="str">
        <x:v>Vie locale — métier et interaction 2D</x:v>
      </x:c>
      <x:c r="K3243" s="130" t="n">
        <x:v>8</x:v>
      </x:c>
    </x:row>
    <x:row r="3244" ht="59" customHeight="1">
      <x:c r="A3244" s="121" t="str">
        <x:v>D6-W-PNJ-ROLE-10-REPONSE-A-01</x:v>
      </x:c>
      <x:c r="B3244" s="122" t="str">
        <x:v>D6-W-PNJ-ROLE-10</x:v>
      </x:c>
      <x:c r="C3244" s="122" t="str">
        <x:v>REPONSE</x:v>
      </x:c>
      <x:c r="D3244" s="122" t="str">
        <x:v>A</x:v>
      </x:c>
      <x:c r="E3244" s="123" t="n">
        <x:v>1</x:v>
      </x:c>
      <x:c r="F3244" s="122" t="str">
        <x:v>Meneur de pisteurs du poste rencontré</x:v>
      </x:c>
      <x:c r="G3244" s="122" t="str">
        <x:v>Laisse-lui une route pour revenir. Ton appel ne lui ouvre pas le rocher.</x:v>
      </x:c>
      <x:c r="H3244" s="122" t="str">
        <x:v>Réponse au choix retenu ; les autres réponses ne sont pas jouées.</x:v>
      </x:c>
      <x:c r="I3244" s="122" t="str">
        <x:v>Option physiquement praticable ; partenaires mentionnés présents et volontaires ; ressources nécessaires disponibles.</x:v>
      </x:c>
      <x:c r="J3244" s="122" t="str">
        <x:v>Vie locale — métier et interaction 2D</x:v>
      </x:c>
      <x:c r="K3244" s="125" t="n">
        <x:v>13</x:v>
      </x:c>
    </x:row>
    <x:row r="3245" ht="59" customHeight="1">
      <x:c r="A3245" s="126" t="str">
        <x:v>D6-W-PNJ-ROLE-10-CHOIX-B-01</x:v>
      </x:c>
      <x:c r="B3245" s="127" t="str">
        <x:v>D6-W-PNJ-ROLE-10</x:v>
      </x:c>
      <x:c r="C3245" s="127" t="str">
        <x:v>CHOIX</x:v>
      </x:c>
      <x:c r="D3245" s="127" t="str">
        <x:v>B</x:v>
      </x:c>
      <x:c r="E3245" s="128" t="n">
        <x:v>1</x:v>
      </x:c>
      <x:c r="F3245" s="127" t="str">
        <x:v>Joueur</x:v>
      </x:c>
      <x:c r="G3245" s="127" t="str">
        <x:v>Je garde sa piste et je l’observe depuis le couvert.</x:v>
      </x:c>
      <x:c r="H3245" s="127" t="str">
        <x:v>Regarder la personne ou l’appui concerné ; intention, pas résultat.</x:v>
      </x:c>
      <x:c r="I3245" s="127" t="str">
        <x:v>Option physiquement praticable ; aucune téléportation ou ressource supposée. Si choix de différer : sortie sûre encore atteignable.</x:v>
      </x:c>
      <x:c r="J3245" s="127" t="str">
        <x:v>Vie locale — métier et interaction 2D</x:v>
      </x:c>
      <x:c r="K3245" s="130" t="n">
        <x:v>10</x:v>
      </x:c>
    </x:row>
    <x:row r="3246" ht="59" customHeight="1">
      <x:c r="A3246" s="121" t="str">
        <x:v>D6-W-PNJ-ROLE-10-REPONSE-B-01</x:v>
      </x:c>
      <x:c r="B3246" s="122" t="str">
        <x:v>D6-W-PNJ-ROLE-10</x:v>
      </x:c>
      <x:c r="C3246" s="122" t="str">
        <x:v>REPONSE</x:v>
      </x:c>
      <x:c r="D3246" s="122" t="str">
        <x:v>B</x:v>
      </x:c>
      <x:c r="E3246" s="123" t="n">
        <x:v>1</x:v>
      </x:c>
      <x:c r="F3246" s="122" t="str">
        <x:v>Meneur de pisteurs du poste rencontré</x:v>
      </x:c>
      <x:c r="G3246" s="122" t="str">
        <x:v>Alors ne lui demande pas en même temps de protéger le porteur resté derrière.</x:v>
      </x:c>
      <x:c r="H3246" s="122" t="str">
        <x:v>Réponse au choix retenu ; les autres réponses ne sont pas jouées.</x:v>
      </x:c>
      <x:c r="I3246" s="122" t="str">
        <x:v>Option physiquement praticable ; aucune téléportation ou ressource supposée. Si choix de différer : sortie sûre encore atteignable.</x:v>
      </x:c>
      <x:c r="J3246" s="122" t="str">
        <x:v>Vie locale — métier et interaction 2D</x:v>
      </x:c>
      <x:c r="K3246" s="125" t="n">
        <x:v>14</x:v>
      </x:c>
    </x:row>
    <x:row r="3247" ht="224" customHeight="1">
      <x:c r="A3247" s="126" t="str">
        <x:v>D6-W-PNJ-ROLE-11-OUV---01</x:v>
      </x:c>
      <x:c r="B3247" s="127" t="str">
        <x:v>D6-W-PNJ-ROLE-11</x:v>
      </x:c>
      <x:c r="C3247" s="127" t="str">
        <x:v>OUV</x:v>
      </x:c>
      <x:c r="D3247" s="127" t="str">
        <x:v>-</x:v>
      </x:c>
      <x:c r="E3247" s="128" t="n">
        <x:v>1</x:v>
      </x:c>
      <x:c r="F3247" s="127" t="str">
        <x:v>Pilote d’escale du poste rencontré</x:v>
      </x:c>
      <x:c r="G3247" s="127" t="str">
        <x:v>Ton aile passe devant le signal latéral. Reste dans cet axe ; le quai n’est pas centré sur la baie.</x:v>
      </x:c>
      <x:c r="H3247" s="127" t="str">
        <x:v>Désigne l’élément visible concerné puis laisse au joueur le temps de regarder.</x:v>
      </x:c>
      <x:c r="I3247" s="127" t="str">
        <x:v>Personne de métier effectivement rencontrée, disponible et consentante ; service local accessible ; objet concerné présent. Le dialogue ne crée pas de service déjà effectué ni de résultat médical instantané. Toute opération spatiale exige Blooded, vaisseau possédé et déplacement joué.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247" s="127" t="str">
        <x:v>Vie locale — métier et interaction 2D</x:v>
      </x:c>
      <x:c r="K3247" s="130" t="n">
        <x:v>20</x:v>
      </x:c>
    </x:row>
    <x:row r="3248" ht="74" customHeight="1">
      <x:c r="A3248" s="121" t="str">
        <x:v>D6-W-PNJ-ROLE-11-SUCCES---01</x:v>
      </x:c>
      <x:c r="B3248" s="122" t="str">
        <x:v>D6-W-PNJ-ROLE-11</x:v>
      </x:c>
      <x:c r="C3248" s="122" t="str">
        <x:v>SUCCES</x:v>
      </x:c>
      <x:c r="D3248" s="122" t="str">
        <x:v>-</x:v>
      </x:c>
      <x:c r="E3248" s="123" t="n">
        <x:v>1</x:v>
      </x:c>
      <x:c r="F3248" s="122" t="str">
        <x:v>Pilote d’escale du poste rencontré</x:v>
      </x:c>
      <x:c r="G3248" s="122" t="str">
        <x:v>La coque est arrimée au quai choisi. Tu peux rejoindre ce sas.</x:v>
      </x:c>
      <x:c r="H3248" s="122" t="str">
        <x:v>Rejoint le point de travail ou de passage réellement obtenu.</x:v>
      </x:c>
      <x:c r="I3248" s="122" t="str">
        <x:v>Résultat correspondant effectivement constaté ; remplace ou supprime la ligne si choix de refus/différé/observation. Ne jamais jouer une victoire non acquise.</x:v>
      </x:c>
      <x:c r="J3248" s="122" t="str">
        <x:v>Vie locale — métier et interaction 2D</x:v>
      </x:c>
      <x:c r="K3248" s="125" t="n">
        <x:v>12</x:v>
      </x:c>
    </x:row>
    <x:row r="3249" ht="44" customHeight="1">
      <x:c r="A3249" s="126" t="str">
        <x:v>D6-W-PNJ-ROLE-11-ECHEC---01</x:v>
      </x:c>
      <x:c r="B3249" s="127" t="str">
        <x:v>D6-W-PNJ-ROLE-11</x:v>
      </x:c>
      <x:c r="C3249" s="127" t="str">
        <x:v>ECHEC</x:v>
      </x:c>
      <x:c r="D3249" s="127" t="str">
        <x:v>-</x:v>
      </x:c>
      <x:c r="E3249" s="128" t="n">
        <x:v>1</x:v>
      </x:c>
      <x:c r="F3249" s="127" t="str">
        <x:v>Pilote d’escale du poste rencontré</x:v>
      </x:c>
      <x:c r="G3249" s="127" t="str">
        <x:v>L’attache n’a pas pris. Reste dans la coque ; la rampe n’est pas encore un passage.</x:v>
      </x:c>
      <x:c r="H3249" s="127" t="str">
        <x:v>Abaisse la main et regarde la route ou l’objet resté inaccessible.</x:v>
      </x:c>
      <x:c r="I3249" s="127" t="str">
        <x:v>Échec ou blocage correspondant effectivement observé ; les dégâts, objets et positions persistent.</x:v>
      </x:c>
      <x:c r="J3249" s="127" t="str">
        <x:v>Vie locale — métier et interaction 2D</x:v>
      </x:c>
      <x:c r="K3249" s="130" t="n">
        <x:v>16</x:v>
      </x:c>
    </x:row>
    <x:row r="3250" ht="44" customHeight="1">
      <x:c r="A3250" s="121" t="str">
        <x:v>D6-W-PNJ-ROLE-11-REPRISE---01</x:v>
      </x:c>
      <x:c r="B3250" s="122" t="str">
        <x:v>D6-W-PNJ-ROLE-11</x:v>
      </x:c>
      <x:c r="C3250" s="122" t="str">
        <x:v>REPRISE</x:v>
      </x:c>
      <x:c r="D3250" s="122" t="str">
        <x:v>-</x:v>
      </x:c>
      <x:c r="E3250" s="123" t="n">
        <x:v>1</x:v>
      </x:c>
      <x:c r="F3250" s="122" t="str">
        <x:v>Pilote d’escale du poste rencontré</x:v>
      </x:c>
      <x:c r="G3250" s="122" t="str">
        <x:v>La baie d’attente te garde une route. Reprends l’alignement depuis sa balise.</x:v>
      </x:c>
      <x:c r="H3250" s="122" t="str">
        <x:v>Reprend sa place au dernier point sûr, sans rejouer le début.</x:v>
      </x:c>
      <x:c r="I3250" s="122" t="str">
        <x:v>Réinteraction volontaire après interruption ; état de l’action conservé.</x:v>
      </x:c>
      <x:c r="J3250" s="122" t="str">
        <x:v>Vie locale — métier et interaction 2D</x:v>
      </x:c>
      <x:c r="K3250" s="125" t="n">
        <x:v>12</x:v>
      </x:c>
    </x:row>
    <x:row r="3251" ht="59" customHeight="1">
      <x:c r="A3251" s="126" t="str">
        <x:v>D6-W-PNJ-ROLE-11-CHOIX-A-01</x:v>
      </x:c>
      <x:c r="B3251" s="127" t="str">
        <x:v>D6-W-PNJ-ROLE-11</x:v>
      </x:c>
      <x:c r="C3251" s="127" t="str">
        <x:v>CHOIX</x:v>
      </x:c>
      <x:c r="D3251" s="127" t="str">
        <x:v>A</x:v>
      </x:c>
      <x:c r="E3251" s="128" t="n">
        <x:v>1</x:v>
      </x:c>
      <x:c r="F3251" s="127" t="str">
        <x:v>Joueur</x:v>
      </x:c>
      <x:c r="G3251" s="127" t="str">
        <x:v>Je reprends l’approche lentement.</x:v>
      </x:c>
      <x:c r="H3251" s="127" t="str">
        <x:v>Regarder la personne ou l’appui concerné ; intention, pas résultat.</x:v>
      </x:c>
      <x:c r="I3251" s="127" t="str">
        <x:v>Option physiquement praticable ; partenaires mentionnés présents et volontaires ; ressources nécessaires disponibles.</x:v>
      </x:c>
      <x:c r="J3251" s="127" t="str">
        <x:v>Vie locale — métier et interaction 2D</x:v>
      </x:c>
      <x:c r="K3251" s="130" t="n">
        <x:v>4</x:v>
      </x:c>
    </x:row>
    <x:row r="3252" ht="59" customHeight="1">
      <x:c r="A3252" s="121" t="str">
        <x:v>D6-W-PNJ-ROLE-11-REPONSE-A-01</x:v>
      </x:c>
      <x:c r="B3252" s="122" t="str">
        <x:v>D6-W-PNJ-ROLE-11</x:v>
      </x:c>
      <x:c r="C3252" s="122" t="str">
        <x:v>REPONSE</x:v>
      </x:c>
      <x:c r="D3252" s="122" t="str">
        <x:v>A</x:v>
      </x:c>
      <x:c r="E3252" s="123" t="n">
        <x:v>1</x:v>
      </x:c>
      <x:c r="F3252" s="122" t="str">
        <x:v>Pilote d’escale du poste rencontré</x:v>
      </x:c>
      <x:c r="G3252" s="122" t="str">
        <x:v>Je garde la lumière fixe. Regarde l’écart sur la coque, pas seulement le bord du quai.</x:v>
      </x:c>
      <x:c r="H3252" s="122" t="str">
        <x:v>Réponse au choix retenu ; les autres réponses ne sont pas jouées.</x:v>
      </x:c>
      <x:c r="I3252" s="122" t="str">
        <x:v>Option physiquement praticable ; partenaires mentionnés présents et volontaires ; ressources nécessaires disponibles.</x:v>
      </x:c>
      <x:c r="J3252" s="122" t="str">
        <x:v>Vie locale — métier et interaction 2D</x:v>
      </x:c>
      <x:c r="K3252" s="125" t="n">
        <x:v>16</x:v>
      </x:c>
    </x:row>
    <x:row r="3253" ht="59" customHeight="1">
      <x:c r="A3253" s="126" t="str">
        <x:v>D6-W-PNJ-ROLE-11-CHOIX-B-01</x:v>
      </x:c>
      <x:c r="B3253" s="127" t="str">
        <x:v>D6-W-PNJ-ROLE-11</x:v>
      </x:c>
      <x:c r="C3253" s="127" t="str">
        <x:v>CHOIX</x:v>
      </x:c>
      <x:c r="D3253" s="127" t="str">
        <x:v>B</x:v>
      </x:c>
      <x:c r="E3253" s="128" t="n">
        <x:v>1</x:v>
      </x:c>
      <x:c r="F3253" s="127" t="str">
        <x:v>Joueur</x:v>
      </x:c>
      <x:c r="G3253" s="127" t="str">
        <x:v>Je gagne la baie d’attente pour dégager le passage.</x:v>
      </x:c>
      <x:c r="H3253" s="127" t="str">
        <x:v>Regarder la personne ou l’appui concerné ; intention, pas résultat.</x:v>
      </x:c>
      <x:c r="I3253" s="127" t="str">
        <x:v>Option physiquement praticable ; aucune téléportation ou ressource supposée. Si choix de différer : sortie sûre encore atteignable.</x:v>
      </x:c>
      <x:c r="J3253" s="127" t="str">
        <x:v>Vie locale — métier et interaction 2D</x:v>
      </x:c>
      <x:c r="K3253" s="130" t="n">
        <x:v>9</x:v>
      </x:c>
    </x:row>
    <x:row r="3254" ht="59" customHeight="1">
      <x:c r="A3254" s="121" t="str">
        <x:v>D6-W-PNJ-ROLE-11-REPONSE-B-01</x:v>
      </x:c>
      <x:c r="B3254" s="122" t="str">
        <x:v>D6-W-PNJ-ROLE-11</x:v>
      </x:c>
      <x:c r="C3254" s="122" t="str">
        <x:v>REPONSE</x:v>
      </x:c>
      <x:c r="D3254" s="122" t="str">
        <x:v>B</x:v>
      </x:c>
      <x:c r="E3254" s="123" t="n">
        <x:v>1</x:v>
      </x:c>
      <x:c r="F3254" s="122" t="str">
        <x:v>Pilote d’escale du poste rencontré</x:v>
      </x:c>
      <x:c r="G3254" s="122" t="str">
        <x:v>Son entrée est libre. Va jusqu’à son amarre, puis nous recommencerons depuis là.</x:v>
      </x:c>
      <x:c r="H3254" s="122" t="str">
        <x:v>Réponse au choix retenu ; les autres réponses ne sont pas jouées.</x:v>
      </x:c>
      <x:c r="I3254" s="122" t="str">
        <x:v>Option physiquement praticable ; aucune téléportation ou ressource supposée. Si choix de différer : sortie sûre encore atteignable.</x:v>
      </x:c>
      <x:c r="J3254" s="122" t="str">
        <x:v>Vie locale — métier et interaction 2D</x:v>
      </x:c>
      <x:c r="K3254" s="125" t="n">
        <x:v>13</x:v>
      </x:c>
    </x:row>
    <x:row r="3255" ht="209" customHeight="1">
      <x:c r="A3255" s="126" t="str">
        <x:v>D6-W-PNJ-ROLE-12-OUV---01</x:v>
      </x:c>
      <x:c r="B3255" s="127" t="str">
        <x:v>D6-W-PNJ-ROLE-12</x:v>
      </x:c>
      <x:c r="C3255" s="127" t="str">
        <x:v>OUV</x:v>
      </x:c>
      <x:c r="D3255" s="127" t="str">
        <x:v>-</x:v>
      </x:c>
      <x:c r="E3255" s="128" t="n">
        <x:v>1</x:v>
      </x:c>
      <x:c r="F3255" s="127" t="str">
        <x:v>Cartographe du poste rencontré</x:v>
      </x:c>
      <x:c r="G3255" s="127" t="str">
        <x:v>J’ai deux repères et une crête qui les cache l’un à l’autre. Monte là-haut pour voir ce que mon relevé laisse blanc.</x:v>
      </x:c>
      <x:c r="H3255" s="127" t="str">
        <x:v>Désigne l’élément visible concerné puis laisse au joueur le temps de regarder.</x:v>
      </x:c>
      <x:c r="I3255"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255" s="127" t="str">
        <x:v>Vie locale — métier et interaction 2D</x:v>
      </x:c>
      <x:c r="K3255" s="130" t="n">
        <x:v>22</x:v>
      </x:c>
    </x:row>
    <x:row r="3256" ht="74" customHeight="1">
      <x:c r="A3256" s="121" t="str">
        <x:v>D6-W-PNJ-ROLE-12-SUCCES---01</x:v>
      </x:c>
      <x:c r="B3256" s="122" t="str">
        <x:v>D6-W-PNJ-ROLE-12</x:v>
      </x:c>
      <x:c r="C3256" s="122" t="str">
        <x:v>SUCCES</x:v>
      </x:c>
      <x:c r="D3256" s="122" t="str">
        <x:v>-</x:v>
      </x:c>
      <x:c r="E3256" s="123" t="n">
        <x:v>1</x:v>
      </x:c>
      <x:c r="F3256" s="122" t="str">
        <x:v>Cartographe du poste rencontré</x:v>
      </x:c>
      <x:c r="G3256" s="122" t="str">
        <x:v>Les repères atteints rejoignent ton dessin. Les parties non vues restent distinctes.</x:v>
      </x:c>
      <x:c r="H3256" s="122" t="str">
        <x:v>Rejoint le point de travail ou de passage réellement obtenu.</x:v>
      </x:c>
      <x:c r="I3256" s="122" t="str">
        <x:v>Résultat correspondant effectivement constaté ; remplace ou supprime la ligne si choix de refus/différé/observation. Ne jamais jouer une victoire non acquise.</x:v>
      </x:c>
      <x:c r="J3256" s="122" t="str">
        <x:v>Vie locale — métier et interaction 2D</x:v>
      </x:c>
      <x:c r="K3256" s="125" t="n">
        <x:v>12</x:v>
      </x:c>
    </x:row>
    <x:row r="3257" ht="44" customHeight="1">
      <x:c r="A3257" s="126" t="str">
        <x:v>D6-W-PNJ-ROLE-12-ECHEC---01</x:v>
      </x:c>
      <x:c r="B3257" s="127" t="str">
        <x:v>D6-W-PNJ-ROLE-12</x:v>
      </x:c>
      <x:c r="C3257" s="127" t="str">
        <x:v>ECHEC</x:v>
      </x:c>
      <x:c r="D3257" s="127" t="str">
        <x:v>-</x:v>
      </x:c>
      <x:c r="E3257" s="128" t="n">
        <x:v>1</x:v>
      </x:c>
      <x:c r="F3257" s="127" t="str">
        <x:v>Cartographe du poste rencontré</x:v>
      </x:c>
      <x:c r="G3257" s="127" t="str">
        <x:v>Tu n’as pas vu derrière la crête. La ligne doit encore s’y arrêter.</x:v>
      </x:c>
      <x:c r="H3257" s="127" t="str">
        <x:v>Abaisse la main et regarde la route ou l’objet resté inaccessible.</x:v>
      </x:c>
      <x:c r="I3257" s="127" t="str">
        <x:v>Échec ou blocage correspondant effectivement observé ; les dégâts, objets et positions persistent.</x:v>
      </x:c>
      <x:c r="J3257" s="127" t="str">
        <x:v>Vie locale — métier et interaction 2D</x:v>
      </x:c>
      <x:c r="K3257" s="130" t="n">
        <x:v>13</x:v>
      </x:c>
    </x:row>
    <x:row r="3258" ht="44" customHeight="1">
      <x:c r="A3258" s="121" t="str">
        <x:v>D6-W-PNJ-ROLE-12-REPRISE---01</x:v>
      </x:c>
      <x:c r="B3258" s="122" t="str">
        <x:v>D6-W-PNJ-ROLE-12</x:v>
      </x:c>
      <x:c r="C3258" s="122" t="str">
        <x:v>REPRISE</x:v>
      </x:c>
      <x:c r="D3258" s="122" t="str">
        <x:v>-</x:v>
      </x:c>
      <x:c r="E3258" s="123" t="n">
        <x:v>1</x:v>
      </x:c>
      <x:c r="F3258" s="122" t="str">
        <x:v>Cartographe du poste rencontré</x:v>
      </x:c>
      <x:c r="G3258" s="122" t="str">
        <x:v>Le dernier repère confirmé est ici. Reprenons la marche depuis lui.</x:v>
      </x:c>
      <x:c r="H3258" s="122" t="str">
        <x:v>Reprend sa place au dernier point sûr, sans rejouer le début.</x:v>
      </x:c>
      <x:c r="I3258" s="122" t="str">
        <x:v>Réinteraction volontaire après interruption ; état de l’action conservé.</x:v>
      </x:c>
      <x:c r="J3258" s="122" t="str">
        <x:v>Vie locale — métier et interaction 2D</x:v>
      </x:c>
      <x:c r="K3258" s="125" t="n">
        <x:v>11</x:v>
      </x:c>
    </x:row>
    <x:row r="3259" ht="59" customHeight="1">
      <x:c r="A3259" s="126" t="str">
        <x:v>D6-W-PNJ-ROLE-12-CHOIX-A-01</x:v>
      </x:c>
      <x:c r="B3259" s="127" t="str">
        <x:v>D6-W-PNJ-ROLE-12</x:v>
      </x:c>
      <x:c r="C3259" s="127" t="str">
        <x:v>CHOIX</x:v>
      </x:c>
      <x:c r="D3259" s="127" t="str">
        <x:v>A</x:v>
      </x:c>
      <x:c r="E3259" s="128" t="n">
        <x:v>1</x:v>
      </x:c>
      <x:c r="F3259" s="127" t="str">
        <x:v>Joueur</x:v>
      </x:c>
      <x:c r="G3259" s="127" t="str">
        <x:v>Je complète le relevé depuis le point haut.</x:v>
      </x:c>
      <x:c r="H3259" s="127" t="str">
        <x:v>Regarder la personne ou l’appui concerné ; intention, pas résultat.</x:v>
      </x:c>
      <x:c r="I3259" s="127" t="str">
        <x:v>Option physiquement praticable ; partenaires mentionnés présents et volontaires ; ressources nécessaires disponibles.</x:v>
      </x:c>
      <x:c r="J3259" s="127" t="str">
        <x:v>Vie locale — métier et interaction 2D</x:v>
      </x:c>
      <x:c r="K3259" s="130" t="n">
        <x:v>8</x:v>
      </x:c>
    </x:row>
    <x:row r="3260" ht="59" customHeight="1">
      <x:c r="A3260" s="121" t="str">
        <x:v>D6-W-PNJ-ROLE-12-REPONSE-A-01</x:v>
      </x:c>
      <x:c r="B3260" s="122" t="str">
        <x:v>D6-W-PNJ-ROLE-12</x:v>
      </x:c>
      <x:c r="C3260" s="122" t="str">
        <x:v>REPONSE</x:v>
      </x:c>
      <x:c r="D3260" s="122" t="str">
        <x:v>A</x:v>
      </x:c>
      <x:c r="E3260" s="123" t="n">
        <x:v>1</x:v>
      </x:c>
      <x:c r="F3260" s="122" t="str">
        <x:v>Cartographe du poste rencontré</x:v>
      </x:c>
      <x:c r="G3260" s="122" t="str">
        <x:v>Garde l’heure de ton observation. Une route peut changer après ton passage.</x:v>
      </x:c>
      <x:c r="H3260" s="122" t="str">
        <x:v>Réponse au choix retenu ; les autres réponses ne sont pas jouées.</x:v>
      </x:c>
      <x:c r="I3260" s="122" t="str">
        <x:v>Option physiquement praticable ; partenaires mentionnés présents et volontaires ; ressources nécessaires disponibles.</x:v>
      </x:c>
      <x:c r="J3260" s="122" t="str">
        <x:v>Vie locale — métier et interaction 2D</x:v>
      </x:c>
      <x:c r="K3260" s="125" t="n">
        <x:v>12</x:v>
      </x:c>
    </x:row>
    <x:row r="3261" ht="59" customHeight="1">
      <x:c r="A3261" s="126" t="str">
        <x:v>D6-W-PNJ-ROLE-12-CHOIX-B-01</x:v>
      </x:c>
      <x:c r="B3261" s="127" t="str">
        <x:v>D6-W-PNJ-ROLE-12</x:v>
      </x:c>
      <x:c r="C3261" s="127" t="str">
        <x:v>CHOIX</x:v>
      </x:c>
      <x:c r="D3261" s="127" t="str">
        <x:v>B</x:v>
      </x:c>
      <x:c r="E3261" s="128" t="n">
        <x:v>1</x:v>
      </x:c>
      <x:c r="F3261" s="127" t="str">
        <x:v>Joueur</x:v>
      </x:c>
      <x:c r="G3261" s="127" t="str">
        <x:v>Je trace d’abord une route prudente entre les points connus.</x:v>
      </x:c>
      <x:c r="H3261" s="127" t="str">
        <x:v>Regarder la personne ou l’appui concerné ; intention, pas résultat.</x:v>
      </x:c>
      <x:c r="I3261" s="127" t="str">
        <x:v>Option physiquement praticable ; aucune téléportation ou ressource supposée. Si choix de différer : sortie sûre encore atteignable.</x:v>
      </x:c>
      <x:c r="J3261" s="127" t="str">
        <x:v>Vie locale — métier et interaction 2D</x:v>
      </x:c>
      <x:c r="K3261" s="130" t="n">
        <x:v>10</x:v>
      </x:c>
    </x:row>
    <x:row r="3262" ht="59" customHeight="1">
      <x:c r="A3262" s="121" t="str">
        <x:v>D6-W-PNJ-ROLE-12-REPONSE-B-01</x:v>
      </x:c>
      <x:c r="B3262" s="122" t="str">
        <x:v>D6-W-PNJ-ROLE-12</x:v>
      </x:c>
      <x:c r="C3262" s="122" t="str">
        <x:v>REPONSE</x:v>
      </x:c>
      <x:c r="D3262" s="122" t="str">
        <x:v>B</x:v>
      </x:c>
      <x:c r="E3262" s="123" t="n">
        <x:v>1</x:v>
      </x:c>
      <x:c r="F3262" s="122" t="str">
        <x:v>Cartographe du poste rencontré</x:v>
      </x:c>
      <x:c r="G3262" s="122" t="str">
        <x:v>Parcours-la. Je garderai le reste du secteur sans certitude.</x:v>
      </x:c>
      <x:c r="H3262" s="122" t="str">
        <x:v>Réponse au choix retenu ; les autres réponses ne sont pas jouées.</x:v>
      </x:c>
      <x:c r="I3262" s="122" t="str">
        <x:v>Option physiquement praticable ; aucune téléportation ou ressource supposée. Si choix de différer : sortie sûre encore atteignable.</x:v>
      </x:c>
      <x:c r="J3262" s="122" t="str">
        <x:v>Vie locale — métier et interaction 2D</x:v>
      </x:c>
      <x:c r="K3262" s="125" t="n">
        <x:v>9</x:v>
      </x:c>
    </x:row>
    <x:row r="3263" ht="209" customHeight="1">
      <x:c r="A3263" s="126" t="str">
        <x:v>D6-W-PNJ-ROLE-13-OUV---01</x:v>
      </x:c>
      <x:c r="B3263" s="127" t="str">
        <x:v>D6-W-PNJ-ROLE-13</x:v>
      </x:c>
      <x:c r="C3263" s="127" t="str">
        <x:v>OUV</x:v>
      </x:c>
      <x:c r="D3263" s="127" t="str">
        <x:v>-</x:v>
      </x:c>
      <x:c r="E3263" s="128" t="n">
        <x:v>1</x:v>
      </x:c>
      <x:c r="F3263" s="127" t="str">
        <x:v>Chanteur des retours du poste rencontré</x:v>
      </x:c>
      <x:c r="G3263" s="127" t="str">
        <x:v>Ce motif appartenait à leur retour. Celui qui frappait le second appui n’est pas rentré avec la coque.</x:v>
      </x:c>
      <x:c r="H3263" s="127" t="str">
        <x:v>Désigne l’élément visible concerné puis laisse au joueur le temps de regarder.</x:v>
      </x:c>
      <x:c r="I3263"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263" s="127" t="str">
        <x:v>Vie locale — métier et interaction 2D</x:v>
      </x:c>
      <x:c r="K3263" s="130" t="n">
        <x:v>18</x:v>
      </x:c>
    </x:row>
    <x:row r="3264" ht="74" customHeight="1">
      <x:c r="A3264" s="121" t="str">
        <x:v>D6-W-PNJ-ROLE-13-SUCCES---01</x:v>
      </x:c>
      <x:c r="B3264" s="122" t="str">
        <x:v>D6-W-PNJ-ROLE-13</x:v>
      </x:c>
      <x:c r="C3264" s="122" t="str">
        <x:v>SUCCES</x:v>
      </x:c>
      <x:c r="D3264" s="122" t="str">
        <x:v>-</x:v>
      </x:c>
      <x:c r="E3264" s="123" t="n">
        <x:v>1</x:v>
      </x:c>
      <x:c r="F3264" s="122" t="str">
        <x:v>Chanteur des retours du poste rencontré</x:v>
      </x:c>
      <x:c r="G3264" s="122" t="str">
        <x:v>Tu as entendu ce qui a été gardé de leur retour. La place absente demeure visible.</x:v>
      </x:c>
      <x:c r="H3264" s="122" t="str">
        <x:v>Rejoint le point de travail ou de passage réellement obtenu.</x:v>
      </x:c>
      <x:c r="I3264" s="122" t="str">
        <x:v>Résultat correspondant effectivement constaté ; remplace ou supprime la ligne si choix de refus/différé/observation. Ne jamais jouer une victoire non acquise.</x:v>
      </x:c>
      <x:c r="J3264" s="122" t="str">
        <x:v>Vie locale — métier et interaction 2D</x:v>
      </x:c>
      <x:c r="K3264" s="125" t="n">
        <x:v>16</x:v>
      </x:c>
    </x:row>
    <x:row r="3265" ht="44" customHeight="1">
      <x:c r="A3265" s="126" t="str">
        <x:v>D6-W-PNJ-ROLE-13-ECHEC---01</x:v>
      </x:c>
      <x:c r="B3265" s="127" t="str">
        <x:v>D6-W-PNJ-ROLE-13</x:v>
      </x:c>
      <x:c r="C3265" s="127" t="str">
        <x:v>ECHEC</x:v>
      </x:c>
      <x:c r="D3265" s="127" t="str">
        <x:v>-</x:v>
      </x:c>
      <x:c r="E3265" s="128" t="n">
        <x:v>1</x:v>
      </x:c>
      <x:c r="F3265" s="127" t="str">
        <x:v>Chanteur des retours du poste rencontré</x:v>
      </x:c>
      <x:c r="G3265" s="127" t="str">
        <x:v>Nous n’avons pas le dernier motif. Je ne le compose pas à leur place pour remplir ce silence.</x:v>
      </x:c>
      <x:c r="H3265" s="127" t="str">
        <x:v>Abaisse la main et regarde la route ou l’objet resté inaccessible.</x:v>
      </x:c>
      <x:c r="I3265" s="127" t="str">
        <x:v>Échec ou blocage correspondant effectivement observé ; les dégâts, objets et positions persistent.</x:v>
      </x:c>
      <x:c r="J3265" s="127" t="str">
        <x:v>Vie locale — métier et interaction 2D</x:v>
      </x:c>
      <x:c r="K3265" s="130" t="n">
        <x:v>18</x:v>
      </x:c>
    </x:row>
    <x:row r="3266" ht="44" customHeight="1">
      <x:c r="A3266" s="121" t="str">
        <x:v>D6-W-PNJ-ROLE-13-REPRISE---01</x:v>
      </x:c>
      <x:c r="B3266" s="122" t="str">
        <x:v>D6-W-PNJ-ROLE-13</x:v>
      </x:c>
      <x:c r="C3266" s="122" t="str">
        <x:v>REPRISE</x:v>
      </x:c>
      <x:c r="D3266" s="122" t="str">
        <x:v>-</x:v>
      </x:c>
      <x:c r="E3266" s="123" t="n">
        <x:v>1</x:v>
      </x:c>
      <x:c r="F3266" s="122" t="str">
        <x:v>Chanteur des retours du poste rencontré</x:v>
      </x:c>
      <x:c r="G3266" s="122" t="str">
        <x:v>Le support attend. Nous pouvons reprendre sans effacer l’intervalle.</x:v>
      </x:c>
      <x:c r="H3266" s="122" t="str">
        <x:v>Reprend sa place au dernier point sûr, sans rejouer le début.</x:v>
      </x:c>
      <x:c r="I3266" s="122" t="str">
        <x:v>Réinteraction volontaire après interruption ; état de l’action conservé.</x:v>
      </x:c>
      <x:c r="J3266" s="122" t="str">
        <x:v>Vie locale — métier et interaction 2D</x:v>
      </x:c>
      <x:c r="K3266" s="125" t="n">
        <x:v>9</x:v>
      </x:c>
    </x:row>
    <x:row r="3267" ht="59" customHeight="1">
      <x:c r="A3267" s="126" t="str">
        <x:v>D6-W-PNJ-ROLE-13-CHOIX-A-01</x:v>
      </x:c>
      <x:c r="B3267" s="127" t="str">
        <x:v>D6-W-PNJ-ROLE-13</x:v>
      </x:c>
      <x:c r="C3267" s="127" t="str">
        <x:v>CHOIX</x:v>
      </x:c>
      <x:c r="D3267" s="127" t="str">
        <x:v>A</x:v>
      </x:c>
      <x:c r="E3267" s="128" t="n">
        <x:v>1</x:v>
      </x:c>
      <x:c r="F3267" s="127" t="str">
        <x:v>Joueur</x:v>
      </x:c>
      <x:c r="G3267" s="127" t="str">
        <x:v>Je veux entendre le motif tel qu’ils le jouaient.</x:v>
      </x:c>
      <x:c r="H3267" s="127" t="str">
        <x:v>Regarder la personne ou l’appui concerné ; intention, pas résultat.</x:v>
      </x:c>
      <x:c r="I3267" s="127" t="str">
        <x:v>Option physiquement praticable ; partenaires mentionnés présents et volontaires ; ressources nécessaires disponibles.</x:v>
      </x:c>
      <x:c r="J3267" s="127" t="str">
        <x:v>Vie locale — métier et interaction 2D</x:v>
      </x:c>
      <x:c r="K3267" s="130" t="n">
        <x:v>9</x:v>
      </x:c>
    </x:row>
    <x:row r="3268" ht="59" customHeight="1">
      <x:c r="A3268" s="121" t="str">
        <x:v>D6-W-PNJ-ROLE-13-REPONSE-A-01</x:v>
      </x:c>
      <x:c r="B3268" s="122" t="str">
        <x:v>D6-W-PNJ-ROLE-13</x:v>
      </x:c>
      <x:c r="C3268" s="122" t="str">
        <x:v>REPONSE</x:v>
      </x:c>
      <x:c r="D3268" s="122" t="str">
        <x:v>A</x:v>
      </x:c>
      <x:c r="E3268" s="123" t="n">
        <x:v>1</x:v>
      </x:c>
      <x:c r="F3268" s="122" t="str">
        <x:v>Chanteur des retours du poste rencontré</x:v>
      </x:c>
      <x:c r="G3268" s="122" t="str">
        <x:v>Prends place près de ce support. Je laisserai son intervalle vide.</x:v>
      </x:c>
      <x:c r="H3268" s="122" t="str">
        <x:v>Réponse au choix retenu ; les autres réponses ne sont pas jouées.</x:v>
      </x:c>
      <x:c r="I3268" s="122" t="str">
        <x:v>Option physiquement praticable ; partenaires mentionnés présents et volontaires ; ressources nécessaires disponibles.</x:v>
      </x:c>
      <x:c r="J3268" s="122" t="str">
        <x:v>Vie locale — métier et interaction 2D</x:v>
      </x:c>
      <x:c r="K3268" s="125" t="n">
        <x:v>11</x:v>
      </x:c>
    </x:row>
    <x:row r="3269" ht="59" customHeight="1">
      <x:c r="A3269" s="126" t="str">
        <x:v>D6-W-PNJ-ROLE-13-CHOIX-B-01</x:v>
      </x:c>
      <x:c r="B3269" s="127" t="str">
        <x:v>D6-W-PNJ-ROLE-13</x:v>
      </x:c>
      <x:c r="C3269" s="127" t="str">
        <x:v>CHOIX</x:v>
      </x:c>
      <x:c r="D3269" s="127" t="str">
        <x:v>B</x:v>
      </x:c>
      <x:c r="E3269" s="128" t="n">
        <x:v>1</x:v>
      </x:c>
      <x:c r="F3269" s="127" t="str">
        <x:v>Joueur</x:v>
      </x:c>
      <x:c r="G3269" s="127" t="str">
        <x:v>Je préfère regarder les objets qu’ils ont confiés.</x:v>
      </x:c>
      <x:c r="H3269" s="127" t="str">
        <x:v>Regarder la personne ou l’appui concerné ; intention, pas résultat.</x:v>
      </x:c>
      <x:c r="I3269" s="127" t="str">
        <x:v>Option physiquement praticable ; aucune téléportation ou ressource supposée. Si choix de différer : sortie sûre encore atteignable.</x:v>
      </x:c>
      <x:c r="J3269" s="127" t="str">
        <x:v>Vie locale — métier et interaction 2D</x:v>
      </x:c>
      <x:c r="K3269" s="130" t="n">
        <x:v>8</x:v>
      </x:c>
    </x:row>
    <x:row r="3270" ht="59" customHeight="1">
      <x:c r="A3270" s="121" t="str">
        <x:v>D6-W-PNJ-ROLE-13-REPONSE-B-01</x:v>
      </x:c>
      <x:c r="B3270" s="122" t="str">
        <x:v>D6-W-PNJ-ROLE-13</x:v>
      </x:c>
      <x:c r="C3270" s="122" t="str">
        <x:v>REPONSE</x:v>
      </x:c>
      <x:c r="D3270" s="122" t="str">
        <x:v>B</x:v>
      </x:c>
      <x:c r="E3270" s="123" t="n">
        <x:v>1</x:v>
      </x:c>
      <x:c r="F3270" s="122" t="str">
        <x:v>Chanteur des retours du poste rencontré</x:v>
      </x:c>
      <x:c r="G3270" s="122" t="str">
        <x:v>Suis-moi jusqu’à leur place. Tu pourras écouter après, si tu le souhaites.</x:v>
      </x:c>
      <x:c r="H3270" s="122" t="str">
        <x:v>Réponse au choix retenu ; les autres réponses ne sont pas jouées.</x:v>
      </x:c>
      <x:c r="I3270" s="122" t="str">
        <x:v>Option physiquement praticable ; aucune téléportation ou ressource supposée. Si choix de différer : sortie sûre encore atteignable.</x:v>
      </x:c>
      <x:c r="J3270" s="122" t="str">
        <x:v>Vie locale — métier et interaction 2D</x:v>
      </x:c>
      <x:c r="K3270" s="125" t="n">
        <x:v>12</x:v>
      </x:c>
    </x:row>
    <x:row r="3271" ht="209" customHeight="1">
      <x:c r="A3271" s="126" t="str">
        <x:v>D6-W-PNJ-ROLE-15-OUV---01</x:v>
      </x:c>
      <x:c r="B3271" s="127" t="str">
        <x:v>D6-W-PNJ-ROLE-15</x:v>
      </x:c>
      <x:c r="C3271" s="127" t="str">
        <x:v>OUV</x:v>
      </x:c>
      <x:c r="D3271" s="127" t="str">
        <x:v>-</x:v>
      </x:c>
      <x:c r="E3271" s="128" t="n">
        <x:v>1</x:v>
      </x:c>
      <x:c r="F3271" s="127" t="str">
        <x:v>Émissaire de clan du poste rencontré</x:v>
      </x:c>
      <x:c r="G3271" s="127" t="str">
        <x:v>Ici, elle attend que tu regardes son outil avant de répondre au signe. Ailleurs, on t’aurait déjà ouvert le passage.</x:v>
      </x:c>
      <x:c r="H3271" s="127" t="str">
        <x:v>Désigne l’élément visible concerné puis laisse au joueur le temps de regarder.</x:v>
      </x:c>
      <x:c r="I3271"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271" s="127" t="str">
        <x:v>Vie locale — métier et interaction 2D</x:v>
      </x:c>
      <x:c r="K3271" s="130" t="n">
        <x:v>20</x:v>
      </x:c>
    </x:row>
    <x:row r="3272" ht="74" customHeight="1">
      <x:c r="A3272" s="121" t="str">
        <x:v>D6-W-PNJ-ROLE-15-SUCCES---01</x:v>
      </x:c>
      <x:c r="B3272" s="122" t="str">
        <x:v>D6-W-PNJ-ROLE-15</x:v>
      </x:c>
      <x:c r="C3272" s="122" t="str">
        <x:v>SUCCES</x:v>
      </x:c>
      <x:c r="D3272" s="122" t="str">
        <x:v>-</x:v>
      </x:c>
      <x:c r="E3272" s="123" t="n">
        <x:v>1</x:v>
      </x:c>
      <x:c r="F3272" s="122" t="str">
        <x:v>Émissaire de clan du poste rencontré</x:v>
      </x:c>
      <x:c r="G3272" s="122" t="str">
        <x:v>Elle a répondu et laissé une place près de son travail. C’est son accueil, ici.</x:v>
      </x:c>
      <x:c r="H3272" s="122" t="str">
        <x:v>Rejoint le point de travail ou de passage réellement obtenu.</x:v>
      </x:c>
      <x:c r="I3272" s="122" t="str">
        <x:v>Résultat correspondant effectivement constaté ; remplace ou supprime la ligne si choix de refus/différé/observation. Ne jamais jouer une victoire non acquise.</x:v>
      </x:c>
      <x:c r="J3272" s="122" t="str">
        <x:v>Vie locale — métier et interaction 2D</x:v>
      </x:c>
      <x:c r="K3272" s="125" t="n">
        <x:v>15</x:v>
      </x:c>
    </x:row>
    <x:row r="3273" ht="44" customHeight="1">
      <x:c r="A3273" s="126" t="str">
        <x:v>D6-W-PNJ-ROLE-15-ECHEC---01</x:v>
      </x:c>
      <x:c r="B3273" s="127" t="str">
        <x:v>D6-W-PNJ-ROLE-15</x:v>
      </x:c>
      <x:c r="C3273" s="127" t="str">
        <x:v>ECHEC</x:v>
      </x:c>
      <x:c r="D3273" s="127" t="str">
        <x:v>-</x:v>
      </x:c>
      <x:c r="E3273" s="128" t="n">
        <x:v>1</x:v>
      </x:c>
      <x:c r="F3273" s="127" t="str">
        <x:v>Émissaire de clan du poste rencontré</x:v>
      </x:c>
      <x:c r="G3273" s="127" t="str">
        <x:v>Elle retourne à l’outil. Nous pouvons revenir quand son travail le permettra.</x:v>
      </x:c>
      <x:c r="H3273" s="127" t="str">
        <x:v>Abaisse la main et regarde la route ou l’objet resté inaccessible.</x:v>
      </x:c>
      <x:c r="I3273" s="127" t="str">
        <x:v>Échec ou blocage correspondant effectivement observé ; les dégâts, objets et positions persistent.</x:v>
      </x:c>
      <x:c r="J3273" s="127" t="str">
        <x:v>Vie locale — métier et interaction 2D</x:v>
      </x:c>
      <x:c r="K3273" s="130" t="n">
        <x:v>12</x:v>
      </x:c>
    </x:row>
    <x:row r="3274" ht="44" customHeight="1">
      <x:c r="A3274" s="121" t="str">
        <x:v>D6-W-PNJ-ROLE-15-REPRISE---01</x:v>
      </x:c>
      <x:c r="B3274" s="122" t="str">
        <x:v>D6-W-PNJ-ROLE-15</x:v>
      </x:c>
      <x:c r="C3274" s="122" t="str">
        <x:v>REPRISE</x:v>
      </x:c>
      <x:c r="D3274" s="122" t="str">
        <x:v>-</x:v>
      </x:c>
      <x:c r="E3274" s="123" t="n">
        <x:v>1</x:v>
      </x:c>
      <x:c r="F3274" s="122" t="str">
        <x:v>Émissaire de clan du poste rencontré</x:v>
      </x:c>
      <x:c r="G3274" s="122" t="str">
        <x:v>Elle est encore à l’établi. Regarde le geste qu’elle nous a montré.</x:v>
      </x:c>
      <x:c r="H3274" s="122" t="str">
        <x:v>Reprend sa place au dernier point sûr, sans rejouer le début.</x:v>
      </x:c>
      <x:c r="I3274" s="122" t="str">
        <x:v>Réinteraction volontaire après interruption ; état de l’action conservé.</x:v>
      </x:c>
      <x:c r="J3274" s="122" t="str">
        <x:v>Vie locale — métier et interaction 2D</x:v>
      </x:c>
      <x:c r="K3274" s="125" t="n">
        <x:v>12</x:v>
      </x:c>
    </x:row>
    <x:row r="3275" ht="59" customHeight="1">
      <x:c r="A3275" s="126" t="str">
        <x:v>D6-W-PNJ-ROLE-15-CHOIX-A-01</x:v>
      </x:c>
      <x:c r="B3275" s="127" t="str">
        <x:v>D6-W-PNJ-ROLE-15</x:v>
      </x:c>
      <x:c r="C3275" s="127" t="str">
        <x:v>CHOIX</x:v>
      </x:c>
      <x:c r="D3275" s="127" t="str">
        <x:v>A</x:v>
      </x:c>
      <x:c r="E3275" s="128" t="n">
        <x:v>1</x:v>
      </x:c>
      <x:c r="F3275" s="127" t="str">
        <x:v>Joueur</x:v>
      </x:c>
      <x:c r="G3275" s="127" t="str">
        <x:v>Je prends le temps d’observer son geste.</x:v>
      </x:c>
      <x:c r="H3275" s="127" t="str">
        <x:v>Regarder la personne ou l’appui concerné ; intention, pas résultat.</x:v>
      </x:c>
      <x:c r="I3275" s="127" t="str">
        <x:v>Option physiquement praticable ; partenaires mentionnés présents et volontaires ; ressources nécessaires disponibles.</x:v>
      </x:c>
      <x:c r="J3275" s="127" t="str">
        <x:v>Vie locale — métier et interaction 2D</x:v>
      </x:c>
      <x:c r="K3275" s="130" t="n">
        <x:v>7</x:v>
      </x:c>
    </x:row>
    <x:row r="3276" ht="59" customHeight="1">
      <x:c r="A3276" s="121" t="str">
        <x:v>D6-W-PNJ-ROLE-15-REPONSE-A-01</x:v>
      </x:c>
      <x:c r="B3276" s="122" t="str">
        <x:v>D6-W-PNJ-ROLE-15</x:v>
      </x:c>
      <x:c r="C3276" s="122" t="str">
        <x:v>REPONSE</x:v>
      </x:c>
      <x:c r="D3276" s="122" t="str">
        <x:v>A</x:v>
      </x:c>
      <x:c r="E3276" s="123" t="n">
        <x:v>1</x:v>
      </x:c>
      <x:c r="F3276" s="122" t="str">
        <x:v>Émissaire de clan du poste rencontré</x:v>
      </x:c>
      <x:c r="G3276" s="122" t="str">
        <x:v>Reste à cette distance. Réponds après elle, sans imiter ce que tu n’as pas compris.</x:v>
      </x:c>
      <x:c r="H3276" s="122" t="str">
        <x:v>Réponse au choix retenu ; les autres réponses ne sont pas jouées.</x:v>
      </x:c>
      <x:c r="I3276" s="122" t="str">
        <x:v>Option physiquement praticable ; partenaires mentionnés présents et volontaires ; ressources nécessaires disponibles.</x:v>
      </x:c>
      <x:c r="J3276" s="122" t="str">
        <x:v>Vie locale — métier et interaction 2D</x:v>
      </x:c>
      <x:c r="K3276" s="125" t="n">
        <x:v>15</x:v>
      </x:c>
    </x:row>
    <x:row r="3277" ht="59" customHeight="1">
      <x:c r="A3277" s="126" t="str">
        <x:v>D6-W-PNJ-ROLE-15-CHOIX-B-01</x:v>
      </x:c>
      <x:c r="B3277" s="127" t="str">
        <x:v>D6-W-PNJ-ROLE-15</x:v>
      </x:c>
      <x:c r="C3277" s="127" t="str">
        <x:v>CHOIX</x:v>
      </x:c>
      <x:c r="D3277" s="127" t="str">
        <x:v>B</x:v>
      </x:c>
      <x:c r="E3277" s="128" t="n">
        <x:v>1</x:v>
      </x:c>
      <x:c r="F3277" s="127" t="str">
        <x:v>Joueur</x:v>
      </x:c>
      <x:c r="G3277" s="127" t="str">
        <x:v>Je salue simplement et j’explique pourquoi je viens.</x:v>
      </x:c>
      <x:c r="H3277" s="127" t="str">
        <x:v>Regarder la personne ou l’appui concerné ; intention, pas résultat.</x:v>
      </x:c>
      <x:c r="I3277" s="127" t="str">
        <x:v>Option physiquement praticable ; aucune téléportation ou ressource supposée. Si choix de différer : sortie sûre encore atteignable.</x:v>
      </x:c>
      <x:c r="J3277" s="127" t="str">
        <x:v>Vie locale — métier et interaction 2D</x:v>
      </x:c>
      <x:c r="K3277" s="130" t="n">
        <x:v>8</x:v>
      </x:c>
    </x:row>
    <x:row r="3278" ht="59" customHeight="1">
      <x:c r="A3278" s="121" t="str">
        <x:v>D6-W-PNJ-ROLE-15-REPONSE-B-01</x:v>
      </x:c>
      <x:c r="B3278" s="122" t="str">
        <x:v>D6-W-PNJ-ROLE-15</x:v>
      </x:c>
      <x:c r="C3278" s="122" t="str">
        <x:v>REPONSE</x:v>
      </x:c>
      <x:c r="D3278" s="122" t="str">
        <x:v>B</x:v>
      </x:c>
      <x:c r="E3278" s="123" t="n">
        <x:v>1</x:v>
      </x:c>
      <x:c r="F3278" s="122" t="str">
        <x:v>Émissaire de clan du poste rencontré</x:v>
      </x:c>
      <x:c r="G3278" s="122" t="str">
        <x:v>Fais-le en laissant le passage libre. Elle décidera si elle veut prolonger la rencontre.</x:v>
      </x:c>
      <x:c r="H3278" s="122" t="str">
        <x:v>Réponse au choix retenu ; les autres réponses ne sont pas jouées.</x:v>
      </x:c>
      <x:c r="I3278" s="122" t="str">
        <x:v>Option physiquement praticable ; aucune téléportation ou ressource supposée. Si choix de différer : sortie sûre encore atteignable.</x:v>
      </x:c>
      <x:c r="J3278" s="122" t="str">
        <x:v>Vie locale — métier et interaction 2D</x:v>
      </x:c>
      <x:c r="K3278" s="125" t="n">
        <x:v>14</x:v>
      </x:c>
    </x:row>
    <x:row r="3279" ht="209" customHeight="1">
      <x:c r="A3279" s="126" t="str">
        <x:v>D6-W-PNJ-ROLE-16-OUV---01</x:v>
      </x:c>
      <x:c r="B3279" s="127" t="str">
        <x:v>D6-W-PNJ-ROLE-16</x:v>
      </x:c>
      <x:c r="C3279" s="127" t="str">
        <x:v>OUV</x:v>
      </x:c>
      <x:c r="D3279" s="127" t="str">
        <x:v>-</x:v>
      </x:c>
      <x:c r="E3279" s="128" t="n">
        <x:v>1</x:v>
      </x:c>
      <x:c r="F3279" s="127" t="str">
        <x:v>Enforcer du poste rencontré</x:v>
      </x:c>
      <x:c r="G3279" s="127" t="str">
        <x:v>On m’a donné ton nom et une accusation. J’attends encore le lieu, les traces et ceux qui ont vu.</x:v>
      </x:c>
      <x:c r="H3279" s="127" t="str">
        <x:v>Désigne l’élément visible concerné puis laisse au joueur le temps de regarder.</x:v>
      </x:c>
      <x:c r="I3279"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279" s="127" t="str">
        <x:v>Vie locale — métier et interaction 2D</x:v>
      </x:c>
      <x:c r="K3279" s="130" t="n">
        <x:v>19</x:v>
      </x:c>
    </x:row>
    <x:row r="3280" ht="74" customHeight="1">
      <x:c r="A3280" s="121" t="str">
        <x:v>D6-W-PNJ-ROLE-16-SUCCES---01</x:v>
      </x:c>
      <x:c r="B3280" s="122" t="str">
        <x:v>D6-W-PNJ-ROLE-16</x:v>
      </x:c>
      <x:c r="C3280" s="122" t="str">
        <x:v>SUCCES</x:v>
      </x:c>
      <x:c r="D3280" s="122" t="str">
        <x:v>-</x:v>
      </x:c>
      <x:c r="E3280" s="123" t="n">
        <x:v>1</x:v>
      </x:c>
      <x:c r="F3280" s="122" t="str">
        <x:v>Enforcer du poste rencontré</x:v>
      </x:c>
      <x:c r="G3280" s="122" t="str">
        <x:v>Les faits établis ont leur place dans l’examen. Ton nom seul ne porte pas leur preuve.</x:v>
      </x:c>
      <x:c r="H3280" s="122" t="str">
        <x:v>Rejoint le point de travail ou de passage réellement obtenu.</x:v>
      </x:c>
      <x:c r="I3280" s="122" t="str">
        <x:v>Résultat correspondant effectivement constaté ; remplace ou supprime la ligne si choix de refus/différé/observation. Ne jamais jouer une victoire non acquise.</x:v>
      </x:c>
      <x:c r="J3280" s="122" t="str">
        <x:v>Vie locale — métier et interaction 2D</x:v>
      </x:c>
      <x:c r="K3280" s="125" t="n">
        <x:v>16</x:v>
      </x:c>
    </x:row>
    <x:row r="3281" ht="44" customHeight="1">
      <x:c r="A3281" s="126" t="str">
        <x:v>D6-W-PNJ-ROLE-16-ECHEC---01</x:v>
      </x:c>
      <x:c r="B3281" s="127" t="str">
        <x:v>D6-W-PNJ-ROLE-16</x:v>
      </x:c>
      <x:c r="C3281" s="127" t="str">
        <x:v>ECHEC</x:v>
      </x:c>
      <x:c r="D3281" s="127" t="str">
        <x:v>-</x:v>
      </x:c>
      <x:c r="E3281" s="128" t="n">
        <x:v>1</x:v>
      </x:c>
      <x:c r="F3281" s="127" t="str">
        <x:v>Enforcer du poste rencontré</x:v>
      </x:c>
      <x:c r="G3281" s="127" t="str">
        <x:v>Ce détail n’a pas été constaté. L’accusation n’en devient pas vraie parce qu’on la répète.</x:v>
      </x:c>
      <x:c r="H3281" s="127" t="str">
        <x:v>Abaisse la main et regarde la route ou l’objet resté inaccessible.</x:v>
      </x:c>
      <x:c r="I3281" s="127" t="str">
        <x:v>Échec ou blocage correspondant effectivement observé ; les dégâts, objets et positions persistent.</x:v>
      </x:c>
      <x:c r="J3281" s="127" t="str">
        <x:v>Vie locale — métier et interaction 2D</x:v>
      </x:c>
      <x:c r="K3281" s="130" t="n">
        <x:v>15</x:v>
      </x:c>
    </x:row>
    <x:row r="3282" ht="44" customHeight="1">
      <x:c r="A3282" s="121" t="str">
        <x:v>D6-W-PNJ-ROLE-16-REPRISE---01</x:v>
      </x:c>
      <x:c r="B3282" s="122" t="str">
        <x:v>D6-W-PNJ-ROLE-16</x:v>
      </x:c>
      <x:c r="C3282" s="122" t="str">
        <x:v>REPRISE</x:v>
      </x:c>
      <x:c r="D3282" s="122" t="str">
        <x:v>-</x:v>
      </x:c>
      <x:c r="E3282" s="123" t="n">
        <x:v>1</x:v>
      </x:c>
      <x:c r="F3282" s="122" t="str">
        <x:v>Enforcer du poste rencontré</x:v>
      </x:c>
      <x:c r="G3282" s="122" t="str">
        <x:v>Le relevé garde les traces déjà vues. Reprenons le point resté incertain.</x:v>
      </x:c>
      <x:c r="H3282" s="122" t="str">
        <x:v>Reprend sa place au dernier point sûr, sans rejouer le début.</x:v>
      </x:c>
      <x:c r="I3282" s="122" t="str">
        <x:v>Réinteraction volontaire après interruption ; état de l’action conservé.</x:v>
      </x:c>
      <x:c r="J3282" s="122" t="str">
        <x:v>Vie locale — métier et interaction 2D</x:v>
      </x:c>
      <x:c r="K3282" s="125" t="n">
        <x:v>12</x:v>
      </x:c>
    </x:row>
    <x:row r="3283" ht="59" customHeight="1">
      <x:c r="A3283" s="126" t="str">
        <x:v>D6-W-PNJ-ROLE-16-CHOIX-A-01</x:v>
      </x:c>
      <x:c r="B3283" s="127" t="str">
        <x:v>D6-W-PNJ-ROLE-16</x:v>
      </x:c>
      <x:c r="C3283" s="127" t="str">
        <x:v>CHOIX</x:v>
      </x:c>
      <x:c r="D3283" s="127" t="str">
        <x:v>A</x:v>
      </x:c>
      <x:c r="E3283" s="128" t="n">
        <x:v>1</x:v>
      </x:c>
      <x:c r="F3283" s="127" t="str">
        <x:v>Joueur</x:v>
      </x:c>
      <x:c r="G3283" s="127" t="str">
        <x:v>Je t’accompagne sur place pour examiner les faits.</x:v>
      </x:c>
      <x:c r="H3283" s="127" t="str">
        <x:v>Regarder la personne ou l’appui concerné ; intention, pas résultat.</x:v>
      </x:c>
      <x:c r="I3283" s="127" t="str">
        <x:v>Option physiquement praticable ; partenaires mentionnés présents et volontaires ; ressources nécessaires disponibles.</x:v>
      </x:c>
      <x:c r="J3283" s="127" t="str">
        <x:v>Vie locale — métier et interaction 2D</x:v>
      </x:c>
      <x:c r="K3283" s="130" t="n">
        <x:v>8</x:v>
      </x:c>
    </x:row>
    <x:row r="3284" ht="59" customHeight="1">
      <x:c r="A3284" s="121" t="str">
        <x:v>D6-W-PNJ-ROLE-16-REPONSE-A-01</x:v>
      </x:c>
      <x:c r="B3284" s="122" t="str">
        <x:v>D6-W-PNJ-ROLE-16</x:v>
      </x:c>
      <x:c r="C3284" s="122" t="str">
        <x:v>REPONSE</x:v>
      </x:c>
      <x:c r="D3284" s="122" t="str">
        <x:v>A</x:v>
      </x:c>
      <x:c r="E3284" s="123" t="n">
        <x:v>1</x:v>
      </x:c>
      <x:c r="F3284" s="122" t="str">
        <x:v>Enforcer du poste rencontré</x:v>
      </x:c>
      <x:c r="G3284" s="122" t="str">
        <x:v>Nous garderons les pièces à leur endroit jusqu’au relevé. Personne ne les replace pour améliorer son récit.</x:v>
      </x:c>
      <x:c r="H3284" s="122" t="str">
        <x:v>Réponse au choix retenu ; les autres réponses ne sont pas jouées.</x:v>
      </x:c>
      <x:c r="I3284" s="122" t="str">
        <x:v>Option physiquement praticable ; partenaires mentionnés présents et volontaires ; ressources nécessaires disponibles.</x:v>
      </x:c>
      <x:c r="J3284" s="122" t="str">
        <x:v>Vie locale — métier et interaction 2D</x:v>
      </x:c>
      <x:c r="K3284" s="125" t="n">
        <x:v>17</x:v>
      </x:c>
    </x:row>
    <x:row r="3285" ht="59" customHeight="1">
      <x:c r="A3285" s="126" t="str">
        <x:v>D6-W-PNJ-ROLE-16-CHOIX-B-01</x:v>
      </x:c>
      <x:c r="B3285" s="127" t="str">
        <x:v>D6-W-PNJ-ROLE-16</x:v>
      </x:c>
      <x:c r="C3285" s="127" t="str">
        <x:v>CHOIX</x:v>
      </x:c>
      <x:c r="D3285" s="127" t="str">
        <x:v>B</x:v>
      </x:c>
      <x:c r="E3285" s="128" t="n">
        <x:v>1</x:v>
      </x:c>
      <x:c r="F3285" s="127" t="str">
        <x:v>Joueur</x:v>
      </x:c>
      <x:c r="G3285" s="127" t="str">
        <x:v>Je fais venir un témoin volontaire avec sa propre version.</x:v>
      </x:c>
      <x:c r="H3285" s="127" t="str">
        <x:v>Regarder la personne ou l’appui concerné ; intention, pas résultat.</x:v>
      </x:c>
      <x:c r="I3285" s="127" t="str">
        <x:v>Option physiquement praticable ; aucune téléportation ou ressource supposée. Si choix de différer : sortie sûre encore atteignable.</x:v>
      </x:c>
      <x:c r="J3285" s="127" t="str">
        <x:v>Vie locale — métier et interaction 2D</x:v>
      </x:c>
      <x:c r="K3285" s="130" t="n">
        <x:v>10</x:v>
      </x:c>
    </x:row>
    <x:row r="3286" ht="59" customHeight="1">
      <x:c r="A3286" s="121" t="str">
        <x:v>D6-W-PNJ-ROLE-16-REPONSE-B-01</x:v>
      </x:c>
      <x:c r="B3286" s="122" t="str">
        <x:v>D6-W-PNJ-ROLE-16</x:v>
      </x:c>
      <x:c r="C3286" s="122" t="str">
        <x:v>REPONSE</x:v>
      </x:c>
      <x:c r="D3286" s="122" t="str">
        <x:v>B</x:v>
      </x:c>
      <x:c r="E3286" s="123" t="n">
        <x:v>1</x:v>
      </x:c>
      <x:c r="F3286" s="122" t="str">
        <x:v>Enforcer du poste rencontré</x:v>
      </x:c>
      <x:c r="G3286" s="122" t="str">
        <x:v>Amène-le sans lui souffler ta conclusion. Sa parole pourra contredire la tienne.</x:v>
      </x:c>
      <x:c r="H3286" s="122" t="str">
        <x:v>Réponse au choix retenu ; les autres réponses ne sont pas jouées.</x:v>
      </x:c>
      <x:c r="I3286" s="122" t="str">
        <x:v>Option physiquement praticable ; aucune téléportation ou ressource supposée. Si choix de différer : sortie sûre encore atteignable.</x:v>
      </x:c>
      <x:c r="J3286" s="122" t="str">
        <x:v>Vie locale — métier et interaction 2D</x:v>
      </x:c>
      <x:c r="K3286" s="125" t="n">
        <x:v>12</x:v>
      </x:c>
    </x:row>
    <x:row r="3287" ht="209" customHeight="1">
      <x:c r="A3287" s="126" t="str">
        <x:v>D6-W-PNJ-ROLE-17-OUV---01</x:v>
      </x:c>
      <x:c r="B3287" s="127" t="str">
        <x:v>D6-W-PNJ-ROLE-17</x:v>
      </x:c>
      <x:c r="C3287" s="127" t="str">
        <x:v>OUV</x:v>
      </x:c>
      <x:c r="D3287" s="127" t="str">
        <x:v>-</x:v>
      </x:c>
      <x:c r="E3287" s="128" t="n">
        <x:v>1</x:v>
      </x:c>
      <x:c r="F3287" s="127" t="str">
        <x:v>Arbitre de duel du poste rencontré</x:v>
      </x:c>
      <x:c r="G3287" s="127" t="str">
        <x:v>La limite est ce cercle. Si vous engagez vos équipes au-dehors, ce sera un autre combat.</x:v>
      </x:c>
      <x:c r="H3287" s="127" t="str">
        <x:v>Désigne l’élément visible concerné puis laisse au joueur le temps de regarder.</x:v>
      </x:c>
      <x:c r="I3287"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287" s="127" t="str">
        <x:v>Vie locale — métier et interaction 2D</x:v>
      </x:c>
      <x:c r="K3287" s="130" t="n">
        <x:v>16</x:v>
      </x:c>
    </x:row>
    <x:row r="3288" ht="74" customHeight="1">
      <x:c r="A3288" s="121" t="str">
        <x:v>D6-W-PNJ-ROLE-17-SUCCES---01</x:v>
      </x:c>
      <x:c r="B3288" s="122" t="str">
        <x:v>D6-W-PNJ-ROLE-17</x:v>
      </x:c>
      <x:c r="C3288" s="122" t="str">
        <x:v>SUCCES</x:v>
      </x:c>
      <x:c r="D3288" s="122" t="str">
        <x:v>-</x:v>
      </x:c>
      <x:c r="E3288" s="123" t="n">
        <x:v>1</x:v>
      </x:c>
      <x:c r="F3288" s="122" t="str">
        <x:v>Arbitre de duel du poste rencontré</x:v>
      </x:c>
      <x:c r="G3288" s="122" t="str">
        <x:v>Le duel s’est joué dans les limites retenues. Le résultat concerne cet engagement.</x:v>
      </x:c>
      <x:c r="H3288" s="122" t="str">
        <x:v>Rejoint le point de travail ou de passage réellement obtenu.</x:v>
      </x:c>
      <x:c r="I3288" s="122" t="str">
        <x:v>Résultat correspondant effectivement constaté ; remplace ou supprime la ligne si choix de refus/différé/observation. Ne jamais jouer une victoire non acquise.</x:v>
      </x:c>
      <x:c r="J3288" s="122" t="str">
        <x:v>Vie locale — métier et interaction 2D</x:v>
      </x:c>
      <x:c r="K3288" s="125" t="n">
        <x:v>13</x:v>
      </x:c>
    </x:row>
    <x:row r="3289" ht="44" customHeight="1">
      <x:c r="A3289" s="126" t="str">
        <x:v>D6-W-PNJ-ROLE-17-ECHEC---01</x:v>
      </x:c>
      <x:c r="B3289" s="127" t="str">
        <x:v>D6-W-PNJ-ROLE-17</x:v>
      </x:c>
      <x:c r="C3289" s="127" t="str">
        <x:v>ECHEC</x:v>
      </x:c>
      <x:c r="D3289" s="127" t="str">
        <x:v>-</x:v>
      </x:c>
      <x:c r="E3289" s="128" t="n">
        <x:v>1</x:v>
      </x:c>
      <x:c r="F3289" s="127" t="str">
        <x:v>Arbitre de duel du poste rencontré</x:v>
      </x:c>
      <x:c r="G3289" s="127" t="str">
        <x:v>La borne a été franchie. Écartez vos armes et reprenez vos distances.</x:v>
      </x:c>
      <x:c r="H3289" s="127" t="str">
        <x:v>Abaisse la main et regarde la route ou l’objet resté inaccessible.</x:v>
      </x:c>
      <x:c r="I3289" s="127" t="str">
        <x:v>Échec ou blocage correspondant effectivement observé ; les dégâts, objets et positions persistent.</x:v>
      </x:c>
      <x:c r="J3289" s="127" t="str">
        <x:v>Vie locale — métier et interaction 2D</x:v>
      </x:c>
      <x:c r="K3289" s="130" t="n">
        <x:v>12</x:v>
      </x:c>
    </x:row>
    <x:row r="3290" ht="44" customHeight="1">
      <x:c r="A3290" s="121" t="str">
        <x:v>D6-W-PNJ-ROLE-17-REPRISE---01</x:v>
      </x:c>
      <x:c r="B3290" s="122" t="str">
        <x:v>D6-W-PNJ-ROLE-17</x:v>
      </x:c>
      <x:c r="C3290" s="122" t="str">
        <x:v>REPRISE</x:v>
      </x:c>
      <x:c r="D3290" s="122" t="str">
        <x:v>-</x:v>
      </x:c>
      <x:c r="E3290" s="123" t="n">
        <x:v>1</x:v>
      </x:c>
      <x:c r="F3290" s="122" t="str">
        <x:v>Arbitre de duel du poste rencontré</x:v>
      </x:c>
      <x:c r="G3290" s="122" t="str">
        <x:v>Les deux combattants présents doivent encore accepter les limites reprises.</x:v>
      </x:c>
      <x:c r="H3290" s="122" t="str">
        <x:v>Reprend sa place au dernier point sûr, sans rejouer le début.</x:v>
      </x:c>
      <x:c r="I3290" s="122" t="str">
        <x:v>Réinteraction volontaire après interruption ; état de l’action conservé.</x:v>
      </x:c>
      <x:c r="J3290" s="122" t="str">
        <x:v>Vie locale — métier et interaction 2D</x:v>
      </x:c>
      <x:c r="K3290" s="125" t="n">
        <x:v>10</x:v>
      </x:c>
    </x:row>
    <x:row r="3291" ht="59" customHeight="1">
      <x:c r="A3291" s="126" t="str">
        <x:v>D6-W-PNJ-ROLE-17-CHOIX-A-01</x:v>
      </x:c>
      <x:c r="B3291" s="127" t="str">
        <x:v>D6-W-PNJ-ROLE-17</x:v>
      </x:c>
      <x:c r="C3291" s="127" t="str">
        <x:v>CHOIX</x:v>
      </x:c>
      <x:c r="D3291" s="127" t="str">
        <x:v>A</x:v>
      </x:c>
      <x:c r="E3291" s="128" t="n">
        <x:v>1</x:v>
      </x:c>
      <x:c r="F3291" s="127" t="str">
        <x:v>Joueur</x:v>
      </x:c>
      <x:c r="G3291" s="127" t="str">
        <x:v>Je vérifie les bornes avant d’accepter.</x:v>
      </x:c>
      <x:c r="H3291" s="127" t="str">
        <x:v>Regarder la personne ou l’appui concerné ; intention, pas résultat.</x:v>
      </x:c>
      <x:c r="I3291" s="127" t="str">
        <x:v>Option physiquement praticable ; partenaires mentionnés présents et volontaires ; ressources nécessaires disponibles.</x:v>
      </x:c>
      <x:c r="J3291" s="127" t="str">
        <x:v>Vie locale — métier et interaction 2D</x:v>
      </x:c>
      <x:c r="K3291" s="130" t="n">
        <x:v>6</x:v>
      </x:c>
    </x:row>
    <x:row r="3292" ht="59" customHeight="1">
      <x:c r="A3292" s="121" t="str">
        <x:v>D6-W-PNJ-ROLE-17-REPONSE-A-01</x:v>
      </x:c>
      <x:c r="B3292" s="122" t="str">
        <x:v>D6-W-PNJ-ROLE-17</x:v>
      </x:c>
      <x:c r="C3292" s="122" t="str">
        <x:v>REPONSE</x:v>
      </x:c>
      <x:c r="D3292" s="122" t="str">
        <x:v>A</x:v>
      </x:c>
      <x:c r="E3292" s="123" t="n">
        <x:v>1</x:v>
      </x:c>
      <x:c r="F3292" s="122" t="str">
        <x:v>Arbitre de duel du poste rencontré</x:v>
      </x:c>
      <x:c r="G3292" s="122" t="str">
        <x:v>Marche tout le bord. Ton adversaire fera le même tour devant les témoins.</x:v>
      </x:c>
      <x:c r="H3292" s="122" t="str">
        <x:v>Réponse au choix retenu ; les autres réponses ne sont pas jouées.</x:v>
      </x:c>
      <x:c r="I3292" s="122" t="str">
        <x:v>Option physiquement praticable ; partenaires mentionnés présents et volontaires ; ressources nécessaires disponibles.</x:v>
      </x:c>
      <x:c r="J3292" s="122" t="str">
        <x:v>Vie locale — métier et interaction 2D</x:v>
      </x:c>
      <x:c r="K3292" s="125" t="n">
        <x:v>13</x:v>
      </x:c>
    </x:row>
    <x:row r="3293" ht="59" customHeight="1">
      <x:c r="A3293" s="126" t="str">
        <x:v>D6-W-PNJ-ROLE-17-CHOIX-B-01</x:v>
      </x:c>
      <x:c r="B3293" s="127" t="str">
        <x:v>D6-W-PNJ-ROLE-17</x:v>
      </x:c>
      <x:c r="C3293" s="127" t="str">
        <x:v>CHOIX</x:v>
      </x:c>
      <x:c r="D3293" s="127" t="str">
        <x:v>B</x:v>
      </x:c>
      <x:c r="E3293" s="128" t="n">
        <x:v>1</x:v>
      </x:c>
      <x:c r="F3293" s="127" t="str">
        <x:v>Joueur</x:v>
      </x:c>
      <x:c r="G3293" s="127" t="str">
        <x:v>Je diffère le duel jusqu’à une aire praticable.</x:v>
      </x:c>
      <x:c r="H3293" s="127" t="str">
        <x:v>Regarder la personne ou l’appui concerné ; intention, pas résultat.</x:v>
      </x:c>
      <x:c r="I3293" s="127" t="str">
        <x:v>Option physiquement praticable ; aucune téléportation ou ressource supposée. Si choix de différer : sortie sûre encore atteignable.</x:v>
      </x:c>
      <x:c r="J3293" s="127" t="str">
        <x:v>Vie locale — métier et interaction 2D</x:v>
      </x:c>
      <x:c r="K3293" s="130" t="n">
        <x:v>8</x:v>
      </x:c>
    </x:row>
    <x:row r="3294" ht="59" customHeight="1">
      <x:c r="A3294" s="121" t="str">
        <x:v>D6-W-PNJ-ROLE-17-REPONSE-B-01</x:v>
      </x:c>
      <x:c r="B3294" s="122" t="str">
        <x:v>D6-W-PNJ-ROLE-17</x:v>
      </x:c>
      <x:c r="C3294" s="122" t="str">
        <x:v>REPONSE</x:v>
      </x:c>
      <x:c r="D3294" s="122" t="str">
        <x:v>B</x:v>
      </x:c>
      <x:c r="E3294" s="123" t="n">
        <x:v>1</x:v>
      </x:c>
      <x:c r="F3294" s="122" t="str">
        <x:v>Arbitre de duel du poste rencontré</x:v>
      </x:c>
      <x:c r="G3294" s="122" t="str">
        <x:v>Retire ta marque de cette entrée. Nous la reposerons quand vous aurez choisi le lieu.</x:v>
      </x:c>
      <x:c r="H3294" s="122" t="str">
        <x:v>Réponse au choix retenu ; les autres réponses ne sont pas jouées.</x:v>
      </x:c>
      <x:c r="I3294" s="122" t="str">
        <x:v>Option physiquement praticable ; aucune téléportation ou ressource supposée. Si choix de différer : sortie sûre encore atteignable.</x:v>
      </x:c>
      <x:c r="J3294" s="122" t="str">
        <x:v>Vie locale — métier et interaction 2D</x:v>
      </x:c>
      <x:c r="K3294" s="125" t="n">
        <x:v>15</x:v>
      </x:c>
    </x:row>
    <x:row r="3295" ht="209" customHeight="1">
      <x:c r="A3295" s="126" t="str">
        <x:v>D6-W-PNJ-ROLE-18-OUV---01</x:v>
      </x:c>
      <x:c r="B3295" s="127" t="str">
        <x:v>D6-W-PNJ-ROLE-18</x:v>
      </x:c>
      <x:c r="C3295" s="127" t="str">
        <x:v>OUV</x:v>
      </x:c>
      <x:c r="D3295" s="127" t="str">
        <x:v>-</x:v>
      </x:c>
      <x:c r="E3295" s="128" t="n">
        <x:v>1</x:v>
      </x:c>
      <x:c r="F3295" s="127" t="str">
        <x:v>Guide de réserve du poste rencontré</x:v>
      </x:c>
      <x:c r="G3295" s="127" t="str">
        <x:v>Les traces sont fraîches, mais la proie n’est pas devant nous. Nous cherchons d’abord son passage et notre retour.</x:v>
      </x:c>
      <x:c r="H3295" s="127" t="str">
        <x:v>Désigne l’élément visible concerné puis laisse au joueur le temps de regarder.</x:v>
      </x:c>
      <x:c r="I3295"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295" s="127" t="str">
        <x:v>Vie locale — métier et interaction 2D</x:v>
      </x:c>
      <x:c r="K3295" s="130" t="n">
        <x:v>19</x:v>
      </x:c>
    </x:row>
    <x:row r="3296" ht="74" customHeight="1">
      <x:c r="A3296" s="121" t="str">
        <x:v>D6-W-PNJ-ROLE-18-SUCCES---01</x:v>
      </x:c>
      <x:c r="B3296" s="122" t="str">
        <x:v>D6-W-PNJ-ROLE-18</x:v>
      </x:c>
      <x:c r="C3296" s="122" t="str">
        <x:v>SUCCES</x:v>
      </x:c>
      <x:c r="D3296" s="122" t="str">
        <x:v>-</x:v>
      </x:c>
      <x:c r="E3296" s="123" t="n">
        <x:v>1</x:v>
      </x:c>
      <x:c r="F3296" s="122" t="str">
        <x:v>Guide de réserve du poste rencontré</x:v>
      </x:c>
      <x:c r="G3296" s="122" t="str">
        <x:v>Tu as vu la piste et éprouvé ton retour. Nous pouvons choisir la chasse avec ce que nous savons.</x:v>
      </x:c>
      <x:c r="H3296" s="122" t="str">
        <x:v>Rejoint le point de travail ou de passage réellement obtenu.</x:v>
      </x:c>
      <x:c r="I3296" s="122" t="str">
        <x:v>Résultat correspondant effectivement constaté ; remplace ou supprime la ligne si choix de refus/différé/observation. Ne jamais jouer une victoire non acquise.</x:v>
      </x:c>
      <x:c r="J3296" s="122" t="str">
        <x:v>Vie locale — métier et interaction 2D</x:v>
      </x:c>
      <x:c r="K3296" s="125" t="n">
        <x:v>19</x:v>
      </x:c>
    </x:row>
    <x:row r="3297" ht="44" customHeight="1">
      <x:c r="A3297" s="126" t="str">
        <x:v>D6-W-PNJ-ROLE-18-ECHEC---01</x:v>
      </x:c>
      <x:c r="B3297" s="127" t="str">
        <x:v>D6-W-PNJ-ROLE-18</x:v>
      </x:c>
      <x:c r="C3297" s="127" t="str">
        <x:v>ECHEC</x:v>
      </x:c>
      <x:c r="D3297" s="127" t="str">
        <x:v>-</x:v>
      </x:c>
      <x:c r="E3297" s="128" t="n">
        <x:v>1</x:v>
      </x:c>
      <x:c r="F3297" s="127" t="str">
        <x:v>Guide de réserve du poste rencontré</x:v>
      </x:c>
      <x:c r="G3297" s="127" t="str">
        <x:v>La sortie ferme sous cette charge. Il faut encore un autre passage.</x:v>
      </x:c>
      <x:c r="H3297" s="127" t="str">
        <x:v>Abaisse la main et regarde la route ou l’objet resté inaccessible.</x:v>
      </x:c>
      <x:c r="I3297" s="127" t="str">
        <x:v>Échec ou blocage correspondant effectivement observé ; les dégâts, objets et positions persistent.</x:v>
      </x:c>
      <x:c r="J3297" s="127" t="str">
        <x:v>Vie locale — métier et interaction 2D</x:v>
      </x:c>
      <x:c r="K3297" s="130" t="n">
        <x:v>12</x:v>
      </x:c>
    </x:row>
    <x:row r="3298" ht="44" customHeight="1">
      <x:c r="A3298" s="121" t="str">
        <x:v>D6-W-PNJ-ROLE-18-REPRISE---01</x:v>
      </x:c>
      <x:c r="B3298" s="122" t="str">
        <x:v>D6-W-PNJ-ROLE-18</x:v>
      </x:c>
      <x:c r="C3298" s="122" t="str">
        <x:v>REPRISE</x:v>
      </x:c>
      <x:c r="D3298" s="122" t="str">
        <x:v>-</x:v>
      </x:c>
      <x:c r="E3298" s="123" t="n">
        <x:v>1</x:v>
      </x:c>
      <x:c r="F3298" s="122" t="str">
        <x:v>Guide de réserve du poste rencontré</x:v>
      </x:c>
      <x:c r="G3298" s="122" t="str">
        <x:v>La proie a pu continuer. Reprenons depuis la dernière trace qui ne vient pas de nous.</x:v>
      </x:c>
      <x:c r="H3298" s="122" t="str">
        <x:v>Reprend sa place au dernier point sûr, sans rejouer le début.</x:v>
      </x:c>
      <x:c r="I3298" s="122" t="str">
        <x:v>Réinteraction volontaire après interruption ; état de l’action conservé.</x:v>
      </x:c>
      <x:c r="J3298" s="122" t="str">
        <x:v>Vie locale — métier et interaction 2D</x:v>
      </x:c>
      <x:c r="K3298" s="125" t="n">
        <x:v>16</x:v>
      </x:c>
    </x:row>
    <x:row r="3299" ht="59" customHeight="1">
      <x:c r="A3299" s="126" t="str">
        <x:v>D6-W-PNJ-ROLE-18-CHOIX-A-01</x:v>
      </x:c>
      <x:c r="B3299" s="127" t="str">
        <x:v>D6-W-PNJ-ROLE-18</x:v>
      </x:c>
      <x:c r="C3299" s="127" t="str">
        <x:v>CHOIX</x:v>
      </x:c>
      <x:c r="D3299" s="127" t="str">
        <x:v>A</x:v>
      </x:c>
      <x:c r="E3299" s="128" t="n">
        <x:v>1</x:v>
      </x:c>
      <x:c r="F3299" s="127" t="str">
        <x:v>Joueur</x:v>
      </x:c>
      <x:c r="G3299" s="127" t="str">
        <x:v>Je commence par le poste d’observation.</x:v>
      </x:c>
      <x:c r="H3299" s="127" t="str">
        <x:v>Regarder la personne ou l’appui concerné ; intention, pas résultat.</x:v>
      </x:c>
      <x:c r="I3299" s="127" t="str">
        <x:v>Option physiquement praticable ; partenaires mentionnés présents et volontaires ; ressources nécessaires disponibles.</x:v>
      </x:c>
      <x:c r="J3299" s="127" t="str">
        <x:v>Vie locale — métier et interaction 2D</x:v>
      </x:c>
      <x:c r="K3299" s="130" t="n">
        <x:v>6</x:v>
      </x:c>
    </x:row>
    <x:row r="3300" ht="59" customHeight="1">
      <x:c r="A3300" s="121" t="str">
        <x:v>D6-W-PNJ-ROLE-18-REPONSE-A-01</x:v>
      </x:c>
      <x:c r="B3300" s="122" t="str">
        <x:v>D6-W-PNJ-ROLE-18</x:v>
      </x:c>
      <x:c r="C3300" s="122" t="str">
        <x:v>REPONSE</x:v>
      </x:c>
      <x:c r="D3300" s="122" t="str">
        <x:v>A</x:v>
      </x:c>
      <x:c r="E3300" s="123" t="n">
        <x:v>1</x:v>
      </x:c>
      <x:c r="F3300" s="122" t="str">
        <x:v>Guide de réserve du poste rencontré</x:v>
      </x:c>
      <x:c r="G3300" s="122" t="str">
        <x:v>Je garde le repère d’entrée. Ne traverse pas une ombre comme si elle était vide.</x:v>
      </x:c>
      <x:c r="H3300" s="122" t="str">
        <x:v>Réponse au choix retenu ; les autres réponses ne sont pas jouées.</x:v>
      </x:c>
      <x:c r="I3300" s="122" t="str">
        <x:v>Option physiquement praticable ; partenaires mentionnés présents et volontaires ; ressources nécessaires disponibles.</x:v>
      </x:c>
      <x:c r="J3300" s="122" t="str">
        <x:v>Vie locale — métier et interaction 2D</x:v>
      </x:c>
      <x:c r="K3300" s="125" t="n">
        <x:v>15</x:v>
      </x:c>
    </x:row>
    <x:row r="3301" ht="59" customHeight="1">
      <x:c r="A3301" s="126" t="str">
        <x:v>D6-W-PNJ-ROLE-18-CHOIX-B-01</x:v>
      </x:c>
      <x:c r="B3301" s="127" t="str">
        <x:v>D6-W-PNJ-ROLE-18</x:v>
      </x:c>
      <x:c r="C3301" s="127" t="str">
        <x:v>CHOIX</x:v>
      </x:c>
      <x:c r="D3301" s="127" t="str">
        <x:v>B</x:v>
      </x:c>
      <x:c r="E3301" s="128" t="n">
        <x:v>1</x:v>
      </x:c>
      <x:c r="F3301" s="127" t="str">
        <x:v>Joueur</x:v>
      </x:c>
      <x:c r="G3301" s="127" t="str">
        <x:v>Je prépare une sortie avant de prendre sa piste.</x:v>
      </x:c>
      <x:c r="H3301" s="127" t="str">
        <x:v>Regarder la personne ou l’appui concerné ; intention, pas résultat.</x:v>
      </x:c>
      <x:c r="I3301" s="127" t="str">
        <x:v>Option physiquement praticable ; aucune téléportation ou ressource supposée. Si choix de différer : sortie sûre encore atteignable.</x:v>
      </x:c>
      <x:c r="J3301" s="127" t="str">
        <x:v>Vie locale — métier et interaction 2D</x:v>
      </x:c>
      <x:c r="K3301" s="130" t="n">
        <x:v>9</x:v>
      </x:c>
    </x:row>
    <x:row r="3302" ht="59" customHeight="1">
      <x:c r="A3302" s="121" t="str">
        <x:v>D6-W-PNJ-ROLE-18-REPONSE-B-01</x:v>
      </x:c>
      <x:c r="B3302" s="122" t="str">
        <x:v>D6-W-PNJ-ROLE-18</x:v>
      </x:c>
      <x:c r="C3302" s="122" t="str">
        <x:v>REPONSE</x:v>
      </x:c>
      <x:c r="D3302" s="122" t="str">
        <x:v>B</x:v>
      </x:c>
      <x:c r="E3302" s="123" t="n">
        <x:v>1</x:v>
      </x:c>
      <x:c r="F3302" s="122" t="str">
        <x:v>Guide de réserve du poste rencontré</x:v>
      </x:c>
      <x:c r="G3302" s="122" t="str">
        <x:v>Teste sa largeur avec ce que tu portes. Tu peux avoir à rentrer plus lentement.</x:v>
      </x:c>
      <x:c r="H3302" s="122" t="str">
        <x:v>Réponse au choix retenu ; les autres réponses ne sont pas jouées.</x:v>
      </x:c>
      <x:c r="I3302" s="122" t="str">
        <x:v>Option physiquement praticable ; aucune téléportation ou ressource supposée. Si choix de différer : sortie sûre encore atteignable.</x:v>
      </x:c>
      <x:c r="J3302" s="122" t="str">
        <x:v>Vie locale — métier et interaction 2D</x:v>
      </x:c>
      <x:c r="K3302" s="125" t="n">
        <x:v>15</x:v>
      </x:c>
    </x:row>
    <x:row r="3303" ht="224" customHeight="1">
      <x:c r="A3303" s="126" t="str">
        <x:v>D6-W-PNJ-ROLE-19-OUV---01</x:v>
      </x:c>
      <x:c r="B3303" s="127" t="str">
        <x:v>D6-W-PNJ-ROLE-19</x:v>
      </x:c>
      <x:c r="C3303" s="127" t="str">
        <x:v>OUV</x:v>
      </x:c>
      <x:c r="D3303" s="127" t="str">
        <x:v>-</x:v>
      </x:c>
      <x:c r="E3303" s="128" t="n">
        <x:v>1</x:v>
      </x:c>
      <x:c r="F3303" s="127" t="str">
        <x:v>Intendante de navire du poste rencontré</x:v>
      </x:c>
      <x:c r="G3303" s="127" t="str">
        <x:v>Ce contenant ne va pas dans ce rack. Sa largeur bloque aussi le passage vers le sas.</x:v>
      </x:c>
      <x:c r="H3303" s="127" t="str">
        <x:v>Désigne l’élément visible concerné puis laisse au joueur le temps de regarder.</x:v>
      </x:c>
      <x:c r="I3303" s="127" t="str">
        <x:v>Personne de métier effectivement rencontrée, disponible et consentante ; service local accessible ; objet concerné présent. Le dialogue ne crée pas de service déjà effectué ni de résultat médical instantané. Toute opération spatiale exige Blooded, vaisseau possédé et déplacement joué.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303" s="127" t="str">
        <x:v>Vie locale — métier et interaction 2D</x:v>
      </x:c>
      <x:c r="K3303" s="130" t="n">
        <x:v>17</x:v>
      </x:c>
    </x:row>
    <x:row r="3304" ht="74" customHeight="1">
      <x:c r="A3304" s="121" t="str">
        <x:v>D6-W-PNJ-ROLE-19-SUCCES---01</x:v>
      </x:c>
      <x:c r="B3304" s="122" t="str">
        <x:v>D6-W-PNJ-ROLE-19</x:v>
      </x:c>
      <x:c r="C3304" s="122" t="str">
        <x:v>SUCCES</x:v>
      </x:c>
      <x:c r="D3304" s="122" t="str">
        <x:v>-</x:v>
      </x:c>
      <x:c r="E3304" s="123" t="n">
        <x:v>1</x:v>
      </x:c>
      <x:c r="F3304" s="122" t="str">
        <x:v>Intendante de navire du poste rencontré</x:v>
      </x:c>
      <x:c r="G3304" s="122" t="str">
        <x:v>Les charges déplacées ont chacune un emplacement. Le sas garde sa largeur.</x:v>
      </x:c>
      <x:c r="H3304" s="122" t="str">
        <x:v>Rejoint le point de travail ou de passage réellement obtenu.</x:v>
      </x:c>
      <x:c r="I3304" s="122" t="str">
        <x:v>Résultat correspondant effectivement constaté ; remplace ou supprime la ligne si choix de refus/différé/observation. Ne jamais jouer une victoire non acquise.</x:v>
      </x:c>
      <x:c r="J3304" s="122" t="str">
        <x:v>Vie locale — métier et interaction 2D</x:v>
      </x:c>
      <x:c r="K3304" s="125" t="n">
        <x:v>12</x:v>
      </x:c>
    </x:row>
    <x:row r="3305" ht="44" customHeight="1">
      <x:c r="A3305" s="126" t="str">
        <x:v>D6-W-PNJ-ROLE-19-ECHEC---01</x:v>
      </x:c>
      <x:c r="B3305" s="127" t="str">
        <x:v>D6-W-PNJ-ROLE-19</x:v>
      </x:c>
      <x:c r="C3305" s="127" t="str">
        <x:v>ECHEC</x:v>
      </x:c>
      <x:c r="D3305" s="127" t="str">
        <x:v>-</x:v>
      </x:c>
      <x:c r="E3305" s="128" t="n">
        <x:v>1</x:v>
      </x:c>
      <x:c r="F3305" s="127" t="str">
        <x:v>Intendante de navire du poste rencontré</x:v>
      </x:c>
      <x:c r="G3305" s="127" t="str">
        <x:v>Le lot est encore dans la coursive. Nous n’avons pas libéré le passage.</x:v>
      </x:c>
      <x:c r="H3305" s="127" t="str">
        <x:v>Abaisse la main et regarde la route ou l’objet resté inaccessible.</x:v>
      </x:c>
      <x:c r="I3305" s="127" t="str">
        <x:v>Échec ou blocage correspondant effectivement observé ; les dégâts, objets et positions persistent.</x:v>
      </x:c>
      <x:c r="J3305" s="127" t="str">
        <x:v>Vie locale — métier et interaction 2D</x:v>
      </x:c>
      <x:c r="K3305" s="130" t="n">
        <x:v>13</x:v>
      </x:c>
    </x:row>
    <x:row r="3306" ht="44" customHeight="1">
      <x:c r="A3306" s="121" t="str">
        <x:v>D6-W-PNJ-ROLE-19-REPRISE---01</x:v>
      </x:c>
      <x:c r="B3306" s="122" t="str">
        <x:v>D6-W-PNJ-ROLE-19</x:v>
      </x:c>
      <x:c r="C3306" s="122" t="str">
        <x:v>REPRISE</x:v>
      </x:c>
      <x:c r="D3306" s="122" t="str">
        <x:v>-</x:v>
      </x:c>
      <x:c r="E3306" s="123" t="n">
        <x:v>1</x:v>
      </x:c>
      <x:c r="F3306" s="122" t="str">
        <x:v>Intendante de navire du poste rencontré</x:v>
      </x:c>
      <x:c r="G3306" s="122" t="str">
        <x:v>Le premier rack est prêt. Reprenons l’objet resté sur le chariot.</x:v>
      </x:c>
      <x:c r="H3306" s="122" t="str">
        <x:v>Reprend sa place au dernier point sûr, sans rejouer le début.</x:v>
      </x:c>
      <x:c r="I3306" s="122" t="str">
        <x:v>Réinteraction volontaire après interruption ; état de l’action conservé.</x:v>
      </x:c>
      <x:c r="J3306" s="122" t="str">
        <x:v>Vie locale — métier et interaction 2D</x:v>
      </x:c>
      <x:c r="K3306" s="125" t="n">
        <x:v>11</x:v>
      </x:c>
    </x:row>
    <x:row r="3307" ht="59" customHeight="1">
      <x:c r="A3307" s="126" t="str">
        <x:v>D6-W-PNJ-ROLE-19-CHOIX-A-01</x:v>
      </x:c>
      <x:c r="B3307" s="127" t="str">
        <x:v>D6-W-PNJ-ROLE-19</x:v>
      </x:c>
      <x:c r="C3307" s="127" t="str">
        <x:v>CHOIX</x:v>
      </x:c>
      <x:c r="D3307" s="127" t="str">
        <x:v>A</x:v>
      </x:c>
      <x:c r="E3307" s="128" t="n">
        <x:v>1</x:v>
      </x:c>
      <x:c r="F3307" s="127" t="str">
        <x:v>Joueur</x:v>
      </x:c>
      <x:c r="G3307" s="127" t="str">
        <x:v>Je répartis les lots dans les emplacements compatibles.</x:v>
      </x:c>
      <x:c r="H3307" s="127" t="str">
        <x:v>Regarder la personne ou l’appui concerné ; intention, pas résultat.</x:v>
      </x:c>
      <x:c r="I3307" s="127" t="str">
        <x:v>Option physiquement praticable ; partenaires mentionnés présents et volontaires ; ressources nécessaires disponibles.</x:v>
      </x:c>
      <x:c r="J3307" s="127" t="str">
        <x:v>Vie locale — métier et interaction 2D</x:v>
      </x:c>
      <x:c r="K3307" s="130" t="n">
        <x:v>8</x:v>
      </x:c>
    </x:row>
    <x:row r="3308" ht="59" customHeight="1">
      <x:c r="A3308" s="121" t="str">
        <x:v>D6-W-PNJ-ROLE-19-REPONSE-A-01</x:v>
      </x:c>
      <x:c r="B3308" s="122" t="str">
        <x:v>D6-W-PNJ-ROLE-19</x:v>
      </x:c>
      <x:c r="C3308" s="122" t="str">
        <x:v>REPONSE</x:v>
      </x:c>
      <x:c r="D3308" s="122" t="str">
        <x:v>A</x:v>
      </x:c>
      <x:c r="E3308" s="123" t="n">
        <x:v>1</x:v>
      </x:c>
      <x:c r="F3308" s="122" t="str">
        <x:v>Intendante de navire du poste rencontré</x:v>
      </x:c>
      <x:c r="G3308" s="122" t="str">
        <x:v>Sors d’abord celui qui dépasse. Nous déplacerons un objet à la fois sans perdre son propriétaire.</x:v>
      </x:c>
      <x:c r="H3308" s="122" t="str">
        <x:v>Réponse au choix retenu ; les autres réponses ne sont pas jouées.</x:v>
      </x:c>
      <x:c r="I3308" s="122" t="str">
        <x:v>Option physiquement praticable ; partenaires mentionnés présents et volontaires ; ressources nécessaires disponibles.</x:v>
      </x:c>
      <x:c r="J3308" s="122" t="str">
        <x:v>Vie locale — métier et interaction 2D</x:v>
      </x:c>
      <x:c r="K3308" s="125" t="n">
        <x:v>16</x:v>
      </x:c>
    </x:row>
    <x:row r="3309" ht="59" customHeight="1">
      <x:c r="A3309" s="126" t="str">
        <x:v>D6-W-PNJ-ROLE-19-CHOIX-B-01</x:v>
      </x:c>
      <x:c r="B3309" s="127" t="str">
        <x:v>D6-W-PNJ-ROLE-19</x:v>
      </x:c>
      <x:c r="C3309" s="127" t="str">
        <x:v>CHOIX</x:v>
      </x:c>
      <x:c r="D3309" s="127" t="str">
        <x:v>B</x:v>
      </x:c>
      <x:c r="E3309" s="128" t="n">
        <x:v>1</x:v>
      </x:c>
      <x:c r="F3309" s="127" t="str">
        <x:v>Joueur</x:v>
      </x:c>
      <x:c r="G3309" s="127" t="str">
        <x:v>Je laisse le lot trop large au dépôt autorisé.</x:v>
      </x:c>
      <x:c r="H3309" s="127" t="str">
        <x:v>Regarder la personne ou l’appui concerné ; intention, pas résultat.</x:v>
      </x:c>
      <x:c r="I3309" s="127" t="str">
        <x:v>Option physiquement praticable ; aucune téléportation ou ressource supposée. Si choix de différer : sortie sûre encore atteignable.</x:v>
      </x:c>
      <x:c r="J3309" s="127" t="str">
        <x:v>Vie locale — métier et interaction 2D</x:v>
      </x:c>
      <x:c r="K3309" s="130" t="n">
        <x:v>9</x:v>
      </x:c>
    </x:row>
    <x:row r="3310" ht="59" customHeight="1">
      <x:c r="A3310" s="121" t="str">
        <x:v>D6-W-PNJ-ROLE-19-REPONSE-B-01</x:v>
      </x:c>
      <x:c r="B3310" s="122" t="str">
        <x:v>D6-W-PNJ-ROLE-19</x:v>
      </x:c>
      <x:c r="C3310" s="122" t="str">
        <x:v>REPONSE</x:v>
      </x:c>
      <x:c r="D3310" s="122" t="str">
        <x:v>B</x:v>
      </x:c>
      <x:c r="E3310" s="123" t="n">
        <x:v>1</x:v>
      </x:c>
      <x:c r="F3310" s="122" t="str">
        <x:v>Intendante de navire du poste rencontré</x:v>
      </x:c>
      <x:c r="G3310" s="122" t="str">
        <x:v>Vérifie le gardien du dépôt avec moi, puis porte-le jusqu’à sa place.</x:v>
      </x:c>
      <x:c r="H3310" s="122" t="str">
        <x:v>Réponse au choix retenu ; les autres réponses ne sont pas jouées.</x:v>
      </x:c>
      <x:c r="I3310" s="122" t="str">
        <x:v>Option physiquement praticable ; aucune téléportation ou ressource supposée. Si choix de différer : sortie sûre encore atteignable.</x:v>
      </x:c>
      <x:c r="J3310" s="122" t="str">
        <x:v>Vie locale — métier et interaction 2D</x:v>
      </x:c>
      <x:c r="K3310" s="125" t="n">
        <x:v>12</x:v>
      </x:c>
    </x:row>
    <x:row r="3311" ht="209" customHeight="1">
      <x:c r="A3311" s="126" t="str">
        <x:v>D6-W-PNJ-ROLE-20-OUV---01</x:v>
      </x:c>
      <x:c r="B3311" s="127" t="str">
        <x:v>D6-W-PNJ-ROLE-20</x:v>
      </x:c>
      <x:c r="C3311" s="127" t="str">
        <x:v>OUV</x:v>
      </x:c>
      <x:c r="D3311" s="127" t="str">
        <x:v>-</x:v>
      </x:c>
      <x:c r="E3311" s="128" t="n">
        <x:v>1</x:v>
      </x:c>
      <x:c r="F3311" s="127" t="str">
        <x:v>Gardien du mausolée du poste rencontré</x:v>
      </x:c>
      <x:c r="G3311" s="127" t="str">
        <x:v>Ce masque ouvre une chronique. Tu peux écouter son récit et le rendre ; il ne prendra pas le nom que tu portes.</x:v>
      </x:c>
      <x:c r="H3311" s="127" t="str">
        <x:v>Désigne l’élément visible concerné puis laisse au joueur le temps de regarder.</x:v>
      </x:c>
      <x:c r="I3311" s="127" t="str">
        <x:v>Personne de métier effectivement rencontrée, disponible et consentante ; service local accessible ; objet concerné présent. Le dialogue ne crée pas de service déjà effectué ni de résultat médical instantané.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311" s="127" t="str">
        <x:v>Vie locale — métier et interaction 2D</x:v>
      </x:c>
      <x:c r="K3311" s="130" t="n">
        <x:v>23</x:v>
      </x:c>
    </x:row>
    <x:row r="3312" ht="74" customHeight="1">
      <x:c r="A3312" s="121" t="str">
        <x:v>D6-W-PNJ-ROLE-20-SUCCES---01</x:v>
      </x:c>
      <x:c r="B3312" s="122" t="str">
        <x:v>D6-W-PNJ-ROLE-20</x:v>
      </x:c>
      <x:c r="C3312" s="122" t="str">
        <x:v>SUCCES</x:v>
      </x:c>
      <x:c r="D3312" s="122" t="str">
        <x:v>-</x:v>
      </x:c>
      <x:c r="E3312" s="123" t="n">
        <x:v>1</x:v>
      </x:c>
      <x:c r="F3312" s="122" t="str">
        <x:v>Gardien du mausolée du poste rencontré</x:v>
      </x:c>
      <x:c r="G3312" s="122" t="str">
        <x:v>Le masque est à sa place sur le support. Tu peux reprendre ta route.</x:v>
      </x:c>
      <x:c r="H3312" s="122" t="str">
        <x:v>Rejoint le point de travail ou de passage réellement obtenu.</x:v>
      </x:c>
      <x:c r="I3312" s="122" t="str">
        <x:v>Résultat correspondant effectivement constaté ; remplace ou supprime la ligne si choix de refus/différé/observation. Ne jamais jouer une victoire non acquise.</x:v>
      </x:c>
      <x:c r="J3312" s="122" t="str">
        <x:v>Vie locale — métier et interaction 2D</x:v>
      </x:c>
      <x:c r="K3312" s="125" t="n">
        <x:v>14</x:v>
      </x:c>
    </x:row>
    <x:row r="3313" ht="44" customHeight="1">
      <x:c r="A3313" s="126" t="str">
        <x:v>D6-W-PNJ-ROLE-20-ECHEC---01</x:v>
      </x:c>
      <x:c r="B3313" s="127" t="str">
        <x:v>D6-W-PNJ-ROLE-20</x:v>
      </x:c>
      <x:c r="C3313" s="127" t="str">
        <x:v>ECHEC</x:v>
      </x:c>
      <x:c r="D3313" s="127" t="str">
        <x:v>-</x:v>
      </x:c>
      <x:c r="E3313" s="128" t="n">
        <x:v>1</x:v>
      </x:c>
      <x:c r="F3313" s="127" t="str">
        <x:v>Gardien du mausolée du poste rencontré</x:v>
      </x:c>
      <x:c r="G3313" s="127" t="str">
        <x:v>La chronique n’a pas atteint sa fin. Nous gardons ton dernier passage sans prétendre qu’il conclut ton histoire.</x:v>
      </x:c>
      <x:c r="H3313" s="127" t="str">
        <x:v>Abaisse la main et regarde la route ou l’objet resté inaccessible.</x:v>
      </x:c>
      <x:c r="I3313" s="127" t="str">
        <x:v>Échec ou blocage correspondant effectivement observé ; les dégâts, objets et positions persistent.</x:v>
      </x:c>
      <x:c r="J3313" s="127" t="str">
        <x:v>Vie locale — métier et interaction 2D</x:v>
      </x:c>
      <x:c r="K3313" s="130" t="n">
        <x:v>18</x:v>
      </x:c>
    </x:row>
    <x:row r="3314" ht="44" customHeight="1">
      <x:c r="A3314" s="121" t="str">
        <x:v>D6-W-PNJ-ROLE-20-REPRISE---01</x:v>
      </x:c>
      <x:c r="B3314" s="122" t="str">
        <x:v>D6-W-PNJ-ROLE-20</x:v>
      </x:c>
      <x:c r="C3314" s="122" t="str">
        <x:v>REPRISE</x:v>
      </x:c>
      <x:c r="D3314" s="122" t="str">
        <x:v>-</x:v>
      </x:c>
      <x:c r="E3314" s="123" t="n">
        <x:v>1</x:v>
      </x:c>
      <x:c r="F3314" s="122" t="str">
        <x:v>Gardien du mausolée du poste rencontré</x:v>
      </x:c>
      <x:c r="G3314" s="122" t="str">
        <x:v>Le support conserve la chronique choisie. Tu peux reprendre ou remettre le masque.</x:v>
      </x:c>
      <x:c r="H3314" s="122" t="str">
        <x:v>Reprend sa place au dernier point sûr, sans rejouer le début.</x:v>
      </x:c>
      <x:c r="I3314" s="122" t="str">
        <x:v>Réinteraction volontaire après interruption ; état de l’action conservé.</x:v>
      </x:c>
      <x:c r="J3314" s="122" t="str">
        <x:v>Vie locale — métier et interaction 2D</x:v>
      </x:c>
      <x:c r="K3314" s="125" t="n">
        <x:v>13</x:v>
      </x:c>
    </x:row>
    <x:row r="3315" ht="59" customHeight="1">
      <x:c r="A3315" s="126" t="str">
        <x:v>D6-W-PNJ-ROLE-20-CHOIX-A-01</x:v>
      </x:c>
      <x:c r="B3315" s="127" t="str">
        <x:v>D6-W-PNJ-ROLE-20</x:v>
      </x:c>
      <x:c r="C3315" s="127" t="str">
        <x:v>CHOIX</x:v>
      </x:c>
      <x:c r="D3315" s="127" t="str">
        <x:v>A</x:v>
      </x:c>
      <x:c r="E3315" s="128" t="n">
        <x:v>1</x:v>
      </x:c>
      <x:c r="F3315" s="127" t="str">
        <x:v>Joueur</x:v>
      </x:c>
      <x:c r="G3315" s="127" t="str">
        <x:v>Je choisis cette chronique et j’en regarde l’entrée.</x:v>
      </x:c>
      <x:c r="H3315" s="127" t="str">
        <x:v>Regarder la personne ou l’appui concerné ; intention, pas résultat.</x:v>
      </x:c>
      <x:c r="I3315" s="127" t="str">
        <x:v>Option physiquement praticable ; partenaires mentionnés présents et volontaires ; ressources nécessaires disponibles.</x:v>
      </x:c>
      <x:c r="J3315" s="127" t="str">
        <x:v>Vie locale — métier et interaction 2D</x:v>
      </x:c>
      <x:c r="K3315" s="130" t="n">
        <x:v>8</x:v>
      </x:c>
    </x:row>
    <x:row r="3316" ht="59" customHeight="1">
      <x:c r="A3316" s="121" t="str">
        <x:v>D6-W-PNJ-ROLE-20-REPONSE-A-01</x:v>
      </x:c>
      <x:c r="B3316" s="122" t="str">
        <x:v>D6-W-PNJ-ROLE-20</x:v>
      </x:c>
      <x:c r="C3316" s="122" t="str">
        <x:v>REPONSE</x:v>
      </x:c>
      <x:c r="D3316" s="122" t="str">
        <x:v>A</x:v>
      </x:c>
      <x:c r="E3316" s="123" t="n">
        <x:v>1</x:v>
      </x:c>
      <x:c r="F3316" s="122" t="str">
        <x:v>Gardien du mausolée du poste rencontré</x:v>
      </x:c>
      <x:c r="G3316" s="122" t="str">
        <x:v>Pose ta main sur le support prévu. Nous garderons visible le récit que tu as choisi de visiter.</x:v>
      </x:c>
      <x:c r="H3316" s="122" t="str">
        <x:v>Réponse au choix retenu ; les autres réponses ne sont pas jouées.</x:v>
      </x:c>
      <x:c r="I3316" s="122" t="str">
        <x:v>Option physiquement praticable ; partenaires mentionnés présents et volontaires ; ressources nécessaires disponibles.</x:v>
      </x:c>
      <x:c r="J3316" s="122" t="str">
        <x:v>Vie locale — métier et interaction 2D</x:v>
      </x:c>
      <x:c r="K3316" s="125" t="n">
        <x:v>18</x:v>
      </x:c>
    </x:row>
    <x:row r="3317" ht="59" customHeight="1">
      <x:c r="A3317" s="126" t="str">
        <x:v>D6-W-PNJ-ROLE-20-CHOIX-B-01</x:v>
      </x:c>
      <x:c r="B3317" s="127" t="str">
        <x:v>D6-W-PNJ-ROLE-20</x:v>
      </x:c>
      <x:c r="C3317" s="127" t="str">
        <x:v>CHOIX</x:v>
      </x:c>
      <x:c r="D3317" s="127" t="str">
        <x:v>B</x:v>
      </x:c>
      <x:c r="E3317" s="128" t="n">
        <x:v>1</x:v>
      </x:c>
      <x:c r="F3317" s="127" t="str">
        <x:v>Joueur</x:v>
      </x:c>
      <x:c r="G3317" s="127" t="str">
        <x:v>Je regarde seulement les marques aujourd’hui.</x:v>
      </x:c>
      <x:c r="H3317" s="127" t="str">
        <x:v>Regarder la personne ou l’appui concerné ; intention, pas résultat.</x:v>
      </x:c>
      <x:c r="I3317" s="127" t="str">
        <x:v>Option physiquement praticable ; aucune téléportation ou ressource supposée. Si choix de différer : sortie sûre encore atteignable.</x:v>
      </x:c>
      <x:c r="J3317" s="127" t="str">
        <x:v>Vie locale — métier et interaction 2D</x:v>
      </x:c>
      <x:c r="K3317" s="130" t="n">
        <x:v>6</x:v>
      </x:c>
    </x:row>
    <x:row r="3318" ht="59" customHeight="1">
      <x:c r="A3318" s="121" t="str">
        <x:v>D6-W-PNJ-ROLE-20-REPONSE-B-01</x:v>
      </x:c>
      <x:c r="B3318" s="122" t="str">
        <x:v>D6-W-PNJ-ROLE-20</x:v>
      </x:c>
      <x:c r="C3318" s="122" t="str">
        <x:v>REPONSE</x:v>
      </x:c>
      <x:c r="D3318" s="122" t="str">
        <x:v>B</x:v>
      </x:c>
      <x:c r="E3318" s="123" t="n">
        <x:v>1</x:v>
      </x:c>
      <x:c r="F3318" s="122" t="str">
        <x:v>Gardien du mausolée du poste rencontré</x:v>
      </x:c>
      <x:c r="G3318" s="122" t="str">
        <x:v>Prends le temps. Le masque restera ici quand tu voudras revenir.</x:v>
      </x:c>
      <x:c r="H3318" s="122" t="str">
        <x:v>Réponse au choix retenu ; les autres réponses ne sont pas jouées.</x:v>
      </x:c>
      <x:c r="I3318" s="122" t="str">
        <x:v>Option physiquement praticable ; aucune téléportation ou ressource supposée. Si choix de différer : sortie sûre encore atteignable.</x:v>
      </x:c>
      <x:c r="J3318" s="122" t="str">
        <x:v>Vie locale — métier et interaction 2D</x:v>
      </x:c>
      <x:c r="K3318" s="125" t="n">
        <x:v>11</x:v>
      </x:c>
    </x:row>
    <x:row r="3319" ht="224" customHeight="1">
      <x:c r="A3319" s="126" t="str">
        <x:v>D6-W-GP01-OUV---01</x:v>
      </x:c>
      <x:c r="B3319" s="127" t="str">
        <x:v>D6-W-GP01</x:v>
      </x:c>
      <x:c r="C3319" s="127" t="str">
        <x:v>OUV</x:v>
      </x:c>
      <x:c r="D3319" s="127" t="str">
        <x:v>-</x:v>
      </x:c>
      <x:c r="E3319" s="128" t="n">
        <x:v>1</x:v>
      </x:c>
      <x:c r="F3319" s="127" t="str">
        <x:v>Guide local de Vara-Kesh</x:v>
      </x:c>
      <x:c r="G3319" s="127" t="str">
        <x:v>L’éclaireur humain a changé de branche après ses deux tirs. Je l’ai perdu derrière cette couronne, pas au sol.</x:v>
      </x:c>
      <x:c r="H3319" s="127" t="str">
        <x:v>Désigne l’élément visible concerné puis laisse au joueur le temps de regarder.</x:v>
      </x:c>
      <x:c r="I3319" s="127" t="str">
        <x:v>Blooded + vaisseau possédé + trajet spatial joué ; contrat de réserve et groupe humain persistant effectivement activés. Guide local présent ou joignable par liaison établie. Cette scène observe un groupe ; aucune rencontre dialoguée avec Mara ni mobilisation des cent profils à la fois.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319" s="127" t="str">
        <x:v>Chasse — réserve et adversaires humains</x:v>
      </x:c>
      <x:c r="K3319" s="130" t="n">
        <x:v>19</x:v>
      </x:c>
    </x:row>
    <x:row r="3320" ht="74" customHeight="1">
      <x:c r="A3320" s="121" t="str">
        <x:v>D6-W-GP01-SUCCES---01</x:v>
      </x:c>
      <x:c r="B3320" s="122" t="str">
        <x:v>D6-W-GP01</x:v>
      </x:c>
      <x:c r="C3320" s="122" t="str">
        <x:v>SUCCES</x:v>
      </x:c>
      <x:c r="D3320" s="122" t="str">
        <x:v>-</x:v>
      </x:c>
      <x:c r="E3320" s="123" t="n">
        <x:v>1</x:v>
      </x:c>
      <x:c r="F3320" s="122" t="str">
        <x:v>Guide local de Vara-Kesh</x:v>
      </x:c>
      <x:c r="G3320" s="122" t="str">
        <x:v>Tu as confirmé la route de l’équipe rencontrée. La chasse suivante partira de leurs mouvements, pas d’un début effacé.</x:v>
      </x:c>
      <x:c r="H3320" s="122" t="str">
        <x:v>Rejoint le point de travail ou de passage réellement obtenu.</x:v>
      </x:c>
      <x:c r="I3320" s="122" t="str">
        <x:v>Résultat correspondant effectivement constaté ; remplace ou supprime la ligne si choix de refus/différé/observation. Ne jamais jouer une victoire non acquise.</x:v>
      </x:c>
      <x:c r="J3320" s="122" t="str">
        <x:v>Chasse — réserve et adversaires humains</x:v>
      </x:c>
      <x:c r="K3320" s="125" t="n">
        <x:v>19</x:v>
      </x:c>
    </x:row>
    <x:row r="3321" ht="44" customHeight="1">
      <x:c r="A3321" s="126" t="str">
        <x:v>D6-W-GP01-ECHEC---01</x:v>
      </x:c>
      <x:c r="B3321" s="127" t="str">
        <x:v>D6-W-GP01</x:v>
      </x:c>
      <x:c r="C3321" s="127" t="str">
        <x:v>ECHEC</x:v>
      </x:c>
      <x:c r="D3321" s="127" t="str">
        <x:v>-</x:v>
      </x:c>
      <x:c r="E3321" s="128" t="n">
        <x:v>1</x:v>
      </x:c>
      <x:c r="F3321" s="127" t="str">
        <x:v>Guide local de Vara-Kesh</x:v>
      </x:c>
      <x:c r="G3321" s="127" t="str">
        <x:v>Le promontoire est vide. L’éclaireur ne t’a pas attendu pour garder ta première vue.</x:v>
      </x:c>
      <x:c r="H3321" s="127" t="str">
        <x:v>Abaisse la main et regarde la route ou l’objet resté inaccessible.</x:v>
      </x:c>
      <x:c r="I3321" s="127" t="str">
        <x:v>Échec ou blocage correspondant effectivement observé ; les dégâts, objets et positions persistent.</x:v>
      </x:c>
      <x:c r="J3321" s="127" t="str">
        <x:v>Chasse — réserve et adversaires humains</x:v>
      </x:c>
      <x:c r="K3321" s="130" t="n">
        <x:v>14</x:v>
      </x:c>
    </x:row>
    <x:row r="3322" ht="44" customHeight="1">
      <x:c r="A3322" s="121" t="str">
        <x:v>D6-W-GP01-REPRISE---01</x:v>
      </x:c>
      <x:c r="B3322" s="122" t="str">
        <x:v>D6-W-GP01</x:v>
      </x:c>
      <x:c r="C3322" s="122" t="str">
        <x:v>REPRISE</x:v>
      </x:c>
      <x:c r="D3322" s="122" t="str">
        <x:v>-</x:v>
      </x:c>
      <x:c r="E3322" s="123" t="n">
        <x:v>1</x:v>
      </x:c>
      <x:c r="F3322" s="122" t="str">
        <x:v>Guide local de Vara-Kesh</x:v>
      </x:c>
      <x:c r="G3322" s="122" t="str">
        <x:v>Les tirs ont cessé. Reprenons l’observation depuis le couvert où tu l’as perdu.</x:v>
      </x:c>
      <x:c r="H3322" s="122" t="str">
        <x:v>Reprend sa place au dernier point sûr, sans rejouer le début.</x:v>
      </x:c>
      <x:c r="I3322" s="122" t="str">
        <x:v>Réinteraction volontaire après interruption ; état de l’action conservé.</x:v>
      </x:c>
      <x:c r="J3322" s="122" t="str">
        <x:v>Chasse — réserve et adversaires humains</x:v>
      </x:c>
      <x:c r="K3322" s="125" t="n">
        <x:v>13</x:v>
      </x:c>
    </x:row>
    <x:row r="3323" ht="59" customHeight="1">
      <x:c r="A3323" s="126" t="str">
        <x:v>D6-W-GP01-CHOIX-A-01</x:v>
      </x:c>
      <x:c r="B3323" s="127" t="str">
        <x:v>D6-W-GP01</x:v>
      </x:c>
      <x:c r="C3323" s="127" t="str">
        <x:v>CHOIX</x:v>
      </x:c>
      <x:c r="D3323" s="127" t="str">
        <x:v>A</x:v>
      </x:c>
      <x:c r="E3323" s="128" t="n">
        <x:v>1</x:v>
      </x:c>
      <x:c r="F3323" s="127" t="str">
        <x:v>Joueur</x:v>
      </x:c>
      <x:c r="G3323" s="127" t="str">
        <x:v>Je prends le haut pour retrouver son passage.</x:v>
      </x:c>
      <x:c r="H3323" s="127" t="str">
        <x:v>Regarder la personne ou l’appui concerné ; intention, pas résultat.</x:v>
      </x:c>
      <x:c r="I3323" s="127" t="str">
        <x:v>Option physiquement praticable ; partenaires mentionnés présents et volontaires ; ressources nécessaires disponibles.</x:v>
      </x:c>
      <x:c r="J3323" s="127" t="str">
        <x:v>Chasse — réserve et adversaires humains</x:v>
      </x:c>
      <x:c r="K3323" s="130" t="n">
        <x:v>8</x:v>
      </x:c>
    </x:row>
    <x:row r="3324" ht="59" customHeight="1">
      <x:c r="A3324" s="121" t="str">
        <x:v>D6-W-GP01-REPONSE-A-01</x:v>
      </x:c>
      <x:c r="B3324" s="122" t="str">
        <x:v>D6-W-GP01</x:v>
      </x:c>
      <x:c r="C3324" s="122" t="str">
        <x:v>REPONSE</x:v>
      </x:c>
      <x:c r="D3324" s="122" t="str">
        <x:v>A</x:v>
      </x:c>
      <x:c r="E3324" s="123" t="n">
        <x:v>1</x:v>
      </x:c>
      <x:c r="F3324" s="122" t="str">
        <x:v>Guide local de Vara-Kesh</x:v>
      </x:c>
      <x:c r="G3324" s="122" t="str">
        <x:v>Vérifie les ancrages. Le ravin garde aussi ceux qui ratent leur retour.</x:v>
      </x:c>
      <x:c r="H3324" s="122" t="str">
        <x:v>Réponse au choix retenu ; les autres réponses ne sont pas jouées.</x:v>
      </x:c>
      <x:c r="I3324" s="122" t="str">
        <x:v>Option physiquement praticable ; partenaires mentionnés présents et volontaires ; ressources nécessaires disponibles.</x:v>
      </x:c>
      <x:c r="J3324" s="122" t="str">
        <x:v>Chasse — réserve et adversaires humains</x:v>
      </x:c>
      <x:c r="K3324" s="125" t="n">
        <x:v>12</x:v>
      </x:c>
    </x:row>
    <x:row r="3325" ht="59" customHeight="1">
      <x:c r="A3325" s="126" t="str">
        <x:v>D6-W-GP01-CHOIX-B-01</x:v>
      </x:c>
      <x:c r="B3325" s="127" t="str">
        <x:v>D6-W-GP01</x:v>
      </x:c>
      <x:c r="C3325" s="127" t="str">
        <x:v>CHOIX</x:v>
      </x:c>
      <x:c r="D3325" s="127" t="str">
        <x:v>B</x:v>
      </x:c>
      <x:c r="E3325" s="128" t="n">
        <x:v>1</x:v>
      </x:c>
      <x:c r="F3325" s="127" t="str">
        <x:v>Joueur</x:v>
      </x:c>
      <x:c r="G3325" s="127" t="str">
        <x:v>Je contourne par les racines et je cherche sa descente.</x:v>
      </x:c>
      <x:c r="H3325" s="127" t="str">
        <x:v>Regarder la personne ou l’appui concerné ; intention, pas résultat.</x:v>
      </x:c>
      <x:c r="I3325" s="127" t="str">
        <x:v>Option physiquement praticable ; aucune téléportation ou ressource supposée. Si choix de différer : sortie sûre encore atteignable.</x:v>
      </x:c>
      <x:c r="J3325" s="127" t="str">
        <x:v>Chasse — réserve et adversaires humains</x:v>
      </x:c>
      <x:c r="K3325" s="130" t="n">
        <x:v>10</x:v>
      </x:c>
    </x:row>
    <x:row r="3326" ht="59" customHeight="1">
      <x:c r="A3326" s="121" t="str">
        <x:v>D6-W-GP01-REPONSE-B-01</x:v>
      </x:c>
      <x:c r="B3326" s="122" t="str">
        <x:v>D6-W-GP01</x:v>
      </x:c>
      <x:c r="C3326" s="122" t="str">
        <x:v>REPONSE</x:v>
      </x:c>
      <x:c r="D3326" s="122" t="str">
        <x:v>B</x:v>
      </x:c>
      <x:c r="E3326" s="123" t="n">
        <x:v>1</x:v>
      </x:c>
      <x:c r="F3326" s="122" t="str">
        <x:v>Guide local de Vara-Kesh</x:v>
      </x:c>
      <x:c r="G3326" s="122" t="str">
        <x:v>Le couvert est meilleur, la vue plus courte. Observe les feuilles qui bougent au-dessus.</x:v>
      </x:c>
      <x:c r="H3326" s="122" t="str">
        <x:v>Réponse au choix retenu ; les autres réponses ne sont pas jouées.</x:v>
      </x:c>
      <x:c r="I3326" s="122" t="str">
        <x:v>Option physiquement praticable ; aucune téléportation ou ressource supposée. Si choix de différer : sortie sûre encore atteignable.</x:v>
      </x:c>
      <x:c r="J3326" s="122" t="str">
        <x:v>Chasse — réserve et adversaires humains</x:v>
      </x:c>
      <x:c r="K3326" s="125" t="n">
        <x:v>14</x:v>
      </x:c>
    </x:row>
    <x:row r="3327" ht="224" customHeight="1">
      <x:c r="A3327" s="126" t="str">
        <x:v>D6-W-GP02-OUV---01</x:v>
      </x:c>
      <x:c r="B3327" s="127" t="str">
        <x:v>D6-W-GP02</x:v>
      </x:c>
      <x:c r="C3327" s="127" t="str">
        <x:v>OUV</x:v>
      </x:c>
      <x:c r="D3327" s="127" t="str">
        <x:v>-</x:v>
      </x:c>
      <x:c r="E3327" s="128" t="n">
        <x:v>1</x:v>
      </x:c>
      <x:c r="F3327" s="127" t="str">
        <x:v>Guide local de Nereth</x:v>
      </x:c>
      <x:c r="G3327" s="127" t="str">
        <x:v>La chaleur se reflète sous la glace. Je veux voir une trace de poids avant d’y donner un corps.</x:v>
      </x:c>
      <x:c r="H3327" s="127" t="str">
        <x:v>Désigne l’élément visible concerné puis laisse au joueur le temps de regarder.</x:v>
      </x:c>
      <x:c r="I3327" s="127" t="str">
        <x:v>Blooded + vaisseau possédé + trajet spatial joué ; contrat de réserve et groupe humain persistant effectivement activés. Guide local présent ou joignable par liaison établie. Cette scène observe un groupe ; aucune rencontre dialoguée avec Mara ni mobilisation des cent profils à la fois.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327" s="127" t="str">
        <x:v>Chasse — réserve et adversaires humains</x:v>
      </x:c>
      <x:c r="K3327" s="130" t="n">
        <x:v>19</x:v>
      </x:c>
    </x:row>
    <x:row r="3328" ht="74" customHeight="1">
      <x:c r="A3328" s="121" t="str">
        <x:v>D6-W-GP02-SUCCES---01</x:v>
      </x:c>
      <x:c r="B3328" s="122" t="str">
        <x:v>D6-W-GP02</x:v>
      </x:c>
      <x:c r="C3328" s="122" t="str">
        <x:v>SUCCES</x:v>
      </x:c>
      <x:c r="D3328" s="122" t="str">
        <x:v>-</x:v>
      </x:c>
      <x:c r="E3328" s="123" t="n">
        <x:v>1</x:v>
      </x:c>
      <x:c r="F3328" s="122" t="str">
        <x:v>Guide local de Nereth</x:v>
      </x:c>
      <x:c r="G3328" s="122" t="str">
        <x:v>Les signes comparés ont confirmé le passage observé. Le reflet isolé reste insuffisant.</x:v>
      </x:c>
      <x:c r="H3328" s="122" t="str">
        <x:v>Rejoint le point de travail ou de passage réellement obtenu.</x:v>
      </x:c>
      <x:c r="I3328" s="122" t="str">
        <x:v>Résultat correspondant effectivement constaté ; remplace ou supprime la ligne si choix de refus/différé/observation. Ne jamais jouer une victoire non acquise.</x:v>
      </x:c>
      <x:c r="J3328" s="122" t="str">
        <x:v>Chasse — réserve et adversaires humains</x:v>
      </x:c>
      <x:c r="K3328" s="125" t="n">
        <x:v>13</x:v>
      </x:c>
    </x:row>
    <x:row r="3329" ht="44" customHeight="1">
      <x:c r="A3329" s="126" t="str">
        <x:v>D6-W-GP02-ECHEC---01</x:v>
      </x:c>
      <x:c r="B3329" s="127" t="str">
        <x:v>D6-W-GP02</x:v>
      </x:c>
      <x:c r="C3329" s="127" t="str">
        <x:v>ECHEC</x:v>
      </x:c>
      <x:c r="D3329" s="127" t="str">
        <x:v>-</x:v>
      </x:c>
      <x:c r="E3329" s="128" t="n">
        <x:v>1</x:v>
      </x:c>
      <x:c r="F3329" s="127" t="str">
        <x:v>Guide local de Nereth</x:v>
      </x:c>
      <x:c r="G3329" s="127" t="str">
        <x:v>L’écho a disparu sans qu’aucun pas ne parte. Cette vue ne suffit pas à désigner une cible.</x:v>
      </x:c>
      <x:c r="H3329" s="127" t="str">
        <x:v>Abaisse la main et regarde la route ou l’objet resté inaccessible.</x:v>
      </x:c>
      <x:c r="I3329" s="127" t="str">
        <x:v>Échec ou blocage correspondant effectivement observé ; les dégâts, objets et positions persistent.</x:v>
      </x:c>
      <x:c r="J3329" s="127" t="str">
        <x:v>Chasse — réserve et adversaires humains</x:v>
      </x:c>
      <x:c r="K3329" s="130" t="n">
        <x:v>17</x:v>
      </x:c>
    </x:row>
    <x:row r="3330" ht="44" customHeight="1">
      <x:c r="A3330" s="121" t="str">
        <x:v>D6-W-GP02-REPRISE---01</x:v>
      </x:c>
      <x:c r="B3330" s="122" t="str">
        <x:v>D6-W-GP02</x:v>
      </x:c>
      <x:c r="C3330" s="122" t="str">
        <x:v>REPRISE</x:v>
      </x:c>
      <x:c r="D3330" s="122" t="str">
        <x:v>-</x:v>
      </x:c>
      <x:c r="E3330" s="123" t="n">
        <x:v>1</x:v>
      </x:c>
      <x:c r="F3330" s="122" t="str">
        <x:v>Guide local de Nereth</x:v>
      </x:c>
      <x:c r="G3330" s="122" t="str">
        <x:v>La caverne répond encore à la chaleur. Reprenons les signes qui demandent un poids au sol.</x:v>
      </x:c>
      <x:c r="H3330" s="122" t="str">
        <x:v>Reprend sa place au dernier point sûr, sans rejouer le début.</x:v>
      </x:c>
      <x:c r="I3330" s="122" t="str">
        <x:v>Réinteraction volontaire après interruption ; état de l’action conservé.</x:v>
      </x:c>
      <x:c r="J3330" s="122" t="str">
        <x:v>Chasse — réserve et adversaires humains</x:v>
      </x:c>
      <x:c r="K3330" s="125" t="n">
        <x:v>16</x:v>
      </x:c>
    </x:row>
    <x:row r="3331" ht="59" customHeight="1">
      <x:c r="A3331" s="126" t="str">
        <x:v>D6-W-GP02-CHOIX-A-01</x:v>
      </x:c>
      <x:c r="B3331" s="127" t="str">
        <x:v>D6-W-GP02</x:v>
      </x:c>
      <x:c r="C3331" s="127" t="str">
        <x:v>CHOIX</x:v>
      </x:c>
      <x:c r="D3331" s="127" t="str">
        <x:v>A</x:v>
      </x:c>
      <x:c r="E3331" s="128" t="n">
        <x:v>1</x:v>
      </x:c>
      <x:c r="F3331" s="127" t="str">
        <x:v>Joueur</x:v>
      </x:c>
      <x:c r="G3331" s="127" t="str">
        <x:v>Je vérifie l’écho depuis une seconde crête.</x:v>
      </x:c>
      <x:c r="H3331" s="127" t="str">
        <x:v>Regarder la personne ou l’appui concerné ; intention, pas résultat.</x:v>
      </x:c>
      <x:c r="I3331" s="127" t="str">
        <x:v>Option physiquement praticable ; partenaires mentionnés présents et volontaires ; ressources nécessaires disponibles.</x:v>
      </x:c>
      <x:c r="J3331" s="127" t="str">
        <x:v>Chasse — réserve et adversaires humains</x:v>
      </x:c>
      <x:c r="K3331" s="130" t="n">
        <x:v>7</x:v>
      </x:c>
    </x:row>
    <x:row r="3332" ht="59" customHeight="1">
      <x:c r="A3332" s="121" t="str">
        <x:v>D6-W-GP02-REPONSE-A-01</x:v>
      </x:c>
      <x:c r="B3332" s="122" t="str">
        <x:v>D6-W-GP02</x:v>
      </x:c>
      <x:c r="C3332" s="122" t="str">
        <x:v>REPONSE</x:v>
      </x:c>
      <x:c r="D3332" s="122" t="str">
        <x:v>A</x:v>
      </x:c>
      <x:c r="E3332" s="123" t="n">
        <x:v>1</x:v>
      </x:c>
      <x:c r="F3332" s="122" t="str">
        <x:v>Guide local de Nereth</x:v>
      </x:c>
      <x:c r="G3332" s="122" t="str">
        <x:v>Garde la moraine pour ta traversée. Tu verras si le reflet suit ton angle.</x:v>
      </x:c>
      <x:c r="H3332" s="122" t="str">
        <x:v>Réponse au choix retenu ; les autres réponses ne sont pas jouées.</x:v>
      </x:c>
      <x:c r="I3332" s="122" t="str">
        <x:v>Option physiquement praticable ; partenaires mentionnés présents et volontaires ; ressources nécessaires disponibles.</x:v>
      </x:c>
      <x:c r="J3332" s="122" t="str">
        <x:v>Chasse — réserve et adversaires humains</x:v>
      </x:c>
      <x:c r="K3332" s="125" t="n">
        <x:v>14</x:v>
      </x:c>
    </x:row>
    <x:row r="3333" ht="59" customHeight="1">
      <x:c r="A3333" s="126" t="str">
        <x:v>D6-W-GP02-CHOIX-B-01</x:v>
      </x:c>
      <x:c r="B3333" s="127" t="str">
        <x:v>D6-W-GP02</x:v>
      </x:c>
      <x:c r="C3333" s="127" t="str">
        <x:v>CHOIX</x:v>
      </x:c>
      <x:c r="D3333" s="127" t="str">
        <x:v>B</x:v>
      </x:c>
      <x:c r="E3333" s="128" t="n">
        <x:v>1</x:v>
      </x:c>
      <x:c r="F3333" s="127" t="str">
        <x:v>Joueur</x:v>
      </x:c>
      <x:c r="G3333" s="127" t="str">
        <x:v>Je cherche les empreintes à l’entrée de la caverne.</x:v>
      </x:c>
      <x:c r="H3333" s="127" t="str">
        <x:v>Regarder la personne ou l’appui concerné ; intention, pas résultat.</x:v>
      </x:c>
      <x:c r="I3333" s="127" t="str">
        <x:v>Option physiquement praticable ; aucune téléportation ou ressource supposée. Si choix de différer : sortie sûre encore atteignable.</x:v>
      </x:c>
      <x:c r="J3333" s="127" t="str">
        <x:v>Chasse — réserve et adversaires humains</x:v>
      </x:c>
      <x:c r="K3333" s="130" t="n">
        <x:v>9</x:v>
      </x:c>
    </x:row>
    <x:row r="3334" ht="59" customHeight="1">
      <x:c r="A3334" s="121" t="str">
        <x:v>D6-W-GP02-REPONSE-B-01</x:v>
      </x:c>
      <x:c r="B3334" s="122" t="str">
        <x:v>D6-W-GP02</x:v>
      </x:c>
      <x:c r="C3334" s="122" t="str">
        <x:v>REPONSE</x:v>
      </x:c>
      <x:c r="D3334" s="122" t="str">
        <x:v>B</x:v>
      </x:c>
      <x:c r="E3334" s="123" t="n">
        <x:v>1</x:v>
      </x:c>
      <x:c r="F3334" s="122" t="str">
        <x:v>Guide local de Nereth</x:v>
      </x:c>
      <x:c r="G3334" s="122" t="str">
        <x:v>La neige garde mieux les pas près de la roche. Ne confonds pas ceux de la faune avec leurs bottes.</x:v>
      </x:c>
      <x:c r="H3334" s="122" t="str">
        <x:v>Réponse au choix retenu ; les autres réponses ne sont pas jouées.</x:v>
      </x:c>
      <x:c r="I3334" s="122" t="str">
        <x:v>Option physiquement praticable ; aucune téléportation ou ressource supposée. Si choix de différer : sortie sûre encore atteignable.</x:v>
      </x:c>
      <x:c r="J3334" s="122" t="str">
        <x:v>Chasse — réserve et adversaires humains</x:v>
      </x:c>
      <x:c r="K3334" s="125" t="n">
        <x:v>20</x:v>
      </x:c>
    </x:row>
    <x:row r="3335" ht="224" customHeight="1">
      <x:c r="A3335" s="126" t="str">
        <x:v>D6-W-GP03-OUV---01</x:v>
      </x:c>
      <x:c r="B3335" s="127" t="str">
        <x:v>D6-W-GP03</x:v>
      </x:c>
      <x:c r="C3335" s="127" t="str">
        <x:v>OUV</x:v>
      </x:c>
      <x:c r="D3335" s="127" t="str">
        <x:v>-</x:v>
      </x:c>
      <x:c r="E3335" s="128" t="n">
        <x:v>1</x:v>
      </x:c>
      <x:c r="F3335" s="127" t="str">
        <x:v>Guide local de Oshara</x:v>
      </x:c>
      <x:c r="G3335" s="127" t="str">
        <x:v>Ils longent les stations de marée. L’eau coupe leur silhouette ; leur sortie doit encore remonter quelque part.</x:v>
      </x:c>
      <x:c r="H3335" s="127" t="str">
        <x:v>Désigne l’élément visible concerné puis laisse au joueur le temps de regarder.</x:v>
      </x:c>
      <x:c r="I3335" s="127" t="str">
        <x:v>Blooded + vaisseau possédé + trajet spatial joué ; contrat de réserve et groupe humain persistant effectivement activés. Guide local présent ou joignable par liaison établie. Cette scène observe un groupe ; aucune rencontre dialoguée avec Mara ni mobilisation des cent profils à la fois.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335" s="127" t="str">
        <x:v>Chasse — réserve et adversaires humains</x:v>
      </x:c>
      <x:c r="K3335" s="130" t="n">
        <x:v>18</x:v>
      </x:c>
    </x:row>
    <x:row r="3336" ht="74" customHeight="1">
      <x:c r="A3336" s="121" t="str">
        <x:v>D6-W-GP03-SUCCES---01</x:v>
      </x:c>
      <x:c r="B3336" s="122" t="str">
        <x:v>D6-W-GP03</x:v>
      </x:c>
      <x:c r="C3336" s="122" t="str">
        <x:v>SUCCES</x:v>
      </x:c>
      <x:c r="D3336" s="122" t="str">
        <x:v>-</x:v>
      </x:c>
      <x:c r="E3336" s="123" t="n">
        <x:v>1</x:v>
      </x:c>
      <x:c r="F3336" s="122" t="str">
        <x:v>Guide local de Oshara</x:v>
      </x:c>
      <x:c r="G3336" s="122" t="str">
        <x:v>L’approche et la sortie ont été parcourues dans leur fenêtre. Nous savons où les retrouver sans oublier notre quai.</x:v>
      </x:c>
      <x:c r="H3336" s="122" t="str">
        <x:v>Rejoint le point de travail ou de passage réellement obtenu.</x:v>
      </x:c>
      <x:c r="I3336" s="122" t="str">
        <x:v>Résultat correspondant effectivement constaté ; remplace ou supprime la ligne si choix de refus/différé/observation. Ne jamais jouer une victoire non acquise.</x:v>
      </x:c>
      <x:c r="J3336" s="122" t="str">
        <x:v>Chasse — réserve et adversaires humains</x:v>
      </x:c>
      <x:c r="K3336" s="125" t="n">
        <x:v>19</x:v>
      </x:c>
    </x:row>
    <x:row r="3337" ht="44" customHeight="1">
      <x:c r="A3337" s="126" t="str">
        <x:v>D6-W-GP03-ECHEC---01</x:v>
      </x:c>
      <x:c r="B3337" s="127" t="str">
        <x:v>D6-W-GP03</x:v>
      </x:c>
      <x:c r="C3337" s="127" t="str">
        <x:v>ECHEC</x:v>
      </x:c>
      <x:c r="D3337" s="127" t="str">
        <x:v>-</x:v>
      </x:c>
      <x:c r="E3337" s="128" t="n">
        <x:v>1</x:v>
      </x:c>
      <x:c r="F3337" s="127" t="str">
        <x:v>Guide local de Oshara</x:v>
      </x:c>
      <x:c r="G3337" s="127" t="str">
        <x:v>L’eau a pris le point de remontée. La poursuite attend un passage différent.</x:v>
      </x:c>
      <x:c r="H3337" s="127" t="str">
        <x:v>Abaisse la main et regarde la route ou l’objet resté inaccessible.</x:v>
      </x:c>
      <x:c r="I3337" s="127" t="str">
        <x:v>Échec ou blocage correspondant effectivement observé ; les dégâts, objets et positions persistent.</x:v>
      </x:c>
      <x:c r="J3337" s="127" t="str">
        <x:v>Chasse — réserve et adversaires humains</x:v>
      </x:c>
      <x:c r="K3337" s="130" t="n">
        <x:v>13</x:v>
      </x:c>
    </x:row>
    <x:row r="3338" ht="44" customHeight="1">
      <x:c r="A3338" s="121" t="str">
        <x:v>D6-W-GP03-REPRISE---01</x:v>
      </x:c>
      <x:c r="B3338" s="122" t="str">
        <x:v>D6-W-GP03</x:v>
      </x:c>
      <x:c r="C3338" s="122" t="str">
        <x:v>REPRISE</x:v>
      </x:c>
      <x:c r="D3338" s="122" t="str">
        <x:v>-</x:v>
      </x:c>
      <x:c r="E3338" s="123" t="n">
        <x:v>1</x:v>
      </x:c>
      <x:c r="F3338" s="122" t="str">
        <x:v>Guide local de Oshara</x:v>
      </x:c>
      <x:c r="G3338" s="122" t="str">
        <x:v>La marée n’a pas reculé pendant notre halte. Reprenons depuis la marche encore hors d’eau.</x:v>
      </x:c>
      <x:c r="H3338" s="122" t="str">
        <x:v>Reprend sa place au dernier point sûr, sans rejouer le début.</x:v>
      </x:c>
      <x:c r="I3338" s="122" t="str">
        <x:v>Réinteraction volontaire après interruption ; état de l’action conservé.</x:v>
      </x:c>
      <x:c r="J3338" s="122" t="str">
        <x:v>Chasse — réserve et adversaires humains</x:v>
      </x:c>
      <x:c r="K3338" s="125" t="n">
        <x:v>15</x:v>
      </x:c>
    </x:row>
    <x:row r="3339" ht="59" customHeight="1">
      <x:c r="A3339" s="126" t="str">
        <x:v>D6-W-GP03-CHOIX-A-01</x:v>
      </x:c>
      <x:c r="B3339" s="127" t="str">
        <x:v>D6-W-GP03</x:v>
      </x:c>
      <x:c r="C3339" s="127" t="str">
        <x:v>CHOIX</x:v>
      </x:c>
      <x:c r="D3339" s="127" t="str">
        <x:v>A</x:v>
      </x:c>
      <x:c r="E3339" s="128" t="n">
        <x:v>1</x:v>
      </x:c>
      <x:c r="F3339" s="127" t="str">
        <x:v>Joueur</x:v>
      </x:c>
      <x:c r="G3339" s="127" t="str">
        <x:v>Je prépare une approche par les piles du quai.</x:v>
      </x:c>
      <x:c r="H3339" s="127" t="str">
        <x:v>Regarder la personne ou l’appui concerné ; intention, pas résultat.</x:v>
      </x:c>
      <x:c r="I3339" s="127" t="str">
        <x:v>Option physiquement praticable ; partenaires mentionnés présents et volontaires ; ressources nécessaires disponibles.</x:v>
      </x:c>
      <x:c r="J3339" s="127" t="str">
        <x:v>Chasse — réserve et adversaires humains</x:v>
      </x:c>
      <x:c r="K3339" s="130" t="n">
        <x:v>9</x:v>
      </x:c>
    </x:row>
    <x:row r="3340" ht="59" customHeight="1">
      <x:c r="A3340" s="121" t="str">
        <x:v>D6-W-GP03-REPONSE-A-01</x:v>
      </x:c>
      <x:c r="B3340" s="122" t="str">
        <x:v>D6-W-GP03</x:v>
      </x:c>
      <x:c r="C3340" s="122" t="str">
        <x:v>REPONSE</x:v>
      </x:c>
      <x:c r="D3340" s="122" t="str">
        <x:v>A</x:v>
      </x:c>
      <x:c r="E3340" s="123" t="n">
        <x:v>1</x:v>
      </x:c>
      <x:c r="F3340" s="122" t="str">
        <x:v>Guide local de Oshara</x:v>
      </x:c>
      <x:c r="G3340" s="122" t="str">
        <x:v>Vérifie la remontée avant d’entrer dans l’eau. Le courant peut la cacher après toi.</x:v>
      </x:c>
      <x:c r="H3340" s="122" t="str">
        <x:v>Réponse au choix retenu ; les autres réponses ne sont pas jouées.</x:v>
      </x:c>
      <x:c r="I3340" s="122" t="str">
        <x:v>Option physiquement praticable ; partenaires mentionnés présents et volontaires ; ressources nécessaires disponibles.</x:v>
      </x:c>
      <x:c r="J3340" s="122" t="str">
        <x:v>Chasse — réserve et adversaires humains</x:v>
      </x:c>
      <x:c r="K3340" s="125" t="n">
        <x:v>14</x:v>
      </x:c>
    </x:row>
    <x:row r="3341" ht="59" customHeight="1">
      <x:c r="A3341" s="126" t="str">
        <x:v>D6-W-GP03-CHOIX-B-01</x:v>
      </x:c>
      <x:c r="B3341" s="127" t="str">
        <x:v>D6-W-GP03</x:v>
      </x:c>
      <x:c r="C3341" s="127" t="str">
        <x:v>CHOIX</x:v>
      </x:c>
      <x:c r="D3341" s="127" t="str">
        <x:v>B</x:v>
      </x:c>
      <x:c r="E3341" s="128" t="n">
        <x:v>1</x:v>
      </x:c>
      <x:c r="F3341" s="127" t="str">
        <x:v>Joueur</x:v>
      </x:c>
      <x:c r="G3341" s="127" t="str">
        <x:v>Je garde la voie haute pour les retrouver au retour.</x:v>
      </x:c>
      <x:c r="H3341" s="127" t="str">
        <x:v>Regarder la personne ou l’appui concerné ; intention, pas résultat.</x:v>
      </x:c>
      <x:c r="I3341" s="127" t="str">
        <x:v>Option physiquement praticable ; aucune téléportation ou ressource supposée. Si choix de différer : sortie sûre encore atteignable.</x:v>
      </x:c>
      <x:c r="J3341" s="127" t="str">
        <x:v>Chasse — réserve et adversaires humains</x:v>
      </x:c>
      <x:c r="K3341" s="130" t="n">
        <x:v>10</x:v>
      </x:c>
    </x:row>
    <x:row r="3342" ht="59" customHeight="1">
      <x:c r="A3342" s="121" t="str">
        <x:v>D6-W-GP03-REPONSE-B-01</x:v>
      </x:c>
      <x:c r="B3342" s="122" t="str">
        <x:v>D6-W-GP03</x:v>
      </x:c>
      <x:c r="C3342" s="122" t="str">
        <x:v>REPONSE</x:v>
      </x:c>
      <x:c r="D3342" s="122" t="str">
        <x:v>B</x:v>
      </x:c>
      <x:c r="E3342" s="123" t="n">
        <x:v>1</x:v>
      </x:c>
      <x:c r="F3342" s="122" t="str">
        <x:v>Guide local de Oshara</x:v>
      </x:c>
      <x:c r="G3342" s="122" t="str">
        <x:v>Observe chaque escalier qui rejoint la station. Le ponton seul ne te montre pas l’îlot entier.</x:v>
      </x:c>
      <x:c r="H3342" s="122" t="str">
        <x:v>Réponse au choix retenu ; les autres réponses ne sont pas jouées.</x:v>
      </x:c>
      <x:c r="I3342" s="122" t="str">
        <x:v>Option physiquement praticable ; aucune téléportation ou ressource supposée. Si choix de différer : sortie sûre encore atteignable.</x:v>
      </x:c>
      <x:c r="J3342" s="122" t="str">
        <x:v>Chasse — réserve et adversaires humains</x:v>
      </x:c>
      <x:c r="K3342" s="125" t="n">
        <x:v>16</x:v>
      </x:c>
    </x:row>
    <x:row r="3343" ht="224" customHeight="1">
      <x:c r="A3343" s="126" t="str">
        <x:v>D6-W-GP04-OUV---01</x:v>
      </x:c>
      <x:c r="B3343" s="127" t="str">
        <x:v>D6-W-GP04</x:v>
      </x:c>
      <x:c r="C3343" s="127" t="str">
        <x:v>OUV</x:v>
      </x:c>
      <x:c r="D3343" s="127" t="str">
        <x:v>-</x:v>
      </x:c>
      <x:c r="E3343" s="128" t="n">
        <x:v>1</x:v>
      </x:c>
      <x:c r="F3343" s="127" t="str">
        <x:v>Guide local de Rukh Tal</x:v>
      </x:c>
      <x:c r="G3343" s="127" t="str">
        <x:v>La cible quitte les pierres quand elles refroidissent. Elle revient se perdre dans la fumée au grondement suivant.</x:v>
      </x:c>
      <x:c r="H3343" s="127" t="str">
        <x:v>Désigne l’élément visible concerné puis laisse au joueur le temps de regarder.</x:v>
      </x:c>
      <x:c r="I3343" s="127" t="str">
        <x:v>Blooded + vaisseau possédé + trajet spatial joué ; contrat de réserve et groupe humain persistant effectivement activés. Guide local présent ou joignable par liaison établie. Cette scène observe un groupe ; aucune rencontre dialoguée avec Mara ni mobilisation des cent profils à la fois.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343" s="127" t="str">
        <x:v>Chasse — réserve et adversaires humains</x:v>
      </x:c>
      <x:c r="K3343" s="130" t="n">
        <x:v>18</x:v>
      </x:c>
    </x:row>
    <x:row r="3344" ht="74" customHeight="1">
      <x:c r="A3344" s="121" t="str">
        <x:v>D6-W-GP04-SUCCES---01</x:v>
      </x:c>
      <x:c r="B3344" s="122" t="str">
        <x:v>D6-W-GP04</x:v>
      </x:c>
      <x:c r="C3344" s="122" t="str">
        <x:v>SUCCES</x:v>
      </x:c>
      <x:c r="D3344" s="122" t="str">
        <x:v>-</x:v>
      </x:c>
      <x:c r="E3344" s="123" t="n">
        <x:v>1</x:v>
      </x:c>
      <x:c r="F3344" s="122" t="str">
        <x:v>Guide local de Rukh Tal</x:v>
      </x:c>
      <x:c r="G3344" s="122" t="str">
        <x:v>Ton observation distingue le cycle du passage de la cible. La route choisie possède une sortie reconnue.</x:v>
      </x:c>
      <x:c r="H3344" s="122" t="str">
        <x:v>Rejoint le point de travail ou de passage réellement obtenu.</x:v>
      </x:c>
      <x:c r="I3344" s="122" t="str">
        <x:v>Résultat correspondant effectivement constaté ; remplace ou supprime la ligne si choix de refus/différé/observation. Ne jamais jouer une victoire non acquise.</x:v>
      </x:c>
      <x:c r="J3344" s="122" t="str">
        <x:v>Chasse — réserve et adversaires humains</x:v>
      </x:c>
      <x:c r="K3344" s="125" t="n">
        <x:v>17</x:v>
      </x:c>
    </x:row>
    <x:row r="3345" ht="44" customHeight="1">
      <x:c r="A3345" s="126" t="str">
        <x:v>D6-W-GP04-ECHEC---01</x:v>
      </x:c>
      <x:c r="B3345" s="127" t="str">
        <x:v>D6-W-GP04</x:v>
      </x:c>
      <x:c r="C3345" s="127" t="str">
        <x:v>ECHEC</x:v>
      </x:c>
      <x:c r="D3345" s="127" t="str">
        <x:v>-</x:v>
      </x:c>
      <x:c r="E3345" s="128" t="n">
        <x:v>1</x:v>
      </x:c>
      <x:c r="F3345" s="127" t="str">
        <x:v>Guide local de Rukh Tal</x:v>
      </x:c>
      <x:c r="G3345" s="127" t="str">
        <x:v>Le prochain jet ferme ce coude. La chasse n’a pas gagné un passage sous la fumée.</x:v>
      </x:c>
      <x:c r="H3345" s="127" t="str">
        <x:v>Abaisse la main et regarde la route ou l’objet resté inaccessible.</x:v>
      </x:c>
      <x:c r="I3345" s="127" t="str">
        <x:v>Échec ou blocage correspondant effectivement observé ; les dégâts, objets et positions persistent.</x:v>
      </x:c>
      <x:c r="J3345" s="127" t="str">
        <x:v>Chasse — réserve et adversaires humains</x:v>
      </x:c>
      <x:c r="K3345" s="130" t="n">
        <x:v>16</x:v>
      </x:c>
    </x:row>
    <x:row r="3346" ht="44" customHeight="1">
      <x:c r="A3346" s="121" t="str">
        <x:v>D6-W-GP04-REPRISE---01</x:v>
      </x:c>
      <x:c r="B3346" s="122" t="str">
        <x:v>D6-W-GP04</x:v>
      </x:c>
      <x:c r="C3346" s="122" t="str">
        <x:v>REPRISE</x:v>
      </x:c>
      <x:c r="D3346" s="122" t="str">
        <x:v>-</x:v>
      </x:c>
      <x:c r="E3346" s="123" t="n">
        <x:v>1</x:v>
      </x:c>
      <x:c r="F3346" s="122" t="str">
        <x:v>Guide local de Rukh Tal</x:v>
      </x:c>
      <x:c r="G3346" s="122" t="str">
        <x:v>Le grondement recommence. Reprenons depuis le dernier abri froid.</x:v>
      </x:c>
      <x:c r="H3346" s="122" t="str">
        <x:v>Reprend sa place au dernier point sûr, sans rejouer le début.</x:v>
      </x:c>
      <x:c r="I3346" s="122" t="str">
        <x:v>Réinteraction volontaire après interruption ; état de l’action conservé.</x:v>
      </x:c>
      <x:c r="J3346" s="122" t="str">
        <x:v>Chasse — réserve et adversaires humains</x:v>
      </x:c>
      <x:c r="K3346" s="125" t="n">
        <x:v>9</x:v>
      </x:c>
    </x:row>
    <x:row r="3347" ht="59" customHeight="1">
      <x:c r="A3347" s="126" t="str">
        <x:v>D6-W-GP04-CHOIX-A-01</x:v>
      </x:c>
      <x:c r="B3347" s="127" t="str">
        <x:v>D6-W-GP04</x:v>
      </x:c>
      <x:c r="C3347" s="127" t="str">
        <x:v>CHOIX</x:v>
      </x:c>
      <x:c r="D3347" s="127" t="str">
        <x:v>A</x:v>
      </x:c>
      <x:c r="E3347" s="128" t="n">
        <x:v>1</x:v>
      </x:c>
      <x:c r="F3347" s="127" t="str">
        <x:v>Joueur</x:v>
      </x:c>
      <x:c r="G3347" s="127" t="str">
        <x:v>Je compare un cycle complet avant d’avancer.</x:v>
      </x:c>
      <x:c r="H3347" s="127" t="str">
        <x:v>Regarder la personne ou l’appui concerné ; intention, pas résultat.</x:v>
      </x:c>
      <x:c r="I3347" s="127" t="str">
        <x:v>Option physiquement praticable ; partenaires mentionnés présents et volontaires ; ressources nécessaires disponibles.</x:v>
      </x:c>
      <x:c r="J3347" s="127" t="str">
        <x:v>Chasse — réserve et adversaires humains</x:v>
      </x:c>
      <x:c r="K3347" s="130" t="n">
        <x:v>7</x:v>
      </x:c>
    </x:row>
    <x:row r="3348" ht="59" customHeight="1">
      <x:c r="A3348" s="121" t="str">
        <x:v>D6-W-GP04-REPONSE-A-01</x:v>
      </x:c>
      <x:c r="B3348" s="122" t="str">
        <x:v>D6-W-GP04</x:v>
      </x:c>
      <x:c r="C3348" s="122" t="str">
        <x:v>REPONSE</x:v>
      </x:c>
      <x:c r="D3348" s="122" t="str">
        <x:v>A</x:v>
      </x:c>
      <x:c r="E3348" s="123" t="n">
        <x:v>1</x:v>
      </x:c>
      <x:c r="F3348" s="122" t="str">
        <x:v>Guide local de Rukh Tal</x:v>
      </x:c>
      <x:c r="G3348" s="122" t="str">
        <x:v>Garde ce couvert. Nous verrons ce qui bouge avec la chaleur et ce qui choisit son propre trajet.</x:v>
      </x:c>
      <x:c r="H3348" s="122" t="str">
        <x:v>Réponse au choix retenu ; les autres réponses ne sont pas jouées.</x:v>
      </x:c>
      <x:c r="I3348" s="122" t="str">
        <x:v>Option physiquement praticable ; partenaires mentionnés présents et volontaires ; ressources nécessaires disponibles.</x:v>
      </x:c>
      <x:c r="J3348" s="122" t="str">
        <x:v>Chasse — réserve et adversaires humains</x:v>
      </x:c>
      <x:c r="K3348" s="125" t="n">
        <x:v>18</x:v>
      </x:c>
    </x:row>
    <x:row r="3349" ht="59" customHeight="1">
      <x:c r="A3349" s="126" t="str">
        <x:v>D6-W-GP04-CHOIX-B-01</x:v>
      </x:c>
      <x:c r="B3349" s="127" t="str">
        <x:v>D6-W-GP04</x:v>
      </x:c>
      <x:c r="C3349" s="127" t="str">
        <x:v>CHOIX</x:v>
      </x:c>
      <x:c r="D3349" s="127" t="str">
        <x:v>B</x:v>
      </x:c>
      <x:c r="E3349" s="128" t="n">
        <x:v>1</x:v>
      </x:c>
      <x:c r="F3349" s="127" t="str">
        <x:v>Joueur</x:v>
      </x:c>
      <x:c r="G3349" s="127" t="str">
        <x:v>Je reconnais les anciens tunnels pour couper sa route.</x:v>
      </x:c>
      <x:c r="H3349" s="127" t="str">
        <x:v>Regarder la personne ou l’appui concerné ; intention, pas résultat.</x:v>
      </x:c>
      <x:c r="I3349" s="127" t="str">
        <x:v>Option physiquement praticable ; aucune téléportation ou ressource supposée. Si choix de différer : sortie sûre encore atteignable.</x:v>
      </x:c>
      <x:c r="J3349" s="127" t="str">
        <x:v>Chasse — réserve et adversaires humains</x:v>
      </x:c>
      <x:c r="K3349" s="130" t="n">
        <x:v>9</x:v>
      </x:c>
    </x:row>
    <x:row r="3350" ht="59" customHeight="1">
      <x:c r="A3350" s="121" t="str">
        <x:v>D6-W-GP04-REPONSE-B-01</x:v>
      </x:c>
      <x:c r="B3350" s="122" t="str">
        <x:v>D6-W-GP04</x:v>
      </x:c>
      <x:c r="C3350" s="122" t="str">
        <x:v>REPONSE</x:v>
      </x:c>
      <x:c r="D3350" s="122" t="str">
        <x:v>B</x:v>
      </x:c>
      <x:c r="E3350" s="123" t="n">
        <x:v>1</x:v>
      </x:c>
      <x:c r="F3350" s="122" t="str">
        <x:v>Guide local de Rukh Tal</x:v>
      </x:c>
      <x:c r="G3350" s="122" t="str">
        <x:v>Vérifie leurs sorties. Un tunnel chauffé peut te retenir pendant qu’elle passe au-dessus.</x:v>
      </x:c>
      <x:c r="H3350" s="122" t="str">
        <x:v>Réponse au choix retenu ; les autres réponses ne sont pas jouées.</x:v>
      </x:c>
      <x:c r="I3350" s="122" t="str">
        <x:v>Option physiquement praticable ; aucune téléportation ou ressource supposée. Si choix de différer : sortie sûre encore atteignable.</x:v>
      </x:c>
      <x:c r="J3350" s="122" t="str">
        <x:v>Chasse — réserve et adversaires humains</x:v>
      </x:c>
      <x:c r="K3350" s="125" t="n">
        <x:v>13</x:v>
      </x:c>
    </x:row>
    <x:row r="3351" ht="224" customHeight="1">
      <x:c r="A3351" s="126" t="str">
        <x:v>D6-W-GP05-OUV---01</x:v>
      </x:c>
      <x:c r="B3351" s="127" t="str">
        <x:v>D6-W-GP05</x:v>
      </x:c>
      <x:c r="C3351" s="127" t="str">
        <x:v>OUV</x:v>
      </x:c>
      <x:c r="D3351" s="127" t="str">
        <x:v>-</x:v>
      </x:c>
      <x:c r="E3351" s="128" t="n">
        <x:v>1</x:v>
      </x:c>
      <x:c r="F3351" s="127" t="str">
        <x:v>Guide local de Sileth</x:v>
      </x:c>
      <x:c r="G3351" s="127" t="str">
        <x:v>La pluie a lavé les premiers pas. Le tissu pris sur la branche et la terre retournée sont plus récents.</x:v>
      </x:c>
      <x:c r="H3351" s="127" t="str">
        <x:v>Désigne l’élément visible concerné puis laisse au joueur le temps de regarder.</x:v>
      </x:c>
      <x:c r="I3351" s="127" t="str">
        <x:v>Blooded + vaisseau possédé + trajet spatial joué ; contrat de réserve et groupe humain persistant effectivement activés. Guide local présent ou joignable par liaison établie. Cette scène observe un groupe ; aucune rencontre dialoguée avec Mara ni mobilisation des cent profils à la fois.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351" s="127" t="str">
        <x:v>Chasse — réserve et adversaires humains</x:v>
      </x:c>
      <x:c r="K3351" s="130" t="n">
        <x:v>20</x:v>
      </x:c>
    </x:row>
    <x:row r="3352" ht="74" customHeight="1">
      <x:c r="A3352" s="121" t="str">
        <x:v>D6-W-GP05-SUCCES---01</x:v>
      </x:c>
      <x:c r="B3352" s="122" t="str">
        <x:v>D6-W-GP05</x:v>
      </x:c>
      <x:c r="C3352" s="122" t="str">
        <x:v>SUCCES</x:v>
      </x:c>
      <x:c r="D3352" s="122" t="str">
        <x:v>-</x:v>
      </x:c>
      <x:c r="E3352" s="123" t="n">
        <x:v>1</x:v>
      </x:c>
      <x:c r="F3352" s="122" t="str">
        <x:v>Guide local de Sileth</x:v>
      </x:c>
      <x:c r="G3352" s="122" t="str">
        <x:v>La route est fondée sur les traces retrouvées et la vue actuelle. Les portions lavées restent inconnues.</x:v>
      </x:c>
      <x:c r="H3352" s="122" t="str">
        <x:v>Rejoint le point de travail ou de passage réellement obtenu.</x:v>
      </x:c>
      <x:c r="I3352" s="122" t="str">
        <x:v>Résultat correspondant effectivement constaté ; remplace ou supprime la ligne si choix de refus/différé/observation. Ne jamais jouer une victoire non acquise.</x:v>
      </x:c>
      <x:c r="J3352" s="122" t="str">
        <x:v>Chasse — réserve et adversaires humains</x:v>
      </x:c>
      <x:c r="K3352" s="125" t="n">
        <x:v>17</x:v>
      </x:c>
    </x:row>
    <x:row r="3353" ht="44" customHeight="1">
      <x:c r="A3353" s="126" t="str">
        <x:v>D6-W-GP05-ECHEC---01</x:v>
      </x:c>
      <x:c r="B3353" s="127" t="str">
        <x:v>D6-W-GP05</x:v>
      </x:c>
      <x:c r="C3353" s="127" t="str">
        <x:v>ECHEC</x:v>
      </x:c>
      <x:c r="D3353" s="127" t="str">
        <x:v>-</x:v>
      </x:c>
      <x:c r="E3353" s="128" t="n">
        <x:v>1</x:v>
      </x:c>
      <x:c r="F3353" s="127" t="str">
        <x:v>Guide local de Sileth</x:v>
      </x:c>
      <x:c r="G3353" s="127" t="str">
        <x:v>Les pluies ont séparé ces signes. Nous ne pouvons pas encore en faire une piste continue.</x:v>
      </x:c>
      <x:c r="H3353" s="127" t="str">
        <x:v>Abaisse la main et regarde la route ou l’objet resté inaccessible.</x:v>
      </x:c>
      <x:c r="I3353" s="127" t="str">
        <x:v>Échec ou blocage correspondant effectivement observé ; les dégâts, objets et positions persistent.</x:v>
      </x:c>
      <x:c r="J3353" s="127" t="str">
        <x:v>Chasse — réserve et adversaires humains</x:v>
      </x:c>
      <x:c r="K3353" s="130" t="n">
        <x:v>16</x:v>
      </x:c>
    </x:row>
    <x:row r="3354" ht="44" customHeight="1">
      <x:c r="A3354" s="121" t="str">
        <x:v>D6-W-GP05-REPRISE---01</x:v>
      </x:c>
      <x:c r="B3354" s="122" t="str">
        <x:v>D6-W-GP05</x:v>
      </x:c>
      <x:c r="C3354" s="122" t="str">
        <x:v>REPRISE</x:v>
      </x:c>
      <x:c r="D3354" s="122" t="str">
        <x:v>-</x:v>
      </x:c>
      <x:c r="E3354" s="123" t="n">
        <x:v>1</x:v>
      </x:c>
      <x:c r="F3354" s="122" t="str">
        <x:v>Guide local de Sileth</x:v>
      </x:c>
      <x:c r="G3354" s="122" t="str">
        <x:v>Le dernier tissu est toujours sur cette branche. Reprenons les alentours sans inventer les pas absents.</x:v>
      </x:c>
      <x:c r="H3354" s="122" t="str">
        <x:v>Reprend sa place au dernier point sûr, sans rejouer le début.</x:v>
      </x:c>
      <x:c r="I3354" s="122" t="str">
        <x:v>Réinteraction volontaire après interruption ; état de l’action conservé.</x:v>
      </x:c>
      <x:c r="J3354" s="122" t="str">
        <x:v>Chasse — réserve et adversaires humains</x:v>
      </x:c>
      <x:c r="K3354" s="125" t="n">
        <x:v>16</x:v>
      </x:c>
    </x:row>
    <x:row r="3355" ht="59" customHeight="1">
      <x:c r="A3355" s="126" t="str">
        <x:v>D6-W-GP05-CHOIX-A-01</x:v>
      </x:c>
      <x:c r="B3355" s="127" t="str">
        <x:v>D6-W-GP05</x:v>
      </x:c>
      <x:c r="C3355" s="127" t="str">
        <x:v>CHOIX</x:v>
      </x:c>
      <x:c r="D3355" s="127" t="str">
        <x:v>A</x:v>
      </x:c>
      <x:c r="E3355" s="128" t="n">
        <x:v>1</x:v>
      </x:c>
      <x:c r="F3355" s="127" t="str">
        <x:v>Joueur</x:v>
      </x:c>
      <x:c r="G3355" s="127" t="str">
        <x:v>Je suis les indices qui résistent encore à l’eau.</x:v>
      </x:c>
      <x:c r="H3355" s="127" t="str">
        <x:v>Regarder la personne ou l’appui concerné ; intention, pas résultat.</x:v>
      </x:c>
      <x:c r="I3355" s="127" t="str">
        <x:v>Option physiquement praticable ; partenaires mentionnés présents et volontaires ; ressources nécessaires disponibles.</x:v>
      </x:c>
      <x:c r="J3355" s="127" t="str">
        <x:v>Chasse — réserve et adversaires humains</x:v>
      </x:c>
      <x:c r="K3355" s="130" t="n">
        <x:v>9</x:v>
      </x:c>
    </x:row>
    <x:row r="3356" ht="59" customHeight="1">
      <x:c r="A3356" s="121" t="str">
        <x:v>D6-W-GP05-REPONSE-A-01</x:v>
      </x:c>
      <x:c r="B3356" s="122" t="str">
        <x:v>D6-W-GP05</x:v>
      </x:c>
      <x:c r="C3356" s="122" t="str">
        <x:v>REPONSE</x:v>
      </x:c>
      <x:c r="D3356" s="122" t="str">
        <x:v>A</x:v>
      </x:c>
      <x:c r="E3356" s="123" t="n">
        <x:v>1</x:v>
      </x:c>
      <x:c r="F3356" s="122" t="str">
        <x:v>Guide local de Sileth</x:v>
      </x:c>
      <x:c r="G3356" s="122" t="str">
        <x:v>Compare-les avant de choisir la rive. Un seul morceau ne raconte pas tout le groupe.</x:v>
      </x:c>
      <x:c r="H3356" s="122" t="str">
        <x:v>Réponse au choix retenu ; les autres réponses ne sont pas jouées.</x:v>
      </x:c>
      <x:c r="I3356" s="122" t="str">
        <x:v>Option physiquement praticable ; partenaires mentionnés présents et volontaires ; ressources nécessaires disponibles.</x:v>
      </x:c>
      <x:c r="J3356" s="122" t="str">
        <x:v>Chasse — réserve et adversaires humains</x:v>
      </x:c>
      <x:c r="K3356" s="125" t="n">
        <x:v>15</x:v>
      </x:c>
    </x:row>
    <x:row r="3357" ht="59" customHeight="1">
      <x:c r="A3357" s="126" t="str">
        <x:v>D6-W-GP05-CHOIX-B-01</x:v>
      </x:c>
      <x:c r="B3357" s="127" t="str">
        <x:v>D6-W-GP05</x:v>
      </x:c>
      <x:c r="C3357" s="127" t="str">
        <x:v>CHOIX</x:v>
      </x:c>
      <x:c r="D3357" s="127" t="str">
        <x:v>B</x:v>
      </x:c>
      <x:c r="E3357" s="128" t="n">
        <x:v>1</x:v>
      </x:c>
      <x:c r="F3357" s="127" t="str">
        <x:v>Joueur</x:v>
      </x:c>
      <x:c r="G3357" s="127" t="str">
        <x:v>Je gagne un point haut pour observer leur prochain mouvement.</x:v>
      </x:c>
      <x:c r="H3357" s="127" t="str">
        <x:v>Regarder la personne ou l’appui concerné ; intention, pas résultat.</x:v>
      </x:c>
      <x:c r="I3357" s="127" t="str">
        <x:v>Option physiquement praticable ; aucune téléportation ou ressource supposée. Si choix de différer : sortie sûre encore atteignable.</x:v>
      </x:c>
      <x:c r="J3357" s="127" t="str">
        <x:v>Chasse — réserve et adversaires humains</x:v>
      </x:c>
      <x:c r="K3357" s="130" t="n">
        <x:v>10</x:v>
      </x:c>
    </x:row>
    <x:row r="3358" ht="59" customHeight="1">
      <x:c r="A3358" s="121" t="str">
        <x:v>D6-W-GP05-REPONSE-B-01</x:v>
      </x:c>
      <x:c r="B3358" s="122" t="str">
        <x:v>D6-W-GP05</x:v>
      </x:c>
      <x:c r="C3358" s="122" t="str">
        <x:v>REPONSE</x:v>
      </x:c>
      <x:c r="D3358" s="122" t="str">
        <x:v>B</x:v>
      </x:c>
      <x:c r="E3358" s="123" t="n">
        <x:v>1</x:v>
      </x:c>
      <x:c r="F3358" s="122" t="str">
        <x:v>Guide local de Sileth</x:v>
      </x:c>
      <x:c r="G3358" s="122" t="str">
        <x:v>Le bois est bas, mais les cours d’eau cachent leurs pauses. Prends ton temps.</x:v>
      </x:c>
      <x:c r="H3358" s="122" t="str">
        <x:v>Réponse au choix retenu ; les autres réponses ne sont pas jouées.</x:v>
      </x:c>
      <x:c r="I3358" s="122" t="str">
        <x:v>Option physiquement praticable ; aucune téléportation ou ressource supposée. Si choix de différer : sortie sûre encore atteignable.</x:v>
      </x:c>
      <x:c r="J3358" s="122" t="str">
        <x:v>Chasse — réserve et adversaires humains</x:v>
      </x:c>
      <x:c r="K3358" s="125" t="n">
        <x:v>14</x:v>
      </x:c>
    </x:row>
    <x:row r="3359" ht="224" customHeight="1">
      <x:c r="A3359" s="126" t="str">
        <x:v>D6-W-GP06-OUV---01</x:v>
      </x:c>
      <x:c r="B3359" s="127" t="str">
        <x:v>D6-W-GP06</x:v>
      </x:c>
      <x:c r="C3359" s="127" t="str">
        <x:v>OUV</x:v>
      </x:c>
      <x:c r="D3359" s="127" t="str">
        <x:v>-</x:v>
      </x:c>
      <x:c r="E3359" s="128" t="n">
        <x:v>1</x:v>
      </x:c>
      <x:c r="F3359" s="127" t="str">
        <x:v>Guide local de Dharos</x:v>
      </x:c>
      <x:c r="G3359" s="127" t="str">
        <x:v>Ils quittent une fenêtre dès qu’ils se montrent. Les rues brisées leur donnent des passages que notre première vue ne couvre pas.</x:v>
      </x:c>
      <x:c r="H3359" s="127" t="str">
        <x:v>Désigne l’élément visible concerné puis laisse au joueur le temps de regarder.</x:v>
      </x:c>
      <x:c r="I3359" s="127" t="str">
        <x:v>Blooded + vaisseau possédé + trajet spatial joué ; contrat de réserve et groupe humain persistant effectivement activés. Guide local présent ou joignable par liaison établie. Cette scène observe un groupe ; aucune rencontre dialoguée avec Mara ni mobilisation des cent profils à la fois.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359" s="127" t="str">
        <x:v>Chasse — réserve et adversaires humains</x:v>
      </x:c>
      <x:c r="K3359" s="130" t="n">
        <x:v>22</x:v>
      </x:c>
    </x:row>
    <x:row r="3360" ht="74" customHeight="1">
      <x:c r="A3360" s="121" t="str">
        <x:v>D6-W-GP06-SUCCES---01</x:v>
      </x:c>
      <x:c r="B3360" s="122" t="str">
        <x:v>D6-W-GP06</x:v>
      </x:c>
      <x:c r="C3360" s="122" t="str">
        <x:v>SUCCES</x:v>
      </x:c>
      <x:c r="D3360" s="122" t="str">
        <x:v>-</x:v>
      </x:c>
      <x:c r="E3360" s="123" t="n">
        <x:v>1</x:v>
      </x:c>
      <x:c r="F3360" s="122" t="str">
        <x:v>Guide local de Dharos</x:v>
      </x:c>
      <x:c r="G3360" s="122" t="str">
        <x:v>Le nouvel angle est reconnu avec sa route de repli. Leur ancien poste ne sert plus de certitude.</x:v>
      </x:c>
      <x:c r="H3360" s="122" t="str">
        <x:v>Rejoint le point de travail ou de passage réellement obtenu.</x:v>
      </x:c>
      <x:c r="I3360" s="122" t="str">
        <x:v>Résultat correspondant effectivement constaté ; remplace ou supprime la ligne si choix de refus/différé/observation. Ne jamais jouer une victoire non acquise.</x:v>
      </x:c>
      <x:c r="J3360" s="122" t="str">
        <x:v>Chasse — réserve et adversaires humains</x:v>
      </x:c>
      <x:c r="K3360" s="125" t="n">
        <x:v>18</x:v>
      </x:c>
    </x:row>
    <x:row r="3361" ht="44" customHeight="1">
      <x:c r="A3361" s="126" t="str">
        <x:v>D6-W-GP06-ECHEC---01</x:v>
      </x:c>
      <x:c r="B3361" s="127" t="str">
        <x:v>D6-W-GP06</x:v>
      </x:c>
      <x:c r="C3361" s="127" t="str">
        <x:v>ECHEC</x:v>
      </x:c>
      <x:c r="D3361" s="127" t="str">
        <x:v>-</x:v>
      </x:c>
      <x:c r="E3361" s="128" t="n">
        <x:v>1</x:v>
      </x:c>
      <x:c r="F3361" s="127" t="str">
        <x:v>Guide local de Dharos</x:v>
      </x:c>
      <x:c r="G3361" s="127" t="str">
        <x:v>La fenêtre est vide et le sous-sol n’a pas été reconnu. Nous n’avons pas encore leur prochaine position.</x:v>
      </x:c>
      <x:c r="H3361" s="127" t="str">
        <x:v>Abaisse la main et regarde la route ou l’objet resté inaccessible.</x:v>
      </x:c>
      <x:c r="I3361" s="127" t="str">
        <x:v>Échec ou blocage correspondant effectivement observé ; les dégâts, objets et positions persistent.</x:v>
      </x:c>
      <x:c r="J3361" s="127" t="str">
        <x:v>Chasse — réserve et adversaires humains</x:v>
      </x:c>
      <x:c r="K3361" s="130" t="n">
        <x:v>18</x:v>
      </x:c>
    </x:row>
    <x:row r="3362" ht="44" customHeight="1">
      <x:c r="A3362" s="121" t="str">
        <x:v>D6-W-GP06-REPRISE---01</x:v>
      </x:c>
      <x:c r="B3362" s="122" t="str">
        <x:v>D6-W-GP06</x:v>
      </x:c>
      <x:c r="C3362" s="122" t="str">
        <x:v>REPRISE</x:v>
      </x:c>
      <x:c r="D3362" s="122" t="str">
        <x:v>-</x:v>
      </x:c>
      <x:c r="E3362" s="123" t="n">
        <x:v>1</x:v>
      </x:c>
      <x:c r="F3362" s="122" t="str">
        <x:v>Guide local de Dharos</x:v>
      </x:c>
      <x:c r="G3362" s="122" t="str">
        <x:v>Ils ont pu changer d’étage. Reprends depuis la rue dont tu vois encore les sorties.</x:v>
      </x:c>
      <x:c r="H3362" s="122" t="str">
        <x:v>Reprend sa place au dernier point sûr, sans rejouer le début.</x:v>
      </x:c>
      <x:c r="I3362" s="122" t="str">
        <x:v>Réinteraction volontaire après interruption ; état de l’action conservé.</x:v>
      </x:c>
      <x:c r="J3362" s="122" t="str">
        <x:v>Chasse — réserve et adversaires humains</x:v>
      </x:c>
      <x:c r="K3362" s="125" t="n">
        <x:v>15</x:v>
      </x:c>
    </x:row>
    <x:row r="3363" ht="59" customHeight="1">
      <x:c r="A3363" s="126" t="str">
        <x:v>D6-W-GP06-CHOIX-A-01</x:v>
      </x:c>
      <x:c r="B3363" s="127" t="str">
        <x:v>D6-W-GP06</x:v>
      </x:c>
      <x:c r="C3363" s="127" t="str">
        <x:v>CHOIX</x:v>
      </x:c>
      <x:c r="D3363" s="127" t="str">
        <x:v>A</x:v>
      </x:c>
      <x:c r="E3363" s="128" t="n">
        <x:v>1</x:v>
      </x:c>
      <x:c r="F3363" s="127" t="str">
        <x:v>Joueur</x:v>
      </x:c>
      <x:c r="G3363" s="127" t="str">
        <x:v>Je suis leur repli par les sous-sols.</x:v>
      </x:c>
      <x:c r="H3363" s="127" t="str">
        <x:v>Regarder la personne ou l’appui concerné ; intention, pas résultat.</x:v>
      </x:c>
      <x:c r="I3363" s="127" t="str">
        <x:v>Option physiquement praticable ; partenaires mentionnés présents et volontaires ; ressources nécessaires disponibles.</x:v>
      </x:c>
      <x:c r="J3363" s="127" t="str">
        <x:v>Chasse — réserve et adversaires humains</x:v>
      </x:c>
      <x:c r="K3363" s="130" t="n">
        <x:v>7</x:v>
      </x:c>
    </x:row>
    <x:row r="3364" ht="59" customHeight="1">
      <x:c r="A3364" s="121" t="str">
        <x:v>D6-W-GP06-REPONSE-A-01</x:v>
      </x:c>
      <x:c r="B3364" s="122" t="str">
        <x:v>D6-W-GP06</x:v>
      </x:c>
      <x:c r="C3364" s="122" t="str">
        <x:v>REPONSE</x:v>
      </x:c>
      <x:c r="D3364" s="122" t="str">
        <x:v>A</x:v>
      </x:c>
      <x:c r="E3364" s="123" t="n">
        <x:v>1</x:v>
      </x:c>
      <x:c r="F3364" s="122" t="str">
        <x:v>Guide local de Dharos</x:v>
      </x:c>
      <x:c r="G3364" s="122" t="str">
        <x:v>Vérifie les escaliers avant de descendre. Ils peuvent regarder ton entrée depuis la tour d’en face.</x:v>
      </x:c>
      <x:c r="H3364" s="122" t="str">
        <x:v>Réponse au choix retenu ; les autres réponses ne sont pas jouées.</x:v>
      </x:c>
      <x:c r="I3364" s="122" t="str">
        <x:v>Option physiquement praticable ; partenaires mentionnés présents et volontaires ; ressources nécessaires disponibles.</x:v>
      </x:c>
      <x:c r="J3364" s="122" t="str">
        <x:v>Chasse — réserve et adversaires humains</x:v>
      </x:c>
      <x:c r="K3364" s="125" t="n">
        <x:v>16</x:v>
      </x:c>
    </x:row>
    <x:row r="3365" ht="59" customHeight="1">
      <x:c r="A3365" s="126" t="str">
        <x:v>D6-W-GP06-CHOIX-B-01</x:v>
      </x:c>
      <x:c r="B3365" s="127" t="str">
        <x:v>D6-W-GP06</x:v>
      </x:c>
      <x:c r="C3365" s="127" t="str">
        <x:v>CHOIX</x:v>
      </x:c>
      <x:c r="D3365" s="127" t="str">
        <x:v>B</x:v>
      </x:c>
      <x:c r="E3365" s="128" t="n">
        <x:v>1</x:v>
      </x:c>
      <x:c r="F3365" s="127" t="str">
        <x:v>Joueur</x:v>
      </x:c>
      <x:c r="G3365" s="127" t="str">
        <x:v>Je les force à montrer un nouvel angle, puis j’observe.</x:v>
      </x:c>
      <x:c r="H3365" s="127" t="str">
        <x:v>Regarder la personne ou l’appui concerné ; intention, pas résultat.</x:v>
      </x:c>
      <x:c r="I3365" s="127" t="str">
        <x:v>Option physiquement praticable ; aucune téléportation ou ressource supposée. Si choix de différer : sortie sûre encore atteignable.</x:v>
      </x:c>
      <x:c r="J3365" s="127" t="str">
        <x:v>Chasse — réserve et adversaires humains</x:v>
      </x:c>
      <x:c r="K3365" s="130" t="n">
        <x:v>10</x:v>
      </x:c>
    </x:row>
    <x:row r="3366" ht="59" customHeight="1">
      <x:c r="A3366" s="121" t="str">
        <x:v>D6-W-GP06-REPONSE-B-01</x:v>
      </x:c>
      <x:c r="B3366" s="122" t="str">
        <x:v>D6-W-GP06</x:v>
      </x:c>
      <x:c r="C3366" s="122" t="str">
        <x:v>REPONSE</x:v>
      </x:c>
      <x:c r="D3366" s="122" t="str">
        <x:v>B</x:v>
      </x:c>
      <x:c r="E3366" s="123" t="n">
        <x:v>1</x:v>
      </x:c>
      <x:c r="F3366" s="122" t="str">
        <x:v>Guide local de Dharos</x:v>
      </x:c>
      <x:c r="G3366" s="122" t="str">
        <x:v>Prépare ton couvert avant la diversion. Un mouvement de leur part ne dévoilera pas tous leurs compagnons.</x:v>
      </x:c>
      <x:c r="H3366" s="122" t="str">
        <x:v>Réponse au choix retenu ; les autres réponses ne sont pas jouées.</x:v>
      </x:c>
      <x:c r="I3366" s="122" t="str">
        <x:v>Option physiquement praticable ; aucune téléportation ou ressource supposée. Si choix de différer : sortie sûre encore atteignable.</x:v>
      </x:c>
      <x:c r="J3366" s="122" t="str">
        <x:v>Chasse — réserve et adversaires humains</x:v>
      </x:c>
      <x:c r="K3366" s="125" t="n">
        <x:v>17</x:v>
      </x:c>
    </x:row>
    <x:row r="3367" ht="224" customHeight="1">
      <x:c r="A3367" s="126" t="str">
        <x:v>D6-W-GP07-OUV---01</x:v>
      </x:c>
      <x:c r="B3367" s="127" t="str">
        <x:v>D6-W-GP07</x:v>
      </x:c>
      <x:c r="C3367" s="127" t="str">
        <x:v>OUV</x:v>
      </x:c>
      <x:c r="D3367" s="127" t="str">
        <x:v>-</x:v>
      </x:c>
      <x:c r="E3367" s="128" t="n">
        <x:v>1</x:v>
      </x:c>
      <x:c r="F3367" s="127" t="str">
        <x:v>Guide local de Morrak</x:v>
      </x:c>
      <x:c r="G3367" s="127" t="str">
        <x:v>Le pont naturel donne le plateau, mais il montre aussi tout ce qui le traverse. Leur groupe le regarde depuis les roches hautes.</x:v>
      </x:c>
      <x:c r="H3367" s="127" t="str">
        <x:v>Désigne l’élément visible concerné puis laisse au joueur le temps de regarder.</x:v>
      </x:c>
      <x:c r="I3367" s="127" t="str">
        <x:v>Blooded + vaisseau possédé + trajet spatial joué ; contrat de réserve et groupe humain persistant effectivement activés. Guide local présent ou joignable par liaison établie. Cette scène observe un groupe ; aucune rencontre dialoguée avec Mara ni mobilisation des cent profils à la fois.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367" s="127" t="str">
        <x:v>Chasse — réserve et adversaires humains</x:v>
      </x:c>
      <x:c r="K3367" s="130" t="n">
        <x:v>23</x:v>
      </x:c>
    </x:row>
    <x:row r="3368" ht="74" customHeight="1">
      <x:c r="A3368" s="121" t="str">
        <x:v>D6-W-GP07-SUCCES---01</x:v>
      </x:c>
      <x:c r="B3368" s="122" t="str">
        <x:v>D6-W-GP07</x:v>
      </x:c>
      <x:c r="C3368" s="122" t="str">
        <x:v>SUCCES</x:v>
      </x:c>
      <x:c r="D3368" s="122" t="str">
        <x:v>-</x:v>
      </x:c>
      <x:c r="E3368" s="123" t="n">
        <x:v>1</x:v>
      </x:c>
      <x:c r="F3368" s="122" t="str">
        <x:v>Guide local de Morrak</x:v>
      </x:c>
      <x:c r="G3368" s="122" t="str">
        <x:v>Le groupe actif a montré sa route et notre traversée a gardé ses appuis de retour.</x:v>
      </x:c>
      <x:c r="H3368" s="122" t="str">
        <x:v>Rejoint le point de travail ou de passage réellement obtenu.</x:v>
      </x:c>
      <x:c r="I3368" s="122" t="str">
        <x:v>Résultat correspondant effectivement constaté ; remplace ou supprime la ligne si choix de refus/différé/observation. Ne jamais jouer une victoire non acquise.</x:v>
      </x:c>
      <x:c r="J3368" s="122" t="str">
        <x:v>Chasse — réserve et adversaires humains</x:v>
      </x:c>
      <x:c r="K3368" s="125" t="n">
        <x:v>16</x:v>
      </x:c>
    </x:row>
    <x:row r="3369" ht="44" customHeight="1">
      <x:c r="A3369" s="126" t="str">
        <x:v>D6-W-GP07-ECHEC---01</x:v>
      </x:c>
      <x:c r="B3369" s="127" t="str">
        <x:v>D6-W-GP07</x:v>
      </x:c>
      <x:c r="C3369" s="127" t="str">
        <x:v>ECHEC</x:v>
      </x:c>
      <x:c r="D3369" s="127" t="str">
        <x:v>-</x:v>
      </x:c>
      <x:c r="E3369" s="128" t="n">
        <x:v>1</x:v>
      </x:c>
      <x:c r="F3369" s="127" t="str">
        <x:v>Guide local de Morrak</x:v>
      </x:c>
      <x:c r="G3369" s="127" t="str">
        <x:v>La gorge ne rejoint pas cette hauteur. Il faut encore trouver une montée praticable.</x:v>
      </x:c>
      <x:c r="H3369" s="127" t="str">
        <x:v>Abaisse la main et regarde la route ou l’objet resté inaccessible.</x:v>
      </x:c>
      <x:c r="I3369" s="127" t="str">
        <x:v>Échec ou blocage correspondant effectivement observé ; les dégâts, objets et positions persistent.</x:v>
      </x:c>
      <x:c r="J3369" s="127" t="str">
        <x:v>Chasse — réserve et adversaires humains</x:v>
      </x:c>
      <x:c r="K3369" s="130" t="n">
        <x:v>14</x:v>
      </x:c>
    </x:row>
    <x:row r="3370" ht="44" customHeight="1">
      <x:c r="A3370" s="121" t="str">
        <x:v>D6-W-GP07-REPRISE---01</x:v>
      </x:c>
      <x:c r="B3370" s="122" t="str">
        <x:v>D6-W-GP07</x:v>
      </x:c>
      <x:c r="C3370" s="122" t="str">
        <x:v>REPRISE</x:v>
      </x:c>
      <x:c r="D3370" s="122" t="str">
        <x:v>-</x:v>
      </x:c>
      <x:c r="E3370" s="123" t="n">
        <x:v>1</x:v>
      </x:c>
      <x:c r="F3370" s="122" t="str">
        <x:v>Guide local de Morrak</x:v>
      </x:c>
      <x:c r="G3370" s="122" t="str">
        <x:v>Le pont reste exposé. Reprenons la couverture depuis le dernier poste occupé.</x:v>
      </x:c>
      <x:c r="H3370" s="122" t="str">
        <x:v>Reprend sa place au dernier point sûr, sans rejouer le début.</x:v>
      </x:c>
      <x:c r="I3370" s="122" t="str">
        <x:v>Réinteraction volontaire après interruption ; état de l’action conservé.</x:v>
      </x:c>
      <x:c r="J3370" s="122" t="str">
        <x:v>Chasse — réserve et adversaires humains</x:v>
      </x:c>
      <x:c r="K3370" s="125" t="n">
        <x:v>12</x:v>
      </x:c>
    </x:row>
    <x:row r="3371" ht="59" customHeight="1">
      <x:c r="A3371" s="126" t="str">
        <x:v>D6-W-GP07-CHOIX-A-01</x:v>
      </x:c>
      <x:c r="B3371" s="127" t="str">
        <x:v>D6-W-GP07</x:v>
      </x:c>
      <x:c r="C3371" s="127" t="str">
        <x:v>CHOIX</x:v>
      </x:c>
      <x:c r="D3371" s="127" t="str">
        <x:v>A</x:v>
      </x:c>
      <x:c r="E3371" s="128" t="n">
        <x:v>1</x:v>
      </x:c>
      <x:c r="F3371" s="127" t="str">
        <x:v>Joueur</x:v>
      </x:c>
      <x:c r="G3371" s="127" t="str">
        <x:v>Je passe par la gorge pour trouver une montée cachée.</x:v>
      </x:c>
      <x:c r="H3371" s="127" t="str">
        <x:v>Regarder la personne ou l’appui concerné ; intention, pas résultat.</x:v>
      </x:c>
      <x:c r="I3371" s="127" t="str">
        <x:v>Option physiquement praticable ; partenaires mentionnés présents et volontaires ; ressources nécessaires disponibles.</x:v>
      </x:c>
      <x:c r="J3371" s="127" t="str">
        <x:v>Chasse — réserve et adversaires humains</x:v>
      </x:c>
      <x:c r="K3371" s="130" t="n">
        <x:v>10</x:v>
      </x:c>
    </x:row>
    <x:row r="3372" ht="59" customHeight="1">
      <x:c r="A3372" s="121" t="str">
        <x:v>D6-W-GP07-REPONSE-A-01</x:v>
      </x:c>
      <x:c r="B3372" s="122" t="str">
        <x:v>D6-W-GP07</x:v>
      </x:c>
      <x:c r="C3372" s="122" t="str">
        <x:v>REPONSE</x:v>
      </x:c>
      <x:c r="D3372" s="122" t="str">
        <x:v>A</x:v>
      </x:c>
      <x:c r="E3372" s="123" t="n">
        <x:v>1</x:v>
      </x:c>
      <x:c r="F3372" s="122" t="str">
        <x:v>Guide local de Morrak</x:v>
      </x:c>
      <x:c r="G3372" s="122" t="str">
        <x:v>Garde la dernière prise pour ton retour. La montée la plus courte n’est pas toujours celle qui redescend.</x:v>
      </x:c>
      <x:c r="H3372" s="122" t="str">
        <x:v>Réponse au choix retenu ; les autres réponses ne sont pas jouées.</x:v>
      </x:c>
      <x:c r="I3372" s="122" t="str">
        <x:v>Option physiquement praticable ; partenaires mentionnés présents et volontaires ; ressources nécessaires disponibles.</x:v>
      </x:c>
      <x:c r="J3372" s="122" t="str">
        <x:v>Chasse — réserve et adversaires humains</x:v>
      </x:c>
      <x:c r="K3372" s="125" t="n">
        <x:v>18</x:v>
      </x:c>
    </x:row>
    <x:row r="3373" ht="59" customHeight="1">
      <x:c r="A3373" s="126" t="str">
        <x:v>D6-W-GP07-CHOIX-B-01</x:v>
      </x:c>
      <x:c r="B3373" s="127" t="str">
        <x:v>D6-W-GP07</x:v>
      </x:c>
      <x:c r="C3373" s="127" t="str">
        <x:v>CHOIX</x:v>
      </x:c>
      <x:c r="D3373" s="127" t="str">
        <x:v>B</x:v>
      </x:c>
      <x:c r="E3373" s="128" t="n">
        <x:v>1</x:v>
      </x:c>
      <x:c r="F3373" s="127" t="str">
        <x:v>Joueur</x:v>
      </x:c>
      <x:c r="G3373" s="127" t="str">
        <x:v>Je prépare un franchissement sous couverture.</x:v>
      </x:c>
      <x:c r="H3373" s="127" t="str">
        <x:v>Regarder la personne ou l’appui concerné ; intention, pas résultat.</x:v>
      </x:c>
      <x:c r="I3373" s="127" t="str">
        <x:v>Option physiquement praticable ; aucune téléportation ou ressource supposée. Si choix de différer : sortie sûre encore atteignable.</x:v>
      </x:c>
      <x:c r="J3373" s="127" t="str">
        <x:v>Chasse — réserve et adversaires humains</x:v>
      </x:c>
      <x:c r="K3373" s="130" t="n">
        <x:v>6</x:v>
      </x:c>
    </x:row>
    <x:row r="3374" ht="59" customHeight="1">
      <x:c r="A3374" s="121" t="str">
        <x:v>D6-W-GP07-REPONSE-B-01</x:v>
      </x:c>
      <x:c r="B3374" s="122" t="str">
        <x:v>D6-W-GP07</x:v>
      </x:c>
      <x:c r="C3374" s="122" t="str">
        <x:v>REPONSE</x:v>
      </x:c>
      <x:c r="D3374" s="122" t="str">
        <x:v>B</x:v>
      </x:c>
      <x:c r="E3374" s="123" t="n">
        <x:v>1</x:v>
      </x:c>
      <x:c r="F3374" s="122" t="str">
        <x:v>Guide local de Morrak</x:v>
      </x:c>
      <x:c r="G3374" s="122" t="str">
        <x:v>D’abord le poste qui voit les roches hautes. Tu traverseras après le mouvement qui ferme leur angle.</x:v>
      </x:c>
      <x:c r="H3374" s="122" t="str">
        <x:v>Réponse au choix retenu ; les autres réponses ne sont pas jouées.</x:v>
      </x:c>
      <x:c r="I3374" s="122" t="str">
        <x:v>Option physiquement praticable ; aucune téléportation ou ressource supposée. Si choix de différer : sortie sûre encore atteignable.</x:v>
      </x:c>
      <x:c r="J3374" s="122" t="str">
        <x:v>Chasse — réserve et adversaires humains</x:v>
      </x:c>
      <x:c r="K3374" s="125" t="n">
        <x:v>17</x:v>
      </x:c>
    </x:row>
    <x:row r="3375" ht="224" customHeight="1">
      <x:c r="A3375" s="126" t="str">
        <x:v>D6-W-GP08-OUV---01</x:v>
      </x:c>
      <x:c r="B3375" s="127" t="str">
        <x:v>D6-W-GP08</x:v>
      </x:c>
      <x:c r="C3375" s="127" t="str">
        <x:v>OUV</x:v>
      </x:c>
      <x:c r="D3375" s="127" t="str">
        <x:v>-</x:v>
      </x:c>
      <x:c r="E3375" s="128" t="n">
        <x:v>1</x:v>
      </x:c>
      <x:c r="F3375" s="127" t="str">
        <x:v>Guide local de Eshra</x:v>
      </x:c>
      <x:c r="G3375" s="127" t="str">
        <x:v>Je vois l’eau remuée derrière les bois pétrifiés. Cela peut être leur passage ou une bête ; attendons le second signe.</x:v>
      </x:c>
      <x:c r="H3375" s="127" t="str">
        <x:v>Désigne l’élément visible concerné puis laisse au joueur le temps de regarder.</x:v>
      </x:c>
      <x:c r="I3375" s="127" t="str">
        <x:v>Blooded + vaisseau possédé + trajet spatial joué ; contrat de réserve et groupe humain persistant effectivement activés. Guide local présent ou joignable par liaison établie. Cette scène observe un groupe ; aucune rencontre dialoguée avec Mara ni mobilisation des cent profils à la fois.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375" s="127" t="str">
        <x:v>Chasse — réserve et adversaires humains</x:v>
      </x:c>
      <x:c r="K3375" s="130" t="n">
        <x:v>21</x:v>
      </x:c>
    </x:row>
    <x:row r="3376" ht="74" customHeight="1">
      <x:c r="A3376" s="121" t="str">
        <x:v>D6-W-GP08-SUCCES---01</x:v>
      </x:c>
      <x:c r="B3376" s="122" t="str">
        <x:v>D6-W-GP08</x:v>
      </x:c>
      <x:c r="C3376" s="122" t="str">
        <x:v>SUCCES</x:v>
      </x:c>
      <x:c r="D3376" s="122" t="str">
        <x:v>-</x:v>
      </x:c>
      <x:c r="E3376" s="123" t="n">
        <x:v>1</x:v>
      </x:c>
      <x:c r="F3376" s="122" t="str">
        <x:v>Guide local de Eshra</x:v>
      </x:c>
      <x:c r="G3376" s="122" t="str">
        <x:v>Les signes concordants ont confirmé un passage humain dans le secteur observé.</x:v>
      </x:c>
      <x:c r="H3376" s="122" t="str">
        <x:v>Rejoint le point de travail ou de passage réellement obtenu.</x:v>
      </x:c>
      <x:c r="I3376" s="122" t="str">
        <x:v>Résultat correspondant effectivement constaté ; remplace ou supprime la ligne si choix de refus/différé/observation. Ne jamais jouer une victoire non acquise.</x:v>
      </x:c>
      <x:c r="J3376" s="122" t="str">
        <x:v>Chasse — réserve et adversaires humains</x:v>
      </x:c>
      <x:c r="K3376" s="125" t="n">
        <x:v>12</x:v>
      </x:c>
    </x:row>
    <x:row r="3377" ht="44" customHeight="1">
      <x:c r="A3377" s="126" t="str">
        <x:v>D6-W-GP08-ECHEC---01</x:v>
      </x:c>
      <x:c r="B3377" s="127" t="str">
        <x:v>D6-W-GP08</x:v>
      </x:c>
      <x:c r="C3377" s="127" t="str">
        <x:v>ECHEC</x:v>
      </x:c>
      <x:c r="D3377" s="127" t="str">
        <x:v>-</x:v>
      </x:c>
      <x:c r="E3377" s="128" t="n">
        <x:v>1</x:v>
      </x:c>
      <x:c r="F3377" s="127" t="str">
        <x:v>Guide local de Eshra</x:v>
      </x:c>
      <x:c r="G3377" s="127" t="str">
        <x:v>La vague seule ne nomme personne. Nous attendons encore une autre trace.</x:v>
      </x:c>
      <x:c r="H3377" s="127" t="str">
        <x:v>Abaisse la main et regarde la route ou l’objet resté inaccessible.</x:v>
      </x:c>
      <x:c r="I3377" s="127" t="str">
        <x:v>Échec ou blocage correspondant effectivement observé ; les dégâts, objets et positions persistent.</x:v>
      </x:c>
      <x:c r="J3377" s="127" t="str">
        <x:v>Chasse — réserve et adversaires humains</x:v>
      </x:c>
      <x:c r="K3377" s="130" t="n">
        <x:v>12</x:v>
      </x:c>
    </x:row>
    <x:row r="3378" ht="44" customHeight="1">
      <x:c r="A3378" s="121" t="str">
        <x:v>D6-W-GP08-REPRISE---01</x:v>
      </x:c>
      <x:c r="B3378" s="122" t="str">
        <x:v>D6-W-GP08</x:v>
      </x:c>
      <x:c r="C3378" s="122" t="str">
        <x:v>REPRISE</x:v>
      </x:c>
      <x:c r="D3378" s="122" t="str">
        <x:v>-</x:v>
      </x:c>
      <x:c r="E3378" s="123" t="n">
        <x:v>1</x:v>
      </x:c>
      <x:c r="F3378" s="122" t="str">
        <x:v>Guide local de Eshra</x:v>
      </x:c>
      <x:c r="G3378" s="122" t="str">
        <x:v>Le chenal a repris son calme. Reprenons près du dernier appui marqué.</x:v>
      </x:c>
      <x:c r="H3378" s="122" t="str">
        <x:v>Reprend sa place au dernier point sûr, sans rejouer le début.</x:v>
      </x:c>
      <x:c r="I3378" s="122" t="str">
        <x:v>Réinteraction volontaire après interruption ; état de l’action conservé.</x:v>
      </x:c>
      <x:c r="J3378" s="122" t="str">
        <x:v>Chasse — réserve et adversaires humains</x:v>
      </x:c>
      <x:c r="K3378" s="125" t="n">
        <x:v>12</x:v>
      </x:c>
    </x:row>
    <x:row r="3379" ht="59" customHeight="1">
      <x:c r="A3379" s="126" t="str">
        <x:v>D6-W-GP08-CHOIX-A-01</x:v>
      </x:c>
      <x:c r="B3379" s="127" t="str">
        <x:v>D6-W-GP08</x:v>
      </x:c>
      <x:c r="C3379" s="127" t="str">
        <x:v>CHOIX</x:v>
      </x:c>
      <x:c r="D3379" s="127" t="str">
        <x:v>A</x:v>
      </x:c>
      <x:c r="E3379" s="128" t="n">
        <x:v>1</x:v>
      </x:c>
      <x:c r="F3379" s="127" t="str">
        <x:v>Joueur</x:v>
      </x:c>
      <x:c r="G3379" s="127" t="str">
        <x:v>Je compare les traces sur la berge.</x:v>
      </x:c>
      <x:c r="H3379" s="127" t="str">
        <x:v>Regarder la personne ou l’appui concerné ; intention, pas résultat.</x:v>
      </x:c>
      <x:c r="I3379" s="127" t="str">
        <x:v>Option physiquement praticable ; partenaires mentionnés présents et volontaires ; ressources nécessaires disponibles.</x:v>
      </x:c>
      <x:c r="J3379" s="127" t="str">
        <x:v>Chasse — réserve et adversaires humains</x:v>
      </x:c>
      <x:c r="K3379" s="130" t="n">
        <x:v>7</x:v>
      </x:c>
    </x:row>
    <x:row r="3380" ht="59" customHeight="1">
      <x:c r="A3380" s="121" t="str">
        <x:v>D6-W-GP08-REPONSE-A-01</x:v>
      </x:c>
      <x:c r="B3380" s="122" t="str">
        <x:v>D6-W-GP08</x:v>
      </x:c>
      <x:c r="C3380" s="122" t="str">
        <x:v>REPONSE</x:v>
      </x:c>
      <x:c r="D3380" s="122" t="str">
        <x:v>A</x:v>
      </x:c>
      <x:c r="E3380" s="123" t="n">
        <x:v>1</x:v>
      </x:c>
      <x:c r="F3380" s="122" t="str">
        <x:v>Guide local de Eshra</x:v>
      </x:c>
      <x:c r="G3380" s="122" t="str">
        <x:v>Regarde où les pieds ont quitté l’eau. Le courant brouille le milieu, moins les appuis de sortie.</x:v>
      </x:c>
      <x:c r="H3380" s="122" t="str">
        <x:v>Réponse au choix retenu ; les autres réponses ne sont pas jouées.</x:v>
      </x:c>
      <x:c r="I3380" s="122" t="str">
        <x:v>Option physiquement praticable ; partenaires mentionnés présents et volontaires ; ressources nécessaires disponibles.</x:v>
      </x:c>
      <x:c r="J3380" s="122" t="str">
        <x:v>Chasse — réserve et adversaires humains</x:v>
      </x:c>
      <x:c r="K3380" s="125" t="n">
        <x:v>17</x:v>
      </x:c>
    </x:row>
    <x:row r="3381" ht="59" customHeight="1">
      <x:c r="A3381" s="126" t="str">
        <x:v>D6-W-GP08-CHOIX-B-01</x:v>
      </x:c>
      <x:c r="B3381" s="127" t="str">
        <x:v>D6-W-GP08</x:v>
      </x:c>
      <x:c r="C3381" s="127" t="str">
        <x:v>CHOIX</x:v>
      </x:c>
      <x:c r="D3381" s="127" t="str">
        <x:v>B</x:v>
      </x:c>
      <x:c r="E3381" s="128" t="n">
        <x:v>1</x:v>
      </x:c>
      <x:c r="F3381" s="127" t="str">
        <x:v>Joueur</x:v>
      </x:c>
      <x:c r="G3381" s="127" t="str">
        <x:v>Je change de poste pour voir le chenal entier.</x:v>
      </x:c>
      <x:c r="H3381" s="127" t="str">
        <x:v>Regarder la personne ou l’appui concerné ; intention, pas résultat.</x:v>
      </x:c>
      <x:c r="I3381" s="127" t="str">
        <x:v>Option physiquement praticable ; aucune téléportation ou ressource supposée. Si choix de différer : sortie sûre encore atteignable.</x:v>
      </x:c>
      <x:c r="J3381" s="127" t="str">
        <x:v>Chasse — réserve et adversaires humains</x:v>
      </x:c>
      <x:c r="K3381" s="130" t="n">
        <x:v>9</x:v>
      </x:c>
    </x:row>
    <x:row r="3382" ht="59" customHeight="1">
      <x:c r="A3382" s="121" t="str">
        <x:v>D6-W-GP08-REPONSE-B-01</x:v>
      </x:c>
      <x:c r="B3382" s="122" t="str">
        <x:v>D6-W-GP08</x:v>
      </x:c>
      <x:c r="C3382" s="122" t="str">
        <x:v>REPONSE</x:v>
      </x:c>
      <x:c r="D3382" s="122" t="str">
        <x:v>B</x:v>
      </x:c>
      <x:c r="E3382" s="123" t="n">
        <x:v>1</x:v>
      </x:c>
      <x:c r="F3382" s="122" t="str">
        <x:v>Guide local de Eshra</x:v>
      </x:c>
      <x:c r="G3382" s="122" t="str">
        <x:v>Passe par les pilotis reconnus. Ton détour devra rester hors de leur premier angle.</x:v>
      </x:c>
      <x:c r="H3382" s="122" t="str">
        <x:v>Réponse au choix retenu ; les autres réponses ne sont pas jouées.</x:v>
      </x:c>
      <x:c r="I3382" s="122" t="str">
        <x:v>Option physiquement praticable ; aucune téléportation ou ressource supposée. Si choix de différer : sortie sûre encore atteignable.</x:v>
      </x:c>
      <x:c r="J3382" s="122" t="str">
        <x:v>Chasse — réserve et adversaires humains</x:v>
      </x:c>
      <x:c r="K3382" s="125" t="n">
        <x:v>14</x:v>
      </x:c>
    </x:row>
    <x:row r="3383" ht="224" customHeight="1">
      <x:c r="A3383" s="126" t="str">
        <x:v>D6-W-GP09-OUV---01</x:v>
      </x:c>
      <x:c r="B3383" s="127" t="str">
        <x:v>D6-W-GP09</x:v>
      </x:c>
      <x:c r="C3383" s="127" t="str">
        <x:v>OUV</x:v>
      </x:c>
      <x:c r="D3383" s="127" t="str">
        <x:v>-</x:v>
      </x:c>
      <x:c r="E3383" s="128" t="n">
        <x:v>1</x:v>
      </x:c>
      <x:c r="F3383" s="127" t="str">
        <x:v>Guide local de Terek-Va</x:v>
      </x:c>
      <x:c r="G3383" s="127" t="str">
        <x:v>Le bruit vient d’en bas, puis revient au-dessus de nous. Les anciennes machines relient leurs étages.</x:v>
      </x:c>
      <x:c r="H3383" s="127" t="str">
        <x:v>Désigne l’élément visible concerné puis laisse au joueur le temps de regarder.</x:v>
      </x:c>
      <x:c r="I3383" s="127" t="str">
        <x:v>Blooded + vaisseau possédé + trajet spatial joué ; contrat de réserve et groupe humain persistant effectivement activés. Guide local présent ou joignable par liaison établie. Cette scène observe un groupe ; aucune rencontre dialoguée avec Mara ni mobilisation des cent profils à la fois.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383" s="127" t="str">
        <x:v>Chasse — réserve et adversaires humains</x:v>
      </x:c>
      <x:c r="K3383" s="130" t="n">
        <x:v>16</x:v>
      </x:c>
    </x:row>
    <x:row r="3384" ht="74" customHeight="1">
      <x:c r="A3384" s="121" t="str">
        <x:v>D6-W-GP09-SUCCES---01</x:v>
      </x:c>
      <x:c r="B3384" s="122" t="str">
        <x:v>D6-W-GP09</x:v>
      </x:c>
      <x:c r="C3384" s="122" t="str">
        <x:v>SUCCES</x:v>
      </x:c>
      <x:c r="D3384" s="122" t="str">
        <x:v>-</x:v>
      </x:c>
      <x:c r="E3384" s="123" t="n">
        <x:v>1</x:v>
      </x:c>
      <x:c r="F3384" s="122" t="str">
        <x:v>Guide local de Terek-Va</x:v>
      </x:c>
      <x:c r="G3384" s="122" t="str">
        <x:v>Le changement de niveau a été vu par ses paliers. Le groupe n’a pas traversé les parois.</x:v>
      </x:c>
      <x:c r="H3384" s="122" t="str">
        <x:v>Rejoint le point de travail ou de passage réellement obtenu.</x:v>
      </x:c>
      <x:c r="I3384" s="122" t="str">
        <x:v>Résultat correspondant effectivement constaté ; remplace ou supprime la ligne si choix de refus/différé/observation. Ne jamais jouer une victoire non acquise.</x:v>
      </x:c>
      <x:c r="J3384" s="122" t="str">
        <x:v>Chasse — réserve et adversaires humains</x:v>
      </x:c>
      <x:c r="K3384" s="125" t="n">
        <x:v>17</x:v>
      </x:c>
    </x:row>
    <x:row r="3385" ht="44" customHeight="1">
      <x:c r="A3385" s="126" t="str">
        <x:v>D6-W-GP09-ECHEC---01</x:v>
      </x:c>
      <x:c r="B3385" s="127" t="str">
        <x:v>D6-W-GP09</x:v>
      </x:c>
      <x:c r="C3385" s="127" t="str">
        <x:v>ECHEC</x:v>
      </x:c>
      <x:c r="D3385" s="127" t="str">
        <x:v>-</x:v>
      </x:c>
      <x:c r="E3385" s="128" t="n">
        <x:v>1</x:v>
      </x:c>
      <x:c r="F3385" s="127" t="str">
        <x:v>Guide local de Terek-Va</x:v>
      </x:c>
      <x:c r="G3385" s="127" t="str">
        <x:v>La plateforme n’est pas à notre étage. La poursuite doit encore la rejoindre.</x:v>
      </x:c>
      <x:c r="H3385" s="127" t="str">
        <x:v>Abaisse la main et regarde la route ou l’objet resté inaccessible.</x:v>
      </x:c>
      <x:c r="I3385" s="127" t="str">
        <x:v>Échec ou blocage correspondant effectivement observé ; les dégâts, objets et positions persistent.</x:v>
      </x:c>
      <x:c r="J3385" s="127" t="str">
        <x:v>Chasse — réserve et adversaires humains</x:v>
      </x:c>
      <x:c r="K3385" s="130" t="n">
        <x:v>13</x:v>
      </x:c>
    </x:row>
    <x:row r="3386" ht="44" customHeight="1">
      <x:c r="A3386" s="121" t="str">
        <x:v>D6-W-GP09-REPRISE---01</x:v>
      </x:c>
      <x:c r="B3386" s="122" t="str">
        <x:v>D6-W-GP09</x:v>
      </x:c>
      <x:c r="C3386" s="122" t="str">
        <x:v>REPRISE</x:v>
      </x:c>
      <x:c r="D3386" s="122" t="str">
        <x:v>-</x:v>
      </x:c>
      <x:c r="E3386" s="123" t="n">
        <x:v>1</x:v>
      </x:c>
      <x:c r="F3386" s="122" t="str">
        <x:v>Guide local de Terek-Va</x:v>
      </x:c>
      <x:c r="G3386" s="122" t="str">
        <x:v>Le mécanisme a gardé sa position. Reprenons la chasse depuis le palier atteint.</x:v>
      </x:c>
      <x:c r="H3386" s="122" t="str">
        <x:v>Reprend sa place au dernier point sûr, sans rejouer le début.</x:v>
      </x:c>
      <x:c r="I3386" s="122" t="str">
        <x:v>Réinteraction volontaire après interruption ; état de l’action conservé.</x:v>
      </x:c>
      <x:c r="J3386" s="122" t="str">
        <x:v>Chasse — réserve et adversaires humains</x:v>
      </x:c>
      <x:c r="K3386" s="125" t="n">
        <x:v>13</x:v>
      </x:c>
    </x:row>
    <x:row r="3387" ht="59" customHeight="1">
      <x:c r="A3387" s="126" t="str">
        <x:v>D6-W-GP09-CHOIX-A-01</x:v>
      </x:c>
      <x:c r="B3387" s="127" t="str">
        <x:v>D6-W-GP09</x:v>
      </x:c>
      <x:c r="C3387" s="127" t="str">
        <x:v>CHOIX</x:v>
      </x:c>
      <x:c r="D3387" s="127" t="str">
        <x:v>A</x:v>
      </x:c>
      <x:c r="E3387" s="128" t="n">
        <x:v>1</x:v>
      </x:c>
      <x:c r="F3387" s="127" t="str">
        <x:v>Joueur</x:v>
      </x:c>
      <x:c r="G3387" s="127" t="str">
        <x:v>Je reconnais les puits et leurs paliers.</x:v>
      </x:c>
      <x:c r="H3387" s="127" t="str">
        <x:v>Regarder la personne ou l’appui concerné ; intention, pas résultat.</x:v>
      </x:c>
      <x:c r="I3387" s="127" t="str">
        <x:v>Option physiquement praticable ; partenaires mentionnés présents et volontaires ; ressources nécessaires disponibles.</x:v>
      </x:c>
      <x:c r="J3387" s="127" t="str">
        <x:v>Chasse — réserve et adversaires humains</x:v>
      </x:c>
      <x:c r="K3387" s="130" t="n">
        <x:v>7</x:v>
      </x:c>
    </x:row>
    <x:row r="3388" ht="59" customHeight="1">
      <x:c r="A3388" s="121" t="str">
        <x:v>D6-W-GP09-REPONSE-A-01</x:v>
      </x:c>
      <x:c r="B3388" s="122" t="str">
        <x:v>D6-W-GP09</x:v>
      </x:c>
      <x:c r="C3388" s="122" t="str">
        <x:v>REPONSE</x:v>
      </x:c>
      <x:c r="D3388" s="122" t="str">
        <x:v>A</x:v>
      </x:c>
      <x:c r="E3388" s="123" t="n">
        <x:v>1</x:v>
      </x:c>
      <x:c r="F3388" s="122" t="str">
        <x:v>Guide local de Terek-Va</x:v>
      </x:c>
      <x:c r="G3388" s="122" t="str">
        <x:v>Garde chaque sortie visible au retour. Le bord d’un puits ne te dit pas ce qui attend dessous.</x:v>
      </x:c>
      <x:c r="H3388" s="122" t="str">
        <x:v>Réponse au choix retenu ; les autres réponses ne sont pas jouées.</x:v>
      </x:c>
      <x:c r="I3388" s="122" t="str">
        <x:v>Option physiquement praticable ; partenaires mentionnés présents et volontaires ; ressources nécessaires disponibles.</x:v>
      </x:c>
      <x:c r="J3388" s="122" t="str">
        <x:v>Chasse — réserve et adversaires humains</x:v>
      </x:c>
      <x:c r="K3388" s="125" t="n">
        <x:v>18</x:v>
      </x:c>
    </x:row>
    <x:row r="3389" ht="59" customHeight="1">
      <x:c r="A3389" s="126" t="str">
        <x:v>D6-W-GP09-CHOIX-B-01</x:v>
      </x:c>
      <x:c r="B3389" s="127" t="str">
        <x:v>D6-W-GP09</x:v>
      </x:c>
      <x:c r="C3389" s="127" t="str">
        <x:v>CHOIX</x:v>
      </x:c>
      <x:c r="D3389" s="127" t="str">
        <x:v>B</x:v>
      </x:c>
      <x:c r="E3389" s="128" t="n">
        <x:v>1</x:v>
      </x:c>
      <x:c r="F3389" s="127" t="str">
        <x:v>Joueur</x:v>
      </x:c>
      <x:c r="G3389" s="127" t="str">
        <x:v>Je surveille la commande qui fait changer de niveau.</x:v>
      </x:c>
      <x:c r="H3389" s="127" t="str">
        <x:v>Regarder la personne ou l’appui concerné ; intention, pas résultat.</x:v>
      </x:c>
      <x:c r="I3389" s="127" t="str">
        <x:v>Option physiquement praticable ; aucune téléportation ou ressource supposée. Si choix de différer : sortie sûre encore atteignable.</x:v>
      </x:c>
      <x:c r="J3389" s="127" t="str">
        <x:v>Chasse — réserve et adversaires humains</x:v>
      </x:c>
      <x:c r="K3389" s="130" t="n">
        <x:v>9</x:v>
      </x:c>
    </x:row>
    <x:row r="3390" ht="59" customHeight="1">
      <x:c r="A3390" s="121" t="str">
        <x:v>D6-W-GP09-REPONSE-B-01</x:v>
      </x:c>
      <x:c r="B3390" s="122" t="str">
        <x:v>D6-W-GP09</x:v>
      </x:c>
      <x:c r="C3390" s="122" t="str">
        <x:v>REPONSE</x:v>
      </x:c>
      <x:c r="D3390" s="122" t="str">
        <x:v>B</x:v>
      </x:c>
      <x:c r="E3390" s="123" t="n">
        <x:v>1</x:v>
      </x:c>
      <x:c r="F3390" s="122" t="str">
        <x:v>Guide local de Terek-Va</x:v>
      </x:c>
      <x:c r="G3390" s="122" t="str">
        <x:v>Choisis un couvert avec vue sur la plateforme. Il faudra voir qui monte, pas seulement l’entendre.</x:v>
      </x:c>
      <x:c r="H3390" s="122" t="str">
        <x:v>Réponse au choix retenu ; les autres réponses ne sont pas jouées.</x:v>
      </x:c>
      <x:c r="I3390" s="122" t="str">
        <x:v>Option physiquement praticable ; aucune téléportation ou ressource supposée. Si choix de différer : sortie sûre encore atteignable.</x:v>
      </x:c>
      <x:c r="J3390" s="122" t="str">
        <x:v>Chasse — réserve et adversaires humains</x:v>
      </x:c>
      <x:c r="K3390" s="125" t="n">
        <x:v>16</x:v>
      </x:c>
    </x:row>
    <x:row r="3391" ht="224" customHeight="1">
      <x:c r="A3391" s="126" t="str">
        <x:v>D6-W-GP10-OUV---01</x:v>
      </x:c>
      <x:c r="B3391" s="127" t="str">
        <x:v>D6-W-GP10</x:v>
      </x:c>
      <x:c r="C3391" s="127" t="str">
        <x:v>OUV</x:v>
      </x:c>
      <x:c r="D3391" s="127" t="str">
        <x:v>-</x:v>
      </x:c>
      <x:c r="E3391" s="128" t="n">
        <x:v>1</x:v>
      </x:c>
      <x:c r="F3391" s="127" t="str">
        <x:v>Guide local de Qorr</x:v>
      </x:c>
      <x:c r="G3391" s="127" t="str">
        <x:v>L’herbe se couche avec le vent. Le mouvement qui le coupe vient d’un poids, mais il reste à l’identifier.</x:v>
      </x:c>
      <x:c r="H3391" s="127" t="str">
        <x:v>Désigne l’élément visible concerné puis laisse au joueur le temps de regarder.</x:v>
      </x:c>
      <x:c r="I3391" s="127" t="str">
        <x:v>Blooded + vaisseau possédé + trajet spatial joué ; contrat de réserve et groupe humain persistant effectivement activés. Guide local présent ou joignable par liaison établie. Cette scène observe un groupe ; aucune rencontre dialoguée avec Mara ni mobilisation des cent profils à la fois.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391" s="127" t="str">
        <x:v>Chasse — réserve et adversaires humains</x:v>
      </x:c>
      <x:c r="K3391" s="130" t="n">
        <x:v>19</x:v>
      </x:c>
    </x:row>
    <x:row r="3392" ht="74" customHeight="1">
      <x:c r="A3392" s="121" t="str">
        <x:v>D6-W-GP10-SUCCES---01</x:v>
      </x:c>
      <x:c r="B3392" s="122" t="str">
        <x:v>D6-W-GP10</x:v>
      </x:c>
      <x:c r="C3392" s="122" t="str">
        <x:v>SUCCES</x:v>
      </x:c>
      <x:c r="D3392" s="122" t="str">
        <x:v>-</x:v>
      </x:c>
      <x:c r="E3392" s="123" t="n">
        <x:v>1</x:v>
      </x:c>
      <x:c r="F3392" s="122" t="str">
        <x:v>Guide local de Qorr</x:v>
      </x:c>
      <x:c r="G3392" s="122" t="str">
        <x:v>Le passage observé est identifié et le retour préparé tient compte de ses occupants.</x:v>
      </x:c>
      <x:c r="H3392" s="122" t="str">
        <x:v>Rejoint le point de travail ou de passage réellement obtenu.</x:v>
      </x:c>
      <x:c r="I3392" s="122" t="str">
        <x:v>Résultat correspondant effectivement constaté ; remplace ou supprime la ligne si choix de refus/différé/observation. Ne jamais jouer une victoire non acquise.</x:v>
      </x:c>
      <x:c r="J3392" s="122" t="str">
        <x:v>Chasse — réserve et adversaires humains</x:v>
      </x:c>
      <x:c r="K3392" s="125" t="n">
        <x:v>14</x:v>
      </x:c>
    </x:row>
    <x:row r="3393" ht="44" customHeight="1">
      <x:c r="A3393" s="126" t="str">
        <x:v>D6-W-GP10-ECHEC---01</x:v>
      </x:c>
      <x:c r="B3393" s="127" t="str">
        <x:v>D6-W-GP10</x:v>
      </x:c>
      <x:c r="C3393" s="127" t="str">
        <x:v>ECHEC</x:v>
      </x:c>
      <x:c r="D3393" s="127" t="str">
        <x:v>-</x:v>
      </x:c>
      <x:c r="E3393" s="128" t="n">
        <x:v>1</x:v>
      </x:c>
      <x:c r="F3393" s="127" t="str">
        <x:v>Guide local de Qorr</x:v>
      </x:c>
      <x:c r="G3393" s="127" t="str">
        <x:v>La silhouette est restée cachée. Ne donne pas une identité à toute herbe qui bouge.</x:v>
      </x:c>
      <x:c r="H3393" s="127" t="str">
        <x:v>Abaisse la main et regarde la route ou l’objet resté inaccessible.</x:v>
      </x:c>
      <x:c r="I3393" s="127" t="str">
        <x:v>Échec ou blocage correspondant effectivement observé ; les dégâts, objets et positions persistent.</x:v>
      </x:c>
      <x:c r="J3393" s="127" t="str">
        <x:v>Chasse — réserve et adversaires humains</x:v>
      </x:c>
      <x:c r="K3393" s="130" t="n">
        <x:v>15</x:v>
      </x:c>
    </x:row>
    <x:row r="3394" ht="44" customHeight="1">
      <x:c r="A3394" s="121" t="str">
        <x:v>D6-W-GP10-REPRISE---01</x:v>
      </x:c>
      <x:c r="B3394" s="122" t="str">
        <x:v>D6-W-GP10</x:v>
      </x:c>
      <x:c r="C3394" s="122" t="str">
        <x:v>REPRISE</x:v>
      </x:c>
      <x:c r="D3394" s="122" t="str">
        <x:v>-</x:v>
      </x:c>
      <x:c r="E3394" s="123" t="n">
        <x:v>1</x:v>
      </x:c>
      <x:c r="F3394" s="122" t="str">
        <x:v>Guide local de Qorr</x:v>
      </x:c>
      <x:c r="G3394" s="122" t="str">
        <x:v>Le vent a changé. Reprenons l’observation depuis le côté abrité des roches.</x:v>
      </x:c>
      <x:c r="H3394" s="122" t="str">
        <x:v>Reprend sa place au dernier point sûr, sans rejouer le début.</x:v>
      </x:c>
      <x:c r="I3394" s="122" t="str">
        <x:v>Réinteraction volontaire après interruption ; état de l’action conservé.</x:v>
      </x:c>
      <x:c r="J3394" s="122" t="str">
        <x:v>Chasse — réserve et adversaires humains</x:v>
      </x:c>
      <x:c r="K3394" s="125" t="n">
        <x:v>12</x:v>
      </x:c>
    </x:row>
    <x:row r="3395" ht="59" customHeight="1">
      <x:c r="A3395" s="126" t="str">
        <x:v>D6-W-GP10-CHOIX-A-01</x:v>
      </x:c>
      <x:c r="B3395" s="127" t="str">
        <x:v>D6-W-GP10</x:v>
      </x:c>
      <x:c r="C3395" s="127" t="str">
        <x:v>CHOIX</x:v>
      </x:c>
      <x:c r="D3395" s="127" t="str">
        <x:v>A</x:v>
      </x:c>
      <x:c r="E3395" s="128" t="n">
        <x:v>1</x:v>
      </x:c>
      <x:c r="F3395" s="127" t="str">
        <x:v>Joueur</x:v>
      </x:c>
      <x:c r="G3395" s="127" t="str">
        <x:v>Je lis sa route depuis les roches.</x:v>
      </x:c>
      <x:c r="H3395" s="127" t="str">
        <x:v>Regarder la personne ou l’appui concerné ; intention, pas résultat.</x:v>
      </x:c>
      <x:c r="I3395" s="127" t="str">
        <x:v>Option physiquement praticable ; partenaires mentionnés présents et volontaires ; ressources nécessaires disponibles.</x:v>
      </x:c>
      <x:c r="J3395" s="127" t="str">
        <x:v>Chasse — réserve et adversaires humains</x:v>
      </x:c>
      <x:c r="K3395" s="130" t="n">
        <x:v>7</x:v>
      </x:c>
    </x:row>
    <x:row r="3396" ht="59" customHeight="1">
      <x:c r="A3396" s="121" t="str">
        <x:v>D6-W-GP10-REPONSE-A-01</x:v>
      </x:c>
      <x:c r="B3396" s="122" t="str">
        <x:v>D6-W-GP10</x:v>
      </x:c>
      <x:c r="C3396" s="122" t="str">
        <x:v>REPONSE</x:v>
      </x:c>
      <x:c r="D3396" s="122" t="str">
        <x:v>A</x:v>
      </x:c>
      <x:c r="E3396" s="123" t="n">
        <x:v>1</x:v>
      </x:c>
      <x:c r="F3396" s="122" t="str">
        <x:v>Guide local de Qorr</x:v>
      </x:c>
      <x:c r="G3396" s="122" t="str">
        <x:v>Laisse passer une rafale avant de conclure. Les mêmes tiges peuvent tromper deux fois.</x:v>
      </x:c>
      <x:c r="H3396" s="122" t="str">
        <x:v>Réponse au choix retenu ; les autres réponses ne sont pas jouées.</x:v>
      </x:c>
      <x:c r="I3396" s="122" t="str">
        <x:v>Option physiquement praticable ; partenaires mentionnés présents et volontaires ; ressources nécessaires disponibles.</x:v>
      </x:c>
      <x:c r="J3396" s="122" t="str">
        <x:v>Chasse — réserve et adversaires humains</x:v>
      </x:c>
      <x:c r="K3396" s="125" t="n">
        <x:v>14</x:v>
      </x:c>
    </x:row>
    <x:row r="3397" ht="59" customHeight="1">
      <x:c r="A3397" s="126" t="str">
        <x:v>D6-W-GP10-CHOIX-B-01</x:v>
      </x:c>
      <x:c r="B3397" s="127" t="str">
        <x:v>D6-W-GP10</x:v>
      </x:c>
      <x:c r="C3397" s="127" t="str">
        <x:v>CHOIX</x:v>
      </x:c>
      <x:c r="D3397" s="127" t="str">
        <x:v>B</x:v>
      </x:c>
      <x:c r="E3397" s="128" t="n">
        <x:v>1</x:v>
      </x:c>
      <x:c r="F3397" s="127" t="str">
        <x:v>Joueur</x:v>
      </x:c>
      <x:c r="G3397" s="127" t="str">
        <x:v>Je prépare un retour près de l’oasis avant la traque.</x:v>
      </x:c>
      <x:c r="H3397" s="127" t="str">
        <x:v>Regarder la personne ou l’appui concerné ; intention, pas résultat.</x:v>
      </x:c>
      <x:c r="I3397" s="127" t="str">
        <x:v>Option physiquement praticable ; aucune téléportation ou ressource supposée. Si choix de différer : sortie sûre encore atteignable.</x:v>
      </x:c>
      <x:c r="J3397" s="127" t="str">
        <x:v>Chasse — réserve et adversaires humains</x:v>
      </x:c>
      <x:c r="K3397" s="130" t="n">
        <x:v>10</x:v>
      </x:c>
    </x:row>
    <x:row r="3398" ht="59" customHeight="1">
      <x:c r="A3398" s="121" t="str">
        <x:v>D6-W-GP10-REPONSE-B-01</x:v>
      </x:c>
      <x:c r="B3398" s="122" t="str">
        <x:v>D6-W-GP10</x:v>
      </x:c>
      <x:c r="C3398" s="122" t="str">
        <x:v>REPONSE</x:v>
      </x:c>
      <x:c r="D3398" s="122" t="str">
        <x:v>B</x:v>
      </x:c>
      <x:c r="E3398" s="123" t="n">
        <x:v>1</x:v>
      </x:c>
      <x:c r="F3398" s="122" t="str">
        <x:v>Guide local de Qorr</x:v>
      </x:c>
      <x:c r="G3398" s="122" t="str">
        <x:v>Vérifie la place et les traces autour de l’eau. La halte peut déjà avoir des occupants.</x:v>
      </x:c>
      <x:c r="H3398" s="122" t="str">
        <x:v>Réponse au choix retenu ; les autres réponses ne sont pas jouées.</x:v>
      </x:c>
      <x:c r="I3398" s="122" t="str">
        <x:v>Option physiquement praticable ; aucune téléportation ou ressource supposée. Si choix de différer : sortie sûre encore atteignable.</x:v>
      </x:c>
      <x:c r="J3398" s="122" t="str">
        <x:v>Chasse — réserve et adversaires humains</x:v>
      </x:c>
      <x:c r="K3398" s="125" t="n">
        <x:v>16</x:v>
      </x:c>
    </x:row>
    <x:row r="3399" ht="194" customHeight="1">
      <x:c r="A3399" s="126" t="str">
        <x:v>D6-W-MOUNT-01-OUV---01</x:v>
      </x:c>
      <x:c r="B3399" s="127" t="str">
        <x:v>D6-W-MOUNT-01</x:v>
      </x:c>
      <x:c r="C3399" s="127" t="str">
        <x:v>OUV</x:v>
      </x:c>
      <x:c r="D3399" s="127" t="str">
        <x:v>-</x:v>
      </x:c>
      <x:c r="E3399" s="128" t="n">
        <x:v>1</x:v>
      </x:c>
      <x:c r="F3399" s="127" t="str">
        <x:v>Soigneuse du porte-corne</x:v>
      </x:c>
      <x:c r="G3399" s="127" t="str">
        <x:v>Il s’abrite du côté où la cendre tombe le moins. Rejoins-le par là ; tu te montreras avant de tendre la main.</x:v>
      </x:c>
      <x:c r="H3399" s="127" t="str">
        <x:v>Désigne l’élément visible concerné puis laisse au joueur le temps de regarder.</x:v>
      </x:c>
      <x:c r="I3399" s="127" t="str">
        <x:v>Porte-corne individuel présent ; habitat adapté ; seuils de lien V5 conservés : 25 approche, 50 monte, 75 charge, 100 signature, gain plafonné à 5 par séance. Aucun seuil gagné par dialogue.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399" s="127" t="str">
        <x:v>Monture — rencontre et confiance</x:v>
      </x:c>
      <x:c r="K3399" s="130" t="n">
        <x:v>22</x:v>
      </x:c>
    </x:row>
    <x:row r="3400" ht="74" customHeight="1">
      <x:c r="A3400" s="121" t="str">
        <x:v>D6-W-MOUNT-01-SUCCES---01</x:v>
      </x:c>
      <x:c r="B3400" s="122" t="str">
        <x:v>D6-W-MOUNT-01</x:v>
      </x:c>
      <x:c r="C3400" s="122" t="str">
        <x:v>SUCCES</x:v>
      </x:c>
      <x:c r="D3400" s="122" t="str">
        <x:v>-</x:v>
      </x:c>
      <x:c r="E3400" s="123" t="n">
        <x:v>1</x:v>
      </x:c>
      <x:c r="F3400" s="122" t="str">
        <x:v>Soigneuse du porte-corne</x:v>
      </x:c>
      <x:c r="G3400" s="122" t="str">
        <x:v>Il a terminé la séance et rejoint son abri. Votre progrès vient de ce trajet partagé.</x:v>
      </x:c>
      <x:c r="H3400" s="122" t="str">
        <x:v>Rejoint le point de travail ou de passage réellement obtenu.</x:v>
      </x:c>
      <x:c r="I3400" s="122" t="str">
        <x:v>Résultat correspondant effectivement constaté ; remplace ou supprime la ligne si choix de refus/différé/observation. Ne jamais jouer une victoire non acquise.</x:v>
      </x:c>
      <x:c r="J3400" s="122" t="str">
        <x:v>Monture — rencontre et confiance</x:v>
      </x:c>
      <x:c r="K3400" s="125" t="n">
        <x:v>16</x:v>
      </x:c>
    </x:row>
    <x:row r="3401" ht="44" customHeight="1">
      <x:c r="A3401" s="126" t="str">
        <x:v>D6-W-MOUNT-01-ECHEC---01</x:v>
      </x:c>
      <x:c r="B3401" s="127" t="str">
        <x:v>D6-W-MOUNT-01</x:v>
      </x:c>
      <x:c r="C3401" s="127" t="str">
        <x:v>ECHEC</x:v>
      </x:c>
      <x:c r="D3401" s="127" t="str">
        <x:v>-</x:v>
      </x:c>
      <x:c r="E3401" s="128" t="n">
        <x:v>1</x:v>
      </x:c>
      <x:c r="F3401" s="127" t="str">
        <x:v>Soigneuse du porte-corne</x:v>
      </x:c>
      <x:c r="G3401" s="127" t="str">
        <x:v>Il a refusé l’approche. Recule du côté abrité ; nous reprendrons plus court.</x:v>
      </x:c>
      <x:c r="H3401" s="127" t="str">
        <x:v>Abaisse la main et regarde la route ou l’objet resté inaccessible.</x:v>
      </x:c>
      <x:c r="I3401" s="127" t="str">
        <x:v>Échec ou blocage correspondant effectivement observé ; les dégâts, objets et positions persistent.</x:v>
      </x:c>
      <x:c r="J3401" s="127" t="str">
        <x:v>Monture — rencontre et confiance</x:v>
      </x:c>
      <x:c r="K3401" s="130" t="n">
        <x:v>13</x:v>
      </x:c>
    </x:row>
    <x:row r="3402" ht="44" customHeight="1">
      <x:c r="A3402" s="121" t="str">
        <x:v>D6-W-MOUNT-01-REPRISE---01</x:v>
      </x:c>
      <x:c r="B3402" s="122" t="str">
        <x:v>D6-W-MOUNT-01</x:v>
      </x:c>
      <x:c r="C3402" s="122" t="str">
        <x:v>REPRISE</x:v>
      </x:c>
      <x:c r="D3402" s="122" t="str">
        <x:v>-</x:v>
      </x:c>
      <x:c r="E3402" s="123" t="n">
        <x:v>1</x:v>
      </x:c>
      <x:c r="F3402" s="122" t="str">
        <x:v>Soigneuse du porte-corne</x:v>
      </x:c>
      <x:c r="G3402" s="122" t="str">
        <x:v>Il est toujours ici avec ce qu’il a appris et la fatigue de la séance.</x:v>
      </x:c>
      <x:c r="H3402" s="122" t="str">
        <x:v>Reprend sa place au dernier point sûr, sans rejouer le début.</x:v>
      </x:c>
      <x:c r="I3402" s="122" t="str">
        <x:v>Réinteraction volontaire après interruption ; état de l’action conservé.</x:v>
      </x:c>
      <x:c r="J3402" s="122" t="str">
        <x:v>Monture — rencontre et confiance</x:v>
      </x:c>
      <x:c r="K3402" s="125" t="n">
        <x:v>15</x:v>
      </x:c>
    </x:row>
    <x:row r="3403" ht="59" customHeight="1">
      <x:c r="A3403" s="126" t="str">
        <x:v>D6-W-MOUNT-01-CHOIX-A-01</x:v>
      </x:c>
      <x:c r="B3403" s="127" t="str">
        <x:v>D6-W-MOUNT-01</x:v>
      </x:c>
      <x:c r="C3403" s="127" t="str">
        <x:v>CHOIX</x:v>
      </x:c>
      <x:c r="D3403" s="127" t="str">
        <x:v>A</x:v>
      </x:c>
      <x:c r="E3403" s="128" t="n">
        <x:v>1</x:v>
      </x:c>
      <x:c r="F3403" s="127" t="str">
        <x:v>Joueur</x:v>
      </x:c>
      <x:c r="G3403" s="127" t="str">
        <x:v>Je marche près de lui sans monter.</x:v>
      </x:c>
      <x:c r="H3403" s="127" t="str">
        <x:v>Regarder la personne ou l’appui concerné ; intention, pas résultat.</x:v>
      </x:c>
      <x:c r="I3403" s="127" t="str">
        <x:v>Option physiquement praticable ; partenaires mentionnés présents et volontaires ; ressources nécessaires disponibles.</x:v>
      </x:c>
      <x:c r="J3403" s="127" t="str">
        <x:v>Monture — rencontre et confiance</x:v>
      </x:c>
      <x:c r="K3403" s="130" t="n">
        <x:v>7</x:v>
      </x:c>
    </x:row>
    <x:row r="3404" ht="59" customHeight="1">
      <x:c r="A3404" s="121" t="str">
        <x:v>D6-W-MOUNT-01-REPONSE-A-01</x:v>
      </x:c>
      <x:c r="B3404" s="122" t="str">
        <x:v>D6-W-MOUNT-01</x:v>
      </x:c>
      <x:c r="C3404" s="122" t="str">
        <x:v>REPONSE</x:v>
      </x:c>
      <x:c r="D3404" s="122" t="str">
        <x:v>A</x:v>
      </x:c>
      <x:c r="E3404" s="123" t="n">
        <x:v>1</x:v>
      </x:c>
      <x:c r="F3404" s="122" t="str">
        <x:v>Soigneuse du porte-corne</x:v>
      </x:c>
      <x:c r="G3404" s="122" t="str">
        <x:v>Garde un appui large pour son demi-tour. Il ne connaît pas encore toutes tes demandes.</x:v>
      </x:c>
      <x:c r="H3404" s="122" t="str">
        <x:v>Réponse au choix retenu ; les autres réponses ne sont pas jouées.</x:v>
      </x:c>
      <x:c r="I3404" s="122" t="str">
        <x:v>Option physiquement praticable ; partenaires mentionnés présents et volontaires ; ressources nécessaires disponibles.</x:v>
      </x:c>
      <x:c r="J3404" s="122" t="str">
        <x:v>Monture — rencontre et confiance</x:v>
      </x:c>
      <x:c r="K3404" s="125" t="n">
        <x:v>15</x:v>
      </x:c>
    </x:row>
    <x:row r="3405" ht="59" customHeight="1">
      <x:c r="A3405" s="126" t="str">
        <x:v>D6-W-MOUNT-01-CHOIX-B-01</x:v>
      </x:c>
      <x:c r="B3405" s="127" t="str">
        <x:v>D6-W-MOUNT-01</x:v>
      </x:c>
      <x:c r="C3405" s="127" t="str">
        <x:v>CHOIX</x:v>
      </x:c>
      <x:c r="D3405" s="127" t="str">
        <x:v>B</x:v>
      </x:c>
      <x:c r="E3405" s="128" t="n">
        <x:v>1</x:v>
      </x:c>
      <x:c r="F3405" s="127" t="str">
        <x:v>Joueur</x:v>
      </x:c>
      <x:c r="G3405" s="127" t="str">
        <x:v>Je prépare son poste de repos avant l’exercice.</x:v>
      </x:c>
      <x:c r="H3405" s="127" t="str">
        <x:v>Regarder la personne ou l’appui concerné ; intention, pas résultat.</x:v>
      </x:c>
      <x:c r="I3405" s="127" t="str">
        <x:v>Option physiquement praticable ; aucune téléportation ou ressource supposée. Si choix de différer : sortie sûre encore atteignable.</x:v>
      </x:c>
      <x:c r="J3405" s="127" t="str">
        <x:v>Monture — rencontre et confiance</x:v>
      </x:c>
      <x:c r="K3405" s="130" t="n">
        <x:v>8</x:v>
      </x:c>
    </x:row>
    <x:row r="3406" ht="59" customHeight="1">
      <x:c r="A3406" s="121" t="str">
        <x:v>D6-W-MOUNT-01-REPONSE-B-01</x:v>
      </x:c>
      <x:c r="B3406" s="122" t="str">
        <x:v>D6-W-MOUNT-01</x:v>
      </x:c>
      <x:c r="C3406" s="122" t="str">
        <x:v>REPONSE</x:v>
      </x:c>
      <x:c r="D3406" s="122" t="str">
        <x:v>B</x:v>
      </x:c>
      <x:c r="E3406" s="123" t="n">
        <x:v>1</x:v>
      </x:c>
      <x:c r="F3406" s="122" t="str">
        <x:v>Soigneuse du porte-corne</x:v>
      </x:c>
      <x:c r="G3406" s="122" t="str">
        <x:v>Vérifie le sol et la place de ses cornes. Le box de l’autre espèce ne lui convient pas par sa seule porte.</x:v>
      </x:c>
      <x:c r="H3406" s="122" t="str">
        <x:v>Réponse au choix retenu ; les autres réponses ne sont pas jouées.</x:v>
      </x:c>
      <x:c r="I3406" s="122" t="str">
        <x:v>Option physiquement praticable ; aucune téléportation ou ressource supposée. Si choix de différer : sortie sûre encore atteignable.</x:v>
      </x:c>
      <x:c r="J3406" s="122" t="str">
        <x:v>Monture — rencontre et confiance</x:v>
      </x:c>
      <x:c r="K3406" s="125" t="n">
        <x:v>22</x:v>
      </x:c>
    </x:row>
    <x:row r="3407" ht="194" customHeight="1">
      <x:c r="A3407" s="126" t="str">
        <x:v>D6-W-MOUNT-02-OUV---01</x:v>
      </x:c>
      <x:c r="B3407" s="127" t="str">
        <x:v>D6-W-MOUNT-02</x:v>
      </x:c>
      <x:c r="C3407" s="127" t="str">
        <x:v>OUV</x:v>
      </x:c>
      <x:c r="D3407" s="127" t="str">
        <x:v>-</x:v>
      </x:c>
      <x:c r="E3407" s="128" t="n">
        <x:v>1</x:v>
      </x:c>
      <x:c r="F3407" s="127" t="str">
        <x:v>Guide du marcheur de basalte</x:v>
      </x:c>
      <x:c r="G3407" s="127" t="str">
        <x:v>Il connaît ce plateau à son allure. Si tu cours devant, il s’arrête pour regarder ce que tu lui caches.</x:v>
      </x:c>
      <x:c r="H3407" s="127" t="str">
        <x:v>Désigne l’élément visible concerné puis laisse au joueur le temps de regarder.</x:v>
      </x:c>
      <x:c r="I3407" s="127" t="str">
        <x:v>Individu MOUNT-02 présent ; lien et fatigue persistants ; charge après seuil 75, montée après 50 ; séance plafonnée à 5 de lien. Aucun exercice incompatible rendu accessible par la réponse.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407" s="127" t="str">
        <x:v>Monture — allure et charge</x:v>
      </x:c>
      <x:c r="K3407" s="130" t="n">
        <x:v>20</x:v>
      </x:c>
    </x:row>
    <x:row r="3408" ht="74" customHeight="1">
      <x:c r="A3408" s="121" t="str">
        <x:v>D6-W-MOUNT-02-SUCCES---01</x:v>
      </x:c>
      <x:c r="B3408" s="122" t="str">
        <x:v>D6-W-MOUNT-02</x:v>
      </x:c>
      <x:c r="C3408" s="122" t="str">
        <x:v>SUCCES</x:v>
      </x:c>
      <x:c r="D3408" s="122" t="str">
        <x:v>-</x:v>
      </x:c>
      <x:c r="E3408" s="123" t="n">
        <x:v>1</x:v>
      </x:c>
      <x:c r="F3408" s="122" t="str">
        <x:v>Guide du marcheur de basalte</x:v>
      </x:c>
      <x:c r="G3408" s="122" t="str">
        <x:v>La traversée est finie et sa charge a été retirée. L’animal peut prendre sa halte.</x:v>
      </x:c>
      <x:c r="H3408" s="122" t="str">
        <x:v>Rejoint le point de travail ou de passage réellement obtenu.</x:v>
      </x:c>
      <x:c r="I3408" s="122" t="str">
        <x:v>Résultat correspondant effectivement constaté ; remplace ou supprime la ligne si choix de refus/différé/observation. Ne jamais jouer une victoire non acquise.</x:v>
      </x:c>
      <x:c r="J3408" s="122" t="str">
        <x:v>Monture — allure et charge</x:v>
      </x:c>
      <x:c r="K3408" s="125" t="n">
        <x:v>15</x:v>
      </x:c>
    </x:row>
    <x:row r="3409" ht="44" customHeight="1">
      <x:c r="A3409" s="126" t="str">
        <x:v>D6-W-MOUNT-02-ECHEC---01</x:v>
      </x:c>
      <x:c r="B3409" s="127" t="str">
        <x:v>D6-W-MOUNT-02</x:v>
      </x:c>
      <x:c r="C3409" s="127" t="str">
        <x:v>ECHEC</x:v>
      </x:c>
      <x:c r="D3409" s="127" t="str">
        <x:v>-</x:v>
      </x:c>
      <x:c r="E3409" s="128" t="n">
        <x:v>1</x:v>
      </x:c>
      <x:c r="F3409" s="127" t="str">
        <x:v>Guide du marcheur de basalte</x:v>
      </x:c>
      <x:c r="G3409" s="127" t="str">
        <x:v>Il fatigue avant la montée. Nous n’avons pas à finir toute la route aujourd’hui.</x:v>
      </x:c>
      <x:c r="H3409" s="127" t="str">
        <x:v>Abaisse la main et regarde la route ou l’objet resté inaccessible.</x:v>
      </x:c>
      <x:c r="I3409" s="127" t="str">
        <x:v>Échec ou blocage correspondant effectivement observé ; les dégâts, objets et positions persistent.</x:v>
      </x:c>
      <x:c r="J3409" s="127" t="str">
        <x:v>Monture — allure et charge</x:v>
      </x:c>
      <x:c r="K3409" s="130" t="n">
        <x:v>14</x:v>
      </x:c>
    </x:row>
    <x:row r="3410" ht="44" customHeight="1">
      <x:c r="A3410" s="121" t="str">
        <x:v>D6-W-MOUNT-02-REPRISE---01</x:v>
      </x:c>
      <x:c r="B3410" s="122" t="str">
        <x:v>D6-W-MOUNT-02</x:v>
      </x:c>
      <x:c r="C3410" s="122" t="str">
        <x:v>REPRISE</x:v>
      </x:c>
      <x:c r="D3410" s="122" t="str">
        <x:v>-</x:v>
      </x:c>
      <x:c r="E3410" s="123" t="n">
        <x:v>1</x:v>
      </x:c>
      <x:c r="F3410" s="122" t="str">
        <x:v>Guide du marcheur de basalte</x:v>
      </x:c>
      <x:c r="G3410" s="122" t="str">
        <x:v>La dernière montée reste devant nous. Reprenons seulement après sa récupération.</x:v>
      </x:c>
      <x:c r="H3410" s="122" t="str">
        <x:v>Reprend sa place au dernier point sûr, sans rejouer le début.</x:v>
      </x:c>
      <x:c r="I3410" s="122" t="str">
        <x:v>Réinteraction volontaire après interruption ; état de l’action conservé.</x:v>
      </x:c>
      <x:c r="J3410" s="122" t="str">
        <x:v>Monture — allure et charge</x:v>
      </x:c>
      <x:c r="K3410" s="125" t="n">
        <x:v>11</x:v>
      </x:c>
    </x:row>
    <x:row r="3411" ht="59" customHeight="1">
      <x:c r="A3411" s="126" t="str">
        <x:v>D6-W-MOUNT-02-CHOIX-A-01</x:v>
      </x:c>
      <x:c r="B3411" s="127" t="str">
        <x:v>D6-W-MOUNT-02</x:v>
      </x:c>
      <x:c r="C3411" s="127" t="str">
        <x:v>CHOIX</x:v>
      </x:c>
      <x:c r="D3411" s="127" t="str">
        <x:v>A</x:v>
      </x:c>
      <x:c r="E3411" s="128" t="n">
        <x:v>1</x:v>
      </x:c>
      <x:c r="F3411" s="127" t="str">
        <x:v>Joueur</x:v>
      </x:c>
      <x:c r="G3411" s="127" t="str">
        <x:v>Je règle ma marche sur la sienne.</x:v>
      </x:c>
      <x:c r="H3411" s="127" t="str">
        <x:v>Regarder la personne ou l’appui concerné ; intention, pas résultat.</x:v>
      </x:c>
      <x:c r="I3411" s="127" t="str">
        <x:v>Option physiquement praticable ; partenaires mentionnés présents et volontaires ; ressources nécessaires disponibles.</x:v>
      </x:c>
      <x:c r="J3411" s="127" t="str">
        <x:v>Monture — allure et charge</x:v>
      </x:c>
      <x:c r="K3411" s="130" t="n">
        <x:v>7</x:v>
      </x:c>
    </x:row>
    <x:row r="3412" ht="59" customHeight="1">
      <x:c r="A3412" s="121" t="str">
        <x:v>D6-W-MOUNT-02-REPONSE-A-01</x:v>
      </x:c>
      <x:c r="B3412" s="122" t="str">
        <x:v>D6-W-MOUNT-02</x:v>
      </x:c>
      <x:c r="C3412" s="122" t="str">
        <x:v>REPONSE</x:v>
      </x:c>
      <x:c r="D3412" s="122" t="str">
        <x:v>A</x:v>
      </x:c>
      <x:c r="E3412" s="123" t="n">
        <x:v>1</x:v>
      </x:c>
      <x:c r="F3412" s="122" t="str">
        <x:v>Guide du marcheur de basalte</x:v>
      </x:c>
      <x:c r="G3412" s="122" t="str">
        <x:v>Reste à son épaule et laisse-lui voir le prochain appui. Le retour compte aussi dans l’exercice.</x:v>
      </x:c>
      <x:c r="H3412" s="122" t="str">
        <x:v>Réponse au choix retenu ; les autres réponses ne sont pas jouées.</x:v>
      </x:c>
      <x:c r="I3412" s="122" t="str">
        <x:v>Option physiquement praticable ; partenaires mentionnés présents et volontaires ; ressources nécessaires disponibles.</x:v>
      </x:c>
      <x:c r="J3412" s="122" t="str">
        <x:v>Monture — allure et charge</x:v>
      </x:c>
      <x:c r="K3412" s="125" t="n">
        <x:v>16</x:v>
      </x:c>
    </x:row>
    <x:row r="3413" ht="59" customHeight="1">
      <x:c r="A3413" s="126" t="str">
        <x:v>D6-W-MOUNT-02-CHOIX-B-01</x:v>
      </x:c>
      <x:c r="B3413" s="127" t="str">
        <x:v>D6-W-MOUNT-02</x:v>
      </x:c>
      <x:c r="C3413" s="127" t="str">
        <x:v>CHOIX</x:v>
      </x:c>
      <x:c r="D3413" s="127" t="str">
        <x:v>B</x:v>
      </x:c>
      <x:c r="E3413" s="128" t="n">
        <x:v>1</x:v>
      </x:c>
      <x:c r="F3413" s="127" t="str">
        <x:v>Joueur</x:v>
      </x:c>
      <x:c r="G3413" s="127" t="str">
        <x:v>Je vérifie d’abord la charge modérée de la séance.</x:v>
      </x:c>
      <x:c r="H3413" s="127" t="str">
        <x:v>Regarder la personne ou l’appui concerné ; intention, pas résultat.</x:v>
      </x:c>
      <x:c r="I3413" s="127" t="str">
        <x:v>Option physiquement praticable ; aucune téléportation ou ressource supposée. Si choix de différer : sortie sûre encore atteignable.</x:v>
      </x:c>
      <x:c r="J3413" s="127" t="str">
        <x:v>Monture — allure et charge</x:v>
      </x:c>
      <x:c r="K3413" s="130" t="n">
        <x:v>9</x:v>
      </x:c>
    </x:row>
    <x:row r="3414" ht="59" customHeight="1">
      <x:c r="A3414" s="121" t="str">
        <x:v>D6-W-MOUNT-02-REPONSE-B-01</x:v>
      </x:c>
      <x:c r="B3414" s="122" t="str">
        <x:v>D6-W-MOUNT-02</x:v>
      </x:c>
      <x:c r="C3414" s="122" t="str">
        <x:v>REPONSE</x:v>
      </x:c>
      <x:c r="D3414" s="122" t="str">
        <x:v>B</x:v>
      </x:c>
      <x:c r="E3414" s="123" t="n">
        <x:v>1</x:v>
      </x:c>
      <x:c r="F3414" s="122" t="str">
        <x:v>Guide du marcheur de basalte</x:v>
      </x:c>
      <x:c r="G3414" s="122" t="str">
        <x:v>Place-la au poste d’essai. On ajuste son poids avant de la poser sur lui.</x:v>
      </x:c>
      <x:c r="H3414" s="122" t="str">
        <x:v>Réponse au choix retenu ; les autres réponses ne sont pas jouées.</x:v>
      </x:c>
      <x:c r="I3414" s="122" t="str">
        <x:v>Option physiquement praticable ; aucune téléportation ou ressource supposée. Si choix de différer : sortie sûre encore atteignable.</x:v>
      </x:c>
      <x:c r="J3414" s="122" t="str">
        <x:v>Monture — allure et charge</x:v>
      </x:c>
      <x:c r="K3414" s="125" t="n">
        <x:v>14</x:v>
      </x:c>
    </x:row>
    <x:row r="3415" ht="194" customHeight="1">
      <x:c r="A3415" s="126" t="str">
        <x:v>D6-W-MOUNT-03-OUV---01</x:v>
      </x:c>
      <x:c r="B3415" s="127" t="str">
        <x:v>D6-W-MOUNT-03</x:v>
      </x:c>
      <x:c r="C3415" s="127" t="str">
        <x:v>OUV</x:v>
      </x:c>
      <x:c r="D3415" s="127" t="str">
        <x:v>-</x:v>
      </x:c>
      <x:c r="E3415" s="128" t="n">
        <x:v>1</x:v>
      </x:c>
      <x:c r="F3415" s="127" t="str">
        <x:v>Dresseuse du coureur sableux</x:v>
      </x:c>
      <x:c r="G3415" s="127" t="str">
        <x:v>Il ira d’ombre en ombre plus longtemps que toi. Cela ne lui donne pas une route sans eau.</x:v>
      </x:c>
      <x:c r="H3415" s="127" t="str">
        <x:v>Désigne l’élément visible concerné puis laisse au joueur le temps de regarder.</x:v>
      </x:c>
      <x:c r="I3415" s="127" t="str">
        <x:v>Individu MOUNT-03 présent, abri et eau disponibles ; seuils de lien et plafond de séance V5 ; aucun départ spatial de monture avant transport compatible.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415" s="127" t="str">
        <x:v>Monture — préparation d’expédition</x:v>
      </x:c>
      <x:c r="K3415" s="130" t="n">
        <x:v>18</x:v>
      </x:c>
    </x:row>
    <x:row r="3416" ht="74" customHeight="1">
      <x:c r="A3416" s="121" t="str">
        <x:v>D6-W-MOUNT-03-SUCCES---01</x:v>
      </x:c>
      <x:c r="B3416" s="122" t="str">
        <x:v>D6-W-MOUNT-03</x:v>
      </x:c>
      <x:c r="C3416" s="122" t="str">
        <x:v>SUCCES</x:v>
      </x:c>
      <x:c r="D3416" s="122" t="str">
        <x:v>-</x:v>
      </x:c>
      <x:c r="E3416" s="123" t="n">
        <x:v>1</x:v>
      </x:c>
      <x:c r="F3416" s="122" t="str">
        <x:v>Dresseuse du coureur sableux</x:v>
      </x:c>
      <x:c r="G3416" s="122" t="str">
        <x:v>La séance s’est achevée près de l’eau prévue. Sa prochaine marche partira de son repos réel.</x:v>
      </x:c>
      <x:c r="H3416" s="122" t="str">
        <x:v>Rejoint le point de travail ou de passage réellement obtenu.</x:v>
      </x:c>
      <x:c r="I3416" s="122" t="str">
        <x:v>Résultat correspondant effectivement constaté ; remplace ou supprime la ligne si choix de refus/différé/observation. Ne jamais jouer une victoire non acquise.</x:v>
      </x:c>
      <x:c r="J3416" s="122" t="str">
        <x:v>Monture — préparation d’expédition</x:v>
      </x:c>
      <x:c r="K3416" s="125" t="n">
        <x:v>16</x:v>
      </x:c>
    </x:row>
    <x:row r="3417" ht="44" customHeight="1">
      <x:c r="A3417" s="126" t="str">
        <x:v>D6-W-MOUNT-03-ECHEC---01</x:v>
      </x:c>
      <x:c r="B3417" s="127" t="str">
        <x:v>D6-W-MOUNT-03</x:v>
      </x:c>
      <x:c r="C3417" s="127" t="str">
        <x:v>ECHEC</x:v>
      </x:c>
      <x:c r="D3417" s="127" t="str">
        <x:v>-</x:v>
      </x:c>
      <x:c r="E3417" s="128" t="n">
        <x:v>1</x:v>
      </x:c>
      <x:c r="F3417" s="127" t="str">
        <x:v>Dresseuse du coureur sableux</x:v>
      </x:c>
      <x:c r="G3417" s="127" t="str">
        <x:v>L’abri ne fournit pas ce que nous attendions. Ne prolonge pas la séance dans ce manque.</x:v>
      </x:c>
      <x:c r="H3417" s="127" t="str">
        <x:v>Abaisse la main et regarde la route ou l’objet resté inaccessible.</x:v>
      </x:c>
      <x:c r="I3417" s="127" t="str">
        <x:v>Échec ou blocage correspondant effectivement observé ; les dégâts, objets et positions persistent.</x:v>
      </x:c>
      <x:c r="J3417" s="127" t="str">
        <x:v>Monture — préparation d’expédition</x:v>
      </x:c>
      <x:c r="K3417" s="130" t="n">
        <x:v>16</x:v>
      </x:c>
    </x:row>
    <x:row r="3418" ht="44" customHeight="1">
      <x:c r="A3418" s="121" t="str">
        <x:v>D6-W-MOUNT-03-REPRISE---01</x:v>
      </x:c>
      <x:c r="B3418" s="122" t="str">
        <x:v>D6-W-MOUNT-03</x:v>
      </x:c>
      <x:c r="C3418" s="122" t="str">
        <x:v>REPRISE</x:v>
      </x:c>
      <x:c r="D3418" s="122" t="str">
        <x:v>-</x:v>
      </x:c>
      <x:c r="E3418" s="123" t="n">
        <x:v>1</x:v>
      </x:c>
      <x:c r="F3418" s="122" t="str">
        <x:v>Dresseuse du coureur sableux</x:v>
      </x:c>
      <x:c r="G3418" s="122" t="str">
        <x:v>Le coureur attend à l’ombre. Reprenons depuis sa halte, pas depuis un départ neuf.</x:v>
      </x:c>
      <x:c r="H3418" s="122" t="str">
        <x:v>Reprend sa place au dernier point sûr, sans rejouer le début.</x:v>
      </x:c>
      <x:c r="I3418" s="122" t="str">
        <x:v>Réinteraction volontaire après interruption ; état de l’action conservé.</x:v>
      </x:c>
      <x:c r="J3418" s="122" t="str">
        <x:v>Monture — préparation d’expédition</x:v>
      </x:c>
      <x:c r="K3418" s="125" t="n">
        <x:v>14</x:v>
      </x:c>
    </x:row>
    <x:row r="3419" ht="59" customHeight="1">
      <x:c r="A3419" s="126" t="str">
        <x:v>D6-W-MOUNT-03-CHOIX-A-01</x:v>
      </x:c>
      <x:c r="B3419" s="127" t="str">
        <x:v>D6-W-MOUNT-03</x:v>
      </x:c>
      <x:c r="C3419" s="127" t="str">
        <x:v>CHOIX</x:v>
      </x:c>
      <x:c r="D3419" s="127" t="str">
        <x:v>A</x:v>
      </x:c>
      <x:c r="E3419" s="128" t="n">
        <x:v>1</x:v>
      </x:c>
      <x:c r="F3419" s="127" t="str">
        <x:v>Joueur</x:v>
      </x:c>
      <x:c r="G3419" s="127" t="str">
        <x:v>Je reconnais ses haltes avant de monter.</x:v>
      </x:c>
      <x:c r="H3419" s="127" t="str">
        <x:v>Regarder la personne ou l’appui concerné ; intention, pas résultat.</x:v>
      </x:c>
      <x:c r="I3419" s="127" t="str">
        <x:v>Option physiquement praticable ; partenaires mentionnés présents et volontaires ; ressources nécessaires disponibles.</x:v>
      </x:c>
      <x:c r="J3419" s="127" t="str">
        <x:v>Monture — préparation d’expédition</x:v>
      </x:c>
      <x:c r="K3419" s="130" t="n">
        <x:v>7</x:v>
      </x:c>
    </x:row>
    <x:row r="3420" ht="59" customHeight="1">
      <x:c r="A3420" s="121" t="str">
        <x:v>D6-W-MOUNT-03-REPONSE-A-01</x:v>
      </x:c>
      <x:c r="B3420" s="122" t="str">
        <x:v>D6-W-MOUNT-03</x:v>
      </x:c>
      <x:c r="C3420" s="122" t="str">
        <x:v>REPONSE</x:v>
      </x:c>
      <x:c r="D3420" s="122" t="str">
        <x:v>A</x:v>
      </x:c>
      <x:c r="E3420" s="123" t="n">
        <x:v>1</x:v>
      </x:c>
      <x:c r="F3420" s="122" t="str">
        <x:v>Dresseuse du coureur sableux</x:v>
      </x:c>
      <x:c r="G3420" s="122" t="str">
        <x:v>Rejoins le premier abri avec lui en main. Tu vérifieras ensuite ce que le second peut fournir.</x:v>
      </x:c>
      <x:c r="H3420" s="122" t="str">
        <x:v>Réponse au choix retenu ; les autres réponses ne sont pas jouées.</x:v>
      </x:c>
      <x:c r="I3420" s="122" t="str">
        <x:v>Option physiquement praticable ; partenaires mentionnés présents et volontaires ; ressources nécessaires disponibles.</x:v>
      </x:c>
      <x:c r="J3420" s="122" t="str">
        <x:v>Monture — préparation d’expédition</x:v>
      </x:c>
      <x:c r="K3420" s="125" t="n">
        <x:v>17</x:v>
      </x:c>
    </x:row>
    <x:row r="3421" ht="59" customHeight="1">
      <x:c r="A3421" s="126" t="str">
        <x:v>D6-W-MOUNT-03-CHOIX-B-01</x:v>
      </x:c>
      <x:c r="B3421" s="127" t="str">
        <x:v>D6-W-MOUNT-03</x:v>
      </x:c>
      <x:c r="C3421" s="127" t="str">
        <x:v>CHOIX</x:v>
      </x:c>
      <x:c r="D3421" s="127" t="str">
        <x:v>B</x:v>
      </x:c>
      <x:c r="E3421" s="128" t="n">
        <x:v>1</x:v>
      </x:c>
      <x:c r="F3421" s="127" t="str">
        <x:v>Joueur</x:v>
      </x:c>
      <x:c r="G3421" s="127" t="str">
        <x:v>Nous faisons une séance courte près de l’abri.</x:v>
      </x:c>
      <x:c r="H3421" s="127" t="str">
        <x:v>Regarder la personne ou l’appui concerné ; intention, pas résultat.</x:v>
      </x:c>
      <x:c r="I3421" s="127" t="str">
        <x:v>Option physiquement praticable ; aucune téléportation ou ressource supposée. Si choix de différer : sortie sûre encore atteignable.</x:v>
      </x:c>
      <x:c r="J3421" s="127" t="str">
        <x:v>Monture — préparation d’expédition</x:v>
      </x:c>
      <x:c r="K3421" s="130" t="n">
        <x:v>8</x:v>
      </x:c>
    </x:row>
    <x:row r="3422" ht="59" customHeight="1">
      <x:c r="A3422" s="121" t="str">
        <x:v>D6-W-MOUNT-03-REPONSE-B-01</x:v>
      </x:c>
      <x:c r="B3422" s="122" t="str">
        <x:v>D6-W-MOUNT-03</x:v>
      </x:c>
      <x:c r="C3422" s="122" t="str">
        <x:v>REPONSE</x:v>
      </x:c>
      <x:c r="D3422" s="122" t="str">
        <x:v>B</x:v>
      </x:c>
      <x:c r="E3422" s="123" t="n">
        <x:v>1</x:v>
      </x:c>
      <x:c r="F3422" s="122" t="str">
        <x:v>Dresseuse du coureur sableux</x:v>
      </x:c>
      <x:c r="G3422" s="122" t="str">
        <x:v>Alors garde le retour dans son regard. Il apprendra le trajet sans s’y épuiser.</x:v>
      </x:c>
      <x:c r="H3422" s="122" t="str">
        <x:v>Réponse au choix retenu ; les autres réponses ne sont pas jouées.</x:v>
      </x:c>
      <x:c r="I3422" s="122" t="str">
        <x:v>Option physiquement praticable ; aucune téléportation ou ressource supposée. Si choix de différer : sortie sûre encore atteignable.</x:v>
      </x:c>
      <x:c r="J3422" s="122" t="str">
        <x:v>Monture — préparation d’expédition</x:v>
      </x:c>
      <x:c r="K3422" s="125" t="n">
        <x:v>14</x:v>
      </x:c>
    </x:row>
    <x:row r="3423" ht="164" customHeight="1">
      <x:c r="A3423" s="126" t="str">
        <x:v>D6-W-FAU-01-OUV---01</x:v>
      </x:c>
      <x:c r="B3423" s="127" t="str">
        <x:v>D6-W-FAU-01</x:v>
      </x:c>
      <x:c r="C3423" s="127" t="str">
        <x:v>OUV</x:v>
      </x:c>
      <x:c r="D3423" s="127" t="str">
        <x:v>-</x:v>
      </x:c>
      <x:c r="E3423" s="128" t="n">
        <x:v>1</x:v>
      </x:c>
      <x:c r="F3423" s="127" t="str">
        <x:v>Observatrice des scories</x:v>
      </x:c>
      <x:c r="G3423" s="127" t="str">
        <x:v>L’amas s’est déplacé sous la plaque chaude. Ne confonds pas cette petite bête avec la trace de ta grande proie.</x:v>
      </x:c>
      <x:c r="H3423" s="127" t="str">
        <x:v>Désigne l’élément visible concerné puis laisse au joueur le temps de regarder.</x:v>
      </x:c>
      <x:c r="I3423" s="127" t="str">
        <x:v>Animal FAU-01 réellement présent ; observation de petite faune hors combat obligatoire.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423" s="127" t="str">
        <x:v>Faune — observation du milieu</x:v>
      </x:c>
      <x:c r="K3423" s="130" t="n">
        <x:v>20</x:v>
      </x:c>
    </x:row>
    <x:row r="3424" ht="74" customHeight="1">
      <x:c r="A3424" s="121" t="str">
        <x:v>D6-W-FAU-01-SUCCES---01</x:v>
      </x:c>
      <x:c r="B3424" s="122" t="str">
        <x:v>D6-W-FAU-01</x:v>
      </x:c>
      <x:c r="C3424" s="122" t="str">
        <x:v>SUCCES</x:v>
      </x:c>
      <x:c r="D3424" s="122" t="str">
        <x:v>-</x:v>
      </x:c>
      <x:c r="E3424" s="123" t="n">
        <x:v>1</x:v>
      </x:c>
      <x:c r="F3424" s="122" t="str">
        <x:v>Observatrice des scories</x:v>
      </x:c>
      <x:c r="G3424" s="122" t="str">
        <x:v>Tu as vu son repli et franchi le terrain sans lui inventer une autre chasse.</x:v>
      </x:c>
      <x:c r="H3424" s="122" t="str">
        <x:v>Rejoint le point de travail ou de passage réellement obtenu.</x:v>
      </x:c>
      <x:c r="I3424" s="122" t="str">
        <x:v>Résultat correspondant effectivement constaté ; remplace ou supprime la ligne si choix de refus/différé/observation. Ne jamais jouer une victoire non acquise.</x:v>
      </x:c>
      <x:c r="J3424" s="122" t="str">
        <x:v>Faune — observation du milieu</x:v>
      </x:c>
      <x:c r="K3424" s="125" t="n">
        <x:v>15</x:v>
      </x:c>
    </x:row>
    <x:row r="3425" ht="44" customHeight="1">
      <x:c r="A3425" s="126" t="str">
        <x:v>D6-W-FAU-01-ECHEC---01</x:v>
      </x:c>
      <x:c r="B3425" s="127" t="str">
        <x:v>D6-W-FAU-01</x:v>
      </x:c>
      <x:c r="C3425" s="127" t="str">
        <x:v>ECHEC</x:v>
      </x:c>
      <x:c r="D3425" s="127" t="str">
        <x:v>-</x:v>
      </x:c>
      <x:c r="E3425" s="128" t="n">
        <x:v>1</x:v>
      </x:c>
      <x:c r="F3425" s="127" t="str">
        <x:v>Observatrice des scories</x:v>
      </x:c>
      <x:c r="G3425" s="127" t="str">
        <x:v>La plaque bouge encore. Le passage n’a pas la fenêtre attendue.</x:v>
      </x:c>
      <x:c r="H3425" s="127" t="str">
        <x:v>Abaisse la main et regarde la route ou l’objet resté inaccessible.</x:v>
      </x:c>
      <x:c r="I3425" s="127" t="str">
        <x:v>Échec ou blocage correspondant effectivement observé ; les dégâts, objets et positions persistent.</x:v>
      </x:c>
      <x:c r="J3425" s="127" t="str">
        <x:v>Faune — observation du milieu</x:v>
      </x:c>
      <x:c r="K3425" s="130" t="n">
        <x:v>11</x:v>
      </x:c>
    </x:row>
    <x:row r="3426" ht="44" customHeight="1">
      <x:c r="A3426" s="121" t="str">
        <x:v>D6-W-FAU-01-REPRISE---01</x:v>
      </x:c>
      <x:c r="B3426" s="122" t="str">
        <x:v>D6-W-FAU-01</x:v>
      </x:c>
      <x:c r="C3426" s="122" t="str">
        <x:v>REPRISE</x:v>
      </x:c>
      <x:c r="D3426" s="122" t="str">
        <x:v>-</x:v>
      </x:c>
      <x:c r="E3426" s="123" t="n">
        <x:v>1</x:v>
      </x:c>
      <x:c r="F3426" s="122" t="str">
        <x:v>Observatrice des scories</x:v>
      </x:c>
      <x:c r="G3426" s="122" t="str">
        <x:v>L’amas est resté près de l’appui chaud. Reprenons l’observation.</x:v>
      </x:c>
      <x:c r="H3426" s="122" t="str">
        <x:v>Reprend sa place au dernier point sûr, sans rejouer le début.</x:v>
      </x:c>
      <x:c r="I3426" s="122" t="str">
        <x:v>Réinteraction volontaire après interruption ; état de l’action conservé.</x:v>
      </x:c>
      <x:c r="J3426" s="122" t="str">
        <x:v>Faune — observation du milieu</x:v>
      </x:c>
      <x:c r="K3426" s="125" t="n">
        <x:v>9</x:v>
      </x:c>
    </x:row>
    <x:row r="3427" ht="59" customHeight="1">
      <x:c r="A3427" s="126" t="str">
        <x:v>D6-W-FAU-01-CHOIX-A-01</x:v>
      </x:c>
      <x:c r="B3427" s="127" t="str">
        <x:v>D6-W-FAU-01</x:v>
      </x:c>
      <x:c r="C3427" s="127" t="str">
        <x:v>CHOIX</x:v>
      </x:c>
      <x:c r="D3427" s="127" t="str">
        <x:v>A</x:v>
      </x:c>
      <x:c r="E3427" s="128" t="n">
        <x:v>1</x:v>
      </x:c>
      <x:c r="F3427" s="127" t="str">
        <x:v>Joueur</x:v>
      </x:c>
      <x:c r="G3427" s="127" t="str">
        <x:v>J’attends son prochain repli pour passer.</x:v>
      </x:c>
      <x:c r="H3427" s="127" t="str">
        <x:v>Regarder la personne ou l’appui concerné ; intention, pas résultat.</x:v>
      </x:c>
      <x:c r="I3427" s="127" t="str">
        <x:v>Option physiquement praticable ; partenaires mentionnés présents et volontaires ; ressources nécessaires disponibles.</x:v>
      </x:c>
      <x:c r="J3427" s="127" t="str">
        <x:v>Faune — observation du milieu</x:v>
      </x:c>
      <x:c r="K3427" s="130" t="n">
        <x:v>6</x:v>
      </x:c>
    </x:row>
    <x:row r="3428" ht="59" customHeight="1">
      <x:c r="A3428" s="121" t="str">
        <x:v>D6-W-FAU-01-REPONSE-A-01</x:v>
      </x:c>
      <x:c r="B3428" s="122" t="str">
        <x:v>D6-W-FAU-01</x:v>
      </x:c>
      <x:c r="C3428" s="122" t="str">
        <x:v>REPONSE</x:v>
      </x:c>
      <x:c r="D3428" s="122" t="str">
        <x:v>A</x:v>
      </x:c>
      <x:c r="E3428" s="123" t="n">
        <x:v>1</x:v>
      </x:c>
      <x:c r="F3428" s="122" t="str">
        <x:v>Observatrice des scories</x:v>
      </x:c>
      <x:c r="G3428" s="122" t="str">
        <x:v>Garde la plaque dans ta vue. Tu traverseras quand l’espace se dégage.</x:v>
      </x:c>
      <x:c r="H3428" s="122" t="str">
        <x:v>Réponse au choix retenu ; les autres réponses ne sont pas jouées.</x:v>
      </x:c>
      <x:c r="I3428" s="122" t="str">
        <x:v>Option physiquement praticable ; partenaires mentionnés présents et volontaires ; ressources nécessaires disponibles.</x:v>
      </x:c>
      <x:c r="J3428" s="122" t="str">
        <x:v>Faune — observation du milieu</x:v>
      </x:c>
      <x:c r="K3428" s="125" t="n">
        <x:v>12</x:v>
      </x:c>
    </x:row>
    <x:row r="3429" ht="59" customHeight="1">
      <x:c r="A3429" s="126" t="str">
        <x:v>D6-W-FAU-01-CHOIX-B-01</x:v>
      </x:c>
      <x:c r="B3429" s="127" t="str">
        <x:v>D6-W-FAU-01</x:v>
      </x:c>
      <x:c r="C3429" s="127" t="str">
        <x:v>CHOIX</x:v>
      </x:c>
      <x:c r="D3429" s="127" t="str">
        <x:v>B</x:v>
      </x:c>
      <x:c r="E3429" s="128" t="n">
        <x:v>1</x:v>
      </x:c>
      <x:c r="F3429" s="127" t="str">
        <x:v>Joueur</x:v>
      </x:c>
      <x:c r="G3429" s="127" t="str">
        <x:v>Je contourne et je note son cycle.</x:v>
      </x:c>
      <x:c r="H3429" s="127" t="str">
        <x:v>Regarder la personne ou l’appui concerné ; intention, pas résultat.</x:v>
      </x:c>
      <x:c r="I3429" s="127" t="str">
        <x:v>Option physiquement praticable ; aucune téléportation ou ressource supposée. Si choix de différer : sortie sûre encore atteignable.</x:v>
      </x:c>
      <x:c r="J3429" s="127" t="str">
        <x:v>Faune — observation du milieu</x:v>
      </x:c>
      <x:c r="K3429" s="130" t="n">
        <x:v>7</x:v>
      </x:c>
    </x:row>
    <x:row r="3430" ht="59" customHeight="1">
      <x:c r="A3430" s="121" t="str">
        <x:v>D6-W-FAU-01-REPONSE-B-01</x:v>
      </x:c>
      <x:c r="B3430" s="122" t="str">
        <x:v>D6-W-FAU-01</x:v>
      </x:c>
      <x:c r="C3430" s="122" t="str">
        <x:v>REPONSE</x:v>
      </x:c>
      <x:c r="D3430" s="122" t="str">
        <x:v>B</x:v>
      </x:c>
      <x:c r="E3430" s="123" t="n">
        <x:v>1</x:v>
      </x:c>
      <x:c r="F3430" s="122" t="str">
        <x:v>Observatrice des scories</x:v>
      </x:c>
      <x:c r="G3430" s="122" t="str">
        <x:v>Relève le signe qui t’a fait changer de route. Il servira aussi à lire d’autres passages.</x:v>
      </x:c>
      <x:c r="H3430" s="122" t="str">
        <x:v>Réponse au choix retenu ; les autres réponses ne sont pas jouées.</x:v>
      </x:c>
      <x:c r="I3430" s="122" t="str">
        <x:v>Option physiquement praticable ; aucune téléportation ou ressource supposée. Si choix de différer : sortie sûre encore atteignable.</x:v>
      </x:c>
      <x:c r="J3430" s="122" t="str">
        <x:v>Faune — observation du milieu</x:v>
      </x:c>
      <x:c r="K3430" s="125" t="n">
        <x:v>16</x:v>
      </x:c>
    </x:row>
    <x:row r="3431" ht="179" customHeight="1">
      <x:c r="A3431" s="126" t="str">
        <x:v>D6-W-FAU-02-OUV---01</x:v>
      </x:c>
      <x:c r="B3431" s="127" t="str">
        <x:v>D6-W-FAU-02</x:v>
      </x:c>
      <x:c r="C3431" s="127" t="str">
        <x:v>OUV</x:v>
      </x:c>
      <x:c r="D3431" s="127" t="str">
        <x:v>-</x:v>
      </x:c>
      <x:c r="E3431" s="128" t="n">
        <x:v>1</x:v>
      </x:c>
      <x:c r="F3431" s="127" t="str">
        <x:v>Pisteur du briseur de basalte</x:v>
      </x:c>
      <x:c r="G3431" s="127" t="str">
        <x:v>Il vient de prendre appui. Sa charge sera courte ; si tu recules droit devant lui, tu restes dans son axe.</x:v>
      </x:c>
      <x:c r="H3431" s="127" t="str">
        <x:v>Désigne l’élément visible concerné puis laisse au joueur le temps de regarder.</x:v>
      </x:c>
      <x:c r="I3431" s="127" t="str">
        <x:v>Briseur de basalte territorial vivant présent ; aucune mise à mort requise pour l’observation ; états de la rencontre persistants.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431" s="127" t="str">
        <x:v>Faune — comportement de charge</x:v>
      </x:c>
      <x:c r="K3431" s="130" t="n">
        <x:v>21</x:v>
      </x:c>
    </x:row>
    <x:row r="3432" ht="74" customHeight="1">
      <x:c r="A3432" s="121" t="str">
        <x:v>D6-W-FAU-02-SUCCES---01</x:v>
      </x:c>
      <x:c r="B3432" s="122" t="str">
        <x:v>D6-W-FAU-02</x:v>
      </x:c>
      <x:c r="C3432" s="122" t="str">
        <x:v>SUCCES</x:v>
      </x:c>
      <x:c r="D3432" s="122" t="str">
        <x:v>-</x:v>
      </x:c>
      <x:c r="E3432" s="123" t="n">
        <x:v>1</x:v>
      </x:c>
      <x:c r="F3432" s="122" t="str">
        <x:v>Pisteur du briseur de basalte</x:v>
      </x:c>
      <x:c r="G3432" s="122" t="str">
        <x:v>Tu as répondu à sa charge depuis le relief. Son territoire garde la rencontre que nous avons jouée.</x:v>
      </x:c>
      <x:c r="H3432" s="122" t="str">
        <x:v>Rejoint le point de travail ou de passage réellement obtenu.</x:v>
      </x:c>
      <x:c r="I3432" s="122" t="str">
        <x:v>Résultat correspondant effectivement constaté ; remplace ou supprime la ligne si choix de refus/différé/observation. Ne jamais jouer une victoire non acquise.</x:v>
      </x:c>
      <x:c r="J3432" s="122" t="str">
        <x:v>Faune — comportement de charge</x:v>
      </x:c>
      <x:c r="K3432" s="125" t="n">
        <x:v>18</x:v>
      </x:c>
    </x:row>
    <x:row r="3433" ht="44" customHeight="1">
      <x:c r="A3433" s="126" t="str">
        <x:v>D6-W-FAU-02-ECHEC---01</x:v>
      </x:c>
      <x:c r="B3433" s="127" t="str">
        <x:v>D6-W-FAU-02</x:v>
      </x:c>
      <x:c r="C3433" s="127" t="str">
        <x:v>ECHEC</x:v>
      </x:c>
      <x:c r="D3433" s="127" t="str">
        <x:v>-</x:v>
      </x:c>
      <x:c r="E3433" s="128" t="n">
        <x:v>1</x:v>
      </x:c>
      <x:c r="F3433" s="127" t="str">
        <x:v>Pisteur du briseur de basalte</x:v>
      </x:c>
      <x:c r="G3433" s="127" t="str">
        <x:v>Il a fermé cette approche. Recule vers le dernier couvert, pas vers un appui que tu n’as pas vu.</x:v>
      </x:c>
      <x:c r="H3433" s="127" t="str">
        <x:v>Abaisse la main et regarde la route ou l’objet resté inaccessible.</x:v>
      </x:c>
      <x:c r="I3433" s="127" t="str">
        <x:v>Échec ou blocage correspondant effectivement observé ; les dégâts, objets et positions persistent.</x:v>
      </x:c>
      <x:c r="J3433" s="127" t="str">
        <x:v>Faune — comportement de charge</x:v>
      </x:c>
      <x:c r="K3433" s="130" t="n">
        <x:v>19</x:v>
      </x:c>
    </x:row>
    <x:row r="3434" ht="44" customHeight="1">
      <x:c r="A3434" s="121" t="str">
        <x:v>D6-W-FAU-02-REPRISE---01</x:v>
      </x:c>
      <x:c r="B3434" s="122" t="str">
        <x:v>D6-W-FAU-02</x:v>
      </x:c>
      <x:c r="C3434" s="122" t="str">
        <x:v>REPRISE</x:v>
      </x:c>
      <x:c r="D3434" s="122" t="str">
        <x:v>-</x:v>
      </x:c>
      <x:c r="E3434" s="123" t="n">
        <x:v>1</x:v>
      </x:c>
      <x:c r="F3434" s="122" t="str">
        <x:v>Pisteur du briseur de basalte</x:v>
      </x:c>
      <x:c r="G3434" s="122" t="str">
        <x:v>La bête respire encore ici. Observe son nouvel appui avant de reprendre.</x:v>
      </x:c>
      <x:c r="H3434" s="122" t="str">
        <x:v>Reprend sa place au dernier point sûr, sans rejouer le début.</x:v>
      </x:c>
      <x:c r="I3434" s="122" t="str">
        <x:v>Réinteraction volontaire après interruption ; état de l’action conservé.</x:v>
      </x:c>
      <x:c r="J3434" s="122" t="str">
        <x:v>Faune — comportement de charge</x:v>
      </x:c>
      <x:c r="K3434" s="125" t="n">
        <x:v>12</x:v>
      </x:c>
    </x:row>
    <x:row r="3435" ht="59" customHeight="1">
      <x:c r="A3435" s="126" t="str">
        <x:v>D6-W-FAU-02-CHOIX-A-01</x:v>
      </x:c>
      <x:c r="B3435" s="127" t="str">
        <x:v>D6-W-FAU-02</x:v>
      </x:c>
      <x:c r="C3435" s="127" t="str">
        <x:v>CHOIX</x:v>
      </x:c>
      <x:c r="D3435" s="127" t="str">
        <x:v>A</x:v>
      </x:c>
      <x:c r="E3435" s="128" t="n">
        <x:v>1</x:v>
      </x:c>
      <x:c r="F3435" s="127" t="str">
        <x:v>Joueur</x:v>
      </x:c>
      <x:c r="G3435" s="127" t="str">
        <x:v>Je gagne le relief sur le côté.</x:v>
      </x:c>
      <x:c r="H3435" s="127" t="str">
        <x:v>Regarder la personne ou l’appui concerné ; intention, pas résultat.</x:v>
      </x:c>
      <x:c r="I3435" s="127" t="str">
        <x:v>Option physiquement praticable ; partenaires mentionnés présents et volontaires ; ressources nécessaires disponibles.</x:v>
      </x:c>
      <x:c r="J3435" s="127" t="str">
        <x:v>Faune — comportement de charge</x:v>
      </x:c>
      <x:c r="K3435" s="130" t="n">
        <x:v>7</x:v>
      </x:c>
    </x:row>
    <x:row r="3436" ht="59" customHeight="1">
      <x:c r="A3436" s="121" t="str">
        <x:v>D6-W-FAU-02-REPONSE-A-01</x:v>
      </x:c>
      <x:c r="B3436" s="122" t="str">
        <x:v>D6-W-FAU-02</x:v>
      </x:c>
      <x:c r="C3436" s="122" t="str">
        <x:v>REPONSE</x:v>
      </x:c>
      <x:c r="D3436" s="122" t="str">
        <x:v>A</x:v>
      </x:c>
      <x:c r="E3436" s="123" t="n">
        <x:v>1</x:v>
      </x:c>
      <x:c r="F3436" s="122" t="str">
        <x:v>Pisteur du briseur de basalte</x:v>
      </x:c>
      <x:c r="G3436" s="122" t="str">
        <x:v>Attends l’annonce de son appui, puis prends la place reconnue. Le mur doit exister sous ta main.</x:v>
      </x:c>
      <x:c r="H3436" s="122" t="str">
        <x:v>Réponse au choix retenu ; les autres réponses ne sont pas jouées.</x:v>
      </x:c>
      <x:c r="I3436" s="122" t="str">
        <x:v>Option physiquement praticable ; partenaires mentionnés présents et volontaires ; ressources nécessaires disponibles.</x:v>
      </x:c>
      <x:c r="J3436" s="122" t="str">
        <x:v>Faune — comportement de charge</x:v>
      </x:c>
      <x:c r="K3436" s="125" t="n">
        <x:v>17</x:v>
      </x:c>
    </x:row>
    <x:row r="3437" ht="59" customHeight="1">
      <x:c r="A3437" s="126" t="str">
        <x:v>D6-W-FAU-02-CHOIX-B-01</x:v>
      </x:c>
      <x:c r="B3437" s="127" t="str">
        <x:v>D6-W-FAU-02</x:v>
      </x:c>
      <x:c r="C3437" s="127" t="str">
        <x:v>CHOIX</x:v>
      </x:c>
      <x:c r="D3437" s="127" t="str">
        <x:v>B</x:v>
      </x:c>
      <x:c r="E3437" s="128" t="n">
        <x:v>1</x:v>
      </x:c>
      <x:c r="F3437" s="127" t="str">
        <x:v>Joueur</x:v>
      </x:c>
      <x:c r="G3437" s="127" t="str">
        <x:v>Je garde mes distances et je cherche son autre route.</x:v>
      </x:c>
      <x:c r="H3437" s="127" t="str">
        <x:v>Regarder la personne ou l’appui concerné ; intention, pas résultat.</x:v>
      </x:c>
      <x:c r="I3437" s="127" t="str">
        <x:v>Option physiquement praticable ; aucune téléportation ou ressource supposée. Si choix de différer : sortie sûre encore atteignable.</x:v>
      </x:c>
      <x:c r="J3437" s="127" t="str">
        <x:v>Faune — comportement de charge</x:v>
      </x:c>
      <x:c r="K3437" s="130" t="n">
        <x:v>10</x:v>
      </x:c>
    </x:row>
    <x:row r="3438" ht="59" customHeight="1">
      <x:c r="A3438" s="121" t="str">
        <x:v>D6-W-FAU-02-REPONSE-B-01</x:v>
      </x:c>
      <x:c r="B3438" s="122" t="str">
        <x:v>D6-W-FAU-02</x:v>
      </x:c>
      <x:c r="C3438" s="122" t="str">
        <x:v>REPONSE</x:v>
      </x:c>
      <x:c r="D3438" s="122" t="str">
        <x:v>B</x:v>
      </x:c>
      <x:c r="E3438" s="123" t="n">
        <x:v>1</x:v>
      </x:c>
      <x:c r="F3438" s="122" t="str">
        <x:v>Pisteur du briseur de basalte</x:v>
      </x:c>
      <x:c r="G3438" s="122" t="str">
        <x:v>Regarde les fragments au bord de la piste. Il t’indique aussi ce qu’il défend.</x:v>
      </x:c>
      <x:c r="H3438" s="122" t="str">
        <x:v>Réponse au choix retenu ; les autres réponses ne sont pas jouées.</x:v>
      </x:c>
      <x:c r="I3438" s="122" t="str">
        <x:v>Option physiquement praticable ; aucune téléportation ou ressource supposée. Si choix de différer : sortie sûre encore atteignable.</x:v>
      </x:c>
      <x:c r="J3438" s="122" t="str">
        <x:v>Faune — comportement de charge</x:v>
      </x:c>
      <x:c r="K3438" s="125" t="n">
        <x:v>14</x:v>
      </x:c>
    </x:row>
    <x:row r="3439" ht="179" customHeight="1">
      <x:c r="A3439" s="126" t="str">
        <x:v>D6-W-FAU-03-OUV---01</x:v>
      </x:c>
      <x:c r="B3439" s="127" t="str">
        <x:v>D6-W-FAU-03</x:v>
      </x:c>
      <x:c r="C3439" s="127" t="str">
        <x:v>OUV</x:v>
      </x:c>
      <x:c r="D3439" s="127" t="str">
        <x:v>-</x:v>
      </x:c>
      <x:c r="E3439" s="128" t="n">
        <x:v>1</x:v>
      </x:c>
      <x:c r="F3439" s="127" t="str">
        <x:v>Éclaireuse des proies rapides</x:v>
      </x:c>
      <x:c r="G3439" s="127" t="str">
        <x:v>Deux empreintes légères. Le coureur change d’ombre avant que la chaleur le rattrape.</x:v>
      </x:c>
      <x:c r="H3439" s="127" t="str">
        <x:v>Désigne l’élément visible concerné puis laisse au joueur le temps de regarder.</x:v>
      </x:c>
      <x:c r="I3439" s="127" t="str">
        <x:v>Coureur des dunes vivant présent ; contrat actif si chasse, observation possible sans trophée automatique.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439" s="127" t="str">
        <x:v>Faune — piste et interception</x:v>
      </x:c>
      <x:c r="K3439" s="130" t="n">
        <x:v>13</x:v>
      </x:c>
    </x:row>
    <x:row r="3440" ht="74" customHeight="1">
      <x:c r="A3440" s="121" t="str">
        <x:v>D6-W-FAU-03-SUCCES---01</x:v>
      </x:c>
      <x:c r="B3440" s="122" t="str">
        <x:v>D6-W-FAU-03</x:v>
      </x:c>
      <x:c r="C3440" s="122" t="str">
        <x:v>SUCCES</x:v>
      </x:c>
      <x:c r="D3440" s="122" t="str">
        <x:v>-</x:v>
      </x:c>
      <x:c r="E3440" s="123" t="n">
        <x:v>1</x:v>
      </x:c>
      <x:c r="F3440" s="122" t="str">
        <x:v>Éclaireuse des proies rapides</x:v>
      </x:c>
      <x:c r="G3440" s="122" t="str">
        <x:v>Le déplacement observé a confirmé la piste. Tu as appris son passage sans lui donner une position immobile.</x:v>
      </x:c>
      <x:c r="H3440" s="122" t="str">
        <x:v>Rejoint le point de travail ou de passage réellement obtenu.</x:v>
      </x:c>
      <x:c r="I3440" s="122" t="str">
        <x:v>Résultat correspondant effectivement constaté ; remplace ou supprime la ligne si choix de refus/différé/observation. Ne jamais jouer une victoire non acquise.</x:v>
      </x:c>
      <x:c r="J3440" s="122" t="str">
        <x:v>Faune — piste et interception</x:v>
      </x:c>
      <x:c r="K3440" s="125" t="n">
        <x:v>18</x:v>
      </x:c>
    </x:row>
    <x:row r="3441" ht="44" customHeight="1">
      <x:c r="A3441" s="126" t="str">
        <x:v>D6-W-FAU-03-ECHEC---01</x:v>
      </x:c>
      <x:c r="B3441" s="127" t="str">
        <x:v>D6-W-FAU-03</x:v>
      </x:c>
      <x:c r="C3441" s="127" t="str">
        <x:v>ECHEC</x:v>
      </x:c>
      <x:c r="D3441" s="127" t="str">
        <x:v>-</x:v>
      </x:c>
      <x:c r="E3441" s="128" t="n">
        <x:v>1</x:v>
      </x:c>
      <x:c r="F3441" s="127" t="str">
        <x:v>Éclaireuse des proies rapides</x:v>
      </x:c>
      <x:c r="G3441" s="127" t="str">
        <x:v>Il a changé d’abri derrière la dune. Notre première ligne n’est plus sa route certaine.</x:v>
      </x:c>
      <x:c r="H3441" s="127" t="str">
        <x:v>Abaisse la main et regarde la route ou l’objet resté inaccessible.</x:v>
      </x:c>
      <x:c r="I3441" s="127" t="str">
        <x:v>Échec ou blocage correspondant effectivement observé ; les dégâts, objets et positions persistent.</x:v>
      </x:c>
      <x:c r="J3441" s="127" t="str">
        <x:v>Faune — piste et interception</x:v>
      </x:c>
      <x:c r="K3441" s="130" t="n">
        <x:v>15</x:v>
      </x:c>
    </x:row>
    <x:row r="3442" ht="44" customHeight="1">
      <x:c r="A3442" s="121" t="str">
        <x:v>D6-W-FAU-03-REPRISE---01</x:v>
      </x:c>
      <x:c r="B3442" s="122" t="str">
        <x:v>D6-W-FAU-03</x:v>
      </x:c>
      <x:c r="C3442" s="122" t="str">
        <x:v>REPRISE</x:v>
      </x:c>
      <x:c r="D3442" s="122" t="str">
        <x:v>-</x:v>
      </x:c>
      <x:c r="E3442" s="123" t="n">
        <x:v>1</x:v>
      </x:c>
      <x:c r="F3442" s="122" t="str">
        <x:v>Éclaireuse des proies rapides</x:v>
      </x:c>
      <x:c r="G3442" s="122" t="str">
        <x:v>La double empreinte reste ici. Reprenons depuis le dernier abri où tu l’as vu.</x:v>
      </x:c>
      <x:c r="H3442" s="122" t="str">
        <x:v>Reprend sa place au dernier point sûr, sans rejouer le début.</x:v>
      </x:c>
      <x:c r="I3442" s="122" t="str">
        <x:v>Réinteraction volontaire après interruption ; état de l’action conservé.</x:v>
      </x:c>
      <x:c r="J3442" s="122" t="str">
        <x:v>Faune — piste et interception</x:v>
      </x:c>
      <x:c r="K3442" s="125" t="n">
        <x:v>14</x:v>
      </x:c>
    </x:row>
    <x:row r="3443" ht="59" customHeight="1">
      <x:c r="A3443" s="126" t="str">
        <x:v>D6-W-FAU-03-CHOIX-A-01</x:v>
      </x:c>
      <x:c r="B3443" s="127" t="str">
        <x:v>D6-W-FAU-03</x:v>
      </x:c>
      <x:c r="C3443" s="127" t="str">
        <x:v>CHOIX</x:v>
      </x:c>
      <x:c r="D3443" s="127" t="str">
        <x:v>A</x:v>
      </x:c>
      <x:c r="E3443" s="128" t="n">
        <x:v>1</x:v>
      </x:c>
      <x:c r="F3443" s="127" t="str">
        <x:v>Joueur</x:v>
      </x:c>
      <x:c r="G3443" s="127" t="str">
        <x:v>Je coupe sa prochaine route après observation.</x:v>
      </x:c>
      <x:c r="H3443" s="127" t="str">
        <x:v>Regarder la personne ou l’appui concerné ; intention, pas résultat.</x:v>
      </x:c>
      <x:c r="I3443" s="127" t="str">
        <x:v>Option physiquement praticable ; partenaires mentionnés présents et volontaires ; ressources nécessaires disponibles.</x:v>
      </x:c>
      <x:c r="J3443" s="127" t="str">
        <x:v>Faune — piste et interception</x:v>
      </x:c>
      <x:c r="K3443" s="130" t="n">
        <x:v>7</x:v>
      </x:c>
    </x:row>
    <x:row r="3444" ht="59" customHeight="1">
      <x:c r="A3444" s="121" t="str">
        <x:v>D6-W-FAU-03-REPONSE-A-01</x:v>
      </x:c>
      <x:c r="B3444" s="122" t="str">
        <x:v>D6-W-FAU-03</x:v>
      </x:c>
      <x:c r="C3444" s="122" t="str">
        <x:v>REPONSE</x:v>
      </x:c>
      <x:c r="D3444" s="122" t="str">
        <x:v>A</x:v>
      </x:c>
      <x:c r="E3444" s="123" t="n">
        <x:v>1</x:v>
      </x:c>
      <x:c r="F3444" s="122" t="str">
        <x:v>Éclaireuse des proies rapides</x:v>
      </x:c>
      <x:c r="G3444" s="122" t="str">
        <x:v>Vois-le quitter deux abris avant de choisir le troisième. Le sable cache d’autres chemins.</x:v>
      </x:c>
      <x:c r="H3444" s="122" t="str">
        <x:v>Réponse au choix retenu ; les autres réponses ne sont pas jouées.</x:v>
      </x:c>
      <x:c r="I3444" s="122" t="str">
        <x:v>Option physiquement praticable ; partenaires mentionnés présents et volontaires ; ressources nécessaires disponibles.</x:v>
      </x:c>
      <x:c r="J3444" s="122" t="str">
        <x:v>Faune — piste et interception</x:v>
      </x:c>
      <x:c r="K3444" s="125" t="n">
        <x:v>14</x:v>
      </x:c>
    </x:row>
    <x:row r="3445" ht="59" customHeight="1">
      <x:c r="A3445" s="126" t="str">
        <x:v>D6-W-FAU-03-CHOIX-B-01</x:v>
      </x:c>
      <x:c r="B3445" s="127" t="str">
        <x:v>D6-W-FAU-03</x:v>
      </x:c>
      <x:c r="C3445" s="127" t="str">
        <x:v>CHOIX</x:v>
      </x:c>
      <x:c r="D3445" s="127" t="str">
        <x:v>B</x:v>
      </x:c>
      <x:c r="E3445" s="128" t="n">
        <x:v>1</x:v>
      </x:c>
      <x:c r="F3445" s="127" t="str">
        <x:v>Joueur</x:v>
      </x:c>
      <x:c r="G3445" s="127" t="str">
        <x:v>Je le suis à distance pour mieux connaître son cycle.</x:v>
      </x:c>
      <x:c r="H3445" s="127" t="str">
        <x:v>Regarder la personne ou l’appui concerné ; intention, pas résultat.</x:v>
      </x:c>
      <x:c r="I3445" s="127" t="str">
        <x:v>Option physiquement praticable ; aucune téléportation ou ressource supposée. Si choix de différer : sortie sûre encore atteignable.</x:v>
      </x:c>
      <x:c r="J3445" s="127" t="str">
        <x:v>Faune — piste et interception</x:v>
      </x:c>
      <x:c r="K3445" s="130" t="n">
        <x:v>10</x:v>
      </x:c>
    </x:row>
    <x:row r="3446" ht="59" customHeight="1">
      <x:c r="A3446" s="121" t="str">
        <x:v>D6-W-FAU-03-REPONSE-B-01</x:v>
      </x:c>
      <x:c r="B3446" s="122" t="str">
        <x:v>D6-W-FAU-03</x:v>
      </x:c>
      <x:c r="C3446" s="122" t="str">
        <x:v>REPONSE</x:v>
      </x:c>
      <x:c r="D3446" s="122" t="str">
        <x:v>B</x:v>
      </x:c>
      <x:c r="E3446" s="123" t="n">
        <x:v>1</x:v>
      </x:c>
      <x:c r="F3446" s="122" t="str">
        <x:v>Éclaireuse des proies rapides</x:v>
      </x:c>
      <x:c r="G3446" s="122" t="str">
        <x:v>Garde aussi une ombre pour toi. Tu ne l’observeras pas mieux en perdant ton retour.</x:v>
      </x:c>
      <x:c r="H3446" s="122" t="str">
        <x:v>Réponse au choix retenu ; les autres réponses ne sont pas jouées.</x:v>
      </x:c>
      <x:c r="I3446" s="122" t="str">
        <x:v>Option physiquement praticable ; aucune téléportation ou ressource supposée. Si choix de différer : sortie sûre encore atteignable.</x:v>
      </x:c>
      <x:c r="J3446" s="122" t="str">
        <x:v>Faune — piste et interception</x:v>
      </x:c>
      <x:c r="K3446" s="125" t="n">
        <x:v>15</x:v>
      </x:c>
    </x:row>
    <x:row r="3447" ht="194" customHeight="1">
      <x:c r="A3447" s="126" t="str">
        <x:v>D6-W-CULT-25-OUV---01</x:v>
      </x:c>
      <x:c r="B3447" s="127" t="str">
        <x:v>D6-W-CULT-25</x:v>
      </x:c>
      <x:c r="C3447" s="127" t="str">
        <x:v>OUV</x:v>
      </x:c>
      <x:c r="D3447" s="127" t="str">
        <x:v>-</x:v>
      </x:c>
      <x:c r="E3447" s="128" t="n">
        <x:v>1</x:v>
      </x:c>
      <x:c r="F3447" s="127" t="str">
        <x:v>Hôte de la halte des Crêtes</x:v>
      </x:c>
      <x:c r="G3447" s="127" t="str">
        <x:v>Le C’ntlip est servi. Prends une place si tu restes ; la coupe peut attendre que tu aies posé ta charge.</x:v>
      </x:c>
      <x:c r="H3447" s="127" t="str">
        <x:v>Désigne l’élément visible concerné puis laisse au joueur le temps de regarder.</x:v>
      </x:c>
      <x:c r="I3447" s="127" t="str">
        <x:v>Personnage adulte, retour de chasse local accompli ; hôte et place disponibles. Aucun bonus de combat nécessaire à la consommation ni pénalité sociale systématique au refus. Disponibilité de voix : chaque réplique exige un locuteur vivant, conscient et présent ou une liaison déjà établie ; sinon silence. Une reprise suppose une nouvelle tentative autorisée, jamais une réinitialisation du résultat. Une option de report/observation seule se termine par sa réponse et le geste correspondant ; aucune ligne de réussite de combat, de réparation ou de transfert n’y est jouée sans ces faits.</x:v>
      </x:c>
      <x:c r="J3447" s="127" t="str">
        <x:v>Culture — halte et conversation libre</x:v>
      </x:c>
      <x:c r="K3447" s="130" t="n">
        <x:v>21</x:v>
      </x:c>
    </x:row>
    <x:row r="3448" ht="74" customHeight="1">
      <x:c r="A3448" s="121" t="str">
        <x:v>D6-W-CULT-25-SUCCES---01</x:v>
      </x:c>
      <x:c r="B3448" s="122" t="str">
        <x:v>D6-W-CULT-25</x:v>
      </x:c>
      <x:c r="C3448" s="122" t="str">
        <x:v>SUCCES</x:v>
      </x:c>
      <x:c r="D3448" s="122" t="str">
        <x:v>-</x:v>
      </x:c>
      <x:c r="E3448" s="123" t="n">
        <x:v>1</x:v>
      </x:c>
      <x:c r="F3448" s="122" t="str">
        <x:v>Hôte de la halte des Crêtes</x:v>
      </x:c>
      <x:c r="G3448" s="122" t="str">
        <x:v>Le service est rangé et ta place a reçu sa visite. Nous savons quel récit tu nous as confié.</x:v>
      </x:c>
      <x:c r="H3448" s="122" t="str">
        <x:v>Rejoint le point de travail ou de passage réellement obtenu.</x:v>
      </x:c>
      <x:c r="I3448" s="122" t="str">
        <x:v>Résultat correspondant effectivement constaté ; remplace ou supprime la ligne si choix de refus/différé/observation. Ne jamais jouer une victoire non acquise.</x:v>
      </x:c>
      <x:c r="J3448" s="122" t="str">
        <x:v>Culture — halte et conversation libre</x:v>
      </x:c>
      <x:c r="K3448" s="125" t="n">
        <x:v>19</x:v>
      </x:c>
    </x:row>
    <x:row r="3449" ht="44" customHeight="1">
      <x:c r="A3449" s="126" t="str">
        <x:v>D6-W-CULT-25-ECHEC---01</x:v>
      </x:c>
      <x:c r="B3449" s="127" t="str">
        <x:v>D6-W-CULT-25</x:v>
      </x:c>
      <x:c r="C3449" s="127" t="str">
        <x:v>ECHEC</x:v>
      </x:c>
      <x:c r="D3449" s="127" t="str">
        <x:v>-</x:v>
      </x:c>
      <x:c r="E3449" s="128" t="n">
        <x:v>1</x:v>
      </x:c>
      <x:c r="F3449" s="127" t="str">
        <x:v>Hôte de la halte des Crêtes</x:v>
      </x:c>
      <x:c r="G3449" s="127" t="str">
        <x:v>La halte s’est interrompue. La coupe est encore au plateau ; nous reprendrons quand le quai sera calme.</x:v>
      </x:c>
      <x:c r="H3449" s="127" t="str">
        <x:v>Abaisse la main et regarde la route ou l’objet resté inaccessible.</x:v>
      </x:c>
      <x:c r="I3449" s="127" t="str">
        <x:v>Échec ou blocage correspondant effectivement observé ; les dégâts, objets et positions persistent.</x:v>
      </x:c>
      <x:c r="J3449" s="127" t="str">
        <x:v>Culture — halte et conversation libre</x:v>
      </x:c>
      <x:c r="K3449" s="130" t="n">
        <x:v>18</x:v>
      </x:c>
    </x:row>
    <x:row r="3450" ht="44" customHeight="1">
      <x:c r="A3450" s="121" t="str">
        <x:v>D6-W-CULT-25-REPRISE---01</x:v>
      </x:c>
      <x:c r="B3450" s="122" t="str">
        <x:v>D6-W-CULT-25</x:v>
      </x:c>
      <x:c r="C3450" s="122" t="str">
        <x:v>REPRISE</x:v>
      </x:c>
      <x:c r="D3450" s="122" t="str">
        <x:v>-</x:v>
      </x:c>
      <x:c r="E3450" s="123" t="n">
        <x:v>1</x:v>
      </x:c>
      <x:c r="F3450" s="122" t="str">
        <x:v>Hôte de la halte des Crêtes</x:v>
      </x:c>
      <x:c r="G3450" s="122" t="str">
        <x:v>La place est libre de nouveau. Tu peux revenir au récit ou simplement t’asseoir.</x:v>
      </x:c>
      <x:c r="H3450" s="122" t="str">
        <x:v>Reprend sa place au dernier point sûr, sans rejouer le début.</x:v>
      </x:c>
      <x:c r="I3450" s="122" t="str">
        <x:v>Réinteraction volontaire après interruption ; état de l’action conservé.</x:v>
      </x:c>
      <x:c r="J3450" s="122" t="str">
        <x:v>Culture — halte et conversation libre</x:v>
      </x:c>
      <x:c r="K3450" s="125" t="n">
        <x:v>14</x:v>
      </x:c>
    </x:row>
    <x:row r="3451" ht="59" customHeight="1">
      <x:c r="A3451" s="126" t="str">
        <x:v>D6-W-CULT-25-CHOIX-A-01</x:v>
      </x:c>
      <x:c r="B3451" s="127" t="str">
        <x:v>D6-W-CULT-25</x:v>
      </x:c>
      <x:c r="C3451" s="127" t="str">
        <x:v>CHOIX</x:v>
      </x:c>
      <x:c r="D3451" s="127" t="str">
        <x:v>A</x:v>
      </x:c>
      <x:c r="E3451" s="128" t="n">
        <x:v>1</x:v>
      </x:c>
      <x:c r="F3451" s="127" t="str">
        <x:v>Joueur</x:v>
      </x:c>
      <x:c r="G3451" s="127" t="str">
        <x:v>Je partage une coupe après mon retour.</x:v>
      </x:c>
      <x:c r="H3451" s="127" t="str">
        <x:v>Regarder la personne ou l’appui concerné ; intention, pas résultat.</x:v>
      </x:c>
      <x:c r="I3451" s="127" t="str">
        <x:v>Option physiquement praticable ; partenaires mentionnés présents et volontaires ; ressources nécessaires disponibles.</x:v>
      </x:c>
      <x:c r="J3451" s="127" t="str">
        <x:v>Culture — halte et conversation libre</x:v>
      </x:c>
      <x:c r="K3451" s="130" t="n">
        <x:v>7</x:v>
      </x:c>
    </x:row>
    <x:row r="3452" ht="59" customHeight="1">
      <x:c r="A3452" s="121" t="str">
        <x:v>D6-W-CULT-25-REPONSE-A-01</x:v>
      </x:c>
      <x:c r="B3452" s="122" t="str">
        <x:v>D6-W-CULT-25</x:v>
      </x:c>
      <x:c r="C3452" s="122" t="str">
        <x:v>REPONSE</x:v>
      </x:c>
      <x:c r="D3452" s="122" t="str">
        <x:v>A</x:v>
      </x:c>
      <x:c r="E3452" s="123" t="n">
        <x:v>1</x:v>
      </x:c>
      <x:c r="F3452" s="122" t="str">
        <x:v>Hôte de la halte des Crêtes</x:v>
      </x:c>
      <x:c r="G3452" s="122" t="str">
        <x:v>Pose-la sur ce plateau quand tu auras fini. Je veux entendre le passage où ta corde a cédé.</x:v>
      </x:c>
      <x:c r="H3452" s="122" t="str">
        <x:v>Réponse au choix retenu ; les autres réponses ne sont pas jouées.</x:v>
      </x:c>
      <x:c r="I3452" s="122" t="str">
        <x:v>Option physiquement praticable ; partenaires mentionnés présents et volontaires ; ressources nécessaires disponibles.</x:v>
      </x:c>
      <x:c r="J3452" s="122" t="str">
        <x:v>Culture — halte et conversation libre</x:v>
      </x:c>
      <x:c r="K3452" s="125" t="n">
        <x:v>18</x:v>
      </x:c>
    </x:row>
    <x:row r="3453" ht="59" customHeight="1">
      <x:c r="A3453" s="126" t="str">
        <x:v>D6-W-CULT-25-CHOIX-B-01</x:v>
      </x:c>
      <x:c r="B3453" s="127" t="str">
        <x:v>D6-W-CULT-25</x:v>
      </x:c>
      <x:c r="C3453" s="127" t="str">
        <x:v>CHOIX</x:v>
      </x:c>
      <x:c r="D3453" s="127" t="str">
        <x:v>B</x:v>
      </x:c>
      <x:c r="E3453" s="128" t="n">
        <x:v>1</x:v>
      </x:c>
      <x:c r="F3453" s="127" t="str">
        <x:v>Joueur</x:v>
      </x:c>
      <x:c r="G3453" s="127" t="str">
        <x:v>Je reste avec vous, sans boire.</x:v>
      </x:c>
      <x:c r="H3453" s="127" t="str">
        <x:v>Regarder la personne ou l’appui concerné ; intention, pas résultat.</x:v>
      </x:c>
      <x:c r="I3453" s="127" t="str">
        <x:v>Option physiquement praticable ; aucune téléportation ou ressource supposée. Si choix de différer : sortie sûre encore atteignable.</x:v>
      </x:c>
      <x:c r="J3453" s="127" t="str">
        <x:v>Culture — halte et conversation libre</x:v>
      </x:c>
      <x:c r="K3453" s="130" t="n">
        <x:v>6</x:v>
      </x:c>
    </x:row>
    <x:row r="3454" ht="59" customHeight="1">
      <x:c r="A3454" s="121" t="str">
        <x:v>D6-W-CULT-25-REPONSE-B-01</x:v>
      </x:c>
      <x:c r="B3454" s="122" t="str">
        <x:v>D6-W-CULT-25</x:v>
      </x:c>
      <x:c r="C3454" s="122" t="str">
        <x:v>REPONSE</x:v>
      </x:c>
      <x:c r="D3454" s="122" t="str">
        <x:v>B</x:v>
      </x:c>
      <x:c r="E3454" s="123" t="n">
        <x:v>1</x:v>
      </x:c>
      <x:c r="F3454" s="122" t="str">
        <x:v>Hôte de la halte des Crêtes</x:v>
      </x:c>
      <x:c r="G3454" s="122" t="str">
        <x:v>Alors garde cette place. Tu entendras tout de même la version de celui qui prétend avoir couru le plus vite.</x:v>
      </x:c>
      <x:c r="H3454" s="122" t="str">
        <x:v>Réponse au choix retenu ; les autres réponses ne sont pas jouées.</x:v>
      </x:c>
      <x:c r="I3454" s="122" t="str">
        <x:v>Option physiquement praticable ; aucune téléportation ou ressource supposée. Si choix de différer : sortie sûre encore atteignable.</x:v>
      </x:c>
      <x:c r="J3454" s="122" t="str">
        <x:v>Culture — halte et conversation libre</x:v>
      </x:c>
      <x:c r="K3454" s="125" t="n">
        <x:v>20</x:v>
      </x:c>
    </x:row>
    <x:row r="3455" ht="74" customHeight="1">
      <x:c r="A3455" s="126" t="str">
        <x:v>D6-H-V5-HOME-CM01-S1-OUV---01</x:v>
      </x:c>
      <x:c r="B3455" s="127" t="str">
        <x:v>D6-H-V5-HOME-CM01-S1</x:v>
      </x:c>
      <x:c r="C3455" s="127" t="str">
        <x:v>OUV</x:v>
      </x:c>
      <x:c r="D3455" s="127" t="str">
        <x:v>-</x:v>
      </x:c>
      <x:c r="E3455" s="128" t="n">
        <x:v>1</x:v>
      </x:c>
      <x:c r="F3455" s="127" t="str">
        <x:v>Voisin des Fourneaux</x:v>
      </x:c>
      <x:c r="G3455" s="127" t="str">
        <x:v>Tes pas vont au seuil. Les petits vont sous la caisse. Tu as rapporté un hôte.</x:v>
      </x:c>
      <x:c r="H3455" s="127" t="str">
        <x:v>Le locuteur regarde le détail matériel concerné ; clic bref ou inclinaison du masque, sans traduction lexicale inventée.</x:v>
      </x:c>
      <x:c r="I3455" s="127" t="str">
        <x:v>Premier retour après une bourrasque ; HOME-CM01 est l’unique résidence active ; droits d’accueil/aménagement correspondant à la scène acquis ; personnes et objets présents.</x:v>
      </x:c>
      <x:c r="J3455" s="127" t="str">
        <x:v>Maisons et vie des communautés</x:v>
      </x:c>
      <x:c r="K3455" s="130" t="n">
        <x:v>16</x:v>
      </x:c>
    </x:row>
    <x:row r="3456" ht="74" customHeight="1">
      <x:c r="A3456" s="121" t="str">
        <x:v>D6-H-V5-HOME-CM01-S1-SUCCES---01</x:v>
      </x:c>
      <x:c r="B3456" s="122" t="str">
        <x:v>D6-H-V5-HOME-CM01-S1</x:v>
      </x:c>
      <x:c r="C3456" s="122" t="str">
        <x:v>SUCCES</x:v>
      </x:c>
      <x:c r="D3456" s="122" t="str">
        <x:v>-</x:v>
      </x:c>
      <x:c r="E3456" s="123" t="n">
        <x:v>1</x:v>
      </x:c>
      <x:c r="F3456" s="122" t="str">
        <x:v>Voisin des Fourneaux</x:v>
      </x:c>
      <x:c r="G3456" s="122" t="str">
        <x:v>Il est dehors. Cette fois, ferme le passage derrière les réserves.</x:v>
      </x:c>
      <x:c r="H3456" s="122" t="str">
        <x:v>Après le geste final réellement réussi ; regard ou main vers son résultat visible.</x:v>
      </x:c>
      <x:c r="I3456" s="122" t="str">
        <x:v>Résultat correspondant effectivement constaté ; remplace ou supprime la ligne si choix de refus/différé/observation. Ne jamais jouer une victoire non acquise.</x:v>
      </x:c>
      <x:c r="J3456" s="122" t="str">
        <x:v>Maisons et vie des communautés</x:v>
      </x:c>
      <x:c r="K3456" s="125" t="n">
        <x:v>11</x:v>
      </x:c>
    </x:row>
    <x:row r="3457" ht="44" customHeight="1">
      <x:c r="A3457" s="126" t="str">
        <x:v>D6-H-V5-HOME-CM01-S1-ECHEC---01</x:v>
      </x:c>
      <x:c r="B3457" s="127" t="str">
        <x:v>D6-H-V5-HOME-CM01-S1</x:v>
      </x:c>
      <x:c r="C3457" s="127" t="str">
        <x:v>ECHEC</x:v>
      </x:c>
      <x:c r="D3457" s="127" t="str">
        <x:v>-</x:v>
      </x:c>
      <x:c r="E3457" s="128" t="n">
        <x:v>1</x:v>
      </x:c>
      <x:c r="F3457" s="127" t="str">
        <x:v>Voisin des Fourneaux</x:v>
      </x:c>
      <x:c r="G3457" s="127" t="str">
        <x:v>Tu suis mes empreintes. Regarde celles qui passent dessous.</x:v>
      </x:c>
      <x:c r="H3457" s="127" t="str">
        <x:v>Au dernier état stable ; geste arrêté, aucune perte ou casse ajoutée par la réplique.</x:v>
      </x:c>
      <x:c r="I3457" s="127" t="str">
        <x:v>Échec ou blocage correspondant effectivement observé ; les dégâts, objets et positions persistent.</x:v>
      </x:c>
      <x:c r="J3457" s="127" t="str">
        <x:v>Maisons et vie des communautés</x:v>
      </x:c>
      <x:c r="K3457" s="130" t="n">
        <x:v>9</x:v>
      </x:c>
    </x:row>
    <x:row r="3458" ht="44" customHeight="1">
      <x:c r="A3458" s="121" t="str">
        <x:v>D6-H-V5-HOME-CM01-S1-REPRISE---01</x:v>
      </x:c>
      <x:c r="B3458" s="122" t="str">
        <x:v>D6-H-V5-HOME-CM01-S1</x:v>
      </x:c>
      <x:c r="C3458" s="122" t="str">
        <x:v>REPRISE</x:v>
      </x:c>
      <x:c r="D3458" s="122" t="str">
        <x:v>-</x:v>
      </x:c>
      <x:c r="E3458" s="123" t="n">
        <x:v>1</x:v>
      </x:c>
      <x:c r="F3458" s="122" t="str">
        <x:v>Voisin des Fourneaux</x:v>
      </x:c>
      <x:c r="G3458" s="122" t="str">
        <x:v>La caisse a bougé ; le petit accès reste ouvert.</x:v>
      </x:c>
      <x:c r="H3458" s="122" t="str">
        <x:v>Désigne l’étape encore inachevée sans répéter les gestes déjà validés.</x:v>
      </x:c>
      <x:c r="I3458" s="122" t="str">
        <x:v>Réinteraction volontaire après interruption ; état de l’action conservé.</x:v>
      </x:c>
      <x:c r="J3458" s="122" t="str">
        <x:v>Maisons et vie des communautés</x:v>
      </x:c>
      <x:c r="K3458" s="125" t="n">
        <x:v>10</x:v>
      </x:c>
    </x:row>
    <x:row r="3459" ht="44" customHeight="1">
      <x:c r="A3459" s="126" t="str">
        <x:v>D6-H-V5-HOME-CM01-S1-CHOIX-A-01</x:v>
      </x:c>
      <x:c r="B3459" s="127" t="str">
        <x:v>D6-H-V5-HOME-CM01-S1</x:v>
      </x:c>
      <x:c r="C3459" s="127" t="str">
        <x:v>CHOIX</x:v>
      </x:c>
      <x:c r="D3459" s="127" t="str">
        <x:v>A</x:v>
      </x:c>
      <x:c r="E3459" s="128" t="n">
        <x:v>1</x:v>
      </x:c>
      <x:c r="F3459" s="127" t="str">
        <x:v>Joueur</x:v>
      </x:c>
      <x:c r="G3459" s="127" t="str">
        <x:v>Je vais lui ouvrir un chemin vers les auvents.</x:v>
      </x:c>
      <x:c r="H3459" s="127" t="str">
        <x:v>Regarder la personne ou l’appui concerné ; intention, pas résultat.</x:v>
      </x:c>
      <x:c r="I3459" s="127" t="str">
        <x:v>Approche disponible dans l’état réel de la scène ; accord des personnes impliquées.</x:v>
      </x:c>
      <x:c r="J3459" s="127" t="str">
        <x:v>Maisons et vie des communautés</x:v>
      </x:c>
      <x:c r="K3459" s="130" t="n">
        <x:v>9</x:v>
      </x:c>
    </x:row>
    <x:row r="3460" ht="44" customHeight="1">
      <x:c r="A3460" s="121" t="str">
        <x:v>D6-H-V5-HOME-CM01-S1-REPONSE-A-01</x:v>
      </x:c>
      <x:c r="B3460" s="122" t="str">
        <x:v>D6-H-V5-HOME-CM01-S1</x:v>
      </x:c>
      <x:c r="C3460" s="122" t="str">
        <x:v>REPONSE</x:v>
      </x:c>
      <x:c r="D3460" s="122" t="str">
        <x:v>A</x:v>
      </x:c>
      <x:c r="E3460" s="123" t="n">
        <x:v>1</x:v>
      </x:c>
      <x:c r="F3460" s="122" t="str">
        <x:v>Voisin des Fourneaux</x:v>
      </x:c>
      <x:c r="G3460" s="122" t="str">
        <x:v>Écarte d’abord la caisse. Sinon il reviendra sous ta main.</x:v>
      </x:c>
      <x:c r="H3460" s="122" t="str">
        <x:v>Réponse au choix retenu ; les autres réponses ne sont pas jouées.</x:v>
      </x:c>
      <x:c r="I3460" s="122" t="str">
        <x:v>Approche disponible dans l’état réel de la scène ; accord des personnes impliquées.</x:v>
      </x:c>
      <x:c r="J3460" s="122" t="str">
        <x:v>Maisons et vie des communautés</x:v>
      </x:c>
      <x:c r="K3460" s="125" t="n">
        <x:v>10</x:v>
      </x:c>
    </x:row>
    <x:row r="3461" ht="44" customHeight="1">
      <x:c r="A3461" s="126" t="str">
        <x:v>D6-H-V5-HOME-CM01-S1-CHOIX-B-01</x:v>
      </x:c>
      <x:c r="B3461" s="127" t="str">
        <x:v>D6-H-V5-HOME-CM01-S1</x:v>
      </x:c>
      <x:c r="C3461" s="127" t="str">
        <x:v>CHOIX</x:v>
      </x:c>
      <x:c r="D3461" s="127" t="str">
        <x:v>B</x:v>
      </x:c>
      <x:c r="E3461" s="128" t="n">
        <x:v>1</x:v>
      </x:c>
      <x:c r="F3461" s="127" t="str">
        <x:v>Joueur</x:v>
      </x:c>
      <x:c r="G3461" s="127" t="str">
        <x:v>Appelons le gardien. Il connaît ces bêtes.</x:v>
      </x:c>
      <x:c r="H3461" s="127" t="str">
        <x:v>Regarder la personne ou l’appui concerné ; intention, pas résultat.</x:v>
      </x:c>
      <x:c r="I3461" s="127" t="str">
        <x:v>Approche disponible dans l’état réel de la scène ; accord des personnes impliquées.</x:v>
      </x:c>
      <x:c r="J3461" s="127" t="str">
        <x:v>Maisons et vie des communautés</x:v>
      </x:c>
      <x:c r="K3461" s="130" t="n">
        <x:v>7</x:v>
      </x:c>
    </x:row>
    <x:row r="3462" ht="44" customHeight="1">
      <x:c r="A3462" s="121" t="str">
        <x:v>D6-H-V5-HOME-CM01-S1-REPONSE-B-01</x:v>
      </x:c>
      <x:c r="B3462" s="122" t="str">
        <x:v>D6-H-V5-HOME-CM01-S1</x:v>
      </x:c>
      <x:c r="C3462" s="122" t="str">
        <x:v>REPONSE</x:v>
      </x:c>
      <x:c r="D3462" s="122" t="str">
        <x:v>B</x:v>
      </x:c>
      <x:c r="E3462" s="123" t="n">
        <x:v>1</x:v>
      </x:c>
      <x:c r="F3462" s="122" t="str">
        <x:v>Voisin des Fourneaux</x:v>
      </x:c>
      <x:c r="G3462" s="122" t="str">
        <x:v>Je le mène ici. Tu lui rendras son temps une autre fois.</x:v>
      </x:c>
      <x:c r="H3462" s="122" t="str">
        <x:v>Réponse au choix retenu ; les autres réponses ne sont pas jouées.</x:v>
      </x:c>
      <x:c r="I3462" s="122" t="str">
        <x:v>Approche disponible dans l’état réel de la scène ; accord des personnes impliquées.</x:v>
      </x:c>
      <x:c r="J3462" s="122" t="str">
        <x:v>Maisons et vie des communautés</x:v>
      </x:c>
      <x:c r="K3462" s="125" t="n">
        <x:v>12</x:v>
      </x:c>
    </x:row>
    <x:row r="3463" ht="74" customHeight="1">
      <x:c r="A3463" s="126" t="str">
        <x:v>D6-H-V5-HOME-CM01-S2-OUV---01</x:v>
      </x:c>
      <x:c r="B3463" s="127" t="str">
        <x:v>D6-H-V5-HOME-CM01-S2</x:v>
      </x:c>
      <x:c r="C3463" s="127" t="str">
        <x:v>OUV</x:v>
      </x:c>
      <x:c r="D3463" s="127" t="str">
        <x:v>-</x:v>
      </x:c>
      <x:c r="E3463" s="128" t="n">
        <x:v>1</x:v>
      </x:c>
      <x:c r="F3463" s="127" t="str">
        <x:v>Visiteur des Fourneaux</x:v>
      </x:c>
      <x:c r="G3463" s="127" t="str">
        <x:v>Tu tournes le beau côté vers moi. Qu’y a-t-il derrière ?</x:v>
      </x:c>
      <x:c r="H3463" s="127" t="str">
        <x:v>Le locuteur regarde le détail matériel concerné ; clic bref ou inclinaison du masque, sans traduction lexicale inventée.</x:v>
      </x:c>
      <x:c r="I3463" s="127" t="str">
        <x:v>Premier visiteur après exposition d’un souvenir ; HOME-CM01 est l’unique résidence active ; droits d’accueil/aménagement correspondant à la scène acquis ; personnes et objets présents.</x:v>
      </x:c>
      <x:c r="J3463" s="127" t="str">
        <x:v>Maisons et vie des communautés</x:v>
      </x:c>
      <x:c r="K3463" s="130" t="n">
        <x:v>11</x:v>
      </x:c>
    </x:row>
    <x:row r="3464" ht="74" customHeight="1">
      <x:c r="A3464" s="121" t="str">
        <x:v>D6-H-V5-HOME-CM01-S2-SUCCES---01</x:v>
      </x:c>
      <x:c r="B3464" s="122" t="str">
        <x:v>D6-H-V5-HOME-CM01-S2</x:v>
      </x:c>
      <x:c r="C3464" s="122" t="str">
        <x:v>SUCCES</x:v>
      </x:c>
      <x:c r="D3464" s="122" t="str">
        <x:v>-</x:v>
      </x:c>
      <x:c r="E3464" s="123" t="n">
        <x:v>1</x:v>
      </x:c>
      <x:c r="F3464" s="122" t="str">
        <x:v>Visiteur des Fourneaux</x:v>
      </x:c>
      <x:c r="G3464" s="122" t="str">
        <x:v>Je reconnaîtrai cette marque à ton prochain retour.</x:v>
      </x:c>
      <x:c r="H3464" s="122" t="str">
        <x:v>Après le geste final réellement réussi ; regard ou main vers son résultat visible.</x:v>
      </x:c>
      <x:c r="I3464" s="122" t="str">
        <x:v>Résultat correspondant effectivement constaté ; remplace ou supprime la ligne si choix de refus/différé/observation. Ne jamais jouer une victoire non acquise.</x:v>
      </x:c>
      <x:c r="J3464" s="122" t="str">
        <x:v>Maisons et vie des communautés</x:v>
      </x:c>
      <x:c r="K3464" s="125" t="n">
        <x:v>8</x:v>
      </x:c>
    </x:row>
    <x:row r="3465" ht="44" customHeight="1">
      <x:c r="A3465" s="126" t="str">
        <x:v>D6-H-V5-HOME-CM01-S2-ECHEC---01</x:v>
      </x:c>
      <x:c r="B3465" s="127" t="str">
        <x:v>D6-H-V5-HOME-CM01-S2</x:v>
      </x:c>
      <x:c r="C3465" s="127" t="str">
        <x:v>ECHEC</x:v>
      </x:c>
      <x:c r="D3465" s="127" t="str">
        <x:v>-</x:v>
      </x:c>
      <x:c r="E3465" s="128" t="n">
        <x:v>1</x:v>
      </x:c>
      <x:c r="F3465" s="127" t="str">
        <x:v>Visiteur des Fourneaux</x:v>
      </x:c>
      <x:c r="G3465" s="127" t="str">
        <x:v>L’écran coupe encore la lumière. Je ne vois que ta main.</x:v>
      </x:c>
      <x:c r="H3465" s="127" t="str">
        <x:v>Au dernier état stable ; geste arrêté, aucune perte ou casse ajoutée par la réplique.</x:v>
      </x:c>
      <x:c r="I3465" s="127" t="str">
        <x:v>Échec ou blocage correspondant effectivement observé ; les dégâts, objets et positions persistent.</x:v>
      </x:c>
      <x:c r="J3465" s="127" t="str">
        <x:v>Maisons et vie des communautés</x:v>
      </x:c>
      <x:c r="K3465" s="130" t="n">
        <x:v>11</x:v>
      </x:c>
    </x:row>
    <x:row r="3466" ht="44" customHeight="1">
      <x:c r="A3466" s="121" t="str">
        <x:v>D6-H-V5-HOME-CM01-S2-REPRISE---01</x:v>
      </x:c>
      <x:c r="B3466" s="122" t="str">
        <x:v>D6-H-V5-HOME-CM01-S2</x:v>
      </x:c>
      <x:c r="C3466" s="122" t="str">
        <x:v>REPRISE</x:v>
      </x:c>
      <x:c r="D3466" s="122" t="str">
        <x:v>-</x:v>
      </x:c>
      <x:c r="E3466" s="123" t="n">
        <x:v>1</x:v>
      </x:c>
      <x:c r="F3466" s="122" t="str">
        <x:v>Visiteur des Fourneaux</x:v>
      </x:c>
      <x:c r="G3466" s="122" t="str">
        <x:v>Nous en étions à cette face. Tu n’as pas besoin de recommencer ton récit.</x:v>
      </x:c>
      <x:c r="H3466" s="122" t="str">
        <x:v>Désigne l’étape encore inachevée sans répéter les gestes déjà validés.</x:v>
      </x:c>
      <x:c r="I3466" s="122" t="str">
        <x:v>Réinteraction volontaire après interruption ; état de l’action conservé.</x:v>
      </x:c>
      <x:c r="J3466" s="122" t="str">
        <x:v>Maisons et vie des communautés</x:v>
      </x:c>
      <x:c r="K3466" s="125" t="n">
        <x:v>14</x:v>
      </x:c>
    </x:row>
    <x:row r="3467" ht="44" customHeight="1">
      <x:c r="A3467" s="126" t="str">
        <x:v>D6-H-V5-HOME-CM01-S2-CHOIX-A-01</x:v>
      </x:c>
      <x:c r="B3467" s="127" t="str">
        <x:v>D6-H-V5-HOME-CM01-S2</x:v>
      </x:c>
      <x:c r="C3467" s="127" t="str">
        <x:v>CHOIX</x:v>
      </x:c>
      <x:c r="D3467" s="127" t="str">
        <x:v>A</x:v>
      </x:c>
      <x:c r="E3467" s="128" t="n">
        <x:v>1</x:v>
      </x:c>
      <x:c r="F3467" s="127" t="str">
        <x:v>Joueur</x:v>
      </x:c>
      <x:c r="G3467" s="127" t="str">
        <x:v>La marque de ma dernière réussite. Viens sous la lumière.</x:v>
      </x:c>
      <x:c r="H3467" s="127" t="str">
        <x:v>Regarder la personne ou l’appui concerné ; intention, pas résultat.</x:v>
      </x:c>
      <x:c r="I3467" s="127" t="str">
        <x:v>Approche disponible dans l’état réel de la scène ; accord des personnes impliquées.</x:v>
      </x:c>
      <x:c r="J3467" s="127" t="str">
        <x:v>Maisons et vie des communautés</x:v>
      </x:c>
      <x:c r="K3467" s="130" t="n">
        <x:v>10</x:v>
      </x:c>
    </x:row>
    <x:row r="3468" ht="44" customHeight="1">
      <x:c r="A3468" s="121" t="str">
        <x:v>D6-H-V5-HOME-CM01-S2-REPONSE-A-01</x:v>
      </x:c>
      <x:c r="B3468" s="122" t="str">
        <x:v>D6-H-V5-HOME-CM01-S2</x:v>
      </x:c>
      <x:c r="C3468" s="122" t="str">
        <x:v>REPONSE</x:v>
      </x:c>
      <x:c r="D3468" s="122" t="str">
        <x:v>A</x:v>
      </x:c>
      <x:c r="E3468" s="123" t="n">
        <x:v>1</x:v>
      </x:c>
      <x:c r="F3468" s="122" t="str">
        <x:v>Visiteur des Fourneaux</x:v>
      </x:c>
      <x:c r="G3468" s="122" t="str">
        <x:v>Montre où la piste a changé. Le coup final peut attendre.</x:v>
      </x:c>
      <x:c r="H3468" s="122" t="str">
        <x:v>Réponse au choix retenu ; les autres réponses ne sont pas jouées.</x:v>
      </x:c>
      <x:c r="I3468" s="122" t="str">
        <x:v>Approche disponible dans l’état réel de la scène ; accord des personnes impliquées.</x:v>
      </x:c>
      <x:c r="J3468" s="122" t="str">
        <x:v>Maisons et vie des communautés</x:v>
      </x:c>
      <x:c r="K3468" s="125" t="n">
        <x:v>11</x:v>
      </x:c>
    </x:row>
    <x:row r="3469" ht="44" customHeight="1">
      <x:c r="A3469" s="126" t="str">
        <x:v>D6-H-V5-HOME-CM01-S2-CHOIX-B-01</x:v>
      </x:c>
      <x:c r="B3469" s="127" t="str">
        <x:v>D6-H-V5-HOME-CM01-S2</x:v>
      </x:c>
      <x:c r="C3469" s="127" t="str">
        <x:v>CHOIX</x:v>
      </x:c>
      <x:c r="D3469" s="127" t="str">
        <x:v>B</x:v>
      </x:c>
      <x:c r="E3469" s="128" t="n">
        <x:v>1</x:v>
      </x:c>
      <x:c r="F3469" s="127" t="str">
        <x:v>Joueur</x:v>
      </x:c>
      <x:c r="G3469" s="127" t="str">
        <x:v>Une erreur que j’ai gardée.</x:v>
      </x:c>
      <x:c r="H3469" s="127" t="str">
        <x:v>Regarder la personne ou l’appui concerné ; intention, pas résultat.</x:v>
      </x:c>
      <x:c r="I3469" s="127" t="str">
        <x:v>Approche disponible dans l’état réel de la scène ; accord des personnes impliquées.</x:v>
      </x:c>
      <x:c r="J3469" s="127" t="str">
        <x:v>Maisons et vie des communautés</x:v>
      </x:c>
      <x:c r="K3469" s="130" t="n">
        <x:v>5</x:v>
      </x:c>
    </x:row>
    <x:row r="3470" ht="44" customHeight="1">
      <x:c r="A3470" s="121" t="str">
        <x:v>D6-H-V5-HOME-CM01-S2-REPONSE-B-01</x:v>
      </x:c>
      <x:c r="B3470" s="122" t="str">
        <x:v>D6-H-V5-HOME-CM01-S2</x:v>
      </x:c>
      <x:c r="C3470" s="122" t="str">
        <x:v>REPONSE</x:v>
      </x:c>
      <x:c r="D3470" s="122" t="str">
        <x:v>B</x:v>
      </x:c>
      <x:c r="E3470" s="123" t="n">
        <x:v>1</x:v>
      </x:c>
      <x:c r="F3470" s="122" t="str">
        <x:v>Visiteur des Fourneaux</x:v>
      </x:c>
      <x:c r="G3470" s="122" t="str">
        <x:v>Alors laisse-moi la voir avant de me dire ce qu’elle t’a appris.</x:v>
      </x:c>
      <x:c r="H3470" s="122" t="str">
        <x:v>Réponse au choix retenu ; les autres réponses ne sont pas jouées.</x:v>
      </x:c>
      <x:c r="I3470" s="122" t="str">
        <x:v>Approche disponible dans l’état réel de la scène ; accord des personnes impliquées.</x:v>
      </x:c>
      <x:c r="J3470" s="122" t="str">
        <x:v>Maisons et vie des communautés</x:v>
      </x:c>
      <x:c r="K3470" s="125" t="n">
        <x:v>12</x:v>
      </x:c>
    </x:row>
    <x:row r="3471" ht="74" customHeight="1">
      <x:c r="A3471" s="126" t="str">
        <x:v>D6-H-V5-HOME-CM01-S3-OUV---01</x:v>
      </x:c>
      <x:c r="B3471" s="127" t="str">
        <x:v>D6-H-V5-HOME-CM01-S3</x:v>
      </x:c>
      <x:c r="C3471" s="127" t="str">
        <x:v>OUV</x:v>
      </x:c>
      <x:c r="D3471" s="127" t="str">
        <x:v>-</x:v>
      </x:c>
      <x:c r="E3471" s="128" t="n">
        <x:v>1</x:v>
      </x:c>
      <x:c r="F3471" s="127" t="str">
        <x:v>Jeune du quartier des Fourneaux</x:v>
      </x:c>
      <x:c r="G3471" s="127" t="str">
        <x:v>J’ai fait le motif. Quand je passe avec la charge, ce panneau me frappe.</x:v>
      </x:c>
      <x:c r="H3471" s="127" t="str">
        <x:v>Le locuteur regarde le détail matériel concerné ; clic bref ou inclinaison du masque, sans traduction lexicale inventée.</x:v>
      </x:c>
      <x:c r="I3471" s="127" t="str">
        <x:v>Respect d’aménagement atteint ; HOME-CM01 est l’unique résidence active ; droits d’accueil/aménagement correspondant à la scène acquis ; personnes et objets présents.</x:v>
      </x:c>
      <x:c r="J3471" s="127" t="str">
        <x:v>Maisons et vie des communautés</x:v>
      </x:c>
      <x:c r="K3471" s="130" t="n">
        <x:v>14</x:v>
      </x:c>
    </x:row>
    <x:row r="3472" ht="74" customHeight="1">
      <x:c r="A3472" s="121" t="str">
        <x:v>D6-H-V5-HOME-CM01-S3-SUCCES---01</x:v>
      </x:c>
      <x:c r="B3472" s="122" t="str">
        <x:v>D6-H-V5-HOME-CM01-S3</x:v>
      </x:c>
      <x:c r="C3472" s="122" t="str">
        <x:v>SUCCES</x:v>
      </x:c>
      <x:c r="D3472" s="122" t="str">
        <x:v>-</x:v>
      </x:c>
      <x:c r="E3472" s="123" t="n">
        <x:v>1</x:v>
      </x:c>
      <x:c r="F3472" s="122" t="str">
        <x:v>Jeune du quartier des Fourneaux</x:v>
      </x:c>
      <x:c r="G3472" s="122" t="str">
        <x:v>La charge passe. Mon motif reste du bon côté.</x:v>
      </x:c>
      <x:c r="H3472" s="122" t="str">
        <x:v>Après le geste final réellement réussi ; regard ou main vers son résultat visible.</x:v>
      </x:c>
      <x:c r="I3472" s="122" t="str">
        <x:v>Résultat correspondant effectivement constaté ; remplace ou supprime la ligne si choix de refus/différé/observation. Ne jamais jouer une victoire non acquise.</x:v>
      </x:c>
      <x:c r="J3472" s="122" t="str">
        <x:v>Maisons et vie des communautés</x:v>
      </x:c>
      <x:c r="K3472" s="125" t="n">
        <x:v>9</x:v>
      </x:c>
    </x:row>
    <x:row r="3473" ht="44" customHeight="1">
      <x:c r="A3473" s="126" t="str">
        <x:v>D6-H-V5-HOME-CM01-S3-ECHEC---01</x:v>
      </x:c>
      <x:c r="B3473" s="127" t="str">
        <x:v>D6-H-V5-HOME-CM01-S3</x:v>
      </x:c>
      <x:c r="C3473" s="127" t="str">
        <x:v>ECHEC</x:v>
      </x:c>
      <x:c r="D3473" s="127" t="str">
        <x:v>-</x:v>
      </x:c>
      <x:c r="E3473" s="128" t="n">
        <x:v>1</x:v>
      </x:c>
      <x:c r="F3473" s="127" t="str">
        <x:v>Jeune du quartier des Fourneaux</x:v>
      </x:c>
      <x:c r="G3473" s="127" t="str">
        <x:v>Je l’ai serrée trop près. Je desserre cette pièce, seulement celle-ci.</x:v>
      </x:c>
      <x:c r="H3473" s="127" t="str">
        <x:v>Au dernier état stable ; geste arrêté, aucune perte ou casse ajoutée par la réplique.</x:v>
      </x:c>
      <x:c r="I3473" s="127" t="str">
        <x:v>Échec ou blocage correspondant effectivement observé ; les dégâts, objets et positions persistent.</x:v>
      </x:c>
      <x:c r="J3473" s="127" t="str">
        <x:v>Maisons et vie des communautés</x:v>
      </x:c>
      <x:c r="K3473" s="130" t="n">
        <x:v>11</x:v>
      </x:c>
    </x:row>
    <x:row r="3474" ht="44" customHeight="1">
      <x:c r="A3474" s="121" t="str">
        <x:v>D6-H-V5-HOME-CM01-S3-REPRISE---01</x:v>
      </x:c>
      <x:c r="B3474" s="122" t="str">
        <x:v>D6-H-V5-HOME-CM01-S3</x:v>
      </x:c>
      <x:c r="C3474" s="122" t="str">
        <x:v>REPRISE</x:v>
      </x:c>
      <x:c r="D3474" s="122" t="str">
        <x:v>-</x:v>
      </x:c>
      <x:c r="E3474" s="123" t="n">
        <x:v>1</x:v>
      </x:c>
      <x:c r="F3474" s="122" t="str">
        <x:v>Jeune du quartier des Fourneaux</x:v>
      </x:c>
      <x:c r="G3474" s="122" t="str">
        <x:v>Tiens ce bord ; je reprends le dernier panneau.</x:v>
      </x:c>
      <x:c r="H3474" s="122" t="str">
        <x:v>Désigne l’étape encore inachevée sans répéter les gestes déjà validés.</x:v>
      </x:c>
      <x:c r="I3474" s="122" t="str">
        <x:v>Réinteraction volontaire après interruption ; état de l’action conservé.</x:v>
      </x:c>
      <x:c r="J3474" s="122" t="str">
        <x:v>Maisons et vie des communautés</x:v>
      </x:c>
      <x:c r="K3474" s="125" t="n">
        <x:v>9</x:v>
      </x:c>
    </x:row>
    <x:row r="3475" ht="44" customHeight="1">
      <x:c r="A3475" s="126" t="str">
        <x:v>D6-H-V5-HOME-CM01-S3-CHOIX-A-01</x:v>
      </x:c>
      <x:c r="B3475" s="127" t="str">
        <x:v>D6-H-V5-HOME-CM01-S3</x:v>
      </x:c>
      <x:c r="C3475" s="127" t="str">
        <x:v>CHOIX</x:v>
      </x:c>
      <x:c r="D3475" s="127" t="str">
        <x:v>A</x:v>
      </x:c>
      <x:c r="E3475" s="128" t="n">
        <x:v>1</x:v>
      </x:c>
      <x:c r="F3475" s="127" t="str">
        <x:v>Joueur</x:v>
      </x:c>
      <x:c r="G3475" s="127" t="str">
        <x:v>Essaie encore. Je retiens la claie pendant ton passage.</x:v>
      </x:c>
      <x:c r="H3475" s="127" t="str">
        <x:v>Regarder la personne ou l’appui concerné ; intention, pas résultat.</x:v>
      </x:c>
      <x:c r="I3475" s="127" t="str">
        <x:v>Approche disponible dans l’état réel de la scène ; accord des personnes impliquées.</x:v>
      </x:c>
      <x:c r="J3475" s="127" t="str">
        <x:v>Maisons et vie des communautés</x:v>
      </x:c>
      <x:c r="K3475" s="130" t="n">
        <x:v>9</x:v>
      </x:c>
    </x:row>
    <x:row r="3476" ht="44" customHeight="1">
      <x:c r="A3476" s="121" t="str">
        <x:v>D6-H-V5-HOME-CM01-S3-REPONSE-A-01</x:v>
      </x:c>
      <x:c r="B3476" s="122" t="str">
        <x:v>D6-H-V5-HOME-CM01-S3</x:v>
      </x:c>
      <x:c r="C3476" s="122" t="str">
        <x:v>REPONSE</x:v>
      </x:c>
      <x:c r="D3476" s="122" t="str">
        <x:v>A</x:v>
      </x:c>
      <x:c r="E3476" s="123" t="n">
        <x:v>1</x:v>
      </x:c>
      <x:c r="F3476" s="122" t="str">
        <x:v>Jeune du quartier des Fourneaux</x:v>
      </x:c>
      <x:c r="G3476" s="122" t="str">
        <x:v>Laisse la charge au même poids. Je veux voir où je me trompe.</x:v>
      </x:c>
      <x:c r="H3476" s="122" t="str">
        <x:v>Réponse au choix retenu ; les autres réponses ne sont pas jouées.</x:v>
      </x:c>
      <x:c r="I3476" s="122" t="str">
        <x:v>Approche disponible dans l’état réel de la scène ; accord des personnes impliquées.</x:v>
      </x:c>
      <x:c r="J3476" s="122" t="str">
        <x:v>Maisons et vie des communautés</x:v>
      </x:c>
      <x:c r="K3476" s="125" t="n">
        <x:v>13</x:v>
      </x:c>
    </x:row>
    <x:row r="3477" ht="44" customHeight="1">
      <x:c r="A3477" s="126" t="str">
        <x:v>D6-H-V5-HOME-CM01-S3-CHOIX-B-01</x:v>
      </x:c>
      <x:c r="B3477" s="127" t="str">
        <x:v>D6-H-V5-HOME-CM01-S3</x:v>
      </x:c>
      <x:c r="C3477" s="127" t="str">
        <x:v>CHOIX</x:v>
      </x:c>
      <x:c r="D3477" s="127" t="str">
        <x:v>B</x:v>
      </x:c>
      <x:c r="E3477" s="128" t="n">
        <x:v>1</x:v>
      </x:c>
      <x:c r="F3477" s="127" t="str">
        <x:v>Joueur</x:v>
      </x:c>
      <x:c r="G3477" s="127" t="str">
        <x:v>Regarde le passage d’abord. Puis ce sera ton tour.</x:v>
      </x:c>
      <x:c r="H3477" s="127" t="str">
        <x:v>Regarder la personne ou l’appui concerné ; intention, pas résultat.</x:v>
      </x:c>
      <x:c r="I3477" s="127" t="str">
        <x:v>Approche disponible dans l’état réel de la scène ; accord des personnes impliquées.</x:v>
      </x:c>
      <x:c r="J3477" s="127" t="str">
        <x:v>Maisons et vie des communautés</x:v>
      </x:c>
      <x:c r="K3477" s="130" t="n">
        <x:v>9</x:v>
      </x:c>
    </x:row>
    <x:row r="3478" ht="44" customHeight="1">
      <x:c r="A3478" s="121" t="str">
        <x:v>D6-H-V5-HOME-CM01-S3-REPONSE-B-01</x:v>
      </x:c>
      <x:c r="B3478" s="122" t="str">
        <x:v>D6-H-V5-HOME-CM01-S3</x:v>
      </x:c>
      <x:c r="C3478" s="122" t="str">
        <x:v>REPONSE</x:v>
      </x:c>
      <x:c r="D3478" s="122" t="str">
        <x:v>B</x:v>
      </x:c>
      <x:c r="E3478" s="123" t="n">
        <x:v>1</x:v>
      </x:c>
      <x:c r="F3478" s="122" t="str">
        <x:v>Jeune du quartier des Fourneaux</x:v>
      </x:c>
      <x:c r="G3478" s="122" t="str">
        <x:v>Une fois. Après, ne pousse pas le panneau pour moi.</x:v>
      </x:c>
      <x:c r="H3478" s="122" t="str">
        <x:v>Réponse au choix retenu ; les autres réponses ne sont pas jouées.</x:v>
      </x:c>
      <x:c r="I3478" s="122" t="str">
        <x:v>Approche disponible dans l’état réel de la scène ; accord des personnes impliquées.</x:v>
      </x:c>
      <x:c r="J3478" s="122" t="str">
        <x:v>Maisons et vie des communautés</x:v>
      </x:c>
      <x:c r="K3478" s="125" t="n">
        <x:v>10</x:v>
      </x:c>
    </x:row>
    <x:row r="3479" ht="74" customHeight="1">
      <x:c r="A3479" s="126" t="str">
        <x:v>D6-H-V5-HOME-CM02-S1-OUV---01</x:v>
      </x:c>
      <x:c r="B3479" s="127" t="str">
        <x:v>D6-H-V5-HOME-CM02-S1</x:v>
      </x:c>
      <x:c r="C3479" s="127" t="str">
        <x:v>OUV</x:v>
      </x:c>
      <x:c r="D3479" s="127" t="str">
        <x:v>-</x:v>
      </x:c>
      <x:c r="E3479" s="128" t="n">
        <x:v>1</x:v>
      </x:c>
      <x:c r="F3479" s="127" t="str">
        <x:v>Chasseur revenu tard</x:v>
      </x:c>
      <x:c r="G3479" s="127" t="str">
        <x:v>Nous sommes plusieurs. Tes deux foyers ne chaufferont pas toutes les places ce soir.</x:v>
      </x:c>
      <x:c r="H3479" s="127" t="str">
        <x:v>Le locuteur regarde le détail matériel concerné ; clic bref ou inclinaison du masque, sans traduction lexicale inventée.</x:v>
      </x:c>
      <x:c r="I3479" s="127" t="str">
        <x:v>Soir de froid fictionnel après une mission ; HOME-CM02 est l’unique résidence active ; droits d’accueil/aménagement correspondant à la scène acquis ; personnes et objets présents.</x:v>
      </x:c>
      <x:c r="J3479" s="127" t="str">
        <x:v>Maisons et vie des communautés</x:v>
      </x:c>
      <x:c r="K3479" s="130" t="n">
        <x:v>14</x:v>
      </x:c>
    </x:row>
    <x:row r="3480" ht="74" customHeight="1">
      <x:c r="A3480" s="121" t="str">
        <x:v>D6-H-V5-HOME-CM02-S1-SUCCES---01</x:v>
      </x:c>
      <x:c r="B3480" s="122" t="str">
        <x:v>D6-H-V5-HOME-CM02-S1</x:v>
      </x:c>
      <x:c r="C3480" s="122" t="str">
        <x:v>SUCCES</x:v>
      </x:c>
      <x:c r="D3480" s="122" t="str">
        <x:v>-</x:v>
      </x:c>
      <x:c r="E3480" s="123" t="n">
        <x:v>1</x:v>
      </x:c>
      <x:c r="F3480" s="122" t="str">
        <x:v>Chasseur revenu tard</x:v>
      </x:c>
      <x:c r="G3480" s="122" t="str">
        <x:v>Les écrans sont en place. Chacun sait où passer la nuit.</x:v>
      </x:c>
      <x:c r="H3480" s="122" t="str">
        <x:v>Après le geste final réellement réussi ; regard ou main vers son résultat visible.</x:v>
      </x:c>
      <x:c r="I3480" s="122" t="str">
        <x:v>Résultat correspondant effectivement constaté ; remplace ou supprime la ligne si choix de refus/différé/observation. Ne jamais jouer une victoire non acquise.</x:v>
      </x:c>
      <x:c r="J3480" s="122" t="str">
        <x:v>Maisons et vie des communautés</x:v>
      </x:c>
      <x:c r="K3480" s="125" t="n">
        <x:v>11</x:v>
      </x:c>
    </x:row>
    <x:row r="3481" ht="44" customHeight="1">
      <x:c r="A3481" s="126" t="str">
        <x:v>D6-H-V5-HOME-CM02-S1-ECHEC---01</x:v>
      </x:c>
      <x:c r="B3481" s="127" t="str">
        <x:v>D6-H-V5-HOME-CM02-S1</x:v>
      </x:c>
      <x:c r="C3481" s="127" t="str">
        <x:v>ECHEC</x:v>
      </x:c>
      <x:c r="D3481" s="127" t="str">
        <x:v>-</x:v>
      </x:c>
      <x:c r="E3481" s="128" t="n">
        <x:v>1</x:v>
      </x:c>
      <x:c r="F3481" s="127" t="str">
        <x:v>Chasseur revenu tard</x:v>
      </x:c>
      <x:c r="G3481" s="127" t="str">
        <x:v>Cette pierre est encore au seuil. Le foyer n’en reçoit rien.</x:v>
      </x:c>
      <x:c r="H3481" s="127" t="str">
        <x:v>Au dernier état stable ; geste arrêté, aucune perte ou casse ajoutée par la réplique.</x:v>
      </x:c>
      <x:c r="I3481" s="127" t="str">
        <x:v>Échec ou blocage correspondant effectivement observé ; les dégâts, objets et positions persistent.</x:v>
      </x:c>
      <x:c r="J3481" s="127" t="str">
        <x:v>Maisons et vie des communautés</x:v>
      </x:c>
      <x:c r="K3481" s="130" t="n">
        <x:v>11</x:v>
      </x:c>
    </x:row>
    <x:row r="3482" ht="44" customHeight="1">
      <x:c r="A3482" s="121" t="str">
        <x:v>D6-H-V5-HOME-CM02-S1-REPRISE---01</x:v>
      </x:c>
      <x:c r="B3482" s="122" t="str">
        <x:v>D6-H-V5-HOME-CM02-S1</x:v>
      </x:c>
      <x:c r="C3482" s="122" t="str">
        <x:v>REPRISE</x:v>
      </x:c>
      <x:c r="D3482" s="122" t="str">
        <x:v>-</x:v>
      </x:c>
      <x:c r="E3482" s="123" t="n">
        <x:v>1</x:v>
      </x:c>
      <x:c r="F3482" s="122" t="str">
        <x:v>Chasseur revenu tard</x:v>
      </x:c>
      <x:c r="G3482" s="122" t="str">
        <x:v>Il reste à tourner l’écran entre les deux pièces.</x:v>
      </x:c>
      <x:c r="H3482" s="122" t="str">
        <x:v>Désigne l’étape encore inachevée sans répéter les gestes déjà validés.</x:v>
      </x:c>
      <x:c r="I3482" s="122" t="str">
        <x:v>Réinteraction volontaire après interruption ; état de l’action conservé.</x:v>
      </x:c>
      <x:c r="J3482" s="122" t="str">
        <x:v>Maisons et vie des communautés</x:v>
      </x:c>
      <x:c r="K3482" s="125" t="n">
        <x:v>9</x:v>
      </x:c>
    </x:row>
    <x:row r="3483" ht="44" customHeight="1">
      <x:c r="A3483" s="126" t="str">
        <x:v>D6-H-V5-HOME-CM02-S1-CHOIX-A-01</x:v>
      </x:c>
      <x:c r="B3483" s="127" t="str">
        <x:v>D6-H-V5-HOME-CM02-S1</x:v>
      </x:c>
      <x:c r="C3483" s="127" t="str">
        <x:v>CHOIX</x:v>
      </x:c>
      <x:c r="D3483" s="127" t="str">
        <x:v>A</x:v>
      </x:c>
      <x:c r="E3483" s="128" t="n">
        <x:v>1</x:v>
      </x:c>
      <x:c r="F3483" s="127" t="str">
        <x:v>Joueur</x:v>
      </x:c>
      <x:c r="G3483" s="127" t="str">
        <x:v>Prenez le foyer commun. Ma chambre attendra.</x:v>
      </x:c>
      <x:c r="H3483" s="127" t="str">
        <x:v>Regarder la personne ou l’appui concerné ; intention, pas résultat.</x:v>
      </x:c>
      <x:c r="I3483" s="127" t="str">
        <x:v>Approche disponible dans l’état réel de la scène ; accord des personnes impliquées.</x:v>
      </x:c>
      <x:c r="J3483" s="127" t="str">
        <x:v>Maisons et vie des communautés</x:v>
      </x:c>
      <x:c r="K3483" s="130" t="n">
        <x:v>7</x:v>
      </x:c>
    </x:row>
    <x:row r="3484" ht="44" customHeight="1">
      <x:c r="A3484" s="121" t="str">
        <x:v>D6-H-V5-HOME-CM02-S1-REPONSE-A-01</x:v>
      </x:c>
      <x:c r="B3484" s="122" t="str">
        <x:v>D6-H-V5-HOME-CM02-S1</x:v>
      </x:c>
      <x:c r="C3484" s="122" t="str">
        <x:v>REPONSE</x:v>
      </x:c>
      <x:c r="D3484" s="122" t="str">
        <x:v>A</x:v>
      </x:c>
      <x:c r="E3484" s="123" t="n">
        <x:v>1</x:v>
      </x:c>
      <x:c r="F3484" s="122" t="str">
        <x:v>Chasseur revenu tard</x:v>
      </x:c>
      <x:c r="G3484" s="122" t="str">
        <x:v>Nous porterons les pierres. Tu as déjà fait la place.</x:v>
      </x:c>
      <x:c r="H3484" s="122" t="str">
        <x:v>Réponse au choix retenu ; les autres réponses ne sont pas jouées.</x:v>
      </x:c>
      <x:c r="I3484" s="122" t="str">
        <x:v>Approche disponible dans l’état réel de la scène ; accord des personnes impliquées.</x:v>
      </x:c>
      <x:c r="J3484" s="122" t="str">
        <x:v>Maisons et vie des communautés</x:v>
      </x:c>
      <x:c r="K3484" s="125" t="n">
        <x:v>10</x:v>
      </x:c>
    </x:row>
    <x:row r="3485" ht="44" customHeight="1">
      <x:c r="A3485" s="126" t="str">
        <x:v>D6-H-V5-HOME-CM02-S1-CHOIX-B-01</x:v>
      </x:c>
      <x:c r="B3485" s="127" t="str">
        <x:v>D6-H-V5-HOME-CM02-S1</x:v>
      </x:c>
      <x:c r="C3485" s="127" t="str">
        <x:v>CHOIX</x:v>
      </x:c>
      <x:c r="D3485" s="127" t="str">
        <x:v>B</x:v>
      </x:c>
      <x:c r="E3485" s="128" t="n">
        <x:v>1</x:v>
      </x:c>
      <x:c r="F3485" s="127" t="str">
        <x:v>Joueur</x:v>
      </x:c>
      <x:c r="G3485" s="127" t="str">
        <x:v>Je pars avant vous. Je garde la chambre chaude.</x:v>
      </x:c>
      <x:c r="H3485" s="127" t="str">
        <x:v>Regarder la personne ou l’appui concerné ; intention, pas résultat.</x:v>
      </x:c>
      <x:c r="I3485" s="127" t="str">
        <x:v>Approche disponible dans l’état réel de la scène ; accord des personnes impliquées.</x:v>
      </x:c>
      <x:c r="J3485" s="127" t="str">
        <x:v>Maisons et vie des communautés</x:v>
      </x:c>
      <x:c r="K3485" s="130" t="n">
        <x:v>9</x:v>
      </x:c>
    </x:row>
    <x:row r="3486" ht="44" customHeight="1">
      <x:c r="A3486" s="121" t="str">
        <x:v>D6-H-V5-HOME-CM02-S1-REPONSE-B-01</x:v>
      </x:c>
      <x:c r="B3486" s="122" t="str">
        <x:v>D6-H-V5-HOME-CM02-S1</x:v>
      </x:c>
      <x:c r="C3486" s="122" t="str">
        <x:v>REPONSE</x:v>
      </x:c>
      <x:c r="D3486" s="122" t="str">
        <x:v>B</x:v>
      </x:c>
      <x:c r="E3486" s="123" t="n">
        <x:v>1</x:v>
      </x:c>
      <x:c r="F3486" s="122" t="str">
        <x:v>Chasseur revenu tard</x:v>
      </x:c>
      <x:c r="G3486" s="122" t="str">
        <x:v>Alors montre le second foyer. Nous resterons près de lui.</x:v>
      </x:c>
      <x:c r="H3486" s="122" t="str">
        <x:v>Réponse au choix retenu ; les autres réponses ne sont pas jouées.</x:v>
      </x:c>
      <x:c r="I3486" s="122" t="str">
        <x:v>Approche disponible dans l’état réel de la scène ; accord des personnes impliquées.</x:v>
      </x:c>
      <x:c r="J3486" s="122" t="str">
        <x:v>Maisons et vie des communautés</x:v>
      </x:c>
      <x:c r="K3486" s="125" t="n">
        <x:v>10</x:v>
      </x:c>
    </x:row>
    <x:row r="3487" ht="74" customHeight="1">
      <x:c r="A3487" s="126" t="str">
        <x:v>D6-H-V5-HOME-CM02-S2-OUV---01</x:v>
      </x:c>
      <x:c r="B3487" s="127" t="str">
        <x:v>D6-H-V5-HOME-CM02-S2</x:v>
      </x:c>
      <x:c r="C3487" s="127" t="str">
        <x:v>OUV</x:v>
      </x:c>
      <x:c r="D3487" s="127" t="str">
        <x:v>-</x:v>
      </x:c>
      <x:c r="E3487" s="128" t="n">
        <x:v>1</x:v>
      </x:c>
      <x:c r="F3487" s="127" t="str">
        <x:v>Voisin des Deux Brasiers</x:v>
      </x:c>
      <x:c r="G3487" s="127" t="str">
        <x:v>Quand tu poses ton arme, mon coffre répond de l’autre côté du mur.</x:v>
      </x:c>
      <x:c r="H3487" s="127" t="str">
        <x:v>Le locuteur regarde le détail matériel concerné ; clic bref ou inclinaison du masque, sans traduction lexicale inventée.</x:v>
      </x:c>
      <x:c r="I3487" s="127" t="str">
        <x:v>Arme confiée en entretien ; HOME-CM02 est l’unique résidence active ; droits d’accueil/aménagement correspondant à la scène acquis ; personnes et objets présents.</x:v>
      </x:c>
      <x:c r="J3487" s="127" t="str">
        <x:v>Maisons et vie des communautés</x:v>
      </x:c>
      <x:c r="K3487" s="130" t="n">
        <x:v>13</x:v>
      </x:c>
    </x:row>
    <x:row r="3488" ht="74" customHeight="1">
      <x:c r="A3488" s="121" t="str">
        <x:v>D6-H-V5-HOME-CM02-S2-SUCCES---01</x:v>
      </x:c>
      <x:c r="B3488" s="122" t="str">
        <x:v>D6-H-V5-HOME-CM02-S2</x:v>
      </x:c>
      <x:c r="C3488" s="122" t="str">
        <x:v>SUCCES</x:v>
      </x:c>
      <x:c r="D3488" s="122" t="str">
        <x:v>-</x:v>
      </x:c>
      <x:c r="E3488" s="123" t="n">
        <x:v>1</x:v>
      </x:c>
      <x:c r="F3488" s="122" t="str">
        <x:v>Voisin des Deux Brasiers</x:v>
      </x:c>
      <x:c r="G3488" s="122" t="str">
        <x:v>Je n’ai rien entendu depuis ma couche. Garde ce réglage.</x:v>
      </x:c>
      <x:c r="H3488" s="122" t="str">
        <x:v>Après le geste final réellement réussi ; regard ou main vers son résultat visible.</x:v>
      </x:c>
      <x:c r="I3488" s="122" t="str">
        <x:v>Résultat correspondant effectivement constaté ; remplace ou supprime la ligne si choix de refus/différé/observation. Ne jamais jouer une victoire non acquise.</x:v>
      </x:c>
      <x:c r="J3488" s="122" t="str">
        <x:v>Maisons et vie des communautés</x:v>
      </x:c>
      <x:c r="K3488" s="125" t="n">
        <x:v>10</x:v>
      </x:c>
    </x:row>
    <x:row r="3489" ht="44" customHeight="1">
      <x:c r="A3489" s="126" t="str">
        <x:v>D6-H-V5-HOME-CM02-S2-ECHEC---01</x:v>
      </x:c>
      <x:c r="B3489" s="127" t="str">
        <x:v>D6-H-V5-HOME-CM02-S2</x:v>
      </x:c>
      <x:c r="C3489" s="127" t="str">
        <x:v>ECHEC</x:v>
      </x:c>
      <x:c r="D3489" s="127" t="str">
        <x:v>-</x:v>
      </x:c>
      <x:c r="E3489" s="128" t="n">
        <x:v>1</x:v>
      </x:c>
      <x:c r="F3489" s="127" t="str">
        <x:v>Voisin des Deux Brasiers</x:v>
      </x:c>
      <x:c r="G3489" s="127" t="str">
        <x:v>Le métal touche encore le mur. Écoute la dernière vibration.</x:v>
      </x:c>
      <x:c r="H3489" s="127" t="str">
        <x:v>Au dernier état stable ; geste arrêté, aucune perte ou casse ajoutée par la réplique.</x:v>
      </x:c>
      <x:c r="I3489" s="127" t="str">
        <x:v>Échec ou blocage correspondant effectivement observé ; les dégâts, objets et positions persistent.</x:v>
      </x:c>
      <x:c r="J3489" s="127" t="str">
        <x:v>Maisons et vie des communautés</x:v>
      </x:c>
      <x:c r="K3489" s="130" t="n">
        <x:v>10</x:v>
      </x:c>
    </x:row>
    <x:row r="3490" ht="44" customHeight="1">
      <x:c r="A3490" s="121" t="str">
        <x:v>D6-H-V5-HOME-CM02-S2-REPRISE---01</x:v>
      </x:c>
      <x:c r="B3490" s="122" t="str">
        <x:v>D6-H-V5-HOME-CM02-S2</x:v>
      </x:c>
      <x:c r="C3490" s="122" t="str">
        <x:v>REPRISE</x:v>
      </x:c>
      <x:c r="D3490" s="122" t="str">
        <x:v>-</x:v>
      </x:c>
      <x:c r="E3490" s="123" t="n">
        <x:v>1</x:v>
      </x:c>
      <x:c r="F3490" s="122" t="str">
        <x:v>Voisin des Deux Brasiers</x:v>
      </x:c>
      <x:c r="G3490" s="122" t="str">
        <x:v>Le coffre doit pouvoir s’ouvrir quand l’arme est posée.</x:v>
      </x:c>
      <x:c r="H3490" s="122" t="str">
        <x:v>Désigne l’étape encore inachevée sans répéter les gestes déjà validés.</x:v>
      </x:c>
      <x:c r="I3490" s="122" t="str">
        <x:v>Réinteraction volontaire après interruption ; état de l’action conservé.</x:v>
      </x:c>
      <x:c r="J3490" s="122" t="str">
        <x:v>Maisons et vie des communautés</x:v>
      </x:c>
      <x:c r="K3490" s="125" t="n">
        <x:v>9</x:v>
      </x:c>
    </x:row>
    <x:row r="3491" ht="44" customHeight="1">
      <x:c r="A3491" s="126" t="str">
        <x:v>D6-H-V5-HOME-CM02-S2-CHOIX-A-01</x:v>
      </x:c>
      <x:c r="B3491" s="127" t="str">
        <x:v>D6-H-V5-HOME-CM02-S2</x:v>
      </x:c>
      <x:c r="C3491" s="127" t="str">
        <x:v>CHOIX</x:v>
      </x:c>
      <x:c r="D3491" s="127" t="str">
        <x:v>A</x:v>
      </x:c>
      <x:c r="E3491" s="128" t="n">
        <x:v>1</x:v>
      </x:c>
      <x:c r="F3491" s="127" t="str">
        <x:v>Joueur</x:v>
      </x:c>
      <x:c r="G3491" s="127" t="str">
        <x:v>Je garde ce poste. Je vais lui donner des cales.</x:v>
      </x:c>
      <x:c r="H3491" s="127" t="str">
        <x:v>Regarder la personne ou l’appui concerné ; intention, pas résultat.</x:v>
      </x:c>
      <x:c r="I3491" s="127" t="str">
        <x:v>Approche disponible dans l’état réel de la scène ; accord des personnes impliquées.</x:v>
      </x:c>
      <x:c r="J3491" s="127" t="str">
        <x:v>Maisons et vie des communautés</x:v>
      </x:c>
      <x:c r="K3491" s="130" t="n">
        <x:v>10</x:v>
      </x:c>
    </x:row>
    <x:row r="3492" ht="44" customHeight="1">
      <x:c r="A3492" s="121" t="str">
        <x:v>D6-H-V5-HOME-CM02-S2-REPONSE-A-01</x:v>
      </x:c>
      <x:c r="B3492" s="122" t="str">
        <x:v>D6-H-V5-HOME-CM02-S2</x:v>
      </x:c>
      <x:c r="C3492" s="122" t="str">
        <x:v>REPONSE</x:v>
      </x:c>
      <x:c r="D3492" s="122" t="str">
        <x:v>A</x:v>
      </x:c>
      <x:c r="E3492" s="123" t="n">
        <x:v>1</x:v>
      </x:c>
      <x:c r="F3492" s="122" t="str">
        <x:v>Voisin des Deux Brasiers</x:v>
      </x:c>
      <x:c r="G3492" s="122" t="str">
        <x:v>Frappe le support d’essai avant d’y remettre l’arme.</x:v>
      </x:c>
      <x:c r="H3492" s="122" t="str">
        <x:v>Réponse au choix retenu ; les autres réponses ne sont pas jouées.</x:v>
      </x:c>
      <x:c r="I3492" s="122" t="str">
        <x:v>Approche disponible dans l’état réel de la scène ; accord des personnes impliquées.</x:v>
      </x:c>
      <x:c r="J3492" s="122" t="str">
        <x:v>Maisons et vie des communautés</x:v>
      </x:c>
      <x:c r="K3492" s="125" t="n">
        <x:v>8</x:v>
      </x:c>
    </x:row>
    <x:row r="3493" ht="44" customHeight="1">
      <x:c r="A3493" s="126" t="str">
        <x:v>D6-H-V5-HOME-CM02-S2-CHOIX-B-01</x:v>
      </x:c>
      <x:c r="B3493" s="127" t="str">
        <x:v>D6-H-V5-HOME-CM02-S2</x:v>
      </x:c>
      <x:c r="C3493" s="127" t="str">
        <x:v>CHOIX</x:v>
      </x:c>
      <x:c r="D3493" s="127" t="str">
        <x:v>B</x:v>
      </x:c>
      <x:c r="E3493" s="128" t="n">
        <x:v>1</x:v>
      </x:c>
      <x:c r="F3493" s="127" t="str">
        <x:v>Joueur</x:v>
      </x:c>
      <x:c r="G3493" s="127" t="str">
        <x:v>L’atelier ira dans l’alcôve.</x:v>
      </x:c>
      <x:c r="H3493" s="127" t="str">
        <x:v>Regarder la personne ou l’appui concerné ; intention, pas résultat.</x:v>
      </x:c>
      <x:c r="I3493" s="127" t="str">
        <x:v>Approche disponible dans l’état réel de la scène ; accord des personnes impliquées.</x:v>
      </x:c>
      <x:c r="J3493" s="127" t="str">
        <x:v>Maisons et vie des communautés</x:v>
      </x:c>
      <x:c r="K3493" s="130" t="n">
        <x:v>4</x:v>
      </x:c>
    </x:row>
    <x:row r="3494" ht="44" customHeight="1">
      <x:c r="A3494" s="121" t="str">
        <x:v>D6-H-V5-HOME-CM02-S2-REPONSE-B-01</x:v>
      </x:c>
      <x:c r="B3494" s="122" t="str">
        <x:v>D6-H-V5-HOME-CM02-S2</x:v>
      </x:c>
      <x:c r="C3494" s="122" t="str">
        <x:v>REPONSE</x:v>
      </x:c>
      <x:c r="D3494" s="122" t="str">
        <x:v>B</x:v>
      </x:c>
      <x:c r="E3494" s="123" t="n">
        <x:v>1</x:v>
      </x:c>
      <x:c r="F3494" s="122" t="str">
        <x:v>Voisin des Deux Brasiers</x:v>
      </x:c>
      <x:c r="G3494" s="122" t="str">
        <x:v>Le bruit s’y perd. Ton grand cadre, lui, n’y tiendra plus.</x:v>
      </x:c>
      <x:c r="H3494" s="122" t="str">
        <x:v>Réponse au choix retenu ; les autres réponses ne sont pas jouées.</x:v>
      </x:c>
      <x:c r="I3494" s="122" t="str">
        <x:v>Approche disponible dans l’état réel de la scène ; accord des personnes impliquées.</x:v>
      </x:c>
      <x:c r="J3494" s="122" t="str">
        <x:v>Maisons et vie des communautés</x:v>
      </x:c>
      <x:c r="K3494" s="125" t="n">
        <x:v>11</x:v>
      </x:c>
    </x:row>
    <x:row r="3495" ht="74" customHeight="1">
      <x:c r="A3495" s="126" t="str">
        <x:v>D6-H-V5-HOME-CM02-S3-OUV---01</x:v>
      </x:c>
      <x:c r="B3495" s="127" t="str">
        <x:v>D6-H-V5-HOME-CM02-S3</x:v>
      </x:c>
      <x:c r="C3495" s="127" t="str">
        <x:v>OUV</x:v>
      </x:c>
      <x:c r="D3495" s="127" t="str">
        <x:v>-</x:v>
      </x:c>
      <x:c r="E3495" s="128" t="n">
        <x:v>1</x:v>
      </x:c>
      <x:c r="F3495" s="127" t="str">
        <x:v>Rival invité aux Deux Brasiers</x:v>
      </x:c>
      <x:c r="G3495" s="127" t="str">
        <x:v>Ton foyer éclaire bien tes prises. Voyons ce que tu vois quand la flamme baisse.</x:v>
      </x:c>
      <x:c r="H3495" s="127" t="str">
        <x:v>Le locuteur regarde le détail matériel concerné ; clic bref ou inclinaison du masque, sans traduction lexicale inventée.</x:v>
      </x:c>
      <x:c r="I3495" s="127" t="str">
        <x:v>Rival disponible et réception autorisée ; HOME-CM02 est l’unique résidence active ; droits d’accueil/aménagement correspondant à la scène acquis ; personnes et objets présents.</x:v>
      </x:c>
      <x:c r="J3495" s="127" t="str">
        <x:v>Maisons et vie des communautés</x:v>
      </x:c>
      <x:c r="K3495" s="130" t="n">
        <x:v>15</x:v>
      </x:c>
    </x:row>
    <x:row r="3496" ht="74" customHeight="1">
      <x:c r="A3496" s="121" t="str">
        <x:v>D6-H-V5-HOME-CM02-S3-SUCCES---01</x:v>
      </x:c>
      <x:c r="B3496" s="122" t="str">
        <x:v>D6-H-V5-HOME-CM02-S3</x:v>
      </x:c>
      <x:c r="C3496" s="122" t="str">
        <x:v>SUCCES</x:v>
      </x:c>
      <x:c r="D3496" s="122" t="str">
        <x:v>-</x:v>
      </x:c>
      <x:c r="E3496" s="123" t="n">
        <x:v>1</x:v>
      </x:c>
      <x:c r="F3496" s="122" t="str">
        <x:v>Rival invité aux Deux Brasiers</x:v>
      </x:c>
      <x:c r="G3496" s="122" t="str">
        <x:v>Voilà un résultat que nous avons vu tous les deux.</x:v>
      </x:c>
      <x:c r="H3496" s="122" t="str">
        <x:v>Après le geste final réellement réussi ; regard ou main vers son résultat visible.</x:v>
      </x:c>
      <x:c r="I3496" s="122" t="str">
        <x:v>Résultat correspondant effectivement constaté ; remplace ou supprime la ligne si choix de refus/différé/observation. Ne jamais jouer une victoire non acquise.</x:v>
      </x:c>
      <x:c r="J3496" s="122" t="str">
        <x:v>Maisons et vie des communautés</x:v>
      </x:c>
      <x:c r="K3496" s="125" t="n">
        <x:v>10</x:v>
      </x:c>
    </x:row>
    <x:row r="3497" ht="44" customHeight="1">
      <x:c r="A3497" s="126" t="str">
        <x:v>D6-H-V5-HOME-CM02-S3-ECHEC---01</x:v>
      </x:c>
      <x:c r="B3497" s="127" t="str">
        <x:v>D6-H-V5-HOME-CM02-S3</x:v>
      </x:c>
      <x:c r="C3497" s="127" t="str">
        <x:v>ECHEC</x:v>
      </x:c>
      <x:c r="D3497" s="127" t="str">
        <x:v>-</x:v>
      </x:c>
      <x:c r="E3497" s="128" t="n">
        <x:v>1</x:v>
      </x:c>
      <x:c r="F3497" s="127" t="str">
        <x:v>Rival invité aux Deux Brasiers</x:v>
      </x:c>
      <x:c r="G3497" s="127" t="str">
        <x:v>La limite a bougé sous ton pied. Replace-la avant la reprise.</x:v>
      </x:c>
      <x:c r="H3497" s="127" t="str">
        <x:v>Au dernier état stable ; geste arrêté, aucune perte ou casse ajoutée par la réplique.</x:v>
      </x:c>
      <x:c r="I3497" s="127" t="str">
        <x:v>Échec ou blocage correspondant effectivement observé ; les dégâts, objets et positions persistent.</x:v>
      </x:c>
      <x:c r="J3497" s="127" t="str">
        <x:v>Maisons et vie des communautés</x:v>
      </x:c>
      <x:c r="K3497" s="130" t="n">
        <x:v>11</x:v>
      </x:c>
    </x:row>
    <x:row r="3498" ht="44" customHeight="1">
      <x:c r="A3498" s="121" t="str">
        <x:v>D6-H-V5-HOME-CM02-S3-REPRISE---01</x:v>
      </x:c>
      <x:c r="B3498" s="122" t="str">
        <x:v>D6-H-V5-HOME-CM02-S3</x:v>
      </x:c>
      <x:c r="C3498" s="122" t="str">
        <x:v>REPRISE</x:v>
      </x:c>
      <x:c r="D3498" s="122" t="str">
        <x:v>-</x:v>
      </x:c>
      <x:c r="E3498" s="123" t="n">
        <x:v>1</x:v>
      </x:c>
      <x:c r="F3498" s="122" t="str">
        <x:v>Rival invité aux Deux Brasiers</x:v>
      </x:c>
      <x:c r="G3498" s="122" t="str">
        <x:v>Même départ, même cible. Nous gardons le résultat précédent.</x:v>
      </x:c>
      <x:c r="H3498" s="122" t="str">
        <x:v>Désigne l’étape encore inachevée sans répéter les gestes déjà validés.</x:v>
      </x:c>
      <x:c r="I3498" s="122" t="str">
        <x:v>Réinteraction volontaire après interruption ; état de l’action conservé.</x:v>
      </x:c>
      <x:c r="J3498" s="122" t="str">
        <x:v>Maisons et vie des communautés</x:v>
      </x:c>
      <x:c r="K3498" s="125" t="n">
        <x:v>9</x:v>
      </x:c>
    </x:row>
    <x:row r="3499" ht="44" customHeight="1">
      <x:c r="A3499" s="126" t="str">
        <x:v>D6-H-V5-HOME-CM02-S3-CHOIX-A-01</x:v>
      </x:c>
      <x:c r="B3499" s="127" t="str">
        <x:v>D6-H-V5-HOME-CM02-S3</x:v>
      </x:c>
      <x:c r="C3499" s="127" t="str">
        <x:v>CHOIX</x:v>
      </x:c>
      <x:c r="D3499" s="127" t="str">
        <x:v>A</x:v>
      </x:c>
      <x:c r="E3499" s="128" t="n">
        <x:v>1</x:v>
      </x:c>
      <x:c r="F3499" s="127" t="str">
        <x:v>Joueur</x:v>
      </x:c>
      <x:c r="G3499" s="127" t="str">
        <x:v>Une cible. Peu de lumière. Chacun son tour.</x:v>
      </x:c>
      <x:c r="H3499" s="127" t="str">
        <x:v>Regarder la personne ou l’appui concerné ; intention, pas résultat.</x:v>
      </x:c>
      <x:c r="I3499" s="127" t="str">
        <x:v>Approche disponible dans l’état réel de la scène ; accord des personnes impliquées.</x:v>
      </x:c>
      <x:c r="J3499" s="127" t="str">
        <x:v>Maisons et vie des communautés</x:v>
      </x:c>
      <x:c r="K3499" s="130" t="n">
        <x:v>8</x:v>
      </x:c>
    </x:row>
    <x:row r="3500" ht="44" customHeight="1">
      <x:c r="A3500" s="121" t="str">
        <x:v>D6-H-V5-HOME-CM02-S3-REPONSE-A-01</x:v>
      </x:c>
      <x:c r="B3500" s="122" t="str">
        <x:v>D6-H-V5-HOME-CM02-S3</x:v>
      </x:c>
      <x:c r="C3500" s="122" t="str">
        <x:v>REPONSE</x:v>
      </x:c>
      <x:c r="D3500" s="122" t="str">
        <x:v>A</x:v>
      </x:c>
      <x:c r="E3500" s="123" t="n">
        <x:v>1</x:v>
      </x:c>
      <x:c r="F3500" s="122" t="str">
        <x:v>Rival invité aux Deux Brasiers</x:v>
      </x:c>
      <x:c r="G3500" s="122" t="str">
        <x:v>Place-la où l’ombre tombe. Je ne réclamerai pas une seconde lampe.</x:v>
      </x:c>
      <x:c r="H3500" s="122" t="str">
        <x:v>Réponse au choix retenu ; les autres réponses ne sont pas jouées.</x:v>
      </x:c>
      <x:c r="I3500" s="122" t="str">
        <x:v>Approche disponible dans l’état réel de la scène ; accord des personnes impliquées.</x:v>
      </x:c>
      <x:c r="J3500" s="122" t="str">
        <x:v>Maisons et vie des communautés</x:v>
      </x:c>
      <x:c r="K3500" s="125" t="n">
        <x:v>11</x:v>
      </x:c>
    </x:row>
    <x:row r="3501" ht="44" customHeight="1">
      <x:c r="A3501" s="126" t="str">
        <x:v>D6-H-V5-HOME-CM02-S3-CHOIX-B-01</x:v>
      </x:c>
      <x:c r="B3501" s="127" t="str">
        <x:v>D6-H-V5-HOME-CM02-S3</x:v>
      </x:c>
      <x:c r="C3501" s="127" t="str">
        <x:v>CHOIX</x:v>
      </x:c>
      <x:c r="D3501" s="127" t="str">
        <x:v>B</x:v>
      </x:c>
      <x:c r="E3501" s="128" t="n">
        <x:v>1</x:v>
      </x:c>
      <x:c r="F3501" s="127" t="str">
        <x:v>Joueur</x:v>
      </x:c>
      <x:c r="G3501" s="127" t="str">
        <x:v>Fais le tour avant que la braise change de couleur.</x:v>
      </x:c>
      <x:c r="H3501" s="127" t="str">
        <x:v>Regarder la personne ou l’appui concerné ; intention, pas résultat.</x:v>
      </x:c>
      <x:c r="I3501" s="127" t="str">
        <x:v>Approche disponible dans l’état réel de la scène ; accord des personnes impliquées.</x:v>
      </x:c>
      <x:c r="J3501" s="127" t="str">
        <x:v>Maisons et vie des communautés</x:v>
      </x:c>
      <x:c r="K3501" s="130" t="n">
        <x:v>10</x:v>
      </x:c>
    </x:row>
    <x:row r="3502" ht="44" customHeight="1">
      <x:c r="A3502" s="121" t="str">
        <x:v>D6-H-V5-HOME-CM02-S3-REPONSE-B-01</x:v>
      </x:c>
      <x:c r="B3502" s="122" t="str">
        <x:v>D6-H-V5-HOME-CM02-S3</x:v>
      </x:c>
      <x:c r="C3502" s="122" t="str">
        <x:v>REPONSE</x:v>
      </x:c>
      <x:c r="D3502" s="122" t="str">
        <x:v>B</x:v>
      </x:c>
      <x:c r="E3502" s="123" t="n">
        <x:v>1</x:v>
      </x:c>
      <x:c r="F3502" s="122" t="str">
        <x:v>Rival invité aux Deux Brasiers</x:v>
      </x:c>
      <x:c r="G3502" s="122" t="str">
        <x:v>Écarte ce banc. Je veux te battre sur la cour, pas sur ton mobilier.</x:v>
      </x:c>
      <x:c r="H3502" s="122" t="str">
        <x:v>Réponse au choix retenu ; les autres réponses ne sont pas jouées.</x:v>
      </x:c>
      <x:c r="I3502" s="122" t="str">
        <x:v>Approche disponible dans l’état réel de la scène ; accord des personnes impliquées.</x:v>
      </x:c>
      <x:c r="J3502" s="122" t="str">
        <x:v>Maisons et vie des communautés</x:v>
      </x:c>
      <x:c r="K3502" s="125" t="n">
        <x:v>14</x:v>
      </x:c>
    </x:row>
    <x:row r="3503" ht="74" customHeight="1">
      <x:c r="A3503" s="126" t="str">
        <x:v>D6-H-V5-HOME-CM03-S1-OUV---01</x:v>
      </x:c>
      <x:c r="B3503" s="127" t="str">
        <x:v>D6-H-V5-HOME-CM03-S1</x:v>
      </x:c>
      <x:c r="C3503" s="127" t="str">
        <x:v>OUV</x:v>
      </x:c>
      <x:c r="D3503" s="127" t="str">
        <x:v>-</x:v>
      </x:c>
      <x:c r="E3503" s="128" t="n">
        <x:v>1</x:v>
      </x:c>
      <x:c r="F3503" s="127" t="str">
        <x:v>Porteuse des Citernes Hautes</x:v>
      </x:c>
      <x:c r="G3503" s="127" t="str">
        <x:v>Ton écran a déplacé l’ombre. Les porteurs traversent maintenant en pleine lumière.</x:v>
      </x:c>
      <x:c r="H3503" s="127" t="str">
        <x:v>Le locuteur regarde le détail matériel concerné ; clic bref ou inclinaison du masque, sans traduction lexicale inventée.</x:v>
      </x:c>
      <x:c r="I3503" s="127" t="str">
        <x:v>Nouvel écran installé ; HOME-CM03 est l’unique résidence active ; droits d’accueil/aménagement correspondant à la scène acquis ; personnes et objets présents.</x:v>
      </x:c>
      <x:c r="J3503" s="127" t="str">
        <x:v>Maisons et vie des communautés</x:v>
      </x:c>
      <x:c r="K3503" s="130" t="n">
        <x:v>12</x:v>
      </x:c>
    </x:row>
    <x:row r="3504" ht="74" customHeight="1">
      <x:c r="A3504" s="121" t="str">
        <x:v>D6-H-V5-HOME-CM03-S1-SUCCES---01</x:v>
      </x:c>
      <x:c r="B3504" s="122" t="str">
        <x:v>D6-H-V5-HOME-CM03-S1</x:v>
      </x:c>
      <x:c r="C3504" s="122" t="str">
        <x:v>SUCCES</x:v>
      </x:c>
      <x:c r="D3504" s="122" t="str">
        <x:v>-</x:v>
      </x:c>
      <x:c r="E3504" s="123" t="n">
        <x:v>1</x:v>
      </x:c>
      <x:c r="F3504" s="122" t="str">
        <x:v>Porteuse des Citernes Hautes</x:v>
      </x:c>
      <x:c r="G3504" s="122" t="str">
        <x:v>L’ombre tombe où tu l’avais annoncée, et le passage reste libre.</x:v>
      </x:c>
      <x:c r="H3504" s="122" t="str">
        <x:v>Après le geste final réellement réussi ; regard ou main vers son résultat visible.</x:v>
      </x:c>
      <x:c r="I3504" s="122" t="str">
        <x:v>Résultat correspondant effectivement constaté ; remplace ou supprime la ligne si choix de refus/différé/observation. Ne jamais jouer une victoire non acquise.</x:v>
      </x:c>
      <x:c r="J3504" s="122" t="str">
        <x:v>Maisons et vie des communautés</x:v>
      </x:c>
      <x:c r="K3504" s="125" t="n">
        <x:v>11</x:v>
      </x:c>
    </x:row>
    <x:row r="3505" ht="44" customHeight="1">
      <x:c r="A3505" s="126" t="str">
        <x:v>D6-H-V5-HOME-CM03-S1-ECHEC---01</x:v>
      </x:c>
      <x:c r="B3505" s="127" t="str">
        <x:v>D6-H-V5-HOME-CM03-S1</x:v>
      </x:c>
      <x:c r="C3505" s="127" t="str">
        <x:v>ECHEC</x:v>
      </x:c>
      <x:c r="D3505" s="127" t="str">
        <x:v>-</x:v>
      </x:c>
      <x:c r="E3505" s="128" t="n">
        <x:v>1</x:v>
      </x:c>
      <x:c r="F3505" s="127" t="str">
        <x:v>Porteuse des Citernes Hautes</x:v>
      </x:c>
      <x:c r="G3505" s="127" t="str">
        <x:v>Le récipient heurte le bord. Ce n’est pas encore un passage.</x:v>
      </x:c>
      <x:c r="H3505" s="127" t="str">
        <x:v>Au dernier état stable ; geste arrêté, aucune perte ou casse ajoutée par la réplique.</x:v>
      </x:c>
      <x:c r="I3505" s="127" t="str">
        <x:v>Échec ou blocage correspondant effectivement observé ; les dégâts, objets et positions persistent.</x:v>
      </x:c>
      <x:c r="J3505" s="127" t="str">
        <x:v>Maisons et vie des communautés</x:v>
      </x:c>
      <x:c r="K3505" s="130" t="n">
        <x:v>11</x:v>
      </x:c>
    </x:row>
    <x:row r="3506" ht="44" customHeight="1">
      <x:c r="A3506" s="121" t="str">
        <x:v>D6-H-V5-HOME-CM03-S1-REPRISE---01</x:v>
      </x:c>
      <x:c r="B3506" s="122" t="str">
        <x:v>D6-H-V5-HOME-CM03-S1</x:v>
      </x:c>
      <x:c r="C3506" s="122" t="str">
        <x:v>REPRISE</x:v>
      </x:c>
      <x:c r="D3506" s="122" t="str">
        <x:v>-</x:v>
      </x:c>
      <x:c r="E3506" s="123" t="n">
        <x:v>1</x:v>
      </x:c>
      <x:c r="F3506" s="122" t="str">
        <x:v>Porteuse des Citernes Hautes</x:v>
      </x:c>
      <x:c r="G3506" s="122" t="str">
        <x:v>Regarde la seconde marque au sol ; c’est là que l’ombre revient.</x:v>
      </x:c>
      <x:c r="H3506" s="122" t="str">
        <x:v>Désigne l’étape encore inachevée sans répéter les gestes déjà validés.</x:v>
      </x:c>
      <x:c r="I3506" s="122" t="str">
        <x:v>Réinteraction volontaire après interruption ; état de l’action conservé.</x:v>
      </x:c>
      <x:c r="J3506" s="122" t="str">
        <x:v>Maisons et vie des communautés</x:v>
      </x:c>
      <x:c r="K3506" s="125" t="n">
        <x:v>12</x:v>
      </x:c>
    </x:row>
    <x:row r="3507" ht="44" customHeight="1">
      <x:c r="A3507" s="126" t="str">
        <x:v>D6-H-V5-HOME-CM03-S1-CHOIX-A-01</x:v>
      </x:c>
      <x:c r="B3507" s="127" t="str">
        <x:v>D6-H-V5-HOME-CM03-S1</x:v>
      </x:c>
      <x:c r="C3507" s="127" t="str">
        <x:v>CHOIX</x:v>
      </x:c>
      <x:c r="D3507" s="127" t="str">
        <x:v>A</x:v>
      </x:c>
      <x:c r="E3507" s="128" t="n">
        <x:v>1</x:v>
      </x:c>
      <x:c r="F3507" s="127" t="str">
        <x:v>Joueur</x:v>
      </x:c>
      <x:c r="G3507" s="127" t="str">
        <x:v>Je l’oriente vers leur chemin.</x:v>
      </x:c>
      <x:c r="H3507" s="127" t="str">
        <x:v>Regarder la personne ou l’appui concerné ; intention, pas résultat.</x:v>
      </x:c>
      <x:c r="I3507" s="127" t="str">
        <x:v>Approche disponible dans l’état réel de la scène ; accord des personnes impliquées.</x:v>
      </x:c>
      <x:c r="J3507" s="127" t="str">
        <x:v>Maisons et vie des communautés</x:v>
      </x:c>
      <x:c r="K3507" s="130" t="n">
        <x:v>5</x:v>
      </x:c>
    </x:row>
    <x:row r="3508" ht="44" customHeight="1">
      <x:c r="A3508" s="121" t="str">
        <x:v>D6-H-V5-HOME-CM03-S1-REPONSE-A-01</x:v>
      </x:c>
      <x:c r="B3508" s="122" t="str">
        <x:v>D6-H-V5-HOME-CM03-S1</x:v>
      </x:c>
      <x:c r="C3508" s="122" t="str">
        <x:v>REPONSE</x:v>
      </x:c>
      <x:c r="D3508" s="122" t="str">
        <x:v>A</x:v>
      </x:c>
      <x:c r="E3508" s="123" t="n">
        <x:v>1</x:v>
      </x:c>
      <x:c r="F3508" s="122" t="str">
        <x:v>Porteuse des Citernes Hautes</x:v>
      </x:c>
      <x:c r="G3508" s="122" t="str">
        <x:v>Je passerai avec une charge. Tu verras si l’ombre suffit.</x:v>
      </x:c>
      <x:c r="H3508" s="122" t="str">
        <x:v>Réponse au choix retenu ; les autres réponses ne sont pas jouées.</x:v>
      </x:c>
      <x:c r="I3508" s="122" t="str">
        <x:v>Approche disponible dans l’état réel de la scène ; accord des personnes impliquées.</x:v>
      </x:c>
      <x:c r="J3508" s="122" t="str">
        <x:v>Maisons et vie des communautés</x:v>
      </x:c>
      <x:c r="K3508" s="125" t="n">
        <x:v>10</x:v>
      </x:c>
    </x:row>
    <x:row r="3509" ht="44" customHeight="1">
      <x:c r="A3509" s="126" t="str">
        <x:v>D6-H-V5-HOME-CM03-S1-CHOIX-B-01</x:v>
      </x:c>
      <x:c r="B3509" s="127" t="str">
        <x:v>D6-H-V5-HOME-CM03-S1</x:v>
      </x:c>
      <x:c r="C3509" s="127" t="str">
        <x:v>CHOIX</x:v>
      </x:c>
      <x:c r="D3509" s="127" t="str">
        <x:v>B</x:v>
      </x:c>
      <x:c r="E3509" s="128" t="n">
        <x:v>1</x:v>
      </x:c>
      <x:c r="F3509" s="127" t="str">
        <x:v>Joueur</x:v>
      </x:c>
      <x:c r="G3509" s="127" t="str">
        <x:v>Je garde cette lumière pour l’atelier.</x:v>
      </x:c>
      <x:c r="H3509" s="127" t="str">
        <x:v>Regarder la personne ou l’appui concerné ; intention, pas résultat.</x:v>
      </x:c>
      <x:c r="I3509" s="127" t="str">
        <x:v>Approche disponible dans l’état réel de la scène ; accord des personnes impliquées.</x:v>
      </x:c>
      <x:c r="J3509" s="127" t="str">
        <x:v>Maisons et vie des communautés</x:v>
      </x:c>
      <x:c r="K3509" s="130" t="n">
        <x:v>6</x:v>
      </x:c>
    </x:row>
    <x:row r="3510" ht="44" customHeight="1">
      <x:c r="A3510" s="121" t="str">
        <x:v>D6-H-V5-HOME-CM03-S1-REPONSE-B-01</x:v>
      </x:c>
      <x:c r="B3510" s="122" t="str">
        <x:v>D6-H-V5-HOME-CM03-S1</x:v>
      </x:c>
      <x:c r="C3510" s="122" t="str">
        <x:v>REPONSE</x:v>
      </x:c>
      <x:c r="D3510" s="122" t="str">
        <x:v>B</x:v>
      </x:c>
      <x:c r="E3510" s="123" t="n">
        <x:v>1</x:v>
      </x:c>
      <x:c r="F3510" s="122" t="str">
        <x:v>Porteuse des Citernes Hautes</x:v>
      </x:c>
      <x:c r="G3510" s="122" t="str">
        <x:v>Alors laisse le chemin ouvert. Nous passerons plus tôt.</x:v>
      </x:c>
      <x:c r="H3510" s="122" t="str">
        <x:v>Réponse au choix retenu ; les autres réponses ne sont pas jouées.</x:v>
      </x:c>
      <x:c r="I3510" s="122" t="str">
        <x:v>Approche disponible dans l’état réel de la scène ; accord des personnes impliquées.</x:v>
      </x:c>
      <x:c r="J3510" s="122" t="str">
        <x:v>Maisons et vie des communautés</x:v>
      </x:c>
      <x:c r="K3510" s="125" t="n">
        <x:v>9</x:v>
      </x:c>
    </x:row>
    <x:row r="3511" ht="74" customHeight="1">
      <x:c r="A3511" s="126" t="str">
        <x:v>D6-H-V5-HOME-CM03-S2-OUV---01</x:v>
      </x:c>
      <x:c r="B3511" s="127" t="str">
        <x:v>D6-H-V5-HOME-CM03-S2</x:v>
      </x:c>
      <x:c r="C3511" s="127" t="str">
        <x:v>OUV</x:v>
      </x:c>
      <x:c r="D3511" s="127" t="str">
        <x:v>-</x:v>
      </x:c>
      <x:c r="E3511" s="128" t="n">
        <x:v>1</x:v>
      </x:c>
      <x:c r="F3511" s="127" t="str">
        <x:v>Porteuse des Citernes Hautes</x:v>
      </x:c>
      <x:c r="G3511" s="127" t="str">
        <x:v>Je croyais voir un trait de lumière. En tournant, il reste sur le verre.</x:v>
      </x:c>
      <x:c r="H3511" s="127" t="str">
        <x:v>Le locuteur regarde le détail matériel concerné ; clic bref ou inclinaison du masque, sans traduction lexicale inventée.</x:v>
      </x:c>
      <x:c r="I3511" s="127" t="str">
        <x:v>Objet trouvé lors d’une mission désertique ; HOME-CM03 est l’unique résidence active ; droits d’accueil/aménagement correspondant à la scène acquis ; personnes et objets présents.</x:v>
      </x:c>
      <x:c r="J3511" s="127" t="str">
        <x:v>Maisons et vie des communautés</x:v>
      </x:c>
      <x:c r="K3511" s="130" t="n">
        <x:v>14</x:v>
      </x:c>
    </x:row>
    <x:row r="3512" ht="74" customHeight="1">
      <x:c r="A3512" s="121" t="str">
        <x:v>D6-H-V5-HOME-CM03-S2-SUCCES---01</x:v>
      </x:c>
      <x:c r="B3512" s="122" t="str">
        <x:v>D6-H-V5-HOME-CM03-S2</x:v>
      </x:c>
      <x:c r="C3512" s="122" t="str">
        <x:v>SUCCES</x:v>
      </x:c>
      <x:c r="D3512" s="122" t="str">
        <x:v>-</x:v>
      </x:c>
      <x:c r="E3512" s="123" t="n">
        <x:v>1</x:v>
      </x:c>
      <x:c r="F3512" s="122" t="str">
        <x:v>Porteuse des Citernes Hautes</x:v>
      </x:c>
      <x:c r="G3512" s="122" t="str">
        <x:v>On distingue le reflet de la cassure. C’est bien la même pièce.</x:v>
      </x:c>
      <x:c r="H3512" s="122" t="str">
        <x:v>Après le geste final réellement réussi ; regard ou main vers son résultat visible.</x:v>
      </x:c>
      <x:c r="I3512" s="122" t="str">
        <x:v>Résultat correspondant effectivement constaté ; remplace ou supprime la ligne si choix de refus/différé/observation. Ne jamais jouer une victoire non acquise.</x:v>
      </x:c>
      <x:c r="J3512" s="122" t="str">
        <x:v>Maisons et vie des communautés</x:v>
      </x:c>
      <x:c r="K3512" s="125" t="n">
        <x:v>12</x:v>
      </x:c>
    </x:row>
    <x:row r="3513" ht="44" customHeight="1">
      <x:c r="A3513" s="126" t="str">
        <x:v>D6-H-V5-HOME-CM03-S2-ECHEC---01</x:v>
      </x:c>
      <x:c r="B3513" s="127" t="str">
        <x:v>D6-H-V5-HOME-CM03-S2</x:v>
      </x:c>
      <x:c r="C3513" s="127" t="str">
        <x:v>ECHEC</x:v>
      </x:c>
      <x:c r="D3513" s="127" t="str">
        <x:v>-</x:v>
      </x:c>
      <x:c r="E3513" s="128" t="n">
        <x:v>1</x:v>
      </x:c>
      <x:c r="F3513" s="127" t="str">
        <x:v>Porteuse des Citernes Hautes</x:v>
      </x:c>
      <x:c r="G3513" s="127" t="str">
        <x:v>Cet angle recouvre la fissure. Ta lampe nous trompe encore.</x:v>
      </x:c>
      <x:c r="H3513" s="127" t="str">
        <x:v>Au dernier état stable ; geste arrêté, aucune perte ou casse ajoutée par la réplique.</x:v>
      </x:c>
      <x:c r="I3513" s="127" t="str">
        <x:v>Échec ou blocage correspondant effectivement observé ; les dégâts, objets et positions persistent.</x:v>
      </x:c>
      <x:c r="J3513" s="127" t="str">
        <x:v>Maisons et vie des communautés</x:v>
      </x:c>
      <x:c r="K3513" s="130" t="n">
        <x:v>10</x:v>
      </x:c>
    </x:row>
    <x:row r="3514" ht="44" customHeight="1">
      <x:c r="A3514" s="121" t="str">
        <x:v>D6-H-V5-HOME-CM03-S2-REPRISE---01</x:v>
      </x:c>
      <x:c r="B3514" s="122" t="str">
        <x:v>D6-H-V5-HOME-CM03-S2</x:v>
      </x:c>
      <x:c r="C3514" s="122" t="str">
        <x:v>REPRISE</x:v>
      </x:c>
      <x:c r="D3514" s="122" t="str">
        <x:v>-</x:v>
      </x:c>
      <x:c r="E3514" s="123" t="n">
        <x:v>1</x:v>
      </x:c>
      <x:c r="F3514" s="122" t="str">
        <x:v>Porteuse des Citernes Hautes</x:v>
      </x:c>
      <x:c r="G3514" s="122" t="str">
        <x:v>Reprends le profil que nous avions trouvé, puis choisis sa place.</x:v>
      </x:c>
      <x:c r="H3514" s="122" t="str">
        <x:v>Désigne l’étape encore inachevée sans répéter les gestes déjà validés.</x:v>
      </x:c>
      <x:c r="I3514" s="122" t="str">
        <x:v>Réinteraction volontaire après interruption ; état de l’action conservé.</x:v>
      </x:c>
      <x:c r="J3514" s="122" t="str">
        <x:v>Maisons et vie des communautés</x:v>
      </x:c>
      <x:c r="K3514" s="125" t="n">
        <x:v>11</x:v>
      </x:c>
    </x:row>
    <x:row r="3515" ht="44" customHeight="1">
      <x:c r="A3515" s="126" t="str">
        <x:v>D6-H-V5-HOME-CM03-S2-CHOIX-A-01</x:v>
      </x:c>
      <x:c r="B3515" s="127" t="str">
        <x:v>D6-H-V5-HOME-CM03-S2</x:v>
      </x:c>
      <x:c r="C3515" s="127" t="str">
        <x:v>CHOIX</x:v>
      </x:c>
      <x:c r="D3515" s="127" t="str">
        <x:v>A</x:v>
      </x:c>
      <x:c r="E3515" s="128" t="n">
        <x:v>1</x:v>
      </x:c>
      <x:c r="F3515" s="127" t="str">
        <x:v>Joueur</x:v>
      </x:c>
      <x:c r="G3515" s="127" t="str">
        <x:v>Je veux montrer cette fissure.</x:v>
      </x:c>
      <x:c r="H3515" s="127" t="str">
        <x:v>Regarder la personne ou l’appui concerné ; intention, pas résultat.</x:v>
      </x:c>
      <x:c r="I3515" s="127" t="str">
        <x:v>Approche disponible dans l’état réel de la scène ; accord des personnes impliquées.</x:v>
      </x:c>
      <x:c r="J3515" s="127" t="str">
        <x:v>Maisons et vie des communautés</x:v>
      </x:c>
      <x:c r="K3515" s="130" t="n">
        <x:v>5</x:v>
      </x:c>
    </x:row>
    <x:row r="3516" ht="44" customHeight="1">
      <x:c r="A3516" s="121" t="str">
        <x:v>D6-H-V5-HOME-CM03-S2-REPONSE-A-01</x:v>
      </x:c>
      <x:c r="B3516" s="122" t="str">
        <x:v>D6-H-V5-HOME-CM03-S2</x:v>
      </x:c>
      <x:c r="C3516" s="122" t="str">
        <x:v>REPONSE</x:v>
      </x:c>
      <x:c r="D3516" s="122" t="str">
        <x:v>A</x:v>
      </x:c>
      <x:c r="E3516" s="123" t="n">
        <x:v>1</x:v>
      </x:c>
      <x:c r="F3516" s="122" t="str">
        <x:v>Porteuse des Citernes Hautes</x:v>
      </x:c>
      <x:c r="G3516" s="122" t="str">
        <x:v>Alors éclaire son bord. Elle raconte le retour sans que tu la caches.</x:v>
      </x:c>
      <x:c r="H3516" s="122" t="str">
        <x:v>Réponse au choix retenu ; les autres réponses ne sont pas jouées.</x:v>
      </x:c>
      <x:c r="I3516" s="122" t="str">
        <x:v>Approche disponible dans l’état réel de la scène ; accord des personnes impliquées.</x:v>
      </x:c>
      <x:c r="J3516" s="122" t="str">
        <x:v>Maisons et vie des communautés</x:v>
      </x:c>
      <x:c r="K3516" s="125" t="n">
        <x:v>13</x:v>
      </x:c>
    </x:row>
    <x:row r="3517" ht="44" customHeight="1">
      <x:c r="A3517" s="126" t="str">
        <x:v>D6-H-V5-HOME-CM03-S2-CHOIX-B-01</x:v>
      </x:c>
      <x:c r="B3517" s="127" t="str">
        <x:v>D6-H-V5-HOME-CM03-S2</x:v>
      </x:c>
      <x:c r="C3517" s="127" t="str">
        <x:v>CHOIX</x:v>
      </x:c>
      <x:c r="D3517" s="127" t="str">
        <x:v>B</x:v>
      </x:c>
      <x:c r="E3517" s="128" t="n">
        <x:v>1</x:v>
      </x:c>
      <x:c r="F3517" s="127" t="str">
        <x:v>Joueur</x:v>
      </x:c>
      <x:c r="G3517" s="127" t="str">
        <x:v>Je la range avec le relevé du voyage.</x:v>
      </x:c>
      <x:c r="H3517" s="127" t="str">
        <x:v>Regarder la personne ou l’appui concerné ; intention, pas résultat.</x:v>
      </x:c>
      <x:c r="I3517" s="127" t="str">
        <x:v>Approche disponible dans l’état réel de la scène ; accord des personnes impliquées.</x:v>
      </x:c>
      <x:c r="J3517" s="127" t="str">
        <x:v>Maisons et vie des communautés</x:v>
      </x:c>
      <x:c r="K3517" s="130" t="n">
        <x:v>8</x:v>
      </x:c>
    </x:row>
    <x:row r="3518" ht="44" customHeight="1">
      <x:c r="A3518" s="121" t="str">
        <x:v>D6-H-V5-HOME-CM03-S2-REPONSE-B-01</x:v>
      </x:c>
      <x:c r="B3518" s="122" t="str">
        <x:v>D6-H-V5-HOME-CM03-S2</x:v>
      </x:c>
      <x:c r="C3518" s="122" t="str">
        <x:v>REPONSE</x:v>
      </x:c>
      <x:c r="D3518" s="122" t="str">
        <x:v>B</x:v>
      </x:c>
      <x:c r="E3518" s="123" t="n">
        <x:v>1</x:v>
      </x:c>
      <x:c r="F3518" s="122" t="str">
        <x:v>Porteuse des Citernes Hautes</x:v>
      </x:c>
      <x:c r="G3518" s="122" t="str">
        <x:v>Garde-les ensemble. Seule, la pièce ferait deviner trop de choses.</x:v>
      </x:c>
      <x:c r="H3518" s="122" t="str">
        <x:v>Réponse au choix retenu ; les autres réponses ne sont pas jouées.</x:v>
      </x:c>
      <x:c r="I3518" s="122" t="str">
        <x:v>Approche disponible dans l’état réel de la scène ; accord des personnes impliquées.</x:v>
      </x:c>
      <x:c r="J3518" s="122" t="str">
        <x:v>Maisons et vie des communautés</x:v>
      </x:c>
      <x:c r="K3518" s="125" t="n">
        <x:v>10</x:v>
      </x:c>
    </x:row>
    <x:row r="3519" ht="74" customHeight="1">
      <x:c r="A3519" s="126" t="str">
        <x:v>D6-H-V5-HOME-CM03-S3-OUV---01</x:v>
      </x:c>
      <x:c r="B3519" s="127" t="str">
        <x:v>D6-H-V5-HOME-CM03-S3</x:v>
      </x:c>
      <x:c r="C3519" s="127" t="str">
        <x:v>OUV</x:v>
      </x:c>
      <x:c r="D3519" s="127" t="str">
        <x:v>-</x:v>
      </x:c>
      <x:c r="E3519" s="128" t="n">
        <x:v>1</x:v>
      </x:c>
      <x:c r="F3519" s="127" t="str">
        <x:v>Porteur des Citernes Hautes</x:v>
      </x:c>
      <x:c r="G3519" s="127" t="str">
        <x:v>Le cadre entre couché. Déplié, il prend la place du second siège.</x:v>
      </x:c>
      <x:c r="H3519" s="127" t="str">
        <x:v>Le locuteur regarde le détail matériel concerné ; clic bref ou inclinaison du masque, sans traduction lexicale inventée.</x:v>
      </x:c>
      <x:c r="I3519" s="127" t="str">
        <x:v>Livraison d’un meuble repliable ; HOME-CM03 est l’unique résidence active ; droits d’accueil/aménagement correspondant à la scène acquis ; personnes et objets présents.</x:v>
      </x:c>
      <x:c r="J3519" s="127" t="str">
        <x:v>Maisons et vie des communautés</x:v>
      </x:c>
      <x:c r="K3519" s="130" t="n">
        <x:v>12</x:v>
      </x:c>
    </x:row>
    <x:row r="3520" ht="74" customHeight="1">
      <x:c r="A3520" s="121" t="str">
        <x:v>D6-H-V5-HOME-CM03-S3-SUCCES---01</x:v>
      </x:c>
      <x:c r="B3520" s="122" t="str">
        <x:v>D6-H-V5-HOME-CM03-S3</x:v>
      </x:c>
      <x:c r="C3520" s="122" t="str">
        <x:v>SUCCES</x:v>
      </x:c>
      <x:c r="D3520" s="122" t="str">
        <x:v>-</x:v>
      </x:c>
      <x:c r="E3520" s="123" t="n">
        <x:v>1</x:v>
      </x:c>
      <x:c r="F3520" s="122" t="str">
        <x:v>Porteur des Citernes Hautes</x:v>
      </x:c>
      <x:c r="G3520" s="122" t="str">
        <x:v>Je peux traverser avec une charge sans toucher ton cadre.</x:v>
      </x:c>
      <x:c r="H3520" s="122" t="str">
        <x:v>Après le geste final réellement réussi ; regard ou main vers son résultat visible.</x:v>
      </x:c>
      <x:c r="I3520" s="122" t="str">
        <x:v>Résultat correspondant effectivement constaté ; remplace ou supprime la ligne si choix de refus/différé/observation. Ne jamais jouer une victoire non acquise.</x:v>
      </x:c>
      <x:c r="J3520" s="122" t="str">
        <x:v>Maisons et vie des communautés</x:v>
      </x:c>
      <x:c r="K3520" s="125" t="n">
        <x:v>10</x:v>
      </x:c>
    </x:row>
    <x:row r="3521" ht="44" customHeight="1">
      <x:c r="A3521" s="126" t="str">
        <x:v>D6-H-V5-HOME-CM03-S3-ECHEC---01</x:v>
      </x:c>
      <x:c r="B3521" s="127" t="str">
        <x:v>D6-H-V5-HOME-CM03-S3</x:v>
      </x:c>
      <x:c r="C3521" s="127" t="str">
        <x:v>ECHEC</x:v>
      </x:c>
      <x:c r="D3521" s="127" t="str">
        <x:v>-</x:v>
      </x:c>
      <x:c r="E3521" s="128" t="n">
        <x:v>1</x:v>
      </x:c>
      <x:c r="F3521" s="127" t="str">
        <x:v>Porteur des Citernes Hautes</x:v>
      </x:c>
      <x:c r="G3521" s="127" t="str">
        <x:v>Le siège barre encore l’angle. Posons la section avant de le déplacer.</x:v>
      </x:c>
      <x:c r="H3521" s="127" t="str">
        <x:v>Au dernier état stable ; geste arrêté, aucune perte ou casse ajoutée par la réplique.</x:v>
      </x:c>
      <x:c r="I3521" s="127" t="str">
        <x:v>Échec ou blocage correspondant effectivement observé ; les dégâts, objets et positions persistent.</x:v>
      </x:c>
      <x:c r="J3521" s="127" t="str">
        <x:v>Maisons et vie des communautés</x:v>
      </x:c>
      <x:c r="K3521" s="130" t="n">
        <x:v>12</x:v>
      </x:c>
    </x:row>
    <x:row r="3522" ht="44" customHeight="1">
      <x:c r="A3522" s="121" t="str">
        <x:v>D6-H-V5-HOME-CM03-S3-REPRISE---01</x:v>
      </x:c>
      <x:c r="B3522" s="122" t="str">
        <x:v>D6-H-V5-HOME-CM03-S3</x:v>
      </x:c>
      <x:c r="C3522" s="122" t="str">
        <x:v>REPRISE</x:v>
      </x:c>
      <x:c r="D3522" s="122" t="str">
        <x:v>-</x:v>
      </x:c>
      <x:c r="E3522" s="123" t="n">
        <x:v>1</x:v>
      </x:c>
      <x:c r="F3522" s="122" t="str">
        <x:v>Porteur des Citernes Hautes</x:v>
      </x:c>
      <x:c r="G3522" s="122" t="str">
        <x:v>La première section est dedans ; il reste son appui et le passage.</x:v>
      </x:c>
      <x:c r="H3522" s="122" t="str">
        <x:v>Désigne l’étape encore inachevée sans répéter les gestes déjà validés.</x:v>
      </x:c>
      <x:c r="I3522" s="122" t="str">
        <x:v>Réinteraction volontaire après interruption ; état de l’action conservé.</x:v>
      </x:c>
      <x:c r="J3522" s="122" t="str">
        <x:v>Maisons et vie des communautés</x:v>
      </x:c>
      <x:c r="K3522" s="125" t="n">
        <x:v>13</x:v>
      </x:c>
    </x:row>
    <x:row r="3523" ht="44" customHeight="1">
      <x:c r="A3523" s="126" t="str">
        <x:v>D6-H-V5-HOME-CM03-S3-CHOIX-A-01</x:v>
      </x:c>
      <x:c r="B3523" s="127" t="str">
        <x:v>D6-H-V5-HOME-CM03-S3</x:v>
      </x:c>
      <x:c r="C3523" s="127" t="str">
        <x:v>CHOIX</x:v>
      </x:c>
      <x:c r="D3523" s="127" t="str">
        <x:v>A</x:v>
      </x:c>
      <x:c r="E3523" s="128" t="n">
        <x:v>1</x:v>
      </x:c>
      <x:c r="F3523" s="127" t="str">
        <x:v>Joueur</x:v>
      </x:c>
      <x:c r="G3523" s="127" t="str">
        <x:v>La version longue contre ce mur.</x:v>
      </x:c>
      <x:c r="H3523" s="127" t="str">
        <x:v>Regarder la personne ou l’appui concerné ; intention, pas résultat.</x:v>
      </x:c>
      <x:c r="I3523" s="127" t="str">
        <x:v>Approche disponible dans l’état réel de la scène ; accord des personnes impliquées.</x:v>
      </x:c>
      <x:c r="J3523" s="127" t="str">
        <x:v>Maisons et vie des communautés</x:v>
      </x:c>
      <x:c r="K3523" s="130" t="n">
        <x:v>6</x:v>
      </x:c>
    </x:row>
    <x:row r="3524" ht="44" customHeight="1">
      <x:c r="A3524" s="121" t="str">
        <x:v>D6-H-V5-HOME-CM03-S3-REPONSE-A-01</x:v>
      </x:c>
      <x:c r="B3524" s="122" t="str">
        <x:v>D6-H-V5-HOME-CM03-S3</x:v>
      </x:c>
      <x:c r="C3524" s="122" t="str">
        <x:v>REPONSE</x:v>
      </x:c>
      <x:c r="D3524" s="122" t="str">
        <x:v>A</x:v>
      </x:c>
      <x:c r="E3524" s="123" t="n">
        <x:v>1</x:v>
      </x:c>
      <x:c r="F3524" s="122" t="str">
        <x:v>Porteur des Citernes Hautes</x:v>
      </x:c>
      <x:c r="G3524" s="122" t="str">
        <x:v>Je porte la première section. Garde le seuil libre pour la seconde.</x:v>
      </x:c>
      <x:c r="H3524" s="122" t="str">
        <x:v>Réponse au choix retenu ; les autres réponses ne sont pas jouées.</x:v>
      </x:c>
      <x:c r="I3524" s="122" t="str">
        <x:v>Approche disponible dans l’état réel de la scène ; accord des personnes impliquées.</x:v>
      </x:c>
      <x:c r="J3524" s="122" t="str">
        <x:v>Maisons et vie des communautés</x:v>
      </x:c>
      <x:c r="K3524" s="125" t="n">
        <x:v>12</x:v>
      </x:c>
    </x:row>
    <x:row r="3525" ht="44" customHeight="1">
      <x:c r="A3525" s="126" t="str">
        <x:v>D6-H-V5-HOME-CM03-S3-CHOIX-B-01</x:v>
      </x:c>
      <x:c r="B3525" s="127" t="str">
        <x:v>D6-H-V5-HOME-CM03-S3</x:v>
      </x:c>
      <x:c r="C3525" s="127" t="str">
        <x:v>CHOIX</x:v>
      </x:c>
      <x:c r="D3525" s="127" t="str">
        <x:v>B</x:v>
      </x:c>
      <x:c r="E3525" s="128" t="n">
        <x:v>1</x:v>
      </x:c>
      <x:c r="F3525" s="127" t="str">
        <x:v>Joueur</x:v>
      </x:c>
      <x:c r="G3525" s="127" t="str">
        <x:v>La courte. Je veux pouvoir recevoir à deux.</x:v>
      </x:c>
      <x:c r="H3525" s="127" t="str">
        <x:v>Regarder la personne ou l’appui concerné ; intention, pas résultat.</x:v>
      </x:c>
      <x:c r="I3525" s="127" t="str">
        <x:v>Approche disponible dans l’état réel de la scène ; accord des personnes impliquées.</x:v>
      </x:c>
      <x:c r="J3525" s="127" t="str">
        <x:v>Maisons et vie des communautés</x:v>
      </x:c>
      <x:c r="K3525" s="130" t="n">
        <x:v>8</x:v>
      </x:c>
    </x:row>
    <x:row r="3526" ht="44" customHeight="1">
      <x:c r="A3526" s="121" t="str">
        <x:v>D6-H-V5-HOME-CM03-S3-REPONSE-B-01</x:v>
      </x:c>
      <x:c r="B3526" s="122" t="str">
        <x:v>D6-H-V5-HOME-CM03-S3</x:v>
      </x:c>
      <x:c r="C3526" s="122" t="str">
        <x:v>REPONSE</x:v>
      </x:c>
      <x:c r="D3526" s="122" t="str">
        <x:v>B</x:v>
      </x:c>
      <x:c r="E3526" s="123" t="n">
        <x:v>1</x:v>
      </x:c>
      <x:c r="F3526" s="122" t="str">
        <x:v>Porteur des Citernes Hautes</x:v>
      </x:c>
      <x:c r="G3526" s="122" t="str">
        <x:v>La partie restante restera pliée dans sa housse.</x:v>
      </x:c>
      <x:c r="H3526" s="122" t="str">
        <x:v>Réponse au choix retenu ; les autres réponses ne sont pas jouées.</x:v>
      </x:c>
      <x:c r="I3526" s="122" t="str">
        <x:v>Approche disponible dans l’état réel de la scène ; accord des personnes impliquées.</x:v>
      </x:c>
      <x:c r="J3526" s="122" t="str">
        <x:v>Maisons et vie des communautés</x:v>
      </x:c>
      <x:c r="K3526" s="125" t="n">
        <x:v>8</x:v>
      </x:c>
    </x:row>
    <x:row r="3527" ht="74" customHeight="1">
      <x:c r="A3527" s="126" t="str">
        <x:v>D6-H-V5-HOME-CM04-S1-OUV---01</x:v>
      </x:c>
      <x:c r="B3527" s="127" t="str">
        <x:v>D6-H-V5-HOME-CM04-S1</x:v>
      </x:c>
      <x:c r="C3527" s="127" t="str">
        <x:v>OUV</x:v>
      </x:c>
      <x:c r="D3527" s="127" t="str">
        <x:v>-</x:v>
      </x:c>
      <x:c r="E3527" s="128" t="n">
        <x:v>1</x:v>
      </x:c>
      <x:c r="F3527" s="127" t="str">
        <x:v>Gardienne de la Citerne Haute</x:v>
      </x:c>
      <x:c r="G3527" s="127" t="str">
        <x:v>Le flotteur monte. Son lien est tombé, voilà pourquoi le palier reste silencieux.</x:v>
      </x:c>
      <x:c r="H3527" s="127" t="str">
        <x:v>Le locuteur regarde le détail matériel concerné ; clic bref ou inclinaison du masque, sans traduction lexicale inventée.</x:v>
      </x:c>
      <x:c r="I3527" s="127" t="str">
        <x:v>Après la mission de la Citerne Haute ; HOME-CM04 est l’unique résidence active ; droits d’accueil/aménagement correspondant à la scène acquis ; personnes et objets présents.</x:v>
      </x:c>
      <x:c r="J3527" s="127" t="str">
        <x:v>Maisons et vie des communautés</x:v>
      </x:c>
      <x:c r="K3527" s="130" t="n">
        <x:v>13</x:v>
      </x:c>
    </x:row>
    <x:row r="3528" ht="74" customHeight="1">
      <x:c r="A3528" s="121" t="str">
        <x:v>D6-H-V5-HOME-CM04-S1-SUCCES---01</x:v>
      </x:c>
      <x:c r="B3528" s="122" t="str">
        <x:v>D6-H-V5-HOME-CM04-S1</x:v>
      </x:c>
      <x:c r="C3528" s="122" t="str">
        <x:v>SUCCES</x:v>
      </x:c>
      <x:c r="D3528" s="122" t="str">
        <x:v>-</x:v>
      </x:c>
      <x:c r="E3528" s="123" t="n">
        <x:v>1</x:v>
      </x:c>
      <x:c r="F3528" s="122" t="str">
        <x:v>Gardienne de la Citerne Haute</x:v>
      </x:c>
      <x:c r="G3528" s="122" t="str">
        <x:v>Depuis le palier, le niveau se lit de nouveau.</x:v>
      </x:c>
      <x:c r="H3528" s="122" t="str">
        <x:v>Après le geste final réellement réussi ; regard ou main vers son résultat visible.</x:v>
      </x:c>
      <x:c r="I3528" s="122" t="str">
        <x:v>Résultat correspondant effectivement constaté ; remplace ou supprime la ligne si choix de refus/différé/observation. Ne jamais jouer une victoire non acquise.</x:v>
      </x:c>
      <x:c r="J3528" s="122" t="str">
        <x:v>Maisons et vie des communautés</x:v>
      </x:c>
      <x:c r="K3528" s="125" t="n">
        <x:v>9</x:v>
      </x:c>
    </x:row>
    <x:row r="3529" ht="44" customHeight="1">
      <x:c r="A3529" s="126" t="str">
        <x:v>D6-H-V5-HOME-CM04-S1-ECHEC---01</x:v>
      </x:c>
      <x:c r="B3529" s="127" t="str">
        <x:v>D6-H-V5-HOME-CM04-S1</x:v>
      </x:c>
      <x:c r="C3529" s="127" t="str">
        <x:v>ECHEC</x:v>
      </x:c>
      <x:c r="D3529" s="127" t="str">
        <x:v>-</x:v>
      </x:c>
      <x:c r="E3529" s="128" t="n">
        <x:v>1</x:v>
      </x:c>
      <x:c r="F3529" s="127" t="str">
        <x:v>Gardienne de la Citerne Haute</x:v>
      </x:c>
      <x:c r="G3529" s="127" t="str">
        <x:v>Cette attache ne suit pas le flotteur. Compare la troisième.</x:v>
      </x:c>
      <x:c r="H3529" s="127" t="str">
        <x:v>Au dernier état stable ; geste arrêté, aucune perte ou casse ajoutée par la réplique.</x:v>
      </x:c>
      <x:c r="I3529" s="127" t="str">
        <x:v>Échec ou blocage correspondant effectivement observé ; les dégâts, objets et positions persistent.</x:v>
      </x:c>
      <x:c r="J3529" s="127" t="str">
        <x:v>Maisons et vie des communautés</x:v>
      </x:c>
      <x:c r="K3529" s="130" t="n">
        <x:v>10</x:v>
      </x:c>
    </x:row>
    <x:row r="3530" ht="44" customHeight="1">
      <x:c r="A3530" s="121" t="str">
        <x:v>D6-H-V5-HOME-CM04-S1-REPRISE---01</x:v>
      </x:c>
      <x:c r="B3530" s="122" t="str">
        <x:v>D6-H-V5-HOME-CM04-S1</x:v>
      </x:c>
      <x:c r="C3530" s="122" t="str">
        <x:v>REPRISE</x:v>
      </x:c>
      <x:c r="D3530" s="122" t="str">
        <x:v>-</x:v>
      </x:c>
      <x:c r="E3530" s="123" t="n">
        <x:v>1</x:v>
      </x:c>
      <x:c r="F3530" s="122" t="str">
        <x:v>Gardienne de la Citerne Haute</x:v>
      </x:c>
      <x:c r="G3530" s="122" t="str">
        <x:v>Le lien est remis. Nous devons encore vérifier depuis l’entrée.</x:v>
      </x:c>
      <x:c r="H3530" s="122" t="str">
        <x:v>Désigne l’étape encore inachevée sans répéter les gestes déjà validés.</x:v>
      </x:c>
      <x:c r="I3530" s="122" t="str">
        <x:v>Réinteraction volontaire après interruption ; état de l’action conservé.</x:v>
      </x:c>
      <x:c r="J3530" s="122" t="str">
        <x:v>Maisons et vie des communautés</x:v>
      </x:c>
      <x:c r="K3530" s="125" t="n">
        <x:v>10</x:v>
      </x:c>
    </x:row>
    <x:row r="3531" ht="44" customHeight="1">
      <x:c r="A3531" s="126" t="str">
        <x:v>D6-H-V5-HOME-CM04-S1-CHOIX-A-01</x:v>
      </x:c>
      <x:c r="B3531" s="127" t="str">
        <x:v>D6-H-V5-HOME-CM04-S1</x:v>
      </x:c>
      <x:c r="C3531" s="127" t="str">
        <x:v>CHOIX</x:v>
      </x:c>
      <x:c r="D3531" s="127" t="str">
        <x:v>A</x:v>
      </x:c>
      <x:c r="E3531" s="128" t="n">
        <x:v>1</x:v>
      </x:c>
      <x:c r="F3531" s="127" t="str">
        <x:v>Joueur</x:v>
      </x:c>
      <x:c r="G3531" s="127" t="str">
        <x:v>Je remets le signal discret.</x:v>
      </x:c>
      <x:c r="H3531" s="127" t="str">
        <x:v>Regarder la personne ou l’appui concerné ; intention, pas résultat.</x:v>
      </x:c>
      <x:c r="I3531" s="127" t="str">
        <x:v>Approche disponible dans l’état réel de la scène ; accord des personnes impliquées.</x:v>
      </x:c>
      <x:c r="J3531" s="127" t="str">
        <x:v>Maisons et vie des communautés</x:v>
      </x:c>
      <x:c r="K3531" s="130" t="n">
        <x:v>5</x:v>
      </x:c>
    </x:row>
    <x:row r="3532" ht="44" customHeight="1">
      <x:c r="A3532" s="121" t="str">
        <x:v>D6-H-V5-HOME-CM04-S1-REPONSE-A-01</x:v>
      </x:c>
      <x:c r="B3532" s="122" t="str">
        <x:v>D6-H-V5-HOME-CM04-S1</x:v>
      </x:c>
      <x:c r="C3532" s="122" t="str">
        <x:v>REPONSE</x:v>
      </x:c>
      <x:c r="D3532" s="122" t="str">
        <x:v>A</x:v>
      </x:c>
      <x:c r="E3532" s="123" t="n">
        <x:v>1</x:v>
      </x:c>
      <x:c r="F3532" s="122" t="str">
        <x:v>Gardienne de la Citerne Haute</x:v>
      </x:c>
      <x:c r="G3532" s="122" t="str">
        <x:v>Essaie-le depuis la porte. Ici, je sais déjà où écouter.</x:v>
      </x:c>
      <x:c r="H3532" s="122" t="str">
        <x:v>Réponse au choix retenu ; les autres réponses ne sont pas jouées.</x:v>
      </x:c>
      <x:c r="I3532" s="122" t="str">
        <x:v>Approche disponible dans l’état réel de la scène ; accord des personnes impliquées.</x:v>
      </x:c>
      <x:c r="J3532" s="122" t="str">
        <x:v>Maisons et vie des communautés</x:v>
      </x:c>
      <x:c r="K3532" s="125" t="n">
        <x:v>10</x:v>
      </x:c>
    </x:row>
    <x:row r="3533" ht="44" customHeight="1">
      <x:c r="A3533" s="126" t="str">
        <x:v>D6-H-V5-HOME-CM04-S1-CHOIX-B-01</x:v>
      </x:c>
      <x:c r="B3533" s="127" t="str">
        <x:v>D6-H-V5-HOME-CM04-S1</x:v>
      </x:c>
      <x:c r="C3533" s="127" t="str">
        <x:v>CHOIX</x:v>
      </x:c>
      <x:c r="D3533" s="127" t="str">
        <x:v>B</x:v>
      </x:c>
      <x:c r="E3533" s="128" t="n">
        <x:v>1</x:v>
      </x:c>
      <x:c r="F3533" s="127" t="str">
        <x:v>Joueur</x:v>
      </x:c>
      <x:c r="G3533" s="127" t="str">
        <x:v>J’ajoute un repère que les visiteurs verront.</x:v>
      </x:c>
      <x:c r="H3533" s="127" t="str">
        <x:v>Regarder la personne ou l’appui concerné ; intention, pas résultat.</x:v>
      </x:c>
      <x:c r="I3533" s="127" t="str">
        <x:v>Approche disponible dans l’état réel de la scène ; accord des personnes impliquées.</x:v>
      </x:c>
      <x:c r="J3533" s="127" t="str">
        <x:v>Maisons et vie des communautés</x:v>
      </x:c>
      <x:c r="K3533" s="130" t="n">
        <x:v>7</x:v>
      </x:c>
    </x:row>
    <x:row r="3534" ht="44" customHeight="1">
      <x:c r="A3534" s="121" t="str">
        <x:v>D6-H-V5-HOME-CM04-S1-REPONSE-B-01</x:v>
      </x:c>
      <x:c r="B3534" s="122" t="str">
        <x:v>D6-H-V5-HOME-CM04-S1</x:v>
      </x:c>
      <x:c r="C3534" s="122" t="str">
        <x:v>REPONSE</x:v>
      </x:c>
      <x:c r="D3534" s="122" t="str">
        <x:v>B</x:v>
      </x:c>
      <x:c r="E3534" s="123" t="n">
        <x:v>1</x:v>
      </x:c>
      <x:c r="F3534" s="122" t="str">
        <x:v>Gardienne de la Citerne Haute</x:v>
      </x:c>
      <x:c r="G3534" s="122" t="str">
        <x:v>Une plaquette au palier leur évitera de deviner le son.</x:v>
      </x:c>
      <x:c r="H3534" s="122" t="str">
        <x:v>Réponse au choix retenu ; les autres réponses ne sont pas jouées.</x:v>
      </x:c>
      <x:c r="I3534" s="122" t="str">
        <x:v>Approche disponible dans l’état réel de la scène ; accord des personnes impliquées.</x:v>
      </x:c>
      <x:c r="J3534" s="122" t="str">
        <x:v>Maisons et vie des communautés</x:v>
      </x:c>
      <x:c r="K3534" s="125" t="n">
        <x:v>10</x:v>
      </x:c>
    </x:row>
    <x:row r="3535" ht="74" customHeight="1">
      <x:c r="A3535" s="126" t="str">
        <x:v>D6-H-V5-HOME-CM04-S2-OUV---01</x:v>
      </x:c>
      <x:c r="B3535" s="127" t="str">
        <x:v>D6-H-V5-HOME-CM04-S2</x:v>
      </x:c>
      <x:c r="C3535" s="127" t="str">
        <x:v>OUV</x:v>
      </x:c>
      <x:c r="D3535" s="127" t="str">
        <x:v>-</x:v>
      </x:c>
      <x:c r="E3535" s="128" t="n">
        <x:v>1</x:v>
      </x:c>
      <x:c r="F3535" s="127" t="str">
        <x:v>Invité de la Citerne Haute</x:v>
      </x:c>
      <x:c r="G3535" s="127" t="str">
        <x:v>Je l’entends deux fois, et je ne comprends pas la moitié de son histoire.</x:v>
      </x:c>
      <x:c r="H3535" s="127" t="str">
        <x:v>Le locuteur regarde le détail matériel concerné ; clic bref ou inclinaison du masque, sans traduction lexicale inventée.</x:v>
      </x:c>
      <x:c r="I3535" s="127" t="str">
        <x:v>Réception avec plusieurs personnes ; HOME-CM04 est l’unique résidence active ; droits d’accueil/aménagement correspondant à la scène acquis ; personnes et objets présents.</x:v>
      </x:c>
      <x:c r="J3535" s="127" t="str">
        <x:v>Maisons et vie des communautés</x:v>
      </x:c>
      <x:c r="K3535" s="130" t="n">
        <x:v>14</x:v>
      </x:c>
    </x:row>
    <x:row r="3536" ht="74" customHeight="1">
      <x:c r="A3536" s="121" t="str">
        <x:v>D6-H-V5-HOME-CM04-S2-SUCCES---01</x:v>
      </x:c>
      <x:c r="B3536" s="122" t="str">
        <x:v>D6-H-V5-HOME-CM04-S2</x:v>
      </x:c>
      <x:c r="C3536" s="122" t="str">
        <x:v>SUCCES</x:v>
      </x:c>
      <x:c r="D3536" s="122" t="str">
        <x:v>-</x:v>
      </x:c>
      <x:c r="E3536" s="123" t="n">
        <x:v>1</x:v>
      </x:c>
      <x:c r="F3536" s="122" t="str">
        <x:v>Invité de la Citerne Haute</x:v>
      </x:c>
      <x:c r="G3536" s="122" t="str">
        <x:v>À cette place, les voix cessent de se couvrir.</x:v>
      </x:c>
      <x:c r="H3536" s="122" t="str">
        <x:v>Après le geste final réellement réussi ; regard ou main vers son résultat visible.</x:v>
      </x:c>
      <x:c r="I3536" s="122" t="str">
        <x:v>Résultat correspondant effectivement constaté ; remplace ou supprime la ligne si choix de refus/différé/observation. Ne jamais jouer une victoire non acquise.</x:v>
      </x:c>
      <x:c r="J3536" s="122" t="str">
        <x:v>Maisons et vie des communautés</x:v>
      </x:c>
      <x:c r="K3536" s="125" t="n">
        <x:v>9</x:v>
      </x:c>
    </x:row>
    <x:row r="3537" ht="44" customHeight="1">
      <x:c r="A3537" s="126" t="str">
        <x:v>D6-H-V5-HOME-CM04-S2-ECHEC---01</x:v>
      </x:c>
      <x:c r="B3537" s="127" t="str">
        <x:v>D6-H-V5-HOME-CM04-S2</x:v>
      </x:c>
      <x:c r="C3537" s="127" t="str">
        <x:v>ECHEC</x:v>
      </x:c>
      <x:c r="D3537" s="127" t="str">
        <x:v>-</x:v>
      </x:c>
      <x:c r="E3537" s="128" t="n">
        <x:v>1</x:v>
      </x:c>
      <x:c r="F3537" s="127" t="str">
        <x:v>Invité de la Citerne Haute</x:v>
      </x:c>
      <x:c r="G3537" s="127" t="str">
        <x:v>Les sièges ont bougé, mais le panneau nous renvoie toujours la même voix.</x:v>
      </x:c>
      <x:c r="H3537" s="127" t="str">
        <x:v>Au dernier état stable ; geste arrêté, aucune perte ou casse ajoutée par la réplique.</x:v>
      </x:c>
      <x:c r="I3537" s="127" t="str">
        <x:v>Échec ou blocage correspondant effectivement observé ; les dégâts, objets et positions persistent.</x:v>
      </x:c>
      <x:c r="J3537" s="127" t="str">
        <x:v>Maisons et vie des communautés</x:v>
      </x:c>
      <x:c r="K3537" s="130" t="n">
        <x:v>13</x:v>
      </x:c>
    </x:row>
    <x:row r="3538" ht="44" customHeight="1">
      <x:c r="A3538" s="121" t="str">
        <x:v>D6-H-V5-HOME-CM04-S2-REPRISE---01</x:v>
      </x:c>
      <x:c r="B3538" s="122" t="str">
        <x:v>D6-H-V5-HOME-CM04-S2</x:v>
      </x:c>
      <x:c r="C3538" s="122" t="str">
        <x:v>REPRISE</x:v>
      </x:c>
      <x:c r="D3538" s="122" t="str">
        <x:v>-</x:v>
      </x:c>
      <x:c r="E3538" s="123" t="n">
        <x:v>1</x:v>
      </x:c>
      <x:c r="F3538" s="122" t="str">
        <x:v>Invité de la Citerne Haute</x:v>
      </x:c>
      <x:c r="G3538" s="122" t="str">
        <x:v>Fais-le parler depuis sa nouvelle place. Nous écouterons d’ici.</x:v>
      </x:c>
      <x:c r="H3538" s="122" t="str">
        <x:v>Désigne l’étape encore inachevée sans répéter les gestes déjà validés.</x:v>
      </x:c>
      <x:c r="I3538" s="122" t="str">
        <x:v>Réinteraction volontaire après interruption ; état de l’action conservé.</x:v>
      </x:c>
      <x:c r="J3538" s="122" t="str">
        <x:v>Maisons et vie des communautés</x:v>
      </x:c>
      <x:c r="K3538" s="125" t="n">
        <x:v>9</x:v>
      </x:c>
    </x:row>
    <x:row r="3539" ht="44" customHeight="1">
      <x:c r="A3539" s="126" t="str">
        <x:v>D6-H-V5-HOME-CM04-S2-CHOIX-A-01</x:v>
      </x:c>
      <x:c r="B3539" s="127" t="str">
        <x:v>D6-H-V5-HOME-CM04-S2</x:v>
      </x:c>
      <x:c r="C3539" s="127" t="str">
        <x:v>CHOIX</x:v>
      </x:c>
      <x:c r="D3539" s="127" t="str">
        <x:v>A</x:v>
      </x:c>
      <x:c r="E3539" s="128" t="n">
        <x:v>1</x:v>
      </x:c>
      <x:c r="F3539" s="127" t="str">
        <x:v>Joueur</x:v>
      </x:c>
      <x:c r="G3539" s="127" t="str">
        <x:v>Nous parlerons dans un seul cercle.</x:v>
      </x:c>
      <x:c r="H3539" s="127" t="str">
        <x:v>Regarder la personne ou l’appui concerné ; intention, pas résultat.</x:v>
      </x:c>
      <x:c r="I3539" s="127" t="str">
        <x:v>Approche disponible dans l’état réel de la scène ; accord des personnes impliquées.</x:v>
      </x:c>
      <x:c r="J3539" s="127" t="str">
        <x:v>Maisons et vie des communautés</x:v>
      </x:c>
      <x:c r="K3539" s="130" t="n">
        <x:v>6</x:v>
      </x:c>
    </x:row>
    <x:row r="3540" ht="44" customHeight="1">
      <x:c r="A3540" s="121" t="str">
        <x:v>D6-H-V5-HOME-CM04-S2-REPONSE-A-01</x:v>
      </x:c>
      <x:c r="B3540" s="122" t="str">
        <x:v>D6-H-V5-HOME-CM04-S2</x:v>
      </x:c>
      <x:c r="C3540" s="122" t="str">
        <x:v>REPONSE</x:v>
      </x:c>
      <x:c r="D3540" s="122" t="str">
        <x:v>A</x:v>
      </x:c>
      <x:c r="E3540" s="123" t="n">
        <x:v>1</x:v>
      </x:c>
      <x:c r="F3540" s="122" t="str">
        <x:v>Invité de la Citerne Haute</x:v>
      </x:c>
      <x:c r="G3540" s="122" t="str">
        <x:v>Écarte le panneau du fond. Sa voix reviendra moins fort.</x:v>
      </x:c>
      <x:c r="H3540" s="122" t="str">
        <x:v>Réponse au choix retenu ; les autres réponses ne sont pas jouées.</x:v>
      </x:c>
      <x:c r="I3540" s="122" t="str">
        <x:v>Approche disponible dans l’état réel de la scène ; accord des personnes impliquées.</x:v>
      </x:c>
      <x:c r="J3540" s="122" t="str">
        <x:v>Maisons et vie des communautés</x:v>
      </x:c>
      <x:c r="K3540" s="125" t="n">
        <x:v>10</x:v>
      </x:c>
    </x:row>
    <x:row r="3541" ht="44" customHeight="1">
      <x:c r="A3541" s="126" t="str">
        <x:v>D6-H-V5-HOME-CM04-S2-CHOIX-B-01</x:v>
      </x:c>
      <x:c r="B3541" s="127" t="str">
        <x:v>D6-H-V5-HOME-CM04-S2</x:v>
      </x:c>
      <x:c r="C3541" s="127" t="str">
        <x:v>CHOIX</x:v>
      </x:c>
      <x:c r="D3541" s="127" t="str">
        <x:v>B</x:v>
      </x:c>
      <x:c r="E3541" s="128" t="n">
        <x:v>1</x:v>
      </x:c>
      <x:c r="F3541" s="127" t="str">
        <x:v>Joueur</x:v>
      </x:c>
      <x:c r="G3541" s="127" t="str">
        <x:v>Deux petits groupes auront chacun leur place.</x:v>
      </x:c>
      <x:c r="H3541" s="127" t="str">
        <x:v>Regarder la personne ou l’appui concerné ; intention, pas résultat.</x:v>
      </x:c>
      <x:c r="I3541" s="127" t="str">
        <x:v>Approche disponible dans l’état réel de la scène ; accord des personnes impliquées.</x:v>
      </x:c>
      <x:c r="J3541" s="127" t="str">
        <x:v>Maisons et vie des communautés</x:v>
      </x:c>
      <x:c r="K3541" s="130" t="n">
        <x:v>7</x:v>
      </x:c>
    </x:row>
    <x:row r="3542" ht="44" customHeight="1">
      <x:c r="A3542" s="121" t="str">
        <x:v>D6-H-V5-HOME-CM04-S2-REPONSE-B-01</x:v>
      </x:c>
      <x:c r="B3542" s="122" t="str">
        <x:v>D6-H-V5-HOME-CM04-S2</x:v>
      </x:c>
      <x:c r="C3542" s="122" t="str">
        <x:v>REPONSE</x:v>
      </x:c>
      <x:c r="D3542" s="122" t="str">
        <x:v>B</x:v>
      </x:c>
      <x:c r="E3542" s="123" t="n">
        <x:v>1</x:v>
      </x:c>
      <x:c r="F3542" s="122" t="str">
        <x:v>Invité de la Citerne Haute</x:v>
      </x:c>
      <x:c r="G3542" s="122" t="str">
        <x:v>Je reste près du seuil. J’ai un récit pour peu d’oreilles.</x:v>
      </x:c>
      <x:c r="H3542" s="122" t="str">
        <x:v>Réponse au choix retenu ; les autres réponses ne sont pas jouées.</x:v>
      </x:c>
      <x:c r="I3542" s="122" t="str">
        <x:v>Approche disponible dans l’état réel de la scène ; accord des personnes impliquées.</x:v>
      </x:c>
      <x:c r="J3542" s="122" t="str">
        <x:v>Maisons et vie des communautés</x:v>
      </x:c>
      <x:c r="K3542" s="125" t="n">
        <x:v>11</x:v>
      </x:c>
    </x:row>
    <x:row r="3543" ht="74" customHeight="1">
      <x:c r="A3543" s="126" t="str">
        <x:v>D6-H-V5-HOME-CM04-S3-OUV---01</x:v>
      </x:c>
      <x:c r="B3543" s="127" t="str">
        <x:v>D6-H-V5-HOME-CM04-S3</x:v>
      </x:c>
      <x:c r="C3543" s="127" t="str">
        <x:v>OUV</x:v>
      </x:c>
      <x:c r="D3543" s="127" t="str">
        <x:v>-</x:v>
      </x:c>
      <x:c r="E3543" s="128" t="n">
        <x:v>1</x:v>
      </x:c>
      <x:c r="F3543" s="127" t="str">
        <x:v>Voisin du Dernier Palier</x:v>
      </x:c>
      <x:c r="G3543" s="127" t="str">
        <x:v>J’ai encore la force de porter. Pas celle de refaire cette montée deux fois.</x:v>
      </x:c>
      <x:c r="H3543" s="127" t="str">
        <x:v>Le locuteur regarde le détail matériel concerné ; clic bref ou inclinaison du masque, sans traduction lexicale inventée.</x:v>
      </x:c>
      <x:c r="I3543" s="127" t="str">
        <x:v>Retour d’un voisin fatigué ; HOME-CM04 est l’unique résidence active ; droits d’accueil/aménagement correspondant à la scène acquis ; personnes et objets présents.</x:v>
      </x:c>
      <x:c r="J3543" s="127" t="str">
        <x:v>Maisons et vie des communautés</x:v>
      </x:c>
      <x:c r="K3543" s="130" t="n">
        <x:v>14</x:v>
      </x:c>
    </x:row>
    <x:row r="3544" ht="74" customHeight="1">
      <x:c r="A3544" s="121" t="str">
        <x:v>D6-H-V5-HOME-CM04-S3-SUCCES---01</x:v>
      </x:c>
      <x:c r="B3544" s="122" t="str">
        <x:v>D6-H-V5-HOME-CM04-S3</x:v>
      </x:c>
      <x:c r="C3544" s="122" t="str">
        <x:v>SUCCES</x:v>
      </x:c>
      <x:c r="D3544" s="122" t="str">
        <x:v>-</x:v>
      </x:c>
      <x:c r="E3544" s="123" t="n">
        <x:v>1</x:v>
      </x:c>
      <x:c r="F3544" s="122" t="str">
        <x:v>Voisin du Dernier Palier</x:v>
      </x:c>
      <x:c r="G3544" s="122" t="str">
        <x:v>Tout est arrivé en haut. La dernière charge avait encore sa place.</x:v>
      </x:c>
      <x:c r="H3544" s="122" t="str">
        <x:v>Après le geste final réellement réussi ; regard ou main vers son résultat visible.</x:v>
      </x:c>
      <x:c r="I3544" s="122" t="str">
        <x:v>Résultat correspondant effectivement constaté ; remplace ou supprime la ligne si choix de refus/différé/observation. Ne jamais jouer une victoire non acquise.</x:v>
      </x:c>
      <x:c r="J3544" s="122" t="str">
        <x:v>Maisons et vie des communautés</x:v>
      </x:c>
      <x:c r="K3544" s="125" t="n">
        <x:v>12</x:v>
      </x:c>
    </x:row>
    <x:row r="3545" ht="44" customHeight="1">
      <x:c r="A3545" s="126" t="str">
        <x:v>D6-H-V5-HOME-CM04-S3-ECHEC---01</x:v>
      </x:c>
      <x:c r="B3545" s="127" t="str">
        <x:v>D6-H-V5-HOME-CM04-S3</x:v>
      </x:c>
      <x:c r="C3545" s="127" t="str">
        <x:v>ECHEC</x:v>
      </x:c>
      <x:c r="D3545" s="127" t="str">
        <x:v>-</x:v>
      </x:c>
      <x:c r="E3545" s="128" t="n">
        <x:v>1</x:v>
      </x:c>
      <x:c r="F3545" s="127" t="str">
        <x:v>Voisin du Dernier Palier</x:v>
      </x:c>
      <x:c r="G3545" s="127" t="str">
        <x:v>Nous avons pris l’angle trop tôt. Reposons-la sur le palier.</x:v>
      </x:c>
      <x:c r="H3545" s="127" t="str">
        <x:v>Au dernier état stable ; geste arrêté, aucune perte ou casse ajoutée par la réplique.</x:v>
      </x:c>
      <x:c r="I3545" s="127" t="str">
        <x:v>Échec ou blocage correspondant effectivement observé ; les dégâts, objets et positions persistent.</x:v>
      </x:c>
      <x:c r="J3545" s="127" t="str">
        <x:v>Maisons et vie des communautés</x:v>
      </x:c>
      <x:c r="K3545" s="130" t="n">
        <x:v>10</x:v>
      </x:c>
    </x:row>
    <x:row r="3546" ht="44" customHeight="1">
      <x:c r="A3546" s="121" t="str">
        <x:v>D6-H-V5-HOME-CM04-S3-REPRISE---01</x:v>
      </x:c>
      <x:c r="B3546" s="122" t="str">
        <x:v>D6-H-V5-HOME-CM04-S3</x:v>
      </x:c>
      <x:c r="C3546" s="122" t="str">
        <x:v>REPRISE</x:v>
      </x:c>
      <x:c r="D3546" s="122" t="str">
        <x:v>-</x:v>
      </x:c>
      <x:c r="E3546" s="123" t="n">
        <x:v>1</x:v>
      </x:c>
      <x:c r="F3546" s="122" t="str">
        <x:v>Voisin du Dernier Palier</x:v>
      </x:c>
      <x:c r="G3546" s="122" t="str">
        <x:v>La petite charge est montée ; la longue reste à transporter.</x:v>
      </x:c>
      <x:c r="H3546" s="122" t="str">
        <x:v>Désigne l’étape encore inachevée sans répéter les gestes déjà validés.</x:v>
      </x:c>
      <x:c r="I3546" s="122" t="str">
        <x:v>Réinteraction volontaire après interruption ; état de l’action conservé.</x:v>
      </x:c>
      <x:c r="J3546" s="122" t="str">
        <x:v>Maisons et vie des communautés</x:v>
      </x:c>
      <x:c r="K3546" s="125" t="n">
        <x:v>11</x:v>
      </x:c>
    </x:row>
    <x:row r="3547" ht="44" customHeight="1">
      <x:c r="A3547" s="126" t="str">
        <x:v>D6-H-V5-HOME-CM04-S3-CHOIX-A-01</x:v>
      </x:c>
      <x:c r="B3547" s="127" t="str">
        <x:v>D6-H-V5-HOME-CM04-S3</x:v>
      </x:c>
      <x:c r="C3547" s="127" t="str">
        <x:v>CHOIX</x:v>
      </x:c>
      <x:c r="D3547" s="127" t="str">
        <x:v>A</x:v>
      </x:c>
      <x:c r="E3547" s="128" t="n">
        <x:v>1</x:v>
      </x:c>
      <x:c r="F3547" s="127" t="str">
        <x:v>Joueur</x:v>
      </x:c>
      <x:c r="G3547" s="127" t="str">
        <x:v>Donne-moi la moitié. Nous montons maintenant.</x:v>
      </x:c>
      <x:c r="H3547" s="127" t="str">
        <x:v>Regarder la personne ou l’appui concerné ; intention, pas résultat.</x:v>
      </x:c>
      <x:c r="I3547" s="127" t="str">
        <x:v>Approche disponible dans l’état réel de la scène ; accord des personnes impliquées.</x:v>
      </x:c>
      <x:c r="J3547" s="127" t="str">
        <x:v>Maisons et vie des communautés</x:v>
      </x:c>
      <x:c r="K3547" s="130" t="n">
        <x:v>6</x:v>
      </x:c>
    </x:row>
    <x:row r="3548" ht="44" customHeight="1">
      <x:c r="A3548" s="121" t="str">
        <x:v>D6-H-V5-HOME-CM04-S3-REPONSE-A-01</x:v>
      </x:c>
      <x:c r="B3548" s="122" t="str">
        <x:v>D6-H-V5-HOME-CM04-S3</x:v>
      </x:c>
      <x:c r="C3548" s="122" t="str">
        <x:v>REPONSE</x:v>
      </x:c>
      <x:c r="D3548" s="122" t="str">
        <x:v>A</x:v>
      </x:c>
      <x:c r="E3548" s="123" t="n">
        <x:v>1</x:v>
      </x:c>
      <x:c r="F3548" s="122" t="str">
        <x:v>Voisin du Dernier Palier</x:v>
      </x:c>
      <x:c r="G3548" s="122" t="str">
        <x:v>Prends le côté court. Je connais la largeur du palier.</x:v>
      </x:c>
      <x:c r="H3548" s="122" t="str">
        <x:v>Réponse au choix retenu ; les autres réponses ne sont pas jouées.</x:v>
      </x:c>
      <x:c r="I3548" s="122" t="str">
        <x:v>Approche disponible dans l’état réel de la scène ; accord des personnes impliquées.</x:v>
      </x:c>
      <x:c r="J3548" s="122" t="str">
        <x:v>Maisons et vie des communautés</x:v>
      </x:c>
      <x:c r="K3548" s="125" t="n">
        <x:v>10</x:v>
      </x:c>
    </x:row>
    <x:row r="3549" ht="44" customHeight="1">
      <x:c r="A3549" s="126" t="str">
        <x:v>D6-H-V5-HOME-CM04-S3-CHOIX-B-01</x:v>
      </x:c>
      <x:c r="B3549" s="127" t="str">
        <x:v>D6-H-V5-HOME-CM04-S3</x:v>
      </x:c>
      <x:c r="C3549" s="127" t="str">
        <x:v>CHOIX</x:v>
      </x:c>
      <x:c r="D3549" s="127" t="str">
        <x:v>B</x:v>
      </x:c>
      <x:c r="E3549" s="128" t="n">
        <x:v>1</x:v>
      </x:c>
      <x:c r="F3549" s="127" t="str">
        <x:v>Joueur</x:v>
      </x:c>
      <x:c r="G3549" s="127" t="str">
        <x:v>Posons d’abord un rail pour les prochaines charges.</x:v>
      </x:c>
      <x:c r="H3549" s="127" t="str">
        <x:v>Regarder la personne ou l’appui concerné ; intention, pas résultat.</x:v>
      </x:c>
      <x:c r="I3549" s="127" t="str">
        <x:v>Approche disponible dans l’état réel de la scène ; accord des personnes impliquées.</x:v>
      </x:c>
      <x:c r="J3549" s="127" t="str">
        <x:v>Maisons et vie des communautés</x:v>
      </x:c>
      <x:c r="K3549" s="130" t="n">
        <x:v>8</x:v>
      </x:c>
    </x:row>
    <x:row r="3550" ht="44" customHeight="1">
      <x:c r="A3550" s="121" t="str">
        <x:v>D6-H-V5-HOME-CM04-S3-REPONSE-B-01</x:v>
      </x:c>
      <x:c r="B3550" s="122" t="str">
        <x:v>D6-H-V5-HOME-CM04-S3</x:v>
      </x:c>
      <x:c r="C3550" s="122" t="str">
        <x:v>REPONSE</x:v>
      </x:c>
      <x:c r="D3550" s="122" t="str">
        <x:v>B</x:v>
      </x:c>
      <x:c r="E3550" s="123" t="n">
        <x:v>1</x:v>
      </x:c>
      <x:c r="F3550" s="122" t="str">
        <x:v>Voisin du Dernier Palier</x:v>
      </x:c>
      <x:c r="G3550" s="122" t="str">
        <x:v>La livraison attendra ici. Je t’aiderai à éprouver le passage.</x:v>
      </x:c>
      <x:c r="H3550" s="122" t="str">
        <x:v>Réponse au choix retenu ; les autres réponses ne sont pas jouées.</x:v>
      </x:c>
      <x:c r="I3550" s="122" t="str">
        <x:v>Approche disponible dans l’état réel de la scène ; accord des personnes impliquées.</x:v>
      </x:c>
      <x:c r="J3550" s="122" t="str">
        <x:v>Maisons et vie des communautés</x:v>
      </x:c>
      <x:c r="K3550" s="125" t="n">
        <x:v>10</x:v>
      </x:c>
    </x:row>
    <x:row r="3551" ht="74" customHeight="1">
      <x:c r="A3551" s="126" t="str">
        <x:v>D6-H-V5-HOME-CM05-S1-OUV---01</x:v>
      </x:c>
      <x:c r="B3551" s="127" t="str">
        <x:v>D6-H-V5-HOME-CM05-S1</x:v>
      </x:c>
      <x:c r="C3551" s="127" t="str">
        <x:v>OUV</x:v>
      </x:c>
      <x:c r="D3551" s="127" t="str">
        <x:v>-</x:v>
      </x:c>
      <x:c r="E3551" s="128" t="n">
        <x:v>1</x:v>
      </x:c>
      <x:c r="F3551" s="127" t="str">
        <x:v>Tresseuse des Branches Entrelacées</x:v>
      </x:c>
      <x:c r="G3551" s="127" t="str">
        <x:v>Cette ligature a tourné pendant la pluie. Regarde la charge, elle tire de travers.</x:v>
      </x:c>
      <x:c r="H3551" s="127" t="str">
        <x:v>Le locuteur regarde le détail matériel concerné ; clic bref ou inclinaison du masque, sans traduction lexicale inventée.</x:v>
      </x:c>
      <x:c r="I3551" s="127" t="str">
        <x:v>Après un trajet sous forte pluie fictionnelle ; HOME-CM05 est l’unique résidence active ; droits d’accueil/aménagement correspondant à la scène acquis ; personnes et objets présents.</x:v>
      </x:c>
      <x:c r="J3551" s="127" t="str">
        <x:v>Maisons et vie des communautés</x:v>
      </x:c>
      <x:c r="K3551" s="130" t="n">
        <x:v>14</x:v>
      </x:c>
    </x:row>
    <x:row r="3552" ht="74" customHeight="1">
      <x:c r="A3552" s="121" t="str">
        <x:v>D6-H-V5-HOME-CM05-S1-SUCCES---01</x:v>
      </x:c>
      <x:c r="B3552" s="122" t="str">
        <x:v>D6-H-V5-HOME-CM05-S1</x:v>
      </x:c>
      <x:c r="C3552" s="122" t="str">
        <x:v>SUCCES</x:v>
      </x:c>
      <x:c r="D3552" s="122" t="str">
        <x:v>-</x:v>
      </x:c>
      <x:c r="E3552" s="123" t="n">
        <x:v>1</x:v>
      </x:c>
      <x:c r="F3552" s="122" t="str">
        <x:v>Tresseuse des Branches Entrelacées</x:v>
      </x:c>
      <x:c r="G3552" s="122" t="str">
        <x:v>Le passage tient son usage, et les charges suivent le chemin prévu.</x:v>
      </x:c>
      <x:c r="H3552" s="122" t="str">
        <x:v>Après le geste final réellement réussi ; regard ou main vers son résultat visible.</x:v>
      </x:c>
      <x:c r="I3552" s="122" t="str">
        <x:v>Résultat correspondant effectivement constaté ; remplace ou supprime la ligne si choix de refus/différé/observation. Ne jamais jouer une victoire non acquise.</x:v>
      </x:c>
      <x:c r="J3552" s="122" t="str">
        <x:v>Maisons et vie des communautés</x:v>
      </x:c>
      <x:c r="K3552" s="125" t="n">
        <x:v>12</x:v>
      </x:c>
    </x:row>
    <x:row r="3553" ht="44" customHeight="1">
      <x:c r="A3553" s="126" t="str">
        <x:v>D6-H-V5-HOME-CM05-S1-ECHEC---01</x:v>
      </x:c>
      <x:c r="B3553" s="127" t="str">
        <x:v>D6-H-V5-HOME-CM05-S1</x:v>
      </x:c>
      <x:c r="C3553" s="127" t="str">
        <x:v>ECHEC</x:v>
      </x:c>
      <x:c r="D3553" s="127" t="str">
        <x:v>-</x:v>
      </x:c>
      <x:c r="E3553" s="128" t="n">
        <x:v>1</x:v>
      </x:c>
      <x:c r="F3553" s="127" t="str">
        <x:v>Tresseuse des Branches Entrelacées</x:v>
      </x:c>
      <x:c r="G3553" s="127" t="str">
        <x:v>Tu as repris le lien voisin. La torsion est encore visible derrière.</x:v>
      </x:c>
      <x:c r="H3553" s="127" t="str">
        <x:v>Au dernier état stable ; geste arrêté, aucune perte ou casse ajoutée par la réplique.</x:v>
      </x:c>
      <x:c r="I3553" s="127" t="str">
        <x:v>Échec ou blocage correspondant effectivement observé ; les dégâts, objets et positions persistent.</x:v>
      </x:c>
      <x:c r="J3553" s="127" t="str">
        <x:v>Maisons et vie des communautés</x:v>
      </x:c>
      <x:c r="K3553" s="130" t="n">
        <x:v>12</x:v>
      </x:c>
    </x:row>
    <x:row r="3554" ht="44" customHeight="1">
      <x:c r="A3554" s="121" t="str">
        <x:v>D6-H-V5-HOME-CM05-S1-REPRISE---01</x:v>
      </x:c>
      <x:c r="B3554" s="122" t="str">
        <x:v>D6-H-V5-HOME-CM05-S1</x:v>
      </x:c>
      <x:c r="C3554" s="122" t="str">
        <x:v>REPRISE</x:v>
      </x:c>
      <x:c r="D3554" s="122" t="str">
        <x:v>-</x:v>
      </x:c>
      <x:c r="E3554" s="123" t="n">
        <x:v>1</x:v>
      </x:c>
      <x:c r="F3554" s="122" t="str">
        <x:v>Tresseuse des Branches Entrelacées</x:v>
      </x:c>
      <x:c r="G3554" s="122" t="str">
        <x:v>Nous avons trouvé le lien ; il reste à éprouver le trajet retenu.</x:v>
      </x:c>
      <x:c r="H3554" s="122" t="str">
        <x:v>Désigne l’étape encore inachevée sans répéter les gestes déjà validés.</x:v>
      </x:c>
      <x:c r="I3554" s="122" t="str">
        <x:v>Réinteraction volontaire après interruption ; état de l’action conservé.</x:v>
      </x:c>
      <x:c r="J3554" s="122" t="str">
        <x:v>Maisons et vie des communautés</x:v>
      </x:c>
      <x:c r="K3554" s="125" t="n">
        <x:v>13</x:v>
      </x:c>
    </x:row>
    <x:row r="3555" ht="44" customHeight="1">
      <x:c r="A3555" s="126" t="str">
        <x:v>D6-H-V5-HOME-CM05-S1-CHOIX-A-01</x:v>
      </x:c>
      <x:c r="B3555" s="127" t="str">
        <x:v>D6-H-V5-HOME-CM05-S1</x:v>
      </x:c>
      <x:c r="C3555" s="127" t="str">
        <x:v>CHOIX</x:v>
      </x:c>
      <x:c r="D3555" s="127" t="str">
        <x:v>A</x:v>
      </x:c>
      <x:c r="E3555" s="128" t="n">
        <x:v>1</x:v>
      </x:c>
      <x:c r="F3555" s="127" t="str">
        <x:v>Joueur</x:v>
      </x:c>
      <x:c r="G3555" s="127" t="str">
        <x:v>Je renforce le passage léger.</x:v>
      </x:c>
      <x:c r="H3555" s="127" t="str">
        <x:v>Regarder la personne ou l’appui concerné ; intention, pas résultat.</x:v>
      </x:c>
      <x:c r="I3555" s="127" t="str">
        <x:v>Approche disponible dans l’état réel de la scène ; accord des personnes impliquées.</x:v>
      </x:c>
      <x:c r="J3555" s="127" t="str">
        <x:v>Maisons et vie des communautés</x:v>
      </x:c>
      <x:c r="K3555" s="130" t="n">
        <x:v>5</x:v>
      </x:c>
    </x:row>
    <x:row r="3556" ht="44" customHeight="1">
      <x:c r="A3556" s="121" t="str">
        <x:v>D6-H-V5-HOME-CM05-S1-REPONSE-A-01</x:v>
      </x:c>
      <x:c r="B3556" s="122" t="str">
        <x:v>D6-H-V5-HOME-CM05-S1</x:v>
      </x:c>
      <x:c r="C3556" s="122" t="str">
        <x:v>REPONSE</x:v>
      </x:c>
      <x:c r="D3556" s="122" t="str">
        <x:v>A</x:v>
      </x:c>
      <x:c r="E3556" s="123" t="n">
        <x:v>1</x:v>
      </x:c>
      <x:c r="F3556" s="122" t="str">
        <x:v>Tresseuse des Branches Entrelacées</x:v>
      </x:c>
      <x:c r="G3556" s="122" t="str">
        <x:v>Pose le témoin avant le lien neuf. Je veux voir ce qu’il corrige.</x:v>
      </x:c>
      <x:c r="H3556" s="122" t="str">
        <x:v>Réponse au choix retenu ; les autres réponses ne sont pas jouées.</x:v>
      </x:c>
      <x:c r="I3556" s="122" t="str">
        <x:v>Approche disponible dans l’état réel de la scène ; accord des personnes impliquées.</x:v>
      </x:c>
      <x:c r="J3556" s="122" t="str">
        <x:v>Maisons et vie des communautés</x:v>
      </x:c>
      <x:c r="K3556" s="125" t="n">
        <x:v>13</x:v>
      </x:c>
    </x:row>
    <x:row r="3557" ht="44" customHeight="1">
      <x:c r="A3557" s="126" t="str">
        <x:v>D6-H-V5-HOME-CM05-S1-CHOIX-B-01</x:v>
      </x:c>
      <x:c r="B3557" s="127" t="str">
        <x:v>D6-H-V5-HOME-CM05-S1</x:v>
      </x:c>
      <x:c r="C3557" s="127" t="str">
        <x:v>CHOIX</x:v>
      </x:c>
      <x:c r="D3557" s="127" t="str">
        <x:v>B</x:v>
      </x:c>
      <x:c r="E3557" s="128" t="n">
        <x:v>1</x:v>
      </x:c>
      <x:c r="F3557" s="127" t="str">
        <x:v>Joueur</x:v>
      </x:c>
      <x:c r="G3557" s="127" t="str">
        <x:v>Les charges prendront le détour.</x:v>
      </x:c>
      <x:c r="H3557" s="127" t="str">
        <x:v>Regarder la personne ou l’appui concerné ; intention, pas résultat.</x:v>
      </x:c>
      <x:c r="I3557" s="127" t="str">
        <x:v>Approche disponible dans l’état réel de la scène ; accord des personnes impliquées.</x:v>
      </x:c>
      <x:c r="J3557" s="127" t="str">
        <x:v>Maisons et vie des communautés</x:v>
      </x:c>
      <x:c r="K3557" s="130" t="n">
        <x:v>5</x:v>
      </x:c>
    </x:row>
    <x:row r="3558" ht="44" customHeight="1">
      <x:c r="A3558" s="121" t="str">
        <x:v>D6-H-V5-HOME-CM05-S1-REPONSE-B-01</x:v>
      </x:c>
      <x:c r="B3558" s="122" t="str">
        <x:v>D6-H-V5-HOME-CM05-S1</x:v>
      </x:c>
      <x:c r="C3558" s="122" t="str">
        <x:v>REPONSE</x:v>
      </x:c>
      <x:c r="D3558" s="122" t="str">
        <x:v>B</x:v>
      </x:c>
      <x:c r="E3558" s="123" t="n">
        <x:v>1</x:v>
      </x:c>
      <x:c r="F3558" s="122" t="str">
        <x:v>Tresseuse des Branches Entrelacées</x:v>
      </x:c>
      <x:c r="G3558" s="122" t="str">
        <x:v>Marque-le depuis les deux plateformes. Les porteurs arrivent des deux côtés.</x:v>
      </x:c>
      <x:c r="H3558" s="122" t="str">
        <x:v>Réponse au choix retenu ; les autres réponses ne sont pas jouées.</x:v>
      </x:c>
      <x:c r="I3558" s="122" t="str">
        <x:v>Approche disponible dans l’état réel de la scène ; accord des personnes impliquées.</x:v>
      </x:c>
      <x:c r="J3558" s="122" t="str">
        <x:v>Maisons et vie des communautés</x:v>
      </x:c>
      <x:c r="K3558" s="125" t="n">
        <x:v>11</x:v>
      </x:c>
    </x:row>
    <x:row r="3559" ht="74" customHeight="1">
      <x:c r="A3559" s="126" t="str">
        <x:v>D6-H-V5-HOME-CM05-S2-OUV---01</x:v>
      </x:c>
      <x:c r="B3559" s="127" t="str">
        <x:v>D6-H-V5-HOME-CM05-S2</x:v>
      </x:c>
      <x:c r="C3559" s="127" t="str">
        <x:v>OUV</x:v>
      </x:c>
      <x:c r="D3559" s="127" t="str">
        <x:v>-</x:v>
      </x:c>
      <x:c r="E3559" s="128" t="n">
        <x:v>1</x:v>
      </x:c>
      <x:c r="F3559" s="127" t="str">
        <x:v>Visiteuse des Branches Entrelacées</x:v>
      </x:c>
      <x:c r="G3559" s="127" t="str">
        <x:v>Quelque chose suit le reflet au-dessus de ta porte. Cela s’arrête quand je m’arrête.</x:v>
      </x:c>
      <x:c r="H3559" s="127" t="str">
        <x:v>Le locuteur regarde le détail matériel concerné ; clic bref ou inclinaison du masque, sans traduction lexicale inventée.</x:v>
      </x:c>
      <x:c r="I3559" s="127" t="str">
        <x:v>Faune locale aperçue dans la frondaison ; HOME-CM05 est l’unique résidence active ; droits d’accueil/aménagement correspondant à la scène acquis ; personnes et objets présents.</x:v>
      </x:c>
      <x:c r="J3559" s="127" t="str">
        <x:v>Maisons et vie des communautés</x:v>
      </x:c>
      <x:c r="K3559" s="130" t="n">
        <x:v>14</x:v>
      </x:c>
    </x:row>
    <x:row r="3560" ht="74" customHeight="1">
      <x:c r="A3560" s="121" t="str">
        <x:v>D6-H-V5-HOME-CM05-S2-SUCCES---01</x:v>
      </x:c>
      <x:c r="B3560" s="122" t="str">
        <x:v>D6-H-V5-HOME-CM05-S2</x:v>
      </x:c>
      <x:c r="C3560" s="122" t="str">
        <x:v>SUCCES</x:v>
      </x:c>
      <x:c r="D3560" s="122" t="str">
        <x:v>-</x:v>
      </x:c>
      <x:c r="E3560" s="123" t="n">
        <x:v>1</x:v>
      </x:c>
      <x:c r="F3560" s="122" t="str">
        <x:v>Visiteuse des Branches Entrelacées</x:v>
      </x:c>
      <x:c r="G3560" s="122" t="str">
        <x:v>L’entrée est calme ; nous n’avons pas eu besoin de poursuivre la bête.</x:v>
      </x:c>
      <x:c r="H3560" s="122" t="str">
        <x:v>Après le geste final réellement réussi ; regard ou main vers son résultat visible.</x:v>
      </x:c>
      <x:c r="I3560" s="122" t="str">
        <x:v>Résultat correspondant effectivement constaté ; remplace ou supprime la ligne si choix de refus/différé/observation. Ne jamais jouer une victoire non acquise.</x:v>
      </x:c>
      <x:c r="J3560" s="122" t="str">
        <x:v>Maisons et vie des communautés</x:v>
      </x:c>
      <x:c r="K3560" s="125" t="n">
        <x:v>13</x:v>
      </x:c>
    </x:row>
    <x:row r="3561" ht="44" customHeight="1">
      <x:c r="A3561" s="126" t="str">
        <x:v>D6-H-V5-HOME-CM05-S2-ECHEC---01</x:v>
      </x:c>
      <x:c r="B3561" s="127" t="str">
        <x:v>D6-H-V5-HOME-CM05-S2</x:v>
      </x:c>
      <x:c r="C3561" s="127" t="str">
        <x:v>ECHEC</x:v>
      </x:c>
      <x:c r="D3561" s="127" t="str">
        <x:v>-</x:v>
      </x:c>
      <x:c r="E3561" s="128" t="n">
        <x:v>1</x:v>
      </x:c>
      <x:c r="F3561" s="127" t="str">
        <x:v>Visiteuse des Branches Entrelacées</x:v>
      </x:c>
      <x:c r="G3561" s="127" t="str">
        <x:v>Tu n’éclaires que l’ombre. Sa silhouette est plus haut.</x:v>
      </x:c>
      <x:c r="H3561" s="127" t="str">
        <x:v>Au dernier état stable ; geste arrêté, aucune perte ou casse ajoutée par la réplique.</x:v>
      </x:c>
      <x:c r="I3561" s="127" t="str">
        <x:v>Échec ou blocage correspondant effectivement observé ; les dégâts, objets et positions persistent.</x:v>
      </x:c>
      <x:c r="J3561" s="127" t="str">
        <x:v>Maisons et vie des communautés</x:v>
      </x:c>
      <x:c r="K3561" s="130" t="n">
        <x:v>9</x:v>
      </x:c>
    </x:row>
    <x:row r="3562" ht="44" customHeight="1">
      <x:c r="A3562" s="121" t="str">
        <x:v>D6-H-V5-HOME-CM05-S2-REPRISE---01</x:v>
      </x:c>
      <x:c r="B3562" s="122" t="str">
        <x:v>D6-H-V5-HOME-CM05-S2</x:v>
      </x:c>
      <x:c r="C3562" s="122" t="str">
        <x:v>REPRISE</x:v>
      </x:c>
      <x:c r="D3562" s="122" t="str">
        <x:v>-</x:v>
      </x:c>
      <x:c r="E3562" s="123" t="n">
        <x:v>1</x:v>
      </x:c>
      <x:c r="F3562" s="122" t="str">
        <x:v>Visiteuse des Branches Entrelacées</x:v>
      </x:c>
      <x:c r="G3562" s="122" t="str">
        <x:v>Le brillant est rangé. Choisis si nous gardons la vue ouverte.</x:v>
      </x:c>
      <x:c r="H3562" s="122" t="str">
        <x:v>Désigne l’étape encore inachevée sans répéter les gestes déjà validés.</x:v>
      </x:c>
      <x:c r="I3562" s="122" t="str">
        <x:v>Réinteraction volontaire après interruption ; état de l’action conservé.</x:v>
      </x:c>
      <x:c r="J3562" s="122" t="str">
        <x:v>Maisons et vie des communautés</x:v>
      </x:c>
      <x:c r="K3562" s="125" t="n">
        <x:v>11</x:v>
      </x:c>
    </x:row>
    <x:row r="3563" ht="44" customHeight="1">
      <x:c r="A3563" s="126" t="str">
        <x:v>D6-H-V5-HOME-CM05-S2-CHOIX-A-01</x:v>
      </x:c>
      <x:c r="B3563" s="127" t="str">
        <x:v>D6-H-V5-HOME-CM05-S2</x:v>
      </x:c>
      <x:c r="C3563" s="127" t="str">
        <x:v>CHOIX</x:v>
      </x:c>
      <x:c r="D3563" s="127" t="str">
        <x:v>A</x:v>
      </x:c>
      <x:c r="E3563" s="128" t="n">
        <x:v>1</x:v>
      </x:c>
      <x:c r="F3563" s="127" t="str">
        <x:v>Joueur</x:v>
      </x:c>
      <x:c r="G3563" s="127" t="str">
        <x:v>Restons sous l’auvent. Je veux observer.</x:v>
      </x:c>
      <x:c r="H3563" s="127" t="str">
        <x:v>Regarder la personne ou l’appui concerné ; intention, pas résultat.</x:v>
      </x:c>
      <x:c r="I3563" s="127" t="str">
        <x:v>Approche disponible dans l’état réel de la scène ; accord des personnes impliquées.</x:v>
      </x:c>
      <x:c r="J3563" s="127" t="str">
        <x:v>Maisons et vie des communautés</x:v>
      </x:c>
      <x:c r="K3563" s="130" t="n">
        <x:v>6</x:v>
      </x:c>
    </x:row>
    <x:row r="3564" ht="44" customHeight="1">
      <x:c r="A3564" s="121" t="str">
        <x:v>D6-H-V5-HOME-CM05-S2-REPONSE-A-01</x:v>
      </x:c>
      <x:c r="B3564" s="122" t="str">
        <x:v>D6-H-V5-HOME-CM05-S2</x:v>
      </x:c>
      <x:c r="C3564" s="122" t="str">
        <x:v>REPONSE</x:v>
      </x:c>
      <x:c r="D3564" s="122" t="str">
        <x:v>A</x:v>
      </x:c>
      <x:c r="E3564" s="123" t="n">
        <x:v>1</x:v>
      </x:c>
      <x:c r="F3564" s="122" t="str">
        <x:v>Visiteuse des Branches Entrelacées</x:v>
      </x:c>
      <x:c r="G3564" s="122" t="str">
        <x:v>Baisse seulement ce brillant. Je garderai les yeux sur la branche.</x:v>
      </x:c>
      <x:c r="H3564" s="122" t="str">
        <x:v>Réponse au choix retenu ; les autres réponses ne sont pas jouées.</x:v>
      </x:c>
      <x:c r="I3564" s="122" t="str">
        <x:v>Approche disponible dans l’état réel de la scène ; accord des personnes impliquées.</x:v>
      </x:c>
      <x:c r="J3564" s="122" t="str">
        <x:v>Maisons et vie des communautés</x:v>
      </x:c>
      <x:c r="K3564" s="125" t="n">
        <x:v>11</x:v>
      </x:c>
    </x:row>
    <x:row r="3565" ht="44" customHeight="1">
      <x:c r="A3565" s="126" t="str">
        <x:v>D6-H-V5-HOME-CM05-S2-CHOIX-B-01</x:v>
      </x:c>
      <x:c r="B3565" s="127" t="str">
        <x:v>D6-H-V5-HOME-CM05-S2</x:v>
      </x:c>
      <x:c r="C3565" s="127" t="str">
        <x:v>CHOIX</x:v>
      </x:c>
      <x:c r="D3565" s="127" t="str">
        <x:v>B</x:v>
      </x:c>
      <x:c r="E3565" s="128" t="n">
        <x:v>1</x:v>
      </x:c>
      <x:c r="F3565" s="127" t="str">
        <x:v>Joueur</x:v>
      </x:c>
      <x:c r="G3565" s="127" t="str">
        <x:v>Je ferme la vue pour cette visite.</x:v>
      </x:c>
      <x:c r="H3565" s="127" t="str">
        <x:v>Regarder la personne ou l’appui concerné ; intention, pas résultat.</x:v>
      </x:c>
      <x:c r="I3565" s="127" t="str">
        <x:v>Approche disponible dans l’état réel de la scène ; accord des personnes impliquées.</x:v>
      </x:c>
      <x:c r="J3565" s="127" t="str">
        <x:v>Maisons et vie des communautés</x:v>
      </x:c>
      <x:c r="K3565" s="130" t="n">
        <x:v>7</x:v>
      </x:c>
    </x:row>
    <x:row r="3566" ht="44" customHeight="1">
      <x:c r="A3566" s="121" t="str">
        <x:v>D6-H-V5-HOME-CM05-S2-REPONSE-B-01</x:v>
      </x:c>
      <x:c r="B3566" s="122" t="str">
        <x:v>D6-H-V5-HOME-CM05-S2</x:v>
      </x:c>
      <x:c r="C3566" s="122" t="str">
        <x:v>REPONSE</x:v>
      </x:c>
      <x:c r="D3566" s="122" t="str">
        <x:v>B</x:v>
      </x:c>
      <x:c r="E3566" s="123" t="n">
        <x:v>1</x:v>
      </x:c>
      <x:c r="F3566" s="122" t="str">
        <x:v>Visiteuse des Branches Entrelacées</x:v>
      </x:c>
      <x:c r="G3566" s="122" t="str">
        <x:v>Bien. Je venais voir ta maison, pas lui servir de spectacle.</x:v>
      </x:c>
      <x:c r="H3566" s="122" t="str">
        <x:v>Réponse au choix retenu ; les autres réponses ne sont pas jouées.</x:v>
      </x:c>
      <x:c r="I3566" s="122" t="str">
        <x:v>Approche disponible dans l’état réel de la scène ; accord des personnes impliquées.</x:v>
      </x:c>
      <x:c r="J3566" s="122" t="str">
        <x:v>Maisons et vie des communautés</x:v>
      </x:c>
      <x:c r="K3566" s="125" t="n">
        <x:v>11</x:v>
      </x:c>
    </x:row>
    <x:row r="3567" ht="74" customHeight="1">
      <x:c r="A3567" s="126" t="str">
        <x:v>D6-H-V5-HOME-CM05-S3-OUV---01</x:v>
      </x:c>
      <x:c r="B3567" s="127" t="str">
        <x:v>D6-H-V5-HOME-CM05-S3</x:v>
      </x:c>
      <x:c r="C3567" s="127" t="str">
        <x:v>OUV</x:v>
      </x:c>
      <x:c r="D3567" s="127" t="str">
        <x:v>-</x:v>
      </x:c>
      <x:c r="E3567" s="128" t="n">
        <x:v>1</x:v>
      </x:c>
      <x:c r="F3567" s="127" t="str">
        <x:v>Artisane des Branches Entrelacées</x:v>
      </x:c>
      <x:c r="G3567" s="127" t="str">
        <x:v>Suspendu ici, le souvenir montre son revers quand la passerelle bouge.</x:v>
      </x:c>
      <x:c r="H3567" s="127" t="str">
        <x:v>Le locuteur regarde le détail matériel concerné ; clic bref ou inclinaison du masque, sans traduction lexicale inventée.</x:v>
      </x:c>
      <x:c r="I3567" s="127" t="str">
        <x:v>Petit trophée compatible disponible ; HOME-CM05 est l’unique résidence active ; droits d’accueil/aménagement correspondant à la scène acquis ; personnes et objets présents.</x:v>
      </x:c>
      <x:c r="J3567" s="127" t="str">
        <x:v>Maisons et vie des communautés</x:v>
      </x:c>
      <x:c r="K3567" s="130" t="n">
        <x:v>11</x:v>
      </x:c>
    </x:row>
    <x:row r="3568" ht="74" customHeight="1">
      <x:c r="A3568" s="121" t="str">
        <x:v>D6-H-V5-HOME-CM05-S3-SUCCES---01</x:v>
      </x:c>
      <x:c r="B3568" s="122" t="str">
        <x:v>D6-H-V5-HOME-CM05-S3</x:v>
      </x:c>
      <x:c r="C3568" s="122" t="str">
        <x:v>SUCCES</x:v>
      </x:c>
      <x:c r="D3568" s="122" t="str">
        <x:v>-</x:v>
      </x:c>
      <x:c r="E3568" s="123" t="n">
        <x:v>1</x:v>
      </x:c>
      <x:c r="F3568" s="122" t="str">
        <x:v>Artisane des Branches Entrelacées</x:v>
      </x:c>
      <x:c r="G3568" s="122" t="str">
        <x:v>Depuis la passerelle, l’objet et son récit restent lisibles.</x:v>
      </x:c>
      <x:c r="H3568" s="122" t="str">
        <x:v>Après le geste final réellement réussi ; regard ou main vers son résultat visible.</x:v>
      </x:c>
      <x:c r="I3568" s="122" t="str">
        <x:v>Résultat correspondant effectivement constaté ; remplace ou supprime la ligne si choix de refus/différé/observation. Ne jamais jouer une victoire non acquise.</x:v>
      </x:c>
      <x:c r="J3568" s="122" t="str">
        <x:v>Maisons et vie des communautés</x:v>
      </x:c>
      <x:c r="K3568" s="125" t="n">
        <x:v>9</x:v>
      </x:c>
    </x:row>
    <x:row r="3569" ht="44" customHeight="1">
      <x:c r="A3569" s="126" t="str">
        <x:v>D6-H-V5-HOME-CM05-S3-ECHEC---01</x:v>
      </x:c>
      <x:c r="B3569" s="127" t="str">
        <x:v>D6-H-V5-HOME-CM05-S3</x:v>
      </x:c>
      <x:c r="C3569" s="127" t="str">
        <x:v>ECHEC</x:v>
      </x:c>
      <x:c r="D3569" s="127" t="str">
        <x:v>-</x:v>
      </x:c>
      <x:c r="E3569" s="128" t="n">
        <x:v>1</x:v>
      </x:c>
      <x:c r="F3569" s="127" t="str">
        <x:v>Artisane des Branches Entrelacées</x:v>
      </x:c>
      <x:c r="G3569" s="127" t="str">
        <x:v>Le support touche le mur dans cette pose. Reviens au cran précédent.</x:v>
      </x:c>
      <x:c r="H3569" s="127" t="str">
        <x:v>Au dernier état stable ; geste arrêté, aucune perte ou casse ajoutée par la réplique.</x:v>
      </x:c>
      <x:c r="I3569" s="127" t="str">
        <x:v>Échec ou blocage correspondant effectivement observé ; les dégâts, objets et positions persistent.</x:v>
      </x:c>
      <x:c r="J3569" s="127" t="str">
        <x:v>Maisons et vie des communautés</x:v>
      </x:c>
      <x:c r="K3569" s="130" t="n">
        <x:v>12</x:v>
      </x:c>
    </x:row>
    <x:row r="3570" ht="44" customHeight="1">
      <x:c r="A3570" s="121" t="str">
        <x:v>D6-H-V5-HOME-CM05-S3-REPRISE---01</x:v>
      </x:c>
      <x:c r="B3570" s="122" t="str">
        <x:v>D6-H-V5-HOME-CM05-S3</x:v>
      </x:c>
      <x:c r="C3570" s="122" t="str">
        <x:v>REPRISE</x:v>
      </x:c>
      <x:c r="D3570" s="122" t="str">
        <x:v>-</x:v>
      </x:c>
      <x:c r="E3570" s="123" t="n">
        <x:v>1</x:v>
      </x:c>
      <x:c r="F3570" s="122" t="str">
        <x:v>Artisane des Branches Entrelacées</x:v>
      </x:c>
      <x:c r="G3570" s="122" t="str">
        <x:v>Le support est choisi. Il reste la longueur et la plaque.</x:v>
      </x:c>
      <x:c r="H3570" s="122" t="str">
        <x:v>Désigne l’étape encore inachevée sans répéter les gestes déjà validés.</x:v>
      </x:c>
      <x:c r="I3570" s="122" t="str">
        <x:v>Réinteraction volontaire après interruption ; état de l’action conservé.</x:v>
      </x:c>
      <x:c r="J3570" s="122" t="str">
        <x:v>Maisons et vie des communautés</x:v>
      </x:c>
      <x:c r="K3570" s="125" t="n">
        <x:v>11</x:v>
      </x:c>
    </x:row>
    <x:row r="3571" ht="44" customHeight="1">
      <x:c r="A3571" s="126" t="str">
        <x:v>D6-H-V5-HOME-CM05-S3-CHOIX-A-01</x:v>
      </x:c>
      <x:c r="B3571" s="127" t="str">
        <x:v>D6-H-V5-HOME-CM05-S3</x:v>
      </x:c>
      <x:c r="C3571" s="127" t="str">
        <x:v>CHOIX</x:v>
      </x:c>
      <x:c r="D3571" s="127" t="str">
        <x:v>A</x:v>
      </x:c>
      <x:c r="E3571" s="128" t="n">
        <x:v>1</x:v>
      </x:c>
      <x:c r="F3571" s="127" t="str">
        <x:v>Joueur</x:v>
      </x:c>
      <x:c r="G3571" s="127" t="str">
        <x:v>Je le veux mobile.</x:v>
      </x:c>
      <x:c r="H3571" s="127" t="str">
        <x:v>Regarder la personne ou l’appui concerné ; intention, pas résultat.</x:v>
      </x:c>
      <x:c r="I3571" s="127" t="str">
        <x:v>Approche disponible dans l’état réel de la scène ; accord des personnes impliquées.</x:v>
      </x:c>
      <x:c r="J3571" s="127" t="str">
        <x:v>Maisons et vie des communautés</x:v>
      </x:c>
      <x:c r="K3571" s="130" t="n">
        <x:v>4</x:v>
      </x:c>
    </x:row>
    <x:row r="3572" ht="44" customHeight="1">
      <x:c r="A3572" s="121" t="str">
        <x:v>D6-H-V5-HOME-CM05-S3-REPONSE-A-01</x:v>
      </x:c>
      <x:c r="B3572" s="122" t="str">
        <x:v>D6-H-V5-HOME-CM05-S3</x:v>
      </x:c>
      <x:c r="C3572" s="122" t="str">
        <x:v>REPONSE</x:v>
      </x:c>
      <x:c r="D3572" s="122" t="str">
        <x:v>A</x:v>
      </x:c>
      <x:c r="E3572" s="123" t="n">
        <x:v>1</x:v>
      </x:c>
      <x:c r="F3572" s="122" t="str">
        <x:v>Artisane des Branches Entrelacées</x:v>
      </x:c>
      <x:c r="G3572" s="122" t="str">
        <x:v>Règle l’amplitude. On doit pouvoir lire la plaque sans courir après.</x:v>
      </x:c>
      <x:c r="H3572" s="122" t="str">
        <x:v>Réponse au choix retenu ; les autres réponses ne sont pas jouées.</x:v>
      </x:c>
      <x:c r="I3572" s="122" t="str">
        <x:v>Approche disponible dans l’état réel de la scène ; accord des personnes impliquées.</x:v>
      </x:c>
      <x:c r="J3572" s="122" t="str">
        <x:v>Maisons et vie des communautés</x:v>
      </x:c>
      <x:c r="K3572" s="125" t="n">
        <x:v>11</x:v>
      </x:c>
    </x:row>
    <x:row r="3573" ht="44" customHeight="1">
      <x:c r="A3573" s="126" t="str">
        <x:v>D6-H-V5-HOME-CM05-S3-CHOIX-B-01</x:v>
      </x:c>
      <x:c r="B3573" s="127" t="str">
        <x:v>D6-H-V5-HOME-CM05-S3</x:v>
      </x:c>
      <x:c r="C3573" s="127" t="str">
        <x:v>CHOIX</x:v>
      </x:c>
      <x:c r="D3573" s="127" t="str">
        <x:v>B</x:v>
      </x:c>
      <x:c r="E3573" s="128" t="n">
        <x:v>1</x:v>
      </x:c>
      <x:c r="F3573" s="127" t="str">
        <x:v>Joueur</x:v>
      </x:c>
      <x:c r="G3573" s="127" t="str">
        <x:v>Je préfère une niche fixe.</x:v>
      </x:c>
      <x:c r="H3573" s="127" t="str">
        <x:v>Regarder la personne ou l’appui concerné ; intention, pas résultat.</x:v>
      </x:c>
      <x:c r="I3573" s="127" t="str">
        <x:v>Approche disponible dans l’état réel de la scène ; accord des personnes impliquées.</x:v>
      </x:c>
      <x:c r="J3573" s="127" t="str">
        <x:v>Maisons et vie des communautés</x:v>
      </x:c>
      <x:c r="K3573" s="130" t="n">
        <x:v>5</x:v>
      </x:c>
    </x:row>
    <x:row r="3574" ht="44" customHeight="1">
      <x:c r="A3574" s="121" t="str">
        <x:v>D6-H-V5-HOME-CM05-S3-REPONSE-B-01</x:v>
      </x:c>
      <x:c r="B3574" s="122" t="str">
        <x:v>D6-H-V5-HOME-CM05-S3</x:v>
      </x:c>
      <x:c r="C3574" s="122" t="str">
        <x:v>REPONSE</x:v>
      </x:c>
      <x:c r="D3574" s="122" t="str">
        <x:v>B</x:v>
      </x:c>
      <x:c r="E3574" s="123" t="n">
        <x:v>1</x:v>
      </x:c>
      <x:c r="F3574" s="122" t="str">
        <x:v>Artisane des Branches Entrelacées</x:v>
      </x:c>
      <x:c r="G3574" s="122" t="str">
        <x:v>Alors tourne la marque vers ceux qui montent ; ils la verront d’abord.</x:v>
      </x:c>
      <x:c r="H3574" s="122" t="str">
        <x:v>Réponse au choix retenu ; les autres réponses ne sont pas jouées.</x:v>
      </x:c>
      <x:c r="I3574" s="122" t="str">
        <x:v>Approche disponible dans l’état réel de la scène ; accord des personnes impliquées.</x:v>
      </x:c>
      <x:c r="J3574" s="122" t="str">
        <x:v>Maisons et vie des communautés</x:v>
      </x:c>
      <x:c r="K3574" s="125" t="n">
        <x:v>13</x:v>
      </x:c>
    </x:row>
    <x:row r="3575" ht="74" customHeight="1">
      <x:c r="A3575" s="126" t="str">
        <x:v>D6-H-V5-HOME-CM06-S1-OUV---01</x:v>
      </x:c>
      <x:c r="B3575" s="127" t="str">
        <x:v>D6-H-V5-HOME-CM06-S1</x:v>
      </x:c>
      <x:c r="C3575" s="127" t="str">
        <x:v>OUV</x:v>
      </x:c>
      <x:c r="D3575" s="127" t="str">
        <x:v>-</x:v>
      </x:c>
      <x:c r="E3575" s="128" t="n">
        <x:v>1</x:v>
      </x:c>
      <x:c r="F3575" s="127" t="str">
        <x:v>Vigie de la Couronne</x:v>
      </x:c>
      <x:c r="G3575" s="127" t="str">
        <x:v>Ce pilier répète l’appel de travers. Je suis descendu pour un visiteur qui n’existait pas.</x:v>
      </x:c>
      <x:c r="H3575" s="127" t="str">
        <x:v>Le locuteur regarde le détail matériel concerné ; clic bref ou inclinaison du masque, sans traduction lexicale inventée.</x:v>
      </x:c>
      <x:c r="I3575" s="127" t="str">
        <x:v>Retour pendant une scène de vent ; HOME-CM06 est l’unique résidence active ; droits d’accueil/aménagement correspondant à la scène acquis ; personnes et objets présents.</x:v>
      </x:c>
      <x:c r="J3575" s="127" t="str">
        <x:v>Maisons et vie des communautés</x:v>
      </x:c>
      <x:c r="K3575" s="130" t="n">
        <x:v>15</x:v>
      </x:c>
    </x:row>
    <x:row r="3576" ht="74" customHeight="1">
      <x:c r="A3576" s="121" t="str">
        <x:v>D6-H-V5-HOME-CM06-S1-SUCCES---01</x:v>
      </x:c>
      <x:c r="B3576" s="122" t="str">
        <x:v>D6-H-V5-HOME-CM06-S1</x:v>
      </x:c>
      <x:c r="C3576" s="122" t="str">
        <x:v>SUCCES</x:v>
      </x:c>
      <x:c r="D3576" s="122" t="str">
        <x:v>-</x:v>
      </x:c>
      <x:c r="E3576" s="123" t="n">
        <x:v>1</x:v>
      </x:c>
      <x:c r="F3576" s="122" t="str">
        <x:v>Vigie de la Couronne</x:v>
      </x:c>
      <x:c r="G3576" s="122" t="str">
        <x:v>Cette fois, j’ai reconnu le bon niveau avant de voir ta main.</x:v>
      </x:c>
      <x:c r="H3576" s="122" t="str">
        <x:v>Après le geste final réellement réussi ; regard ou main vers son résultat visible.</x:v>
      </x:c>
      <x:c r="I3576" s="122" t="str">
        <x:v>Résultat correspondant effectivement constaté ; remplace ou supprime la ligne si choix de refus/différé/observation. Ne jamais jouer une victoire non acquise.</x:v>
      </x:c>
      <x:c r="J3576" s="122" t="str">
        <x:v>Maisons et vie des communautés</x:v>
      </x:c>
      <x:c r="K3576" s="125" t="n">
        <x:v>12</x:v>
      </x:c>
    </x:row>
    <x:row r="3577" ht="44" customHeight="1">
      <x:c r="A3577" s="126" t="str">
        <x:v>D6-H-V5-HOME-CM06-S1-ECHEC---01</x:v>
      </x:c>
      <x:c r="B3577" s="127" t="str">
        <x:v>D6-H-V5-HOME-CM06-S1</x:v>
      </x:c>
      <x:c r="C3577" s="127" t="str">
        <x:v>ECHEC</x:v>
      </x:c>
      <x:c r="D3577" s="127" t="str">
        <x:v>-</x:v>
      </x:c>
      <x:c r="E3577" s="128" t="n">
        <x:v>1</x:v>
      </x:c>
      <x:c r="F3577" s="127" t="str">
        <x:v>Vigie de la Couronne</x:v>
      </x:c>
      <x:c r="G3577" s="127" t="str">
        <x:v>Le panneau n’a pas rejoint sa rainure. L’écho vient encore du mauvais côté.</x:v>
      </x:c>
      <x:c r="H3577" s="127" t="str">
        <x:v>Au dernier état stable ; geste arrêté, aucune perte ou casse ajoutée par la réplique.</x:v>
      </x:c>
      <x:c r="I3577" s="127" t="str">
        <x:v>Échec ou blocage correspondant effectivement observé ; les dégâts, objets et positions persistent.</x:v>
      </x:c>
      <x:c r="J3577" s="127" t="str">
        <x:v>Maisons et vie des communautés</x:v>
      </x:c>
      <x:c r="K3577" s="130" t="n">
        <x:v>13</x:v>
      </x:c>
    </x:row>
    <x:row r="3578" ht="44" customHeight="1">
      <x:c r="A3578" s="121" t="str">
        <x:v>D6-H-V5-HOME-CM06-S1-REPRISE---01</x:v>
      </x:c>
      <x:c r="B3578" s="122" t="str">
        <x:v>D6-H-V5-HOME-CM06-S1</x:v>
      </x:c>
      <x:c r="C3578" s="122" t="str">
        <x:v>REPRISE</x:v>
      </x:c>
      <x:c r="D3578" s="122" t="str">
        <x:v>-</x:v>
      </x:c>
      <x:c r="E3578" s="123" t="n">
        <x:v>1</x:v>
      </x:c>
      <x:c r="F3578" s="122" t="str">
        <x:v>Vigie de la Couronne</x:v>
      </x:c>
      <x:c r="G3578" s="122" t="str">
        <x:v>La pièce tient ; il reste l’appel d’essai depuis le balcon.</x:v>
      </x:c>
      <x:c r="H3578" s="122" t="str">
        <x:v>Désigne l’étape encore inachevée sans répéter les gestes déjà validés.</x:v>
      </x:c>
      <x:c r="I3578" s="122" t="str">
        <x:v>Réinteraction volontaire après interruption ; état de l’action conservé.</x:v>
      </x:c>
      <x:c r="J3578" s="122" t="str">
        <x:v>Maisons et vie des communautés</x:v>
      </x:c>
      <x:c r="K3578" s="125" t="n">
        <x:v>11</x:v>
      </x:c>
    </x:row>
    <x:row r="3579" ht="44" customHeight="1">
      <x:c r="A3579" s="126" t="str">
        <x:v>D6-H-V5-HOME-CM06-S1-CHOIX-A-01</x:v>
      </x:c>
      <x:c r="B3579" s="127" t="str">
        <x:v>D6-H-V5-HOME-CM06-S1</x:v>
      </x:c>
      <x:c r="C3579" s="127" t="str">
        <x:v>CHOIX</x:v>
      </x:c>
      <x:c r="D3579" s="127" t="str">
        <x:v>A</x:v>
      </x:c>
      <x:c r="E3579" s="128" t="n">
        <x:v>1</x:v>
      </x:c>
      <x:c r="F3579" s="127" t="str">
        <x:v>Joueur</x:v>
      </x:c>
      <x:c r="G3579" s="127" t="str">
        <x:v>Je remets le panneau. Gardons notre ancien appel.</x:v>
      </x:c>
      <x:c r="H3579" s="127" t="str">
        <x:v>Regarder la personne ou l’appui concerné ; intention, pas résultat.</x:v>
      </x:c>
      <x:c r="I3579" s="127" t="str">
        <x:v>Approche disponible dans l’état réel de la scène ; accord des personnes impliquées.</x:v>
      </x:c>
      <x:c r="J3579" s="127" t="str">
        <x:v>Maisons et vie des communautés</x:v>
      </x:c>
      <x:c r="K3579" s="130" t="n">
        <x:v>8</x:v>
      </x:c>
    </x:row>
    <x:row r="3580" ht="44" customHeight="1">
      <x:c r="A3580" s="121" t="str">
        <x:v>D6-H-V5-HOME-CM06-S1-REPONSE-A-01</x:v>
      </x:c>
      <x:c r="B3580" s="122" t="str">
        <x:v>D6-H-V5-HOME-CM06-S1</x:v>
      </x:c>
      <x:c r="C3580" s="122" t="str">
        <x:v>REPONSE</x:v>
      </x:c>
      <x:c r="D3580" s="122" t="str">
        <x:v>A</x:v>
      </x:c>
      <x:c r="E3580" s="123" t="n">
        <x:v>1</x:v>
      </x:c>
      <x:c r="F3580" s="122" t="str">
        <x:v>Vigie de la Couronne</x:v>
      </x:c>
      <x:c r="G3580" s="122" t="str">
        <x:v>Je répondrai du balcon lorsque tu l’auras essayé.</x:v>
      </x:c>
      <x:c r="H3580" s="122" t="str">
        <x:v>Réponse au choix retenu ; les autres réponses ne sont pas jouées.</x:v>
      </x:c>
      <x:c r="I3580" s="122" t="str">
        <x:v>Approche disponible dans l’état réel de la scène ; accord des personnes impliquées.</x:v>
      </x:c>
      <x:c r="J3580" s="122" t="str">
        <x:v>Maisons et vie des communautés</x:v>
      </x:c>
      <x:c r="K3580" s="125" t="n">
        <x:v>8</x:v>
      </x:c>
    </x:row>
    <x:row r="3581" ht="44" customHeight="1">
      <x:c r="A3581" s="126" t="str">
        <x:v>D6-H-V5-HOME-CM06-S1-CHOIX-B-01</x:v>
      </x:c>
      <x:c r="B3581" s="127" t="str">
        <x:v>D6-H-V5-HOME-CM06-S1</x:v>
      </x:c>
      <x:c r="C3581" s="127" t="str">
        <x:v>CHOIX</x:v>
      </x:c>
      <x:c r="D3581" s="127" t="str">
        <x:v>B</x:v>
      </x:c>
      <x:c r="E3581" s="128" t="n">
        <x:v>1</x:v>
      </x:c>
      <x:c r="F3581" s="127" t="str">
        <x:v>Joueur</x:v>
      </x:c>
      <x:c r="G3581" s="127" t="str">
        <x:v>Ajoutons un appel distinct pour les visiteurs.</x:v>
      </x:c>
      <x:c r="H3581" s="127" t="str">
        <x:v>Regarder la personne ou l’appui concerné ; intention, pas résultat.</x:v>
      </x:c>
      <x:c r="I3581" s="127" t="str">
        <x:v>Approche disponible dans l’état réel de la scène ; accord des personnes impliquées.</x:v>
      </x:c>
      <x:c r="J3581" s="127" t="str">
        <x:v>Maisons et vie des communautés</x:v>
      </x:c>
      <x:c r="K3581" s="130" t="n">
        <x:v>7</x:v>
      </x:c>
    </x:row>
    <x:row r="3582" ht="44" customHeight="1">
      <x:c r="A3582" s="121" t="str">
        <x:v>D6-H-V5-HOME-CM06-S1-REPONSE-B-01</x:v>
      </x:c>
      <x:c r="B3582" s="122" t="str">
        <x:v>D6-H-V5-HOME-CM06-S1</x:v>
      </x:c>
      <x:c r="C3582" s="122" t="str">
        <x:v>REPONSE</x:v>
      </x:c>
      <x:c r="D3582" s="122" t="str">
        <x:v>B</x:v>
      </x:c>
      <x:c r="E3582" s="123" t="n">
        <x:v>1</x:v>
      </x:c>
      <x:c r="F3582" s="122" t="str">
        <x:v>Vigie de la Couronne</x:v>
      </x:c>
      <x:c r="G3582" s="122" t="str">
        <x:v>Fais-le entendre aux voisins avant le prochain arrivant.</x:v>
      </x:c>
      <x:c r="H3582" s="122" t="str">
        <x:v>Réponse au choix retenu ; les autres réponses ne sont pas jouées.</x:v>
      </x:c>
      <x:c r="I3582" s="122" t="str">
        <x:v>Approche disponible dans l’état réel de la scène ; accord des personnes impliquées.</x:v>
      </x:c>
      <x:c r="J3582" s="122" t="str">
        <x:v>Maisons et vie des communautés</x:v>
      </x:c>
      <x:c r="K3582" s="125" t="n">
        <x:v>8</x:v>
      </x:c>
    </x:row>
    <x:row r="3583" ht="74" customHeight="1">
      <x:c r="A3583" s="126" t="str">
        <x:v>D6-H-V5-HOME-CM06-S2-OUV---01</x:v>
      </x:c>
      <x:c r="B3583" s="127" t="str">
        <x:v>D6-H-V5-HOME-CM06-S2</x:v>
      </x:c>
      <x:c r="C3583" s="127" t="str">
        <x:v>OUV</x:v>
      </x:c>
      <x:c r="D3583" s="127" t="str">
        <x:v>-</x:v>
      </x:c>
      <x:c r="E3583" s="128" t="n">
        <x:v>1</x:v>
      </x:c>
      <x:c r="F3583" s="127" t="str">
        <x:v>Mentor invité au Pilier</x:v>
      </x:c>
      <x:c r="G3583" s="127" t="str">
        <x:v>Tu as laissé une marque à chaque hauteur. Laquelle regardes-tu encore en rentrant ?</x:v>
      </x:c>
      <x:c r="H3583" s="127" t="str">
        <x:v>Le locuteur regarde le détail matériel concerné ; clic bref ou inclinaison du masque, sans traduction lexicale inventée.</x:v>
      </x:c>
      <x:c r="I3583" s="127" t="str">
        <x:v>Mentor disponible ; HOME-CM06 est l’unique résidence active ; droits d’accueil/aménagement correspondant à la scène acquis ; personnes et objets présents.</x:v>
      </x:c>
      <x:c r="J3583" s="127" t="str">
        <x:v>Maisons et vie des communautés</x:v>
      </x:c>
      <x:c r="K3583" s="130" t="n">
        <x:v>14</x:v>
      </x:c>
    </x:row>
    <x:row r="3584" ht="74" customHeight="1">
      <x:c r="A3584" s="121" t="str">
        <x:v>D6-H-V5-HOME-CM06-S2-SUCCES---01</x:v>
      </x:c>
      <x:c r="B3584" s="122" t="str">
        <x:v>D6-H-V5-HOME-CM06-S2</x:v>
      </x:c>
      <x:c r="C3584" s="122" t="str">
        <x:v>SUCCES</x:v>
      </x:c>
      <x:c r="D3584" s="122" t="str">
        <x:v>-</x:v>
      </x:c>
      <x:c r="E3584" s="123" t="n">
        <x:v>1</x:v>
      </x:c>
      <x:c r="F3584" s="122" t="str">
        <x:v>Mentor invité au Pilier</x:v>
      </x:c>
      <x:c r="G3584" s="122" t="str">
        <x:v>Je vois ce qui a changé dans tes gestes. Le reste se fera sur le terrain.</x:v>
      </x:c>
      <x:c r="H3584" s="122" t="str">
        <x:v>Après le geste final réellement réussi ; regard ou main vers son résultat visible.</x:v>
      </x:c>
      <x:c r="I3584" s="122" t="str">
        <x:v>Résultat correspondant effectivement constaté ; remplace ou supprime la ligne si choix de refus/différé/observation. Ne jamais jouer une victoire non acquise.</x:v>
      </x:c>
      <x:c r="J3584" s="122" t="str">
        <x:v>Maisons et vie des communautés</x:v>
      </x:c>
      <x:c r="K3584" s="125" t="n">
        <x:v>16</x:v>
      </x:c>
    </x:row>
    <x:row r="3585" ht="44" customHeight="1">
      <x:c r="A3585" s="126" t="str">
        <x:v>D6-H-V5-HOME-CM06-S2-ECHEC---01</x:v>
      </x:c>
      <x:c r="B3585" s="127" t="str">
        <x:v>D6-H-V5-HOME-CM06-S2</x:v>
      </x:c>
      <x:c r="C3585" s="127" t="str">
        <x:v>ECHEC</x:v>
      </x:c>
      <x:c r="D3585" s="127" t="str">
        <x:v>-</x:v>
      </x:c>
      <x:c r="E3585" s="128" t="n">
        <x:v>1</x:v>
      </x:c>
      <x:c r="F3585" s="127" t="str">
        <x:v>Mentor invité au Pilier</x:v>
      </x:c>
      <x:c r="G3585" s="127" t="str">
        <x:v>De cette place, tu caches la marque que tu veux me montrer.</x:v>
      </x:c>
      <x:c r="H3585" s="127" t="str">
        <x:v>Au dernier état stable ; geste arrêté, aucune perte ou casse ajoutée par la réplique.</x:v>
      </x:c>
      <x:c r="I3585" s="127" t="str">
        <x:v>Échec ou blocage correspondant effectivement observé ; les dégâts, objets et positions persistent.</x:v>
      </x:c>
      <x:c r="J3585" s="127" t="str">
        <x:v>Maisons et vie des communautés</x:v>
      </x:c>
      <x:c r="K3585" s="130" t="n">
        <x:v>12</x:v>
      </x:c>
    </x:row>
    <x:row r="3586" ht="44" customHeight="1">
      <x:c r="A3586" s="121" t="str">
        <x:v>D6-H-V5-HOME-CM06-S2-REPRISE---01</x:v>
      </x:c>
      <x:c r="B3586" s="122" t="str">
        <x:v>D6-H-V5-HOME-CM06-S2</x:v>
      </x:c>
      <x:c r="C3586" s="122" t="str">
        <x:v>REPRISE</x:v>
      </x:c>
      <x:c r="D3586" s="122" t="str">
        <x:v>-</x:v>
      </x:c>
      <x:c r="E3586" s="123" t="n">
        <x:v>1</x:v>
      </x:c>
      <x:c r="F3586" s="122" t="str">
        <x:v>Mentor invité au Pilier</x:v>
      </x:c>
      <x:c r="G3586" s="122" t="str">
        <x:v>Nous avons vu les deux premiers niveaux. Le dernier nous attend.</x:v>
      </x:c>
      <x:c r="H3586" s="122" t="str">
        <x:v>Désigne l’étape encore inachevée sans répéter les gestes déjà validés.</x:v>
      </x:c>
      <x:c r="I3586" s="122" t="str">
        <x:v>Réinteraction volontaire après interruption ; état de l’action conservé.</x:v>
      </x:c>
      <x:c r="J3586" s="122" t="str">
        <x:v>Maisons et vie des communautés</x:v>
      </x:c>
      <x:c r="K3586" s="125" t="n">
        <x:v>11</x:v>
      </x:c>
    </x:row>
    <x:row r="3587" ht="44" customHeight="1">
      <x:c r="A3587" s="126" t="str">
        <x:v>D6-H-V5-HOME-CM06-S2-CHOIX-A-01</x:v>
      </x:c>
      <x:c r="B3587" s="127" t="str">
        <x:v>D6-H-V5-HOME-CM06-S2</x:v>
      </x:c>
      <x:c r="C3587" s="127" t="str">
        <x:v>CHOIX</x:v>
      </x:c>
      <x:c r="D3587" s="127" t="str">
        <x:v>A</x:v>
      </x:c>
      <x:c r="E3587" s="128" t="n">
        <x:v>1</x:v>
      </x:c>
      <x:c r="F3587" s="127" t="str">
        <x:v>Joueur</x:v>
      </x:c>
      <x:c r="G3587" s="127" t="str">
        <x:v>Viens. Je te les montre depuis le premier palier.</x:v>
      </x:c>
      <x:c r="H3587" s="127" t="str">
        <x:v>Regarder la personne ou l’appui concerné ; intention, pas résultat.</x:v>
      </x:c>
      <x:c r="I3587" s="127" t="str">
        <x:v>Approche disponible dans l’état réel de la scène ; accord des personnes impliquées.</x:v>
      </x:c>
      <x:c r="J3587" s="127" t="str">
        <x:v>Maisons et vie des communautés</x:v>
      </x:c>
      <x:c r="K3587" s="130" t="n">
        <x:v>9</x:v>
      </x:c>
    </x:row>
    <x:row r="3588" ht="44" customHeight="1">
      <x:c r="A3588" s="121" t="str">
        <x:v>D6-H-V5-HOME-CM06-S2-REPONSE-A-01</x:v>
      </x:c>
      <x:c r="B3588" s="122" t="str">
        <x:v>D6-H-V5-HOME-CM06-S2</x:v>
      </x:c>
      <x:c r="C3588" s="122" t="str">
        <x:v>REPONSE</x:v>
      </x:c>
      <x:c r="D3588" s="122" t="str">
        <x:v>A</x:v>
      </x:c>
      <x:c r="E3588" s="123" t="n">
        <x:v>1</x:v>
      </x:c>
      <x:c r="F3588" s="122" t="str">
        <x:v>Mentor invité au Pilier</x:v>
      </x:c>
      <x:c r="G3588" s="122" t="str">
        <x:v>Alors marche à ton allure. Je veux voir où tu t’arrêtes.</x:v>
      </x:c>
      <x:c r="H3588" s="122" t="str">
        <x:v>Réponse au choix retenu ; les autres réponses ne sont pas jouées.</x:v>
      </x:c>
      <x:c r="I3588" s="122" t="str">
        <x:v>Approche disponible dans l’état réel de la scène ; accord des personnes impliquées.</x:v>
      </x:c>
      <x:c r="J3588" s="122" t="str">
        <x:v>Maisons et vie des communautés</x:v>
      </x:c>
      <x:c r="K3588" s="125" t="n">
        <x:v>11</x:v>
      </x:c>
    </x:row>
    <x:row r="3589" ht="44" customHeight="1">
      <x:c r="A3589" s="126" t="str">
        <x:v>D6-H-V5-HOME-CM06-S2-CHOIX-B-01</x:v>
      </x:c>
      <x:c r="B3589" s="127" t="str">
        <x:v>D6-H-V5-HOME-CM06-S2</x:v>
      </x:c>
      <x:c r="C3589" s="127" t="str">
        <x:v>CHOIX</x:v>
      </x:c>
      <x:c r="D3589" s="127" t="str">
        <x:v>B</x:v>
      </x:c>
      <x:c r="E3589" s="128" t="n">
        <x:v>1</x:v>
      </x:c>
      <x:c r="F3589" s="127" t="str">
        <x:v>Joueur</x:v>
      </x:c>
      <x:c r="G3589" s="127" t="str">
        <x:v>Celle du haut. Je peine encore sur ce geste.</x:v>
      </x:c>
      <x:c r="H3589" s="127" t="str">
        <x:v>Regarder la personne ou l’appui concerné ; intention, pas résultat.</x:v>
      </x:c>
      <x:c r="I3589" s="127" t="str">
        <x:v>Approche disponible dans l’état réel de la scène ; accord des personnes impliquées.</x:v>
      </x:c>
      <x:c r="J3589" s="127" t="str">
        <x:v>Maisons et vie des communautés</x:v>
      </x:c>
      <x:c r="K3589" s="130" t="n">
        <x:v>9</x:v>
      </x:c>
    </x:row>
    <x:row r="3590" ht="44" customHeight="1">
      <x:c r="A3590" s="121" t="str">
        <x:v>D6-H-V5-HOME-CM06-S2-REPONSE-B-01</x:v>
      </x:c>
      <x:c r="B3590" s="122" t="str">
        <x:v>D6-H-V5-HOME-CM06-S2</x:v>
      </x:c>
      <x:c r="C3590" s="122" t="str">
        <x:v>REPONSE</x:v>
      </x:c>
      <x:c r="D3590" s="122" t="str">
        <x:v>B</x:v>
      </x:c>
      <x:c r="E3590" s="123" t="n">
        <x:v>1</x:v>
      </x:c>
      <x:c r="F3590" s="122" t="str">
        <x:v>Mentor invité au Pilier</x:v>
      </x:c>
      <x:c r="G3590" s="122" t="str">
        <x:v>Commençons là. Les prises du bas ne s’en iront pas.</x:v>
      </x:c>
      <x:c r="H3590" s="122" t="str">
        <x:v>Réponse au choix retenu ; les autres réponses ne sont pas jouées.</x:v>
      </x:c>
      <x:c r="I3590" s="122" t="str">
        <x:v>Approche disponible dans l’état réel de la scène ; accord des personnes impliquées.</x:v>
      </x:c>
      <x:c r="J3590" s="122" t="str">
        <x:v>Maisons et vie des communautés</x:v>
      </x:c>
      <x:c r="K3590" s="125" t="n">
        <x:v>10</x:v>
      </x:c>
    </x:row>
    <x:row r="3591" ht="74" customHeight="1">
      <x:c r="A3591" s="126" t="str">
        <x:v>D6-H-V5-HOME-CM06-S3-OUV---01</x:v>
      </x:c>
      <x:c r="B3591" s="127" t="str">
        <x:v>D6-H-V5-HOME-CM06-S3</x:v>
      </x:c>
      <x:c r="C3591" s="127" t="str">
        <x:v>OUV</x:v>
      </x:c>
      <x:c r="D3591" s="127" t="str">
        <x:v>-</x:v>
      </x:c>
      <x:c r="E3591" s="128" t="n">
        <x:v>1</x:v>
      </x:c>
      <x:c r="F3591" s="127" t="str">
        <x:v>Artisane de la Couronne</x:v>
      </x:c>
      <x:c r="G3591" s="127" t="str">
        <x:v>Le creux suffit au cadre. Le pilier n’a rien à perdre pour ton meuble.</x:v>
      </x:c>
      <x:c r="H3591" s="127" t="str">
        <x:v>Le locuteur regarde le détail matériel concerné ; clic bref ou inclinaison du masque, sans traduction lexicale inventée.</x:v>
      </x:c>
      <x:c r="I3591" s="127" t="str">
        <x:v>Aménagement autorisé ; HOME-CM06 est l’unique résidence active ; droits d’accueil/aménagement correspondant à la scène acquis ; personnes et objets présents.</x:v>
      </x:c>
      <x:c r="J3591" s="127" t="str">
        <x:v>Maisons et vie des communautés</x:v>
      </x:c>
      <x:c r="K3591" s="130" t="n">
        <x:v>14</x:v>
      </x:c>
    </x:row>
    <x:row r="3592" ht="74" customHeight="1">
      <x:c r="A3592" s="121" t="str">
        <x:v>D6-H-V5-HOME-CM06-S3-SUCCES---01</x:v>
      </x:c>
      <x:c r="B3592" s="122" t="str">
        <x:v>D6-H-V5-HOME-CM06-S3</x:v>
      </x:c>
      <x:c r="C3592" s="122" t="str">
        <x:v>SUCCES</x:v>
      </x:c>
      <x:c r="D3592" s="122" t="str">
        <x:v>-</x:v>
      </x:c>
      <x:c r="E3592" s="123" t="n">
        <x:v>1</x:v>
      </x:c>
      <x:c r="F3592" s="122" t="str">
        <x:v>Artisane de la Couronne</x:v>
      </x:c>
      <x:c r="G3592" s="122" t="str">
        <x:v>Le porteur est passé. La lumière reste dans le creux.</x:v>
      </x:c>
      <x:c r="H3592" s="122" t="str">
        <x:v>Après le geste final réellement réussi ; regard ou main vers son résultat visible.</x:v>
      </x:c>
      <x:c r="I3592" s="122" t="str">
        <x:v>Résultat correspondant effectivement constaté ; remplace ou supprime la ligne si choix de refus/différé/observation. Ne jamais jouer une victoire non acquise.</x:v>
      </x:c>
      <x:c r="J3592" s="122" t="str">
        <x:v>Maisons et vie des communautés</x:v>
      </x:c>
      <x:c r="K3592" s="125" t="n">
        <x:v>10</x:v>
      </x:c>
    </x:row>
    <x:row r="3593" ht="44" customHeight="1">
      <x:c r="A3593" s="126" t="str">
        <x:v>D6-H-V5-HOME-CM06-S3-ECHEC---01</x:v>
      </x:c>
      <x:c r="B3593" s="127" t="str">
        <x:v>D6-H-V5-HOME-CM06-S3</x:v>
      </x:c>
      <x:c r="C3593" s="127" t="str">
        <x:v>ECHEC</x:v>
      </x:c>
      <x:c r="D3593" s="127" t="str">
        <x:v>-</x:v>
      </x:c>
      <x:c r="E3593" s="128" t="n">
        <x:v>1</x:v>
      </x:c>
      <x:c r="F3593" s="127" t="str">
        <x:v>Artisane de la Couronne</x:v>
      </x:c>
      <x:c r="G3593" s="127" t="str">
        <x:v>L’appui avance sur la marche. Le cadre peut reculer d’un cran.</x:v>
      </x:c>
      <x:c r="H3593" s="127" t="str">
        <x:v>Au dernier état stable ; geste arrêté, aucune perte ou casse ajoutée par la réplique.</x:v>
      </x:c>
      <x:c r="I3593" s="127" t="str">
        <x:v>Échec ou blocage correspondant effectivement observé ; les dégâts, objets et positions persistent.</x:v>
      </x:c>
      <x:c r="J3593" s="127" t="str">
        <x:v>Maisons et vie des communautés</x:v>
      </x:c>
      <x:c r="K3593" s="130" t="n">
        <x:v>11</x:v>
      </x:c>
    </x:row>
    <x:row r="3594" ht="44" customHeight="1">
      <x:c r="A3594" s="121" t="str">
        <x:v>D6-H-V5-HOME-CM06-S3-REPRISE---01</x:v>
      </x:c>
      <x:c r="B3594" s="122" t="str">
        <x:v>D6-H-V5-HOME-CM06-S3</x:v>
      </x:c>
      <x:c r="C3594" s="122" t="str">
        <x:v>REPRISE</x:v>
      </x:c>
      <x:c r="D3594" s="122" t="str">
        <x:v>-</x:v>
      </x:c>
      <x:c r="E3594" s="123" t="n">
        <x:v>1</x:v>
      </x:c>
      <x:c r="F3594" s="122" t="str">
        <x:v>Artisane de la Couronne</x:v>
      </x:c>
      <x:c r="G3594" s="122" t="str">
        <x:v>L’emprise est bonne ; nous devons encore orienter la lampe.</x:v>
      </x:c>
      <x:c r="H3594" s="122" t="str">
        <x:v>Désigne l’étape encore inachevée sans répéter les gestes déjà validés.</x:v>
      </x:c>
      <x:c r="I3594" s="122" t="str">
        <x:v>Réinteraction volontaire après interruption ; état de l’action conservé.</x:v>
      </x:c>
      <x:c r="J3594" s="122" t="str">
        <x:v>Maisons et vie des communautés</x:v>
      </x:c>
      <x:c r="K3594" s="125" t="n">
        <x:v>10</x:v>
      </x:c>
    </x:row>
    <x:row r="3595" ht="44" customHeight="1">
      <x:c r="A3595" s="126" t="str">
        <x:v>D6-H-V5-HOME-CM06-S3-CHOIX-A-01</x:v>
      </x:c>
      <x:c r="B3595" s="127" t="str">
        <x:v>D6-H-V5-HOME-CM06-S3</x:v>
      </x:c>
      <x:c r="C3595" s="127" t="str">
        <x:v>CHOIX</x:v>
      </x:c>
      <x:c r="D3595" s="127" t="str">
        <x:v>A</x:v>
      </x:c>
      <x:c r="E3595" s="128" t="n">
        <x:v>1</x:v>
      </x:c>
      <x:c r="F3595" s="127" t="str">
        <x:v>Joueur</x:v>
      </x:c>
      <x:c r="G3595" s="127" t="str">
        <x:v>Une grande niche au centre.</x:v>
      </x:c>
      <x:c r="H3595" s="127" t="str">
        <x:v>Regarder la personne ou l’appui concerné ; intention, pas résultat.</x:v>
      </x:c>
      <x:c r="I3595" s="127" t="str">
        <x:v>Approche disponible dans l’état réel de la scène ; accord des personnes impliquées.</x:v>
      </x:c>
      <x:c r="J3595" s="127" t="str">
        <x:v>Maisons et vie des communautés</x:v>
      </x:c>
      <x:c r="K3595" s="130" t="n">
        <x:v>5</x:v>
      </x:c>
    </x:row>
    <x:row r="3596" ht="44" customHeight="1">
      <x:c r="A3596" s="121" t="str">
        <x:v>D6-H-V5-HOME-CM06-S3-REPONSE-A-01</x:v>
      </x:c>
      <x:c r="B3596" s="122" t="str">
        <x:v>D6-H-V5-HOME-CM06-S3</x:v>
      </x:c>
      <x:c r="C3596" s="122" t="str">
        <x:v>REPONSE</x:v>
      </x:c>
      <x:c r="D3596" s="122" t="str">
        <x:v>A</x:v>
      </x:c>
      <x:c r="E3596" s="123" t="n">
        <x:v>1</x:v>
      </x:c>
      <x:c r="F3596" s="122" t="str">
        <x:v>Artisane de la Couronne</x:v>
      </x:c>
      <x:c r="G3596" s="122" t="str">
        <x:v>Essaie avec la charge la plus longue avant de fixer le cadre.</x:v>
      </x:c>
      <x:c r="H3596" s="122" t="str">
        <x:v>Réponse au choix retenu ; les autres réponses ne sont pas jouées.</x:v>
      </x:c>
      <x:c r="I3596" s="122" t="str">
        <x:v>Approche disponible dans l’état réel de la scène ; accord des personnes impliquées.</x:v>
      </x:c>
      <x:c r="J3596" s="122" t="str">
        <x:v>Maisons et vie des communautés</x:v>
      </x:c>
      <x:c r="K3596" s="125" t="n">
        <x:v>12</x:v>
      </x:c>
    </x:row>
    <x:row r="3597" ht="44" customHeight="1">
      <x:c r="A3597" s="126" t="str">
        <x:v>D6-H-V5-HOME-CM06-S3-CHOIX-B-01</x:v>
      </x:c>
      <x:c r="B3597" s="127" t="str">
        <x:v>D6-H-V5-HOME-CM06-S3</x:v>
      </x:c>
      <x:c r="C3597" s="127" t="str">
        <x:v>CHOIX</x:v>
      </x:c>
      <x:c r="D3597" s="127" t="str">
        <x:v>B</x:v>
      </x:c>
      <x:c r="E3597" s="128" t="n">
        <x:v>1</x:v>
      </x:c>
      <x:c r="F3597" s="127" t="str">
        <x:v>Joueur</x:v>
      </x:c>
      <x:c r="G3597" s="127" t="str">
        <x:v>Deux petites niches, chacune sa lumière.</x:v>
      </x:c>
      <x:c r="H3597" s="127" t="str">
        <x:v>Regarder la personne ou l’appui concerné ; intention, pas résultat.</x:v>
      </x:c>
      <x:c r="I3597" s="127" t="str">
        <x:v>Approche disponible dans l’état réel de la scène ; accord des personnes impliquées.</x:v>
      </x:c>
      <x:c r="J3597" s="127" t="str">
        <x:v>Maisons et vie des communautés</x:v>
      </x:c>
      <x:c r="K3597" s="130" t="n">
        <x:v>6</x:v>
      </x:c>
    </x:row>
    <x:row r="3598" ht="44" customHeight="1">
      <x:c r="A3598" s="121" t="str">
        <x:v>D6-H-V5-HOME-CM06-S3-REPONSE-B-01</x:v>
      </x:c>
      <x:c r="B3598" s="122" t="str">
        <x:v>D6-H-V5-HOME-CM06-S3</x:v>
      </x:c>
      <x:c r="C3598" s="122" t="str">
        <x:v>REPONSE</x:v>
      </x:c>
      <x:c r="D3598" s="122" t="str">
        <x:v>B</x:v>
      </x:c>
      <x:c r="E3598" s="123" t="n">
        <x:v>1</x:v>
      </x:c>
      <x:c r="F3598" s="122" t="str">
        <x:v>Artisane de la Couronne</x:v>
      </x:c>
      <x:c r="G3598" s="122" t="str">
        <x:v>Laisse entre elles une place pour lire sans barrer l’escalier.</x:v>
      </x:c>
      <x:c r="H3598" s="122" t="str">
        <x:v>Réponse au choix retenu ; les autres réponses ne sont pas jouées.</x:v>
      </x:c>
      <x:c r="I3598" s="122" t="str">
        <x:v>Approche disponible dans l’état réel de la scène ; accord des personnes impliquées.</x:v>
      </x:c>
      <x:c r="J3598" s="122" t="str">
        <x:v>Maisons et vie des communautés</x:v>
      </x:c>
      <x:c r="K3598" s="125" t="n">
        <x:v>10</x:v>
      </x:c>
    </x:row>
    <x:row r="3599" ht="74" customHeight="1">
      <x:c r="A3599" s="126" t="str">
        <x:v>D6-H-V5-HOME-CM07-S1-OUV---01</x:v>
      </x:c>
      <x:c r="B3599" s="127" t="str">
        <x:v>D6-H-V5-HOME-CM07-S1</x:v>
      </x:c>
      <x:c r="C3599" s="127" t="str">
        <x:v>OUV</x:v>
      </x:c>
      <x:c r="D3599" s="127" t="str">
        <x:v>-</x:v>
      </x:c>
      <x:c r="E3599" s="128" t="n">
        <x:v>1</x:v>
      </x:c>
      <x:c r="F3599" s="127" t="str">
        <x:v>Charpentière des Pilotis Calmes</x:v>
      </x:c>
      <x:c r="G3599" s="127" t="str">
        <x:v>L’eau touche le second repère. Le trajet que nous avions choisi porte encore les charges.</x:v>
      </x:c>
      <x:c r="H3599" s="127" t="str">
        <x:v>Le locuteur regarde le détail matériel concerné ; clic bref ou inclinaison du masque, sans traduction lexicale inventée.</x:v>
      </x:c>
      <x:c r="I3599" s="127" t="str">
        <x:v>HOME-CM07 active ; mission de seuil réussie ; HOME-CM07 est l’unique résidence active ; droits d’accueil/aménagement correspondant à la scène acquis ; personnes et objets présents.</x:v>
      </x:c>
      <x:c r="J3599" s="127" t="str">
        <x:v>Maisons et vie des communautés</x:v>
      </x:c>
      <x:c r="K3599" s="130" t="n">
        <x:v>15</x:v>
      </x:c>
    </x:row>
    <x:row r="3600" ht="74" customHeight="1">
      <x:c r="A3600" s="121" t="str">
        <x:v>D6-H-V5-HOME-CM07-S1-SUCCES---01</x:v>
      </x:c>
      <x:c r="B3600" s="122" t="str">
        <x:v>D6-H-V5-HOME-CM07-S1</x:v>
      </x:c>
      <x:c r="C3600" s="122" t="str">
        <x:v>SUCCES</x:v>
      </x:c>
      <x:c r="D3600" s="122" t="str">
        <x:v>-</x:v>
      </x:c>
      <x:c r="E3600" s="123" t="n">
        <x:v>1</x:v>
      </x:c>
      <x:c r="F3600" s="122" t="str">
        <x:v>Charpentière des Pilotis Calmes</x:v>
      </x:c>
      <x:c r="G3600" s="122" t="str">
        <x:v>Le quartier utilise bien la route que nous venons de vérifier.</x:v>
      </x:c>
      <x:c r="H3600" s="122" t="str">
        <x:v>Après le geste final réellement réussi ; regard ou main vers son résultat visible.</x:v>
      </x:c>
      <x:c r="I3600" s="122" t="str">
        <x:v>Résultat correspondant effectivement constaté ; remplace ou supprime la ligne si choix de refus/différé/observation. Ne jamais jouer une victoire non acquise.</x:v>
      </x:c>
      <x:c r="J3600" s="122" t="str">
        <x:v>Maisons et vie des communautés</x:v>
      </x:c>
      <x:c r="K3600" s="125" t="n">
        <x:v>11</x:v>
      </x:c>
    </x:row>
    <x:row r="3601" ht="44" customHeight="1">
      <x:c r="A3601" s="126" t="str">
        <x:v>D6-H-V5-HOME-CM07-S1-ECHEC---01</x:v>
      </x:c>
      <x:c r="B3601" s="127" t="str">
        <x:v>D6-H-V5-HOME-CM07-S1</x:v>
      </x:c>
      <x:c r="C3601" s="127" t="str">
        <x:v>ECHEC</x:v>
      </x:c>
      <x:c r="D3601" s="127" t="str">
        <x:v>-</x:v>
      </x:c>
      <x:c r="E3601" s="128" t="n">
        <x:v>1</x:v>
      </x:c>
      <x:c r="F3601" s="127" t="str">
        <x:v>Charpentière des Pilotis Calmes</x:v>
      </x:c>
      <x:c r="G3601" s="127" t="str">
        <x:v>Ce repère concerne l’ancien détour. Reviens aux appuis que tu avais choisis.</x:v>
      </x:c>
      <x:c r="H3601" s="127" t="str">
        <x:v>Au dernier état stable ; geste arrêté, aucune perte ou casse ajoutée par la réplique.</x:v>
      </x:c>
      <x:c r="I3601" s="127" t="str">
        <x:v>Échec ou blocage correspondant effectivement observé ; les dégâts, objets et positions persistent.</x:v>
      </x:c>
      <x:c r="J3601" s="127" t="str">
        <x:v>Maisons et vie des communautés</x:v>
      </x:c>
      <x:c r="K3601" s="130" t="n">
        <x:v>12</x:v>
      </x:c>
    </x:row>
    <x:row r="3602" ht="44" customHeight="1">
      <x:c r="A3602" s="121" t="str">
        <x:v>D6-H-V5-HOME-CM07-S1-REPRISE---01</x:v>
      </x:c>
      <x:c r="B3602" s="122" t="str">
        <x:v>D6-H-V5-HOME-CM07-S1</x:v>
      </x:c>
      <x:c r="C3602" s="122" t="str">
        <x:v>REPRISE</x:v>
      </x:c>
      <x:c r="D3602" s="122" t="str">
        <x:v>-</x:v>
      </x:c>
      <x:c r="E3602" s="123" t="n">
        <x:v>1</x:v>
      </x:c>
      <x:c r="F3602" s="122" t="str">
        <x:v>Charpentière des Pilotis Calmes</x:v>
      </x:c>
      <x:c r="G3602" s="122" t="str">
        <x:v>Deux appuis sont vus. Le troisième est derrière la passerelle.</x:v>
      </x:c>
      <x:c r="H3602" s="122" t="str">
        <x:v>Désigne l’étape encore inachevée sans répéter les gestes déjà validés.</x:v>
      </x:c>
      <x:c r="I3602" s="122" t="str">
        <x:v>Réinteraction volontaire après interruption ; état de l’action conservé.</x:v>
      </x:c>
      <x:c r="J3602" s="122" t="str">
        <x:v>Maisons et vie des communautés</x:v>
      </x:c>
      <x:c r="K3602" s="125" t="n">
        <x:v>10</x:v>
      </x:c>
    </x:row>
    <x:row r="3603" ht="44" customHeight="1">
      <x:c r="A3603" s="126" t="str">
        <x:v>D6-H-V5-HOME-CM07-S1-CHOIX-A-01</x:v>
      </x:c>
      <x:c r="B3603" s="127" t="str">
        <x:v>D6-H-V5-HOME-CM07-S1</x:v>
      </x:c>
      <x:c r="C3603" s="127" t="str">
        <x:v>CHOIX</x:v>
      </x:c>
      <x:c r="D3603" s="127" t="str">
        <x:v>A</x:v>
      </x:c>
      <x:c r="E3603" s="128" t="n">
        <x:v>1</x:v>
      </x:c>
      <x:c r="F3603" s="127" t="str">
        <x:v>Joueur</x:v>
      </x:c>
      <x:c r="G3603" s="127" t="str">
        <x:v>J’ajoute l’entretoise au passage actuel.</x:v>
      </x:c>
      <x:c r="H3603" s="127" t="str">
        <x:v>Regarder la personne ou l’appui concerné ; intention, pas résultat.</x:v>
      </x:c>
      <x:c r="I3603" s="127" t="str">
        <x:v>Approche disponible dans l’état réel de la scène ; accord des personnes impliquées.</x:v>
      </x:c>
      <x:c r="J3603" s="127" t="str">
        <x:v>Maisons et vie des communautés</x:v>
      </x:c>
      <x:c r="K3603" s="130" t="n">
        <x:v>5</x:v>
      </x:c>
    </x:row>
    <x:row r="3604" ht="44" customHeight="1">
      <x:c r="A3604" s="121" t="str">
        <x:v>D6-H-V5-HOME-CM07-S1-REPONSE-A-01</x:v>
      </x:c>
      <x:c r="B3604" s="122" t="str">
        <x:v>D6-H-V5-HOME-CM07-S1</x:v>
      </x:c>
      <x:c r="C3604" s="122" t="str">
        <x:v>REPONSE</x:v>
      </x:c>
      <x:c r="D3604" s="122" t="str">
        <x:v>A</x:v>
      </x:c>
      <x:c r="E3604" s="123" t="n">
        <x:v>1</x:v>
      </x:c>
      <x:c r="F3604" s="122" t="str">
        <x:v>Charpentière des Pilotis Calmes</x:v>
      </x:c>
      <x:c r="G3604" s="122" t="str">
        <x:v>Prends celle de la réserve disponible. Nous éprouverons le même trajet.</x:v>
      </x:c>
      <x:c r="H3604" s="122" t="str">
        <x:v>Réponse au choix retenu ; les autres réponses ne sont pas jouées.</x:v>
      </x:c>
      <x:c r="I3604" s="122" t="str">
        <x:v>Approche disponible dans l’état réel de la scène ; accord des personnes impliquées.</x:v>
      </x:c>
      <x:c r="J3604" s="122" t="str">
        <x:v>Maisons et vie des communautés</x:v>
      </x:c>
      <x:c r="K3604" s="125" t="n">
        <x:v>11</x:v>
      </x:c>
    </x:row>
    <x:row r="3605" ht="44" customHeight="1">
      <x:c r="A3605" s="126" t="str">
        <x:v>D6-H-V5-HOME-CM07-S1-CHOIX-B-01</x:v>
      </x:c>
      <x:c r="B3605" s="127" t="str">
        <x:v>D6-H-V5-HOME-CM07-S1</x:v>
      </x:c>
      <x:c r="C3605" s="127" t="str">
        <x:v>CHOIX</x:v>
      </x:c>
      <x:c r="D3605" s="127" t="str">
        <x:v>B</x:v>
      </x:c>
      <x:c r="E3605" s="128" t="n">
        <x:v>1</x:v>
      </x:c>
      <x:c r="F3605" s="127" t="str">
        <x:v>Joueur</x:v>
      </x:c>
      <x:c r="G3605" s="127" t="str">
        <x:v>Les livraisons passeront au ponton pendant la crue.</x:v>
      </x:c>
      <x:c r="H3605" s="127" t="str">
        <x:v>Regarder la personne ou l’appui concerné ; intention, pas résultat.</x:v>
      </x:c>
      <x:c r="I3605" s="127" t="str">
        <x:v>Approche disponible dans l’état réel de la scène ; accord des personnes impliquées.</x:v>
      </x:c>
      <x:c r="J3605" s="127" t="str">
        <x:v>Maisons et vie des communautés</x:v>
      </x:c>
      <x:c r="K3605" s="130" t="n">
        <x:v>8</x:v>
      </x:c>
    </x:row>
    <x:row r="3606" ht="44" customHeight="1">
      <x:c r="A3606" s="121" t="str">
        <x:v>D6-H-V5-HOME-CM07-S1-REPONSE-B-01</x:v>
      </x:c>
      <x:c r="B3606" s="122" t="str">
        <x:v>D6-H-V5-HOME-CM07-S1</x:v>
      </x:c>
      <x:c r="C3606" s="122" t="str">
        <x:v>REPONSE</x:v>
      </x:c>
      <x:c r="D3606" s="122" t="str">
        <x:v>B</x:v>
      </x:c>
      <x:c r="E3606" s="123" t="n">
        <x:v>1</x:v>
      </x:c>
      <x:c r="F3606" s="122" t="str">
        <x:v>Charpentière des Pilotis Calmes</x:v>
      </x:c>
      <x:c r="G3606" s="122" t="str">
        <x:v>Déplace les repères avant l’arrivée des porteurs.</x:v>
      </x:c>
      <x:c r="H3606" s="122" t="str">
        <x:v>Réponse au choix retenu ; les autres réponses ne sont pas jouées.</x:v>
      </x:c>
      <x:c r="I3606" s="122" t="str">
        <x:v>Approche disponible dans l’état réel de la scène ; accord des personnes impliquées.</x:v>
      </x:c>
      <x:c r="J3606" s="122" t="str">
        <x:v>Maisons et vie des communautés</x:v>
      </x:c>
      <x:c r="K3606" s="125" t="n">
        <x:v>7</x:v>
      </x:c>
    </x:row>
    <x:row r="3607" ht="74" customHeight="1">
      <x:c r="A3607" s="126" t="str">
        <x:v>D6-H-V5-HOME-CM07-S2-OUV---01</x:v>
      </x:c>
      <x:c r="B3607" s="127" t="str">
        <x:v>D6-H-V5-HOME-CM07-S2</x:v>
      </x:c>
      <x:c r="C3607" s="127" t="str">
        <x:v>OUV</x:v>
      </x:c>
      <x:c r="D3607" s="127" t="str">
        <x:v>-</x:v>
      </x:c>
      <x:c r="E3607" s="128" t="n">
        <x:v>1</x:v>
      </x:c>
      <x:c r="F3607" s="127" t="str">
        <x:v>Passeur des Pilotis Calmes</x:v>
      </x:c>
      <x:c r="G3607" s="127" t="str">
        <x:v>Ta lampe se reflète sous le seuil. Depuis mon embarcation, je ne sais pas quel passage tu m’ouvres.</x:v>
      </x:c>
      <x:c r="H3607" s="127" t="str">
        <x:v>Le locuteur regarde le détail matériel concerné ; clic bref ou inclinaison du masque, sans traduction lexicale inventée.</x:v>
      </x:c>
      <x:c r="I3607" s="127" t="str">
        <x:v>Respect 60 atteint à HOME-CM07 ; HOME-CM07 est l’unique résidence active ; droits d’accueil/aménagement correspondant à la scène acquis ; personnes et objets présents.</x:v>
      </x:c>
      <x:c r="J3607" s="127" t="str">
        <x:v>Maisons et vie des communautés</x:v>
      </x:c>
      <x:c r="K3607" s="130" t="n">
        <x:v>18</x:v>
      </x:c>
    </x:row>
    <x:row r="3608" ht="74" customHeight="1">
      <x:c r="A3608" s="121" t="str">
        <x:v>D6-H-V5-HOME-CM07-S2-SUCCES---01</x:v>
      </x:c>
      <x:c r="B3608" s="122" t="str">
        <x:v>D6-H-V5-HOME-CM07-S2</x:v>
      </x:c>
      <x:c r="C3608" s="122" t="str">
        <x:v>SUCCES</x:v>
      </x:c>
      <x:c r="D3608" s="122" t="str">
        <x:v>-</x:v>
      </x:c>
      <x:c r="E3608" s="123" t="n">
        <x:v>1</x:v>
      </x:c>
      <x:c r="F3608" s="122" t="str">
        <x:v>Passeur des Pilotis Calmes</x:v>
      </x:c>
      <x:c r="G3608" s="122" t="str">
        <x:v>Je l’ai suivie jusqu’au bon quai. Sa place ne prête plus à confusion.</x:v>
      </x:c>
      <x:c r="H3608" s="122" t="str">
        <x:v>Après le geste final réellement réussi ; regard ou main vers son résultat visible.</x:v>
      </x:c>
      <x:c r="I3608" s="122" t="str">
        <x:v>Résultat correspondant effectivement constaté ; remplace ou supprime la ligne si choix de refus/différé/observation. Ne jamais jouer une victoire non acquise.</x:v>
      </x:c>
      <x:c r="J3608" s="122" t="str">
        <x:v>Maisons et vie des communautés</x:v>
      </x:c>
      <x:c r="K3608" s="125" t="n">
        <x:v>13</x:v>
      </x:c>
    </x:row>
    <x:row r="3609" ht="44" customHeight="1">
      <x:c r="A3609" s="126" t="str">
        <x:v>D6-H-V5-HOME-CM07-S2-ECHEC---01</x:v>
      </x:c>
      <x:c r="B3609" s="127" t="str">
        <x:v>D6-H-V5-HOME-CM07-S2</x:v>
      </x:c>
      <x:c r="C3609" s="127" t="str">
        <x:v>ECHEC</x:v>
      </x:c>
      <x:c r="D3609" s="127" t="str">
        <x:v>-</x:v>
      </x:c>
      <x:c r="E3609" s="128" t="n">
        <x:v>1</x:v>
      </x:c>
      <x:c r="F3609" s="127" t="str">
        <x:v>Passeur des Pilotis Calmes</x:v>
      </x:c>
      <x:c r="G3609" s="127" t="str">
        <x:v>Je vois le reflet, pas l’entrée. Un autre appui, plus haut.</x:v>
      </x:c>
      <x:c r="H3609" s="127" t="str">
        <x:v>Au dernier état stable ; geste arrêté, aucune perte ou casse ajoutée par la réplique.</x:v>
      </x:c>
      <x:c r="I3609" s="127" t="str">
        <x:v>Échec ou blocage correspondant effectivement observé ; les dégâts, objets et positions persistent.</x:v>
      </x:c>
      <x:c r="J3609" s="127" t="str">
        <x:v>Maisons et vie des communautés</x:v>
      </x:c>
      <x:c r="K3609" s="130" t="n">
        <x:v>11</x:v>
      </x:c>
    </x:row>
    <x:row r="3610" ht="44" customHeight="1">
      <x:c r="A3610" s="121" t="str">
        <x:v>D6-H-V5-HOME-CM07-S2-REPRISE---01</x:v>
      </x:c>
      <x:c r="B3610" s="122" t="str">
        <x:v>D6-H-V5-HOME-CM07-S2</x:v>
      </x:c>
      <x:c r="C3610" s="122" t="str">
        <x:v>REPRISE</x:v>
      </x:c>
      <x:c r="D3610" s="122" t="str">
        <x:v>-</x:v>
      </x:c>
      <x:c r="E3610" s="123" t="n">
        <x:v>1</x:v>
      </x:c>
      <x:c r="F3610" s="122" t="str">
        <x:v>Passeur des Pilotis Calmes</x:v>
      </x:c>
      <x:c r="G3610" s="122" t="str">
        <x:v>La lampe est déplacée. Je repars au large pour le dernier essai.</x:v>
      </x:c>
      <x:c r="H3610" s="122" t="str">
        <x:v>Désigne l’étape encore inachevée sans répéter les gestes déjà validés.</x:v>
      </x:c>
      <x:c r="I3610" s="122" t="str">
        <x:v>Réinteraction volontaire après interruption ; état de l’action conservé.</x:v>
      </x:c>
      <x:c r="J3610" s="122" t="str">
        <x:v>Maisons et vie des communautés</x:v>
      </x:c>
      <x:c r="K3610" s="125" t="n">
        <x:v>12</x:v>
      </x:c>
    </x:row>
    <x:row r="3611" ht="44" customHeight="1">
      <x:c r="A3611" s="126" t="str">
        <x:v>D6-H-V5-HOME-CM07-S2-CHOIX-A-01</x:v>
      </x:c>
      <x:c r="B3611" s="127" t="str">
        <x:v>D6-H-V5-HOME-CM07-S2</x:v>
      </x:c>
      <x:c r="C3611" s="127" t="str">
        <x:v>CHOIX</x:v>
      </x:c>
      <x:c r="D3611" s="127" t="str">
        <x:v>A</x:v>
      </x:c>
      <x:c r="E3611" s="128" t="n">
        <x:v>1</x:v>
      </x:c>
      <x:c r="F3611" s="127" t="str">
        <x:v>Joueur</x:v>
      </x:c>
      <x:c r="G3611" s="127" t="str">
        <x:v>Elle éclairera le passage principal.</x:v>
      </x:c>
      <x:c r="H3611" s="127" t="str">
        <x:v>Regarder la personne ou l’appui concerné ; intention, pas résultat.</x:v>
      </x:c>
      <x:c r="I3611" s="127" t="str">
        <x:v>Approche disponible dans l’état réel de la scène ; accord des personnes impliquées.</x:v>
      </x:c>
      <x:c r="J3611" s="127" t="str">
        <x:v>Maisons et vie des communautés</x:v>
      </x:c>
      <x:c r="K3611" s="130" t="n">
        <x:v>5</x:v>
      </x:c>
    </x:row>
    <x:row r="3612" ht="44" customHeight="1">
      <x:c r="A3612" s="121" t="str">
        <x:v>D6-H-V5-HOME-CM07-S2-REPONSE-A-01</x:v>
      </x:c>
      <x:c r="B3612" s="122" t="str">
        <x:v>D6-H-V5-HOME-CM07-S2</x:v>
      </x:c>
      <x:c r="C3612" s="122" t="str">
        <x:v>REPONSE</x:v>
      </x:c>
      <x:c r="D3612" s="122" t="str">
        <x:v>A</x:v>
      </x:c>
      <x:c r="E3612" s="123" t="n">
        <x:v>1</x:v>
      </x:c>
      <x:c r="F3612" s="122" t="str">
        <x:v>Passeur des Pilotis Calmes</x:v>
      </x:c>
      <x:c r="G3612" s="122" t="str">
        <x:v>Je prendrai l’approche droite. Regarde mon signal depuis la porte.</x:v>
      </x:c>
      <x:c r="H3612" s="122" t="str">
        <x:v>Réponse au choix retenu ; les autres réponses ne sont pas jouées.</x:v>
      </x:c>
      <x:c r="I3612" s="122" t="str">
        <x:v>Approche disponible dans l’état réel de la scène ; accord des personnes impliquées.</x:v>
      </x:c>
      <x:c r="J3612" s="122" t="str">
        <x:v>Maisons et vie des communautés</x:v>
      </x:c>
      <x:c r="K3612" s="125" t="n">
        <x:v>10</x:v>
      </x:c>
    </x:row>
    <x:row r="3613" ht="44" customHeight="1">
      <x:c r="A3613" s="126" t="str">
        <x:v>D6-H-V5-HOME-CM07-S2-CHOIX-B-01</x:v>
      </x:c>
      <x:c r="B3613" s="127" t="str">
        <x:v>D6-H-V5-HOME-CM07-S2</x:v>
      </x:c>
      <x:c r="C3613" s="127" t="str">
        <x:v>CHOIX</x:v>
      </x:c>
      <x:c r="D3613" s="127" t="str">
        <x:v>B</x:v>
      </x:c>
      <x:c r="E3613" s="128" t="n">
        <x:v>1</x:v>
      </x:c>
      <x:c r="F3613" s="127" t="str">
        <x:v>Joueur</x:v>
      </x:c>
      <x:c r="G3613" s="127" t="str">
        <x:v>Je la tourne vers le détour des charges.</x:v>
      </x:c>
      <x:c r="H3613" s="127" t="str">
        <x:v>Regarder la personne ou l’appui concerné ; intention, pas résultat.</x:v>
      </x:c>
      <x:c r="I3613" s="127" t="str">
        <x:v>Approche disponible dans l’état réel de la scène ; accord des personnes impliquées.</x:v>
      </x:c>
      <x:c r="J3613" s="127" t="str">
        <x:v>Maisons et vie des communautés</x:v>
      </x:c>
      <x:c r="K3613" s="130" t="n">
        <x:v>8</x:v>
      </x:c>
    </x:row>
    <x:row r="3614" ht="44" customHeight="1">
      <x:c r="A3614" s="121" t="str">
        <x:v>D6-H-V5-HOME-CM07-S2-REPONSE-B-01</x:v>
      </x:c>
      <x:c r="B3614" s="122" t="str">
        <x:v>D6-H-V5-HOME-CM07-S2</x:v>
      </x:c>
      <x:c r="C3614" s="122" t="str">
        <x:v>REPONSE</x:v>
      </x:c>
      <x:c r="D3614" s="122" t="str">
        <x:v>B</x:v>
      </x:c>
      <x:c r="E3614" s="123" t="n">
        <x:v>1</x:v>
      </x:c>
      <x:c r="F3614" s="122" t="str">
        <x:v>Passeur des Pilotis Calmes</x:v>
      </x:c>
      <x:c r="G3614" s="122" t="str">
        <x:v>Alors vérifie-la aussi depuis le ponton, à hauteur de chargement.</x:v>
      </x:c>
      <x:c r="H3614" s="122" t="str">
        <x:v>Réponse au choix retenu ; les autres réponses ne sont pas jouées.</x:v>
      </x:c>
      <x:c r="I3614" s="122" t="str">
        <x:v>Approche disponible dans l’état réel de la scène ; accord des personnes impliquées.</x:v>
      </x:c>
      <x:c r="J3614" s="122" t="str">
        <x:v>Maisons et vie des communautés</x:v>
      </x:c>
      <x:c r="K3614" s="125" t="n">
        <x:v>10</x:v>
      </x:c>
    </x:row>
    <x:row r="3615" ht="74" customHeight="1">
      <x:c r="A3615" s="126" t="str">
        <x:v>D6-H-V5-HOME-CM07-S3-OUV---01</x:v>
      </x:c>
      <x:c r="B3615" s="127" t="str">
        <x:v>D6-H-V5-HOME-CM07-S3</x:v>
      </x:c>
      <x:c r="C3615" s="127" t="str">
        <x:v>OUV</x:v>
      </x:c>
      <x:c r="D3615" s="127" t="str">
        <x:v>-</x:v>
      </x:c>
      <x:c r="E3615" s="128" t="n">
        <x:v>1</x:v>
      </x:c>
      <x:c r="F3615" s="127" t="str">
        <x:v>Charpentière des Pilotis Calmes</x:v>
      </x:c>
      <x:c r="G3615" s="127" t="str">
        <x:v>Le passeur arrive. Tu nous reçois au-dessus du travail que nous avons fait ensemble.</x:v>
      </x:c>
      <x:c r="H3615" s="127" t="str">
        <x:v>Le locuteur regarde le détail matériel concerné ; clic bref ou inclinaison du masque, sans traduction lexicale inventée.</x:v>
      </x:c>
      <x:c r="I3615" s="127" t="str">
        <x:v>Respect 80 atteint à HOME-CM07 ; HOME-CM07 est l’unique résidence active ; droits d’accueil/aménagement correspondant à la scène acquis ; personnes et objets présents.</x:v>
      </x:c>
      <x:c r="J3615" s="127" t="str">
        <x:v>Maisons et vie des communautés</x:v>
      </x:c>
      <x:c r="K3615" s="130" t="n">
        <x:v>14</x:v>
      </x:c>
    </x:row>
    <x:row r="3616" ht="74" customHeight="1">
      <x:c r="A3616" s="121" t="str">
        <x:v>D6-H-V5-HOME-CM07-S3-SUCCES---01</x:v>
      </x:c>
      <x:c r="B3616" s="122" t="str">
        <x:v>D6-H-V5-HOME-CM07-S3</x:v>
      </x:c>
      <x:c r="C3616" s="122" t="str">
        <x:v>SUCCES</x:v>
      </x:c>
      <x:c r="D3616" s="122" t="str">
        <x:v>-</x:v>
      </x:c>
      <x:c r="E3616" s="123" t="n">
        <x:v>1</x:v>
      </x:c>
      <x:c r="F3616" s="122" t="str">
        <x:v>Charpentière des Pilotis Calmes</x:v>
      </x:c>
      <x:c r="G3616" s="122" t="str">
        <x:v>Nous avons tous une place, et le chenal est resté libre.</x:v>
      </x:c>
      <x:c r="H3616" s="122" t="str">
        <x:v>Après le geste final réellement réussi ; regard ou main vers son résultat visible.</x:v>
      </x:c>
      <x:c r="I3616" s="122" t="str">
        <x:v>Résultat correspondant effectivement constaté ; remplace ou supprime la ligne si choix de refus/différé/observation. Ne jamais jouer une victoire non acquise.</x:v>
      </x:c>
      <x:c r="J3616" s="122" t="str">
        <x:v>Maisons et vie des communautés</x:v>
      </x:c>
      <x:c r="K3616" s="125" t="n">
        <x:v>11</x:v>
      </x:c>
    </x:row>
    <x:row r="3617" ht="44" customHeight="1">
      <x:c r="A3617" s="126" t="str">
        <x:v>D6-H-V5-HOME-CM07-S3-ECHEC---01</x:v>
      </x:c>
      <x:c r="B3617" s="127" t="str">
        <x:v>D6-H-V5-HOME-CM07-S3</x:v>
      </x:c>
      <x:c r="C3617" s="127" t="str">
        <x:v>ECHEC</x:v>
      </x:c>
      <x:c r="D3617" s="127" t="str">
        <x:v>-</x:v>
      </x:c>
      <x:c r="E3617" s="128" t="n">
        <x:v>1</x:v>
      </x:c>
      <x:c r="F3617" s="127" t="str">
        <x:v>Charpentière des Pilotis Calmes</x:v>
      </x:c>
      <x:c r="G3617" s="127" t="str">
        <x:v>Ce siège avance sur le passage du passeur. Recule-le avant son arrivée.</x:v>
      </x:c>
      <x:c r="H3617" s="127" t="str">
        <x:v>Au dernier état stable ; geste arrêté, aucune perte ou casse ajoutée par la réplique.</x:v>
      </x:c>
      <x:c r="I3617" s="127" t="str">
        <x:v>Échec ou blocage correspondant effectivement observé ; les dégâts, objets et positions persistent.</x:v>
      </x:c>
      <x:c r="J3617" s="127" t="str">
        <x:v>Maisons et vie des communautés</x:v>
      </x:c>
      <x:c r="K3617" s="130" t="n">
        <x:v>12</x:v>
      </x:c>
    </x:row>
    <x:row r="3618" ht="44" customHeight="1">
      <x:c r="A3618" s="121" t="str">
        <x:v>D6-H-V5-HOME-CM07-S3-REPRISE---01</x:v>
      </x:c>
      <x:c r="B3618" s="122" t="str">
        <x:v>D6-H-V5-HOME-CM07-S3</x:v>
      </x:c>
      <x:c r="C3618" s="122" t="str">
        <x:v>REPRISE</x:v>
      </x:c>
      <x:c r="D3618" s="122" t="str">
        <x:v>-</x:v>
      </x:c>
      <x:c r="E3618" s="123" t="n">
        <x:v>1</x:v>
      </x:c>
      <x:c r="F3618" s="122" t="str">
        <x:v>Charpentière des Pilotis Calmes</x:v>
      </x:c>
      <x:c r="G3618" s="122" t="str">
        <x:v>Le souvenir est prêt ; il manque encore une place près du seuil.</x:v>
      </x:c>
      <x:c r="H3618" s="122" t="str">
        <x:v>Désigne l’étape encore inachevée sans répéter les gestes déjà validés.</x:v>
      </x:c>
      <x:c r="I3618" s="122" t="str">
        <x:v>Réinteraction volontaire après interruption ; état de l’action conservé.</x:v>
      </x:c>
      <x:c r="J3618" s="122" t="str">
        <x:v>Maisons et vie des communautés</x:v>
      </x:c>
      <x:c r="K3618" s="125" t="n">
        <x:v>13</x:v>
      </x:c>
    </x:row>
    <x:row r="3619" ht="44" customHeight="1">
      <x:c r="A3619" s="126" t="str">
        <x:v>D6-H-V5-HOME-CM07-S3-CHOIX-A-01</x:v>
      </x:c>
      <x:c r="B3619" s="127" t="str">
        <x:v>D6-H-V5-HOME-CM07-S3</x:v>
      </x:c>
      <x:c r="C3619" s="127" t="str">
        <x:v>CHOIX</x:v>
      </x:c>
      <x:c r="D3619" s="127" t="str">
        <x:v>A</x:v>
      </x:c>
      <x:c r="E3619" s="128" t="n">
        <x:v>1</x:v>
      </x:c>
      <x:c r="F3619" s="127" t="str">
        <x:v>Joueur</x:v>
      </x:c>
      <x:c r="G3619" s="127" t="str">
        <x:v>J’ai une chasse à vous montrer.</x:v>
      </x:c>
      <x:c r="H3619" s="127" t="str">
        <x:v>Regarder la personne ou l’appui concerné ; intention, pas résultat.</x:v>
      </x:c>
      <x:c r="I3619" s="127" t="str">
        <x:v>Approche disponible dans l’état réel de la scène ; accord des personnes impliquées.</x:v>
      </x:c>
      <x:c r="J3619" s="127" t="str">
        <x:v>Maisons et vie des communautés</x:v>
      </x:c>
      <x:c r="K3619" s="130" t="n">
        <x:v>6</x:v>
      </x:c>
    </x:row>
    <x:row r="3620" ht="44" customHeight="1">
      <x:c r="A3620" s="121" t="str">
        <x:v>D6-H-V5-HOME-CM07-S3-REPONSE-A-01</x:v>
      </x:c>
      <x:c r="B3620" s="122" t="str">
        <x:v>D6-H-V5-HOME-CM07-S3</x:v>
      </x:c>
      <x:c r="C3620" s="122" t="str">
        <x:v>REPONSE</x:v>
      </x:c>
      <x:c r="D3620" s="122" t="str">
        <x:v>A</x:v>
      </x:c>
      <x:c r="E3620" s="123" t="n">
        <x:v>1</x:v>
      </x:c>
      <x:c r="F3620" s="122" t="str">
        <x:v>Charpentière des Pilotis Calmes</x:v>
      </x:c>
      <x:c r="G3620" s="122" t="str">
        <x:v>Choisis la marque que cette lumière révèle ; je connais mal tes autres terrains.</x:v>
      </x:c>
      <x:c r="H3620" s="122" t="str">
        <x:v>Réponse au choix retenu ; les autres réponses ne sont pas jouées.</x:v>
      </x:c>
      <x:c r="I3620" s="122" t="str">
        <x:v>Approche disponible dans l’état réel de la scène ; accord des personnes impliquées.</x:v>
      </x:c>
      <x:c r="J3620" s="122" t="str">
        <x:v>Maisons et vie des communautés</x:v>
      </x:c>
      <x:c r="K3620" s="125" t="n">
        <x:v>14</x:v>
      </x:c>
    </x:row>
    <x:row r="3621" ht="44" customHeight="1">
      <x:c r="A3621" s="126" t="str">
        <x:v>D6-H-V5-HOME-CM07-S3-CHOIX-B-01</x:v>
      </x:c>
      <x:c r="B3621" s="127" t="str">
        <x:v>D6-H-V5-HOME-CM07-S3</x:v>
      </x:c>
      <x:c r="C3621" s="127" t="str">
        <x:v>CHOIX</x:v>
      </x:c>
      <x:c r="D3621" s="127" t="str">
        <x:v>B</x:v>
      </x:c>
      <x:c r="E3621" s="128" t="n">
        <x:v>1</x:v>
      </x:c>
      <x:c r="F3621" s="127" t="str">
        <x:v>Joueur</x:v>
      </x:c>
      <x:c r="G3621" s="127" t="str">
        <x:v>Je veux d’abord rappeler comment cette place s’est ouverte.</x:v>
      </x:c>
      <x:c r="H3621" s="127" t="str">
        <x:v>Regarder la personne ou l’appui concerné ; intention, pas résultat.</x:v>
      </x:c>
      <x:c r="I3621" s="127" t="str">
        <x:v>Approche disponible dans l’état réel de la scène ; accord des personnes impliquées.</x:v>
      </x:c>
      <x:c r="J3621" s="127" t="str">
        <x:v>Maisons et vie des communautés</x:v>
      </x:c>
      <x:c r="K3621" s="130" t="n">
        <x:v>9</x:v>
      </x:c>
    </x:row>
    <x:row r="3622" ht="44" customHeight="1">
      <x:c r="A3622" s="121" t="str">
        <x:v>D6-H-V5-HOME-CM07-S3-REPONSE-B-01</x:v>
      </x:c>
      <x:c r="B3622" s="122" t="str">
        <x:v>D6-H-V5-HOME-CM07-S3</x:v>
      </x:c>
      <x:c r="C3622" s="122" t="str">
        <x:v>REPONSE</x:v>
      </x:c>
      <x:c r="D3622" s="122" t="str">
        <x:v>B</x:v>
      </x:c>
      <x:c r="E3622" s="123" t="n">
        <x:v>1</x:v>
      </x:c>
      <x:c r="F3622" s="122" t="str">
        <x:v>Charpentière des Pilotis Calmes</x:v>
      </x:c>
      <x:c r="G3622" s="122" t="str">
        <x:v>Alors garde la lampe dans le récit. Elle a eu son voyage, elle aussi.</x:v>
      </x:c>
      <x:c r="H3622" s="122" t="str">
        <x:v>Réponse au choix retenu ; les autres réponses ne sont pas jouées.</x:v>
      </x:c>
      <x:c r="I3622" s="122" t="str">
        <x:v>Approche disponible dans l’état réel de la scène ; accord des personnes impliquées.</x:v>
      </x:c>
      <x:c r="J3622" s="122" t="str">
        <x:v>Maisons et vie des communautés</x:v>
      </x:c>
      <x:c r="K3622" s="125" t="n">
        <x:v>14</x:v>
      </x:c>
    </x:row>
    <x:row r="3623" ht="74" customHeight="1">
      <x:c r="A3623" s="126" t="str">
        <x:v>D6-H-V5-HOME-CM08-S1-OUV---01</x:v>
      </x:c>
      <x:c r="B3623" s="127" t="str">
        <x:v>D6-H-V5-HOME-CM08-S1</x:v>
      </x:c>
      <x:c r="C3623" s="127" t="str">
        <x:v>OUV</x:v>
      </x:c>
      <x:c r="D3623" s="127" t="str">
        <x:v>-</x:v>
      </x:c>
      <x:c r="E3623" s="128" t="n">
        <x:v>1</x:v>
      </x:c>
      <x:c r="F3623" s="127" t="str">
        <x:v>Veilleur de la Confluence</x:v>
      </x:c>
      <x:c r="G3623" s="127" t="str">
        <x:v>Trois reflets, un seul quai. La lanterne du fond semble répondre à la tienne.</x:v>
      </x:c>
      <x:c r="H3623" s="127" t="str">
        <x:v>Le locuteur regarde le détail matériel concerné ; clic bref ou inclinaison du masque, sans traduction lexicale inventée.</x:v>
      </x:c>
      <x:c r="I3623" s="127" t="str">
        <x:v>Brume fictionnelle et lanternes ouvertes ; HOME-CM08 est l’unique résidence active ; droits d’accueil/aménagement correspondant à la scène acquis ; personnes et objets présents.</x:v>
      </x:c>
      <x:c r="J3623" s="127" t="str">
        <x:v>Maisons et vie des communautés</x:v>
      </x:c>
      <x:c r="K3623" s="130" t="n">
        <x:v>14</x:v>
      </x:c>
    </x:row>
    <x:row r="3624" ht="74" customHeight="1">
      <x:c r="A3624" s="121" t="str">
        <x:v>D6-H-V5-HOME-CM08-S1-SUCCES---01</x:v>
      </x:c>
      <x:c r="B3624" s="122" t="str">
        <x:v>D6-H-V5-HOME-CM08-S1</x:v>
      </x:c>
      <x:c r="C3624" s="122" t="str">
        <x:v>SUCCES</x:v>
      </x:c>
      <x:c r="D3624" s="122" t="str">
        <x:v>-</x:v>
      </x:c>
      <x:c r="E3624" s="123" t="n">
        <x:v>1</x:v>
      </x:c>
      <x:c r="F3624" s="122" t="str">
        <x:v>Veilleur de la Confluence</x:v>
      </x:c>
      <x:c r="G3624" s="122" t="str">
        <x:v>J’ai rejoint le seuil avec le bon reflet devant moi.</x:v>
      </x:c>
      <x:c r="H3624" s="122" t="str">
        <x:v>Après le geste final réellement réussi ; regard ou main vers son résultat visible.</x:v>
      </x:c>
      <x:c r="I3624" s="122" t="str">
        <x:v>Résultat correspondant effectivement constaté ; remplace ou supprime la ligne si choix de refus/différé/observation. Ne jamais jouer une victoire non acquise.</x:v>
      </x:c>
      <x:c r="J3624" s="122" t="str">
        <x:v>Maisons et vie des communautés</x:v>
      </x:c>
      <x:c r="K3624" s="125" t="n">
        <x:v>10</x:v>
      </x:c>
    </x:row>
    <x:row r="3625" ht="44" customHeight="1">
      <x:c r="A3625" s="126" t="str">
        <x:v>D6-H-V5-HOME-CM08-S1-ECHEC---01</x:v>
      </x:c>
      <x:c r="B3625" s="127" t="str">
        <x:v>D6-H-V5-HOME-CM08-S1</x:v>
      </x:c>
      <x:c r="C3625" s="127" t="str">
        <x:v>ECHEC</x:v>
      </x:c>
      <x:c r="D3625" s="127" t="str">
        <x:v>-</x:v>
      </x:c>
      <x:c r="E3625" s="128" t="n">
        <x:v>1</x:v>
      </x:c>
      <x:c r="F3625" s="127" t="str">
        <x:v>Veilleur de la Confluence</x:v>
      </x:c>
      <x:c r="G3625" s="127" t="str">
        <x:v>Les deux lumières se superposent toujours depuis ce point.</x:v>
      </x:c>
      <x:c r="H3625" s="127" t="str">
        <x:v>Au dernier état stable ; geste arrêté, aucune perte ou casse ajoutée par la réplique.</x:v>
      </x:c>
      <x:c r="I3625" s="127" t="str">
        <x:v>Échec ou blocage correspondant effectivement observé ; les dégâts, objets et positions persistent.</x:v>
      </x:c>
      <x:c r="J3625" s="127" t="str">
        <x:v>Maisons et vie des communautés</x:v>
      </x:c>
      <x:c r="K3625" s="130" t="n">
        <x:v>9</x:v>
      </x:c>
    </x:row>
    <x:row r="3626" ht="44" customHeight="1">
      <x:c r="A3626" s="121" t="str">
        <x:v>D6-H-V5-HOME-CM08-S1-REPRISE---01</x:v>
      </x:c>
      <x:c r="B3626" s="122" t="str">
        <x:v>D6-H-V5-HOME-CM08-S1</x:v>
      </x:c>
      <x:c r="C3626" s="122" t="str">
        <x:v>REPRISE</x:v>
      </x:c>
      <x:c r="D3626" s="122" t="str">
        <x:v>-</x:v>
      </x:c>
      <x:c r="E3626" s="123" t="n">
        <x:v>1</x:v>
      </x:c>
      <x:c r="F3626" s="122" t="str">
        <x:v>Veilleur de la Confluence</x:v>
      </x:c>
      <x:c r="G3626" s="122" t="str">
        <x:v>Il reste le retour depuis le quai ; d’ici, tout paraît plus simple.</x:v>
      </x:c>
      <x:c r="H3626" s="122" t="str">
        <x:v>Désigne l’étape encore inachevée sans répéter les gestes déjà validés.</x:v>
      </x:c>
      <x:c r="I3626" s="122" t="str">
        <x:v>Réinteraction volontaire après interruption ; état de l’action conservé.</x:v>
      </x:c>
      <x:c r="J3626" s="122" t="str">
        <x:v>Maisons et vie des communautés</x:v>
      </x:c>
      <x:c r="K3626" s="125" t="n">
        <x:v>13</x:v>
      </x:c>
    </x:row>
    <x:row r="3627" ht="44" customHeight="1">
      <x:c r="A3627" s="126" t="str">
        <x:v>D6-H-V5-HOME-CM08-S1-CHOIX-A-01</x:v>
      </x:c>
      <x:c r="B3627" s="127" t="str">
        <x:v>D6-H-V5-HOME-CM08-S1</x:v>
      </x:c>
      <x:c r="C3627" s="127" t="str">
        <x:v>CHOIX</x:v>
      </x:c>
      <x:c r="D3627" s="127" t="str">
        <x:v>A</x:v>
      </x:c>
      <x:c r="E3627" s="128" t="n">
        <x:v>1</x:v>
      </x:c>
      <x:c r="F3627" s="127" t="str">
        <x:v>Joueur</x:v>
      </x:c>
      <x:c r="G3627" s="127" t="str">
        <x:v>Je garde une lumière basse.</x:v>
      </x:c>
      <x:c r="H3627" s="127" t="str">
        <x:v>Regarder la personne ou l’appui concerné ; intention, pas résultat.</x:v>
      </x:c>
      <x:c r="I3627" s="127" t="str">
        <x:v>Approche disponible dans l’état réel de la scène ; accord des personnes impliquées.</x:v>
      </x:c>
      <x:c r="J3627" s="127" t="str">
        <x:v>Maisons et vie des communautés</x:v>
      </x:c>
      <x:c r="K3627" s="130" t="n">
        <x:v>5</x:v>
      </x:c>
    </x:row>
    <x:row r="3628" ht="44" customHeight="1">
      <x:c r="A3628" s="121" t="str">
        <x:v>D6-H-V5-HOME-CM08-S1-REPONSE-A-01</x:v>
      </x:c>
      <x:c r="B3628" s="122" t="str">
        <x:v>D6-H-V5-HOME-CM08-S1</x:v>
      </x:c>
      <x:c r="C3628" s="122" t="str">
        <x:v>REPONSE</x:v>
      </x:c>
      <x:c r="D3628" s="122" t="str">
        <x:v>A</x:v>
      </x:c>
      <x:c r="E3628" s="123" t="n">
        <x:v>1</x:v>
      </x:c>
      <x:c r="F3628" s="122" t="str">
        <x:v>Veilleur de la Confluence</x:v>
      </x:c>
      <x:c r="G3628" s="122" t="str">
        <x:v>Vérifie depuis l’eau. Le faible éclat doit encore se distinguer.</x:v>
      </x:c>
      <x:c r="H3628" s="122" t="str">
        <x:v>Réponse au choix retenu ; les autres réponses ne sont pas jouées.</x:v>
      </x:c>
      <x:c r="I3628" s="122" t="str">
        <x:v>Approche disponible dans l’état réel de la scène ; accord des personnes impliquées.</x:v>
      </x:c>
      <x:c r="J3628" s="122" t="str">
        <x:v>Maisons et vie des communautés</x:v>
      </x:c>
      <x:c r="K3628" s="125" t="n">
        <x:v>10</x:v>
      </x:c>
    </x:row>
    <x:row r="3629" ht="44" customHeight="1">
      <x:c r="A3629" s="126" t="str">
        <x:v>D6-H-V5-HOME-CM08-S1-CHOIX-B-01</x:v>
      </x:c>
      <x:c r="B3629" s="127" t="str">
        <x:v>D6-H-V5-HOME-CM08-S1</x:v>
      </x:c>
      <x:c r="C3629" s="127" t="str">
        <x:v>CHOIX</x:v>
      </x:c>
      <x:c r="D3629" s="127" t="str">
        <x:v>B</x:v>
      </x:c>
      <x:c r="E3629" s="128" t="n">
        <x:v>1</x:v>
      </x:c>
      <x:c r="F3629" s="127" t="str">
        <x:v>Joueur</x:v>
      </x:c>
      <x:c r="G3629" s="127" t="str">
        <x:v>Ce soir, il faut guider tout un groupe.</x:v>
      </x:c>
      <x:c r="H3629" s="127" t="str">
        <x:v>Regarder la personne ou l’appui concerné ; intention, pas résultat.</x:v>
      </x:c>
      <x:c r="I3629" s="127" t="str">
        <x:v>Approche disponible dans l’état réel de la scène ; accord des personnes impliquées.</x:v>
      </x:c>
      <x:c r="J3629" s="127" t="str">
        <x:v>Maisons et vie des communautés</x:v>
      </x:c>
      <x:c r="K3629" s="130" t="n">
        <x:v>8</x:v>
      </x:c>
    </x:row>
    <x:row r="3630" ht="44" customHeight="1">
      <x:c r="A3630" s="121" t="str">
        <x:v>D6-H-V5-HOME-CM08-S1-REPONSE-B-01</x:v>
      </x:c>
      <x:c r="B3630" s="122" t="str">
        <x:v>D6-H-V5-HOME-CM08-S1</x:v>
      </x:c>
      <x:c r="C3630" s="122" t="str">
        <x:v>REPONSE</x:v>
      </x:c>
      <x:c r="D3630" s="122" t="str">
        <x:v>B</x:v>
      </x:c>
      <x:c r="E3630" s="123" t="n">
        <x:v>1</x:v>
      </x:c>
      <x:c r="F3630" s="122" t="str">
        <x:v>Veilleur de la Confluence</x:v>
      </x:c>
      <x:c r="G3630" s="122" t="str">
        <x:v>Monte ton signal sans recouvrir les repères des autres quais.</x:v>
      </x:c>
      <x:c r="H3630" s="122" t="str">
        <x:v>Réponse au choix retenu ; les autres réponses ne sont pas jouées.</x:v>
      </x:c>
      <x:c r="I3630" s="122" t="str">
        <x:v>Approche disponible dans l’état réel de la scène ; accord des personnes impliquées.</x:v>
      </x:c>
      <x:c r="J3630" s="122" t="str">
        <x:v>Maisons et vie des communautés</x:v>
      </x:c>
      <x:c r="K3630" s="125" t="n">
        <x:v>10</x:v>
      </x:c>
    </x:row>
    <x:row r="3631" ht="74" customHeight="1">
      <x:c r="A3631" s="126" t="str">
        <x:v>D6-H-V5-HOME-CM08-S2-OUV---01</x:v>
      </x:c>
      <x:c r="B3631" s="127" t="str">
        <x:v>D6-H-V5-HOME-CM08-S2</x:v>
      </x:c>
      <x:c r="C3631" s="127" t="str">
        <x:v>OUV</x:v>
      </x:c>
      <x:c r="D3631" s="127" t="str">
        <x:v>-</x:v>
      </x:c>
      <x:c r="E3631" s="128" t="n">
        <x:v>1</x:v>
      </x:c>
      <x:c r="F3631" s="127" t="str">
        <x:v>Visiteur égaré à la Confluence</x:v>
      </x:c>
      <x:c r="G3631" s="127" t="str">
        <x:v>Je t’ai vu derrière l’eau. Puis le passage s’est terminé contre une porte étrangère.</x:v>
      </x:c>
      <x:c r="H3631" s="127" t="str">
        <x:v>Le locuteur regarde le détail matériel concerné ; clic bref ou inclinaison du masque, sans traduction lexicale inventée.</x:v>
      </x:c>
      <x:c r="I3631" s="127" t="str">
        <x:v>Invitation en cours ; HOME-CM08 est l’unique résidence active ; droits d’accueil/aménagement correspondant à la scène acquis ; personnes et objets présents.</x:v>
      </x:c>
      <x:c r="J3631" s="127" t="str">
        <x:v>Maisons et vie des communautés</x:v>
      </x:c>
      <x:c r="K3631" s="130" t="n">
        <x:v>14</x:v>
      </x:c>
    </x:row>
    <x:row r="3632" ht="74" customHeight="1">
      <x:c r="A3632" s="121" t="str">
        <x:v>D6-H-V5-HOME-CM08-S2-SUCCES---01</x:v>
      </x:c>
      <x:c r="B3632" s="122" t="str">
        <x:v>D6-H-V5-HOME-CM08-S2</x:v>
      </x:c>
      <x:c r="C3632" s="122" t="str">
        <x:v>SUCCES</x:v>
      </x:c>
      <x:c r="D3632" s="122" t="str">
        <x:v>-</x:v>
      </x:c>
      <x:c r="E3632" s="123" t="n">
        <x:v>1</x:v>
      </x:c>
      <x:c r="F3632" s="122" t="str">
        <x:v>Visiteur égaré à la Confluence</x:v>
      </x:c>
      <x:c r="G3632" s="122" t="str">
        <x:v>Cette fois, c’est bien ton seuil. J’aurais suivi l’autre reflet longtemps.</x:v>
      </x:c>
      <x:c r="H3632" s="122" t="str">
        <x:v>Après le geste final réellement réussi ; regard ou main vers son résultat visible.</x:v>
      </x:c>
      <x:c r="I3632" s="122" t="str">
        <x:v>Résultat correspondant effectivement constaté ; remplace ou supprime la ligne si choix de refus/différé/observation. Ne jamais jouer une victoire non acquise.</x:v>
      </x:c>
      <x:c r="J3632" s="122" t="str">
        <x:v>Maisons et vie des communautés</x:v>
      </x:c>
      <x:c r="K3632" s="125" t="n">
        <x:v>11</x:v>
      </x:c>
    </x:row>
    <x:row r="3633" ht="44" customHeight="1">
      <x:c r="A3633" s="126" t="str">
        <x:v>D6-H-V5-HOME-CM08-S2-ECHEC---01</x:v>
      </x:c>
      <x:c r="B3633" s="127" t="str">
        <x:v>D6-H-V5-HOME-CM08-S2</x:v>
      </x:c>
      <x:c r="C3633" s="127" t="str">
        <x:v>ECHEC</x:v>
      </x:c>
      <x:c r="D3633" s="127" t="str">
        <x:v>-</x:v>
      </x:c>
      <x:c r="E3633" s="128" t="n">
        <x:v>1</x:v>
      </x:c>
      <x:c r="F3633" s="127" t="str">
        <x:v>Visiteur égaré à la Confluence</x:v>
      </x:c>
      <x:c r="G3633" s="127" t="str">
        <x:v>Le repère que tu montres mène encore au quai fermé.</x:v>
      </x:c>
      <x:c r="H3633" s="127" t="str">
        <x:v>Au dernier état stable ; geste arrêté, aucune perte ou casse ajoutée par la réplique.</x:v>
      </x:c>
      <x:c r="I3633" s="127" t="str">
        <x:v>Échec ou blocage correspondant effectivement observé ; les dégâts, objets et positions persistent.</x:v>
      </x:c>
      <x:c r="J3633" s="127" t="str">
        <x:v>Maisons et vie des communautés</x:v>
      </x:c>
      <x:c r="K3633" s="130" t="n">
        <x:v>10</x:v>
      </x:c>
    </x:row>
    <x:row r="3634" ht="44" customHeight="1">
      <x:c r="A3634" s="121" t="str">
        <x:v>D6-H-V5-HOME-CM08-S2-REPRISE---01</x:v>
      </x:c>
      <x:c r="B3634" s="122" t="str">
        <x:v>D6-H-V5-HOME-CM08-S2</x:v>
      </x:c>
      <x:c r="C3634" s="122" t="str">
        <x:v>REPRISE</x:v>
      </x:c>
      <x:c r="D3634" s="122" t="str">
        <x:v>-</x:v>
      </x:c>
      <x:c r="E3634" s="123" t="n">
        <x:v>1</x:v>
      </x:c>
      <x:c r="F3634" s="122" t="str">
        <x:v>Visiteur égaré à la Confluence</x:v>
      </x:c>
      <x:c r="G3634" s="122" t="str">
        <x:v>Je suis toujours au quai bas. Le dernier passage suffit.</x:v>
      </x:c>
      <x:c r="H3634" s="122" t="str">
        <x:v>Désigne l’étape encore inachevée sans répéter les gestes déjà validés.</x:v>
      </x:c>
      <x:c r="I3634" s="122" t="str">
        <x:v>Réinteraction volontaire après interruption ; état de l’action conservé.</x:v>
      </x:c>
      <x:c r="J3634" s="122" t="str">
        <x:v>Maisons et vie des communautés</x:v>
      </x:c>
      <x:c r="K3634" s="125" t="n">
        <x:v>10</x:v>
      </x:c>
    </x:row>
    <x:row r="3635" ht="44" customHeight="1">
      <x:c r="A3635" s="126" t="str">
        <x:v>D6-H-V5-HOME-CM08-S2-CHOIX-A-01</x:v>
      </x:c>
      <x:c r="B3635" s="127" t="str">
        <x:v>D6-H-V5-HOME-CM08-S2</x:v>
      </x:c>
      <x:c r="C3635" s="127" t="str">
        <x:v>CHOIX</x:v>
      </x:c>
      <x:c r="D3635" s="127" t="str">
        <x:v>A</x:v>
      </x:c>
      <x:c r="E3635" s="128" t="n">
        <x:v>1</x:v>
      </x:c>
      <x:c r="F3635" s="127" t="str">
        <x:v>Joueur</x:v>
      </x:c>
      <x:c r="G3635" s="127" t="str">
        <x:v>Attends. Je viens te chercher.</x:v>
      </x:c>
      <x:c r="H3635" s="127" t="str">
        <x:v>Regarder la personne ou l’appui concerné ; intention, pas résultat.</x:v>
      </x:c>
      <x:c r="I3635" s="127" t="str">
        <x:v>Approche disponible dans l’état réel de la scène ; accord des personnes impliquées.</x:v>
      </x:c>
      <x:c r="J3635" s="127" t="str">
        <x:v>Maisons et vie des communautés</x:v>
      </x:c>
      <x:c r="K3635" s="130" t="n">
        <x:v>5</x:v>
      </x:c>
    </x:row>
    <x:row r="3636" ht="44" customHeight="1">
      <x:c r="A3636" s="121" t="str">
        <x:v>D6-H-V5-HOME-CM08-S2-REPONSE-A-01</x:v>
      </x:c>
      <x:c r="B3636" s="122" t="str">
        <x:v>D6-H-V5-HOME-CM08-S2</x:v>
      </x:c>
      <x:c r="C3636" s="122" t="str">
        <x:v>REPONSE</x:v>
      </x:c>
      <x:c r="D3636" s="122" t="str">
        <x:v>A</x:v>
      </x:c>
      <x:c r="E3636" s="123" t="n">
        <x:v>1</x:v>
      </x:c>
      <x:c r="F3636" s="122" t="str">
        <x:v>Visiteur égaré à la Confluence</x:v>
      </x:c>
      <x:c r="G3636" s="122" t="str">
        <x:v>Je reste près de cette balise. Nous parlerons en marchant.</x:v>
      </x:c>
      <x:c r="H3636" s="122" t="str">
        <x:v>Réponse au choix retenu ; les autres réponses ne sont pas jouées.</x:v>
      </x:c>
      <x:c r="I3636" s="122" t="str">
        <x:v>Approche disponible dans l’état réel de la scène ; accord des personnes impliquées.</x:v>
      </x:c>
      <x:c r="J3636" s="122" t="str">
        <x:v>Maisons et vie des communautés</x:v>
      </x:c>
      <x:c r="K3636" s="125" t="n">
        <x:v>10</x:v>
      </x:c>
    </x:row>
    <x:row r="3637" ht="44" customHeight="1">
      <x:c r="A3637" s="126" t="str">
        <x:v>D6-H-V5-HOME-CM08-S2-CHOIX-B-01</x:v>
      </x:c>
      <x:c r="B3637" s="127" t="str">
        <x:v>D6-H-V5-HOME-CM08-S2</x:v>
      </x:c>
      <x:c r="C3637" s="127" t="str">
        <x:v>CHOIX</x:v>
      </x:c>
      <x:c r="D3637" s="127" t="str">
        <x:v>B</x:v>
      </x:c>
      <x:c r="E3637" s="128" t="n">
        <x:v>1</x:v>
      </x:c>
      <x:c r="F3637" s="127" t="str">
        <x:v>Joueur</x:v>
      </x:c>
      <x:c r="G3637" s="127" t="str">
        <x:v>Le passeur te rejoindra. Je lui montre où tu es.</x:v>
      </x:c>
      <x:c r="H3637" s="127" t="str">
        <x:v>Regarder la personne ou l’appui concerné ; intention, pas résultat.</x:v>
      </x:c>
      <x:c r="I3637" s="127" t="str">
        <x:v>Approche disponible dans l’état réel de la scène ; accord des personnes impliquées.</x:v>
      </x:c>
      <x:c r="J3637" s="127" t="str">
        <x:v>Maisons et vie des communautés</x:v>
      </x:c>
      <x:c r="K3637" s="130" t="n">
        <x:v>10</x:v>
      </x:c>
    </x:row>
    <x:row r="3638" ht="44" customHeight="1">
      <x:c r="A3638" s="121" t="str">
        <x:v>D6-H-V5-HOME-CM08-S2-REPONSE-B-01</x:v>
      </x:c>
      <x:c r="B3638" s="122" t="str">
        <x:v>D6-H-V5-HOME-CM08-S2</x:v>
      </x:c>
      <x:c r="C3638" s="122" t="str">
        <x:v>REPONSE</x:v>
      </x:c>
      <x:c r="D3638" s="122" t="str">
        <x:v>B</x:v>
      </x:c>
      <x:c r="E3638" s="123" t="n">
        <x:v>1</x:v>
      </x:c>
      <x:c r="F3638" s="122" t="str">
        <x:v>Visiteur égaré à la Confluence</x:v>
      </x:c>
      <x:c r="G3638" s="122" t="str">
        <x:v>Donne-lui le quai bas, sous la lumière double. C’est là que j’attends.</x:v>
      </x:c>
      <x:c r="H3638" s="122" t="str">
        <x:v>Réponse au choix retenu ; les autres réponses ne sont pas jouées.</x:v>
      </x:c>
      <x:c r="I3638" s="122" t="str">
        <x:v>Approche disponible dans l’état réel de la scène ; accord des personnes impliquées.</x:v>
      </x:c>
      <x:c r="J3638" s="122" t="str">
        <x:v>Maisons et vie des communautés</x:v>
      </x:c>
      <x:c r="K3638" s="125" t="n">
        <x:v>12</x:v>
      </x:c>
    </x:row>
    <x:row r="3639" ht="74" customHeight="1">
      <x:c r="A3639" s="126" t="str">
        <x:v>D6-H-V5-HOME-CM08-S3-OUV---01</x:v>
      </x:c>
      <x:c r="B3639" s="127" t="str">
        <x:v>D6-H-V5-HOME-CM08-S3</x:v>
      </x:c>
      <x:c r="C3639" s="127" t="str">
        <x:v>OUV</x:v>
      </x:c>
      <x:c r="D3639" s="127" t="str">
        <x:v>-</x:v>
      </x:c>
      <x:c r="E3639" s="128" t="n">
        <x:v>1</x:v>
      </x:c>
      <x:c r="F3639" s="127" t="str">
        <x:v>Graveuse de la Confluence</x:v>
      </x:c>
      <x:c r="G3639" s="127" t="str">
        <x:v>La buée cache le nom avant que le visiteur ait fini de lire.</x:v>
      </x:c>
      <x:c r="H3639" s="127" t="str">
        <x:v>Le locuteur regarde le détail matériel concerné ; clic bref ou inclinaison du masque, sans traduction lexicale inventée.</x:v>
      </x:c>
      <x:c r="I3639" s="127" t="str">
        <x:v>Trophée installé près de la véranda ; HOME-CM08 est l’unique résidence active ; droits d’accueil/aménagement correspondant à la scène acquis ; personnes et objets présents.</x:v>
      </x:c>
      <x:c r="J3639" s="127" t="str">
        <x:v>Maisons et vie des communautés</x:v>
      </x:c>
      <x:c r="K3639" s="130" t="n">
        <x:v>13</x:v>
      </x:c>
    </x:row>
    <x:row r="3640" ht="74" customHeight="1">
      <x:c r="A3640" s="121" t="str">
        <x:v>D6-H-V5-HOME-CM08-S3-SUCCES---01</x:v>
      </x:c>
      <x:c r="B3640" s="122" t="str">
        <x:v>D6-H-V5-HOME-CM08-S3</x:v>
      </x:c>
      <x:c r="C3640" s="122" t="str">
        <x:v>SUCCES</x:v>
      </x:c>
      <x:c r="D3640" s="122" t="str">
        <x:v>-</x:v>
      </x:c>
      <x:c r="E3640" s="123" t="n">
        <x:v>1</x:v>
      </x:c>
      <x:c r="F3640" s="122" t="str">
        <x:v>Graveuse de la Confluence</x:v>
      </x:c>
      <x:c r="G3640" s="122" t="str">
        <x:v>Je peux lire jusqu’au bout depuis la place du visiteur.</x:v>
      </x:c>
      <x:c r="H3640" s="122" t="str">
        <x:v>Après le geste final réellement réussi ; regard ou main vers son résultat visible.</x:v>
      </x:c>
      <x:c r="I3640" s="122" t="str">
        <x:v>Résultat correspondant effectivement constaté ; remplace ou supprime la ligne si choix de refus/différé/observation. Ne jamais jouer une victoire non acquise.</x:v>
      </x:c>
      <x:c r="J3640" s="122" t="str">
        <x:v>Maisons et vie des communautés</x:v>
      </x:c>
      <x:c r="K3640" s="125" t="n">
        <x:v>10</x:v>
      </x:c>
    </x:row>
    <x:row r="3641" ht="44" customHeight="1">
      <x:c r="A3641" s="126" t="str">
        <x:v>D6-H-V5-HOME-CM08-S3-ECHEC---01</x:v>
      </x:c>
      <x:c r="B3641" s="127" t="str">
        <x:v>D6-H-V5-HOME-CM08-S3</x:v>
      </x:c>
      <x:c r="C3641" s="127" t="str">
        <x:v>ECHEC</x:v>
      </x:c>
      <x:c r="D3641" s="127" t="str">
        <x:v>-</x:v>
      </x:c>
      <x:c r="E3641" s="128" t="n">
        <x:v>1</x:v>
      </x:c>
      <x:c r="F3641" s="127" t="str">
        <x:v>Graveuse de la Confluence</x:v>
      </x:c>
      <x:c r="G3641" s="127" t="str">
        <x:v>La buée revient sur ce bord. Le cadre est encore trop près.</x:v>
      </x:c>
      <x:c r="H3641" s="127" t="str">
        <x:v>Au dernier état stable ; geste arrêté, aucune perte ou casse ajoutée par la réplique.</x:v>
      </x:c>
      <x:c r="I3641" s="127" t="str">
        <x:v>Échec ou blocage correspondant effectivement observé ; les dégâts, objets et positions persistent.</x:v>
      </x:c>
      <x:c r="J3641" s="127" t="str">
        <x:v>Maisons et vie des communautés</x:v>
      </x:c>
      <x:c r="K3641" s="130" t="n">
        <x:v>12</x:v>
      </x:c>
    </x:row>
    <x:row r="3642" ht="44" customHeight="1">
      <x:c r="A3642" s="121" t="str">
        <x:v>D6-H-V5-HOME-CM08-S3-REPRISE---01</x:v>
      </x:c>
      <x:c r="B3642" s="122" t="str">
        <x:v>D6-H-V5-HOME-CM08-S3</x:v>
      </x:c>
      <x:c r="C3642" s="122" t="str">
        <x:v>REPRISE</x:v>
      </x:c>
      <x:c r="D3642" s="122" t="str">
        <x:v>-</x:v>
      </x:c>
      <x:c r="E3642" s="123" t="n">
        <x:v>1</x:v>
      </x:c>
      <x:c r="F3642" s="122" t="str">
        <x:v>Graveuse de la Confluence</x:v>
      </x:c>
      <x:c r="G3642" s="122" t="str">
        <x:v>Le nouvel emplacement est choisi. Montre-moi la dernière ligne depuis le siège.</x:v>
      </x:c>
      <x:c r="H3642" s="122" t="str">
        <x:v>Désigne l’étape encore inachevée sans répéter les gestes déjà validés.</x:v>
      </x:c>
      <x:c r="I3642" s="122" t="str">
        <x:v>Réinteraction volontaire après interruption ; état de l’action conservé.</x:v>
      </x:c>
      <x:c r="J3642" s="122" t="str">
        <x:v>Maisons et vie des communautés</x:v>
      </x:c>
      <x:c r="K3642" s="125" t="n">
        <x:v>12</x:v>
      </x:c>
    </x:row>
    <x:row r="3643" ht="44" customHeight="1">
      <x:c r="A3643" s="126" t="str">
        <x:v>D6-H-V5-HOME-CM08-S3-CHOIX-A-01</x:v>
      </x:c>
      <x:c r="B3643" s="127" t="str">
        <x:v>D6-H-V5-HOME-CM08-S3</x:v>
      </x:c>
      <x:c r="C3643" s="127" t="str">
        <x:v>CHOIX</x:v>
      </x:c>
      <x:c r="D3643" s="127" t="str">
        <x:v>A</x:v>
      </x:c>
      <x:c r="E3643" s="128" t="n">
        <x:v>1</x:v>
      </x:c>
      <x:c r="F3643" s="127" t="str">
        <x:v>Joueur</x:v>
      </x:c>
      <x:c r="G3643" s="127" t="str">
        <x:v>Je garde la vue sur l’eau et je protège le cadre.</x:v>
      </x:c>
      <x:c r="H3643" s="127" t="str">
        <x:v>Regarder la personne ou l’appui concerné ; intention, pas résultat.</x:v>
      </x:c>
      <x:c r="I3643" s="127" t="str">
        <x:v>Approche disponible dans l’état réel de la scène ; accord des personnes impliquées.</x:v>
      </x:c>
      <x:c r="J3643" s="127" t="str">
        <x:v>Maisons et vie des communautés</x:v>
      </x:c>
      <x:c r="K3643" s="130" t="n">
        <x:v>11</x:v>
      </x:c>
    </x:row>
    <x:row r="3644" ht="44" customHeight="1">
      <x:c r="A3644" s="121" t="str">
        <x:v>D6-H-V5-HOME-CM08-S3-REPONSE-A-01</x:v>
      </x:c>
      <x:c r="B3644" s="122" t="str">
        <x:v>D6-H-V5-HOME-CM08-S3</x:v>
      </x:c>
      <x:c r="C3644" s="122" t="str">
        <x:v>REPONSE</x:v>
      </x:c>
      <x:c r="D3644" s="122" t="str">
        <x:v>A</x:v>
      </x:c>
      <x:c r="E3644" s="123" t="n">
        <x:v>1</x:v>
      </x:c>
      <x:c r="F3644" s="122" t="str">
        <x:v>Graveuse de la Confluence</x:v>
      </x:c>
      <x:c r="G3644" s="122" t="str">
        <x:v>Essaie l’écran depuis le siège. Il ne doit pas ajouter un autre reflet.</x:v>
      </x:c>
      <x:c r="H3644" s="122" t="str">
        <x:v>Réponse au choix retenu ; les autres réponses ne sont pas jouées.</x:v>
      </x:c>
      <x:c r="I3644" s="122" t="str">
        <x:v>Approche disponible dans l’état réel de la scène ; accord des personnes impliquées.</x:v>
      </x:c>
      <x:c r="J3644" s="122" t="str">
        <x:v>Maisons et vie des communautés</x:v>
      </x:c>
      <x:c r="K3644" s="125" t="n">
        <x:v>13</x:v>
      </x:c>
    </x:row>
    <x:row r="3645" ht="44" customHeight="1">
      <x:c r="A3645" s="126" t="str">
        <x:v>D6-H-V5-HOME-CM08-S3-CHOIX-B-01</x:v>
      </x:c>
      <x:c r="B3645" s="127" t="str">
        <x:v>D6-H-V5-HOME-CM08-S3</x:v>
      </x:c>
      <x:c r="C3645" s="127" t="str">
        <x:v>CHOIX</x:v>
      </x:c>
      <x:c r="D3645" s="127" t="str">
        <x:v>B</x:v>
      </x:c>
      <x:c r="E3645" s="128" t="n">
        <x:v>1</x:v>
      </x:c>
      <x:c r="F3645" s="127" t="str">
        <x:v>Joueur</x:v>
      </x:c>
      <x:c r="G3645" s="127" t="str">
        <x:v>La plaque ira à l’intérieur.</x:v>
      </x:c>
      <x:c r="H3645" s="127" t="str">
        <x:v>Regarder la personne ou l’appui concerné ; intention, pas résultat.</x:v>
      </x:c>
      <x:c r="I3645" s="127" t="str">
        <x:v>Approche disponible dans l’état réel de la scène ; accord des personnes impliquées.</x:v>
      </x:c>
      <x:c r="J3645" s="127" t="str">
        <x:v>Maisons et vie des communautés</x:v>
      </x:c>
      <x:c r="K3645" s="130" t="n">
        <x:v>5</x:v>
      </x:c>
    </x:row>
    <x:row r="3646" ht="44" customHeight="1">
      <x:c r="A3646" s="121" t="str">
        <x:v>D6-H-V5-HOME-CM08-S3-REPONSE-B-01</x:v>
      </x:c>
      <x:c r="B3646" s="122" t="str">
        <x:v>D6-H-V5-HOME-CM08-S3</x:v>
      </x:c>
      <x:c r="C3646" s="122" t="str">
        <x:v>REPONSE</x:v>
      </x:c>
      <x:c r="D3646" s="122" t="str">
        <x:v>B</x:v>
      </x:c>
      <x:c r="E3646" s="123" t="n">
        <x:v>1</x:v>
      </x:c>
      <x:c r="F3646" s="122" t="str">
        <x:v>Graveuse de la Confluence</x:v>
      </x:c>
      <x:c r="G3646" s="122" t="str">
        <x:v>Nous y porterons le même récit, avec une lumière plus calme.</x:v>
      </x:c>
      <x:c r="H3646" s="122" t="str">
        <x:v>Réponse au choix retenu ; les autres réponses ne sont pas jouées.</x:v>
      </x:c>
      <x:c r="I3646" s="122" t="str">
        <x:v>Approche disponible dans l’état réel de la scène ; accord des personnes impliquées.</x:v>
      </x:c>
      <x:c r="J3646" s="122" t="str">
        <x:v>Maisons et vie des communautés</x:v>
      </x:c>
      <x:c r="K3646" s="125" t="n">
        <x:v>11</x:v>
      </x:c>
    </x:row>
    <x:row r="3647" ht="74" customHeight="1">
      <x:c r="A3647" s="126" t="str">
        <x:v>D6-H-V5-HOME-CM09-S1-OUV---01</x:v>
      </x:c>
      <x:c r="B3647" s="127" t="str">
        <x:v>D6-H-V5-HOME-CM09-S1</x:v>
      </x:c>
      <x:c r="C3647" s="127" t="str">
        <x:v>OUV</x:v>
      </x:c>
      <x:c r="D3647" s="127" t="str">
        <x:v>-</x:v>
      </x:c>
      <x:c r="E3647" s="128" t="n">
        <x:v>1</x:v>
      </x:c>
      <x:c r="F3647" s="127" t="str">
        <x:v>Guide du Col des Échos</x:v>
      </x:c>
      <x:c r="G3647" s="127" t="str">
        <x:v>La voile retombe avant la rafale. Ta caisse n’aura pas le temps de passer entière.</x:v>
      </x:c>
      <x:c r="H3647" s="127" t="str">
        <x:v>Le locuteur regarde le détail matériel concerné ; clic bref ou inclinaison du masque, sans traduction lexicale inventée.</x:v>
      </x:c>
      <x:c r="I3647" s="127" t="str">
        <x:v>Retour avec une charge encombrante ; HOME-CM09 est l’unique résidence active ; droits d’accueil/aménagement correspondant à la scène acquis ; personnes et objets présents.</x:v>
      </x:c>
      <x:c r="J3647" s="127" t="str">
        <x:v>Maisons et vie des communautés</x:v>
      </x:c>
      <x:c r="K3647" s="130" t="n">
        <x:v>15</x:v>
      </x:c>
    </x:row>
    <x:row r="3648" ht="74" customHeight="1">
      <x:c r="A3648" s="121" t="str">
        <x:v>D6-H-V5-HOME-CM09-S1-SUCCES---01</x:v>
      </x:c>
      <x:c r="B3648" s="122" t="str">
        <x:v>D6-H-V5-HOME-CM09-S1</x:v>
      </x:c>
      <x:c r="C3648" s="122" t="str">
        <x:v>SUCCES</x:v>
      </x:c>
      <x:c r="D3648" s="122" t="str">
        <x:v>-</x:v>
      </x:c>
      <x:c r="E3648" s="123" t="n">
        <x:v>1</x:v>
      </x:c>
      <x:c r="F3648" s="122" t="str">
        <x:v>Guide du Col des Échos</x:v>
      </x:c>
      <x:c r="G3648" s="122" t="str">
        <x:v>La charge est au sas, et ses attaches sont restées en place.</x:v>
      </x:c>
      <x:c r="H3648" s="122" t="str">
        <x:v>Après le geste final réellement réussi ; regard ou main vers son résultat visible.</x:v>
      </x:c>
      <x:c r="I3648" s="122" t="str">
        <x:v>Résultat correspondant effectivement constaté ; remplace ou supprime la ligne si choix de refus/différé/observation. Ne jamais jouer une victoire non acquise.</x:v>
      </x:c>
      <x:c r="J3648" s="122" t="str">
        <x:v>Maisons et vie des communautés</x:v>
      </x:c>
      <x:c r="K3648" s="125" t="n">
        <x:v>12</x:v>
      </x:c>
    </x:row>
    <x:row r="3649" ht="44" customHeight="1">
      <x:c r="A3649" s="126" t="str">
        <x:v>D6-H-V5-HOME-CM09-S1-ECHEC---01</x:v>
      </x:c>
      <x:c r="B3649" s="127" t="str">
        <x:v>D6-H-V5-HOME-CM09-S1</x:v>
      </x:c>
      <x:c r="C3649" s="127" t="str">
        <x:v>ECHEC</x:v>
      </x:c>
      <x:c r="D3649" s="127" t="str">
        <x:v>-</x:v>
      </x:c>
      <x:c r="E3649" s="128" t="n">
        <x:v>1</x:v>
      </x:c>
      <x:c r="F3649" s="127" t="str">
        <x:v>Guide du Col des Échos</x:v>
      </x:c>
      <x:c r="G3649" s="127" t="str">
        <x:v>La voile remonte. Reviens sous l’abri avec ce que tu portes.</x:v>
      </x:c>
      <x:c r="H3649" s="127" t="str">
        <x:v>Au dernier état stable ; geste arrêté, aucune perte ou casse ajoutée par la réplique.</x:v>
      </x:c>
      <x:c r="I3649" s="127" t="str">
        <x:v>Échec ou blocage correspondant effectivement observé ; les dégâts, objets et positions persistent.</x:v>
      </x:c>
      <x:c r="J3649" s="127" t="str">
        <x:v>Maisons et vie des communautés</x:v>
      </x:c>
      <x:c r="K3649" s="130" t="n">
        <x:v>11</x:v>
      </x:c>
    </x:row>
    <x:row r="3650" ht="44" customHeight="1">
      <x:c r="A3650" s="121" t="str">
        <x:v>D6-H-V5-HOME-CM09-S1-REPRISE---01</x:v>
      </x:c>
      <x:c r="B3650" s="122" t="str">
        <x:v>D6-H-V5-HOME-CM09-S1</x:v>
      </x:c>
      <x:c r="C3650" s="122" t="str">
        <x:v>REPRISE</x:v>
      </x:c>
      <x:c r="D3650" s="122" t="str">
        <x:v>-</x:v>
      </x:c>
      <x:c r="E3650" s="123" t="n">
        <x:v>1</x:v>
      </x:c>
      <x:c r="F3650" s="122" t="str">
        <x:v>Guide du Col des Échos</x:v>
      </x:c>
      <x:c r="G3650" s="122" t="str">
        <x:v>Ce qui est rentré reste au sas. Nous reprenons seulement la charge dehors.</x:v>
      </x:c>
      <x:c r="H3650" s="122" t="str">
        <x:v>Désigne l’étape encore inachevée sans répéter les gestes déjà validés.</x:v>
      </x:c>
      <x:c r="I3650" s="122" t="str">
        <x:v>Réinteraction volontaire après interruption ; état de l’action conservé.</x:v>
      </x:c>
      <x:c r="J3650" s="122" t="str">
        <x:v>Maisons et vie des communautés</x:v>
      </x:c>
      <x:c r="K3650" s="125" t="n">
        <x:v>13</x:v>
      </x:c>
    </x:row>
    <x:row r="3651" ht="44" customHeight="1">
      <x:c r="A3651" s="126" t="str">
        <x:v>D6-H-V5-HOME-CM09-S1-CHOIX-A-01</x:v>
      </x:c>
      <x:c r="B3651" s="127" t="str">
        <x:v>D6-H-V5-HOME-CM09-S1</x:v>
      </x:c>
      <x:c r="C3651" s="127" t="str">
        <x:v>CHOIX</x:v>
      </x:c>
      <x:c r="D3651" s="127" t="str">
        <x:v>A</x:v>
      </x:c>
      <x:c r="E3651" s="128" t="n">
        <x:v>1</x:v>
      </x:c>
      <x:c r="F3651" s="127" t="str">
        <x:v>Joueur</x:v>
      </x:c>
      <x:c r="G3651" s="127" t="str">
        <x:v>Je ferai deux trajets légers.</x:v>
      </x:c>
      <x:c r="H3651" s="127" t="str">
        <x:v>Regarder la personne ou l’appui concerné ; intention, pas résultat.</x:v>
      </x:c>
      <x:c r="I3651" s="127" t="str">
        <x:v>Approche disponible dans l’état réel de la scène ; accord des personnes impliquées.</x:v>
      </x:c>
      <x:c r="J3651" s="127" t="str">
        <x:v>Maisons et vie des communautés</x:v>
      </x:c>
      <x:c r="K3651" s="130" t="n">
        <x:v>5</x:v>
      </x:c>
    </x:row>
    <x:row r="3652" ht="44" customHeight="1">
      <x:c r="A3652" s="121" t="str">
        <x:v>D6-H-V5-HOME-CM09-S1-REPONSE-A-01</x:v>
      </x:c>
      <x:c r="B3652" s="122" t="str">
        <x:v>D6-H-V5-HOME-CM09-S1</x:v>
      </x:c>
      <x:c r="C3652" s="122" t="str">
        <x:v>REPONSE</x:v>
      </x:c>
      <x:c r="D3652" s="122" t="str">
        <x:v>A</x:v>
      </x:c>
      <x:c r="E3652" s="123" t="n">
        <x:v>1</x:v>
      </x:c>
      <x:c r="F3652" s="122" t="str">
        <x:v>Guide du Col des Échos</x:v>
      </x:c>
      <x:c r="G3652" s="122" t="str">
        <x:v>Laisse la seconde charge derrière l’abri ; pas au milieu du passage.</x:v>
      </x:c>
      <x:c r="H3652" s="122" t="str">
        <x:v>Réponse au choix retenu ; les autres réponses ne sont pas jouées.</x:v>
      </x:c>
      <x:c r="I3652" s="122" t="str">
        <x:v>Approche disponible dans l’état réel de la scène ; accord des personnes impliquées.</x:v>
      </x:c>
      <x:c r="J3652" s="122" t="str">
        <x:v>Maisons et vie des communautés</x:v>
      </x:c>
      <x:c r="K3652" s="125" t="n">
        <x:v>12</x:v>
      </x:c>
    </x:row>
    <x:row r="3653" ht="44" customHeight="1">
      <x:c r="A3653" s="126" t="str">
        <x:v>D6-H-V5-HOME-CM09-S1-CHOIX-B-01</x:v>
      </x:c>
      <x:c r="B3653" s="127" t="str">
        <x:v>D6-H-V5-HOME-CM09-S1</x:v>
      </x:c>
      <x:c r="C3653" s="127" t="str">
        <x:v>CHOIX</x:v>
      </x:c>
      <x:c r="D3653" s="127" t="str">
        <x:v>B</x:v>
      </x:c>
      <x:c r="E3653" s="128" t="n">
        <x:v>1</x:v>
      </x:c>
      <x:c r="F3653" s="127" t="str">
        <x:v>Joueur</x:v>
      </x:c>
      <x:c r="G3653" s="127" t="str">
        <x:v>J’attends une autre paire de mains.</x:v>
      </x:c>
      <x:c r="H3653" s="127" t="str">
        <x:v>Regarder la personne ou l’appui concerné ; intention, pas résultat.</x:v>
      </x:c>
      <x:c r="I3653" s="127" t="str">
        <x:v>Approche disponible dans l’état réel de la scène ; accord des personnes impliquées.</x:v>
      </x:c>
      <x:c r="J3653" s="127" t="str">
        <x:v>Maisons et vie des communautés</x:v>
      </x:c>
      <x:c r="K3653" s="130" t="n">
        <x:v>6</x:v>
      </x:c>
    </x:row>
    <x:row r="3654" ht="44" customHeight="1">
      <x:c r="A3654" s="121" t="str">
        <x:v>D6-H-V5-HOME-CM09-S1-REPONSE-B-01</x:v>
      </x:c>
      <x:c r="B3654" s="122" t="str">
        <x:v>D6-H-V5-HOME-CM09-S1</x:v>
      </x:c>
      <x:c r="C3654" s="122" t="str">
        <x:v>REPONSE</x:v>
      </x:c>
      <x:c r="D3654" s="122" t="str">
        <x:v>B</x:v>
      </x:c>
      <x:c r="E3654" s="123" t="n">
        <x:v>1</x:v>
      </x:c>
      <x:c r="F3654" s="122" t="str">
        <x:v>Guide du Col des Échos</x:v>
      </x:c>
      <x:c r="G3654" s="122" t="str">
        <x:v>Je finis mon tour et je viens. Garde la caisse fermée.</x:v>
      </x:c>
      <x:c r="H3654" s="122" t="str">
        <x:v>Réponse au choix retenu ; les autres réponses ne sont pas jouées.</x:v>
      </x:c>
      <x:c r="I3654" s="122" t="str">
        <x:v>Approche disponible dans l’état réel de la scène ; accord des personnes impliquées.</x:v>
      </x:c>
      <x:c r="J3654" s="122" t="str">
        <x:v>Maisons et vie des communautés</x:v>
      </x:c>
      <x:c r="K3654" s="125" t="n">
        <x:v>11</x:v>
      </x:c>
    </x:row>
    <x:row r="3655" ht="74" customHeight="1">
      <x:c r="A3655" s="126" t="str">
        <x:v>D6-H-V5-HOME-CM09-S2-OUV---01</x:v>
      </x:c>
      <x:c r="B3655" s="127" t="str">
        <x:v>D6-H-V5-HOME-CM09-S2</x:v>
      </x:c>
      <x:c r="C3655" s="127" t="str">
        <x:v>OUV</x:v>
      </x:c>
      <x:c r="D3655" s="127" t="str">
        <x:v>-</x:v>
      </x:c>
      <x:c r="E3655" s="128" t="n">
        <x:v>1</x:v>
      </x:c>
      <x:c r="F3655" s="127" t="str">
        <x:v>Rival du Col des Échos</x:v>
      </x:c>
      <x:c r="G3655" s="127" t="str">
        <x:v>Tu as vu ma voile. As-tu vu le vent qui l’a couchée ?</x:v>
      </x:c>
      <x:c r="H3655" s="127" t="str">
        <x:v>Le locuteur regarde le détail matériel concerné ; clic bref ou inclinaison du masque, sans traduction lexicale inventée.</x:v>
      </x:c>
      <x:c r="I3655" s="127" t="str">
        <x:v>Rival en visite au col ; HOME-CM09 est l’unique résidence active ; droits d’accueil/aménagement correspondant à la scène acquis ; personnes et objets présents.</x:v>
      </x:c>
      <x:c r="J3655" s="127" t="str">
        <x:v>Maisons et vie des communautés</x:v>
      </x:c>
      <x:c r="K3655" s="130" t="n">
        <x:v>13</x:v>
      </x:c>
    </x:row>
    <x:row r="3656" ht="74" customHeight="1">
      <x:c r="A3656" s="121" t="str">
        <x:v>D6-H-V5-HOME-CM09-S2-SUCCES---01</x:v>
      </x:c>
      <x:c r="B3656" s="122" t="str">
        <x:v>D6-H-V5-HOME-CM09-S2</x:v>
      </x:c>
      <x:c r="C3656" s="122" t="str">
        <x:v>SUCCES</x:v>
      </x:c>
      <x:c r="D3656" s="122" t="str">
        <x:v>-</x:v>
      </x:c>
      <x:c r="E3656" s="123" t="n">
        <x:v>1</x:v>
      </x:c>
      <x:c r="F3656" s="122" t="str">
        <x:v>Rival du Col des Échos</x:v>
      </x:c>
      <x:c r="G3656" s="122" t="str">
        <x:v>Le vent a montré nos erreurs plus vite que nos paroles.</x:v>
      </x:c>
      <x:c r="H3656" s="122" t="str">
        <x:v>Après le geste final réellement réussi ; regard ou main vers son résultat visible.</x:v>
      </x:c>
      <x:c r="I3656" s="122" t="str">
        <x:v>Résultat correspondant effectivement constaté ; remplace ou supprime la ligne si choix de refus/différé/observation. Ne jamais jouer une victoire non acquise.</x:v>
      </x:c>
      <x:c r="J3656" s="122" t="str">
        <x:v>Maisons et vie des communautés</x:v>
      </x:c>
      <x:c r="K3656" s="125" t="n">
        <x:v>11</x:v>
      </x:c>
    </x:row>
    <x:row r="3657" ht="44" customHeight="1">
      <x:c r="A3657" s="126" t="str">
        <x:v>D6-H-V5-HOME-CM09-S2-ECHEC---01</x:v>
      </x:c>
      <x:c r="B3657" s="127" t="str">
        <x:v>D6-H-V5-HOME-CM09-S2</x:v>
      </x:c>
      <x:c r="C3657" s="127" t="str">
        <x:v>ECHEC</x:v>
      </x:c>
      <x:c r="D3657" s="127" t="str">
        <x:v>-</x:v>
      </x:c>
      <x:c r="E3657" s="128" t="n">
        <x:v>1</x:v>
      </x:c>
      <x:c r="F3657" s="127" t="str">
        <x:v>Rival du Col des Échos</x:v>
      </x:c>
      <x:c r="G3657" s="127" t="str">
        <x:v>Tu as quitté le terrain d’exercice. Reviens derrière la marque.</x:v>
      </x:c>
      <x:c r="H3657" s="127" t="str">
        <x:v>Au dernier état stable ; geste arrêté, aucune perte ou casse ajoutée par la réplique.</x:v>
      </x:c>
      <x:c r="I3657" s="127" t="str">
        <x:v>Échec ou blocage correspondant effectivement observé ; les dégâts, objets et positions persistent.</x:v>
      </x:c>
      <x:c r="J3657" s="127" t="str">
        <x:v>Maisons et vie des communautés</x:v>
      </x:c>
      <x:c r="K3657" s="130" t="n">
        <x:v>10</x:v>
      </x:c>
    </x:row>
    <x:row r="3658" ht="44" customHeight="1">
      <x:c r="A3658" s="121" t="str">
        <x:v>D6-H-V5-HOME-CM09-S2-REPRISE---01</x:v>
      </x:c>
      <x:c r="B3658" s="122" t="str">
        <x:v>D6-H-V5-HOME-CM09-S2</x:v>
      </x:c>
      <x:c r="C3658" s="122" t="str">
        <x:v>REPRISE</x:v>
      </x:c>
      <x:c r="D3658" s="122" t="str">
        <x:v>-</x:v>
      </x:c>
      <x:c r="E3658" s="123" t="n">
        <x:v>1</x:v>
      </x:c>
      <x:c r="F3658" s="122" t="str">
        <x:v>Rival du Col des Échos</x:v>
      </x:c>
      <x:c r="G3658" s="122" t="str">
        <x:v>La voile annonce la même fenêtre. Prends le temps de la lire.</x:v>
      </x:c>
      <x:c r="H3658" s="122" t="str">
        <x:v>Désigne l’étape encore inachevée sans répéter les gestes déjà validés.</x:v>
      </x:c>
      <x:c r="I3658" s="122" t="str">
        <x:v>Réinteraction volontaire après interruption ; état de l’action conservé.</x:v>
      </x:c>
      <x:c r="J3658" s="122" t="str">
        <x:v>Maisons et vie des communautés</x:v>
      </x:c>
      <x:c r="K3658" s="125" t="n">
        <x:v>12</x:v>
      </x:c>
    </x:row>
    <x:row r="3659" ht="44" customHeight="1">
      <x:c r="A3659" s="126" t="str">
        <x:v>D6-H-V5-HOME-CM09-S2-CHOIX-A-01</x:v>
      </x:c>
      <x:c r="B3659" s="127" t="str">
        <x:v>D6-H-V5-HOME-CM09-S2</x:v>
      </x:c>
      <x:c r="C3659" s="127" t="str">
        <x:v>CHOIX</x:v>
      </x:c>
      <x:c r="D3659" s="127" t="str">
        <x:v>A</x:v>
      </x:c>
      <x:c r="E3659" s="128" t="n">
        <x:v>1</x:v>
      </x:c>
      <x:c r="F3659" s="127" t="str">
        <x:v>Joueur</x:v>
      </x:c>
      <x:c r="G3659" s="127" t="str">
        <x:v>Je te suivrai jusqu’au meilleur abri.</x:v>
      </x:c>
      <x:c r="H3659" s="127" t="str">
        <x:v>Regarder la personne ou l’appui concerné ; intention, pas résultat.</x:v>
      </x:c>
      <x:c r="I3659" s="127" t="str">
        <x:v>Approche disponible dans l’état réel de la scène ; accord des personnes impliquées.</x:v>
      </x:c>
      <x:c r="J3659" s="127" t="str">
        <x:v>Maisons et vie des communautés</x:v>
      </x:c>
      <x:c r="K3659" s="130" t="n">
        <x:v>6</x:v>
      </x:c>
    </x:row>
    <x:row r="3660" ht="44" customHeight="1">
      <x:c r="A3660" s="121" t="str">
        <x:v>D6-H-V5-HOME-CM09-S2-REPONSE-A-01</x:v>
      </x:c>
      <x:c r="B3660" s="122" t="str">
        <x:v>D6-H-V5-HOME-CM09-S2</x:v>
      </x:c>
      <x:c r="C3660" s="122" t="str">
        <x:v>REPONSE</x:v>
      </x:c>
      <x:c r="D3660" s="122" t="str">
        <x:v>A</x:v>
      </x:c>
      <x:c r="E3660" s="123" t="n">
        <x:v>1</x:v>
      </x:c>
      <x:c r="F3660" s="122" t="str">
        <x:v>Rival du Col des Échos</x:v>
      </x:c>
      <x:c r="G3660" s="122" t="str">
        <x:v>Alors gagne sur l’attente et l’esquive. Pas sur le bruit.</x:v>
      </x:c>
      <x:c r="H3660" s="122" t="str">
        <x:v>Réponse au choix retenu ; les autres réponses ne sont pas jouées.</x:v>
      </x:c>
      <x:c r="I3660" s="122" t="str">
        <x:v>Approche disponible dans l’état réel de la scène ; accord des personnes impliquées.</x:v>
      </x:c>
      <x:c r="J3660" s="122" t="str">
        <x:v>Maisons et vie des communautés</x:v>
      </x:c>
      <x:c r="K3660" s="125" t="n">
        <x:v>10</x:v>
      </x:c>
    </x:row>
    <x:row r="3661" ht="44" customHeight="1">
      <x:c r="A3661" s="126" t="str">
        <x:v>D6-H-V5-HOME-CM09-S2-CHOIX-B-01</x:v>
      </x:c>
      <x:c r="B3661" s="127" t="str">
        <x:v>D6-H-V5-HOME-CM09-S2</x:v>
      </x:c>
      <x:c r="C3661" s="127" t="str">
        <x:v>CHOIX</x:v>
      </x:c>
      <x:c r="D3661" s="127" t="str">
        <x:v>B</x:v>
      </x:c>
      <x:c r="E3661" s="128" t="n">
        <x:v>1</x:v>
      </x:c>
      <x:c r="F3661" s="127" t="str">
        <x:v>Joueur</x:v>
      </x:c>
      <x:c r="G3661" s="127" t="str">
        <x:v>Une fenêtre courte. Je pars avant toi.</x:v>
      </x:c>
      <x:c r="H3661" s="127" t="str">
        <x:v>Regarder la personne ou l’appui concerné ; intention, pas résultat.</x:v>
      </x:c>
      <x:c r="I3661" s="127" t="str">
        <x:v>Approche disponible dans l’état réel de la scène ; accord des personnes impliquées.</x:v>
      </x:c>
      <x:c r="J3661" s="127" t="str">
        <x:v>Maisons et vie des communautés</x:v>
      </x:c>
      <x:c r="K3661" s="130" t="n">
        <x:v>7</x:v>
      </x:c>
    </x:row>
    <x:row r="3662" ht="44" customHeight="1">
      <x:c r="A3662" s="121" t="str">
        <x:v>D6-H-V5-HOME-CM09-S2-REPONSE-B-01</x:v>
      </x:c>
      <x:c r="B3662" s="122" t="str">
        <x:v>D6-H-V5-HOME-CM09-S2</x:v>
      </x:c>
      <x:c r="C3662" s="122" t="str">
        <x:v>REPONSE</x:v>
      </x:c>
      <x:c r="D3662" s="122" t="str">
        <x:v>B</x:v>
      </x:c>
      <x:c r="E3662" s="123" t="n">
        <x:v>1</x:v>
      </x:c>
      <x:c r="F3662" s="122" t="str">
        <x:v>Rival du Col des Échos</x:v>
      </x:c>
      <x:c r="G3662" s="122" t="str">
        <x:v>Même limite de départ. La rafale ne nous accordera pas une seconde cour.</x:v>
      </x:c>
      <x:c r="H3662" s="122" t="str">
        <x:v>Réponse au choix retenu ; les autres réponses ne sont pas jouées.</x:v>
      </x:c>
      <x:c r="I3662" s="122" t="str">
        <x:v>Approche disponible dans l’état réel de la scène ; accord des personnes impliquées.</x:v>
      </x:c>
      <x:c r="J3662" s="122" t="str">
        <x:v>Maisons et vie des communautés</x:v>
      </x:c>
      <x:c r="K3662" s="125" t="n">
        <x:v>13</x:v>
      </x:c>
    </x:row>
    <x:row r="3663" ht="74" customHeight="1">
      <x:c r="A3663" s="126" t="str">
        <x:v>D6-H-V5-HOME-CM09-S3-OUV---01</x:v>
      </x:c>
      <x:c r="B3663" s="127" t="str">
        <x:v>D6-H-V5-HOME-CM09-S3</x:v>
      </x:c>
      <x:c r="C3663" s="127" t="str">
        <x:v>OUV</x:v>
      </x:c>
      <x:c r="D3663" s="127" t="str">
        <x:v>-</x:v>
      </x:c>
      <x:c r="E3663" s="128" t="n">
        <x:v>1</x:v>
      </x:c>
      <x:c r="F3663" s="127" t="str">
        <x:v>Artisan du Col des Échos</x:v>
      </x:c>
      <x:c r="G3663" s="127" t="str">
        <x:v>Ouvert, ton écran finit dans le sas. Fermé, il tient bien le vent.</x:v>
      </x:c>
      <x:c r="H3663" s="127" t="str">
        <x:v>Le locuteur regarde le détail matériel concerné ; clic bref ou inclinaison du masque, sans traduction lexicale inventée.</x:v>
      </x:c>
      <x:c r="I3663" s="127" t="str">
        <x:v>Aménagement autorisé ; HOME-CM09 est l’unique résidence active ; droits d’accueil/aménagement correspondant à la scène acquis ; personnes et objets présents.</x:v>
      </x:c>
      <x:c r="J3663" s="127" t="str">
        <x:v>Maisons et vie des communautés</x:v>
      </x:c>
      <x:c r="K3663" s="130" t="n">
        <x:v>13</x:v>
      </x:c>
    </x:row>
    <x:row r="3664" ht="74" customHeight="1">
      <x:c r="A3664" s="121" t="str">
        <x:v>D6-H-V5-HOME-CM09-S3-SUCCES---01</x:v>
      </x:c>
      <x:c r="B3664" s="122" t="str">
        <x:v>D6-H-V5-HOME-CM09-S3</x:v>
      </x:c>
      <x:c r="C3664" s="122" t="str">
        <x:v>SUCCES</x:v>
      </x:c>
      <x:c r="D3664" s="122" t="str">
        <x:v>-</x:v>
      </x:c>
      <x:c r="E3664" s="123" t="n">
        <x:v>1</x:v>
      </x:c>
      <x:c r="F3664" s="122" t="str">
        <x:v>Artisan du Col des Échos</x:v>
      </x:c>
      <x:c r="G3664" s="122" t="str">
        <x:v>L’écran sert l’atelier sans prendre le sas.</x:v>
      </x:c>
      <x:c r="H3664" s="122" t="str">
        <x:v>Après le geste final réellement réussi ; regard ou main vers son résultat visible.</x:v>
      </x:c>
      <x:c r="I3664" s="122" t="str">
        <x:v>Résultat correspondant effectivement constaté ; remplace ou supprime la ligne si choix de refus/différé/observation. Ne jamais jouer une victoire non acquise.</x:v>
      </x:c>
      <x:c r="J3664" s="122" t="str">
        <x:v>Maisons et vie des communautés</x:v>
      </x:c>
      <x:c r="K3664" s="125" t="n">
        <x:v>7</x:v>
      </x:c>
    </x:row>
    <x:row r="3665" ht="44" customHeight="1">
      <x:c r="A3665" s="126" t="str">
        <x:v>D6-H-V5-HOME-CM09-S3-ECHEC---01</x:v>
      </x:c>
      <x:c r="B3665" s="127" t="str">
        <x:v>D6-H-V5-HOME-CM09-S3</x:v>
      </x:c>
      <x:c r="C3665" s="127" t="str">
        <x:v>ECHEC</x:v>
      </x:c>
      <x:c r="D3665" s="127" t="str">
        <x:v>-</x:v>
      </x:c>
      <x:c r="E3665" s="128" t="n">
        <x:v>1</x:v>
      </x:c>
      <x:c r="F3665" s="127" t="str">
        <x:v>Artisan du Col des Échos</x:v>
      </x:c>
      <x:c r="G3665" s="127" t="str">
        <x:v>Le témoin bute dans le pied. Le passage n’est pas libre.</x:v>
      </x:c>
      <x:c r="H3665" s="127" t="str">
        <x:v>Au dernier état stable ; geste arrêté, aucune perte ou casse ajoutée par la réplique.</x:v>
      </x:c>
      <x:c r="I3665" s="127" t="str">
        <x:v>Échec ou blocage correspondant effectivement observé ; les dégâts, objets et positions persistent.</x:v>
      </x:c>
      <x:c r="J3665" s="127" t="str">
        <x:v>Maisons et vie des communautés</x:v>
      </x:c>
      <x:c r="K3665" s="130" t="n">
        <x:v>11</x:v>
      </x:c>
    </x:row>
    <x:row r="3666" ht="44" customHeight="1">
      <x:c r="A3666" s="121" t="str">
        <x:v>D6-H-V5-HOME-CM09-S3-REPRISE---01</x:v>
      </x:c>
      <x:c r="B3666" s="122" t="str">
        <x:v>D6-H-V5-HOME-CM09-S3</x:v>
      </x:c>
      <x:c r="C3666" s="122" t="str">
        <x:v>REPRISE</x:v>
      </x:c>
      <x:c r="D3666" s="122" t="str">
        <x:v>-</x:v>
      </x:c>
      <x:c r="E3666" s="123" t="n">
        <x:v>1</x:v>
      </x:c>
      <x:c r="F3666" s="122" t="str">
        <x:v>Artisan du Col des Échos</x:v>
      </x:c>
      <x:c r="G3666" s="122" t="str">
        <x:v>La première pose convient. Vérifie les deux autres avant de terminer.</x:v>
      </x:c>
      <x:c r="H3666" s="122" t="str">
        <x:v>Désigne l’étape encore inachevée sans répéter les gestes déjà validés.</x:v>
      </x:c>
      <x:c r="I3666" s="122" t="str">
        <x:v>Réinteraction volontaire après interruption ; état de l’action conservé.</x:v>
      </x:c>
      <x:c r="J3666" s="122" t="str">
        <x:v>Maisons et vie des communautés</x:v>
      </x:c>
      <x:c r="K3666" s="125" t="n">
        <x:v>11</x:v>
      </x:c>
    </x:row>
    <x:row r="3667" ht="44" customHeight="1">
      <x:c r="A3667" s="126" t="str">
        <x:v>D6-H-V5-HOME-CM09-S3-CHOIX-A-01</x:v>
      </x:c>
      <x:c r="B3667" s="127" t="str">
        <x:v>D6-H-V5-HOME-CM09-S3</x:v>
      </x:c>
      <x:c r="C3667" s="127" t="str">
        <x:v>CHOIX</x:v>
      </x:c>
      <x:c r="D3667" s="127" t="str">
        <x:v>A</x:v>
      </x:c>
      <x:c r="E3667" s="128" t="n">
        <x:v>1</x:v>
      </x:c>
      <x:c r="F3667" s="127" t="str">
        <x:v>Joueur</x:v>
      </x:c>
      <x:c r="G3667" s="127" t="str">
        <x:v>Je choisis l’écran fixe.</x:v>
      </x:c>
      <x:c r="H3667" s="127" t="str">
        <x:v>Regarder la personne ou l’appui concerné ; intention, pas résultat.</x:v>
      </x:c>
      <x:c r="I3667" s="127" t="str">
        <x:v>Approche disponible dans l’état réel de la scène ; accord des personnes impliquées.</x:v>
      </x:c>
      <x:c r="J3667" s="127" t="str">
        <x:v>Maisons et vie des communautés</x:v>
      </x:c>
      <x:c r="K3667" s="130" t="n">
        <x:v>4</x:v>
      </x:c>
    </x:row>
    <x:row r="3668" ht="44" customHeight="1">
      <x:c r="A3668" s="121" t="str">
        <x:v>D6-H-V5-HOME-CM09-S3-REPONSE-A-01</x:v>
      </x:c>
      <x:c r="B3668" s="122" t="str">
        <x:v>D6-H-V5-HOME-CM09-S3</x:v>
      </x:c>
      <x:c r="C3668" s="122" t="str">
        <x:v>REPONSE</x:v>
      </x:c>
      <x:c r="D3668" s="122" t="str">
        <x:v>A</x:v>
      </x:c>
      <x:c r="E3668" s="123" t="n">
        <x:v>1</x:v>
      </x:c>
      <x:c r="F3668" s="122" t="str">
        <x:v>Artisan du Col des Échos</x:v>
      </x:c>
      <x:c r="G3668" s="122" t="str">
        <x:v>Tu perdras cette vue depuis l’établi. Essaie avant de le fixer.</x:v>
      </x:c>
      <x:c r="H3668" s="122" t="str">
        <x:v>Réponse au choix retenu ; les autres réponses ne sont pas jouées.</x:v>
      </x:c>
      <x:c r="I3668" s="122" t="str">
        <x:v>Approche disponible dans l’état réel de la scène ; accord des personnes impliquées.</x:v>
      </x:c>
      <x:c r="J3668" s="122" t="str">
        <x:v>Maisons et vie des communautés</x:v>
      </x:c>
      <x:c r="K3668" s="125" t="n">
        <x:v>11</x:v>
      </x:c>
    </x:row>
    <x:row r="3669" ht="44" customHeight="1">
      <x:c r="A3669" s="126" t="str">
        <x:v>D6-H-V5-HOME-CM09-S3-CHOIX-B-01</x:v>
      </x:c>
      <x:c r="B3669" s="127" t="str">
        <x:v>D6-H-V5-HOME-CM09-S3</x:v>
      </x:c>
      <x:c r="C3669" s="127" t="str">
        <x:v>CHOIX</x:v>
      </x:c>
      <x:c r="D3669" s="127" t="str">
        <x:v>B</x:v>
      </x:c>
      <x:c r="E3669" s="128" t="n">
        <x:v>1</x:v>
      </x:c>
      <x:c r="F3669" s="127" t="str">
        <x:v>Joueur</x:v>
      </x:c>
      <x:c r="G3669" s="127" t="str">
        <x:v>Je veux pouvoir le replier.</x:v>
      </x:c>
      <x:c r="H3669" s="127" t="str">
        <x:v>Regarder la personne ou l’appui concerné ; intention, pas résultat.</x:v>
      </x:c>
      <x:c r="I3669" s="127" t="str">
        <x:v>Approche disponible dans l’état réel de la scène ; accord des personnes impliquées.</x:v>
      </x:c>
      <x:c r="J3669" s="127" t="str">
        <x:v>Maisons et vie des communautés</x:v>
      </x:c>
      <x:c r="K3669" s="130" t="n">
        <x:v>5</x:v>
      </x:c>
    </x:row>
    <x:row r="3670" ht="44" customHeight="1">
      <x:c r="A3670" s="121" t="str">
        <x:v>D6-H-V5-HOME-CM09-S3-REPONSE-B-01</x:v>
      </x:c>
      <x:c r="B3670" s="122" t="str">
        <x:v>D6-H-V5-HOME-CM09-S3</x:v>
      </x:c>
      <x:c r="C3670" s="122" t="str">
        <x:v>REPONSE</x:v>
      </x:c>
      <x:c r="D3670" s="122" t="str">
        <x:v>B</x:v>
      </x:c>
      <x:c r="E3670" s="123" t="n">
        <x:v>1</x:v>
      </x:c>
      <x:c r="F3670" s="122" t="str">
        <x:v>Artisan du Col des Échos</x:v>
      </x:c>
      <x:c r="G3670" s="122" t="str">
        <x:v>Fais passer une charge entre ses trois poses. Il faut garder la sortie.</x:v>
      </x:c>
      <x:c r="H3670" s="122" t="str">
        <x:v>Réponse au choix retenu ; les autres réponses ne sont pas jouées.</x:v>
      </x:c>
      <x:c r="I3670" s="122" t="str">
        <x:v>Approche disponible dans l’état réel de la scène ; accord des personnes impliquées.</x:v>
      </x:c>
      <x:c r="J3670" s="122" t="str">
        <x:v>Maisons et vie des communautés</x:v>
      </x:c>
      <x:c r="K3670" s="125" t="n">
        <x:v>13</x:v>
      </x:c>
    </x:row>
    <x:row r="3671" ht="74" customHeight="1">
      <x:c r="A3671" s="126" t="str">
        <x:v>D6-H-V5-HOME-CM10-S1-OUV---01</x:v>
      </x:c>
      <x:c r="B3671" s="127" t="str">
        <x:v>D6-H-V5-HOME-CM10-S1</x:v>
      </x:c>
      <x:c r="C3671" s="127" t="str">
        <x:v>OUV</x:v>
      </x:c>
      <x:c r="D3671" s="127" t="str">
        <x:v>-</x:v>
      </x:c>
      <x:c r="E3671" s="128" t="n">
        <x:v>1</x:v>
      </x:c>
      <x:c r="F3671" s="127" t="str">
        <x:v>Veilleuse des Tours du Vent</x:v>
      </x:c>
      <x:c r="G3671" s="127" t="str">
        <x:v>La troisième balise semble plus proche quand l’orage blanchit la faille.</x:v>
      </x:c>
      <x:c r="H3671" s="127" t="str">
        <x:v>Le locuteur regarde le détail matériel concerné ; clic bref ou inclinaison du masque, sans traduction lexicale inventée.</x:v>
      </x:c>
      <x:c r="I3671" s="127" t="str">
        <x:v>Après l’ouverture du guet ; HOME-CM10 est l’unique résidence active ; droits d’accueil/aménagement correspondant à la scène acquis ; personnes et objets présents.</x:v>
      </x:c>
      <x:c r="J3671" s="127" t="str">
        <x:v>Maisons et vie des communautés</x:v>
      </x:c>
      <x:c r="K3671" s="130" t="n">
        <x:v>11</x:v>
      </x:c>
    </x:row>
    <x:row r="3672" ht="74" customHeight="1">
      <x:c r="A3672" s="121" t="str">
        <x:v>D6-H-V5-HOME-CM10-S1-SUCCES---01</x:v>
      </x:c>
      <x:c r="B3672" s="122" t="str">
        <x:v>D6-H-V5-HOME-CM10-S1</x:v>
      </x:c>
      <x:c r="C3672" s="122" t="str">
        <x:v>SUCCES</x:v>
      </x:c>
      <x:c r="D3672" s="122" t="str">
        <x:v>-</x:v>
      </x:c>
      <x:c r="E3672" s="123" t="n">
        <x:v>1</x:v>
      </x:c>
      <x:c r="F3672" s="122" t="str">
        <x:v>Veilleuse des Tours du Vent</x:v>
      </x:c>
      <x:c r="G3672" s="122" t="str">
        <x:v>Le logis se distingue. Les secteurs plus loin restent à reconnaître.</x:v>
      </x:c>
      <x:c r="H3672" s="122" t="str">
        <x:v>Après le geste final réellement réussi ; regard ou main vers son résultat visible.</x:v>
      </x:c>
      <x:c r="I3672" s="122" t="str">
        <x:v>Résultat correspondant effectivement constaté ; remplace ou supprime la ligne si choix de refus/différé/observation. Ne jamais jouer une victoire non acquise.</x:v>
      </x:c>
      <x:c r="J3672" s="122" t="str">
        <x:v>Maisons et vie des communautés</x:v>
      </x:c>
      <x:c r="K3672" s="125" t="n">
        <x:v>11</x:v>
      </x:c>
    </x:row>
    <x:row r="3673" ht="44" customHeight="1">
      <x:c r="A3673" s="126" t="str">
        <x:v>D6-H-V5-HOME-CM10-S1-ECHEC---01</x:v>
      </x:c>
      <x:c r="B3673" s="127" t="str">
        <x:v>D6-H-V5-HOME-CM10-S1</x:v>
      </x:c>
      <x:c r="C3673" s="127" t="str">
        <x:v>ECHEC</x:v>
      </x:c>
      <x:c r="D3673" s="127" t="str">
        <x:v>-</x:v>
      </x:c>
      <x:c r="E3673" s="128" t="n">
        <x:v>1</x:v>
      </x:c>
      <x:c r="F3673" s="127" t="str">
        <x:v>Veilleuse des Tours du Vent</x:v>
      </x:c>
      <x:c r="G3673" s="127" t="str">
        <x:v>Le panneau a sa face sombre vers nous. Regarde sa pose.</x:v>
      </x:c>
      <x:c r="H3673" s="127" t="str">
        <x:v>Au dernier état stable ; geste arrêté, aucune perte ou casse ajoutée par la réplique.</x:v>
      </x:c>
      <x:c r="I3673" s="127" t="str">
        <x:v>Échec ou blocage correspondant effectivement observé ; les dégâts, objets et positions persistent.</x:v>
      </x:c>
      <x:c r="J3673" s="127" t="str">
        <x:v>Maisons et vie des communautés</x:v>
      </x:c>
      <x:c r="K3673" s="130" t="n">
        <x:v>11</x:v>
      </x:c>
    </x:row>
    <x:row r="3674" ht="44" customHeight="1">
      <x:c r="A3674" s="121" t="str">
        <x:v>D6-H-V5-HOME-CM10-S1-REPRISE---01</x:v>
      </x:c>
      <x:c r="B3674" s="122" t="str">
        <x:v>D6-H-V5-HOME-CM10-S1</x:v>
      </x:c>
      <x:c r="C3674" s="122" t="str">
        <x:v>REPRISE</x:v>
      </x:c>
      <x:c r="D3674" s="122" t="str">
        <x:v>-</x:v>
      </x:c>
      <x:c r="E3674" s="123" t="n">
        <x:v>1</x:v>
      </x:c>
      <x:c r="F3674" s="122" t="str">
        <x:v>Veilleuse des Tours du Vent</x:v>
      </x:c>
      <x:c r="G3674" s="122" t="str">
        <x:v>Deux balises répondent. La dernière demande encore un essai depuis l’approche.</x:v>
      </x:c>
      <x:c r="H3674" s="122" t="str">
        <x:v>Désigne l’étape encore inachevée sans répéter les gestes déjà validés.</x:v>
      </x:c>
      <x:c r="I3674" s="122" t="str">
        <x:v>Réinteraction volontaire après interruption ; état de l’action conservé.</x:v>
      </x:c>
      <x:c r="J3674" s="122" t="str">
        <x:v>Maisons et vie des communautés</x:v>
      </x:c>
      <x:c r="K3674" s="125" t="n">
        <x:v>11</x:v>
      </x:c>
    </x:row>
    <x:row r="3675" ht="44" customHeight="1">
      <x:c r="A3675" s="126" t="str">
        <x:v>D6-H-V5-HOME-CM10-S1-CHOIX-A-01</x:v>
      </x:c>
      <x:c r="B3675" s="127" t="str">
        <x:v>D6-H-V5-HOME-CM10-S1</x:v>
      </x:c>
      <x:c r="C3675" s="127" t="str">
        <x:v>CHOIX</x:v>
      </x:c>
      <x:c r="D3675" s="127" t="str">
        <x:v>A</x:v>
      </x:c>
      <x:c r="E3675" s="128" t="n">
        <x:v>1</x:v>
      </x:c>
      <x:c r="F3675" s="127" t="str">
        <x:v>Joueur</x:v>
      </x:c>
      <x:c r="G3675" s="127" t="str">
        <x:v>Je conserve le signal visible de loin.</x:v>
      </x:c>
      <x:c r="H3675" s="127" t="str">
        <x:v>Regarder la personne ou l’appui concerné ; intention, pas résultat.</x:v>
      </x:c>
      <x:c r="I3675" s="127" t="str">
        <x:v>Approche disponible dans l’état réel de la scène ; accord des personnes impliquées.</x:v>
      </x:c>
      <x:c r="J3675" s="127" t="str">
        <x:v>Maisons et vie des communautés</x:v>
      </x:c>
      <x:c r="K3675" s="130" t="n">
        <x:v>7</x:v>
      </x:c>
    </x:row>
    <x:row r="3676" ht="44" customHeight="1">
      <x:c r="A3676" s="121" t="str">
        <x:v>D6-H-V5-HOME-CM10-S1-REPONSE-A-01</x:v>
      </x:c>
      <x:c r="B3676" s="122" t="str">
        <x:v>D6-H-V5-HOME-CM10-S1</x:v>
      </x:c>
      <x:c r="C3676" s="122" t="str">
        <x:v>REPONSE</x:v>
      </x:c>
      <x:c r="D3676" s="122" t="str">
        <x:v>A</x:v>
      </x:c>
      <x:c r="E3676" s="123" t="n">
        <x:v>1</x:v>
      </x:c>
      <x:c r="F3676" s="122" t="str">
        <x:v>Veilleuse des Tours du Vent</x:v>
      </x:c>
      <x:c r="G3676" s="122" t="str">
        <x:v>Retourne au point haut ; c’est de là que les arrivants le cherchent.</x:v>
      </x:c>
      <x:c r="H3676" s="122" t="str">
        <x:v>Réponse au choix retenu ; les autres réponses ne sont pas jouées.</x:v>
      </x:c>
      <x:c r="I3676" s="122" t="str">
        <x:v>Approche disponible dans l’état réel de la scène ; accord des personnes impliquées.</x:v>
      </x:c>
      <x:c r="J3676" s="122" t="str">
        <x:v>Maisons et vie des communautés</x:v>
      </x:c>
      <x:c r="K3676" s="125" t="n">
        <x:v>13</x:v>
      </x:c>
    </x:row>
    <x:row r="3677" ht="44" customHeight="1">
      <x:c r="A3677" s="126" t="str">
        <x:v>D6-H-V5-HOME-CM10-S1-CHOIX-B-01</x:v>
      </x:c>
      <x:c r="B3677" s="127" t="str">
        <x:v>D6-H-V5-HOME-CM10-S1</x:v>
      </x:c>
      <x:c r="C3677" s="127" t="str">
        <x:v>CHOIX</x:v>
      </x:c>
      <x:c r="D3677" s="127" t="str">
        <x:v>B</x:v>
      </x:c>
      <x:c r="E3677" s="128" t="n">
        <x:v>1</x:v>
      </x:c>
      <x:c r="F3677" s="127" t="str">
        <x:v>Joueur</x:v>
      </x:c>
      <x:c r="G3677" s="127" t="str">
        <x:v>Je rends l’approche du logis plus claire.</x:v>
      </x:c>
      <x:c r="H3677" s="127" t="str">
        <x:v>Regarder la personne ou l’appui concerné ; intention, pas résultat.</x:v>
      </x:c>
      <x:c r="I3677" s="127" t="str">
        <x:v>Approche disponible dans l’état réel de la scène ; accord des personnes impliquées.</x:v>
      </x:c>
      <x:c r="J3677" s="127" t="str">
        <x:v>Maisons et vie des communautés</x:v>
      </x:c>
      <x:c r="K3677" s="130" t="n">
        <x:v>7</x:v>
      </x:c>
    </x:row>
    <x:row r="3678" ht="44" customHeight="1">
      <x:c r="A3678" s="121" t="str">
        <x:v>D6-H-V5-HOME-CM10-S1-REPONSE-B-01</x:v>
      </x:c>
      <x:c r="B3678" s="122" t="str">
        <x:v>D6-H-V5-HOME-CM10-S1</x:v>
      </x:c>
      <x:c r="C3678" s="122" t="str">
        <x:v>REPONSE</x:v>
      </x:c>
      <x:c r="D3678" s="122" t="str">
        <x:v>B</x:v>
      </x:c>
      <x:c r="E3678" s="123" t="n">
        <x:v>1</x:v>
      </x:c>
      <x:c r="F3678" s="122" t="str">
        <x:v>Veilleuse des Tours du Vent</x:v>
      </x:c>
      <x:c r="G3678" s="122" t="str">
        <x:v>Alors compare les deux dernières lumières depuis la faille.</x:v>
      </x:c>
      <x:c r="H3678" s="122" t="str">
        <x:v>Réponse au choix retenu ; les autres réponses ne sont pas jouées.</x:v>
      </x:c>
      <x:c r="I3678" s="122" t="str">
        <x:v>Approche disponible dans l’état réel de la scène ; accord des personnes impliquées.</x:v>
      </x:c>
      <x:c r="J3678" s="122" t="str">
        <x:v>Maisons et vie des communautés</x:v>
      </x:c>
      <x:c r="K3678" s="125" t="n">
        <x:v>9</x:v>
      </x:c>
    </x:row>
    <x:row r="3679" ht="74" customHeight="1">
      <x:c r="A3679" s="126" t="str">
        <x:v>D6-H-V5-HOME-CM10-S2-OUV---01</x:v>
      </x:c>
      <x:c r="B3679" s="127" t="str">
        <x:v>D6-H-V5-HOME-CM10-S2</x:v>
      </x:c>
      <x:c r="C3679" s="127" t="str">
        <x:v>OUV</x:v>
      </x:c>
      <x:c r="D3679" s="127" t="str">
        <x:v>-</x:v>
      </x:c>
      <x:c r="E3679" s="128" t="n">
        <x:v>1</x:v>
      </x:c>
      <x:c r="F3679" s="127" t="str">
        <x:v>Veilleuse des Tours du Vent</x:v>
      </x:c>
      <x:c r="G3679" s="127" t="str">
        <x:v>À cette heure, la fente montre une autre silhouette sur ton objet.</x:v>
      </x:c>
      <x:c r="H3679" s="127" t="str">
        <x:v>Le locuteur regarde le détail matériel concerné ; clic bref ou inclinaison du masque, sans traduction lexicale inventée.</x:v>
      </x:c>
      <x:c r="I3679" s="127" t="str">
        <x:v>Trophée portant une marque discrète ; HOME-CM10 est l’unique résidence active ; droits d’accueil/aménagement correspondant à la scène acquis ; personnes et objets présents.</x:v>
      </x:c>
      <x:c r="J3679" s="127" t="str">
        <x:v>Maisons et vie des communautés</x:v>
      </x:c>
      <x:c r="K3679" s="130" t="n">
        <x:v>12</x:v>
      </x:c>
    </x:row>
    <x:row r="3680" ht="74" customHeight="1">
      <x:c r="A3680" s="121" t="str">
        <x:v>D6-H-V5-HOME-CM10-S2-SUCCES---01</x:v>
      </x:c>
      <x:c r="B3680" s="122" t="str">
        <x:v>D6-H-V5-HOME-CM10-S2</x:v>
      </x:c>
      <x:c r="C3680" s="122" t="str">
        <x:v>SUCCES</x:v>
      </x:c>
      <x:c r="D3680" s="122" t="str">
        <x:v>-</x:v>
      </x:c>
      <x:c r="E3680" s="123" t="n">
        <x:v>1</x:v>
      </x:c>
      <x:c r="F3680" s="122" t="str">
        <x:v>Veilleuse des Tours du Vent</x:v>
      </x:c>
      <x:c r="G3680" s="122" t="str">
        <x:v>La marque se lit sans que ton ombre la couvre.</x:v>
      </x:c>
      <x:c r="H3680" s="122" t="str">
        <x:v>Après le geste final réellement réussi ; regard ou main vers son résultat visible.</x:v>
      </x:c>
      <x:c r="I3680" s="122" t="str">
        <x:v>Résultat correspondant effectivement constaté ; remplace ou supprime la ligne si choix de refus/différé/observation. Ne jamais jouer une victoire non acquise.</x:v>
      </x:c>
      <x:c r="J3680" s="122" t="str">
        <x:v>Maisons et vie des communautés</x:v>
      </x:c>
      <x:c r="K3680" s="125" t="n">
        <x:v>10</x:v>
      </x:c>
    </x:row>
    <x:row r="3681" ht="44" customHeight="1">
      <x:c r="A3681" s="126" t="str">
        <x:v>D6-H-V5-HOME-CM10-S2-ECHEC---01</x:v>
      </x:c>
      <x:c r="B3681" s="127" t="str">
        <x:v>D6-H-V5-HOME-CM10-S2</x:v>
      </x:c>
      <x:c r="C3681" s="127" t="str">
        <x:v>ECHEC</x:v>
      </x:c>
      <x:c r="D3681" s="127" t="str">
        <x:v>-</x:v>
      </x:c>
      <x:c r="E3681" s="128" t="n">
        <x:v>1</x:v>
      </x:c>
      <x:c r="F3681" s="127" t="str">
        <x:v>Veilleuse des Tours du Vent</x:v>
      </x:c>
      <x:c r="G3681" s="127" t="str">
        <x:v>Tu me montres encore le reflet de face. Tourne le profil.</x:v>
      </x:c>
      <x:c r="H3681" s="127" t="str">
        <x:v>Au dernier état stable ; geste arrêté, aucune perte ou casse ajoutée par la réplique.</x:v>
      </x:c>
      <x:c r="I3681" s="127" t="str">
        <x:v>Échec ou blocage correspondant effectivement observé ; les dégâts, objets et positions persistent.</x:v>
      </x:c>
      <x:c r="J3681" s="127" t="str">
        <x:v>Maisons et vie des communautés</x:v>
      </x:c>
      <x:c r="K3681" s="130" t="n">
        <x:v>11</x:v>
      </x:c>
    </x:row>
    <x:row r="3682" ht="44" customHeight="1">
      <x:c r="A3682" s="121" t="str">
        <x:v>D6-H-V5-HOME-CM10-S2-REPRISE---01</x:v>
      </x:c>
      <x:c r="B3682" s="122" t="str">
        <x:v>D6-H-V5-HOME-CM10-S2</x:v>
      </x:c>
      <x:c r="C3682" s="122" t="str">
        <x:v>REPRISE</x:v>
      </x:c>
      <x:c r="D3682" s="122" t="str">
        <x:v>-</x:v>
      </x:c>
      <x:c r="E3682" s="123" t="n">
        <x:v>1</x:v>
      </x:c>
      <x:c r="F3682" s="122" t="str">
        <x:v>Veilleuse des Tours du Vent</x:v>
      </x:c>
      <x:c r="G3682" s="122" t="str">
        <x:v>L’angle est retrouvé. Il reste à choisir ce qui l’éclairera.</x:v>
      </x:c>
      <x:c r="H3682" s="122" t="str">
        <x:v>Désigne l’étape encore inachevée sans répéter les gestes déjà validés.</x:v>
      </x:c>
      <x:c r="I3682" s="122" t="str">
        <x:v>Réinteraction volontaire après interruption ; état de l’action conservé.</x:v>
      </x:c>
      <x:c r="J3682" s="122" t="str">
        <x:v>Maisons et vie des communautés</x:v>
      </x:c>
      <x:c r="K3682" s="125" t="n">
        <x:v>10</x:v>
      </x:c>
    </x:row>
    <x:row r="3683" ht="44" customHeight="1">
      <x:c r="A3683" s="126" t="str">
        <x:v>D6-H-V5-HOME-CM10-S2-CHOIX-A-01</x:v>
      </x:c>
      <x:c r="B3683" s="127" t="str">
        <x:v>D6-H-V5-HOME-CM10-S2</x:v>
      </x:c>
      <x:c r="C3683" s="127" t="str">
        <x:v>CHOIX</x:v>
      </x:c>
      <x:c r="D3683" s="127" t="str">
        <x:v>A</x:v>
      </x:c>
      <x:c r="E3683" s="128" t="n">
        <x:v>1</x:v>
      </x:c>
      <x:c r="F3683" s="127" t="str">
        <x:v>Joueur</x:v>
      </x:c>
      <x:c r="G3683" s="127" t="str">
        <x:v>Je garderai cette heure pour le récit.</x:v>
      </x:c>
      <x:c r="H3683" s="127" t="str">
        <x:v>Regarder la personne ou l’appui concerné ; intention, pas résultat.</x:v>
      </x:c>
      <x:c r="I3683" s="127" t="str">
        <x:v>Approche disponible dans l’état réel de la scène ; accord des personnes impliquées.</x:v>
      </x:c>
      <x:c r="J3683" s="127" t="str">
        <x:v>Maisons et vie des communautés</x:v>
      </x:c>
      <x:c r="K3683" s="130" t="n">
        <x:v>7</x:v>
      </x:c>
    </x:row>
    <x:row r="3684" ht="44" customHeight="1">
      <x:c r="A3684" s="121" t="str">
        <x:v>D6-H-V5-HOME-CM10-S2-REPONSE-A-01</x:v>
      </x:c>
      <x:c r="B3684" s="122" t="str">
        <x:v>D6-H-V5-HOME-CM10-S2</x:v>
      </x:c>
      <x:c r="C3684" s="122" t="str">
        <x:v>REPONSE</x:v>
      </x:c>
      <x:c r="D3684" s="122" t="str">
        <x:v>A</x:v>
      </x:c>
      <x:c r="E3684" s="123" t="n">
        <x:v>1</x:v>
      </x:c>
      <x:c r="F3684" s="122" t="str">
        <x:v>Veilleuse des Tours du Vent</x:v>
      </x:c>
      <x:c r="G3684" s="122" t="str">
        <x:v>Préviens les visiteurs. La lumière ne restera pas pour eux.</x:v>
      </x:c>
      <x:c r="H3684" s="122" t="str">
        <x:v>Réponse au choix retenu ; les autres réponses ne sont pas jouées.</x:v>
      </x:c>
      <x:c r="I3684" s="122" t="str">
        <x:v>Approche disponible dans l’état réel de la scène ; accord des personnes impliquées.</x:v>
      </x:c>
      <x:c r="J3684" s="122" t="str">
        <x:v>Maisons et vie des communautés</x:v>
      </x:c>
      <x:c r="K3684" s="125" t="n">
        <x:v>10</x:v>
      </x:c>
    </x:row>
    <x:row r="3685" ht="44" customHeight="1">
      <x:c r="A3685" s="126" t="str">
        <x:v>D6-H-V5-HOME-CM10-S2-CHOIX-B-01</x:v>
      </x:c>
      <x:c r="B3685" s="127" t="str">
        <x:v>D6-H-V5-HOME-CM10-S2</x:v>
      </x:c>
      <x:c r="C3685" s="127" t="str">
        <x:v>CHOIX</x:v>
      </x:c>
      <x:c r="D3685" s="127" t="str">
        <x:v>B</x:v>
      </x:c>
      <x:c r="E3685" s="128" t="n">
        <x:v>1</x:v>
      </x:c>
      <x:c r="F3685" s="127" t="str">
        <x:v>Joueur</x:v>
      </x:c>
      <x:c r="G3685" s="127" t="str">
        <x:v>Je pose une lampe pour le regarder à mon retour.</x:v>
      </x:c>
      <x:c r="H3685" s="127" t="str">
        <x:v>Regarder la personne ou l’appui concerné ; intention, pas résultat.</x:v>
      </x:c>
      <x:c r="I3685" s="127" t="str">
        <x:v>Approche disponible dans l’état réel de la scène ; accord des personnes impliquées.</x:v>
      </x:c>
      <x:c r="J3685" s="127" t="str">
        <x:v>Maisons et vie des communautés</x:v>
      </x:c>
      <x:c r="K3685" s="130" t="n">
        <x:v>10</x:v>
      </x:c>
    </x:row>
    <x:row r="3686" ht="44" customHeight="1">
      <x:c r="A3686" s="121" t="str">
        <x:v>D6-H-V5-HOME-CM10-S2-REPONSE-B-01</x:v>
      </x:c>
      <x:c r="B3686" s="122" t="str">
        <x:v>D6-H-V5-HOME-CM10-S2</x:v>
      </x:c>
      <x:c r="C3686" s="122" t="str">
        <x:v>REPONSE</x:v>
      </x:c>
      <x:c r="D3686" s="122" t="str">
        <x:v>B</x:v>
      </x:c>
      <x:c r="E3686" s="123" t="n">
        <x:v>1</x:v>
      </x:c>
      <x:c r="F3686" s="122" t="str">
        <x:v>Veilleuse des Tours du Vent</x:v>
      </x:c>
      <x:c r="G3686" s="122" t="str">
        <x:v>Cherche le même angle ; une lumière plus forte ne suffit pas.</x:v>
      </x:c>
      <x:c r="H3686" s="122" t="str">
        <x:v>Réponse au choix retenu ; les autres réponses ne sont pas jouées.</x:v>
      </x:c>
      <x:c r="I3686" s="122" t="str">
        <x:v>Approche disponible dans l’état réel de la scène ; accord des personnes impliquées.</x:v>
      </x:c>
      <x:c r="J3686" s="122" t="str">
        <x:v>Maisons et vie des communautés</x:v>
      </x:c>
      <x:c r="K3686" s="125" t="n">
        <x:v>12</x:v>
      </x:c>
    </x:row>
    <x:row r="3687" ht="74" customHeight="1">
      <x:c r="A3687" s="126" t="str">
        <x:v>D6-H-V5-HOME-CM10-S3-OUV---01</x:v>
      </x:c>
      <x:c r="B3687" s="127" t="str">
        <x:v>D6-H-V5-HOME-CM10-S3</x:v>
      </x:c>
      <x:c r="C3687" s="127" t="str">
        <x:v>OUV</x:v>
      </x:c>
      <x:c r="D3687" s="127" t="str">
        <x:v>-</x:v>
      </x:c>
      <x:c r="E3687" s="128" t="n">
        <x:v>1</x:v>
      </x:c>
      <x:c r="F3687" s="127" t="str">
        <x:v>Allié de guet aux Tours du Vent</x:v>
      </x:c>
      <x:c r="G3687" s="127" t="str">
        <x:v>Je prends la faille basse. D’ici, tu verras ce qui passe sur la crête.</x:v>
      </x:c>
      <x:c r="H3687" s="127" t="str">
        <x:v>Le locuteur regarde le détail matériel concerné ; clic bref ou inclinaison du masque, sans traduction lexicale inventée.</x:v>
      </x:c>
      <x:c r="I3687" s="127" t="str">
        <x:v>Réception autorisée ; allié disponible ; HOME-CM10 est l’unique résidence active ; droits d’accueil/aménagement correspondant à la scène acquis ; personnes et objets présents.</x:v>
      </x:c>
      <x:c r="J3687" s="127" t="str">
        <x:v>Maisons et vie des communautés</x:v>
      </x:c>
      <x:c r="K3687" s="130" t="n">
        <x:v>14</x:v>
      </x:c>
    </x:row>
    <x:row r="3688" ht="74" customHeight="1">
      <x:c r="A3688" s="121" t="str">
        <x:v>D6-H-V5-HOME-CM10-S3-SUCCES---01</x:v>
      </x:c>
      <x:c r="B3688" s="122" t="str">
        <x:v>D6-H-V5-HOME-CM10-S3</x:v>
      </x:c>
      <x:c r="C3688" s="122" t="str">
        <x:v>SUCCES</x:v>
      </x:c>
      <x:c r="D3688" s="122" t="str">
        <x:v>-</x:v>
      </x:c>
      <x:c r="E3688" s="123" t="n">
        <x:v>1</x:v>
      </x:c>
      <x:c r="F3688" s="122" t="str">
        <x:v>Allié de guet aux Tours du Vent</x:v>
      </x:c>
      <x:c r="G3688" s="122" t="str">
        <x:v>Nous avons séparé le retour du mouvement de la faune.</x:v>
      </x:c>
      <x:c r="H3688" s="122" t="str">
        <x:v>Après le geste final réellement réussi ; regard ou main vers son résultat visible.</x:v>
      </x:c>
      <x:c r="I3688" s="122" t="str">
        <x:v>Résultat correspondant effectivement constaté ; remplace ou supprime la ligne si choix de refus/différé/observation. Ne jamais jouer une victoire non acquise.</x:v>
      </x:c>
      <x:c r="J3688" s="122" t="str">
        <x:v>Maisons et vie des communautés</x:v>
      </x:c>
      <x:c r="K3688" s="125" t="n">
        <x:v>10</x:v>
      </x:c>
    </x:row>
    <x:row r="3689" ht="44" customHeight="1">
      <x:c r="A3689" s="126" t="str">
        <x:v>D6-H-V5-HOME-CM10-S3-ECHEC---01</x:v>
      </x:c>
      <x:c r="B3689" s="127" t="str">
        <x:v>D6-H-V5-HOME-CM10-S3</x:v>
      </x:c>
      <x:c r="C3689" s="127" t="str">
        <x:v>ECHEC</x:v>
      </x:c>
      <x:c r="D3689" s="127" t="str">
        <x:v>-</x:v>
      </x:c>
      <x:c r="E3689" s="128" t="n">
        <x:v>1</x:v>
      </x:c>
      <x:c r="F3689" s="127" t="str">
        <x:v>Allié de guet aux Tours du Vent</x:v>
      </x:c>
      <x:c r="G3689" s="127" t="str">
        <x:v>Tu as suivi la lumière dans l’eau. Le mouvement venait de la crête.</x:v>
      </x:c>
      <x:c r="H3689" s="127" t="str">
        <x:v>Au dernier état stable ; geste arrêté, aucune perte ou casse ajoutée par la réplique.</x:v>
      </x:c>
      <x:c r="I3689" s="127" t="str">
        <x:v>Échec ou blocage correspondant effectivement observé ; les dégâts, objets et positions persistent.</x:v>
      </x:c>
      <x:c r="J3689" s="127" t="str">
        <x:v>Maisons et vie des communautés</x:v>
      </x:c>
      <x:c r="K3689" s="130" t="n">
        <x:v>13</x:v>
      </x:c>
    </x:row>
    <x:row r="3690" ht="44" customHeight="1">
      <x:c r="A3690" s="121" t="str">
        <x:v>D6-H-V5-HOME-CM10-S3-REPRISE---01</x:v>
      </x:c>
      <x:c r="B3690" s="122" t="str">
        <x:v>D6-H-V5-HOME-CM10-S3</x:v>
      </x:c>
      <x:c r="C3690" s="122" t="str">
        <x:v>REPRISE</x:v>
      </x:c>
      <x:c r="D3690" s="122" t="str">
        <x:v>-</x:v>
      </x:c>
      <x:c r="E3690" s="123" t="n">
        <x:v>1</x:v>
      </x:c>
      <x:c r="F3690" s="122" t="str">
        <x:v>Allié de guet aux Tours du Vent</x:v>
      </x:c>
      <x:c r="G3690" s="122" t="str">
        <x:v>Nos places sont prêtes. Reprenons au prochain mouvement, sans refaire la nuit.</x:v>
      </x:c>
      <x:c r="H3690" s="122" t="str">
        <x:v>Désigne l’étape encore inachevée sans répéter les gestes déjà validés.</x:v>
      </x:c>
      <x:c r="I3690" s="122" t="str">
        <x:v>Réinteraction volontaire après interruption ; état de l’action conservé.</x:v>
      </x:c>
      <x:c r="J3690" s="122" t="str">
        <x:v>Maisons et vie des communautés</x:v>
      </x:c>
      <x:c r="K3690" s="125" t="n">
        <x:v>12</x:v>
      </x:c>
    </x:row>
    <x:row r="3691" ht="44" customHeight="1">
      <x:c r="A3691" s="126" t="str">
        <x:v>D6-H-V5-HOME-CM10-S3-CHOIX-A-01</x:v>
      </x:c>
      <x:c r="B3691" s="127" t="str">
        <x:v>D6-H-V5-HOME-CM10-S3</x:v>
      </x:c>
      <x:c r="C3691" s="127" t="str">
        <x:v>CHOIX</x:v>
      </x:c>
      <x:c r="D3691" s="127" t="str">
        <x:v>A</x:v>
      </x:c>
      <x:c r="E3691" s="128" t="n">
        <x:v>1</x:v>
      </x:c>
      <x:c r="F3691" s="127" t="str">
        <x:v>Joueur</x:v>
      </x:c>
      <x:c r="G3691" s="127" t="str">
        <x:v>Nous comparons nos observations.</x:v>
      </x:c>
      <x:c r="H3691" s="127" t="str">
        <x:v>Regarder la personne ou l’appui concerné ; intention, pas résultat.</x:v>
      </x:c>
      <x:c r="I3691" s="127" t="str">
        <x:v>Approche disponible dans l’état réel de la scène ; accord des personnes impliquées.</x:v>
      </x:c>
      <x:c r="J3691" s="127" t="str">
        <x:v>Maisons et vie des communautés</x:v>
      </x:c>
      <x:c r="K3691" s="130" t="n">
        <x:v>4</x:v>
      </x:c>
    </x:row>
    <x:row r="3692" ht="44" customHeight="1">
      <x:c r="A3692" s="121" t="str">
        <x:v>D6-H-V5-HOME-CM10-S3-REPONSE-A-01</x:v>
      </x:c>
      <x:c r="B3692" s="122" t="str">
        <x:v>D6-H-V5-HOME-CM10-S3</x:v>
      </x:c>
      <x:c r="C3692" s="122" t="str">
        <x:v>REPONSE</x:v>
      </x:c>
      <x:c r="D3692" s="122" t="str">
        <x:v>A</x:v>
      </x:c>
      <x:c r="E3692" s="123" t="n">
        <x:v>1</x:v>
      </x:c>
      <x:c r="F3692" s="122" t="str">
        <x:v>Allié de guet aux Tours du Vent</x:v>
      </x:c>
      <x:c r="G3692" s="122" t="str">
        <x:v>Annonce seulement ce que tu vois bouger. Je garde les noms pour après.</x:v>
      </x:c>
      <x:c r="H3692" s="122" t="str">
        <x:v>Réponse au choix retenu ; les autres réponses ne sont pas jouées.</x:v>
      </x:c>
      <x:c r="I3692" s="122" t="str">
        <x:v>Approche disponible dans l’état réel de la scène ; accord des personnes impliquées.</x:v>
      </x:c>
      <x:c r="J3692" s="122" t="str">
        <x:v>Maisons et vie des communautés</x:v>
      </x:c>
      <x:c r="K3692" s="125" t="n">
        <x:v>13</x:v>
      </x:c>
    </x:row>
    <x:row r="3693" ht="44" customHeight="1">
      <x:c r="A3693" s="126" t="str">
        <x:v>D6-H-V5-HOME-CM10-S3-CHOIX-B-01</x:v>
      </x:c>
      <x:c r="B3693" s="127" t="str">
        <x:v>D6-H-V5-HOME-CM10-S3</x:v>
      </x:c>
      <x:c r="C3693" s="127" t="str">
        <x:v>CHOIX</x:v>
      </x:c>
      <x:c r="D3693" s="127" t="str">
        <x:v>B</x:v>
      </x:c>
      <x:c r="E3693" s="128" t="n">
        <x:v>1</x:v>
      </x:c>
      <x:c r="F3693" s="127" t="str">
        <x:v>Joueur</x:v>
      </x:c>
      <x:c r="G3693" s="127" t="str">
        <x:v>Le premier qui distingue le signal de retour gagne.</x:v>
      </x:c>
      <x:c r="H3693" s="127" t="str">
        <x:v>Regarder la personne ou l’appui concerné ; intention, pas résultat.</x:v>
      </x:c>
      <x:c r="I3693" s="127" t="str">
        <x:v>Approche disponible dans l’état réel de la scène ; accord des personnes impliquées.</x:v>
      </x:c>
      <x:c r="J3693" s="127" t="str">
        <x:v>Maisons et vie des communautés</x:v>
      </x:c>
      <x:c r="K3693" s="130" t="n">
        <x:v>9</x:v>
      </x:c>
    </x:row>
    <x:row r="3694" ht="44" customHeight="1">
      <x:c r="A3694" s="121" t="str">
        <x:v>D6-H-V5-HOME-CM10-S3-REPONSE-B-01</x:v>
      </x:c>
      <x:c r="B3694" s="122" t="str">
        <x:v>D6-H-V5-HOME-CM10-S3</x:v>
      </x:c>
      <x:c r="C3694" s="122" t="str">
        <x:v>REPONSE</x:v>
      </x:c>
      <x:c r="D3694" s="122" t="str">
        <x:v>B</x:v>
      </x:c>
      <x:c r="E3694" s="123" t="n">
        <x:v>1</x:v>
      </x:c>
      <x:c r="F3694" s="122" t="str">
        <x:v>Allié de guet aux Tours du Vent</x:v>
      </x:c>
      <x:c r="G3694" s="122" t="str">
        <x:v>Et celui qui prend une bête pour un chasseur prépare les sièges demain.</x:v>
      </x:c>
      <x:c r="H3694" s="122" t="str">
        <x:v>Réponse au choix retenu ; les autres réponses ne sont pas jouées.</x:v>
      </x:c>
      <x:c r="I3694" s="122" t="str">
        <x:v>Approche disponible dans l’état réel de la scène ; accord des personnes impliquées.</x:v>
      </x:c>
      <x:c r="J3694" s="122" t="str">
        <x:v>Maisons et vie des communautés</x:v>
      </x:c>
      <x:c r="K3694" s="125" t="n">
        <x:v>13</x:v>
      </x:c>
    </x:row>
    <x:row r="3695" ht="74" customHeight="1">
      <x:c r="A3695" s="126" t="str">
        <x:v>D6-H-V5-HOME-CM11-S1-OUV---01</x:v>
      </x:c>
      <x:c r="B3695" s="127" t="str">
        <x:v>D6-H-V5-HOME-CM11-S1</x:v>
      </x:c>
      <x:c r="C3695" s="127" t="str">
        <x:v>OUV</x:v>
      </x:c>
      <x:c r="D3695" s="127" t="str">
        <x:v>-</x:v>
      </x:c>
      <x:c r="E3695" s="128" t="n">
        <x:v>1</x:v>
      </x:c>
      <x:c r="F3695" s="127" t="str">
        <x:v>Gardien de la Jetée des Ossements</x:v>
      </x:c>
      <x:c r="G3695" s="127" t="str">
        <x:v>L’anneau bas disparaît. Il reste une arrivée annoncée et ces charges au bord.</x:v>
      </x:c>
      <x:c r="H3695" s="127" t="str">
        <x:v>Le locuteur regarde le détail matériel concerné ; clic bref ou inclinaison du masque, sans traduction lexicale inventée.</x:v>
      </x:c>
      <x:c r="I3695" s="127" t="str">
        <x:v>Retour maritime fictionnel ; HOME-CM11 est l’unique résidence active ; droits d’accueil/aménagement correspondant à la scène acquis ; personnes et objets présents.</x:v>
      </x:c>
      <x:c r="J3695" s="127" t="str">
        <x:v>Maisons et vie des communautés</x:v>
      </x:c>
      <x:c r="K3695" s="130" t="n">
        <x:v>13</x:v>
      </x:c>
    </x:row>
    <x:row r="3696" ht="74" customHeight="1">
      <x:c r="A3696" s="121" t="str">
        <x:v>D6-H-V5-HOME-CM11-S1-SUCCES---01</x:v>
      </x:c>
      <x:c r="B3696" s="122" t="str">
        <x:v>D6-H-V5-HOME-CM11-S1</x:v>
      </x:c>
      <x:c r="C3696" s="122" t="str">
        <x:v>SUCCES</x:v>
      </x:c>
      <x:c r="D3696" s="122" t="str">
        <x:v>-</x:v>
      </x:c>
      <x:c r="E3696" s="123" t="n">
        <x:v>1</x:v>
      </x:c>
      <x:c r="F3696" s="122" t="str">
        <x:v>Gardien de la Jetée des Ossements</x:v>
      </x:c>
      <x:c r="G3696" s="122" t="str">
        <x:v>Les charges sont au sec et les arrivants connaissent le passage ouvert.</x:v>
      </x:c>
      <x:c r="H3696" s="122" t="str">
        <x:v>Après le geste final réellement réussi ; regard ou main vers son résultat visible.</x:v>
      </x:c>
      <x:c r="I3696" s="122" t="str">
        <x:v>Résultat correspondant effectivement constaté ; remplace ou supprime la ligne si choix de refus/différé/observation. Ne jamais jouer une victoire non acquise.</x:v>
      </x:c>
      <x:c r="J3696" s="122" t="str">
        <x:v>Maisons et vie des communautés</x:v>
      </x:c>
      <x:c r="K3696" s="125" t="n">
        <x:v>12</x:v>
      </x:c>
    </x:row>
    <x:row r="3697" ht="44" customHeight="1">
      <x:c r="A3697" s="126" t="str">
        <x:v>D6-H-V5-HOME-CM11-S1-ECHEC---01</x:v>
      </x:c>
      <x:c r="B3697" s="127" t="str">
        <x:v>D6-H-V5-HOME-CM11-S1</x:v>
      </x:c>
      <x:c r="C3697" s="127" t="str">
        <x:v>ECHEC</x:v>
      </x:c>
      <x:c r="D3697" s="127" t="str">
        <x:v>-</x:v>
      </x:c>
      <x:c r="E3697" s="128" t="n">
        <x:v>1</x:v>
      </x:c>
      <x:c r="F3697" s="127" t="str">
        <x:v>Gardien de la Jetée des Ossements</x:v>
      </x:c>
      <x:c r="G3697" s="127" t="str">
        <x:v>Le support est resté près de l’anneau. Nous n’avons pas fini le quai.</x:v>
      </x:c>
      <x:c r="H3697" s="127" t="str">
        <x:v>Au dernier état stable ; geste arrêté, aucune perte ou casse ajoutée par la réplique.</x:v>
      </x:c>
      <x:c r="I3697" s="127" t="str">
        <x:v>Échec ou blocage correspondant effectivement observé ; les dégâts, objets et positions persistent.</x:v>
      </x:c>
      <x:c r="J3697" s="127" t="str">
        <x:v>Maisons et vie des communautés</x:v>
      </x:c>
      <x:c r="K3697" s="130" t="n">
        <x:v>13</x:v>
      </x:c>
    </x:row>
    <x:row r="3698" ht="44" customHeight="1">
      <x:c r="A3698" s="121" t="str">
        <x:v>D6-H-V5-HOME-CM11-S1-REPRISE---01</x:v>
      </x:c>
      <x:c r="B3698" s="122" t="str">
        <x:v>D6-H-V5-HOME-CM11-S1</x:v>
      </x:c>
      <x:c r="C3698" s="122" t="str">
        <x:v>REPRISE</x:v>
      </x:c>
      <x:c r="D3698" s="122" t="str">
        <x:v>-</x:v>
      </x:c>
      <x:c r="E3698" s="123" t="n">
        <x:v>1</x:v>
      </x:c>
      <x:c r="F3698" s="122" t="str">
        <x:v>Gardien de la Jetée des Ossements</x:v>
      </x:c>
      <x:c r="G3698" s="122" t="str">
        <x:v>Ce côté est rangé. Regarde encore le bord de la rampe.</x:v>
      </x:c>
      <x:c r="H3698" s="122" t="str">
        <x:v>Désigne l’étape encore inachevée sans répéter les gestes déjà validés.</x:v>
      </x:c>
      <x:c r="I3698" s="122" t="str">
        <x:v>Réinteraction volontaire après interruption ; état de l’action conservé.</x:v>
      </x:c>
      <x:c r="J3698" s="122" t="str">
        <x:v>Maisons et vie des communautés</x:v>
      </x:c>
      <x:c r="K3698" s="125" t="n">
        <x:v>11</x:v>
      </x:c>
    </x:row>
    <x:row r="3699" ht="44" customHeight="1">
      <x:c r="A3699" s="126" t="str">
        <x:v>D6-H-V5-HOME-CM11-S1-CHOIX-A-01</x:v>
      </x:c>
      <x:c r="B3699" s="127" t="str">
        <x:v>D6-H-V5-HOME-CM11-S1</x:v>
      </x:c>
      <x:c r="C3699" s="127" t="str">
        <x:v>CHOIX</x:v>
      </x:c>
      <x:c r="D3699" s="127" t="str">
        <x:v>A</x:v>
      </x:c>
      <x:c r="E3699" s="128" t="n">
        <x:v>1</x:v>
      </x:c>
      <x:c r="F3699" s="127" t="str">
        <x:v>Joueur</x:v>
      </x:c>
      <x:c r="G3699" s="127" t="str">
        <x:v>Je garde un accès pour le dernier retour.</x:v>
      </x:c>
      <x:c r="H3699" s="127" t="str">
        <x:v>Regarder la personne ou l’appui concerné ; intention, pas résultat.</x:v>
      </x:c>
      <x:c r="I3699" s="127" t="str">
        <x:v>Approche disponible dans l’état réel de la scène ; accord des personnes impliquées.</x:v>
      </x:c>
      <x:c r="J3699" s="127" t="str">
        <x:v>Maisons et vie des communautés</x:v>
      </x:c>
      <x:c r="K3699" s="130" t="n">
        <x:v>8</x:v>
      </x:c>
    </x:row>
    <x:row r="3700" ht="44" customHeight="1">
      <x:c r="A3700" s="121" t="str">
        <x:v>D6-H-V5-HOME-CM11-S1-REPONSE-A-01</x:v>
      </x:c>
      <x:c r="B3700" s="122" t="str">
        <x:v>D6-H-V5-HOME-CM11-S1</x:v>
      </x:c>
      <x:c r="C3700" s="122" t="str">
        <x:v>REPONSE</x:v>
      </x:c>
      <x:c r="D3700" s="122" t="str">
        <x:v>A</x:v>
      </x:c>
      <x:c r="E3700" s="123" t="n">
        <x:v>1</x:v>
      </x:c>
      <x:c r="F3700" s="122" t="str">
        <x:v>Gardien de la Jetée des Ossements</x:v>
      </x:c>
      <x:c r="G3700" s="122" t="str">
        <x:v>Monte les biens sur la partie sèche avant d’ouvrir la rampe.</x:v>
      </x:c>
      <x:c r="H3700" s="122" t="str">
        <x:v>Réponse au choix retenu ; les autres réponses ne sont pas jouées.</x:v>
      </x:c>
      <x:c r="I3700" s="122" t="str">
        <x:v>Approche disponible dans l’état réel de la scène ; accord des personnes impliquées.</x:v>
      </x:c>
      <x:c r="J3700" s="122" t="str">
        <x:v>Maisons et vie des communautés</x:v>
      </x:c>
      <x:c r="K3700" s="125" t="n">
        <x:v>11</x:v>
      </x:c>
    </x:row>
    <x:row r="3701" ht="44" customHeight="1">
      <x:c r="A3701" s="126" t="str">
        <x:v>D6-H-V5-HOME-CM11-S1-CHOIX-B-01</x:v>
      </x:c>
      <x:c r="B3701" s="127" t="str">
        <x:v>D6-H-V5-HOME-CM11-S1</x:v>
      </x:c>
      <x:c r="C3701" s="127" t="str">
        <x:v>CHOIX</x:v>
      </x:c>
      <x:c r="D3701" s="127" t="str">
        <x:v>B</x:v>
      </x:c>
      <x:c r="E3701" s="128" t="n">
        <x:v>1</x:v>
      </x:c>
      <x:c r="F3701" s="127" t="str">
        <x:v>Joueur</x:v>
      </x:c>
      <x:c r="G3701" s="127" t="str">
        <x:v>Je ferme ce tronçon et mets les biens à l’abri.</x:v>
      </x:c>
      <x:c r="H3701" s="127" t="str">
        <x:v>Regarder la personne ou l’appui concerné ; intention, pas résultat.</x:v>
      </x:c>
      <x:c r="I3701" s="127" t="str">
        <x:v>Approche disponible dans l’état réel de la scène ; accord des personnes impliquées.</x:v>
      </x:c>
      <x:c r="J3701" s="127" t="str">
        <x:v>Maisons et vie des communautés</x:v>
      </x:c>
      <x:c r="K3701" s="130" t="n">
        <x:v>10</x:v>
      </x:c>
    </x:row>
    <x:row r="3702" ht="44" customHeight="1">
      <x:c r="A3702" s="121" t="str">
        <x:v>D6-H-V5-HOME-CM11-S1-REPONSE-B-01</x:v>
      </x:c>
      <x:c r="B3702" s="122" t="str">
        <x:v>D6-H-V5-HOME-CM11-S1</x:v>
      </x:c>
      <x:c r="C3702" s="122" t="str">
        <x:v>REPONSE</x:v>
      </x:c>
      <x:c r="D3702" s="122" t="str">
        <x:v>B</x:v>
      </x:c>
      <x:c r="E3702" s="123" t="n">
        <x:v>1</x:v>
      </x:c>
      <x:c r="F3702" s="122" t="str">
        <x:v>Gardien de la Jetée des Ossements</x:v>
      </x:c>
      <x:c r="G3702" s="122" t="str">
        <x:v>Je préviens ceux qui approchent. Ils prendront l’autre arrivée.</x:v>
      </x:c>
      <x:c r="H3702" s="122" t="str">
        <x:v>Réponse au choix retenu ; les autres réponses ne sont pas jouées.</x:v>
      </x:c>
      <x:c r="I3702" s="122" t="str">
        <x:v>Approche disponible dans l’état réel de la scène ; accord des personnes impliquées.</x:v>
      </x:c>
      <x:c r="J3702" s="122" t="str">
        <x:v>Maisons et vie des communautés</x:v>
      </x:c>
      <x:c r="K3702" s="125" t="n">
        <x:v>9</x:v>
      </x:c>
    </x:row>
    <x:row r="3703" ht="74" customHeight="1">
      <x:c r="A3703" s="126" t="str">
        <x:v>D6-H-V5-HOME-CM11-S2-OUV---01</x:v>
      </x:c>
      <x:c r="B3703" s="127" t="str">
        <x:v>D6-H-V5-HOME-CM11-S2</x:v>
      </x:c>
      <x:c r="C3703" s="127" t="str">
        <x:v>OUV</x:v>
      </x:c>
      <x:c r="D3703" s="127" t="str">
        <x:v>-</x:v>
      </x:c>
      <x:c r="E3703" s="128" t="n">
        <x:v>1</x:v>
      </x:c>
      <x:c r="F3703" s="127" t="str">
        <x:v>Artisane de la Jetée des Ossements</x:v>
      </x:c>
      <x:c r="G3703" s="127" t="str">
        <x:v>Ce dépôt était-il déjà là quand tu l’as rapporté ? Ouvre ton premier relevé.</x:v>
      </x:c>
      <x:c r="H3703" s="127" t="str">
        <x:v>Le locuteur regarde le détail matériel concerné ; clic bref ou inclinaison du masque, sans traduction lexicale inventée.</x:v>
      </x:c>
      <x:c r="I3703" s="127" t="str">
        <x:v>Souvenir côtier autorisé ; HOME-CM11 est l’unique résidence active ; droits d’accueil/aménagement correspondant à la scène acquis ; personnes et objets présents.</x:v>
      </x:c>
      <x:c r="J3703" s="127" t="str">
        <x:v>Maisons et vie des communautés</x:v>
      </x:c>
      <x:c r="K3703" s="130" t="n">
        <x:v>14</x:v>
      </x:c>
    </x:row>
    <x:row r="3704" ht="74" customHeight="1">
      <x:c r="A3704" s="121" t="str">
        <x:v>D6-H-V5-HOME-CM11-S2-SUCCES---01</x:v>
      </x:c>
      <x:c r="B3704" s="122" t="str">
        <x:v>D6-H-V5-HOME-CM11-S2</x:v>
      </x:c>
      <x:c r="C3704" s="122" t="str">
        <x:v>SUCCES</x:v>
      </x:c>
      <x:c r="D3704" s="122" t="str">
        <x:v>-</x:v>
      </x:c>
      <x:c r="E3704" s="123" t="n">
        <x:v>1</x:v>
      </x:c>
      <x:c r="F3704" s="122" t="str">
        <x:v>Artisane de la Jetée des Ossements</x:v>
      </x:c>
      <x:c r="G3704" s="122" t="str">
        <x:v>L’objet garde les marques du voyage sans les confondre avec un combat.</x:v>
      </x:c>
      <x:c r="H3704" s="122" t="str">
        <x:v>Après le geste final réellement réussi ; regard ou main vers son résultat visible.</x:v>
      </x:c>
      <x:c r="I3704" s="122" t="str">
        <x:v>Résultat correspondant effectivement constaté ; remplace ou supprime la ligne si choix de refus/différé/observation. Ne jamais jouer une victoire non acquise.</x:v>
      </x:c>
      <x:c r="J3704" s="122" t="str">
        <x:v>Maisons et vie des communautés</x:v>
      </x:c>
      <x:c r="K3704" s="125" t="n">
        <x:v>12</x:v>
      </x:c>
    </x:row>
    <x:row r="3705" ht="44" customHeight="1">
      <x:c r="A3705" s="126" t="str">
        <x:v>D6-H-V5-HOME-CM11-S2-ECHEC---01</x:v>
      </x:c>
      <x:c r="B3705" s="127" t="str">
        <x:v>D6-H-V5-HOME-CM11-S2</x:v>
      </x:c>
      <x:c r="C3705" s="127" t="str">
        <x:v>ECHEC</x:v>
      </x:c>
      <x:c r="D3705" s="127" t="str">
        <x:v>-</x:v>
      </x:c>
      <x:c r="E3705" s="128" t="n">
        <x:v>1</x:v>
      </x:c>
      <x:c r="F3705" s="127" t="str">
        <x:v>Artisane de la Jetée des Ossements</x:v>
      </x:c>
      <x:c r="G3705" s="127" t="str">
        <x:v>Cette trace était sur le premier relevé. Ne la présente pas comme récente.</x:v>
      </x:c>
      <x:c r="H3705" s="127" t="str">
        <x:v>Au dernier état stable ; geste arrêté, aucune perte ou casse ajoutée par la réplique.</x:v>
      </x:c>
      <x:c r="I3705" s="127" t="str">
        <x:v>Échec ou blocage correspondant effectivement observé ; les dégâts, objets et positions persistent.</x:v>
      </x:c>
      <x:c r="J3705" s="127" t="str">
        <x:v>Maisons et vie des communautés</x:v>
      </x:c>
      <x:c r="K3705" s="130" t="n">
        <x:v>13</x:v>
      </x:c>
    </x:row>
    <x:row r="3706" ht="44" customHeight="1">
      <x:c r="A3706" s="121" t="str">
        <x:v>D6-H-V5-HOME-CM11-S2-REPRISE---01</x:v>
      </x:c>
      <x:c r="B3706" s="122" t="str">
        <x:v>D6-H-V5-HOME-CM11-S2</x:v>
      </x:c>
      <x:c r="C3706" s="122" t="str">
        <x:v>REPRISE</x:v>
      </x:c>
      <x:c r="D3706" s="122" t="str">
        <x:v>-</x:v>
      </x:c>
      <x:c r="E3706" s="123" t="n">
        <x:v>1</x:v>
      </x:c>
      <x:c r="F3706" s="122" t="str">
        <x:v>Artisane de la Jetée des Ossements</x:v>
      </x:c>
      <x:c r="G3706" s="122" t="str">
        <x:v>La comparaison est faite. Il reste sa place et son écran.</x:v>
      </x:c>
      <x:c r="H3706" s="122" t="str">
        <x:v>Désigne l’étape encore inachevée sans répéter les gestes déjà validés.</x:v>
      </x:c>
      <x:c r="I3706" s="122" t="str">
        <x:v>Réinteraction volontaire après interruption ; état de l’action conservé.</x:v>
      </x:c>
      <x:c r="J3706" s="122" t="str">
        <x:v>Maisons et vie des communautés</x:v>
      </x:c>
      <x:c r="K3706" s="125" t="n">
        <x:v>11</x:v>
      </x:c>
    </x:row>
    <x:row r="3707" ht="44" customHeight="1">
      <x:c r="A3707" s="126" t="str">
        <x:v>D6-H-V5-HOME-CM11-S2-CHOIX-A-01</x:v>
      </x:c>
      <x:c r="B3707" s="127" t="str">
        <x:v>D6-H-V5-HOME-CM11-S2</x:v>
      </x:c>
      <x:c r="C3707" s="127" t="str">
        <x:v>CHOIX</x:v>
      </x:c>
      <x:c r="D3707" s="127" t="str">
        <x:v>A</x:v>
      </x:c>
      <x:c r="E3707" s="128" t="n">
        <x:v>1</x:v>
      </x:c>
      <x:c r="F3707" s="127" t="str">
        <x:v>Joueur</x:v>
      </x:c>
      <x:c r="G3707" s="127" t="str">
        <x:v>Je l’exposerai au porche, derrière un écran.</x:v>
      </x:c>
      <x:c r="H3707" s="127" t="str">
        <x:v>Regarder la personne ou l’appui concerné ; intention, pas résultat.</x:v>
      </x:c>
      <x:c r="I3707" s="127" t="str">
        <x:v>Approche disponible dans l’état réel de la scène ; accord des personnes impliquées.</x:v>
      </x:c>
      <x:c r="J3707" s="127" t="str">
        <x:v>Maisons et vie des communautés</x:v>
      </x:c>
      <x:c r="K3707" s="130" t="n">
        <x:v>7</x:v>
      </x:c>
    </x:row>
    <x:row r="3708" ht="44" customHeight="1">
      <x:c r="A3708" s="121" t="str">
        <x:v>D6-H-V5-HOME-CM11-S2-REPONSE-A-01</x:v>
      </x:c>
      <x:c r="B3708" s="122" t="str">
        <x:v>D6-H-V5-HOME-CM11-S2</x:v>
      </x:c>
      <x:c r="C3708" s="122" t="str">
        <x:v>REPONSE</x:v>
      </x:c>
      <x:c r="D3708" s="122" t="str">
        <x:v>A</x:v>
      </x:c>
      <x:c r="E3708" s="123" t="n">
        <x:v>1</x:v>
      </x:c>
      <x:c r="F3708" s="122" t="str">
        <x:v>Artisane de la Jetée des Ossements</x:v>
      </x:c>
      <x:c r="G3708" s="122" t="str">
        <x:v>La côte accompagnera le récit. Il faudra garder la surface lisible.</x:v>
      </x:c>
      <x:c r="H3708" s="122" t="str">
        <x:v>Réponse au choix retenu ; les autres réponses ne sont pas jouées.</x:v>
      </x:c>
      <x:c r="I3708" s="122" t="str">
        <x:v>Approche disponible dans l’état réel de la scène ; accord des personnes impliquées.</x:v>
      </x:c>
      <x:c r="J3708" s="122" t="str">
        <x:v>Maisons et vie des communautés</x:v>
      </x:c>
      <x:c r="K3708" s="125" t="n">
        <x:v>11</x:v>
      </x:c>
    </x:row>
    <x:row r="3709" ht="44" customHeight="1">
      <x:c r="A3709" s="126" t="str">
        <x:v>D6-H-V5-HOME-CM11-S2-CHOIX-B-01</x:v>
      </x:c>
      <x:c r="B3709" s="127" t="str">
        <x:v>D6-H-V5-HOME-CM11-S2</x:v>
      </x:c>
      <x:c r="C3709" s="127" t="str">
        <x:v>CHOIX</x:v>
      </x:c>
      <x:c r="D3709" s="127" t="str">
        <x:v>B</x:v>
      </x:c>
      <x:c r="E3709" s="128" t="n">
        <x:v>1</x:v>
      </x:c>
      <x:c r="F3709" s="127" t="str">
        <x:v>Joueur</x:v>
      </x:c>
      <x:c r="G3709" s="127" t="str">
        <x:v>Je le garde à l’intérieur.</x:v>
      </x:c>
      <x:c r="H3709" s="127" t="str">
        <x:v>Regarder la personne ou l’appui concerné ; intention, pas résultat.</x:v>
      </x:c>
      <x:c r="I3709" s="127" t="str">
        <x:v>Approche disponible dans l’état réel de la scène ; accord des personnes impliquées.</x:v>
      </x:c>
      <x:c r="J3709" s="127" t="str">
        <x:v>Maisons et vie des communautés</x:v>
      </x:c>
      <x:c r="K3709" s="130" t="n">
        <x:v>5</x:v>
      </x:c>
    </x:row>
    <x:row r="3710" ht="44" customHeight="1">
      <x:c r="A3710" s="121" t="str">
        <x:v>D6-H-V5-HOME-CM11-S2-REPONSE-B-01</x:v>
      </x:c>
      <x:c r="B3710" s="122" t="str">
        <x:v>D6-H-V5-HOME-CM11-S2</x:v>
      </x:c>
      <x:c r="C3710" s="122" t="str">
        <x:v>REPONSE</x:v>
      </x:c>
      <x:c r="D3710" s="122" t="str">
        <x:v>B</x:v>
      </x:c>
      <x:c r="E3710" s="123" t="n">
        <x:v>1</x:v>
      </x:c>
      <x:c r="F3710" s="122" t="str">
        <x:v>Artisane de la Jetée des Ossements</x:v>
      </x:c>
      <x:c r="G3710" s="122" t="str">
        <x:v>Un cadre sobre laissera voir ce que le trajet a vraiment changé.</x:v>
      </x:c>
      <x:c r="H3710" s="122" t="str">
        <x:v>Réponse au choix retenu ; les autres réponses ne sont pas jouées.</x:v>
      </x:c>
      <x:c r="I3710" s="122" t="str">
        <x:v>Approche disponible dans l’état réel de la scène ; accord des personnes impliquées.</x:v>
      </x:c>
      <x:c r="J3710" s="122" t="str">
        <x:v>Maisons et vie des communautés</x:v>
      </x:c>
      <x:c r="K3710" s="125" t="n">
        <x:v>12</x:v>
      </x:c>
    </x:row>
    <x:row r="3711" ht="74" customHeight="1">
      <x:c r="A3711" s="126" t="str">
        <x:v>D6-H-V5-HOME-CM11-S3-OUV---01</x:v>
      </x:c>
      <x:c r="B3711" s="127" t="str">
        <x:v>D6-H-V5-HOME-CM11-S3</x:v>
      </x:c>
      <x:c r="C3711" s="127" t="str">
        <x:v>OUV</x:v>
      </x:c>
      <x:c r="D3711" s="127" t="str">
        <x:v>-</x:v>
      </x:c>
      <x:c r="E3711" s="128" t="n">
        <x:v>1</x:v>
      </x:c>
      <x:c r="F3711" s="127" t="str">
        <x:v>Compagne du retour à la Jetée</x:v>
      </x:c>
      <x:c r="G3711" s="127" t="str">
        <x:v>Ils arrivent avec les prises. La place de celui qui manque est encore tournée vers le quai.</x:v>
      </x:c>
      <x:c r="H3711" s="127" t="str">
        <x:v>Le locuteur regarde le détail matériel concerné ; clic bref ou inclinaison du masque, sans traduction lexicale inventée.</x:v>
      </x:c>
      <x:c r="I3711" s="127" t="str">
        <x:v>Réception au respect requis ; HOME-CM11 est l’unique résidence active ; droits d’accueil/aménagement correspondant à la scène acquis ; personnes et objets présents.</x:v>
      </x:c>
      <x:c r="J3711" s="127" t="str">
        <x:v>Maisons et vie des communautés</x:v>
      </x:c>
      <x:c r="K3711" s="130" t="n">
        <x:v>17</x:v>
      </x:c>
    </x:row>
    <x:row r="3712" ht="74" customHeight="1">
      <x:c r="A3712" s="121" t="str">
        <x:v>D6-H-V5-HOME-CM11-S3-SUCCES---01</x:v>
      </x:c>
      <x:c r="B3712" s="122" t="str">
        <x:v>D6-H-V5-HOME-CM11-S3</x:v>
      </x:c>
      <x:c r="C3712" s="122" t="str">
        <x:v>SUCCES</x:v>
      </x:c>
      <x:c r="D3712" s="122" t="str">
        <x:v>-</x:v>
      </x:c>
      <x:c r="E3712" s="123" t="n">
        <x:v>1</x:v>
      </x:c>
      <x:c r="F3712" s="122" t="str">
        <x:v>Compagne du retour à la Jetée</x:v>
      </x:c>
      <x:c r="G3712" s="122" t="str">
        <x:v>Les présents ont leur place. L’absence garde la sienne dans ce retour.</x:v>
      </x:c>
      <x:c r="H3712" s="122" t="str">
        <x:v>Après le geste final réellement réussi ; regard ou main vers son résultat visible.</x:v>
      </x:c>
      <x:c r="I3712" s="122" t="str">
        <x:v>Résultat correspondant effectivement constaté ; remplace ou supprime la ligne si choix de refus/différé/observation. Ne jamais jouer une victoire non acquise.</x:v>
      </x:c>
      <x:c r="J3712" s="122" t="str">
        <x:v>Maisons et vie des communautés</x:v>
      </x:c>
      <x:c r="K3712" s="125" t="n">
        <x:v>12</x:v>
      </x:c>
    </x:row>
    <x:row r="3713" ht="44" customHeight="1">
      <x:c r="A3713" s="126" t="str">
        <x:v>D6-H-V5-HOME-CM11-S3-ECHEC---01</x:v>
      </x:c>
      <x:c r="B3713" s="127" t="str">
        <x:v>D6-H-V5-HOME-CM11-S3</x:v>
      </x:c>
      <x:c r="C3713" s="127" t="str">
        <x:v>ECHEC</x:v>
      </x:c>
      <x:c r="D3713" s="127" t="str">
        <x:v>-</x:v>
      </x:c>
      <x:c r="E3713" s="128" t="n">
        <x:v>1</x:v>
      </x:c>
      <x:c r="F3713" s="127" t="str">
        <x:v>Compagne du retour à la Jetée</x:v>
      </x:c>
      <x:c r="G3713" s="127" t="str">
        <x:v>Le banc barre la route du quai. Ils ne pourront pas tous entrer.</x:v>
      </x:c>
      <x:c r="H3713" s="127" t="str">
        <x:v>Au dernier état stable ; geste arrêté, aucune perte ou casse ajoutée par la réplique.</x:v>
      </x:c>
      <x:c r="I3713" s="127" t="str">
        <x:v>Échec ou blocage correspondant effectivement observé ; les dégâts, objets et positions persistent.</x:v>
      </x:c>
      <x:c r="J3713" s="127" t="str">
        <x:v>Maisons et vie des communautés</x:v>
      </x:c>
      <x:c r="K3713" s="130" t="n">
        <x:v>13</x:v>
      </x:c>
    </x:row>
    <x:row r="3714" ht="44" customHeight="1">
      <x:c r="A3714" s="121" t="str">
        <x:v>D6-H-V5-HOME-CM11-S3-REPRISE---01</x:v>
      </x:c>
      <x:c r="B3714" s="122" t="str">
        <x:v>D6-H-V5-HOME-CM11-S3</x:v>
      </x:c>
      <x:c r="C3714" s="122" t="str">
        <x:v>REPRISE</x:v>
      </x:c>
      <x:c r="D3714" s="122" t="str">
        <x:v>-</x:v>
      </x:c>
      <x:c r="E3714" s="123" t="n">
        <x:v>1</x:v>
      </x:c>
      <x:c r="F3714" s="122" t="str">
        <x:v>Compagne du retour à la Jetée</x:v>
      </x:c>
      <x:c r="G3714" s="122" t="str">
        <x:v>Les sièges sont là ; il reste à porter les objets réellement revenus.</x:v>
      </x:c>
      <x:c r="H3714" s="122" t="str">
        <x:v>Désigne l’étape encore inachevée sans répéter les gestes déjà validés.</x:v>
      </x:c>
      <x:c r="I3714" s="122" t="str">
        <x:v>Réinteraction volontaire après interruption ; état de l’action conservé.</x:v>
      </x:c>
      <x:c r="J3714" s="122" t="str">
        <x:v>Maisons et vie des communautés</x:v>
      </x:c>
      <x:c r="K3714" s="125" t="n">
        <x:v>13</x:v>
      </x:c>
    </x:row>
    <x:row r="3715" ht="44" customHeight="1">
      <x:c r="A3715" s="126" t="str">
        <x:v>D6-H-V5-HOME-CM11-S3-CHOIX-A-01</x:v>
      </x:c>
      <x:c r="B3715" s="127" t="str">
        <x:v>D6-H-V5-HOME-CM11-S3</x:v>
      </x:c>
      <x:c r="C3715" s="127" t="str">
        <x:v>CHOIX</x:v>
      </x:c>
      <x:c r="D3715" s="127" t="str">
        <x:v>A</x:v>
      </x:c>
      <x:c r="E3715" s="128" t="n">
        <x:v>1</x:v>
      </x:c>
      <x:c r="F3715" s="127" t="str">
        <x:v>Joueur</x:v>
      </x:c>
      <x:c r="G3715" s="127" t="str">
        <x:v>Que les présents déposent d’abord ce qu’ils ont ramené.</x:v>
      </x:c>
      <x:c r="H3715" s="127" t="str">
        <x:v>Regarder la personne ou l’appui concerné ; intention, pas résultat.</x:v>
      </x:c>
      <x:c r="I3715" s="127" t="str">
        <x:v>Approche disponible dans l’état réel de la scène ; accord des personnes impliquées.</x:v>
      </x:c>
      <x:c r="J3715" s="127" t="str">
        <x:v>Maisons et vie des communautés</x:v>
      </x:c>
      <x:c r="K3715" s="130" t="n">
        <x:v>9</x:v>
      </x:c>
    </x:row>
    <x:row r="3716" ht="44" customHeight="1">
      <x:c r="A3716" s="121" t="str">
        <x:v>D6-H-V5-HOME-CM11-S3-REPONSE-A-01</x:v>
      </x:c>
      <x:c r="B3716" s="122" t="str">
        <x:v>D6-H-V5-HOME-CM11-S3</x:v>
      </x:c>
      <x:c r="C3716" s="122" t="str">
        <x:v>REPONSE</x:v>
      </x:c>
      <x:c r="D3716" s="122" t="str">
        <x:v>A</x:v>
      </x:c>
      <x:c r="E3716" s="123" t="n">
        <x:v>1</x:v>
      </x:c>
      <x:c r="F3716" s="122" t="str">
        <x:v>Compagne du retour à la Jetée</x:v>
      </x:c>
      <x:c r="G3716" s="122" t="str">
        <x:v>Nous écouterons leurs gestes. La place vide restera visible.</x:v>
      </x:c>
      <x:c r="H3716" s="122" t="str">
        <x:v>Réponse au choix retenu ; les autres réponses ne sont pas jouées.</x:v>
      </x:c>
      <x:c r="I3716" s="122" t="str">
        <x:v>Approche disponible dans l’état réel de la scène ; accord des personnes impliquées.</x:v>
      </x:c>
      <x:c r="J3716" s="122" t="str">
        <x:v>Maisons et vie des communautés</x:v>
      </x:c>
      <x:c r="K3716" s="125" t="n">
        <x:v>9</x:v>
      </x:c>
    </x:row>
    <x:row r="3717" ht="44" customHeight="1">
      <x:c r="A3717" s="126" t="str">
        <x:v>D6-H-V5-HOME-CM11-S3-CHOIX-B-01</x:v>
      </x:c>
      <x:c r="B3717" s="127" t="str">
        <x:v>D6-H-V5-HOME-CM11-S3</x:v>
      </x:c>
      <x:c r="C3717" s="127" t="str">
        <x:v>CHOIX</x:v>
      </x:c>
      <x:c r="D3717" s="127" t="str">
        <x:v>B</x:v>
      </x:c>
      <x:c r="E3717" s="128" t="n">
        <x:v>1</x:v>
      </x:c>
      <x:c r="F3717" s="127" t="str">
        <x:v>Joueur</x:v>
      </x:c>
      <x:c r="G3717" s="127" t="str">
        <x:v>Laissez cette place au centre du premier récit.</x:v>
      </x:c>
      <x:c r="H3717" s="127" t="str">
        <x:v>Regarder la personne ou l’appui concerné ; intention, pas résultat.</x:v>
      </x:c>
      <x:c r="I3717" s="127" t="str">
        <x:v>Approche disponible dans l’état réel de la scène ; accord des personnes impliquées.</x:v>
      </x:c>
      <x:c r="J3717" s="127" t="str">
        <x:v>Maisons et vie des communautés</x:v>
      </x:c>
      <x:c r="K3717" s="130" t="n">
        <x:v>8</x:v>
      </x:c>
    </x:row>
    <x:row r="3718" ht="44" customHeight="1">
      <x:c r="A3718" s="121" t="str">
        <x:v>D6-H-V5-HOME-CM11-S3-REPONSE-B-01</x:v>
      </x:c>
      <x:c r="B3718" s="122" t="str">
        <x:v>D6-H-V5-HOME-CM11-S3</x:v>
      </x:c>
      <x:c r="C3718" s="122" t="str">
        <x:v>REPONSE</x:v>
      </x:c>
      <x:c r="D3718" s="122" t="str">
        <x:v>B</x:v>
      </x:c>
      <x:c r="E3718" s="123" t="n">
        <x:v>1</x:v>
      </x:c>
      <x:c r="F3718" s="122" t="str">
        <x:v>Compagne du retour à la Jetée</x:v>
      </x:c>
      <x:c r="G3718" s="122" t="str">
        <x:v>Je n’y mettrai aucun objet pour faire croire qu’il est revenu.</x:v>
      </x:c>
      <x:c r="H3718" s="122" t="str">
        <x:v>Réponse au choix retenu ; les autres réponses ne sont pas jouées.</x:v>
      </x:c>
      <x:c r="I3718" s="122" t="str">
        <x:v>Approche disponible dans l’état réel de la scène ; accord des personnes impliquées.</x:v>
      </x:c>
      <x:c r="J3718" s="122" t="str">
        <x:v>Maisons et vie des communautés</x:v>
      </x:c>
      <x:c r="K3718" s="125" t="n">
        <x:v>11</x:v>
      </x:c>
    </x:row>
    <x:row r="3719" ht="74" customHeight="1">
      <x:c r="A3719" s="126" t="str">
        <x:v>D6-H-V5-HOME-CM12-S1-OUV---01</x:v>
      </x:c>
      <x:c r="B3719" s="127" t="str">
        <x:v>D6-H-V5-HOME-CM12-S1</x:v>
      </x:c>
      <x:c r="C3719" s="127" t="str">
        <x:v>OUV</x:v>
      </x:c>
      <x:c r="D3719" s="127" t="str">
        <x:v>-</x:v>
      </x:c>
      <x:c r="E3719" s="128" t="n">
        <x:v>1</x:v>
      </x:c>
      <x:c r="F3719" s="127" t="str">
        <x:v>Voisine des Arches de l’Écume</x:v>
      </x:c>
      <x:c r="G3719" s="127" t="str">
        <x:v>Ce panneau protège tes visiteurs et laisse l’atelier face aux embruns.</x:v>
      </x:c>
      <x:c r="H3719" s="127" t="str">
        <x:v>Le locuteur regarde le détail matériel concerné ; clic bref ou inclinaison du masque, sans traduction lexicale inventée.</x:v>
      </x:c>
      <x:c r="I3719" s="127" t="str">
        <x:v>Après une tempête fictionnelle ; HOME-CM12 est l’unique résidence active ; droits d’accueil/aménagement correspondant à la scène acquis ; personnes et objets présents.</x:v>
      </x:c>
      <x:c r="J3719" s="127" t="str">
        <x:v>Maisons et vie des communautés</x:v>
      </x:c>
      <x:c r="K3719" s="130" t="n">
        <x:v>11</x:v>
      </x:c>
    </x:row>
    <x:row r="3720" ht="74" customHeight="1">
      <x:c r="A3720" s="121" t="str">
        <x:v>D6-H-V5-HOME-CM12-S1-SUCCES---01</x:v>
      </x:c>
      <x:c r="B3720" s="122" t="str">
        <x:v>D6-H-V5-HOME-CM12-S1</x:v>
      </x:c>
      <x:c r="C3720" s="122" t="str">
        <x:v>SUCCES</x:v>
      </x:c>
      <x:c r="D3720" s="122" t="str">
        <x:v>-</x:v>
      </x:c>
      <x:c r="E3720" s="123" t="n">
        <x:v>1</x:v>
      </x:c>
      <x:c r="F3720" s="122" t="str">
        <x:v>Voisine des Arches de l’Écume</x:v>
      </x:c>
      <x:c r="G3720" s="122" t="str">
        <x:v>Depuis le siège et le seuil, le choix se voit clairement.</x:v>
      </x:c>
      <x:c r="H3720" s="122" t="str">
        <x:v>Après le geste final réellement réussi ; regard ou main vers son résultat visible.</x:v>
      </x:c>
      <x:c r="I3720" s="122" t="str">
        <x:v>Résultat correspondant effectivement constaté ; remplace ou supprime la ligne si choix de refus/différé/observation. Ne jamais jouer une victoire non acquise.</x:v>
      </x:c>
      <x:c r="J3720" s="122" t="str">
        <x:v>Maisons et vie des communautés</x:v>
      </x:c>
      <x:c r="K3720" s="125" t="n">
        <x:v>11</x:v>
      </x:c>
    </x:row>
    <x:row r="3721" ht="44" customHeight="1">
      <x:c r="A3721" s="126" t="str">
        <x:v>D6-H-V5-HOME-CM12-S1-ECHEC---01</x:v>
      </x:c>
      <x:c r="B3721" s="127" t="str">
        <x:v>D6-H-V5-HOME-CM12-S1</x:v>
      </x:c>
      <x:c r="C3721" s="127" t="str">
        <x:v>ECHEC</x:v>
      </x:c>
      <x:c r="D3721" s="127" t="str">
        <x:v>-</x:v>
      </x:c>
      <x:c r="E3721" s="128" t="n">
        <x:v>1</x:v>
      </x:c>
      <x:c r="F3721" s="127" t="str">
        <x:v>Voisine des Arches de l’Écume</x:v>
      </x:c>
      <x:c r="G3721" s="127" t="str">
        <x:v>Tu as tourné la face la plus usée vers l’atelier. Vérifie les deux côtés.</x:v>
      </x:c>
      <x:c r="H3721" s="127" t="str">
        <x:v>Au dernier état stable ; geste arrêté, aucune perte ou casse ajoutée par la réplique.</x:v>
      </x:c>
      <x:c r="I3721" s="127" t="str">
        <x:v>Échec ou blocage correspondant effectivement observé ; les dégâts, objets et positions persistent.</x:v>
      </x:c>
      <x:c r="J3721" s="127" t="str">
        <x:v>Maisons et vie des communautés</x:v>
      </x:c>
      <x:c r="K3721" s="130" t="n">
        <x:v>14</x:v>
      </x:c>
    </x:row>
    <x:row r="3722" ht="44" customHeight="1">
      <x:c r="A3722" s="121" t="str">
        <x:v>D6-H-V5-HOME-CM12-S1-REPRISE---01</x:v>
      </x:c>
      <x:c r="B3722" s="122" t="str">
        <x:v>D6-H-V5-HOME-CM12-S1</x:v>
      </x:c>
      <x:c r="C3722" s="122" t="str">
        <x:v>REPRISE</x:v>
      </x:c>
      <x:c r="D3722" s="122" t="str">
        <x:v>-</x:v>
      </x:c>
      <x:c r="E3722" s="123" t="n">
        <x:v>1</x:v>
      </x:c>
      <x:c r="F3722" s="122" t="str">
        <x:v>Voisine des Arches de l’Écume</x:v>
      </x:c>
      <x:c r="G3722" s="122" t="str">
        <x:v>Le grand panneau est en place. Il reste les pièces déplacées dans la cour.</x:v>
      </x:c>
      <x:c r="H3722" s="122" t="str">
        <x:v>Désigne l’étape encore inachevée sans répéter les gestes déjà validés.</x:v>
      </x:c>
      <x:c r="I3722" s="122" t="str">
        <x:v>Réinteraction volontaire après interruption ; état de l’action conservé.</x:v>
      </x:c>
      <x:c r="J3722" s="122" t="str">
        <x:v>Maisons et vie des communautés</x:v>
      </x:c>
      <x:c r="K3722" s="125" t="n">
        <x:v>14</x:v>
      </x:c>
    </x:row>
    <x:row r="3723" ht="44" customHeight="1">
      <x:c r="A3723" s="126" t="str">
        <x:v>D6-H-V5-HOME-CM12-S1-CHOIX-A-01</x:v>
      </x:c>
      <x:c r="B3723" s="127" t="str">
        <x:v>D6-H-V5-HOME-CM12-S1</x:v>
      </x:c>
      <x:c r="C3723" s="127" t="str">
        <x:v>CHOIX</x:v>
      </x:c>
      <x:c r="D3723" s="127" t="str">
        <x:v>A</x:v>
      </x:c>
      <x:c r="E3723" s="128" t="n">
        <x:v>1</x:v>
      </x:c>
      <x:c r="F3723" s="127" t="str">
        <x:v>Joueur</x:v>
      </x:c>
      <x:c r="G3723" s="127" t="str">
        <x:v>Je protège l’établi davantage.</x:v>
      </x:c>
      <x:c r="H3723" s="127" t="str">
        <x:v>Regarder la personne ou l’appui concerné ; intention, pas résultat.</x:v>
      </x:c>
      <x:c r="I3723" s="127" t="str">
        <x:v>Approche disponible dans l’état réel de la scène ; accord des personnes impliquées.</x:v>
      </x:c>
      <x:c r="J3723" s="127" t="str">
        <x:v>Maisons et vie des communautés</x:v>
      </x:c>
      <x:c r="K3723" s="130" t="n">
        <x:v>4</x:v>
      </x:c>
    </x:row>
    <x:row r="3724" ht="44" customHeight="1">
      <x:c r="A3724" s="121" t="str">
        <x:v>D6-H-V5-HOME-CM12-S1-REPONSE-A-01</x:v>
      </x:c>
      <x:c r="B3724" s="122" t="str">
        <x:v>D6-H-V5-HOME-CM12-S1</x:v>
      </x:c>
      <x:c r="C3724" s="122" t="str">
        <x:v>REPONSE</x:v>
      </x:c>
      <x:c r="D3724" s="122" t="str">
        <x:v>A</x:v>
      </x:c>
      <x:c r="E3724" s="123" t="n">
        <x:v>1</x:v>
      </x:c>
      <x:c r="F3724" s="122" t="str">
        <x:v>Voisine des Arches de l’Écume</x:v>
      </x:c>
      <x:c r="G3724" s="122" t="str">
        <x:v>Nous verrons la côte depuis le seuil. Ton travail a besoin de ce côté.</x:v>
      </x:c>
      <x:c r="H3724" s="122" t="str">
        <x:v>Réponse au choix retenu ; les autres réponses ne sont pas jouées.</x:v>
      </x:c>
      <x:c r="I3724" s="122" t="str">
        <x:v>Approche disponible dans l’état réel de la scène ; accord des personnes impliquées.</x:v>
      </x:c>
      <x:c r="J3724" s="122" t="str">
        <x:v>Maisons et vie des communautés</x:v>
      </x:c>
      <x:c r="K3724" s="125" t="n">
        <x:v>14</x:v>
      </x:c>
    </x:row>
    <x:row r="3725" ht="44" customHeight="1">
      <x:c r="A3725" s="126" t="str">
        <x:v>D6-H-V5-HOME-CM12-S1-CHOIX-B-01</x:v>
      </x:c>
      <x:c r="B3725" s="127" t="str">
        <x:v>D6-H-V5-HOME-CM12-S1</x:v>
      </x:c>
      <x:c r="C3725" s="127" t="str">
        <x:v>CHOIX</x:v>
      </x:c>
      <x:c r="D3725" s="127" t="str">
        <x:v>B</x:v>
      </x:c>
      <x:c r="E3725" s="128" t="n">
        <x:v>1</x:v>
      </x:c>
      <x:c r="F3725" s="127" t="str">
        <x:v>Joueur</x:v>
      </x:c>
      <x:c r="G3725" s="127" t="str">
        <x:v>Je garde la cour ouverte vers la mer.</x:v>
      </x:c>
      <x:c r="H3725" s="127" t="str">
        <x:v>Regarder la personne ou l’appui concerné ; intention, pas résultat.</x:v>
      </x:c>
      <x:c r="I3725" s="127" t="str">
        <x:v>Approche disponible dans l’état réel de la scène ; accord des personnes impliquées.</x:v>
      </x:c>
      <x:c r="J3725" s="127" t="str">
        <x:v>Maisons et vie des communautés</x:v>
      </x:c>
      <x:c r="K3725" s="130" t="n">
        <x:v>8</x:v>
      </x:c>
    </x:row>
    <x:row r="3726" ht="44" customHeight="1">
      <x:c r="A3726" s="121" t="str">
        <x:v>D6-H-V5-HOME-CM12-S1-REPONSE-B-01</x:v>
      </x:c>
      <x:c r="B3726" s="122" t="str">
        <x:v>D6-H-V5-HOME-CM12-S1</x:v>
      </x:c>
      <x:c r="C3726" s="122" t="str">
        <x:v>REPONSE</x:v>
      </x:c>
      <x:c r="D3726" s="122" t="str">
        <x:v>B</x:v>
      </x:c>
      <x:c r="E3726" s="123" t="n">
        <x:v>1</x:v>
      </x:c>
      <x:c r="F3726" s="122" t="str">
        <x:v>Voisine des Arches de l’Écume</x:v>
      </x:c>
      <x:c r="G3726" s="122" t="str">
        <x:v>Tourne alors le petit écran. Il abritera encore les pièces posées.</x:v>
      </x:c>
      <x:c r="H3726" s="122" t="str">
        <x:v>Réponse au choix retenu ; les autres réponses ne sont pas jouées.</x:v>
      </x:c>
      <x:c r="I3726" s="122" t="str">
        <x:v>Approche disponible dans l’état réel de la scène ; accord des personnes impliquées.</x:v>
      </x:c>
      <x:c r="J3726" s="122" t="str">
        <x:v>Maisons et vie des communautés</x:v>
      </x:c>
      <x:c r="K3726" s="125" t="n">
        <x:v>11</x:v>
      </x:c>
    </x:row>
    <x:row r="3727" ht="74" customHeight="1">
      <x:c r="A3727" s="126" t="str">
        <x:v>D6-H-V5-HOME-CM12-S2-OUV---01</x:v>
      </x:c>
      <x:c r="B3727" s="127" t="str">
        <x:v>D6-H-V5-HOME-CM12-S2</x:v>
      </x:c>
      <x:c r="C3727" s="127" t="str">
        <x:v>OUV</x:v>
      </x:c>
      <x:c r="D3727" s="127" t="str">
        <x:v>-</x:v>
      </x:c>
      <x:c r="E3727" s="128" t="n">
        <x:v>1</x:v>
      </x:c>
      <x:c r="F3727" s="127" t="str">
        <x:v>Premier témoin des Arches</x:v>
      </x:c>
      <x:c r="G3727" s="127" t="str">
        <x:v>De mon côté, la prise a tourné vers la rampe. Lui l’a vue depuis le quai.</x:v>
      </x:c>
      <x:c r="H3727" s="127" t="str">
        <x:v>Le locuteur regarde le détail matériel concerné ; clic bref ou inclinaison du masque, sans traduction lexicale inventée.</x:v>
      </x:c>
      <x:c r="I3727" s="127" t="str">
        <x:v>Deux témoins disponibles ; HOME-CM12 est l’unique résidence active ; droits d’accueil/aménagement correspondant à la scène acquis ; personnes et objets présents.</x:v>
      </x:c>
      <x:c r="J3727" s="127" t="str">
        <x:v>Maisons et vie des communautés</x:v>
      </x:c>
      <x:c r="K3727" s="130" t="n">
        <x:v>16</x:v>
      </x:c>
    </x:row>
    <x:row r="3728" ht="74" customHeight="1">
      <x:c r="A3728" s="121" t="str">
        <x:v>D6-H-V5-HOME-CM12-S2-SUCCES---01</x:v>
      </x:c>
      <x:c r="B3728" s="122" t="str">
        <x:v>D6-H-V5-HOME-CM12-S2</x:v>
      </x:c>
      <x:c r="C3728" s="122" t="str">
        <x:v>SUCCES</x:v>
      </x:c>
      <x:c r="D3728" s="122" t="str">
        <x:v>-</x:v>
      </x:c>
      <x:c r="E3728" s="123" t="n">
        <x:v>1</x:v>
      </x:c>
      <x:c r="F3728" s="122" t="str">
        <x:v>Premier témoin des Arches</x:v>
      </x:c>
      <x:c r="G3728" s="122" t="str">
        <x:v>Le banc laisse chacun montrer ce qu’il a réellement vu.</x:v>
      </x:c>
      <x:c r="H3728" s="122" t="str">
        <x:v>Après le geste final réellement réussi ; regard ou main vers son résultat visible.</x:v>
      </x:c>
      <x:c r="I3728" s="122" t="str">
        <x:v>Résultat correspondant effectivement constaté ; remplace ou supprime la ligne si choix de refus/différé/observation. Ne jamais jouer une victoire non acquise.</x:v>
      </x:c>
      <x:c r="J3728" s="122" t="str">
        <x:v>Maisons et vie des communautés</x:v>
      </x:c>
      <x:c r="K3728" s="125" t="n">
        <x:v>10</x:v>
      </x:c>
    </x:row>
    <x:row r="3729" ht="44" customHeight="1">
      <x:c r="A3729" s="126" t="str">
        <x:v>D6-H-V5-HOME-CM12-S2-ECHEC---01</x:v>
      </x:c>
      <x:c r="B3729" s="127" t="str">
        <x:v>D6-H-V5-HOME-CM12-S2</x:v>
      </x:c>
      <x:c r="C3729" s="127" t="str">
        <x:v>ECHEC</x:v>
      </x:c>
      <x:c r="D3729" s="127" t="str">
        <x:v>-</x:v>
      </x:c>
      <x:c r="E3729" s="128" t="n">
        <x:v>1</x:v>
      </x:c>
      <x:c r="F3729" s="127" t="str">
        <x:v>Premier témoin des Arches</x:v>
      </x:c>
      <x:c r="G3729" s="127" t="str">
        <x:v>Tu as repris ma parole sous son nom. La plaque doit revenir devant nous.</x:v>
      </x:c>
      <x:c r="H3729" s="127" t="str">
        <x:v>Au dernier état stable ; geste arrêté, aucune perte ou casse ajoutée par la réplique.</x:v>
      </x:c>
      <x:c r="I3729" s="127" t="str">
        <x:v>Échec ou blocage correspondant effectivement observé ; les dégâts, objets et positions persistent.</x:v>
      </x:c>
      <x:c r="J3729" s="127" t="str">
        <x:v>Maisons et vie des communautés</x:v>
      </x:c>
      <x:c r="K3729" s="130" t="n">
        <x:v>14</x:v>
      </x:c>
    </x:row>
    <x:row r="3730" ht="44" customHeight="1">
      <x:c r="A3730" s="121" t="str">
        <x:v>D6-H-V5-HOME-CM12-S2-REPRISE---01</x:v>
      </x:c>
      <x:c r="B3730" s="122" t="str">
        <x:v>D6-H-V5-HOME-CM12-S2</x:v>
      </x:c>
      <x:c r="C3730" s="122" t="str">
        <x:v>REPRISE</x:v>
      </x:c>
      <x:c r="D3730" s="122" t="str">
        <x:v>-</x:v>
      </x:c>
      <x:c r="E3730" s="123" t="n">
        <x:v>1</x:v>
      </x:c>
      <x:c r="F3730" s="122" t="str">
        <x:v>Premier témoin des Arches</x:v>
      </x:c>
      <x:c r="G3730" s="122" t="str">
        <x:v>Nous avons montré les deux faces ; il reste l’ordre du récit.</x:v>
      </x:c>
      <x:c r="H3730" s="122" t="str">
        <x:v>Désigne l’étape encore inachevée sans répéter les gestes déjà validés.</x:v>
      </x:c>
      <x:c r="I3730" s="122" t="str">
        <x:v>Réinteraction volontaire après interruption ; état de l’action conservé.</x:v>
      </x:c>
      <x:c r="J3730" s="122" t="str">
        <x:v>Maisons et vie des communautés</x:v>
      </x:c>
      <x:c r="K3730" s="125" t="n">
        <x:v>12</x:v>
      </x:c>
    </x:row>
    <x:row r="3731" ht="44" customHeight="1">
      <x:c r="A3731" s="126" t="str">
        <x:v>D6-H-V5-HOME-CM12-S2-CHOIX-A-01</x:v>
      </x:c>
      <x:c r="B3731" s="127" t="str">
        <x:v>D6-H-V5-HOME-CM12-S2</x:v>
      </x:c>
      <x:c r="C3731" s="127" t="str">
        <x:v>CHOIX</x:v>
      </x:c>
      <x:c r="D3731" s="127" t="str">
        <x:v>A</x:v>
      </x:c>
      <x:c r="E3731" s="128" t="n">
        <x:v>1</x:v>
      </x:c>
      <x:c r="F3731" s="127" t="str">
        <x:v>Joueur</x:v>
      </x:c>
      <x:c r="G3731" s="127" t="str">
        <x:v>Gardons ensemble les faits que vous partagez.</x:v>
      </x:c>
      <x:c r="H3731" s="127" t="str">
        <x:v>Regarder la personne ou l’appui concerné ; intention, pas résultat.</x:v>
      </x:c>
      <x:c r="I3731" s="127" t="str">
        <x:v>Approche disponible dans l’état réel de la scène ; accord des personnes impliquées.</x:v>
      </x:c>
      <x:c r="J3731" s="127" t="str">
        <x:v>Maisons et vie des communautés</x:v>
      </x:c>
      <x:c r="K3731" s="130" t="n">
        <x:v>7</x:v>
      </x:c>
    </x:row>
    <x:row r="3732" ht="44" customHeight="1">
      <x:c r="A3732" s="121" t="str">
        <x:v>D6-H-V5-HOME-CM12-S2-REPONSE-A-01</x:v>
      </x:c>
      <x:c r="B3732" s="122" t="str">
        <x:v>D6-H-V5-HOME-CM12-S2</x:v>
      </x:c>
      <x:c r="C3732" s="122" t="str">
        <x:v>REPONSE</x:v>
      </x:c>
      <x:c r="D3732" s="122" t="str">
        <x:v>A</x:v>
      </x:c>
      <x:c r="E3732" s="123" t="n">
        <x:v>1</x:v>
      </x:c>
      <x:c r="F3732" s="122" t="str">
        <x:v>Premier témoin des Arches</x:v>
      </x:c>
      <x:c r="G3732" s="122" t="str">
        <x:v>Montre-lui d’abord cette face. Nous saurons où nos récits se croisent.</x:v>
      </x:c>
      <x:c r="H3732" s="122" t="str">
        <x:v>Réponse au choix retenu ; les autres réponses ne sont pas jouées.</x:v>
      </x:c>
      <x:c r="I3732" s="122" t="str">
        <x:v>Approche disponible dans l’état réel de la scène ; accord des personnes impliquées.</x:v>
      </x:c>
      <x:c r="J3732" s="122" t="str">
        <x:v>Maisons et vie des communautés</x:v>
      </x:c>
      <x:c r="K3732" s="125" t="n">
        <x:v>11</x:v>
      </x:c>
    </x:row>
    <x:row r="3733" ht="44" customHeight="1">
      <x:c r="A3733" s="126" t="str">
        <x:v>D6-H-V5-HOME-CM12-S2-CHOIX-B-01</x:v>
      </x:c>
      <x:c r="B3733" s="127" t="str">
        <x:v>D6-H-V5-HOME-CM12-S2</x:v>
      </x:c>
      <x:c r="C3733" s="127" t="str">
        <x:v>CHOIX</x:v>
      </x:c>
      <x:c r="D3733" s="127" t="str">
        <x:v>B</x:v>
      </x:c>
      <x:c r="E3733" s="128" t="n">
        <x:v>1</x:v>
      </x:c>
      <x:c r="F3733" s="127" t="str">
        <x:v>Joueur</x:v>
      </x:c>
      <x:c r="G3733" s="127" t="str">
        <x:v>Vos deux récits resteront attribués.</x:v>
      </x:c>
      <x:c r="H3733" s="127" t="str">
        <x:v>Regarder la personne ou l’appui concerné ; intention, pas résultat.</x:v>
      </x:c>
      <x:c r="I3733" s="127" t="str">
        <x:v>Approche disponible dans l’état réel de la scène ; accord des personnes impliquées.</x:v>
      </x:c>
      <x:c r="J3733" s="127" t="str">
        <x:v>Maisons et vie des communautés</x:v>
      </x:c>
      <x:c r="K3733" s="130" t="n">
        <x:v>5</x:v>
      </x:c>
    </x:row>
    <x:row r="3734" ht="44" customHeight="1">
      <x:c r="A3734" s="121" t="str">
        <x:v>D6-H-V5-HOME-CM12-S2-REPONSE-B-01</x:v>
      </x:c>
      <x:c r="B3734" s="122" t="str">
        <x:v>D6-H-V5-HOME-CM12-S2</x:v>
      </x:c>
      <x:c r="C3734" s="122" t="str">
        <x:v>REPONSE</x:v>
      </x:c>
      <x:c r="D3734" s="122" t="str">
        <x:v>B</x:v>
      </x:c>
      <x:c r="E3734" s="123" t="n">
        <x:v>1</x:v>
      </x:c>
      <x:c r="F3734" s="122" t="str">
        <x:v>Premier témoin des Arches</x:v>
      </x:c>
      <x:c r="G3734" s="122" t="str">
        <x:v>Alors ne raccourcis pas le sien pour faire tenir le mien.</x:v>
      </x:c>
      <x:c r="H3734" s="122" t="str">
        <x:v>Réponse au choix retenu ; les autres réponses ne sont pas jouées.</x:v>
      </x:c>
      <x:c r="I3734" s="122" t="str">
        <x:v>Approche disponible dans l’état réel de la scène ; accord des personnes impliquées.</x:v>
      </x:c>
      <x:c r="J3734" s="122" t="str">
        <x:v>Maisons et vie des communautés</x:v>
      </x:c>
      <x:c r="K3734" s="125" t="n">
        <x:v>11</x:v>
      </x:c>
    </x:row>
    <x:row r="3735" ht="74" customHeight="1">
      <x:c r="A3735" s="126" t="str">
        <x:v>D6-H-V5-HOME-CM12-S3-OUV---01</x:v>
      </x:c>
      <x:c r="B3735" s="127" t="str">
        <x:v>D6-H-V5-HOME-CM12-S3</x:v>
      </x:c>
      <x:c r="C3735" s="127" t="str">
        <x:v>OUV</x:v>
      </x:c>
      <x:c r="D3735" s="127" t="str">
        <x:v>-</x:v>
      </x:c>
      <x:c r="E3735" s="128" t="n">
        <x:v>1</x:v>
      </x:c>
      <x:c r="F3735" s="127" t="str">
        <x:v>Porteur des Arches de l’Écume</x:v>
      </x:c>
      <x:c r="G3735" s="127" t="str">
        <x:v>Ce cadre passe par le chemin haut, si nous le reposons aux deux paliers.</x:v>
      </x:c>
      <x:c r="H3735" s="127" t="str">
        <x:v>Le locuteur regarde le détail matériel concerné ; clic bref ou inclinaison du masque, sans traduction lexicale inventée.</x:v>
      </x:c>
      <x:c r="I3735" s="127" t="str">
        <x:v>Livraison de grand cadre ; HOME-CM12 est l’unique résidence active ; droits d’accueil/aménagement correspondant à la scène acquis ; personnes et objets présents.</x:v>
      </x:c>
      <x:c r="J3735" s="127" t="str">
        <x:v>Maisons et vie des communautés</x:v>
      </x:c>
      <x:c r="K3735" s="130" t="n">
        <x:v>14</x:v>
      </x:c>
    </x:row>
    <x:row r="3736" ht="74" customHeight="1">
      <x:c r="A3736" s="121" t="str">
        <x:v>D6-H-V5-HOME-CM12-S3-SUCCES---01</x:v>
      </x:c>
      <x:c r="B3736" s="122" t="str">
        <x:v>D6-H-V5-HOME-CM12-S3</x:v>
      </x:c>
      <x:c r="C3736" s="122" t="str">
        <x:v>SUCCES</x:v>
      </x:c>
      <x:c r="D3736" s="122" t="str">
        <x:v>-</x:v>
      </x:c>
      <x:c r="E3736" s="123" t="n">
        <x:v>1</x:v>
      </x:c>
      <x:c r="F3736" s="122" t="str">
        <x:v>Porteur des Arches de l’Écume</x:v>
      </x:c>
      <x:c r="G3736" s="122" t="str">
        <x:v>Le cadre est entré par le trajet choisi ; aucune pièce n’est restée au repos.</x:v>
      </x:c>
      <x:c r="H3736" s="122" t="str">
        <x:v>Après le geste final réellement réussi ; regard ou main vers son résultat visible.</x:v>
      </x:c>
      <x:c r="I3736" s="122" t="str">
        <x:v>Résultat correspondant effectivement constaté ; remplace ou supprime la ligne si choix de refus/différé/observation. Ne jamais jouer une victoire non acquise.</x:v>
      </x:c>
      <x:c r="J3736" s="122" t="str">
        <x:v>Maisons et vie des communautés</x:v>
      </x:c>
      <x:c r="K3736" s="125" t="n">
        <x:v>15</x:v>
      </x:c>
    </x:row>
    <x:row r="3737" ht="44" customHeight="1">
      <x:c r="A3737" s="126" t="str">
        <x:v>D6-H-V5-HOME-CM12-S3-ECHEC---01</x:v>
      </x:c>
      <x:c r="B3737" s="127" t="str">
        <x:v>D6-H-V5-HOME-CM12-S3</x:v>
      </x:c>
      <x:c r="C3737" s="127" t="str">
        <x:v>ECHEC</x:v>
      </x:c>
      <x:c r="D3737" s="127" t="str">
        <x:v>-</x:v>
      </x:c>
      <x:c r="E3737" s="128" t="n">
        <x:v>1</x:v>
      </x:c>
      <x:c r="F3737" s="127" t="str">
        <x:v>Porteur des Arches de l’Écume</x:v>
      </x:c>
      <x:c r="G3737" s="127" t="str">
        <x:v>L’écran prend l’angle dont nous avons besoin. Posons le cadre avant de le tourner.</x:v>
      </x:c>
      <x:c r="H3737" s="127" t="str">
        <x:v>Au dernier état stable ; geste arrêté, aucune perte ou casse ajoutée par la réplique.</x:v>
      </x:c>
      <x:c r="I3737" s="127" t="str">
        <x:v>Échec ou blocage correspondant effectivement observé ; les dégâts, objets et positions persistent.</x:v>
      </x:c>
      <x:c r="J3737" s="127" t="str">
        <x:v>Maisons et vie des communautés</x:v>
      </x:c>
      <x:c r="K3737" s="130" t="n">
        <x:v>14</x:v>
      </x:c>
    </x:row>
    <x:row r="3738" ht="44" customHeight="1">
      <x:c r="A3738" s="121" t="str">
        <x:v>D6-H-V5-HOME-CM12-S3-REPRISE---01</x:v>
      </x:c>
      <x:c r="B3738" s="122" t="str">
        <x:v>D6-H-V5-HOME-CM12-S3</x:v>
      </x:c>
      <x:c r="C3738" s="122" t="str">
        <x:v>REPRISE</x:v>
      </x:c>
      <x:c r="D3738" s="122" t="str">
        <x:v>-</x:v>
      </x:c>
      <x:c r="E3738" s="123" t="n">
        <x:v>1</x:v>
      </x:c>
      <x:c r="F3738" s="122" t="str">
        <x:v>Porteur des Arches de l’Écume</x:v>
      </x:c>
      <x:c r="G3738" s="122" t="str">
        <x:v>Le premier repos est franchi. Nous reprenons depuis celui où il est posé.</x:v>
      </x:c>
      <x:c r="H3738" s="122" t="str">
        <x:v>Désigne l’étape encore inachevée sans répéter les gestes déjà validés.</x:v>
      </x:c>
      <x:c r="I3738" s="122" t="str">
        <x:v>Réinteraction volontaire après interruption ; état de l’action conservé.</x:v>
      </x:c>
      <x:c r="J3738" s="122" t="str">
        <x:v>Maisons et vie des communautés</x:v>
      </x:c>
      <x:c r="K3738" s="125" t="n">
        <x:v>13</x:v>
      </x:c>
    </x:row>
    <x:row r="3739" ht="44" customHeight="1">
      <x:c r="A3739" s="126" t="str">
        <x:v>D6-H-V5-HOME-CM12-S3-CHOIX-A-01</x:v>
      </x:c>
      <x:c r="B3739" s="127" t="str">
        <x:v>D6-H-V5-HOME-CM12-S3</x:v>
      </x:c>
      <x:c r="C3739" s="127" t="str">
        <x:v>CHOIX</x:v>
      </x:c>
      <x:c r="D3739" s="127" t="str">
        <x:v>A</x:v>
      </x:c>
      <x:c r="E3739" s="128" t="n">
        <x:v>1</x:v>
      </x:c>
      <x:c r="F3739" s="127" t="str">
        <x:v>Joueur</x:v>
      </x:c>
      <x:c r="G3739" s="127" t="str">
        <x:v>Nous prenons le chemin haut entier.</x:v>
      </x:c>
      <x:c r="H3739" s="127" t="str">
        <x:v>Regarder la personne ou l’appui concerné ; intention, pas résultat.</x:v>
      </x:c>
      <x:c r="I3739" s="127" t="str">
        <x:v>Approche disponible dans l’état réel de la scène ; accord des personnes impliquées.</x:v>
      </x:c>
      <x:c r="J3739" s="127" t="str">
        <x:v>Maisons et vie des communautés</x:v>
      </x:c>
      <x:c r="K3739" s="130" t="n">
        <x:v>6</x:v>
      </x:c>
    </x:row>
    <x:row r="3740" ht="44" customHeight="1">
      <x:c r="A3740" s="121" t="str">
        <x:v>D6-H-V5-HOME-CM12-S3-REPONSE-A-01</x:v>
      </x:c>
      <x:c r="B3740" s="122" t="str">
        <x:v>D6-H-V5-HOME-CM12-S3</x:v>
      </x:c>
      <x:c r="C3740" s="122" t="str">
        <x:v>REPONSE</x:v>
      </x:c>
      <x:c r="D3740" s="122" t="str">
        <x:v>A</x:v>
      </x:c>
      <x:c r="E3740" s="123" t="n">
        <x:v>1</x:v>
      </x:c>
      <x:c r="F3740" s="122" t="str">
        <x:v>Porteur des Arches de l’Écume</x:v>
      </x:c>
      <x:c r="G3740" s="122" t="str">
        <x:v>Je garde le côté amont. Montre-moi chaque appui avant de repartir.</x:v>
      </x:c>
      <x:c r="H3740" s="122" t="str">
        <x:v>Réponse au choix retenu ; les autres réponses ne sont pas jouées.</x:v>
      </x:c>
      <x:c r="I3740" s="122" t="str">
        <x:v>Approche disponible dans l’état réel de la scène ; accord des personnes impliquées.</x:v>
      </x:c>
      <x:c r="J3740" s="122" t="str">
        <x:v>Maisons et vie des communautés</x:v>
      </x:c>
      <x:c r="K3740" s="125" t="n">
        <x:v>11</x:v>
      </x:c>
    </x:row>
    <x:row r="3741" ht="44" customHeight="1">
      <x:c r="A3741" s="126" t="str">
        <x:v>D6-H-V5-HOME-CM12-S3-CHOIX-B-01</x:v>
      </x:c>
      <x:c r="B3741" s="127" t="str">
        <x:v>D6-H-V5-HOME-CM12-S3</x:v>
      </x:c>
      <x:c r="C3741" s="127" t="str">
        <x:v>CHOIX</x:v>
      </x:c>
      <x:c r="D3741" s="127" t="str">
        <x:v>B</x:v>
      </x:c>
      <x:c r="E3741" s="128" t="n">
        <x:v>1</x:v>
      </x:c>
      <x:c r="F3741" s="127" t="str">
        <x:v>Joueur</x:v>
      </x:c>
      <x:c r="G3741" s="127" t="str">
        <x:v>Nous le séparons aux joints prévus.</x:v>
      </x:c>
      <x:c r="H3741" s="127" t="str">
        <x:v>Regarder la personne ou l’appui concerné ; intention, pas résultat.</x:v>
      </x:c>
      <x:c r="I3741" s="127" t="str">
        <x:v>Approche disponible dans l’état réel de la scène ; accord des personnes impliquées.</x:v>
      </x:c>
      <x:c r="J3741" s="127" t="str">
        <x:v>Maisons et vie des communautés</x:v>
      </x:c>
      <x:c r="K3741" s="130" t="n">
        <x:v>6</x:v>
      </x:c>
    </x:row>
    <x:row r="3742" ht="44" customHeight="1">
      <x:c r="A3742" s="121" t="str">
        <x:v>D6-H-V5-HOME-CM12-S3-REPONSE-B-01</x:v>
      </x:c>
      <x:c r="B3742" s="122" t="str">
        <x:v>D6-H-V5-HOME-CM12-S3</x:v>
      </x:c>
      <x:c r="C3742" s="122" t="str">
        <x:v>REPONSE</x:v>
      </x:c>
      <x:c r="D3742" s="122" t="str">
        <x:v>B</x:v>
      </x:c>
      <x:c r="E3742" s="123" t="n">
        <x:v>1</x:v>
      </x:c>
      <x:c r="F3742" s="122" t="str">
        <x:v>Porteur des Arches de l’Écume</x:v>
      </x:c>
      <x:c r="G3742" s="122" t="str">
        <x:v>Deux charges entreront mieux. Elles se rejoindront à l’atelier.</x:v>
      </x:c>
      <x:c r="H3742" s="122" t="str">
        <x:v>Réponse au choix retenu ; les autres réponses ne sont pas jouées.</x:v>
      </x:c>
      <x:c r="I3742" s="122" t="str">
        <x:v>Approche disponible dans l’état réel de la scène ; accord des personnes impliquées.</x:v>
      </x:c>
      <x:c r="J3742" s="122" t="str">
        <x:v>Maisons et vie des communautés</x:v>
      </x:c>
      <x:c r="K3742" s="125" t="n">
        <x:v>9</x:v>
      </x:c>
    </x:row>
    <x:row r="3743" ht="74" customHeight="1">
      <x:c r="A3743" s="126" t="str">
        <x:v>D6-H-V5-HOME-CM13-S1-OUV---01</x:v>
      </x:c>
      <x:c r="B3743" s="127" t="str">
        <x:v>D6-H-V5-HOME-CM13-S1</x:v>
      </x:c>
      <x:c r="C3743" s="127" t="str">
        <x:v>OUV</x:v>
      </x:c>
      <x:c r="D3743" s="127" t="str">
        <x:v>-</x:v>
      </x:c>
      <x:c r="E3743" s="128" t="n">
        <x:v>1</x:v>
      </x:c>
      <x:c r="F3743" s="127" t="str">
        <x:v>Artisane des Forges Souterraines</x:v>
      </x:c>
      <x:c r="G3743" s="127" t="str">
        <x:v>La buée suit le mauvais couloir. Ton déflecteur regarde la chambre.</x:v>
      </x:c>
      <x:c r="H3743" s="127" t="str">
        <x:v>Le locuteur regarde le détail matériel concerné ; clic bref ou inclinaison du masque, sans traduction lexicale inventée.</x:v>
      </x:c>
      <x:c r="I3743" s="127" t="str">
        <x:v>Premier usage prolongé de l’atelier ; HOME-CM13 est l’unique résidence active ; droits d’accueil/aménagement correspondant à la scène acquis ; personnes et objets présents.</x:v>
      </x:c>
      <x:c r="J3743" s="127" t="str">
        <x:v>Maisons et vie des communautés</x:v>
      </x:c>
      <x:c r="K3743" s="130" t="n">
        <x:v>11</x:v>
      </x:c>
    </x:row>
    <x:row r="3744" ht="74" customHeight="1">
      <x:c r="A3744" s="121" t="str">
        <x:v>D6-H-V5-HOME-CM13-S1-SUCCES---01</x:v>
      </x:c>
      <x:c r="B3744" s="122" t="str">
        <x:v>D6-H-V5-HOME-CM13-S1</x:v>
      </x:c>
      <x:c r="C3744" s="122" t="str">
        <x:v>SUCCES</x:v>
      </x:c>
      <x:c r="D3744" s="122" t="str">
        <x:v>-</x:v>
      </x:c>
      <x:c r="E3744" s="123" t="n">
        <x:v>1</x:v>
      </x:c>
      <x:c r="F3744" s="122" t="str">
        <x:v>Artisane des Forges Souterraines</x:v>
      </x:c>
      <x:c r="G3744" s="122" t="str">
        <x:v>La buée suit le réglage choisi, sans fermer l’autre pièce.</x:v>
      </x:c>
      <x:c r="H3744" s="122" t="str">
        <x:v>Après le geste final réellement réussi ; regard ou main vers son résultat visible.</x:v>
      </x:c>
      <x:c r="I3744" s="122" t="str">
        <x:v>Résultat correspondant effectivement constaté ; remplace ou supprime la ligne si choix de refus/différé/observation. Ne jamais jouer une victoire non acquise.</x:v>
      </x:c>
      <x:c r="J3744" s="122" t="str">
        <x:v>Maisons et vie des communautés</x:v>
      </x:c>
      <x:c r="K3744" s="125" t="n">
        <x:v>10</x:v>
      </x:c>
    </x:row>
    <x:row r="3745" ht="44" customHeight="1">
      <x:c r="A3745" s="126" t="str">
        <x:v>D6-H-V5-HOME-CM13-S1-ECHEC---01</x:v>
      </x:c>
      <x:c r="B3745" s="127" t="str">
        <x:v>D6-H-V5-HOME-CM13-S1</x:v>
      </x:c>
      <x:c r="C3745" s="127" t="str">
        <x:v>ECHEC</x:v>
      </x:c>
      <x:c r="D3745" s="127" t="str">
        <x:v>-</x:v>
      </x:c>
      <x:c r="E3745" s="128" t="n">
        <x:v>1</x:v>
      </x:c>
      <x:c r="F3745" s="127" t="str">
        <x:v>Artisane des Forges Souterraines</x:v>
      </x:c>
      <x:c r="G3745" s="127" t="str">
        <x:v>La troisième pose renvoie encore la lumière dans le même couloir.</x:v>
      </x:c>
      <x:c r="H3745" s="127" t="str">
        <x:v>Au dernier état stable ; geste arrêté, aucune perte ou casse ajoutée par la réplique.</x:v>
      </x:c>
      <x:c r="I3745" s="127" t="str">
        <x:v>Échec ou blocage correspondant effectivement observé ; les dégâts, objets et positions persistent.</x:v>
      </x:c>
      <x:c r="J3745" s="127" t="str">
        <x:v>Maisons et vie des communautés</x:v>
      </x:c>
      <x:c r="K3745" s="130" t="n">
        <x:v>11</x:v>
      </x:c>
    </x:row>
    <x:row r="3746" ht="44" customHeight="1">
      <x:c r="A3746" s="121" t="str">
        <x:v>D6-H-V5-HOME-CM13-S1-REPRISE---01</x:v>
      </x:c>
      <x:c r="B3746" s="122" t="str">
        <x:v>D6-H-V5-HOME-CM13-S1</x:v>
      </x:c>
      <x:c r="C3746" s="122" t="str">
        <x:v>REPRISE</x:v>
      </x:c>
      <x:c r="D3746" s="122" t="str">
        <x:v>-</x:v>
      </x:c>
      <x:c r="E3746" s="123" t="n">
        <x:v>1</x:v>
      </x:c>
      <x:c r="F3746" s="122" t="str">
        <x:v>Artisane des Forges Souterraines</x:v>
      </x:c>
      <x:c r="G3746" s="122" t="str">
        <x:v>Deux positions sont vues. Comparons la dernière depuis la chambre.</x:v>
      </x:c>
      <x:c r="H3746" s="122" t="str">
        <x:v>Désigne l’étape encore inachevée sans répéter les gestes déjà validés.</x:v>
      </x:c>
      <x:c r="I3746" s="122" t="str">
        <x:v>Réinteraction volontaire après interruption ; état de l’action conservé.</x:v>
      </x:c>
      <x:c r="J3746" s="122" t="str">
        <x:v>Maisons et vie des communautés</x:v>
      </x:c>
      <x:c r="K3746" s="125" t="n">
        <x:v>10</x:v>
      </x:c>
    </x:row>
    <x:row r="3747" ht="44" customHeight="1">
      <x:c r="A3747" s="126" t="str">
        <x:v>D6-H-V5-HOME-CM13-S1-CHOIX-A-01</x:v>
      </x:c>
      <x:c r="B3747" s="127" t="str">
        <x:v>D6-H-V5-HOME-CM13-S1</x:v>
      </x:c>
      <x:c r="C3747" s="127" t="str">
        <x:v>CHOIX</x:v>
      </x:c>
      <x:c r="D3747" s="127" t="str">
        <x:v>A</x:v>
      </x:c>
      <x:c r="E3747" s="128" t="n">
        <x:v>1</x:v>
      </x:c>
      <x:c r="F3747" s="127" t="str">
        <x:v>Joueur</x:v>
      </x:c>
      <x:c r="G3747" s="127" t="str">
        <x:v>Je favorise l’atelier pour cette période.</x:v>
      </x:c>
      <x:c r="H3747" s="127" t="str">
        <x:v>Regarder la personne ou l’appui concerné ; intention, pas résultat.</x:v>
      </x:c>
      <x:c r="I3747" s="127" t="str">
        <x:v>Approche disponible dans l’état réel de la scène ; accord des personnes impliquées.</x:v>
      </x:c>
      <x:c r="J3747" s="127" t="str">
        <x:v>Maisons et vie des communautés</x:v>
      </x:c>
      <x:c r="K3747" s="130" t="n">
        <x:v>6</x:v>
      </x:c>
    </x:row>
    <x:row r="3748" ht="44" customHeight="1">
      <x:c r="A3748" s="121" t="str">
        <x:v>D6-H-V5-HOME-CM13-S1-REPONSE-A-01</x:v>
      </x:c>
      <x:c r="B3748" s="122" t="str">
        <x:v>D6-H-V5-HOME-CM13-S1</x:v>
      </x:c>
      <x:c r="C3748" s="122" t="str">
        <x:v>REPONSE</x:v>
      </x:c>
      <x:c r="D3748" s="122" t="str">
        <x:v>A</x:v>
      </x:c>
      <x:c r="E3748" s="123" t="n">
        <x:v>1</x:v>
      </x:c>
      <x:c r="F3748" s="122" t="str">
        <x:v>Artisane des Forges Souterraines</x:v>
      </x:c>
      <x:c r="G3748" s="122" t="str">
        <x:v>Garde quand même le passage de repos visible. Nous y revenons tous.</x:v>
      </x:c>
      <x:c r="H3748" s="122" t="str">
        <x:v>Réponse au choix retenu ; les autres réponses ne sont pas jouées.</x:v>
      </x:c>
      <x:c r="I3748" s="122" t="str">
        <x:v>Approche disponible dans l’état réel de la scène ; accord des personnes impliquées.</x:v>
      </x:c>
      <x:c r="J3748" s="122" t="str">
        <x:v>Maisons et vie des communautés</x:v>
      </x:c>
      <x:c r="K3748" s="125" t="n">
        <x:v>12</x:v>
      </x:c>
    </x:row>
    <x:row r="3749" ht="44" customHeight="1">
      <x:c r="A3749" s="126" t="str">
        <x:v>D6-H-V5-HOME-CM13-S1-CHOIX-B-01</x:v>
      </x:c>
      <x:c r="B3749" s="127" t="str">
        <x:v>D6-H-V5-HOME-CM13-S1</x:v>
      </x:c>
      <x:c r="C3749" s="127" t="str">
        <x:v>CHOIX</x:v>
      </x:c>
      <x:c r="D3749" s="127" t="str">
        <x:v>B</x:v>
      </x:c>
      <x:c r="E3749" s="128" t="n">
        <x:v>1</x:v>
      </x:c>
      <x:c r="F3749" s="127" t="str">
        <x:v>Joueur</x:v>
      </x:c>
      <x:c r="G3749" s="127" t="str">
        <x:v>Je réserve la pièce claire au repos.</x:v>
      </x:c>
      <x:c r="H3749" s="127" t="str">
        <x:v>Regarder la personne ou l’appui concerné ; intention, pas résultat.</x:v>
      </x:c>
      <x:c r="I3749" s="127" t="str">
        <x:v>Approche disponible dans l’état réel de la scène ; accord des personnes impliquées.</x:v>
      </x:c>
      <x:c r="J3749" s="127" t="str">
        <x:v>Maisons et vie des communautés</x:v>
      </x:c>
      <x:c r="K3749" s="130" t="n">
        <x:v>7</x:v>
      </x:c>
    </x:row>
    <x:row r="3750" ht="44" customHeight="1">
      <x:c r="A3750" s="121" t="str">
        <x:v>D6-H-V5-HOME-CM13-S1-REPONSE-B-01</x:v>
      </x:c>
      <x:c r="B3750" s="122" t="str">
        <x:v>D6-H-V5-HOME-CM13-S1</x:v>
      </x:c>
      <x:c r="C3750" s="122" t="str">
        <x:v>REPONSE</x:v>
      </x:c>
      <x:c r="D3750" s="122" t="str">
        <x:v>B</x:v>
      </x:c>
      <x:c r="E3750" s="123" t="n">
        <x:v>1</x:v>
      </x:c>
      <x:c r="F3750" s="122" t="str">
        <x:v>Artisane des Forges Souterraines</x:v>
      </x:c>
      <x:c r="G3750" s="122" t="str">
        <x:v>Alors je déplace notre prochain travail vers la plage calme.</x:v>
      </x:c>
      <x:c r="H3750" s="122" t="str">
        <x:v>Réponse au choix retenu ; les autres réponses ne sont pas jouées.</x:v>
      </x:c>
      <x:c r="I3750" s="122" t="str">
        <x:v>Approche disponible dans l’état réel de la scène ; accord des personnes impliquées.</x:v>
      </x:c>
      <x:c r="J3750" s="122" t="str">
        <x:v>Maisons et vie des communautés</x:v>
      </x:c>
      <x:c r="K3750" s="125" t="n">
        <x:v>10</x:v>
      </x:c>
    </x:row>
    <x:row r="3751" ht="74" customHeight="1">
      <x:c r="A3751" s="126" t="str">
        <x:v>D6-H-V5-HOME-CM13-S2-OUV---01</x:v>
      </x:c>
      <x:c r="B3751" s="127" t="str">
        <x:v>D6-H-V5-HOME-CM13-S2</x:v>
      </x:c>
      <x:c r="C3751" s="127" t="str">
        <x:v>OUV</x:v>
      </x:c>
      <x:c r="D3751" s="127" t="str">
        <x:v>-</x:v>
      </x:c>
      <x:c r="E3751" s="128" t="n">
        <x:v>1</x:v>
      </x:c>
      <x:c r="F3751" s="127" t="str">
        <x:v>Visiteur de la Galerie Froide</x:v>
      </x:c>
      <x:c r="G3751" s="127" t="str">
        <x:v>Je viens d’un palier bien plus frais. Ici, je resterais volontiers près du sas.</x:v>
      </x:c>
      <x:c r="H3751" s="127" t="str">
        <x:v>Le locuteur regarde le détail matériel concerné ; clic bref ou inclinaison du masque, sans traduction lexicale inventée.</x:v>
      </x:c>
      <x:c r="I3751" s="127" t="str">
        <x:v>Invité venant d’une autre région ; HOME-CM13 est l’unique résidence active ; droits d’accueil/aménagement correspondant à la scène acquis ; personnes et objets présents.</x:v>
      </x:c>
      <x:c r="J3751" s="127" t="str">
        <x:v>Maisons et vie des communautés</x:v>
      </x:c>
      <x:c r="K3751" s="130" t="n">
        <x:v>14</x:v>
      </x:c>
    </x:row>
    <x:row r="3752" ht="74" customHeight="1">
      <x:c r="A3752" s="121" t="str">
        <x:v>D6-H-V5-HOME-CM13-S2-SUCCES---01</x:v>
      </x:c>
      <x:c r="B3752" s="122" t="str">
        <x:v>D6-H-V5-HOME-CM13-S2</x:v>
      </x:c>
      <x:c r="C3752" s="122" t="str">
        <x:v>SUCCES</x:v>
      </x:c>
      <x:c r="D3752" s="122" t="str">
        <x:v>-</x:v>
      </x:c>
      <x:c r="E3752" s="123" t="n">
        <x:v>1</x:v>
      </x:c>
      <x:c r="F3752" s="122" t="str">
        <x:v>Visiteur de la Galerie Froide</x:v>
      </x:c>
      <x:c r="G3752" s="122" t="str">
        <x:v>Cette place me convient. Nous pouvons prendre le temps du récit.</x:v>
      </x:c>
      <x:c r="H3752" s="122" t="str">
        <x:v>Après le geste final réellement réussi ; regard ou main vers son résultat visible.</x:v>
      </x:c>
      <x:c r="I3752" s="122" t="str">
        <x:v>Résultat correspondant effectivement constaté ; remplace ou supprime la ligne si choix de refus/différé/observation. Ne jamais jouer une victoire non acquise.</x:v>
      </x:c>
      <x:c r="J3752" s="122" t="str">
        <x:v>Maisons et vie des communautés</x:v>
      </x:c>
      <x:c r="K3752" s="125" t="n">
        <x:v>11</x:v>
      </x:c>
    </x:row>
    <x:row r="3753" ht="44" customHeight="1">
      <x:c r="A3753" s="126" t="str">
        <x:v>D6-H-V5-HOME-CM13-S2-ECHEC---01</x:v>
      </x:c>
      <x:c r="B3753" s="127" t="str">
        <x:v>D6-H-V5-HOME-CM13-S2</x:v>
      </x:c>
      <x:c r="C3753" s="127" t="str">
        <x:v>ECHEC</x:v>
      </x:c>
      <x:c r="D3753" s="127" t="str">
        <x:v>-</x:v>
      </x:c>
      <x:c r="E3753" s="128" t="n">
        <x:v>1</x:v>
      </x:c>
      <x:c r="F3753" s="127" t="str">
        <x:v>Visiteur de la Galerie Froide</x:v>
      </x:c>
      <x:c r="G3753" s="127" t="str">
        <x:v>L’écran n’a pas changé l’air de cette place. Essayons près du palier.</x:v>
      </x:c>
      <x:c r="H3753" s="127" t="str">
        <x:v>Au dernier état stable ; geste arrêté, aucune perte ou casse ajoutée par la réplique.</x:v>
      </x:c>
      <x:c r="I3753" s="127" t="str">
        <x:v>Échec ou blocage correspondant effectivement observé ; les dégâts, objets et positions persistent.</x:v>
      </x:c>
      <x:c r="J3753" s="127" t="str">
        <x:v>Maisons et vie des communautés</x:v>
      </x:c>
      <x:c r="K3753" s="130" t="n">
        <x:v>12</x:v>
      </x:c>
    </x:row>
    <x:row r="3754" ht="44" customHeight="1">
      <x:c r="A3754" s="121" t="str">
        <x:v>D6-H-V5-HOME-CM13-S2-REPRISE---01</x:v>
      </x:c>
      <x:c r="B3754" s="122" t="str">
        <x:v>D6-H-V5-HOME-CM13-S2</x:v>
      </x:c>
      <x:c r="C3754" s="122" t="str">
        <x:v>REPRISE</x:v>
      </x:c>
      <x:c r="D3754" s="122" t="str">
        <x:v>-</x:v>
      </x:c>
      <x:c r="E3754" s="123" t="n">
        <x:v>1</x:v>
      </x:c>
      <x:c r="F3754" s="122" t="str">
        <x:v>Visiteur de la Galerie Froide</x:v>
      </x:c>
      <x:c r="G3754" s="122" t="str">
        <x:v>Le siège est prêt ; prends seulement l’objet que tu voulais montrer.</x:v>
      </x:c>
      <x:c r="H3754" s="122" t="str">
        <x:v>Désigne l’étape encore inachevée sans répéter les gestes déjà validés.</x:v>
      </x:c>
      <x:c r="I3754" s="122" t="str">
        <x:v>Réinteraction volontaire après interruption ; état de l’action conservé.</x:v>
      </x:c>
      <x:c r="J3754" s="122" t="str">
        <x:v>Maisons et vie des communautés</x:v>
      </x:c>
      <x:c r="K3754" s="125" t="n">
        <x:v>12</x:v>
      </x:c>
    </x:row>
    <x:row r="3755" ht="44" customHeight="1">
      <x:c r="A3755" s="126" t="str">
        <x:v>D6-H-V5-HOME-CM13-S2-CHOIX-A-01</x:v>
      </x:c>
      <x:c r="B3755" s="127" t="str">
        <x:v>D6-H-V5-HOME-CM13-S2</x:v>
      </x:c>
      <x:c r="C3755" s="127" t="str">
        <x:v>CHOIX</x:v>
      </x:c>
      <x:c r="D3755" s="127" t="str">
        <x:v>A</x:v>
      </x:c>
      <x:c r="E3755" s="128" t="n">
        <x:v>1</x:v>
      </x:c>
      <x:c r="F3755" s="127" t="str">
        <x:v>Joueur</x:v>
      </x:c>
      <x:c r="G3755" s="127" t="str">
        <x:v>Je tourne l’écran et prépare cette place pour toi.</x:v>
      </x:c>
      <x:c r="H3755" s="127" t="str">
        <x:v>Regarder la personne ou l’appui concerné ; intention, pas résultat.</x:v>
      </x:c>
      <x:c r="I3755" s="127" t="str">
        <x:v>Approche disponible dans l’état réel de la scène ; accord des personnes impliquées.</x:v>
      </x:c>
      <x:c r="J3755" s="127" t="str">
        <x:v>Maisons et vie des communautés</x:v>
      </x:c>
      <x:c r="K3755" s="130" t="n">
        <x:v>9</x:v>
      </x:c>
    </x:row>
    <x:row r="3756" ht="44" customHeight="1">
      <x:c r="A3756" s="121" t="str">
        <x:v>D6-H-V5-HOME-CM13-S2-REPONSE-A-01</x:v>
      </x:c>
      <x:c r="B3756" s="122" t="str">
        <x:v>D6-H-V5-HOME-CM13-S2</x:v>
      </x:c>
      <x:c r="C3756" s="122" t="str">
        <x:v>REPONSE</x:v>
      </x:c>
      <x:c r="D3756" s="122" t="str">
        <x:v>A</x:v>
      </x:c>
      <x:c r="E3756" s="123" t="n">
        <x:v>1</x:v>
      </x:c>
      <x:c r="F3756" s="122" t="str">
        <x:v>Visiteur de la Galerie Froide</x:v>
      </x:c>
      <x:c r="G3756" s="122" t="str">
        <x:v>Je pourrai regarder plus longtemps. Montre-moi ensuite ton objet.</x:v>
      </x:c>
      <x:c r="H3756" s="122" t="str">
        <x:v>Réponse au choix retenu ; les autres réponses ne sont pas jouées.</x:v>
      </x:c>
      <x:c r="I3756" s="122" t="str">
        <x:v>Approche disponible dans l’état réel de la scène ; accord des personnes impliquées.</x:v>
      </x:c>
      <x:c r="J3756" s="122" t="str">
        <x:v>Maisons et vie des communautés</x:v>
      </x:c>
      <x:c r="K3756" s="125" t="n">
        <x:v>9</x:v>
      </x:c>
    </x:row>
    <x:row r="3757" ht="44" customHeight="1">
      <x:c r="A3757" s="126" t="str">
        <x:v>D6-H-V5-HOME-CM13-S2-CHOIX-B-01</x:v>
      </x:c>
      <x:c r="B3757" s="127" t="str">
        <x:v>D6-H-V5-HOME-CM13-S2</x:v>
      </x:c>
      <x:c r="C3757" s="127" t="str">
        <x:v>CHOIX</x:v>
      </x:c>
      <x:c r="D3757" s="127" t="str">
        <x:v>B</x:v>
      </x:c>
      <x:c r="E3757" s="128" t="n">
        <x:v>1</x:v>
      </x:c>
      <x:c r="F3757" s="127" t="str">
        <x:v>Joueur</x:v>
      </x:c>
      <x:c r="G3757" s="127" t="str">
        <x:v>Nous ferons un passage court, puis la galerie fraîche.</x:v>
      </x:c>
      <x:c r="H3757" s="127" t="str">
        <x:v>Regarder la personne ou l’appui concerné ; intention, pas résultat.</x:v>
      </x:c>
      <x:c r="I3757" s="127" t="str">
        <x:v>Approche disponible dans l’état réel de la scène ; accord des personnes impliquées.</x:v>
      </x:c>
      <x:c r="J3757" s="127" t="str">
        <x:v>Maisons et vie des communautés</x:v>
      </x:c>
      <x:c r="K3757" s="130" t="n">
        <x:v>9</x:v>
      </x:c>
    </x:row>
    <x:row r="3758" ht="44" customHeight="1">
      <x:c r="A3758" s="121" t="str">
        <x:v>D6-H-V5-HOME-CM13-S2-REPONSE-B-01</x:v>
      </x:c>
      <x:c r="B3758" s="122" t="str">
        <x:v>D6-H-V5-HOME-CM13-S2</x:v>
      </x:c>
      <x:c r="C3758" s="122" t="str">
        <x:v>REPONSE</x:v>
      </x:c>
      <x:c r="D3758" s="122" t="str">
        <x:v>B</x:v>
      </x:c>
      <x:c r="E3758" s="123" t="n">
        <x:v>1</x:v>
      </x:c>
      <x:c r="F3758" s="122" t="str">
        <x:v>Visiteur de la Galerie Froide</x:v>
      </x:c>
      <x:c r="G3758" s="122" t="str">
        <x:v>Cela me convient. Je n’ai pas besoin de voir toute la maison aujourd’hui.</x:v>
      </x:c>
      <x:c r="H3758" s="122" t="str">
        <x:v>Réponse au choix retenu ; les autres réponses ne sont pas jouées.</x:v>
      </x:c>
      <x:c r="I3758" s="122" t="str">
        <x:v>Approche disponible dans l’état réel de la scène ; accord des personnes impliquées.</x:v>
      </x:c>
      <x:c r="J3758" s="122" t="str">
        <x:v>Maisons et vie des communautés</x:v>
      </x:c>
      <x:c r="K3758" s="125" t="n">
        <x:v>13</x:v>
      </x:c>
    </x:row>
    <x:row r="3759" ht="74" customHeight="1">
      <x:c r="A3759" s="126" t="str">
        <x:v>D6-H-V5-HOME-CM13-S3-OUV---01</x:v>
      </x:c>
      <x:c r="B3759" s="127" t="str">
        <x:v>D6-H-V5-HOME-CM13-S3</x:v>
      </x:c>
      <x:c r="C3759" s="127" t="str">
        <x:v>OUV</x:v>
      </x:c>
      <x:c r="D3759" s="127" t="str">
        <x:v>-</x:v>
      </x:c>
      <x:c r="E3759" s="128" t="n">
        <x:v>1</x:v>
      </x:c>
      <x:c r="F3759" s="127" t="str">
        <x:v>Lectrice des Forges Souterraines</x:v>
      </x:c>
      <x:c r="G3759" s="127" t="str">
        <x:v>La vapeur se retire. Là, au revers : garde cette pose.</x:v>
      </x:c>
      <x:c r="H3759" s="127" t="str">
        <x:v>Le locuteur regarde le détail matériel concerné ; clic bref ou inclinaison du masque, sans traduction lexicale inventée.</x:v>
      </x:c>
      <x:c r="I3759" s="127" t="str">
        <x:v>Objet minéral disponible ; HOME-CM13 est l’unique résidence active ; droits d’accueil/aménagement correspondant à la scène acquis ; personnes et objets présents.</x:v>
      </x:c>
      <x:c r="J3759" s="127" t="str">
        <x:v>Maisons et vie des communautés</x:v>
      </x:c>
      <x:c r="K3759" s="130" t="n">
        <x:v>11</x:v>
      </x:c>
    </x:row>
    <x:row r="3760" ht="74" customHeight="1">
      <x:c r="A3760" s="121" t="str">
        <x:v>D6-H-V5-HOME-CM13-S3-SUCCES---01</x:v>
      </x:c>
      <x:c r="B3760" s="122" t="str">
        <x:v>D6-H-V5-HOME-CM13-S3</x:v>
      </x:c>
      <x:c r="C3760" s="122" t="str">
        <x:v>SUCCES</x:v>
      </x:c>
      <x:c r="D3760" s="122" t="str">
        <x:v>-</x:v>
      </x:c>
      <x:c r="E3760" s="123" t="n">
        <x:v>1</x:v>
      </x:c>
      <x:c r="F3760" s="122" t="str">
        <x:v>Lectrice des Forges Souterraines</x:v>
      </x:c>
      <x:c r="G3760" s="122" t="str">
        <x:v>La marque reste repérable dans la présentation choisie.</x:v>
      </x:c>
      <x:c r="H3760" s="122" t="str">
        <x:v>Après le geste final réellement réussi ; regard ou main vers son résultat visible.</x:v>
      </x:c>
      <x:c r="I3760" s="122" t="str">
        <x:v>Résultat correspondant effectivement constaté ; remplace ou supprime la ligne si choix de refus/différé/observation. Ne jamais jouer une victoire non acquise.</x:v>
      </x:c>
      <x:c r="J3760" s="122" t="str">
        <x:v>Maisons et vie des communautés</x:v>
      </x:c>
      <x:c r="K3760" s="125" t="n">
        <x:v>8</x:v>
      </x:c>
    </x:row>
    <x:row r="3761" ht="44" customHeight="1">
      <x:c r="A3761" s="126" t="str">
        <x:v>D6-H-V5-HOME-CM13-S3-ECHEC---01</x:v>
      </x:c>
      <x:c r="B3761" s="127" t="str">
        <x:v>D6-H-V5-HOME-CM13-S3</x:v>
      </x:c>
      <x:c r="C3761" s="127" t="str">
        <x:v>ECHEC</x:v>
      </x:c>
      <x:c r="D3761" s="127" t="str">
        <x:v>-</x:v>
      </x:c>
      <x:c r="E3761" s="128" t="n">
        <x:v>1</x:v>
      </x:c>
      <x:c r="F3761" s="127" t="str">
        <x:v>Lectrice des Forges Souterraines</x:v>
      </x:c>
      <x:c r="G3761" s="127" t="str">
        <x:v>Le repère couvre le détail. Glisse-le sur son bord.</x:v>
      </x:c>
      <x:c r="H3761" s="127" t="str">
        <x:v>Au dernier état stable ; geste arrêté, aucune perte ou casse ajoutée par la réplique.</x:v>
      </x:c>
      <x:c r="I3761" s="127" t="str">
        <x:v>Échec ou blocage correspondant effectivement observé ; les dégâts, objets et positions persistent.</x:v>
      </x:c>
      <x:c r="J3761" s="127" t="str">
        <x:v>Maisons et vie des communautés</x:v>
      </x:c>
      <x:c r="K3761" s="130" t="n">
        <x:v>9</x:v>
      </x:c>
    </x:row>
    <x:row r="3762" ht="44" customHeight="1">
      <x:c r="A3762" s="121" t="str">
        <x:v>D6-H-V5-HOME-CM13-S3-REPRISE---01</x:v>
      </x:c>
      <x:c r="B3762" s="122" t="str">
        <x:v>D6-H-V5-HOME-CM13-S3</x:v>
      </x:c>
      <x:c r="C3762" s="122" t="str">
        <x:v>REPRISE</x:v>
      </x:c>
      <x:c r="D3762" s="122" t="str">
        <x:v>-</x:v>
      </x:c>
      <x:c r="E3762" s="123" t="n">
        <x:v>1</x:v>
      </x:c>
      <x:c r="F3762" s="122" t="str">
        <x:v>Lectrice des Forges Souterraines</x:v>
      </x:c>
      <x:c r="G3762" s="122" t="str">
        <x:v>L’angle est trouvé ; nous attendons seulement de vérifier sa lecture.</x:v>
      </x:c>
      <x:c r="H3762" s="122" t="str">
        <x:v>Désigne l’étape encore inachevée sans répéter les gestes déjà validés.</x:v>
      </x:c>
      <x:c r="I3762" s="122" t="str">
        <x:v>Réinteraction volontaire après interruption ; état de l’action conservé.</x:v>
      </x:c>
      <x:c r="J3762" s="122" t="str">
        <x:v>Maisons et vie des communautés</x:v>
      </x:c>
      <x:c r="K3762" s="125" t="n">
        <x:v>11</x:v>
      </x:c>
    </x:row>
    <x:row r="3763" ht="44" customHeight="1">
      <x:c r="A3763" s="126" t="str">
        <x:v>D6-H-V5-HOME-CM13-S3-CHOIX-A-01</x:v>
      </x:c>
      <x:c r="B3763" s="127" t="str">
        <x:v>D6-H-V5-HOME-CM13-S3</x:v>
      </x:c>
      <x:c r="C3763" s="127" t="str">
        <x:v>CHOIX</x:v>
      </x:c>
      <x:c r="D3763" s="127" t="str">
        <x:v>A</x:v>
      </x:c>
      <x:c r="E3763" s="128" t="n">
        <x:v>1</x:v>
      </x:c>
      <x:c r="F3763" s="127" t="str">
        <x:v>Joueur</x:v>
      </x:c>
      <x:c r="G3763" s="127" t="str">
        <x:v>Je pose un écran pour lire cette marque à tout moment.</x:v>
      </x:c>
      <x:c r="H3763" s="127" t="str">
        <x:v>Regarder la personne ou l’appui concerné ; intention, pas résultat.</x:v>
      </x:c>
      <x:c r="I3763" s="127" t="str">
        <x:v>Approche disponible dans l’état réel de la scène ; accord des personnes impliquées.</x:v>
      </x:c>
      <x:c r="J3763" s="127" t="str">
        <x:v>Maisons et vie des communautés</x:v>
      </x:c>
      <x:c r="K3763" s="130" t="n">
        <x:v>11</x:v>
      </x:c>
    </x:row>
    <x:row r="3764" ht="44" customHeight="1">
      <x:c r="A3764" s="121" t="str">
        <x:v>D6-H-V5-HOME-CM13-S3-REPONSE-A-01</x:v>
      </x:c>
      <x:c r="B3764" s="122" t="str">
        <x:v>D6-H-V5-HOME-CM13-S3</x:v>
      </x:c>
      <x:c r="C3764" s="122" t="str">
        <x:v>REPONSE</x:v>
      </x:c>
      <x:c r="D3764" s="122" t="str">
        <x:v>A</x:v>
      </x:c>
      <x:c r="E3764" s="123" t="n">
        <x:v>1</x:v>
      </x:c>
      <x:c r="F3764" s="122" t="str">
        <x:v>Lectrice des Forges Souterraines</x:v>
      </x:c>
      <x:c r="G3764" s="122" t="str">
        <x:v>Éprouve-le pendant le retour de la buée, pas seulement maintenant.</x:v>
      </x:c>
      <x:c r="H3764" s="122" t="str">
        <x:v>Réponse au choix retenu ; les autres réponses ne sont pas jouées.</x:v>
      </x:c>
      <x:c r="I3764" s="122" t="str">
        <x:v>Approche disponible dans l’état réel de la scène ; accord des personnes impliquées.</x:v>
      </x:c>
      <x:c r="J3764" s="122" t="str">
        <x:v>Maisons et vie des communautés</x:v>
      </x:c>
      <x:c r="K3764" s="125" t="n">
        <x:v>10</x:v>
      </x:c>
    </x:row>
    <x:row r="3765" ht="44" customHeight="1">
      <x:c r="A3765" s="126" t="str">
        <x:v>D6-H-V5-HOME-CM13-S3-CHOIX-B-01</x:v>
      </x:c>
      <x:c r="B3765" s="127" t="str">
        <x:v>D6-H-V5-HOME-CM13-S3</x:v>
      </x:c>
      <x:c r="C3765" s="127" t="str">
        <x:v>CHOIX</x:v>
      </x:c>
      <x:c r="D3765" s="127" t="str">
        <x:v>B</x:v>
      </x:c>
      <x:c r="E3765" s="128" t="n">
        <x:v>1</x:v>
      </x:c>
      <x:c r="F3765" s="127" t="str">
        <x:v>Joueur</x:v>
      </x:c>
      <x:c r="G3765" s="127" t="str">
        <x:v>Je garderai la fenêtre calme.</x:v>
      </x:c>
      <x:c r="H3765" s="127" t="str">
        <x:v>Regarder la personne ou l’appui concerné ; intention, pas résultat.</x:v>
      </x:c>
      <x:c r="I3765" s="127" t="str">
        <x:v>Approche disponible dans l’état réel de la scène ; accord des personnes impliquées.</x:v>
      </x:c>
      <x:c r="J3765" s="127" t="str">
        <x:v>Maisons et vie des communautés</x:v>
      </x:c>
      <x:c r="K3765" s="130" t="n">
        <x:v>5</x:v>
      </x:c>
    </x:row>
    <x:row r="3766" ht="44" customHeight="1">
      <x:c r="A3766" s="121" t="str">
        <x:v>D6-H-V5-HOME-CM13-S3-REPONSE-B-01</x:v>
      </x:c>
      <x:c r="B3766" s="122" t="str">
        <x:v>D6-H-V5-HOME-CM13-S3</x:v>
      </x:c>
      <x:c r="C3766" s="122" t="str">
        <x:v>REPONSE</x:v>
      </x:c>
      <x:c r="D3766" s="122" t="str">
        <x:v>B</x:v>
      </x:c>
      <x:c r="E3766" s="123" t="n">
        <x:v>1</x:v>
      </x:c>
      <x:c r="F3766" s="122" t="str">
        <x:v>Lectrice des Forges Souterraines</x:v>
      </x:c>
      <x:c r="G3766" s="122" t="str">
        <x:v>Alors marque cet angle. Il faudra le retrouver à la prochaine visite.</x:v>
      </x:c>
      <x:c r="H3766" s="122" t="str">
        <x:v>Réponse au choix retenu ; les autres réponses ne sont pas jouées.</x:v>
      </x:c>
      <x:c r="I3766" s="122" t="str">
        <x:v>Approche disponible dans l’état réel de la scène ; accord des personnes impliquées.</x:v>
      </x:c>
      <x:c r="J3766" s="122" t="str">
        <x:v>Maisons et vie des communautés</x:v>
      </x:c>
      <x:c r="K3766" s="125" t="n">
        <x:v>12</x:v>
      </x:c>
    </x:row>
    <x:row r="3767" ht="74" customHeight="1">
      <x:c r="A3767" s="126" t="str">
        <x:v>D6-H-V5-HOME-CM14-S1-OUV---01</x:v>
      </x:c>
      <x:c r="B3767" s="127" t="str">
        <x:v>D6-H-V5-HOME-CM14-S1</x:v>
      </x:c>
      <x:c r="C3767" s="127" t="str">
        <x:v>OUV</x:v>
      </x:c>
      <x:c r="D3767" s="127" t="str">
        <x:v>-</x:v>
      </x:c>
      <x:c r="E3767" s="128" t="n">
        <x:v>1</x:v>
      </x:c>
      <x:c r="F3767" s="127" t="str">
        <x:v>Artisan du Palier des Sources</x:v>
      </x:c>
      <x:c r="G3767" s="127" t="str">
        <x:v>La note ne vient pas de la pièce. La cale a quitté son appui.</x:v>
      </x:c>
      <x:c r="H3767" s="127" t="str">
        <x:v>Le locuteur regarde le détail matériel concerné ; clic bref ou inclinaison du masque, sans traduction lexicale inventée.</x:v>
      </x:c>
      <x:c r="I3767" s="127" t="str">
        <x:v>Atelier actif après un retour ; HOME-CM14 est l’unique résidence active ; droits d’accueil/aménagement correspondant à la scène acquis ; personnes et objets présents.</x:v>
      </x:c>
      <x:c r="J3767" s="127" t="str">
        <x:v>Maisons et vie des communautés</x:v>
      </x:c>
      <x:c r="K3767" s="130" t="n">
        <x:v>14</x:v>
      </x:c>
    </x:row>
    <x:row r="3768" ht="74" customHeight="1">
      <x:c r="A3768" s="121" t="str">
        <x:v>D6-H-V5-HOME-CM14-S1-SUCCES---01</x:v>
      </x:c>
      <x:c r="B3768" s="122" t="str">
        <x:v>D6-H-V5-HOME-CM14-S1</x:v>
      </x:c>
      <x:c r="C3768" s="122" t="str">
        <x:v>SUCCES</x:v>
      </x:c>
      <x:c r="D3768" s="122" t="str">
        <x:v>-</x:v>
      </x:c>
      <x:c r="E3768" s="123" t="n">
        <x:v>1</x:v>
      </x:c>
      <x:c r="F3768" s="122" t="str">
        <x:v>Artisan du Palier des Sources</x:v>
      </x:c>
      <x:c r="G3768" s="122" t="str">
        <x:v>Cette note s’arrête au poste. La cale a retrouvé son travail.</x:v>
      </x:c>
      <x:c r="H3768" s="122" t="str">
        <x:v>Après le geste final réellement réussi ; regard ou main vers son résultat visible.</x:v>
      </x:c>
      <x:c r="I3768" s="122" t="str">
        <x:v>Résultat correspondant effectivement constaté ; remplace ou supprime la ligne si choix de refus/différé/observation. Ne jamais jouer une victoire non acquise.</x:v>
      </x:c>
      <x:c r="J3768" s="122" t="str">
        <x:v>Maisons et vie des communautés</x:v>
      </x:c>
      <x:c r="K3768" s="125" t="n">
        <x:v>11</x:v>
      </x:c>
    </x:row>
    <x:row r="3769" ht="44" customHeight="1">
      <x:c r="A3769" s="126" t="str">
        <x:v>D6-H-V5-HOME-CM14-S1-ECHEC---01</x:v>
      </x:c>
      <x:c r="B3769" s="127" t="str">
        <x:v>D6-H-V5-HOME-CM14-S1</x:v>
      </x:c>
      <x:c r="C3769" s="127" t="str">
        <x:v>ECHEC</x:v>
      </x:c>
      <x:c r="D3769" s="127" t="str">
        <x:v>-</x:v>
      </x:c>
      <x:c r="E3769" s="128" t="n">
        <x:v>1</x:v>
      </x:c>
      <x:c r="F3769" s="127" t="str">
        <x:v>Artisan du Palier des Sources</x:v>
      </x:c>
      <x:c r="G3769" s="127" t="str">
        <x:v>Tu écoutes encore avec la pièce sur le mauvais support.</x:v>
      </x:c>
      <x:c r="H3769" s="127" t="str">
        <x:v>Au dernier état stable ; geste arrêté, aucune perte ou casse ajoutée par la réplique.</x:v>
      </x:c>
      <x:c r="I3769" s="127" t="str">
        <x:v>Échec ou blocage correspondant effectivement observé ; les dégâts, objets et positions persistent.</x:v>
      </x:c>
      <x:c r="J3769" s="127" t="str">
        <x:v>Maisons et vie des communautés</x:v>
      </x:c>
      <x:c r="K3769" s="130" t="n">
        <x:v>10</x:v>
      </x:c>
    </x:row>
    <x:row r="3770" ht="44" customHeight="1">
      <x:c r="A3770" s="121" t="str">
        <x:v>D6-H-V5-HOME-CM14-S1-REPRISE---01</x:v>
      </x:c>
      <x:c r="B3770" s="122" t="str">
        <x:v>D6-H-V5-HOME-CM14-S1</x:v>
      </x:c>
      <x:c r="C3770" s="122" t="str">
        <x:v>REPRISE</x:v>
      </x:c>
      <x:c r="D3770" s="122" t="str">
        <x:v>-</x:v>
      </x:c>
      <x:c r="E3770" s="123" t="n">
        <x:v>1</x:v>
      </x:c>
      <x:c r="F3770" s="122" t="str">
        <x:v>Artisan du Palier des Sources</x:v>
      </x:c>
      <x:c r="G3770" s="122" t="str">
        <x:v>La cale est retrouvée. Il reste le déplacement que tu as choisi.</x:v>
      </x:c>
      <x:c r="H3770" s="122" t="str">
        <x:v>Désigne l’étape encore inachevée sans répéter les gestes déjà validés.</x:v>
      </x:c>
      <x:c r="I3770" s="122" t="str">
        <x:v>Réinteraction volontaire après interruption ; état de l’action conservé.</x:v>
      </x:c>
      <x:c r="J3770" s="122" t="str">
        <x:v>Maisons et vie des communautés</x:v>
      </x:c>
      <x:c r="K3770" s="125" t="n">
        <x:v>12</x:v>
      </x:c>
    </x:row>
    <x:row r="3771" ht="44" customHeight="1">
      <x:c r="A3771" s="126" t="str">
        <x:v>D6-H-V5-HOME-CM14-S1-CHOIX-A-01</x:v>
      </x:c>
      <x:c r="B3771" s="127" t="str">
        <x:v>D6-H-V5-HOME-CM14-S1</x:v>
      </x:c>
      <x:c r="C3771" s="127" t="str">
        <x:v>CHOIX</x:v>
      </x:c>
      <x:c r="D3771" s="127" t="str">
        <x:v>A</x:v>
      </x:c>
      <x:c r="E3771" s="128" t="n">
        <x:v>1</x:v>
      </x:c>
      <x:c r="F3771" s="127" t="str">
        <x:v>Joueur</x:v>
      </x:c>
      <x:c r="G3771" s="127" t="str">
        <x:v>L’établi reste près des livraisons.</x:v>
      </x:c>
      <x:c r="H3771" s="127" t="str">
        <x:v>Regarder la personne ou l’appui concerné ; intention, pas résultat.</x:v>
      </x:c>
      <x:c r="I3771" s="127" t="str">
        <x:v>Approche disponible dans l’état réel de la scène ; accord des personnes impliquées.</x:v>
      </x:c>
      <x:c r="J3771" s="127" t="str">
        <x:v>Maisons et vie des communautés</x:v>
      </x:c>
      <x:c r="K3771" s="130" t="n">
        <x:v>5</x:v>
      </x:c>
    </x:row>
    <x:row r="3772" ht="44" customHeight="1">
      <x:c r="A3772" s="121" t="str">
        <x:v>D6-H-V5-HOME-CM14-S1-REPONSE-A-01</x:v>
      </x:c>
      <x:c r="B3772" s="122" t="str">
        <x:v>D6-H-V5-HOME-CM14-S1</x:v>
      </x:c>
      <x:c r="C3772" s="122" t="str">
        <x:v>REPONSE</x:v>
      </x:c>
      <x:c r="D3772" s="122" t="str">
        <x:v>A</x:v>
      </x:c>
      <x:c r="E3772" s="123" t="n">
        <x:v>1</x:v>
      </x:c>
      <x:c r="F3772" s="122" t="str">
        <x:v>Artisan du Palier des Sources</x:v>
      </x:c>
      <x:c r="G3772" s="122" t="str">
        <x:v>Nous garderons le trajet court. Essaie le support avant de le charger.</x:v>
      </x:c>
      <x:c r="H3772" s="122" t="str">
        <x:v>Réponse au choix retenu ; les autres réponses ne sont pas jouées.</x:v>
      </x:c>
      <x:c r="I3772" s="122" t="str">
        <x:v>Approche disponible dans l’état réel de la scène ; accord des personnes impliquées.</x:v>
      </x:c>
      <x:c r="J3772" s="122" t="str">
        <x:v>Maisons et vie des communautés</x:v>
      </x:c>
      <x:c r="K3772" s="125" t="n">
        <x:v>12</x:v>
      </x:c>
    </x:row>
    <x:row r="3773" ht="44" customHeight="1">
      <x:c r="A3773" s="126" t="str">
        <x:v>D6-H-V5-HOME-CM14-S1-CHOIX-B-01</x:v>
      </x:c>
      <x:c r="B3773" s="127" t="str">
        <x:v>D6-H-V5-HOME-CM14-S1</x:v>
      </x:c>
      <x:c r="C3773" s="127" t="str">
        <x:v>CHOIX</x:v>
      </x:c>
      <x:c r="D3773" s="127" t="str">
        <x:v>B</x:v>
      </x:c>
      <x:c r="E3773" s="128" t="n">
        <x:v>1</x:v>
      </x:c>
      <x:c r="F3773" s="127" t="str">
        <x:v>Joueur</x:v>
      </x:c>
      <x:c r="G3773" s="127" t="str">
        <x:v>Je l’éloigne de la chambre.</x:v>
      </x:c>
      <x:c r="H3773" s="127" t="str">
        <x:v>Regarder la personne ou l’appui concerné ; intention, pas résultat.</x:v>
      </x:c>
      <x:c r="I3773" s="127" t="str">
        <x:v>Approche disponible dans l’état réel de la scène ; accord des personnes impliquées.</x:v>
      </x:c>
      <x:c r="J3773" s="127" t="str">
        <x:v>Maisons et vie des communautés</x:v>
      </x:c>
      <x:c r="K3773" s="130" t="n">
        <x:v>5</x:v>
      </x:c>
    </x:row>
    <x:row r="3774" ht="44" customHeight="1">
      <x:c r="A3774" s="121" t="str">
        <x:v>D6-H-V5-HOME-CM14-S1-REPONSE-B-01</x:v>
      </x:c>
      <x:c r="B3774" s="122" t="str">
        <x:v>D6-H-V5-HOME-CM14-S1</x:v>
      </x:c>
      <x:c r="C3774" s="122" t="str">
        <x:v>REPONSE</x:v>
      </x:c>
      <x:c r="D3774" s="122" t="str">
        <x:v>B</x:v>
      </x:c>
      <x:c r="E3774" s="123" t="n">
        <x:v>1</x:v>
      </x:c>
      <x:c r="F3774" s="122" t="str">
        <x:v>Artisan du Palier des Sources</x:v>
      </x:c>
      <x:c r="G3774" s="122" t="str">
        <x:v>Le portage sera plus long ; la couche cessera de répondre au métal.</x:v>
      </x:c>
      <x:c r="H3774" s="122" t="str">
        <x:v>Réponse au choix retenu ; les autres réponses ne sont pas jouées.</x:v>
      </x:c>
      <x:c r="I3774" s="122" t="str">
        <x:v>Approche disponible dans l’état réel de la scène ; accord des personnes impliquées.</x:v>
      </x:c>
      <x:c r="J3774" s="122" t="str">
        <x:v>Maisons et vie des communautés</x:v>
      </x:c>
      <x:c r="K3774" s="125" t="n">
        <x:v>13</x:v>
      </x:c>
    </x:row>
    <x:row r="3775" ht="74" customHeight="1">
      <x:c r="A3775" s="126" t="str">
        <x:v>D6-H-V5-HOME-CM14-S2-OUV---01</x:v>
      </x:c>
      <x:c r="B3775" s="127" t="str">
        <x:v>D6-H-V5-HOME-CM14-S2</x:v>
      </x:c>
      <x:c r="C3775" s="127" t="str">
        <x:v>OUV</x:v>
      </x:c>
      <x:c r="D3775" s="127" t="str">
        <x:v>-</x:v>
      </x:c>
      <x:c r="E3775" s="128" t="n">
        <x:v>1</x:v>
      </x:c>
      <x:c r="F3775" s="127" t="str">
        <x:v>Forgeronne du Palier des Sources</x:v>
      </x:c>
      <x:c r="G3775" s="127" t="str">
        <x:v>Cette reprise est d’un atelier que je connais. L’autre, je ne peux pas la nommer.</x:v>
      </x:c>
      <x:c r="H3775" s="127" t="str">
        <x:v>Le locuteur regarde le détail matériel concerné ; clic bref ou inclinaison du masque, sans traduction lexicale inventée.</x:v>
      </x:c>
      <x:c r="I3775" s="127" t="str">
        <x:v>Objet réparé confié ; HOME-CM14 est l’unique résidence active ; droits d’accueil/aménagement correspondant à la scène acquis ; personnes et objets présents.</x:v>
      </x:c>
      <x:c r="J3775" s="127" t="str">
        <x:v>Maisons et vie des communautés</x:v>
      </x:c>
      <x:c r="K3775" s="130" t="n">
        <x:v>15</x:v>
      </x:c>
    </x:row>
    <x:row r="3776" ht="74" customHeight="1">
      <x:c r="A3776" s="121" t="str">
        <x:v>D6-H-V5-HOME-CM14-S2-SUCCES---01</x:v>
      </x:c>
      <x:c r="B3776" s="122" t="str">
        <x:v>D6-H-V5-HOME-CM14-S2</x:v>
      </x:c>
      <x:c r="C3776" s="122" t="str">
        <x:v>SUCCES</x:v>
      </x:c>
      <x:c r="D3776" s="122" t="str">
        <x:v>-</x:v>
      </x:c>
      <x:c r="E3776" s="123" t="n">
        <x:v>1</x:v>
      </x:c>
      <x:c r="F3776" s="122" t="str">
        <x:v>Forgeronne du Palier des Sources</x:v>
      </x:c>
      <x:c r="G3776" s="122" t="str">
        <x:v>Le récit montre l’intervention sans effacer ce qu’elle a rencontré.</x:v>
      </x:c>
      <x:c r="H3776" s="122" t="str">
        <x:v>Après le geste final réellement réussi ; regard ou main vers son résultat visible.</x:v>
      </x:c>
      <x:c r="I3776" s="122" t="str">
        <x:v>Résultat correspondant effectivement constaté ; remplace ou supprime la ligne si choix de refus/différé/observation. Ne jamais jouer une victoire non acquise.</x:v>
      </x:c>
      <x:c r="J3776" s="122" t="str">
        <x:v>Maisons et vie des communautés</x:v>
      </x:c>
      <x:c r="K3776" s="125" t="n">
        <x:v>10</x:v>
      </x:c>
    </x:row>
    <x:row r="3777" ht="44" customHeight="1">
      <x:c r="A3777" s="126" t="str">
        <x:v>D6-H-V5-HOME-CM14-S2-ECHEC---01</x:v>
      </x:c>
      <x:c r="B3777" s="127" t="str">
        <x:v>D6-H-V5-HOME-CM14-S2</x:v>
      </x:c>
      <x:c r="C3777" s="127" t="str">
        <x:v>ECHEC</x:v>
      </x:c>
      <x:c r="D3777" s="127" t="str">
        <x:v>-</x:v>
      </x:c>
      <x:c r="E3777" s="128" t="n">
        <x:v>1</x:v>
      </x:c>
      <x:c r="F3777" s="127" t="str">
        <x:v>Forgeronne du Palier des Sources</x:v>
      </x:c>
      <x:c r="G3777" s="127" t="str">
        <x:v>Cette marque n’est pas celle de mon atelier. Ne lui donne pas mon nom.</x:v>
      </x:c>
      <x:c r="H3777" s="127" t="str">
        <x:v>Au dernier état stable ; geste arrêté, aucune perte ou casse ajoutée par la réplique.</x:v>
      </x:c>
      <x:c r="I3777" s="127" t="str">
        <x:v>Échec ou blocage correspondant effectivement observé ; les dégâts, objets et positions persistent.</x:v>
      </x:c>
      <x:c r="J3777" s="127" t="str">
        <x:v>Maisons et vie des communautés</x:v>
      </x:c>
      <x:c r="K3777" s="130" t="n">
        <x:v>14</x:v>
      </x:c>
    </x:row>
    <x:row r="3778" ht="44" customHeight="1">
      <x:c r="A3778" s="121" t="str">
        <x:v>D6-H-V5-HOME-CM14-S2-REPRISE---01</x:v>
      </x:c>
      <x:c r="B3778" s="122" t="str">
        <x:v>D6-H-V5-HOME-CM14-S2</x:v>
      </x:c>
      <x:c r="C3778" s="122" t="str">
        <x:v>REPRISE</x:v>
      </x:c>
      <x:c r="D3778" s="122" t="str">
        <x:v>-</x:v>
      </x:c>
      <x:c r="E3778" s="123" t="n">
        <x:v>1</x:v>
      </x:c>
      <x:c r="F3778" s="122" t="str">
        <x:v>Forgeronne du Palier des Sources</x:v>
      </x:c>
      <x:c r="G3778" s="122" t="str">
        <x:v>Nous avons reconnu une reprise. L’autre reste dans l’étude.</x:v>
      </x:c>
      <x:c r="H3778" s="122" t="str">
        <x:v>Désigne l’étape encore inachevée sans répéter les gestes déjà validés.</x:v>
      </x:c>
      <x:c r="I3778" s="122" t="str">
        <x:v>Réinteraction volontaire après interruption ; état de l’action conservé.</x:v>
      </x:c>
      <x:c r="J3778" s="122" t="str">
        <x:v>Maisons et vie des communautés</x:v>
      </x:c>
      <x:c r="K3778" s="125" t="n">
        <x:v>9</x:v>
      </x:c>
    </x:row>
    <x:row r="3779" ht="44" customHeight="1">
      <x:c r="A3779" s="126" t="str">
        <x:v>D6-H-V5-HOME-CM14-S2-CHOIX-A-01</x:v>
      </x:c>
      <x:c r="B3779" s="127" t="str">
        <x:v>D6-H-V5-HOME-CM14-S2</x:v>
      </x:c>
      <x:c r="C3779" s="127" t="str">
        <x:v>CHOIX</x:v>
      </x:c>
      <x:c r="D3779" s="127" t="str">
        <x:v>A</x:v>
      </x:c>
      <x:c r="E3779" s="128" t="n">
        <x:v>1</x:v>
      </x:c>
      <x:c r="F3779" s="127" t="str">
        <x:v>Joueur</x:v>
      </x:c>
      <x:c r="G3779" s="127" t="str">
        <x:v>Je veux montrer la réparation qui l’a rendu utile.</x:v>
      </x:c>
      <x:c r="H3779" s="127" t="str">
        <x:v>Regarder la personne ou l’appui concerné ; intention, pas résultat.</x:v>
      </x:c>
      <x:c r="I3779" s="127" t="str">
        <x:v>Approche disponible dans l’état réel de la scène ; accord des personnes impliquées.</x:v>
      </x:c>
      <x:c r="J3779" s="127" t="str">
        <x:v>Maisons et vie des communautés</x:v>
      </x:c>
      <x:c r="K3779" s="130" t="n">
        <x:v>9</x:v>
      </x:c>
    </x:row>
    <x:row r="3780" ht="44" customHeight="1">
      <x:c r="A3780" s="121" t="str">
        <x:v>D6-H-V5-HOME-CM14-S2-REPONSE-A-01</x:v>
      </x:c>
      <x:c r="B3780" s="122" t="str">
        <x:v>D6-H-V5-HOME-CM14-S2</x:v>
      </x:c>
      <x:c r="C3780" s="122" t="str">
        <x:v>REPONSE</x:v>
      </x:c>
      <x:c r="D3780" s="122" t="str">
        <x:v>A</x:v>
      </x:c>
      <x:c r="E3780" s="123" t="n">
        <x:v>1</x:v>
      </x:c>
      <x:c r="F3780" s="122" t="str">
        <x:v>Forgeronne du Palier des Sources</x:v>
      </x:c>
      <x:c r="G3780" s="122" t="str">
        <x:v>Tourne le raccord vers la lumière ; c’est là que son usage reprend.</x:v>
      </x:c>
      <x:c r="H3780" s="122" t="str">
        <x:v>Réponse au choix retenu ; les autres réponses ne sont pas jouées.</x:v>
      </x:c>
      <x:c r="I3780" s="122" t="str">
        <x:v>Approche disponible dans l’état réel de la scène ; accord des personnes impliquées.</x:v>
      </x:c>
      <x:c r="J3780" s="122" t="str">
        <x:v>Maisons et vie des communautés</x:v>
      </x:c>
      <x:c r="K3780" s="125" t="n">
        <x:v>13</x:v>
      </x:c>
    </x:row>
    <x:row r="3781" ht="44" customHeight="1">
      <x:c r="A3781" s="126" t="str">
        <x:v>D6-H-V5-HOME-CM14-S2-CHOIX-B-01</x:v>
      </x:c>
      <x:c r="B3781" s="127" t="str">
        <x:v>D6-H-V5-HOME-CM14-S2</x:v>
      </x:c>
      <x:c r="C3781" s="127" t="str">
        <x:v>CHOIX</x:v>
      </x:c>
      <x:c r="D3781" s="127" t="str">
        <x:v>B</x:v>
      </x:c>
      <x:c r="E3781" s="128" t="n">
        <x:v>1</x:v>
      </x:c>
      <x:c r="F3781" s="127" t="str">
        <x:v>Joueur</x:v>
      </x:c>
      <x:c r="G3781" s="127" t="str">
        <x:v>Je montrerai d’abord son état au retour.</x:v>
      </x:c>
      <x:c r="H3781" s="127" t="str">
        <x:v>Regarder la personne ou l’appui concerné ; intention, pas résultat.</x:v>
      </x:c>
      <x:c r="I3781" s="127" t="str">
        <x:v>Approche disponible dans l’état réel de la scène ; accord des personnes impliquées.</x:v>
      </x:c>
      <x:c r="J3781" s="127" t="str">
        <x:v>Maisons et vie des communautés</x:v>
      </x:c>
      <x:c r="K3781" s="130" t="n">
        <x:v>7</x:v>
      </x:c>
    </x:row>
    <x:row r="3782" ht="44" customHeight="1">
      <x:c r="A3782" s="121" t="str">
        <x:v>D6-H-V5-HOME-CM14-S2-REPONSE-B-01</x:v>
      </x:c>
      <x:c r="B3782" s="122" t="str">
        <x:v>D6-H-V5-HOME-CM14-S2</x:v>
      </x:c>
      <x:c r="C3782" s="122" t="str">
        <x:v>REPONSE</x:v>
      </x:c>
      <x:c r="D3782" s="122" t="str">
        <x:v>B</x:v>
      </x:c>
      <x:c r="E3782" s="123" t="n">
        <x:v>1</x:v>
      </x:c>
      <x:c r="F3782" s="122" t="str">
        <x:v>Forgeronne du Palier des Sources</x:v>
      </x:c>
      <x:c r="G3782" s="122" t="str">
        <x:v>Garde le relevé près de lui. On verra ce que nous avons changé ensuite.</x:v>
      </x:c>
      <x:c r="H3782" s="122" t="str">
        <x:v>Réponse au choix retenu ; les autres réponses ne sont pas jouées.</x:v>
      </x:c>
      <x:c r="I3782" s="122" t="str">
        <x:v>Approche disponible dans l’état réel de la scène ; accord des personnes impliquées.</x:v>
      </x:c>
      <x:c r="J3782" s="122" t="str">
        <x:v>Maisons et vie des communautés</x:v>
      </x:c>
      <x:c r="K3782" s="125" t="n">
        <x:v>14</x:v>
      </x:c>
    </x:row>
    <x:row r="3783" ht="74" customHeight="1">
      <x:c r="A3783" s="126" t="str">
        <x:v>D6-H-V5-HOME-CM14-S3-OUV---01</x:v>
      </x:c>
      <x:c r="B3783" s="127" t="str">
        <x:v>D6-H-V5-HOME-CM14-S3</x:v>
      </x:c>
      <x:c r="C3783" s="127" t="str">
        <x:v>OUV</x:v>
      </x:c>
      <x:c r="D3783" s="127" t="str">
        <x:v>-</x:v>
      </x:c>
      <x:c r="E3783" s="128" t="n">
        <x:v>1</x:v>
      </x:c>
      <x:c r="F3783" s="127" t="str">
        <x:v>Compagnon d’atelier du Palier</x:v>
      </x:c>
      <x:c r="G3783" s="127" t="str">
        <x:v>Deux modèles identiques. Tu préfères des mains rapides ou des appuis sans erreur ?</x:v>
      </x:c>
      <x:c r="H3783" s="127" t="str">
        <x:v>Le locuteur regarde le détail matériel concerné ; clic bref ou inclinaison du masque, sans traduction lexicale inventée.</x:v>
      </x:c>
      <x:c r="I3783" s="127" t="str">
        <x:v>Apprenti ou rival disponible ; HOME-CM14 est l’unique résidence active ; droits d’accueil/aménagement correspondant à la scène acquis ; personnes et objets présents.</x:v>
      </x:c>
      <x:c r="J3783" s="127" t="str">
        <x:v>Maisons et vie des communautés</x:v>
      </x:c>
      <x:c r="K3783" s="130" t="n">
        <x:v>14</x:v>
      </x:c>
    </x:row>
    <x:row r="3784" ht="74" customHeight="1">
      <x:c r="A3784" s="121" t="str">
        <x:v>D6-H-V5-HOME-CM14-S3-SUCCES---01</x:v>
      </x:c>
      <x:c r="B3784" s="122" t="str">
        <x:v>D6-H-V5-HOME-CM14-S3</x:v>
      </x:c>
      <x:c r="C3784" s="122" t="str">
        <x:v>SUCCES</x:v>
      </x:c>
      <x:c r="D3784" s="122" t="str">
        <x:v>-</x:v>
      </x:c>
      <x:c r="E3784" s="123" t="n">
        <x:v>1</x:v>
      </x:c>
      <x:c r="F3784" s="122" t="str">
        <x:v>Compagnon d’atelier du Palier</x:v>
      </x:c>
      <x:c r="G3784" s="122" t="str">
        <x:v>Les appuis portent et la marque reste visible. L’exercice est complet.</x:v>
      </x:c>
      <x:c r="H3784" s="122" t="str">
        <x:v>Après le geste final réellement réussi ; regard ou main vers son résultat visible.</x:v>
      </x:c>
      <x:c r="I3784" s="122" t="str">
        <x:v>Résultat correspondant effectivement constaté ; remplace ou supprime la ligne si choix de refus/différé/observation. Ne jamais jouer une victoire non acquise.</x:v>
      </x:c>
      <x:c r="J3784" s="122" t="str">
        <x:v>Maisons et vie des communautés</x:v>
      </x:c>
      <x:c r="K3784" s="125" t="n">
        <x:v>11</x:v>
      </x:c>
    </x:row>
    <x:row r="3785" ht="44" customHeight="1">
      <x:c r="A3785" s="126" t="str">
        <x:v>D6-H-V5-HOME-CM14-S3-ECHEC---01</x:v>
      </x:c>
      <x:c r="B3785" s="127" t="str">
        <x:v>D6-H-V5-HOME-CM14-S3</x:v>
      </x:c>
      <x:c r="C3785" s="127" t="str">
        <x:v>ECHEC</x:v>
      </x:c>
      <x:c r="D3785" s="127" t="str">
        <x:v>-</x:v>
      </x:c>
      <x:c r="E3785" s="128" t="n">
        <x:v>1</x:v>
      </x:c>
      <x:c r="F3785" s="127" t="str">
        <x:v>Compagnon d’atelier du Palier</x:v>
      </x:c>
      <x:c r="G3785" s="127" t="str">
        <x:v>Ce pied masque le dernier trait. Reprends ce seul ajustement.</x:v>
      </x:c>
      <x:c r="H3785" s="127" t="str">
        <x:v>Au dernier état stable ; geste arrêté, aucune perte ou casse ajoutée par la réplique.</x:v>
      </x:c>
      <x:c r="I3785" s="127" t="str">
        <x:v>Échec ou blocage correspondant effectivement observé ; les dégâts, objets et positions persistent.</x:v>
      </x:c>
      <x:c r="J3785" s="127" t="str">
        <x:v>Maisons et vie des communautés</x:v>
      </x:c>
      <x:c r="K3785" s="130" t="n">
        <x:v>10</x:v>
      </x:c>
    </x:row>
    <x:row r="3786" ht="44" customHeight="1">
      <x:c r="A3786" s="121" t="str">
        <x:v>D6-H-V5-HOME-CM14-S3-REPRISE---01</x:v>
      </x:c>
      <x:c r="B3786" s="122" t="str">
        <x:v>D6-H-V5-HOME-CM14-S3</x:v>
      </x:c>
      <x:c r="C3786" s="122" t="str">
        <x:v>REPRISE</x:v>
      </x:c>
      <x:c r="D3786" s="122" t="str">
        <x:v>-</x:v>
      </x:c>
      <x:c r="E3786" s="123" t="n">
        <x:v>1</x:v>
      </x:c>
      <x:c r="F3786" s="122" t="str">
        <x:v>Compagnon d’atelier du Palier</x:v>
      </x:c>
      <x:c r="G3786" s="122" t="str">
        <x:v>Deux gestes sont stables. Le dernier est encore libre.</x:v>
      </x:c>
      <x:c r="H3786" s="122" t="str">
        <x:v>Désigne l’étape encore inachevée sans répéter les gestes déjà validés.</x:v>
      </x:c>
      <x:c r="I3786" s="122" t="str">
        <x:v>Réinteraction volontaire après interruption ; état de l’action conservé.</x:v>
      </x:c>
      <x:c r="J3786" s="122" t="str">
        <x:v>Maisons et vie des communautés</x:v>
      </x:c>
      <x:c r="K3786" s="125" t="n">
        <x:v>9</x:v>
      </x:c>
    </x:row>
    <x:row r="3787" ht="44" customHeight="1">
      <x:c r="A3787" s="126" t="str">
        <x:v>D6-H-V5-HOME-CM14-S3-CHOIX-A-01</x:v>
      </x:c>
      <x:c r="B3787" s="127" t="str">
        <x:v>D6-H-V5-HOME-CM14-S3</x:v>
      </x:c>
      <x:c r="C3787" s="127" t="str">
        <x:v>CHOIX</x:v>
      </x:c>
      <x:c r="D3787" s="127" t="str">
        <x:v>A</x:v>
      </x:c>
      <x:c r="E3787" s="128" t="n">
        <x:v>1</x:v>
      </x:c>
      <x:c r="F3787" s="127" t="str">
        <x:v>Joueur</x:v>
      </x:c>
      <x:c r="G3787" s="127" t="str">
        <x:v>Fais courir le temps. Je tente les trois gestes.</x:v>
      </x:c>
      <x:c r="H3787" s="127" t="str">
        <x:v>Regarder la personne ou l’appui concerné ; intention, pas résultat.</x:v>
      </x:c>
      <x:c r="I3787" s="127" t="str">
        <x:v>Approche disponible dans l’état réel de la scène ; accord des personnes impliquées.</x:v>
      </x:c>
      <x:c r="J3787" s="127" t="str">
        <x:v>Maisons et vie des communautés</x:v>
      </x:c>
      <x:c r="K3787" s="130" t="n">
        <x:v>9</x:v>
      </x:c>
    </x:row>
    <x:row r="3788" ht="44" customHeight="1">
      <x:c r="A3788" s="121" t="str">
        <x:v>D6-H-V5-HOME-CM14-S3-REPONSE-A-01</x:v>
      </x:c>
      <x:c r="B3788" s="122" t="str">
        <x:v>D6-H-V5-HOME-CM14-S3</x:v>
      </x:c>
      <x:c r="C3788" s="122" t="str">
        <x:v>REPONSE</x:v>
      </x:c>
      <x:c r="D3788" s="122" t="str">
        <x:v>A</x:v>
      </x:c>
      <x:c r="E3788" s="123" t="n">
        <x:v>1</x:v>
      </x:c>
      <x:c r="F3788" s="122" t="str">
        <x:v>Compagnon d’atelier du Palier</x:v>
      </x:c>
      <x:c r="G3788" s="122" t="str">
        <x:v>Le modèle supportera l’essai. Nous comparerons aussi le résultat.</x:v>
      </x:c>
      <x:c r="H3788" s="122" t="str">
        <x:v>Réponse au choix retenu ; les autres réponses ne sont pas jouées.</x:v>
      </x:c>
      <x:c r="I3788" s="122" t="str">
        <x:v>Approche disponible dans l’état réel de la scène ; accord des personnes impliquées.</x:v>
      </x:c>
      <x:c r="J3788" s="122" t="str">
        <x:v>Maisons et vie des communautés</x:v>
      </x:c>
      <x:c r="K3788" s="125" t="n">
        <x:v>9</x:v>
      </x:c>
    </x:row>
    <x:row r="3789" ht="44" customHeight="1">
      <x:c r="A3789" s="126" t="str">
        <x:v>D6-H-V5-HOME-CM14-S3-CHOIX-B-01</x:v>
      </x:c>
      <x:c r="B3789" s="127" t="str">
        <x:v>D6-H-V5-HOME-CM14-S3</x:v>
      </x:c>
      <x:c r="C3789" s="127" t="str">
        <x:v>CHOIX</x:v>
      </x:c>
      <x:c r="D3789" s="127" t="str">
        <x:v>B</x:v>
      </x:c>
      <x:c r="E3789" s="128" t="n">
        <x:v>1</x:v>
      </x:c>
      <x:c r="F3789" s="127" t="str">
        <x:v>Joueur</x:v>
      </x:c>
      <x:c r="G3789" s="127" t="str">
        <x:v>Pas de temps. Je cherche la pose juste.</x:v>
      </x:c>
      <x:c r="H3789" s="127" t="str">
        <x:v>Regarder la personne ou l’appui concerné ; intention, pas résultat.</x:v>
      </x:c>
      <x:c r="I3789" s="127" t="str">
        <x:v>Approche disponible dans l’état réel de la scène ; accord des personnes impliquées.</x:v>
      </x:c>
      <x:c r="J3789" s="127" t="str">
        <x:v>Maisons et vie des communautés</x:v>
      </x:c>
      <x:c r="K3789" s="130" t="n">
        <x:v>8</x:v>
      </x:c>
    </x:row>
    <x:row r="3790" ht="44" customHeight="1">
      <x:c r="A3790" s="121" t="str">
        <x:v>D6-H-V5-HOME-CM14-S3-REPONSE-B-01</x:v>
      </x:c>
      <x:c r="B3790" s="122" t="str">
        <x:v>D6-H-V5-HOME-CM14-S3</x:v>
      </x:c>
      <x:c r="C3790" s="122" t="str">
        <x:v>REPONSE</x:v>
      </x:c>
      <x:c r="D3790" s="122" t="str">
        <x:v>B</x:v>
      </x:c>
      <x:c r="E3790" s="123" t="n">
        <x:v>1</x:v>
      </x:c>
      <x:c r="F3790" s="122" t="str">
        <x:v>Compagnon d’atelier du Palier</x:v>
      </x:c>
      <x:c r="G3790" s="122" t="str">
        <x:v>Alors prends chaque angle. Je n’ajouterai pas d’urgence à tes mains.</x:v>
      </x:c>
      <x:c r="H3790" s="122" t="str">
        <x:v>Réponse au choix retenu ; les autres réponses ne sont pas jouées.</x:v>
      </x:c>
      <x:c r="I3790" s="122" t="str">
        <x:v>Approche disponible dans l’état réel de la scène ; accord des personnes impliquées.</x:v>
      </x:c>
      <x:c r="J3790" s="122" t="str">
        <x:v>Maisons et vie des communautés</x:v>
      </x:c>
      <x:c r="K3790" s="125" t="n">
        <x:v>11</x:v>
      </x:c>
    </x:row>
    <x:row r="3791" ht="74" customHeight="1">
      <x:c r="A3791" s="126" t="str">
        <x:v>D6-H-V5-HOME-CM15-S1-OUV---01</x:v>
      </x:c>
      <x:c r="B3791" s="127" t="str">
        <x:v>D6-H-V5-HOME-CM15-S1</x:v>
      </x:c>
      <x:c r="C3791" s="127" t="str">
        <x:v>OUV</x:v>
      </x:c>
      <x:c r="D3791" s="127" t="str">
        <x:v>-</x:v>
      </x:c>
      <x:c r="E3791" s="128" t="n">
        <x:v>1</x:v>
      </x:c>
      <x:c r="F3791" s="127" t="str">
        <x:v>Gardien du Cercle des Feux Bas</x:v>
      </x:c>
      <x:c r="G3791" s="127" t="str">
        <x:v>Le givre a rejoint la première marque. Les charges cherchent encore l’ancien passage.</x:v>
      </x:c>
      <x:c r="H3791" s="127" t="str">
        <x:v>Le locuteur regarde le détail matériel concerné ; clic bref ou inclinaison du masque, sans traduction lexicale inventée.</x:v>
      </x:c>
      <x:c r="I3791" s="127" t="str">
        <x:v>Retour après une scène de neige ; HOME-CM15 est l’unique résidence active ; droits d’accueil/aménagement correspondant à la scène acquis ; personnes et objets présents.</x:v>
      </x:c>
      <x:c r="J3791" s="127" t="str">
        <x:v>Maisons et vie des communautés</x:v>
      </x:c>
      <x:c r="K3791" s="130" t="n">
        <x:v>13</x:v>
      </x:c>
    </x:row>
    <x:row r="3792" ht="74" customHeight="1">
      <x:c r="A3792" s="121" t="str">
        <x:v>D6-H-V5-HOME-CM15-S1-SUCCES---01</x:v>
      </x:c>
      <x:c r="B3792" s="122" t="str">
        <x:v>D6-H-V5-HOME-CM15-S1</x:v>
      </x:c>
      <x:c r="C3792" s="122" t="str">
        <x:v>SUCCES</x:v>
      </x:c>
      <x:c r="D3792" s="122" t="str">
        <x:v>-</x:v>
      </x:c>
      <x:c r="E3792" s="123" t="n">
        <x:v>1</x:v>
      </x:c>
      <x:c r="F3792" s="122" t="str">
        <x:v>Gardien du Cercle des Feux Bas</x:v>
      </x:c>
      <x:c r="G3792" s="122" t="str">
        <x:v>La charge franchit le double seuil par le trajet annoncé.</x:v>
      </x:c>
      <x:c r="H3792" s="122" t="str">
        <x:v>Après le geste final réellement réussi ; regard ou main vers son résultat visible.</x:v>
      </x:c>
      <x:c r="I3792" s="122" t="str">
        <x:v>Résultat correspondant effectivement constaté ; remplace ou supprime la ligne si choix de refus/différé/observation. Ne jamais jouer une victoire non acquise.</x:v>
      </x:c>
      <x:c r="J3792" s="122" t="str">
        <x:v>Maisons et vie des communautés</x:v>
      </x:c>
      <x:c r="K3792" s="125" t="n">
        <x:v>10</x:v>
      </x:c>
    </x:row>
    <x:row r="3793" ht="44" customHeight="1">
      <x:c r="A3793" s="126" t="str">
        <x:v>D6-H-V5-HOME-CM15-S1-ECHEC---01</x:v>
      </x:c>
      <x:c r="B3793" s="127" t="str">
        <x:v>D6-H-V5-HOME-CM15-S1</x:v>
      </x:c>
      <x:c r="C3793" s="127" t="str">
        <x:v>ECHEC</x:v>
      </x:c>
      <x:c r="D3793" s="127" t="str">
        <x:v>-</x:v>
      </x:c>
      <x:c r="E3793" s="128" t="n">
        <x:v>1</x:v>
      </x:c>
      <x:c r="F3793" s="127" t="str">
        <x:v>Gardien du Cercle des Feux Bas</x:v>
      </x:c>
      <x:c r="G3793" s="127" t="str">
        <x:v>Le second battant rencontre le coffre. Ne le ferme pas contre lui.</x:v>
      </x:c>
      <x:c r="H3793" s="127" t="str">
        <x:v>Au dernier état stable ; geste arrêté, aucune perte ou casse ajoutée par la réplique.</x:v>
      </x:c>
      <x:c r="I3793" s="127" t="str">
        <x:v>Échec ou blocage correspondant effectivement observé ; les dégâts, objets et positions persistent.</x:v>
      </x:c>
      <x:c r="J3793" s="127" t="str">
        <x:v>Maisons et vie des communautés</x:v>
      </x:c>
      <x:c r="K3793" s="130" t="n">
        <x:v>12</x:v>
      </x:c>
    </x:row>
    <x:row r="3794" ht="44" customHeight="1">
      <x:c r="A3794" s="121" t="str">
        <x:v>D6-H-V5-HOME-CM15-S1-REPRISE---01</x:v>
      </x:c>
      <x:c r="B3794" s="122" t="str">
        <x:v>D6-H-V5-HOME-CM15-S1</x:v>
      </x:c>
      <x:c r="C3794" s="122" t="str">
        <x:v>REPRISE</x:v>
      </x:c>
      <x:c r="D3794" s="122" t="str">
        <x:v>-</x:v>
      </x:c>
      <x:c r="E3794" s="123" t="n">
        <x:v>1</x:v>
      </x:c>
      <x:c r="F3794" s="122" t="str">
        <x:v>Gardien du Cercle des Feux Bas</x:v>
      </x:c>
      <x:c r="G3794" s="122" t="str">
        <x:v>Les marques sont visibles. Il reste le passage chargé.</x:v>
      </x:c>
      <x:c r="H3794" s="122" t="str">
        <x:v>Désigne l’étape encore inachevée sans répéter les gestes déjà validés.</x:v>
      </x:c>
      <x:c r="I3794" s="122" t="str">
        <x:v>Réinteraction volontaire après interruption ; état de l’action conservé.</x:v>
      </x:c>
      <x:c r="J3794" s="122" t="str">
        <x:v>Maisons et vie des communautés</x:v>
      </x:c>
      <x:c r="K3794" s="125" t="n">
        <x:v>9</x:v>
      </x:c>
    </x:row>
    <x:row r="3795" ht="44" customHeight="1">
      <x:c r="A3795" s="126" t="str">
        <x:v>D6-H-V5-HOME-CM15-S1-CHOIX-A-01</x:v>
      </x:c>
      <x:c r="B3795" s="127" t="str">
        <x:v>D6-H-V5-HOME-CM15-S1</x:v>
      </x:c>
      <x:c r="C3795" s="127" t="str">
        <x:v>CHOIX</x:v>
      </x:c>
      <x:c r="D3795" s="127" t="str">
        <x:v>A</x:v>
      </x:c>
      <x:c r="E3795" s="128" t="n">
        <x:v>1</x:v>
      </x:c>
      <x:c r="F3795" s="127" t="str">
        <x:v>Joueur</x:v>
      </x:c>
      <x:c r="G3795" s="127" t="str">
        <x:v>Je garde une entrée large.</x:v>
      </x:c>
      <x:c r="H3795" s="127" t="str">
        <x:v>Regarder la personne ou l’appui concerné ; intention, pas résultat.</x:v>
      </x:c>
      <x:c r="I3795" s="127" t="str">
        <x:v>Approche disponible dans l’état réel de la scène ; accord des personnes impliquées.</x:v>
      </x:c>
      <x:c r="J3795" s="127" t="str">
        <x:v>Maisons et vie des communautés</x:v>
      </x:c>
      <x:c r="K3795" s="130" t="n">
        <x:v>5</x:v>
      </x:c>
    </x:row>
    <x:row r="3796" ht="44" customHeight="1">
      <x:c r="A3796" s="121" t="str">
        <x:v>D6-H-V5-HOME-CM15-S1-REPONSE-A-01</x:v>
      </x:c>
      <x:c r="B3796" s="122" t="str">
        <x:v>D6-H-V5-HOME-CM15-S1</x:v>
      </x:c>
      <x:c r="C3796" s="122" t="str">
        <x:v>REPONSE</x:v>
      </x:c>
      <x:c r="D3796" s="122" t="str">
        <x:v>A</x:v>
      </x:c>
      <x:c r="E3796" s="123" t="n">
        <x:v>1</x:v>
      </x:c>
      <x:c r="F3796" s="122" t="str">
        <x:v>Gardien du Cercle des Feux Bas</x:v>
      </x:c>
      <x:c r="G3796" s="122" t="str">
        <x:v>Déplace le coffre hors de l’axe avant leur prochain retour.</x:v>
      </x:c>
      <x:c r="H3796" s="122" t="str">
        <x:v>Réponse au choix retenu ; les autres réponses ne sont pas jouées.</x:v>
      </x:c>
      <x:c r="I3796" s="122" t="str">
        <x:v>Approche disponible dans l’état réel de la scène ; accord des personnes impliquées.</x:v>
      </x:c>
      <x:c r="J3796" s="122" t="str">
        <x:v>Maisons et vie des communautés</x:v>
      </x:c>
      <x:c r="K3796" s="125" t="n">
        <x:v>10</x:v>
      </x:c>
    </x:row>
    <x:row r="3797" ht="44" customHeight="1">
      <x:c r="A3797" s="126" t="str">
        <x:v>D6-H-V5-HOME-CM15-S1-CHOIX-B-01</x:v>
      </x:c>
      <x:c r="B3797" s="127" t="str">
        <x:v>D6-H-V5-HOME-CM15-S1</x:v>
      </x:c>
      <x:c r="C3797" s="127" t="str">
        <x:v>CHOIX</x:v>
      </x:c>
      <x:c r="D3797" s="127" t="str">
        <x:v>B</x:v>
      </x:c>
      <x:c r="E3797" s="128" t="n">
        <x:v>1</x:v>
      </x:c>
      <x:c r="F3797" s="127" t="str">
        <x:v>Joueur</x:v>
      </x:c>
      <x:c r="G3797" s="127" t="str">
        <x:v>Je protège la chambre avec un écran décalé.</x:v>
      </x:c>
      <x:c r="H3797" s="127" t="str">
        <x:v>Regarder la personne ou l’appui concerné ; intention, pas résultat.</x:v>
      </x:c>
      <x:c r="I3797" s="127" t="str">
        <x:v>Approche disponible dans l’état réel de la scène ; accord des personnes impliquées.</x:v>
      </x:c>
      <x:c r="J3797" s="127" t="str">
        <x:v>Maisons et vie des communautés</x:v>
      </x:c>
      <x:c r="K3797" s="130" t="n">
        <x:v>8</x:v>
      </x:c>
    </x:row>
    <x:row r="3798" ht="44" customHeight="1">
      <x:c r="A3798" s="121" t="str">
        <x:v>D6-H-V5-HOME-CM15-S1-REPONSE-B-01</x:v>
      </x:c>
      <x:c r="B3798" s="122" t="str">
        <x:v>D6-H-V5-HOME-CM15-S1</x:v>
      </x:c>
      <x:c r="C3798" s="122" t="str">
        <x:v>REPONSE</x:v>
      </x:c>
      <x:c r="D3798" s="122" t="str">
        <x:v>B</x:v>
      </x:c>
      <x:c r="E3798" s="123" t="n">
        <x:v>1</x:v>
      </x:c>
      <x:c r="F3798" s="122" t="str">
        <x:v>Gardien du Cercle des Feux Bas</x:v>
      </x:c>
      <x:c r="G3798" s="122" t="str">
        <x:v>Montre le nouveau virage depuis les deux battants.</x:v>
      </x:c>
      <x:c r="H3798" s="122" t="str">
        <x:v>Réponse au choix retenu ; les autres réponses ne sont pas jouées.</x:v>
      </x:c>
      <x:c r="I3798" s="122" t="str">
        <x:v>Approche disponible dans l’état réel de la scène ; accord des personnes impliquées.</x:v>
      </x:c>
      <x:c r="J3798" s="122" t="str">
        <x:v>Maisons et vie des communautés</x:v>
      </x:c>
      <x:c r="K3798" s="125" t="n">
        <x:v>8</x:v>
      </x:c>
    </x:row>
    <x:row r="3799" ht="74" customHeight="1">
      <x:c r="A3799" s="126" t="str">
        <x:v>D6-H-V5-HOME-CM15-S2-OUV---01</x:v>
      </x:c>
      <x:c r="B3799" s="127" t="str">
        <x:v>D6-H-V5-HOME-CM15-S2</x:v>
      </x:c>
      <x:c r="C3799" s="127" t="str">
        <x:v>OUV</x:v>
      </x:c>
      <x:c r="D3799" s="127" t="str">
        <x:v>-</x:v>
      </x:c>
      <x:c r="E3799" s="128" t="n">
        <x:v>1</x:v>
      </x:c>
      <x:c r="F3799" s="127" t="str">
        <x:v>Artisane du Cercle des Feux Bas</x:v>
      </x:c>
      <x:c r="G3799" s="127" t="str">
        <x:v>Ta main fait plus d’ombre que l’objet. Change l’angle, pas seulement la lampe.</x:v>
      </x:c>
      <x:c r="H3799" s="127" t="str">
        <x:v>Le locuteur regarde le détail matériel concerné ; clic bref ou inclinaison du masque, sans traduction lexicale inventée.</x:v>
      </x:c>
      <x:c r="I3799" s="127" t="str">
        <x:v>Atelier mal éclairé pendant une visite ; HOME-CM15 est l’unique résidence active ; droits d’accueil/aménagement correspondant à la scène acquis ; personnes et objets présents.</x:v>
      </x:c>
      <x:c r="J3799" s="127" t="str">
        <x:v>Maisons et vie des communautés</x:v>
      </x:c>
      <x:c r="K3799" s="130" t="n">
        <x:v>13</x:v>
      </x:c>
    </x:row>
    <x:row r="3800" ht="74" customHeight="1">
      <x:c r="A3800" s="121" t="str">
        <x:v>D6-H-V5-HOME-CM15-S2-SUCCES---01</x:v>
      </x:c>
      <x:c r="B3800" s="122" t="str">
        <x:v>D6-H-V5-HOME-CM15-S2</x:v>
      </x:c>
      <x:c r="C3800" s="122" t="str">
        <x:v>SUCCES</x:v>
      </x:c>
      <x:c r="D3800" s="122" t="str">
        <x:v>-</x:v>
      </x:c>
      <x:c r="E3800" s="123" t="n">
        <x:v>1</x:v>
      </x:c>
      <x:c r="F3800" s="122" t="str">
        <x:v>Artisane du Cercle des Feux Bas</x:v>
      </x:c>
      <x:c r="G3800" s="122" t="str">
        <x:v>Depuis le siège, les détails se lisent sans fermer la niche voisine.</x:v>
      </x:c>
      <x:c r="H3800" s="122" t="str">
        <x:v>Après le geste final réellement réussi ; regard ou main vers son résultat visible.</x:v>
      </x:c>
      <x:c r="I3800" s="122" t="str">
        <x:v>Résultat correspondant effectivement constaté ; remplace ou supprime la ligne si choix de refus/différé/observation. Ne jamais jouer une victoire non acquise.</x:v>
      </x:c>
      <x:c r="J3800" s="122" t="str">
        <x:v>Maisons et vie des communautés</x:v>
      </x:c>
      <x:c r="K3800" s="125" t="n">
        <x:v>12</x:v>
      </x:c>
    </x:row>
    <x:row r="3801" ht="44" customHeight="1">
      <x:c r="A3801" s="126" t="str">
        <x:v>D6-H-V5-HOME-CM15-S2-ECHEC---01</x:v>
      </x:c>
      <x:c r="B3801" s="127" t="str">
        <x:v>D6-H-V5-HOME-CM15-S2</x:v>
      </x:c>
      <x:c r="C3801" s="127" t="str">
        <x:v>ECHEC</x:v>
      </x:c>
      <x:c r="D3801" s="127" t="str">
        <x:v>-</x:v>
      </x:c>
      <x:c r="E3801" s="128" t="n">
        <x:v>1</x:v>
      </x:c>
      <x:c r="F3801" s="127" t="str">
        <x:v>Artisane du Cercle des Feux Bas</x:v>
      </x:c>
      <x:c r="G3801" s="127" t="str">
        <x:v>Le nouvel écran renvoie la lumière sur le lecteur. Un cran de côté.</x:v>
      </x:c>
      <x:c r="H3801" s="127" t="str">
        <x:v>Au dernier état stable ; geste arrêté, aucune perte ou casse ajoutée par la réplique.</x:v>
      </x:c>
      <x:c r="I3801" s="127" t="str">
        <x:v>Échec ou blocage correspondant effectivement observé ; les dégâts, objets et positions persistent.</x:v>
      </x:c>
      <x:c r="J3801" s="127" t="str">
        <x:v>Maisons et vie des communautés</x:v>
      </x:c>
      <x:c r="K3801" s="130" t="n">
        <x:v>13</x:v>
      </x:c>
    </x:row>
    <x:row r="3802" ht="44" customHeight="1">
      <x:c r="A3802" s="121" t="str">
        <x:v>D6-H-V5-HOME-CM15-S2-REPRISE---01</x:v>
      </x:c>
      <x:c r="B3802" s="122" t="str">
        <x:v>D6-H-V5-HOME-CM15-S2</x:v>
      </x:c>
      <x:c r="C3802" s="122" t="str">
        <x:v>REPRISE</x:v>
      </x:c>
      <x:c r="D3802" s="122" t="str">
        <x:v>-</x:v>
      </x:c>
      <x:c r="E3802" s="123" t="n">
        <x:v>1</x:v>
      </x:c>
      <x:c r="F3802" s="122" t="str">
        <x:v>Artisane du Cercle des Feux Bas</x:v>
      </x:c>
      <x:c r="G3802" s="122" t="str">
        <x:v>Deux angles sont comparés. Le troisième te reste à essayer.</x:v>
      </x:c>
      <x:c r="H3802" s="122" t="str">
        <x:v>Désigne l’étape encore inachevée sans répéter les gestes déjà validés.</x:v>
      </x:c>
      <x:c r="I3802" s="122" t="str">
        <x:v>Réinteraction volontaire après interruption ; état de l’action conservé.</x:v>
      </x:c>
      <x:c r="J3802" s="122" t="str">
        <x:v>Maisons et vie des communautés</x:v>
      </x:c>
      <x:c r="K3802" s="125" t="n">
        <x:v>10</x:v>
      </x:c>
    </x:row>
    <x:row r="3803" ht="44" customHeight="1">
      <x:c r="A3803" s="126" t="str">
        <x:v>D6-H-V5-HOME-CM15-S2-CHOIX-A-01</x:v>
      </x:c>
      <x:c r="B3803" s="127" t="str">
        <x:v>D6-H-V5-HOME-CM15-S2</x:v>
      </x:c>
      <x:c r="C3803" s="127" t="str">
        <x:v>CHOIX</x:v>
      </x:c>
      <x:c r="D3803" s="127" t="str">
        <x:v>A</x:v>
      </x:c>
      <x:c r="E3803" s="128" t="n">
        <x:v>1</x:v>
      </x:c>
      <x:c r="F3803" s="127" t="str">
        <x:v>Joueur</x:v>
      </x:c>
      <x:c r="G3803" s="127" t="str">
        <x:v>Une lumière forte sur cette seule niche.</x:v>
      </x:c>
      <x:c r="H3803" s="127" t="str">
        <x:v>Regarder la personne ou l’appui concerné ; intention, pas résultat.</x:v>
      </x:c>
      <x:c r="I3803" s="127" t="str">
        <x:v>Approche disponible dans l’état réel de la scène ; accord des personnes impliquées.</x:v>
      </x:c>
      <x:c r="J3803" s="127" t="str">
        <x:v>Maisons et vie des communautés</x:v>
      </x:c>
      <x:c r="K3803" s="130" t="n">
        <x:v>7</x:v>
      </x:c>
    </x:row>
    <x:row r="3804" ht="44" customHeight="1">
      <x:c r="A3804" s="121" t="str">
        <x:v>D6-H-V5-HOME-CM15-S2-REPONSE-A-01</x:v>
      </x:c>
      <x:c r="B3804" s="122" t="str">
        <x:v>D6-H-V5-HOME-CM15-S2</x:v>
      </x:c>
      <x:c r="C3804" s="122" t="str">
        <x:v>REPONSE</x:v>
      </x:c>
      <x:c r="D3804" s="122" t="str">
        <x:v>A</x:v>
      </x:c>
      <x:c r="E3804" s="123" t="n">
        <x:v>1</x:v>
      </x:c>
      <x:c r="F3804" s="122" t="str">
        <x:v>Artisane du Cercle des Feux Bas</x:v>
      </x:c>
      <x:c r="G3804" s="122" t="str">
        <x:v>Garde le couloir plus bas ; ceux qui passent ne doivent pas la prendre de face.</x:v>
      </x:c>
      <x:c r="H3804" s="122" t="str">
        <x:v>Réponse au choix retenu ; les autres réponses ne sont pas jouées.</x:v>
      </x:c>
      <x:c r="I3804" s="122" t="str">
        <x:v>Approche disponible dans l’état réel de la scène ; accord des personnes impliquées.</x:v>
      </x:c>
      <x:c r="J3804" s="122" t="str">
        <x:v>Maisons et vie des communautés</x:v>
      </x:c>
      <x:c r="K3804" s="125" t="n">
        <x:v>16</x:v>
      </x:c>
    </x:row>
    <x:row r="3805" ht="44" customHeight="1">
      <x:c r="A3805" s="126" t="str">
        <x:v>D6-H-V5-HOME-CM15-S2-CHOIX-B-01</x:v>
      </x:c>
      <x:c r="B3805" s="127" t="str">
        <x:v>D6-H-V5-HOME-CM15-S2</x:v>
      </x:c>
      <x:c r="C3805" s="127" t="str">
        <x:v>CHOIX</x:v>
      </x:c>
      <x:c r="D3805" s="127" t="str">
        <x:v>B</x:v>
      </x:c>
      <x:c r="E3805" s="128" t="n">
        <x:v>1</x:v>
      </x:c>
      <x:c r="F3805" s="127" t="str">
        <x:v>Joueur</x:v>
      </x:c>
      <x:c r="G3805" s="127" t="str">
        <x:v>Une lumière douce et un grossissement pour les détails.</x:v>
      </x:c>
      <x:c r="H3805" s="127" t="str">
        <x:v>Regarder la personne ou l’appui concerné ; intention, pas résultat.</x:v>
      </x:c>
      <x:c r="I3805" s="127" t="str">
        <x:v>Approche disponible dans l’état réel de la scène ; accord des personnes impliquées.</x:v>
      </x:c>
      <x:c r="J3805" s="127" t="str">
        <x:v>Maisons et vie des communautés</x:v>
      </x:c>
      <x:c r="K3805" s="130" t="n">
        <x:v>9</x:v>
      </x:c>
    </x:row>
    <x:row r="3806" ht="44" customHeight="1">
      <x:c r="A3806" s="121" t="str">
        <x:v>D6-H-V5-HOME-CM15-S2-REPONSE-B-01</x:v>
      </x:c>
      <x:c r="B3806" s="122" t="str">
        <x:v>D6-H-V5-HOME-CM15-S2</x:v>
      </x:c>
      <x:c r="C3806" s="122" t="str">
        <x:v>REPONSE</x:v>
      </x:c>
      <x:c r="D3806" s="122" t="str">
        <x:v>B</x:v>
      </x:c>
      <x:c r="E3806" s="123" t="n">
        <x:v>1</x:v>
      </x:c>
      <x:c r="F3806" s="122" t="str">
        <x:v>Artisane du Cercle des Feux Bas</x:v>
      </x:c>
      <x:c r="G3806" s="122" t="str">
        <x:v>Je place le lecteur à portée du siège. Les mêmes marques resteront visibles.</x:v>
      </x:c>
      <x:c r="H3806" s="122" t="str">
        <x:v>Réponse au choix retenu ; les autres réponses ne sont pas jouées.</x:v>
      </x:c>
      <x:c r="I3806" s="122" t="str">
        <x:v>Approche disponible dans l’état réel de la scène ; accord des personnes impliquées.</x:v>
      </x:c>
      <x:c r="J3806" s="122" t="str">
        <x:v>Maisons et vie des communautés</x:v>
      </x:c>
      <x:c r="K3806" s="125" t="n">
        <x:v>13</x:v>
      </x:c>
    </x:row>
    <x:row r="3807" ht="74" customHeight="1">
      <x:c r="A3807" s="126" t="str">
        <x:v>D6-H-V5-HOME-CM15-S3-OUV---01</x:v>
      </x:c>
      <x:c r="B3807" s="127" t="str">
        <x:v>D6-H-V5-HOME-CM15-S3</x:v>
      </x:c>
      <x:c r="C3807" s="127" t="str">
        <x:v>OUV</x:v>
      </x:c>
      <x:c r="D3807" s="127" t="str">
        <x:v>-</x:v>
      </x:c>
      <x:c r="E3807" s="128" t="n">
        <x:v>1</x:v>
      </x:c>
      <x:c r="F3807" s="127" t="str">
        <x:v>Pisteur du Cercle des Feux Bas</x:v>
      </x:c>
      <x:c r="G3807" s="127" t="str">
        <x:v>J’ai gardé ces relevés au sec. Ta nouvelle entrée m’aurait aidé au dernier retour.</x:v>
      </x:c>
      <x:c r="H3807" s="127" t="str">
        <x:v>Le locuteur regarde le détail matériel concerné ; clic bref ou inclinaison du masque, sans traduction lexicale inventée.</x:v>
      </x:c>
      <x:c r="I3807" s="127" t="str">
        <x:v>Pisteur du givre disponible ; HOME-CM15 est l’unique résidence active ; droits d’accueil/aménagement correspondant à la scène acquis ; personnes et objets présents.</x:v>
      </x:c>
      <x:c r="J3807" s="127" t="str">
        <x:v>Maisons et vie des communautés</x:v>
      </x:c>
      <x:c r="K3807" s="130" t="n">
        <x:v>14</x:v>
      </x:c>
    </x:row>
    <x:row r="3808" ht="74" customHeight="1">
      <x:c r="A3808" s="121" t="str">
        <x:v>D6-H-V5-HOME-CM15-S3-SUCCES---01</x:v>
      </x:c>
      <x:c r="B3808" s="122" t="str">
        <x:v>D6-H-V5-HOME-CM15-S3</x:v>
      </x:c>
      <x:c r="C3808" s="122" t="str">
        <x:v>SUCCES</x:v>
      </x:c>
      <x:c r="D3808" s="122" t="str">
        <x:v>-</x:v>
      </x:c>
      <x:c r="E3808" s="123" t="n">
        <x:v>1</x:v>
      </x:c>
      <x:c r="F3808" s="122" t="str">
        <x:v>Pisteur du Cercle des Feux Bas</x:v>
      </x:c>
      <x:c r="G3808" s="122" t="str">
        <x:v>La comparaison tient. Nous pourrons l’éprouver dehors lors d’un exercice.</x:v>
      </x:c>
      <x:c r="H3808" s="122" t="str">
        <x:v>Après le geste final réellement réussi ; regard ou main vers son résultat visible.</x:v>
      </x:c>
      <x:c r="I3808" s="122" t="str">
        <x:v>Résultat correspondant effectivement constaté ; remplace ou supprime la ligne si choix de refus/différé/observation. Ne jamais jouer une victoire non acquise.</x:v>
      </x:c>
      <x:c r="J3808" s="122" t="str">
        <x:v>Maisons et vie des communautés</x:v>
      </x:c>
      <x:c r="K3808" s="125" t="n">
        <x:v>10</x:v>
      </x:c>
    </x:row>
    <x:row r="3809" ht="44" customHeight="1">
      <x:c r="A3809" s="126" t="str">
        <x:v>D6-H-V5-HOME-CM15-S3-ECHEC---01</x:v>
      </x:c>
      <x:c r="B3809" s="127" t="str">
        <x:v>D6-H-V5-HOME-CM15-S3</x:v>
      </x:c>
      <x:c r="C3809" s="127" t="str">
        <x:v>ECHEC</x:v>
      </x:c>
      <x:c r="D3809" s="127" t="str">
        <x:v>-</x:v>
      </x:c>
      <x:c r="E3809" s="128" t="n">
        <x:v>1</x:v>
      </x:c>
      <x:c r="F3809" s="127" t="str">
        <x:v>Pisteur du Cercle des Feux Bas</x:v>
      </x:c>
      <x:c r="G3809" s="127" t="str">
        <x:v>Ce relevé vient d’un autre sol. Pose les bons repères côte à côte.</x:v>
      </x:c>
      <x:c r="H3809" s="127" t="str">
        <x:v>Au dernier état stable ; geste arrêté, aucune perte ou casse ajoutée par la réplique.</x:v>
      </x:c>
      <x:c r="I3809" s="127" t="str">
        <x:v>Échec ou blocage correspondant effectivement observé ; les dégâts, objets et positions persistent.</x:v>
      </x:c>
      <x:c r="J3809" s="127" t="str">
        <x:v>Maisons et vie des communautés</x:v>
      </x:c>
      <x:c r="K3809" s="130" t="n">
        <x:v>13</x:v>
      </x:c>
    </x:row>
    <x:row r="3810" ht="44" customHeight="1">
      <x:c r="A3810" s="121" t="str">
        <x:v>D6-H-V5-HOME-CM15-S3-REPRISE---01</x:v>
      </x:c>
      <x:c r="B3810" s="122" t="str">
        <x:v>D6-H-V5-HOME-CM15-S3</x:v>
      </x:c>
      <x:c r="C3810" s="122" t="str">
        <x:v>REPRISE</x:v>
      </x:c>
      <x:c r="D3810" s="122" t="str">
        <x:v>-</x:v>
      </x:c>
      <x:c r="E3810" s="123" t="n">
        <x:v>1</x:v>
      </x:c>
      <x:c r="F3810" s="122" t="str">
        <x:v>Pisteur du Cercle des Feux Bas</x:v>
      </x:c>
      <x:c r="G3810" s="122" t="str">
        <x:v>La place est sèche. Reprenons la trace que tu n’avais pas encore comparée.</x:v>
      </x:c>
      <x:c r="H3810" s="122" t="str">
        <x:v>Désigne l’étape encore inachevée sans répéter les gestes déjà validés.</x:v>
      </x:c>
      <x:c r="I3810" s="122" t="str">
        <x:v>Réinteraction volontaire après interruption ; état de l’action conservé.</x:v>
      </x:c>
      <x:c r="J3810" s="122" t="str">
        <x:v>Maisons et vie des communautés</x:v>
      </x:c>
      <x:c r="K3810" s="125" t="n">
        <x:v>13</x:v>
      </x:c>
    </x:row>
    <x:row r="3811" ht="44" customHeight="1">
      <x:c r="A3811" s="126" t="str">
        <x:v>D6-H-V5-HOME-CM15-S3-CHOIX-A-01</x:v>
      </x:c>
      <x:c r="B3811" s="127" t="str">
        <x:v>D6-H-V5-HOME-CM15-S3</x:v>
      </x:c>
      <x:c r="C3811" s="127" t="str">
        <x:v>CHOIX</x:v>
      </x:c>
      <x:c r="D3811" s="127" t="str">
        <x:v>A</x:v>
      </x:c>
      <x:c r="E3811" s="128" t="n">
        <x:v>1</x:v>
      </x:c>
      <x:c r="F3811" s="127" t="str">
        <x:v>Joueur</x:v>
      </x:c>
      <x:c r="G3811" s="127" t="str">
        <x:v>Entre. Je te montre une chasse qui m’a appris à attendre.</x:v>
      </x:c>
      <x:c r="H3811" s="127" t="str">
        <x:v>Regarder la personne ou l’appui concerné ; intention, pas résultat.</x:v>
      </x:c>
      <x:c r="I3811" s="127" t="str">
        <x:v>Approche disponible dans l’état réel de la scène ; accord des personnes impliquées.</x:v>
      </x:c>
      <x:c r="J3811" s="127" t="str">
        <x:v>Maisons et vie des communautés</x:v>
      </x:c>
      <x:c r="K3811" s="130" t="n">
        <x:v>11</x:v>
      </x:c>
    </x:row>
    <x:row r="3812" ht="44" customHeight="1">
      <x:c r="A3812" s="121" t="str">
        <x:v>D6-H-V5-HOME-CM15-S3-REPONSE-A-01</x:v>
      </x:c>
      <x:c r="B3812" s="122" t="str">
        <x:v>D6-H-V5-HOME-CM15-S3</x:v>
      </x:c>
      <x:c r="C3812" s="122" t="str">
        <x:v>REPONSE</x:v>
      </x:c>
      <x:c r="D3812" s="122" t="str">
        <x:v>A</x:v>
      </x:c>
      <x:c r="E3812" s="123" t="n">
        <x:v>1</x:v>
      </x:c>
      <x:c r="F3812" s="122" t="str">
        <x:v>Pisteur du Cercle des Feux Bas</x:v>
      </x:c>
      <x:c r="G3812" s="122" t="str">
        <x:v>Je regarderai d’abord les traces. Ton récit les suivra.</x:v>
      </x:c>
      <x:c r="H3812" s="122" t="str">
        <x:v>Réponse au choix retenu ; les autres réponses ne sont pas jouées.</x:v>
      </x:c>
      <x:c r="I3812" s="122" t="str">
        <x:v>Approche disponible dans l’état réel de la scène ; accord des personnes impliquées.</x:v>
      </x:c>
      <x:c r="J3812" s="122" t="str">
        <x:v>Maisons et vie des communautés</x:v>
      </x:c>
      <x:c r="K3812" s="125" t="n">
        <x:v>9</x:v>
      </x:c>
    </x:row>
    <x:row r="3813" ht="44" customHeight="1">
      <x:c r="A3813" s="126" t="str">
        <x:v>D6-H-V5-HOME-CM15-S3-CHOIX-B-01</x:v>
      </x:c>
      <x:c r="B3813" s="127" t="str">
        <x:v>D6-H-V5-HOME-CM15-S3</x:v>
      </x:c>
      <x:c r="C3813" s="127" t="str">
        <x:v>CHOIX</x:v>
      </x:c>
      <x:c r="D3813" s="127" t="str">
        <x:v>B</x:v>
      </x:c>
      <x:c r="E3813" s="128" t="n">
        <x:v>1</x:v>
      </x:c>
      <x:c r="F3813" s="127" t="str">
        <x:v>Joueur</x:v>
      </x:c>
      <x:c r="G3813" s="127" t="str">
        <x:v>Montre-moi comment tu lis le froid sur cette piste.</x:v>
      </x:c>
      <x:c r="H3813" s="127" t="str">
        <x:v>Regarder la personne ou l’appui concerné ; intention, pas résultat.</x:v>
      </x:c>
      <x:c r="I3813" s="127" t="str">
        <x:v>Approche disponible dans l’état réel de la scène ; accord des personnes impliquées.</x:v>
      </x:c>
      <x:c r="J3813" s="127" t="str">
        <x:v>Maisons et vie des communautés</x:v>
      </x:c>
      <x:c r="K3813" s="130" t="n">
        <x:v>9</x:v>
      </x:c>
    </x:row>
    <x:row r="3814" ht="44" customHeight="1">
      <x:c r="A3814" s="121" t="str">
        <x:v>D6-H-V5-HOME-CM15-S3-REPONSE-B-01</x:v>
      </x:c>
      <x:c r="B3814" s="122" t="str">
        <x:v>D6-H-V5-HOME-CM15-S3</x:v>
      </x:c>
      <x:c r="C3814" s="122" t="str">
        <x:v>REPONSE</x:v>
      </x:c>
      <x:c r="D3814" s="122" t="str">
        <x:v>B</x:v>
      </x:c>
      <x:c r="E3814" s="123" t="n">
        <x:v>1</x:v>
      </x:c>
      <x:c r="F3814" s="122" t="str">
        <x:v>Pisteur du Cercle des Feux Bas</x:v>
      </x:c>
      <x:c r="G3814" s="122" t="str">
        <x:v>Nous commencerons par ce que tu vois. Après, je te montrerai mon erreur.</x:v>
      </x:c>
      <x:c r="H3814" s="122" t="str">
        <x:v>Réponse au choix retenu ; les autres réponses ne sont pas jouées.</x:v>
      </x:c>
      <x:c r="I3814" s="122" t="str">
        <x:v>Approche disponible dans l’état réel de la scène ; accord des personnes impliquées.</x:v>
      </x:c>
      <x:c r="J3814" s="122" t="str">
        <x:v>Maisons et vie des communautés</x:v>
      </x:c>
      <x:c r="K3814" s="125" t="n">
        <x:v>13</x:v>
      </x:c>
    </x:row>
    <x:row r="3815" ht="74" customHeight="1">
      <x:c r="A3815" s="126" t="str">
        <x:v>D6-H-V5-HOME-CM16-S1-OUV---01</x:v>
      </x:c>
      <x:c r="B3815" s="127" t="str">
        <x:v>D6-H-V5-HOME-CM16-S1</x:v>
      </x:c>
      <x:c r="C3815" s="127" t="str">
        <x:v>OUV</x:v>
      </x:c>
      <x:c r="D3815" s="127" t="str">
        <x:v>-</x:v>
      </x:c>
      <x:c r="E3815" s="128" t="n">
        <x:v>1</x:v>
      </x:c>
      <x:c r="F3815" s="127" t="str">
        <x:v>Gardienne des Longues Veilles</x:v>
      </x:c>
      <x:c r="G3815" s="127" t="str">
        <x:v>Depuis le premier creux, le porche disparaît. C’est là que les derniers ralentissent.</x:v>
      </x:c>
      <x:c r="H3815" s="127" t="str">
        <x:v>Le locuteur regarde le détail matériel concerné ; clic bref ou inclinaison du masque, sans traduction lexicale inventée.</x:v>
      </x:c>
      <x:c r="I3815" s="127" t="str">
        <x:v>Scène de nuit polaire ; HOME-CM16 est l’unique résidence active ; droits d’accueil/aménagement correspondant à la scène acquis ; personnes et objets présents.</x:v>
      </x:c>
      <x:c r="J3815" s="127" t="str">
        <x:v>Maisons et vie des communautés</x:v>
      </x:c>
      <x:c r="K3815" s="130" t="n">
        <x:v>13</x:v>
      </x:c>
    </x:row>
    <x:row r="3816" ht="74" customHeight="1">
      <x:c r="A3816" s="121" t="str">
        <x:v>D6-H-V5-HOME-CM16-S1-SUCCES---01</x:v>
      </x:c>
      <x:c r="B3816" s="122" t="str">
        <x:v>D6-H-V5-HOME-CM16-S1</x:v>
      </x:c>
      <x:c r="C3816" s="122" t="str">
        <x:v>SUCCES</x:v>
      </x:c>
      <x:c r="D3816" s="122" t="str">
        <x:v>-</x:v>
      </x:c>
      <x:c r="E3816" s="123" t="n">
        <x:v>1</x:v>
      </x:c>
      <x:c r="F3816" s="122" t="str">
        <x:v>Gardienne des Longues Veilles</x:v>
      </x:c>
      <x:c r="G3816" s="122" t="str">
        <x:v>Le chemin ramène au porche sans quitter les repères.</x:v>
      </x:c>
      <x:c r="H3816" s="122" t="str">
        <x:v>Après le geste final réellement réussi ; regard ou main vers son résultat visible.</x:v>
      </x:c>
      <x:c r="I3816" s="122" t="str">
        <x:v>Résultat correspondant effectivement constaté ; remplace ou supprime la ligne si choix de refus/différé/observation. Ne jamais jouer une victoire non acquise.</x:v>
      </x:c>
      <x:c r="J3816" s="122" t="str">
        <x:v>Maisons et vie des communautés</x:v>
      </x:c>
      <x:c r="K3816" s="125" t="n">
        <x:v>9</x:v>
      </x:c>
    </x:row>
    <x:row r="3817" ht="44" customHeight="1">
      <x:c r="A3817" s="126" t="str">
        <x:v>D6-H-V5-HOME-CM16-S1-ECHEC---01</x:v>
      </x:c>
      <x:c r="B3817" s="127" t="str">
        <x:v>D6-H-V5-HOME-CM16-S1</x:v>
      </x:c>
      <x:c r="C3817" s="127" t="str">
        <x:v>ECHEC</x:v>
      </x:c>
      <x:c r="D3817" s="127" t="str">
        <x:v>-</x:v>
      </x:c>
      <x:c r="E3817" s="128" t="n">
        <x:v>1</x:v>
      </x:c>
      <x:c r="F3817" s="127" t="str">
        <x:v>Gardienne des Longues Veilles</x:v>
      </x:c>
      <x:c r="G3817" s="127" t="str">
        <x:v>Cette lumière tombe derrière la pente. D’ici, je ne vois plus la suivante.</x:v>
      </x:c>
      <x:c r="H3817" s="127" t="str">
        <x:v>Au dernier état stable ; geste arrêté, aucune perte ou casse ajoutée par la réplique.</x:v>
      </x:c>
      <x:c r="I3817" s="127" t="str">
        <x:v>Échec ou blocage correspondant effectivement observé ; les dégâts, objets et positions persistent.</x:v>
      </x:c>
      <x:c r="J3817" s="127" t="str">
        <x:v>Maisons et vie des communautés</x:v>
      </x:c>
      <x:c r="K3817" s="130" t="n">
        <x:v>13</x:v>
      </x:c>
    </x:row>
    <x:row r="3818" ht="44" customHeight="1">
      <x:c r="A3818" s="121" t="str">
        <x:v>D6-H-V5-HOME-CM16-S1-REPRISE---01</x:v>
      </x:c>
      <x:c r="B3818" s="122" t="str">
        <x:v>D6-H-V5-HOME-CM16-S1</x:v>
      </x:c>
      <x:c r="C3818" s="122" t="str">
        <x:v>REPRISE</x:v>
      </x:c>
      <x:c r="D3818" s="122" t="str">
        <x:v>-</x:v>
      </x:c>
      <x:c r="E3818" s="123" t="n">
        <x:v>1</x:v>
      </x:c>
      <x:c r="F3818" s="122" t="str">
        <x:v>Gardienne des Longues Veilles</x:v>
      </x:c>
      <x:c r="G3818" s="122" t="str">
        <x:v>La moitié du retour est lisible. Il reste le creux qui cachait le porche.</x:v>
      </x:c>
      <x:c r="H3818" s="122" t="str">
        <x:v>Désigne l’étape encore inachevée sans répéter les gestes déjà validés.</x:v>
      </x:c>
      <x:c r="I3818" s="122" t="str">
        <x:v>Réinteraction volontaire après interruption ; état de l’action conservé.</x:v>
      </x:c>
      <x:c r="J3818" s="122" t="str">
        <x:v>Maisons et vie des communautés</x:v>
      </x:c>
      <x:c r="K3818" s="125" t="n">
        <x:v>14</x:v>
      </x:c>
    </x:row>
    <x:row r="3819" ht="44" customHeight="1">
      <x:c r="A3819" s="126" t="str">
        <x:v>D6-H-V5-HOME-CM16-S1-CHOIX-A-01</x:v>
      </x:c>
      <x:c r="B3819" s="127" t="str">
        <x:v>D6-H-V5-HOME-CM16-S1</x:v>
      </x:c>
      <x:c r="C3819" s="127" t="str">
        <x:v>CHOIX</x:v>
      </x:c>
      <x:c r="D3819" s="127" t="str">
        <x:v>A</x:v>
      </x:c>
      <x:c r="E3819" s="128" t="n">
        <x:v>1</x:v>
      </x:c>
      <x:c r="F3819" s="127" t="str">
        <x:v>Joueur</x:v>
      </x:c>
      <x:c r="G3819" s="127" t="str">
        <x:v>Un grand repère qu’ils verront de loin.</x:v>
      </x:c>
      <x:c r="H3819" s="127" t="str">
        <x:v>Regarder la personne ou l’appui concerné ; intention, pas résultat.</x:v>
      </x:c>
      <x:c r="I3819" s="127" t="str">
        <x:v>Approche disponible dans l’état réel de la scène ; accord des personnes impliquées.</x:v>
      </x:c>
      <x:c r="J3819" s="127" t="str">
        <x:v>Maisons et vie des communautés</x:v>
      </x:c>
      <x:c r="K3819" s="130" t="n">
        <x:v>7</x:v>
      </x:c>
    </x:row>
    <x:row r="3820" ht="44" customHeight="1">
      <x:c r="A3820" s="121" t="str">
        <x:v>D6-H-V5-HOME-CM16-S1-REPONSE-A-01</x:v>
      </x:c>
      <x:c r="B3820" s="122" t="str">
        <x:v>D6-H-V5-HOME-CM16-S1</x:v>
      </x:c>
      <x:c r="C3820" s="122" t="str">
        <x:v>REPONSE</x:v>
      </x:c>
      <x:c r="D3820" s="122" t="str">
        <x:v>A</x:v>
      </x:c>
      <x:c r="E3820" s="123" t="n">
        <x:v>1</x:v>
      </x:c>
      <x:c r="F3820" s="122" t="str">
        <x:v>Gardienne des Longues Veilles</x:v>
      </x:c>
      <x:c r="G3820" s="122" t="str">
        <x:v>Va jusqu’au second creux. Il doit encore mener ici depuis là-bas.</x:v>
      </x:c>
      <x:c r="H3820" s="122" t="str">
        <x:v>Réponse au choix retenu ; les autres réponses ne sont pas jouées.</x:v>
      </x:c>
      <x:c r="I3820" s="122" t="str">
        <x:v>Approche disponible dans l’état réel de la scène ; accord des personnes impliquées.</x:v>
      </x:c>
      <x:c r="J3820" s="122" t="str">
        <x:v>Maisons et vie des communautés</x:v>
      </x:c>
      <x:c r="K3820" s="125" t="n">
        <x:v>11</x:v>
      </x:c>
    </x:row>
    <x:row r="3821" ht="44" customHeight="1">
      <x:c r="A3821" s="126" t="str">
        <x:v>D6-H-V5-HOME-CM16-S1-CHOIX-B-01</x:v>
      </x:c>
      <x:c r="B3821" s="127" t="str">
        <x:v>D6-H-V5-HOME-CM16-S1</x:v>
      </x:c>
      <x:c r="C3821" s="127" t="str">
        <x:v>CHOIX</x:v>
      </x:c>
      <x:c r="D3821" s="127" t="str">
        <x:v>B</x:v>
      </x:c>
      <x:c r="E3821" s="128" t="n">
        <x:v>1</x:v>
      </x:c>
      <x:c r="F3821" s="127" t="str">
        <x:v>Joueur</x:v>
      </x:c>
      <x:c r="G3821" s="127" t="str">
        <x:v>Plusieurs lumières proches guideront leurs pas.</x:v>
      </x:c>
      <x:c r="H3821" s="127" t="str">
        <x:v>Regarder la personne ou l’appui concerné ; intention, pas résultat.</x:v>
      </x:c>
      <x:c r="I3821" s="127" t="str">
        <x:v>Approche disponible dans l’état réel de la scène ; accord des personnes impliquées.</x:v>
      </x:c>
      <x:c r="J3821" s="127" t="str">
        <x:v>Maisons et vie des communautés</x:v>
      </x:c>
      <x:c r="K3821" s="130" t="n">
        <x:v>6</x:v>
      </x:c>
    </x:row>
    <x:row r="3822" ht="44" customHeight="1">
      <x:c r="A3822" s="121" t="str">
        <x:v>D6-H-V5-HOME-CM16-S1-REPONSE-B-01</x:v>
      </x:c>
      <x:c r="B3822" s="122" t="str">
        <x:v>D6-H-V5-HOME-CM16-S1</x:v>
      </x:c>
      <x:c r="C3822" s="122" t="str">
        <x:v>REPONSE</x:v>
      </x:c>
      <x:c r="D3822" s="122" t="str">
        <x:v>B</x:v>
      </x:c>
      <x:c r="E3822" s="123" t="n">
        <x:v>1</x:v>
      </x:c>
      <x:c r="F3822" s="122" t="str">
        <x:v>Gardienne des Longues Veilles</x:v>
      </x:c>
      <x:c r="G3822" s="122" t="str">
        <x:v>Garde le dernier éclat visible avant que le précédent se perde.</x:v>
      </x:c>
      <x:c r="H3822" s="122" t="str">
        <x:v>Réponse au choix retenu ; les autres réponses ne sont pas jouées.</x:v>
      </x:c>
      <x:c r="I3822" s="122" t="str">
        <x:v>Approche disponible dans l’état réel de la scène ; accord des personnes impliquées.</x:v>
      </x:c>
      <x:c r="J3822" s="122" t="str">
        <x:v>Maisons et vie des communautés</x:v>
      </x:c>
      <x:c r="K3822" s="125" t="n">
        <x:v>11</x:v>
      </x:c>
    </x:row>
    <x:row r="3823" ht="74" customHeight="1">
      <x:c r="A3823" s="126" t="str">
        <x:v>D6-H-V5-HOME-CM16-S2-OUV---01</x:v>
      </x:c>
      <x:c r="B3823" s="127" t="str">
        <x:v>D6-H-V5-HOME-CM16-S2</x:v>
      </x:c>
      <x:c r="C3823" s="127" t="str">
        <x:v>OUV</x:v>
      </x:c>
      <x:c r="D3823" s="127" t="str">
        <x:v>-</x:v>
      </x:c>
      <x:c r="E3823" s="128" t="n">
        <x:v>1</x:v>
      </x:c>
      <x:c r="F3823" s="127" t="str">
        <x:v>Proche invité aux Longues Veilles</x:v>
      </x:c>
      <x:c r="G3823" s="127" t="str">
        <x:v>Je peux rester un moment. Ne me demande pas encore de raconter.</x:v>
      </x:c>
      <x:c r="H3823" s="127" t="str">
        <x:v>Le locuteur regarde le détail matériel concerné ; clic bref ou inclinaison du masque, sans traduction lexicale inventée.</x:v>
      </x:c>
      <x:c r="I3823" s="127" t="str">
        <x:v>Proche présent après un retour difficile ; HOME-CM16 est l’unique résidence active ; droits d’accueil/aménagement correspondant à la scène acquis ; personnes et objets présents.</x:v>
      </x:c>
      <x:c r="J3823" s="127" t="str">
        <x:v>Maisons et vie des communautés</x:v>
      </x:c>
      <x:c r="K3823" s="130" t="n">
        <x:v>12</x:v>
      </x:c>
    </x:row>
    <x:row r="3824" ht="74" customHeight="1">
      <x:c r="A3824" s="121" t="str">
        <x:v>D6-H-V5-HOME-CM16-S2-SUCCES---01</x:v>
      </x:c>
      <x:c r="B3824" s="122" t="str">
        <x:v>D6-H-V5-HOME-CM16-S2</x:v>
      </x:c>
      <x:c r="C3824" s="122" t="str">
        <x:v>SUCCES</x:v>
      </x:c>
      <x:c r="D3824" s="122" t="str">
        <x:v>-</x:v>
      </x:c>
      <x:c r="E3824" s="123" t="n">
        <x:v>1</x:v>
      </x:c>
      <x:c r="F3824" s="122" t="str">
        <x:v>Proche invité aux Longues Veilles</x:v>
      </x:c>
      <x:c r="G3824" s="122" t="str">
        <x:v>Cette place me suffit pour ce soir.</x:v>
      </x:c>
      <x:c r="H3824" s="122" t="str">
        <x:v>Après le geste final réellement réussi ; regard ou main vers son résultat visible.</x:v>
      </x:c>
      <x:c r="I3824" s="122" t="str">
        <x:v>Résultat correspondant effectivement constaté ; remplace ou supprime la ligne si choix de refus/différé/observation. Ne jamais jouer une victoire non acquise.</x:v>
      </x:c>
      <x:c r="J3824" s="122" t="str">
        <x:v>Maisons et vie des communautés</x:v>
      </x:c>
      <x:c r="K3824" s="125" t="n">
        <x:v>7</x:v>
      </x:c>
    </x:row>
    <x:row r="3825" ht="44" customHeight="1">
      <x:c r="A3825" s="126" t="str">
        <x:v>D6-H-V5-HOME-CM16-S2-ECHEC---01</x:v>
      </x:c>
      <x:c r="B3825" s="127" t="str">
        <x:v>D6-H-V5-HOME-CM16-S2</x:v>
      </x:c>
      <x:c r="C3825" s="127" t="str">
        <x:v>ECHEC</x:v>
      </x:c>
      <x:c r="D3825" s="127" t="str">
        <x:v>-</x:v>
      </x:c>
      <x:c r="E3825" s="128" t="n">
        <x:v>1</x:v>
      </x:c>
      <x:c r="F3825" s="127" t="str">
        <x:v>Proche invité aux Longues Veilles</x:v>
      </x:c>
      <x:c r="G3825" s="127" t="str">
        <x:v>Pas maintenant. Remets-le près de toi.</x:v>
      </x:c>
      <x:c r="H3825" s="127" t="str">
        <x:v>Au dernier état stable ; geste arrêté, aucune perte ou casse ajoutée par la réplique.</x:v>
      </x:c>
      <x:c r="I3825" s="127" t="str">
        <x:v>Échec ou blocage correspondant effectivement observé ; les dégâts, objets et positions persistent.</x:v>
      </x:c>
      <x:c r="J3825" s="127" t="str">
        <x:v>Maisons et vie des communautés</x:v>
      </x:c>
      <x:c r="K3825" s="130" t="n">
        <x:v>6</x:v>
      </x:c>
    </x:row>
    <x:row r="3826" ht="44" customHeight="1">
      <x:c r="A3826" s="121" t="str">
        <x:v>D6-H-V5-HOME-CM16-S2-REPRISE---01</x:v>
      </x:c>
      <x:c r="B3826" s="122" t="str">
        <x:v>D6-H-V5-HOME-CM16-S2</x:v>
      </x:c>
      <x:c r="C3826" s="122" t="str">
        <x:v>REPRISE</x:v>
      </x:c>
      <x:c r="D3826" s="122" t="str">
        <x:v>-</x:v>
      </x:c>
      <x:c r="E3826" s="123" t="n">
        <x:v>1</x:v>
      </x:c>
      <x:c r="F3826" s="122" t="str">
        <x:v>Proche invité aux Longues Veilles</x:v>
      </x:c>
      <x:c r="G3826" s="122" t="str">
        <x:v>Je suis encore là. Nous n’avons rien à rattraper.</x:v>
      </x:c>
      <x:c r="H3826" s="122" t="str">
        <x:v>Désigne l’étape encore inachevée sans répéter les gestes déjà validés.</x:v>
      </x:c>
      <x:c r="I3826" s="122" t="str">
        <x:v>Réinteraction volontaire après interruption ; état de l’action conservé.</x:v>
      </x:c>
      <x:c r="J3826" s="122" t="str">
        <x:v>Maisons et vie des communautés</x:v>
      </x:c>
      <x:c r="K3826" s="125" t="n">
        <x:v>9</x:v>
      </x:c>
    </x:row>
    <x:row r="3827" ht="44" customHeight="1">
      <x:c r="A3827" s="126" t="str">
        <x:v>D6-H-V5-HOME-CM16-S2-CHOIX-A-01</x:v>
      </x:c>
      <x:c r="B3827" s="127" t="str">
        <x:v>D6-H-V5-HOME-CM16-S2</x:v>
      </x:c>
      <x:c r="C3827" s="127" t="str">
        <x:v>CHOIX</x:v>
      </x:c>
      <x:c r="D3827" s="127" t="str">
        <x:v>A</x:v>
      </x:c>
      <x:c r="E3827" s="128" t="n">
        <x:v>1</x:v>
      </x:c>
      <x:c r="F3827" s="127" t="str">
        <x:v>Joueur</x:v>
      </x:c>
      <x:c r="G3827" s="127" t="str">
        <x:v>Tu peux regarder ce souvenir, si tu le veux.</x:v>
      </x:c>
      <x:c r="H3827" s="127" t="str">
        <x:v>Regarder la personne ou l’appui concerné ; intention, pas résultat.</x:v>
      </x:c>
      <x:c r="I3827" s="127" t="str">
        <x:v>Approche disponible dans l’état réel de la scène ; accord des personnes impliquées.</x:v>
      </x:c>
      <x:c r="J3827" s="127" t="str">
        <x:v>Maisons et vie des communautés</x:v>
      </x:c>
      <x:c r="K3827" s="130" t="n">
        <x:v>9</x:v>
      </x:c>
    </x:row>
    <x:row r="3828" ht="44" customHeight="1">
      <x:c r="A3828" s="121" t="str">
        <x:v>D6-H-V5-HOME-CM16-S2-REPONSE-A-01</x:v>
      </x:c>
      <x:c r="B3828" s="122" t="str">
        <x:v>D6-H-V5-HOME-CM16-S2</x:v>
      </x:c>
      <x:c r="C3828" s="122" t="str">
        <x:v>REPONSE</x:v>
      </x:c>
      <x:c r="D3828" s="122" t="str">
        <x:v>A</x:v>
      </x:c>
      <x:c r="E3828" s="123" t="n">
        <x:v>1</x:v>
      </x:c>
      <x:c r="F3828" s="122" t="str">
        <x:v>Proche invité aux Longues Veilles</x:v>
      </x:c>
      <x:c r="G3828" s="122" t="str">
        <x:v>Pose-le entre nous. Je le tournerai quand je serai prêt.</x:v>
      </x:c>
      <x:c r="H3828" s="122" t="str">
        <x:v>Réponse au choix retenu ; les autres réponses ne sont pas jouées.</x:v>
      </x:c>
      <x:c r="I3828" s="122" t="str">
        <x:v>Approche disponible dans l’état réel de la scène ; accord des personnes impliquées.</x:v>
      </x:c>
      <x:c r="J3828" s="122" t="str">
        <x:v>Maisons et vie des communautés</x:v>
      </x:c>
      <x:c r="K3828" s="125" t="n">
        <x:v>10</x:v>
      </x:c>
    </x:row>
    <x:row r="3829" ht="44" customHeight="1">
      <x:c r="A3829" s="126" t="str">
        <x:v>D6-H-V5-HOME-CM16-S2-CHOIX-B-01</x:v>
      </x:c>
      <x:c r="B3829" s="127" t="str">
        <x:v>D6-H-V5-HOME-CM16-S2</x:v>
      </x:c>
      <x:c r="C3829" s="127" t="str">
        <x:v>CHOIX</x:v>
      </x:c>
      <x:c r="D3829" s="127" t="str">
        <x:v>B</x:v>
      </x:c>
      <x:c r="E3829" s="128" t="n">
        <x:v>1</x:v>
      </x:c>
      <x:c r="F3829" s="127" t="str">
        <x:v>Joueur</x:v>
      </x:c>
      <x:c r="G3829" s="127" t="str">
        <x:v>Restons face au dehors.</x:v>
      </x:c>
      <x:c r="H3829" s="127" t="str">
        <x:v>Regarder la personne ou l’appui concerné ; intention, pas résultat.</x:v>
      </x:c>
      <x:c r="I3829" s="127" t="str">
        <x:v>Approche disponible dans l’état réel de la scène ; accord des personnes impliquées.</x:v>
      </x:c>
      <x:c r="J3829" s="127" t="str">
        <x:v>Maisons et vie des communautés</x:v>
      </x:c>
      <x:c r="K3829" s="130" t="n">
        <x:v>4</x:v>
      </x:c>
    </x:row>
    <x:row r="3830" ht="44" customHeight="1">
      <x:c r="A3830" s="121" t="str">
        <x:v>D6-H-V5-HOME-CM16-S2-REPONSE-B-01</x:v>
      </x:c>
      <x:c r="B3830" s="122" t="str">
        <x:v>D6-H-V5-HOME-CM16-S2</x:v>
      </x:c>
      <x:c r="C3830" s="122" t="str">
        <x:v>REPONSE</x:v>
      </x:c>
      <x:c r="D3830" s="122" t="str">
        <x:v>B</x:v>
      </x:c>
      <x:c r="E3830" s="123" t="n">
        <x:v>1</x:v>
      </x:c>
      <x:c r="F3830" s="122" t="str">
        <x:v>Proche invité aux Longues Veilles</x:v>
      </x:c>
      <x:c r="G3830" s="122" t="str">
        <x:v>Oui. Laisse seulement le panneau ouvert.</x:v>
      </x:c>
      <x:c r="H3830" s="122" t="str">
        <x:v>Réponse au choix retenu ; les autres réponses ne sont pas jouées.</x:v>
      </x:c>
      <x:c r="I3830" s="122" t="str">
        <x:v>Approche disponible dans l’état réel de la scène ; accord des personnes impliquées.</x:v>
      </x:c>
      <x:c r="J3830" s="122" t="str">
        <x:v>Maisons et vie des communautés</x:v>
      </x:c>
      <x:c r="K3830" s="125" t="n">
        <x:v>6</x:v>
      </x:c>
    </x:row>
    <x:row r="3831" ht="74" customHeight="1">
      <x:c r="A3831" s="126" t="str">
        <x:v>D6-H-V5-HOME-CM16-S3-OUV---01</x:v>
      </x:c>
      <x:c r="B3831" s="127" t="str">
        <x:v>D6-H-V5-HOME-CM16-S3</x:v>
      </x:c>
      <x:c r="C3831" s="127" t="str">
        <x:v>OUV</x:v>
      </x:c>
      <x:c r="D3831" s="127" t="str">
        <x:v>-</x:v>
      </x:c>
      <x:c r="E3831" s="128" t="n">
        <x:v>1</x:v>
      </x:c>
      <x:c r="F3831" s="127" t="str">
        <x:v>Gardienne des Longues Veilles</x:v>
      </x:c>
      <x:c r="G3831" s="127" t="str">
        <x:v>Tu as préparé la niche avant de partir. Que recevra-t-elle si la chasse échoue ?</x:v>
      </x:c>
      <x:c r="H3831" s="127" t="str">
        <x:v>Le locuteur regarde le détail matériel concerné ; clic bref ou inclinaison du masque, sans traduction lexicale inventée.</x:v>
      </x:c>
      <x:c r="I3831" s="127" t="str">
        <x:v>Départ d’expédition préparé ; HOME-CM16 est l’unique résidence active ; droits d’accueil/aménagement correspondant à la scène acquis ; personnes et objets présents.</x:v>
      </x:c>
      <x:c r="J3831" s="127" t="str">
        <x:v>Maisons et vie des communautés</x:v>
      </x:c>
      <x:c r="K3831" s="130" t="n">
        <x:v>15</x:v>
      </x:c>
    </x:row>
    <x:row r="3832" ht="74" customHeight="1">
      <x:c r="A3832" s="121" t="str">
        <x:v>D6-H-V5-HOME-CM16-S3-SUCCES---01</x:v>
      </x:c>
      <x:c r="B3832" s="122" t="str">
        <x:v>D6-H-V5-HOME-CM16-S3</x:v>
      </x:c>
      <x:c r="C3832" s="122" t="str">
        <x:v>SUCCES</x:v>
      </x:c>
      <x:c r="D3832" s="122" t="str">
        <x:v>-</x:v>
      </x:c>
      <x:c r="E3832" s="123" t="n">
        <x:v>1</x:v>
      </x:c>
      <x:c r="F3832" s="122" t="str">
        <x:v>Gardienne des Longues Veilles</x:v>
      </x:c>
      <x:c r="G3832" s="122" t="str">
        <x:v>Le banc est prêt. La niche attend encore ce qui arrivera.</x:v>
      </x:c>
      <x:c r="H3832" s="122" t="str">
        <x:v>Après le geste final réellement réussi ; regard ou main vers son résultat visible.</x:v>
      </x:c>
      <x:c r="I3832" s="122" t="str">
        <x:v>Résultat correspondant effectivement constaté ; remplace ou supprime la ligne si choix de refus/différé/observation. Ne jamais jouer une victoire non acquise.</x:v>
      </x:c>
      <x:c r="J3832" s="122" t="str">
        <x:v>Maisons et vie des communautés</x:v>
      </x:c>
      <x:c r="K3832" s="125" t="n">
        <x:v>11</x:v>
      </x:c>
    </x:row>
    <x:row r="3833" ht="44" customHeight="1">
      <x:c r="A3833" s="126" t="str">
        <x:v>D6-H-V5-HOME-CM16-S3-ECHEC---01</x:v>
      </x:c>
      <x:c r="B3833" s="127" t="str">
        <x:v>D6-H-V5-HOME-CM16-S3</x:v>
      </x:c>
      <x:c r="C3833" s="127" t="str">
        <x:v>ECHEC</x:v>
      </x:c>
      <x:c r="D3833" s="127" t="str">
        <x:v>-</x:v>
      </x:c>
      <x:c r="E3833" s="128" t="n">
        <x:v>1</x:v>
      </x:c>
      <x:c r="F3833" s="127" t="str">
        <x:v>Gardienne des Longues Veilles</x:v>
      </x:c>
      <x:c r="G3833" s="127" t="str">
        <x:v>Cette plaque annonce déjà une réussite. Le voyage n’a pas commencé.</x:v>
      </x:c>
      <x:c r="H3833" s="127" t="str">
        <x:v>Au dernier état stable ; geste arrêté, aucune perte ou casse ajoutée par la réplique.</x:v>
      </x:c>
      <x:c r="I3833" s="127" t="str">
        <x:v>Échec ou blocage correspondant effectivement observé ; les dégâts, objets et positions persistent.</x:v>
      </x:c>
      <x:c r="J3833" s="127" t="str">
        <x:v>Maisons et vie des communautés</x:v>
      </x:c>
      <x:c r="K3833" s="130" t="n">
        <x:v>11</x:v>
      </x:c>
    </x:row>
    <x:row r="3834" ht="44" customHeight="1">
      <x:c r="A3834" s="121" t="str">
        <x:v>D6-H-V5-HOME-CM16-S3-REPRISE---01</x:v>
      </x:c>
      <x:c r="B3834" s="122" t="str">
        <x:v>D6-H-V5-HOME-CM16-S3</x:v>
      </x:c>
      <x:c r="C3834" s="122" t="str">
        <x:v>REPRISE</x:v>
      </x:c>
      <x:c r="D3834" s="122" t="str">
        <x:v>-</x:v>
      </x:c>
      <x:c r="E3834" s="123" t="n">
        <x:v>1</x:v>
      </x:c>
      <x:c r="F3834" s="122" t="str">
        <x:v>Gardienne des Longues Veilles</x:v>
      </x:c>
      <x:c r="G3834" s="122" t="str">
        <x:v>La place est choisie. Il reste à emporter les objets du départ.</x:v>
      </x:c>
      <x:c r="H3834" s="122" t="str">
        <x:v>Désigne l’étape encore inachevée sans répéter les gestes déjà validés.</x:v>
      </x:c>
      <x:c r="I3834" s="122" t="str">
        <x:v>Réinteraction volontaire après interruption ; état de l’action conservé.</x:v>
      </x:c>
      <x:c r="J3834" s="122" t="str">
        <x:v>Maisons et vie des communautés</x:v>
      </x:c>
      <x:c r="K3834" s="125" t="n">
        <x:v>12</x:v>
      </x:c>
    </x:row>
    <x:row r="3835" ht="44" customHeight="1">
      <x:c r="A3835" s="126" t="str">
        <x:v>D6-H-V5-HOME-CM16-S3-CHOIX-A-01</x:v>
      </x:c>
      <x:c r="B3835" s="127" t="str">
        <x:v>D6-H-V5-HOME-CM16-S3</x:v>
      </x:c>
      <x:c r="C3835" s="127" t="str">
        <x:v>CHOIX</x:v>
      </x:c>
      <x:c r="D3835" s="127" t="str">
        <x:v>A</x:v>
      </x:c>
      <x:c r="E3835" s="128" t="n">
        <x:v>1</x:v>
      </x:c>
      <x:c r="F3835" s="127" t="str">
        <x:v>Joueur</x:v>
      </x:c>
      <x:c r="G3835" s="127" t="str">
        <x:v>Elle attendra une prise réellement rapportée.</x:v>
      </x:c>
      <x:c r="H3835" s="127" t="str">
        <x:v>Regarder la personne ou l’appui concerné ; intention, pas résultat.</x:v>
      </x:c>
      <x:c r="I3835" s="127" t="str">
        <x:v>Approche disponible dans l’état réel de la scène ; accord des personnes impliquées.</x:v>
      </x:c>
      <x:c r="J3835" s="127" t="str">
        <x:v>Maisons et vie des communautés</x:v>
      </x:c>
      <x:c r="K3835" s="130" t="n">
        <x:v>6</x:v>
      </x:c>
    </x:row>
    <x:row r="3836" ht="44" customHeight="1">
      <x:c r="A3836" s="121" t="str">
        <x:v>D6-H-V5-HOME-CM16-S3-REPONSE-A-01</x:v>
      </x:c>
      <x:c r="B3836" s="122" t="str">
        <x:v>D6-H-V5-HOME-CM16-S3</x:v>
      </x:c>
      <x:c r="C3836" s="122" t="str">
        <x:v>REPONSE</x:v>
      </x:c>
      <x:c r="D3836" s="122" t="str">
        <x:v>A</x:v>
      </x:c>
      <x:c r="E3836" s="123" t="n">
        <x:v>1</x:v>
      </x:c>
      <x:c r="F3836" s="122" t="str">
        <x:v>Gardienne des Longues Veilles</x:v>
      </x:c>
      <x:c r="G3836" s="122" t="str">
        <x:v>Alors laisse la place vide tant qu’elle n’est pas revenue.</x:v>
      </x:c>
      <x:c r="H3836" s="122" t="str">
        <x:v>Réponse au choix retenu ; les autres réponses ne sont pas jouées.</x:v>
      </x:c>
      <x:c r="I3836" s="122" t="str">
        <x:v>Approche disponible dans l’état réel de la scène ; accord des personnes impliquées.</x:v>
      </x:c>
      <x:c r="J3836" s="122" t="str">
        <x:v>Maisons et vie des communautés</x:v>
      </x:c>
      <x:c r="K3836" s="125" t="n">
        <x:v>10</x:v>
      </x:c>
    </x:row>
    <x:row r="3837" ht="44" customHeight="1">
      <x:c r="A3837" s="126" t="str">
        <x:v>D6-H-V5-HOME-CM16-S3-CHOIX-B-01</x:v>
      </x:c>
      <x:c r="B3837" s="127" t="str">
        <x:v>D6-H-V5-HOME-CM16-S3</x:v>
      </x:c>
      <x:c r="C3837" s="127" t="str">
        <x:v>CHOIX</x:v>
      </x:c>
      <x:c r="D3837" s="127" t="str">
        <x:v>B</x:v>
      </x:c>
      <x:c r="E3837" s="128" t="n">
        <x:v>1</x:v>
      </x:c>
      <x:c r="F3837" s="127" t="str">
        <x:v>Joueur</x:v>
      </x:c>
      <x:c r="G3837" s="127" t="str">
        <x:v>Un souvenir du trajet, quel que soit le retour.</x:v>
      </x:c>
      <x:c r="H3837" s="127" t="str">
        <x:v>Regarder la personne ou l’appui concerné ; intention, pas résultat.</x:v>
      </x:c>
      <x:c r="I3837" s="127" t="str">
        <x:v>Approche disponible dans l’état réel de la scène ; accord des personnes impliquées.</x:v>
      </x:c>
      <x:c r="J3837" s="127" t="str">
        <x:v>Maisons et vie des communautés</x:v>
      </x:c>
      <x:c r="K3837" s="130" t="n">
        <x:v>9</x:v>
      </x:c>
    </x:row>
    <x:row r="3838" ht="44" customHeight="1">
      <x:c r="A3838" s="121" t="str">
        <x:v>D6-H-V5-HOME-CM16-S3-REPONSE-B-01</x:v>
      </x:c>
      <x:c r="B3838" s="122" t="str">
        <x:v>D6-H-V5-HOME-CM16-S3</x:v>
      </x:c>
      <x:c r="C3838" s="122" t="str">
        <x:v>REPONSE</x:v>
      </x:c>
      <x:c r="D3838" s="122" t="str">
        <x:v>B</x:v>
      </x:c>
      <x:c r="E3838" s="123" t="n">
        <x:v>1</x:v>
      </x:c>
      <x:c r="F3838" s="122" t="str">
        <x:v>Gardienne des Longues Veilles</x:v>
      </x:c>
      <x:c r="G3838" s="122" t="str">
        <x:v>Garde la route prévue distincte de celle que tu auras vraiment suivie.</x:v>
      </x:c>
      <x:c r="H3838" s="122" t="str">
        <x:v>Réponse au choix retenu ; les autres réponses ne sont pas jouées.</x:v>
      </x:c>
      <x:c r="I3838" s="122" t="str">
        <x:v>Approche disponible dans l’état réel de la scène ; accord des personnes impliquées.</x:v>
      </x:c>
      <x:c r="J3838" s="122" t="str">
        <x:v>Maisons et vie des communautés</x:v>
      </x:c>
      <x:c r="K3838" s="125" t="n">
        <x:v>12</x:v>
      </x:c>
    </x:row>
    <x:row r="3839" ht="74" customHeight="1">
      <x:c r="A3839" s="126" t="str">
        <x:v>D6-H-V5-HOME-CM17-S1-OUV---01</x:v>
      </x:c>
      <x:c r="B3839" s="127" t="str">
        <x:v>D6-H-V5-HOME-CM17-S1</x:v>
      </x:c>
      <x:c r="C3839" s="127" t="str">
        <x:v>OUV</x:v>
      </x:c>
      <x:c r="D3839" s="127" t="str">
        <x:v>-</x:v>
      </x:c>
      <x:c r="E3839" s="128" t="n">
        <x:v>1</x:v>
      </x:c>
      <x:c r="F3839" s="127" t="str">
        <x:v>Conservateur des Pierres Levées</x:v>
      </x:c>
      <x:c r="G3839" s="127" t="str">
        <x:v>Ces dalles ont porté d’autres seuils. Ton passage peut s’appuyer à côté.</x:v>
      </x:c>
      <x:c r="H3839" s="127" t="str">
        <x:v>Le locuteur regarde le détail matériel concerné ; clic bref ou inclinaison du masque, sans traduction lexicale inventée.</x:v>
      </x:c>
      <x:c r="I3839" s="127" t="str">
        <x:v>Maison des Marches Anciennes active ; HOME-CM17 est l’unique résidence active ; droits d’accueil/aménagement correspondant à la scène acquis ; personnes et objets présents.</x:v>
      </x:c>
      <x:c r="J3839" s="127" t="str">
        <x:v>Maisons et vie des communautés</x:v>
      </x:c>
      <x:c r="K3839" s="130" t="n">
        <x:v>12</x:v>
      </x:c>
    </x:row>
    <x:row r="3840" ht="74" customHeight="1">
      <x:c r="A3840" s="121" t="str">
        <x:v>D6-H-V5-HOME-CM17-S1-SUCCES---01</x:v>
      </x:c>
      <x:c r="B3840" s="122" t="str">
        <x:v>D6-H-V5-HOME-CM17-S1</x:v>
      </x:c>
      <x:c r="C3840" s="122" t="str">
        <x:v>SUCCES</x:v>
      </x:c>
      <x:c r="D3840" s="122" t="str">
        <x:v>-</x:v>
      </x:c>
      <x:c r="E3840" s="123" t="n">
        <x:v>1</x:v>
      </x:c>
      <x:c r="F3840" s="122" t="str">
        <x:v>Conservateur des Pierres Levées</x:v>
      </x:c>
      <x:c r="G3840" s="122" t="str">
        <x:v>La circulation a changé sans déplacer les dalles anciennes.</x:v>
      </x:c>
      <x:c r="H3840" s="122" t="str">
        <x:v>Après le geste final réellement réussi ; regard ou main vers son résultat visible.</x:v>
      </x:c>
      <x:c r="I3840" s="122" t="str">
        <x:v>Résultat correspondant effectivement constaté ; remplace ou supprime la ligne si choix de refus/différé/observation. Ne jamais jouer une victoire non acquise.</x:v>
      </x:c>
      <x:c r="J3840" s="122" t="str">
        <x:v>Maisons et vie des communautés</x:v>
      </x:c>
      <x:c r="K3840" s="125" t="n">
        <x:v>9</x:v>
      </x:c>
    </x:row>
    <x:row r="3841" ht="44" customHeight="1">
      <x:c r="A3841" s="126" t="str">
        <x:v>D6-H-V5-HOME-CM17-S1-ECHEC---01</x:v>
      </x:c>
      <x:c r="B3841" s="127" t="str">
        <x:v>D6-H-V5-HOME-CM17-S1</x:v>
      </x:c>
      <x:c r="C3841" s="127" t="str">
        <x:v>ECHEC</x:v>
      </x:c>
      <x:c r="D3841" s="127" t="str">
        <x:v>-</x:v>
      </x:c>
      <x:c r="E3841" s="128" t="n">
        <x:v>1</x:v>
      </x:c>
      <x:c r="F3841" s="127" t="str">
        <x:v>Conservateur des Pierres Levées</x:v>
      </x:c>
      <x:c r="G3841" s="127" t="str">
        <x:v>Le siège renvoie les porteurs sur la dalle protégée. Il doit reculer.</x:v>
      </x:c>
      <x:c r="H3841" s="127" t="str">
        <x:v>Au dernier état stable ; geste arrêté, aucune perte ou casse ajoutée par la réplique.</x:v>
      </x:c>
      <x:c r="I3841" s="127" t="str">
        <x:v>Échec ou blocage correspondant effectivement observé ; les dégâts, objets et positions persistent.</x:v>
      </x:c>
      <x:c r="J3841" s="127" t="str">
        <x:v>Maisons et vie des communautés</x:v>
      </x:c>
      <x:c r="K3841" s="130" t="n">
        <x:v>12</x:v>
      </x:c>
    </x:row>
    <x:row r="3842" ht="44" customHeight="1">
      <x:c r="A3842" s="121" t="str">
        <x:v>D6-H-V5-HOME-CM17-S1-REPRISE---01</x:v>
      </x:c>
      <x:c r="B3842" s="122" t="str">
        <x:v>D6-H-V5-HOME-CM17-S1</x:v>
      </x:c>
      <x:c r="C3842" s="122" t="str">
        <x:v>REPRISE</x:v>
      </x:c>
      <x:c r="D3842" s="122" t="str">
        <x:v>-</x:v>
      </x:c>
      <x:c r="E3842" s="123" t="n">
        <x:v>1</x:v>
      </x:c>
      <x:c r="F3842" s="122" t="str">
        <x:v>Conservateur des Pierres Levées</x:v>
      </x:c>
      <x:c r="G3842" s="122" t="str">
        <x:v>L’appui est posé. Observons un passage complet avant de conclure.</x:v>
      </x:c>
      <x:c r="H3842" s="122" t="str">
        <x:v>Désigne l’étape encore inachevée sans répéter les gestes déjà validés.</x:v>
      </x:c>
      <x:c r="I3842" s="122" t="str">
        <x:v>Réinteraction volontaire après interruption ; état de l’action conservé.</x:v>
      </x:c>
      <x:c r="J3842" s="122" t="str">
        <x:v>Maisons et vie des communautés</x:v>
      </x:c>
      <x:c r="K3842" s="125" t="n">
        <x:v>10</x:v>
      </x:c>
    </x:row>
    <x:row r="3843" ht="44" customHeight="1">
      <x:c r="A3843" s="126" t="str">
        <x:v>D6-H-V5-HOME-CM17-S1-CHOIX-A-01</x:v>
      </x:c>
      <x:c r="B3843" s="127" t="str">
        <x:v>D6-H-V5-HOME-CM17-S1</x:v>
      </x:c>
      <x:c r="C3843" s="127" t="str">
        <x:v>CHOIX</x:v>
      </x:c>
      <x:c r="D3843" s="127" t="str">
        <x:v>A</x:v>
      </x:c>
      <x:c r="E3843" s="128" t="n">
        <x:v>1</x:v>
      </x:c>
      <x:c r="F3843" s="127" t="str">
        <x:v>Joueur</x:v>
      </x:c>
      <x:c r="G3843" s="127" t="str">
        <x:v>Je pose une rampe continue, réversible.</x:v>
      </x:c>
      <x:c r="H3843" s="127" t="str">
        <x:v>Regarder la personne ou l’appui concerné ; intention, pas résultat.</x:v>
      </x:c>
      <x:c r="I3843" s="127" t="str">
        <x:v>Approche disponible dans l’état réel de la scène ; accord des personnes impliquées.</x:v>
      </x:c>
      <x:c r="J3843" s="127" t="str">
        <x:v>Maisons et vie des communautés</x:v>
      </x:c>
      <x:c r="K3843" s="130" t="n">
        <x:v>6</x:v>
      </x:c>
    </x:row>
    <x:row r="3844" ht="44" customHeight="1">
      <x:c r="A3844" s="121" t="str">
        <x:v>D6-H-V5-HOME-CM17-S1-REPONSE-A-01</x:v>
      </x:c>
      <x:c r="B3844" s="122" t="str">
        <x:v>D6-H-V5-HOME-CM17-S1</x:v>
      </x:c>
      <x:c r="C3844" s="122" t="str">
        <x:v>REPONSE</x:v>
      </x:c>
      <x:c r="D3844" s="122" t="str">
        <x:v>A</x:v>
      </x:c>
      <x:c r="E3844" s="123" t="n">
        <x:v>1</x:v>
      </x:c>
      <x:c r="F3844" s="122" t="str">
        <x:v>Conservateur des Pierres Levées</x:v>
      </x:c>
      <x:c r="G3844" s="122" t="str">
        <x:v>Fais monter une charge témoin avant de garder son emplacement.</x:v>
      </x:c>
      <x:c r="H3844" s="122" t="str">
        <x:v>Réponse au choix retenu ; les autres réponses ne sont pas jouées.</x:v>
      </x:c>
      <x:c r="I3844" s="122" t="str">
        <x:v>Approche disponible dans l’état réel de la scène ; accord des personnes impliquées.</x:v>
      </x:c>
      <x:c r="J3844" s="122" t="str">
        <x:v>Maisons et vie des communautés</x:v>
      </x:c>
      <x:c r="K3844" s="125" t="n">
        <x:v>10</x:v>
      </x:c>
    </x:row>
    <x:row r="3845" ht="44" customHeight="1">
      <x:c r="A3845" s="126" t="str">
        <x:v>D6-H-V5-HOME-CM17-S1-CHOIX-B-01</x:v>
      </x:c>
      <x:c r="B3845" s="127" t="str">
        <x:v>D6-H-V5-HOME-CM17-S1</x:v>
      </x:c>
      <x:c r="C3845" s="127" t="str">
        <x:v>CHOIX</x:v>
      </x:c>
      <x:c r="D3845" s="127" t="str">
        <x:v>B</x:v>
      </x:c>
      <x:c r="E3845" s="128" t="n">
        <x:v>1</x:v>
      </x:c>
      <x:c r="F3845" s="127" t="str">
        <x:v>Joueur</x:v>
      </x:c>
      <x:c r="G3845" s="127" t="str">
        <x:v>Un petit escalier latéral suffira.</x:v>
      </x:c>
      <x:c r="H3845" s="127" t="str">
        <x:v>Regarder la personne ou l’appui concerné ; intention, pas résultat.</x:v>
      </x:c>
      <x:c r="I3845" s="127" t="str">
        <x:v>Approche disponible dans l’état réel de la scène ; accord des personnes impliquées.</x:v>
      </x:c>
      <x:c r="J3845" s="127" t="str">
        <x:v>Maisons et vie des communautés</x:v>
      </x:c>
      <x:c r="K3845" s="130" t="n">
        <x:v>5</x:v>
      </x:c>
    </x:row>
    <x:row r="3846" ht="44" customHeight="1">
      <x:c r="A3846" s="121" t="str">
        <x:v>D6-H-V5-HOME-CM17-S1-REPONSE-B-01</x:v>
      </x:c>
      <x:c r="B3846" s="122" t="str">
        <x:v>D6-H-V5-HOME-CM17-S1</x:v>
      </x:c>
      <x:c r="C3846" s="122" t="str">
        <x:v>REPONSE</x:v>
      </x:c>
      <x:c r="D3846" s="122" t="str">
        <x:v>B</x:v>
      </x:c>
      <x:c r="E3846" s="123" t="n">
        <x:v>1</x:v>
      </x:c>
      <x:c r="F3846" s="122" t="str">
        <x:v>Conservateur des Pierres Levées</x:v>
      </x:c>
      <x:c r="G3846" s="122" t="str">
        <x:v>Vérifie la route des voisins ; ils la suivent déjà sans regarder tes meubles.</x:v>
      </x:c>
      <x:c r="H3846" s="122" t="str">
        <x:v>Réponse au choix retenu ; les autres réponses ne sont pas jouées.</x:v>
      </x:c>
      <x:c r="I3846" s="122" t="str">
        <x:v>Approche disponible dans l’état réel de la scène ; accord des personnes impliquées.</x:v>
      </x:c>
      <x:c r="J3846" s="122" t="str">
        <x:v>Maisons et vie des communautés</x:v>
      </x:c>
      <x:c r="K3846" s="125" t="n">
        <x:v>14</x:v>
      </x:c>
    </x:row>
    <x:row r="3847" ht="74" customHeight="1">
      <x:c r="A3847" s="126" t="str">
        <x:v>D6-H-V5-HOME-CM17-S2-OUV---01</x:v>
      </x:c>
      <x:c r="B3847" s="127" t="str">
        <x:v>D6-H-V5-HOME-CM17-S2</x:v>
      </x:c>
      <x:c r="C3847" s="127" t="str">
        <x:v>OUV</x:v>
      </x:c>
      <x:c r="D3847" s="127" t="str">
        <x:v>-</x:v>
      </x:c>
      <x:c r="E3847" s="128" t="n">
        <x:v>1</x:v>
      </x:c>
      <x:c r="F3847" s="127" t="str">
        <x:v>Conservateur des Pierres Levées</x:v>
      </x:c>
      <x:c r="G3847" s="127" t="str">
        <x:v>Le volume ressemble à la niche. Cela ne dit pas encore ce qu’on y plaçait.</x:v>
      </x:c>
      <x:c r="H3847" s="127" t="str">
        <x:v>Le locuteur regarde le détail matériel concerné ; clic bref ou inclinaison du masque, sans traduction lexicale inventée.</x:v>
      </x:c>
      <x:c r="I3847" s="127" t="str">
        <x:v>Objet ancien autorisé à l’étude ; HOME-CM17 est l’unique résidence active ; droits d’accueil/aménagement correspondant à la scène acquis ; personnes et objets présents.</x:v>
      </x:c>
      <x:c r="J3847" s="127" t="str">
        <x:v>Maisons et vie des communautés</x:v>
      </x:c>
      <x:c r="K3847" s="130" t="n">
        <x:v>15</x:v>
      </x:c>
    </x:row>
    <x:row r="3848" ht="74" customHeight="1">
      <x:c r="A3848" s="121" t="str">
        <x:v>D6-H-V5-HOME-CM17-S2-SUCCES---01</x:v>
      </x:c>
      <x:c r="B3848" s="122" t="str">
        <x:v>D6-H-V5-HOME-CM17-S2</x:v>
      </x:c>
      <x:c r="C3848" s="122" t="str">
        <x:v>SUCCES</x:v>
      </x:c>
      <x:c r="D3848" s="122" t="str">
        <x:v>-</x:v>
      </x:c>
      <x:c r="E3848" s="123" t="n">
        <x:v>1</x:v>
      </x:c>
      <x:c r="F3848" s="122" t="str">
        <x:v>Conservateur des Pierres Levées</x:v>
      </x:c>
      <x:c r="G3848" s="122" t="str">
        <x:v>La comparaison est montrée comme une possibilité, avec ses limites.</x:v>
      </x:c>
      <x:c r="H3848" s="122" t="str">
        <x:v>Après le geste final réellement réussi ; regard ou main vers son résultat visible.</x:v>
      </x:c>
      <x:c r="I3848" s="122" t="str">
        <x:v>Résultat correspondant effectivement constaté ; remplace ou supprime la ligne si choix de refus/différé/observation. Ne jamais jouer une victoire non acquise.</x:v>
      </x:c>
      <x:c r="J3848" s="122" t="str">
        <x:v>Maisons et vie des communautés</x:v>
      </x:c>
      <x:c r="K3848" s="125" t="n">
        <x:v>10</x:v>
      </x:c>
    </x:row>
    <x:row r="3849" ht="44" customHeight="1">
      <x:c r="A3849" s="126" t="str">
        <x:v>D6-H-V5-HOME-CM17-S2-ECHEC---01</x:v>
      </x:c>
      <x:c r="B3849" s="127" t="str">
        <x:v>D6-H-V5-HOME-CM17-S2</x:v>
      </x:c>
      <x:c r="C3849" s="127" t="str">
        <x:v>ECHEC</x:v>
      </x:c>
      <x:c r="D3849" s="127" t="str">
        <x:v>-</x:v>
      </x:c>
      <x:c r="E3849" s="128" t="n">
        <x:v>1</x:v>
      </x:c>
      <x:c r="F3849" s="127" t="str">
        <x:v>Conservateur des Pierres Levées</x:v>
      </x:c>
      <x:c r="G3849" s="127" t="str">
        <x:v>Le calque glisse sur ce bord. Tu compares deux contours qui ne se rejoignent pas.</x:v>
      </x:c>
      <x:c r="H3849" s="127" t="str">
        <x:v>Au dernier état stable ; geste arrêté, aucune perte ou casse ajoutée par la réplique.</x:v>
      </x:c>
      <x:c r="I3849" s="127" t="str">
        <x:v>Échec ou blocage correspondant effectivement observé ; les dégâts, objets et positions persistent.</x:v>
      </x:c>
      <x:c r="J3849" s="127" t="str">
        <x:v>Maisons et vie des communautés</x:v>
      </x:c>
      <x:c r="K3849" s="130" t="n">
        <x:v>15</x:v>
      </x:c>
    </x:row>
    <x:row r="3850" ht="44" customHeight="1">
      <x:c r="A3850" s="121" t="str">
        <x:v>D6-H-V5-HOME-CM17-S2-REPRISE---01</x:v>
      </x:c>
      <x:c r="B3850" s="122" t="str">
        <x:v>D6-H-V5-HOME-CM17-S2</x:v>
      </x:c>
      <x:c r="C3850" s="122" t="str">
        <x:v>REPRISE</x:v>
      </x:c>
      <x:c r="D3850" s="122" t="str">
        <x:v>-</x:v>
      </x:c>
      <x:c r="E3850" s="123" t="n">
        <x:v>1</x:v>
      </x:c>
      <x:c r="F3850" s="122" t="str">
        <x:v>Conservateur des Pierres Levées</x:v>
      </x:c>
      <x:c r="G3850" s="122" t="str">
        <x:v>Le volume est en place. Il reste à éclairer le dernier bord.</x:v>
      </x:c>
      <x:c r="H3850" s="122" t="str">
        <x:v>Désigne l’étape encore inachevée sans répéter les gestes déjà validés.</x:v>
      </x:c>
      <x:c r="I3850" s="122" t="str">
        <x:v>Réinteraction volontaire après interruption ; état de l’action conservé.</x:v>
      </x:c>
      <x:c r="J3850" s="122" t="str">
        <x:v>Maisons et vie des communautés</x:v>
      </x:c>
      <x:c r="K3850" s="125" t="n">
        <x:v>12</x:v>
      </x:c>
    </x:row>
    <x:row r="3851" ht="44" customHeight="1">
      <x:c r="A3851" s="126" t="str">
        <x:v>D6-H-V5-HOME-CM17-S2-CHOIX-A-01</x:v>
      </x:c>
      <x:c r="B3851" s="127" t="str">
        <x:v>D6-H-V5-HOME-CM17-S2</x:v>
      </x:c>
      <x:c r="C3851" s="127" t="str">
        <x:v>CHOIX</x:v>
      </x:c>
      <x:c r="D3851" s="127" t="str">
        <x:v>A</x:v>
      </x:c>
      <x:c r="E3851" s="128" t="n">
        <x:v>1</x:v>
      </x:c>
      <x:c r="F3851" s="127" t="str">
        <x:v>Joueur</x:v>
      </x:c>
      <x:c r="G3851" s="127" t="str">
        <x:v>J’expose l’hypothèse avec les bords observés.</x:v>
      </x:c>
      <x:c r="H3851" s="127" t="str">
        <x:v>Regarder la personne ou l’appui concerné ; intention, pas résultat.</x:v>
      </x:c>
      <x:c r="I3851" s="127" t="str">
        <x:v>Approche disponible dans l’état réel de la scène ; accord des personnes impliquées.</x:v>
      </x:c>
      <x:c r="J3851" s="127" t="str">
        <x:v>Maisons et vie des communautés</x:v>
      </x:c>
      <x:c r="K3851" s="130" t="n">
        <x:v>6</x:v>
      </x:c>
    </x:row>
    <x:row r="3852" ht="44" customHeight="1">
      <x:c r="A3852" s="121" t="str">
        <x:v>D6-H-V5-HOME-CM17-S2-REPONSE-A-01</x:v>
      </x:c>
      <x:c r="B3852" s="122" t="str">
        <x:v>D6-H-V5-HOME-CM17-S2</x:v>
      </x:c>
      <x:c r="C3852" s="122" t="str">
        <x:v>REPONSE</x:v>
      </x:c>
      <x:c r="D3852" s="122" t="str">
        <x:v>A</x:v>
      </x:c>
      <x:c r="E3852" s="123" t="n">
        <x:v>1</x:v>
      </x:c>
      <x:c r="F3852" s="122" t="str">
        <x:v>Conservateur des Pierres Levées</x:v>
      </x:c>
      <x:c r="G3852" s="122" t="str">
        <x:v>Laisse la partie manquante visible. Elle compte aussi dans ce que tu sais.</x:v>
      </x:c>
      <x:c r="H3852" s="122" t="str">
        <x:v>Réponse au choix retenu ; les autres réponses ne sont pas jouées.</x:v>
      </x:c>
      <x:c r="I3852" s="122" t="str">
        <x:v>Approche disponible dans l’état réel de la scène ; accord des personnes impliquées.</x:v>
      </x:c>
      <x:c r="J3852" s="122" t="str">
        <x:v>Maisons et vie des communautés</x:v>
      </x:c>
      <x:c r="K3852" s="125" t="n">
        <x:v>13</x:v>
      </x:c>
    </x:row>
    <x:row r="3853" ht="44" customHeight="1">
      <x:c r="A3853" s="126" t="str">
        <x:v>D6-H-V5-HOME-CM17-S2-CHOIX-B-01</x:v>
      </x:c>
      <x:c r="B3853" s="127" t="str">
        <x:v>D6-H-V5-HOME-CM17-S2</x:v>
      </x:c>
      <x:c r="C3853" s="127" t="str">
        <x:v>CHOIX</x:v>
      </x:c>
      <x:c r="D3853" s="127" t="str">
        <x:v>B</x:v>
      </x:c>
      <x:c r="E3853" s="128" t="n">
        <x:v>1</x:v>
      </x:c>
      <x:c r="F3853" s="127" t="str">
        <x:v>Joueur</x:v>
      </x:c>
      <x:c r="G3853" s="127" t="str">
        <x:v>Je garde l’étude dans l’archive.</x:v>
      </x:c>
      <x:c r="H3853" s="127" t="str">
        <x:v>Regarder la personne ou l’appui concerné ; intention, pas résultat.</x:v>
      </x:c>
      <x:c r="I3853" s="127" t="str">
        <x:v>Approche disponible dans l’état réel de la scène ; accord des personnes impliquées.</x:v>
      </x:c>
      <x:c r="J3853" s="127" t="str">
        <x:v>Maisons et vie des communautés</x:v>
      </x:c>
      <x:c r="K3853" s="130" t="n">
        <x:v>5</x:v>
      </x:c>
    </x:row>
    <x:row r="3854" ht="44" customHeight="1">
      <x:c r="A3854" s="121" t="str">
        <x:v>D6-H-V5-HOME-CM17-S2-REPONSE-B-01</x:v>
      </x:c>
      <x:c r="B3854" s="122" t="str">
        <x:v>D6-H-V5-HOME-CM17-S2</x:v>
      </x:c>
      <x:c r="C3854" s="122" t="str">
        <x:v>REPONSE</x:v>
      </x:c>
      <x:c r="D3854" s="122" t="str">
        <x:v>B</x:v>
      </x:c>
      <x:c r="E3854" s="123" t="n">
        <x:v>1</x:v>
      </x:c>
      <x:c r="F3854" s="122" t="str">
        <x:v>Conservateur des Pierres Levées</x:v>
      </x:c>
      <x:c r="G3854" s="122" t="str">
        <x:v>Nous ajouterons ce qui sera trouvé, sans changer les traces d’aujourd’hui.</x:v>
      </x:c>
      <x:c r="H3854" s="122" t="str">
        <x:v>Réponse au choix retenu ; les autres réponses ne sont pas jouées.</x:v>
      </x:c>
      <x:c r="I3854" s="122" t="str">
        <x:v>Approche disponible dans l’état réel de la scène ; accord des personnes impliquées.</x:v>
      </x:c>
      <x:c r="J3854" s="122" t="str">
        <x:v>Maisons et vie des communautés</x:v>
      </x:c>
      <x:c r="K3854" s="125" t="n">
        <x:v>11</x:v>
      </x:c>
    </x:row>
    <x:row r="3855" ht="74" customHeight="1">
      <x:c r="A3855" s="126" t="str">
        <x:v>D6-H-V5-HOME-CM17-S3-OUV---01</x:v>
      </x:c>
      <x:c r="B3855" s="127" t="str">
        <x:v>D6-H-V5-HOME-CM17-S3</x:v>
      </x:c>
      <x:c r="C3855" s="127" t="str">
        <x:v>OUV</x:v>
      </x:c>
      <x:c r="D3855" s="127" t="str">
        <x:v>-</x:v>
      </x:c>
      <x:c r="E3855" s="128" t="n">
        <x:v>1</x:v>
      </x:c>
      <x:c r="F3855" s="127" t="str">
        <x:v>Conservateur des Pierres Levées</x:v>
      </x:c>
      <x:c r="G3855" s="127" t="str">
        <x:v>Ta prise attire tout le regard. Derrière, la petite pièce ancienne disparaît.</x:v>
      </x:c>
      <x:c r="H3855" s="127" t="str">
        <x:v>Le locuteur regarde le détail matériel concerné ; clic bref ou inclinaison du masque, sans traduction lexicale inventée.</x:v>
      </x:c>
      <x:c r="I3855" s="127" t="str">
        <x:v>Visite du conservateur ; HOME-CM17 est l’unique résidence active ; droits d’accueil/aménagement correspondant à la scène acquis ; personnes et objets présents.</x:v>
      </x:c>
      <x:c r="J3855" s="127" t="str">
        <x:v>Maisons et vie des communautés</x:v>
      </x:c>
      <x:c r="K3855" s="130" t="n">
        <x:v>12</x:v>
      </x:c>
    </x:row>
    <x:row r="3856" ht="74" customHeight="1">
      <x:c r="A3856" s="121" t="str">
        <x:v>D6-H-V5-HOME-CM17-S3-SUCCES---01</x:v>
      </x:c>
      <x:c r="B3856" s="122" t="str">
        <x:v>D6-H-V5-HOME-CM17-S3</x:v>
      </x:c>
      <x:c r="C3856" s="122" t="str">
        <x:v>SUCCES</x:v>
      </x:c>
      <x:c r="D3856" s="122" t="str">
        <x:v>-</x:v>
      </x:c>
      <x:c r="E3856" s="123" t="n">
        <x:v>1</x:v>
      </x:c>
      <x:c r="F3856" s="122" t="str">
        <x:v>Conservateur des Pierres Levées</x:v>
      </x:c>
      <x:c r="G3856" s="122" t="str">
        <x:v>Les deux objets se lisent. Leur ordre raconte ton choix.</x:v>
      </x:c>
      <x:c r="H3856" s="122" t="str">
        <x:v>Après le geste final réellement réussi ; regard ou main vers son résultat visible.</x:v>
      </x:c>
      <x:c r="I3856" s="122" t="str">
        <x:v>Résultat correspondant effectivement constaté ; remplace ou supprime la ligne si choix de refus/différé/observation. Ne jamais jouer une victoire non acquise.</x:v>
      </x:c>
      <x:c r="J3856" s="122" t="str">
        <x:v>Maisons et vie des communautés</x:v>
      </x:c>
      <x:c r="K3856" s="125" t="n">
        <x:v>10</x:v>
      </x:c>
    </x:row>
    <x:row r="3857" ht="44" customHeight="1">
      <x:c r="A3857" s="126" t="str">
        <x:v>D6-H-V5-HOME-CM17-S3-ECHEC---01</x:v>
      </x:c>
      <x:c r="B3857" s="127" t="str">
        <x:v>D6-H-V5-HOME-CM17-S3</x:v>
      </x:c>
      <x:c r="C3857" s="127" t="str">
        <x:v>ECHEC</x:v>
      </x:c>
      <x:c r="D3857" s="127" t="str">
        <x:v>-</x:v>
      </x:c>
      <x:c r="E3857" s="128" t="n">
        <x:v>1</x:v>
      </x:c>
      <x:c r="F3857" s="127" t="str">
        <x:v>Conservateur des Pierres Levées</x:v>
      </x:c>
      <x:c r="G3857" s="127" t="str">
        <x:v>La lampe éclaire encore ta prise et laisse l’autre sans bord visible.</x:v>
      </x:c>
      <x:c r="H3857" s="127" t="str">
        <x:v>Au dernier état stable ; geste arrêté, aucune perte ou casse ajoutée par la réplique.</x:v>
      </x:c>
      <x:c r="I3857" s="127" t="str">
        <x:v>Échec ou blocage correspondant effectivement observé ; les dégâts, objets et positions persistent.</x:v>
      </x:c>
      <x:c r="J3857" s="127" t="str">
        <x:v>Maisons et vie des communautés</x:v>
      </x:c>
      <x:c r="K3857" s="130" t="n">
        <x:v>12</x:v>
      </x:c>
    </x:row>
    <x:row r="3858" ht="44" customHeight="1">
      <x:c r="A3858" s="121" t="str">
        <x:v>D6-H-V5-HOME-CM17-S3-REPRISE---01</x:v>
      </x:c>
      <x:c r="B3858" s="122" t="str">
        <x:v>D6-H-V5-HOME-CM17-S3</x:v>
      </x:c>
      <x:c r="C3858" s="122" t="str">
        <x:v>REPRISE</x:v>
      </x:c>
      <x:c r="D3858" s="122" t="str">
        <x:v>-</x:v>
      </x:c>
      <x:c r="E3858" s="123" t="n">
        <x:v>1</x:v>
      </x:c>
      <x:c r="F3858" s="122" t="str">
        <x:v>Conservateur des Pierres Levées</x:v>
      </x:c>
      <x:c r="G3858" s="122" t="str">
        <x:v>Le mobilier est choisi ; laisse-moi déplacer la lampe autorisée une dernière fois.</x:v>
      </x:c>
      <x:c r="H3858" s="122" t="str">
        <x:v>Désigne l’étape encore inachevée sans répéter les gestes déjà validés.</x:v>
      </x:c>
      <x:c r="I3858" s="122" t="str">
        <x:v>Réinteraction volontaire après interruption ; état de l’action conservé.</x:v>
      </x:c>
      <x:c r="J3858" s="122" t="str">
        <x:v>Maisons et vie des communautés</x:v>
      </x:c>
      <x:c r="K3858" s="125" t="n">
        <x:v>13</x:v>
      </x:c>
    </x:row>
    <x:row r="3859" ht="44" customHeight="1">
      <x:c r="A3859" s="126" t="str">
        <x:v>D6-H-V5-HOME-CM17-S3-CHOIX-A-01</x:v>
      </x:c>
      <x:c r="B3859" s="127" t="str">
        <x:v>D6-H-V5-HOME-CM17-S3</x:v>
      </x:c>
      <x:c r="C3859" s="127" t="str">
        <x:v>CHOIX</x:v>
      </x:c>
      <x:c r="D3859" s="127" t="str">
        <x:v>A</x:v>
      </x:c>
      <x:c r="E3859" s="128" t="n">
        <x:v>1</x:v>
      </x:c>
      <x:c r="F3859" s="127" t="str">
        <x:v>Joueur</x:v>
      </x:c>
      <x:c r="G3859" s="127" t="str">
        <x:v>Je veux qu’elles se répondent dans le même récit.</x:v>
      </x:c>
      <x:c r="H3859" s="127" t="str">
        <x:v>Regarder la personne ou l’appui concerné ; intention, pas résultat.</x:v>
      </x:c>
      <x:c r="I3859" s="127" t="str">
        <x:v>Approche disponible dans l’état réel de la scène ; accord des personnes impliquées.</x:v>
      </x:c>
      <x:c r="J3859" s="127" t="str">
        <x:v>Maisons et vie des communautés</x:v>
      </x:c>
      <x:c r="K3859" s="130" t="n">
        <x:v>9</x:v>
      </x:c>
    </x:row>
    <x:row r="3860" ht="44" customHeight="1">
      <x:c r="A3860" s="121" t="str">
        <x:v>D6-H-V5-HOME-CM17-S3-REPONSE-A-01</x:v>
      </x:c>
      <x:c r="B3860" s="122" t="str">
        <x:v>D6-H-V5-HOME-CM17-S3</x:v>
      </x:c>
      <x:c r="C3860" s="122" t="str">
        <x:v>REPONSE</x:v>
      </x:c>
      <x:c r="D3860" s="122" t="str">
        <x:v>A</x:v>
      </x:c>
      <x:c r="E3860" s="123" t="n">
        <x:v>1</x:v>
      </x:c>
      <x:c r="F3860" s="122" t="str">
        <x:v>Conservateur des Pierres Levées</x:v>
      </x:c>
      <x:c r="G3860" s="122" t="str">
        <x:v>Alors donne à chacune son angle. Leur voisinage ne prouve pas une parenté.</x:v>
      </x:c>
      <x:c r="H3860" s="122" t="str">
        <x:v>Réponse au choix retenu ; les autres réponses ne sont pas jouées.</x:v>
      </x:c>
      <x:c r="I3860" s="122" t="str">
        <x:v>Approche disponible dans l’état réel de la scène ; accord des personnes impliquées.</x:v>
      </x:c>
      <x:c r="J3860" s="122" t="str">
        <x:v>Maisons et vie des communautés</x:v>
      </x:c>
      <x:c r="K3860" s="125" t="n">
        <x:v>13</x:v>
      </x:c>
    </x:row>
    <x:row r="3861" ht="44" customHeight="1">
      <x:c r="A3861" s="126" t="str">
        <x:v>D6-H-V5-HOME-CM17-S3-CHOIX-B-01</x:v>
      </x:c>
      <x:c r="B3861" s="127" t="str">
        <x:v>D6-H-V5-HOME-CM17-S3</x:v>
      </x:c>
      <x:c r="C3861" s="127" t="str">
        <x:v>CHOIX</x:v>
      </x:c>
      <x:c r="D3861" s="127" t="str">
        <x:v>B</x:v>
      </x:c>
      <x:c r="E3861" s="128" t="n">
        <x:v>1</x:v>
      </x:c>
      <x:c r="F3861" s="127" t="str">
        <x:v>Joueur</x:v>
      </x:c>
      <x:c r="G3861" s="127" t="str">
        <x:v>Je sépare les deux espaces.</x:v>
      </x:c>
      <x:c r="H3861" s="127" t="str">
        <x:v>Regarder la personne ou l’appui concerné ; intention, pas résultat.</x:v>
      </x:c>
      <x:c r="I3861" s="127" t="str">
        <x:v>Approche disponible dans l’état réel de la scène ; accord des personnes impliquées.</x:v>
      </x:c>
      <x:c r="J3861" s="127" t="str">
        <x:v>Maisons et vie des communautés</x:v>
      </x:c>
      <x:c r="K3861" s="130" t="n">
        <x:v>5</x:v>
      </x:c>
    </x:row>
    <x:row r="3862" ht="44" customHeight="1">
      <x:c r="A3862" s="121" t="str">
        <x:v>D6-H-V5-HOME-CM17-S3-REPONSE-B-01</x:v>
      </x:c>
      <x:c r="B3862" s="122" t="str">
        <x:v>D6-H-V5-HOME-CM17-S3</x:v>
      </x:c>
      <x:c r="C3862" s="122" t="str">
        <x:v>REPONSE</x:v>
      </x:c>
      <x:c r="D3862" s="122" t="str">
        <x:v>B</x:v>
      </x:c>
      <x:c r="E3862" s="123" t="n">
        <x:v>1</x:v>
      </x:c>
      <x:c r="F3862" s="122" t="str">
        <x:v>Conservateur des Pierres Levées</x:v>
      </x:c>
      <x:c r="G3862" s="122" t="str">
        <x:v>Nous pourrons les regarder pour ce qu’ils montrent, chacun à sa place.</x:v>
      </x:c>
      <x:c r="H3862" s="122" t="str">
        <x:v>Réponse au choix retenu ; les autres réponses ne sont pas jouées.</x:v>
      </x:c>
      <x:c r="I3862" s="122" t="str">
        <x:v>Approche disponible dans l’état réel de la scène ; accord des personnes impliquées.</x:v>
      </x:c>
      <x:c r="J3862" s="122" t="str">
        <x:v>Maisons et vie des communautés</x:v>
      </x:c>
      <x:c r="K3862" s="125" t="n">
        <x:v>12</x:v>
      </x:c>
    </x:row>
    <x:row r="3863" ht="74" customHeight="1">
      <x:c r="A3863" s="126" t="str">
        <x:v>D6-H-V5-HOME-CM18-S1-OUV---01</x:v>
      </x:c>
      <x:c r="B3863" s="127" t="str">
        <x:v>D6-H-V5-HOME-CM18-S1</x:v>
      </x:c>
      <x:c r="C3863" s="127" t="str">
        <x:v>OUV</x:v>
      </x:c>
      <x:c r="D3863" s="127" t="str">
        <x:v>-</x:v>
      </x:c>
      <x:c r="E3863" s="128" t="n">
        <x:v>1</x:v>
      </x:c>
      <x:c r="F3863" s="127" t="str">
        <x:v>Voisine de la Cour des Échos</x:v>
      </x:c>
      <x:c r="G3863" s="127" t="str">
        <x:v>Sous la troisième arche, ton appel me parvient avant que je te voie.</x:v>
      </x:c>
      <x:c r="H3863" s="127" t="str">
        <x:v>Le locuteur regarde le détail matériel concerné ; clic bref ou inclinaison du masque, sans traduction lexicale inventée.</x:v>
      </x:c>
      <x:c r="I3863" s="127" t="str">
        <x:v>Cour accessible après installation ; HOME-CM18 est l’unique résidence active ; droits d’accueil/aménagement correspondant à la scène acquis ; personnes et objets présents.</x:v>
      </x:c>
      <x:c r="J3863" s="127" t="str">
        <x:v>Maisons et vie des communautés</x:v>
      </x:c>
      <x:c r="K3863" s="130" t="n">
        <x:v>13</x:v>
      </x:c>
    </x:row>
    <x:row r="3864" ht="74" customHeight="1">
      <x:c r="A3864" s="121" t="str">
        <x:v>D6-H-V5-HOME-CM18-S1-SUCCES---01</x:v>
      </x:c>
      <x:c r="B3864" s="122" t="str">
        <x:v>D6-H-V5-HOME-CM18-S1</x:v>
      </x:c>
      <x:c r="C3864" s="122" t="str">
        <x:v>SUCCES</x:v>
      </x:c>
      <x:c r="D3864" s="122" t="str">
        <x:v>-</x:v>
      </x:c>
      <x:c r="E3864" s="123" t="n">
        <x:v>1</x:v>
      </x:c>
      <x:c r="F3864" s="122" t="str">
        <x:v>Voisine de la Cour des Échos</x:v>
      </x:c>
      <x:c r="G3864" s="122" t="str">
        <x:v>La cour porte les voix selon les places que nous avons éprouvées.</x:v>
      </x:c>
      <x:c r="H3864" s="122" t="str">
        <x:v>Après le geste final réellement réussi ; regard ou main vers son résultat visible.</x:v>
      </x:c>
      <x:c r="I3864" s="122" t="str">
        <x:v>Résultat correspondant effectivement constaté ; remplace ou supprime la ligne si choix de refus/différé/observation. Ne jamais jouer une victoire non acquise.</x:v>
      </x:c>
      <x:c r="J3864" s="122" t="str">
        <x:v>Maisons et vie des communautés</x:v>
      </x:c>
      <x:c r="K3864" s="125" t="n">
        <x:v>12</x:v>
      </x:c>
    </x:row>
    <x:row r="3865" ht="44" customHeight="1">
      <x:c r="A3865" s="126" t="str">
        <x:v>D6-H-V5-HOME-CM18-S1-ECHEC---01</x:v>
      </x:c>
      <x:c r="B3865" s="127" t="str">
        <x:v>D6-H-V5-HOME-CM18-S1</x:v>
      </x:c>
      <x:c r="C3865" s="127" t="str">
        <x:v>ECHEC</x:v>
      </x:c>
      <x:c r="D3865" s="127" t="str">
        <x:v>-</x:v>
      </x:c>
      <x:c r="E3865" s="128" t="n">
        <x:v>1</x:v>
      </x:c>
      <x:c r="F3865" s="127" t="str">
        <x:v>Voisine de la Cour des Échos</x:v>
      </x:c>
      <x:c r="G3865" s="127" t="str">
        <x:v>La voix revient encore sur le passage. Il faut tester depuis l’arche suivante.</x:v>
      </x:c>
      <x:c r="H3865" s="127" t="str">
        <x:v>Au dernier état stable ; geste arrêté, aucune perte ou casse ajoutée par la réplique.</x:v>
      </x:c>
      <x:c r="I3865" s="127" t="str">
        <x:v>Échec ou blocage correspondant effectivement observé ; les dégâts, objets et positions persistent.</x:v>
      </x:c>
      <x:c r="J3865" s="127" t="str">
        <x:v>Maisons et vie des communautés</x:v>
      </x:c>
      <x:c r="K3865" s="130" t="n">
        <x:v>13</x:v>
      </x:c>
    </x:row>
    <x:row r="3866" ht="44" customHeight="1">
      <x:c r="A3866" s="121" t="str">
        <x:v>D6-H-V5-HOME-CM18-S1-REPRISE---01</x:v>
      </x:c>
      <x:c r="B3866" s="122" t="str">
        <x:v>D6-H-V5-HOME-CM18-S1</x:v>
      </x:c>
      <x:c r="C3866" s="122" t="str">
        <x:v>REPRISE</x:v>
      </x:c>
      <x:c r="D3866" s="122" t="str">
        <x:v>-</x:v>
      </x:c>
      <x:c r="E3866" s="123" t="n">
        <x:v>1</x:v>
      </x:c>
      <x:c r="F3866" s="122" t="str">
        <x:v>Voisine de la Cour des Échos</x:v>
      </x:c>
      <x:c r="G3866" s="122" t="str">
        <x:v>Deux points sont écoutés. Le troisième décidera du dernier panneau.</x:v>
      </x:c>
      <x:c r="H3866" s="122" t="str">
        <x:v>Désigne l’étape encore inachevée sans répéter les gestes déjà validés.</x:v>
      </x:c>
      <x:c r="I3866" s="122" t="str">
        <x:v>Réinteraction volontaire après interruption ; état de l’action conservé.</x:v>
      </x:c>
      <x:c r="J3866" s="122" t="str">
        <x:v>Maisons et vie des communautés</x:v>
      </x:c>
      <x:c r="K3866" s="125" t="n">
        <x:v>10</x:v>
      </x:c>
    </x:row>
    <x:row r="3867" ht="44" customHeight="1">
      <x:c r="A3867" s="126" t="str">
        <x:v>D6-H-V5-HOME-CM18-S1-CHOIX-A-01</x:v>
      </x:c>
      <x:c r="B3867" s="127" t="str">
        <x:v>D6-H-V5-HOME-CM18-S1</x:v>
      </x:c>
      <x:c r="C3867" s="127" t="str">
        <x:v>CHOIX</x:v>
      </x:c>
      <x:c r="D3867" s="127" t="str">
        <x:v>A</x:v>
      </x:c>
      <x:c r="E3867" s="128" t="n">
        <x:v>1</x:v>
      </x:c>
      <x:c r="F3867" s="127" t="str">
        <x:v>Joueur</x:v>
      </x:c>
      <x:c r="G3867" s="127" t="str">
        <x:v>Je garde cette résonance pour les récits de groupe.</x:v>
      </x:c>
      <x:c r="H3867" s="127" t="str">
        <x:v>Regarder la personne ou l’appui concerné ; intention, pas résultat.</x:v>
      </x:c>
      <x:c r="I3867" s="127" t="str">
        <x:v>Approche disponible dans l’état réel de la scène ; accord des personnes impliquées.</x:v>
      </x:c>
      <x:c r="J3867" s="127" t="str">
        <x:v>Maisons et vie des communautés</x:v>
      </x:c>
      <x:c r="K3867" s="130" t="n">
        <x:v>9</x:v>
      </x:c>
    </x:row>
    <x:row r="3868" ht="44" customHeight="1">
      <x:c r="A3868" s="121" t="str">
        <x:v>D6-H-V5-HOME-CM18-S1-REPONSE-A-01</x:v>
      </x:c>
      <x:c r="B3868" s="122" t="str">
        <x:v>D6-H-V5-HOME-CM18-S1</x:v>
      </x:c>
      <x:c r="C3868" s="122" t="str">
        <x:v>REPONSE</x:v>
      </x:c>
      <x:c r="D3868" s="122" t="str">
        <x:v>A</x:v>
      </x:c>
      <x:c r="E3868" s="123" t="n">
        <x:v>1</x:v>
      </x:c>
      <x:c r="F3868" s="122" t="str">
        <x:v>Voisine de la Cour des Échos</x:v>
      </x:c>
      <x:c r="G3868" s="122" t="str">
        <x:v>Vérifie le seuil. Les arrivants doivent pouvoir distinguer celui qui parle.</x:v>
      </x:c>
      <x:c r="H3868" s="122" t="str">
        <x:v>Réponse au choix retenu ; les autres réponses ne sont pas jouées.</x:v>
      </x:c>
      <x:c r="I3868" s="122" t="str">
        <x:v>Approche disponible dans l’état réel de la scène ; accord des personnes impliquées.</x:v>
      </x:c>
      <x:c r="J3868" s="122" t="str">
        <x:v>Maisons et vie des communautés</x:v>
      </x:c>
      <x:c r="K3868" s="125" t="n">
        <x:v>11</x:v>
      </x:c>
    </x:row>
    <x:row r="3869" ht="44" customHeight="1">
      <x:c r="A3869" s="126" t="str">
        <x:v>D6-H-V5-HOME-CM18-S1-CHOIX-B-01</x:v>
      </x:c>
      <x:c r="B3869" s="127" t="str">
        <x:v>D6-H-V5-HOME-CM18-S1</x:v>
      </x:c>
      <x:c r="C3869" s="127" t="str">
        <x:v>CHOIX</x:v>
      </x:c>
      <x:c r="D3869" s="127" t="str">
        <x:v>B</x:v>
      </x:c>
      <x:c r="E3869" s="128" t="n">
        <x:v>1</x:v>
      </x:c>
      <x:c r="F3869" s="127" t="str">
        <x:v>Joueur</x:v>
      </x:c>
      <x:c r="G3869" s="127" t="str">
        <x:v>Je préfère deux places de conversation.</x:v>
      </x:c>
      <x:c r="H3869" s="127" t="str">
        <x:v>Regarder la personne ou l’appui concerné ; intention, pas résultat.</x:v>
      </x:c>
      <x:c r="I3869" s="127" t="str">
        <x:v>Approche disponible dans l’état réel de la scène ; accord des personnes impliquées.</x:v>
      </x:c>
      <x:c r="J3869" s="127" t="str">
        <x:v>Maisons et vie des communautés</x:v>
      </x:c>
      <x:c r="K3869" s="130" t="n">
        <x:v>6</x:v>
      </x:c>
    </x:row>
    <x:row r="3870" ht="44" customHeight="1">
      <x:c r="A3870" s="121" t="str">
        <x:v>D6-H-V5-HOME-CM18-S1-REPONSE-B-01</x:v>
      </x:c>
      <x:c r="B3870" s="122" t="str">
        <x:v>D6-H-V5-HOME-CM18-S1</x:v>
      </x:c>
      <x:c r="C3870" s="122" t="str">
        <x:v>REPONSE</x:v>
      </x:c>
      <x:c r="D3870" s="122" t="str">
        <x:v>B</x:v>
      </x:c>
      <x:c r="E3870" s="123" t="n">
        <x:v>1</x:v>
      </x:c>
      <x:c r="F3870" s="122" t="str">
        <x:v>Voisine de la Cour des Échos</x:v>
      </x:c>
      <x:c r="G3870" s="122" t="str">
        <x:v>Tourne les panneaux entre elles ; les petits récits ont besoin d’espace aussi.</x:v>
      </x:c>
      <x:c r="H3870" s="122" t="str">
        <x:v>Réponse au choix retenu ; les autres réponses ne sont pas jouées.</x:v>
      </x:c>
      <x:c r="I3870" s="122" t="str">
        <x:v>Approche disponible dans l’état réel de la scène ; accord des personnes impliquées.</x:v>
      </x:c>
      <x:c r="J3870" s="122" t="str">
        <x:v>Maisons et vie des communautés</x:v>
      </x:c>
      <x:c r="K3870" s="125" t="n">
        <x:v>13</x:v>
      </x:c>
    </x:row>
    <x:row r="3871" ht="74" customHeight="1">
      <x:c r="A3871" s="126" t="str">
        <x:v>D6-H-V5-HOME-CM18-S2-OUV---01</x:v>
      </x:c>
      <x:c r="B3871" s="127" t="str">
        <x:v>D6-H-V5-HOME-CM18-S2</x:v>
      </x:c>
      <x:c r="C3871" s="127" t="str">
        <x:v>OUV</x:v>
      </x:c>
      <x:c r="D3871" s="127" t="str">
        <x:v>-</x:v>
      </x:c>
      <x:c r="E3871" s="128" t="n">
        <x:v>1</x:v>
      </x:c>
      <x:c r="F3871" s="127" t="str">
        <x:v>Premier témoin de la Cour des Échos</x:v>
      </x:c>
      <x:c r="G3871" s="127" t="str">
        <x:v>Nous sommes revenus ensemble. Nous n’étions pas au même endroit quand cela s’est produit.</x:v>
      </x:c>
      <x:c r="H3871" s="127" t="str">
        <x:v>Le locuteur regarde le détail matériel concerné ; clic bref ou inclinaison du masque, sans traduction lexicale inventée.</x:v>
      </x:c>
      <x:c r="I3871" s="127" t="str">
        <x:v>Témoins aux récits différents ; HOME-CM18 est l’unique résidence active ; droits d’accueil/aménagement correspondant à la scène acquis ; personnes et objets présents.</x:v>
      </x:c>
      <x:c r="J3871" s="127" t="str">
        <x:v>Maisons et vie des communautés</x:v>
      </x:c>
      <x:c r="K3871" s="130" t="n">
        <x:v>14</x:v>
      </x:c>
    </x:row>
    <x:row r="3872" ht="74" customHeight="1">
      <x:c r="A3872" s="121" t="str">
        <x:v>D6-H-V5-HOME-CM18-S2-SUCCES---01</x:v>
      </x:c>
      <x:c r="B3872" s="122" t="str">
        <x:v>D6-H-V5-HOME-CM18-S2</x:v>
      </x:c>
      <x:c r="C3872" s="122" t="str">
        <x:v>SUCCES</x:v>
      </x:c>
      <x:c r="D3872" s="122" t="str">
        <x:v>-</x:v>
      </x:c>
      <x:c r="E3872" s="123" t="n">
        <x:v>1</x:v>
      </x:c>
      <x:c r="F3872" s="122" t="str">
        <x:v>Premier témoin de la Cour des Échos</x:v>
      </x:c>
      <x:c r="G3872" s="122" t="str">
        <x:v>Les deux témoignages restent visibles là où ils diffèrent.</x:v>
      </x:c>
      <x:c r="H3872" s="122" t="str">
        <x:v>Après le geste final réellement réussi ; regard ou main vers son résultat visible.</x:v>
      </x:c>
      <x:c r="I3872" s="122" t="str">
        <x:v>Résultat correspondant effectivement constaté ; remplace ou supprime la ligne si choix de refus/différé/observation. Ne jamais jouer une victoire non acquise.</x:v>
      </x:c>
      <x:c r="J3872" s="122" t="str">
        <x:v>Maisons et vie des communautés</x:v>
      </x:c>
      <x:c r="K3872" s="125" t="n">
        <x:v>9</x:v>
      </x:c>
    </x:row>
    <x:row r="3873" ht="44" customHeight="1">
      <x:c r="A3873" s="126" t="str">
        <x:v>D6-H-V5-HOME-CM18-S2-ECHEC---01</x:v>
      </x:c>
      <x:c r="B3873" s="127" t="str">
        <x:v>D6-H-V5-HOME-CM18-S2</x:v>
      </x:c>
      <x:c r="C3873" s="127" t="str">
        <x:v>ECHEC</x:v>
      </x:c>
      <x:c r="D3873" s="127" t="str">
        <x:v>-</x:v>
      </x:c>
      <x:c r="E3873" s="128" t="n">
        <x:v>1</x:v>
      </x:c>
      <x:c r="F3873" s="127" t="str">
        <x:v>Premier témoin de la Cour des Échos</x:v>
      </x:c>
      <x:c r="G3873" s="127" t="str">
        <x:v>Cette conclusion va plus loin que ce que nous avons dit.</x:v>
      </x:c>
      <x:c r="H3873" s="127" t="str">
        <x:v>Au dernier état stable ; geste arrêté, aucune perte ou casse ajoutée par la réplique.</x:v>
      </x:c>
      <x:c r="I3873" s="127" t="str">
        <x:v>Échec ou blocage correspondant effectivement observé ; les dégâts, objets et positions persistent.</x:v>
      </x:c>
      <x:c r="J3873" s="127" t="str">
        <x:v>Maisons et vie des communautés</x:v>
      </x:c>
      <x:c r="K3873" s="130" t="n">
        <x:v>11</x:v>
      </x:c>
    </x:row>
    <x:row r="3874" ht="44" customHeight="1">
      <x:c r="A3874" s="121" t="str">
        <x:v>D6-H-V5-HOME-CM18-S2-REPRISE---01</x:v>
      </x:c>
      <x:c r="B3874" s="122" t="str">
        <x:v>D6-H-V5-HOME-CM18-S2</x:v>
      </x:c>
      <x:c r="C3874" s="122" t="str">
        <x:v>REPRISE</x:v>
      </x:c>
      <x:c r="D3874" s="122" t="str">
        <x:v>-</x:v>
      </x:c>
      <x:c r="E3874" s="123" t="n">
        <x:v>1</x:v>
      </x:c>
      <x:c r="F3874" s="122" t="str">
        <x:v>Premier témoin de la Cour des Échos</x:v>
      </x:c>
      <x:c r="G3874" s="122" t="str">
        <x:v>Les plaques sont ouvertes ; il reste le détail que l’autre témoin doit regarder.</x:v>
      </x:c>
      <x:c r="H3874" s="122" t="str">
        <x:v>Désigne l’étape encore inachevée sans répéter les gestes déjà validés.</x:v>
      </x:c>
      <x:c r="I3874" s="122" t="str">
        <x:v>Réinteraction volontaire après interruption ; état de l’action conservé.</x:v>
      </x:c>
      <x:c r="J3874" s="122" t="str">
        <x:v>Maisons et vie des communautés</x:v>
      </x:c>
      <x:c r="K3874" s="125" t="n">
        <x:v>14</x:v>
      </x:c>
    </x:row>
    <x:row r="3875" ht="44" customHeight="1">
      <x:c r="A3875" s="126" t="str">
        <x:v>D6-H-V5-HOME-CM18-S2-CHOIX-A-01</x:v>
      </x:c>
      <x:c r="B3875" s="127" t="str">
        <x:v>D6-H-V5-HOME-CM18-S2</x:v>
      </x:c>
      <x:c r="C3875" s="127" t="str">
        <x:v>CHOIX</x:v>
      </x:c>
      <x:c r="D3875" s="127" t="str">
        <x:v>A</x:v>
      </x:c>
      <x:c r="E3875" s="128" t="n">
        <x:v>1</x:v>
      </x:c>
      <x:c r="F3875" s="127" t="str">
        <x:v>Joueur</x:v>
      </x:c>
      <x:c r="G3875" s="127" t="str">
        <x:v>Gardons une conclusion sur les seuls faits partagés.</x:v>
      </x:c>
      <x:c r="H3875" s="127" t="str">
        <x:v>Regarder la personne ou l’appui concerné ; intention, pas résultat.</x:v>
      </x:c>
      <x:c r="I3875" s="127" t="str">
        <x:v>Approche disponible dans l’état réel de la scène ; accord des personnes impliquées.</x:v>
      </x:c>
      <x:c r="J3875" s="127" t="str">
        <x:v>Maisons et vie des communautés</x:v>
      </x:c>
      <x:c r="K3875" s="130" t="n">
        <x:v>8</x:v>
      </x:c>
    </x:row>
    <x:row r="3876" ht="44" customHeight="1">
      <x:c r="A3876" s="121" t="str">
        <x:v>D6-H-V5-HOME-CM18-S2-REPONSE-A-01</x:v>
      </x:c>
      <x:c r="B3876" s="122" t="str">
        <x:v>D6-H-V5-HOME-CM18-S2</x:v>
      </x:c>
      <x:c r="C3876" s="122" t="str">
        <x:v>REPONSE</x:v>
      </x:c>
      <x:c r="D3876" s="122" t="str">
        <x:v>A</x:v>
      </x:c>
      <x:c r="E3876" s="123" t="n">
        <x:v>1</x:v>
      </x:c>
      <x:c r="F3876" s="122" t="str">
        <x:v>Premier témoin de la Cour des Échos</x:v>
      </x:c>
      <x:c r="G3876" s="122" t="str">
        <x:v>Pose la question près de la trace que nous avons tous deux vue.</x:v>
      </x:c>
      <x:c r="H3876" s="122" t="str">
        <x:v>Réponse au choix retenu ; les autres réponses ne sont pas jouées.</x:v>
      </x:c>
      <x:c r="I3876" s="122" t="str">
        <x:v>Approche disponible dans l’état réel de la scène ; accord des personnes impliquées.</x:v>
      </x:c>
      <x:c r="J3876" s="122" t="str">
        <x:v>Maisons et vie des communautés</x:v>
      </x:c>
      <x:c r="K3876" s="125" t="n">
        <x:v>13</x:v>
      </x:c>
    </x:row>
    <x:row r="3877" ht="44" customHeight="1">
      <x:c r="A3877" s="126" t="str">
        <x:v>D6-H-V5-HOME-CM18-S2-CHOIX-B-01</x:v>
      </x:c>
      <x:c r="B3877" s="127" t="str">
        <x:v>D6-H-V5-HOME-CM18-S2</x:v>
      </x:c>
      <x:c r="C3877" s="127" t="str">
        <x:v>CHOIX</x:v>
      </x:c>
      <x:c r="D3877" s="127" t="str">
        <x:v>B</x:v>
      </x:c>
      <x:c r="E3877" s="128" t="n">
        <x:v>1</x:v>
      </x:c>
      <x:c r="F3877" s="127" t="str">
        <x:v>Joueur</x:v>
      </x:c>
      <x:c r="G3877" s="127" t="str">
        <x:v>Je montre vos deux versions, avec vos noms.</x:v>
      </x:c>
      <x:c r="H3877" s="127" t="str">
        <x:v>Regarder la personne ou l’appui concerné ; intention, pas résultat.</x:v>
      </x:c>
      <x:c r="I3877" s="127" t="str">
        <x:v>Approche disponible dans l’état réel de la scène ; accord des personnes impliquées.</x:v>
      </x:c>
      <x:c r="J3877" s="127" t="str">
        <x:v>Maisons et vie des communautés</x:v>
      </x:c>
      <x:c r="K3877" s="130" t="n">
        <x:v>8</x:v>
      </x:c>
    </x:row>
    <x:row r="3878" ht="44" customHeight="1">
      <x:c r="A3878" s="121" t="str">
        <x:v>D6-H-V5-HOME-CM18-S2-REPONSE-B-01</x:v>
      </x:c>
      <x:c r="B3878" s="122" t="str">
        <x:v>D6-H-V5-HOME-CM18-S2</x:v>
      </x:c>
      <x:c r="C3878" s="122" t="str">
        <x:v>REPONSE</x:v>
      </x:c>
      <x:c r="D3878" s="122" t="str">
        <x:v>B</x:v>
      </x:c>
      <x:c r="E3878" s="123" t="n">
        <x:v>1</x:v>
      </x:c>
      <x:c r="F3878" s="122" t="str">
        <x:v>Premier témoin de la Cour des Échos</x:v>
      </x:c>
      <x:c r="G3878" s="122" t="str">
        <x:v>Laisse-moi lire la mienne avant que tu refermes la plaque.</x:v>
      </x:c>
      <x:c r="H3878" s="122" t="str">
        <x:v>Réponse au choix retenu ; les autres réponses ne sont pas jouées.</x:v>
      </x:c>
      <x:c r="I3878" s="122" t="str">
        <x:v>Approche disponible dans l’état réel de la scène ; accord des personnes impliquées.</x:v>
      </x:c>
      <x:c r="J3878" s="122" t="str">
        <x:v>Maisons et vie des communautés</x:v>
      </x:c>
      <x:c r="K3878" s="125" t="n">
        <x:v>10</x:v>
      </x:c>
    </x:row>
    <x:row r="3879" ht="74" customHeight="1">
      <x:c r="A3879" s="126" t="str">
        <x:v>D6-H-V5-HOME-CM18-S3-OUV---01</x:v>
      </x:c>
      <x:c r="B3879" s="127" t="str">
        <x:v>D6-H-V5-HOME-CM18-S3</x:v>
      </x:c>
      <x:c r="C3879" s="127" t="str">
        <x:v>OUV</x:v>
      </x:c>
      <x:c r="D3879" s="127" t="str">
        <x:v>-</x:v>
      </x:c>
      <x:c r="E3879" s="128" t="n">
        <x:v>1</x:v>
      </x:c>
      <x:c r="F3879" s="127" t="str">
        <x:v>Jeune de la Cour des Échos</x:v>
      </x:c>
      <x:c r="G3879" s="127" t="str">
        <x:v>J’ai suivi le son à gauche. L’objet était derrière l’autre panneau.</x:v>
      </x:c>
      <x:c r="H3879" s="127" t="str">
        <x:v>Le locuteur regarde le détail matériel concerné ; clic bref ou inclinaison du masque, sans traduction lexicale inventée.</x:v>
      </x:c>
      <x:c r="I3879" s="127" t="str">
        <x:v>Transmission locale disponible ; HOME-CM18 est l’unique résidence active ; droits d’accueil/aménagement correspondant à la scène acquis ; personnes et objets présents.</x:v>
      </x:c>
      <x:c r="J3879" s="127" t="str">
        <x:v>Maisons et vie des communautés</x:v>
      </x:c>
      <x:c r="K3879" s="130" t="n">
        <x:v>11</x:v>
      </x:c>
    </x:row>
    <x:row r="3880" ht="74" customHeight="1">
      <x:c r="A3880" s="121" t="str">
        <x:v>D6-H-V5-HOME-CM18-S3-SUCCES---01</x:v>
      </x:c>
      <x:c r="B3880" s="122" t="str">
        <x:v>D6-H-V5-HOME-CM18-S3</x:v>
      </x:c>
      <x:c r="C3880" s="122" t="str">
        <x:v>SUCCES</x:v>
      </x:c>
      <x:c r="D3880" s="122" t="str">
        <x:v>-</x:v>
      </x:c>
      <x:c r="E3880" s="123" t="n">
        <x:v>1</x:v>
      </x:c>
      <x:c r="F3880" s="122" t="str">
        <x:v>Jeune de la Cour des Échos</x:v>
      </x:c>
      <x:c r="G3880" s="122" t="str">
        <x:v>Cette fois, j’ai trouvé avant que tu ouvres le panneau.</x:v>
      </x:c>
      <x:c r="H3880" s="122" t="str">
        <x:v>Après le geste final réellement réussi ; regard ou main vers son résultat visible.</x:v>
      </x:c>
      <x:c r="I3880" s="122" t="str">
        <x:v>Résultat correspondant effectivement constaté ; remplace ou supprime la ligne si choix de refus/différé/observation. Ne jamais jouer une victoire non acquise.</x:v>
      </x:c>
      <x:c r="J3880" s="122" t="str">
        <x:v>Maisons et vie des communautés</x:v>
      </x:c>
      <x:c r="K3880" s="125" t="n">
        <x:v>10</x:v>
      </x:c>
    </x:row>
    <x:row r="3881" ht="44" customHeight="1">
      <x:c r="A3881" s="126" t="str">
        <x:v>D6-H-V5-HOME-CM18-S3-ECHEC---01</x:v>
      </x:c>
      <x:c r="B3881" s="127" t="str">
        <x:v>D6-H-V5-HOME-CM18-S3</x:v>
      </x:c>
      <x:c r="C3881" s="127" t="str">
        <x:v>ECHEC</x:v>
      </x:c>
      <x:c r="D3881" s="127" t="str">
        <x:v>-</x:v>
      </x:c>
      <x:c r="E3881" s="128" t="n">
        <x:v>1</x:v>
      </x:c>
      <x:c r="F3881" s="127" t="str">
        <x:v>Jeune de la Cour des Échos</x:v>
      </x:c>
      <x:c r="G3881" s="127" t="str">
        <x:v>J’ai encore choisi l’écho. Laisse-moi rejoindre le vrai trajet.</x:v>
      </x:c>
      <x:c r="H3881" s="127" t="str">
        <x:v>Au dernier état stable ; geste arrêté, aucune perte ou casse ajoutée par la réplique.</x:v>
      </x:c>
      <x:c r="I3881" s="127" t="str">
        <x:v>Échec ou blocage correspondant effectivement observé ; les dégâts, objets et positions persistent.</x:v>
      </x:c>
      <x:c r="J3881" s="127" t="str">
        <x:v>Maisons et vie des communautés</x:v>
      </x:c>
      <x:c r="K3881" s="130" t="n">
        <x:v>9</x:v>
      </x:c>
    </x:row>
    <x:row r="3882" ht="44" customHeight="1">
      <x:c r="A3882" s="121" t="str">
        <x:v>D6-H-V5-HOME-CM18-S3-REPRISE---01</x:v>
      </x:c>
      <x:c r="B3882" s="122" t="str">
        <x:v>D6-H-V5-HOME-CM18-S3</x:v>
      </x:c>
      <x:c r="C3882" s="122" t="str">
        <x:v>REPRISE</x:v>
      </x:c>
      <x:c r="D3882" s="122" t="str">
        <x:v>-</x:v>
      </x:c>
      <x:c r="E3882" s="123" t="n">
        <x:v>1</x:v>
      </x:c>
      <x:c r="F3882" s="122" t="str">
        <x:v>Jeune de la Cour des Échos</x:v>
      </x:c>
      <x:c r="G3882" s="122" t="str">
        <x:v>Les objets n’ont pas bougé. Je reprends depuis ma place d’écoute.</x:v>
      </x:c>
      <x:c r="H3882" s="122" t="str">
        <x:v>Désigne l’étape encore inachevée sans répéter les gestes déjà validés.</x:v>
      </x:c>
      <x:c r="I3882" s="122" t="str">
        <x:v>Réinteraction volontaire après interruption ; état de l’action conservé.</x:v>
      </x:c>
      <x:c r="J3882" s="122" t="str">
        <x:v>Maisons et vie des communautés</x:v>
      </x:c>
      <x:c r="K3882" s="125" t="n">
        <x:v>11</x:v>
      </x:c>
    </x:row>
    <x:row r="3883" ht="44" customHeight="1">
      <x:c r="A3883" s="126" t="str">
        <x:v>D6-H-V5-HOME-CM18-S3-CHOIX-A-01</x:v>
      </x:c>
      <x:c r="B3883" s="127" t="str">
        <x:v>D6-H-V5-HOME-CM18-S3</x:v>
      </x:c>
      <x:c r="C3883" s="127" t="str">
        <x:v>CHOIX</x:v>
      </x:c>
      <x:c r="D3883" s="127" t="str">
        <x:v>A</x:v>
      </x:c>
      <x:c r="E3883" s="128" t="n">
        <x:v>1</x:v>
      </x:c>
      <x:c r="F3883" s="127" t="str">
        <x:v>Joueur</x:v>
      </x:c>
      <x:c r="G3883" s="127" t="str">
        <x:v>Écoute l’écart entre le premier son et son retour.</x:v>
      </x:c>
      <x:c r="H3883" s="127" t="str">
        <x:v>Regarder la personne ou l’appui concerné ; intention, pas résultat.</x:v>
      </x:c>
      <x:c r="I3883" s="127" t="str">
        <x:v>Approche disponible dans l’état réel de la scène ; accord des personnes impliquées.</x:v>
      </x:c>
      <x:c r="J3883" s="127" t="str">
        <x:v>Maisons et vie des communautés</x:v>
      </x:c>
      <x:c r="K3883" s="130" t="n">
        <x:v>9</x:v>
      </x:c>
    </x:row>
    <x:row r="3884" ht="44" customHeight="1">
      <x:c r="A3884" s="121" t="str">
        <x:v>D6-H-V5-HOME-CM18-S3-REPONSE-A-01</x:v>
      </x:c>
      <x:c r="B3884" s="122" t="str">
        <x:v>D6-H-V5-HOME-CM18-S3</x:v>
      </x:c>
      <x:c r="C3884" s="122" t="str">
        <x:v>REPONSE</x:v>
      </x:c>
      <x:c r="D3884" s="122" t="str">
        <x:v>A</x:v>
      </x:c>
      <x:c r="E3884" s="123" t="n">
        <x:v>1</x:v>
      </x:c>
      <x:c r="F3884" s="122" t="str">
        <x:v>Jeune de la Cour des Échos</x:v>
      </x:c>
      <x:c r="G3884" s="122" t="str">
        <x:v>Un indice suffit. Je cherche encore l’emplacement.</x:v>
      </x:c>
      <x:c r="H3884" s="122" t="str">
        <x:v>Réponse au choix retenu ; les autres réponses ne sont pas jouées.</x:v>
      </x:c>
      <x:c r="I3884" s="122" t="str">
        <x:v>Approche disponible dans l’état réel de la scène ; accord des personnes impliquées.</x:v>
      </x:c>
      <x:c r="J3884" s="122" t="str">
        <x:v>Maisons et vie des communautés</x:v>
      </x:c>
      <x:c r="K3884" s="125" t="n">
        <x:v>7</x:v>
      </x:c>
    </x:row>
    <x:row r="3885" ht="44" customHeight="1">
      <x:c r="A3885" s="126" t="str">
        <x:v>D6-H-V5-HOME-CM18-S3-CHOIX-B-01</x:v>
      </x:c>
      <x:c r="B3885" s="127" t="str">
        <x:v>D6-H-V5-HOME-CM18-S3</x:v>
      </x:c>
      <x:c r="C3885" s="127" t="str">
        <x:v>CHOIX</x:v>
      </x:c>
      <x:c r="D3885" s="127" t="str">
        <x:v>B</x:v>
      </x:c>
      <x:c r="E3885" s="128" t="n">
        <x:v>1</x:v>
      </x:c>
      <x:c r="F3885" s="127" t="str">
        <x:v>Joueur</x:v>
      </x:c>
      <x:c r="G3885" s="127" t="str">
        <x:v>Tu peux écouter une seconde fois en entier.</x:v>
      </x:c>
      <x:c r="H3885" s="127" t="str">
        <x:v>Regarder la personne ou l’appui concerné ; intention, pas résultat.</x:v>
      </x:c>
      <x:c r="I3885" s="127" t="str">
        <x:v>Approche disponible dans l’état réel de la scène ; accord des personnes impliquées.</x:v>
      </x:c>
      <x:c r="J3885" s="127" t="str">
        <x:v>Maisons et vie des communautés</x:v>
      </x:c>
      <x:c r="K3885" s="130" t="n">
        <x:v>8</x:v>
      </x:c>
    </x:row>
    <x:row r="3886" ht="44" customHeight="1">
      <x:c r="A3886" s="121" t="str">
        <x:v>D6-H-V5-HOME-CM18-S3-REPONSE-B-01</x:v>
      </x:c>
      <x:c r="B3886" s="122" t="str">
        <x:v>D6-H-V5-HOME-CM18-S3</x:v>
      </x:c>
      <x:c r="C3886" s="122" t="str">
        <x:v>REPONSE</x:v>
      </x:c>
      <x:c r="D3886" s="122" t="str">
        <x:v>B</x:v>
      </x:c>
      <x:c r="E3886" s="123" t="n">
        <x:v>1</x:v>
      </x:c>
      <x:c r="F3886" s="122" t="str">
        <x:v>Jeune de la Cour des Échos</x:v>
      </x:c>
      <x:c r="G3886" s="122" t="str">
        <x:v>Ne déplace aucun objet. Je veux comprendre la même erreur.</x:v>
      </x:c>
      <x:c r="H3886" s="122" t="str">
        <x:v>Réponse au choix retenu ; les autres réponses ne sont pas jouées.</x:v>
      </x:c>
      <x:c r="I3886" s="122" t="str">
        <x:v>Approche disponible dans l’état réel de la scène ; accord des personnes impliquées.</x:v>
      </x:c>
      <x:c r="J3886" s="122" t="str">
        <x:v>Maisons et vie des communautés</x:v>
      </x:c>
      <x:c r="K3886" s="125" t="n">
        <x:v>10</x:v>
      </x:c>
    </x:row>
    <x:row r="3887" ht="74" customHeight="1">
      <x:c r="A3887" s="126" t="str">
        <x:v>D6-H-V5-HOME-CM19-S1-OUV---01</x:v>
      </x:c>
      <x:c r="B3887" s="127" t="str">
        <x:v>D6-H-V5-HOME-CM19-S1</x:v>
      </x:c>
      <x:c r="C3887" s="127" t="str">
        <x:v>OUV</x:v>
      </x:c>
      <x:c r="D3887" s="127" t="str">
        <x:v>-</x:v>
      </x:c>
      <x:c r="E3887" s="128" t="n">
        <x:v>1</x:v>
      </x:c>
      <x:c r="F3887" s="127" t="str">
        <x:v>Garde du Seuil du Confinement</x:v>
      </x:c>
      <x:c r="G3887" s="127" t="str">
        <x:v>La marque traverse vers le portillon. On peut la voir depuis ce poste ; reste de ce côté.</x:v>
      </x:c>
      <x:c r="H3887" s="127" t="str">
        <x:v>Le locuteur regarde le détail matériel concerné ; clic bref ou inclinaison du masque, sans traduction lexicale inventée.</x:v>
      </x:c>
      <x:c r="I3887" s="127" t="str">
        <x:v>Après un relevé autorisé ; HOME-CM19 est l’unique résidence active ; droits d’accueil/aménagement correspondant à la scène acquis ; personnes et objets présents.</x:v>
      </x:c>
      <x:c r="J3887" s="127" t="str">
        <x:v>Maisons et vie des communautés</x:v>
      </x:c>
      <x:c r="K3887" s="130" t="n">
        <x:v>18</x:v>
      </x:c>
    </x:row>
    <x:row r="3888" ht="74" customHeight="1">
      <x:c r="A3888" s="121" t="str">
        <x:v>D6-H-V5-HOME-CM19-S1-SUCCES---01</x:v>
      </x:c>
      <x:c r="B3888" s="122" t="str">
        <x:v>D6-H-V5-HOME-CM19-S1</x:v>
      </x:c>
      <x:c r="C3888" s="122" t="str">
        <x:v>SUCCES</x:v>
      </x:c>
      <x:c r="D3888" s="122" t="str">
        <x:v>-</x:v>
      </x:c>
      <x:c r="E3888" s="123" t="n">
        <x:v>1</x:v>
      </x:c>
      <x:c r="F3888" s="122" t="str">
        <x:v>Garde du Seuil du Confinement</x:v>
      </x:c>
      <x:c r="G3888" s="122" t="str">
        <x:v>La garde a reçu le signal et le trajet suit la disposition choisie.</x:v>
      </x:c>
      <x:c r="H3888" s="122" t="str">
        <x:v>Après le geste final réellement réussi ; regard ou main vers son résultat visible.</x:v>
      </x:c>
      <x:c r="I3888" s="122" t="str">
        <x:v>Résultat correspondant effectivement constaté ; remplace ou supprime la ligne si choix de refus/différé/observation. Ne jamais jouer une victoire non acquise.</x:v>
      </x:c>
      <x:c r="J3888" s="122" t="str">
        <x:v>Maisons et vie des communautés</x:v>
      </x:c>
      <x:c r="K3888" s="125" t="n">
        <x:v>13</x:v>
      </x:c>
    </x:row>
    <x:row r="3889" ht="44" customHeight="1">
      <x:c r="A3889" s="126" t="str">
        <x:v>D6-H-V5-HOME-CM19-S1-ECHEC---01</x:v>
      </x:c>
      <x:c r="B3889" s="127" t="str">
        <x:v>D6-H-V5-HOME-CM19-S1</x:v>
      </x:c>
      <x:c r="C3889" s="127" t="str">
        <x:v>ECHEC</x:v>
      </x:c>
      <x:c r="D3889" s="127" t="str">
        <x:v>-</x:v>
      </x:c>
      <x:c r="E3889" s="128" t="n">
        <x:v>1</x:v>
      </x:c>
      <x:c r="F3889" s="127" t="str">
        <x:v>Garde du Seuil du Confinement</x:v>
      </x:c>
      <x:c r="G3889" s="127" t="str">
        <x:v>Tu compares une marque effacée. La plus récente est près du repère bas.</x:v>
      </x:c>
      <x:c r="H3889" s="127" t="str">
        <x:v>Au dernier état stable ; geste arrêté, aucune perte ou casse ajoutée par la réplique.</x:v>
      </x:c>
      <x:c r="I3889" s="127" t="str">
        <x:v>Échec ou blocage correspondant effectivement observé ; les dégâts, objets et positions persistent.</x:v>
      </x:c>
      <x:c r="J3889" s="127" t="str">
        <x:v>Maisons et vie des communautés</x:v>
      </x:c>
      <x:c r="K3889" s="130" t="n">
        <x:v>13</x:v>
      </x:c>
    </x:row>
    <x:row r="3890" ht="44" customHeight="1">
      <x:c r="A3890" s="121" t="str">
        <x:v>D6-H-V5-HOME-CM19-S1-REPRISE---01</x:v>
      </x:c>
      <x:c r="B3890" s="122" t="str">
        <x:v>D6-H-V5-HOME-CM19-S1</x:v>
      </x:c>
      <x:c r="C3890" s="122" t="str">
        <x:v>REPRISE</x:v>
      </x:c>
      <x:c r="D3890" s="122" t="str">
        <x:v>-</x:v>
      </x:c>
      <x:c r="E3890" s="123" t="n">
        <x:v>1</x:v>
      </x:c>
      <x:c r="F3890" s="122" t="str">
        <x:v>Garde du Seuil du Confinement</x:v>
      </x:c>
      <x:c r="G3890" s="122" t="str">
        <x:v>La direction est connue. Il reste la balise, puis le portillon.</x:v>
      </x:c>
      <x:c r="H3890" s="122" t="str">
        <x:v>Désigne l’étape encore inachevée sans répéter les gestes déjà validés.</x:v>
      </x:c>
      <x:c r="I3890" s="122" t="str">
        <x:v>Réinteraction volontaire après interruption ; état de l’action conservé.</x:v>
      </x:c>
      <x:c r="J3890" s="122" t="str">
        <x:v>Maisons et vie des communautés</x:v>
      </x:c>
      <x:c r="K3890" s="125" t="n">
        <x:v>11</x:v>
      </x:c>
    </x:row>
    <x:row r="3891" ht="44" customHeight="1">
      <x:c r="A3891" s="126" t="str">
        <x:v>D6-H-V5-HOME-CM19-S1-CHOIX-A-01</x:v>
      </x:c>
      <x:c r="B3891" s="127" t="str">
        <x:v>D6-H-V5-HOME-CM19-S1</x:v>
      </x:c>
      <x:c r="C3891" s="127" t="str">
        <x:v>CHOIX</x:v>
      </x:c>
      <x:c r="D3891" s="127" t="str">
        <x:v>A</x:v>
      </x:c>
      <x:c r="E3891" s="128" t="n">
        <x:v>1</x:v>
      </x:c>
      <x:c r="F3891" s="127" t="str">
        <x:v>Joueur</x:v>
      </x:c>
      <x:c r="G3891" s="127" t="str">
        <x:v>Je déplace le passage de service.</x:v>
      </x:c>
      <x:c r="H3891" s="127" t="str">
        <x:v>Regarder la personne ou l’appui concerné ; intention, pas résultat.</x:v>
      </x:c>
      <x:c r="I3891" s="127" t="str">
        <x:v>Approche disponible dans l’état réel de la scène ; accord des personnes impliquées.</x:v>
      </x:c>
      <x:c r="J3891" s="127" t="str">
        <x:v>Maisons et vie des communautés</x:v>
      </x:c>
      <x:c r="K3891" s="130" t="n">
        <x:v>6</x:v>
      </x:c>
    </x:row>
    <x:row r="3892" ht="44" customHeight="1">
      <x:c r="A3892" s="121" t="str">
        <x:v>D6-H-V5-HOME-CM19-S1-REPONSE-A-01</x:v>
      </x:c>
      <x:c r="B3892" s="122" t="str">
        <x:v>D6-H-V5-HOME-CM19-S1</x:v>
      </x:c>
      <x:c r="C3892" s="122" t="str">
        <x:v>REPONSE</x:v>
      </x:c>
      <x:c r="D3892" s="122" t="str">
        <x:v>A</x:v>
      </x:c>
      <x:c r="E3892" s="123" t="n">
        <x:v>1</x:v>
      </x:c>
      <x:c r="F3892" s="122" t="str">
        <x:v>Garde du Seuil du Confinement</x:v>
      </x:c>
      <x:c r="G3892" s="122" t="str">
        <x:v>Pose la balise où les porteurs la verront avant de tourner.</x:v>
      </x:c>
      <x:c r="H3892" s="122" t="str">
        <x:v>Réponse au choix retenu ; les autres réponses ne sont pas jouées.</x:v>
      </x:c>
      <x:c r="I3892" s="122" t="str">
        <x:v>Approche disponible dans l’état réel de la scène ; accord des personnes impliquées.</x:v>
      </x:c>
      <x:c r="J3892" s="122" t="str">
        <x:v>Maisons et vie des communautés</x:v>
      </x:c>
      <x:c r="K3892" s="125" t="n">
        <x:v>11</x:v>
      </x:c>
    </x:row>
    <x:row r="3893" ht="44" customHeight="1">
      <x:c r="A3893" s="126" t="str">
        <x:v>D6-H-V5-HOME-CM19-S1-CHOIX-B-01</x:v>
      </x:c>
      <x:c r="B3893" s="127" t="str">
        <x:v>D6-H-V5-HOME-CM19-S1</x:v>
      </x:c>
      <x:c r="C3893" s="127" t="str">
        <x:v>CHOIX</x:v>
      </x:c>
      <x:c r="D3893" s="127" t="str">
        <x:v>B</x:v>
      </x:c>
      <x:c r="E3893" s="128" t="n">
        <x:v>1</x:v>
      </x:c>
      <x:c r="F3893" s="127" t="str">
        <x:v>Joueur</x:v>
      </x:c>
      <x:c r="G3893" s="127" t="str">
        <x:v>Je garde le poste avec une veille annoncée.</x:v>
      </x:c>
      <x:c r="H3893" s="127" t="str">
        <x:v>Regarder la personne ou l’appui concerné ; intention, pas résultat.</x:v>
      </x:c>
      <x:c r="I3893" s="127" t="str">
        <x:v>Approche disponible dans l’état réel de la scène ; accord des personnes impliquées.</x:v>
      </x:c>
      <x:c r="J3893" s="127" t="str">
        <x:v>Maisons et vie des communautés</x:v>
      </x:c>
      <x:c r="K3893" s="130" t="n">
        <x:v>8</x:v>
      </x:c>
    </x:row>
    <x:row r="3894" ht="44" customHeight="1">
      <x:c r="A3894" s="121" t="str">
        <x:v>D6-H-V5-HOME-CM19-S1-REPONSE-B-01</x:v>
      </x:c>
      <x:c r="B3894" s="122" t="str">
        <x:v>D6-H-V5-HOME-CM19-S1</x:v>
      </x:c>
      <x:c r="C3894" s="122" t="str">
        <x:v>REPONSE</x:v>
      </x:c>
      <x:c r="D3894" s="122" t="str">
        <x:v>B</x:v>
      </x:c>
      <x:c r="E3894" s="123" t="n">
        <x:v>1</x:v>
      </x:c>
      <x:c r="F3894" s="122" t="str">
        <x:v>Garde du Seuil du Confinement</x:v>
      </x:c>
      <x:c r="G3894" s="122" t="str">
        <x:v>Transmets le signal local. La relève doit savoir quel bord observer.</x:v>
      </x:c>
      <x:c r="H3894" s="122" t="str">
        <x:v>Réponse au choix retenu ; les autres réponses ne sont pas jouées.</x:v>
      </x:c>
      <x:c r="I3894" s="122" t="str">
        <x:v>Approche disponible dans l’état réel de la scène ; accord des personnes impliquées.</x:v>
      </x:c>
      <x:c r="J3894" s="122" t="str">
        <x:v>Maisons et vie des communautés</x:v>
      </x:c>
      <x:c r="K3894" s="125" t="n">
        <x:v>11</x:v>
      </x:c>
    </x:row>
    <x:row r="3895" ht="74" customHeight="1">
      <x:c r="A3895" s="126" t="str">
        <x:v>D6-H-V5-HOME-CM19-S2-OUV---01</x:v>
      </x:c>
      <x:c r="B3895" s="127" t="str">
        <x:v>D6-H-V5-HOME-CM19-S2</x:v>
      </x:c>
      <x:c r="C3895" s="127" t="str">
        <x:v>OUV</x:v>
      </x:c>
      <x:c r="D3895" s="127" t="str">
        <x:v>-</x:v>
      </x:c>
      <x:c r="E3895" s="128" t="n">
        <x:v>1</x:v>
      </x:c>
      <x:c r="F3895" s="127" t="str">
        <x:v>Lectrice du Seuil du Confinement</x:v>
      </x:c>
      <x:c r="G3895" s="127" t="str">
        <x:v>Le contenant reste fermé. Ces signaux ne suffisent pas encore à décrire ce qu’il porte.</x:v>
      </x:c>
      <x:c r="H3895" s="127" t="str">
        <x:v>Le locuteur regarde le détail matériel concerné ; clic bref ou inclinaison du masque, sans traduction lexicale inventée.</x:v>
      </x:c>
      <x:c r="I3895" s="127" t="str">
        <x:v>Objet inconnu en étude ; HOME-CM19 est l’unique résidence active ; droits d’accueil/aménagement correspondant à la scène acquis ; personnes et objets présents.</x:v>
      </x:c>
      <x:c r="J3895" s="127" t="str">
        <x:v>Maisons et vie des communautés</x:v>
      </x:c>
      <x:c r="K3895" s="130" t="n">
        <x:v>15</x:v>
      </x:c>
    </x:row>
    <x:row r="3896" ht="74" customHeight="1">
      <x:c r="A3896" s="121" t="str">
        <x:v>D6-H-V5-HOME-CM19-S2-SUCCES---01</x:v>
      </x:c>
      <x:c r="B3896" s="122" t="str">
        <x:v>D6-H-V5-HOME-CM19-S2</x:v>
      </x:c>
      <x:c r="C3896" s="122" t="str">
        <x:v>SUCCES</x:v>
      </x:c>
      <x:c r="D3896" s="122" t="str">
        <x:v>-</x:v>
      </x:c>
      <x:c r="E3896" s="123" t="n">
        <x:v>1</x:v>
      </x:c>
      <x:c r="F3896" s="122" t="str">
        <x:v>Lectrice du Seuil du Confinement</x:v>
      </x:c>
      <x:c r="G3896" s="122" t="str">
        <x:v>L’original est resté à son poste ; la visite montre exactement ce qui est connu.</x:v>
      </x:c>
      <x:c r="H3896" s="122" t="str">
        <x:v>Après le geste final réellement réussi ; regard ou main vers son résultat visible.</x:v>
      </x:c>
      <x:c r="I3896" s="122" t="str">
        <x:v>Résultat correspondant effectivement constaté ; remplace ou supprime la ligne si choix de refus/différé/observation. Ne jamais jouer une victoire non acquise.</x:v>
      </x:c>
      <x:c r="J3896" s="122" t="str">
        <x:v>Maisons et vie des communautés</x:v>
      </x:c>
      <x:c r="K3896" s="125" t="n">
        <x:v>15</x:v>
      </x:c>
    </x:row>
    <x:row r="3897" ht="44" customHeight="1">
      <x:c r="A3897" s="126" t="str">
        <x:v>D6-H-V5-HOME-CM19-S2-ECHEC---01</x:v>
      </x:c>
      <x:c r="B3897" s="127" t="str">
        <x:v>D6-H-V5-HOME-CM19-S2</x:v>
      </x:c>
      <x:c r="C3897" s="127" t="str">
        <x:v>ECHEC</x:v>
      </x:c>
      <x:c r="D3897" s="127" t="str">
        <x:v>-</x:v>
      </x:c>
      <x:c r="E3897" s="128" t="n">
        <x:v>1</x:v>
      </x:c>
      <x:c r="F3897" s="127" t="str">
        <x:v>Lectrice du Seuil du Confinement</x:v>
      </x:c>
      <x:c r="G3897" s="127" t="str">
        <x:v>Ce relevé ne correspond pas au contenant présenté. Gardons-le fermé.</x:v>
      </x:c>
      <x:c r="H3897" s="127" t="str">
        <x:v>Au dernier état stable ; geste arrêté, aucune perte ou casse ajoutée par la réplique.</x:v>
      </x:c>
      <x:c r="I3897" s="127" t="str">
        <x:v>Échec ou blocage correspondant effectivement observé ; les dégâts, objets et positions persistent.</x:v>
      </x:c>
      <x:c r="J3897" s="127" t="str">
        <x:v>Maisons et vie des communautés</x:v>
      </x:c>
      <x:c r="K3897" s="130" t="n">
        <x:v>10</x:v>
      </x:c>
    </x:row>
    <x:row r="3898" ht="44" customHeight="1">
      <x:c r="A3898" s="121" t="str">
        <x:v>D6-H-V5-HOME-CM19-S2-REPRISE---01</x:v>
      </x:c>
      <x:c r="B3898" s="122" t="str">
        <x:v>D6-H-V5-HOME-CM19-S2</x:v>
      </x:c>
      <x:c r="C3898" s="122" t="str">
        <x:v>REPRISE</x:v>
      </x:c>
      <x:c r="D3898" s="122" t="str">
        <x:v>-</x:v>
      </x:c>
      <x:c r="E3898" s="123" t="n">
        <x:v>1</x:v>
      </x:c>
      <x:c r="F3898" s="122" t="str">
        <x:v>Lectrice du Seuil du Confinement</x:v>
      </x:c>
      <x:c r="G3898" s="122" t="str">
        <x:v>La fenêtre est orientée. Il reste à comparer le dossier et préparer la visite.</x:v>
      </x:c>
      <x:c r="H3898" s="122" t="str">
        <x:v>Désigne l’étape encore inachevée sans répéter les gestes déjà validés.</x:v>
      </x:c>
      <x:c r="I3898" s="122" t="str">
        <x:v>Réinteraction volontaire après interruption ; état de l’action conservé.</x:v>
      </x:c>
      <x:c r="J3898" s="122" t="str">
        <x:v>Maisons et vie des communautés</x:v>
      </x:c>
      <x:c r="K3898" s="125" t="n">
        <x:v>14</x:v>
      </x:c>
    </x:row>
    <x:row r="3899" ht="44" customHeight="1">
      <x:c r="A3899" s="126" t="str">
        <x:v>D6-H-V5-HOME-CM19-S2-CHOIX-A-01</x:v>
      </x:c>
      <x:c r="B3899" s="127" t="str">
        <x:v>D6-H-V5-HOME-CM19-S2</x:v>
      </x:c>
      <x:c r="C3899" s="127" t="str">
        <x:v>CHOIX</x:v>
      </x:c>
      <x:c r="D3899" s="127" t="str">
        <x:v>A</x:v>
      </x:c>
      <x:c r="E3899" s="128" t="n">
        <x:v>1</x:v>
      </x:c>
      <x:c r="F3899" s="127" t="str">
        <x:v>Joueur</x:v>
      </x:c>
      <x:c r="G3899" s="127" t="str">
        <x:v>Je garde l’original en attente de l’examen.</x:v>
      </x:c>
      <x:c r="H3899" s="127" t="str">
        <x:v>Regarder la personne ou l’appui concerné ; intention, pas résultat.</x:v>
      </x:c>
      <x:c r="I3899" s="127" t="str">
        <x:v>Approche disponible dans l’état réel de la scène ; accord des personnes impliquées.</x:v>
      </x:c>
      <x:c r="J3899" s="127" t="str">
        <x:v>Maisons et vie des communautés</x:v>
      </x:c>
      <x:c r="K3899" s="130" t="n">
        <x:v>7</x:v>
      </x:c>
    </x:row>
    <x:row r="3900" ht="44" customHeight="1">
      <x:c r="A3900" s="121" t="str">
        <x:v>D6-H-V5-HOME-CM19-S2-REPONSE-A-01</x:v>
      </x:c>
      <x:c r="B3900" s="122" t="str">
        <x:v>D6-H-V5-HOME-CM19-S2</x:v>
      </x:c>
      <x:c r="C3900" s="122" t="str">
        <x:v>REPONSE</x:v>
      </x:c>
      <x:c r="D3900" s="122" t="str">
        <x:v>A</x:v>
      </x:c>
      <x:c r="E3900" s="123" t="n">
        <x:v>1</x:v>
      </x:c>
      <x:c r="F3900" s="122" t="str">
        <x:v>Lectrice du Seuil du Confinement</x:v>
      </x:c>
      <x:c r="G3900" s="122" t="str">
        <x:v>Tourne seulement la fenêtre ; nous pouvons observer depuis ici.</x:v>
      </x:c>
      <x:c r="H3900" s="122" t="str">
        <x:v>Réponse au choix retenu ; les autres réponses ne sont pas jouées.</x:v>
      </x:c>
      <x:c r="I3900" s="122" t="str">
        <x:v>Approche disponible dans l’état réel de la scène ; accord des personnes impliquées.</x:v>
      </x:c>
      <x:c r="J3900" s="122" t="str">
        <x:v>Maisons et vie des communautés</x:v>
      </x:c>
      <x:c r="K3900" s="125" t="n">
        <x:v>10</x:v>
      </x:c>
    </x:row>
    <x:row r="3901" ht="44" customHeight="1">
      <x:c r="A3901" s="126" t="str">
        <x:v>D6-H-V5-HOME-CM19-S2-CHOIX-B-01</x:v>
      </x:c>
      <x:c r="B3901" s="127" t="str">
        <x:v>D6-H-V5-HOME-CM19-S2</x:v>
      </x:c>
      <x:c r="C3901" s="127" t="str">
        <x:v>CHOIX</x:v>
      </x:c>
      <x:c r="D3901" s="127" t="str">
        <x:v>B</x:v>
      </x:c>
      <x:c r="E3901" s="128" t="n">
        <x:v>1</x:v>
      </x:c>
      <x:c r="F3901" s="127" t="str">
        <x:v>Joueur</x:v>
      </x:c>
      <x:c r="G3901" s="127" t="str">
        <x:v>Je montre un modèle marqué pendant l’étude.</x:v>
      </x:c>
      <x:c r="H3901" s="127" t="str">
        <x:v>Regarder la personne ou l’appui concerné ; intention, pas résultat.</x:v>
      </x:c>
      <x:c r="I3901" s="127" t="str">
        <x:v>Approche disponible dans l’état réel de la scène ; accord des personnes impliquées.</x:v>
      </x:c>
      <x:c r="J3901" s="127" t="str">
        <x:v>Maisons et vie des communautés</x:v>
      </x:c>
      <x:c r="K3901" s="130" t="n">
        <x:v>7</x:v>
      </x:c>
    </x:row>
    <x:row r="3902" ht="44" customHeight="1">
      <x:c r="A3902" s="121" t="str">
        <x:v>D6-H-V5-HOME-CM19-S2-REPONSE-B-01</x:v>
      </x:c>
      <x:c r="B3902" s="122" t="str">
        <x:v>D6-H-V5-HOME-CM19-S2</x:v>
      </x:c>
      <x:c r="C3902" s="122" t="str">
        <x:v>REPONSE</x:v>
      </x:c>
      <x:c r="D3902" s="122" t="str">
        <x:v>B</x:v>
      </x:c>
      <x:c r="E3902" s="123" t="n">
        <x:v>1</x:v>
      </x:c>
      <x:c r="F3902" s="122" t="str">
        <x:v>Lectrice du Seuil du Confinement</x:v>
      </x:c>
      <x:c r="G3902" s="122" t="str">
        <x:v>Le voyage peut être raconté avec lui. Le visiteur verra qu’il s’agit du modèle.</x:v>
      </x:c>
      <x:c r="H3902" s="122" t="str">
        <x:v>Réponse au choix retenu ; les autres réponses ne sont pas jouées.</x:v>
      </x:c>
      <x:c r="I3902" s="122" t="str">
        <x:v>Approche disponible dans l’état réel de la scène ; accord des personnes impliquées.</x:v>
      </x:c>
      <x:c r="J3902" s="122" t="str">
        <x:v>Maisons et vie des communautés</x:v>
      </x:c>
      <x:c r="K3902" s="125" t="n">
        <x:v>14</x:v>
      </x:c>
    </x:row>
    <x:row r="3903" ht="74" customHeight="1">
      <x:c r="A3903" s="126" t="str">
        <x:v>D6-H-V5-HOME-CM19-S3-OUV---01</x:v>
      </x:c>
      <x:c r="B3903" s="127" t="str">
        <x:v>D6-H-V5-HOME-CM19-S3</x:v>
      </x:c>
      <x:c r="C3903" s="127" t="str">
        <x:v>OUV</x:v>
      </x:c>
      <x:c r="D3903" s="127" t="str">
        <x:v>-</x:v>
      </x:c>
      <x:c r="E3903" s="128" t="n">
        <x:v>1</x:v>
      </x:c>
      <x:c r="F3903" s="127" t="str">
        <x:v>Garde invité du Seuil</x:v>
      </x:c>
      <x:c r="G3903" s="127" t="str">
        <x:v>Depuis ton seuil, je reconnais notre route de charges. Qu’as-tu gardé de tes sorties ?</x:v>
      </x:c>
      <x:c r="H3903" s="127" t="str">
        <x:v>Le locuteur regarde le détail matériel concerné ; clic bref ou inclinaison du masque, sans traduction lexicale inventée.</x:v>
      </x:c>
      <x:c r="I3903" s="127" t="str">
        <x:v>Respect de réception atteint ; HOME-CM19 est l’unique résidence active ; droits d’accueil/aménagement correspondant à la scène acquis ; personnes et objets présents.</x:v>
      </x:c>
      <x:c r="J3903" s="127" t="str">
        <x:v>Maisons et vie des communautés</x:v>
      </x:c>
      <x:c r="K3903" s="130" t="n">
        <x:v>15</x:v>
      </x:c>
    </x:row>
    <x:row r="3904" ht="74" customHeight="1">
      <x:c r="A3904" s="121" t="str">
        <x:v>D6-H-V5-HOME-CM19-S3-SUCCES---01</x:v>
      </x:c>
      <x:c r="B3904" s="122" t="str">
        <x:v>D6-H-V5-HOME-CM19-S3</x:v>
      </x:c>
      <x:c r="C3904" s="122" t="str">
        <x:v>SUCCES</x:v>
      </x:c>
      <x:c r="D3904" s="122" t="str">
        <x:v>-</x:v>
      </x:c>
      <x:c r="E3904" s="123" t="n">
        <x:v>1</x:v>
      </x:c>
      <x:c r="F3904" s="122" t="str">
        <x:v>Garde invité du Seuil</x:v>
      </x:c>
      <x:c r="G3904" s="122" t="str">
        <x:v>J’ai vu l’expérience que tu voulais montrer. La réserve reste à son poste.</x:v>
      </x:c>
      <x:c r="H3904" s="122" t="str">
        <x:v>Après le geste final réellement réussi ; regard ou main vers son résultat visible.</x:v>
      </x:c>
      <x:c r="I3904" s="122" t="str">
        <x:v>Résultat correspondant effectivement constaté ; remplace ou supprime la ligne si choix de refus/différé/observation. Ne jamais jouer une victoire non acquise.</x:v>
      </x:c>
      <x:c r="J3904" s="122" t="str">
        <x:v>Maisons et vie des communautés</x:v>
      </x:c>
      <x:c r="K3904" s="125" t="n">
        <x:v>13</x:v>
      </x:c>
    </x:row>
    <x:row r="3905" ht="44" customHeight="1">
      <x:c r="A3905" s="126" t="str">
        <x:v>D6-H-V5-HOME-CM19-S3-ECHEC---01</x:v>
      </x:c>
      <x:c r="B3905" s="127" t="str">
        <x:v>D6-H-V5-HOME-CM19-S3</x:v>
      </x:c>
      <x:c r="C3905" s="127" t="str">
        <x:v>ECHEC</x:v>
      </x:c>
      <x:c r="D3905" s="127" t="str">
        <x:v>-</x:v>
      </x:c>
      <x:c r="E3905" s="128" t="n">
        <x:v>1</x:v>
      </x:c>
      <x:c r="F3905" s="127" t="str">
        <x:v>Garde invité du Seuil</x:v>
      </x:c>
      <x:c r="G3905" s="127" t="str">
        <x:v>Cette porte n’était pas préparée pour la visite. Restons dans le passage ouvert.</x:v>
      </x:c>
      <x:c r="H3905" s="127" t="str">
        <x:v>Au dernier état stable ; geste arrêté, aucune perte ou casse ajoutée par la réplique.</x:v>
      </x:c>
      <x:c r="I3905" s="127" t="str">
        <x:v>Échec ou blocage correspondant effectivement observé ; les dégâts, objets et positions persistent.</x:v>
      </x:c>
      <x:c r="J3905" s="127" t="str">
        <x:v>Maisons et vie des communautés</x:v>
      </x:c>
      <x:c r="K3905" s="130" t="n">
        <x:v>13</x:v>
      </x:c>
    </x:row>
    <x:row r="3906" ht="44" customHeight="1">
      <x:c r="A3906" s="121" t="str">
        <x:v>D6-H-V5-HOME-CM19-S3-REPRISE---01</x:v>
      </x:c>
      <x:c r="B3906" s="122" t="str">
        <x:v>D6-H-V5-HOME-CM19-S3</x:v>
      </x:c>
      <x:c r="C3906" s="122" t="str">
        <x:v>REPRISE</x:v>
      </x:c>
      <x:c r="D3906" s="122" t="str">
        <x:v>-</x:v>
      </x:c>
      <x:c r="E3906" s="123" t="n">
        <x:v>1</x:v>
      </x:c>
      <x:c r="F3906" s="122" t="str">
        <x:v>Garde invité du Seuil</x:v>
      </x:c>
      <x:c r="G3906" s="122" t="str">
        <x:v>Le relevé est là. Nous n’avons pas encore regardé sa dernière trace.</x:v>
      </x:c>
      <x:c r="H3906" s="122" t="str">
        <x:v>Désigne l’étape encore inachevée sans répéter les gestes déjà validés.</x:v>
      </x:c>
      <x:c r="I3906" s="122" t="str">
        <x:v>Réinteraction volontaire après interruption ; état de l’action conservé.</x:v>
      </x:c>
      <x:c r="J3906" s="122" t="str">
        <x:v>Maisons et vie des communautés</x:v>
      </x:c>
      <x:c r="K3906" s="125" t="n">
        <x:v>12</x:v>
      </x:c>
    </x:row>
    <x:row r="3907" ht="44" customHeight="1">
      <x:c r="A3907" s="126" t="str">
        <x:v>D6-H-V5-HOME-CM19-S3-CHOIX-A-01</x:v>
      </x:c>
      <x:c r="B3907" s="127" t="str">
        <x:v>D6-H-V5-HOME-CM19-S3</x:v>
      </x:c>
      <x:c r="C3907" s="127" t="str">
        <x:v>CHOIX</x:v>
      </x:c>
      <x:c r="D3907" s="127" t="str">
        <x:v>A</x:v>
      </x:c>
      <x:c r="E3907" s="128" t="n">
        <x:v>1</x:v>
      </x:c>
      <x:c r="F3907" s="127" t="str">
        <x:v>Joueur</x:v>
      </x:c>
      <x:c r="G3907" s="127" t="str">
        <x:v>Une chasse que j’ai réellement menée.</x:v>
      </x:c>
      <x:c r="H3907" s="127" t="str">
        <x:v>Regarder la personne ou l’appui concerné ; intention, pas résultat.</x:v>
      </x:c>
      <x:c r="I3907" s="127" t="str">
        <x:v>Approche disponible dans l’état réel de la scène ; accord des personnes impliquées.</x:v>
      </x:c>
      <x:c r="J3907" s="127" t="str">
        <x:v>Maisons et vie des communautés</x:v>
      </x:c>
      <x:c r="K3907" s="130" t="n">
        <x:v>6</x:v>
      </x:c>
    </x:row>
    <x:row r="3908" ht="44" customHeight="1">
      <x:c r="A3908" s="121" t="str">
        <x:v>D6-H-V5-HOME-CM19-S3-REPONSE-A-01</x:v>
      </x:c>
      <x:c r="B3908" s="122" t="str">
        <x:v>D6-H-V5-HOME-CM19-S3</x:v>
      </x:c>
      <x:c r="C3908" s="122" t="str">
        <x:v>REPONSE</x:v>
      </x:c>
      <x:c r="D3908" s="122" t="str">
        <x:v>A</x:v>
      </x:c>
      <x:c r="E3908" s="123" t="n">
        <x:v>1</x:v>
      </x:c>
      <x:c r="F3908" s="122" t="str">
        <x:v>Garde invité du Seuil</x:v>
      </x:c>
      <x:c r="G3908" s="122" t="str">
        <x:v>Montre-moi la piste avant la prise. Je connais mieux le terrain que les galeries.</x:v>
      </x:c>
      <x:c r="H3908" s="122" t="str">
        <x:v>Réponse au choix retenu ; les autres réponses ne sont pas jouées.</x:v>
      </x:c>
      <x:c r="I3908" s="122" t="str">
        <x:v>Approche disponible dans l’état réel de la scène ; accord des personnes impliquées.</x:v>
      </x:c>
      <x:c r="J3908" s="122" t="str">
        <x:v>Maisons et vie des communautés</x:v>
      </x:c>
      <x:c r="K3908" s="125" t="n">
        <x:v>14</x:v>
      </x:c>
    </x:row>
    <x:row r="3909" ht="44" customHeight="1">
      <x:c r="A3909" s="126" t="str">
        <x:v>D6-H-V5-HOME-CM19-S3-CHOIX-B-01</x:v>
      </x:c>
      <x:c r="B3909" s="127" t="str">
        <x:v>D6-H-V5-HOME-CM19-S3</x:v>
      </x:c>
      <x:c r="C3909" s="127" t="str">
        <x:v>CHOIX</x:v>
      </x:c>
      <x:c r="D3909" s="127" t="str">
        <x:v>B</x:v>
      </x:c>
      <x:c r="E3909" s="128" t="n">
        <x:v>1</x:v>
      </x:c>
      <x:c r="F3909" s="127" t="str">
        <x:v>Joueur</x:v>
      </x:c>
      <x:c r="G3909" s="127" t="str">
        <x:v>Un relevé où j’ai choisi de ne pas poursuivre.</x:v>
      </x:c>
      <x:c r="H3909" s="127" t="str">
        <x:v>Regarder la personne ou l’appui concerné ; intention, pas résultat.</x:v>
      </x:c>
      <x:c r="I3909" s="127" t="str">
        <x:v>Approche disponible dans l’état réel de la scène ; accord des personnes impliquées.</x:v>
      </x:c>
      <x:c r="J3909" s="127" t="str">
        <x:v>Maisons et vie des communautés</x:v>
      </x:c>
      <x:c r="K3909" s="130" t="n">
        <x:v>9</x:v>
      </x:c>
    </x:row>
    <x:row r="3910" ht="44" customHeight="1">
      <x:c r="A3910" s="121" t="str">
        <x:v>D6-H-V5-HOME-CM19-S3-REPONSE-B-01</x:v>
      </x:c>
      <x:c r="B3910" s="122" t="str">
        <x:v>D6-H-V5-HOME-CM19-S3</x:v>
      </x:c>
      <x:c r="C3910" s="122" t="str">
        <x:v>REPONSE</x:v>
      </x:c>
      <x:c r="D3910" s="122" t="str">
        <x:v>B</x:v>
      </x:c>
      <x:c r="E3910" s="123" t="n">
        <x:v>1</x:v>
      </x:c>
      <x:c r="F3910" s="122" t="str">
        <x:v>Garde invité du Seuil</x:v>
      </x:c>
      <x:c r="G3910" s="122" t="str">
        <x:v>Je veux voir ce qui restait incertain à ce moment-là.</x:v>
      </x:c>
      <x:c r="H3910" s="122" t="str">
        <x:v>Réponse au choix retenu ; les autres réponses ne sont pas jouées.</x:v>
      </x:c>
      <x:c r="I3910" s="122" t="str">
        <x:v>Approche disponible dans l’état réel de la scène ; accord des personnes impliquées.</x:v>
      </x:c>
      <x:c r="J3910" s="122" t="str">
        <x:v>Maisons et vie des communautés</x:v>
      </x:c>
      <x:c r="K3910" s="125" t="n">
        <x:v>10</x:v>
      </x:c>
    </x:row>
    <x:row r="3911" ht="74" customHeight="1">
      <x:c r="A3911" s="126" t="str">
        <x:v>D6-H-V5-HOME-CM20-S1-OUV---01</x:v>
      </x:c>
      <x:c r="B3911" s="127" t="str">
        <x:v>D6-H-V5-HOME-CM20-S1</x:v>
      </x:c>
      <x:c r="C3911" s="127" t="str">
        <x:v>OUV</x:v>
      </x:c>
      <x:c r="D3911" s="127" t="str">
        <x:v>-</x:v>
      </x:c>
      <x:c r="E3911" s="128" t="n">
        <x:v>1</x:v>
      </x:c>
      <x:c r="F3911" s="127" t="str">
        <x:v>Lectrice des Veilles de la Lisière</x:v>
      </x:c>
      <x:c r="G3911" s="127" t="str">
        <x:v>Les nouvelles empreintes suivent le détour. La bête n’a rien promis ; elle a choisi ce passage.</x:v>
      </x:c>
      <x:c r="H3911" s="127" t="str">
        <x:v>Le locuteur regarde le détail matériel concerné ; clic bref ou inclinaison du masque, sans traduction lexicale inventée.</x:v>
      </x:c>
      <x:c r="I3911" s="127" t="str">
        <x:v>Après la mission Le détour de la bête ; HOME-CM20 est l’unique résidence active ; droits d’accueil/aménagement correspondant à la scène acquis ; personnes et objets présents.</x:v>
      </x:c>
      <x:c r="J3911" s="127" t="str">
        <x:v>Maisons et vie des communautés</x:v>
      </x:c>
      <x:c r="K3911" s="130" t="n">
        <x:v>17</x:v>
      </x:c>
    </x:row>
    <x:row r="3912" ht="74" customHeight="1">
      <x:c r="A3912" s="121" t="str">
        <x:v>D6-H-V5-HOME-CM20-S1-SUCCES---01</x:v>
      </x:c>
      <x:c r="B3912" s="122" t="str">
        <x:v>D6-H-V5-HOME-CM20-S1</x:v>
      </x:c>
      <x:c r="C3912" s="122" t="str">
        <x:v>SUCCES</x:v>
      </x:c>
      <x:c r="D3912" s="122" t="str">
        <x:v>-</x:v>
      </x:c>
      <x:c r="E3912" s="123" t="n">
        <x:v>1</x:v>
      </x:c>
      <x:c r="F3912" s="122" t="str">
        <x:v>Lectrice des Veilles de la Lisière</x:v>
      </x:c>
      <x:c r="G3912" s="122" t="str">
        <x:v>Le passage disponible correspond au choix annoncé aux gardes.</x:v>
      </x:c>
      <x:c r="H3912" s="122" t="str">
        <x:v>Après le geste final réellement réussi ; regard ou main vers son résultat visible.</x:v>
      </x:c>
      <x:c r="I3912" s="122" t="str">
        <x:v>Résultat correspondant effectivement constaté ; remplace ou supprime la ligne si choix de refus/différé/observation. Ne jamais jouer une victoire non acquise.</x:v>
      </x:c>
      <x:c r="J3912" s="122" t="str">
        <x:v>Maisons et vie des communautés</x:v>
      </x:c>
      <x:c r="K3912" s="125" t="n">
        <x:v>9</x:v>
      </x:c>
    </x:row>
    <x:row r="3913" ht="44" customHeight="1">
      <x:c r="A3913" s="126" t="str">
        <x:v>D6-H-V5-HOME-CM20-S1-ECHEC---01</x:v>
      </x:c>
      <x:c r="B3913" s="127" t="str">
        <x:v>D6-H-V5-HOME-CM20-S1</x:v>
      </x:c>
      <x:c r="C3913" s="127" t="str">
        <x:v>ECHEC</x:v>
      </x:c>
      <x:c r="D3913" s="127" t="str">
        <x:v>-</x:v>
      </x:c>
      <x:c r="E3913" s="128" t="n">
        <x:v>1</x:v>
      </x:c>
      <x:c r="F3913" s="127" t="str">
        <x:v>Lectrice des Veilles de la Lisière</x:v>
      </x:c>
      <x:c r="G3913" s="127" t="str">
        <x:v>Ce sont les anciennes traces. Cherche le bord qui recouvre la pluie récente.</x:v>
      </x:c>
      <x:c r="H3913" s="127" t="str">
        <x:v>Au dernier état stable ; geste arrêté, aucune perte ou casse ajoutée par la réplique.</x:v>
      </x:c>
      <x:c r="I3913" s="127" t="str">
        <x:v>Échec ou blocage correspondant effectivement observé ; les dégâts, objets et positions persistent.</x:v>
      </x:c>
      <x:c r="J3913" s="127" t="str">
        <x:v>Maisons et vie des communautés</x:v>
      </x:c>
      <x:c r="K3913" s="130" t="n">
        <x:v>13</x:v>
      </x:c>
    </x:row>
    <x:row r="3914" ht="44" customHeight="1">
      <x:c r="A3914" s="121" t="str">
        <x:v>D6-H-V5-HOME-CM20-S1-REPRISE---01</x:v>
      </x:c>
      <x:c r="B3914" s="122" t="str">
        <x:v>D6-H-V5-HOME-CM20-S1</x:v>
      </x:c>
      <x:c r="C3914" s="122" t="str">
        <x:v>REPRISE</x:v>
      </x:c>
      <x:c r="D3914" s="122" t="str">
        <x:v>-</x:v>
      </x:c>
      <x:c r="E3914" s="123" t="n">
        <x:v>1</x:v>
      </x:c>
      <x:c r="F3914" s="122" t="str">
        <x:v>Lectrice des Veilles de la Lisière</x:v>
      </x:c>
      <x:c r="G3914" s="122" t="str">
        <x:v>La comparaison est faite. Il reste le repère de retour par le couloir.</x:v>
      </x:c>
      <x:c r="H3914" s="122" t="str">
        <x:v>Désigne l’étape encore inachevée sans répéter les gestes déjà validés.</x:v>
      </x:c>
      <x:c r="I3914" s="122" t="str">
        <x:v>Réinteraction volontaire après interruption ; état de l’action conservé.</x:v>
      </x:c>
      <x:c r="J3914" s="122" t="str">
        <x:v>Maisons et vie des communautés</x:v>
      </x:c>
      <x:c r="K3914" s="125" t="n">
        <x:v>13</x:v>
      </x:c>
    </x:row>
    <x:row r="3915" ht="44" customHeight="1">
      <x:c r="A3915" s="126" t="str">
        <x:v>D6-H-V5-HOME-CM20-S1-CHOIX-A-01</x:v>
      </x:c>
      <x:c r="B3915" s="127" t="str">
        <x:v>D6-H-V5-HOME-CM20-S1</x:v>
      </x:c>
      <x:c r="C3915" s="127" t="str">
        <x:v>CHOIX</x:v>
      </x:c>
      <x:c r="D3915" s="127" t="str">
        <x:v>A</x:v>
      </x:c>
      <x:c r="E3915" s="128" t="n">
        <x:v>1</x:v>
      </x:c>
      <x:c r="F3915" s="127" t="str">
        <x:v>Joueur</x:v>
      </x:c>
      <x:c r="G3915" s="127" t="str">
        <x:v>Je conserve le sentier déplacé.</x:v>
      </x:c>
      <x:c r="H3915" s="127" t="str">
        <x:v>Regarder la personne ou l’appui concerné ; intention, pas résultat.</x:v>
      </x:c>
      <x:c r="I3915" s="127" t="str">
        <x:v>Approche disponible dans l’état réel de la scène ; accord des personnes impliquées.</x:v>
      </x:c>
      <x:c r="J3915" s="127" t="str">
        <x:v>Maisons et vie des communautés</x:v>
      </x:c>
      <x:c r="K3915" s="130" t="n">
        <x:v>5</x:v>
      </x:c>
    </x:row>
    <x:row r="3916" ht="44" customHeight="1">
      <x:c r="A3916" s="121" t="str">
        <x:v>D6-H-V5-HOME-CM20-S1-REPONSE-A-01</x:v>
      </x:c>
      <x:c r="B3916" s="122" t="str">
        <x:v>D6-H-V5-HOME-CM20-S1</x:v>
      </x:c>
      <x:c r="C3916" s="122" t="str">
        <x:v>REPONSE</x:v>
      </x:c>
      <x:c r="D3916" s="122" t="str">
        <x:v>A</x:v>
      </x:c>
      <x:c r="E3916" s="123" t="n">
        <x:v>1</x:v>
      </x:c>
      <x:c r="F3916" s="122" t="str">
        <x:v>Lectrice des Veilles de la Lisière</x:v>
      </x:c>
      <x:c r="G3916" s="122" t="str">
        <x:v>Actualise le repère depuis notre côté, puis observe son prochain passage.</x:v>
      </x:c>
      <x:c r="H3916" s="122" t="str">
        <x:v>Réponse au choix retenu ; les autres réponses ne sont pas jouées.</x:v>
      </x:c>
      <x:c r="I3916" s="122" t="str">
        <x:v>Approche disponible dans l’état réel de la scène ; accord des personnes impliquées.</x:v>
      </x:c>
      <x:c r="J3916" s="122" t="str">
        <x:v>Maisons et vie des communautés</x:v>
      </x:c>
      <x:c r="K3916" s="125" t="n">
        <x:v>11</x:v>
      </x:c>
    </x:row>
    <x:row r="3917" ht="44" customHeight="1">
      <x:c r="A3917" s="126" t="str">
        <x:v>D6-H-V5-HOME-CM20-S1-CHOIX-B-01</x:v>
      </x:c>
      <x:c r="B3917" s="127" t="str">
        <x:v>D6-H-V5-HOME-CM20-S1</x:v>
      </x:c>
      <x:c r="C3917" s="127" t="str">
        <x:v>CHOIX</x:v>
      </x:c>
      <x:c r="D3917" s="127" t="str">
        <x:v>B</x:v>
      </x:c>
      <x:c r="E3917" s="128" t="n">
        <x:v>1</x:v>
      </x:c>
      <x:c r="F3917" s="127" t="str">
        <x:v>Joueur</x:v>
      </x:c>
      <x:c r="G3917" s="127" t="str">
        <x:v>Je demande un passage accompagné pour l’entretien.</x:v>
      </x:c>
      <x:c r="H3917" s="127" t="str">
        <x:v>Regarder la personne ou l’appui concerné ; intention, pas résultat.</x:v>
      </x:c>
      <x:c r="I3917" s="127" t="str">
        <x:v>Approche disponible dans l’état réel de la scène ; accord des personnes impliquées.</x:v>
      </x:c>
      <x:c r="J3917" s="127" t="str">
        <x:v>Maisons et vie des communautés</x:v>
      </x:c>
      <x:c r="K3917" s="130" t="n">
        <x:v>7</x:v>
      </x:c>
    </x:row>
    <x:row r="3918" ht="44" customHeight="1">
      <x:c r="A3918" s="121" t="str">
        <x:v>D6-H-V5-HOME-CM20-S1-REPONSE-B-01</x:v>
      </x:c>
      <x:c r="B3918" s="122" t="str">
        <x:v>D6-H-V5-HOME-CM20-S1</x:v>
      </x:c>
      <x:c r="C3918" s="122" t="str">
        <x:v>REPONSE</x:v>
      </x:c>
      <x:c r="D3918" s="122" t="str">
        <x:v>B</x:v>
      </x:c>
      <x:c r="E3918" s="123" t="n">
        <x:v>1</x:v>
      </x:c>
      <x:c r="F3918" s="122" t="str">
        <x:v>Lectrice des Veilles de la Lisière</x:v>
      </x:c>
      <x:c r="G3918" s="122" t="str">
        <x:v>Nous fixerons un créneau. D’ici là, garde la route ouverte actuelle.</x:v>
      </x:c>
      <x:c r="H3918" s="122" t="str">
        <x:v>Réponse au choix retenu ; les autres réponses ne sont pas jouées.</x:v>
      </x:c>
      <x:c r="I3918" s="122" t="str">
        <x:v>Approche disponible dans l’état réel de la scène ; accord des personnes impliquées.</x:v>
      </x:c>
      <x:c r="J3918" s="122" t="str">
        <x:v>Maisons et vie des communautés</x:v>
      </x:c>
      <x:c r="K3918" s="125" t="n">
        <x:v>11</x:v>
      </x:c>
    </x:row>
    <x:row r="3919" ht="74" customHeight="1">
      <x:c r="A3919" s="126" t="str">
        <x:v>D6-H-V5-HOME-CM20-S2-OUV---01</x:v>
      </x:c>
      <x:c r="B3919" s="127" t="str">
        <x:v>D6-H-V5-HOME-CM20-S2</x:v>
      </x:c>
      <x:c r="C3919" s="127" t="str">
        <x:v>OUV</x:v>
      </x:c>
      <x:c r="D3919" s="127" t="str">
        <x:v>-</x:v>
      </x:c>
      <x:c r="E3919" s="128" t="n">
        <x:v>1</x:v>
      </x:c>
      <x:c r="F3919" s="127" t="str">
        <x:v>Lectrice des Veilles de la Lisière</x:v>
      </x:c>
      <x:c r="G3919" s="127" t="str">
        <x:v>Tu as rapporté le terrain et les traces. Rien ici ne montre un affrontement.</x:v>
      </x:c>
      <x:c r="H3919" s="127" t="str">
        <x:v>Le locuteur regarde le détail matériel concerné ; clic bref ou inclinaison du masque, sans traduction lexicale inventée.</x:v>
      </x:c>
      <x:c r="I3919" s="127" t="str">
        <x:v>Observation réussie sans affrontement ; HOME-CM20 est l’unique résidence active ; droits d’accueil/aménagement correspondant à la scène acquis ; personnes et objets présents.</x:v>
      </x:c>
      <x:c r="J3919" s="127" t="str">
        <x:v>Maisons et vie des communautés</x:v>
      </x:c>
      <x:c r="K3919" s="130" t="n">
        <x:v>14</x:v>
      </x:c>
    </x:row>
    <x:row r="3920" ht="74" customHeight="1">
      <x:c r="A3920" s="121" t="str">
        <x:v>D6-H-V5-HOME-CM20-S2-SUCCES---01</x:v>
      </x:c>
      <x:c r="B3920" s="122" t="str">
        <x:v>D6-H-V5-HOME-CM20-S2</x:v>
      </x:c>
      <x:c r="C3920" s="122" t="str">
        <x:v>SUCCES</x:v>
      </x:c>
      <x:c r="D3920" s="122" t="str">
        <x:v>-</x:v>
      </x:c>
      <x:c r="E3920" s="123" t="n">
        <x:v>1</x:v>
      </x:c>
      <x:c r="F3920" s="122" t="str">
        <x:v>Lectrice des Veilles de la Lisière</x:v>
      </x:c>
      <x:c r="G3920" s="122" t="str">
        <x:v>La découverte est lisible sans lui inventer une prise.</x:v>
      </x:c>
      <x:c r="H3920" s="122" t="str">
        <x:v>Après le geste final réellement réussi ; regard ou main vers son résultat visible.</x:v>
      </x:c>
      <x:c r="I3920" s="122" t="str">
        <x:v>Résultat correspondant effectivement constaté ; remplace ou supprime la ligne si choix de refus/différé/observation. Ne jamais jouer une victoire non acquise.</x:v>
      </x:c>
      <x:c r="J3920" s="122" t="str">
        <x:v>Maisons et vie des communautés</x:v>
      </x:c>
      <x:c r="K3920" s="125" t="n">
        <x:v>9</x:v>
      </x:c>
    </x:row>
    <x:row r="3921" ht="44" customHeight="1">
      <x:c r="A3921" s="126" t="str">
        <x:v>D6-H-V5-HOME-CM20-S2-ECHEC---01</x:v>
      </x:c>
      <x:c r="B3921" s="127" t="str">
        <x:v>D6-H-V5-HOME-CM20-S2</x:v>
      </x:c>
      <x:c r="C3921" s="127" t="str">
        <x:v>ECHEC</x:v>
      </x:c>
      <x:c r="D3921" s="127" t="str">
        <x:v>-</x:v>
      </x:c>
      <x:c r="E3921" s="128" t="n">
        <x:v>1</x:v>
      </x:c>
      <x:c r="F3921" s="127" t="str">
        <x:v>Lectrice des Veilles de la Lisière</x:v>
      </x:c>
      <x:c r="G3921" s="127" t="str">
        <x:v>Ces deux traces ne sont pas alignées sur le même passage.</x:v>
      </x:c>
      <x:c r="H3921" s="127" t="str">
        <x:v>Au dernier état stable ; geste arrêté, aucune perte ou casse ajoutée par la réplique.</x:v>
      </x:c>
      <x:c r="I3921" s="127" t="str">
        <x:v>Échec ou blocage correspondant effectivement observé ; les dégâts, objets et positions persistent.</x:v>
      </x:c>
      <x:c r="J3921" s="127" t="str">
        <x:v>Maisons et vie des communautés</x:v>
      </x:c>
      <x:c r="K3921" s="130" t="n">
        <x:v>11</x:v>
      </x:c>
    </x:row>
    <x:row r="3922" ht="44" customHeight="1">
      <x:c r="A3922" s="121" t="str">
        <x:v>D6-H-V5-HOME-CM20-S2-REPRISE---01</x:v>
      </x:c>
      <x:c r="B3922" s="122" t="str">
        <x:v>D6-H-V5-HOME-CM20-S2</x:v>
      </x:c>
      <x:c r="C3922" s="122" t="str">
        <x:v>REPRISE</x:v>
      </x:c>
      <x:c r="D3922" s="122" t="str">
        <x:v>-</x:v>
      </x:c>
      <x:c r="E3922" s="123" t="n">
        <x:v>1</x:v>
      </x:c>
      <x:c r="F3922" s="122" t="str">
        <x:v>Lectrice des Veilles de la Lisière</x:v>
      </x:c>
      <x:c r="G3922" s="122" t="str">
        <x:v>Le terrain est monté. Replaçons seulement le relevé qui dévie.</x:v>
      </x:c>
      <x:c r="H3922" s="122" t="str">
        <x:v>Désigne l’étape encore inachevée sans répéter les gestes déjà validés.</x:v>
      </x:c>
      <x:c r="I3922" s="122" t="str">
        <x:v>Réinteraction volontaire après interruption ; état de l’action conservé.</x:v>
      </x:c>
      <x:c r="J3922" s="122" t="str">
        <x:v>Maisons et vie des communautés</x:v>
      </x:c>
      <x:c r="K3922" s="125" t="n">
        <x:v>10</x:v>
      </x:c>
    </x:row>
    <x:row r="3923" ht="44" customHeight="1">
      <x:c r="A3923" s="126" t="str">
        <x:v>D6-H-V5-HOME-CM20-S2-CHOIX-A-01</x:v>
      </x:c>
      <x:c r="B3923" s="127" t="str">
        <x:v>D6-H-V5-HOME-CM20-S2</x:v>
      </x:c>
      <x:c r="C3923" s="127" t="str">
        <x:v>CHOIX</x:v>
      </x:c>
      <x:c r="D3923" s="127" t="str">
        <x:v>A</x:v>
      </x:c>
      <x:c r="E3923" s="128" t="n">
        <x:v>1</x:v>
      </x:c>
      <x:c r="F3923" s="127" t="str">
        <x:v>Joueur</x:v>
      </x:c>
      <x:c r="G3923" s="127" t="str">
        <x:v>Je présente cette découverte comme une exploration.</x:v>
      </x:c>
      <x:c r="H3923" s="127" t="str">
        <x:v>Regarder la personne ou l’appui concerné ; intention, pas résultat.</x:v>
      </x:c>
      <x:c r="I3923" s="127" t="str">
        <x:v>Approche disponible dans l’état réel de la scène ; accord des personnes impliquées.</x:v>
      </x:c>
      <x:c r="J3923" s="127" t="str">
        <x:v>Maisons et vie des communautés</x:v>
      </x:c>
      <x:c r="K3923" s="130" t="n">
        <x:v>7</x:v>
      </x:c>
    </x:row>
    <x:row r="3924" ht="44" customHeight="1">
      <x:c r="A3924" s="121" t="str">
        <x:v>D6-H-V5-HOME-CM20-S2-REPONSE-A-01</x:v>
      </x:c>
      <x:c r="B3924" s="122" t="str">
        <x:v>D6-H-V5-HOME-CM20-S2</x:v>
      </x:c>
      <x:c r="C3924" s="122" t="str">
        <x:v>REPONSE</x:v>
      </x:c>
      <x:c r="D3924" s="122" t="str">
        <x:v>A</x:v>
      </x:c>
      <x:c r="E3924" s="123" t="n">
        <x:v>1</x:v>
      </x:c>
      <x:c r="F3924" s="122" t="str">
        <x:v>Lectrice des Veilles de la Lisière</x:v>
      </x:c>
      <x:c r="G3924" s="122" t="str">
        <x:v>Alors garde le point d’observation au centre du petit terrain.</x:v>
      </x:c>
      <x:c r="H3924" s="122" t="str">
        <x:v>Réponse au choix retenu ; les autres réponses ne sont pas jouées.</x:v>
      </x:c>
      <x:c r="I3924" s="122" t="str">
        <x:v>Approche disponible dans l’état réel de la scène ; accord des personnes impliquées.</x:v>
      </x:c>
      <x:c r="J3924" s="122" t="str">
        <x:v>Maisons et vie des communautés</x:v>
      </x:c>
      <x:c r="K3924" s="125" t="n">
        <x:v>10</x:v>
      </x:c>
    </x:row>
    <x:row r="3925" ht="44" customHeight="1">
      <x:c r="A3925" s="126" t="str">
        <x:v>D6-H-V5-HOME-CM20-S2-CHOIX-B-01</x:v>
      </x:c>
      <x:c r="B3925" s="127" t="str">
        <x:v>D6-H-V5-HOME-CM20-S2</x:v>
      </x:c>
      <x:c r="C3925" s="127" t="str">
        <x:v>CHOIX</x:v>
      </x:c>
      <x:c r="D3925" s="127" t="str">
        <x:v>B</x:v>
      </x:c>
      <x:c r="E3925" s="128" t="n">
        <x:v>1</x:v>
      </x:c>
      <x:c r="F3925" s="127" t="str">
        <x:v>Joueur</x:v>
      </x:c>
      <x:c r="G3925" s="127" t="str">
        <x:v>Je conserve le relevé pour une chasse autorisée plus tard.</x:v>
      </x:c>
      <x:c r="H3925" s="127" t="str">
        <x:v>Regarder la personne ou l’appui concerné ; intention, pas résultat.</x:v>
      </x:c>
      <x:c r="I3925" s="127" t="str">
        <x:v>Approche disponible dans l’état réel de la scène ; accord des personnes impliquées.</x:v>
      </x:c>
      <x:c r="J3925" s="127" t="str">
        <x:v>Maisons et vie des communautés</x:v>
      </x:c>
      <x:c r="K3925" s="130" t="n">
        <x:v>10</x:v>
      </x:c>
    </x:row>
    <x:row r="3926" ht="44" customHeight="1">
      <x:c r="A3926" s="121" t="str">
        <x:v>D6-H-V5-HOME-CM20-S2-REPONSE-B-01</x:v>
      </x:c>
      <x:c r="B3926" s="122" t="str">
        <x:v>D6-H-V5-HOME-CM20-S2</x:v>
      </x:c>
      <x:c r="C3926" s="122" t="str">
        <x:v>REPONSE</x:v>
      </x:c>
      <x:c r="D3926" s="122" t="str">
        <x:v>B</x:v>
      </x:c>
      <x:c r="E3926" s="123" t="n">
        <x:v>1</x:v>
      </x:c>
      <x:c r="F3926" s="122" t="str">
        <x:v>Lectrice des Veilles de la Lisière</x:v>
      </x:c>
      <x:c r="G3926" s="122" t="str">
        <x:v>Il faudra revoir la piste. Ce que tu sais aujourd’hui ne l’immobilise pas.</x:v>
      </x:c>
      <x:c r="H3926" s="122" t="str">
        <x:v>Réponse au choix retenu ; les autres réponses ne sont pas jouées.</x:v>
      </x:c>
      <x:c r="I3926" s="122" t="str">
        <x:v>Approche disponible dans l’état réel de la scène ; accord des personnes impliquées.</x:v>
      </x:c>
      <x:c r="J3926" s="122" t="str">
        <x:v>Maisons et vie des communautés</x:v>
      </x:c>
      <x:c r="K3926" s="125" t="n">
        <x:v>13</x:v>
      </x:c>
    </x:row>
    <x:row r="3927" ht="74" customHeight="1">
      <x:c r="A3927" s="126" t="str">
        <x:v>D6-H-V5-HOME-CM20-S3-OUV---01</x:v>
      </x:c>
      <x:c r="B3927" s="127" t="str">
        <x:v>D6-H-V5-HOME-CM20-S3</x:v>
      </x:c>
      <x:c r="C3927" s="127" t="str">
        <x:v>OUV</x:v>
      </x:c>
      <x:c r="D3927" s="127" t="str">
        <x:v>-</x:v>
      </x:c>
      <x:c r="E3927" s="128" t="n">
        <x:v>1</x:v>
      </x:c>
      <x:c r="F3927" s="127" t="str">
        <x:v>Volontaire des Veilles de la Lisière</x:v>
      </x:c>
      <x:c r="G3927" s="127" t="str">
        <x:v>Je veux apprendre cet examen. Je n’ai pas encore décidé de rester à ce poste.</x:v>
      </x:c>
      <x:c r="H3927" s="127" t="str">
        <x:v>Le locuteur regarde le détail matériel concerné ; clic bref ou inclinaison du masque, sans traduction lexicale inventée.</x:v>
      </x:c>
      <x:c r="I3927" s="127" t="str">
        <x:v>Elite avancé ou transmission locale ; HOME-CM20 est l’unique résidence active ; droits d’accueil/aménagement correspondant à la scène acquis ; personnes et objets présents.</x:v>
      </x:c>
      <x:c r="J3927" s="127" t="str">
        <x:v>Maisons et vie des communautés</x:v>
      </x:c>
      <x:c r="K3927" s="130" t="n">
        <x:v>15</x:v>
      </x:c>
    </x:row>
    <x:row r="3928" ht="74" customHeight="1">
      <x:c r="A3928" s="121" t="str">
        <x:v>D6-H-V5-HOME-CM20-S3-SUCCES---01</x:v>
      </x:c>
      <x:c r="B3928" s="122" t="str">
        <x:v>D6-H-V5-HOME-CM20-S3</x:v>
      </x:c>
      <x:c r="C3928" s="122" t="str">
        <x:v>SUCCES</x:v>
      </x:c>
      <x:c r="D3928" s="122" t="str">
        <x:v>-</x:v>
      </x:c>
      <x:c r="E3928" s="123" t="n">
        <x:v>1</x:v>
      </x:c>
      <x:c r="F3928" s="122" t="str">
        <x:v>Volontaire des Veilles de la Lisière</x:v>
      </x:c>
      <x:c r="G3928" s="122" t="str">
        <x:v>J’ai essayé le geste et je sais ce que tu me confies.</x:v>
      </x:c>
      <x:c r="H3928" s="122" t="str">
        <x:v>Après le geste final réellement réussi ; regard ou main vers son résultat visible.</x:v>
      </x:c>
      <x:c r="I3928" s="122" t="str">
        <x:v>Résultat correspondant effectivement constaté ; remplace ou supprime la ligne si choix de refus/différé/observation. Ne jamais jouer une victoire non acquise.</x:v>
      </x:c>
      <x:c r="J3928" s="122" t="str">
        <x:v>Maisons et vie des communautés</x:v>
      </x:c>
      <x:c r="K3928" s="125" t="n">
        <x:v>12</x:v>
      </x:c>
    </x:row>
    <x:row r="3929" ht="44" customHeight="1">
      <x:c r="A3929" s="126" t="str">
        <x:v>D6-H-V5-HOME-CM20-S3-ECHEC---01</x:v>
      </x:c>
      <x:c r="B3929" s="127" t="str">
        <x:v>D6-H-V5-HOME-CM20-S3</x:v>
      </x:c>
      <x:c r="C3929" s="127" t="str">
        <x:v>ECHEC</x:v>
      </x:c>
      <x:c r="D3929" s="127" t="str">
        <x:v>-</x:v>
      </x:c>
      <x:c r="E3929" s="128" t="n">
        <x:v>1</x:v>
      </x:c>
      <x:c r="F3929" s="127" t="str">
        <x:v>Volontaire des Veilles de la Lisière</x:v>
      </x:c>
      <x:c r="G3929" s="127" t="str">
        <x:v>Cette pièce appartient au poste. Ce n’est pas celle que tu avais proposée.</x:v>
      </x:c>
      <x:c r="H3929" s="127" t="str">
        <x:v>Au dernier état stable ; geste arrêté, aucune perte ou casse ajoutée par la réplique.</x:v>
      </x:c>
      <x:c r="I3929" s="127" t="str">
        <x:v>Échec ou blocage correspondant effectivement observé ; les dégâts, objets et positions persistent.</x:v>
      </x:c>
      <x:c r="J3929" s="127" t="str">
        <x:v>Maisons et vie des communautés</x:v>
      </x:c>
      <x:c r="K3929" s="130" t="n">
        <x:v>13</x:v>
      </x:c>
    </x:row>
    <x:row r="3930" ht="44" customHeight="1">
      <x:c r="A3930" s="121" t="str">
        <x:v>D6-H-V5-HOME-CM20-S3-REPRISE---01</x:v>
      </x:c>
      <x:c r="B3930" s="122" t="str">
        <x:v>D6-H-V5-HOME-CM20-S3</x:v>
      </x:c>
      <x:c r="C3930" s="122" t="str">
        <x:v>REPRISE</x:v>
      </x:c>
      <x:c r="D3930" s="122" t="str">
        <x:v>-</x:v>
      </x:c>
      <x:c r="E3930" s="123" t="n">
        <x:v>1</x:v>
      </x:c>
      <x:c r="F3930" s="122" t="str">
        <x:v>Volontaire des Veilles de la Lisière</x:v>
      </x:c>
      <x:c r="G3930" s="122" t="str">
        <x:v>Nous avons distingué les biens ; il reste mon essai et le prêt choisi.</x:v>
      </x:c>
      <x:c r="H3930" s="122" t="str">
        <x:v>Désigne l’étape encore inachevée sans répéter les gestes déjà validés.</x:v>
      </x:c>
      <x:c r="I3930" s="122" t="str">
        <x:v>Réinteraction volontaire après interruption ; état de l’action conservé.</x:v>
      </x:c>
      <x:c r="J3930" s="122" t="str">
        <x:v>Maisons et vie des communautés</x:v>
      </x:c>
      <x:c r="K3930" s="125" t="n">
        <x:v>14</x:v>
      </x:c>
    </x:row>
    <x:row r="3931" ht="44" customHeight="1">
      <x:c r="A3931" s="126" t="str">
        <x:v>D6-H-V5-HOME-CM20-S3-CHOIX-A-01</x:v>
      </x:c>
      <x:c r="B3931" s="127" t="str">
        <x:v>D6-H-V5-HOME-CM20-S3</x:v>
      </x:c>
      <x:c r="C3931" s="127" t="str">
        <x:v>CHOIX</x:v>
      </x:c>
      <x:c r="D3931" s="127" t="str">
        <x:v>A</x:v>
      </x:c>
      <x:c r="E3931" s="128" t="n">
        <x:v>1</x:v>
      </x:c>
      <x:c r="F3931" s="127" t="str">
        <x:v>Joueur</x:v>
      </x:c>
      <x:c r="G3931" s="127" t="str">
        <x:v>Je te confie l’outil pour cet usage.</x:v>
      </x:c>
      <x:c r="H3931" s="127" t="str">
        <x:v>Regarder la personne ou l’appui concerné ; intention, pas résultat.</x:v>
      </x:c>
      <x:c r="I3931" s="127" t="str">
        <x:v>Approche disponible dans l’état réel de la scène ; accord des personnes impliquées.</x:v>
      </x:c>
      <x:c r="J3931" s="127" t="str">
        <x:v>Maisons et vie des communautés</x:v>
      </x:c>
      <x:c r="K3931" s="130" t="n">
        <x:v>7</x:v>
      </x:c>
    </x:row>
    <x:row r="3932" ht="44" customHeight="1">
      <x:c r="A3932" s="121" t="str">
        <x:v>D6-H-V5-HOME-CM20-S3-REPONSE-A-01</x:v>
      </x:c>
      <x:c r="B3932" s="122" t="str">
        <x:v>D6-H-V5-HOME-CM20-S3</x:v>
      </x:c>
      <x:c r="C3932" s="122" t="str">
        <x:v>REPONSE</x:v>
      </x:c>
      <x:c r="D3932" s="122" t="str">
        <x:v>A</x:v>
      </x:c>
      <x:c r="E3932" s="123" t="n">
        <x:v>1</x:v>
      </x:c>
      <x:c r="F3932" s="122" t="str">
        <x:v>Volontaire des Veilles de la Lisière</x:v>
      </x:c>
      <x:c r="G3932" s="122" t="str">
        <x:v>Montre-moi son geste, puis laisse-moi convenir de son retour.</x:v>
      </x:c>
      <x:c r="H3932" s="122" t="str">
        <x:v>Réponse au choix retenu ; les autres réponses ne sont pas jouées.</x:v>
      </x:c>
      <x:c r="I3932" s="122" t="str">
        <x:v>Approche disponible dans l’état réel de la scène ; accord des personnes impliquées.</x:v>
      </x:c>
      <x:c r="J3932" s="122" t="str">
        <x:v>Maisons et vie des communautés</x:v>
      </x:c>
      <x:c r="K3932" s="125" t="n">
        <x:v>9</x:v>
      </x:c>
    </x:row>
    <x:row r="3933" ht="44" customHeight="1">
      <x:c r="A3933" s="126" t="str">
        <x:v>D6-H-V5-HOME-CM20-S3-CHOIX-B-01</x:v>
      </x:c>
      <x:c r="B3933" s="127" t="str">
        <x:v>D6-H-V5-HOME-CM20-S3</x:v>
      </x:c>
      <x:c r="C3933" s="127" t="str">
        <x:v>CHOIX</x:v>
      </x:c>
      <x:c r="D3933" s="127" t="str">
        <x:v>B</x:v>
      </x:c>
      <x:c r="E3933" s="128" t="n">
        <x:v>1</x:v>
      </x:c>
      <x:c r="F3933" s="127" t="str">
        <x:v>Joueur</x:v>
      </x:c>
      <x:c r="G3933" s="127" t="str">
        <x:v>Prends d’abord le relevé commenté.</x:v>
      </x:c>
      <x:c r="H3933" s="127" t="str">
        <x:v>Regarder la personne ou l’appui concerné ; intention, pas résultat.</x:v>
      </x:c>
      <x:c r="I3933" s="127" t="str">
        <x:v>Approche disponible dans l’état réel de la scène ; accord des personnes impliquées.</x:v>
      </x:c>
      <x:c r="J3933" s="127" t="str">
        <x:v>Maisons et vie des communautés</x:v>
      </x:c>
      <x:c r="K3933" s="130" t="n">
        <x:v>5</x:v>
      </x:c>
    </x:row>
    <x:row r="3934" ht="44" customHeight="1">
      <x:c r="A3934" s="121" t="str">
        <x:v>D6-H-V5-HOME-CM20-S3-REPONSE-B-01</x:v>
      </x:c>
      <x:c r="B3934" s="122" t="str">
        <x:v>D6-H-V5-HOME-CM20-S3</x:v>
      </x:c>
      <x:c r="C3934" s="122" t="str">
        <x:v>REPONSE</x:v>
      </x:c>
      <x:c r="D3934" s="122" t="str">
        <x:v>B</x:v>
      </x:c>
      <x:c r="E3934" s="123" t="n">
        <x:v>1</x:v>
      </x:c>
      <x:c r="F3934" s="122" t="str">
        <x:v>Volontaire des Veilles de la Lisière</x:v>
      </x:c>
      <x:c r="G3934" s="122" t="str">
        <x:v>Je reviendrai avec mes questions. Je veux le comparer à ce que je vois.</x:v>
      </x:c>
      <x:c r="H3934" s="122" t="str">
        <x:v>Réponse au choix retenu ; les autres réponses ne sont pas jouées.</x:v>
      </x:c>
      <x:c r="I3934" s="122" t="str">
        <x:v>Approche disponible dans l’état réel de la scène ; accord des personnes impliquées.</x:v>
      </x:c>
      <x:c r="J3934" s="122" t="str">
        <x:v>Maisons et vie des communautés</x:v>
      </x:c>
      <x:c r="K3934" s="125" t="n">
        <x:v>14</x:v>
      </x:c>
    </x:row>
    <x:row r="3935" ht="89" customHeight="1">
      <x:c r="A3935" s="126" t="str">
        <x:v>D6-H-V5-CNS-I01-OUV---01</x:v>
      </x:c>
      <x:c r="B3935" s="127" t="str">
        <x:v>D6-H-V5-CNS-I01</x:v>
      </x:c>
      <x:c r="C3935" s="127" t="str">
        <x:v>OUV</x:v>
      </x:c>
      <x:c r="D3935" s="127" t="str">
        <x:v>-</x:v>
      </x:c>
      <x:c r="E3935" s="128" t="n">
        <x:v>1</x:v>
      </x:c>
      <x:c r="F3935" s="127" t="str">
        <x:v>Asha</x:v>
      </x:c>
      <x:c r="G3935" s="127" t="str">
        <x:v>Il veut mener parce qu’il a frappé le dernier. J’avais trouvé le passage.</x:v>
      </x:c>
      <x:c r="H3935" s="127" t="str">
        <x:v>Le locuteur regarde le détail matériel concerné ; clic bref ou inclinaison du masque, sans traduction lexicale inventée.</x:v>
      </x:c>
      <x:c r="I3935" s="127" t="str">
        <x:v>Retour de chasse avec deux méthodes opposées ; La Veille Partagée possédée et opérationnelle en fin Elite ; personnes présentes ou remplaçant explicitement annoncé ; sièges réels disponibles ; aucune personne morte ou partie rappelée automatiquement.</x:v>
      </x:c>
      <x:c r="J3935" s="127" t="str">
        <x:v>Équipage et incidents de La Veille Partagée</x:v>
      </x:c>
      <x:c r="K3935" s="130" t="n">
        <x:v>13</x:v>
      </x:c>
    </x:row>
    <x:row r="3936" ht="74" customHeight="1">
      <x:c r="A3936" s="121" t="str">
        <x:v>D6-H-V5-CNS-I01-SUCCES---01</x:v>
      </x:c>
      <x:c r="B3936" s="122" t="str">
        <x:v>D6-H-V5-CNS-I01</x:v>
      </x:c>
      <x:c r="C3936" s="122" t="str">
        <x:v>SUCCES</x:v>
      </x:c>
      <x:c r="D3936" s="122" t="str">
        <x:v>-</x:v>
      </x:c>
      <x:c r="E3936" s="123" t="n">
        <x:v>1</x:v>
      </x:c>
      <x:c r="F3936" s="122" t="str">
        <x:v>Asha</x:v>
      </x:c>
      <x:c r="G3936" s="122" t="str">
        <x:v>L’épreuve a montré qui prendra chaque responsabilité pour cette sortie.</x:v>
      </x:c>
      <x:c r="H3936" s="122" t="str">
        <x:v>Après le geste final réellement réussi ; regard ou main vers son résultat visible.</x:v>
      </x:c>
      <x:c r="I3936" s="122" t="str">
        <x:v>Résultat correspondant effectivement constaté ; remplace ou supprime la ligne si choix de refus/différé/observation. Ne jamais jouer une victoire non acquise.</x:v>
      </x:c>
      <x:c r="J3936" s="122" t="str">
        <x:v>Équipage et incidents de La Veille Partagée</x:v>
      </x:c>
      <x:c r="K3936" s="125" t="n">
        <x:v>10</x:v>
      </x:c>
    </x:row>
    <x:row r="3937" ht="44" customHeight="1">
      <x:c r="A3937" s="126" t="str">
        <x:v>D6-H-V5-CNS-I01-ECHEC---01</x:v>
      </x:c>
      <x:c r="B3937" s="127" t="str">
        <x:v>D6-H-V5-CNS-I01</x:v>
      </x:c>
      <x:c r="C3937" s="127" t="str">
        <x:v>ECHEC</x:v>
      </x:c>
      <x:c r="D3937" s="127" t="str">
        <x:v>-</x:v>
      </x:c>
      <x:c r="E3937" s="128" t="n">
        <x:v>1</x:v>
      </x:c>
      <x:c r="F3937" s="127" t="str">
        <x:v>Asha</x:v>
      </x:c>
      <x:c r="G3937" s="127" t="str">
        <x:v>Les limites ne sont pas acceptées. Rien ne commence dans cette coursive.</x:v>
      </x:c>
      <x:c r="H3937" s="127" t="str">
        <x:v>Au dernier état stable ; geste arrêté, aucune perte ou casse ajoutée par la réplique.</x:v>
      </x:c>
      <x:c r="I3937" s="127" t="str">
        <x:v>Échec ou blocage correspondant effectivement observé ; les dégâts, objets et positions persistent.</x:v>
      </x:c>
      <x:c r="J3937" s="127" t="str">
        <x:v>Équipage et incidents de La Veille Partagée</x:v>
      </x:c>
      <x:c r="K3937" s="130" t="n">
        <x:v>12</x:v>
      </x:c>
    </x:row>
    <x:row r="3938" ht="44" customHeight="1">
      <x:c r="A3938" s="121" t="str">
        <x:v>D6-H-V5-CNS-I01-REPRISE---01</x:v>
      </x:c>
      <x:c r="B3938" s="122" t="str">
        <x:v>D6-H-V5-CNS-I01</x:v>
      </x:c>
      <x:c r="C3938" s="122" t="str">
        <x:v>REPRISE</x:v>
      </x:c>
      <x:c r="D3938" s="122" t="str">
        <x:v>-</x:v>
      </x:c>
      <x:c r="E3938" s="123" t="n">
        <x:v>1</x:v>
      </x:c>
      <x:c r="F3938" s="122" t="str">
        <x:v>Asha</x:v>
      </x:c>
      <x:c r="G3938" s="122" t="str">
        <x:v>Le terrain est prêt ; il reste votre accord sur le dernier passage.</x:v>
      </x:c>
      <x:c r="H3938" s="122" t="str">
        <x:v>Désigne l’étape encore inachevée sans répéter les gestes déjà validés.</x:v>
      </x:c>
      <x:c r="I3938" s="122" t="str">
        <x:v>Réinteraction volontaire après interruption ; état de l’action conservé.</x:v>
      </x:c>
      <x:c r="J3938" s="122" t="str">
        <x:v>Équipage et incidents de La Veille Partagée</x:v>
      </x:c>
      <x:c r="K3938" s="125" t="n">
        <x:v>13</x:v>
      </x:c>
    </x:row>
    <x:row r="3939" ht="44" customHeight="1">
      <x:c r="A3939" s="126" t="str">
        <x:v>D6-H-V5-CNS-I01-CHOIX-A-01</x:v>
      </x:c>
      <x:c r="B3939" s="127" t="str">
        <x:v>D6-H-V5-CNS-I01</x:v>
      </x:c>
      <x:c r="C3939" s="127" t="str">
        <x:v>CHOIX</x:v>
      </x:c>
      <x:c r="D3939" s="127" t="str">
        <x:v>A</x:v>
      </x:c>
      <x:c r="E3939" s="128" t="n">
        <x:v>1</x:v>
      </x:c>
      <x:c r="F3939" s="127" t="str">
        <x:v>Joueur</x:v>
      </x:c>
      <x:c r="G3939" s="127" t="str">
        <x:v>Montrez vos méthodes sur la même piste.</x:v>
      </x:c>
      <x:c r="H3939" s="127" t="str">
        <x:v>Regarder la personne ou l’appui concerné ; intention, pas résultat.</x:v>
      </x:c>
      <x:c r="I3939" s="127" t="str">
        <x:v>Approche disponible dans l’état réel de la scène ; accord des personnes impliquées.</x:v>
      </x:c>
      <x:c r="J3939" s="127" t="str">
        <x:v>Équipage et incidents de La Veille Partagée</x:v>
      </x:c>
      <x:c r="K3939" s="130" t="n">
        <x:v>7</x:v>
      </x:c>
    </x:row>
    <x:row r="3940" ht="44" customHeight="1">
      <x:c r="A3940" s="121" t="str">
        <x:v>D6-H-V5-CNS-I01-REPONSE-A-01</x:v>
      </x:c>
      <x:c r="B3940" s="122" t="str">
        <x:v>D6-H-V5-CNS-I01</x:v>
      </x:c>
      <x:c r="C3940" s="122" t="str">
        <x:v>REPONSE</x:v>
      </x:c>
      <x:c r="D3940" s="122" t="str">
        <x:v>A</x:v>
      </x:c>
      <x:c r="E3940" s="123" t="n">
        <x:v>1</x:v>
      </x:c>
      <x:c r="F3940" s="122" t="str">
        <x:v>Asha</x:v>
      </x:c>
      <x:c r="G3940" s="122" t="str">
        <x:v>Prépare les indices. Je guiderai une section, puis je le laisserai faire.</x:v>
      </x:c>
      <x:c r="H3940" s="122" t="str">
        <x:v>Réponse au choix retenu ; les autres réponses ne sont pas jouées.</x:v>
      </x:c>
      <x:c r="I3940" s="122" t="str">
        <x:v>Approche disponible dans l’état réel de la scène ; accord des personnes impliquées.</x:v>
      </x:c>
      <x:c r="J3940" s="122" t="str">
        <x:v>Équipage et incidents de La Veille Partagée</x:v>
      </x:c>
      <x:c r="K3940" s="125" t="n">
        <x:v>12</x:v>
      </x:c>
    </x:row>
    <x:row r="3941" ht="44" customHeight="1">
      <x:c r="A3941" s="126" t="str">
        <x:v>D6-H-V5-CNS-I01-CHOIX-B-01</x:v>
      </x:c>
      <x:c r="B3941" s="127" t="str">
        <x:v>D6-H-V5-CNS-I01</x:v>
      </x:c>
      <x:c r="C3941" s="127" t="str">
        <x:v>CHOIX</x:v>
      </x:c>
      <x:c r="D3941" s="127" t="str">
        <x:v>B</x:v>
      </x:c>
      <x:c r="E3941" s="128" t="n">
        <x:v>1</x:v>
      </x:c>
      <x:c r="F3941" s="127" t="str">
        <x:v>Joueur</x:v>
      </x:c>
      <x:c r="G3941" s="127" t="str">
        <x:v>Une épreuve limitée. Le résultat vaut pour la prochaine sortie.</x:v>
      </x:c>
      <x:c r="H3941" s="127" t="str">
        <x:v>Regarder la personne ou l’appui concerné ; intention, pas résultat.</x:v>
      </x:c>
      <x:c r="I3941" s="127" t="str">
        <x:v>Approche disponible dans l’état réel de la scène ; accord des personnes impliquées.</x:v>
      </x:c>
      <x:c r="J3941" s="127" t="str">
        <x:v>Équipage et incidents de La Veille Partagée</x:v>
      </x:c>
      <x:c r="K3941" s="130" t="n">
        <x:v>10</x:v>
      </x:c>
    </x:row>
    <x:row r="3942" ht="44" customHeight="1">
      <x:c r="A3942" s="121" t="str">
        <x:v>D6-H-V5-CNS-I01-REPONSE-B-01</x:v>
      </x:c>
      <x:c r="B3942" s="122" t="str">
        <x:v>D6-H-V5-CNS-I01</x:v>
      </x:c>
      <x:c r="C3942" s="122" t="str">
        <x:v>REPONSE</x:v>
      </x:c>
      <x:c r="D3942" s="122" t="str">
        <x:v>B</x:v>
      </x:c>
      <x:c r="E3942" s="123" t="n">
        <x:v>1</x:v>
      </x:c>
      <x:c r="F3942" s="122" t="str">
        <x:v>Varo</x:v>
      </x:c>
      <x:c r="G3942" s="122" t="str">
        <x:v>Je pose mes limites avant les tiennes. Une sortie, pas toutes celles qui suivront.</x:v>
      </x:c>
      <x:c r="H3942" s="122" t="str">
        <x:v>Réponse au choix retenu ; les autres réponses ne sont pas jouées.</x:v>
      </x:c>
      <x:c r="I3942" s="122" t="str">
        <x:v>Approche disponible dans l’état réel de la scène ; accord des personnes impliquées.</x:v>
      </x:c>
      <x:c r="J3942" s="122" t="str">
        <x:v>Équipage et incidents de La Veille Partagée</x:v>
      </x:c>
      <x:c r="K3942" s="125" t="n">
        <x:v>14</x:v>
      </x:c>
    </x:row>
    <x:row r="3943" ht="89" customHeight="1">
      <x:c r="A3943" s="126" t="str">
        <x:v>D6-H-V5-CNS-I02-OUV---01</x:v>
      </x:c>
      <x:c r="B3943" s="127" t="str">
        <x:v>D6-H-V5-CNS-I02</x:v>
      </x:c>
      <x:c r="C3943" s="127" t="str">
        <x:v>OUV</x:v>
      </x:c>
      <x:c r="D3943" s="127" t="str">
        <x:v>-</x:v>
      </x:c>
      <x:c r="E3943" s="128" t="n">
        <x:v>1</x:v>
      </x:c>
      <x:c r="F3943" s="127" t="str">
        <x:v>Sera</x:v>
      </x:c>
      <x:c r="G3943" s="127" t="str">
        <x:v>La proie traverse les débris. Nous lui avons promis une chasse, pas notre retour.</x:v>
      </x:c>
      <x:c r="H3943" s="127" t="str">
        <x:v>Le locuteur regarde le détail matériel concerné ; clic bref ou inclinaison du masque, sans traduction lexicale inventée.</x:v>
      </x:c>
      <x:c r="I3943" s="127" t="str">
        <x:v>Route de chasse devenue plus risquée ; La Veille Partagée possédée et opérationnelle en fin Elite ; personnes présentes ou remplaçant explicitement annoncé ; sièges réels disponibles ; aucune personne morte ou partie rappelée automatiquement.</x:v>
      </x:c>
      <x:c r="J3943" s="127" t="str">
        <x:v>Équipage et incidents de La Veille Partagée</x:v>
      </x:c>
      <x:c r="K3943" s="130" t="n">
        <x:v>14</x:v>
      </x:c>
    </x:row>
    <x:row r="3944" ht="74" customHeight="1">
      <x:c r="A3944" s="121" t="str">
        <x:v>D6-H-V5-CNS-I02-SUCCES---01</x:v>
      </x:c>
      <x:c r="B3944" s="122" t="str">
        <x:v>D6-H-V5-CNS-I02</x:v>
      </x:c>
      <x:c r="C3944" s="122" t="str">
        <x:v>SUCCES</x:v>
      </x:c>
      <x:c r="D3944" s="122" t="str">
        <x:v>-</x:v>
      </x:c>
      <x:c r="E3944" s="123" t="n">
        <x:v>1</x:v>
      </x:c>
      <x:c r="F3944" s="122" t="str">
        <x:v>Sera</x:v>
      </x:c>
      <x:c r="G3944" s="122" t="str">
        <x:v>Notre route de retour est tenue. La chasse suivra son résultat réel.</x:v>
      </x:c>
      <x:c r="H3944" s="122" t="str">
        <x:v>Après le geste final réellement réussi ; regard ou main vers son résultat visible.</x:v>
      </x:c>
      <x:c r="I3944" s="122" t="str">
        <x:v>Résultat correspondant effectivement constaté ; remplace ou supprime la ligne si choix de refus/différé/observation. Ne jamais jouer une victoire non acquise.</x:v>
      </x:c>
      <x:c r="J3944" s="122" t="str">
        <x:v>Équipage et incidents de La Veille Partagée</x:v>
      </x:c>
      <x:c r="K3944" s="125" t="n">
        <x:v>12</x:v>
      </x:c>
    </x:row>
    <x:row r="3945" ht="44" customHeight="1">
      <x:c r="A3945" s="126" t="str">
        <x:v>D6-H-V5-CNS-I02-ECHEC---01</x:v>
      </x:c>
      <x:c r="B3945" s="127" t="str">
        <x:v>D6-H-V5-CNS-I02</x:v>
      </x:c>
      <x:c r="C3945" s="127" t="str">
        <x:v>ECHEC</x:v>
      </x:c>
      <x:c r="D3945" s="127" t="str">
        <x:v>-</x:v>
      </x:c>
      <x:c r="E3945" s="128" t="n">
        <x:v>1</x:v>
      </x:c>
      <x:c r="F3945" s="127" t="str">
        <x:v>Sera</x:v>
      </x:c>
      <x:c r="G3945" s="127" t="str">
        <x:v>Ce passage n’a toujours pas été vu. Je ne l’engage pas sur une supposition.</x:v>
      </x:c>
      <x:c r="H3945" s="127" t="str">
        <x:v>Au dernier état stable ; geste arrêté, aucune perte ou casse ajoutée par la réplique.</x:v>
      </x:c>
      <x:c r="I3945" s="127" t="str">
        <x:v>Échec ou blocage correspondant effectivement observé ; les dégâts, objets et positions persistent.</x:v>
      </x:c>
      <x:c r="J3945" s="127" t="str">
        <x:v>Équipage et incidents de La Veille Partagée</x:v>
      </x:c>
      <x:c r="K3945" s="130" t="n">
        <x:v>14</x:v>
      </x:c>
    </x:row>
    <x:row r="3946" ht="44" customHeight="1">
      <x:c r="A3946" s="121" t="str">
        <x:v>D6-H-V5-CNS-I02-REPRISE---01</x:v>
      </x:c>
      <x:c r="B3946" s="122" t="str">
        <x:v>D6-H-V5-CNS-I02</x:v>
      </x:c>
      <x:c r="C3946" s="122" t="str">
        <x:v>REPRISE</x:v>
      </x:c>
      <x:c r="D3946" s="122" t="str">
        <x:v>-</x:v>
      </x:c>
      <x:c r="E3946" s="123" t="n">
        <x:v>1</x:v>
      </x:c>
      <x:c r="F3946" s="122" t="str">
        <x:v>Sera</x:v>
      </x:c>
      <x:c r="G3946" s="122" t="str">
        <x:v>Nous sommes au dernier repère sûr ; la proie a continué sans nous.</x:v>
      </x:c>
      <x:c r="H3946" s="122" t="str">
        <x:v>Désigne l’étape encore inachevée sans répéter les gestes déjà validés.</x:v>
      </x:c>
      <x:c r="I3946" s="122" t="str">
        <x:v>Réinteraction volontaire après interruption ; état de l’action conservé.</x:v>
      </x:c>
      <x:c r="J3946" s="122" t="str">
        <x:v>Équipage et incidents de La Veille Partagée</x:v>
      </x:c>
      <x:c r="K3946" s="125" t="n">
        <x:v>13</x:v>
      </x:c>
    </x:row>
    <x:row r="3947" ht="44" customHeight="1">
      <x:c r="A3947" s="126" t="str">
        <x:v>D6-H-V5-CNS-I02-CHOIX-A-01</x:v>
      </x:c>
      <x:c r="B3947" s="127" t="str">
        <x:v>D6-H-V5-CNS-I02</x:v>
      </x:c>
      <x:c r="C3947" s="127" t="str">
        <x:v>CHOIX</x:v>
      </x:c>
      <x:c r="D3947" s="127" t="str">
        <x:v>A</x:v>
      </x:c>
      <x:c r="E3947" s="128" t="n">
        <x:v>1</x:v>
      </x:c>
      <x:c r="F3947" s="127" t="str">
        <x:v>Joueur</x:v>
      </x:c>
      <x:c r="G3947" s="127" t="str">
        <x:v>La navette reconnaît le détour. Nous reprendrons si la piste reste ouverte.</x:v>
      </x:c>
      <x:c r="H3947" s="127" t="str">
        <x:v>Regarder la personne ou l’appui concerné ; intention, pas résultat.</x:v>
      </x:c>
      <x:c r="I3947" s="127" t="str">
        <x:v>Approche disponible dans l’état réel de la scène ; accord des personnes impliquées.</x:v>
      </x:c>
      <x:c r="J3947" s="127" t="str">
        <x:v>Équipage et incidents de La Veille Partagée</x:v>
      </x:c>
      <x:c r="K3947" s="130" t="n">
        <x:v>12</x:v>
      </x:c>
    </x:row>
    <x:row r="3948" ht="44" customHeight="1">
      <x:c r="A3948" s="121" t="str">
        <x:v>D6-H-V5-CNS-I02-REPONSE-A-01</x:v>
      </x:c>
      <x:c r="B3948" s="122" t="str">
        <x:v>D6-H-V5-CNS-I02</x:v>
      </x:c>
      <x:c r="C3948" s="122" t="str">
        <x:v>REPONSE</x:v>
      </x:c>
      <x:c r="D3948" s="122" t="str">
        <x:v>A</x:v>
      </x:c>
      <x:c r="E3948" s="123" t="n">
        <x:v>1</x:v>
      </x:c>
      <x:c r="F3948" s="122" t="str">
        <x:v>Sera</x:v>
      </x:c>
      <x:c r="G3948" s="122" t="str">
        <x:v>Je garde cette vitesse pendant la reconnaissance. Rapporte-moi des repères, pas une assurance.</x:v>
      </x:c>
      <x:c r="H3948" s="122" t="str">
        <x:v>Réponse au choix retenu ; les autres réponses ne sont pas jouées.</x:v>
      </x:c>
      <x:c r="I3948" s="122" t="str">
        <x:v>Approche disponible dans l’état réel de la scène ; accord des personnes impliquées.</x:v>
      </x:c>
      <x:c r="J3948" s="122" t="str">
        <x:v>Équipage et incidents de La Veille Partagée</x:v>
      </x:c>
      <x:c r="K3948" s="125" t="n">
        <x:v>13</x:v>
      </x:c>
    </x:row>
    <x:row r="3949" ht="44" customHeight="1">
      <x:c r="A3949" s="126" t="str">
        <x:v>D6-H-V5-CNS-I02-CHOIX-B-01</x:v>
      </x:c>
      <x:c r="B3949" s="127" t="str">
        <x:v>D6-H-V5-CNS-I02</x:v>
      </x:c>
      <x:c r="C3949" s="127" t="str">
        <x:v>CHOIX</x:v>
      </x:c>
      <x:c r="D3949" s="127" t="str">
        <x:v>B</x:v>
      </x:c>
      <x:c r="E3949" s="128" t="n">
        <x:v>1</x:v>
      </x:c>
      <x:c r="F3949" s="127" t="str">
        <x:v>Joueur</x:v>
      </x:c>
      <x:c r="G3949" s="127" t="str">
        <x:v>Nous rompons. Trouve une halte pour préparer une autre chasse.</x:v>
      </x:c>
      <x:c r="H3949" s="127" t="str">
        <x:v>Regarder la personne ou l’appui concerné ; intention, pas résultat.</x:v>
      </x:c>
      <x:c r="I3949" s="127" t="str">
        <x:v>Approche disponible dans l’état réel de la scène ; accord des personnes impliquées.</x:v>
      </x:c>
      <x:c r="J3949" s="127" t="str">
        <x:v>Équipage et incidents de La Veille Partagée</x:v>
      </x:c>
      <x:c r="K3949" s="130" t="n">
        <x:v>10</x:v>
      </x:c>
    </x:row>
    <x:row r="3950" ht="44" customHeight="1">
      <x:c r="A3950" s="121" t="str">
        <x:v>D6-H-V5-CNS-I02-REPONSE-B-01</x:v>
      </x:c>
      <x:c r="B3950" s="122" t="str">
        <x:v>D6-H-V5-CNS-I02</x:v>
      </x:c>
      <x:c r="C3950" s="122" t="str">
        <x:v>REPONSE</x:v>
      </x:c>
      <x:c r="D3950" s="122" t="str">
        <x:v>B</x:v>
      </x:c>
      <x:c r="E3950" s="123" t="n">
        <x:v>1</x:v>
      </x:c>
      <x:c r="F3950" s="122" t="str">
        <x:v>Tarek</x:v>
      </x:c>
      <x:c r="G3950" s="122" t="str">
        <x:v>J’ai une route connue jusqu’à la halte. Le secteur de débris restera à explorer.</x:v>
      </x:c>
      <x:c r="H3950" s="122" t="str">
        <x:v>Réponse au choix retenu ; les autres réponses ne sont pas jouées.</x:v>
      </x:c>
      <x:c r="I3950" s="122" t="str">
        <x:v>Approche disponible dans l’état réel de la scène ; accord des personnes impliquées.</x:v>
      </x:c>
      <x:c r="J3950" s="122" t="str">
        <x:v>Équipage et incidents de La Veille Partagée</x:v>
      </x:c>
      <x:c r="K3950" s="125" t="n">
        <x:v>14</x:v>
      </x:c>
    </x:row>
    <x:row r="3951" ht="89" customHeight="1">
      <x:c r="A3951" s="126" t="str">
        <x:v>D6-H-V5-CNS-I03-OUV---01</x:v>
      </x:c>
      <x:c r="B3951" s="127" t="str">
        <x:v>D6-H-V5-CNS-I03</x:v>
      </x:c>
      <x:c r="C3951" s="127" t="str">
        <x:v>OUV</x:v>
      </x:c>
      <x:c r="D3951" s="127" t="str">
        <x:v>-</x:v>
      </x:c>
      <x:c r="E3951" s="128" t="n">
        <x:v>1</x:v>
      </x:c>
      <x:c r="F3951" s="127" t="str">
        <x:v>Vesh</x:v>
      </x:c>
      <x:c r="G3951" s="127" t="str">
        <x:v>Regarde son appui après la frappe. Il le cache en tournant vers la cible.</x:v>
      </x:c>
      <x:c r="H3951" s="127" t="str">
        <x:v>Le locuteur regarde le détail matériel concerné ; clic bref ou inclinaison du masque, sans traduction lexicale inventée.</x:v>
      </x:c>
      <x:c r="I3951" s="127" t="str">
        <x:v>Vétéran revenu avec limitation fictionnelle ; La Veille Partagée possédée et opérationnelle en fin Elite ; personnes présentes ou remplaçant explicitement annoncé ; sièges réels disponibles ; aucune personne morte ou partie rappelée automatiquement.</x:v>
      </x:c>
      <x:c r="J3951" s="127" t="str">
        <x:v>Équipage et incidents de La Veille Partagée</x:v>
      </x:c>
      <x:c r="K3951" s="130" t="n">
        <x:v>14</x:v>
      </x:c>
    </x:row>
    <x:row r="3952" ht="74" customHeight="1">
      <x:c r="A3952" s="121" t="str">
        <x:v>D6-H-V5-CNS-I03-SUCCES---01</x:v>
      </x:c>
      <x:c r="B3952" s="122" t="str">
        <x:v>D6-H-V5-CNS-I03</x:v>
      </x:c>
      <x:c r="C3952" s="122" t="str">
        <x:v>SUCCES</x:v>
      </x:c>
      <x:c r="D3952" s="122" t="str">
        <x:v>-</x:v>
      </x:c>
      <x:c r="E3952" s="123" t="n">
        <x:v>1</x:v>
      </x:c>
      <x:c r="F3952" s="122" t="str">
        <x:v>Vesh</x:v>
      </x:c>
      <x:c r="G3952" s="122" t="str">
        <x:v>Le rôle choisi tient compte du mouvement que nous venons d’observer.</x:v>
      </x:c>
      <x:c r="H3952" s="122" t="str">
        <x:v>Après le geste final réellement réussi ; regard ou main vers son résultat visible.</x:v>
      </x:c>
      <x:c r="I3952" s="122" t="str">
        <x:v>Résultat correspondant effectivement constaté ; remplace ou supprime la ligne si choix de refus/différé/observation. Ne jamais jouer une victoire non acquise.</x:v>
      </x:c>
      <x:c r="J3952" s="122" t="str">
        <x:v>Équipage et incidents de La Veille Partagée</x:v>
      </x:c>
      <x:c r="K3952" s="125" t="n">
        <x:v>11</x:v>
      </x:c>
    </x:row>
    <x:row r="3953" ht="44" customHeight="1">
      <x:c r="A3953" s="126" t="str">
        <x:v>D6-H-V5-CNS-I03-ECHEC---01</x:v>
      </x:c>
      <x:c r="B3953" s="127" t="str">
        <x:v>D6-H-V5-CNS-I03</x:v>
      </x:c>
      <x:c r="C3953" s="127" t="str">
        <x:v>ECHEC</x:v>
      </x:c>
      <x:c r="D3953" s="127" t="str">
        <x:v>-</x:v>
      </x:c>
      <x:c r="E3953" s="128" t="n">
        <x:v>1</x:v>
      </x:c>
      <x:c r="F3953" s="127" t="str">
        <x:v>Vesh</x:v>
      </x:c>
      <x:c r="G3953" s="127" t="str">
        <x:v>Il ne tient pas cet appui. Nous arrêtons l’essai ici.</x:v>
      </x:c>
      <x:c r="H3953" s="127" t="str">
        <x:v>Au dernier état stable ; geste arrêté, aucune perte ou casse ajoutée par la réplique.</x:v>
      </x:c>
      <x:c r="I3953" s="127" t="str">
        <x:v>Échec ou blocage correspondant effectivement observé ; les dégâts, objets et positions persistent.</x:v>
      </x:c>
      <x:c r="J3953" s="127" t="str">
        <x:v>Équipage et incidents de La Veille Partagée</x:v>
      </x:c>
      <x:c r="K3953" s="130" t="n">
        <x:v>10</x:v>
      </x:c>
    </x:row>
    <x:row r="3954" ht="44" customHeight="1">
      <x:c r="A3954" s="121" t="str">
        <x:v>D6-H-V5-CNS-I03-REPRISE---01</x:v>
      </x:c>
      <x:c r="B3954" s="122" t="str">
        <x:v>D6-H-V5-CNS-I03</x:v>
      </x:c>
      <x:c r="C3954" s="122" t="str">
        <x:v>REPRISE</x:v>
      </x:c>
      <x:c r="D3954" s="122" t="str">
        <x:v>-</x:v>
      </x:c>
      <x:c r="E3954" s="123" t="n">
        <x:v>1</x:v>
      </x:c>
      <x:c r="F3954" s="122" t="str">
        <x:v>Vesh</x:v>
      </x:c>
      <x:c r="G3954" s="122" t="str">
        <x:v>Reprenons par le geste qu’il tient encore, avant de proposer la sortie.</x:v>
      </x:c>
      <x:c r="H3954" s="122" t="str">
        <x:v>Désigne l’étape encore inachevée sans répéter les gestes déjà validés.</x:v>
      </x:c>
      <x:c r="I3954" s="122" t="str">
        <x:v>Réinteraction volontaire après interruption ; état de l’action conservé.</x:v>
      </x:c>
      <x:c r="J3954" s="122" t="str">
        <x:v>Équipage et incidents de La Veille Partagée</x:v>
      </x:c>
      <x:c r="K3954" s="125" t="n">
        <x:v>12</x:v>
      </x:c>
    </x:row>
    <x:row r="3955" ht="44" customHeight="1">
      <x:c r="A3955" s="126" t="str">
        <x:v>D6-H-V5-CNS-I03-CHOIX-A-01</x:v>
      </x:c>
      <x:c r="B3955" s="127" t="str">
        <x:v>D6-H-V5-CNS-I03</x:v>
      </x:c>
      <x:c r="C3955" s="127" t="str">
        <x:v>CHOIX</x:v>
      </x:c>
      <x:c r="D3955" s="127" t="str">
        <x:v>A</x:v>
      </x:c>
      <x:c r="E3955" s="128" t="n">
        <x:v>1</x:v>
      </x:c>
      <x:c r="F3955" s="127" t="str">
        <x:v>Joueur</x:v>
      </x:c>
      <x:c r="G3955" s="127" t="str">
        <x:v>Un exercice adapté, puis un poste de couverture.</x:v>
      </x:c>
      <x:c r="H3955" s="127" t="str">
        <x:v>Regarder la personne ou l’appui concerné ; intention, pas résultat.</x:v>
      </x:c>
      <x:c r="I3955" s="127" t="str">
        <x:v>Approche disponible dans l’état réel de la scène ; accord des personnes impliquées.</x:v>
      </x:c>
      <x:c r="J3955" s="127" t="str">
        <x:v>Équipage et incidents de La Veille Partagée</x:v>
      </x:c>
      <x:c r="K3955" s="130" t="n">
        <x:v>8</x:v>
      </x:c>
    </x:row>
    <x:row r="3956" ht="44" customHeight="1">
      <x:c r="A3956" s="121" t="str">
        <x:v>D6-H-V5-CNS-I03-REPONSE-A-01</x:v>
      </x:c>
      <x:c r="B3956" s="122" t="str">
        <x:v>D6-H-V5-CNS-I03</x:v>
      </x:c>
      <x:c r="C3956" s="122" t="str">
        <x:v>REPONSE</x:v>
      </x:c>
      <x:c r="D3956" s="122" t="str">
        <x:v>A</x:v>
      </x:c>
      <x:c r="E3956" s="123" t="n">
        <x:v>1</x:v>
      </x:c>
      <x:c r="F3956" s="122" t="str">
        <x:v>Vesh</x:v>
      </x:c>
      <x:c r="G3956" s="122" t="str">
        <x:v>Je vérifierai ce qu’il peut tenir. Son envie ne répare pas encore son mouvement.</x:v>
      </x:c>
      <x:c r="H3956" s="122" t="str">
        <x:v>Réponse au choix retenu ; les autres réponses ne sont pas jouées.</x:v>
      </x:c>
      <x:c r="I3956" s="122" t="str">
        <x:v>Approche disponible dans l’état réel de la scène ; accord des personnes impliquées.</x:v>
      </x:c>
      <x:c r="J3956" s="122" t="str">
        <x:v>Équipage et incidents de La Veille Partagée</x:v>
      </x:c>
      <x:c r="K3956" s="125" t="n">
        <x:v>14</x:v>
      </x:c>
    </x:row>
    <x:row r="3957" ht="44" customHeight="1">
      <x:c r="A3957" s="126" t="str">
        <x:v>D6-H-V5-CNS-I03-CHOIX-B-01</x:v>
      </x:c>
      <x:c r="B3957" s="127" t="str">
        <x:v>D6-H-V5-CNS-I03</x:v>
      </x:c>
      <x:c r="C3957" s="127" t="str">
        <x:v>CHOIX</x:v>
      </x:c>
      <x:c r="D3957" s="127" t="str">
        <x:v>B</x:v>
      </x:c>
      <x:c r="E3957" s="128" t="n">
        <x:v>1</x:v>
      </x:c>
      <x:c r="F3957" s="127" t="str">
        <x:v>Joueur</x:v>
      </x:c>
      <x:c r="G3957" s="127" t="str">
        <x:v>Il se repose. Un volontaire apprendra son poste.</x:v>
      </x:c>
      <x:c r="H3957" s="127" t="str">
        <x:v>Regarder la personne ou l’appui concerné ; intention, pas résultat.</x:v>
      </x:c>
      <x:c r="I3957" s="127" t="str">
        <x:v>Approche disponible dans l’état réel de la scène ; accord des personnes impliquées.</x:v>
      </x:c>
      <x:c r="J3957" s="127" t="str">
        <x:v>Équipage et incidents de La Veille Partagée</x:v>
      </x:c>
      <x:c r="K3957" s="130" t="n">
        <x:v>8</x:v>
      </x:c>
    </x:row>
    <x:row r="3958" ht="44" customHeight="1">
      <x:c r="A3958" s="121" t="str">
        <x:v>D6-H-V5-CNS-I03-REPONSE-B-01</x:v>
      </x:c>
      <x:c r="B3958" s="122" t="str">
        <x:v>D6-H-V5-CNS-I03</x:v>
      </x:c>
      <x:c r="C3958" s="122" t="str">
        <x:v>REPONSE</x:v>
      </x:c>
      <x:c r="D3958" s="122" t="str">
        <x:v>B</x:v>
      </x:c>
      <x:c r="E3958" s="123" t="n">
        <x:v>1</x:v>
      </x:c>
      <x:c r="F3958" s="122" t="str">
        <x:v>Varo</x:v>
      </x:c>
      <x:c r="G3958" s="122" t="str">
        <x:v>Je prépare l’exercice pour la relève. Elle devra le jouer, pas porter seulement son nom.</x:v>
      </x:c>
      <x:c r="H3958" s="122" t="str">
        <x:v>Réponse au choix retenu ; les autres réponses ne sont pas jouées.</x:v>
      </x:c>
      <x:c r="I3958" s="122" t="str">
        <x:v>Approche disponible dans l’état réel de la scène ; accord des personnes impliquées.</x:v>
      </x:c>
      <x:c r="J3958" s="122" t="str">
        <x:v>Équipage et incidents de La Veille Partagée</x:v>
      </x:c>
      <x:c r="K3958" s="125" t="n">
        <x:v>15</x:v>
      </x:c>
    </x:row>
    <x:row r="3959" ht="89" customHeight="1">
      <x:c r="A3959" s="126" t="str">
        <x:v>D6-H-V5-CNS-I04-OUV---01</x:v>
      </x:c>
      <x:c r="B3959" s="127" t="str">
        <x:v>D6-H-V5-CNS-I04</x:v>
      </x:c>
      <x:c r="C3959" s="127" t="str">
        <x:v>OUV</x:v>
      </x:c>
      <x:c r="D3959" s="127" t="str">
        <x:v>-</x:v>
      </x:c>
      <x:c r="E3959" s="128" t="n">
        <x:v>1</x:v>
      </x:c>
      <x:c r="F3959" s="127" t="str">
        <x:v>Nema</x:v>
      </x:c>
      <x:c r="G3959" s="127" t="str">
        <x:v>Vous entendez un défi. J’entends surtout un morceau qui manque.</x:v>
      </x:c>
      <x:c r="H3959" s="127" t="str">
        <x:v>Le locuteur regarde le détail matériel concerné ; clic bref ou inclinaison du masque, sans traduction lexicale inventée.</x:v>
      </x:c>
      <x:c r="I3959" s="127" t="str">
        <x:v>Appel fragmentaire reçu ; La Veille Partagée possédée et opérationnelle en fin Elite ; personnes présentes ou remplaçant explicitement annoncé ; sièges réels disponibles ; aucune personne morte ou partie rappelée automatiquement.</x:v>
      </x:c>
      <x:c r="J3959" s="127" t="str">
        <x:v>Équipage et incidents de La Veille Partagée</x:v>
      </x:c>
      <x:c r="K3959" s="130" t="n">
        <x:v>10</x:v>
      </x:c>
    </x:row>
    <x:row r="3960" ht="74" customHeight="1">
      <x:c r="A3960" s="121" t="str">
        <x:v>D6-H-V5-CNS-I04-SUCCES---01</x:v>
      </x:c>
      <x:c r="B3960" s="122" t="str">
        <x:v>D6-H-V5-CNS-I04</x:v>
      </x:c>
      <x:c r="C3960" s="122" t="str">
        <x:v>SUCCES</x:v>
      </x:c>
      <x:c r="D3960" s="122" t="str">
        <x:v>-</x:v>
      </x:c>
      <x:c r="E3960" s="123" t="n">
        <x:v>1</x:v>
      </x:c>
      <x:c r="F3960" s="122" t="str">
        <x:v>Nema</x:v>
      </x:c>
      <x:c r="G3960" s="122" t="str">
        <x:v>Nous avons assez d’éléments pour la réponse retenue ; le reste demeure incertain.</x:v>
      </x:c>
      <x:c r="H3960" s="122" t="str">
        <x:v>Après le geste final réellement réussi ; regard ou main vers son résultat visible.</x:v>
      </x:c>
      <x:c r="I3960" s="122" t="str">
        <x:v>Résultat correspondant effectivement constaté ; remplace ou supprime la ligne si choix de refus/différé/observation. Ne jamais jouer une victoire non acquise.</x:v>
      </x:c>
      <x:c r="J3960" s="122" t="str">
        <x:v>Équipage et incidents de La Veille Partagée</x:v>
      </x:c>
      <x:c r="K3960" s="125" t="n">
        <x:v>13</x:v>
      </x:c>
    </x:row>
    <x:row r="3961" ht="44" customHeight="1">
      <x:c r="A3961" s="126" t="str">
        <x:v>D6-H-V5-CNS-I04-ECHEC---01</x:v>
      </x:c>
      <x:c r="B3961" s="127" t="str">
        <x:v>D6-H-V5-CNS-I04</x:v>
      </x:c>
      <x:c r="C3961" s="127" t="str">
        <x:v>ECHEC</x:v>
      </x:c>
      <x:c r="D3961" s="127" t="str">
        <x:v>-</x:v>
      </x:c>
      <x:c r="E3961" s="128" t="n">
        <x:v>1</x:v>
      </x:c>
      <x:c r="F3961" s="127" t="str">
        <x:v>Nema</x:v>
      </x:c>
      <x:c r="G3961" s="127" t="str">
        <x:v>Ce fragment peut encore correspondre aux deux appels. N’ajoutons pas la fin.</x:v>
      </x:c>
      <x:c r="H3961" s="127" t="str">
        <x:v>Au dernier état stable ; geste arrêté, aucune perte ou casse ajoutée par la réplique.</x:v>
      </x:c>
      <x:c r="I3961" s="127" t="str">
        <x:v>Échec ou blocage correspondant effectivement observé ; les dégâts, objets et positions persistent.</x:v>
      </x:c>
      <x:c r="J3961" s="127" t="str">
        <x:v>Équipage et incidents de La Veille Partagée</x:v>
      </x:c>
      <x:c r="K3961" s="130" t="n">
        <x:v>12</x:v>
      </x:c>
    </x:row>
    <x:row r="3962" ht="44" customHeight="1">
      <x:c r="A3962" s="121" t="str">
        <x:v>D6-H-V5-CNS-I04-REPRISE---01</x:v>
      </x:c>
      <x:c r="B3962" s="122" t="str">
        <x:v>D6-H-V5-CNS-I04</x:v>
      </x:c>
      <x:c r="C3962" s="122" t="str">
        <x:v>REPRISE</x:v>
      </x:c>
      <x:c r="D3962" s="122" t="str">
        <x:v>-</x:v>
      </x:c>
      <x:c r="E3962" s="123" t="n">
        <x:v>1</x:v>
      </x:c>
      <x:c r="F3962" s="122" t="str">
        <x:v>Nema</x:v>
      </x:c>
      <x:c r="G3962" s="122" t="str">
        <x:v>Le premier rythme est conservé. Nous comparons seulement ce qui arrive maintenant.</x:v>
      </x:c>
      <x:c r="H3962" s="122" t="str">
        <x:v>Désigne l’étape encore inachevée sans répéter les gestes déjà validés.</x:v>
      </x:c>
      <x:c r="I3962" s="122" t="str">
        <x:v>Réinteraction volontaire après interruption ; état de l’action conservé.</x:v>
      </x:c>
      <x:c r="J3962" s="122" t="str">
        <x:v>Équipage et incidents de La Veille Partagée</x:v>
      </x:c>
      <x:c r="K3962" s="125" t="n">
        <x:v>12</x:v>
      </x:c>
    </x:row>
    <x:row r="3963" ht="44" customHeight="1">
      <x:c r="A3963" s="126" t="str">
        <x:v>D6-H-V5-CNS-I04-CHOIX-A-01</x:v>
      </x:c>
      <x:c r="B3963" s="127" t="str">
        <x:v>D6-H-V5-CNS-I04</x:v>
      </x:c>
      <x:c r="C3963" s="127" t="str">
        <x:v>CHOIX</x:v>
      </x:c>
      <x:c r="D3963" s="127" t="str">
        <x:v>A</x:v>
      </x:c>
      <x:c r="E3963" s="128" t="n">
        <x:v>1</x:v>
      </x:c>
      <x:c r="F3963" s="127" t="str">
        <x:v>Joueur</x:v>
      </x:c>
      <x:c r="G3963" s="127" t="str">
        <x:v>Nous observons la source avant de répondre.</x:v>
      </x:c>
      <x:c r="H3963" s="127" t="str">
        <x:v>Regarder la personne ou l’appui concerné ; intention, pas résultat.</x:v>
      </x:c>
      <x:c r="I3963" s="127" t="str">
        <x:v>Approche disponible dans l’état réel de la scène ; accord des personnes impliquées.</x:v>
      </x:c>
      <x:c r="J3963" s="127" t="str">
        <x:v>Équipage et incidents de La Veille Partagée</x:v>
      </x:c>
      <x:c r="K3963" s="130" t="n">
        <x:v>7</x:v>
      </x:c>
    </x:row>
    <x:row r="3964" ht="44" customHeight="1">
      <x:c r="A3964" s="121" t="str">
        <x:v>D6-H-V5-CNS-I04-REPONSE-A-01</x:v>
      </x:c>
      <x:c r="B3964" s="122" t="str">
        <x:v>D6-H-V5-CNS-I04</x:v>
      </x:c>
      <x:c r="C3964" s="122" t="str">
        <x:v>REPONSE</x:v>
      </x:c>
      <x:c r="D3964" s="122" t="str">
        <x:v>A</x:v>
      </x:c>
      <x:c r="E3964" s="123" t="n">
        <x:v>1</x:v>
      </x:c>
      <x:c r="F3964" s="122" t="str">
        <x:v>Nema</x:v>
      </x:c>
      <x:c r="G3964" s="122" t="str">
        <x:v>Je garde ce rythme. La navette cherchera ce qui le produit.</x:v>
      </x:c>
      <x:c r="H3964" s="122" t="str">
        <x:v>Réponse au choix retenu ; les autres réponses ne sont pas jouées.</x:v>
      </x:c>
      <x:c r="I3964" s="122" t="str">
        <x:v>Approche disponible dans l’état réel de la scène ; accord des personnes impliquées.</x:v>
      </x:c>
      <x:c r="J3964" s="122" t="str">
        <x:v>Équipage et incidents de La Veille Partagée</x:v>
      </x:c>
      <x:c r="K3964" s="125" t="n">
        <x:v>11</x:v>
      </x:c>
    </x:row>
    <x:row r="3965" ht="44" customHeight="1">
      <x:c r="A3965" s="126" t="str">
        <x:v>D6-H-V5-CNS-I04-CHOIX-B-01</x:v>
      </x:c>
      <x:c r="B3965" s="127" t="str">
        <x:v>D6-H-V5-CNS-I04</x:v>
      </x:c>
      <x:c r="C3965" s="127" t="str">
        <x:v>CHOIX</x:v>
      </x:c>
      <x:c r="D3965" s="127" t="str">
        <x:v>B</x:v>
      </x:c>
      <x:c r="E3965" s="128" t="n">
        <x:v>1</x:v>
      </x:c>
      <x:c r="F3965" s="127" t="str">
        <x:v>Joueur</x:v>
      </x:c>
      <x:c r="G3965" s="127" t="str">
        <x:v>Envoie notre réponse neutre depuis la halte.</x:v>
      </x:c>
      <x:c r="H3965" s="127" t="str">
        <x:v>Regarder la personne ou l’appui concerné ; intention, pas résultat.</x:v>
      </x:c>
      <x:c r="I3965" s="127" t="str">
        <x:v>Approche disponible dans l’état réel de la scène ; accord des personnes impliquées.</x:v>
      </x:c>
      <x:c r="J3965" s="127" t="str">
        <x:v>Équipage et incidents de La Veille Partagée</x:v>
      </x:c>
      <x:c r="K3965" s="130" t="n">
        <x:v>7</x:v>
      </x:c>
    </x:row>
    <x:row r="3966" ht="44" customHeight="1">
      <x:c r="A3966" s="121" t="str">
        <x:v>D6-H-V5-CNS-I04-REPONSE-B-01</x:v>
      </x:c>
      <x:c r="B3966" s="122" t="str">
        <x:v>D6-H-V5-CNS-I04</x:v>
      </x:c>
      <x:c r="C3966" s="122" t="str">
        <x:v>REPONSE</x:v>
      </x:c>
      <x:c r="D3966" s="122" t="str">
        <x:v>B</x:v>
      </x:c>
      <x:c r="E3966" s="123" t="n">
        <x:v>1</x:v>
      </x:c>
      <x:c r="F3966" s="122" t="str">
        <x:v>Nema</x:v>
      </x:c>
      <x:c r="G3966" s="122" t="str">
        <x:v>Puis nous attendons une seconde séquence. Le silence ne dira ni oui ni non.</x:v>
      </x:c>
      <x:c r="H3966" s="122" t="str">
        <x:v>Réponse au choix retenu ; les autres réponses ne sont pas jouées.</x:v>
      </x:c>
      <x:c r="I3966" s="122" t="str">
        <x:v>Approche disponible dans l’état réel de la scène ; accord des personnes impliquées.</x:v>
      </x:c>
      <x:c r="J3966" s="122" t="str">
        <x:v>Équipage et incidents de La Veille Partagée</x:v>
      </x:c>
      <x:c r="K3966" s="125" t="n">
        <x:v>14</x:v>
      </x:c>
    </x:row>
    <x:row r="3967" ht="89" customHeight="1">
      <x:c r="A3967" s="126" t="str">
        <x:v>D6-H-V5-CNS-I05-OUV---01</x:v>
      </x:c>
      <x:c r="B3967" s="127" t="str">
        <x:v>D6-H-V5-CNS-I05</x:v>
      </x:c>
      <x:c r="C3967" s="127" t="str">
        <x:v>OUV</x:v>
      </x:c>
      <x:c r="D3967" s="127" t="str">
        <x:v>-</x:v>
      </x:c>
      <x:c r="E3967" s="128" t="n">
        <x:v>1</x:v>
      </x:c>
      <x:c r="F3967" s="127" t="str">
        <x:v>Leka</x:v>
      </x:c>
      <x:c r="G3967" s="127" t="str">
        <x:v>Son nom est bien sur la plaque. Aucun visiteur ne peut pourtant voir cette face.</x:v>
      </x:c>
      <x:c r="H3967" s="127" t="str">
        <x:v>Le locuteur regarde le détail matériel concerné ; clic bref ou inclinaison du masque, sans traduction lexicale inventée.</x:v>
      </x:c>
      <x:c r="I3967" s="127" t="str">
        <x:v>Plaque commune contestée ; La Veille Partagée possédée et opérationnelle en fin Elite ; personnes présentes ou remplaçant explicitement annoncé ; sièges réels disponibles ; aucune personne morte ou partie rappelée automatiquement.</x:v>
      </x:c>
      <x:c r="J3967" s="127" t="str">
        <x:v>Équipage et incidents de La Veille Partagée</x:v>
      </x:c>
      <x:c r="K3967" s="130" t="n">
        <x:v>15</x:v>
      </x:c>
    </x:row>
    <x:row r="3968" ht="74" customHeight="1">
      <x:c r="A3968" s="121" t="str">
        <x:v>D6-H-V5-CNS-I05-SUCCES---01</x:v>
      </x:c>
      <x:c r="B3968" s="122" t="str">
        <x:v>D6-H-V5-CNS-I05</x:v>
      </x:c>
      <x:c r="C3968" s="122" t="str">
        <x:v>SUCCES</x:v>
      </x:c>
      <x:c r="D3968" s="122" t="str">
        <x:v>-</x:v>
      </x:c>
      <x:c r="E3968" s="123" t="n">
        <x:v>1</x:v>
      </x:c>
      <x:c r="F3968" s="122" t="str">
        <x:v>Leka</x:v>
      </x:c>
      <x:c r="G3968" s="122" t="str">
        <x:v>Sa contribution est devenue accessible au visiteur sans changer le résultat de chasse.</x:v>
      </x:c>
      <x:c r="H3968" s="122" t="str">
        <x:v>Après le geste final réellement réussi ; regard ou main vers son résultat visible.</x:v>
      </x:c>
      <x:c r="I3968" s="122" t="str">
        <x:v>Résultat correspondant effectivement constaté ; remplace ou supprime la ligne si choix de refus/différé/observation. Ne jamais jouer une victoire non acquise.</x:v>
      </x:c>
      <x:c r="J3968" s="122" t="str">
        <x:v>Équipage et incidents de La Veille Partagée</x:v>
      </x:c>
      <x:c r="K3968" s="125" t="n">
        <x:v>13</x:v>
      </x:c>
    </x:row>
    <x:row r="3969" ht="44" customHeight="1">
      <x:c r="A3969" s="126" t="str">
        <x:v>D6-H-V5-CNS-I05-ECHEC---01</x:v>
      </x:c>
      <x:c r="B3969" s="127" t="str">
        <x:v>D6-H-V5-CNS-I05</x:v>
      </x:c>
      <x:c r="C3969" s="127" t="str">
        <x:v>ECHEC</x:v>
      </x:c>
      <x:c r="D3969" s="127" t="str">
        <x:v>-</x:v>
      </x:c>
      <x:c r="E3969" s="128" t="n">
        <x:v>1</x:v>
      </x:c>
      <x:c r="F3969" s="127" t="str">
        <x:v>Leka</x:v>
      </x:c>
      <x:c r="G3969" s="127" t="str">
        <x:v>Le siège a bougé, mais la plaque reste derrière le support.</x:v>
      </x:c>
      <x:c r="H3969" s="127" t="str">
        <x:v>Au dernier état stable ; geste arrêté, aucune perte ou casse ajoutée par la réplique.</x:v>
      </x:c>
      <x:c r="I3969" s="127" t="str">
        <x:v>Échec ou blocage correspondant effectivement observé ; les dégâts, objets et positions persistent.</x:v>
      </x:c>
      <x:c r="J3969" s="127" t="str">
        <x:v>Équipage et incidents de La Veille Partagée</x:v>
      </x:c>
      <x:c r="K3969" s="130" t="n">
        <x:v>11</x:v>
      </x:c>
    </x:row>
    <x:row r="3970" ht="44" customHeight="1">
      <x:c r="A3970" s="121" t="str">
        <x:v>D6-H-V5-CNS-I05-REPRISE---01</x:v>
      </x:c>
      <x:c r="B3970" s="122" t="str">
        <x:v>D6-H-V5-CNS-I05</x:v>
      </x:c>
      <x:c r="C3970" s="122" t="str">
        <x:v>REPRISE</x:v>
      </x:c>
      <x:c r="D3970" s="122" t="str">
        <x:v>-</x:v>
      </x:c>
      <x:c r="E3970" s="123" t="n">
        <x:v>1</x:v>
      </x:c>
      <x:c r="F3970" s="122" t="str">
        <x:v>Leka</x:v>
      </x:c>
      <x:c r="G3970" s="122" t="str">
        <x:v>Le récit est prêt. Nous devons encore le lire depuis l’entrée.</x:v>
      </x:c>
      <x:c r="H3970" s="122" t="str">
        <x:v>Désigne l’étape encore inachevée sans répéter les gestes déjà validés.</x:v>
      </x:c>
      <x:c r="I3970" s="122" t="str">
        <x:v>Réinteraction volontaire après interruption ; état de l’action conservé.</x:v>
      </x:c>
      <x:c r="J3970" s="122" t="str">
        <x:v>Équipage et incidents de La Veille Partagée</x:v>
      </x:c>
      <x:c r="K3970" s="125" t="n">
        <x:v>11</x:v>
      </x:c>
    </x:row>
    <x:row r="3971" ht="44" customHeight="1">
      <x:c r="A3971" s="126" t="str">
        <x:v>D6-H-V5-CNS-I05-CHOIX-A-01</x:v>
      </x:c>
      <x:c r="B3971" s="127" t="str">
        <x:v>D6-H-V5-CNS-I05</x:v>
      </x:c>
      <x:c r="C3971" s="127" t="str">
        <x:v>CHOIX</x:v>
      </x:c>
      <x:c r="D3971" s="127" t="str">
        <x:v>A</x:v>
      </x:c>
      <x:c r="E3971" s="128" t="n">
        <x:v>1</x:v>
      </x:c>
      <x:c r="F3971" s="127" t="str">
        <x:v>Joueur</x:v>
      </x:c>
      <x:c r="G3971" s="127" t="str">
        <x:v>Je déplace les plaques et le siège.</x:v>
      </x:c>
      <x:c r="H3971" s="127" t="str">
        <x:v>Regarder la personne ou l’appui concerné ; intention, pas résultat.</x:v>
      </x:c>
      <x:c r="I3971" s="127" t="str">
        <x:v>Approche disponible dans l’état réel de la scène ; accord des personnes impliquées.</x:v>
      </x:c>
      <x:c r="J3971" s="127" t="str">
        <x:v>Équipage et incidents de La Veille Partagée</x:v>
      </x:c>
      <x:c r="K3971" s="130" t="n">
        <x:v>7</x:v>
      </x:c>
    </x:row>
    <x:row r="3972" ht="44" customHeight="1">
      <x:c r="A3972" s="121" t="str">
        <x:v>D6-H-V5-CNS-I05-REPONSE-A-01</x:v>
      </x:c>
      <x:c r="B3972" s="122" t="str">
        <x:v>D6-H-V5-CNS-I05</x:v>
      </x:c>
      <x:c r="C3972" s="122" t="str">
        <x:v>REPONSE</x:v>
      </x:c>
      <x:c r="D3972" s="122" t="str">
        <x:v>A</x:v>
      </x:c>
      <x:c r="E3972" s="123" t="n">
        <x:v>1</x:v>
      </x:c>
      <x:c r="F3972" s="122" t="str">
        <x:v>Leka</x:v>
      </x:c>
      <x:c r="G3972" s="122" t="str">
        <x:v>Fais ensuite le parcours avec lui. Qu’il montre où son geste se lit.</x:v>
      </x:c>
      <x:c r="H3972" s="122" t="str">
        <x:v>Réponse au choix retenu ; les autres réponses ne sont pas jouées.</x:v>
      </x:c>
      <x:c r="I3972" s="122" t="str">
        <x:v>Approche disponible dans l’état réel de la scène ; accord des personnes impliquées.</x:v>
      </x:c>
      <x:c r="J3972" s="122" t="str">
        <x:v>Équipage et incidents de La Veille Partagée</x:v>
      </x:c>
      <x:c r="K3972" s="125" t="n">
        <x:v>13</x:v>
      </x:c>
    </x:row>
    <x:row r="3973" ht="44" customHeight="1">
      <x:c r="A3973" s="126" t="str">
        <x:v>D6-H-V5-CNS-I05-CHOIX-B-01</x:v>
      </x:c>
      <x:c r="B3973" s="127" t="str">
        <x:v>D6-H-V5-CNS-I05</x:v>
      </x:c>
      <x:c r="C3973" s="127" t="str">
        <x:v>CHOIX</x:v>
      </x:c>
      <x:c r="D3973" s="127" t="str">
        <x:v>B</x:v>
      </x:c>
      <x:c r="E3973" s="128" t="n">
        <x:v>1</x:v>
      </x:c>
      <x:c r="F3973" s="127" t="str">
        <x:v>Joueur</x:v>
      </x:c>
      <x:c r="G3973" s="127" t="str">
        <x:v>Nous préparons une présentation dans les archives.</x:v>
      </x:c>
      <x:c r="H3973" s="127" t="str">
        <x:v>Regarder la personne ou l’appui concerné ; intention, pas résultat.</x:v>
      </x:c>
      <x:c r="I3973" s="127" t="str">
        <x:v>Approche disponible dans l’état réel de la scène ; accord des personnes impliquées.</x:v>
      </x:c>
      <x:c r="J3973" s="127" t="str">
        <x:v>Équipage et incidents de La Veille Partagée</x:v>
      </x:c>
      <x:c r="K3973" s="130" t="n">
        <x:v>7</x:v>
      </x:c>
    </x:row>
    <x:row r="3974" ht="44" customHeight="1">
      <x:c r="A3974" s="121" t="str">
        <x:v>D6-H-V5-CNS-I05-REPONSE-B-01</x:v>
      </x:c>
      <x:c r="B3974" s="122" t="str">
        <x:v>D6-H-V5-CNS-I05</x:v>
      </x:c>
      <x:c r="C3974" s="122" t="str">
        <x:v>REPONSE</x:v>
      </x:c>
      <x:c r="D3974" s="122" t="str">
        <x:v>B</x:v>
      </x:c>
      <x:c r="E3974" s="123" t="n">
        <x:v>1</x:v>
      </x:c>
      <x:c r="F3974" s="122" t="str">
        <x:v>Doran</x:v>
      </x:c>
      <x:c r="G3974" s="122" t="str">
        <x:v>Je garde la prise ici, et j’ouvre son récit à côté. Aucun nom ne se perd dans le renvoi.</x:v>
      </x:c>
      <x:c r="H3974" s="122" t="str">
        <x:v>Réponse au choix retenu ; les autres réponses ne sont pas jouées.</x:v>
      </x:c>
      <x:c r="I3974" s="122" t="str">
        <x:v>Approche disponible dans l’état réel de la scène ; accord des personnes impliquées.</x:v>
      </x:c>
      <x:c r="J3974" s="122" t="str">
        <x:v>Équipage et incidents de La Veille Partagée</x:v>
      </x:c>
      <x:c r="K3974" s="125" t="n">
        <x:v>19</x:v>
      </x:c>
    </x:row>
    <x:row r="3975" ht="89" customHeight="1">
      <x:c r="A3975" s="126" t="str">
        <x:v>D6-H-V5-CNS-I06-OUV---01</x:v>
      </x:c>
      <x:c r="B3975" s="127" t="str">
        <x:v>D6-H-V5-CNS-I06</x:v>
      </x:c>
      <x:c r="C3975" s="127" t="str">
        <x:v>OUV</x:v>
      </x:c>
      <x:c r="D3975" s="127" t="str">
        <x:v>-</x:v>
      </x:c>
      <x:c r="E3975" s="128" t="n">
        <x:v>1</x:v>
      </x:c>
      <x:c r="F3975" s="127" t="str">
        <x:v>Orek</x:v>
      </x:c>
      <x:c r="G3975" s="127" t="str">
        <x:v>Ces pièces attendent le rangement. Elles prennent le chemin des retours.</x:v>
      </x:c>
      <x:c r="H3975" s="127" t="str">
        <x:v>Le locuteur regarde le détail matériel concerné ; clic bref ou inclinaison du masque, sans traduction lexicale inventée.</x:v>
      </x:c>
      <x:c r="I3975" s="127" t="str">
        <x:v>Stockage saturé au pont zéro ; La Veille Partagée possédée et opérationnelle en fin Elite ; personnes présentes ou remplaçant explicitement annoncé ; sièges réels disponibles ; aucune personne morte ou partie rappelée automatiquement.</x:v>
      </x:c>
      <x:c r="J3975" s="127" t="str">
        <x:v>Équipage et incidents de La Veille Partagée</x:v>
      </x:c>
      <x:c r="K3975" s="130" t="n">
        <x:v>11</x:v>
      </x:c>
    </x:row>
    <x:row r="3976" ht="74" customHeight="1">
      <x:c r="A3976" s="121" t="str">
        <x:v>D6-H-V5-CNS-I06-SUCCES---01</x:v>
      </x:c>
      <x:c r="B3976" s="122" t="str">
        <x:v>D6-H-V5-CNS-I06</x:v>
      </x:c>
      <x:c r="C3976" s="122" t="str">
        <x:v>SUCCES</x:v>
      </x:c>
      <x:c r="D3976" s="122" t="str">
        <x:v>-</x:v>
      </x:c>
      <x:c r="E3976" s="123" t="n">
        <x:v>1</x:v>
      </x:c>
      <x:c r="F3976" s="122" t="str">
        <x:v>Orek</x:v>
      </x:c>
      <x:c r="G3976" s="122" t="str">
        <x:v>L’équipe a franchi le sas par un trajet libre, et les charges sont toujours localisées.</x:v>
      </x:c>
      <x:c r="H3976" s="122" t="str">
        <x:v>Après le geste final réellement réussi ; regard ou main vers son résultat visible.</x:v>
      </x:c>
      <x:c r="I3976" s="122" t="str">
        <x:v>Résultat correspondant effectivement constaté ; remplace ou supprime la ligne si choix de refus/différé/observation. Ne jamais jouer une victoire non acquise.</x:v>
      </x:c>
      <x:c r="J3976" s="122" t="str">
        <x:v>Équipage et incidents de La Veille Partagée</x:v>
      </x:c>
      <x:c r="K3976" s="125" t="n">
        <x:v>15</x:v>
      </x:c>
    </x:row>
    <x:row r="3977" ht="44" customHeight="1">
      <x:c r="A3977" s="126" t="str">
        <x:v>D6-H-V5-CNS-I06-ECHEC---01</x:v>
      </x:c>
      <x:c r="B3977" s="127" t="str">
        <x:v>D6-H-V5-CNS-I06</x:v>
      </x:c>
      <x:c r="C3977" s="127" t="str">
        <x:v>ECHEC</x:v>
      </x:c>
      <x:c r="D3977" s="127" t="str">
        <x:v>-</x:v>
      </x:c>
      <x:c r="E3977" s="128" t="n">
        <x:v>1</x:v>
      </x:c>
      <x:c r="F3977" s="127" t="str">
        <x:v>Orek</x:v>
      </x:c>
      <x:c r="G3977" s="127" t="str">
        <x:v>Cette caisse traverse encore le passage annoncé. Les premiers arrivent.</x:v>
      </x:c>
      <x:c r="H3977" s="127" t="str">
        <x:v>Au dernier état stable ; geste arrêté, aucune perte ou casse ajoutée par la réplique.</x:v>
      </x:c>
      <x:c r="I3977" s="127" t="str">
        <x:v>Échec ou blocage correspondant effectivement observé ; les dégâts, objets et positions persistent.</x:v>
      </x:c>
      <x:c r="J3977" s="127" t="str">
        <x:v>Équipage et incidents de La Veille Partagée</x:v>
      </x:c>
      <x:c r="K3977" s="130" t="n">
        <x:v>10</x:v>
      </x:c>
    </x:row>
    <x:row r="3978" ht="44" customHeight="1">
      <x:c r="A3978" s="121" t="str">
        <x:v>D6-H-V5-CNS-I06-REPRISE---01</x:v>
      </x:c>
      <x:c r="B3978" s="122" t="str">
        <x:v>D6-H-V5-CNS-I06</x:v>
      </x:c>
      <x:c r="C3978" s="122" t="str">
        <x:v>REPRISE</x:v>
      </x:c>
      <x:c r="D3978" s="122" t="str">
        <x:v>-</x:v>
      </x:c>
      <x:c r="E3978" s="123" t="n">
        <x:v>1</x:v>
      </x:c>
      <x:c r="F3978" s="122" t="str">
        <x:v>Orek</x:v>
      </x:c>
      <x:c r="G3978" s="122" t="str">
        <x:v>Les petites charges sont déplacées ; reste celle qui barre le croisement.</x:v>
      </x:c>
      <x:c r="H3978" s="122" t="str">
        <x:v>Désigne l’étape encore inachevée sans répéter les gestes déjà validés.</x:v>
      </x:c>
      <x:c r="I3978" s="122" t="str">
        <x:v>Réinteraction volontaire après interruption ; état de l’action conservé.</x:v>
      </x:c>
      <x:c r="J3978" s="122" t="str">
        <x:v>Équipage et incidents de La Veille Partagée</x:v>
      </x:c>
      <x:c r="K3978" s="125" t="n">
        <x:v>12</x:v>
      </x:c>
    </x:row>
    <x:row r="3979" ht="44" customHeight="1">
      <x:c r="A3979" s="126" t="str">
        <x:v>D6-H-V5-CNS-I06-CHOIX-A-01</x:v>
      </x:c>
      <x:c r="B3979" s="127" t="str">
        <x:v>D6-H-V5-CNS-I06</x:v>
      </x:c>
      <x:c r="C3979" s="127" t="str">
        <x:v>CHOIX</x:v>
      </x:c>
      <x:c r="D3979" s="127" t="str">
        <x:v>A</x:v>
      </x:c>
      <x:c r="E3979" s="128" t="n">
        <x:v>1</x:v>
      </x:c>
      <x:c r="F3979" s="127" t="str">
        <x:v>Joueur</x:v>
      </x:c>
      <x:c r="G3979" s="127" t="str">
        <x:v>Nous les portons en soute maintenant.</x:v>
      </x:c>
      <x:c r="H3979" s="127" t="str">
        <x:v>Regarder la personne ou l’appui concerné ; intention, pas résultat.</x:v>
      </x:c>
      <x:c r="I3979" s="127" t="str">
        <x:v>Approche disponible dans l’état réel de la scène ; accord des personnes impliquées.</x:v>
      </x:c>
      <x:c r="J3979" s="127" t="str">
        <x:v>Équipage et incidents de La Veille Partagée</x:v>
      </x:c>
      <x:c r="K3979" s="130" t="n">
        <x:v>6</x:v>
      </x:c>
    </x:row>
    <x:row r="3980" ht="44" customHeight="1">
      <x:c r="A3980" s="121" t="str">
        <x:v>D6-H-V5-CNS-I06-REPONSE-A-01</x:v>
      </x:c>
      <x:c r="B3980" s="122" t="str">
        <x:v>D6-H-V5-CNS-I06</x:v>
      </x:c>
      <x:c r="C3980" s="122" t="str">
        <x:v>REPONSE</x:v>
      </x:c>
      <x:c r="D3980" s="122" t="str">
        <x:v>A</x:v>
      </x:c>
      <x:c r="E3980" s="123" t="n">
        <x:v>1</x:v>
      </x:c>
      <x:c r="F3980" s="122" t="str">
        <x:v>Orek</x:v>
      </x:c>
      <x:c r="G3980" s="122" t="str">
        <x:v>Deux mains au chariot. Les originaux restent dans leurs berceaux.</x:v>
      </x:c>
      <x:c r="H3980" s="122" t="str">
        <x:v>Réponse au choix retenu ; les autres réponses ne sont pas jouées.</x:v>
      </x:c>
      <x:c r="I3980" s="122" t="str">
        <x:v>Approche disponible dans l’état réel de la scène ; accord des personnes impliquées.</x:v>
      </x:c>
      <x:c r="J3980" s="122" t="str">
        <x:v>Équipage et incidents de La Veille Partagée</x:v>
      </x:c>
      <x:c r="K3980" s="125" t="n">
        <x:v>10</x:v>
      </x:c>
    </x:row>
    <x:row r="3981" ht="44" customHeight="1">
      <x:c r="A3981" s="126" t="str">
        <x:v>D6-H-V5-CNS-I06-CHOIX-B-01</x:v>
      </x:c>
      <x:c r="B3981" s="127" t="str">
        <x:v>D6-H-V5-CNS-I06</x:v>
      </x:c>
      <x:c r="C3981" s="127" t="str">
        <x:v>CHOIX</x:v>
      </x:c>
      <x:c r="D3981" s="127" t="str">
        <x:v>B</x:v>
      </x:c>
      <x:c r="E3981" s="128" t="n">
        <x:v>1</x:v>
      </x:c>
      <x:c r="F3981" s="127" t="str">
        <x:v>Joueur</x:v>
      </x:c>
      <x:c r="G3981" s="127" t="str">
        <x:v>Ouvre le passage de côté pour cette arrivée.</x:v>
      </x:c>
      <x:c r="H3981" s="127" t="str">
        <x:v>Regarder la personne ou l’appui concerné ; intention, pas résultat.</x:v>
      </x:c>
      <x:c r="I3981" s="127" t="str">
        <x:v>Approche disponible dans l’état réel de la scène ; accord des personnes impliquées.</x:v>
      </x:c>
      <x:c r="J3981" s="127" t="str">
        <x:v>Équipage et incidents de La Veille Partagée</x:v>
      </x:c>
      <x:c r="K3981" s="130" t="n">
        <x:v>8</x:v>
      </x:c>
    </x:row>
    <x:row r="3982" ht="44" customHeight="1">
      <x:c r="A3982" s="121" t="str">
        <x:v>D6-H-V5-CNS-I06-REPONSE-B-01</x:v>
      </x:c>
      <x:c r="B3982" s="122" t="str">
        <x:v>D6-H-V5-CNS-I06</x:v>
      </x:c>
      <x:c r="C3982" s="122" t="str">
        <x:v>REPONSE</x:v>
      </x:c>
      <x:c r="D3982" s="122" t="str">
        <x:v>B</x:v>
      </x:c>
      <x:c r="E3982" s="123" t="n">
        <x:v>1</x:v>
      </x:c>
      <x:c r="F3982" s="122" t="str">
        <x:v>Erek</x:v>
      </x:c>
      <x:c r="G3982" s="122" t="str">
        <x:v>Je ferme le service voisin et je guide l’équipe. Nous rangerons ce carrefour ensuite.</x:v>
      </x:c>
      <x:c r="H3982" s="122" t="str">
        <x:v>Réponse au choix retenu ; les autres réponses ne sont pas jouées.</x:v>
      </x:c>
      <x:c r="I3982" s="122" t="str">
        <x:v>Approche disponible dans l’état réel de la scène ; accord des personnes impliquées.</x:v>
      </x:c>
      <x:c r="J3982" s="122" t="str">
        <x:v>Équipage et incidents de La Veille Partagée</x:v>
      </x:c>
      <x:c r="K3982" s="125" t="n">
        <x:v>14</x:v>
      </x:c>
    </x:row>
    <x:row r="3983" ht="89" customHeight="1">
      <x:c r="A3983" s="126" t="str">
        <x:v>D6-H-V5-CNS-I07-OUV---01</x:v>
      </x:c>
      <x:c r="B3983" s="127" t="str">
        <x:v>D6-H-V5-CNS-I07</x:v>
      </x:c>
      <x:c r="C3983" s="127" t="str">
        <x:v>OUV</x:v>
      </x:c>
      <x:c r="D3983" s="127" t="str">
        <x:v>-</x:v>
      </x:c>
      <x:c r="E3983" s="128" t="n">
        <x:v>1</x:v>
      </x:c>
      <x:c r="F3983" s="127" t="str">
        <x:v>Mera</x:v>
      </x:c>
      <x:c r="G3983" s="127" t="str">
        <x:v>Sa lampe brûle encore. Le nouveau venu attend une place, et ses proches regardent celle-ci.</x:v>
      </x:c>
      <x:c r="H3983" s="127" t="str">
        <x:v>Le locuteur regarde le détail matériel concerné ; clic bref ou inclinaison du masque, sans traduction lexicale inventée.</x:v>
      </x:c>
      <x:c r="I3983" s="127" t="str">
        <x:v>Occupant absent après une mission ; La Veille Partagée possédée et opérationnelle en fin Elite ; personnes présentes ou remplaçant explicitement annoncé ; sièges réels disponibles ; aucune personne morte ou partie rappelée automatiquement.</x:v>
      </x:c>
      <x:c r="J3983" s="127" t="str">
        <x:v>Équipage et incidents de La Veille Partagée</x:v>
      </x:c>
      <x:c r="K3983" s="130" t="n">
        <x:v>15</x:v>
      </x:c>
    </x:row>
    <x:row r="3984" ht="74" customHeight="1">
      <x:c r="A3984" s="121" t="str">
        <x:v>D6-H-V5-CNS-I07-SUCCES---01</x:v>
      </x:c>
      <x:c r="B3984" s="122" t="str">
        <x:v>D6-H-V5-CNS-I07</x:v>
      </x:c>
      <x:c r="C3984" s="122" t="str">
        <x:v>SUCCES</x:v>
      </x:c>
      <x:c r="D3984" s="122" t="str">
        <x:v>-</x:v>
      </x:c>
      <x:c r="E3984" s="123" t="n">
        <x:v>1</x:v>
      </x:c>
      <x:c r="F3984" s="122" t="str">
        <x:v>Mera</x:v>
      </x:c>
      <x:c r="G3984" s="122" t="str">
        <x:v>La place suit l’accord obtenu. L’absence n’a pas été recouverte par un nouveau récit.</x:v>
      </x:c>
      <x:c r="H3984" s="122" t="str">
        <x:v>Après le geste final réellement réussi ; regard ou main vers son résultat visible.</x:v>
      </x:c>
      <x:c r="I3984" s="122" t="str">
        <x:v>Résultat correspondant effectivement constaté ; remplace ou supprime la ligne si choix de refus/différé/observation. Ne jamais jouer une victoire non acquise.</x:v>
      </x:c>
      <x:c r="J3984" s="122" t="str">
        <x:v>Équipage et incidents de La Veille Partagée</x:v>
      </x:c>
      <x:c r="K3984" s="125" t="n">
        <x:v>14</x:v>
      </x:c>
    </x:row>
    <x:row r="3985" ht="44" customHeight="1">
      <x:c r="A3985" s="126" t="str">
        <x:v>D6-H-V5-CNS-I07-ECHEC---01</x:v>
      </x:c>
      <x:c r="B3985" s="127" t="str">
        <x:v>D6-H-V5-CNS-I07</x:v>
      </x:c>
      <x:c r="C3985" s="127" t="str">
        <x:v>ECHEC</x:v>
      </x:c>
      <x:c r="D3985" s="127" t="str">
        <x:v>-</x:v>
      </x:c>
      <x:c r="E3985" s="128" t="n">
        <x:v>1</x:v>
      </x:c>
      <x:c r="F3985" s="127" t="str">
        <x:v>Mera</x:v>
      </x:c>
      <x:c r="G3985" s="127" t="str">
        <x:v>Ils n’ont pas donné leur accord. Les biens restent où ils sont.</x:v>
      </x:c>
      <x:c r="H3985" s="127" t="str">
        <x:v>Au dernier état stable ; geste arrêté, aucune perte ou casse ajoutée par la réplique.</x:v>
      </x:c>
      <x:c r="I3985" s="127" t="str">
        <x:v>Échec ou blocage correspondant effectivement observé ; les dégâts, objets et positions persistent.</x:v>
      </x:c>
      <x:c r="J3985" s="127" t="str">
        <x:v>Équipage et incidents de La Veille Partagée</x:v>
      </x:c>
      <x:c r="K3985" s="130" t="n">
        <x:v>12</x:v>
      </x:c>
    </x:row>
    <x:row r="3986" ht="44" customHeight="1">
      <x:c r="A3986" s="121" t="str">
        <x:v>D6-H-V5-CNS-I07-REPRISE---01</x:v>
      </x:c>
      <x:c r="B3986" s="122" t="str">
        <x:v>D6-H-V5-CNS-I07</x:v>
      </x:c>
      <x:c r="C3986" s="122" t="str">
        <x:v>REPRISE</x:v>
      </x:c>
      <x:c r="D3986" s="122" t="str">
        <x:v>-</x:v>
      </x:c>
      <x:c r="E3986" s="123" t="n">
        <x:v>1</x:v>
      </x:c>
      <x:c r="F3986" s="122" t="str">
        <x:v>Mera</x:v>
      </x:c>
      <x:c r="G3986" s="122" t="str">
        <x:v>La lampe est toujours là. Reprenons par ceux qui doivent être entendus.</x:v>
      </x:c>
      <x:c r="H3986" s="122" t="str">
        <x:v>Désigne l’étape encore inachevée sans répéter les gestes déjà validés.</x:v>
      </x:c>
      <x:c r="I3986" s="122" t="str">
        <x:v>Réinteraction volontaire après interruption ; état de l’action conservé.</x:v>
      </x:c>
      <x:c r="J3986" s="122" t="str">
        <x:v>Équipage et incidents de La Veille Partagée</x:v>
      </x:c>
      <x:c r="K3986" s="125" t="n">
        <x:v>12</x:v>
      </x:c>
    </x:row>
    <x:row r="3987" ht="44" customHeight="1">
      <x:c r="A3987" s="126" t="str">
        <x:v>D6-H-V5-CNS-I07-CHOIX-A-01</x:v>
      </x:c>
      <x:c r="B3987" s="127" t="str">
        <x:v>D6-H-V5-CNS-I07</x:v>
      </x:c>
      <x:c r="C3987" s="127" t="str">
        <x:v>CHOIX</x:v>
      </x:c>
      <x:c r="D3987" s="127" t="str">
        <x:v>A</x:v>
      </x:c>
      <x:c r="E3987" s="128" t="n">
        <x:v>1</x:v>
      </x:c>
      <x:c r="F3987" s="127" t="str">
        <x:v>Joueur</x:v>
      </x:c>
      <x:c r="G3987" s="127" t="str">
        <x:v>La chambre reste réservée. Prévenons la halte.</x:v>
      </x:c>
      <x:c r="H3987" s="127" t="str">
        <x:v>Regarder la personne ou l’appui concerné ; intention, pas résultat.</x:v>
      </x:c>
      <x:c r="I3987" s="127" t="str">
        <x:v>Approche disponible dans l’état réel de la scène ; accord des personnes impliquées.</x:v>
      </x:c>
      <x:c r="J3987" s="127" t="str">
        <x:v>Équipage et incidents de La Veille Partagée</x:v>
      </x:c>
      <x:c r="K3987" s="130" t="n">
        <x:v>7</x:v>
      </x:c>
    </x:row>
    <x:row r="3988" ht="44" customHeight="1">
      <x:c r="A3988" s="121" t="str">
        <x:v>D6-H-V5-CNS-I07-REPONSE-A-01</x:v>
      </x:c>
      <x:c r="B3988" s="122" t="str">
        <x:v>D6-H-V5-CNS-I07</x:v>
      </x:c>
      <x:c r="C3988" s="122" t="str">
        <x:v>REPONSE</x:v>
      </x:c>
      <x:c r="D3988" s="122" t="str">
        <x:v>A</x:v>
      </x:c>
      <x:c r="E3988" s="123" t="n">
        <x:v>1</x:v>
      </x:c>
      <x:c r="F3988" s="122" t="str">
        <x:v>Mera</x:v>
      </x:c>
      <x:c r="G3988" s="122" t="str">
        <x:v>Je parlerai au nouveau venu. Il saura pourquoi son arrivée attend.</x:v>
      </x:c>
      <x:c r="H3988" s="122" t="str">
        <x:v>Réponse au choix retenu ; les autres réponses ne sont pas jouées.</x:v>
      </x:c>
      <x:c r="I3988" s="122" t="str">
        <x:v>Approche disponible dans l’état réel de la scène ; accord des personnes impliquées.</x:v>
      </x:c>
      <x:c r="J3988" s="122" t="str">
        <x:v>Équipage et incidents de La Veille Partagée</x:v>
      </x:c>
      <x:c r="K3988" s="125" t="n">
        <x:v>11</x:v>
      </x:c>
    </x:row>
    <x:row r="3989" ht="44" customHeight="1">
      <x:c r="A3989" s="126" t="str">
        <x:v>D6-H-V5-CNS-I07-CHOIX-B-01</x:v>
      </x:c>
      <x:c r="B3989" s="127" t="str">
        <x:v>D6-H-V5-CNS-I07</x:v>
      </x:c>
      <x:c r="C3989" s="127" t="str">
        <x:v>CHOIX</x:v>
      </x:c>
      <x:c r="D3989" s="127" t="str">
        <x:v>B</x:v>
      </x:c>
      <x:c r="E3989" s="128" t="n">
        <x:v>1</x:v>
      </x:c>
      <x:c r="F3989" s="127" t="str">
        <x:v>Joueur</x:v>
      </x:c>
      <x:c r="G3989" s="127" t="str">
        <x:v>Demandons aux proches de déplacer ses biens avec nous.</x:v>
      </x:c>
      <x:c r="H3989" s="127" t="str">
        <x:v>Regarder la personne ou l’appui concerné ; intention, pas résultat.</x:v>
      </x:c>
      <x:c r="I3989" s="127" t="str">
        <x:v>Approche disponible dans l’état réel de la scène ; accord des personnes impliquées.</x:v>
      </x:c>
      <x:c r="J3989" s="127" t="str">
        <x:v>Équipage et incidents de La Veille Partagée</x:v>
      </x:c>
      <x:c r="K3989" s="130" t="n">
        <x:v>9</x:v>
      </x:c>
    </x:row>
    <x:row r="3990" ht="44" customHeight="1">
      <x:c r="A3990" s="121" t="str">
        <x:v>D6-H-V5-CNS-I07-REPONSE-B-01</x:v>
      </x:c>
      <x:c r="B3990" s="122" t="str">
        <x:v>D6-H-V5-CNS-I07</x:v>
      </x:c>
      <x:c r="C3990" s="122" t="str">
        <x:v>REPONSE</x:v>
      </x:c>
      <x:c r="D3990" s="122" t="str">
        <x:v>B</x:v>
      </x:c>
      <x:c r="E3990" s="123" t="n">
        <x:v>1</x:v>
      </x:c>
      <x:c r="F3990" s="122" t="str">
        <x:v>Mera</x:v>
      </x:c>
      <x:c r="G3990" s="122" t="str">
        <x:v>S’ils l’acceptent, nous garderons chaque objet nommé. La chambre peut changer sans effacer l’absence.</x:v>
      </x:c>
      <x:c r="H3990" s="122" t="str">
        <x:v>Réponse au choix retenu ; les autres réponses ne sont pas jouées.</x:v>
      </x:c>
      <x:c r="I3990" s="122" t="str">
        <x:v>Approche disponible dans l’état réel de la scène ; accord des personnes impliquées.</x:v>
      </x:c>
      <x:c r="J3990" s="122" t="str">
        <x:v>Équipage et incidents de La Veille Partagée</x:v>
      </x:c>
      <x:c r="K3990" s="125" t="n">
        <x:v>14</x:v>
      </x:c>
    </x:row>
    <x:row r="3991" ht="89" customHeight="1">
      <x:c r="A3991" s="126" t="str">
        <x:v>D6-H-V5-CNS-I08-OUV---01</x:v>
      </x:c>
      <x:c r="B3991" s="127" t="str">
        <x:v>D6-H-V5-CNS-I08</x:v>
      </x:c>
      <x:c r="C3991" s="127" t="str">
        <x:v>OUV</x:v>
      </x:c>
      <x:c r="D3991" s="127" t="str">
        <x:v>-</x:v>
      </x:c>
      <x:c r="E3991" s="128" t="n">
        <x:v>1</x:v>
      </x:c>
      <x:c r="F3991" s="127" t="str">
        <x:v>Leka</x:v>
      </x:c>
      <x:c r="G3991" s="127" t="str">
        <x:v>Il a touché le modèle. L’original n’a pas quitté son support ; regarde leurs marques, trop semblables.</x:v>
      </x:c>
      <x:c r="H3991" s="127" t="str">
        <x:v>Le locuteur regarde le détail matériel concerné ; clic bref ou inclinaison du masque, sans traduction lexicale inventée.</x:v>
      </x:c>
      <x:c r="I3991" s="127" t="str">
        <x:v>Apprenti présent près d’un objet prêté ; La Veille Partagée possédée et opérationnelle en fin Elite ; personnes présentes ou remplaçant explicitement annoncé ; sièges réels disponibles ; aucune personne morte ou partie rappelée automatiquement.</x:v>
      </x:c>
      <x:c r="J3991" s="127" t="str">
        <x:v>Équipage et incidents de La Veille Partagée</x:v>
      </x:c>
      <x:c r="K3991" s="130" t="n">
        <x:v>17</x:v>
      </x:c>
    </x:row>
    <x:row r="3992" ht="74" customHeight="1">
      <x:c r="A3992" s="121" t="str">
        <x:v>D6-H-V5-CNS-I08-SUCCES---01</x:v>
      </x:c>
      <x:c r="B3992" s="122" t="str">
        <x:v>D6-H-V5-CNS-I08</x:v>
      </x:c>
      <x:c r="C3992" s="122" t="str">
        <x:v>SUCCES</x:v>
      </x:c>
      <x:c r="D3992" s="122" t="str">
        <x:v>-</x:v>
      </x:c>
      <x:c r="E3992" s="123" t="n">
        <x:v>1</x:v>
      </x:c>
      <x:c r="F3992" s="122" t="str">
        <x:v>Leka</x:v>
      </x:c>
      <x:c r="G3992" s="122" t="str">
        <x:v>L’exercice et l’original se distinguent dès l’approche.</x:v>
      </x:c>
      <x:c r="H3992" s="122" t="str">
        <x:v>Après le geste final réellement réussi ; regard ou main vers son résultat visible.</x:v>
      </x:c>
      <x:c r="I3992" s="122" t="str">
        <x:v>Résultat correspondant effectivement constaté ; remplace ou supprime la ligne si choix de refus/différé/observation. Ne jamais jouer une victoire non acquise.</x:v>
      </x:c>
      <x:c r="J3992" s="122" t="str">
        <x:v>Équipage et incidents de La Veille Partagée</x:v>
      </x:c>
      <x:c r="K3992" s="125" t="n">
        <x:v>7</x:v>
      </x:c>
    </x:row>
    <x:row r="3993" ht="44" customHeight="1">
      <x:c r="A3993" s="126" t="str">
        <x:v>D6-H-V5-CNS-I08-ECHEC---01</x:v>
      </x:c>
      <x:c r="B3993" s="127" t="str">
        <x:v>D6-H-V5-CNS-I08</x:v>
      </x:c>
      <x:c r="C3993" s="127" t="str">
        <x:v>ECHEC</x:v>
      </x:c>
      <x:c r="D3993" s="127" t="str">
        <x:v>-</x:v>
      </x:c>
      <x:c r="E3993" s="128" t="n">
        <x:v>1</x:v>
      </x:c>
      <x:c r="F3993" s="127" t="str">
        <x:v>Leka</x:v>
      </x:c>
      <x:c r="G3993" s="127" t="str">
        <x:v>Les nouveaux repères restent identiques de profil. Le problème serait le même.</x:v>
      </x:c>
      <x:c r="H3993" s="127" t="str">
        <x:v>Au dernier état stable ; geste arrêté, aucune perte ou casse ajoutée par la réplique.</x:v>
      </x:c>
      <x:c r="I3993" s="127" t="str">
        <x:v>Échec ou blocage correspondant effectivement observé ; les dégâts, objets et positions persistent.</x:v>
      </x:c>
      <x:c r="J3993" s="127" t="str">
        <x:v>Équipage et incidents de La Veille Partagée</x:v>
      </x:c>
      <x:c r="K3993" s="130" t="n">
        <x:v>12</x:v>
      </x:c>
    </x:row>
    <x:row r="3994" ht="44" customHeight="1">
      <x:c r="A3994" s="121" t="str">
        <x:v>D6-H-V5-CNS-I08-REPRISE---01</x:v>
      </x:c>
      <x:c r="B3994" s="122" t="str">
        <x:v>D6-H-V5-CNS-I08</x:v>
      </x:c>
      <x:c r="C3994" s="122" t="str">
        <x:v>REPRISE</x:v>
      </x:c>
      <x:c r="D3994" s="122" t="str">
        <x:v>-</x:v>
      </x:c>
      <x:c r="E3994" s="123" t="n">
        <x:v>1</x:v>
      </x:c>
      <x:c r="F3994" s="122" t="str">
        <x:v>Leka</x:v>
      </x:c>
      <x:c r="G3994" s="122" t="str">
        <x:v>L’original est en place. Nous reprenons avec le modèle uniquement.</x:v>
      </x:c>
      <x:c r="H3994" s="122" t="str">
        <x:v>Désigne l’étape encore inachevée sans répéter les gestes déjà validés.</x:v>
      </x:c>
      <x:c r="I3994" s="122" t="str">
        <x:v>Réinteraction volontaire après interruption ; état de l’action conservé.</x:v>
      </x:c>
      <x:c r="J3994" s="122" t="str">
        <x:v>Équipage et incidents de La Veille Partagée</x:v>
      </x:c>
      <x:c r="K3994" s="125" t="n">
        <x:v>10</x:v>
      </x:c>
    </x:row>
    <x:row r="3995" ht="44" customHeight="1">
      <x:c r="A3995" s="126" t="str">
        <x:v>D6-H-V5-CNS-I08-CHOIX-A-01</x:v>
      </x:c>
      <x:c r="B3995" s="127" t="str">
        <x:v>D6-H-V5-CNS-I08</x:v>
      </x:c>
      <x:c r="C3995" s="127" t="str">
        <x:v>CHOIX</x:v>
      </x:c>
      <x:c r="D3995" s="127" t="str">
        <x:v>A</x:v>
      </x:c>
      <x:c r="E3995" s="128" t="n">
        <x:v>1</x:v>
      </x:c>
      <x:c r="F3995" s="127" t="str">
        <x:v>Joueur</x:v>
      </x:c>
      <x:c r="G3995" s="127" t="str">
        <x:v>Comparons-les avec lui et changeons les repères.</x:v>
      </x:c>
      <x:c r="H3995" s="127" t="str">
        <x:v>Regarder la personne ou l’appui concerné ; intention, pas résultat.</x:v>
      </x:c>
      <x:c r="I3995" s="127" t="str">
        <x:v>Approche disponible dans l’état réel de la scène ; accord des personnes impliquées.</x:v>
      </x:c>
      <x:c r="J3995" s="127" t="str">
        <x:v>Équipage et incidents de La Veille Partagée</x:v>
      </x:c>
      <x:c r="K3995" s="130" t="n">
        <x:v>7</x:v>
      </x:c>
    </x:row>
    <x:row r="3996" ht="44" customHeight="1">
      <x:c r="A3996" s="121" t="str">
        <x:v>D6-H-V5-CNS-I08-REPONSE-A-01</x:v>
      </x:c>
      <x:c r="B3996" s="122" t="str">
        <x:v>D6-H-V5-CNS-I08</x:v>
      </x:c>
      <x:c r="C3996" s="122" t="str">
        <x:v>REPONSE</x:v>
      </x:c>
      <x:c r="D3996" s="122" t="str">
        <x:v>A</x:v>
      </x:c>
      <x:c r="E3996" s="123" t="n">
        <x:v>1</x:v>
      </x:c>
      <x:c r="F3996" s="122" t="str">
        <x:v>Leka</x:v>
      </x:c>
      <x:c r="G3996" s="122" t="str">
        <x:v>Deux formes aussi, pas seulement deux couleurs. Il les reconnaîtra en les prenant.</x:v>
      </x:c>
      <x:c r="H3996" s="122" t="str">
        <x:v>Réponse au choix retenu ; les autres réponses ne sont pas jouées.</x:v>
      </x:c>
      <x:c r="I3996" s="122" t="str">
        <x:v>Approche disponible dans l’état réel de la scène ; accord des personnes impliquées.</x:v>
      </x:c>
      <x:c r="J3996" s="122" t="str">
        <x:v>Équipage et incidents de La Veille Partagée</x:v>
      </x:c>
      <x:c r="K3996" s="125" t="n">
        <x:v>13</x:v>
      </x:c>
    </x:row>
    <x:row r="3997" ht="44" customHeight="1">
      <x:c r="A3997" s="126" t="str">
        <x:v>D6-H-V5-CNS-I08-CHOIX-B-01</x:v>
      </x:c>
      <x:c r="B3997" s="127" t="str">
        <x:v>D6-H-V5-CNS-I08</x:v>
      </x:c>
      <x:c r="C3997" s="127" t="str">
        <x:v>CHOIX</x:v>
      </x:c>
      <x:c r="D3997" s="127" t="str">
        <x:v>B</x:v>
      </x:c>
      <x:c r="E3997" s="128" t="n">
        <x:v>1</x:v>
      </x:c>
      <x:c r="F3997" s="127" t="str">
        <x:v>Joueur</x:v>
      </x:c>
      <x:c r="G3997" s="127" t="str">
        <x:v>Les modèles auront leur propre table.</x:v>
      </x:c>
      <x:c r="H3997" s="127" t="str">
        <x:v>Regarder la personne ou l’appui concerné ; intention, pas résultat.</x:v>
      </x:c>
      <x:c r="I3997" s="127" t="str">
        <x:v>Approche disponible dans l’état réel de la scène ; accord des personnes impliquées.</x:v>
      </x:c>
      <x:c r="J3997" s="127" t="str">
        <x:v>Équipage et incidents de La Veille Partagée</x:v>
      </x:c>
      <x:c r="K3997" s="130" t="n">
        <x:v>6</x:v>
      </x:c>
    </x:row>
    <x:row r="3998" ht="44" customHeight="1">
      <x:c r="A3998" s="121" t="str">
        <x:v>D6-H-V5-CNS-I08-REPONSE-B-01</x:v>
      </x:c>
      <x:c r="B3998" s="122" t="str">
        <x:v>D6-H-V5-CNS-I08</x:v>
      </x:c>
      <x:c r="C3998" s="122" t="str">
        <x:v>REPONSE</x:v>
      </x:c>
      <x:c r="D3998" s="122" t="str">
        <x:v>B</x:v>
      </x:c>
      <x:c r="E3998" s="123" t="n">
        <x:v>1</x:v>
      </x:c>
      <x:c r="F3998" s="122" t="str">
        <x:v>Leka</x:v>
      </x:c>
      <x:c r="G3998" s="122" t="str">
        <x:v>Je ferme ce dépôt pendant le déplacement. Personne ne cherchera l’exercice parmi les prêts.</x:v>
      </x:c>
      <x:c r="H3998" s="122" t="str">
        <x:v>Réponse au choix retenu ; les autres réponses ne sont pas jouées.</x:v>
      </x:c>
      <x:c r="I3998" s="122" t="str">
        <x:v>Approche disponible dans l’état réel de la scène ; accord des personnes impliquées.</x:v>
      </x:c>
      <x:c r="J3998" s="122" t="str">
        <x:v>Équipage et incidents de La Veille Partagée</x:v>
      </x:c>
      <x:c r="K3998" s="125" t="n">
        <x:v>14</x:v>
      </x:c>
    </x:row>
    <x:row r="3999" ht="89" customHeight="1">
      <x:c r="A3999" s="126" t="str">
        <x:v>D6-H-V5-CNS-I09-OUV---01</x:v>
      </x:c>
      <x:c r="B3999" s="127" t="str">
        <x:v>D6-H-V5-CNS-I09</x:v>
      </x:c>
      <x:c r="C3999" s="127" t="str">
        <x:v>OUV</x:v>
      </x:c>
      <x:c r="D3999" s="127" t="str">
        <x:v>-</x:v>
      </x:c>
      <x:c r="E3999" s="128" t="n">
        <x:v>1</x:v>
      </x:c>
      <x:c r="F3999" s="127" t="str">
        <x:v>Sol</x:v>
      </x:c>
      <x:c r="G3999" s="127" t="str">
        <x:v>L’atelier et la salle d’exercice réclament la même réserve de lumière. Elle ne tiendra pas les deux.</x:v>
      </x:c>
      <x:c r="H3999" s="127" t="str">
        <x:v>Le locuteur regarde le détail matériel concerné ; clic bref ou inclinaison du masque, sans traduction lexicale inventée.</x:v>
      </x:c>
      <x:c r="I3999" s="127" t="str">
        <x:v>Long trajet avec ateliers ouverts ; La Veille Partagée possédée et opérationnelle en fin Elite ; personnes présentes ou remplaçant explicitement annoncé ; sièges réels disponibles ; aucune personne morte ou partie rappelée automatiquement.</x:v>
      </x:c>
      <x:c r="J3999" s="127" t="str">
        <x:v>Équipage et incidents de La Veille Partagée</x:v>
      </x:c>
      <x:c r="K3999" s="130" t="n">
        <x:v>17</x:v>
      </x:c>
    </x:row>
    <x:row r="4000" ht="74" customHeight="1">
      <x:c r="A4000" s="121" t="str">
        <x:v>D6-H-V5-CNS-I09-SUCCES---01</x:v>
      </x:c>
      <x:c r="B4000" s="122" t="str">
        <x:v>D6-H-V5-CNS-I09</x:v>
      </x:c>
      <x:c r="C4000" s="122" t="str">
        <x:v>SUCCES</x:v>
      </x:c>
      <x:c r="D4000" s="122" t="str">
        <x:v>-</x:v>
      </x:c>
      <x:c r="E4000" s="123" t="n">
        <x:v>1</x:v>
      </x:c>
      <x:c r="F4000" s="122" t="str">
        <x:v>Sol</x:v>
      </x:c>
      <x:c r="G4000" s="122" t="str">
        <x:v>La priorité est appliquée ; l’autre poste attend dans son état prévu.</x:v>
      </x:c>
      <x:c r="H4000" s="122" t="str">
        <x:v>Après le geste final réellement réussi ; regard ou main vers son résultat visible.</x:v>
      </x:c>
      <x:c r="I4000" s="122" t="str">
        <x:v>Résultat correspondant effectivement constaté ; remplace ou supprime la ligne si choix de refus/différé/observation. Ne jamais jouer une victoire non acquise.</x:v>
      </x:c>
      <x:c r="J4000" s="122" t="str">
        <x:v>Équipage et incidents de La Veille Partagée</x:v>
      </x:c>
      <x:c r="K4000" s="125" t="n">
        <x:v>12</x:v>
      </x:c>
    </x:row>
    <x:row r="4001" ht="44" customHeight="1">
      <x:c r="A4001" s="126" t="str">
        <x:v>D6-H-V5-CNS-I09-ECHEC---01</x:v>
      </x:c>
      <x:c r="B4001" s="127" t="str">
        <x:v>D6-H-V5-CNS-I09</x:v>
      </x:c>
      <x:c r="C4001" s="127" t="str">
        <x:v>ECHEC</x:v>
      </x:c>
      <x:c r="D4001" s="127" t="str">
        <x:v>-</x:v>
      </x:c>
      <x:c r="E4001" s="128" t="n">
        <x:v>1</x:v>
      </x:c>
      <x:c r="F4001" s="127" t="str">
        <x:v>Sol</x:v>
      </x:c>
      <x:c r="G4001" s="127" t="str">
        <x:v>L’objet n’est pas encore au point d’arrêt. Je garde le poste alimenté.</x:v>
      </x:c>
      <x:c r="H4001" s="127" t="str">
        <x:v>Au dernier état stable ; geste arrêté, aucune perte ou casse ajoutée par la réplique.</x:v>
      </x:c>
      <x:c r="I4001" s="127" t="str">
        <x:v>Échec ou blocage correspondant effectivement observé ; les dégâts, objets et positions persistent.</x:v>
      </x:c>
      <x:c r="J4001" s="127" t="str">
        <x:v>Équipage et incidents de La Veille Partagée</x:v>
      </x:c>
      <x:c r="K4001" s="130" t="n">
        <x:v>12</x:v>
      </x:c>
    </x:row>
    <x:row r="4002" ht="44" customHeight="1">
      <x:c r="A4002" s="121" t="str">
        <x:v>D6-H-V5-CNS-I09-REPRISE---01</x:v>
      </x:c>
      <x:c r="B4002" s="122" t="str">
        <x:v>D6-H-V5-CNS-I09</x:v>
      </x:c>
      <x:c r="C4002" s="122" t="str">
        <x:v>REPRISE</x:v>
      </x:c>
      <x:c r="D4002" s="122" t="str">
        <x:v>-</x:v>
      </x:c>
      <x:c r="E4002" s="123" t="n">
        <x:v>1</x:v>
      </x:c>
      <x:c r="F4002" s="122" t="str">
        <x:v>Sol</x:v>
      </x:c>
      <x:c r="G4002" s="122" t="str">
        <x:v>Nous avons encore la même réserve. Choisis le prochain usage, pas deux à la fois.</x:v>
      </x:c>
      <x:c r="H4002" s="122" t="str">
        <x:v>Désigne l’étape encore inachevée sans répéter les gestes déjà validés.</x:v>
      </x:c>
      <x:c r="I4002" s="122" t="str">
        <x:v>Réinteraction volontaire après interruption ; état de l’action conservé.</x:v>
      </x:c>
      <x:c r="J4002" s="122" t="str">
        <x:v>Équipage et incidents de La Veille Partagée</x:v>
      </x:c>
      <x:c r="K4002" s="125" t="n">
        <x:v>15</x:v>
      </x:c>
    </x:row>
    <x:row r="4003" ht="44" customHeight="1">
      <x:c r="A4003" s="126" t="str">
        <x:v>D6-H-V5-CNS-I09-CHOIX-A-01</x:v>
      </x:c>
      <x:c r="B4003" s="127" t="str">
        <x:v>D6-H-V5-CNS-I09</x:v>
      </x:c>
      <x:c r="C4003" s="127" t="str">
        <x:v>CHOIX</x:v>
      </x:c>
      <x:c r="D4003" s="127" t="str">
        <x:v>A</x:v>
      </x:c>
      <x:c r="E4003" s="128" t="n">
        <x:v>1</x:v>
      </x:c>
      <x:c r="F4003" s="127" t="str">
        <x:v>Joueur</x:v>
      </x:c>
      <x:c r="G4003" s="127" t="str">
        <x:v>Leka stabilise son travail, puis nous donnons la place à l’entraînement.</x:v>
      </x:c>
      <x:c r="H4003" s="127" t="str">
        <x:v>Regarder la personne ou l’appui concerné ; intention, pas résultat.</x:v>
      </x:c>
      <x:c r="I4003" s="127" t="str">
        <x:v>Approche disponible dans l’état réel de la scène ; accord des personnes impliquées.</x:v>
      </x:c>
      <x:c r="J4003" s="127" t="str">
        <x:v>Équipage et incidents de La Veille Partagée</x:v>
      </x:c>
      <x:c r="K4003" s="130" t="n">
        <x:v>11</x:v>
      </x:c>
    </x:row>
    <x:row r="4004" ht="44" customHeight="1">
      <x:c r="A4004" s="121" t="str">
        <x:v>D6-H-V5-CNS-I09-REPONSE-A-01</x:v>
      </x:c>
      <x:c r="B4004" s="122" t="str">
        <x:v>D6-H-V5-CNS-I09</x:v>
      </x:c>
      <x:c r="C4004" s="122" t="str">
        <x:v>REPONSE</x:v>
      </x:c>
      <x:c r="D4004" s="122" t="str">
        <x:v>A</x:v>
      </x:c>
      <x:c r="E4004" s="123" t="n">
        <x:v>1</x:v>
      </x:c>
      <x:c r="F4004" s="122" t="str">
        <x:v>Sol</x:v>
      </x:c>
      <x:c r="G4004" s="122" t="str">
        <x:v>J’attends son signe avant de réduire l’atelier.</x:v>
      </x:c>
      <x:c r="H4004" s="122" t="str">
        <x:v>Réponse au choix retenu ; les autres réponses ne sont pas jouées.</x:v>
      </x:c>
      <x:c r="I4004" s="122" t="str">
        <x:v>Approche disponible dans l’état réel de la scène ; accord des personnes impliquées.</x:v>
      </x:c>
      <x:c r="J4004" s="122" t="str">
        <x:v>Équipage et incidents de La Veille Partagée</x:v>
      </x:c>
      <x:c r="K4004" s="125" t="n">
        <x:v>7</x:v>
      </x:c>
    </x:row>
    <x:row r="4005" ht="44" customHeight="1">
      <x:c r="A4005" s="126" t="str">
        <x:v>D6-H-V5-CNS-I09-CHOIX-B-01</x:v>
      </x:c>
      <x:c r="B4005" s="127" t="str">
        <x:v>D6-H-V5-CNS-I09</x:v>
      </x:c>
      <x:c r="C4005" s="127" t="str">
        <x:v>CHOIX</x:v>
      </x:c>
      <x:c r="D4005" s="127" t="str">
        <x:v>B</x:v>
      </x:c>
      <x:c r="E4005" s="128" t="n">
        <x:v>1</x:v>
      </x:c>
      <x:c r="F4005" s="127" t="str">
        <x:v>Joueur</x:v>
      </x:c>
      <x:c r="G4005" s="127" t="str">
        <x:v>L’entraînement attend. Nous finissons cette partie de l’objet.</x:v>
      </x:c>
      <x:c r="H4005" s="127" t="str">
        <x:v>Regarder la personne ou l’appui concerné ; intention, pas résultat.</x:v>
      </x:c>
      <x:c r="I4005" s="127" t="str">
        <x:v>Approche disponible dans l’état réel de la scène ; accord des personnes impliquées.</x:v>
      </x:c>
      <x:c r="J4005" s="127" t="str">
        <x:v>Équipage et incidents de La Veille Partagée</x:v>
      </x:c>
      <x:c r="K4005" s="130" t="n">
        <x:v>8</x:v>
      </x:c>
    </x:row>
    <x:row r="4006" ht="44" customHeight="1">
      <x:c r="A4006" s="121" t="str">
        <x:v>D6-H-V5-CNS-I09-REPONSE-B-01</x:v>
      </x:c>
      <x:c r="B4006" s="122" t="str">
        <x:v>D6-H-V5-CNS-I09</x:v>
      </x:c>
      <x:c r="C4006" s="122" t="str">
        <x:v>REPONSE</x:v>
      </x:c>
      <x:c r="D4006" s="122" t="str">
        <x:v>B</x:v>
      </x:c>
      <x:c r="E4006" s="123" t="n">
        <x:v>1</x:v>
      </x:c>
      <x:c r="F4006" s="122" t="str">
        <x:v>Sol</x:v>
      </x:c>
      <x:c r="G4006" s="122" t="str">
        <x:v>Je préviens le groupe. Il faudra lui rendre une plage au retour.</x:v>
      </x:c>
      <x:c r="H4006" s="122" t="str">
        <x:v>Réponse au choix retenu ; les autres réponses ne sont pas jouées.</x:v>
      </x:c>
      <x:c r="I4006" s="122" t="str">
        <x:v>Approche disponible dans l’état réel de la scène ; accord des personnes impliquées.</x:v>
      </x:c>
      <x:c r="J4006" s="122" t="str">
        <x:v>Équipage et incidents de La Veille Partagée</x:v>
      </x:c>
      <x:c r="K4006" s="125" t="n">
        <x:v>12</x:v>
      </x:c>
    </x:row>
    <x:row r="4007" ht="89" customHeight="1">
      <x:c r="A4007" s="126" t="str">
        <x:v>D6-H-V5-CNS-I10-OUV---01</x:v>
      </x:c>
      <x:c r="B4007" s="127" t="str">
        <x:v>D6-H-V5-CNS-I10</x:v>
      </x:c>
      <x:c r="C4007" s="127" t="str">
        <x:v>OUV</x:v>
      </x:c>
      <x:c r="D4007" s="127" t="str">
        <x:v>-</x:v>
      </x:c>
      <x:c r="E4007" s="128" t="n">
        <x:v>1</x:v>
      </x:c>
      <x:c r="F4007" s="127" t="str">
        <x:v>Tarek</x:v>
      </x:c>
      <x:c r="G4007" s="127" t="str">
        <x:v>Son récit suivait cette balise. Du belvédère, tu peux voir qu’elle n’est plus au même endroit.</x:v>
      </x:c>
      <x:c r="H4007" s="127" t="str">
        <x:v>Le locuteur regarde le détail matériel concerné ; clic bref ou inclinaison du masque, sans traduction lexicale inventée.</x:v>
      </x:c>
      <x:c r="I4007" s="127" t="str">
        <x:v>Repère de route contredit par observation ; La Veille Partagée possédée et opérationnelle en fin Elite ; personnes présentes ou remplaçant explicitement annoncé ; sièges réels disponibles ; aucune personne morte ou partie rappelée automatiquement.</x:v>
      </x:c>
      <x:c r="J4007" s="127" t="str">
        <x:v>Équipage et incidents de La Veille Partagée</x:v>
      </x:c>
      <x:c r="K4007" s="130" t="n">
        <x:v>16</x:v>
      </x:c>
    </x:row>
    <x:row r="4008" ht="74" customHeight="1">
      <x:c r="A4008" s="121" t="str">
        <x:v>D6-H-V5-CNS-I10-SUCCES---01</x:v>
      </x:c>
      <x:c r="B4008" s="122" t="str">
        <x:v>D6-H-V5-CNS-I10</x:v>
      </x:c>
      <x:c r="C4008" s="122" t="str">
        <x:v>SUCCES</x:v>
      </x:c>
      <x:c r="D4008" s="122" t="str">
        <x:v>-</x:v>
      </x:c>
      <x:c r="E4008" s="123" t="n">
        <x:v>1</x:v>
      </x:c>
      <x:c r="F4008" s="122" t="str">
        <x:v>Tarek</x:v>
      </x:c>
      <x:c r="G4008" s="122" t="str">
        <x:v>La route choisie repose sur ce qui a été observé ou déjà vérifié.</x:v>
      </x:c>
      <x:c r="H4008" s="122" t="str">
        <x:v>Après le geste final réellement réussi ; regard ou main vers son résultat visible.</x:v>
      </x:c>
      <x:c r="I4008" s="122" t="str">
        <x:v>Résultat correspondant effectivement constaté ; remplace ou supprime la ligne si choix de refus/différé/observation. Ne jamais jouer une victoire non acquise.</x:v>
      </x:c>
      <x:c r="J4008" s="122" t="str">
        <x:v>Équipage et incidents de La Veille Partagée</x:v>
      </x:c>
      <x:c r="K4008" s="125" t="n">
        <x:v>13</x:v>
      </x:c>
    </x:row>
    <x:row r="4009" ht="44" customHeight="1">
      <x:c r="A4009" s="126" t="str">
        <x:v>D6-H-V5-CNS-I10-ECHEC---01</x:v>
      </x:c>
      <x:c r="B4009" s="127" t="str">
        <x:v>D6-H-V5-CNS-I10</x:v>
      </x:c>
      <x:c r="C4009" s="127" t="str">
        <x:v>ECHEC</x:v>
      </x:c>
      <x:c r="D4009" s="127" t="str">
        <x:v>-</x:v>
      </x:c>
      <x:c r="E4009" s="128" t="n">
        <x:v>1</x:v>
      </x:c>
      <x:c r="F4009" s="127" t="str">
        <x:v>Tarek</x:v>
      </x:c>
      <x:c r="G4009" s="127" t="str">
        <x:v>Ce trait vient encore de l’ancienne position. Nous ne l’avons pas reconnue aujourd’hui.</x:v>
      </x:c>
      <x:c r="H4009" s="127" t="str">
        <x:v>Au dernier état stable ; geste arrêté, aucune perte ou casse ajoutée par la réplique.</x:v>
      </x:c>
      <x:c r="I4009" s="127" t="str">
        <x:v>Échec ou blocage correspondant effectivement observé ; les dégâts, objets et positions persistent.</x:v>
      </x:c>
      <x:c r="J4009" s="127" t="str">
        <x:v>Équipage et incidents de La Veille Partagée</x:v>
      </x:c>
      <x:c r="K4009" s="130" t="n">
        <x:v>13</x:v>
      </x:c>
    </x:row>
    <x:row r="4010" ht="44" customHeight="1">
      <x:c r="A4010" s="121" t="str">
        <x:v>D6-H-V5-CNS-I10-REPRISE---01</x:v>
      </x:c>
      <x:c r="B4010" s="122" t="str">
        <x:v>D6-H-V5-CNS-I10</x:v>
      </x:c>
      <x:c r="C4010" s="122" t="str">
        <x:v>REPRISE</x:v>
      </x:c>
      <x:c r="D4010" s="122" t="str">
        <x:v>-</x:v>
      </x:c>
      <x:c r="E4010" s="123" t="n">
        <x:v>1</x:v>
      </x:c>
      <x:c r="F4010" s="122" t="str">
        <x:v>Tarek</x:v>
      </x:c>
      <x:c r="G4010" s="122" t="str">
        <x:v>Le décalage est visible ; il reste à éprouver la route retenue.</x:v>
      </x:c>
      <x:c r="H4010" s="122" t="str">
        <x:v>Désigne l’étape encore inachevée sans répéter les gestes déjà validés.</x:v>
      </x:c>
      <x:c r="I4010" s="122" t="str">
        <x:v>Réinteraction volontaire après interruption ; état de l’action conservé.</x:v>
      </x:c>
      <x:c r="J4010" s="122" t="str">
        <x:v>Équipage et incidents de La Veille Partagée</x:v>
      </x:c>
      <x:c r="K4010" s="125" t="n">
        <x:v>12</x:v>
      </x:c>
    </x:row>
    <x:row r="4011" ht="44" customHeight="1">
      <x:c r="A4011" s="126" t="str">
        <x:v>D6-H-V5-CNS-I10-CHOIX-A-01</x:v>
      </x:c>
      <x:c r="B4011" s="127" t="str">
        <x:v>D6-H-V5-CNS-I10</x:v>
      </x:c>
      <x:c r="C4011" s="127" t="str">
        <x:v>CHOIX</x:v>
      </x:c>
      <x:c r="D4011" s="127" t="str">
        <x:v>A</x:v>
      </x:c>
      <x:c r="E4011" s="128" t="n">
        <x:v>1</x:v>
      </x:c>
      <x:c r="F4011" s="127" t="str">
        <x:v>Joueur</x:v>
      </x:c>
      <x:c r="G4011" s="127" t="str">
        <x:v>Nous reconnaissons l’ancienne route avec lui.</x:v>
      </x:c>
      <x:c r="H4011" s="127" t="str">
        <x:v>Regarder la personne ou l’appui concerné ; intention, pas résultat.</x:v>
      </x:c>
      <x:c r="I4011" s="127" t="str">
        <x:v>Approche disponible dans l’état réel de la scène ; accord des personnes impliquées.</x:v>
      </x:c>
      <x:c r="J4011" s="127" t="str">
        <x:v>Équipage et incidents de La Veille Partagée</x:v>
      </x:c>
      <x:c r="K4011" s="130" t="n">
        <x:v>6</x:v>
      </x:c>
    </x:row>
    <x:row r="4012" ht="44" customHeight="1">
      <x:c r="A4012" s="121" t="str">
        <x:v>D6-H-V5-CNS-I10-REPONSE-A-01</x:v>
      </x:c>
      <x:c r="B4012" s="122" t="str">
        <x:v>D6-H-V5-CNS-I10</x:v>
      </x:c>
      <x:c r="C4012" s="122" t="str">
        <x:v>REPONSE</x:v>
      </x:c>
      <x:c r="D4012" s="122" t="str">
        <x:v>A</x:v>
      </x:c>
      <x:c r="E4012" s="123" t="n">
        <x:v>1</x:v>
      </x:c>
      <x:c r="F4012" s="122" t="str">
        <x:v>Tarek</x:v>
      </x:c>
      <x:c r="G4012" s="122" t="str">
        <x:v>Qu’il vienne regarder. Je veux garder son souvenir à côté du changement.</x:v>
      </x:c>
      <x:c r="H4012" s="122" t="str">
        <x:v>Réponse au choix retenu ; les autres réponses ne sont pas jouées.</x:v>
      </x:c>
      <x:c r="I4012" s="122" t="str">
        <x:v>Approche disponible dans l’état réel de la scène ; accord des personnes impliquées.</x:v>
      </x:c>
      <x:c r="J4012" s="122" t="str">
        <x:v>Équipage et incidents de La Veille Partagée</x:v>
      </x:c>
      <x:c r="K4012" s="125" t="n">
        <x:v>12</x:v>
      </x:c>
    </x:row>
    <x:row r="4013" ht="44" customHeight="1">
      <x:c r="A4013" s="126" t="str">
        <x:v>D6-H-V5-CNS-I10-CHOIX-B-01</x:v>
      </x:c>
      <x:c r="B4013" s="127" t="str">
        <x:v>D6-H-V5-CNS-I10</x:v>
      </x:c>
      <x:c r="C4013" s="127" t="str">
        <x:v>CHOIX</x:v>
      </x:c>
      <x:c r="D4013" s="127" t="str">
        <x:v>B</x:v>
      </x:c>
      <x:c r="E4013" s="128" t="n">
        <x:v>1</x:v>
      </x:c>
      <x:c r="F4013" s="127" t="str">
        <x:v>Joueur</x:v>
      </x:c>
      <x:c r="G4013" s="127" t="str">
        <x:v>Nous passons par la route connue.</x:v>
      </x:c>
      <x:c r="H4013" s="127" t="str">
        <x:v>Regarder la personne ou l’appui concerné ; intention, pas résultat.</x:v>
      </x:c>
      <x:c r="I4013" s="127" t="str">
        <x:v>Approche disponible dans l’état réel de la scène ; accord des personnes impliquées.</x:v>
      </x:c>
      <x:c r="J4013" s="127" t="str">
        <x:v>Équipage et incidents de La Veille Partagée</x:v>
      </x:c>
      <x:c r="K4013" s="130" t="n">
        <x:v>6</x:v>
      </x:c>
    </x:row>
    <x:row r="4014" ht="44" customHeight="1">
      <x:c r="A4014" s="121" t="str">
        <x:v>D6-H-V5-CNS-I10-REPONSE-B-01</x:v>
      </x:c>
      <x:c r="B4014" s="122" t="str">
        <x:v>D6-H-V5-CNS-I10</x:v>
      </x:c>
      <x:c r="C4014" s="122" t="str">
        <x:v>REPONSE</x:v>
      </x:c>
      <x:c r="D4014" s="122" t="str">
        <x:v>B</x:v>
      </x:c>
      <x:c r="E4014" s="123" t="n">
        <x:v>1</x:v>
      </x:c>
      <x:c r="F4014" s="122" t="str">
        <x:v>Tarek</x:v>
      </x:c>
      <x:c r="G4014" s="122" t="str">
        <x:v>Je laisse celle-ci ouverte comme question pour une autre expédition.</x:v>
      </x:c>
      <x:c r="H4014" s="122" t="str">
        <x:v>Réponse au choix retenu ; les autres réponses ne sont pas jouées.</x:v>
      </x:c>
      <x:c r="I4014" s="122" t="str">
        <x:v>Approche disponible dans l’état réel de la scène ; accord des personnes impliquées.</x:v>
      </x:c>
      <x:c r="J4014" s="122" t="str">
        <x:v>Équipage et incidents de La Veille Partagée</x:v>
      </x:c>
      <x:c r="K4014" s="125" t="n">
        <x:v>10</x:v>
      </x:c>
    </x:row>
    <x:row r="4015" ht="89" customHeight="1">
      <x:c r="A4015" s="126" t="str">
        <x:v>D6-H-V5-CNS-I11-OUV---01</x:v>
      </x:c>
      <x:c r="B4015" s="127" t="str">
        <x:v>D6-H-V5-CNS-I11</x:v>
      </x:c>
      <x:c r="C4015" s="127" t="str">
        <x:v>OUV</x:v>
      </x:c>
      <x:c r="D4015" s="127" t="str">
        <x:v>-</x:v>
      </x:c>
      <x:c r="E4015" s="128" t="n">
        <x:v>1</x:v>
      </x:c>
      <x:c r="F4015" s="127" t="str">
        <x:v>Keth (amarrage)</x:v>
      </x:c>
      <x:c r="G4015" s="127" t="str">
        <x:v>La navette porte la prise et les pièces promises. La baie ne peut pas recevoir les deux ensemble.</x:v>
      </x:c>
      <x:c r="H4015" s="127" t="str">
        <x:v>Le locuteur regarde le détail matériel concerné ; clic bref ou inclinaison du masque, sans traduction lexicale inventée.</x:v>
      </x:c>
      <x:c r="I4015" s="127" t="str">
        <x:v>Retour avec prise volumineuse ; La Veille Partagée possédée et opérationnelle en fin Elite ; personnes présentes ou remplaçant explicitement annoncé ; sièges réels disponibles ; aucune personne morte ou partie rappelée automatiquement.</x:v>
      </x:c>
      <x:c r="J4015" s="127" t="str">
        <x:v>Équipage et incidents de La Veille Partagée</x:v>
      </x:c>
      <x:c r="K4015" s="130" t="n">
        <x:v>18</x:v>
      </x:c>
    </x:row>
    <x:row r="4016" ht="74" customHeight="1">
      <x:c r="A4016" s="121" t="str">
        <x:v>D6-H-V5-CNS-I11-SUCCES---01</x:v>
      </x:c>
      <x:c r="B4016" s="122" t="str">
        <x:v>D6-H-V5-CNS-I11</x:v>
      </x:c>
      <x:c r="C4016" s="122" t="str">
        <x:v>SUCCES</x:v>
      </x:c>
      <x:c r="D4016" s="122" t="str">
        <x:v>-</x:v>
      </x:c>
      <x:c r="E4016" s="123" t="n">
        <x:v>1</x:v>
      </x:c>
      <x:c r="F4016" s="122" t="str">
        <x:v>Keth (amarrage)</x:v>
      </x:c>
      <x:c r="G4016" s="122" t="str">
        <x:v>Les charges ont suivi leurs trajets, et la prise garde une seule place.</x:v>
      </x:c>
      <x:c r="H4016" s="122" t="str">
        <x:v>Après le geste final réellement réussi ; regard ou main vers son résultat visible.</x:v>
      </x:c>
      <x:c r="I4016" s="122" t="str">
        <x:v>Résultat correspondant effectivement constaté ; remplace ou supprime la ligne si choix de refus/différé/observation. Ne jamais jouer une victoire non acquise.</x:v>
      </x:c>
      <x:c r="J4016" s="122" t="str">
        <x:v>Équipage et incidents de La Veille Partagée</x:v>
      </x:c>
      <x:c r="K4016" s="125" t="n">
        <x:v>13</x:v>
      </x:c>
    </x:row>
    <x:row r="4017" ht="44" customHeight="1">
      <x:c r="A4017" s="126" t="str">
        <x:v>D6-H-V5-CNS-I11-ECHEC---01</x:v>
      </x:c>
      <x:c r="B4017" s="127" t="str">
        <x:v>D6-H-V5-CNS-I11</x:v>
      </x:c>
      <x:c r="C4017" s="127" t="str">
        <x:v>ECHEC</x:v>
      </x:c>
      <x:c r="D4017" s="127" t="str">
        <x:v>-</x:v>
      </x:c>
      <x:c r="E4017" s="128" t="n">
        <x:v>1</x:v>
      </x:c>
      <x:c r="F4017" s="127" t="str">
        <x:v>Keth (amarrage)</x:v>
      </x:c>
      <x:c r="G4017" s="127" t="str">
        <x:v>Cette caisse ne passe pas par le poste disponible. Il en faut une autre.</x:v>
      </x:c>
      <x:c r="H4017" s="127" t="str">
        <x:v>Au dernier état stable ; geste arrêté, aucune perte ou casse ajoutée par la réplique.</x:v>
      </x:c>
      <x:c r="I4017" s="127" t="str">
        <x:v>Échec ou blocage correspondant effectivement observé ; les dégâts, objets et positions persistent.</x:v>
      </x:c>
      <x:c r="J4017" s="127" t="str">
        <x:v>Équipage et incidents de La Veille Partagée</x:v>
      </x:c>
      <x:c r="K4017" s="130" t="n">
        <x:v>14</x:v>
      </x:c>
    </x:row>
    <x:row r="4018" ht="44" customHeight="1">
      <x:c r="A4018" s="121" t="str">
        <x:v>D6-H-V5-CNS-I11-REPRISE---01</x:v>
      </x:c>
      <x:c r="B4018" s="122" t="str">
        <x:v>D6-H-V5-CNS-I11</x:v>
      </x:c>
      <x:c r="C4018" s="122" t="str">
        <x:v>REPRISE</x:v>
      </x:c>
      <x:c r="D4018" s="122" t="str">
        <x:v>-</x:v>
      </x:c>
      <x:c r="E4018" s="123" t="n">
        <x:v>1</x:v>
      </x:c>
      <x:c r="F4018" s="122" t="str">
        <x:v>Keth (amarrage)</x:v>
      </x:c>
      <x:c r="G4018" s="122" t="str">
        <x:v>Le premier lot est débarqué. Le second attend encore dans la navette.</x:v>
      </x:c>
      <x:c r="H4018" s="122" t="str">
        <x:v>Désigne l’étape encore inachevée sans répéter les gestes déjà validés.</x:v>
      </x:c>
      <x:c r="I4018" s="122" t="str">
        <x:v>Réinteraction volontaire après interruption ; état de l’action conservé.</x:v>
      </x:c>
      <x:c r="J4018" s="122" t="str">
        <x:v>Équipage et incidents de La Veille Partagée</x:v>
      </x:c>
      <x:c r="K4018" s="125" t="n">
        <x:v>12</x:v>
      </x:c>
    </x:row>
    <x:row r="4019" ht="44" customHeight="1">
      <x:c r="A4019" s="126" t="str">
        <x:v>D6-H-V5-CNS-I11-CHOIX-A-01</x:v>
      </x:c>
      <x:c r="B4019" s="127" t="str">
        <x:v>D6-H-V5-CNS-I11</x:v>
      </x:c>
      <x:c r="C4019" s="127" t="str">
        <x:v>CHOIX</x:v>
      </x:c>
      <x:c r="D4019" s="127" t="str">
        <x:v>A</x:v>
      </x:c>
      <x:c r="E4019" s="128" t="n">
        <x:v>1</x:v>
      </x:c>
      <x:c r="F4019" s="127" t="str">
        <x:v>Joueur</x:v>
      </x:c>
      <x:c r="G4019" s="127" t="str">
        <x:v>Les pièces descendent d’abord.</x:v>
      </x:c>
      <x:c r="H4019" s="127" t="str">
        <x:v>Regarder la personne ou l’appui concerné ; intention, pas résultat.</x:v>
      </x:c>
      <x:c r="I4019" s="127" t="str">
        <x:v>Approche disponible dans l’état réel de la scène ; accord des personnes impliquées.</x:v>
      </x:c>
      <x:c r="J4019" s="127" t="str">
        <x:v>Équipage et incidents de La Veille Partagée</x:v>
      </x:c>
      <x:c r="K4019" s="130" t="n">
        <x:v>4</x:v>
      </x:c>
    </x:row>
    <x:row r="4020" ht="44" customHeight="1">
      <x:c r="A4020" s="121" t="str">
        <x:v>D6-H-V5-CNS-I11-REPONSE-A-01</x:v>
      </x:c>
      <x:c r="B4020" s="122" t="str">
        <x:v>D6-H-V5-CNS-I11</x:v>
      </x:c>
      <x:c r="C4020" s="122" t="str">
        <x:v>REPONSE</x:v>
      </x:c>
      <x:c r="D4020" s="122" t="str">
        <x:v>A</x:v>
      </x:c>
      <x:c r="E4020" s="123" t="n">
        <x:v>1</x:v>
      </x:c>
      <x:c r="F4020" s="122" t="str">
        <x:v>Keth (amarrage)</x:v>
      </x:c>
      <x:c r="G4020" s="122" t="str">
        <x:v>Je garde la prise arrimée pendant la livraison. La navette attendra.</x:v>
      </x:c>
      <x:c r="H4020" s="122" t="str">
        <x:v>Réponse au choix retenu ; les autres réponses ne sont pas jouées.</x:v>
      </x:c>
      <x:c r="I4020" s="122" t="str">
        <x:v>Approche disponible dans l’état réel de la scène ; accord des personnes impliquées.</x:v>
      </x:c>
      <x:c r="J4020" s="122" t="str">
        <x:v>Équipage et incidents de La Veille Partagée</x:v>
      </x:c>
      <x:c r="K4020" s="125" t="n">
        <x:v>11</x:v>
      </x:c>
    </x:row>
    <x:row r="4021" ht="44" customHeight="1">
      <x:c r="A4021" s="126" t="str">
        <x:v>D6-H-V5-CNS-I11-CHOIX-B-01</x:v>
      </x:c>
      <x:c r="B4021" s="127" t="str">
        <x:v>D6-H-V5-CNS-I11</x:v>
      </x:c>
      <x:c r="C4021" s="127" t="str">
        <x:v>CHOIX</x:v>
      </x:c>
      <x:c r="D4021" s="127" t="str">
        <x:v>B</x:v>
      </x:c>
      <x:c r="E4021" s="128" t="n">
        <x:v>1</x:v>
      </x:c>
      <x:c r="F4021" s="127" t="str">
        <x:v>Joueur</x:v>
      </x:c>
      <x:c r="G4021" s="127" t="str">
        <x:v>Préparons une seconde rotation.</x:v>
      </x:c>
      <x:c r="H4021" s="127" t="str">
        <x:v>Regarder la personne ou l’appui concerné ; intention, pas résultat.</x:v>
      </x:c>
      <x:c r="I4021" s="127" t="str">
        <x:v>Approche disponible dans l’état réel de la scène ; accord des personnes impliquées.</x:v>
      </x:c>
      <x:c r="J4021" s="127" t="str">
        <x:v>Équipage et incidents de La Veille Partagée</x:v>
      </x:c>
      <x:c r="K4021" s="130" t="n">
        <x:v>4</x:v>
      </x:c>
    </x:row>
    <x:row r="4022" ht="44" customHeight="1">
      <x:c r="A4022" s="121" t="str">
        <x:v>D6-H-V5-CNS-I11-REPONSE-B-01</x:v>
      </x:c>
      <x:c r="B4022" s="122" t="str">
        <x:v>D6-H-V5-CNS-I11</x:v>
      </x:c>
      <x:c r="C4022" s="122" t="str">
        <x:v>REPONSE</x:v>
      </x:c>
      <x:c r="D4022" s="122" t="str">
        <x:v>B</x:v>
      </x:c>
      <x:c r="E4022" s="123" t="n">
        <x:v>1</x:v>
      </x:c>
      <x:c r="F4022" s="122" t="str">
        <x:v>Orek</x:v>
      </x:c>
      <x:c r="G4022" s="122" t="str">
        <x:v>Je choisis une caisse adaptée avant le prochain trajet. Rien ne restera posé hors berceau.</x:v>
      </x:c>
      <x:c r="H4022" s="122" t="str">
        <x:v>Réponse au choix retenu ; les autres réponses ne sont pas jouées.</x:v>
      </x:c>
      <x:c r="I4022" s="122" t="str">
        <x:v>Approche disponible dans l’état réel de la scène ; accord des personnes impliquées.</x:v>
      </x:c>
      <x:c r="J4022" s="122" t="str">
        <x:v>Équipage et incidents de La Veille Partagée</x:v>
      </x:c>
      <x:c r="K4022" s="125" t="n">
        <x:v>15</x:v>
      </x:c>
    </x:row>
    <x:row r="4023" ht="89" customHeight="1">
      <x:c r="A4023" s="126" t="str">
        <x:v>D6-H-V5-CNS-I12-OUV---01</x:v>
      </x:c>
      <x:c r="B4023" s="127" t="str">
        <x:v>D6-H-V5-CNS-I12</x:v>
      </x:c>
      <x:c r="C4023" s="127" t="str">
        <x:v>OUV</x:v>
      </x:c>
      <x:c r="D4023" s="127" t="str">
        <x:v>-</x:v>
      </x:c>
      <x:c r="E4023" s="128" t="n">
        <x:v>1</x:v>
      </x:c>
      <x:c r="F4023" s="127" t="str">
        <x:v>Mera</x:v>
      </x:c>
      <x:c r="G4023" s="127" t="str">
        <x:v>Il ne vient plus au foyer. Chaque soir, l’autre raconte le duel comme s’il avait combattu seul.</x:v>
      </x:c>
      <x:c r="H4023" s="127" t="str">
        <x:v>Le locuteur regarde le détail matériel concerné ; clic bref ou inclinaison du masque, sans traduction lexicale inventée.</x:v>
      </x:c>
      <x:c r="I4023" s="127" t="str">
        <x:v>Retour après duel perdu ; La Veille Partagée possédée et opérationnelle en fin Elite ; personnes présentes ou remplaçant explicitement annoncé ; sièges réels disponibles ; aucune personne morte ou partie rappelée automatiquement.</x:v>
      </x:c>
      <x:c r="J4023" s="127" t="str">
        <x:v>Équipage et incidents de La Veille Partagée</x:v>
      </x:c>
      <x:c r="K4023" s="130" t="n">
        <x:v>17</x:v>
      </x:c>
    </x:row>
    <x:row r="4024" ht="74" customHeight="1">
      <x:c r="A4024" s="121" t="str">
        <x:v>D6-H-V5-CNS-I12-SUCCES---01</x:v>
      </x:c>
      <x:c r="B4024" s="122" t="str">
        <x:v>D6-H-V5-CNS-I12</x:v>
      </x:c>
      <x:c r="C4024" s="122" t="str">
        <x:v>SUCCES</x:v>
      </x:c>
      <x:c r="D4024" s="122" t="str">
        <x:v>-</x:v>
      </x:c>
      <x:c r="E4024" s="123" t="n">
        <x:v>1</x:v>
      </x:c>
      <x:c r="F4024" s="122" t="str">
        <x:v>Mera</x:v>
      </x:c>
      <x:c r="G4024" s="122" t="str">
        <x:v>Un acte précis a retrouvé sa place. Le duel garde le même vainqueur.</x:v>
      </x:c>
      <x:c r="H4024" s="122" t="str">
        <x:v>Après le geste final réellement réussi ; regard ou main vers son résultat visible.</x:v>
      </x:c>
      <x:c r="I4024" s="122" t="str">
        <x:v>Résultat correspondant effectivement constaté ; remplace ou supprime la ligne si choix de refus/différé/observation. Ne jamais jouer une victoire non acquise.</x:v>
      </x:c>
      <x:c r="J4024" s="122" t="str">
        <x:v>Équipage et incidents de La Veille Partagée</x:v>
      </x:c>
      <x:c r="K4024" s="125" t="n">
        <x:v>13</x:v>
      </x:c>
    </x:row>
    <x:row r="4025" ht="44" customHeight="1">
      <x:c r="A4025" s="126" t="str">
        <x:v>D6-H-V5-CNS-I12-ECHEC---01</x:v>
      </x:c>
      <x:c r="B4025" s="127" t="str">
        <x:v>D6-H-V5-CNS-I12</x:v>
      </x:c>
      <x:c r="C4025" s="127" t="str">
        <x:v>ECHEC</x:v>
      </x:c>
      <x:c r="D4025" s="127" t="str">
        <x:v>-</x:v>
      </x:c>
      <x:c r="E4025" s="128" t="n">
        <x:v>1</x:v>
      </x:c>
      <x:c r="F4025" s="127" t="str">
        <x:v>Mera</x:v>
      </x:c>
      <x:c r="G4025" s="127" t="str">
        <x:v>Il ne veut pas parler devant tout le foyer. Ne le fais pas venir de force.</x:v>
      </x:c>
      <x:c r="H4025" s="127" t="str">
        <x:v>Au dernier état stable ; geste arrêté, aucune perte ou casse ajoutée par la réplique.</x:v>
      </x:c>
      <x:c r="I4025" s="127" t="str">
        <x:v>Échec ou blocage correspondant effectivement observé ; les dégâts, objets et positions persistent.</x:v>
      </x:c>
      <x:c r="J4025" s="127" t="str">
        <x:v>Équipage et incidents de La Veille Partagée</x:v>
      </x:c>
      <x:c r="K4025" s="130" t="n">
        <x:v>16</x:v>
      </x:c>
    </x:row>
    <x:row r="4026" ht="44" customHeight="1">
      <x:c r="A4026" s="121" t="str">
        <x:v>D6-H-V5-CNS-I12-REPRISE---01</x:v>
      </x:c>
      <x:c r="B4026" s="122" t="str">
        <x:v>D6-H-V5-CNS-I12</x:v>
      </x:c>
      <x:c r="C4026" s="122" t="str">
        <x:v>REPRISE</x:v>
      </x:c>
      <x:c r="D4026" s="122" t="str">
        <x:v>-</x:v>
      </x:c>
      <x:c r="E4026" s="123" t="n">
        <x:v>1</x:v>
      </x:c>
      <x:c r="F4026" s="122" t="str">
        <x:v>Mera</x:v>
      </x:c>
      <x:c r="G4026" s="122" t="str">
        <x:v>La proposition tient encore ; il manque son accord et le geste à montrer.</x:v>
      </x:c>
      <x:c r="H4026" s="122" t="str">
        <x:v>Désigne l’étape encore inachevée sans répéter les gestes déjà validés.</x:v>
      </x:c>
      <x:c r="I4026" s="122" t="str">
        <x:v>Réinteraction volontaire après interruption ; état de l’action conservé.</x:v>
      </x:c>
      <x:c r="J4026" s="122" t="str">
        <x:v>Équipage et incidents de La Veille Partagée</x:v>
      </x:c>
      <x:c r="K4026" s="125" t="n">
        <x:v>14</x:v>
      </x:c>
    </x:row>
    <x:row r="4027" ht="44" customHeight="1">
      <x:c r="A4027" s="126" t="str">
        <x:v>D6-H-V5-CNS-I12-CHOIX-A-01</x:v>
      </x:c>
      <x:c r="B4027" s="127" t="str">
        <x:v>D6-H-V5-CNS-I12</x:v>
      </x:c>
      <x:c r="C4027" s="127" t="str">
        <x:v>CHOIX</x:v>
      </x:c>
      <x:c r="D4027" s="127" t="str">
        <x:v>A</x:v>
      </x:c>
      <x:c r="E4027" s="128" t="n">
        <x:v>1</x:v>
      </x:c>
      <x:c r="F4027" s="127" t="str">
        <x:v>Joueur</x:v>
      </x:c>
      <x:c r="G4027" s="127" t="str">
        <x:v>Qu’ils montrent chacun un geste sur les marques d’exercice.</x:v>
      </x:c>
      <x:c r="H4027" s="127" t="str">
        <x:v>Regarder la personne ou l’appui concerné ; intention, pas résultat.</x:v>
      </x:c>
      <x:c r="I4027" s="127" t="str">
        <x:v>Approche disponible dans l’état réel de la scène ; accord des personnes impliquées.</x:v>
      </x:c>
      <x:c r="J4027" s="127" t="str">
        <x:v>Équipage et incidents de La Veille Partagée</x:v>
      </x:c>
      <x:c r="K4027" s="130" t="n">
        <x:v>9</x:v>
      </x:c>
    </x:row>
    <x:row r="4028" ht="44" customHeight="1">
      <x:c r="A4028" s="121" t="str">
        <x:v>D6-H-V5-CNS-I12-REPONSE-A-01</x:v>
      </x:c>
      <x:c r="B4028" s="122" t="str">
        <x:v>D6-H-V5-CNS-I12</x:v>
      </x:c>
      <x:c r="C4028" s="122" t="str">
        <x:v>REPONSE</x:v>
      </x:c>
      <x:c r="D4028" s="122" t="str">
        <x:v>A</x:v>
      </x:c>
      <x:c r="E4028" s="123" t="n">
        <x:v>1</x:v>
      </x:c>
      <x:c r="F4028" s="122" t="str">
        <x:v>Mera</x:v>
      </x:c>
      <x:c r="G4028" s="122" t="str">
        <x:v>Je leur laisse leur résultat. Nous cherchons ce que le récit a omis.</x:v>
      </x:c>
      <x:c r="H4028" s="122" t="str">
        <x:v>Réponse au choix retenu ; les autres réponses ne sont pas jouées.</x:v>
      </x:c>
      <x:c r="I4028" s="122" t="str">
        <x:v>Approche disponible dans l’état réel de la scène ; accord des personnes impliquées.</x:v>
      </x:c>
      <x:c r="J4028" s="122" t="str">
        <x:v>Équipage et incidents de La Veille Partagée</x:v>
      </x:c>
      <x:c r="K4028" s="125" t="n">
        <x:v>13</x:v>
      </x:c>
    </x:row>
    <x:row r="4029" ht="44" customHeight="1">
      <x:c r="A4029" s="126" t="str">
        <x:v>D6-H-V5-CNS-I12-CHOIX-B-01</x:v>
      </x:c>
      <x:c r="B4029" s="127" t="str">
        <x:v>D6-H-V5-CNS-I12</x:v>
      </x:c>
      <x:c r="C4029" s="127" t="str">
        <x:v>CHOIX</x:v>
      </x:c>
      <x:c r="D4029" s="127" t="str">
        <x:v>B</x:v>
      </x:c>
      <x:c r="E4029" s="128" t="n">
        <x:v>1</x:v>
      </x:c>
      <x:c r="F4029" s="127" t="str">
        <x:v>Joueur</x:v>
      </x:c>
      <x:c r="G4029" s="127" t="str">
        <x:v>Je propose une sortie où il choisira son propre rôle.</x:v>
      </x:c>
      <x:c r="H4029" s="127" t="str">
        <x:v>Regarder la personne ou l’appui concerné ; intention, pas résultat.</x:v>
      </x:c>
      <x:c r="I4029" s="127" t="str">
        <x:v>Approche disponible dans l’état réel de la scène ; accord des personnes impliquées.</x:v>
      </x:c>
      <x:c r="J4029" s="127" t="str">
        <x:v>Équipage et incidents de La Veille Partagée</x:v>
      </x:c>
      <x:c r="K4029" s="130" t="n">
        <x:v>10</x:v>
      </x:c>
    </x:row>
    <x:row r="4030" ht="44" customHeight="1">
      <x:c r="A4030" s="121" t="str">
        <x:v>D6-H-V5-CNS-I12-REPONSE-B-01</x:v>
      </x:c>
      <x:c r="B4030" s="122" t="str">
        <x:v>D6-H-V5-CNS-I12</x:v>
      </x:c>
      <x:c r="C4030" s="122" t="str">
        <x:v>REPONSE</x:v>
      </x:c>
      <x:c r="D4030" s="122" t="str">
        <x:v>B</x:v>
      </x:c>
      <x:c r="E4030" s="123" t="n">
        <x:v>1</x:v>
      </x:c>
      <x:c r="F4030" s="122" t="str">
        <x:v>Rival revenu du duel</x:v>
      </x:c>
      <x:c r="G4030" s="122" t="str">
        <x:v>Je l’écouterai. Je ne veux pas qu’on me donne une consolation à porter.</x:v>
      </x:c>
      <x:c r="H4030" s="122" t="str">
        <x:v>Réponse au choix retenu ; les autres réponses ne sont pas jouées.</x:v>
      </x:c>
      <x:c r="I4030" s="122" t="str">
        <x:v>Approche disponible dans l’état réel de la scène ; accord des personnes impliquées.</x:v>
      </x:c>
      <x:c r="J4030" s="122" t="str">
        <x:v>Équipage et incidents de La Veille Partagée</x:v>
      </x:c>
      <x:c r="K4030" s="125" t="n">
        <x:v>13</x:v>
      </x:c>
    </x:row>
    <x:row r="4031" ht="89" customHeight="1">
      <x:c r="A4031" s="126" t="str">
        <x:v>D6-H-V5-CNS-I13-OUV---01</x:v>
      </x:c>
      <x:c r="B4031" s="127" t="str">
        <x:v>D6-H-V5-CNS-I13</x:v>
      </x:c>
      <x:c r="C4031" s="127" t="str">
        <x:v>OUV</x:v>
      </x:c>
      <x:c r="D4031" s="127" t="str">
        <x:v>-</x:v>
      </x:c>
      <x:c r="E4031" s="128" t="n">
        <x:v>1</x:v>
      </x:c>
      <x:c r="F4031" s="127" t="str">
        <x:v>Thena</x:v>
      </x:c>
      <x:c r="G4031" s="127" t="str">
        <x:v>Le bruit traverse le vitrage à intervalles réguliers. Personne n’a encore vu ce qui le produit.</x:v>
      </x:c>
      <x:c r="H4031" s="127" t="str">
        <x:v>Le locuteur regarde le détail matériel concerné ; clic bref ou inclinaison du masque, sans traduction lexicale inventée.</x:v>
      </x:c>
      <x:c r="I4031" s="127" t="str">
        <x:v>Objet inconnu en attente ; La Veille Partagée possédée et opérationnelle en fin Elite ; personnes présentes ou remplaçant explicitement annoncé ; sièges réels disponibles ; aucune personne morte ou partie rappelée automatiquement.</x:v>
      </x:c>
      <x:c r="J4031" s="127" t="str">
        <x:v>Équipage et incidents de La Veille Partagée</x:v>
      </x:c>
      <x:c r="K4031" s="130" t="n">
        <x:v>16</x:v>
      </x:c>
    </x:row>
    <x:row r="4032" ht="74" customHeight="1">
      <x:c r="A4032" s="121" t="str">
        <x:v>D6-H-V5-CNS-I13-SUCCES---01</x:v>
      </x:c>
      <x:c r="B4032" s="122" t="str">
        <x:v>D6-H-V5-CNS-I13</x:v>
      </x:c>
      <x:c r="C4032" s="122" t="str">
        <x:v>SUCCES</x:v>
      </x:c>
      <x:c r="D4032" s="122" t="str">
        <x:v>-</x:v>
      </x:c>
      <x:c r="E4032" s="123" t="n">
        <x:v>1</x:v>
      </x:c>
      <x:c r="F4032" s="122" t="str">
        <x:v>Thena</x:v>
      </x:c>
      <x:c r="G4032" s="122" t="str">
        <x:v>Le bruit a été traité selon l’approche choisie, sans lui inventer une cause.</x:v>
      </x:c>
      <x:c r="H4032" s="122" t="str">
        <x:v>Après le geste final réellement réussi ; regard ou main vers son résultat visible.</x:v>
      </x:c>
      <x:c r="I4032" s="122" t="str">
        <x:v>Résultat correspondant effectivement constaté ; remplace ou supprime la ligne si choix de refus/différé/observation. Ne jamais jouer une victoire non acquise.</x:v>
      </x:c>
      <x:c r="J4032" s="122" t="str">
        <x:v>Équipage et incidents de La Veille Partagée</x:v>
      </x:c>
      <x:c r="K4032" s="125" t="n">
        <x:v>13</x:v>
      </x:c>
    </x:row>
    <x:row r="4033" ht="44" customHeight="1">
      <x:c r="A4033" s="126" t="str">
        <x:v>D6-H-V5-CNS-I13-ECHEC---01</x:v>
      </x:c>
      <x:c r="B4033" s="127" t="str">
        <x:v>D6-H-V5-CNS-I13</x:v>
      </x:c>
      <x:c r="C4033" s="127" t="str">
        <x:v>ECHEC</x:v>
      </x:c>
      <x:c r="D4033" s="127" t="str">
        <x:v>-</x:v>
      </x:c>
      <x:c r="E4033" s="128" t="n">
        <x:v>1</x:v>
      </x:c>
      <x:c r="F4033" s="127" t="str">
        <x:v>Thena</x:v>
      </x:c>
      <x:c r="G4033" s="127" t="str">
        <x:v>Le signal reste le même. Notre première idée n’est pas une preuve.</x:v>
      </x:c>
      <x:c r="H4033" s="127" t="str">
        <x:v>Au dernier état stable ; geste arrêté, aucune perte ou casse ajoutée par la réplique.</x:v>
      </x:c>
      <x:c r="I4033" s="127" t="str">
        <x:v>Échec ou blocage correspondant effectivement observé ; les dégâts, objets et positions persistent.</x:v>
      </x:c>
      <x:c r="J4033" s="127" t="str">
        <x:v>Équipage et incidents de La Veille Partagée</x:v>
      </x:c>
      <x:c r="K4033" s="130" t="n">
        <x:v>12</x:v>
      </x:c>
    </x:row>
    <x:row r="4034" ht="44" customHeight="1">
      <x:c r="A4034" s="121" t="str">
        <x:v>D6-H-V5-CNS-I13-REPRISE---01</x:v>
      </x:c>
      <x:c r="B4034" s="122" t="str">
        <x:v>D6-H-V5-CNS-I13</x:v>
      </x:c>
      <x:c r="C4034" s="122" t="str">
        <x:v>REPRISE</x:v>
      </x:c>
      <x:c r="D4034" s="122" t="str">
        <x:v>-</x:v>
      </x:c>
      <x:c r="E4034" s="123" t="n">
        <x:v>1</x:v>
      </x:c>
      <x:c r="F4034" s="122" t="str">
        <x:v>Thena</x:v>
      </x:c>
      <x:c r="G4034" s="122" t="str">
        <x:v>L’objet n’a pas bougé. Reprenons au rythme déjà observé.</x:v>
      </x:c>
      <x:c r="H4034" s="122" t="str">
        <x:v>Désigne l’étape encore inachevée sans répéter les gestes déjà validés.</x:v>
      </x:c>
      <x:c r="I4034" s="122" t="str">
        <x:v>Réinteraction volontaire après interruption ; état de l’action conservé.</x:v>
      </x:c>
      <x:c r="J4034" s="122" t="str">
        <x:v>Équipage et incidents de La Veille Partagée</x:v>
      </x:c>
      <x:c r="K4034" s="125" t="n">
        <x:v>9</x:v>
      </x:c>
    </x:row>
    <x:row r="4035" ht="44" customHeight="1">
      <x:c r="A4035" s="126" t="str">
        <x:v>D6-H-V5-CNS-I13-CHOIX-A-01</x:v>
      </x:c>
      <x:c r="B4035" s="127" t="str">
        <x:v>D6-H-V5-CNS-I13</x:v>
      </x:c>
      <x:c r="C4035" s="127" t="str">
        <x:v>CHOIX</x:v>
      </x:c>
      <x:c r="D4035" s="127" t="str">
        <x:v>A</x:v>
      </x:c>
      <x:c r="E4035" s="128" t="n">
        <x:v>1</x:v>
      </x:c>
      <x:c r="F4035" s="127" t="str">
        <x:v>Joueur</x:v>
      </x:c>
      <x:c r="G4035" s="127" t="str">
        <x:v>Nous observons le rythme et les faces depuis ici.</x:v>
      </x:c>
      <x:c r="H4035" s="127" t="str">
        <x:v>Regarder la personne ou l’appui concerné ; intention, pas résultat.</x:v>
      </x:c>
      <x:c r="I4035" s="127" t="str">
        <x:v>Approche disponible dans l’état réel de la scène ; accord des personnes impliquées.</x:v>
      </x:c>
      <x:c r="J4035" s="127" t="str">
        <x:v>Équipage et incidents de La Veille Partagée</x:v>
      </x:c>
      <x:c r="K4035" s="130" t="n">
        <x:v>9</x:v>
      </x:c>
    </x:row>
    <x:row r="4036" ht="44" customHeight="1">
      <x:c r="A4036" s="121" t="str">
        <x:v>D6-H-V5-CNS-I13-REPONSE-A-01</x:v>
      </x:c>
      <x:c r="B4036" s="122" t="str">
        <x:v>D6-H-V5-CNS-I13</x:v>
      </x:c>
      <x:c r="C4036" s="122" t="str">
        <x:v>REPONSE</x:v>
      </x:c>
      <x:c r="D4036" s="122" t="str">
        <x:v>A</x:v>
      </x:c>
      <x:c r="E4036" s="123" t="n">
        <x:v>1</x:v>
      </x:c>
      <x:c r="F4036" s="122" t="str">
        <x:v>Thena</x:v>
      </x:c>
      <x:c r="G4036" s="122" t="str">
        <x:v>Je garde les premières mesures. Ne nommons pas une créature avant d’en voir une.</x:v>
      </x:c>
      <x:c r="H4036" s="122" t="str">
        <x:v>Réponse au choix retenu ; les autres réponses ne sont pas jouées.</x:v>
      </x:c>
      <x:c r="I4036" s="122" t="str">
        <x:v>Approche disponible dans l’état réel de la scène ; accord des personnes impliquées.</x:v>
      </x:c>
      <x:c r="J4036" s="122" t="str">
        <x:v>Équipage et incidents de La Veille Partagée</x:v>
      </x:c>
      <x:c r="K4036" s="125" t="n">
        <x:v>14</x:v>
      </x:c>
    </x:row>
    <x:row r="4037" ht="44" customHeight="1">
      <x:c r="A4037" s="126" t="str">
        <x:v>D6-H-V5-CNS-I13-CHOIX-B-01</x:v>
      </x:c>
      <x:c r="B4037" s="127" t="str">
        <x:v>D6-H-V5-CNS-I13</x:v>
      </x:c>
      <x:c r="C4037" s="127" t="str">
        <x:v>CHOIX</x:v>
      </x:c>
      <x:c r="D4037" s="127" t="str">
        <x:v>B</x:v>
      </x:c>
      <x:c r="E4037" s="128" t="n">
        <x:v>1</x:v>
      </x:c>
      <x:c r="F4037" s="127" t="str">
        <x:v>Joueur</x:v>
      </x:c>
      <x:c r="G4037" s="127" t="str">
        <x:v>Posons un écran jusqu’à la halte équipée.</x:v>
      </x:c>
      <x:c r="H4037" s="127" t="str">
        <x:v>Regarder la personne ou l’appui concerné ; intention, pas résultat.</x:v>
      </x:c>
      <x:c r="I4037" s="127" t="str">
        <x:v>Approche disponible dans l’état réel de la scène ; accord des personnes impliquées.</x:v>
      </x:c>
      <x:c r="J4037" s="127" t="str">
        <x:v>Équipage et incidents de La Veille Partagée</x:v>
      </x:c>
      <x:c r="K4037" s="130" t="n">
        <x:v>7</x:v>
      </x:c>
    </x:row>
    <x:row r="4038" ht="44" customHeight="1">
      <x:c r="A4038" s="121" t="str">
        <x:v>D6-H-V5-CNS-I13-REPONSE-B-01</x:v>
      </x:c>
      <x:c r="B4038" s="122" t="str">
        <x:v>D6-H-V5-CNS-I13</x:v>
      </x:c>
      <x:c r="C4038" s="122" t="str">
        <x:v>REPONSE</x:v>
      </x:c>
      <x:c r="D4038" s="122" t="str">
        <x:v>B</x:v>
      </x:c>
      <x:c r="E4038" s="123" t="n">
        <x:v>1</x:v>
      </x:c>
      <x:c r="F4038" s="122" t="str">
        <x:v>Thena</x:v>
      </x:c>
      <x:c r="G4038" s="122" t="str">
        <x:v>Le contenant reste fermé à son poste ; nous poursuivrons là-bas.</x:v>
      </x:c>
      <x:c r="H4038" s="122" t="str">
        <x:v>Réponse au choix retenu ; les autres réponses ne sont pas jouées.</x:v>
      </x:c>
      <x:c r="I4038" s="122" t="str">
        <x:v>Approche disponible dans l’état réel de la scène ; accord des personnes impliquées.</x:v>
      </x:c>
      <x:c r="J4038" s="122" t="str">
        <x:v>Équipage et incidents de La Veille Partagée</x:v>
      </x:c>
      <x:c r="K4038" s="125" t="n">
        <x:v>11</x:v>
      </x:c>
    </x:row>
    <x:row r="4039" ht="89" customHeight="1">
      <x:c r="A4039" s="126" t="str">
        <x:v>D6-H-V5-CNS-I14-OUV---01</x:v>
      </x:c>
      <x:c r="B4039" s="127" t="str">
        <x:v>D6-H-V5-CNS-I14</x:v>
      </x:c>
      <x:c r="C4039" s="127" t="str">
        <x:v>OUV</x:v>
      </x:c>
      <x:c r="D4039" s="127" t="str">
        <x:v>-</x:v>
      </x:c>
      <x:c r="E4039" s="128" t="n">
        <x:v>1</x:v>
      </x:c>
      <x:c r="F4039" s="127" t="str">
        <x:v>Rava</x:v>
      </x:c>
      <x:c r="G4039" s="127" t="str">
        <x:v>Ce panneau fonctionne. Sa marque raconte le retour que nous avons réparé ici.</x:v>
      </x:c>
      <x:c r="H4039" s="127" t="str">
        <x:v>Le locuteur regarde le détail matériel concerné ; clic bref ou inclinaison du masque, sans traduction lexicale inventée.</x:v>
      </x:c>
      <x:c r="I4039" s="127" t="str">
        <x:v>Panneau de coque remis en état ; La Veille Partagée possédée et opérationnelle en fin Elite ; personnes présentes ou remplaçant explicitement annoncé ; sièges réels disponibles ; aucune personne morte ou partie rappelée automatiquement.</x:v>
      </x:c>
      <x:c r="J4039" s="127" t="str">
        <x:v>Équipage et incidents de La Veille Partagée</x:v>
      </x:c>
      <x:c r="K4039" s="130" t="n">
        <x:v>13</x:v>
      </x:c>
    </x:row>
    <x:row r="4040" ht="74" customHeight="1">
      <x:c r="A4040" s="121" t="str">
        <x:v>D6-H-V5-CNS-I14-SUCCES---01</x:v>
      </x:c>
      <x:c r="B4040" s="122" t="str">
        <x:v>D6-H-V5-CNS-I14</x:v>
      </x:c>
      <x:c r="C4040" s="122" t="str">
        <x:v>SUCCES</x:v>
      </x:c>
      <x:c r="D4040" s="122" t="str">
        <x:v>-</x:v>
      </x:c>
      <x:c r="E4040" s="123" t="n">
        <x:v>1</x:v>
      </x:c>
      <x:c r="F4040" s="122" t="str">
        <x:v>Rava</x:v>
      </x:c>
      <x:c r="G4040" s="122" t="str">
        <x:v>La coursive fonctionne et la trace du retour reste attribuée.</x:v>
      </x:c>
      <x:c r="H4040" s="122" t="str">
        <x:v>Après le geste final réellement réussi ; regard ou main vers son résultat visible.</x:v>
      </x:c>
      <x:c r="I4040" s="122" t="str">
        <x:v>Résultat correspondant effectivement constaté ; remplace ou supprime la ligne si choix de refus/différé/observation. Ne jamais jouer une victoire non acquise.</x:v>
      </x:c>
      <x:c r="J4040" s="122" t="str">
        <x:v>Équipage et incidents de La Veille Partagée</x:v>
      </x:c>
      <x:c r="K4040" s="125" t="n">
        <x:v>10</x:v>
      </x:c>
    </x:row>
    <x:row r="4041" ht="44" customHeight="1">
      <x:c r="A4041" s="126" t="str">
        <x:v>D6-H-V5-CNS-I14-ECHEC---01</x:v>
      </x:c>
      <x:c r="B4041" s="127" t="str">
        <x:v>D6-H-V5-CNS-I14</x:v>
      </x:c>
      <x:c r="C4041" s="127" t="str">
        <x:v>ECHEC</x:v>
      </x:c>
      <x:c r="D4041" s="127" t="str">
        <x:v>-</x:v>
      </x:c>
      <x:c r="E4041" s="128" t="n">
        <x:v>1</x:v>
      </x:c>
      <x:c r="F4041" s="127" t="str">
        <x:v>Rava</x:v>
      </x:c>
      <x:c r="G4041" s="127" t="str">
        <x:v>Le nouvel ajustement n’a pas encore été essayé. La belle surface ne suffit pas.</x:v>
      </x:c>
      <x:c r="H4041" s="127" t="str">
        <x:v>Au dernier état stable ; geste arrêté, aucune perte ou casse ajoutée par la réplique.</x:v>
      </x:c>
      <x:c r="I4041" s="127" t="str">
        <x:v>Échec ou blocage correspondant effectivement observé ; les dégâts, objets et positions persistent.</x:v>
      </x:c>
      <x:c r="J4041" s="127" t="str">
        <x:v>Équipage et incidents de La Veille Partagée</x:v>
      </x:c>
      <x:c r="K4041" s="130" t="n">
        <x:v>14</x:v>
      </x:c>
    </x:row>
    <x:row r="4042" ht="44" customHeight="1">
      <x:c r="A4042" s="121" t="str">
        <x:v>D6-H-V5-CNS-I14-REPRISE---01</x:v>
      </x:c>
      <x:c r="B4042" s="122" t="str">
        <x:v>D6-H-V5-CNS-I14</x:v>
      </x:c>
      <x:c r="C4042" s="122" t="str">
        <x:v>REPRISE</x:v>
      </x:c>
      <x:c r="D4042" s="122" t="str">
        <x:v>-</x:v>
      </x:c>
      <x:c r="E4042" s="123" t="n">
        <x:v>1</x:v>
      </x:c>
      <x:c r="F4042" s="122" t="str">
        <x:v>Rava</x:v>
      </x:c>
      <x:c r="G4042" s="122" t="str">
        <x:v>Le choix est fait ; il reste le test du panneau en place.</x:v>
      </x:c>
      <x:c r="H4042" s="122" t="str">
        <x:v>Désigne l’étape encore inachevée sans répéter les gestes déjà validés.</x:v>
      </x:c>
      <x:c r="I4042" s="122" t="str">
        <x:v>Réinteraction volontaire après interruption ; état de l’action conservé.</x:v>
      </x:c>
      <x:c r="J4042" s="122" t="str">
        <x:v>Équipage et incidents de La Veille Partagée</x:v>
      </x:c>
      <x:c r="K4042" s="125" t="n">
        <x:v>13</x:v>
      </x:c>
    </x:row>
    <x:row r="4043" ht="44" customHeight="1">
      <x:c r="A4043" s="126" t="str">
        <x:v>D6-H-V5-CNS-I14-CHOIX-A-01</x:v>
      </x:c>
      <x:c r="B4043" s="127" t="str">
        <x:v>D6-H-V5-CNS-I14</x:v>
      </x:c>
      <x:c r="C4043" s="127" t="str">
        <x:v>CHOIX</x:v>
      </x:c>
      <x:c r="D4043" s="127" t="str">
        <x:v>A</x:v>
      </x:c>
      <x:c r="E4043" s="128" t="n">
        <x:v>1</x:v>
      </x:c>
      <x:c r="F4043" s="127" t="str">
        <x:v>Joueur</x:v>
      </x:c>
      <x:c r="G4043" s="127" t="str">
        <x:v>Gardons-la avec un court récit.</x:v>
      </x:c>
      <x:c r="H4043" s="127" t="str">
        <x:v>Regarder la personne ou l’appui concerné ; intention, pas résultat.</x:v>
      </x:c>
      <x:c r="I4043" s="127" t="str">
        <x:v>Approche disponible dans l’état réel de la scène ; accord des personnes impliquées.</x:v>
      </x:c>
      <x:c r="J4043" s="127" t="str">
        <x:v>Équipage et incidents de La Veille Partagée</x:v>
      </x:c>
      <x:c r="K4043" s="130" t="n">
        <x:v>5</x:v>
      </x:c>
    </x:row>
    <x:row r="4044" ht="44" customHeight="1">
      <x:c r="A4044" s="121" t="str">
        <x:v>D6-H-V5-CNS-I14-REPONSE-A-01</x:v>
      </x:c>
      <x:c r="B4044" s="122" t="str">
        <x:v>D6-H-V5-CNS-I14</x:v>
      </x:c>
      <x:c r="C4044" s="122" t="str">
        <x:v>REPONSE</x:v>
      </x:c>
      <x:c r="D4044" s="122" t="str">
        <x:v>A</x:v>
      </x:c>
      <x:c r="E4044" s="123" t="n">
        <x:v>1</x:v>
      </x:c>
      <x:c r="F4044" s="122" t="str">
        <x:v>Rava</x:v>
      </x:c>
      <x:c r="G4044" s="122" t="str">
        <x:v>Je nettoie seulement la lecture de la plaque. La marque reste à sa place.</x:v>
      </x:c>
      <x:c r="H4044" s="122" t="str">
        <x:v>Réponse au choix retenu ; les autres réponses ne sont pas jouées.</x:v>
      </x:c>
      <x:c r="I4044" s="122" t="str">
        <x:v>Approche disponible dans l’état réel de la scène ; accord des personnes impliquées.</x:v>
      </x:c>
      <x:c r="J4044" s="122" t="str">
        <x:v>Équipage et incidents de La Veille Partagée</x:v>
      </x:c>
      <x:c r="K4044" s="125" t="n">
        <x:v>14</x:v>
      </x:c>
    </x:row>
    <x:row r="4045" ht="44" customHeight="1">
      <x:c r="A4045" s="126" t="str">
        <x:v>D6-H-V5-CNS-I14-CHOIX-B-01</x:v>
      </x:c>
      <x:c r="B4045" s="127" t="str">
        <x:v>D6-H-V5-CNS-I14</x:v>
      </x:c>
      <x:c r="C4045" s="127" t="str">
        <x:v>CHOIX</x:v>
      </x:c>
      <x:c r="D4045" s="127" t="str">
        <x:v>B</x:v>
      </x:c>
      <x:c r="E4045" s="128" t="n">
        <x:v>1</x:v>
      </x:c>
      <x:c r="F4045" s="127" t="str">
        <x:v>Joueur</x:v>
      </x:c>
      <x:c r="G4045" s="127" t="str">
        <x:v>Un panneau neuf. Le fragment sera exposé.</x:v>
      </x:c>
      <x:c r="H4045" s="127" t="str">
        <x:v>Regarder la personne ou l’appui concerné ; intention, pas résultat.</x:v>
      </x:c>
      <x:c r="I4045" s="127" t="str">
        <x:v>Approche disponible dans l’état réel de la scène ; accord des personnes impliquées.</x:v>
      </x:c>
      <x:c r="J4045" s="127" t="str">
        <x:v>Équipage et incidents de La Veille Partagée</x:v>
      </x:c>
      <x:c r="K4045" s="130" t="n">
        <x:v>7</x:v>
      </x:c>
    </x:row>
    <x:row r="4046" ht="44" customHeight="1">
      <x:c r="A4046" s="121" t="str">
        <x:v>D6-H-V5-CNS-I14-REPONSE-B-01</x:v>
      </x:c>
      <x:c r="B4046" s="122" t="str">
        <x:v>D6-H-V5-CNS-I14</x:v>
      </x:c>
      <x:c r="C4046" s="122" t="str">
        <x:v>REPONSE</x:v>
      </x:c>
      <x:c r="D4046" s="122" t="str">
        <x:v>B</x:v>
      </x:c>
      <x:c r="E4046" s="123" t="n">
        <x:v>1</x:v>
      </x:c>
      <x:c r="F4046" s="122" t="str">
        <x:v>Rava</x:v>
      </x:c>
      <x:c r="G4046" s="122" t="str">
        <x:v>Apporte le support avant de retirer l’ancien. Je ne le laisserai pas sans emplacement.</x:v>
      </x:c>
      <x:c r="H4046" s="122" t="str">
        <x:v>Réponse au choix retenu ; les autres réponses ne sont pas jouées.</x:v>
      </x:c>
      <x:c r="I4046" s="122" t="str">
        <x:v>Approche disponible dans l’état réel de la scène ; accord des personnes impliquées.</x:v>
      </x:c>
      <x:c r="J4046" s="122" t="str">
        <x:v>Équipage et incidents de La Veille Partagée</x:v>
      </x:c>
      <x:c r="K4046" s="125" t="n">
        <x:v>14</x:v>
      </x:c>
    </x:row>
    <x:row r="4047" ht="89" customHeight="1">
      <x:c r="A4047" s="126" t="str">
        <x:v>D6-H-V5-CNS-I15-OUV---01</x:v>
      </x:c>
      <x:c r="B4047" s="127" t="str">
        <x:v>D6-H-V5-CNS-I15</x:v>
      </x:c>
      <x:c r="C4047" s="127" t="str">
        <x:v>OUV</x:v>
      </x:c>
      <x:c r="D4047" s="127" t="str">
        <x:v>-</x:v>
      </x:c>
      <x:c r="E4047" s="128" t="n">
        <x:v>1</x:v>
      </x:c>
      <x:c r="F4047" s="127" t="str">
        <x:v>Kora</x:v>
      </x:c>
      <x:c r="G4047" s="127" t="str">
        <x:v>La recrue a reçu l’appel, puis elle s’est dirigée vers l’autre sortie. Son ancien groupe l’employait autrement.</x:v>
      </x:c>
      <x:c r="H4047" s="127" t="str">
        <x:v>Le locuteur regarde le détail matériel concerné ; clic bref ou inclinaison du masque, sans traduction lexicale inventée.</x:v>
      </x:c>
      <x:c r="I4047" s="127" t="str">
        <x:v>Nouveau membre au poste de retour ; La Veille Partagée possédée et opérationnelle en fin Elite ; personnes présentes ou remplaçant explicitement annoncé ; sièges réels disponibles ; aucune personne morte ou partie rappelée automatiquement.</x:v>
      </x:c>
      <x:c r="J4047" s="127" t="str">
        <x:v>Équipage et incidents de La Veille Partagée</x:v>
      </x:c>
      <x:c r="K4047" s="130" t="n">
        <x:v>17</x:v>
      </x:c>
    </x:row>
    <x:row r="4048" ht="74" customHeight="1">
      <x:c r="A4048" s="121" t="str">
        <x:v>D6-H-V5-CNS-I15-SUCCES---01</x:v>
      </x:c>
      <x:c r="B4048" s="122" t="str">
        <x:v>D6-H-V5-CNS-I15</x:v>
      </x:c>
      <x:c r="C4048" s="122" t="str">
        <x:v>SUCCES</x:v>
      </x:c>
      <x:c r="D4048" s="122" t="str">
        <x:v>-</x:v>
      </x:c>
      <x:c r="E4048" s="123" t="n">
        <x:v>1</x:v>
      </x:c>
      <x:c r="F4048" s="122" t="str">
        <x:v>Kora</x:v>
      </x:c>
      <x:c r="G4048" s="122" t="str">
        <x:v>La simulation ramène la recrue au bon point avec le signal annoncé.</x:v>
      </x:c>
      <x:c r="H4048" s="122" t="str">
        <x:v>Après le geste final réellement réussi ; regard ou main vers son résultat visible.</x:v>
      </x:c>
      <x:c r="I4048" s="122" t="str">
        <x:v>Résultat correspondant effectivement constaté ; remplace ou supprime la ligne si choix de refus/différé/observation. Ne jamais jouer une victoire non acquise.</x:v>
      </x:c>
      <x:c r="J4048" s="122" t="str">
        <x:v>Équipage et incidents de La Veille Partagée</x:v>
      </x:c>
      <x:c r="K4048" s="125" t="n">
        <x:v>12</x:v>
      </x:c>
    </x:row>
    <x:row r="4049" ht="44" customHeight="1">
      <x:c r="A4049" s="126" t="str">
        <x:v>D6-H-V5-CNS-I15-ECHEC---01</x:v>
      </x:c>
      <x:c r="B4049" s="127" t="str">
        <x:v>D6-H-V5-CNS-I15</x:v>
      </x:c>
      <x:c r="C4049" s="127" t="str">
        <x:v>ECHEC</x:v>
      </x:c>
      <x:c r="D4049" s="127" t="str">
        <x:v>-</x:v>
      </x:c>
      <x:c r="E4049" s="128" t="n">
        <x:v>1</x:v>
      </x:c>
      <x:c r="F4049" s="127" t="str">
        <x:v>Kora</x:v>
      </x:c>
      <x:c r="G4049" s="127" t="str">
        <x:v>Elle n’a pas rejoint la bonne sortie. L’essai doit rester un essai.</x:v>
      </x:c>
      <x:c r="H4049" s="127" t="str">
        <x:v>Au dernier état stable ; geste arrêté, aucune perte ou casse ajoutée par la réplique.</x:v>
      </x:c>
      <x:c r="I4049" s="127" t="str">
        <x:v>Échec ou blocage correspondant effectivement observé ; les dégâts, objets et positions persistent.</x:v>
      </x:c>
      <x:c r="J4049" s="127" t="str">
        <x:v>Équipage et incidents de La Veille Partagée</x:v>
      </x:c>
      <x:c r="K4049" s="130" t="n">
        <x:v>12</x:v>
      </x:c>
    </x:row>
    <x:row r="4050" ht="44" customHeight="1">
      <x:c r="A4050" s="121" t="str">
        <x:v>D6-H-V5-CNS-I15-REPRISE---01</x:v>
      </x:c>
      <x:c r="B4050" s="122" t="str">
        <x:v>D6-H-V5-CNS-I15</x:v>
      </x:c>
      <x:c r="C4050" s="122" t="str">
        <x:v>REPRISE</x:v>
      </x:c>
      <x:c r="D4050" s="122" t="str">
        <x:v>-</x:v>
      </x:c>
      <x:c r="E4050" s="123" t="n">
        <x:v>1</x:v>
      </x:c>
      <x:c r="F4050" s="122" t="str">
        <x:v>Kora</x:v>
      </x:c>
      <x:c r="G4050" s="122" t="str">
        <x:v>Reprenons au dernier appel reconnu par tous, puis jusqu’au sas.</x:v>
      </x:c>
      <x:c r="H4050" s="122" t="str">
        <x:v>Désigne l’étape encore inachevée sans répéter les gestes déjà validés.</x:v>
      </x:c>
      <x:c r="I4050" s="122" t="str">
        <x:v>Réinteraction volontaire après interruption ; état de l’action conservé.</x:v>
      </x:c>
      <x:c r="J4050" s="122" t="str">
        <x:v>Équipage et incidents de La Veille Partagée</x:v>
      </x:c>
      <x:c r="K4050" s="125" t="n">
        <x:v>10</x:v>
      </x:c>
    </x:row>
    <x:row r="4051" ht="44" customHeight="1">
      <x:c r="A4051" s="126" t="str">
        <x:v>D6-H-V5-CNS-I15-CHOIX-A-01</x:v>
      </x:c>
      <x:c r="B4051" s="127" t="str">
        <x:v>D6-H-V5-CNS-I15</x:v>
      </x:c>
      <x:c r="C4051" s="127" t="str">
        <x:v>CHOIX</x:v>
      </x:c>
      <x:c r="D4051" s="127" t="str">
        <x:v>A</x:v>
      </x:c>
      <x:c r="E4051" s="128" t="n">
        <x:v>1</x:v>
      </x:c>
      <x:c r="F4051" s="127" t="str">
        <x:v>Joueur</x:v>
      </x:c>
      <x:c r="G4051" s="127" t="str">
        <x:v>Nous apprenons un signal commun par une nouvelle traversée.</x:v>
      </x:c>
      <x:c r="H4051" s="127" t="str">
        <x:v>Regarder la personne ou l’appui concerné ; intention, pas résultat.</x:v>
      </x:c>
      <x:c r="I4051" s="127" t="str">
        <x:v>Approche disponible dans l’état réel de la scène ; accord des personnes impliquées.</x:v>
      </x:c>
      <x:c r="J4051" s="127" t="str">
        <x:v>Équipage et incidents de La Veille Partagée</x:v>
      </x:c>
      <x:c r="K4051" s="130" t="n">
        <x:v>9</x:v>
      </x:c>
    </x:row>
    <x:row r="4052" ht="44" customHeight="1">
      <x:c r="A4052" s="121" t="str">
        <x:v>D6-H-V5-CNS-I15-REPONSE-A-01</x:v>
      </x:c>
      <x:c r="B4052" s="122" t="str">
        <x:v>D6-H-V5-CNS-I15</x:v>
      </x:c>
      <x:c r="C4052" s="122" t="str">
        <x:v>REPONSE</x:v>
      </x:c>
      <x:c r="D4052" s="122" t="str">
        <x:v>A</x:v>
      </x:c>
      <x:c r="E4052" s="123" t="n">
        <x:v>1</x:v>
      </x:c>
      <x:c r="F4052" s="122" t="str">
        <x:v>Kora</x:v>
      </x:c>
      <x:c r="G4052" s="122" t="str">
        <x:v>Elle guidera le dernier passage. Je verrai alors ce qu’elle a compris.</x:v>
      </x:c>
      <x:c r="H4052" s="122" t="str">
        <x:v>Réponse au choix retenu ; les autres réponses ne sont pas jouées.</x:v>
      </x:c>
      <x:c r="I4052" s="122" t="str">
        <x:v>Approche disponible dans l’état réel de la scène ; accord des personnes impliquées.</x:v>
      </x:c>
      <x:c r="J4052" s="122" t="str">
        <x:v>Équipage et incidents de La Veille Partagée</x:v>
      </x:c>
      <x:c r="K4052" s="125" t="n">
        <x:v>12</x:v>
      </x:c>
    </x:row>
    <x:row r="4053" ht="44" customHeight="1">
      <x:c r="A4053" s="126" t="str">
        <x:v>D6-H-V5-CNS-I15-CHOIX-B-01</x:v>
      </x:c>
      <x:c r="B4053" s="127" t="str">
        <x:v>D6-H-V5-CNS-I15</x:v>
      </x:c>
      <x:c r="C4053" s="127" t="str">
        <x:v>CHOIX</x:v>
      </x:c>
      <x:c r="D4053" s="127" t="str">
        <x:v>B</x:v>
      </x:c>
      <x:c r="E4053" s="128" t="n">
        <x:v>1</x:v>
      </x:c>
      <x:c r="F4053" s="127" t="str">
        <x:v>Joueur</x:v>
      </x:c>
      <x:c r="G4053" s="127" t="str">
        <x:v>Gardons les deux appels avec un relais entre eux.</x:v>
      </x:c>
      <x:c r="H4053" s="127" t="str">
        <x:v>Regarder la personne ou l’appui concerné ; intention, pas résultat.</x:v>
      </x:c>
      <x:c r="I4053" s="127" t="str">
        <x:v>Approche disponible dans l’état réel de la scène ; accord des personnes impliquées.</x:v>
      </x:c>
      <x:c r="J4053" s="127" t="str">
        <x:v>Équipage et incidents de La Veille Partagée</x:v>
      </x:c>
      <x:c r="K4053" s="130" t="n">
        <x:v>9</x:v>
      </x:c>
    </x:row>
    <x:row r="4054" ht="44" customHeight="1">
      <x:c r="A4054" s="121" t="str">
        <x:v>D6-H-V5-CNS-I15-REPONSE-B-01</x:v>
      </x:c>
      <x:c r="B4054" s="122" t="str">
        <x:v>D6-H-V5-CNS-I15</x:v>
      </x:c>
      <x:c r="C4054" s="122" t="str">
        <x:v>REPONSE</x:v>
      </x:c>
      <x:c r="D4054" s="122" t="str">
        <x:v>B</x:v>
      </x:c>
      <x:c r="E4054" s="123" t="n">
        <x:v>1</x:v>
      </x:c>
      <x:c r="F4054" s="122" t="str">
        <x:v>Erek</x:v>
      </x:c>
      <x:c r="G4054" s="122" t="str">
        <x:v>Je prendrai le relais sur cet essai. Quelqu’un devra le tenir à chaque sortie concernée.</x:v>
      </x:c>
      <x:c r="H4054" s="122" t="str">
        <x:v>Réponse au choix retenu ; les autres réponses ne sont pas jouées.</x:v>
      </x:c>
      <x:c r="I4054" s="122" t="str">
        <x:v>Approche disponible dans l’état réel de la scène ; accord des personnes impliquées.</x:v>
      </x:c>
      <x:c r="J4054" s="122" t="str">
        <x:v>Équipage et incidents de La Veille Partagée</x:v>
      </x:c>
      <x:c r="K4054" s="125" t="n">
        <x:v>15</x:v>
      </x:c>
    </x:row>
    <x:row r="4055" ht="89" customHeight="1">
      <x:c r="A4055" s="126" t="str">
        <x:v>D6-H-V5-CNS-I16-OUV---01</x:v>
      </x:c>
      <x:c r="B4055" s="127" t="str">
        <x:v>D6-H-V5-CNS-I16</x:v>
      </x:c>
      <x:c r="C4055" s="127" t="str">
        <x:v>OUV</x:v>
      </x:c>
      <x:c r="D4055" s="127" t="str">
        <x:v>-</x:v>
      </x:c>
      <x:c r="E4055" s="128" t="n">
        <x:v>1</x:v>
      </x:c>
      <x:c r="F4055" s="127" t="str">
        <x:v>Ira</x:v>
      </x:c>
      <x:c r="G4055" s="127" t="str">
        <x:v>Les invités peuvent s’asseoir au foyer. Ils n’ont pas encore une place de voyage.</x:v>
      </x:c>
      <x:c r="H4055" s="127" t="str">
        <x:v>Le locuteur regarde le détail matériel concerné ; clic bref ou inclinaison du masque, sans traduction lexicale inventée.</x:v>
      </x:c>
      <x:c r="I4055" s="127" t="str">
        <x:v>Invités supplémentaires à une halte ; La Veille Partagée possédée et opérationnelle en fin Elite ; personnes présentes ou remplaçant explicitement annoncé ; sièges réels disponibles ; aucune personne morte ou partie rappelée automatiquement.</x:v>
      </x:c>
      <x:c r="J4055" s="127" t="str">
        <x:v>Équipage et incidents de La Veille Partagée</x:v>
      </x:c>
      <x:c r="K4055" s="130" t="n">
        <x:v>14</x:v>
      </x:c>
    </x:row>
    <x:row r="4056" ht="74" customHeight="1">
      <x:c r="A4056" s="121" t="str">
        <x:v>D6-H-V5-CNS-I16-SUCCES---01</x:v>
      </x:c>
      <x:c r="B4056" s="122" t="str">
        <x:v>D6-H-V5-CNS-I16</x:v>
      </x:c>
      <x:c r="C4056" s="122" t="str">
        <x:v>SUCCES</x:v>
      </x:c>
      <x:c r="D4056" s="122" t="str">
        <x:v>-</x:v>
      </x:c>
      <x:c r="E4056" s="123" t="n">
        <x:v>1</x:v>
      </x:c>
      <x:c r="F4056" s="122" t="str">
        <x:v>Ira</x:v>
      </x:c>
      <x:c r="G4056" s="122" t="str">
        <x:v>Chaque personne qui voyage a sa place ; les autres ont rejoint la halte convenue.</x:v>
      </x:c>
      <x:c r="H4056" s="122" t="str">
        <x:v>Après le geste final réellement réussi ; regard ou main vers son résultat visible.</x:v>
      </x:c>
      <x:c r="I4056" s="122" t="str">
        <x:v>Résultat correspondant effectivement constaté ; remplace ou supprime la ligne si choix de refus/différé/observation. Ne jamais jouer une victoire non acquise.</x:v>
      </x:c>
      <x:c r="J4056" s="122" t="str">
        <x:v>Équipage et incidents de La Veille Partagée</x:v>
      </x:c>
      <x:c r="K4056" s="125" t="n">
        <x:v>15</x:v>
      </x:c>
    </x:row>
    <x:row r="4057" ht="44" customHeight="1">
      <x:c r="A4057" s="126" t="str">
        <x:v>D6-H-V5-CNS-I16-ECHEC---01</x:v>
      </x:c>
      <x:c r="B4057" s="127" t="str">
        <x:v>D6-H-V5-CNS-I16</x:v>
      </x:c>
      <x:c r="C4057" s="127" t="str">
        <x:v>ECHEC</x:v>
      </x:c>
      <x:c r="D4057" s="127" t="str">
        <x:v>-</x:v>
      </x:c>
      <x:c r="E4057" s="128" t="n">
        <x:v>1</x:v>
      </x:c>
      <x:c r="F4057" s="127" t="str">
        <x:v>Ira</x:v>
      </x:c>
      <x:c r="G4057" s="127" t="str">
        <x:v>Ce couchage barre la coursive. Je ne le compte pas comme une place.</x:v>
      </x:c>
      <x:c r="H4057" s="127" t="str">
        <x:v>Au dernier état stable ; geste arrêté, aucune perte ou casse ajoutée par la réplique.</x:v>
      </x:c>
      <x:c r="I4057" s="127" t="str">
        <x:v>Échec ou blocage correspondant effectivement observé ; les dégâts, objets et positions persistent.</x:v>
      </x:c>
      <x:c r="J4057" s="127" t="str">
        <x:v>Équipage et incidents de La Veille Partagée</x:v>
      </x:c>
      <x:c r="K4057" s="130" t="n">
        <x:v>13</x:v>
      </x:c>
    </x:row>
    <x:row r="4058" ht="44" customHeight="1">
      <x:c r="A4058" s="121" t="str">
        <x:v>D6-H-V5-CNS-I16-REPRISE---01</x:v>
      </x:c>
      <x:c r="B4058" s="122" t="str">
        <x:v>D6-H-V5-CNS-I16</x:v>
      </x:c>
      <x:c r="C4058" s="122" t="str">
        <x:v>REPRISE</x:v>
      </x:c>
      <x:c r="D4058" s="122" t="str">
        <x:v>-</x:v>
      </x:c>
      <x:c r="E4058" s="123" t="n">
        <x:v>1</x:v>
      </x:c>
      <x:c r="F4058" s="122" t="str">
        <x:v>Ira</x:v>
      </x:c>
      <x:c r="G4058" s="122" t="str">
        <x:v>Les invités ont vu le foyer. Il reste à régler qui voyage réellement.</x:v>
      </x:c>
      <x:c r="H4058" s="122" t="str">
        <x:v>Désigne l’étape encore inachevée sans répéter les gestes déjà validés.</x:v>
      </x:c>
      <x:c r="I4058" s="122" t="str">
        <x:v>Réinteraction volontaire après interruption ; état de l’action conservé.</x:v>
      </x:c>
      <x:c r="J4058" s="122" t="str">
        <x:v>Équipage et incidents de La Veille Partagée</x:v>
      </x:c>
      <x:c r="K4058" s="125" t="n">
        <x:v>13</x:v>
      </x:c>
    </x:row>
    <x:row r="4059" ht="44" customHeight="1">
      <x:c r="A4059" s="126" t="str">
        <x:v>D6-H-V5-CNS-I16-CHOIX-A-01</x:v>
      </x:c>
      <x:c r="B4059" s="127" t="str">
        <x:v>D6-H-V5-CNS-I16</x:v>
      </x:c>
      <x:c r="C4059" s="127" t="str">
        <x:v>CHOIX</x:v>
      </x:c>
      <x:c r="D4059" s="127" t="str">
        <x:v>A</x:v>
      </x:c>
      <x:c r="E4059" s="128" t="n">
        <x:v>1</x:v>
      </x:c>
      <x:c r="F4059" s="127" t="str">
        <x:v>Joueur</x:v>
      </x:c>
      <x:c r="G4059" s="127" t="str">
        <x:v>Une visite courte, puis nous les raccompagnons à la halte.</x:v>
      </x:c>
      <x:c r="H4059" s="127" t="str">
        <x:v>Regarder la personne ou l’appui concerné ; intention, pas résultat.</x:v>
      </x:c>
      <x:c r="I4059" s="127" t="str">
        <x:v>Approche disponible dans l’état réel de la scène ; accord des personnes impliquées.</x:v>
      </x:c>
      <x:c r="J4059" s="127" t="str">
        <x:v>Équipage et incidents de La Veille Partagée</x:v>
      </x:c>
      <x:c r="K4059" s="130" t="n">
        <x:v>10</x:v>
      </x:c>
    </x:row>
    <x:row r="4060" ht="44" customHeight="1">
      <x:c r="A4060" s="121" t="str">
        <x:v>D6-H-V5-CNS-I16-REPONSE-A-01</x:v>
      </x:c>
      <x:c r="B4060" s="122" t="str">
        <x:v>D6-H-V5-CNS-I16</x:v>
      </x:c>
      <x:c r="C4060" s="122" t="str">
        <x:v>REPONSE</x:v>
      </x:c>
      <x:c r="D4060" s="122" t="str">
        <x:v>A</x:v>
      </x:c>
      <x:c r="E4060" s="123" t="n">
        <x:v>1</x:v>
      </x:c>
      <x:c r="F4060" s="122" t="str">
        <x:v>Ira</x:v>
      </x:c>
      <x:c r="G4060" s="122" t="str">
        <x:v>Je garde la circulation ouverte jusqu’au sas.</x:v>
      </x:c>
      <x:c r="H4060" s="122" t="str">
        <x:v>Réponse au choix retenu ; les autres réponses ne sont pas jouées.</x:v>
      </x:c>
      <x:c r="I4060" s="122" t="str">
        <x:v>Approche disponible dans l’état réel de la scène ; accord des personnes impliquées.</x:v>
      </x:c>
      <x:c r="J4060" s="122" t="str">
        <x:v>Équipage et incidents de La Veille Partagée</x:v>
      </x:c>
      <x:c r="K4060" s="125" t="n">
        <x:v>7</x:v>
      </x:c>
    </x:row>
    <x:row r="4061" ht="44" customHeight="1">
      <x:c r="A4061" s="126" t="str">
        <x:v>D6-H-V5-CNS-I16-CHOIX-B-01</x:v>
      </x:c>
      <x:c r="B4061" s="127" t="str">
        <x:v>D6-H-V5-CNS-I16</x:v>
      </x:c>
      <x:c r="C4061" s="127" t="str">
        <x:v>CHOIX</x:v>
      </x:c>
      <x:c r="D4061" s="127" t="str">
        <x:v>B</x:v>
      </x:c>
      <x:c r="E4061" s="128" t="n">
        <x:v>1</x:v>
      </x:c>
      <x:c r="F4061" s="127" t="str">
        <x:v>Joueur</x:v>
      </x:c>
      <x:c r="G4061" s="127" t="str">
        <x:v>Demandons qui souhaite rester à la halte pendant ce trajet.</x:v>
      </x:c>
      <x:c r="H4061" s="127" t="str">
        <x:v>Regarder la personne ou l’appui concerné ; intention, pas résultat.</x:v>
      </x:c>
      <x:c r="I4061" s="127" t="str">
        <x:v>Approche disponible dans l’état réel de la scène ; accord des personnes impliquées.</x:v>
      </x:c>
      <x:c r="J4061" s="127" t="str">
        <x:v>Équipage et incidents de La Veille Partagée</x:v>
      </x:c>
      <x:c r="K4061" s="130" t="n">
        <x:v>10</x:v>
      </x:c>
    </x:row>
    <x:row r="4062" ht="44" customHeight="1">
      <x:c r="A4062" s="121" t="str">
        <x:v>D6-H-V5-CNS-I16-REPONSE-B-01</x:v>
      </x:c>
      <x:c r="B4062" s="122" t="str">
        <x:v>D6-H-V5-CNS-I16</x:v>
      </x:c>
      <x:c r="C4062" s="122" t="str">
        <x:v>REPONSE</x:v>
      </x:c>
      <x:c r="D4062" s="122" t="str">
        <x:v>B</x:v>
      </x:c>
      <x:c r="E4062" s="123" t="n">
        <x:v>1</x:v>
      </x:c>
      <x:c r="F4062" s="122" t="str">
        <x:v>Mera</x:v>
      </x:c>
      <x:c r="G4062" s="122" t="str">
        <x:v>Je demanderai à chacun. Une place se libère après un vrai départ, pas au milieu d’une phrase.</x:v>
      </x:c>
      <x:c r="H4062" s="122" t="str">
        <x:v>Réponse au choix retenu ; les autres réponses ne sont pas jouées.</x:v>
      </x:c>
      <x:c r="I4062" s="122" t="str">
        <x:v>Approche disponible dans l’état réel de la scène ; accord des personnes impliquées.</x:v>
      </x:c>
      <x:c r="J4062" s="122" t="str">
        <x:v>Équipage et incidents de La Veille Partagée</x:v>
      </x:c>
      <x:c r="K4062" s="125" t="n">
        <x:v>17</x:v>
      </x:c>
    </x:row>
    <x:row r="4063" ht="89" customHeight="1">
      <x:c r="A4063" s="126" t="str">
        <x:v>D6-H-V5-CNS-I17-OUV---01</x:v>
      </x:c>
      <x:c r="B4063" s="127" t="str">
        <x:v>D6-H-V5-CNS-I17</x:v>
      </x:c>
      <x:c r="C4063" s="127" t="str">
        <x:v>OUV</x:v>
      </x:c>
      <x:c r="D4063" s="127" t="str">
        <x:v>-</x:v>
      </x:c>
      <x:c r="E4063" s="128" t="n">
        <x:v>1</x:v>
      </x:c>
      <x:c r="F4063" s="127" t="str">
        <x:v>Leka</x:v>
      </x:c>
      <x:c r="G4063" s="127" t="str">
        <x:v>Il vient reprendre sa prise. Notre présentation de ce soir ne prolonge pas son prêt.</x:v>
      </x:c>
      <x:c r="H4063" s="127" t="str">
        <x:v>Le locuteur regarde le détail matériel concerné ; clic bref ou inclinaison du masque, sans traduction lexicale inventée.</x:v>
      </x:c>
      <x:c r="I4063" s="127" t="str">
        <x:v>Trophée prêté au clan ; La Veille Partagée possédée et opérationnelle en fin Elite ; personnes présentes ou remplaçant explicitement annoncé ; sièges réels disponibles ; aucune personne morte ou partie rappelée automatiquement.</x:v>
      </x:c>
      <x:c r="J4063" s="127" t="str">
        <x:v>Équipage et incidents de La Veille Partagée</x:v>
      </x:c>
      <x:c r="K4063" s="130" t="n">
        <x:v>15</x:v>
      </x:c>
    </x:row>
    <x:row r="4064" ht="74" customHeight="1">
      <x:c r="A4064" s="121" t="str">
        <x:v>D6-H-V5-CNS-I17-SUCCES---01</x:v>
      </x:c>
      <x:c r="B4064" s="122" t="str">
        <x:v>D6-H-V5-CNS-I17</x:v>
      </x:c>
      <x:c r="C4064" s="122" t="str">
        <x:v>SUCCES</x:v>
      </x:c>
      <x:c r="D4064" s="122" t="str">
        <x:v>-</x:v>
      </x:c>
      <x:c r="E4064" s="123" t="n">
        <x:v>1</x:v>
      </x:c>
      <x:c r="F4064" s="122" t="str">
        <x:v>Leka</x:v>
      </x:c>
      <x:c r="G4064" s="122" t="str">
        <x:v>L’objet a suivi l’accord du propriétaire. La galerie s’est adaptée à ce choix.</x:v>
      </x:c>
      <x:c r="H4064" s="122" t="str">
        <x:v>Après le geste final réellement réussi ; regard ou main vers son résultat visible.</x:v>
      </x:c>
      <x:c r="I4064" s="122" t="str">
        <x:v>Résultat correspondant effectivement constaté ; remplace ou supprime la ligne si choix de refus/différé/observation. Ne jamais jouer une victoire non acquise.</x:v>
      </x:c>
      <x:c r="J4064" s="122" t="str">
        <x:v>Équipage et incidents de La Veille Partagée</x:v>
      </x:c>
      <x:c r="K4064" s="125" t="n">
        <x:v>13</x:v>
      </x:c>
    </x:row>
    <x:row r="4065" ht="44" customHeight="1">
      <x:c r="A4065" s="126" t="str">
        <x:v>D6-H-V5-CNS-I17-ECHEC---01</x:v>
      </x:c>
      <x:c r="B4065" s="127" t="str">
        <x:v>D6-H-V5-CNS-I17</x:v>
      </x:c>
      <x:c r="C4065" s="127" t="str">
        <x:v>ECHEC</x:v>
      </x:c>
      <x:c r="D4065" s="127" t="str">
        <x:v>-</x:v>
      </x:c>
      <x:c r="E4065" s="128" t="n">
        <x:v>1</x:v>
      </x:c>
      <x:c r="F4065" s="127" t="str">
        <x:v>Leka</x:v>
      </x:c>
      <x:c r="G4065" s="127" t="str">
        <x:v>Le délai n’est pas accepté. Nous devons lui rendre la prise.</x:v>
      </x:c>
      <x:c r="H4065" s="127" t="str">
        <x:v>Au dernier état stable ; geste arrêté, aucune perte ou casse ajoutée par la réplique.</x:v>
      </x:c>
      <x:c r="I4065" s="127" t="str">
        <x:v>Échec ou blocage correspondant effectivement observé ; les dégâts, objets et positions persistent.</x:v>
      </x:c>
      <x:c r="J4065" s="127" t="str">
        <x:v>Équipage et incidents de La Veille Partagée</x:v>
      </x:c>
      <x:c r="K4065" s="130" t="n">
        <x:v>11</x:v>
      </x:c>
    </x:row>
    <x:row r="4066" ht="44" customHeight="1">
      <x:c r="A4066" s="121" t="str">
        <x:v>D6-H-V5-CNS-I17-REPRISE---01</x:v>
      </x:c>
      <x:c r="B4066" s="122" t="str">
        <x:v>D6-H-V5-CNS-I17</x:v>
      </x:c>
      <x:c r="C4066" s="122" t="str">
        <x:v>REPRISE</x:v>
      </x:c>
      <x:c r="D4066" s="122" t="str">
        <x:v>-</x:v>
      </x:c>
      <x:c r="E4066" s="123" t="n">
        <x:v>1</x:v>
      </x:c>
      <x:c r="F4066" s="122" t="str">
        <x:v>Leka</x:v>
      </x:c>
      <x:c r="G4066" s="122" t="str">
        <x:v>Le support est prêt. Il reste son accord final ou le trajet de restitution.</x:v>
      </x:c>
      <x:c r="H4066" s="122" t="str">
        <x:v>Désigne l’étape encore inachevée sans répéter les gestes déjà validés.</x:v>
      </x:c>
      <x:c r="I4066" s="122" t="str">
        <x:v>Réinteraction volontaire après interruption ; état de l’action conservé.</x:v>
      </x:c>
      <x:c r="J4066" s="122" t="str">
        <x:v>Équipage et incidents de La Veille Partagée</x:v>
      </x:c>
      <x:c r="K4066" s="125" t="n">
        <x:v>14</x:v>
      </x:c>
    </x:row>
    <x:row r="4067" ht="44" customHeight="1">
      <x:c r="A4067" s="126" t="str">
        <x:v>D6-H-V5-CNS-I17-CHOIX-A-01</x:v>
      </x:c>
      <x:c r="B4067" s="127" t="str">
        <x:v>D6-H-V5-CNS-I17</x:v>
      </x:c>
      <x:c r="C4067" s="127" t="str">
        <x:v>CHOIX</x:v>
      </x:c>
      <x:c r="D4067" s="127" t="str">
        <x:v>A</x:v>
      </x:c>
      <x:c r="E4067" s="128" t="n">
        <x:v>1</x:v>
      </x:c>
      <x:c r="F4067" s="127" t="str">
        <x:v>Joueur</x:v>
      </x:c>
      <x:c r="G4067" s="127" t="str">
        <x:v>Préparons son contenant. Nous raconterons le prêt autour de la place vide.</x:v>
      </x:c>
      <x:c r="H4067" s="127" t="str">
        <x:v>Regarder la personne ou l’appui concerné ; intention, pas résultat.</x:v>
      </x:c>
      <x:c r="I4067" s="127" t="str">
        <x:v>Approche disponible dans l’état réel de la scène ; accord des personnes impliquées.</x:v>
      </x:c>
      <x:c r="J4067" s="127" t="str">
        <x:v>Équipage et incidents de La Veille Partagée</x:v>
      </x:c>
      <x:c r="K4067" s="130" t="n">
        <x:v>12</x:v>
      </x:c>
    </x:row>
    <x:row r="4068" ht="44" customHeight="1">
      <x:c r="A4068" s="121" t="str">
        <x:v>D6-H-V5-CNS-I17-REPONSE-A-01</x:v>
      </x:c>
      <x:c r="B4068" s="122" t="str">
        <x:v>D6-H-V5-CNS-I17</x:v>
      </x:c>
      <x:c r="C4068" s="122" t="str">
        <x:v>REPONSE</x:v>
      </x:c>
      <x:c r="D4068" s="122" t="str">
        <x:v>A</x:v>
      </x:c>
      <x:c r="E4068" s="123" t="n">
        <x:v>1</x:v>
      </x:c>
      <x:c r="F4068" s="122" t="str">
        <x:v>Leka</x:v>
      </x:c>
      <x:c r="G4068" s="122" t="str">
        <x:v>Je commence l’emballage dès qu’il confirme les appuis.</x:v>
      </x:c>
      <x:c r="H4068" s="122" t="str">
        <x:v>Réponse au choix retenu ; les autres réponses ne sont pas jouées.</x:v>
      </x:c>
      <x:c r="I4068" s="122" t="str">
        <x:v>Approche disponible dans l’état réel de la scène ; accord des personnes impliquées.</x:v>
      </x:c>
      <x:c r="J4068" s="122" t="str">
        <x:v>Équipage et incidents de La Veille Partagée</x:v>
      </x:c>
      <x:c r="K4068" s="125" t="n">
        <x:v>8</x:v>
      </x:c>
    </x:row>
    <x:row r="4069" ht="44" customHeight="1">
      <x:c r="A4069" s="126" t="str">
        <x:v>D6-H-V5-CNS-I17-CHOIX-B-01</x:v>
      </x:c>
      <x:c r="B4069" s="127" t="str">
        <x:v>D6-H-V5-CNS-I17</x:v>
      </x:c>
      <x:c r="C4069" s="127" t="str">
        <x:v>CHOIX</x:v>
      </x:c>
      <x:c r="D4069" s="127" t="str">
        <x:v>B</x:v>
      </x:c>
      <x:c r="E4069" s="128" t="n">
        <x:v>1</x:v>
      </x:c>
      <x:c r="F4069" s="127" t="str">
        <x:v>Joueur</x:v>
      </x:c>
      <x:c r="G4069" s="127" t="str">
        <x:v>Accepterais-tu un délai court, ou une copie marquée pour nous ?</x:v>
      </x:c>
      <x:c r="H4069" s="127" t="str">
        <x:v>Regarder la personne ou l’appui concerné ; intention, pas résultat.</x:v>
      </x:c>
      <x:c r="I4069" s="127" t="str">
        <x:v>Approche disponible dans l’état réel de la scène ; accord des personnes impliquées.</x:v>
      </x:c>
      <x:c r="J4069" s="127" t="str">
        <x:v>Équipage et incidents de La Veille Partagée</x:v>
      </x:c>
      <x:c r="K4069" s="130" t="n">
        <x:v>11</x:v>
      </x:c>
    </x:row>
    <x:row r="4070" ht="44" customHeight="1">
      <x:c r="A4070" s="121" t="str">
        <x:v>D6-H-V5-CNS-I17-REPONSE-B-01</x:v>
      </x:c>
      <x:c r="B4070" s="122" t="str">
        <x:v>D6-H-V5-CNS-I17</x:v>
      </x:c>
      <x:c r="C4070" s="122" t="str">
        <x:v>REPONSE</x:v>
      </x:c>
      <x:c r="D4070" s="122" t="str">
        <x:v>B</x:v>
      </x:c>
      <x:c r="E4070" s="123" t="n">
        <x:v>1</x:v>
      </x:c>
      <x:c r="F4070" s="122" t="str">
        <x:v>Propriétaire de la prise confiée</x:v>
      </x:c>
      <x:c r="G4070" s="122" t="str">
        <x:v>Montre-moi le délai et la copie. Je déciderai ; l’original reste mien.</x:v>
      </x:c>
      <x:c r="H4070" s="122" t="str">
        <x:v>Réponse au choix retenu ; les autres réponses ne sont pas jouées.</x:v>
      </x:c>
      <x:c r="I4070" s="122" t="str">
        <x:v>Approche disponible dans l’état réel de la scène ; accord des personnes impliquées.</x:v>
      </x:c>
      <x:c r="J4070" s="122" t="str">
        <x:v>Équipage et incidents de La Veille Partagée</x:v>
      </x:c>
      <x:c r="K4070" s="125" t="n">
        <x:v>12</x:v>
      </x:c>
    </x:row>
    <x:row r="4071" ht="89" customHeight="1">
      <x:c r="A4071" s="126" t="str">
        <x:v>D6-H-V5-CNS-I18-OUV---01</x:v>
      </x:c>
      <x:c r="B4071" s="127" t="str">
        <x:v>D6-H-V5-CNS-I18</x:v>
      </x:c>
      <x:c r="C4071" s="127" t="str">
        <x:v>OUV</x:v>
      </x:c>
      <x:c r="D4071" s="127" t="str">
        <x:v>-</x:v>
      </x:c>
      <x:c r="E4071" s="128" t="n">
        <x:v>1</x:v>
      </x:c>
      <x:c r="F4071" s="127" t="str">
        <x:v>Harek (propulsion)</x:v>
      </x:c>
      <x:c r="G4071" s="127" t="str">
        <x:v>Je tiens les trajets de ce navire. Je ne franchirai pas ce passage vers le passé.</x:v>
      </x:c>
      <x:c r="H4071" s="127" t="str">
        <x:v>Le locuteur regarde le détail matériel concerné ; clic bref ou inclinaison du masque, sans traduction lexicale inventée.</x:v>
      </x:c>
      <x:c r="I4071" s="127" t="str">
        <x:v>Première préparation Warp collective ; La Veille Partagée possédée et opérationnelle en fin Elite ; personnes présentes ou remplaçant explicitement annoncé ; sièges réels disponibles ; aucune personne morte ou partie rappelée automatiquement.</x:v>
      </x:c>
      <x:c r="J4071" s="127" t="str">
        <x:v>Équipage et incidents de La Veille Partagée</x:v>
      </x:c>
      <x:c r="K4071" s="130" t="n">
        <x:v>16</x:v>
      </x:c>
    </x:row>
    <x:row r="4072" ht="74" customHeight="1">
      <x:c r="A4072" s="121" t="str">
        <x:v>D6-H-V5-CNS-I18-SUCCES---01</x:v>
      </x:c>
      <x:c r="B4072" s="122" t="str">
        <x:v>D6-H-V5-CNS-I18</x:v>
      </x:c>
      <x:c r="C4072" s="122" t="str">
        <x:v>SUCCES</x:v>
      </x:c>
      <x:c r="D4072" s="122" t="str">
        <x:v>-</x:v>
      </x:c>
      <x:c r="E4072" s="123" t="n">
        <x:v>1</x:v>
      </x:c>
      <x:c r="F4072" s="122" t="str">
        <x:v>Harek (propulsion)</x:v>
      </x:c>
      <x:c r="G4072" s="122" t="str">
        <x:v>Chaque volontaire sait son poste, et le retour est préparé avant le départ.</x:v>
      </x:c>
      <x:c r="H4072" s="122" t="str">
        <x:v>Après le geste final réellement réussi ; regard ou main vers son résultat visible.</x:v>
      </x:c>
      <x:c r="I4072" s="122" t="str">
        <x:v>Résultat correspondant effectivement constaté ; remplace ou supprime la ligne si choix de refus/différé/observation. Ne jamais jouer une victoire non acquise.</x:v>
      </x:c>
      <x:c r="J4072" s="122" t="str">
        <x:v>Équipage et incidents de La Veille Partagée</x:v>
      </x:c>
      <x:c r="K4072" s="125" t="n">
        <x:v>13</x:v>
      </x:c>
    </x:row>
    <x:row r="4073" ht="44" customHeight="1">
      <x:c r="A4073" s="126" t="str">
        <x:v>D6-H-V5-CNS-I18-ECHEC---01</x:v>
      </x:c>
      <x:c r="B4073" s="127" t="str">
        <x:v>D6-H-V5-CNS-I18</x:v>
      </x:c>
      <x:c r="C4073" s="127" t="str">
        <x:v>ECHEC</x:v>
      </x:c>
      <x:c r="D4073" s="127" t="str">
        <x:v>-</x:v>
      </x:c>
      <x:c r="E4073" s="128" t="n">
        <x:v>1</x:v>
      </x:c>
      <x:c r="F4073" s="127" t="str">
        <x:v>Harek (propulsion)</x:v>
      </x:c>
      <x:c r="G4073" s="127" t="str">
        <x:v>La fonction nécessaire n’est pas tenue. L’expédition attend.</x:v>
      </x:c>
      <x:c r="H4073" s="127" t="str">
        <x:v>Au dernier état stable ; geste arrêté, aucune perte ou casse ajoutée par la réplique.</x:v>
      </x:c>
      <x:c r="I4073" s="127" t="str">
        <x:v>Échec ou blocage correspondant effectivement observé ; les dégâts, objets et positions persistent.</x:v>
      </x:c>
      <x:c r="J4073" s="127" t="str">
        <x:v>Équipage et incidents de La Veille Partagée</x:v>
      </x:c>
      <x:c r="K4073" s="130" t="n">
        <x:v>8</x:v>
      </x:c>
    </x:row>
    <x:row r="4074" ht="44" customHeight="1">
      <x:c r="A4074" s="121" t="str">
        <x:v>D6-H-V5-CNS-I18-REPRISE---01</x:v>
      </x:c>
      <x:c r="B4074" s="122" t="str">
        <x:v>D6-H-V5-CNS-I18</x:v>
      </x:c>
      <x:c r="C4074" s="122" t="str">
        <x:v>REPRISE</x:v>
      </x:c>
      <x:c r="D4074" s="122" t="str">
        <x:v>-</x:v>
      </x:c>
      <x:c r="E4074" s="123" t="n">
        <x:v>1</x:v>
      </x:c>
      <x:c r="F4074" s="122" t="str">
        <x:v>Harek (propulsion)</x:v>
      </x:c>
      <x:c r="G4074" s="122" t="str">
        <x:v>Mon choix n’a pas changé. Reprenons la composition du groupe autour de lui.</x:v>
      </x:c>
      <x:c r="H4074" s="122" t="str">
        <x:v>Désigne l’étape encore inachevée sans répéter les gestes déjà validés.</x:v>
      </x:c>
      <x:c r="I4074" s="122" t="str">
        <x:v>Réinteraction volontaire après interruption ; état de l’action conservé.</x:v>
      </x:c>
      <x:c r="J4074" s="122" t="str">
        <x:v>Équipage et incidents de La Veille Partagée</x:v>
      </x:c>
      <x:c r="K4074" s="125" t="n">
        <x:v>13</x:v>
      </x:c>
    </x:row>
    <x:row r="4075" ht="44" customHeight="1">
      <x:c r="A4075" s="126" t="str">
        <x:v>D6-H-V5-CNS-I18-CHOIX-A-01</x:v>
      </x:c>
      <x:c r="B4075" s="127" t="str">
        <x:v>D6-H-V5-CNS-I18</x:v>
      </x:c>
      <x:c r="C4075" s="127" t="str">
        <x:v>CHOIX</x:v>
      </x:c>
      <x:c r="D4075" s="127" t="str">
        <x:v>A</x:v>
      </x:c>
      <x:c r="E4075" s="128" t="n">
        <x:v>1</x:v>
      </x:c>
      <x:c r="F4075" s="127" t="str">
        <x:v>Joueur</x:v>
      </x:c>
      <x:c r="G4075" s="127" t="str">
        <x:v>Tu restes au point de retour. Nous adapterons le groupe.</x:v>
      </x:c>
      <x:c r="H4075" s="127" t="str">
        <x:v>Regarder la personne ou l’appui concerné ; intention, pas résultat.</x:v>
      </x:c>
      <x:c r="I4075" s="127" t="str">
        <x:v>Approche disponible dans l’état réel de la scène ; accord des personnes impliquées.</x:v>
      </x:c>
      <x:c r="J4075" s="127" t="str">
        <x:v>Équipage et incidents de La Veille Partagée</x:v>
      </x:c>
      <x:c r="K4075" s="130" t="n">
        <x:v>10</x:v>
      </x:c>
    </x:row>
    <x:row r="4076" ht="44" customHeight="1">
      <x:c r="A4076" s="121" t="str">
        <x:v>D6-H-V5-CNS-I18-REPONSE-A-01</x:v>
      </x:c>
      <x:c r="B4076" s="122" t="str">
        <x:v>D6-H-V5-CNS-I18</x:v>
      </x:c>
      <x:c r="C4076" s="122" t="str">
        <x:v>REPONSE</x:v>
      </x:c>
      <x:c r="D4076" s="122" t="str">
        <x:v>A</x:v>
      </x:c>
      <x:c r="E4076" s="123" t="n">
        <x:v>1</x:v>
      </x:c>
      <x:c r="F4076" s="122" t="str">
        <x:v>Harek (propulsion)</x:v>
      </x:c>
      <x:c r="G4076" s="122" t="str">
        <x:v>Cette responsabilité, je l’accepte. Je garderai le retour que nous avons engagé.</x:v>
      </x:c>
      <x:c r="H4076" s="122" t="str">
        <x:v>Réponse au choix retenu ; les autres réponses ne sont pas jouées.</x:v>
      </x:c>
      <x:c r="I4076" s="122" t="str">
        <x:v>Approche disponible dans l’état réel de la scène ; accord des personnes impliquées.</x:v>
      </x:c>
      <x:c r="J4076" s="122" t="str">
        <x:v>Équipage et incidents de La Veille Partagée</x:v>
      </x:c>
      <x:c r="K4076" s="125" t="n">
        <x:v>12</x:v>
      </x:c>
    </x:row>
    <x:row r="4077" ht="44" customHeight="1">
      <x:c r="A4077" s="126" t="str">
        <x:v>D6-H-V5-CNS-I18-CHOIX-B-01</x:v>
      </x:c>
      <x:c r="B4077" s="127" t="str">
        <x:v>D6-H-V5-CNS-I18</x:v>
      </x:c>
      <x:c r="C4077" s="127" t="str">
        <x:v>CHOIX</x:v>
      </x:c>
      <x:c r="D4077" s="127" t="str">
        <x:v>B</x:v>
      </x:c>
      <x:c r="E4077" s="128" t="n">
        <x:v>1</x:v>
      </x:c>
      <x:c r="F4077" s="127" t="str">
        <x:v>Joueur</x:v>
      </x:c>
      <x:c r="G4077" s="127" t="str">
        <x:v>Nous reportons. Un volontaire apprendra la fonction manquante.</x:v>
      </x:c>
      <x:c r="H4077" s="127" t="str">
        <x:v>Regarder la personne ou l’appui concerné ; intention, pas résultat.</x:v>
      </x:c>
      <x:c r="I4077" s="127" t="str">
        <x:v>Approche disponible dans l’état réel de la scène ; accord des personnes impliquées.</x:v>
      </x:c>
      <x:c r="J4077" s="127" t="str">
        <x:v>Équipage et incidents de La Veille Partagée</x:v>
      </x:c>
      <x:c r="K4077" s="130" t="n">
        <x:v>8</x:v>
      </x:c>
    </x:row>
    <x:row r="4078" ht="44" customHeight="1">
      <x:c r="A4078" s="121" t="str">
        <x:v>D6-H-V5-CNS-I18-REPONSE-B-01</x:v>
      </x:c>
      <x:c r="B4078" s="122" t="str">
        <x:v>D6-H-V5-CNS-I18</x:v>
      </x:c>
      <x:c r="C4078" s="122" t="str">
        <x:v>REPONSE</x:v>
      </x:c>
      <x:c r="D4078" s="122" t="str">
        <x:v>B</x:v>
      </x:c>
      <x:c r="E4078" s="123" t="n">
        <x:v>1</x:v>
      </x:c>
      <x:c r="F4078" s="122" t="str">
        <x:v>Kora</x:v>
      </x:c>
      <x:c r="G4078" s="122" t="str">
        <x:v>Nous préparons la relève ici. Personne n’a besoin de traverser pour prouver sa place.</x:v>
      </x:c>
      <x:c r="H4078" s="122" t="str">
        <x:v>Réponse au choix retenu ; les autres réponses ne sont pas jouées.</x:v>
      </x:c>
      <x:c r="I4078" s="122" t="str">
        <x:v>Approche disponible dans l’état réel de la scène ; accord des personnes impliquées.</x:v>
      </x:c>
      <x:c r="J4078" s="122" t="str">
        <x:v>Équipage et incidents de La Veille Partagée</x:v>
      </x:c>
      <x:c r="K4078" s="125" t="n">
        <x:v>14</x:v>
      </x:c>
    </x:row>
    <x:row r="4079" ht="89" customHeight="1">
      <x:c r="A4079" s="126" t="str">
        <x:v>D6-H-V5-CNS-I19-OUV---01</x:v>
      </x:c>
      <x:c r="B4079" s="127" t="str">
        <x:v>D6-H-V5-CNS-I19</x:v>
      </x:c>
      <x:c r="C4079" s="127" t="str">
        <x:v>OUV</x:v>
      </x:c>
      <x:c r="D4079" s="127" t="str">
        <x:v>-</x:v>
      </x:c>
      <x:c r="E4079" s="128" t="n">
        <x:v>1</x:v>
      </x:c>
      <x:c r="F4079" s="127" t="str">
        <x:v>Varo</x:v>
      </x:c>
      <x:c r="G4079" s="127" t="str">
        <x:v>Je ne cherche pas la plus grande proie. Je veux qu’ils voient le geste pendant que je le tiens encore.</x:v>
      </x:c>
      <x:c r="H4079" s="127" t="str">
        <x:v>Le locuteur regarde le détail matériel concerné ; clic bref ou inclinaison du masque, sans traduction lexicale inventée.</x:v>
      </x:c>
      <x:c r="I4079" s="127" t="str">
        <x:v>Membre envisageant son départ ; La Veille Partagée possédée et opérationnelle en fin Elite ; personnes présentes ou remplaçant explicitement annoncé ; sièges réels disponibles ; aucune personne morte ou partie rappelée automatiquement.</x:v>
      </x:c>
      <x:c r="J4079" s="127" t="str">
        <x:v>Équipage et incidents de La Veille Partagée</x:v>
      </x:c>
      <x:c r="K4079" s="130" t="n">
        <x:v>20</x:v>
      </x:c>
    </x:row>
    <x:row r="4080" ht="74" customHeight="1">
      <x:c r="A4080" s="121" t="str">
        <x:v>D6-H-V5-CNS-I19-SUCCES---01</x:v>
      </x:c>
      <x:c r="B4080" s="122" t="str">
        <x:v>D6-H-V5-CNS-I19</x:v>
      </x:c>
      <x:c r="C4080" s="122" t="str">
        <x:v>SUCCES</x:v>
      </x:c>
      <x:c r="D4080" s="122" t="str">
        <x:v>-</x:v>
      </x:c>
      <x:c r="E4080" s="123" t="n">
        <x:v>1</x:v>
      </x:c>
      <x:c r="F4080" s="122" t="str">
        <x:v>Varo</x:v>
      </x:c>
      <x:c r="G4080" s="122" t="str">
        <x:v>Le geste a été montré dans l’épreuve choisie ; personne n’a inventé une nouvelle chasse.</x:v>
      </x:c>
      <x:c r="H4080" s="122" t="str">
        <x:v>Après le geste final réellement réussi ; regard ou main vers son résultat visible.</x:v>
      </x:c>
      <x:c r="I4080" s="122" t="str">
        <x:v>Résultat correspondant effectivement constaté ; remplace ou supprime la ligne si choix de refus/différé/observation. Ne jamais jouer une victoire non acquise.</x:v>
      </x:c>
      <x:c r="J4080" s="122" t="str">
        <x:v>Équipage et incidents de La Veille Partagée</x:v>
      </x:c>
      <x:c r="K4080" s="125" t="n">
        <x:v>15</x:v>
      </x:c>
    </x:row>
    <x:row r="4081" ht="44" customHeight="1">
      <x:c r="A4081" s="126" t="str">
        <x:v>D6-H-V5-CNS-I19-ECHEC---01</x:v>
      </x:c>
      <x:c r="B4081" s="127" t="str">
        <x:v>D6-H-V5-CNS-I19</x:v>
      </x:c>
      <x:c r="C4081" s="127" t="str">
        <x:v>ECHEC</x:v>
      </x:c>
      <x:c r="D4081" s="127" t="str">
        <x:v>-</x:v>
      </x:c>
      <x:c r="E4081" s="128" t="n">
        <x:v>1</x:v>
      </x:c>
      <x:c r="F4081" s="127" t="str">
        <x:v>Varo</x:v>
      </x:c>
      <x:c r="G4081" s="127" t="str">
        <x:v>Cette poursuite dépasse ce que nous avions préparé. Nous revenons au terrain annoncé.</x:v>
      </x:c>
      <x:c r="H4081" s="127" t="str">
        <x:v>Au dernier état stable ; geste arrêté, aucune perte ou casse ajoutée par la réplique.</x:v>
      </x:c>
      <x:c r="I4081" s="127" t="str">
        <x:v>Échec ou blocage correspondant effectivement observé ; les dégâts, objets et positions persistent.</x:v>
      </x:c>
      <x:c r="J4081" s="127" t="str">
        <x:v>Équipage et incidents de La Veille Partagée</x:v>
      </x:c>
      <x:c r="K4081" s="130" t="n">
        <x:v>13</x:v>
      </x:c>
    </x:row>
    <x:row r="4082" ht="44" customHeight="1">
      <x:c r="A4082" s="121" t="str">
        <x:v>D6-H-V5-CNS-I19-REPRISE---01</x:v>
      </x:c>
      <x:c r="B4082" s="122" t="str">
        <x:v>D6-H-V5-CNS-I19</x:v>
      </x:c>
      <x:c r="C4082" s="122" t="str">
        <x:v>REPRISE</x:v>
      </x:c>
      <x:c r="D4082" s="122" t="str">
        <x:v>-</x:v>
      </x:c>
      <x:c r="E4082" s="123" t="n">
        <x:v>1</x:v>
      </x:c>
      <x:c r="F4082" s="122" t="str">
        <x:v>Varo</x:v>
      </x:c>
      <x:c r="G4082" s="122" t="str">
        <x:v>Le terrain est choisi. Il reste à faire l’épreuve, ensemble.</x:v>
      </x:c>
      <x:c r="H4082" s="122" t="str">
        <x:v>Désigne l’étape encore inachevée sans répéter les gestes déjà validés.</x:v>
      </x:c>
      <x:c r="I4082" s="122" t="str">
        <x:v>Réinteraction volontaire après interruption ; état de l’action conservé.</x:v>
      </x:c>
      <x:c r="J4082" s="122" t="str">
        <x:v>Équipage et incidents de La Veille Partagée</x:v>
      </x:c>
      <x:c r="K4082" s="125" t="n">
        <x:v>10</x:v>
      </x:c>
    </x:row>
    <x:row r="4083" ht="44" customHeight="1">
      <x:c r="A4083" s="126" t="str">
        <x:v>D6-H-V5-CNS-I19-CHOIX-A-01</x:v>
      </x:c>
      <x:c r="B4083" s="127" t="str">
        <x:v>D6-H-V5-CNS-I19</x:v>
      </x:c>
      <x:c r="C4083" s="127" t="str">
        <x:v>CHOIX</x:v>
      </x:c>
      <x:c r="D4083" s="127" t="str">
        <x:v>A</x:v>
      </x:c>
      <x:c r="E4083" s="128" t="n">
        <x:v>1</x:v>
      </x:c>
      <x:c r="F4083" s="127" t="str">
        <x:v>Joueur</x:v>
      </x:c>
      <x:c r="G4083" s="127" t="str">
        <x:v>Un terrain connu, avec une relève chargée du retour.</x:v>
      </x:c>
      <x:c r="H4083" s="127" t="str">
        <x:v>Regarder la personne ou l’appui concerné ; intention, pas résultat.</x:v>
      </x:c>
      <x:c r="I4083" s="127" t="str">
        <x:v>Approche disponible dans l’état réel de la scène ; accord des personnes impliquées.</x:v>
      </x:c>
      <x:c r="J4083" s="127" t="str">
        <x:v>Équipage et incidents de La Veille Partagée</x:v>
      </x:c>
      <x:c r="K4083" s="130" t="n">
        <x:v>9</x:v>
      </x:c>
    </x:row>
    <x:row r="4084" ht="44" customHeight="1">
      <x:c r="A4084" s="121" t="str">
        <x:v>D6-H-V5-CNS-I19-REPONSE-A-01</x:v>
      </x:c>
      <x:c r="B4084" s="122" t="str">
        <x:v>D6-H-V5-CNS-I19</x:v>
      </x:c>
      <x:c r="C4084" s="122" t="str">
        <x:v>REPONSE</x:v>
      </x:c>
      <x:c r="D4084" s="122" t="str">
        <x:v>A</x:v>
      </x:c>
      <x:c r="E4084" s="123" t="n">
        <x:v>1</x:v>
      </x:c>
      <x:c r="F4084" s="122" t="str">
        <x:v>Varo</x:v>
      </x:c>
      <x:c r="G4084" s="122" t="str">
        <x:v>Qu’elle prépare le trajet. Je prépare le geste à lui laisser voir.</x:v>
      </x:c>
      <x:c r="H4084" s="122" t="str">
        <x:v>Réponse au choix retenu ; les autres réponses ne sont pas jouées.</x:v>
      </x:c>
      <x:c r="I4084" s="122" t="str">
        <x:v>Approche disponible dans l’état réel de la scène ; accord des personnes impliquées.</x:v>
      </x:c>
      <x:c r="J4084" s="122" t="str">
        <x:v>Équipage et incidents de La Veille Partagée</x:v>
      </x:c>
      <x:c r="K4084" s="125" t="n">
        <x:v>12</x:v>
      </x:c>
    </x:row>
    <x:row r="4085" ht="44" customHeight="1">
      <x:c r="A4085" s="126" t="str">
        <x:v>D6-H-V5-CNS-I19-CHOIX-B-01</x:v>
      </x:c>
      <x:c r="B4085" s="127" t="str">
        <x:v>D6-H-V5-CNS-I19</x:v>
      </x:c>
      <x:c r="C4085" s="127" t="str">
        <x:v>CHOIX</x:v>
      </x:c>
      <x:c r="D4085" s="127" t="str">
        <x:v>B</x:v>
      </x:c>
      <x:c r="E4085" s="128" t="n">
        <x:v>1</x:v>
      </x:c>
      <x:c r="F4085" s="127" t="str">
        <x:v>Joueur</x:v>
      </x:c>
      <x:c r="G4085" s="127" t="str">
        <x:v>Une piste d’exercice, puis ton départ au foyer.</x:v>
      </x:c>
      <x:c r="H4085" s="127" t="str">
        <x:v>Regarder la personne ou l’appui concerné ; intention, pas résultat.</x:v>
      </x:c>
      <x:c r="I4085" s="127" t="str">
        <x:v>Approche disponible dans l’état réel de la scène ; accord des personnes impliquées.</x:v>
      </x:c>
      <x:c r="J4085" s="127" t="str">
        <x:v>Équipage et incidents de La Veille Partagée</x:v>
      </x:c>
      <x:c r="K4085" s="130" t="n">
        <x:v>8</x:v>
      </x:c>
    </x:row>
    <x:row r="4086" ht="44" customHeight="1">
      <x:c r="A4086" s="121" t="str">
        <x:v>D6-H-V5-CNS-I19-REPONSE-B-01</x:v>
      </x:c>
      <x:c r="B4086" s="122" t="str">
        <x:v>D6-H-V5-CNS-I19</x:v>
      </x:c>
      <x:c r="C4086" s="122" t="str">
        <x:v>REPONSE</x:v>
      </x:c>
      <x:c r="D4086" s="122" t="str">
        <x:v>B</x:v>
      </x:c>
      <x:c r="E4086" s="123" t="n">
        <x:v>1</x:v>
      </x:c>
      <x:c r="F4086" s="122" t="str">
        <x:v>Varo</x:v>
      </x:c>
      <x:c r="G4086" s="122" t="str">
        <x:v>Je la construirai avec eux. Aucun crâne neuf ne remplacera ce que je transmets.</x:v>
      </x:c>
      <x:c r="H4086" s="122" t="str">
        <x:v>Réponse au choix retenu ; les autres réponses ne sont pas jouées.</x:v>
      </x:c>
      <x:c r="I4086" s="122" t="str">
        <x:v>Approche disponible dans l’état réel de la scène ; accord des personnes impliquées.</x:v>
      </x:c>
      <x:c r="J4086" s="122" t="str">
        <x:v>Équipage et incidents de La Veille Partagée</x:v>
      </x:c>
      <x:c r="K4086" s="125" t="n">
        <x:v>14</x:v>
      </x:c>
    </x:row>
    <x:row r="4087" ht="89" customHeight="1">
      <x:c r="A4087" s="126" t="str">
        <x:v>D6-H-V5-CNS-I20-OUV---01</x:v>
      </x:c>
      <x:c r="B4087" s="127" t="str">
        <x:v>D6-H-V5-CNS-I20</x:v>
      </x:c>
      <x:c r="C4087" s="127" t="str">
        <x:v>OUV</x:v>
      </x:c>
      <x:c r="D4087" s="127" t="str">
        <x:v>-</x:v>
      </x:c>
      <x:c r="E4087" s="128" t="n">
        <x:v>1</x:v>
      </x:c>
      <x:c r="F4087" s="127" t="str">
        <x:v>Doran</x:v>
      </x:c>
      <x:c r="G4087" s="127" t="str">
        <x:v>Les deux groupes veulent le centre. Leurs prises occupent le même espace, pas le même récit.</x:v>
      </x:c>
      <x:c r="H4087" s="127" t="str">
        <x:v>Le locuteur regarde le détail matériel concerné ; clic bref ou inclinaison du masque, sans traduction lexicale inventée.</x:v>
      </x:c>
      <x:c r="I4087" s="127" t="str">
        <x:v>Deux traditions d’exposition à bord ; La Veille Partagée possédée et opérationnelle en fin Elite ; personnes présentes ou remplaçant explicitement annoncé ; sièges réels disponibles ; aucune personne morte ou partie rappelée automatiquement.</x:v>
      </x:c>
      <x:c r="J4087" s="127" t="str">
        <x:v>Équipage et incidents de La Veille Partagée</x:v>
      </x:c>
      <x:c r="K4087" s="130" t="n">
        <x:v>16</x:v>
      </x:c>
    </x:row>
    <x:row r="4088" ht="74" customHeight="1">
      <x:c r="A4088" s="121" t="str">
        <x:v>D6-H-V5-CNS-I20-SUCCES---01</x:v>
      </x:c>
      <x:c r="B4088" s="122" t="str">
        <x:v>D6-H-V5-CNS-I20</x:v>
      </x:c>
      <x:c r="C4088" s="122" t="str">
        <x:v>SUCCES</x:v>
      </x:c>
      <x:c r="D4088" s="122" t="str">
        <x:v>-</x:v>
      </x:c>
      <x:c r="E4088" s="123" t="n">
        <x:v>1</x:v>
      </x:c>
      <x:c r="F4088" s="122" t="str">
        <x:v>Doran</x:v>
      </x:c>
      <x:c r="G4088" s="122" t="str">
        <x:v>Le parcours ou la rotation respecte les deux récits et la place réelle des objets.</x:v>
      </x:c>
      <x:c r="H4088" s="122" t="str">
        <x:v>Après le geste final réellement réussi ; regard ou main vers son résultat visible.</x:v>
      </x:c>
      <x:c r="I4088" s="122" t="str">
        <x:v>Résultat correspondant effectivement constaté ; remplace ou supprime la ligne si choix de refus/différé/observation. Ne jamais jouer une victoire non acquise.</x:v>
      </x:c>
      <x:c r="J4088" s="122" t="str">
        <x:v>Équipage et incidents de La Veille Partagée</x:v>
      </x:c>
      <x:c r="K4088" s="125" t="n">
        <x:v>15</x:v>
      </x:c>
    </x:row>
    <x:row r="4089" ht="44" customHeight="1">
      <x:c r="A4089" s="126" t="str">
        <x:v>D6-H-V5-CNS-I20-ECHEC---01</x:v>
      </x:c>
      <x:c r="B4089" s="127" t="str">
        <x:v>D6-H-V5-CNS-I20</x:v>
      </x:c>
      <x:c r="C4089" s="127" t="str">
        <x:v>ECHEC</x:v>
      </x:c>
      <x:c r="D4089" s="127" t="str">
        <x:v>-</x:v>
      </x:c>
      <x:c r="E4089" s="128" t="n">
        <x:v>1</x:v>
      </x:c>
      <x:c r="F4089" s="127" t="str">
        <x:v>Doran</x:v>
      </x:c>
      <x:c r="G4089" s="127" t="str">
        <x:v>Ce support empiète sur le suivant. Le visiteur ne peut plus passer.</x:v>
      </x:c>
      <x:c r="H4089" s="127" t="str">
        <x:v>Au dernier état stable ; geste arrêté, aucune perte ou casse ajoutée par la réplique.</x:v>
      </x:c>
      <x:c r="I4089" s="127" t="str">
        <x:v>Échec ou blocage correspondant effectivement observé ; les dégâts, objets et positions persistent.</x:v>
      </x:c>
      <x:c r="J4089" s="127" t="str">
        <x:v>Équipage et incidents de La Veille Partagée</x:v>
      </x:c>
      <x:c r="K4089" s="130" t="n">
        <x:v>12</x:v>
      </x:c>
    </x:row>
    <x:row r="4090" ht="44" customHeight="1">
      <x:c r="A4090" s="121" t="str">
        <x:v>D6-H-V5-CNS-I20-REPRISE---01</x:v>
      </x:c>
      <x:c r="B4090" s="122" t="str">
        <x:v>D6-H-V5-CNS-I20</x:v>
      </x:c>
      <x:c r="C4090" s="122" t="str">
        <x:v>REPRISE</x:v>
      </x:c>
      <x:c r="D4090" s="122" t="str">
        <x:v>-</x:v>
      </x:c>
      <x:c r="E4090" s="123" t="n">
        <x:v>1</x:v>
      </x:c>
      <x:c r="F4090" s="122" t="str">
        <x:v>Doran</x:v>
      </x:c>
      <x:c r="G4090" s="122" t="str">
        <x:v>Les objets gardent leurs dépôts actuels. Reprenons le meuble encore mal placé.</x:v>
      </x:c>
      <x:c r="H4090" s="122" t="str">
        <x:v>Désigne l’étape encore inachevée sans répéter les gestes déjà validés.</x:v>
      </x:c>
      <x:c r="I4090" s="122" t="str">
        <x:v>Réinteraction volontaire après interruption ; état de l’action conservé.</x:v>
      </x:c>
      <x:c r="J4090" s="122" t="str">
        <x:v>Équipage et incidents de La Veille Partagée</x:v>
      </x:c>
      <x:c r="K4090" s="125" t="n">
        <x:v>12</x:v>
      </x:c>
    </x:row>
    <x:row r="4091" ht="44" customHeight="1">
      <x:c r="A4091" s="126" t="str">
        <x:v>D6-H-V5-CNS-I20-CHOIX-A-01</x:v>
      </x:c>
      <x:c r="B4091" s="127" t="str">
        <x:v>D6-H-V5-CNS-I20</x:v>
      </x:c>
      <x:c r="C4091" s="127" t="str">
        <x:v>CHOIX</x:v>
      </x:c>
      <x:c r="D4091" s="127" t="str">
        <x:v>A</x:v>
      </x:c>
      <x:c r="E4091" s="128" t="n">
        <x:v>1</x:v>
      </x:c>
      <x:c r="F4091" s="127" t="str">
        <x:v>Joueur</x:v>
      </x:c>
      <x:c r="G4091" s="127" t="str">
        <x:v>Nous alternons les voix dans un seul parcours.</x:v>
      </x:c>
      <x:c r="H4091" s="127" t="str">
        <x:v>Regarder la personne ou l’appui concerné ; intention, pas résultat.</x:v>
      </x:c>
      <x:c r="I4091" s="127" t="str">
        <x:v>Approche disponible dans l’état réel de la scène ; accord des personnes impliquées.</x:v>
      </x:c>
      <x:c r="J4091" s="127" t="str">
        <x:v>Équipage et incidents de La Veille Partagée</x:v>
      </x:c>
      <x:c r="K4091" s="130" t="n">
        <x:v>8</x:v>
      </x:c>
    </x:row>
    <x:row r="4092" ht="44" customHeight="1">
      <x:c r="A4092" s="121" t="str">
        <x:v>D6-H-V5-CNS-I20-REPONSE-A-01</x:v>
      </x:c>
      <x:c r="B4092" s="122" t="str">
        <x:v>D6-H-V5-CNS-I20</x:v>
      </x:c>
      <x:c r="C4092" s="122" t="str">
        <x:v>REPONSE</x:v>
      </x:c>
      <x:c r="D4092" s="122" t="str">
        <x:v>A</x:v>
      </x:c>
      <x:c r="E4092" s="123" t="n">
        <x:v>1</x:v>
      </x:c>
      <x:c r="F4092" s="122" t="str">
        <x:v>Doran</x:v>
      </x:c>
      <x:c r="G4092" s="122" t="str">
        <x:v>Apporte les meubles d’abord. Une plaque commune ne crée pas de place.</x:v>
      </x:c>
      <x:c r="H4092" s="122" t="str">
        <x:v>Réponse au choix retenu ; les autres réponses ne sont pas jouées.</x:v>
      </x:c>
      <x:c r="I4092" s="122" t="str">
        <x:v>Approche disponible dans l’état réel de la scène ; accord des personnes impliquées.</x:v>
      </x:c>
      <x:c r="J4092" s="122" t="str">
        <x:v>Équipage et incidents de La Veille Partagée</x:v>
      </x:c>
      <x:c r="K4092" s="125" t="n">
        <x:v>12</x:v>
      </x:c>
    </x:row>
    <x:row r="4093" ht="44" customHeight="1">
      <x:c r="A4093" s="126" t="str">
        <x:v>D6-H-V5-CNS-I20-CHOIX-B-01</x:v>
      </x:c>
      <x:c r="B4093" s="127" t="str">
        <x:v>D6-H-V5-CNS-I20</x:v>
      </x:c>
      <x:c r="C4093" s="127" t="str">
        <x:v>CHOIX</x:v>
      </x:c>
      <x:c r="D4093" s="127" t="str">
        <x:v>B</x:v>
      </x:c>
      <x:c r="E4093" s="128" t="n">
        <x:v>1</x:v>
      </x:c>
      <x:c r="F4093" s="127" t="str">
        <x:v>Joueur</x:v>
      </x:c>
      <x:c r="G4093" s="127" t="str">
        <x:v>Les expositions changeront aux haltes prévues.</x:v>
      </x:c>
      <x:c r="H4093" s="127" t="str">
        <x:v>Regarder la personne ou l’appui concerné ; intention, pas résultat.</x:v>
      </x:c>
      <x:c r="I4093" s="127" t="str">
        <x:v>Approche disponible dans l’état réel de la scène ; accord des personnes impliquées.</x:v>
      </x:c>
      <x:c r="J4093" s="127" t="str">
        <x:v>Équipage et incidents de La Veille Partagée</x:v>
      </x:c>
      <x:c r="K4093" s="130" t="n">
        <x:v>6</x:v>
      </x:c>
    </x:row>
    <x:row r="4094" ht="44" customHeight="1">
      <x:c r="A4094" s="121" t="str">
        <x:v>D6-H-V5-CNS-I20-REPONSE-B-01</x:v>
      </x:c>
      <x:c r="B4094" s="122" t="str">
        <x:v>D6-H-V5-CNS-I20</x:v>
      </x:c>
      <x:c r="C4094" s="122" t="str">
        <x:v>REPONSE</x:v>
      </x:c>
      <x:c r="D4094" s="122" t="str">
        <x:v>B</x:v>
      </x:c>
      <x:c r="E4094" s="123" t="n">
        <x:v>1</x:v>
      </x:c>
      <x:c r="F4094" s="122" t="str">
        <x:v>Doran</x:v>
      </x:c>
      <x:c r="G4094" s="122" t="str">
        <x:v>Je marque la garde de chaque original avant la première rotation.</x:v>
      </x:c>
      <x:c r="H4094" s="122" t="str">
        <x:v>Réponse au choix retenu ; les autres réponses ne sont pas jouées.</x:v>
      </x:c>
      <x:c r="I4094" s="122" t="str">
        <x:v>Approche disponible dans l’état réel de la scène ; accord des personnes impliquées.</x:v>
      </x:c>
      <x:c r="J4094" s="122" t="str">
        <x:v>Équipage et incidents de La Veille Partagée</x:v>
      </x:c>
      <x:c r="K4094" s="125" t="n">
        <x:v>11</x:v>
      </x:c>
    </x:row>
    <x:row r="4095" ht="89" customHeight="1">
      <x:c r="A4095" s="126" t="str">
        <x:v>D6-H-V5-CNS-I21-OUV---01</x:v>
      </x:c>
      <x:c r="B4095" s="127" t="str">
        <x:v>D6-H-V5-CNS-I21</x:v>
      </x:c>
      <x:c r="C4095" s="127" t="str">
        <x:v>OUV</x:v>
      </x:c>
      <x:c r="D4095" s="127" t="str">
        <x:v>-</x:v>
      </x:c>
      <x:c r="E4095" s="128" t="n">
        <x:v>1</x:v>
      </x:c>
      <x:c r="F4095" s="127" t="str">
        <x:v>Vesh</x:v>
      </x:c>
      <x:c r="G4095" s="127" t="str">
        <x:v>Il a remis ses relevés. Il ne veut pas encore les accompagner de sa voix.</x:v>
      </x:c>
      <x:c r="H4095" s="127" t="str">
        <x:v>Le locuteur regarde le détail matériel concerné ; clic bref ou inclinaison du masque, sans traduction lexicale inventée.</x:v>
      </x:c>
      <x:c r="I4095" s="127" t="str">
        <x:v>Mission d’observation difficile ; La Veille Partagée possédée et opérationnelle en fin Elite ; personnes présentes ou remplaçant explicitement annoncé ; sièges réels disponibles ; aucune personne morte ou partie rappelée automatiquement.</x:v>
      </x:c>
      <x:c r="J4095" s="127" t="str">
        <x:v>Équipage et incidents de La Veille Partagée</x:v>
      </x:c>
      <x:c r="K4095" s="130" t="n">
        <x:v>15</x:v>
      </x:c>
    </x:row>
    <x:row r="4096" ht="74" customHeight="1">
      <x:c r="A4096" s="121" t="str">
        <x:v>D6-H-V5-CNS-I21-SUCCES---01</x:v>
      </x:c>
      <x:c r="B4096" s="122" t="str">
        <x:v>D6-H-V5-CNS-I21</x:v>
      </x:c>
      <x:c r="C4096" s="122" t="str">
        <x:v>SUCCES</x:v>
      </x:c>
      <x:c r="D4096" s="122" t="str">
        <x:v>-</x:v>
      </x:c>
      <x:c r="E4096" s="123" t="n">
        <x:v>1</x:v>
      </x:c>
      <x:c r="F4096" s="122" t="str">
        <x:v>Vesh</x:v>
      </x:c>
      <x:c r="G4096" s="122" t="str">
        <x:v>Le groupe travaille avec les informations réellement obtenues.</x:v>
      </x:c>
      <x:c r="H4096" s="122" t="str">
        <x:v>Après le geste final réellement réussi ; regard ou main vers son résultat visible.</x:v>
      </x:c>
      <x:c r="I4096" s="122" t="str">
        <x:v>Résultat correspondant effectivement constaté ; remplace ou supprime la ligne si choix de refus/différé/observation. Ne jamais jouer une victoire non acquise.</x:v>
      </x:c>
      <x:c r="J4096" s="122" t="str">
        <x:v>Équipage et incidents de La Veille Partagée</x:v>
      </x:c>
      <x:c r="K4096" s="125" t="n">
        <x:v>8</x:v>
      </x:c>
    </x:row>
    <x:row r="4097" ht="44" customHeight="1">
      <x:c r="A4097" s="126" t="str">
        <x:v>D6-H-V5-CNS-I21-ECHEC---01</x:v>
      </x:c>
      <x:c r="B4097" s="127" t="str">
        <x:v>D6-H-V5-CNS-I21</x:v>
      </x:c>
      <x:c r="C4097" s="127" t="str">
        <x:v>ECHEC</x:v>
      </x:c>
      <x:c r="D4097" s="127" t="str">
        <x:v>-</x:v>
      </x:c>
      <x:c r="E4097" s="128" t="n">
        <x:v>1</x:v>
      </x:c>
      <x:c r="F4097" s="127" t="str">
        <x:v>Vesh</x:v>
      </x:c>
      <x:c r="G4097" s="127" t="str">
        <x:v>Cette phrase n’est pas dans son relevé. Ne lui prête pas ce témoignage.</x:v>
      </x:c>
      <x:c r="H4097" s="127" t="str">
        <x:v>Au dernier état stable ; geste arrêté, aucune perte ou casse ajoutée par la réplique.</x:v>
      </x:c>
      <x:c r="I4097" s="127" t="str">
        <x:v>Échec ou blocage correspondant effectivement observé ; les dégâts, objets et positions persistent.</x:v>
      </x:c>
      <x:c r="J4097" s="127" t="str">
        <x:v>Équipage et incidents de La Veille Partagée</x:v>
      </x:c>
      <x:c r="K4097" s="130" t="n">
        <x:v>13</x:v>
      </x:c>
    </x:row>
    <x:row r="4098" ht="44" customHeight="1">
      <x:c r="A4098" s="121" t="str">
        <x:v>D6-H-V5-CNS-I21-REPRISE---01</x:v>
      </x:c>
      <x:c r="B4098" s="122" t="str">
        <x:v>D6-H-V5-CNS-I21</x:v>
      </x:c>
      <x:c r="C4098" s="122" t="str">
        <x:v>REPRISE</x:v>
      </x:c>
      <x:c r="D4098" s="122" t="str">
        <x:v>-</x:v>
      </x:c>
      <x:c r="E4098" s="123" t="n">
        <x:v>1</x:v>
      </x:c>
      <x:c r="F4098" s="122" t="str">
        <x:v>Vesh</x:v>
      </x:c>
      <x:c r="G4098" s="122" t="str">
        <x:v>Les données sont là. La conversation peut encore attendre.</x:v>
      </x:c>
      <x:c r="H4098" s="122" t="str">
        <x:v>Désigne l’étape encore inachevée sans répéter les gestes déjà validés.</x:v>
      </x:c>
      <x:c r="I4098" s="122" t="str">
        <x:v>Réinteraction volontaire après interruption ; état de l’action conservé.</x:v>
      </x:c>
      <x:c r="J4098" s="122" t="str">
        <x:v>Équipage et incidents de La Veille Partagée</x:v>
      </x:c>
      <x:c r="K4098" s="125" t="n">
        <x:v>9</x:v>
      </x:c>
    </x:row>
    <x:row r="4099" ht="44" customHeight="1">
      <x:c r="A4099" s="126" t="str">
        <x:v>D6-H-V5-CNS-I21-CHOIX-A-01</x:v>
      </x:c>
      <x:c r="B4099" s="127" t="str">
        <x:v>D6-H-V5-CNS-I21</x:v>
      </x:c>
      <x:c r="C4099" s="127" t="str">
        <x:v>CHOIX</x:v>
      </x:c>
      <x:c r="D4099" s="127" t="str">
        <x:v>A</x:v>
      </x:c>
      <x:c r="E4099" s="128" t="n">
        <x:v>1</x:v>
      </x:c>
      <x:c r="F4099" s="127" t="str">
        <x:v>Joueur</x:v>
      </x:c>
      <x:c r="G4099" s="127" t="str">
        <x:v>Nous lirons seulement ce qu’il a enregistré.</x:v>
      </x:c>
      <x:c r="H4099" s="127" t="str">
        <x:v>Regarder la personne ou l’appui concerné ; intention, pas résultat.</x:v>
      </x:c>
      <x:c r="I4099" s="127" t="str">
        <x:v>Approche disponible dans l’état réel de la scène ; accord des personnes impliquées.</x:v>
      </x:c>
      <x:c r="J4099" s="127" t="str">
        <x:v>Équipage et incidents de La Veille Partagée</x:v>
      </x:c>
      <x:c r="K4099" s="130" t="n">
        <x:v>7</x:v>
      </x:c>
    </x:row>
    <x:row r="4100" ht="44" customHeight="1">
      <x:c r="A4100" s="121" t="str">
        <x:v>D6-H-V5-CNS-I21-REPONSE-A-01</x:v>
      </x:c>
      <x:c r="B4100" s="122" t="str">
        <x:v>D6-H-V5-CNS-I21</x:v>
      </x:c>
      <x:c r="C4100" s="122" t="str">
        <x:v>REPONSE</x:v>
      </x:c>
      <x:c r="D4100" s="122" t="str">
        <x:v>A</x:v>
      </x:c>
      <x:c r="E4100" s="123" t="n">
        <x:v>1</x:v>
      </x:c>
      <x:c r="F4100" s="122" t="str">
        <x:v>Vesh</x:v>
      </x:c>
      <x:c r="G4100" s="122" t="str">
        <x:v>Je lui dirai que tu peux attendre pour la conversation.</x:v>
      </x:c>
      <x:c r="H4100" s="122" t="str">
        <x:v>Réponse au choix retenu ; les autres réponses ne sont pas jouées.</x:v>
      </x:c>
      <x:c r="I4100" s="122" t="str">
        <x:v>Approche disponible dans l’état réel de la scène ; accord des personnes impliquées.</x:v>
      </x:c>
      <x:c r="J4100" s="122" t="str">
        <x:v>Équipage et incidents de La Veille Partagée</x:v>
      </x:c>
      <x:c r="K4100" s="125" t="n">
        <x:v>10</x:v>
      </x:c>
    </x:row>
    <x:row r="4101" ht="44" customHeight="1">
      <x:c r="A4101" s="126" t="str">
        <x:v>D6-H-V5-CNS-I21-CHOIX-B-01</x:v>
      </x:c>
      <x:c r="B4101" s="127" t="str">
        <x:v>D6-H-V5-CNS-I21</x:v>
      </x:c>
      <x:c r="C4101" s="127" t="str">
        <x:v>CHOIX</x:v>
      </x:c>
      <x:c r="D4101" s="127" t="str">
        <x:v>B</x:v>
      </x:c>
      <x:c r="E4101" s="128" t="n">
        <x:v>1</x:v>
      </x:c>
      <x:c r="F4101" s="127" t="str">
        <x:v>Joueur</x:v>
      </x:c>
      <x:c r="G4101" s="127" t="str">
        <x:v>Un volontaire complétera les observations accessibles.</x:v>
      </x:c>
      <x:c r="H4101" s="127" t="str">
        <x:v>Regarder la personne ou l’appui concerné ; intention, pas résultat.</x:v>
      </x:c>
      <x:c r="I4101" s="127" t="str">
        <x:v>Approche disponible dans l’état réel de la scène ; accord des personnes impliquées.</x:v>
      </x:c>
      <x:c r="J4101" s="127" t="str">
        <x:v>Équipage et incidents de La Veille Partagée</x:v>
      </x:c>
      <x:c r="K4101" s="130" t="n">
        <x:v>6</x:v>
      </x:c>
    </x:row>
    <x:row r="4102" ht="44" customHeight="1">
      <x:c r="A4102" s="121" t="str">
        <x:v>D6-H-V5-CNS-I21-REPONSE-B-01</x:v>
      </x:c>
      <x:c r="B4102" s="122" t="str">
        <x:v>D6-H-V5-CNS-I21</x:v>
      </x:c>
      <x:c r="C4102" s="122" t="str">
        <x:v>REPONSE</x:v>
      </x:c>
      <x:c r="D4102" s="122" t="str">
        <x:v>B</x:v>
      </x:c>
      <x:c r="E4102" s="123" t="n">
        <x:v>1</x:v>
      </x:c>
      <x:c r="F4102" s="122" t="str">
        <x:v>Vesh</x:v>
      </x:c>
      <x:c r="G4102" s="122" t="str">
        <x:v>Qu’il rapporte les siennes. Nous ne les mettrons pas dans la bouche du premier.</x:v>
      </x:c>
      <x:c r="H4102" s="122" t="str">
        <x:v>Réponse au choix retenu ; les autres réponses ne sont pas jouées.</x:v>
      </x:c>
      <x:c r="I4102" s="122" t="str">
        <x:v>Approche disponible dans l’état réel de la scène ; accord des personnes impliquées.</x:v>
      </x:c>
      <x:c r="J4102" s="122" t="str">
        <x:v>Équipage et incidents de La Veille Partagée</x:v>
      </x:c>
      <x:c r="K4102" s="125" t="n">
        <x:v>14</x:v>
      </x:c>
    </x:row>
    <x:row r="4103" ht="89" customHeight="1">
      <x:c r="A4103" s="126" t="str">
        <x:v>D6-H-V5-CNS-I22-OUV---01</x:v>
      </x:c>
      <x:c r="B4103" s="127" t="str">
        <x:v>D6-H-V5-CNS-I22</x:v>
      </x:c>
      <x:c r="C4103" s="127" t="str">
        <x:v>OUV</x:v>
      </x:c>
      <x:c r="D4103" s="127" t="str">
        <x:v>-</x:v>
      </x:c>
      <x:c r="E4103" s="128" t="n">
        <x:v>1</x:v>
      </x:c>
      <x:c r="F4103" s="127" t="str">
        <x:v>Kora</x:v>
      </x:c>
      <x:c r="G4103" s="127" t="str">
        <x:v>La prise est à bord. La charge promise à ceux qui restent au sol est toujours dans notre soute.</x:v>
      </x:c>
      <x:c r="H4103" s="127" t="str">
        <x:v>Le locuteur regarde le détail matériel concerné ; clic bref ou inclinaison du masque, sans traduction lexicale inventée.</x:v>
      </x:c>
      <x:c r="I4103" s="127" t="str">
        <x:v>Mission réussie avec promesse secondaire manquée ; La Veille Partagée possédée et opérationnelle en fin Elite ; personnes présentes ou remplaçant explicitement annoncé ; sièges réels disponibles ; aucune personne morte ou partie rappelée automatiquement.</x:v>
      </x:c>
      <x:c r="J4103" s="127" t="str">
        <x:v>Équipage et incidents de La Veille Partagée</x:v>
      </x:c>
      <x:c r="K4103" s="130" t="n">
        <x:v>19</x:v>
      </x:c>
    </x:row>
    <x:row r="4104" ht="74" customHeight="1">
      <x:c r="A4104" s="121" t="str">
        <x:v>D6-H-V5-CNS-I22-SUCCES---01</x:v>
      </x:c>
      <x:c r="B4104" s="122" t="str">
        <x:v>D6-H-V5-CNS-I22</x:v>
      </x:c>
      <x:c r="C4104" s="122" t="str">
        <x:v>SUCCES</x:v>
      </x:c>
      <x:c r="D4104" s="122" t="str">
        <x:v>-</x:v>
      </x:c>
      <x:c r="E4104" s="123" t="n">
        <x:v>1</x:v>
      </x:c>
      <x:c r="F4104" s="122" t="str">
        <x:v>Kora</x:v>
      </x:c>
      <x:c r="G4104" s="122" t="str">
        <x:v>La livraison a été effectuée par l’équipe annoncée ; le retard reste dans le récit.</x:v>
      </x:c>
      <x:c r="H4104" s="122" t="str">
        <x:v>Après le geste final réellement réussi ; regard ou main vers son résultat visible.</x:v>
      </x:c>
      <x:c r="I4104" s="122" t="str">
        <x:v>Résultat correspondant effectivement constaté ; remplace ou supprime la ligne si choix de refus/différé/observation. Ne jamais jouer une victoire non acquise.</x:v>
      </x:c>
      <x:c r="J4104" s="122" t="str">
        <x:v>Équipage et incidents de La Veille Partagée</x:v>
      </x:c>
      <x:c r="K4104" s="125" t="n">
        <x:v>15</x:v>
      </x:c>
    </x:row>
    <x:row r="4105" ht="44" customHeight="1">
      <x:c r="A4105" s="126" t="str">
        <x:v>D6-H-V5-CNS-I22-ECHEC---01</x:v>
      </x:c>
      <x:c r="B4105" s="127" t="str">
        <x:v>D6-H-V5-CNS-I22</x:v>
      </x:c>
      <x:c r="C4105" s="127" t="str">
        <x:v>ECHEC</x:v>
      </x:c>
      <x:c r="D4105" s="127" t="str">
        <x:v>-</x:v>
      </x:c>
      <x:c r="E4105" s="128" t="n">
        <x:v>1</x:v>
      </x:c>
      <x:c r="F4105" s="127" t="str">
        <x:v>Kora</x:v>
      </x:c>
      <x:c r="G4105" s="127" t="str">
        <x:v>La charge est encore ici. Une promesse de départ ne les ravitaille pas.</x:v>
      </x:c>
      <x:c r="H4105" s="127" t="str">
        <x:v>Au dernier état stable ; geste arrêté, aucune perte ou casse ajoutée par la réplique.</x:v>
      </x:c>
      <x:c r="I4105" s="127" t="str">
        <x:v>Échec ou blocage correspondant effectivement observé ; les dégâts, objets et positions persistent.</x:v>
      </x:c>
      <x:c r="J4105" s="127" t="str">
        <x:v>Équipage et incidents de La Veille Partagée</x:v>
      </x:c>
      <x:c r="K4105" s="130" t="n">
        <x:v>13</x:v>
      </x:c>
    </x:row>
    <x:row r="4106" ht="44" customHeight="1">
      <x:c r="A4106" s="121" t="str">
        <x:v>D6-H-V5-CNS-I22-REPRISE---01</x:v>
      </x:c>
      <x:c r="B4106" s="122" t="str">
        <x:v>D6-H-V5-CNS-I22</x:v>
      </x:c>
      <x:c r="C4106" s="122" t="str">
        <x:v>REPRISE</x:v>
      </x:c>
      <x:c r="D4106" s="122" t="str">
        <x:v>-</x:v>
      </x:c>
      <x:c r="E4106" s="123" t="n">
        <x:v>1</x:v>
      </x:c>
      <x:c r="F4106" s="122" t="str">
        <x:v>Kora</x:v>
      </x:c>
      <x:c r="G4106" s="122" t="str">
        <x:v>Nous avons reconnu l’oubli. Il reste le trajet qui le répare.</x:v>
      </x:c>
      <x:c r="H4106" s="122" t="str">
        <x:v>Désigne l’étape encore inachevée sans répéter les gestes déjà validés.</x:v>
      </x:c>
      <x:c r="I4106" s="122" t="str">
        <x:v>Réinteraction volontaire après interruption ; état de l’action conservé.</x:v>
      </x:c>
      <x:c r="J4106" s="122" t="str">
        <x:v>Équipage et incidents de La Veille Partagée</x:v>
      </x:c>
      <x:c r="K4106" s="125" t="n">
        <x:v>11</x:v>
      </x:c>
    </x:row>
    <x:row r="4107" ht="44" customHeight="1">
      <x:c r="A4107" s="126" t="str">
        <x:v>D6-H-V5-CNS-I22-CHOIX-A-01</x:v>
      </x:c>
      <x:c r="B4107" s="127" t="str">
        <x:v>D6-H-V5-CNS-I22</x:v>
      </x:c>
      <x:c r="C4107" s="127" t="str">
        <x:v>CHOIX</x:v>
      </x:c>
      <x:c r="D4107" s="127" t="str">
        <x:v>A</x:v>
      </x:c>
      <x:c r="E4107" s="128" t="n">
        <x:v>1</x:v>
      </x:c>
      <x:c r="F4107" s="127" t="str">
        <x:v>Joueur</x:v>
      </x:c>
      <x:c r="G4107" s="127" t="str">
        <x:v>Je repars la porter et j’annonce mon retard au groupe.</x:v>
      </x:c>
      <x:c r="H4107" s="127" t="str">
        <x:v>Regarder la personne ou l’appui concerné ; intention, pas résultat.</x:v>
      </x:c>
      <x:c r="I4107" s="127" t="str">
        <x:v>Approche disponible dans l’état réel de la scène ; accord des personnes impliquées.</x:v>
      </x:c>
      <x:c r="J4107" s="127" t="str">
        <x:v>Équipage et incidents de La Veille Partagée</x:v>
      </x:c>
      <x:c r="K4107" s="130" t="n">
        <x:v>10</x:v>
      </x:c>
    </x:row>
    <x:row r="4108" ht="44" customHeight="1">
      <x:c r="A4108" s="121" t="str">
        <x:v>D6-H-V5-CNS-I22-REPONSE-A-01</x:v>
      </x:c>
      <x:c r="B4108" s="122" t="str">
        <x:v>D6-H-V5-CNS-I22</x:v>
      </x:c>
      <x:c r="C4108" s="122" t="str">
        <x:v>REPONSE</x:v>
      </x:c>
      <x:c r="D4108" s="122" t="str">
        <x:v>A</x:v>
      </x:c>
      <x:c r="E4108" s="123" t="n">
        <x:v>1</x:v>
      </x:c>
      <x:c r="F4108" s="122" t="str">
        <x:v>Kora</x:v>
      </x:c>
      <x:c r="G4108" s="122" t="str">
        <x:v>Je prépare un petit retour. Ceux qui attendent doivent savoir qui vient.</x:v>
      </x:c>
      <x:c r="H4108" s="122" t="str">
        <x:v>Réponse au choix retenu ; les autres réponses ne sont pas jouées.</x:v>
      </x:c>
      <x:c r="I4108" s="122" t="str">
        <x:v>Approche disponible dans l’état réel de la scène ; accord des personnes impliquées.</x:v>
      </x:c>
      <x:c r="J4108" s="122" t="str">
        <x:v>Équipage et incidents de La Veille Partagée</x:v>
      </x:c>
      <x:c r="K4108" s="125" t="n">
        <x:v>12</x:v>
      </x:c>
    </x:row>
    <x:row r="4109" ht="44" customHeight="1">
      <x:c r="A4109" s="126" t="str">
        <x:v>D6-H-V5-CNS-I22-CHOIX-B-01</x:v>
      </x:c>
      <x:c r="B4109" s="127" t="str">
        <x:v>D6-H-V5-CNS-I22</x:v>
      </x:c>
      <x:c r="C4109" s="127" t="str">
        <x:v>CHOIX</x:v>
      </x:c>
      <x:c r="D4109" s="127" t="str">
        <x:v>B</x:v>
      </x:c>
      <x:c r="E4109" s="128" t="n">
        <x:v>1</x:v>
      </x:c>
      <x:c r="F4109" s="127" t="str">
        <x:v>Joueur</x:v>
      </x:c>
      <x:c r="G4109" s="127" t="str">
        <x:v>Demandons à l’escale proche de la livrer.</x:v>
      </x:c>
      <x:c r="H4109" s="127" t="str">
        <x:v>Regarder la personne ou l’appui concerné ; intention, pas résultat.</x:v>
      </x:c>
      <x:c r="I4109" s="127" t="str">
        <x:v>Approche disponible dans l’état réel de la scène ; accord des personnes impliquées.</x:v>
      </x:c>
      <x:c r="J4109" s="127" t="str">
        <x:v>Équipage et incidents de La Veille Partagée</x:v>
      </x:c>
      <x:c r="K4109" s="130" t="n">
        <x:v>7</x:v>
      </x:c>
    </x:row>
    <x:row r="4110" ht="44" customHeight="1">
      <x:c r="A4110" s="121" t="str">
        <x:v>D6-H-V5-CNS-I22-REPONSE-B-01</x:v>
      </x:c>
      <x:c r="B4110" s="122" t="str">
        <x:v>D6-H-V5-CNS-I22</x:v>
      </x:c>
      <x:c r="C4110" s="122" t="str">
        <x:v>REPONSE</x:v>
      </x:c>
      <x:c r="D4110" s="122" t="str">
        <x:v>B</x:v>
      </x:c>
      <x:c r="E4110" s="123" t="n">
        <x:v>1</x:v>
      </x:c>
      <x:c r="F4110" s="122" t="str">
        <x:v>Kora</x:v>
      </x:c>
      <x:c r="G4110" s="122" t="str">
        <x:v>Il faudra lui fournir la charge et ce que le service demande. Je garderai son nom dans le retour.</x:v>
      </x:c>
      <x:c r="H4110" s="122" t="str">
        <x:v>Réponse au choix retenu ; les autres réponses ne sont pas jouées.</x:v>
      </x:c>
      <x:c r="I4110" s="122" t="str">
        <x:v>Approche disponible dans l’état réel de la scène ; accord des personnes impliquées.</x:v>
      </x:c>
      <x:c r="J4110" s="122" t="str">
        <x:v>Équipage et incidents de La Veille Partagée</x:v>
      </x:c>
      <x:c r="K4110" s="125" t="n">
        <x:v>19</x:v>
      </x:c>
    </x:row>
    <x:row r="4111" ht="89" customHeight="1">
      <x:c r="A4111" s="126" t="str">
        <x:v>D6-H-V5-CNS-I23-OUV---01</x:v>
      </x:c>
      <x:c r="B4111" s="127" t="str">
        <x:v>D6-H-V5-CNS-I23</x:v>
      </x:c>
      <x:c r="C4111" s="127" t="str">
        <x:v>OUV</x:v>
      </x:c>
      <x:c r="D4111" s="127" t="str">
        <x:v>-</x:v>
      </x:c>
      <x:c r="E4111" s="128" t="n">
        <x:v>1</x:v>
      </x:c>
      <x:c r="F4111" s="127" t="str">
        <x:v>Ancien du poste de routes</x:v>
      </x:c>
      <x:c r="G4111" s="127" t="str">
        <x:v>Je lui ai appris à attendre ce repère. Il en a trouvé un autre et ne m’a même pas regardé.</x:v>
      </x:c>
      <x:c r="H4111" s="127" t="str">
        <x:v>Le locuteur regarde le détail matériel concerné ; clic bref ou inclinaison du masque, sans traduction lexicale inventée.</x:v>
      </x:c>
      <x:c r="I4111" s="127" t="str">
        <x:v>Transmission de poste engagée ; La Veille Partagée possédée et opérationnelle en fin Elite ; personnes présentes ou remplaçant explicitement annoncé ; sièges réels disponibles ; aucune personne morte ou partie rappelée automatiquement.</x:v>
      </x:c>
      <x:c r="J4111" s="127" t="str">
        <x:v>Équipage et incidents de La Veille Partagée</x:v>
      </x:c>
      <x:c r="K4111" s="130" t="n">
        <x:v>20</x:v>
      </x:c>
    </x:row>
    <x:row r="4112" ht="74" customHeight="1">
      <x:c r="A4112" s="121" t="str">
        <x:v>D6-H-V5-CNS-I23-SUCCES---01</x:v>
      </x:c>
      <x:c r="B4112" s="122" t="str">
        <x:v>D6-H-V5-CNS-I23</x:v>
      </x:c>
      <x:c r="C4112" s="122" t="str">
        <x:v>SUCCES</x:v>
      </x:c>
      <x:c r="D4112" s="122" t="str">
        <x:v>-</x:v>
      </x:c>
      <x:c r="E4112" s="123" t="n">
        <x:v>1</x:v>
      </x:c>
      <x:c r="F4112" s="122" t="str">
        <x:v>Ancien du poste de routes</x:v>
      </x:c>
      <x:c r="G4112" s="122" t="str">
        <x:v>La méthode a été éprouvée ; ses limites peuvent être discutées sur des faits.</x:v>
      </x:c>
      <x:c r="H4112" s="122" t="str">
        <x:v>Après le geste final réellement réussi ; regard ou main vers son résultat visible.</x:v>
      </x:c>
      <x:c r="I4112" s="122" t="str">
        <x:v>Résultat correspondant effectivement constaté ; remplace ou supprime la ligne si choix de refus/différé/observation. Ne jamais jouer une victoire non acquise.</x:v>
      </x:c>
      <x:c r="J4112" s="122" t="str">
        <x:v>Équipage et incidents de La Veille Partagée</x:v>
      </x:c>
      <x:c r="K4112" s="125" t="n">
        <x:v>14</x:v>
      </x:c>
    </x:row>
    <x:row r="4113" ht="44" customHeight="1">
      <x:c r="A4113" s="126" t="str">
        <x:v>D6-H-V5-CNS-I23-ECHEC---01</x:v>
      </x:c>
      <x:c r="B4113" s="127" t="str">
        <x:v>D6-H-V5-CNS-I23</x:v>
      </x:c>
      <x:c r="C4113" s="127" t="str">
        <x:v>ECHEC</x:v>
      </x:c>
      <x:c r="D4113" s="127" t="str">
        <x:v>-</x:v>
      </x:c>
      <x:c r="E4113" s="128" t="n">
        <x:v>1</x:v>
      </x:c>
      <x:c r="F4113" s="127" t="str">
        <x:v>Ancien du poste de routes</x:v>
      </x:c>
      <x:c r="G4113" s="127" t="str">
        <x:v>L’exercice n’est pas allé jusqu’au passage décisif. Le résultat reste incomplet.</x:v>
      </x:c>
      <x:c r="H4113" s="127" t="str">
        <x:v>Au dernier état stable ; geste arrêté, aucune perte ou casse ajoutée par la réplique.</x:v>
      </x:c>
      <x:c r="I4113" s="127" t="str">
        <x:v>Échec ou blocage correspondant effectivement observé ; les dégâts, objets et positions persistent.</x:v>
      </x:c>
      <x:c r="J4113" s="127" t="str">
        <x:v>Équipage et incidents de La Veille Partagée</x:v>
      </x:c>
      <x:c r="K4113" s="130" t="n">
        <x:v>11</x:v>
      </x:c>
    </x:row>
    <x:row r="4114" ht="44" customHeight="1">
      <x:c r="A4114" s="121" t="str">
        <x:v>D6-H-V5-CNS-I23-REPRISE---01</x:v>
      </x:c>
      <x:c r="B4114" s="122" t="str">
        <x:v>D6-H-V5-CNS-I23</x:v>
      </x:c>
      <x:c r="C4114" s="122" t="str">
        <x:v>REPRISE</x:v>
      </x:c>
      <x:c r="D4114" s="122" t="str">
        <x:v>-</x:v>
      </x:c>
      <x:c r="E4114" s="123" t="n">
        <x:v>1</x:v>
      </x:c>
      <x:c r="F4114" s="122" t="str">
        <x:v>Ancien du poste de routes</x:v>
      </x:c>
      <x:c r="G4114" s="122" t="str">
        <x:v>Les premiers repères sont comparés. Reprenons au point où vos routes se séparent.</x:v>
      </x:c>
      <x:c r="H4114" s="122" t="str">
        <x:v>Désigne l’étape encore inachevée sans répéter les gestes déjà validés.</x:v>
      </x:c>
      <x:c r="I4114" s="122" t="str">
        <x:v>Réinteraction volontaire après interruption ; état de l’action conservé.</x:v>
      </x:c>
      <x:c r="J4114" s="122" t="str">
        <x:v>Équipage et incidents de La Veille Partagée</x:v>
      </x:c>
      <x:c r="K4114" s="125" t="n">
        <x:v>13</x:v>
      </x:c>
    </x:row>
    <x:row r="4115" ht="44" customHeight="1">
      <x:c r="A4115" s="126" t="str">
        <x:v>D6-H-V5-CNS-I23-CHOIX-A-01</x:v>
      </x:c>
      <x:c r="B4115" s="127" t="str">
        <x:v>D6-H-V5-CNS-I23</x:v>
      </x:c>
      <x:c r="C4115" s="127" t="str">
        <x:v>CHOIX</x:v>
      </x:c>
      <x:c r="D4115" s="127" t="str">
        <x:v>A</x:v>
      </x:c>
      <x:c r="E4115" s="128" t="n">
        <x:v>1</x:v>
      </x:c>
      <x:c r="F4115" s="127" t="str">
        <x:v>Joueur</x:v>
      </x:c>
      <x:c r="G4115" s="127" t="str">
        <x:v>Montrez les deux méthodes sur le même exercice.</x:v>
      </x:c>
      <x:c r="H4115" s="127" t="str">
        <x:v>Regarder la personne ou l’appui concerné ; intention, pas résultat.</x:v>
      </x:c>
      <x:c r="I4115" s="127" t="str">
        <x:v>Approche disponible dans l’état réel de la scène ; accord des personnes impliquées.</x:v>
      </x:c>
      <x:c r="J4115" s="127" t="str">
        <x:v>Équipage et incidents de La Veille Partagée</x:v>
      </x:c>
      <x:c r="K4115" s="130" t="n">
        <x:v>8</x:v>
      </x:c>
    </x:row>
    <x:row r="4116" ht="44" customHeight="1">
      <x:c r="A4116" s="121" t="str">
        <x:v>D6-H-V5-CNS-I23-REPONSE-A-01</x:v>
      </x:c>
      <x:c r="B4116" s="122" t="str">
        <x:v>D6-H-V5-CNS-I23</x:v>
      </x:c>
      <x:c r="C4116" s="122" t="str">
        <x:v>REPONSE</x:v>
      </x:c>
      <x:c r="D4116" s="122" t="str">
        <x:v>A</x:v>
      </x:c>
      <x:c r="E4116" s="123" t="n">
        <x:v>1</x:v>
      </x:c>
      <x:c r="F4116" s="122" t="str">
        <x:v>Ancien du poste de routes</x:v>
      </x:c>
      <x:c r="G4116" s="122" t="str">
        <x:v>Je veux voir où la sienne cesse de tenir, comme je connais la limite de la mienne.</x:v>
      </x:c>
      <x:c r="H4116" s="122" t="str">
        <x:v>Réponse au choix retenu ; les autres réponses ne sont pas jouées.</x:v>
      </x:c>
      <x:c r="I4116" s="122" t="str">
        <x:v>Approche disponible dans l’état réel de la scène ; accord des personnes impliquées.</x:v>
      </x:c>
      <x:c r="J4116" s="122" t="str">
        <x:v>Équipage et incidents de La Veille Partagée</x:v>
      </x:c>
      <x:c r="K4116" s="125" t="n">
        <x:v>17</x:v>
      </x:c>
    </x:row>
    <x:row r="4117" ht="44" customHeight="1">
      <x:c r="A4117" s="126" t="str">
        <x:v>D6-H-V5-CNS-I23-CHOIX-B-01</x:v>
      </x:c>
      <x:c r="B4117" s="127" t="str">
        <x:v>D6-H-V5-CNS-I23</x:v>
      </x:c>
      <x:c r="C4117" s="127" t="str">
        <x:v>CHOIX</x:v>
      </x:c>
      <x:c r="D4117" s="127" t="str">
        <x:v>B</x:v>
      </x:c>
      <x:c r="E4117" s="128" t="n">
        <x:v>1</x:v>
      </x:c>
      <x:c r="F4117" s="127" t="str">
        <x:v>Joueur</x:v>
      </x:c>
      <x:c r="G4117" s="127" t="str">
        <x:v>La relève conduit une sortie limitée ; tu observes si tu le veux.</x:v>
      </x:c>
      <x:c r="H4117" s="127" t="str">
        <x:v>Regarder la personne ou l’appui concerné ; intention, pas résultat.</x:v>
      </x:c>
      <x:c r="I4117" s="127" t="str">
        <x:v>Approche disponible dans l’état réel de la scène ; accord des personnes impliquées.</x:v>
      </x:c>
      <x:c r="J4117" s="127" t="str">
        <x:v>Équipage et incidents de La Veille Partagée</x:v>
      </x:c>
      <x:c r="K4117" s="130" t="n">
        <x:v>13</x:v>
      </x:c>
    </x:row>
    <x:row r="4118" ht="44" customHeight="1">
      <x:c r="A4118" s="121" t="str">
        <x:v>D6-H-V5-CNS-I23-REPONSE-B-01</x:v>
      </x:c>
      <x:c r="B4118" s="122" t="str">
        <x:v>D6-H-V5-CNS-I23</x:v>
      </x:c>
      <x:c r="C4118" s="122" t="str">
        <x:v>REPONSE</x:v>
      </x:c>
      <x:c r="D4118" s="122" t="str">
        <x:v>B</x:v>
      </x:c>
      <x:c r="E4118" s="123" t="n">
        <x:v>1</x:v>
      </x:c>
      <x:c r="F4118" s="122" t="str">
        <x:v>Relève du poste de routes</x:v>
      </x:c>
      <x:c r="G4118" s="122" t="str">
        <x:v>Je prends cette responsabilité. Qu’il regarde le résultat, pas seulement mes premiers pas.</x:v>
      </x:c>
      <x:c r="H4118" s="122" t="str">
        <x:v>Réponse au choix retenu ; les autres réponses ne sont pas jouées.</x:v>
      </x:c>
      <x:c r="I4118" s="122" t="str">
        <x:v>Approche disponible dans l’état réel de la scène ; accord des personnes impliquées.</x:v>
      </x:c>
      <x:c r="J4118" s="122" t="str">
        <x:v>Équipage et incidents de La Veille Partagée</x:v>
      </x:c>
      <x:c r="K4118" s="125" t="n">
        <x:v>13</x:v>
      </x:c>
    </x:row>
    <x:row r="4119" ht="89" customHeight="1">
      <x:c r="A4119" s="126" t="str">
        <x:v>D6-H-V5-CNS-I24-OUV---01</x:v>
      </x:c>
      <x:c r="B4119" s="127" t="str">
        <x:v>D6-H-V5-CNS-I24</x:v>
      </x:c>
      <x:c r="C4119" s="127" t="str">
        <x:v>OUV</x:v>
      </x:c>
      <x:c r="D4119" s="127" t="str">
        <x:v>-</x:v>
      </x:c>
      <x:c r="E4119" s="128" t="n">
        <x:v>1</x:v>
      </x:c>
      <x:c r="F4119" s="127" t="str">
        <x:v>Mera</x:v>
      </x:c>
      <x:c r="G4119" s="127" t="str">
        <x:v>La place est libre depuis son départ. Personne n’a pourtant tourné le siège.</x:v>
      </x:c>
      <x:c r="H4119" s="127" t="str">
        <x:v>Le locuteur regarde le détail matériel concerné ; clic bref ou inclinaison du masque, sans traduction lexicale inventée.</x:v>
      </x:c>
      <x:c r="I4119" s="127" t="str">
        <x:v>Départ volontaire accompli ; La Veille Partagée possédée et opérationnelle en fin Elite ; personnes présentes ou remplaçant explicitement annoncé ; sièges réels disponibles ; aucune personne morte ou partie rappelée automatiquement.</x:v>
      </x:c>
      <x:c r="J4119" s="127" t="str">
        <x:v>Équipage et incidents de La Veille Partagée</x:v>
      </x:c>
      <x:c r="K4119" s="130" t="n">
        <x:v>13</x:v>
      </x:c>
    </x:row>
    <x:row r="4120" ht="74" customHeight="1">
      <x:c r="A4120" s="121" t="str">
        <x:v>D6-H-V5-CNS-I24-SUCCES---01</x:v>
      </x:c>
      <x:c r="B4120" s="122" t="str">
        <x:v>D6-H-V5-CNS-I24</x:v>
      </x:c>
      <x:c r="C4120" s="122" t="str">
        <x:v>SUCCES</x:v>
      </x:c>
      <x:c r="D4120" s="122" t="str">
        <x:v>-</x:v>
      </x:c>
      <x:c r="E4120" s="123" t="n">
        <x:v>1</x:v>
      </x:c>
      <x:c r="F4120" s="122" t="str">
        <x:v>Mera</x:v>
      </x:c>
      <x:c r="G4120" s="122" t="str">
        <x:v>Le foyer accueille sa nouvelle disposition en gardant le souvenir du départ.</x:v>
      </x:c>
      <x:c r="H4120" s="122" t="str">
        <x:v>Après le geste final réellement réussi ; regard ou main vers son résultat visible.</x:v>
      </x:c>
      <x:c r="I4120" s="122" t="str">
        <x:v>Résultat correspondant effectivement constaté ; remplace ou supprime la ligne si choix de refus/différé/observation. Ne jamais jouer une victoire non acquise.</x:v>
      </x:c>
      <x:c r="J4120" s="122" t="str">
        <x:v>Équipage et incidents de La Veille Partagée</x:v>
      </x:c>
      <x:c r="K4120" s="125" t="n">
        <x:v>12</x:v>
      </x:c>
    </x:row>
    <x:row r="4121" ht="44" customHeight="1">
      <x:c r="A4121" s="126" t="str">
        <x:v>D6-H-V5-CNS-I24-ECHEC---01</x:v>
      </x:c>
      <x:c r="B4121" s="127" t="str">
        <x:v>D6-H-V5-CNS-I24</x:v>
      </x:c>
      <x:c r="C4121" s="127" t="str">
        <x:v>ECHEC</x:v>
      </x:c>
      <x:c r="D4121" s="127" t="str">
        <x:v>-</x:v>
      </x:c>
      <x:c r="E4121" s="128" t="n">
        <x:v>1</x:v>
      </x:c>
      <x:c r="F4121" s="127" t="str">
        <x:v>Mera</x:v>
      </x:c>
      <x:c r="G4121" s="127" t="str">
        <x:v>Cet objet attend encore son détenteur. Ne le rangeons pas parmi les biens communs.</x:v>
      </x:c>
      <x:c r="H4121" s="127" t="str">
        <x:v>Au dernier état stable ; geste arrêté, aucune perte ou casse ajoutée par la réplique.</x:v>
      </x:c>
      <x:c r="I4121" s="127" t="str">
        <x:v>Échec ou blocage correspondant effectivement observé ; les dégâts, objets et positions persistent.</x:v>
      </x:c>
      <x:c r="J4121" s="127" t="str">
        <x:v>Équipage et incidents de La Veille Partagée</x:v>
      </x:c>
      <x:c r="K4121" s="130" t="n">
        <x:v>14</x:v>
      </x:c>
    </x:row>
    <x:row r="4122" ht="44" customHeight="1">
      <x:c r="A4122" s="121" t="str">
        <x:v>D6-H-V5-CNS-I24-REPRISE---01</x:v>
      </x:c>
      <x:c r="B4122" s="122" t="str">
        <x:v>D6-H-V5-CNS-I24</x:v>
      </x:c>
      <x:c r="C4122" s="122" t="str">
        <x:v>REPRISE</x:v>
      </x:c>
      <x:c r="D4122" s="122" t="str">
        <x:v>-</x:v>
      </x:c>
      <x:c r="E4122" s="123" t="n">
        <x:v>1</x:v>
      </x:c>
      <x:c r="F4122" s="122" t="str">
        <x:v>Mera</x:v>
      </x:c>
      <x:c r="G4122" s="122" t="str">
        <x:v>Le souvenir a sa place ; il reste le siège et l’arrivée annoncée.</x:v>
      </x:c>
      <x:c r="H4122" s="122" t="str">
        <x:v>Désigne l’étape encore inachevée sans répéter les gestes déjà validés.</x:v>
      </x:c>
      <x:c r="I4122" s="122" t="str">
        <x:v>Réinteraction volontaire après interruption ; état de l’action conservé.</x:v>
      </x:c>
      <x:c r="J4122" s="122" t="str">
        <x:v>Équipage et incidents de La Veille Partagée</x:v>
      </x:c>
      <x:c r="K4122" s="125" t="n">
        <x:v>13</x:v>
      </x:c>
    </x:row>
    <x:row r="4123" ht="44" customHeight="1">
      <x:c r="A4123" s="126" t="str">
        <x:v>D6-H-V5-CNS-I24-CHOIX-A-01</x:v>
      </x:c>
      <x:c r="B4123" s="127" t="str">
        <x:v>D6-H-V5-CNS-I24</x:v>
      </x:c>
      <x:c r="C4123" s="127" t="str">
        <x:v>CHOIX</x:v>
      </x:c>
      <x:c r="D4123" s="127" t="str">
        <x:v>A</x:v>
      </x:c>
      <x:c r="E4123" s="128" t="n">
        <x:v>1</x:v>
      </x:c>
      <x:c r="F4123" s="127" t="str">
        <x:v>Joueur</x:v>
      </x:c>
      <x:c r="G4123" s="127" t="str">
        <x:v>Un dernier récit, puis nous déplaçons les meubles ensemble.</x:v>
      </x:c>
      <x:c r="H4123" s="127" t="str">
        <x:v>Regarder la personne ou l’appui concerné ; intention, pas résultat.</x:v>
      </x:c>
      <x:c r="I4123" s="127" t="str">
        <x:v>Approche disponible dans l’état réel de la scène ; accord des personnes impliquées.</x:v>
      </x:c>
      <x:c r="J4123" s="127" t="str">
        <x:v>Équipage et incidents de La Veille Partagée</x:v>
      </x:c>
      <x:c r="K4123" s="130" t="n">
        <x:v>9</x:v>
      </x:c>
    </x:row>
    <x:row r="4124" ht="44" customHeight="1">
      <x:c r="A4124" s="121" t="str">
        <x:v>D6-H-V5-CNS-I24-REPONSE-A-01</x:v>
      </x:c>
      <x:c r="B4124" s="122" t="str">
        <x:v>D6-H-V5-CNS-I24</x:v>
      </x:c>
      <x:c r="C4124" s="122" t="str">
        <x:v>REPONSE</x:v>
      </x:c>
      <x:c r="D4124" s="122" t="str">
        <x:v>A</x:v>
      </x:c>
      <x:c r="E4124" s="123" t="n">
        <x:v>1</x:v>
      </x:c>
      <x:c r="F4124" s="122" t="str">
        <x:v>Mera</x:v>
      </x:c>
      <x:c r="G4124" s="122" t="str">
        <x:v>J’invite ceux qui souhaitent être là. Le récit n’exige pas toutes les voix.</x:v>
      </x:c>
      <x:c r="H4124" s="122" t="str">
        <x:v>Réponse au choix retenu ; les autres réponses ne sont pas jouées.</x:v>
      </x:c>
      <x:c r="I4124" s="122" t="str">
        <x:v>Approche disponible dans l’état réel de la scène ; accord des personnes impliquées.</x:v>
      </x:c>
      <x:c r="J4124" s="122" t="str">
        <x:v>Équipage et incidents de La Veille Partagée</x:v>
      </x:c>
      <x:c r="K4124" s="125" t="n">
        <x:v>13</x:v>
      </x:c>
    </x:row>
    <x:row r="4125" ht="44" customHeight="1">
      <x:c r="A4125" s="126" t="str">
        <x:v>D6-H-V5-CNS-I24-CHOIX-B-01</x:v>
      </x:c>
      <x:c r="B4125" s="127" t="str">
        <x:v>D6-H-V5-CNS-I24</x:v>
      </x:c>
      <x:c r="C4125" s="127" t="str">
        <x:v>CHOIX</x:v>
      </x:c>
      <x:c r="D4125" s="127" t="str">
        <x:v>B</x:v>
      </x:c>
      <x:c r="E4125" s="128" t="n">
        <x:v>1</x:v>
      </x:c>
      <x:c r="F4125" s="127" t="str">
        <x:v>Joueur</x:v>
      </x:c>
      <x:c r="G4125" s="127" t="str">
        <x:v>Gardons un souvenir ailleurs, puis laissons le nouveau choisir sa place.</x:v>
      </x:c>
      <x:c r="H4125" s="127" t="str">
        <x:v>Regarder la personne ou l’appui concerné ; intention, pas résultat.</x:v>
      </x:c>
      <x:c r="I4125" s="127" t="str">
        <x:v>Approche disponible dans l’état réel de la scène ; accord des personnes impliquées.</x:v>
      </x:c>
      <x:c r="J4125" s="127" t="str">
        <x:v>Équipage et incidents de La Veille Partagée</x:v>
      </x:c>
      <x:c r="K4125" s="130" t="n">
        <x:v>11</x:v>
      </x:c>
    </x:row>
    <x:row r="4126" ht="44" customHeight="1">
      <x:c r="A4126" s="121" t="str">
        <x:v>D6-H-V5-CNS-I24-REPONSE-B-01</x:v>
      </x:c>
      <x:c r="B4126" s="122" t="str">
        <x:v>D6-H-V5-CNS-I24</x:v>
      </x:c>
      <x:c r="C4126" s="122" t="str">
        <x:v>REPONSE</x:v>
      </x:c>
      <x:c r="D4126" s="122" t="str">
        <x:v>B</x:v>
      </x:c>
      <x:c r="E4126" s="123" t="n">
        <x:v>1</x:v>
      </x:c>
      <x:c r="F4126" s="122" t="str">
        <x:v>Mera</x:v>
      </x:c>
      <x:c r="G4126" s="122" t="str">
        <x:v>Je prépare une niche. Ses affaires ne remplaceront pas celles d’un autre en silence.</x:v>
      </x:c>
      <x:c r="H4126" s="122" t="str">
        <x:v>Réponse au choix retenu ; les autres réponses ne sont pas jouées.</x:v>
      </x:c>
      <x:c r="I4126" s="122" t="str">
        <x:v>Approche disponible dans l’état réel de la scène ; accord des personnes impliquées.</x:v>
      </x:c>
      <x:c r="J4126" s="122" t="str">
        <x:v>Équipage et incidents de La Veille Partagée</x:v>
      </x:c>
      <x:c r="K4126" s="125" t="n">
        <x:v>14</x:v>
      </x:c>
    </x:row>
    <x:row r="4127" ht="104" customHeight="1">
      <x:c r="A4127" s="126" t="str">
        <x:v>D6-H-V5-CNS-M01-OUV---01</x:v>
      </x:c>
      <x:c r="B4127" s="127" t="str">
        <x:v>D6-H-V5-CNS-M01</x:v>
      </x:c>
      <x:c r="C4127" s="127" t="str">
        <x:v>OUV</x:v>
      </x:c>
      <x:c r="D4127" s="127" t="str">
        <x:v>-</x:v>
      </x:c>
      <x:c r="E4127" s="128" t="n">
        <x:v>1</x:v>
      </x:c>
      <x:c r="F4127" s="127" t="str">
        <x:v>Varo</x:v>
      </x:c>
      <x:c r="G4127" s="127" t="str">
        <x:v>Les empreintes reviennent derrière nos vigies. Le Fendeur de Lianes apprend où nous regardons.</x:v>
      </x:c>
      <x:c r="H4127" s="127" t="str">
        <x:v>Le locuteur regarde le détail matériel concerné ; clic bref ou inclinaison du masque, sans traduction lexicale inventée.</x:v>
      </x:c>
      <x:c r="I4127" s="127" t="str">
        <x:v>Elite ; navire de clan opérationnel ; monde de chasse accessible ; La Veille Partagée opérationnelle en fin Elite ; accès réel au monde ou à la base, personnes disponibles et volontaires, effectif dans la capacité du palier ; un objectif ne reçoit son résultat qu’après l’action effectivement jouée.</x:v>
      </x:c>
      <x:c r="J4127" s="127" t="str">
        <x:v>Missions spéciales du vaisseau de clan</x:v>
      </x:c>
      <x:c r="K4127" s="130" t="n">
        <x:v>14</x:v>
      </x:c>
    </x:row>
    <x:row r="4128" ht="74" customHeight="1">
      <x:c r="A4128" s="121" t="str">
        <x:v>D6-H-V5-CNS-M01-SUCCES---01</x:v>
      </x:c>
      <x:c r="B4128" s="122" t="str">
        <x:v>D6-H-V5-CNS-M01</x:v>
      </x:c>
      <x:c r="C4128" s="122" t="str">
        <x:v>SUCCES</x:v>
      </x:c>
      <x:c r="D4128" s="122" t="str">
        <x:v>-</x:v>
      </x:c>
      <x:c r="E4128" s="123" t="n">
        <x:v>1</x:v>
      </x:c>
      <x:c r="F4128" s="122" t="str">
        <x:v>Varo</x:v>
      </x:c>
      <x:c r="G4128" s="122" t="str">
        <x:v>L’équipe a rejoint le retour. Le corridor porte le résultat de notre chasse.</x:v>
      </x:c>
      <x:c r="H4128" s="122" t="str">
        <x:v>Après le geste final réellement réussi ; regard ou main vers son résultat visible.</x:v>
      </x:c>
      <x:c r="I4128" s="122" t="str">
        <x:v>Résultat correspondant effectivement constaté ; remplace ou supprime la ligne si choix de refus/différé/observation. Ne jamais jouer une victoire non acquise.</x:v>
      </x:c>
      <x:c r="J4128" s="122" t="str">
        <x:v>Missions spéciales du vaisseau de clan</x:v>
      </x:c>
      <x:c r="K4128" s="125" t="n">
        <x:v>13</x:v>
      </x:c>
    </x:row>
    <x:row r="4129" ht="44" customHeight="1">
      <x:c r="A4129" s="126" t="str">
        <x:v>D6-H-V5-CNS-M01-ECHEC---01</x:v>
      </x:c>
      <x:c r="B4129" s="127" t="str">
        <x:v>D6-H-V5-CNS-M01</x:v>
      </x:c>
      <x:c r="C4129" s="127" t="str">
        <x:v>ECHEC</x:v>
      </x:c>
      <x:c r="D4129" s="127" t="str">
        <x:v>-</x:v>
      </x:c>
      <x:c r="E4129" s="128" t="n">
        <x:v>1</x:v>
      </x:c>
      <x:c r="F4129" s="127" t="str">
        <x:v>Varo</x:v>
      </x:c>
      <x:c r="G4129" s="127" t="str">
        <x:v>Il s’est échappé. Les traces sont utiles, mais le corridor reste dangereux.</x:v>
      </x:c>
      <x:c r="H4129" s="127" t="str">
        <x:v>Au dernier état stable ; geste arrêté, aucune perte ou casse ajoutée par la réplique.</x:v>
      </x:c>
      <x:c r="I4129" s="127" t="str">
        <x:v>Échec ou blocage correspondant effectivement observé ; les dégâts, objets et positions persistent.</x:v>
      </x:c>
      <x:c r="J4129" s="127" t="str">
        <x:v>Missions spéciales du vaisseau de clan</x:v>
      </x:c>
      <x:c r="K4129" s="130" t="n">
        <x:v>12</x:v>
      </x:c>
    </x:row>
    <x:row r="4130" ht="44" customHeight="1">
      <x:c r="A4130" s="121" t="str">
        <x:v>D6-H-V5-CNS-M01-REPRISE---01</x:v>
      </x:c>
      <x:c r="B4130" s="122" t="str">
        <x:v>D6-H-V5-CNS-M01</x:v>
      </x:c>
      <x:c r="C4130" s="122" t="str">
        <x:v>REPRISE</x:v>
      </x:c>
      <x:c r="D4130" s="122" t="str">
        <x:v>-</x:v>
      </x:c>
      <x:c r="E4130" s="123" t="n">
        <x:v>1</x:v>
      </x:c>
      <x:c r="F4130" s="122" t="str">
        <x:v>Varo</x:v>
      </x:c>
      <x:c r="G4130" s="122" t="str">
        <x:v>Les faux passages sont reconnus. Nous repartons du dernier indice sûr.</x:v>
      </x:c>
      <x:c r="H4130" s="122" t="str">
        <x:v>Désigne l’étape encore inachevée sans répéter les gestes déjà validés.</x:v>
      </x:c>
      <x:c r="I4130" s="122" t="str">
        <x:v>Réinteraction volontaire après interruption ; état de l’action conservé.</x:v>
      </x:c>
      <x:c r="J4130" s="122" t="str">
        <x:v>Missions spéciales du vaisseau de clan</x:v>
      </x:c>
      <x:c r="K4130" s="125" t="n">
        <x:v>11</x:v>
      </x:c>
    </x:row>
    <x:row r="4131" ht="44" customHeight="1">
      <x:c r="A4131" s="126" t="str">
        <x:v>D6-H-V5-CNS-M01-CHOIX-A-01</x:v>
      </x:c>
      <x:c r="B4131" s="127" t="str">
        <x:v>D6-H-V5-CNS-M01</x:v>
      </x:c>
      <x:c r="C4131" s="127" t="str">
        <x:v>CHOIX</x:v>
      </x:c>
      <x:c r="D4131" s="127" t="str">
        <x:v>A</x:v>
      </x:c>
      <x:c r="E4131" s="128" t="n">
        <x:v>1</x:v>
      </x:c>
      <x:c r="F4131" s="127" t="str">
        <x:v>Joueur</x:v>
      </x:c>
      <x:c r="G4131" s="127" t="str">
        <x:v>Nous l’attirons dans la clairière.</x:v>
      </x:c>
      <x:c r="H4131" s="127" t="str">
        <x:v>Regarder la personne ou l’appui concerné ; intention, pas résultat.</x:v>
      </x:c>
      <x:c r="I4131" s="127" t="str">
        <x:v>Approche disponible dans l’état réel de la scène ; accord des personnes impliquées.</x:v>
      </x:c>
      <x:c r="J4131" s="127" t="str">
        <x:v>Missions spéciales du vaisseau de clan</x:v>
      </x:c>
      <x:c r="K4131" s="130" t="n">
        <x:v>5</x:v>
      </x:c>
    </x:row>
    <x:row r="4132" ht="44" customHeight="1">
      <x:c r="A4132" s="121" t="str">
        <x:v>D6-H-V5-CNS-M01-REPONSE-A-01</x:v>
      </x:c>
      <x:c r="B4132" s="122" t="str">
        <x:v>D6-H-V5-CNS-M01</x:v>
      </x:c>
      <x:c r="C4132" s="122" t="str">
        <x:v>REPONSE</x:v>
      </x:c>
      <x:c r="D4132" s="122" t="str">
        <x:v>A</x:v>
      </x:c>
      <x:c r="E4132" s="123" t="n">
        <x:v>1</x:v>
      </x:c>
      <x:c r="F4132" s="122" t="str">
        <x:v>Varo</x:v>
      </x:c>
      <x:c r="G4132" s="122" t="str">
        <x:v>Prépare les leurres avant le rabattement. Là, nous verrons qui il suit.</x:v>
      </x:c>
      <x:c r="H4132" s="122" t="str">
        <x:v>Réponse au choix retenu ; les autres réponses ne sont pas jouées.</x:v>
      </x:c>
      <x:c r="I4132" s="122" t="str">
        <x:v>Approche disponible dans l’état réel de la scène ; accord des personnes impliquées.</x:v>
      </x:c>
      <x:c r="J4132" s="122" t="str">
        <x:v>Missions spéciales du vaisseau de clan</x:v>
      </x:c>
      <x:c r="K4132" s="125" t="n">
        <x:v>12</x:v>
      </x:c>
    </x:row>
    <x:row r="4133" ht="44" customHeight="1">
      <x:c r="A4133" s="126" t="str">
        <x:v>D6-H-V5-CNS-M01-CHOIX-B-01</x:v>
      </x:c>
      <x:c r="B4133" s="127" t="str">
        <x:v>D6-H-V5-CNS-M01</x:v>
      </x:c>
      <x:c r="C4133" s="127" t="str">
        <x:v>CHOIX</x:v>
      </x:c>
      <x:c r="D4133" s="127" t="str">
        <x:v>B</x:v>
      </x:c>
      <x:c r="E4133" s="128" t="n">
        <x:v>1</x:v>
      </x:c>
      <x:c r="F4133" s="127" t="str">
        <x:v>Joueur</x:v>
      </x:c>
      <x:c r="G4133" s="127" t="str">
        <x:v>Nous gardons ses passerelles et une couverture haute.</x:v>
      </x:c>
      <x:c r="H4133" s="127" t="str">
        <x:v>Regarder la personne ou l’appui concerné ; intention, pas résultat.</x:v>
      </x:c>
      <x:c r="I4133" s="127" t="str">
        <x:v>Approche disponible dans l’état réel de la scène ; accord des personnes impliquées.</x:v>
      </x:c>
      <x:c r="J4133" s="127" t="str">
        <x:v>Missions spéciales du vaisseau de clan</x:v>
      </x:c>
      <x:c r="K4133" s="130" t="n">
        <x:v>8</x:v>
      </x:c>
    </x:row>
    <x:row r="4134" ht="44" customHeight="1">
      <x:c r="A4134" s="121" t="str">
        <x:v>D6-H-V5-CNS-M01-REPONSE-B-01</x:v>
      </x:c>
      <x:c r="B4134" s="122" t="str">
        <x:v>D6-H-V5-CNS-M01</x:v>
      </x:c>
      <x:c r="C4134" s="122" t="str">
        <x:v>REPONSE</x:v>
      </x:c>
      <x:c r="D4134" s="122" t="str">
        <x:v>B</x:v>
      </x:c>
      <x:c r="E4134" s="123" t="n">
        <x:v>1</x:v>
      </x:c>
      <x:c r="F4134" s="122" t="str">
        <x:v>Asha</x:v>
      </x:c>
      <x:c r="G4134" s="122" t="str">
        <x:v>Je garde le passage entre les équipes. Annonce chaque changement de hauteur.</x:v>
      </x:c>
      <x:c r="H4134" s="122" t="str">
        <x:v>Réponse au choix retenu ; les autres réponses ne sont pas jouées.</x:v>
      </x:c>
      <x:c r="I4134" s="122" t="str">
        <x:v>Approche disponible dans l’état réel de la scène ; accord des personnes impliquées.</x:v>
      </x:c>
      <x:c r="J4134" s="122" t="str">
        <x:v>Missions spéciales du vaisseau de clan</x:v>
      </x:c>
      <x:c r="K4134" s="125" t="n">
        <x:v>12</x:v>
      </x:c>
    </x:row>
    <x:row r="4135" ht="104" customHeight="1">
      <x:c r="A4135" s="126" t="str">
        <x:v>D6-H-V5-CNS-M02-OUV---01</x:v>
      </x:c>
      <x:c r="B4135" s="127" t="str">
        <x:v>D6-H-V5-CNS-M02</x:v>
      </x:c>
      <x:c r="C4135" s="127" t="str">
        <x:v>OUV</x:v>
      </x:c>
      <x:c r="D4135" s="127" t="str">
        <x:v>-</x:v>
      </x:c>
      <x:c r="E4135" s="128" t="n">
        <x:v>1</x:v>
      </x:c>
      <x:c r="F4135" s="127" t="str">
        <x:v>Asha</x:v>
      </x:c>
      <x:c r="G4135" s="127" t="str">
        <x:v>Dans le verre, le Porte-Dalles vient de deux côtés. Une seule piste fait vibrer la dune.</x:v>
      </x:c>
      <x:c r="H4135" s="127" t="str">
        <x:v>Le locuteur regarde le détail matériel concerné ; clic bref ou inclinaison du masque, sans traduction lexicale inventée.</x:v>
      </x:c>
      <x:c r="I4135" s="127" t="str">
        <x:v>Mission de chasse collective acceptée ; La Veille Partagée opérationnelle en fin Elite ; accès réel au monde ou à la base, personnes disponibles et volontaires, effectif dans la capacité du palier ; un objectif ne reçoit son résultat qu’après l’action effectivement jouée.</x:v>
      </x:c>
      <x:c r="J4135" s="127" t="str">
        <x:v>Missions spéciales du vaisseau de clan</x:v>
      </x:c>
      <x:c r="K4135" s="130" t="n">
        <x:v>16</x:v>
      </x:c>
    </x:row>
    <x:row r="4136" ht="74" customHeight="1">
      <x:c r="A4136" s="121" t="str">
        <x:v>D6-H-V5-CNS-M02-SUCCES---01</x:v>
      </x:c>
      <x:c r="B4136" s="122" t="str">
        <x:v>D6-H-V5-CNS-M02</x:v>
      </x:c>
      <x:c r="C4136" s="122" t="str">
        <x:v>SUCCES</x:v>
      </x:c>
      <x:c r="D4136" s="122" t="str">
        <x:v>-</x:v>
      </x:c>
      <x:c r="E4136" s="123" t="n">
        <x:v>1</x:v>
      </x:c>
      <x:c r="F4136" s="122" t="str">
        <x:v>Asha</x:v>
      </x:c>
      <x:c r="G4136" s="122" t="str">
        <x:v>La route est libérée selon notre intervention, et le récit distingue ce qui a été fait.</x:v>
      </x:c>
      <x:c r="H4136" s="122" t="str">
        <x:v>Après le geste final réellement réussi ; regard ou main vers son résultat visible.</x:v>
      </x:c>
      <x:c r="I4136" s="122" t="str">
        <x:v>Résultat correspondant effectivement constaté ; remplace ou supprime la ligne si choix de refus/différé/observation. Ne jamais jouer une victoire non acquise.</x:v>
      </x:c>
      <x:c r="J4136" s="122" t="str">
        <x:v>Missions spéciales du vaisseau de clan</x:v>
      </x:c>
      <x:c r="K4136" s="125" t="n">
        <x:v>16</x:v>
      </x:c>
    </x:row>
    <x:row r="4137" ht="44" customHeight="1">
      <x:c r="A4137" s="126" t="str">
        <x:v>D6-H-V5-CNS-M02-ECHEC---01</x:v>
      </x:c>
      <x:c r="B4137" s="127" t="str">
        <x:v>D6-H-V5-CNS-M02</x:v>
      </x:c>
      <x:c r="C4137" s="127" t="str">
        <x:v>ECHEC</x:v>
      </x:c>
      <x:c r="D4137" s="127" t="str">
        <x:v>-</x:v>
      </x:c>
      <x:c r="E4137" s="128" t="n">
        <x:v>1</x:v>
      </x:c>
      <x:c r="F4137" s="127" t="str">
        <x:v>Asha</x:v>
      </x:c>
      <x:c r="G4137" s="127" t="str">
        <x:v>Les balises sont brisées. Avant de poursuivre, nous retrouvons le retour.</x:v>
      </x:c>
      <x:c r="H4137" s="127" t="str">
        <x:v>Au dernier état stable ; geste arrêté, aucune perte ou casse ajoutée par la réplique.</x:v>
      </x:c>
      <x:c r="I4137" s="127" t="str">
        <x:v>Échec ou blocage correspondant effectivement observé ; les dégâts, objets et positions persistent.</x:v>
      </x:c>
      <x:c r="J4137" s="127" t="str">
        <x:v>Missions spéciales du vaisseau de clan</x:v>
      </x:c>
      <x:c r="K4137" s="130" t="n">
        <x:v>11</x:v>
      </x:c>
    </x:row>
    <x:row r="4138" ht="44" customHeight="1">
      <x:c r="A4138" s="121" t="str">
        <x:v>D6-H-V5-CNS-M02-REPRISE---01</x:v>
      </x:c>
      <x:c r="B4138" s="122" t="str">
        <x:v>D6-H-V5-CNS-M02</x:v>
      </x:c>
      <x:c r="C4138" s="122" t="str">
        <x:v>REPRISE</x:v>
      </x:c>
      <x:c r="D4138" s="122" t="str">
        <x:v>-</x:v>
      </x:c>
      <x:c r="E4138" s="123" t="n">
        <x:v>1</x:v>
      </x:c>
      <x:c r="F4138" s="122" t="str">
        <x:v>Asha</x:v>
      </x:c>
      <x:c r="G4138" s="122" t="str">
        <x:v>La vraie piste est connue. Reprenons les ombres qui donnent accès au passage.</x:v>
      </x:c>
      <x:c r="H4138" s="122" t="str">
        <x:v>Désigne l’étape encore inachevée sans répéter les gestes déjà validés.</x:v>
      </x:c>
      <x:c r="I4138" s="122" t="str">
        <x:v>Réinteraction volontaire après interruption ; état de l’action conservé.</x:v>
      </x:c>
      <x:c r="J4138" s="122" t="str">
        <x:v>Missions spéciales du vaisseau de clan</x:v>
      </x:c>
      <x:c r="K4138" s="125" t="n">
        <x:v>13</x:v>
      </x:c>
    </x:row>
    <x:row r="4139" ht="44" customHeight="1">
      <x:c r="A4139" s="126" t="str">
        <x:v>D6-H-V5-CNS-M02-CHOIX-A-01</x:v>
      </x:c>
      <x:c r="B4139" s="127" t="str">
        <x:v>D6-H-V5-CNS-M02</x:v>
      </x:c>
      <x:c r="C4139" s="127" t="str">
        <x:v>CHOIX</x:v>
      </x:c>
      <x:c r="D4139" s="127" t="str">
        <x:v>A</x:v>
      </x:c>
      <x:c r="E4139" s="128" t="n">
        <x:v>1</x:v>
      </x:c>
      <x:c r="F4139" s="127" t="str">
        <x:v>Joueur</x:v>
      </x:c>
      <x:c r="G4139" s="127" t="str">
        <x:v>Nous menons la chasse jusqu’au bout.</x:v>
      </x:c>
      <x:c r="H4139" s="127" t="str">
        <x:v>Regarder la personne ou l’appui concerné ; intention, pas résultat.</x:v>
      </x:c>
      <x:c r="I4139" s="127" t="str">
        <x:v>Approche disponible dans l’état réel de la scène ; accord des personnes impliquées.</x:v>
      </x:c>
      <x:c r="J4139" s="127" t="str">
        <x:v>Missions spéciales du vaisseau de clan</x:v>
      </x:c>
      <x:c r="K4139" s="130" t="n">
        <x:v>6</x:v>
      </x:c>
    </x:row>
    <x:row r="4140" ht="44" customHeight="1">
      <x:c r="A4140" s="121" t="str">
        <x:v>D6-H-V5-CNS-M02-REPONSE-A-01</x:v>
      </x:c>
      <x:c r="B4140" s="122" t="str">
        <x:v>D6-H-V5-CNS-M02</x:v>
      </x:c>
      <x:c r="C4140" s="122" t="str">
        <x:v>REPONSE</x:v>
      </x:c>
      <x:c r="D4140" s="122" t="str">
        <x:v>A</x:v>
      </x:c>
      <x:c r="E4140" s="123" t="n">
        <x:v>1</x:v>
      </x:c>
      <x:c r="F4140" s="122" t="str">
        <x:v>Asha</x:v>
      </x:c>
      <x:c r="G4140" s="122" t="str">
        <x:v>Marque les refuges avant de l’approcher. Ses charges ne suivront pas nos reflets.</x:v>
      </x:c>
      <x:c r="H4140" s="122" t="str">
        <x:v>Réponse au choix retenu ; les autres réponses ne sont pas jouées.</x:v>
      </x:c>
      <x:c r="I4140" s="122" t="str">
        <x:v>Approche disponible dans l’état réel de la scène ; accord des personnes impliquées.</x:v>
      </x:c>
      <x:c r="J4140" s="122" t="str">
        <x:v>Missions spéciales du vaisseau de clan</x:v>
      </x:c>
      <x:c r="K4140" s="125" t="n">
        <x:v>13</x:v>
      </x:c>
    </x:row>
    <x:row r="4141" ht="44" customHeight="1">
      <x:c r="A4141" s="126" t="str">
        <x:v>D6-H-V5-CNS-M02-CHOIX-B-01</x:v>
      </x:c>
      <x:c r="B4141" s="127" t="str">
        <x:v>D6-H-V5-CNS-M02</x:v>
      </x:c>
      <x:c r="C4141" s="127" t="str">
        <x:v>CHOIX</x:v>
      </x:c>
      <x:c r="D4141" s="127" t="str">
        <x:v>B</x:v>
      </x:c>
      <x:c r="E4141" s="128" t="n">
        <x:v>1</x:v>
      </x:c>
      <x:c r="F4141" s="127" t="str">
        <x:v>Joueur</x:v>
      </x:c>
      <x:c r="G4141" s="127" t="str">
        <x:v>Nous le détournons de la route.</x:v>
      </x:c>
      <x:c r="H4141" s="127" t="str">
        <x:v>Regarder la personne ou l’appui concerné ; intention, pas résultat.</x:v>
      </x:c>
      <x:c r="I4141" s="127" t="str">
        <x:v>Approche disponible dans l’état réel de la scène ; accord des personnes impliquées.</x:v>
      </x:c>
      <x:c r="J4141" s="127" t="str">
        <x:v>Missions spéciales du vaisseau de clan</x:v>
      </x:c>
      <x:c r="K4141" s="130" t="n">
        <x:v>6</x:v>
      </x:c>
    </x:row>
    <x:row r="4142" ht="44" customHeight="1">
      <x:c r="A4142" s="121" t="str">
        <x:v>D6-H-V5-CNS-M02-REPONSE-B-01</x:v>
      </x:c>
      <x:c r="B4142" s="122" t="str">
        <x:v>D6-H-V5-CNS-M02</x:v>
      </x:c>
      <x:c r="C4142" s="122" t="str">
        <x:v>REPONSE</x:v>
      </x:c>
      <x:c r="D4142" s="122" t="str">
        <x:v>B</x:v>
      </x:c>
      <x:c r="E4142" s="123" t="n">
        <x:v>1</x:v>
      </x:c>
      <x:c r="F4142" s="122" t="str">
        <x:v>Varo</x:v>
      </x:c>
      <x:c r="G4142" s="122" t="str">
        <x:v>Je place la couverture au second passage. Nous reviendrons avec un relevé, sans prétendre à une mise à mort.</x:v>
      </x:c>
      <x:c r="H4142" s="122" t="str">
        <x:v>Réponse au choix retenu ; les autres réponses ne sont pas jouées.</x:v>
      </x:c>
      <x:c r="I4142" s="122" t="str">
        <x:v>Approche disponible dans l’état réel de la scène ; accord des personnes impliquées.</x:v>
      </x:c>
      <x:c r="J4142" s="122" t="str">
        <x:v>Missions spéciales du vaisseau de clan</x:v>
      </x:c>
      <x:c r="K4142" s="125" t="n">
        <x:v>19</x:v>
      </x:c>
    </x:row>
    <x:row r="4143" ht="134" customHeight="1">
      <x:c r="A4143" s="126" t="str">
        <x:v>D6-H-V5-CNS-M03-OUV---01</x:v>
      </x:c>
      <x:c r="B4143" s="127" t="str">
        <x:v>D6-H-V5-CNS-M03</x:v>
      </x:c>
      <x:c r="C4143" s="127" t="str">
        <x:v>OUV</x:v>
      </x:c>
      <x:c r="D4143" s="127" t="str">
        <x:v>-</x:v>
      </x:c>
      <x:c r="E4143" s="128" t="n">
        <x:v>1</x:v>
      </x:c>
      <x:c r="F4143" s="127" t="str">
        <x:v>Kora</x:v>
      </x:c>
      <x:c r="G4143" s="127" t="str">
        <x:v>Ce nid ferme le passage des vétérans. Deux replis doivent être ouverts avant de chercher sa reine.</x:v>
      </x:c>
      <x:c r="H4143" s="127" t="str">
        <x:v>Le locuteur regarde le détail matériel concerné ; clic bref ou inclinaison du masque, sans traduction lexicale inventée.</x:v>
      </x:c>
      <x:c r="I4143" s="127" t="str">
        <x:v>Elite ; première reine commune déjà résolue ; secteur xéno accessible ; La Veille Partagée opérationnelle en fin Elite ; accès réel au monde ou à la base, personnes disponibles et volontaires, effectif dans la capacité du palier ; un objectif ne reçoit son résultat qu’après l’action effectivement jouée. Première reine de la progression commune déjà traitée ; nid annexe distinct.</x:v>
      </x:c>
      <x:c r="J4143" s="127" t="str">
        <x:v>Missions spéciales du vaisseau de clan</x:v>
      </x:c>
      <x:c r="K4143" s="130" t="n">
        <x:v>17</x:v>
      </x:c>
    </x:row>
    <x:row r="4144" ht="74" customHeight="1">
      <x:c r="A4144" s="121" t="str">
        <x:v>D6-H-V5-CNS-M03-SUCCES---01</x:v>
      </x:c>
      <x:c r="B4144" s="122" t="str">
        <x:v>D6-H-V5-CNS-M03</x:v>
      </x:c>
      <x:c r="C4144" s="122" t="str">
        <x:v>SUCCES</x:v>
      </x:c>
      <x:c r="D4144" s="122" t="str">
        <x:v>-</x:v>
      </x:c>
      <x:c r="E4144" s="123" t="n">
        <x:v>1</x:v>
      </x:c>
      <x:c r="F4144" s="122" t="str">
        <x:v>Kora</x:v>
      </x:c>
      <x:c r="G4144" s="122" t="str">
        <x:v>Le bilan distingue le passage dégagé, les survivants et la reine réellement affrontée.</x:v>
      </x:c>
      <x:c r="H4144" s="122" t="str">
        <x:v>Après le geste final réellement réussi ; regard ou main vers son résultat visible.</x:v>
      </x:c>
      <x:c r="I4144" s="122" t="str">
        <x:v>Résultat correspondant effectivement constaté ; remplace ou supprime la ligne si choix de refus/différé/observation. Ne jamais jouer une victoire non acquise.</x:v>
      </x:c>
      <x:c r="J4144" s="122" t="str">
        <x:v>Missions spéciales du vaisseau de clan</x:v>
      </x:c>
      <x:c r="K4144" s="125" t="n">
        <x:v>13</x:v>
      </x:c>
    </x:row>
    <x:row r="4145" ht="44" customHeight="1">
      <x:c r="A4145" s="126" t="str">
        <x:v>D6-H-V5-CNS-M03-ECHEC---01</x:v>
      </x:c>
      <x:c r="B4145" s="127" t="str">
        <x:v>D6-H-V5-CNS-M03</x:v>
      </x:c>
      <x:c r="C4145" s="127" t="str">
        <x:v>ECHEC</x:v>
      </x:c>
      <x:c r="D4145" s="127" t="str">
        <x:v>-</x:v>
      </x:c>
      <x:c r="E4145" s="128" t="n">
        <x:v>1</x:v>
      </x:c>
      <x:c r="F4145" s="127" t="str">
        <x:v>Kora</x:v>
      </x:c>
      <x:c r="G4145" s="127" t="str">
        <x:v>Le repli laisse le nid dans l’état que nous avons vu. Nous ne l’annonçons pas détruit.</x:v>
      </x:c>
      <x:c r="H4145" s="127" t="str">
        <x:v>Au dernier état stable ; geste arrêté, aucune perte ou casse ajoutée par la réplique.</x:v>
      </x:c>
      <x:c r="I4145" s="127" t="str">
        <x:v>Échec ou blocage correspondant effectivement observé ; les dégâts, objets et positions persistent.</x:v>
      </x:c>
      <x:c r="J4145" s="127" t="str">
        <x:v>Missions spéciales du vaisseau de clan</x:v>
      </x:c>
      <x:c r="K4145" s="130" t="n">
        <x:v>16</x:v>
      </x:c>
    </x:row>
    <x:row r="4146" ht="44" customHeight="1">
      <x:c r="A4146" s="121" t="str">
        <x:v>D6-H-V5-CNS-M03-REPRISE---01</x:v>
      </x:c>
      <x:c r="B4146" s="122" t="str">
        <x:v>D6-H-V5-CNS-M03</x:v>
      </x:c>
      <x:c r="C4146" s="122" t="str">
        <x:v>REPRISE</x:v>
      </x:c>
      <x:c r="D4146" s="122" t="str">
        <x:v>-</x:v>
      </x:c>
      <x:c r="E4146" s="123" t="n">
        <x:v>1</x:v>
      </x:c>
      <x:c r="F4146" s="122" t="str">
        <x:v>Kora</x:v>
      </x:c>
      <x:c r="G4146" s="122" t="str">
        <x:v>Le premier accès est reconnu. Le second retour doit encore être ouvert.</x:v>
      </x:c>
      <x:c r="H4146" s="122" t="str">
        <x:v>Désigne l’étape encore inachevée sans répéter les gestes déjà validés.</x:v>
      </x:c>
      <x:c r="I4146" s="122" t="str">
        <x:v>Réinteraction volontaire après interruption ; état de l’action conservé.</x:v>
      </x:c>
      <x:c r="J4146" s="122" t="str">
        <x:v>Missions spéciales du vaisseau de clan</x:v>
      </x:c>
      <x:c r="K4146" s="125" t="n">
        <x:v>12</x:v>
      </x:c>
    </x:row>
    <x:row r="4147" ht="44" customHeight="1">
      <x:c r="A4147" s="126" t="str">
        <x:v>D6-H-V5-CNS-M03-CHOIX-A-01</x:v>
      </x:c>
      <x:c r="B4147" s="127" t="str">
        <x:v>D6-H-V5-CNS-M03</x:v>
      </x:c>
      <x:c r="C4147" s="127" t="str">
        <x:v>CHOIX</x:v>
      </x:c>
      <x:c r="D4147" s="127" t="str">
        <x:v>A</x:v>
      </x:c>
      <x:c r="E4147" s="128" t="n">
        <x:v>1</x:v>
      </x:c>
      <x:c r="F4147" s="127" t="str">
        <x:v>Joueur</x:v>
      </x:c>
      <x:c r="G4147" s="127" t="str">
        <x:v>Nous neutralisons la menace de ce secteur.</x:v>
      </x:c>
      <x:c r="H4147" s="127" t="str">
        <x:v>Regarder la personne ou l’appui concerné ; intention, pas résultat.</x:v>
      </x:c>
      <x:c r="I4147" s="127" t="str">
        <x:v>Approche disponible dans l’état réel de la scène ; accord des personnes impliquées.</x:v>
      </x:c>
      <x:c r="J4147" s="127" t="str">
        <x:v>Missions spéciales du vaisseau de clan</x:v>
      </x:c>
      <x:c r="K4147" s="130" t="n">
        <x:v>7</x:v>
      </x:c>
    </x:row>
    <x:row r="4148" ht="44" customHeight="1">
      <x:c r="A4148" s="121" t="str">
        <x:v>D6-H-V5-CNS-M03-REPONSE-A-01</x:v>
      </x:c>
      <x:c r="B4148" s="122" t="str">
        <x:v>D6-H-V5-CNS-M03</x:v>
      </x:c>
      <x:c r="C4148" s="122" t="str">
        <x:v>REPONSE</x:v>
      </x:c>
      <x:c r="D4148" s="122" t="str">
        <x:v>A</x:v>
      </x:c>
      <x:c r="E4148" s="123" t="n">
        <x:v>1</x:v>
      </x:c>
      <x:c r="F4148" s="122" t="str">
        <x:v>Kora</x:v>
      </x:c>
      <x:c r="G4148" s="122" t="str">
        <x:v>Je prépare les positions de retour. Rien ne remplacera les soutiens restés dehors.</x:v>
      </x:c>
      <x:c r="H4148" s="122" t="str">
        <x:v>Réponse au choix retenu ; les autres réponses ne sont pas jouées.</x:v>
      </x:c>
      <x:c r="I4148" s="122" t="str">
        <x:v>Approche disponible dans l’état réel de la scène ; accord des personnes impliquées.</x:v>
      </x:c>
      <x:c r="J4148" s="122" t="str">
        <x:v>Missions spéciales du vaisseau de clan</x:v>
      </x:c>
      <x:c r="K4148" s="125" t="n">
        <x:v>13</x:v>
      </x:c>
    </x:row>
    <x:row r="4149" ht="44" customHeight="1">
      <x:c r="A4149" s="126" t="str">
        <x:v>D6-H-V5-CNS-M03-CHOIX-B-01</x:v>
      </x:c>
      <x:c r="B4149" s="127" t="str">
        <x:v>D6-H-V5-CNS-M03</x:v>
      </x:c>
      <x:c r="C4149" s="127" t="str">
        <x:v>CHOIX</x:v>
      </x:c>
      <x:c r="D4149" s="127" t="str">
        <x:v>B</x:v>
      </x:c>
      <x:c r="E4149" s="128" t="n">
        <x:v>1</x:v>
      </x:c>
      <x:c r="F4149" s="127" t="str">
        <x:v>Joueur</x:v>
      </x:c>
      <x:c r="G4149" s="127" t="str">
        <x:v>Nous dégageons seulement le passage, puis repli.</x:v>
      </x:c>
      <x:c r="H4149" s="127" t="str">
        <x:v>Regarder la personne ou l’appui concerné ; intention, pas résultat.</x:v>
      </x:c>
      <x:c r="I4149" s="127" t="str">
        <x:v>Approche disponible dans l’état réel de la scène ; accord des personnes impliquées.</x:v>
      </x:c>
      <x:c r="J4149" s="127" t="str">
        <x:v>Missions spéciales du vaisseau de clan</x:v>
      </x:c>
      <x:c r="K4149" s="130" t="n">
        <x:v>7</x:v>
      </x:c>
    </x:row>
    <x:row r="4150" ht="44" customHeight="1">
      <x:c r="A4150" s="121" t="str">
        <x:v>D6-H-V5-CNS-M03-REPONSE-B-01</x:v>
      </x:c>
      <x:c r="B4150" s="122" t="str">
        <x:v>D6-H-V5-CNS-M03</x:v>
      </x:c>
      <x:c r="C4150" s="122" t="str">
        <x:v>REPONSE</x:v>
      </x:c>
      <x:c r="D4150" s="122" t="str">
        <x:v>B</x:v>
      </x:c>
      <x:c r="E4150" s="123" t="n">
        <x:v>1</x:v>
      </x:c>
      <x:c r="F4150" s="122" t="str">
        <x:v>Varo</x:v>
      </x:c>
      <x:c r="G4150" s="122" t="str">
        <x:v>Le nid restera actif. Je garde l’équipe sur cet objectif limité.</x:v>
      </x:c>
      <x:c r="H4150" s="122" t="str">
        <x:v>Réponse au choix retenu ; les autres réponses ne sont pas jouées.</x:v>
      </x:c>
      <x:c r="I4150" s="122" t="str">
        <x:v>Approche disponible dans l’état réel de la scène ; accord des personnes impliquées.</x:v>
      </x:c>
      <x:c r="J4150" s="122" t="str">
        <x:v>Missions spéciales du vaisseau de clan</x:v>
      </x:c>
      <x:c r="K4150" s="125" t="n">
        <x:v>11</x:v>
      </x:c>
    </x:row>
    <x:row r="4151" ht="104" customHeight="1">
      <x:c r="A4151" s="126" t="str">
        <x:v>D6-H-V5-CNS-M04-OUV---01</x:v>
      </x:c>
      <x:c r="B4151" s="127" t="str">
        <x:v>D6-H-V5-CNS-M04</x:v>
      </x:c>
      <x:c r="C4151" s="127" t="str">
        <x:v>OUV</x:v>
      </x:c>
      <x:c r="D4151" s="127" t="str">
        <x:v>-</x:v>
      </x:c>
      <x:c r="E4151" s="128" t="n">
        <x:v>1</x:v>
      </x:c>
      <x:c r="F4151" s="127" t="str">
        <x:v>Varo</x:v>
      </x:c>
      <x:c r="G4151" s="127" t="str">
        <x:v>Elle attend maintenant notre attaque au même perchoir. Notre rivalité lui sert mieux que nos armes.</x:v>
      </x:c>
      <x:c r="H4151" s="127" t="str">
        <x:v>Le locuteur regarde le détail matériel concerné ; clic bref ou inclinaison du masque, sans traduction lexicale inventée.</x:v>
      </x:c>
      <x:c r="I4151" s="127" t="str">
        <x:v>Proie de réserve identifiée ; rival volontaire ; La Veille Partagée opérationnelle en fin Elite ; accès réel au monde ou à la base, personnes disponibles et volontaires, effectif dans la capacité du palier ; un objectif ne reçoit son résultat qu’après l’action effectivement jouée.</x:v>
      </x:c>
      <x:c r="J4151" s="127" t="str">
        <x:v>Missions spéciales du vaisseau de clan</x:v>
      </x:c>
      <x:c r="K4151" s="130" t="n">
        <x:v>16</x:v>
      </x:c>
    </x:row>
    <x:row r="4152" ht="74" customHeight="1">
      <x:c r="A4152" s="121" t="str">
        <x:v>D6-H-V5-CNS-M04-SUCCES---01</x:v>
      </x:c>
      <x:c r="B4152" s="122" t="str">
        <x:v>D6-H-V5-CNS-M04</x:v>
      </x:c>
      <x:c r="C4152" s="122" t="str">
        <x:v>SUCCES</x:v>
      </x:c>
      <x:c r="D4152" s="122" t="str">
        <x:v>-</x:v>
      </x:c>
      <x:c r="E4152" s="123" t="n">
        <x:v>1</x:v>
      </x:c>
      <x:c r="F4152" s="122" t="str">
        <x:v>Varo</x:v>
      </x:c>
      <x:c r="G4152" s="122" t="str">
        <x:v>Les gestes décisifs ont leurs témoins. La prise raconte la chasse qui a réellement eu lieu.</x:v>
      </x:c>
      <x:c r="H4152" s="122" t="str">
        <x:v>Après le geste final réellement réussi ; regard ou main vers son résultat visible.</x:v>
      </x:c>
      <x:c r="I4152" s="122" t="str">
        <x:v>Résultat correspondant effectivement constaté ; remplace ou supprime la ligne si choix de refus/différé/observation. Ne jamais jouer une victoire non acquise.</x:v>
      </x:c>
      <x:c r="J4152" s="122" t="str">
        <x:v>Missions spéciales du vaisseau de clan</x:v>
      </x:c>
      <x:c r="K4152" s="125" t="n">
        <x:v>16</x:v>
      </x:c>
    </x:row>
    <x:row r="4153" ht="44" customHeight="1">
      <x:c r="A4153" s="126" t="str">
        <x:v>D6-H-V5-CNS-M04-ECHEC---01</x:v>
      </x:c>
      <x:c r="B4153" s="127" t="str">
        <x:v>D6-H-V5-CNS-M04</x:v>
      </x:c>
      <x:c r="C4153" s="127" t="str">
        <x:v>ECHEC</x:v>
      </x:c>
      <x:c r="D4153" s="127" t="str">
        <x:v>-</x:v>
      </x:c>
      <x:c r="E4153" s="128" t="n">
        <x:v>1</x:v>
      </x:c>
      <x:c r="F4153" s="127" t="str">
        <x:v>Varo</x:v>
      </x:c>
      <x:c r="G4153" s="127" t="str">
        <x:v>La proie a passé notre fermeture. Personne ne revient avec cette victoire.</x:v>
      </x:c>
      <x:c r="H4153" s="127" t="str">
        <x:v>Au dernier état stable ; geste arrêté, aucune perte ou casse ajoutée par la réplique.</x:v>
      </x:c>
      <x:c r="I4153" s="127" t="str">
        <x:v>Échec ou blocage correspondant effectivement observé ; les dégâts, objets et positions persistent.</x:v>
      </x:c>
      <x:c r="J4153" s="127" t="str">
        <x:v>Missions spéciales du vaisseau de clan</x:v>
      </x:c>
      <x:c r="K4153" s="130" t="n">
        <x:v>12</x:v>
      </x:c>
    </x:row>
    <x:row r="4154" ht="44" customHeight="1">
      <x:c r="A4154" s="121" t="str">
        <x:v>D6-H-V5-CNS-M04-REPRISE---01</x:v>
      </x:c>
      <x:c r="B4154" s="122" t="str">
        <x:v>D6-H-V5-CNS-M04</x:v>
      </x:c>
      <x:c r="C4154" s="122" t="str">
        <x:v>REPRISE</x:v>
      </x:c>
      <x:c r="D4154" s="122" t="str">
        <x:v>-</x:v>
      </x:c>
      <x:c r="E4154" s="123" t="n">
        <x:v>1</x:v>
      </x:c>
      <x:c r="F4154" s="122" t="str">
        <x:v>Varo</x:v>
      </x:c>
      <x:c r="G4154" s="122" t="str">
        <x:v>Son cycle est observé. Nous reprenons depuis les hauteurs encore accessibles.</x:v>
      </x:c>
      <x:c r="H4154" s="122" t="str">
        <x:v>Désigne l’étape encore inachevée sans répéter les gestes déjà validés.</x:v>
      </x:c>
      <x:c r="I4154" s="122" t="str">
        <x:v>Réinteraction volontaire après interruption ; état de l’action conservé.</x:v>
      </x:c>
      <x:c r="J4154" s="122" t="str">
        <x:v>Missions spéciales du vaisseau de clan</x:v>
      </x:c>
      <x:c r="K4154" s="125" t="n">
        <x:v>11</x:v>
      </x:c>
    </x:row>
    <x:row r="4155" ht="44" customHeight="1">
      <x:c r="A4155" s="126" t="str">
        <x:v>D6-H-V5-CNS-M04-CHOIX-A-01</x:v>
      </x:c>
      <x:c r="B4155" s="127" t="str">
        <x:v>D6-H-V5-CNS-M04</x:v>
      </x:c>
      <x:c r="C4155" s="127" t="str">
        <x:v>CHOIX</x:v>
      </x:c>
      <x:c r="D4155" s="127" t="str">
        <x:v>A</x:v>
      </x:c>
      <x:c r="E4155" s="128" t="n">
        <x:v>1</x:v>
      </x:c>
      <x:c r="F4155" s="127" t="str">
        <x:v>Joueur</x:v>
      </x:c>
      <x:c r="G4155" s="127" t="str">
        <x:v>Nous partageons les zones et la conduite.</x:v>
      </x:c>
      <x:c r="H4155" s="127" t="str">
        <x:v>Regarder la personne ou l’appui concerné ; intention, pas résultat.</x:v>
      </x:c>
      <x:c r="I4155" s="127" t="str">
        <x:v>Approche disponible dans l’état réel de la scène ; accord des personnes impliquées.</x:v>
      </x:c>
      <x:c r="J4155" s="127" t="str">
        <x:v>Missions spéciales du vaisseau de clan</x:v>
      </x:c>
      <x:c r="K4155" s="130" t="n">
        <x:v>7</x:v>
      </x:c>
    </x:row>
    <x:row r="4156" ht="44" customHeight="1">
      <x:c r="A4156" s="121" t="str">
        <x:v>D6-H-V5-CNS-M04-REPONSE-A-01</x:v>
      </x:c>
      <x:c r="B4156" s="122" t="str">
        <x:v>D6-H-V5-CNS-M04</x:v>
      </x:c>
      <x:c r="C4156" s="122" t="str">
        <x:v>REPONSE</x:v>
      </x:c>
      <x:c r="D4156" s="122" t="str">
        <x:v>A</x:v>
      </x:c>
      <x:c r="E4156" s="123" t="n">
        <x:v>1</x:v>
      </x:c>
      <x:c r="F4156" s="122" t="str">
        <x:v>Varo</x:v>
      </x:c>
      <x:c r="G4156" s="122" t="str">
        <x:v>Je change de hauteur après mon approche. Annonce quand tu prends le rabattement.</x:v>
      </x:c>
      <x:c r="H4156" s="122" t="str">
        <x:v>Réponse au choix retenu ; les autres réponses ne sont pas jouées.</x:v>
      </x:c>
      <x:c r="I4156" s="122" t="str">
        <x:v>Approche disponible dans l’état réel de la scène ; accord des personnes impliquées.</x:v>
      </x:c>
      <x:c r="J4156" s="122" t="str">
        <x:v>Missions spéciales du vaisseau de clan</x:v>
      </x:c>
      <x:c r="K4156" s="125" t="n">
        <x:v>13</x:v>
      </x:c>
    </x:row>
    <x:row r="4157" ht="44" customHeight="1">
      <x:c r="A4157" s="126" t="str">
        <x:v>D6-H-V5-CNS-M04-CHOIX-B-01</x:v>
      </x:c>
      <x:c r="B4157" s="127" t="str">
        <x:v>D6-H-V5-CNS-M04</x:v>
      </x:c>
      <x:c r="C4157" s="127" t="str">
        <x:v>CHOIX</x:v>
      </x:c>
      <x:c r="D4157" s="127" t="str">
        <x:v>B</x:v>
      </x:c>
      <x:c r="E4157" s="128" t="n">
        <x:v>1</x:v>
      </x:c>
      <x:c r="F4157" s="127" t="str">
        <x:v>Joueur</x:v>
      </x:c>
      <x:c r="G4157" s="127" t="str">
        <x:v>Chacun une tentative, puis la chasse ensemble.</x:v>
      </x:c>
      <x:c r="H4157" s="127" t="str">
        <x:v>Regarder la personne ou l’appui concerné ; intention, pas résultat.</x:v>
      </x:c>
      <x:c r="I4157" s="127" t="str">
        <x:v>Approche disponible dans l’état réel de la scène ; accord des personnes impliquées.</x:v>
      </x:c>
      <x:c r="J4157" s="127" t="str">
        <x:v>Missions spéciales du vaisseau de clan</x:v>
      </x:c>
      <x:c r="K4157" s="130" t="n">
        <x:v>7</x:v>
      </x:c>
    </x:row>
    <x:row r="4158" ht="44" customHeight="1">
      <x:c r="A4158" s="121" t="str">
        <x:v>D6-H-V5-CNS-M04-REPONSE-B-01</x:v>
      </x:c>
      <x:c r="B4158" s="122" t="str">
        <x:v>D6-H-V5-CNS-M04</x:v>
      </x:c>
      <x:c r="C4158" s="122" t="str">
        <x:v>REPONSE</x:v>
      </x:c>
      <x:c r="D4158" s="122" t="str">
        <x:v>B</x:v>
      </x:c>
      <x:c r="E4158" s="123" t="n">
        <x:v>1</x:v>
      </x:c>
      <x:c r="F4158" s="122" t="str">
        <x:v>Asha</x:v>
      </x:c>
      <x:c r="G4158" s="122" t="str">
        <x:v>Une tentative annoncée, puis nous coopérons. Je n’en volerai pas une seconde.</x:v>
      </x:c>
      <x:c r="H4158" s="122" t="str">
        <x:v>Réponse au choix retenu ; les autres réponses ne sont pas jouées.</x:v>
      </x:c>
      <x:c r="I4158" s="122" t="str">
        <x:v>Approche disponible dans l’état réel de la scène ; accord des personnes impliquées.</x:v>
      </x:c>
      <x:c r="J4158" s="122" t="str">
        <x:v>Missions spéciales du vaisseau de clan</x:v>
      </x:c>
      <x:c r="K4158" s="125" t="n">
        <x:v>12</x:v>
      </x:c>
    </x:row>
    <x:row r="4159" ht="104" customHeight="1">
      <x:c r="A4159" s="126" t="str">
        <x:v>D6-H-V5-CNS-M05-OUV---01</x:v>
      </x:c>
      <x:c r="B4159" s="127" t="str">
        <x:v>D6-H-V5-CNS-M05</x:v>
      </x:c>
      <x:c r="C4159" s="127" t="str">
        <x:v>OUV</x:v>
      </x:c>
      <x:c r="D4159" s="127" t="str">
        <x:v>-</x:v>
      </x:c>
      <x:c r="E4159" s="128" t="n">
        <x:v>1</x:v>
      </x:c>
      <x:c r="F4159" s="127" t="str">
        <x:v>Rava</x:v>
      </x:c>
      <x:c r="G4159" s="127" t="str">
        <x:v>Des charges passent ici depuis longtemps. Cette porte fermée ne rend pas toute la galerie inconnue.</x:v>
      </x:c>
      <x:c r="H4159" s="127" t="str">
        <x:v>Le locuteur regarde le détail matériel concerné ; clic bref ou inclinaison du masque, sans traduction lexicale inventée.</x:v>
      </x:c>
      <x:c r="I4159" s="127" t="str">
        <x:v>Route de SPACE-BASE-01 connue ; équipe d’exploration disponible ; La Veille Partagée opérationnelle en fin Elite ; accès réel au monde ou à la base, personnes disponibles et volontaires, effectif dans la capacité du palier ; un objectif ne reçoit son résultat qu’après l’action effectivement jouée.</x:v>
      </x:c>
      <x:c r="J4159" s="127" t="str">
        <x:v>Missions spéciales du vaisseau de clan</x:v>
      </x:c>
      <x:c r="K4159" s="130" t="n">
        <x:v>16</x:v>
      </x:c>
    </x:row>
    <x:row r="4160" ht="74" customHeight="1">
      <x:c r="A4160" s="121" t="str">
        <x:v>D6-H-V5-CNS-M05-SUCCES---01</x:v>
      </x:c>
      <x:c r="B4160" s="122" t="str">
        <x:v>D6-H-V5-CNS-M05</x:v>
      </x:c>
      <x:c r="C4160" s="122" t="str">
        <x:v>SUCCES</x:v>
      </x:c>
      <x:c r="D4160" s="122" t="str">
        <x:v>-</x:v>
      </x:c>
      <x:c r="E4160" s="123" t="n">
        <x:v>1</x:v>
      </x:c>
      <x:c r="F4160" s="122" t="str">
        <x:v>Rava</x:v>
      </x:c>
      <x:c r="G4160" s="122" t="str">
        <x:v>Le secteur a son usage prévu, éprouvé depuis le quai.</x:v>
      </x:c>
      <x:c r="H4160" s="122" t="str">
        <x:v>Après le geste final réellement réussi ; regard ou main vers son résultat visible.</x:v>
      </x:c>
      <x:c r="I4160" s="122" t="str">
        <x:v>Résultat correspondant effectivement constaté ; remplace ou supprime la ligne si choix de refus/différé/observation. Ne jamais jouer une victoire non acquise.</x:v>
      </x:c>
      <x:c r="J4160" s="122" t="str">
        <x:v>Missions spéciales du vaisseau de clan</x:v>
      </x:c>
      <x:c r="K4160" s="125" t="n">
        <x:v>10</x:v>
      </x:c>
    </x:row>
    <x:row r="4161" ht="44" customHeight="1">
      <x:c r="A4161" s="126" t="str">
        <x:v>D6-H-V5-CNS-M05-ECHEC---01</x:v>
      </x:c>
      <x:c r="B4161" s="127" t="str">
        <x:v>D6-H-V5-CNS-M05</x:v>
      </x:c>
      <x:c r="C4161" s="127" t="str">
        <x:v>ECHEC</x:v>
      </x:c>
      <x:c r="D4161" s="127" t="str">
        <x:v>-</x:v>
      </x:c>
      <x:c r="E4161" s="128" t="n">
        <x:v>1</x:v>
      </x:c>
      <x:c r="F4161" s="127" t="str">
        <x:v>Rava</x:v>
      </x:c>
      <x:c r="G4161" s="127" t="str">
        <x:v>La dernière salle garde son obstacle. Le plan ne doit pas l’annoncer ouverte.</x:v>
      </x:c>
      <x:c r="H4161" s="127" t="str">
        <x:v>Au dernier état stable ; geste arrêté, aucune perte ou casse ajoutée par la réplique.</x:v>
      </x:c>
      <x:c r="I4161" s="127" t="str">
        <x:v>Échec ou blocage correspondant effectivement observé ; les dégâts, objets et positions persistent.</x:v>
      </x:c>
      <x:c r="J4161" s="127" t="str">
        <x:v>Missions spéciales du vaisseau de clan</x:v>
      </x:c>
      <x:c r="K4161" s="130" t="n">
        <x:v>13</x:v>
      </x:c>
    </x:row>
    <x:row r="4162" ht="44" customHeight="1">
      <x:c r="A4162" s="121" t="str">
        <x:v>D6-H-V5-CNS-M05-REPRISE---01</x:v>
      </x:c>
      <x:c r="B4162" s="122" t="str">
        <x:v>D6-H-V5-CNS-M05</x:v>
      </x:c>
      <x:c r="C4162" s="122" t="str">
        <x:v>REPRISE</x:v>
      </x:c>
      <x:c r="D4162" s="122" t="str">
        <x:v>-</x:v>
      </x:c>
      <x:c r="E4162" s="123" t="n">
        <x:v>1</x:v>
      </x:c>
      <x:c r="F4162" s="122" t="str">
        <x:v>Rava</x:v>
      </x:c>
      <x:c r="G4162" s="122" t="str">
        <x:v>Les premières marques sont suivies ; le panneau déplacé nous attend encore.</x:v>
      </x:c>
      <x:c r="H4162" s="122" t="str">
        <x:v>Désigne l’étape encore inachevée sans répéter les gestes déjà validés.</x:v>
      </x:c>
      <x:c r="I4162" s="122" t="str">
        <x:v>Réinteraction volontaire après interruption ; état de l’action conservé.</x:v>
      </x:c>
      <x:c r="J4162" s="122" t="str">
        <x:v>Missions spéciales du vaisseau de clan</x:v>
      </x:c>
      <x:c r="K4162" s="125" t="n">
        <x:v>12</x:v>
      </x:c>
    </x:row>
    <x:row r="4163" ht="44" customHeight="1">
      <x:c r="A4163" s="126" t="str">
        <x:v>D6-H-V5-CNS-M05-CHOIX-A-01</x:v>
      </x:c>
      <x:c r="B4163" s="127" t="str">
        <x:v>D6-H-V5-CNS-M05</x:v>
      </x:c>
      <x:c r="C4163" s="127" t="str">
        <x:v>CHOIX</x:v>
      </x:c>
      <x:c r="D4163" s="127" t="str">
        <x:v>A</x:v>
      </x:c>
      <x:c r="E4163" s="128" t="n">
        <x:v>1</x:v>
      </x:c>
      <x:c r="F4163" s="127" t="str">
        <x:v>Joueur</x:v>
      </x:c>
      <x:c r="G4163" s="127" t="str">
        <x:v>Nous rouvrons le passage direct.</x:v>
      </x:c>
      <x:c r="H4163" s="127" t="str">
        <x:v>Regarder la personne ou l’appui concerné ; intention, pas résultat.</x:v>
      </x:c>
      <x:c r="I4163" s="127" t="str">
        <x:v>Approche disponible dans l’état réel de la scène ; accord des personnes impliquées.</x:v>
      </x:c>
      <x:c r="J4163" s="127" t="str">
        <x:v>Missions spéciales du vaisseau de clan</x:v>
      </x:c>
      <x:c r="K4163" s="130" t="n">
        <x:v>5</x:v>
      </x:c>
    </x:row>
    <x:row r="4164" ht="44" customHeight="1">
      <x:c r="A4164" s="121" t="str">
        <x:v>D6-H-V5-CNS-M05-REPONSE-A-01</x:v>
      </x:c>
      <x:c r="B4164" s="122" t="str">
        <x:v>D6-H-V5-CNS-M05</x:v>
      </x:c>
      <x:c r="C4164" s="122" t="str">
        <x:v>REPONSE</x:v>
      </x:c>
      <x:c r="D4164" s="122" t="str">
        <x:v>A</x:v>
      </x:c>
      <x:c r="E4164" s="123" t="n">
        <x:v>1</x:v>
      </x:c>
      <x:c r="F4164" s="122" t="str">
        <x:v>Rava</x:v>
      </x:c>
      <x:c r="G4164" s="122" t="str">
        <x:v>Je prends les pièces adaptées. Il faudra revenir jusqu’au quai par le trajet réparé.</x:v>
      </x:c>
      <x:c r="H4164" s="122" t="str">
        <x:v>Réponse au choix retenu ; les autres réponses ne sont pas jouées.</x:v>
      </x:c>
      <x:c r="I4164" s="122" t="str">
        <x:v>Approche disponible dans l’état réel de la scène ; accord des personnes impliquées.</x:v>
      </x:c>
      <x:c r="J4164" s="122" t="str">
        <x:v>Missions spéciales du vaisseau de clan</x:v>
      </x:c>
      <x:c r="K4164" s="125" t="n">
        <x:v>14</x:v>
      </x:c>
    </x:row>
    <x:row r="4165" ht="44" customHeight="1">
      <x:c r="A4165" s="126" t="str">
        <x:v>D6-H-V5-CNS-M05-CHOIX-B-01</x:v>
      </x:c>
      <x:c r="B4165" s="127" t="str">
        <x:v>D6-H-V5-CNS-M05</x:v>
      </x:c>
      <x:c r="C4165" s="127" t="str">
        <x:v>CHOIX</x:v>
      </x:c>
      <x:c r="D4165" s="127" t="str">
        <x:v>B</x:v>
      </x:c>
      <x:c r="E4165" s="128" t="n">
        <x:v>1</x:v>
      </x:c>
      <x:c r="F4165" s="127" t="str">
        <x:v>Joueur</x:v>
      </x:c>
      <x:c r="G4165" s="127" t="str">
        <x:v>Nous gardons ce secteur pour l’étude.</x:v>
      </x:c>
      <x:c r="H4165" s="127" t="str">
        <x:v>Regarder la personne ou l’appui concerné ; intention, pas résultat.</x:v>
      </x:c>
      <x:c r="I4165" s="127" t="str">
        <x:v>Approche disponible dans l’état réel de la scène ; accord des personnes impliquées.</x:v>
      </x:c>
      <x:c r="J4165" s="127" t="str">
        <x:v>Missions spéciales du vaisseau de clan</x:v>
      </x:c>
      <x:c r="K4165" s="130" t="n">
        <x:v>6</x:v>
      </x:c>
    </x:row>
    <x:row r="4166" ht="44" customHeight="1">
      <x:c r="A4166" s="121" t="str">
        <x:v>D6-H-V5-CNS-M05-REPONSE-B-01</x:v>
      </x:c>
      <x:c r="B4166" s="122" t="str">
        <x:v>D6-H-V5-CNS-M05</x:v>
      </x:c>
      <x:c r="C4166" s="122" t="str">
        <x:v>REPONSE</x:v>
      </x:c>
      <x:c r="D4166" s="122" t="str">
        <x:v>B</x:v>
      </x:c>
      <x:c r="E4166" s="123" t="n">
        <x:v>1</x:v>
      </x:c>
      <x:c r="F4166" s="122" t="str">
        <x:v>Nema</x:v>
      </x:c>
      <x:c r="G4166" s="122" t="str">
        <x:v>Je laisse le signal repéré et un accès limité. Les salles non vues restent à parcourir.</x:v>
      </x:c>
      <x:c r="H4166" s="122" t="str">
        <x:v>Réponse au choix retenu ; les autres réponses ne sont pas jouées.</x:v>
      </x:c>
      <x:c r="I4166" s="122" t="str">
        <x:v>Approche disponible dans l’état réel de la scène ; accord des personnes impliquées.</x:v>
      </x:c>
      <x:c r="J4166" s="122" t="str">
        <x:v>Missions spéciales du vaisseau de clan</x:v>
      </x:c>
      <x:c r="K4166" s="125" t="n">
        <x:v>16</x:v>
      </x:c>
    </x:row>
    <x:row r="4167" ht="104" customHeight="1">
      <x:c r="A4167" s="126" t="str">
        <x:v>D6-H-V5-CNS-M06-OUV---01</x:v>
      </x:c>
      <x:c r="B4167" s="127" t="str">
        <x:v>D6-H-V5-CNS-M06</x:v>
      </x:c>
      <x:c r="C4167" s="127" t="str">
        <x:v>OUV</x:v>
      </x:c>
      <x:c r="D4167" s="127" t="str">
        <x:v>-</x:v>
      </x:c>
      <x:c r="E4167" s="128" t="n">
        <x:v>1</x:v>
      </x:c>
      <x:c r="F4167" s="127" t="str">
        <x:v>Tarek</x:v>
      </x:c>
      <x:c r="G4167" s="127" t="str">
        <x:v>La coque tourne lentement. Le fragment ne sera pas toujours face à cette entrée.</x:v>
      </x:c>
      <x:c r="H4167" s="127" t="str">
        <x:v>Le locuteur regarde le détail matériel concerné ; clic bref ou inclinaison du masque, sans traduction lexicale inventée.</x:v>
      </x:c>
      <x:c r="I4167" s="127" t="str">
        <x:v>Accès à SPACE-BASE-09 ; navette équipée ; La Veille Partagée opérationnelle en fin Elite ; accès réel au monde ou à la base, personnes disponibles et volontaires, effectif dans la capacité du palier ; un objectif ne reçoit son résultat qu’après l’action effectivement jouée.</x:v>
      </x:c>
      <x:c r="J4167" s="127" t="str">
        <x:v>Missions spéciales du vaisseau de clan</x:v>
      </x:c>
      <x:c r="K4167" s="130" t="n">
        <x:v>14</x:v>
      </x:c>
    </x:row>
    <x:row r="4168" ht="74" customHeight="1">
      <x:c r="A4168" s="121" t="str">
        <x:v>D6-H-V5-CNS-M06-SUCCES---01</x:v>
      </x:c>
      <x:c r="B4168" s="122" t="str">
        <x:v>D6-H-V5-CNS-M06</x:v>
      </x:c>
      <x:c r="C4168" s="122" t="str">
        <x:v>SUCCES</x:v>
      </x:c>
      <x:c r="D4168" s="122" t="str">
        <x:v>-</x:v>
      </x:c>
      <x:c r="E4168" s="123" t="n">
        <x:v>1</x:v>
      </x:c>
      <x:c r="F4168" s="122" t="str">
        <x:v>Tarek</x:v>
      </x:c>
      <x:c r="G4168" s="122" t="str">
        <x:v>Le fragment et sa garde sont établis ; seuls les segments confirmés rejoignent la carte.</x:v>
      </x:c>
      <x:c r="H4168" s="122" t="str">
        <x:v>Après le geste final réellement réussi ; regard ou main vers son résultat visible.</x:v>
      </x:c>
      <x:c r="I4168" s="122" t="str">
        <x:v>Résultat correspondant effectivement constaté ; remplace ou supprime la ligne si choix de refus/différé/observation. Ne jamais jouer une victoire non acquise.</x:v>
      </x:c>
      <x:c r="J4168" s="122" t="str">
        <x:v>Missions spéciales du vaisseau de clan</x:v>
      </x:c>
      <x:c r="K4168" s="125" t="n">
        <x:v>15</x:v>
      </x:c>
    </x:row>
    <x:row r="4169" ht="44" customHeight="1">
      <x:c r="A4169" s="126" t="str">
        <x:v>D6-H-V5-CNS-M06-ECHEC---01</x:v>
      </x:c>
      <x:c r="B4169" s="127" t="str">
        <x:v>D6-H-V5-CNS-M06</x:v>
      </x:c>
      <x:c r="C4169" s="127" t="str">
        <x:v>ECHEC</x:v>
      </x:c>
      <x:c r="D4169" s="127" t="str">
        <x:v>-</x:v>
      </x:c>
      <x:c r="E4169" s="128" t="n">
        <x:v>1</x:v>
      </x:c>
      <x:c r="F4169" s="127" t="str">
        <x:v>Tarek</x:v>
      </x:c>
      <x:c r="G4169" s="127" t="str">
        <x:v>La fenêtre se ferme. Nous gardons les relevés et laissons l’original s’il n’est pas sorti.</x:v>
      </x:c>
      <x:c r="H4169" s="127" t="str">
        <x:v>Au dernier état stable ; geste arrêté, aucune perte ou casse ajoutée par la réplique.</x:v>
      </x:c>
      <x:c r="I4169" s="127" t="str">
        <x:v>Échec ou blocage correspondant effectivement observé ; les dégâts, objets et positions persistent.</x:v>
      </x:c>
      <x:c r="J4169" s="127" t="str">
        <x:v>Missions spéciales du vaisseau de clan</x:v>
      </x:c>
      <x:c r="K4169" s="130" t="n">
        <x:v>15</x:v>
      </x:c>
    </x:row>
    <x:row r="4170" ht="44" customHeight="1">
      <x:c r="A4170" s="121" t="str">
        <x:v>D6-H-V5-CNS-M06-REPRISE---01</x:v>
      </x:c>
      <x:c r="B4170" s="122" t="str">
        <x:v>D6-H-V5-CNS-M06</x:v>
      </x:c>
      <x:c r="C4170" s="122" t="str">
        <x:v>REPRISE</x:v>
      </x:c>
      <x:c r="D4170" s="122" t="str">
        <x:v>-</x:v>
      </x:c>
      <x:c r="E4170" s="123" t="n">
        <x:v>1</x:v>
      </x:c>
      <x:c r="F4170" s="122" t="str">
        <x:v>Tarek</x:v>
      </x:c>
      <x:c r="G4170" s="122" t="str">
        <x:v>La rotation est connue. Nous reprenons au prochain accès observé.</x:v>
      </x:c>
      <x:c r="H4170" s="122" t="str">
        <x:v>Désigne l’étape encore inachevée sans répéter les gestes déjà validés.</x:v>
      </x:c>
      <x:c r="I4170" s="122" t="str">
        <x:v>Réinteraction volontaire après interruption ; état de l’action conservé.</x:v>
      </x:c>
      <x:c r="J4170" s="122" t="str">
        <x:v>Missions spéciales du vaisseau de clan</x:v>
      </x:c>
      <x:c r="K4170" s="125" t="n">
        <x:v>10</x:v>
      </x:c>
    </x:row>
    <x:row r="4171" ht="44" customHeight="1">
      <x:c r="A4171" s="126" t="str">
        <x:v>D6-H-V5-CNS-M06-CHOIX-A-01</x:v>
      </x:c>
      <x:c r="B4171" s="127" t="str">
        <x:v>D6-H-V5-CNS-M06</x:v>
      </x:c>
      <x:c r="C4171" s="127" t="str">
        <x:v>CHOIX</x:v>
      </x:c>
      <x:c r="D4171" s="127" t="str">
        <x:v>A</x:v>
      </x:c>
      <x:c r="E4171" s="128" t="n">
        <x:v>1</x:v>
      </x:c>
      <x:c r="F4171" s="127" t="str">
        <x:v>Joueur</x:v>
      </x:c>
      <x:c r="G4171" s="127" t="str">
        <x:v>Partageons l’observation avec l’autre équipe.</x:v>
      </x:c>
      <x:c r="H4171" s="127" t="str">
        <x:v>Regarder la personne ou l’appui concerné ; intention, pas résultat.</x:v>
      </x:c>
      <x:c r="I4171" s="127" t="str">
        <x:v>Approche disponible dans l’état réel de la scène ; accord des personnes impliquées.</x:v>
      </x:c>
      <x:c r="J4171" s="127" t="str">
        <x:v>Missions spéciales du vaisseau de clan</x:v>
      </x:c>
      <x:c r="K4171" s="130" t="n">
        <x:v>5</x:v>
      </x:c>
    </x:row>
    <x:row r="4172" ht="44" customHeight="1">
      <x:c r="A4172" s="121" t="str">
        <x:v>D6-H-V5-CNS-M06-REPONSE-A-01</x:v>
      </x:c>
      <x:c r="B4172" s="122" t="str">
        <x:v>D6-H-V5-CNS-M06</x:v>
      </x:c>
      <x:c r="C4172" s="122" t="str">
        <x:v>REPONSE</x:v>
      </x:c>
      <x:c r="D4172" s="122" t="str">
        <x:v>A</x:v>
      </x:c>
      <x:c r="E4172" s="123" t="n">
        <x:v>1</x:v>
      </x:c>
      <x:c r="F4172" s="122" t="str">
        <x:v>Tarek</x:v>
      </x:c>
      <x:c r="G4172" s="122" t="str">
        <x:v>Je proposerai une garde précise de l’original avant notre sortie.</x:v>
      </x:c>
      <x:c r="H4172" s="122" t="str">
        <x:v>Réponse au choix retenu ; les autres réponses ne sont pas jouées.</x:v>
      </x:c>
      <x:c r="I4172" s="122" t="str">
        <x:v>Approche disponible dans l’état réel de la scène ; accord des personnes impliquées.</x:v>
      </x:c>
      <x:c r="J4172" s="122" t="str">
        <x:v>Missions spéciales du vaisseau de clan</x:v>
      </x:c>
      <x:c r="K4172" s="125" t="n">
        <x:v>10</x:v>
      </x:c>
    </x:row>
    <x:row r="4173" ht="44" customHeight="1">
      <x:c r="A4173" s="126" t="str">
        <x:v>D6-H-V5-CNS-M06-CHOIX-B-01</x:v>
      </x:c>
      <x:c r="B4173" s="127" t="str">
        <x:v>D6-H-V5-CNS-M06</x:v>
      </x:c>
      <x:c r="C4173" s="127" t="str">
        <x:v>CHOIX</x:v>
      </x:c>
      <x:c r="D4173" s="127" t="str">
        <x:v>B</x:v>
      </x:c>
      <x:c r="E4173" s="128" t="n">
        <x:v>1</x:v>
      </x:c>
      <x:c r="F4173" s="127" t="str">
        <x:v>Joueur</x:v>
      </x:c>
      <x:c r="G4173" s="127" t="str">
        <x:v>Demandons une épreuve pour la priorité d’exploration.</x:v>
      </x:c>
      <x:c r="H4173" s="127" t="str">
        <x:v>Regarder la personne ou l’appui concerné ; intention, pas résultat.</x:v>
      </x:c>
      <x:c r="I4173" s="127" t="str">
        <x:v>Approche disponible dans l’état réel de la scène ; accord des personnes impliquées.</x:v>
      </x:c>
      <x:c r="J4173" s="127" t="str">
        <x:v>Missions spéciales du vaisseau de clan</x:v>
      </x:c>
      <x:c r="K4173" s="130" t="n">
        <x:v>7</x:v>
      </x:c>
    </x:row>
    <x:row r="4174" ht="44" customHeight="1">
      <x:c r="A4174" s="121" t="str">
        <x:v>D6-H-V5-CNS-M06-REPONSE-B-01</x:v>
      </x:c>
      <x:c r="B4174" s="122" t="str">
        <x:v>D6-H-V5-CNS-M06</x:v>
      </x:c>
      <x:c r="C4174" s="122" t="str">
        <x:v>REPONSE</x:v>
      </x:c>
      <x:c r="D4174" s="122" t="str">
        <x:v>B</x:v>
      </x:c>
      <x:c r="E4174" s="123" t="n">
        <x:v>1</x:v>
      </x:c>
      <x:c r="F4174" s="122" t="str">
        <x:v>Chef de l’équipe de l’épave</x:v>
      </x:c>
      <x:c r="G4174" s="122" t="str">
        <x:v>Énonce ce que tu réclames. La priorité de cette route ne te donne pas toute l’épave.</x:v>
      </x:c>
      <x:c r="H4174" s="122" t="str">
        <x:v>Réponse au choix retenu ; les autres réponses ne sont pas jouées.</x:v>
      </x:c>
      <x:c r="I4174" s="122" t="str">
        <x:v>Approche disponible dans l’état réel de la scène ; accord des personnes impliquées.</x:v>
      </x:c>
      <x:c r="J4174" s="122" t="str">
        <x:v>Missions spéciales du vaisseau de clan</x:v>
      </x:c>
      <x:c r="K4174" s="125" t="n">
        <x:v>16</x:v>
      </x:c>
    </x:row>
    <x:row r="4175" ht="104" customHeight="1">
      <x:c r="A4175" s="126" t="str">
        <x:v>D6-H-V5-CNS-M07-OUV---01</x:v>
      </x:c>
      <x:c r="B4175" s="127" t="str">
        <x:v>D6-H-V5-CNS-M07</x:v>
      </x:c>
      <x:c r="C4175" s="127" t="str">
        <x:v>OUV</x:v>
      </x:c>
      <x:c r="D4175" s="127" t="str">
        <x:v>-</x:v>
      </x:c>
      <x:c r="E4175" s="128" t="n">
        <x:v>1</x:v>
      </x:c>
      <x:c r="F4175" s="127" t="str">
        <x:v>Nema</x:v>
      </x:c>
      <x:c r="G4175" s="127" t="str">
        <x:v>La même silhouette revient de trois directions. Je soupçonne le poste avant de nommer une proie.</x:v>
      </x:c>
      <x:c r="H4175" s="127" t="str">
        <x:v>Le locuteur regarde le détail matériel concerné ; clic bref ou inclinaison du masque, sans traduction lexicale inventée.</x:v>
      </x:c>
      <x:c r="I4175" s="127" t="str">
        <x:v>SPACE-BASE-08 accessible ; La Veille Partagée opérationnelle en fin Elite ; accès réel au monde ou à la base, personnes disponibles et volontaires, effectif dans la capacité du palier ; un objectif ne reçoit son résultat qu’après l’action effectivement jouée.</x:v>
      </x:c>
      <x:c r="J4175" s="127" t="str">
        <x:v>Missions spéciales du vaisseau de clan</x:v>
      </x:c>
      <x:c r="K4175" s="130" t="n">
        <x:v>16</x:v>
      </x:c>
    </x:row>
    <x:row r="4176" ht="74" customHeight="1">
      <x:c r="A4176" s="121" t="str">
        <x:v>D6-H-V5-CNS-M07-SUCCES---01</x:v>
      </x:c>
      <x:c r="B4176" s="122" t="str">
        <x:v>D6-H-V5-CNS-M07</x:v>
      </x:c>
      <x:c r="C4176" s="122" t="str">
        <x:v>SUCCES</x:v>
      </x:c>
      <x:c r="D4176" s="122" t="str">
        <x:v>-</x:v>
      </x:c>
      <x:c r="E4176" s="123" t="n">
        <x:v>1</x:v>
      </x:c>
      <x:c r="F4176" s="122" t="str">
        <x:v>Nema</x:v>
      </x:c>
      <x:c r="G4176" s="122" t="str">
        <x:v>La vue distingue ce qui est observé, ce qui est reflet et ce qui reste hors de portée.</x:v>
      </x:c>
      <x:c r="H4176" s="122" t="str">
        <x:v>Après le geste final réellement réussi ; regard ou main vers son résultat visible.</x:v>
      </x:c>
      <x:c r="I4176" s="122" t="str">
        <x:v>Résultat correspondant effectivement constaté ; remplace ou supprime la ligne si choix de refus/différé/observation. Ne jamais jouer une victoire non acquise.</x:v>
      </x:c>
      <x:c r="J4176" s="122" t="str">
        <x:v>Missions spéciales du vaisseau de clan</x:v>
      </x:c>
      <x:c r="K4176" s="125" t="n">
        <x:v>18</x:v>
      </x:c>
    </x:row>
    <x:row r="4177" ht="44" customHeight="1">
      <x:c r="A4177" s="126" t="str">
        <x:v>D6-H-V5-CNS-M07-ECHEC---01</x:v>
      </x:c>
      <x:c r="B4177" s="127" t="str">
        <x:v>D6-H-V5-CNS-M07</x:v>
      </x:c>
      <x:c r="C4177" s="127" t="str">
        <x:v>ECHEC</x:v>
      </x:c>
      <x:c r="D4177" s="127" t="str">
        <x:v>-</x:v>
      </x:c>
      <x:c r="E4177" s="128" t="n">
        <x:v>1</x:v>
      </x:c>
      <x:c r="F4177" s="127" t="str">
        <x:v>Nema</x:v>
      </x:c>
      <x:c r="G4177" s="127" t="str">
        <x:v>Notre hypothèse n’explique pas la troisième image. Ne la changeons pas en ennemi.</x:v>
      </x:c>
      <x:c r="H4177" s="127" t="str">
        <x:v>Au dernier état stable ; geste arrêté, aucune perte ou casse ajoutée par la réplique.</x:v>
      </x:c>
      <x:c r="I4177" s="127" t="str">
        <x:v>Échec ou blocage correspondant effectivement observé ; les dégâts, objets et positions persistent.</x:v>
      </x:c>
      <x:c r="J4177" s="127" t="str">
        <x:v>Missions spéciales du vaisseau de clan</x:v>
      </x:c>
      <x:c r="K4177" s="130" t="n">
        <x:v>13</x:v>
      </x:c>
    </x:row>
    <x:row r="4178" ht="44" customHeight="1">
      <x:c r="A4178" s="121" t="str">
        <x:v>D6-H-V5-CNS-M07-REPRISE---01</x:v>
      </x:c>
      <x:c r="B4178" s="122" t="str">
        <x:v>D6-H-V5-CNS-M07</x:v>
      </x:c>
      <x:c r="C4178" s="122" t="str">
        <x:v>REPRISE</x:v>
      </x:c>
      <x:c r="D4178" s="122" t="str">
        <x:v>-</x:v>
      </x:c>
      <x:c r="E4178" s="123" t="n">
        <x:v>1</x:v>
      </x:c>
      <x:c r="F4178" s="122" t="str">
        <x:v>Nema</x:v>
      </x:c>
      <x:c r="G4178" s="122" t="str">
        <x:v>Deux angles sont connus. Il reste la salle basse et le retour au belvédère.</x:v>
      </x:c>
      <x:c r="H4178" s="122" t="str">
        <x:v>Désigne l’étape encore inachevée sans répéter les gestes déjà validés.</x:v>
      </x:c>
      <x:c r="I4178" s="122" t="str">
        <x:v>Réinteraction volontaire après interruption ; état de l’action conservé.</x:v>
      </x:c>
      <x:c r="J4178" s="122" t="str">
        <x:v>Missions spéciales du vaisseau de clan</x:v>
      </x:c>
      <x:c r="K4178" s="125" t="n">
        <x:v>14</x:v>
      </x:c>
    </x:row>
    <x:row r="4179" ht="44" customHeight="1">
      <x:c r="A4179" s="126" t="str">
        <x:v>D6-H-V5-CNS-M07-CHOIX-A-01</x:v>
      </x:c>
      <x:c r="B4179" s="127" t="str">
        <x:v>D6-H-V5-CNS-M07</x:v>
      </x:c>
      <x:c r="C4179" s="127" t="str">
        <x:v>CHOIX</x:v>
      </x:c>
      <x:c r="D4179" s="127" t="str">
        <x:v>A</x:v>
      </x:c>
      <x:c r="E4179" s="128" t="n">
        <x:v>1</x:v>
      </x:c>
      <x:c r="F4179" s="127" t="str">
        <x:v>Joueur</x:v>
      </x:c>
      <x:c r="G4179" s="127" t="str">
        <x:v>Réparons les trois vues.</x:v>
      </x:c>
      <x:c r="H4179" s="127" t="str">
        <x:v>Regarder la personne ou l’appui concerné ; intention, pas résultat.</x:v>
      </x:c>
      <x:c r="I4179" s="127" t="str">
        <x:v>Approche disponible dans l’état réel de la scène ; accord des personnes impliquées.</x:v>
      </x:c>
      <x:c r="J4179" s="127" t="str">
        <x:v>Missions spéciales du vaisseau de clan</x:v>
      </x:c>
      <x:c r="K4179" s="130" t="n">
        <x:v>4</x:v>
      </x:c>
    </x:row>
    <x:row r="4180" ht="44" customHeight="1">
      <x:c r="A4180" s="121" t="str">
        <x:v>D6-H-V5-CNS-M07-REPONSE-A-01</x:v>
      </x:c>
      <x:c r="B4180" s="122" t="str">
        <x:v>D6-H-V5-CNS-M07</x:v>
      </x:c>
      <x:c r="C4180" s="122" t="str">
        <x:v>REPONSE</x:v>
      </x:c>
      <x:c r="D4180" s="122" t="str">
        <x:v>A</x:v>
      </x:c>
      <x:c r="E4180" s="123" t="n">
        <x:v>1</x:v>
      </x:c>
      <x:c r="F4180" s="122" t="str">
        <x:v>Nema</x:v>
      </x:c>
      <x:c r="G4180" s="122" t="str">
        <x:v>Nous comparons chaque capteur depuis sa salle, puis depuis le belvédère.</x:v>
      </x:c>
      <x:c r="H4180" s="122" t="str">
        <x:v>Réponse au choix retenu ; les autres réponses ne sont pas jouées.</x:v>
      </x:c>
      <x:c r="I4180" s="122" t="str">
        <x:v>Approche disponible dans l’état réel de la scène ; accord des personnes impliquées.</x:v>
      </x:c>
      <x:c r="J4180" s="122" t="str">
        <x:v>Missions spéciales du vaisseau de clan</x:v>
      </x:c>
      <x:c r="K4180" s="125" t="n">
        <x:v>11</x:v>
      </x:c>
    </x:row>
    <x:row r="4181" ht="44" customHeight="1">
      <x:c r="A4181" s="126" t="str">
        <x:v>D6-H-V5-CNS-M07-CHOIX-B-01</x:v>
      </x:c>
      <x:c r="B4181" s="127" t="str">
        <x:v>D6-H-V5-CNS-M07</x:v>
      </x:c>
      <x:c r="C4181" s="127" t="str">
        <x:v>CHOIX</x:v>
      </x:c>
      <x:c r="D4181" s="127" t="str">
        <x:v>B</x:v>
      </x:c>
      <x:c r="E4181" s="128" t="n">
        <x:v>1</x:v>
      </x:c>
      <x:c r="F4181" s="127" t="str">
        <x:v>Joueur</x:v>
      </x:c>
      <x:c r="G4181" s="127" t="str">
        <x:v>Un capteur reste à l’étude. Nous prenons la route lente.</x:v>
      </x:c>
      <x:c r="H4181" s="127" t="str">
        <x:v>Regarder la personne ou l’appui concerné ; intention, pas résultat.</x:v>
      </x:c>
      <x:c r="I4181" s="127" t="str">
        <x:v>Approche disponible dans l’état réel de la scène ; accord des personnes impliquées.</x:v>
      </x:c>
      <x:c r="J4181" s="127" t="str">
        <x:v>Missions spéciales du vaisseau de clan</x:v>
      </x:c>
      <x:c r="K4181" s="130" t="n">
        <x:v>10</x:v>
      </x:c>
    </x:row>
    <x:row r="4182" ht="44" customHeight="1">
      <x:c r="A4182" s="121" t="str">
        <x:v>D6-H-V5-CNS-M07-REPONSE-B-01</x:v>
      </x:c>
      <x:c r="B4182" s="122" t="str">
        <x:v>D6-H-V5-CNS-M07</x:v>
      </x:c>
      <x:c r="C4182" s="122" t="str">
        <x:v>REPONSE</x:v>
      </x:c>
      <x:c r="D4182" s="122" t="str">
        <x:v>B</x:v>
      </x:c>
      <x:c r="E4182" s="123" t="n">
        <x:v>1</x:v>
      </x:c>
      <x:c r="F4182" s="122" t="str">
        <x:v>Tarek</x:v>
      </x:c>
      <x:c r="G4182" s="122" t="str">
        <x:v>Je trace seulement les segments qui se tiennent. Le détour remplace ce que nous ignorons.</x:v>
      </x:c>
      <x:c r="H4182" s="122" t="str">
        <x:v>Réponse au choix retenu ; les autres réponses ne sont pas jouées.</x:v>
      </x:c>
      <x:c r="I4182" s="122" t="str">
        <x:v>Approche disponible dans l’état réel de la scène ; accord des personnes impliquées.</x:v>
      </x:c>
      <x:c r="J4182" s="122" t="str">
        <x:v>Missions spéciales du vaisseau de clan</x:v>
      </x:c>
      <x:c r="K4182" s="125" t="n">
        <x:v>15</x:v>
      </x:c>
    </x:row>
    <x:row r="4183" ht="104" customHeight="1">
      <x:c r="A4183" s="126" t="str">
        <x:v>D6-H-V5-CNS-M08-OUV---01</x:v>
      </x:c>
      <x:c r="B4183" s="127" t="str">
        <x:v>D6-H-V5-CNS-M08</x:v>
      </x:c>
      <x:c r="C4183" s="127" t="str">
        <x:v>OUV</x:v>
      </x:c>
      <x:c r="D4183" s="127" t="str">
        <x:v>-</x:v>
      </x:c>
      <x:c r="E4183" s="128" t="n">
        <x:v>1</x:v>
      </x:c>
      <x:c r="F4183" s="127" t="str">
        <x:v>Doran</x:v>
      </x:c>
      <x:c r="G4183" s="127" t="str">
        <x:v>Ces marques suivent le module depuis plusieurs haltes. Les habitants actuels ne connaissent plus tout le trajet.</x:v>
      </x:c>
      <x:c r="H4183" s="127" t="str">
        <x:v>Le locuteur regarde le détail matériel concerné ; clic bref ou inclinaison du masque, sans traduction lexicale inventée.</x:v>
      </x:c>
      <x:c r="I4183" s="127" t="str">
        <x:v>SPACE-BASE-05 visitée ; accord d’exploration local ; La Veille Partagée opérationnelle en fin Elite ; accès réel au monde ou à la base, personnes disponibles et volontaires, effectif dans la capacité du palier ; un objectif ne reçoit son résultat qu’après l’action effectivement jouée.</x:v>
      </x:c>
      <x:c r="J4183" s="127" t="str">
        <x:v>Missions spéciales du vaisseau de clan</x:v>
      </x:c>
      <x:c r="K4183" s="130" t="n">
        <x:v>17</x:v>
      </x:c>
    </x:row>
    <x:row r="4184" ht="74" customHeight="1">
      <x:c r="A4184" s="121" t="str">
        <x:v>D6-H-V5-CNS-M08-SUCCES---01</x:v>
      </x:c>
      <x:c r="B4184" s="122" t="str">
        <x:v>D6-H-V5-CNS-M08</x:v>
      </x:c>
      <x:c r="C4184" s="122" t="str">
        <x:v>SUCCES</x:v>
      </x:c>
      <x:c r="D4184" s="122" t="str">
        <x:v>-</x:v>
      </x:c>
      <x:c r="E4184" s="123" t="n">
        <x:v>1</x:v>
      </x:c>
      <x:c r="F4184" s="122" t="str">
        <x:v>Doran</x:v>
      </x:c>
      <x:c r="G4184" s="122" t="str">
        <x:v>La route partielle garde ses sources et les limites de ce qui a été confié.</x:v>
      </x:c>
      <x:c r="H4184" s="122" t="str">
        <x:v>Après le geste final réellement réussi ; regard ou main vers son résultat visible.</x:v>
      </x:c>
      <x:c r="I4184" s="122" t="str">
        <x:v>Résultat correspondant effectivement constaté ; remplace ou supprime la ligne si choix de refus/différé/observation. Ne jamais jouer une victoire non acquise.</x:v>
      </x:c>
      <x:c r="J4184" s="122" t="str">
        <x:v>Missions spéciales du vaisseau de clan</x:v>
      </x:c>
      <x:c r="K4184" s="125" t="n">
        <x:v>15</x:v>
      </x:c>
    </x:row>
    <x:row r="4185" ht="44" customHeight="1">
      <x:c r="A4185" s="126" t="str">
        <x:v>D6-H-V5-CNS-M08-ECHEC---01</x:v>
      </x:c>
      <x:c r="B4185" s="127" t="str">
        <x:v>D6-H-V5-CNS-M08</x:v>
      </x:c>
      <x:c r="C4185" s="127" t="str">
        <x:v>ECHEC</x:v>
      </x:c>
      <x:c r="D4185" s="127" t="str">
        <x:v>-</x:v>
      </x:c>
      <x:c r="E4185" s="128" t="n">
        <x:v>1</x:v>
      </x:c>
      <x:c r="F4185" s="127" t="str">
        <x:v>Doran</x:v>
      </x:c>
      <x:c r="G4185" s="127" t="str">
        <x:v>L’escale ne correspond pas. Cette partie reste une question.</x:v>
      </x:c>
      <x:c r="H4185" s="127" t="str">
        <x:v>Au dernier état stable ; geste arrêté, aucune perte ou casse ajoutée par la réplique.</x:v>
      </x:c>
      <x:c r="I4185" s="127" t="str">
        <x:v>Échec ou blocage correspondant effectivement observé ; les dégâts, objets et positions persistent.</x:v>
      </x:c>
      <x:c r="J4185" s="127" t="str">
        <x:v>Missions spéciales du vaisseau de clan</x:v>
      </x:c>
      <x:c r="K4185" s="130" t="n">
        <x:v>9</x:v>
      </x:c>
    </x:row>
    <x:row r="4186" ht="44" customHeight="1">
      <x:c r="A4186" s="121" t="str">
        <x:v>D6-H-V5-CNS-M08-REPRISE---01</x:v>
      </x:c>
      <x:c r="B4186" s="122" t="str">
        <x:v>D6-H-V5-CNS-M08</x:v>
      </x:c>
      <x:c r="C4186" s="122" t="str">
        <x:v>REPRISE</x:v>
      </x:c>
      <x:c r="D4186" s="122" t="str">
        <x:v>-</x:v>
      </x:c>
      <x:c r="E4186" s="123" t="n">
        <x:v>1</x:v>
      </x:c>
      <x:c r="F4186" s="122" t="str">
        <x:v>Doran</x:v>
      </x:c>
      <x:c r="G4186" s="122" t="str">
        <x:v>Les deux plaques sont comparées. La navette doit encore vérifier le segment proposé.</x:v>
      </x:c>
      <x:c r="H4186" s="122" t="str">
        <x:v>Désigne l’étape encore inachevée sans répéter les gestes déjà validés.</x:v>
      </x:c>
      <x:c r="I4186" s="122" t="str">
        <x:v>Réinteraction volontaire après interruption ; état de l’action conservé.</x:v>
      </x:c>
      <x:c r="J4186" s="122" t="str">
        <x:v>Missions spéciales du vaisseau de clan</x:v>
      </x:c>
      <x:c r="K4186" s="125" t="n">
        <x:v>13</x:v>
      </x:c>
    </x:row>
    <x:row r="4187" ht="44" customHeight="1">
      <x:c r="A4187" s="126" t="str">
        <x:v>D6-H-V5-CNS-M08-CHOIX-A-01</x:v>
      </x:c>
      <x:c r="B4187" s="127" t="str">
        <x:v>D6-H-V5-CNS-M08</x:v>
      </x:c>
      <x:c r="C4187" s="127" t="str">
        <x:v>CHOIX</x:v>
      </x:c>
      <x:c r="D4187" s="127" t="str">
        <x:v>A</x:v>
      </x:c>
      <x:c r="E4187" s="128" t="n">
        <x:v>1</x:v>
      </x:c>
      <x:c r="F4187" s="127" t="str">
        <x:v>Joueur</x:v>
      </x:c>
      <x:c r="G4187" s="127" t="str">
        <x:v>Nous proposons de partager la route confirmée au groupe.</x:v>
      </x:c>
      <x:c r="H4187" s="127" t="str">
        <x:v>Regarder la personne ou l’appui concerné ; intention, pas résultat.</x:v>
      </x:c>
      <x:c r="I4187" s="127" t="str">
        <x:v>Approche disponible dans l’état réel de la scène ; accord des personnes impliquées.</x:v>
      </x:c>
      <x:c r="J4187" s="127" t="str">
        <x:v>Missions spéciales du vaisseau de clan</x:v>
      </x:c>
      <x:c r="K4187" s="130" t="n">
        <x:v>9</x:v>
      </x:c>
    </x:row>
    <x:row r="4188" ht="44" customHeight="1">
      <x:c r="A4188" s="121" t="str">
        <x:v>D6-H-V5-CNS-M08-REPONSE-A-01</x:v>
      </x:c>
      <x:c r="B4188" s="122" t="str">
        <x:v>D6-H-V5-CNS-M08</x:v>
      </x:c>
      <x:c r="C4188" s="122" t="str">
        <x:v>REPONSE</x:v>
      </x:c>
      <x:c r="D4188" s="122" t="str">
        <x:v>A</x:v>
      </x:c>
      <x:c r="E4188" s="123" t="n">
        <x:v>1</x:v>
      </x:c>
      <x:c r="F4188" s="122" t="str">
        <x:v>Doran</x:v>
      </x:c>
      <x:c r="G4188" s="122" t="str">
        <x:v>Demandons aux détenteurs quels relevés peuvent être montrés avant la vérification.</x:v>
      </x:c>
      <x:c r="H4188" s="122" t="str">
        <x:v>Réponse au choix retenu ; les autres réponses ne sont pas jouées.</x:v>
      </x:c>
      <x:c r="I4188" s="122" t="str">
        <x:v>Approche disponible dans l’état réel de la scène ; accord des personnes impliquées.</x:v>
      </x:c>
      <x:c r="J4188" s="122" t="str">
        <x:v>Missions spéciales du vaisseau de clan</x:v>
      </x:c>
      <x:c r="K4188" s="125" t="n">
        <x:v>11</x:v>
      </x:c>
    </x:row>
    <x:row r="4189" ht="44" customHeight="1">
      <x:c r="A4189" s="126" t="str">
        <x:v>D6-H-V5-CNS-M08-CHOIX-B-01</x:v>
      </x:c>
      <x:c r="B4189" s="127" t="str">
        <x:v>D6-H-V5-CNS-M08</x:v>
      </x:c>
      <x:c r="C4189" s="127" t="str">
        <x:v>CHOIX</x:v>
      </x:c>
      <x:c r="D4189" s="127" t="str">
        <x:v>B</x:v>
      </x:c>
      <x:c r="E4189" s="128" t="n">
        <x:v>1</x:v>
      </x:c>
      <x:c r="F4189" s="127" t="str">
        <x:v>Joueur</x:v>
      </x:c>
      <x:c r="G4189" s="127" t="str">
        <x:v>Nous gardons une version limitée selon leur accord.</x:v>
      </x:c>
      <x:c r="H4189" s="127" t="str">
        <x:v>Regarder la personne ou l’appui concerné ; intention, pas résultat.</x:v>
      </x:c>
      <x:c r="I4189" s="127" t="str">
        <x:v>Approche disponible dans l’état réel de la scène ; accord des personnes impliquées.</x:v>
      </x:c>
      <x:c r="J4189" s="127" t="str">
        <x:v>Missions spéciales du vaisseau de clan</x:v>
      </x:c>
      <x:c r="K4189" s="130" t="n">
        <x:v>8</x:v>
      </x:c>
    </x:row>
    <x:row r="4190" ht="44" customHeight="1">
      <x:c r="A4190" s="121" t="str">
        <x:v>D6-H-V5-CNS-M08-REPONSE-B-01</x:v>
      </x:c>
      <x:c r="B4190" s="122" t="str">
        <x:v>D6-H-V5-CNS-M08</x:v>
      </x:c>
      <x:c r="C4190" s="122" t="str">
        <x:v>REPONSE</x:v>
      </x:c>
      <x:c r="D4190" s="122" t="str">
        <x:v>B</x:v>
      </x:c>
      <x:c r="E4190" s="123" t="n">
        <x:v>1</x:v>
      </x:c>
      <x:c r="F4190" s="122" t="str">
        <x:v>Habitante de la station nomade</x:v>
      </x:c>
      <x:c r="G4190" s="122" t="str">
        <x:v>Je montrerai les escales que je peux confier. Les autres ne deviennent pas publiques parce que vous les cherchez.</x:v>
      </x:c>
      <x:c r="H4190" s="122" t="str">
        <x:v>Réponse au choix retenu ; les autres réponses ne sont pas jouées.</x:v>
      </x:c>
      <x:c r="I4190" s="122" t="str">
        <x:v>Approche disponible dans l’état réel de la scène ; accord des personnes impliquées.</x:v>
      </x:c>
      <x:c r="J4190" s="122" t="str">
        <x:v>Missions spéciales du vaisseau de clan</x:v>
      </x:c>
      <x:c r="K4190" s="125" t="n">
        <x:v>19</x:v>
      </x:c>
    </x:row>
    <x:row r="4191" ht="104" customHeight="1">
      <x:c r="A4191" s="126" t="str">
        <x:v>D6-H-V5-CNS-M09-OUV---01</x:v>
      </x:c>
      <x:c r="B4191" s="127" t="str">
        <x:v>D6-H-V5-CNS-M09</x:v>
      </x:c>
      <x:c r="C4191" s="127" t="str">
        <x:v>OUV</x:v>
      </x:c>
      <x:c r="D4191" s="127" t="str">
        <x:v>-</x:v>
      </x:c>
      <x:c r="E4191" s="128" t="n">
        <x:v>1</x:v>
      </x:c>
      <x:c r="F4191" s="127" t="str">
        <x:v>Kora</x:v>
      </x:c>
      <x:c r="G4191" s="127" t="str">
        <x:v>Il nous a donné sa position. La patrouille rivale remonte déjà le fond de la faille.</x:v>
      </x:c>
      <x:c r="H4191" s="127" t="str">
        <x:v>Le locuteur regarde le détail matériel concerné ; clic bref ou inclinaison du masque, sans traduction lexicale inventée.</x:v>
      </x:c>
      <x:c r="I4191" s="127" t="str">
        <x:v>Signal de retour confirmé ; groupe volontaire ; La Veille Partagée opérationnelle en fin Elite ; accès réel au monde ou à la base, personnes disponibles et volontaires, effectif dans la capacité du palier ; un objectif ne reçoit son résultat qu’après l’action effectivement jouée.</x:v>
      </x:c>
      <x:c r="J4191" s="127" t="str">
        <x:v>Missions spéciales du vaisseau de clan</x:v>
      </x:c>
      <x:c r="K4191" s="130" t="n">
        <x:v>16</x:v>
      </x:c>
    </x:row>
    <x:row r="4192" ht="74" customHeight="1">
      <x:c r="A4192" s="121" t="str">
        <x:v>D6-H-V5-CNS-M09-SUCCES---01</x:v>
      </x:c>
      <x:c r="B4192" s="122" t="str">
        <x:v>D6-H-V5-CNS-M09</x:v>
      </x:c>
      <x:c r="C4192" s="122" t="str">
        <x:v>SUCCES</x:v>
      </x:c>
      <x:c r="D4192" s="122" t="str">
        <x:v>-</x:v>
      </x:c>
      <x:c r="E4192" s="123" t="n">
        <x:v>1</x:v>
      </x:c>
      <x:c r="F4192" s="122" t="str">
        <x:v>Kora</x:v>
      </x:c>
      <x:c r="G4192" s="122" t="str">
        <x:v>Le retour conserve l’état des sauvés et les charges réellement sorties.</x:v>
      </x:c>
      <x:c r="H4192" s="122" t="str">
        <x:v>Après le geste final réellement réussi ; regard ou main vers son résultat visible.</x:v>
      </x:c>
      <x:c r="I4192" s="122" t="str">
        <x:v>Résultat correspondant effectivement constaté ; remplace ou supprime la ligne si choix de refus/différé/observation. Ne jamais jouer une victoire non acquise.</x:v>
      </x:c>
      <x:c r="J4192" s="122" t="str">
        <x:v>Missions spéciales du vaisseau de clan</x:v>
      </x:c>
      <x:c r="K4192" s="125" t="n">
        <x:v>11</x:v>
      </x:c>
    </x:row>
    <x:row r="4193" ht="44" customHeight="1">
      <x:c r="A4193" s="126" t="str">
        <x:v>D6-H-V5-CNS-M09-ECHEC---01</x:v>
      </x:c>
      <x:c r="B4193" s="127" t="str">
        <x:v>D6-H-V5-CNS-M09</x:v>
      </x:c>
      <x:c r="C4193" s="127" t="str">
        <x:v>ECHEC</x:v>
      </x:c>
      <x:c r="D4193" s="127" t="str">
        <x:v>-</x:v>
      </x:c>
      <x:c r="E4193" s="128" t="n">
        <x:v>1</x:v>
      </x:c>
      <x:c r="F4193" s="127" t="str">
        <x:v>Kora</x:v>
      </x:c>
      <x:c r="G4193" s="127" t="str">
        <x:v>La voie est fermée. Nous gardons le dernier état connu du vétéran et cherchons un autre accès.</x:v>
      </x:c>
      <x:c r="H4193" s="127" t="str">
        <x:v>Au dernier état stable ; geste arrêté, aucune perte ou casse ajoutée par la réplique.</x:v>
      </x:c>
      <x:c r="I4193" s="127" t="str">
        <x:v>Échec ou blocage correspondant effectivement observé ; les dégâts, objets et positions persistent.</x:v>
      </x:c>
      <x:c r="J4193" s="127" t="str">
        <x:v>Missions spéciales du vaisseau de clan</x:v>
      </x:c>
      <x:c r="K4193" s="130" t="n">
        <x:v>17</x:v>
      </x:c>
    </x:row>
    <x:row r="4194" ht="44" customHeight="1">
      <x:c r="A4194" s="121" t="str">
        <x:v>D6-H-V5-CNS-M09-REPRISE---01</x:v>
      </x:c>
      <x:c r="B4194" s="122" t="str">
        <x:v>D6-H-V5-CNS-M09</x:v>
      </x:c>
      <x:c r="C4194" s="122" t="str">
        <x:v>REPRISE</x:v>
      </x:c>
      <x:c r="D4194" s="122" t="str">
        <x:v>-</x:v>
      </x:c>
      <x:c r="E4194" s="123" t="n">
        <x:v>1</x:v>
      </x:c>
      <x:c r="F4194" s="122" t="str">
        <x:v>Kora</x:v>
      </x:c>
      <x:c r="G4194" s="122" t="str">
        <x:v>Sa position est relevée. Il reste le passage jusqu’à lui.</x:v>
      </x:c>
      <x:c r="H4194" s="122" t="str">
        <x:v>Désigne l’étape encore inachevée sans répéter les gestes déjà validés.</x:v>
      </x:c>
      <x:c r="I4194" s="122" t="str">
        <x:v>Réinteraction volontaire après interruption ; état de l’action conservé.</x:v>
      </x:c>
      <x:c r="J4194" s="122" t="str">
        <x:v>Missions spéciales du vaisseau de clan</x:v>
      </x:c>
      <x:c r="K4194" s="125" t="n">
        <x:v>10</x:v>
      </x:c>
    </x:row>
    <x:row r="4195" ht="44" customHeight="1">
      <x:c r="A4195" s="126" t="str">
        <x:v>D6-H-V5-CNS-M09-CHOIX-A-01</x:v>
      </x:c>
      <x:c r="B4195" s="127" t="str">
        <x:v>D6-H-V5-CNS-M09</x:v>
      </x:c>
      <x:c r="C4195" s="127" t="str">
        <x:v>CHOIX</x:v>
      </x:c>
      <x:c r="D4195" s="127" t="str">
        <x:v>A</x:v>
      </x:c>
      <x:c r="E4195" s="128" t="n">
        <x:v>1</x:v>
      </x:c>
      <x:c r="F4195" s="127" t="str">
        <x:v>Joueur</x:v>
      </x:c>
      <x:c r="G4195" s="127" t="str">
        <x:v>Nous sortons vite, avec ce que nous pouvons porter.</x:v>
      </x:c>
      <x:c r="H4195" s="127" t="str">
        <x:v>Regarder la personne ou l’appui concerné ; intention, pas résultat.</x:v>
      </x:c>
      <x:c r="I4195" s="127" t="str">
        <x:v>Approche disponible dans l’état réel de la scène ; accord des personnes impliquées.</x:v>
      </x:c>
      <x:c r="J4195" s="127" t="str">
        <x:v>Missions spéciales du vaisseau de clan</x:v>
      </x:c>
      <x:c r="K4195" s="130" t="n">
        <x:v>9</x:v>
      </x:c>
    </x:row>
    <x:row r="4196" ht="44" customHeight="1">
      <x:c r="A4196" s="121" t="str">
        <x:v>D6-H-V5-CNS-M09-REPONSE-A-01</x:v>
      </x:c>
      <x:c r="B4196" s="122" t="str">
        <x:v>D6-H-V5-CNS-M09</x:v>
      </x:c>
      <x:c r="C4196" s="122" t="str">
        <x:v>REPONSE</x:v>
      </x:c>
      <x:c r="D4196" s="122" t="str">
        <x:v>A</x:v>
      </x:c>
      <x:c r="E4196" s="123" t="n">
        <x:v>1</x:v>
      </x:c>
      <x:c r="F4196" s="122" t="str">
        <x:v>Kora</x:v>
      </x:c>
      <x:c r="G4196" s="122" t="str">
        <x:v>Je laisse la charge non essentielle au repère. Le retour des présents passe d’abord.</x:v>
      </x:c>
      <x:c r="H4196" s="122" t="str">
        <x:v>Réponse au choix retenu ; les autres réponses ne sont pas jouées.</x:v>
      </x:c>
      <x:c r="I4196" s="122" t="str">
        <x:v>Approche disponible dans l’état réel de la scène ; accord des personnes impliquées.</x:v>
      </x:c>
      <x:c r="J4196" s="122" t="str">
        <x:v>Missions spéciales du vaisseau de clan</x:v>
      </x:c>
      <x:c r="K4196" s="125" t="n">
        <x:v>14</x:v>
      </x:c>
    </x:row>
    <x:row r="4197" ht="44" customHeight="1">
      <x:c r="A4197" s="126" t="str">
        <x:v>D6-H-V5-CNS-M09-CHOIX-B-01</x:v>
      </x:c>
      <x:c r="B4197" s="127" t="str">
        <x:v>D6-H-V5-CNS-M09</x:v>
      </x:c>
      <x:c r="C4197" s="127" t="str">
        <x:v>CHOIX</x:v>
      </x:c>
      <x:c r="D4197" s="127" t="str">
        <x:v>B</x:v>
      </x:c>
      <x:c r="E4197" s="128" t="n">
        <x:v>1</x:v>
      </x:c>
      <x:c r="F4197" s="127" t="str">
        <x:v>Joueur</x:v>
      </x:c>
      <x:c r="G4197" s="127" t="str">
        <x:v>Le trajet long peut ramener ton équipement.</x:v>
      </x:c>
      <x:c r="H4197" s="127" t="str">
        <x:v>Regarder la personne ou l’appui concerné ; intention, pas résultat.</x:v>
      </x:c>
      <x:c r="I4197" s="127" t="str">
        <x:v>Approche disponible dans l’état réel de la scène ; accord des personnes impliquées.</x:v>
      </x:c>
      <x:c r="J4197" s="127" t="str">
        <x:v>Missions spéciales du vaisseau de clan</x:v>
      </x:c>
      <x:c r="K4197" s="130" t="n">
        <x:v>7</x:v>
      </x:c>
    </x:row>
    <x:row r="4198" ht="44" customHeight="1">
      <x:c r="A4198" s="121" t="str">
        <x:v>D6-H-V5-CNS-M09-REPONSE-B-01</x:v>
      </x:c>
      <x:c r="B4198" s="122" t="str">
        <x:v>D6-H-V5-CNS-M09</x:v>
      </x:c>
      <x:c r="C4198" s="122" t="str">
        <x:v>REPONSE</x:v>
      </x:c>
      <x:c r="D4198" s="122" t="str">
        <x:v>B</x:v>
      </x:c>
      <x:c r="E4198" s="123" t="n">
        <x:v>1</x:v>
      </x:c>
      <x:c r="F4198" s="122" t="str">
        <x:v>Vétéran de la faille</x:v>
      </x:c>
      <x:c r="G4198" s="122" t="str">
        <x:v>Si le passage tient, je vous guide depuis ici. Ne perdez personne pour mon coffre.</x:v>
      </x:c>
      <x:c r="H4198" s="122" t="str">
        <x:v>Réponse au choix retenu ; les autres réponses ne sont pas jouées.</x:v>
      </x:c>
      <x:c r="I4198" s="122" t="str">
        <x:v>Approche disponible dans l’état réel de la scène ; accord des personnes impliquées.</x:v>
      </x:c>
      <x:c r="J4198" s="122" t="str">
        <x:v>Missions spéciales du vaisseau de clan</x:v>
      </x:c>
      <x:c r="K4198" s="125" t="n">
        <x:v>15</x:v>
      </x:c>
    </x:row>
    <x:row r="4199" ht="104" customHeight="1">
      <x:c r="A4199" s="126" t="str">
        <x:v>D6-H-V5-CNS-M10-OUV---01</x:v>
      </x:c>
      <x:c r="B4199" s="127" t="str">
        <x:v>D6-H-V5-CNS-M10</x:v>
      </x:c>
      <x:c r="C4199" s="127" t="str">
        <x:v>OUV</x:v>
      </x:c>
      <x:c r="D4199" s="127" t="str">
        <x:v>-</x:v>
      </x:c>
      <x:c r="E4199" s="128" t="n">
        <x:v>1</x:v>
      </x:c>
      <x:c r="F4199" s="127" t="str">
        <x:v>Kora</x:v>
      </x:c>
      <x:c r="G4199" s="127" t="str">
        <x:v>Le convoi se couvre derrière le pont. Nous n’aurons pas assez de bras pour tenir tous les axes.</x:v>
      </x:c>
      <x:c r="H4199" s="127" t="str">
        <x:v>Le locuteur regarde le détail matériel concerné ; clic bref ou inclinaison du masque, sans traduction lexicale inventée.</x:v>
      </x:c>
      <x:c r="I4199" s="127" t="str">
        <x:v>Convoi allié réellement engagé ; La Veille Partagée opérationnelle en fin Elite ; accès réel au monde ou à la base, personnes disponibles et volontaires, effectif dans la capacité du palier ; un objectif ne reçoit son résultat qu’après l’action effectivement jouée.</x:v>
      </x:c>
      <x:c r="J4199" s="127" t="str">
        <x:v>Missions spéciales du vaisseau de clan</x:v>
      </x:c>
      <x:c r="K4199" s="130" t="n">
        <x:v>18</x:v>
      </x:c>
    </x:row>
    <x:row r="4200" ht="74" customHeight="1">
      <x:c r="A4200" s="121" t="str">
        <x:v>D6-H-V5-CNS-M10-SUCCES---01</x:v>
      </x:c>
      <x:c r="B4200" s="122" t="str">
        <x:v>D6-H-V5-CNS-M10</x:v>
      </x:c>
      <x:c r="C4200" s="122" t="str">
        <x:v>SUCCES</x:v>
      </x:c>
      <x:c r="D4200" s="122" t="str">
        <x:v>-</x:v>
      </x:c>
      <x:c r="E4200" s="123" t="n">
        <x:v>1</x:v>
      </x:c>
      <x:c r="F4200" s="122" t="str">
        <x:v>Kora</x:v>
      </x:c>
      <x:c r="G4200" s="122" t="str">
        <x:v>Le bilan compte ceux qui sont sortis et les charges effectivement livrées.</x:v>
      </x:c>
      <x:c r="H4200" s="122" t="str">
        <x:v>Après le geste final réellement réussi ; regard ou main vers son résultat visible.</x:v>
      </x:c>
      <x:c r="I4200" s="122" t="str">
        <x:v>Résultat correspondant effectivement constaté ; remplace ou supprime la ligne si choix de refus/différé/observation. Ne jamais jouer une victoire non acquise.</x:v>
      </x:c>
      <x:c r="J4200" s="122" t="str">
        <x:v>Missions spéciales du vaisseau de clan</x:v>
      </x:c>
      <x:c r="K4200" s="125" t="n">
        <x:v>12</x:v>
      </x:c>
    </x:row>
    <x:row r="4201" ht="44" customHeight="1">
      <x:c r="A4201" s="126" t="str">
        <x:v>D6-H-V5-CNS-M10-ECHEC---01</x:v>
      </x:c>
      <x:c r="B4201" s="127" t="str">
        <x:v>D6-H-V5-CNS-M10</x:v>
      </x:c>
      <x:c r="C4201" s="127" t="str">
        <x:v>ECHEC</x:v>
      </x:c>
      <x:c r="D4201" s="127" t="str">
        <x:v>-</x:v>
      </x:c>
      <x:c r="E4201" s="128" t="n">
        <x:v>1</x:v>
      </x:c>
      <x:c r="F4201" s="127" t="str">
        <x:v>Kora</x:v>
      </x:c>
      <x:c r="G4201" s="127" t="str">
        <x:v>Tout le convoi n’a pas franchi. Ce qui reste n’est pas revenu avec nous.</x:v>
      </x:c>
      <x:c r="H4201" s="127" t="str">
        <x:v>Au dernier état stable ; geste arrêté, aucune perte ou casse ajoutée par la réplique.</x:v>
      </x:c>
      <x:c r="I4201" s="127" t="str">
        <x:v>Échec ou blocage correspondant effectivement observé ; les dégâts, objets et positions persistent.</x:v>
      </x:c>
      <x:c r="J4201" s="127" t="str">
        <x:v>Missions spéciales du vaisseau de clan</x:v>
      </x:c>
      <x:c r="K4201" s="130" t="n">
        <x:v>14</x:v>
      </x:c>
    </x:row>
    <x:row r="4202" ht="44" customHeight="1">
      <x:c r="A4202" s="121" t="str">
        <x:v>D6-H-V5-CNS-M10-REPRISE---01</x:v>
      </x:c>
      <x:c r="B4202" s="122" t="str">
        <x:v>D6-H-V5-CNS-M10</x:v>
      </x:c>
      <x:c r="C4202" s="122" t="str">
        <x:v>REPRISE</x:v>
      </x:c>
      <x:c r="D4202" s="122" t="str">
        <x:v>-</x:v>
      </x:c>
      <x:c r="E4202" s="123" t="n">
        <x:v>1</x:v>
      </x:c>
      <x:c r="F4202" s="122" t="str">
        <x:v>Kora</x:v>
      </x:c>
      <x:c r="G4202" s="122" t="str">
        <x:v>Le premier obstacle est déplacé. Le pont et le poste suivant restent à traiter.</x:v>
      </x:c>
      <x:c r="H4202" s="122" t="str">
        <x:v>Désigne l’étape encore inachevée sans répéter les gestes déjà validés.</x:v>
      </x:c>
      <x:c r="I4202" s="122" t="str">
        <x:v>Réinteraction volontaire après interruption ; état de l’action conservé.</x:v>
      </x:c>
      <x:c r="J4202" s="122" t="str">
        <x:v>Missions spéciales du vaisseau de clan</x:v>
      </x:c>
      <x:c r="K4202" s="125" t="n">
        <x:v>14</x:v>
      </x:c>
    </x:row>
    <x:row r="4203" ht="44" customHeight="1">
      <x:c r="A4203" s="126" t="str">
        <x:v>D6-H-V5-CNS-M10-CHOIX-A-01</x:v>
      </x:c>
      <x:c r="B4203" s="127" t="str">
        <x:v>D6-H-V5-CNS-M10</x:v>
      </x:c>
      <x:c r="C4203" s="127" t="str">
        <x:v>CHOIX</x:v>
      </x:c>
      <x:c r="D4203" s="127" t="str">
        <x:v>A</x:v>
      </x:c>
      <x:c r="E4203" s="128" t="n">
        <x:v>1</x:v>
      </x:c>
      <x:c r="F4203" s="127" t="str">
        <x:v>Joueur</x:v>
      </x:c>
      <x:c r="G4203" s="127" t="str">
        <x:v>Les personnes d’abord. Le matériel attendra.</x:v>
      </x:c>
      <x:c r="H4203" s="127" t="str">
        <x:v>Regarder la personne ou l’appui concerné ; intention, pas résultat.</x:v>
      </x:c>
      <x:c r="I4203" s="127" t="str">
        <x:v>Approche disponible dans l’état réel de la scène ; accord des personnes impliquées.</x:v>
      </x:c>
      <x:c r="J4203" s="127" t="str">
        <x:v>Missions spéciales du vaisseau de clan</x:v>
      </x:c>
      <x:c r="K4203" s="130" t="n">
        <x:v>6</x:v>
      </x:c>
    </x:row>
    <x:row r="4204" ht="44" customHeight="1">
      <x:c r="A4204" s="121" t="str">
        <x:v>D6-H-V5-CNS-M10-REPONSE-A-01</x:v>
      </x:c>
      <x:c r="B4204" s="122" t="str">
        <x:v>D6-H-V5-CNS-M10</x:v>
      </x:c>
      <x:c r="C4204" s="122" t="str">
        <x:v>REPONSE</x:v>
      </x:c>
      <x:c r="D4204" s="122" t="str">
        <x:v>A</x:v>
      </x:c>
      <x:c r="E4204" s="123" t="n">
        <x:v>1</x:v>
      </x:c>
      <x:c r="F4204" s="122" t="str">
        <x:v>Kora</x:v>
      </x:c>
      <x:c r="G4204" s="122" t="str">
        <x:v>J’annonce leur ordre de passage et je garde le dernier retour visible.</x:v>
      </x:c>
      <x:c r="H4204" s="122" t="str">
        <x:v>Réponse au choix retenu ; les autres réponses ne sont pas jouées.</x:v>
      </x:c>
      <x:c r="I4204" s="122" t="str">
        <x:v>Approche disponible dans l’état réel de la scène ; accord des personnes impliquées.</x:v>
      </x:c>
      <x:c r="J4204" s="122" t="str">
        <x:v>Missions spéciales du vaisseau de clan</x:v>
      </x:c>
      <x:c r="K4204" s="125" t="n">
        <x:v>12</x:v>
      </x:c>
    </x:row>
    <x:row r="4205" ht="44" customHeight="1">
      <x:c r="A4205" s="126" t="str">
        <x:v>D6-H-V5-CNS-M10-CHOIX-B-01</x:v>
      </x:c>
      <x:c r="B4205" s="127" t="str">
        <x:v>D6-H-V5-CNS-M10</x:v>
      </x:c>
      <x:c r="C4205" s="127" t="str">
        <x:v>CHOIX</x:v>
      </x:c>
      <x:c r="D4205" s="127" t="str">
        <x:v>B</x:v>
      </x:c>
      <x:c r="E4205" s="128" t="n">
        <x:v>1</x:v>
      </x:c>
      <x:c r="F4205" s="127" t="str">
        <x:v>Joueur</x:v>
      </x:c>
      <x:c r="G4205" s="127" t="str">
        <x:v>Une seconde équipe prend aussi les charges lourdes.</x:v>
      </x:c>
      <x:c r="H4205" s="127" t="str">
        <x:v>Regarder la personne ou l’appui concerné ; intention, pas résultat.</x:v>
      </x:c>
      <x:c r="I4205" s="127" t="str">
        <x:v>Approche disponible dans l’état réel de la scène ; accord des personnes impliquées.</x:v>
      </x:c>
      <x:c r="J4205" s="127" t="str">
        <x:v>Missions spéciales du vaisseau de clan</x:v>
      </x:c>
      <x:c r="K4205" s="130" t="n">
        <x:v>8</x:v>
      </x:c>
    </x:row>
    <x:row r="4206" ht="44" customHeight="1">
      <x:c r="A4206" s="121" t="str">
        <x:v>D6-H-V5-CNS-M10-REPONSE-B-01</x:v>
      </x:c>
      <x:c r="B4206" s="122" t="str">
        <x:v>D6-H-V5-CNS-M10</x:v>
      </x:c>
      <x:c r="C4206" s="122" t="str">
        <x:v>REPONSE</x:v>
      </x:c>
      <x:c r="D4206" s="122" t="str">
        <x:v>B</x:v>
      </x:c>
      <x:c r="E4206" s="123" t="n">
        <x:v>1</x:v>
      </x:c>
      <x:c r="F4206" s="122" t="str">
        <x:v>Orek</x:v>
      </x:c>
      <x:c r="G4206" s="122" t="str">
        <x:v>Je n’engage ces porteurs qu’après l’ouverture du passage des personnes.</x:v>
      </x:c>
      <x:c r="H4206" s="122" t="str">
        <x:v>Réponse au choix retenu ; les autres réponses ne sont pas jouées.</x:v>
      </x:c>
      <x:c r="I4206" s="122" t="str">
        <x:v>Approche disponible dans l’état réel de la scène ; accord des personnes impliquées.</x:v>
      </x:c>
      <x:c r="J4206" s="122" t="str">
        <x:v>Missions spéciales du vaisseau de clan</x:v>
      </x:c>
      <x:c r="K4206" s="125" t="n">
        <x:v>10</x:v>
      </x:c>
    </x:row>
    <x:row r="4207" ht="104" customHeight="1">
      <x:c r="A4207" s="126" t="str">
        <x:v>D6-H-V5-CNS-M11-OUV---01</x:v>
      </x:c>
      <x:c r="B4207" s="127" t="str">
        <x:v>D6-H-V5-CNS-M11</x:v>
      </x:c>
      <x:c r="C4207" s="127" t="str">
        <x:v>OUV</x:v>
      </x:c>
      <x:c r="D4207" s="127" t="str">
        <x:v>-</x:v>
      </x:c>
      <x:c r="E4207" s="128" t="n">
        <x:v>1</x:v>
      </x:c>
      <x:c r="F4207" s="127" t="str">
        <x:v>Erek</x:v>
      </x:c>
      <x:c r="G4207" s="127" t="str">
        <x:v>Leurs balises détournent les bêtes. Elles nous détournent aussi du vrai retour.</x:v>
      </x:c>
      <x:c r="H4207" s="127" t="str">
        <x:v>Le locuteur regarde le détail matériel concerné ; clic bref ou inclinaison du masque, sans traduction lexicale inventée.</x:v>
      </x:c>
      <x:c r="I4207" s="127" t="str">
        <x:v>Signal de navette alliée ; forêt accessible ; La Veille Partagée opérationnelle en fin Elite ; accès réel au monde ou à la base, personnes disponibles et volontaires, effectif dans la capacité du palier ; un objectif ne reçoit son résultat qu’après l’action effectivement jouée.</x:v>
      </x:c>
      <x:c r="J4207" s="127" t="str">
        <x:v>Missions spéciales du vaisseau de clan</x:v>
      </x:c>
      <x:c r="K4207" s="130" t="n">
        <x:v>12</x:v>
      </x:c>
    </x:row>
    <x:row r="4208" ht="74" customHeight="1">
      <x:c r="A4208" s="121" t="str">
        <x:v>D6-H-V5-CNS-M11-SUCCES---01</x:v>
      </x:c>
      <x:c r="B4208" s="122" t="str">
        <x:v>D6-H-V5-CNS-M11</x:v>
      </x:c>
      <x:c r="C4208" s="122" t="str">
        <x:v>SUCCES</x:v>
      </x:c>
      <x:c r="D4208" s="122" t="str">
        <x:v>-</x:v>
      </x:c>
      <x:c r="E4208" s="123" t="n">
        <x:v>1</x:v>
      </x:c>
      <x:c r="F4208" s="122" t="str">
        <x:v>Erek</x:v>
      </x:c>
      <x:c r="G4208" s="122" t="str">
        <x:v>Les présents ont atteint l’extraction annoncée ; la coque garde son état réel.</x:v>
      </x:c>
      <x:c r="H4208" s="122" t="str">
        <x:v>Après le geste final réellement réussi ; regard ou main vers son résultat visible.</x:v>
      </x:c>
      <x:c r="I4208" s="122" t="str">
        <x:v>Résultat correspondant effectivement constaté ; remplace ou supprime la ligne si choix de refus/différé/observation. Ne jamais jouer une victoire non acquise.</x:v>
      </x:c>
      <x:c r="J4208" s="122" t="str">
        <x:v>Missions spéciales du vaisseau de clan</x:v>
      </x:c>
      <x:c r="K4208" s="125" t="n">
        <x:v>13</x:v>
      </x:c>
    </x:row>
    <x:row r="4209" ht="44" customHeight="1">
      <x:c r="A4209" s="126" t="str">
        <x:v>D6-H-V5-CNS-M11-ECHEC---01</x:v>
      </x:c>
      <x:c r="B4209" s="127" t="str">
        <x:v>D6-H-V5-CNS-M11</x:v>
      </x:c>
      <x:c r="C4209" s="127" t="str">
        <x:v>ECHEC</x:v>
      </x:c>
      <x:c r="D4209" s="127" t="str">
        <x:v>-</x:v>
      </x:c>
      <x:c r="E4209" s="128" t="n">
        <x:v>1</x:v>
      </x:c>
      <x:c r="F4209" s="127" t="str">
        <x:v>Erek</x:v>
      </x:c>
      <x:c r="G4209" s="127" t="str">
        <x:v>Ce repère était destiné à la faune. Revenons aux traces des survivants.</x:v>
      </x:c>
      <x:c r="H4209" s="127" t="str">
        <x:v>Au dernier état stable ; geste arrêté, aucune perte ou casse ajoutée par la réplique.</x:v>
      </x:c>
      <x:c r="I4209" s="127" t="str">
        <x:v>Échec ou blocage correspondant effectivement observé ; les dégâts, objets et positions persistent.</x:v>
      </x:c>
      <x:c r="J4209" s="127" t="str">
        <x:v>Missions spéciales du vaisseau de clan</x:v>
      </x:c>
      <x:c r="K4209" s="130" t="n">
        <x:v>12</x:v>
      </x:c>
    </x:row>
    <x:row r="4210" ht="44" customHeight="1">
      <x:c r="A4210" s="121" t="str">
        <x:v>D6-H-V5-CNS-M11-REPRISE---01</x:v>
      </x:c>
      <x:c r="B4210" s="122" t="str">
        <x:v>D6-H-V5-CNS-M11</x:v>
      </x:c>
      <x:c r="C4210" s="122" t="str">
        <x:v>REPRISE</x:v>
      </x:c>
      <x:c r="D4210" s="122" t="str">
        <x:v>-</x:v>
      </x:c>
      <x:c r="E4210" s="123" t="n">
        <x:v>1</x:v>
      </x:c>
      <x:c r="F4210" s="122" t="str">
        <x:v>Erek</x:v>
      </x:c>
      <x:c r="G4210" s="122" t="str">
        <x:v>La coque est atteinte. Il reste à confirmer l’appareil et le trajet de sortie.</x:v>
      </x:c>
      <x:c r="H4210" s="122" t="str">
        <x:v>Désigne l’étape encore inachevée sans répéter les gestes déjà validés.</x:v>
      </x:c>
      <x:c r="I4210" s="122" t="str">
        <x:v>Réinteraction volontaire après interruption ; état de l’action conservé.</x:v>
      </x:c>
      <x:c r="J4210" s="122" t="str">
        <x:v>Missions spéciales du vaisseau de clan</x:v>
      </x:c>
      <x:c r="K4210" s="125" t="n">
        <x:v>14</x:v>
      </x:c>
    </x:row>
    <x:row r="4211" ht="44" customHeight="1">
      <x:c r="A4211" s="126" t="str">
        <x:v>D6-H-V5-CNS-M11-CHOIX-A-01</x:v>
      </x:c>
      <x:c r="B4211" s="127" t="str">
        <x:v>D6-H-V5-CNS-M11</x:v>
      </x:c>
      <x:c r="C4211" s="127" t="str">
        <x:v>CHOIX</x:v>
      </x:c>
      <x:c r="D4211" s="127" t="str">
        <x:v>A</x:v>
      </x:c>
      <x:c r="E4211" s="128" t="n">
        <x:v>1</x:v>
      </x:c>
      <x:c r="F4211" s="127" t="str">
        <x:v>Joueur</x:v>
      </x:c>
      <x:c r="G4211" s="127" t="str">
        <x:v>Réparons la navette pour un départ court.</x:v>
      </x:c>
      <x:c r="H4211" s="127" t="str">
        <x:v>Regarder la personne ou l’appui concerné ; intention, pas résultat.</x:v>
      </x:c>
      <x:c r="I4211" s="127" t="str">
        <x:v>Approche disponible dans l’état réel de la scène ; accord des personnes impliquées.</x:v>
      </x:c>
      <x:c r="J4211" s="127" t="str">
        <x:v>Missions spéciales du vaisseau de clan</x:v>
      </x:c>
      <x:c r="K4211" s="130" t="n">
        <x:v>7</x:v>
      </x:c>
    </x:row>
    <x:row r="4212" ht="44" customHeight="1">
      <x:c r="A4212" s="121" t="str">
        <x:v>D6-H-V5-CNS-M11-REPONSE-A-01</x:v>
      </x:c>
      <x:c r="B4212" s="122" t="str">
        <x:v>D6-H-V5-CNS-M11</x:v>
      </x:c>
      <x:c r="C4212" s="122" t="str">
        <x:v>REPONSE</x:v>
      </x:c>
      <x:c r="D4212" s="122" t="str">
        <x:v>A</x:v>
      </x:c>
      <x:c r="E4212" s="123" t="n">
        <x:v>1</x:v>
      </x:c>
      <x:c r="F4212" s="122" t="str">
        <x:v>Erek</x:v>
      </x:c>
      <x:c r="G4212" s="122" t="str">
        <x:v>Je dois voir la coque et essayer le poste. Les pièces seules ne la feront pas partir.</x:v>
      </x:c>
      <x:c r="H4212" s="122" t="str">
        <x:v>Réponse au choix retenu ; les autres réponses ne sont pas jouées.</x:v>
      </x:c>
      <x:c r="I4212" s="122" t="str">
        <x:v>Approche disponible dans l’état réel de la scène ; accord des personnes impliquées.</x:v>
      </x:c>
      <x:c r="J4212" s="122" t="str">
        <x:v>Missions spéciales du vaisseau de clan</x:v>
      </x:c>
      <x:c r="K4212" s="125" t="n">
        <x:v>17</x:v>
      </x:c>
    </x:row>
    <x:row r="4213" ht="44" customHeight="1">
      <x:c r="A4213" s="126" t="str">
        <x:v>D6-H-V5-CNS-M11-CHOIX-B-01</x:v>
      </x:c>
      <x:c r="B4213" s="127" t="str">
        <x:v>D6-H-V5-CNS-M11</x:v>
      </x:c>
      <x:c r="C4213" s="127" t="str">
        <x:v>CHOIX</x:v>
      </x:c>
      <x:c r="D4213" s="127" t="str">
        <x:v>B</x:v>
      </x:c>
      <x:c r="E4213" s="128" t="n">
        <x:v>1</x:v>
      </x:c>
      <x:c r="F4213" s="127" t="str">
        <x:v>Joueur</x:v>
      </x:c>
      <x:c r="G4213" s="127" t="str">
        <x:v>La coque reste. Un second appareil prendra les survivants.</x:v>
      </x:c>
      <x:c r="H4213" s="127" t="str">
        <x:v>Regarder la personne ou l’appui concerné ; intention, pas résultat.</x:v>
      </x:c>
      <x:c r="I4213" s="127" t="str">
        <x:v>Approche disponible dans l’état réel de la scène ; accord des personnes impliquées.</x:v>
      </x:c>
      <x:c r="J4213" s="127" t="str">
        <x:v>Missions spéciales du vaisseau de clan</x:v>
      </x:c>
      <x:c r="K4213" s="130" t="n">
        <x:v>9</x:v>
      </x:c>
    </x:row>
    <x:row r="4214" ht="44" customHeight="1">
      <x:c r="A4214" s="121" t="str">
        <x:v>D6-H-V5-CNS-M11-REPONSE-B-01</x:v>
      </x:c>
      <x:c r="B4214" s="122" t="str">
        <x:v>D6-H-V5-CNS-M11</x:v>
      </x:c>
      <x:c r="C4214" s="122" t="str">
        <x:v>REPONSE</x:v>
      </x:c>
      <x:c r="D4214" s="122" t="str">
        <x:v>B</x:v>
      </x:c>
      <x:c r="E4214" s="123" t="n">
        <x:v>1</x:v>
      </x:c>
      <x:c r="F4214" s="122" t="str">
        <x:v>Rava</x:v>
      </x:c>
      <x:c r="G4214" s="122" t="str">
        <x:v>Je prépare une clairière et son approche avant de les déplacer.</x:v>
      </x:c>
      <x:c r="H4214" s="122" t="str">
        <x:v>Réponse au choix retenu ; les autres réponses ne sont pas jouées.</x:v>
      </x:c>
      <x:c r="I4214" s="122" t="str">
        <x:v>Approche disponible dans l’état réel de la scène ; accord des personnes impliquées.</x:v>
      </x:c>
      <x:c r="J4214" s="122" t="str">
        <x:v>Missions spéciales du vaisseau de clan</x:v>
      </x:c>
      <x:c r="K4214" s="125" t="n">
        <x:v>11</x:v>
      </x:c>
    </x:row>
    <x:row r="4215" ht="179" customHeight="1">
      <x:c r="A4215" s="126" t="str">
        <x:v>D6-H-V5-CNS-M12-OUV---01</x:v>
      </x:c>
      <x:c r="B4215" s="127" t="str">
        <x:v>D6-H-V5-CNS-M12</x:v>
      </x:c>
      <x:c r="C4215" s="127" t="str">
        <x:v>OUV</x:v>
      </x:c>
      <x:c r="D4215" s="127" t="str">
        <x:v>-</x:v>
      </x:c>
      <x:c r="E4215" s="128" t="n">
        <x:v>1</x:v>
      </x:c>
      <x:c r="F4215" s="127" t="str">
        <x:v>Mara Venn</x:v>
      </x:c>
      <x:c r="G4215" s="127" t="str">
        <x:v>Il est de mon réseau. Je le cherche par le nord ; après l’extraction, je repars par le trajet convenu.</x:v>
      </x:c>
      <x:c r="H4215" s="127" t="str">
        <x:v>Le locuteur regarde le détail matériel concerné ; clic bref ou inclinaison du masque, sans traduction lexicale inventée.</x:v>
      </x:c>
      <x:c r="I4215" s="127" t="str">
        <x:v>O5 après rencontre ; mission volontaire avant EXP10/O5-M24 ou contact ultérieur consenti ; La Veille Partagée opérationnelle en fin Elite ; accès réel au monde ou à la base, personnes disponibles et volontaires, effectif dans la capacité du palier ; un objectif ne reçoit son résultat qu’après l’action effectivement jouée. O5-M24 terminé avec embarquement et départ de Mara observés sur son propre transport ; invitation ultérieure acceptée ; Mara vivante, disponible, ayant explicitement accepté cette sortie et sa médiation de communication.</x:v>
      </x:c>
      <x:c r="J4215" s="127" t="str">
        <x:v>Missions spéciales du vaisseau de clan</x:v>
      </x:c>
      <x:c r="K4215" s="130" t="n">
        <x:v>20</x:v>
      </x:c>
    </x:row>
    <x:row r="4216" ht="74" customHeight="1">
      <x:c r="A4216" s="121" t="str">
        <x:v>D6-H-V5-CNS-M12-SUCCES---01</x:v>
      </x:c>
      <x:c r="B4216" s="122" t="str">
        <x:v>D6-H-V5-CNS-M12</x:v>
      </x:c>
      <x:c r="C4216" s="122" t="str">
        <x:v>SUCCES</x:v>
      </x:c>
      <x:c r="D4216" s="122" t="str">
        <x:v>-</x:v>
      </x:c>
      <x:c r="E4216" s="123" t="n">
        <x:v>1</x:v>
      </x:c>
      <x:c r="F4216" s="122" t="str">
        <x:v>Mara Venn</x:v>
      </x:c>
      <x:c r="G4216" s="122" t="str">
        <x:v>La personne retrouvée a rejoint l’extraction. Je continue vers ma destination.</x:v>
      </x:c>
      <x:c r="H4216" s="122" t="str">
        <x:v>Après le geste final réellement réussi ; regard ou main vers son résultat visible.</x:v>
      </x:c>
      <x:c r="I4216" s="122" t="str">
        <x:v>Résultat correspondant effectivement constaté ; remplace ou supprime la ligne si choix de refus/différé/observation. Ne jamais jouer une victoire non acquise.</x:v>
      </x:c>
      <x:c r="J4216" s="122" t="str">
        <x:v>Missions spéciales du vaisseau de clan</x:v>
      </x:c>
      <x:c r="K4216" s="125" t="n">
        <x:v>11</x:v>
      </x:c>
    </x:row>
    <x:row r="4217" ht="44" customHeight="1">
      <x:c r="A4217" s="126" t="str">
        <x:v>D6-H-V5-CNS-M12-ECHEC---01</x:v>
      </x:c>
      <x:c r="B4217" s="127" t="str">
        <x:v>D6-H-V5-CNS-M12</x:v>
      </x:c>
      <x:c r="C4217" s="127" t="str">
        <x:v>ECHEC</x:v>
      </x:c>
      <x:c r="D4217" s="127" t="str">
        <x:v>-</x:v>
      </x:c>
      <x:c r="E4217" s="128" t="n">
        <x:v>1</x:v>
      </x:c>
      <x:c r="F4217" s="127" t="str">
        <x:v>Mara Venn</x:v>
      </x:c>
      <x:c r="G4217" s="127" t="str">
        <x:v>Nous n’avons pas atteint l’objectif. Cela ne change pas notre accord de départ.</x:v>
      </x:c>
      <x:c r="H4217" s="127" t="str">
        <x:v>Au dernier état stable ; geste arrêté, aucune perte ou casse ajoutée par la réplique.</x:v>
      </x:c>
      <x:c r="I4217" s="127" t="str">
        <x:v>Échec ou blocage correspondant effectivement observé ; les dégâts, objets et positions persistent.</x:v>
      </x:c>
      <x:c r="J4217" s="127" t="str">
        <x:v>Missions spéciales du vaisseau de clan</x:v>
      </x:c>
      <x:c r="K4217" s="130" t="n">
        <x:v>13</x:v>
      </x:c>
    </x:row>
    <x:row r="4218" ht="44" customHeight="1">
      <x:c r="A4218" s="121" t="str">
        <x:v>D6-H-V5-CNS-M12-REPRISE---01</x:v>
      </x:c>
      <x:c r="B4218" s="122" t="str">
        <x:v>D6-H-V5-CNS-M12</x:v>
      </x:c>
      <x:c r="C4218" s="122" t="str">
        <x:v>REPRISE</x:v>
      </x:c>
      <x:c r="D4218" s="122" t="str">
        <x:v>-</x:v>
      </x:c>
      <x:c r="E4218" s="123" t="n">
        <x:v>1</x:v>
      </x:c>
      <x:c r="F4218" s="122" t="str">
        <x:v>Mara Venn</x:v>
      </x:c>
      <x:c r="G4218" s="122" t="str">
        <x:v>Je peux encore mener cette partie du trajet, tant que notre fenêtre tient.</x:v>
      </x:c>
      <x:c r="H4218" s="122" t="str">
        <x:v>Désigne l’étape encore inachevée sans répéter les gestes déjà validés.</x:v>
      </x:c>
      <x:c r="I4218" s="122" t="str">
        <x:v>Réinteraction volontaire après interruption ; état de l’action conservé.</x:v>
      </x:c>
      <x:c r="J4218" s="122" t="str">
        <x:v>Missions spéciales du vaisseau de clan</x:v>
      </x:c>
      <x:c r="K4218" s="125" t="n">
        <x:v>13</x:v>
      </x:c>
    </x:row>
    <x:row r="4219" ht="44" customHeight="1">
      <x:c r="A4219" s="126" t="str">
        <x:v>D6-H-V5-CNS-M12-CHOIX-A-01</x:v>
      </x:c>
      <x:c r="B4219" s="127" t="str">
        <x:v>D6-H-V5-CNS-M12</x:v>
      </x:c>
      <x:c r="C4219" s="127" t="str">
        <x:v>CHOIX</x:v>
      </x:c>
      <x:c r="D4219" s="127" t="str">
        <x:v>A</x:v>
      </x:c>
      <x:c r="E4219" s="128" t="n">
        <x:v>1</x:v>
      </x:c>
      <x:c r="F4219" s="127" t="str">
        <x:v>Joueur</x:v>
      </x:c>
      <x:c r="G4219" s="127" t="str">
        <x:v>Montre ta piste. Nous la suivons.</x:v>
      </x:c>
      <x:c r="H4219" s="127" t="str">
        <x:v>Regarder la personne ou l’appui concerné ; intention, pas résultat.</x:v>
      </x:c>
      <x:c r="I4219" s="127" t="str">
        <x:v>Approche disponible dans l’état réel de la scène ; accord des personnes impliquées.</x:v>
      </x:c>
      <x:c r="J4219" s="127" t="str">
        <x:v>Missions spéciales du vaisseau de clan</x:v>
      </x:c>
      <x:c r="K4219" s="130" t="n">
        <x:v>6</x:v>
      </x:c>
    </x:row>
    <x:row r="4220" ht="44" customHeight="1">
      <x:c r="A4220" s="121" t="str">
        <x:v>D6-H-V5-CNS-M12-REPONSE-A-01</x:v>
      </x:c>
      <x:c r="B4220" s="122" t="str">
        <x:v>D6-H-V5-CNS-M12</x:v>
      </x:c>
      <x:c r="C4220" s="122" t="str">
        <x:v>REPONSE</x:v>
      </x:c>
      <x:c r="D4220" s="122" t="str">
        <x:v>A</x:v>
      </x:c>
      <x:c r="E4220" s="123" t="n">
        <x:v>1</x:v>
      </x:c>
      <x:c r="F4220" s="122" t="str">
        <x:v>Mara Venn</x:v>
      </x:c>
      <x:c r="G4220" s="122" t="str">
        <x:v>Regarde ce pli de terrain. Mes marques prennent la gorge, pas la crête.</x:v>
      </x:c>
      <x:c r="H4220" s="122" t="str">
        <x:v>Réponse au choix retenu ; les autres réponses ne sont pas jouées.</x:v>
      </x:c>
      <x:c r="I4220" s="122" t="str">
        <x:v>Approche disponible dans l’état réel de la scène ; accord des personnes impliquées.</x:v>
      </x:c>
      <x:c r="J4220" s="122" t="str">
        <x:v>Missions spéciales du vaisseau de clan</x:v>
      </x:c>
      <x:c r="K4220" s="125" t="n">
        <x:v>13</x:v>
      </x:c>
    </x:row>
    <x:row r="4221" ht="44" customHeight="1">
      <x:c r="A4221" s="126" t="str">
        <x:v>D6-H-V5-CNS-M12-CHOIX-B-01</x:v>
      </x:c>
      <x:c r="B4221" s="127" t="str">
        <x:v>D6-H-V5-CNS-M12</x:v>
      </x:c>
      <x:c r="C4221" s="127" t="str">
        <x:v>CHOIX</x:v>
      </x:c>
      <x:c r="D4221" s="127" t="str">
        <x:v>B</x:v>
      </x:c>
      <x:c r="E4221" s="128" t="n">
        <x:v>1</x:v>
      </x:c>
      <x:c r="F4221" s="127" t="str">
        <x:v>Joueur</x:v>
      </x:c>
      <x:c r="G4221" s="127" t="str">
        <x:v>Je propose une diversion visible. Tu choisis si elle sert ton passage.</x:v>
      </x:c>
      <x:c r="H4221" s="127" t="str">
        <x:v>Regarder la personne ou l’appui concerné ; intention, pas résultat.</x:v>
      </x:c>
      <x:c r="I4221" s="127" t="str">
        <x:v>Approche disponible dans l’état réel de la scène ; accord des personnes impliquées.</x:v>
      </x:c>
      <x:c r="J4221" s="127" t="str">
        <x:v>Missions spéciales du vaisseau de clan</x:v>
      </x:c>
      <x:c r="K4221" s="130" t="n">
        <x:v>12</x:v>
      </x:c>
    </x:row>
    <x:row r="4222" ht="44" customHeight="1">
      <x:c r="A4222" s="121" t="str">
        <x:v>D6-H-V5-CNS-M12-REPONSE-B-01</x:v>
      </x:c>
      <x:c r="B4222" s="122" t="str">
        <x:v>D6-H-V5-CNS-M12</x:v>
      </x:c>
      <x:c r="C4222" s="122" t="str">
        <x:v>REPONSE</x:v>
      </x:c>
      <x:c r="D4222" s="122" t="str">
        <x:v>B</x:v>
      </x:c>
      <x:c r="E4222" s="123" t="n">
        <x:v>1</x:v>
      </x:c>
      <x:c r="F4222" s="122" t="str">
        <x:v>Mara Venn</x:v>
      </x:c>
      <x:c r="G4222" s="122" t="str">
        <x:v>Montre où tu comptes les attirer. Si cela ferme le nord, je la refuse.</x:v>
      </x:c>
      <x:c r="H4222" s="122" t="str">
        <x:v>Réponse au choix retenu ; les autres réponses ne sont pas jouées.</x:v>
      </x:c>
      <x:c r="I4222" s="122" t="str">
        <x:v>Approche disponible dans l’état réel de la scène ; accord des personnes impliquées.</x:v>
      </x:c>
      <x:c r="J4222" s="122" t="str">
        <x:v>Missions spéciales du vaisseau de clan</x:v>
      </x:c>
      <x:c r="K4222" s="125" t="n">
        <x:v>14</x:v>
      </x:c>
    </x:row>
    <x:row r="4223" ht="104" customHeight="1">
      <x:c r="A4223" s="126" t="str">
        <x:v>D6-H-V5-CNS-M13-OUV---01</x:v>
      </x:c>
      <x:c r="B4223" s="127" t="str">
        <x:v>D6-H-V5-CNS-M13</x:v>
      </x:c>
      <x:c r="C4223" s="127" t="str">
        <x:v>OUV</x:v>
      </x:c>
      <x:c r="D4223" s="127" t="str">
        <x:v>-</x:v>
      </x:c>
      <x:c r="E4223" s="128" t="n">
        <x:v>1</x:v>
      </x:c>
      <x:c r="F4223" s="127" t="str">
        <x:v>Rival des Trois Hauteurs</x:v>
      </x:c>
      <x:c r="G4223" s="127" t="str">
        <x:v>Tu regardes souvent les autres prendre la hauteur. Aujourd’hui, je veux voir tes propres appuis.</x:v>
      </x:c>
      <x:c r="H4223" s="127" t="str">
        <x:v>Le locuteur regarde le détail matériel concerné ; clic bref ou inclinaison du masque, sans traduction lexicale inventée.</x:v>
      </x:c>
      <x:c r="I4223" s="127" t="str">
        <x:v>Défi local accepté ; aucun rite commun en cours ; La Veille Partagée opérationnelle en fin Elite ; accès réel au monde ou à la base, personnes disponibles et volontaires, effectif dans la capacité du palier ; un objectif ne reçoit son résultat qu’après l’action effectivement jouée.</x:v>
      </x:c>
      <x:c r="J4223" s="127" t="str">
        <x:v>Missions spéciales du vaisseau de clan</x:v>
      </x:c>
      <x:c r="K4223" s="130" t="n">
        <x:v>15</x:v>
      </x:c>
    </x:row>
    <x:row r="4224" ht="74" customHeight="1">
      <x:c r="A4224" s="121" t="str">
        <x:v>D6-H-V5-CNS-M13-SUCCES---01</x:v>
      </x:c>
      <x:c r="B4224" s="122" t="str">
        <x:v>D6-H-V5-CNS-M13</x:v>
      </x:c>
      <x:c r="C4224" s="122" t="str">
        <x:v>SUCCES</x:v>
      </x:c>
      <x:c r="D4224" s="122" t="str">
        <x:v>-</x:v>
      </x:c>
      <x:c r="E4224" s="123" t="n">
        <x:v>1</x:v>
      </x:c>
      <x:c r="F4224" s="122" t="str">
        <x:v>Rival des Trois Hauteurs</x:v>
      </x:c>
      <x:c r="G4224" s="122" t="str">
        <x:v>Le terme convenu est atteint. Notre résultat reste celui que nous venons de jouer.</x:v>
      </x:c>
      <x:c r="H4224" s="122" t="str">
        <x:v>Après le geste final réellement réussi ; regard ou main vers son résultat visible.</x:v>
      </x:c>
      <x:c r="I4224" s="122" t="str">
        <x:v>Résultat correspondant effectivement constaté ; remplace ou supprime la ligne si choix de refus/différé/observation. Ne jamais jouer une victoire non acquise.</x:v>
      </x:c>
      <x:c r="J4224" s="122" t="str">
        <x:v>Missions spéciales du vaisseau de clan</x:v>
      </x:c>
      <x:c r="K4224" s="125" t="n">
        <x:v>14</x:v>
      </x:c>
    </x:row>
    <x:row r="4225" ht="44" customHeight="1">
      <x:c r="A4225" s="126" t="str">
        <x:v>D6-H-V5-CNS-M13-ECHEC---01</x:v>
      </x:c>
      <x:c r="B4225" s="127" t="str">
        <x:v>D6-H-V5-CNS-M13</x:v>
      </x:c>
      <x:c r="C4225" s="127" t="str">
        <x:v>ECHEC</x:v>
      </x:c>
      <x:c r="D4225" s="127" t="str">
        <x:v>-</x:v>
      </x:c>
      <x:c r="E4225" s="128" t="n">
        <x:v>1</x:v>
      </x:c>
      <x:c r="F4225" s="127" t="str">
        <x:v>Rival des Trois Hauteurs</x:v>
      </x:c>
      <x:c r="G4225" s="127" t="str">
        <x:v>Cette fois, ta position a cédé. Ton rang n’était pas dans le cercle.</x:v>
      </x:c>
      <x:c r="H4225" s="127" t="str">
        <x:v>Au dernier état stable ; geste arrêté, aucune perte ou casse ajoutée par la réplique.</x:v>
      </x:c>
      <x:c r="I4225" s="127" t="str">
        <x:v>Échec ou blocage correspondant effectivement observé ; les dégâts, objets et positions persistent.</x:v>
      </x:c>
      <x:c r="J4225" s="127" t="str">
        <x:v>Missions spéciales du vaisseau de clan</x:v>
      </x:c>
      <x:c r="K4225" s="130" t="n">
        <x:v>13</x:v>
      </x:c>
    </x:row>
    <x:row r="4226" ht="44" customHeight="1">
      <x:c r="A4226" s="121" t="str">
        <x:v>D6-H-V5-CNS-M13-REPRISE---01</x:v>
      </x:c>
      <x:c r="B4226" s="122" t="str">
        <x:v>D6-H-V5-CNS-M13</x:v>
      </x:c>
      <x:c r="C4226" s="122" t="str">
        <x:v>REPRISE</x:v>
      </x:c>
      <x:c r="D4226" s="122" t="str">
        <x:v>-</x:v>
      </x:c>
      <x:c r="E4226" s="123" t="n">
        <x:v>1</x:v>
      </x:c>
      <x:c r="F4226" s="122" t="str">
        <x:v>Rival des Trois Hauteurs</x:v>
      </x:c>
      <x:c r="G4226" s="122" t="str">
        <x:v>Les règles sont acceptées. Nous reprenons au départ de l’épreuve disponible.</x:v>
      </x:c>
      <x:c r="H4226" s="122" t="str">
        <x:v>Désigne l’étape encore inachevée sans répéter les gestes déjà validés.</x:v>
      </x:c>
      <x:c r="I4226" s="122" t="str">
        <x:v>Réinteraction volontaire après interruption ; état de l’action conservé.</x:v>
      </x:c>
      <x:c r="J4226" s="122" t="str">
        <x:v>Missions spéciales du vaisseau de clan</x:v>
      </x:c>
      <x:c r="K4226" s="125" t="n">
        <x:v>11</x:v>
      </x:c>
    </x:row>
    <x:row r="4227" ht="44" customHeight="1">
      <x:c r="A4227" s="126" t="str">
        <x:v>D6-H-V5-CNS-M13-CHOIX-A-01</x:v>
      </x:c>
      <x:c r="B4227" s="127" t="str">
        <x:v>D6-H-V5-CNS-M13</x:v>
      </x:c>
      <x:c r="C4227" s="127" t="str">
        <x:v>CHOIX</x:v>
      </x:c>
      <x:c r="D4227" s="127" t="str">
        <x:v>A</x:v>
      </x:c>
      <x:c r="E4227" s="128" t="n">
        <x:v>1</x:v>
      </x:c>
      <x:c r="F4227" s="127" t="str">
        <x:v>Joueur</x:v>
      </x:c>
      <x:c r="G4227" s="127" t="str">
        <x:v>Un duel bref. La touche convenue termine l’épreuve.</x:v>
      </x:c>
      <x:c r="H4227" s="127" t="str">
        <x:v>Regarder la personne ou l’appui concerné ; intention, pas résultat.</x:v>
      </x:c>
      <x:c r="I4227" s="127" t="str">
        <x:v>Approche disponible dans l’état réel de la scène ; accord des personnes impliquées.</x:v>
      </x:c>
      <x:c r="J4227" s="127" t="str">
        <x:v>Missions spéciales du vaisseau de clan</x:v>
      </x:c>
      <x:c r="K4227" s="130" t="n">
        <x:v>8</x:v>
      </x:c>
    </x:row>
    <x:row r="4228" ht="44" customHeight="1">
      <x:c r="A4228" s="121" t="str">
        <x:v>D6-H-V5-CNS-M13-REPONSE-A-01</x:v>
      </x:c>
      <x:c r="B4228" s="122" t="str">
        <x:v>D6-H-V5-CNS-M13</x:v>
      </x:c>
      <x:c r="C4228" s="122" t="str">
        <x:v>REPONSE</x:v>
      </x:c>
      <x:c r="D4228" s="122" t="str">
        <x:v>A</x:v>
      </x:c>
      <x:c r="E4228" s="123" t="n">
        <x:v>1</x:v>
      </x:c>
      <x:c r="F4228" s="122" t="str">
        <x:v>Rival des Trois Hauteurs</x:v>
      </x:c>
      <x:c r="G4228" s="122" t="str">
        <x:v>Pose la limite. Je ne transformerai pas une touche en poursuite.</x:v>
      </x:c>
      <x:c r="H4228" s="122" t="str">
        <x:v>Réponse au choix retenu ; les autres réponses ne sont pas jouées.</x:v>
      </x:c>
      <x:c r="I4228" s="122" t="str">
        <x:v>Approche disponible dans l’état réel de la scène ; accord des personnes impliquées.</x:v>
      </x:c>
      <x:c r="J4228" s="122" t="str">
        <x:v>Missions spéciales du vaisseau de clan</x:v>
      </x:c>
      <x:c r="K4228" s="125" t="n">
        <x:v>11</x:v>
      </x:c>
    </x:row>
    <x:row r="4229" ht="44" customHeight="1">
      <x:c r="A4229" s="126" t="str">
        <x:v>D6-H-V5-CNS-M13-CHOIX-B-01</x:v>
      </x:c>
      <x:c r="B4229" s="127" t="str">
        <x:v>D6-H-V5-CNS-M13</x:v>
      </x:c>
      <x:c r="C4229" s="127" t="str">
        <x:v>CHOIX</x:v>
      </x:c>
      <x:c r="D4229" s="127" t="str">
        <x:v>B</x:v>
      </x:c>
      <x:c r="E4229" s="128" t="n">
        <x:v>1</x:v>
      </x:c>
      <x:c r="F4229" s="127" t="str">
        <x:v>Joueur</x:v>
      </x:c>
      <x:c r="G4229" s="127" t="str">
        <x:v>Un affrontement plus long, si nos états le permettent.</x:v>
      </x:c>
      <x:c r="H4229" s="127" t="str">
        <x:v>Regarder la personne ou l’appui concerné ; intention, pas résultat.</x:v>
      </x:c>
      <x:c r="I4229" s="127" t="str">
        <x:v>Approche disponible dans l’état réel de la scène ; accord des personnes impliquées.</x:v>
      </x:c>
      <x:c r="J4229" s="127" t="str">
        <x:v>Missions spéciales du vaisseau de clan</x:v>
      </x:c>
      <x:c r="K4229" s="130" t="n">
        <x:v>9</x:v>
      </x:c>
    </x:row>
    <x:row r="4230" ht="44" customHeight="1">
      <x:c r="A4230" s="121" t="str">
        <x:v>D6-H-V5-CNS-M13-REPONSE-B-01</x:v>
      </x:c>
      <x:c r="B4230" s="122" t="str">
        <x:v>D6-H-V5-CNS-M13</x:v>
      </x:c>
      <x:c r="C4230" s="122" t="str">
        <x:v>REPONSE</x:v>
      </x:c>
      <x:c r="D4230" s="122" t="str">
        <x:v>B</x:v>
      </x:c>
      <x:c r="E4230" s="123" t="n">
        <x:v>1</x:v>
      </x:c>
      <x:c r="F4230" s="122" t="str">
        <x:v>Rival des Trois Hauteurs</x:v>
      </x:c>
      <x:c r="G4230" s="122" t="str">
        <x:v>Nous vérifions les deux avant d’entrer. Je ne veux pas battre une parole plus solide que ta jambe.</x:v>
      </x:c>
      <x:c r="H4230" s="122" t="str">
        <x:v>Réponse au choix retenu ; les autres réponses ne sont pas jouées.</x:v>
      </x:c>
      <x:c r="I4230" s="122" t="str">
        <x:v>Approche disponible dans l’état réel de la scène ; accord des personnes impliquées.</x:v>
      </x:c>
      <x:c r="J4230" s="122" t="str">
        <x:v>Missions spéciales du vaisseau de clan</x:v>
      </x:c>
      <x:c r="K4230" s="125" t="n">
        <x:v>18</x:v>
      </x:c>
    </x:row>
    <x:row r="4231" ht="104" customHeight="1">
      <x:c r="A4231" s="126" t="str">
        <x:v>D6-H-V5-CNS-M14-OUV---01</x:v>
      </x:c>
      <x:c r="B4231" s="127" t="str">
        <x:v>D6-H-V5-CNS-M14</x:v>
      </x:c>
      <x:c r="C4231" s="127" t="str">
        <x:v>OUV</x:v>
      </x:c>
      <x:c r="D4231" s="127" t="str">
        <x:v>-</x:v>
      </x:c>
      <x:c r="E4231" s="128" t="n">
        <x:v>1</x:v>
      </x:c>
      <x:c r="F4231" s="127" t="str">
        <x:v>Dépositaire du masque ancien</x:v>
      </x:c>
      <x:c r="G4231" s="127" t="str">
        <x:v>Le masque reste sur son support. Nous discutons de sa garde pendant l’étude.</x:v>
      </x:c>
      <x:c r="H4231" s="127" t="str">
        <x:v>Le locuteur regarde le détail matériel concerné ; clic bref ou inclinaison du masque, sans traduction lexicale inventée.</x:v>
      </x:c>
      <x:c r="I4231" s="127" t="str">
        <x:v>Objet disputé avec droit de défi local ; La Veille Partagée opérationnelle en fin Elite ; accès réel au monde ou à la base, personnes disponibles et volontaires, effectif dans la capacité du palier ; un objectif ne reçoit son résultat qu’après l’action effectivement jouée.</x:v>
      </x:c>
      <x:c r="J4231" s="127" t="str">
        <x:v>Missions spéciales du vaisseau de clan</x:v>
      </x:c>
      <x:c r="K4231" s="130" t="n">
        <x:v>13</x:v>
      </x:c>
    </x:row>
    <x:row r="4232" ht="74" customHeight="1">
      <x:c r="A4232" s="121" t="str">
        <x:v>D6-H-V5-CNS-M14-SUCCES---01</x:v>
      </x:c>
      <x:c r="B4232" s="122" t="str">
        <x:v>D6-H-V5-CNS-M14</x:v>
      </x:c>
      <x:c r="C4232" s="122" t="str">
        <x:v>SUCCES</x:v>
      </x:c>
      <x:c r="D4232" s="122" t="str">
        <x:v>-</x:v>
      </x:c>
      <x:c r="E4232" s="123" t="n">
        <x:v>1</x:v>
      </x:c>
      <x:c r="F4232" s="122" t="str">
        <x:v>Dépositaire du masque ancien</x:v>
      </x:c>
      <x:c r="G4232" s="122" t="str">
        <x:v>L’épreuve achevée attribue la garde annoncée, jusqu’au retour convenu.</x:v>
      </x:c>
      <x:c r="H4232" s="122" t="str">
        <x:v>Après le geste final réellement réussi ; regard ou main vers son résultat visible.</x:v>
      </x:c>
      <x:c r="I4232" s="122" t="str">
        <x:v>Résultat correspondant effectivement constaté ; remplace ou supprime la ligne si choix de refus/différé/observation. Ne jamais jouer une victoire non acquise.</x:v>
      </x:c>
      <x:c r="J4232" s="122" t="str">
        <x:v>Missions spéciales du vaisseau de clan</x:v>
      </x:c>
      <x:c r="K4232" s="125" t="n">
        <x:v>9</x:v>
      </x:c>
    </x:row>
    <x:row r="4233" ht="44" customHeight="1">
      <x:c r="A4233" s="126" t="str">
        <x:v>D6-H-V5-CNS-M14-ECHEC---01</x:v>
      </x:c>
      <x:c r="B4233" s="127" t="str">
        <x:v>D6-H-V5-CNS-M14</x:v>
      </x:c>
      <x:c r="C4233" s="127" t="str">
        <x:v>ECHEC</x:v>
      </x:c>
      <x:c r="D4233" s="127" t="str">
        <x:v>-</x:v>
      </x:c>
      <x:c r="E4233" s="128" t="n">
        <x:v>1</x:v>
      </x:c>
      <x:c r="F4233" s="127" t="str">
        <x:v>Dépositaire du masque ancien</x:v>
      </x:c>
      <x:c r="G4233" s="127" t="str">
        <x:v>L’épreuve est interrompue. Le masque conserve sa garde précédente.</x:v>
      </x:c>
      <x:c r="H4233" s="127" t="str">
        <x:v>Au dernier état stable ; geste arrêté, aucune perte ou casse ajoutée par la réplique.</x:v>
      </x:c>
      <x:c r="I4233" s="127" t="str">
        <x:v>Échec ou blocage correspondant effectivement observé ; les dégâts, objets et positions persistent.</x:v>
      </x:c>
      <x:c r="J4233" s="127" t="str">
        <x:v>Missions spéciales du vaisseau de clan</x:v>
      </x:c>
      <x:c r="K4233" s="130" t="n">
        <x:v>9</x:v>
      </x:c>
    </x:row>
    <x:row r="4234" ht="44" customHeight="1">
      <x:c r="A4234" s="121" t="str">
        <x:v>D6-H-V5-CNS-M14-REPRISE---01</x:v>
      </x:c>
      <x:c r="B4234" s="122" t="str">
        <x:v>D6-H-V5-CNS-M14</x:v>
      </x:c>
      <x:c r="C4234" s="122" t="str">
        <x:v>REPRISE</x:v>
      </x:c>
      <x:c r="D4234" s="122" t="str">
        <x:v>-</x:v>
      </x:c>
      <x:c r="E4234" s="123" t="n">
        <x:v>1</x:v>
      </x:c>
      <x:c r="F4234" s="122" t="str">
        <x:v>Dépositaire du masque ancien</x:v>
      </x:c>
      <x:c r="G4234" s="122" t="str">
        <x:v>Le support est intact. Nous reprenons à l’accord encore nécessaire.</x:v>
      </x:c>
      <x:c r="H4234" s="122" t="str">
        <x:v>Désigne l’étape encore inachevée sans répéter les gestes déjà validés.</x:v>
      </x:c>
      <x:c r="I4234" s="122" t="str">
        <x:v>Réinteraction volontaire après interruption ; état de l’action conservé.</x:v>
      </x:c>
      <x:c r="J4234" s="122" t="str">
        <x:v>Missions spéciales du vaisseau de clan</x:v>
      </x:c>
      <x:c r="K4234" s="125" t="n">
        <x:v>10</x:v>
      </x:c>
    </x:row>
    <x:row r="4235" ht="44" customHeight="1">
      <x:c r="A4235" s="126" t="str">
        <x:v>D6-H-V5-CNS-M14-CHOIX-A-01</x:v>
      </x:c>
      <x:c r="B4235" s="127" t="str">
        <x:v>D6-H-V5-CNS-M14</x:v>
      </x:c>
      <x:c r="C4235" s="127" t="str">
        <x:v>CHOIX</x:v>
      </x:c>
      <x:c r="D4235" s="127" t="str">
        <x:v>A</x:v>
      </x:c>
      <x:c r="E4235" s="128" t="n">
        <x:v>1</x:v>
      </x:c>
      <x:c r="F4235" s="127" t="str">
        <x:v>Joueur</x:v>
      </x:c>
      <x:c r="G4235" s="127" t="str">
        <x:v>Je participe au défi pour cette garde limitée.</x:v>
      </x:c>
      <x:c r="H4235" s="127" t="str">
        <x:v>Regarder la personne ou l’appui concerné ; intention, pas résultat.</x:v>
      </x:c>
      <x:c r="I4235" s="127" t="str">
        <x:v>Approche disponible dans l’état réel de la scène ; accord des personnes impliquées.</x:v>
      </x:c>
      <x:c r="J4235" s="127" t="str">
        <x:v>Missions spéciales du vaisseau de clan</x:v>
      </x:c>
      <x:c r="K4235" s="130" t="n">
        <x:v>8</x:v>
      </x:c>
    </x:row>
    <x:row r="4236" ht="44" customHeight="1">
      <x:c r="A4236" s="121" t="str">
        <x:v>D6-H-V5-CNS-M14-REPONSE-A-01</x:v>
      </x:c>
      <x:c r="B4236" s="122" t="str">
        <x:v>D6-H-V5-CNS-M14</x:v>
      </x:c>
      <x:c r="C4236" s="122" t="str">
        <x:v>REPONSE</x:v>
      </x:c>
      <x:c r="D4236" s="122" t="str">
        <x:v>A</x:v>
      </x:c>
      <x:c r="E4236" s="123" t="n">
        <x:v>1</x:v>
      </x:c>
      <x:c r="F4236" s="122" t="str">
        <x:v>Dépositaire du masque ancien</x:v>
      </x:c>
      <x:c r="G4236" s="122" t="str">
        <x:v>Le terme et le retour de l’objet sont annoncés avant le premier échange.</x:v>
      </x:c>
      <x:c r="H4236" s="122" t="str">
        <x:v>Réponse au choix retenu ; les autres réponses ne sont pas jouées.</x:v>
      </x:c>
      <x:c r="I4236" s="122" t="str">
        <x:v>Approche disponible dans l’état réel de la scène ; accord des personnes impliquées.</x:v>
      </x:c>
      <x:c r="J4236" s="122" t="str">
        <x:v>Missions spéciales du vaisseau de clan</x:v>
      </x:c>
      <x:c r="K4236" s="125" t="n">
        <x:v>13</x:v>
      </x:c>
    </x:row>
    <x:row r="4237" ht="44" customHeight="1">
      <x:c r="A4237" s="126" t="str">
        <x:v>D6-H-V5-CNS-M14-CHOIX-B-01</x:v>
      </x:c>
      <x:c r="B4237" s="127" t="str">
        <x:v>D6-H-V5-CNS-M14</x:v>
      </x:c>
      <x:c r="C4237" s="127" t="str">
        <x:v>CHOIX</x:v>
      </x:c>
      <x:c r="D4237" s="127" t="str">
        <x:v>B</x:v>
      </x:c>
      <x:c r="E4237" s="128" t="n">
        <x:v>1</x:v>
      </x:c>
      <x:c r="F4237" s="127" t="str">
        <x:v>Joueur</x:v>
      </x:c>
      <x:c r="G4237" s="127" t="str">
        <x:v>Je propose une comparaison de piste acceptée par les deux parties.</x:v>
      </x:c>
      <x:c r="H4237" s="127" t="str">
        <x:v>Regarder la personne ou l’appui concerné ; intention, pas résultat.</x:v>
      </x:c>
      <x:c r="I4237" s="127" t="str">
        <x:v>Approche disponible dans l’état réel de la scène ; accord des personnes impliquées.</x:v>
      </x:c>
      <x:c r="J4237" s="127" t="str">
        <x:v>Missions spéciales du vaisseau de clan</x:v>
      </x:c>
      <x:c r="K4237" s="130" t="n">
        <x:v>11</x:v>
      </x:c>
    </x:row>
    <x:row r="4238" ht="44" customHeight="1">
      <x:c r="A4238" s="121" t="str">
        <x:v>D6-H-V5-CNS-M14-REPONSE-B-01</x:v>
      </x:c>
      <x:c r="B4238" s="122" t="str">
        <x:v>D6-H-V5-CNS-M14</x:v>
      </x:c>
      <x:c r="C4238" s="122" t="str">
        <x:v>REPONSE</x:v>
      </x:c>
      <x:c r="D4238" s="122" t="str">
        <x:v>B</x:v>
      </x:c>
      <x:c r="E4238" s="123" t="n">
        <x:v>1</x:v>
      </x:c>
      <x:c r="F4238" s="122" t="str">
        <x:v>Autre dépositaire du masque</x:v>
      </x:c>
      <x:c r="G4238" s="122" t="str">
        <x:v>Si l’autre accepte aussi, elle décidera de cette étude seulement.</x:v>
      </x:c>
      <x:c r="H4238" s="122" t="str">
        <x:v>Réponse au choix retenu ; les autres réponses ne sont pas jouées.</x:v>
      </x:c>
      <x:c r="I4238" s="122" t="str">
        <x:v>Approche disponible dans l’état réel de la scène ; accord des personnes impliquées.</x:v>
      </x:c>
      <x:c r="J4238" s="122" t="str">
        <x:v>Missions spéciales du vaisseau de clan</x:v>
      </x:c>
      <x:c r="K4238" s="125" t="n">
        <x:v>10</x:v>
      </x:c>
    </x:row>
    <x:row r="4239" ht="104" customHeight="1">
      <x:c r="A4239" s="126" t="str">
        <x:v>D6-H-V5-CNS-M15-OUV---01</x:v>
      </x:c>
      <x:c r="B4239" s="127" t="str">
        <x:v>D6-H-V5-CNS-M15</x:v>
      </x:c>
      <x:c r="C4239" s="127" t="str">
        <x:v>OUV</x:v>
      </x:c>
      <x:c r="D4239" s="127" t="str">
        <x:v>-</x:v>
      </x:c>
      <x:c r="E4239" s="128" t="n">
        <x:v>1</x:v>
      </x:c>
      <x:c r="F4239" s="127" t="str">
        <x:v>Rival de la piste comparée</x:v>
      </x:c>
      <x:c r="G4239" s="127" t="str">
        <x:v>Tu verras mes traces avant mon masque. Certaines auront été laissées pour t’attirer.</x:v>
      </x:c>
      <x:c r="H4239" s="127" t="str">
        <x:v>Le locuteur regarde le détail matériel concerné ; clic bref ou inclinaison du masque, sans traduction lexicale inventée.</x:v>
      </x:c>
      <x:c r="I4239" s="127" t="str">
        <x:v>Rival de chasse disponible ; La Veille Partagée opérationnelle en fin Elite ; accès réel au monde ou à la base, personnes disponibles et volontaires, effectif dans la capacité du palier ; un objectif ne reçoit son résultat qu’après l’action effectivement jouée.</x:v>
      </x:c>
      <x:c r="J4239" s="127" t="str">
        <x:v>Missions spéciales du vaisseau de clan</x:v>
      </x:c>
      <x:c r="K4239" s="130" t="n">
        <x:v>13</x:v>
      </x:c>
    </x:row>
    <x:row r="4240" ht="74" customHeight="1">
      <x:c r="A4240" s="121" t="str">
        <x:v>D6-H-V5-CNS-M15-SUCCES---01</x:v>
      </x:c>
      <x:c r="B4240" s="122" t="str">
        <x:v>D6-H-V5-CNS-M15</x:v>
      </x:c>
      <x:c r="C4240" s="122" t="str">
        <x:v>SUCCES</x:v>
      </x:c>
      <x:c r="D4240" s="122" t="str">
        <x:v>-</x:v>
      </x:c>
      <x:c r="E4240" s="123" t="n">
        <x:v>1</x:v>
      </x:c>
      <x:c r="F4240" s="122" t="str">
        <x:v>Rival de la piste comparée</x:v>
      </x:c>
      <x:c r="G4240" s="122" t="str">
        <x:v>La piste et le duel ont chacun leur résultat. Nous savons qui a fait quoi.</x:v>
      </x:c>
      <x:c r="H4240" s="122" t="str">
        <x:v>Après le geste final réellement réussi ; regard ou main vers son résultat visible.</x:v>
      </x:c>
      <x:c r="I4240" s="122" t="str">
        <x:v>Résultat correspondant effectivement constaté ; remplace ou supprime la ligne si choix de refus/différé/observation. Ne jamais jouer une victoire non acquise.</x:v>
      </x:c>
      <x:c r="J4240" s="122" t="str">
        <x:v>Missions spéciales du vaisseau de clan</x:v>
      </x:c>
      <x:c r="K4240" s="125" t="n">
        <x:v>15</x:v>
      </x:c>
    </x:row>
    <x:row r="4241" ht="44" customHeight="1">
      <x:c r="A4241" s="126" t="str">
        <x:v>D6-H-V5-CNS-M15-ECHEC---01</x:v>
      </x:c>
      <x:c r="B4241" s="127" t="str">
        <x:v>D6-H-V5-CNS-M15</x:v>
      </x:c>
      <x:c r="C4241" s="127" t="str">
        <x:v>ECHEC</x:v>
      </x:c>
      <x:c r="D4241" s="127" t="str">
        <x:v>-</x:v>
      </x:c>
      <x:c r="E4241" s="128" t="n">
        <x:v>1</x:v>
      </x:c>
      <x:c r="F4241" s="127" t="str">
        <x:v>Rival de la piste comparée</x:v>
      </x:c>
      <x:c r="G4241" s="127" t="str">
        <x:v>Le leurre t’a placé en dessous. Le combat reste devant toi.</x:v>
      </x:c>
      <x:c r="H4241" s="127" t="str">
        <x:v>Au dernier état stable ; geste arrêté, aucune perte ou casse ajoutée par la réplique.</x:v>
      </x:c>
      <x:c r="I4241" s="127" t="str">
        <x:v>Échec ou blocage correspondant effectivement observé ; les dégâts, objets et positions persistent.</x:v>
      </x:c>
      <x:c r="J4241" s="127" t="str">
        <x:v>Missions spéciales du vaisseau de clan</x:v>
      </x:c>
      <x:c r="K4241" s="130" t="n">
        <x:v>11</x:v>
      </x:c>
    </x:row>
    <x:row r="4242" ht="44" customHeight="1">
      <x:c r="A4242" s="121" t="str">
        <x:v>D6-H-V5-CNS-M15-REPRISE---01</x:v>
      </x:c>
      <x:c r="B4242" s="122" t="str">
        <x:v>D6-H-V5-CNS-M15</x:v>
      </x:c>
      <x:c r="C4242" s="122" t="str">
        <x:v>REPRISE</x:v>
      </x:c>
      <x:c r="D4242" s="122" t="str">
        <x:v>-</x:v>
      </x:c>
      <x:c r="E4242" s="123" t="n">
        <x:v>1</x:v>
      </x:c>
      <x:c r="F4242" s="122" t="str">
        <x:v>Rival de la piste comparée</x:v>
      </x:c>
      <x:c r="G4242" s="122" t="str">
        <x:v>Les marques lues restent connues. Reprends à celle que tu n’as pas encore suivie.</x:v>
      </x:c>
      <x:c r="H4242" s="122" t="str">
        <x:v>Désigne l’étape encore inachevée sans répéter les gestes déjà validés.</x:v>
      </x:c>
      <x:c r="I4242" s="122" t="str">
        <x:v>Réinteraction volontaire après interruption ; état de l’action conservé.</x:v>
      </x:c>
      <x:c r="J4242" s="122" t="str">
        <x:v>Missions spéciales du vaisseau de clan</x:v>
      </x:c>
      <x:c r="K4242" s="125" t="n">
        <x:v>14</x:v>
      </x:c>
    </x:row>
    <x:row r="4243" ht="44" customHeight="1">
      <x:c r="A4243" s="126" t="str">
        <x:v>D6-H-V5-CNS-M15-CHOIX-A-01</x:v>
      </x:c>
      <x:c r="B4243" s="127" t="str">
        <x:v>D6-H-V5-CNS-M15</x:v>
      </x:c>
      <x:c r="C4243" s="127" t="str">
        <x:v>CHOIX</x:v>
      </x:c>
      <x:c r="D4243" s="127" t="str">
        <x:v>A</x:v>
      </x:c>
      <x:c r="E4243" s="128" t="n">
        <x:v>1</x:v>
      </x:c>
      <x:c r="F4243" s="127" t="str">
        <x:v>Joueur</x:v>
      </x:c>
      <x:c r="G4243" s="127" t="str">
        <x:v>Je prends le temps de lire toute la piste.</x:v>
      </x:c>
      <x:c r="H4243" s="127" t="str">
        <x:v>Regarder la personne ou l’appui concerné ; intention, pas résultat.</x:v>
      </x:c>
      <x:c r="I4243" s="127" t="str">
        <x:v>Approche disponible dans l’état réel de la scène ; accord des personnes impliquées.</x:v>
      </x:c>
      <x:c r="J4243" s="127" t="str">
        <x:v>Missions spéciales du vaisseau de clan</x:v>
      </x:c>
      <x:c r="K4243" s="130" t="n">
        <x:v>9</x:v>
      </x:c>
    </x:row>
    <x:row r="4244" ht="44" customHeight="1">
      <x:c r="A4244" s="121" t="str">
        <x:v>D6-H-V5-CNS-M15-REPONSE-A-01</x:v>
      </x:c>
      <x:c r="B4244" s="122" t="str">
        <x:v>D6-H-V5-CNS-M15</x:v>
      </x:c>
      <x:c r="C4244" s="122" t="str">
        <x:v>REPONSE</x:v>
      </x:c>
      <x:c r="D4244" s="122" t="str">
        <x:v>A</x:v>
      </x:c>
      <x:c r="E4244" s="123" t="n">
        <x:v>1</x:v>
      </x:c>
      <x:c r="F4244" s="122" t="str">
        <x:v>Rival de la piste comparée</x:v>
      </x:c>
      <x:c r="G4244" s="122" t="str">
        <x:v>Je gagne ce temps pour choisir ma hauteur. Tu y trouveras peut-être la bonne réponse.</x:v>
      </x:c>
      <x:c r="H4244" s="122" t="str">
        <x:v>Réponse au choix retenu ; les autres réponses ne sont pas jouées.</x:v>
      </x:c>
      <x:c r="I4244" s="122" t="str">
        <x:v>Approche disponible dans l’état réel de la scène ; accord des personnes impliquées.</x:v>
      </x:c>
      <x:c r="J4244" s="122" t="str">
        <x:v>Missions spéciales du vaisseau de clan</x:v>
      </x:c>
      <x:c r="K4244" s="125" t="n">
        <x:v>15</x:v>
      </x:c>
    </x:row>
    <x:row r="4245" ht="44" customHeight="1">
      <x:c r="A4245" s="126" t="str">
        <x:v>D6-H-V5-CNS-M15-CHOIX-B-01</x:v>
      </x:c>
      <x:c r="B4245" s="127" t="str">
        <x:v>D6-H-V5-CNS-M15</x:v>
      </x:c>
      <x:c r="C4245" s="127" t="str">
        <x:v>CHOIX</x:v>
      </x:c>
      <x:c r="D4245" s="127" t="str">
        <x:v>B</x:v>
      </x:c>
      <x:c r="E4245" s="128" t="n">
        <x:v>1</x:v>
      </x:c>
      <x:c r="F4245" s="127" t="str">
        <x:v>Joueur</x:v>
      </x:c>
      <x:c r="G4245" s="127" t="str">
        <x:v>Je t’intercepte sur le premier indice solide.</x:v>
      </x:c>
      <x:c r="H4245" s="127" t="str">
        <x:v>Regarder la personne ou l’appui concerné ; intention, pas résultat.</x:v>
      </x:c>
      <x:c r="I4245" s="127" t="str">
        <x:v>Approche disponible dans l’état réel de la scène ; accord des personnes impliquées.</x:v>
      </x:c>
      <x:c r="J4245" s="127" t="str">
        <x:v>Missions spéciales du vaisseau de clan</x:v>
      </x:c>
      <x:c r="K4245" s="130" t="n">
        <x:v>7</x:v>
      </x:c>
    </x:row>
    <x:row r="4246" ht="44" customHeight="1">
      <x:c r="A4246" s="121" t="str">
        <x:v>D6-H-V5-CNS-M15-REPONSE-B-01</x:v>
      </x:c>
      <x:c r="B4246" s="122" t="str">
        <x:v>D6-H-V5-CNS-M15</x:v>
      </x:c>
      <x:c r="C4246" s="122" t="str">
        <x:v>REPONSE</x:v>
      </x:c>
      <x:c r="D4246" s="122" t="str">
        <x:v>B</x:v>
      </x:c>
      <x:c r="E4246" s="123" t="n">
        <x:v>1</x:v>
      </x:c>
      <x:c r="F4246" s="122" t="str">
        <x:v>Rival de la piste comparée</x:v>
      </x:c>
      <x:c r="G4246" s="122" t="str">
        <x:v>Alors engage ton approche avec ce que tu sais vraiment. Le reste ne t’appartient pas encore.</x:v>
      </x:c>
      <x:c r="H4246" s="122" t="str">
        <x:v>Réponse au choix retenu ; les autres réponses ne sont pas jouées.</x:v>
      </x:c>
      <x:c r="I4246" s="122" t="str">
        <x:v>Approche disponible dans l’état réel de la scène ; accord des personnes impliquées.</x:v>
      </x:c>
      <x:c r="J4246" s="122" t="str">
        <x:v>Missions spéciales du vaisseau de clan</x:v>
      </x:c>
      <x:c r="K4246" s="125" t="n">
        <x:v>16</x:v>
      </x:c>
    </x:row>
    <x:row r="4247" ht="104" customHeight="1">
      <x:c r="A4247" s="126" t="str">
        <x:v>D6-H-V5-CNS-M16-OUV---01</x:v>
      </x:c>
      <x:c r="B4247" s="127" t="str">
        <x:v>D6-H-V5-CNS-M16</x:v>
      </x:c>
      <x:c r="C4247" s="127" t="str">
        <x:v>OUV</x:v>
      </x:c>
      <x:c r="D4247" s="127" t="str">
        <x:v>-</x:v>
      </x:c>
      <x:c r="E4247" s="128" t="n">
        <x:v>1</x:v>
      </x:c>
      <x:c r="F4247" s="127" t="str">
        <x:v>Varo</x:v>
      </x:c>
      <x:c r="G4247" s="127" t="str">
        <x:v>Dans cet exercice, un signal pourra rompre la poursuite. Personne ne sera réellement perdu pour la leçon.</x:v>
      </x:c>
      <x:c r="H4247" s="127" t="str">
        <x:v>Le locuteur regarde le détail matériel concerné ; clic bref ou inclinaison du masque, sans traduction lexicale inventée.</x:v>
      </x:c>
      <x:c r="I4247" s="127" t="str">
        <x:v>Transmission avancée ; volontaire présent ; La Veille Partagée opérationnelle en fin Elite ; accès réel au monde ou à la base, personnes disponibles et volontaires, effectif dans la capacité du palier ; un objectif ne reçoit son résultat qu’après l’action effectivement jouée.</x:v>
      </x:c>
      <x:c r="J4247" s="127" t="str">
        <x:v>Missions spéciales du vaisseau de clan</x:v>
      </x:c>
      <x:c r="K4247" s="130" t="n">
        <x:v>17</x:v>
      </x:c>
    </x:row>
    <x:row r="4248" ht="74" customHeight="1">
      <x:c r="A4248" s="121" t="str">
        <x:v>D6-H-V5-CNS-M16-SUCCES---01</x:v>
      </x:c>
      <x:c r="B4248" s="122" t="str">
        <x:v>D6-H-V5-CNS-M16</x:v>
      </x:c>
      <x:c r="C4248" s="122" t="str">
        <x:v>SUCCES</x:v>
      </x:c>
      <x:c r="D4248" s="122" t="str">
        <x:v>-</x:v>
      </x:c>
      <x:c r="E4248" s="123" t="n">
        <x:v>1</x:v>
      </x:c>
      <x:c r="F4248" s="122" t="str">
        <x:v>Varo</x:v>
      </x:c>
      <x:c r="G4248" s="122" t="str">
        <x:v>Le geste de retour a été éprouvé ; il peut maintenant être montré à une autre personne.</x:v>
      </x:c>
      <x:c r="H4248" s="122" t="str">
        <x:v>Après le geste final réellement réussi ; regard ou main vers son résultat visible.</x:v>
      </x:c>
      <x:c r="I4248" s="122" t="str">
        <x:v>Résultat correspondant effectivement constaté ; remplace ou supprime la ligne si choix de refus/différé/observation. Ne jamais jouer une victoire non acquise.</x:v>
      </x:c>
      <x:c r="J4248" s="122" t="str">
        <x:v>Missions spéciales du vaisseau de clan</x:v>
      </x:c>
      <x:c r="K4248" s="125" t="n">
        <x:v>17</x:v>
      </x:c>
    </x:row>
    <x:row r="4249" ht="44" customHeight="1">
      <x:c r="A4249" s="126" t="str">
        <x:v>D6-H-V5-CNS-M16-ECHEC---01</x:v>
      </x:c>
      <x:c r="B4249" s="127" t="str">
        <x:v>D6-H-V5-CNS-M16</x:v>
      </x:c>
      <x:c r="C4249" s="127" t="str">
        <x:v>ECHEC</x:v>
      </x:c>
      <x:c r="D4249" s="127" t="str">
        <x:v>-</x:v>
      </x:c>
      <x:c r="E4249" s="128" t="n">
        <x:v>1</x:v>
      </x:c>
      <x:c r="F4249" s="127" t="str">
        <x:v>Varo</x:v>
      </x:c>
      <x:c r="G4249" s="127" t="str">
        <x:v>La poursuite a dépassé le signal utile. Nous pouvons rejouer ce passage d’exercice.</x:v>
      </x:c>
      <x:c r="H4249" s="127" t="str">
        <x:v>Au dernier état stable ; geste arrêté, aucune perte ou casse ajoutée par la réplique.</x:v>
      </x:c>
      <x:c r="I4249" s="127" t="str">
        <x:v>Échec ou blocage correspondant effectivement observé ; les dégâts, objets et positions persistent.</x:v>
      </x:c>
      <x:c r="J4249" s="127" t="str">
        <x:v>Missions spéciales du vaisseau de clan</x:v>
      </x:c>
      <x:c r="K4249" s="130" t="n">
        <x:v>13</x:v>
      </x:c>
    </x:row>
    <x:row r="4250" ht="44" customHeight="1">
      <x:c r="A4250" s="121" t="str">
        <x:v>D6-H-V5-CNS-M16-REPRISE---01</x:v>
      </x:c>
      <x:c r="B4250" s="122" t="str">
        <x:v>D6-H-V5-CNS-M16</x:v>
      </x:c>
      <x:c r="C4250" s="122" t="str">
        <x:v>REPRISE</x:v>
      </x:c>
      <x:c r="D4250" s="122" t="str">
        <x:v>-</x:v>
      </x:c>
      <x:c r="E4250" s="123" t="n">
        <x:v>1</x:v>
      </x:c>
      <x:c r="F4250" s="122" t="str">
        <x:v>Varo</x:v>
      </x:c>
      <x:c r="G4250" s="122" t="str">
        <x:v>Les marques sont posées. Le prochain essai reprend avant le signal annoncé.</x:v>
      </x:c>
      <x:c r="H4250" s="122" t="str">
        <x:v>Désigne l’étape encore inachevée sans répéter les gestes déjà validés.</x:v>
      </x:c>
      <x:c r="I4250" s="122" t="str">
        <x:v>Réinteraction volontaire après interruption ; état de l’action conservé.</x:v>
      </x:c>
      <x:c r="J4250" s="122" t="str">
        <x:v>Missions spéciales du vaisseau de clan</x:v>
      </x:c>
      <x:c r="K4250" s="125" t="n">
        <x:v>12</x:v>
      </x:c>
    </x:row>
    <x:row r="4251" ht="44" customHeight="1">
      <x:c r="A4251" s="126" t="str">
        <x:v>D6-H-V5-CNS-M16-CHOIX-A-01</x:v>
      </x:c>
      <x:c r="B4251" s="127" t="str">
        <x:v>D6-H-V5-CNS-M16</x:v>
      </x:c>
      <x:c r="C4251" s="127" t="str">
        <x:v>CHOIX</x:v>
      </x:c>
      <x:c r="D4251" s="127" t="str">
        <x:v>A</x:v>
      </x:c>
      <x:c r="E4251" s="128" t="n">
        <x:v>1</x:v>
      </x:c>
      <x:c r="F4251" s="127" t="str">
        <x:v>Joueur</x:v>
      </x:c>
      <x:c r="G4251" s="127" t="str">
        <x:v>L’élève mène ; je regarde son choix.</x:v>
      </x:c>
      <x:c r="H4251" s="127" t="str">
        <x:v>Regarder la personne ou l’appui concerné ; intention, pas résultat.</x:v>
      </x:c>
      <x:c r="I4251" s="127" t="str">
        <x:v>Approche disponible dans l’état réel de la scène ; accord des personnes impliquées.</x:v>
      </x:c>
      <x:c r="J4251" s="127" t="str">
        <x:v>Missions spéciales du vaisseau de clan</x:v>
      </x:c>
      <x:c r="K4251" s="130" t="n">
        <x:v>7</x:v>
      </x:c>
    </x:row>
    <x:row r="4252" ht="44" customHeight="1">
      <x:c r="A4252" s="121" t="str">
        <x:v>D6-H-V5-CNS-M16-REPONSE-A-01</x:v>
      </x:c>
      <x:c r="B4252" s="122" t="str">
        <x:v>D6-H-V5-CNS-M16</x:v>
      </x:c>
      <x:c r="C4252" s="122" t="str">
        <x:v>REPONSE</x:v>
      </x:c>
      <x:c r="D4252" s="122" t="str">
        <x:v>A</x:v>
      </x:c>
      <x:c r="E4252" s="123" t="n">
        <x:v>1</x:v>
      </x:c>
      <x:c r="F4252" s="122" t="str">
        <x:v>Varo</x:v>
      </x:c>
      <x:c r="G4252" s="122" t="str">
        <x:v>Je le laisse conduire jusqu’au signal. Je ne ferai pas son retour à sa place.</x:v>
      </x:c>
      <x:c r="H4252" s="122" t="str">
        <x:v>Réponse au choix retenu ; les autres réponses ne sont pas jouées.</x:v>
      </x:c>
      <x:c r="I4252" s="122" t="str">
        <x:v>Approche disponible dans l’état réel de la scène ; accord des personnes impliquées.</x:v>
      </x:c>
      <x:c r="J4252" s="122" t="str">
        <x:v>Missions spéciales du vaisseau de clan</x:v>
      </x:c>
      <x:c r="K4252" s="125" t="n">
        <x:v>15</x:v>
      </x:c>
    </x:row>
    <x:row r="4253" ht="44" customHeight="1">
      <x:c r="A4253" s="126" t="str">
        <x:v>D6-H-V5-CNS-M16-CHOIX-B-01</x:v>
      </x:c>
      <x:c r="B4253" s="127" t="str">
        <x:v>D6-H-V5-CNS-M16</x:v>
      </x:c>
      <x:c r="C4253" s="127" t="str">
        <x:v>CHOIX</x:v>
      </x:c>
      <x:c r="D4253" s="127" t="str">
        <x:v>B</x:v>
      </x:c>
      <x:c r="E4253" s="128" t="n">
        <x:v>1</x:v>
      </x:c>
      <x:c r="F4253" s="127" t="str">
        <x:v>Joueur</x:v>
      </x:c>
      <x:c r="G4253" s="127" t="str">
        <x:v>Je mène pendant qu’il observe.</x:v>
      </x:c>
      <x:c r="H4253" s="127" t="str">
        <x:v>Regarder la personne ou l’appui concerné ; intention, pas résultat.</x:v>
      </x:c>
      <x:c r="I4253" s="127" t="str">
        <x:v>Approche disponible dans l’état réel de la scène ; accord des personnes impliquées.</x:v>
      </x:c>
      <x:c r="J4253" s="127" t="str">
        <x:v>Missions spéciales du vaisseau de clan</x:v>
      </x:c>
      <x:c r="K4253" s="130" t="n">
        <x:v>5</x:v>
      </x:c>
    </x:row>
    <x:row r="4254" ht="44" customHeight="1">
      <x:c r="A4254" s="121" t="str">
        <x:v>D6-H-V5-CNS-M16-REPONSE-B-01</x:v>
      </x:c>
      <x:c r="B4254" s="122" t="str">
        <x:v>D6-H-V5-CNS-M16</x:v>
      </x:c>
      <x:c r="C4254" s="122" t="str">
        <x:v>REPONSE</x:v>
      </x:c>
      <x:c r="D4254" s="122" t="str">
        <x:v>B</x:v>
      </x:c>
      <x:c r="E4254" s="123" t="n">
        <x:v>1</x:v>
      </x:c>
      <x:c r="F4254" s="122" t="str">
        <x:v>Élève volontaire de Varo</x:v>
      </x:c>
      <x:c r="G4254" s="122" t="str">
        <x:v>Je regarderai où tu cesses de suivre l’adversaire. Après, je voudrai essayer.</x:v>
      </x:c>
      <x:c r="H4254" s="122" t="str">
        <x:v>Réponse au choix retenu ; les autres réponses ne sont pas jouées.</x:v>
      </x:c>
      <x:c r="I4254" s="122" t="str">
        <x:v>Approche disponible dans l’état réel de la scène ; accord des personnes impliquées.</x:v>
      </x:c>
      <x:c r="J4254" s="122" t="str">
        <x:v>Missions spéciales du vaisseau de clan</x:v>
      </x:c>
      <x:c r="K4254" s="125" t="n">
        <x:v>12</x:v>
      </x:c>
    </x:row>
    <x:row r="4255" ht="104" customHeight="1">
      <x:c r="A4255" s="126" t="str">
        <x:v>D6-H-V5-CNS-M17-OUV---01</x:v>
      </x:c>
      <x:c r="B4255" s="127" t="str">
        <x:v>D6-H-V5-CNS-M17</x:v>
      </x:c>
      <x:c r="C4255" s="127" t="str">
        <x:v>OUV</x:v>
      </x:c>
      <x:c r="D4255" s="127" t="str">
        <x:v>-</x:v>
      </x:c>
      <x:c r="E4255" s="128" t="n">
        <x:v>1</x:v>
      </x:c>
      <x:c r="F4255" s="127" t="str">
        <x:v>Nema</x:v>
      </x:c>
      <x:c r="G4255" s="127" t="str">
        <x:v>Le relais voit plusieurs secteurs. Le voir ne veut pas dire les tenir.</x:v>
      </x:c>
      <x:c r="H4255" s="127" t="str">
        <x:v>Le locuteur regarde le détail matériel concerné ; clic bref ou inclinaison du masque, sans traduction lexicale inventée.</x:v>
      </x:c>
      <x:c r="I4255" s="127" t="str">
        <x:v>Campagne active ; objectif de relais identifié ; La Veille Partagée opérationnelle en fin Elite ; accès réel au monde ou à la base, personnes disponibles et volontaires, effectif dans la capacité du palier ; un objectif ne reçoit son résultat qu’après l’action effectivement jouée.</x:v>
      </x:c>
      <x:c r="J4255" s="127" t="str">
        <x:v>Missions spéciales du vaisseau de clan</x:v>
      </x:c>
      <x:c r="K4255" s="130" t="n">
        <x:v>13</x:v>
      </x:c>
    </x:row>
    <x:row r="4256" ht="74" customHeight="1">
      <x:c r="A4256" s="121" t="str">
        <x:v>D6-H-V5-CNS-M17-SUCCES---01</x:v>
      </x:c>
      <x:c r="B4256" s="122" t="str">
        <x:v>D6-H-V5-CNS-M17</x:v>
      </x:c>
      <x:c r="C4256" s="122" t="str">
        <x:v>SUCCES</x:v>
      </x:c>
      <x:c r="D4256" s="122" t="str">
        <x:v>-</x:v>
      </x:c>
      <x:c r="E4256" s="123" t="n">
        <x:v>1</x:v>
      </x:c>
      <x:c r="F4256" s="122" t="str">
        <x:v>Nema</x:v>
      </x:c>
      <x:c r="G4256" s="122" t="str">
        <x:v>Le front reçoit l’usage obtenu du relais, sans lui céder les territoires voisins.</x:v>
      </x:c>
      <x:c r="H4256" s="122" t="str">
        <x:v>Après le geste final réellement réussi ; regard ou main vers son résultat visible.</x:v>
      </x:c>
      <x:c r="I4256" s="122" t="str">
        <x:v>Résultat correspondant effectivement constaté ; remplace ou supprime la ligne si choix de refus/différé/observation. Ne jamais jouer une victoire non acquise.</x:v>
      </x:c>
      <x:c r="J4256" s="122" t="str">
        <x:v>Missions spéciales du vaisseau de clan</x:v>
      </x:c>
      <x:c r="K4256" s="125" t="n">
        <x:v>13</x:v>
      </x:c>
    </x:row>
    <x:row r="4257" ht="44" customHeight="1">
      <x:c r="A4257" s="126" t="str">
        <x:v>D6-H-V5-CNS-M17-ECHEC---01</x:v>
      </x:c>
      <x:c r="B4257" s="127" t="str">
        <x:v>D6-H-V5-CNS-M17</x:v>
      </x:c>
      <x:c r="C4257" s="127" t="str">
        <x:v>ECHEC</x:v>
      </x:c>
      <x:c r="D4257" s="127" t="str">
        <x:v>-</x:v>
      </x:c>
      <x:c r="E4257" s="128" t="n">
        <x:v>1</x:v>
      </x:c>
      <x:c r="F4257" s="127" t="str">
        <x:v>Nema</x:v>
      </x:c>
      <x:c r="G4257" s="127" t="str">
        <x:v>Le poste reste contesté. Les équipes suivantes le trouveront dans cet état.</x:v>
      </x:c>
      <x:c r="H4257" s="127" t="str">
        <x:v>Au dernier état stable ; geste arrêté, aucune perte ou casse ajoutée par la réplique.</x:v>
      </x:c>
      <x:c r="I4257" s="127" t="str">
        <x:v>Échec ou blocage correspondant effectivement observé ; les dégâts, objets et positions persistent.</x:v>
      </x:c>
      <x:c r="J4257" s="127" t="str">
        <x:v>Missions spéciales du vaisseau de clan</x:v>
      </x:c>
      <x:c r="K4257" s="130" t="n">
        <x:v>12</x:v>
      </x:c>
    </x:row>
    <x:row r="4258" ht="44" customHeight="1">
      <x:c r="A4258" s="121" t="str">
        <x:v>D6-H-V5-CNS-M17-REPRISE---01</x:v>
      </x:c>
      <x:c r="B4258" s="122" t="str">
        <x:v>D6-H-V5-CNS-M17</x:v>
      </x:c>
      <x:c r="C4258" s="122" t="str">
        <x:v>REPRISE</x:v>
      </x:c>
      <x:c r="D4258" s="122" t="str">
        <x:v>-</x:v>
      </x:c>
      <x:c r="E4258" s="123" t="n">
        <x:v>1</x:v>
      </x:c>
      <x:c r="F4258" s="122" t="str">
        <x:v>Nema</x:v>
      </x:c>
      <x:c r="G4258" s="122" t="str">
        <x:v>L’approche est reconnue. Il reste le relais lui-même et l’extraction.</x:v>
      </x:c>
      <x:c r="H4258" s="122" t="str">
        <x:v>Désigne l’étape encore inachevée sans répéter les gestes déjà validés.</x:v>
      </x:c>
      <x:c r="I4258" s="122" t="str">
        <x:v>Réinteraction volontaire après interruption ; état de l’action conservé.</x:v>
      </x:c>
      <x:c r="J4258" s="122" t="str">
        <x:v>Missions spéciales du vaisseau de clan</x:v>
      </x:c>
      <x:c r="K4258" s="125" t="n">
        <x:v>10</x:v>
      </x:c>
    </x:row>
    <x:row r="4259" ht="44" customHeight="1">
      <x:c r="A4259" s="126" t="str">
        <x:v>D6-H-V5-CNS-M17-CHOIX-A-01</x:v>
      </x:c>
      <x:c r="B4259" s="127" t="str">
        <x:v>D6-H-V5-CNS-M17</x:v>
      </x:c>
      <x:c r="C4259" s="127" t="str">
        <x:v>CHOIX</x:v>
      </x:c>
      <x:c r="D4259" s="127" t="str">
        <x:v>A</x:v>
      </x:c>
      <x:c r="E4259" s="128" t="n">
        <x:v>1</x:v>
      </x:c>
      <x:c r="F4259" s="127" t="str">
        <x:v>Joueur</x:v>
      </x:c>
      <x:c r="G4259" s="127" t="str">
        <x:v>Nous le gardons pour l’observation.</x:v>
      </x:c>
      <x:c r="H4259" s="127" t="str">
        <x:v>Regarder la personne ou l’appui concerné ; intention, pas résultat.</x:v>
      </x:c>
      <x:c r="I4259" s="127" t="str">
        <x:v>Approche disponible dans l’état réel de la scène ; accord des personnes impliquées.</x:v>
      </x:c>
      <x:c r="J4259" s="127" t="str">
        <x:v>Missions spéciales du vaisseau de clan</x:v>
      </x:c>
      <x:c r="K4259" s="130" t="n">
        <x:v>5</x:v>
      </x:c>
    </x:row>
    <x:row r="4260" ht="44" customHeight="1">
      <x:c r="A4260" s="121" t="str">
        <x:v>D6-H-V5-CNS-M17-REPONSE-A-01</x:v>
      </x:c>
      <x:c r="B4260" s="122" t="str">
        <x:v>D6-H-V5-CNS-M17</x:v>
      </x:c>
      <x:c r="C4260" s="122" t="str">
        <x:v>REPONSE</x:v>
      </x:c>
      <x:c r="D4260" s="122" t="str">
        <x:v>A</x:v>
      </x:c>
      <x:c r="E4260" s="123" t="n">
        <x:v>1</x:v>
      </x:c>
      <x:c r="F4260" s="122" t="str">
        <x:v>Nema</x:v>
      </x:c>
      <x:c r="G4260" s="122" t="str">
        <x:v>J’oriente le relevé vers les secteurs réellement visibles. Les autres restent hors champ.</x:v>
      </x:c>
      <x:c r="H4260" s="122" t="str">
        <x:v>Réponse au choix retenu ; les autres réponses ne sont pas jouées.</x:v>
      </x:c>
      <x:c r="I4260" s="122" t="str">
        <x:v>Approche disponible dans l’état réel de la scène ; accord des personnes impliquées.</x:v>
      </x:c>
      <x:c r="J4260" s="122" t="str">
        <x:v>Missions spéciales du vaisseau de clan</x:v>
      </x:c>
      <x:c r="K4260" s="125" t="n">
        <x:v>13</x:v>
      </x:c>
    </x:row>
    <x:row r="4261" ht="44" customHeight="1">
      <x:c r="A4261" s="126" t="str">
        <x:v>D6-H-V5-CNS-M17-CHOIX-B-01</x:v>
      </x:c>
      <x:c r="B4261" s="127" t="str">
        <x:v>D6-H-V5-CNS-M17</x:v>
      </x:c>
      <x:c r="C4261" s="127" t="str">
        <x:v>CHOIX</x:v>
      </x:c>
      <x:c r="D4261" s="127" t="str">
        <x:v>B</x:v>
      </x:c>
      <x:c r="E4261" s="128" t="n">
        <x:v>1</x:v>
      </x:c>
      <x:c r="F4261" s="127" t="str">
        <x:v>Joueur</x:v>
      </x:c>
      <x:c r="G4261" s="127" t="str">
        <x:v>Nous ouvrons aussi l’accès au convoi allié.</x:v>
      </x:c>
      <x:c r="H4261" s="127" t="str">
        <x:v>Regarder la personne ou l’appui concerné ; intention, pas résultat.</x:v>
      </x:c>
      <x:c r="I4261" s="127" t="str">
        <x:v>Approche disponible dans l’état réel de la scène ; accord des personnes impliquées.</x:v>
      </x:c>
      <x:c r="J4261" s="127" t="str">
        <x:v>Missions spéciales du vaisseau de clan</x:v>
      </x:c>
      <x:c r="K4261" s="130" t="n">
        <x:v>7</x:v>
      </x:c>
    </x:row>
    <x:row r="4262" ht="44" customHeight="1">
      <x:c r="A4262" s="121" t="str">
        <x:v>D6-H-V5-CNS-M17-REPONSE-B-01</x:v>
      </x:c>
      <x:c r="B4262" s="122" t="str">
        <x:v>D6-H-V5-CNS-M17</x:v>
      </x:c>
      <x:c r="C4262" s="122" t="str">
        <x:v>REPONSE</x:v>
      </x:c>
      <x:c r="D4262" s="122" t="str">
        <x:v>B</x:v>
      </x:c>
      <x:c r="E4262" s="123" t="n">
        <x:v>1</x:v>
      </x:c>
      <x:c r="F4262" s="122" t="str">
        <x:v>Tarek</x:v>
      </x:c>
      <x:c r="G4262" s="122" t="str">
        <x:v>Sa route sera plus visible. Préparons le retour avant d’y engager les charges.</x:v>
      </x:c>
      <x:c r="H4262" s="122" t="str">
        <x:v>Réponse au choix retenu ; les autres réponses ne sont pas jouées.</x:v>
      </x:c>
      <x:c r="I4262" s="122" t="str">
        <x:v>Approche disponible dans l’état réel de la scène ; accord des personnes impliquées.</x:v>
      </x:c>
      <x:c r="J4262" s="122" t="str">
        <x:v>Missions spéciales du vaisseau de clan</x:v>
      </x:c>
      <x:c r="K4262" s="125" t="n">
        <x:v>13</x:v>
      </x:c>
    </x:row>
    <x:row r="4263" ht="104" customHeight="1">
      <x:c r="A4263" s="126" t="str">
        <x:v>D6-H-V5-CNS-M18-OUV---01</x:v>
      </x:c>
      <x:c r="B4263" s="127" t="str">
        <x:v>D6-H-V5-CNS-M18</x:v>
      </x:c>
      <x:c r="C4263" s="127" t="str">
        <x:v>OUV</x:v>
      </x:c>
      <x:c r="D4263" s="127" t="str">
        <x:v>-</x:v>
      </x:c>
      <x:c r="E4263" s="128" t="n">
        <x:v>1</x:v>
      </x:c>
      <x:c r="F4263" s="127" t="str">
        <x:v>Asha</x:v>
      </x:c>
      <x:c r="G4263" s="127" t="str">
        <x:v>Le ravitailleur suit les mêmes haltes tant qu’il ne sait pas que nous le regardons.</x:v>
      </x:c>
      <x:c r="H4263" s="127" t="str">
        <x:v>Le locuteur regarde le détail matériel concerné ; clic bref ou inclinaison du masque, sans traduction lexicale inventée.</x:v>
      </x:c>
      <x:c r="I4263" s="127" t="str">
        <x:v>Route ennemie observée ; guerre annexe acceptée ; La Veille Partagée opérationnelle en fin Elite ; accès réel au monde ou à la base, personnes disponibles et volontaires, effectif dans la capacité du palier ; un objectif ne reçoit son résultat qu’après l’action effectivement jouée.</x:v>
      </x:c>
      <x:c r="J4263" s="127" t="str">
        <x:v>Missions spéciales du vaisseau de clan</x:v>
      </x:c>
      <x:c r="K4263" s="130" t="n">
        <x:v>15</x:v>
      </x:c>
    </x:row>
    <x:row r="4264" ht="74" customHeight="1">
      <x:c r="A4264" s="121" t="str">
        <x:v>D6-H-V5-CNS-M18-SUCCES---01</x:v>
      </x:c>
      <x:c r="B4264" s="122" t="str">
        <x:v>D6-H-V5-CNS-M18</x:v>
      </x:c>
      <x:c r="C4264" s="122" t="str">
        <x:v>SUCCES</x:v>
      </x:c>
      <x:c r="D4264" s="122" t="str">
        <x:v>-</x:v>
      </x:c>
      <x:c r="E4264" s="123" t="n">
        <x:v>1</x:v>
      </x:c>
      <x:c r="F4264" s="122" t="str">
        <x:v>Asha</x:v>
      </x:c>
      <x:c r="G4264" s="122" t="str">
        <x:v>Le retour transmet l’objectif accompli, une seule fois, aux autres équipes du front.</x:v>
      </x:c>
      <x:c r="H4264" s="122" t="str">
        <x:v>Après le geste final réellement réussi ; regard ou main vers son résultat visible.</x:v>
      </x:c>
      <x:c r="I4264" s="122" t="str">
        <x:v>Résultat correspondant effectivement constaté ; remplace ou supprime la ligne si choix de refus/différé/observation. Ne jamais jouer une victoire non acquise.</x:v>
      </x:c>
      <x:c r="J4264" s="122" t="str">
        <x:v>Missions spéciales du vaisseau de clan</x:v>
      </x:c>
      <x:c r="K4264" s="125" t="n">
        <x:v>13</x:v>
      </x:c>
    </x:row>
    <x:row r="4265" ht="44" customHeight="1">
      <x:c r="A4265" s="126" t="str">
        <x:v>D6-H-V5-CNS-M18-ECHEC---01</x:v>
      </x:c>
      <x:c r="B4265" s="127" t="str">
        <x:v>D6-H-V5-CNS-M18</x:v>
      </x:c>
      <x:c r="C4265" s="127" t="str">
        <x:v>ECHEC</x:v>
      </x:c>
      <x:c r="D4265" s="127" t="str">
        <x:v>-</x:v>
      </x:c>
      <x:c r="E4265" s="128" t="n">
        <x:v>1</x:v>
      </x:c>
      <x:c r="F4265" s="127" t="str">
        <x:v>Asha</x:v>
      </x:c>
      <x:c r="G4265" s="127" t="str">
        <x:v>L’alerte a changé son trajet. Les anciens repères ne suffisent plus.</x:v>
      </x:c>
      <x:c r="H4265" s="127" t="str">
        <x:v>Au dernier état stable ; geste arrêté, aucune perte ou casse ajoutée par la réplique.</x:v>
      </x:c>
      <x:c r="I4265" s="127" t="str">
        <x:v>Échec ou blocage correspondant effectivement observé ; les dégâts, objets et positions persistent.</x:v>
      </x:c>
      <x:c r="J4265" s="127" t="str">
        <x:v>Missions spéciales du vaisseau de clan</x:v>
      </x:c>
      <x:c r="K4265" s="130" t="n">
        <x:v>11</x:v>
      </x:c>
    </x:row>
    <x:row r="4266" ht="44" customHeight="1">
      <x:c r="A4266" s="121" t="str">
        <x:v>D6-H-V5-CNS-M18-REPRISE---01</x:v>
      </x:c>
      <x:c r="B4266" s="122" t="str">
        <x:v>D6-H-V5-CNS-M18</x:v>
      </x:c>
      <x:c r="C4266" s="122" t="str">
        <x:v>REPRISE</x:v>
      </x:c>
      <x:c r="D4266" s="122" t="str">
        <x:v>-</x:v>
      </x:c>
      <x:c r="E4266" s="123" t="n">
        <x:v>1</x:v>
      </x:c>
      <x:c r="F4266" s="122" t="str">
        <x:v>Asha</x:v>
      </x:c>
      <x:c r="G4266" s="122" t="str">
        <x:v>La garde a été observée. Reprenons la fenêtre encore disponible.</x:v>
      </x:c>
      <x:c r="H4266" s="122" t="str">
        <x:v>Désigne l’étape encore inachevée sans répéter les gestes déjà validés.</x:v>
      </x:c>
      <x:c r="I4266" s="122" t="str">
        <x:v>Réinteraction volontaire après interruption ; état de l’action conservé.</x:v>
      </x:c>
      <x:c r="J4266" s="122" t="str">
        <x:v>Missions spéciales du vaisseau de clan</x:v>
      </x:c>
      <x:c r="K4266" s="125" t="n">
        <x:v>10</x:v>
      </x:c>
    </x:row>
    <x:row r="4267" ht="44" customHeight="1">
      <x:c r="A4267" s="126" t="str">
        <x:v>D6-H-V5-CNS-M18-CHOIX-A-01</x:v>
      </x:c>
      <x:c r="B4267" s="127" t="str">
        <x:v>D6-H-V5-CNS-M18</x:v>
      </x:c>
      <x:c r="C4267" s="127" t="str">
        <x:v>CHOIX</x:v>
      </x:c>
      <x:c r="D4267" s="127" t="str">
        <x:v>A</x:v>
      </x:c>
      <x:c r="E4267" s="128" t="n">
        <x:v>1</x:v>
      </x:c>
      <x:c r="F4267" s="127" t="str">
        <x:v>Joueur</x:v>
      </x:c>
      <x:c r="G4267" s="127" t="str">
        <x:v>Nous prenons la charge annoncée.</x:v>
      </x:c>
      <x:c r="H4267" s="127" t="str">
        <x:v>Regarder la personne ou l’appui concerné ; intention, pas résultat.</x:v>
      </x:c>
      <x:c r="I4267" s="127" t="str">
        <x:v>Approche disponible dans l’état réel de la scène ; accord des personnes impliquées.</x:v>
      </x:c>
      <x:c r="J4267" s="127" t="str">
        <x:v>Missions spéciales du vaisseau de clan</x:v>
      </x:c>
      <x:c r="K4267" s="130" t="n">
        <x:v>5</x:v>
      </x:c>
    </x:row>
    <x:row r="4268" ht="44" customHeight="1">
      <x:c r="A4268" s="121" t="str">
        <x:v>D6-H-V5-CNS-M18-REPONSE-A-01</x:v>
      </x:c>
      <x:c r="B4268" s="122" t="str">
        <x:v>D6-H-V5-CNS-M18</x:v>
      </x:c>
      <x:c r="C4268" s="122" t="str">
        <x:v>REPONSE</x:v>
      </x:c>
      <x:c r="D4268" s="122" t="str">
        <x:v>A</x:v>
      </x:c>
      <x:c r="E4268" s="123" t="n">
        <x:v>1</x:v>
      </x:c>
      <x:c r="F4268" s="122" t="str">
        <x:v>Asha</x:v>
      </x:c>
      <x:c r="G4268" s="122" t="str">
        <x:v>Prépare son transport avant l’embuscade. Le reste du dépôt n’entrera pas dans nos mains.</x:v>
      </x:c>
      <x:c r="H4268" s="122" t="str">
        <x:v>Réponse au choix retenu ; les autres réponses ne sont pas jouées.</x:v>
      </x:c>
      <x:c r="I4268" s="122" t="str">
        <x:v>Approche disponible dans l’état réel de la scène ; accord des personnes impliquées.</x:v>
      </x:c>
      <x:c r="J4268" s="122" t="str">
        <x:v>Missions spéciales du vaisseau de clan</x:v>
      </x:c>
      <x:c r="K4268" s="125" t="n">
        <x:v>14</x:v>
      </x:c>
    </x:row>
    <x:row r="4269" ht="44" customHeight="1">
      <x:c r="A4269" s="126" t="str">
        <x:v>D6-H-V5-CNS-M18-CHOIX-B-01</x:v>
      </x:c>
      <x:c r="B4269" s="127" t="str">
        <x:v>D6-H-V5-CNS-M18</x:v>
      </x:c>
      <x:c r="C4269" s="127" t="str">
        <x:v>CHOIX</x:v>
      </x:c>
      <x:c r="D4269" s="127" t="str">
        <x:v>B</x:v>
      </x:c>
      <x:c r="E4269" s="128" t="n">
        <x:v>1</x:v>
      </x:c>
      <x:c r="F4269" s="127" t="str">
        <x:v>Joueur</x:v>
      </x:c>
      <x:c r="G4269" s="127" t="str">
        <x:v>Nous suivons ses routes, sans chercher un grand butin.</x:v>
      </x:c>
      <x:c r="H4269" s="127" t="str">
        <x:v>Regarder la personne ou l’appui concerné ; intention, pas résultat.</x:v>
      </x:c>
      <x:c r="I4269" s="127" t="str">
        <x:v>Approche disponible dans l’état réel de la scène ; accord des personnes impliquées.</x:v>
      </x:c>
      <x:c r="J4269" s="127" t="str">
        <x:v>Missions spéciales du vaisseau de clan</x:v>
      </x:c>
      <x:c r="K4269" s="130" t="n">
        <x:v>9</x:v>
      </x:c>
    </x:row>
    <x:row r="4270" ht="44" customHeight="1">
      <x:c r="A4270" s="121" t="str">
        <x:v>D6-H-V5-CNS-M18-REPONSE-B-01</x:v>
      </x:c>
      <x:c r="B4270" s="122" t="str">
        <x:v>D6-H-V5-CNS-M18</x:v>
      </x:c>
      <x:c r="C4270" s="122" t="str">
        <x:v>REPONSE</x:v>
      </x:c>
      <x:c r="D4270" s="122" t="str">
        <x:v>B</x:v>
      </x:c>
      <x:c r="E4270" s="123" t="n">
        <x:v>1</x:v>
      </x:c>
      <x:c r="F4270" s="122" t="str">
        <x:v>Tarek</x:v>
      </x:c>
      <x:c r="G4270" s="122" t="str">
        <x:v>Je garde l’heure et le trajet observés. Une alerte peut les changer.</x:v>
      </x:c>
      <x:c r="H4270" s="122" t="str">
        <x:v>Réponse au choix retenu ; les autres réponses ne sont pas jouées.</x:v>
      </x:c>
      <x:c r="I4270" s="122" t="str">
        <x:v>Approche disponible dans l’état réel de la scène ; accord des personnes impliquées.</x:v>
      </x:c>
      <x:c r="J4270" s="122" t="str">
        <x:v>Missions spéciales du vaisseau de clan</x:v>
      </x:c>
      <x:c r="K4270" s="125" t="n">
        <x:v>12</x:v>
      </x:c>
    </x:row>
    <x:row r="4271" ht="104" customHeight="1">
      <x:c r="A4271" s="126" t="str">
        <x:v>D6-H-V5-CNS-M19-OUV---01</x:v>
      </x:c>
      <x:c r="B4271" s="127" t="str">
        <x:v>D6-H-V5-CNS-M19</x:v>
      </x:c>
      <x:c r="C4271" s="127" t="str">
        <x:v>OUV</x:v>
      </x:c>
      <x:c r="D4271" s="127" t="str">
        <x:v>-</x:v>
      </x:c>
      <x:c r="E4271" s="128" t="n">
        <x:v>1</x:v>
      </x:c>
      <x:c r="F4271" s="127" t="str">
        <x:v>Rava</x:v>
      </x:c>
      <x:c r="G4271" s="127" t="str">
        <x:v>L’atelier peut encore servir. Je veux voir un poste fonctionner avant d’y engager nos réserves.</x:v>
      </x:c>
      <x:c r="H4271" s="127" t="str">
        <x:v>Le locuteur regarde le détail matériel concerné ; clic bref ou inclinaison du masque, sans traduction lexicale inventée.</x:v>
      </x:c>
      <x:c r="I4271" s="127" t="str">
        <x:v>Allié privé de réparation ; monde accessible ; La Veille Partagée opérationnelle en fin Elite ; accès réel au monde ou à la base, personnes disponibles et volontaires, effectif dans la capacité du palier ; un objectif ne reçoit son résultat qu’après l’action effectivement jouée.</x:v>
      </x:c>
      <x:c r="J4271" s="127" t="str">
        <x:v>Missions spéciales du vaisseau de clan</x:v>
      </x:c>
      <x:c r="K4271" s="130" t="n">
        <x:v>15</x:v>
      </x:c>
    </x:row>
    <x:row r="4272" ht="74" customHeight="1">
      <x:c r="A4272" s="121" t="str">
        <x:v>D6-H-V5-CNS-M19-SUCCES---01</x:v>
      </x:c>
      <x:c r="B4272" s="122" t="str">
        <x:v>D6-H-V5-CNS-M19</x:v>
      </x:c>
      <x:c r="C4272" s="122" t="str">
        <x:v>SUCCES</x:v>
      </x:c>
      <x:c r="D4272" s="122" t="str">
        <x:v>-</x:v>
      </x:c>
      <x:c r="E4272" s="123" t="n">
        <x:v>1</x:v>
      </x:c>
      <x:c r="F4272" s="122" t="str">
        <x:v>Rava</x:v>
      </x:c>
      <x:c r="G4272" s="122" t="str">
        <x:v>Le poste essayé est utilisable à cet endroit, avec la route et les coûts qu’il demande.</x:v>
      </x:c>
      <x:c r="H4272" s="122" t="str">
        <x:v>Après le geste final réellement réussi ; regard ou main vers son résultat visible.</x:v>
      </x:c>
      <x:c r="I4272" s="122" t="str">
        <x:v>Résultat correspondant effectivement constaté ; remplace ou supprime la ligne si choix de refus/différé/observation. Ne jamais jouer une victoire non acquise.</x:v>
      </x:c>
      <x:c r="J4272" s="122" t="str">
        <x:v>Missions spéciales du vaisseau de clan</x:v>
      </x:c>
      <x:c r="K4272" s="125" t="n">
        <x:v>16</x:v>
      </x:c>
    </x:row>
    <x:row r="4273" ht="44" customHeight="1">
      <x:c r="A4273" s="126" t="str">
        <x:v>D6-H-V5-CNS-M19-ECHEC---01</x:v>
      </x:c>
      <x:c r="B4273" s="127" t="str">
        <x:v>D6-H-V5-CNS-M19</x:v>
      </x:c>
      <x:c r="C4273" s="127" t="str">
        <x:v>ECHEC</x:v>
      </x:c>
      <x:c r="D4273" s="127" t="str">
        <x:v>-</x:v>
      </x:c>
      <x:c r="E4273" s="128" t="n">
        <x:v>1</x:v>
      </x:c>
      <x:c r="F4273" s="127" t="str">
        <x:v>Rava</x:v>
      </x:c>
      <x:c r="G4273" s="127" t="str">
        <x:v>Cette salle n’est pas sécurisée. Les vétérans ne peuvent pas encore y être amenés.</x:v>
      </x:c>
      <x:c r="H4273" s="127" t="str">
        <x:v>Au dernier état stable ; geste arrêté, aucune perte ou casse ajoutée par la réplique.</x:v>
      </x:c>
      <x:c r="I4273" s="127" t="str">
        <x:v>Échec ou blocage correspondant effectivement observé ; les dégâts, objets et positions persistent.</x:v>
      </x:c>
      <x:c r="J4273" s="127" t="str">
        <x:v>Missions spéciales du vaisseau de clan</x:v>
      </x:c>
      <x:c r="K4273" s="130" t="n">
        <x:v>14</x:v>
      </x:c>
    </x:row>
    <x:row r="4274" ht="44" customHeight="1">
      <x:c r="A4274" s="121" t="str">
        <x:v>D6-H-V5-CNS-M19-REPRISE---01</x:v>
      </x:c>
      <x:c r="B4274" s="122" t="str">
        <x:v>D6-H-V5-CNS-M19</x:v>
      </x:c>
      <x:c r="C4274" s="122" t="str">
        <x:v>REPRISE</x:v>
      </x:c>
      <x:c r="D4274" s="122" t="str">
        <x:v>-</x:v>
      </x:c>
      <x:c r="E4274" s="123" t="n">
        <x:v>1</x:v>
      </x:c>
      <x:c r="F4274" s="122" t="str">
        <x:v>Rava</x:v>
      </x:c>
      <x:c r="G4274" s="122" t="str">
        <x:v>L’accès est ouvert. Je dois encore entrer et essayer le poste.</x:v>
      </x:c>
      <x:c r="H4274" s="122" t="str">
        <x:v>Désigne l’étape encore inachevée sans répéter les gestes déjà validés.</x:v>
      </x:c>
      <x:c r="I4274" s="122" t="str">
        <x:v>Réinteraction volontaire après interruption ; état de l’action conservé.</x:v>
      </x:c>
      <x:c r="J4274" s="122" t="str">
        <x:v>Missions spéciales du vaisseau de clan</x:v>
      </x:c>
      <x:c r="K4274" s="125" t="n">
        <x:v>11</x:v>
      </x:c>
    </x:row>
    <x:row r="4275" ht="44" customHeight="1">
      <x:c r="A4275" s="126" t="str">
        <x:v>D6-H-V5-CNS-M19-CHOIX-A-01</x:v>
      </x:c>
      <x:c r="B4275" s="127" t="str">
        <x:v>D6-H-V5-CNS-M19</x:v>
      </x:c>
      <x:c r="C4275" s="127" t="str">
        <x:v>CHOIX</x:v>
      </x:c>
      <x:c r="D4275" s="127" t="str">
        <x:v>A</x:v>
      </x:c>
      <x:c r="E4275" s="128" t="n">
        <x:v>1</x:v>
      </x:c>
      <x:c r="F4275" s="127" t="str">
        <x:v>Joueur</x:v>
      </x:c>
      <x:c r="G4275" s="127" t="str">
        <x:v>Nous rouvrons seulement la première salle.</x:v>
      </x:c>
      <x:c r="H4275" s="127" t="str">
        <x:v>Regarder la personne ou l’appui concerné ; intention, pas résultat.</x:v>
      </x:c>
      <x:c r="I4275" s="127" t="str">
        <x:v>Approche disponible dans l’état réel de la scène ; accord des personnes impliquées.</x:v>
      </x:c>
      <x:c r="J4275" s="127" t="str">
        <x:v>Missions spéciales du vaisseau de clan</x:v>
      </x:c>
      <x:c r="K4275" s="130" t="n">
        <x:v>6</x:v>
      </x:c>
    </x:row>
    <x:row r="4276" ht="44" customHeight="1">
      <x:c r="A4276" s="121" t="str">
        <x:v>D6-H-V5-CNS-M19-REPONSE-A-01</x:v>
      </x:c>
      <x:c r="B4276" s="122" t="str">
        <x:v>D6-H-V5-CNS-M19</x:v>
      </x:c>
      <x:c r="C4276" s="122" t="str">
        <x:v>REPONSE</x:v>
      </x:c>
      <x:c r="D4276" s="122" t="str">
        <x:v>A</x:v>
      </x:c>
      <x:c r="E4276" s="123" t="n">
        <x:v>1</x:v>
      </x:c>
      <x:c r="F4276" s="122" t="str">
        <x:v>Rava</x:v>
      </x:c>
      <x:c r="G4276" s="122" t="str">
        <x:v>Un poste essayé et une route tenue nous suffiront pour commencer.</x:v>
      </x:c>
      <x:c r="H4276" s="122" t="str">
        <x:v>Réponse au choix retenu ; les autres réponses ne sont pas jouées.</x:v>
      </x:c>
      <x:c r="I4276" s="122" t="str">
        <x:v>Approche disponible dans l’état réel de la scène ; accord des personnes impliquées.</x:v>
      </x:c>
      <x:c r="J4276" s="122" t="str">
        <x:v>Missions spéciales du vaisseau de clan</x:v>
      </x:c>
      <x:c r="K4276" s="125" t="n">
        <x:v>11</x:v>
      </x:c>
    </x:row>
    <x:row r="4277" ht="44" customHeight="1">
      <x:c r="A4277" s="126" t="str">
        <x:v>D6-H-V5-CNS-M19-CHOIX-B-01</x:v>
      </x:c>
      <x:c r="B4277" s="127" t="str">
        <x:v>D6-H-V5-CNS-M19</x:v>
      </x:c>
      <x:c r="C4277" s="127" t="str">
        <x:v>CHOIX</x:v>
      </x:c>
      <x:c r="D4277" s="127" t="str">
        <x:v>B</x:v>
      </x:c>
      <x:c r="E4277" s="128" t="n">
        <x:v>1</x:v>
      </x:c>
      <x:c r="F4277" s="127" t="str">
        <x:v>Joueur</x:v>
      </x:c>
      <x:c r="G4277" s="127" t="str">
        <x:v>Nous reconnaissons aussi la seconde salle.</x:v>
      </x:c>
      <x:c r="H4277" s="127" t="str">
        <x:v>Regarder la personne ou l’appui concerné ; intention, pas résultat.</x:v>
      </x:c>
      <x:c r="I4277" s="127" t="str">
        <x:v>Approche disponible dans l’état réel de la scène ; accord des personnes impliquées.</x:v>
      </x:c>
      <x:c r="J4277" s="127" t="str">
        <x:v>Missions spéciales du vaisseau de clan</x:v>
      </x:c>
      <x:c r="K4277" s="130" t="n">
        <x:v>6</x:v>
      </x:c>
    </x:row>
    <x:row r="4278" ht="44" customHeight="1">
      <x:c r="A4278" s="121" t="str">
        <x:v>D6-H-V5-CNS-M19-REPONSE-B-01</x:v>
      </x:c>
      <x:c r="B4278" s="122" t="str">
        <x:v>D6-H-V5-CNS-M19</x:v>
      </x:c>
      <x:c r="C4278" s="122" t="str">
        <x:v>REPONSE</x:v>
      </x:c>
      <x:c r="D4278" s="122" t="str">
        <x:v>B</x:v>
      </x:c>
      <x:c r="E4278" s="123" t="n">
        <x:v>1</x:v>
      </x:c>
      <x:c r="F4278" s="122" t="str">
        <x:v>Thena</x:v>
      </x:c>
      <x:c r="G4278" s="122" t="str">
        <x:v>La meute peut y repasser. Gardons deux sorties avant d’avancer.</x:v>
      </x:c>
      <x:c r="H4278" s="122" t="str">
        <x:v>Réponse au choix retenu ; les autres réponses ne sont pas jouées.</x:v>
      </x:c>
      <x:c r="I4278" s="122" t="str">
        <x:v>Approche disponible dans l’état réel de la scène ; accord des personnes impliquées.</x:v>
      </x:c>
      <x:c r="J4278" s="122" t="str">
        <x:v>Missions spéciales du vaisseau de clan</x:v>
      </x:c>
      <x:c r="K4278" s="125" t="n">
        <x:v>10</x:v>
      </x:c>
    </x:row>
    <x:row r="4279" ht="104" customHeight="1">
      <x:c r="A4279" s="126" t="str">
        <x:v>D6-H-V5-CNS-M20-OUV---01</x:v>
      </x:c>
      <x:c r="B4279" s="127" t="str">
        <x:v>D6-H-V5-CNS-M20</x:v>
      </x:c>
      <x:c r="C4279" s="127" t="str">
        <x:v>OUV</x:v>
      </x:c>
      <x:c r="D4279" s="127" t="str">
        <x:v>-</x:v>
      </x:c>
      <x:c r="E4279" s="128" t="n">
        <x:v>1</x:v>
      </x:c>
      <x:c r="F4279" s="127" t="str">
        <x:v>Kora</x:v>
      </x:c>
      <x:c r="G4279" s="127" t="str">
        <x:v>Le front a avancé puis laissé du monde derrière lui. Nous allons au secteur indiqué par le dernier relevé.</x:v>
      </x:c>
      <x:c r="H4279" s="127" t="str">
        <x:v>Le locuteur regarde le détail matériel concerné ; clic bref ou inclinaison du masque, sans traduction lexicale inventée.</x:v>
      </x:c>
      <x:c r="I4279" s="127" t="str">
        <x:v>Fin de phase de conquête sur Korthas ; La Veille Partagée opérationnelle en fin Elite ; accès réel au monde ou à la base, personnes disponibles et volontaires, effectif dans la capacité du palier ; un objectif ne reçoit son résultat qu’après l’action effectivement jouée.</x:v>
      </x:c>
      <x:c r="J4279" s="127" t="str">
        <x:v>Missions spéciales du vaisseau de clan</x:v>
      </x:c>
      <x:c r="K4279" s="130" t="n">
        <x:v>19</x:v>
      </x:c>
    </x:row>
    <x:row r="4280" ht="74" customHeight="1">
      <x:c r="A4280" s="121" t="str">
        <x:v>D6-H-V5-CNS-M20-SUCCES---01</x:v>
      </x:c>
      <x:c r="B4280" s="122" t="str">
        <x:v>D6-H-V5-CNS-M20</x:v>
      </x:c>
      <x:c r="C4280" s="122" t="str">
        <x:v>SUCCES</x:v>
      </x:c>
      <x:c r="D4280" s="122" t="str">
        <x:v>-</x:v>
      </x:c>
      <x:c r="E4280" s="123" t="n">
        <x:v>1</x:v>
      </x:c>
      <x:c r="F4280" s="122" t="str">
        <x:v>Kora</x:v>
      </x:c>
      <x:c r="G4280" s="122" t="str">
        <x:v>Le navire reçoit ce qui a été sauvé ; la carte conserve le véritable état du territoire.</x:v>
      </x:c>
      <x:c r="H4280" s="122" t="str">
        <x:v>Après le geste final réellement réussi ; regard ou main vers son résultat visible.</x:v>
      </x:c>
      <x:c r="I4280" s="122" t="str">
        <x:v>Résultat correspondant effectivement constaté ; remplace ou supprime la ligne si choix de refus/différé/observation. Ne jamais jouer une victoire non acquise.</x:v>
      </x:c>
      <x:c r="J4280" s="122" t="str">
        <x:v>Missions spéciales du vaisseau de clan</x:v>
      </x:c>
      <x:c r="K4280" s="125" t="n">
        <x:v>17</x:v>
      </x:c>
    </x:row>
    <x:row r="4281" ht="44" customHeight="1">
      <x:c r="A4281" s="126" t="str">
        <x:v>D6-H-V5-CNS-M20-ECHEC---01</x:v>
      </x:c>
      <x:c r="B4281" s="127" t="str">
        <x:v>D6-H-V5-CNS-M20</x:v>
      </x:c>
      <x:c r="C4281" s="127" t="str">
        <x:v>ECHEC</x:v>
      </x:c>
      <x:c r="D4281" s="127" t="str">
        <x:v>-</x:v>
      </x:c>
      <x:c r="E4281" s="128" t="n">
        <x:v>1</x:v>
      </x:c>
      <x:c r="F4281" s="127" t="str">
        <x:v>Kora</x:v>
      </x:c>
      <x:c r="G4281" s="127" t="str">
        <x:v>L’extraction est incomplète. Nous n’en faisons pas une conquête.</x:v>
      </x:c>
      <x:c r="H4281" s="127" t="str">
        <x:v>Au dernier état stable ; geste arrêté, aucune perte ou casse ajoutée par la réplique.</x:v>
      </x:c>
      <x:c r="I4281" s="127" t="str">
        <x:v>Échec ou blocage correspondant effectivement observé ; les dégâts, objets et positions persistent.</x:v>
      </x:c>
      <x:c r="J4281" s="127" t="str">
        <x:v>Missions spéciales du vaisseau de clan</x:v>
      </x:c>
      <x:c r="K4281" s="130" t="n">
        <x:v>9</x:v>
      </x:c>
    </x:row>
    <x:row r="4282" ht="44" customHeight="1">
      <x:c r="A4282" s="121" t="str">
        <x:v>D6-H-V5-CNS-M20-REPRISE---01</x:v>
      </x:c>
      <x:c r="B4282" s="122" t="str">
        <x:v>D6-H-V5-CNS-M20</x:v>
      </x:c>
      <x:c r="C4282" s="122" t="str">
        <x:v>REPRISE</x:v>
      </x:c>
      <x:c r="D4282" s="122" t="str">
        <x:v>-</x:v>
      </x:c>
      <x:c r="E4282" s="123" t="n">
        <x:v>1</x:v>
      </x:c>
      <x:c r="F4282" s="122" t="str">
        <x:v>Kora</x:v>
      </x:c>
      <x:c r="G4282" s="122" t="str">
        <x:v>Le front a son état actuel. Reprenons depuis le dernier passage encore tenu.</x:v>
      </x:c>
      <x:c r="H4282" s="122" t="str">
        <x:v>Désigne l’étape encore inachevée sans répéter les gestes déjà validés.</x:v>
      </x:c>
      <x:c r="I4282" s="122" t="str">
        <x:v>Réinteraction volontaire après interruption ; état de l’action conservé.</x:v>
      </x:c>
      <x:c r="J4282" s="122" t="str">
        <x:v>Missions spéciales du vaisseau de clan</x:v>
      </x:c>
      <x:c r="K4282" s="125" t="n">
        <x:v>13</x:v>
      </x:c>
    </x:row>
    <x:row r="4283" ht="44" customHeight="1">
      <x:c r="A4283" s="126" t="str">
        <x:v>D6-H-V5-CNS-M20-CHOIX-A-01</x:v>
      </x:c>
      <x:c r="B4283" s="127" t="str">
        <x:v>D6-H-V5-CNS-M20</x:v>
      </x:c>
      <x:c r="C4283" s="127" t="str">
        <x:v>CHOIX</x:v>
      </x:c>
      <x:c r="D4283" s="127" t="str">
        <x:v>A</x:v>
      </x:c>
      <x:c r="E4283" s="128" t="n">
        <x:v>1</x:v>
      </x:c>
      <x:c r="F4283" s="127" t="str">
        <x:v>Joueur</x:v>
      </x:c>
      <x:c r="G4283" s="127" t="str">
        <x:v>Les personnes et les vétérans reviennent d’abord.</x:v>
      </x:c>
      <x:c r="H4283" s="127" t="str">
        <x:v>Regarder la personne ou l’appui concerné ; intention, pas résultat.</x:v>
      </x:c>
      <x:c r="I4283" s="127" t="str">
        <x:v>Approche disponible dans l’état réel de la scène ; accord des personnes impliquées.</x:v>
      </x:c>
      <x:c r="J4283" s="127" t="str">
        <x:v>Missions spéciales du vaisseau de clan</x:v>
      </x:c>
      <x:c r="K4283" s="130" t="n">
        <x:v>7</x:v>
      </x:c>
    </x:row>
    <x:row r="4284" ht="44" customHeight="1">
      <x:c r="A4284" s="121" t="str">
        <x:v>D6-H-V5-CNS-M20-REPONSE-A-01</x:v>
      </x:c>
      <x:c r="B4284" s="122" t="str">
        <x:v>D6-H-V5-CNS-M20</x:v>
      </x:c>
      <x:c r="C4284" s="122" t="str">
        <x:v>REPONSE</x:v>
      </x:c>
      <x:c r="D4284" s="122" t="str">
        <x:v>A</x:v>
      </x:c>
      <x:c r="E4284" s="123" t="n">
        <x:v>1</x:v>
      </x:c>
      <x:c r="F4284" s="122" t="str">
        <x:v>Kora</x:v>
      </x:c>
      <x:c r="G4284" s="122" t="str">
        <x:v>Je prépare leurs places. Leurs blessures voyagent avec eux.</x:v>
      </x:c>
      <x:c r="H4284" s="122" t="str">
        <x:v>Réponse au choix retenu ; les autres réponses ne sont pas jouées.</x:v>
      </x:c>
      <x:c r="I4284" s="122" t="str">
        <x:v>Approche disponible dans l’état réel de la scène ; accord des personnes impliquées.</x:v>
      </x:c>
      <x:c r="J4284" s="122" t="str">
        <x:v>Missions spéciales du vaisseau de clan</x:v>
      </x:c>
      <x:c r="K4284" s="125" t="n">
        <x:v>9</x:v>
      </x:c>
    </x:row>
    <x:row r="4285" ht="44" customHeight="1">
      <x:c r="A4285" s="126" t="str">
        <x:v>D6-H-V5-CNS-M20-CHOIX-B-01</x:v>
      </x:c>
      <x:c r="B4285" s="127" t="str">
        <x:v>D6-H-V5-CNS-M20</x:v>
      </x:c>
      <x:c r="C4285" s="127" t="str">
        <x:v>CHOIX</x:v>
      </x:c>
      <x:c r="D4285" s="127" t="str">
        <x:v>B</x:v>
      </x:c>
      <x:c r="E4285" s="128" t="n">
        <x:v>1</x:v>
      </x:c>
      <x:c r="F4285" s="127" t="str">
        <x:v>Joueur</x:v>
      </x:c>
      <x:c r="G4285" s="127" t="str">
        <x:v>Une seconde équipe reprend aussi les charges lourdes.</x:v>
      </x:c>
      <x:c r="H4285" s="127" t="str">
        <x:v>Regarder la personne ou l’appui concerné ; intention, pas résultat.</x:v>
      </x:c>
      <x:c r="I4285" s="127" t="str">
        <x:v>Approche disponible dans l’état réel de la scène ; accord des personnes impliquées.</x:v>
      </x:c>
      <x:c r="J4285" s="127" t="str">
        <x:v>Missions spéciales du vaisseau de clan</x:v>
      </x:c>
      <x:c r="K4285" s="130" t="n">
        <x:v>8</x:v>
      </x:c>
    </x:row>
    <x:row r="4286" ht="44" customHeight="1">
      <x:c r="A4286" s="121" t="str">
        <x:v>D6-H-V5-CNS-M20-REPONSE-B-01</x:v>
      </x:c>
      <x:c r="B4286" s="122" t="str">
        <x:v>D6-H-V5-CNS-M20</x:v>
      </x:c>
      <x:c r="C4286" s="122" t="str">
        <x:v>REPONSE</x:v>
      </x:c>
      <x:c r="D4286" s="122" t="str">
        <x:v>B</x:v>
      </x:c>
      <x:c r="E4286" s="123" t="n">
        <x:v>1</x:v>
      </x:c>
      <x:c r="F4286" s="122" t="str">
        <x:v>Orek</x:v>
      </x:c>
      <x:c r="G4286" s="122" t="str">
        <x:v>Je compte les bras et les caisses disponibles avant le départ.</x:v>
      </x:c>
      <x:c r="H4286" s="122" t="str">
        <x:v>Réponse au choix retenu ; les autres réponses ne sont pas jouées.</x:v>
      </x:c>
      <x:c r="I4286" s="122" t="str">
        <x:v>Approche disponible dans l’état réel de la scène ; accord des personnes impliquées.</x:v>
      </x:c>
      <x:c r="J4286" s="122" t="str">
        <x:v>Missions spéciales du vaisseau de clan</x:v>
      </x:c>
      <x:c r="K4286" s="125" t="n">
        <x:v>11</x:v>
      </x:c>
    </x:row>
    <x:row r="4287" ht="164" customHeight="1">
      <x:c r="A4287" s="126" t="str">
        <x:v>D6-H-V5-CNS-M21-OUV---01</x:v>
      </x:c>
      <x:c r="B4287" s="127" t="str">
        <x:v>D6-H-V5-CNS-M21</x:v>
      </x:c>
      <x:c r="C4287" s="127" t="str">
        <x:v>OUV</x:v>
      </x:c>
      <x:c r="D4287" s="127" t="str">
        <x:v>-</x:v>
      </x:c>
      <x:c r="E4287" s="128" t="n">
        <x:v>1</x:v>
      </x:c>
      <x:c r="F4287" s="127" t="str">
        <x:v>Kora</x:v>
      </x:c>
      <x:c r="G4287" s="127" t="str">
        <x:v>Le repère de retour se pose avant le seuil. Dans ces arbres anciens, nos promesses doivent rester simples.</x:v>
      </x:c>
      <x:c r="H4287" s="127" t="str">
        <x:v>Le locuteur regarde le détail matériel concerné ; clic bref ou inclinaison du masque, sans traduction lexicale inventée.</x:v>
      </x:c>
      <x:c r="I4287" s="127" t="str">
        <x:v>Cinq conditions Warp ; expédition optionnelle ; La Veille Partagée opérationnelle en fin Elite ; accès réel au monde ou à la base, personnes disponibles et volontaires, effectif dans la capacité du palier ; un objectif ne reçoit son résultat qu’après l’action effectivement jouée. Départ Warp : Blooded au minimum, vaisseau possédé, joueur Adjutant, quête commune réussie et module installé ; retour réservé avant le départ et conservé après perte d’une condition d’entrée.</x:v>
      </x:c>
      <x:c r="J4287" s="127" t="str">
        <x:v>Missions spéciales du vaisseau de clan</x:v>
      </x:c>
      <x:c r="K4287" s="130" t="n">
        <x:v>18</x:v>
      </x:c>
    </x:row>
    <x:row r="4288" ht="74" customHeight="1">
      <x:c r="A4288" s="121" t="str">
        <x:v>D6-H-V5-CNS-M21-SUCCES---01</x:v>
      </x:c>
      <x:c r="B4288" s="122" t="str">
        <x:v>D6-H-V5-CNS-M21</x:v>
      </x:c>
      <x:c r="C4288" s="122" t="str">
        <x:v>SUCCES</x:v>
      </x:c>
      <x:c r="D4288" s="122" t="str">
        <x:v>-</x:v>
      </x:c>
      <x:c r="E4288" s="123" t="n">
        <x:v>1</x:v>
      </x:c>
      <x:c r="F4288" s="122" t="str">
        <x:v>Kora</x:v>
      </x:c>
      <x:c r="G4288" s="122" t="str">
        <x:v>Les présents sont revenus ; observations et objets gardent le voyage qui les a rapportés.</x:v>
      </x:c>
      <x:c r="H4288" s="122" t="str">
        <x:v>Après le geste final réellement réussi ; regard ou main vers son résultat visible.</x:v>
      </x:c>
      <x:c r="I4288" s="122" t="str">
        <x:v>Résultat correspondant effectivement constaté ; remplace ou supprime la ligne si choix de refus/différé/observation. Ne jamais jouer une victoire non acquise.</x:v>
      </x:c>
      <x:c r="J4288" s="122" t="str">
        <x:v>Missions spéciales du vaisseau de clan</x:v>
      </x:c>
      <x:c r="K4288" s="125" t="n">
        <x:v>15</x:v>
      </x:c>
    </x:row>
    <x:row r="4289" ht="44" customHeight="1">
      <x:c r="A4289" s="126" t="str">
        <x:v>D6-H-V5-CNS-M21-ECHEC---01</x:v>
      </x:c>
      <x:c r="B4289" s="127" t="str">
        <x:v>D6-H-V5-CNS-M21</x:v>
      </x:c>
      <x:c r="C4289" s="127" t="str">
        <x:v>ECHEC</x:v>
      </x:c>
      <x:c r="D4289" s="127" t="str">
        <x:v>-</x:v>
      </x:c>
      <x:c r="E4289" s="128" t="n">
        <x:v>1</x:v>
      </x:c>
      <x:c r="F4289" s="127" t="str">
        <x:v>Kora</x:v>
      </x:c>
      <x:c r="G4289" s="127" t="str">
        <x:v>La chasse a échoué. Le retour engagé reste ouvert pour nous.</x:v>
      </x:c>
      <x:c r="H4289" s="127" t="str">
        <x:v>Au dernier état stable ; geste arrêté, aucune perte ou casse ajoutée par la réplique.</x:v>
      </x:c>
      <x:c r="I4289" s="127" t="str">
        <x:v>Échec ou blocage correspondant effectivement observé ; les dégâts, objets et positions persistent.</x:v>
      </x:c>
      <x:c r="J4289" s="127" t="str">
        <x:v>Missions spéciales du vaisseau de clan</x:v>
      </x:c>
      <x:c r="K4289" s="130" t="n">
        <x:v>11</x:v>
      </x:c>
    </x:row>
    <x:row r="4290" ht="44" customHeight="1">
      <x:c r="A4290" s="121" t="str">
        <x:v>D6-H-V5-CNS-M21-REPRISE---01</x:v>
      </x:c>
      <x:c r="B4290" s="122" t="str">
        <x:v>D6-H-V5-CNS-M21</x:v>
      </x:c>
      <x:c r="C4290" s="122" t="str">
        <x:v>REPRISE</x:v>
      </x:c>
      <x:c r="D4290" s="122" t="str">
        <x:v>-</x:v>
      </x:c>
      <x:c r="E4290" s="123" t="n">
        <x:v>1</x:v>
      </x:c>
      <x:c r="F4290" s="122" t="str">
        <x:v>Kora</x:v>
      </x:c>
      <x:c r="G4290" s="122" t="str">
        <x:v>Nous gardons les indices acquis et le même engagement de retour.</x:v>
      </x:c>
      <x:c r="H4290" s="122" t="str">
        <x:v>Désigne l’étape encore inachevée sans répéter les gestes déjà validés.</x:v>
      </x:c>
      <x:c r="I4290" s="122" t="str">
        <x:v>Réinteraction volontaire après interruption ; état de l’action conservé.</x:v>
      </x:c>
      <x:c r="J4290" s="122" t="str">
        <x:v>Missions spéciales du vaisseau de clan</x:v>
      </x:c>
      <x:c r="K4290" s="125" t="n">
        <x:v>11</x:v>
      </x:c>
    </x:row>
    <x:row r="4291" ht="44" customHeight="1">
      <x:c r="A4291" s="126" t="str">
        <x:v>D6-H-V5-CNS-M21-CHOIX-A-01</x:v>
      </x:c>
      <x:c r="B4291" s="127" t="str">
        <x:v>D6-H-V5-CNS-M21</x:v>
      </x:c>
      <x:c r="C4291" s="127" t="str">
        <x:v>CHOIX</x:v>
      </x:c>
      <x:c r="D4291" s="127" t="str">
        <x:v>A</x:v>
      </x:c>
      <x:c r="E4291" s="128" t="n">
        <x:v>1</x:v>
      </x:c>
      <x:c r="F4291" s="127" t="str">
        <x:v>Joueur</x:v>
      </x:c>
      <x:c r="G4291" s="127" t="str">
        <x:v>Une chasse limitée dans cette expédition.</x:v>
      </x:c>
      <x:c r="H4291" s="127" t="str">
        <x:v>Regarder la personne ou l’appui concerné ; intention, pas résultat.</x:v>
      </x:c>
      <x:c r="I4291" s="127" t="str">
        <x:v>Approche disponible dans l’état réel de la scène ; accord des personnes impliquées.</x:v>
      </x:c>
      <x:c r="J4291" s="127" t="str">
        <x:v>Missions spéciales du vaisseau de clan</x:v>
      </x:c>
      <x:c r="K4291" s="130" t="n">
        <x:v>6</x:v>
      </x:c>
    </x:row>
    <x:row r="4292" ht="44" customHeight="1">
      <x:c r="A4292" s="121" t="str">
        <x:v>D6-H-V5-CNS-M21-REPONSE-A-01</x:v>
      </x:c>
      <x:c r="B4292" s="122" t="str">
        <x:v>D6-H-V5-CNS-M21</x:v>
      </x:c>
      <x:c r="C4292" s="122" t="str">
        <x:v>REPONSE</x:v>
      </x:c>
      <x:c r="D4292" s="122" t="str">
        <x:v>A</x:v>
      </x:c>
      <x:c r="E4292" s="123" t="n">
        <x:v>1</x:v>
      </x:c>
      <x:c r="F4292" s="122" t="str">
        <x:v>Kora</x:v>
      </x:c>
      <x:c r="G4292" s="122" t="str">
        <x:v>Je prépare le retour de la prise possible, sans promettre qu’elle viendra.</x:v>
      </x:c>
      <x:c r="H4292" s="122" t="str">
        <x:v>Réponse au choix retenu ; les autres réponses ne sont pas jouées.</x:v>
      </x:c>
      <x:c r="I4292" s="122" t="str">
        <x:v>Approche disponible dans l’état réel de la scène ; accord des personnes impliquées.</x:v>
      </x:c>
      <x:c r="J4292" s="122" t="str">
        <x:v>Missions spéciales du vaisseau de clan</x:v>
      </x:c>
      <x:c r="K4292" s="125" t="n">
        <x:v>12</x:v>
      </x:c>
    </x:row>
    <x:row r="4293" ht="44" customHeight="1">
      <x:c r="A4293" s="126" t="str">
        <x:v>D6-H-V5-CNS-M21-CHOIX-B-01</x:v>
      </x:c>
      <x:c r="B4293" s="127" t="str">
        <x:v>D6-H-V5-CNS-M21</x:v>
      </x:c>
      <x:c r="C4293" s="127" t="str">
        <x:v>CHOIX</x:v>
      </x:c>
      <x:c r="D4293" s="127" t="str">
        <x:v>B</x:v>
      </x:c>
      <x:c r="E4293" s="128" t="n">
        <x:v>1</x:v>
      </x:c>
      <x:c r="F4293" s="127" t="str">
        <x:v>Joueur</x:v>
      </x:c>
      <x:c r="G4293" s="127" t="str">
        <x:v>Nous observons sans prélèvement.</x:v>
      </x:c>
      <x:c r="H4293" s="127" t="str">
        <x:v>Regarder la personne ou l’appui concerné ; intention, pas résultat.</x:v>
      </x:c>
      <x:c r="I4293" s="127" t="str">
        <x:v>Approche disponible dans l’état réel de la scène ; accord des personnes impliquées.</x:v>
      </x:c>
      <x:c r="J4293" s="127" t="str">
        <x:v>Missions spéciales du vaisseau de clan</x:v>
      </x:c>
      <x:c r="K4293" s="130" t="n">
        <x:v>4</x:v>
      </x:c>
    </x:row>
    <x:row r="4294" ht="44" customHeight="1">
      <x:c r="A4294" s="121" t="str">
        <x:v>D6-H-V5-CNS-M21-REPONSE-B-01</x:v>
      </x:c>
      <x:c r="B4294" s="122" t="str">
        <x:v>D6-H-V5-CNS-M21</x:v>
      </x:c>
      <x:c r="C4294" s="122" t="str">
        <x:v>REPONSE</x:v>
      </x:c>
      <x:c r="D4294" s="122" t="str">
        <x:v>B</x:v>
      </x:c>
      <x:c r="E4294" s="123" t="n">
        <x:v>1</x:v>
      </x:c>
      <x:c r="F4294" s="122" t="str">
        <x:v>Doran</x:v>
      </x:c>
      <x:c r="G4294" s="122" t="str">
        <x:v>Je garderai les traces du lieu telles que nous les aurons vues.</x:v>
      </x:c>
      <x:c r="H4294" s="122" t="str">
        <x:v>Réponse au choix retenu ; les autres réponses ne sont pas jouées.</x:v>
      </x:c>
      <x:c r="I4294" s="122" t="str">
        <x:v>Approche disponible dans l’état réel de la scène ; accord des personnes impliquées.</x:v>
      </x:c>
      <x:c r="J4294" s="122" t="str">
        <x:v>Missions spéciales du vaisseau de clan</x:v>
      </x:c>
      <x:c r="K4294" s="125" t="n">
        <x:v>12</x:v>
      </x:c>
    </x:row>
    <x:row r="4295" ht="164" customHeight="1">
      <x:c r="A4295" s="126" t="str">
        <x:v>D6-H-V5-CNS-M22-OUV---01</x:v>
      </x:c>
      <x:c r="B4295" s="127" t="str">
        <x:v>D6-H-V5-CNS-M22</x:v>
      </x:c>
      <x:c r="C4295" s="127" t="str">
        <x:v>OUV</x:v>
      </x:c>
      <x:c r="D4295" s="127" t="str">
        <x:v>-</x:v>
      </x:c>
      <x:c r="E4295" s="128" t="n">
        <x:v>1</x:v>
      </x:c>
      <x:c r="F4295" s="127" t="str">
        <x:v>Varo</x:v>
      </x:c>
      <x:c r="G4295" s="127" t="str">
        <x:v>Ces traces humaines croisent la proie. Elles ne nous disent pas à elles seules ce que ces gens attendent.</x:v>
      </x:c>
      <x:c r="H4295" s="127" t="str">
        <x:v>Le locuteur regarde le détail matériel concerné ; clic bref ou inclinaison du masque, sans traduction lexicale inventée.</x:v>
      </x:c>
      <x:c r="I4295" s="127" t="str">
        <x:v>Cinq conditions Warp ; cadre historique nordique ouvert ; La Veille Partagée opérationnelle en fin Elite ; accès réel au monde ou à la base, personnes disponibles et volontaires, effectif dans la capacité du palier ; un objectif ne reçoit son résultat qu’après l’action effectivement jouée. Départ Warp : Blooded au minimum, vaisseau possédé, joueur Adjutant, quête commune réussie et module installé ; retour réservé avant le départ et conservé après perte d’une condition d’entrée.</x:v>
      </x:c>
      <x:c r="J4295" s="127" t="str">
        <x:v>Missions spéciales du vaisseau de clan</x:v>
      </x:c>
      <x:c r="K4295" s="130" t="n">
        <x:v>19</x:v>
      </x:c>
    </x:row>
    <x:row r="4296" ht="74" customHeight="1">
      <x:c r="A4296" s="121" t="str">
        <x:v>D6-H-V5-CNS-M22-SUCCES---01</x:v>
      </x:c>
      <x:c r="B4296" s="122" t="str">
        <x:v>D6-H-V5-CNS-M22</x:v>
      </x:c>
      <x:c r="C4296" s="122" t="str">
        <x:v>SUCCES</x:v>
      </x:c>
      <x:c r="D4296" s="122" t="str">
        <x:v>-</x:v>
      </x:c>
      <x:c r="E4296" s="123" t="n">
        <x:v>1</x:v>
      </x:c>
      <x:c r="F4296" s="122" t="str">
        <x:v>Varo</x:v>
      </x:c>
      <x:c r="G4296" s="122" t="str">
        <x:v>Le retour conserve les rencontres jouées et le repère réellement repris.</x:v>
      </x:c>
      <x:c r="H4296" s="122" t="str">
        <x:v>Après le geste final réellement réussi ; regard ou main vers son résultat visible.</x:v>
      </x:c>
      <x:c r="I4296" s="122" t="str">
        <x:v>Résultat correspondant effectivement constaté ; remplace ou supprime la ligne si choix de refus/différé/observation. Ne jamais jouer une victoire non acquise.</x:v>
      </x:c>
      <x:c r="J4296" s="122" t="str">
        <x:v>Missions spéciales du vaisseau de clan</x:v>
      </x:c>
      <x:c r="K4296" s="125" t="n">
        <x:v>11</x:v>
      </x:c>
    </x:row>
    <x:row r="4297" ht="44" customHeight="1">
      <x:c r="A4297" s="126" t="str">
        <x:v>D6-H-V5-CNS-M22-ECHEC---01</x:v>
      </x:c>
      <x:c r="B4297" s="127" t="str">
        <x:v>D6-H-V5-CNS-M22</x:v>
      </x:c>
      <x:c r="C4297" s="127" t="str">
        <x:v>ECHEC</x:v>
      </x:c>
      <x:c r="D4297" s="127" t="str">
        <x:v>-</x:v>
      </x:c>
      <x:c r="E4297" s="128" t="n">
        <x:v>1</x:v>
      </x:c>
      <x:c r="F4297" s="127" t="str">
        <x:v>Varo</x:v>
      </x:c>
      <x:c r="G4297" s="127" t="str">
        <x:v>L’objet est resté là-bas. Notre retour ne le déplace pas dans la soute.</x:v>
      </x:c>
      <x:c r="H4297" s="127" t="str">
        <x:v>Au dernier état stable ; geste arrêté, aucune perte ou casse ajoutée par la réplique.</x:v>
      </x:c>
      <x:c r="I4297" s="127" t="str">
        <x:v>Échec ou blocage correspondant effectivement observé ; les dégâts, objets et positions persistent.</x:v>
      </x:c>
      <x:c r="J4297" s="127" t="str">
        <x:v>Missions spéciales du vaisseau de clan</x:v>
      </x:c>
      <x:c r="K4297" s="130" t="n">
        <x:v>13</x:v>
      </x:c>
    </x:row>
    <x:row r="4298" ht="44" customHeight="1">
      <x:c r="A4298" s="121" t="str">
        <x:v>D6-H-V5-CNS-M22-REPRISE---01</x:v>
      </x:c>
      <x:c r="B4298" s="122" t="str">
        <x:v>D6-H-V5-CNS-M22</x:v>
      </x:c>
      <x:c r="C4298" s="122" t="str">
        <x:v>REPRISE</x:v>
      </x:c>
      <x:c r="D4298" s="122" t="str">
        <x:v>-</x:v>
      </x:c>
      <x:c r="E4298" s="123" t="n">
        <x:v>1</x:v>
      </x:c>
      <x:c r="F4298" s="122" t="str">
        <x:v>Varo</x:v>
      </x:c>
      <x:c r="G4298" s="122" t="str">
        <x:v>Les croisements sont relevés. Reprenons le détour encore accessible.</x:v>
      </x:c>
      <x:c r="H4298" s="122" t="str">
        <x:v>Désigne l’étape encore inachevée sans répéter les gestes déjà validés.</x:v>
      </x:c>
      <x:c r="I4298" s="122" t="str">
        <x:v>Réinteraction volontaire après interruption ; état de l’action conservé.</x:v>
      </x:c>
      <x:c r="J4298" s="122" t="str">
        <x:v>Missions spéciales du vaisseau de clan</x:v>
      </x:c>
      <x:c r="K4298" s="125" t="n">
        <x:v>9</x:v>
      </x:c>
    </x:row>
    <x:row r="4299" ht="44" customHeight="1">
      <x:c r="A4299" s="126" t="str">
        <x:v>D6-H-V5-CNS-M22-CHOIX-A-01</x:v>
      </x:c>
      <x:c r="B4299" s="127" t="str">
        <x:v>D6-H-V5-CNS-M22</x:v>
      </x:c>
      <x:c r="C4299" s="127" t="str">
        <x:v>CHOIX</x:v>
      </x:c>
      <x:c r="D4299" s="127" t="str">
        <x:v>A</x:v>
      </x:c>
      <x:c r="E4299" s="128" t="n">
        <x:v>1</x:v>
      </x:c>
      <x:c r="F4299" s="127" t="str">
        <x:v>Joueur</x:v>
      </x:c>
      <x:c r="G4299" s="127" t="str">
        <x:v>Nous suivons seulement la proie prévue.</x:v>
      </x:c>
      <x:c r="H4299" s="127" t="str">
        <x:v>Regarder la personne ou l’appui concerné ; intention, pas résultat.</x:v>
      </x:c>
      <x:c r="I4299" s="127" t="str">
        <x:v>Approche disponible dans l’état réel de la scène ; accord des personnes impliquées.</x:v>
      </x:c>
      <x:c r="J4299" s="127" t="str">
        <x:v>Missions spéciales du vaisseau de clan</x:v>
      </x:c>
      <x:c r="K4299" s="130" t="n">
        <x:v>6</x:v>
      </x:c>
    </x:row>
    <x:row r="4300" ht="44" customHeight="1">
      <x:c r="A4300" s="121" t="str">
        <x:v>D6-H-V5-CNS-M22-REPONSE-A-01</x:v>
      </x:c>
      <x:c r="B4300" s="122" t="str">
        <x:v>D6-H-V5-CNS-M22</x:v>
      </x:c>
      <x:c r="C4300" s="122" t="str">
        <x:v>REPONSE</x:v>
      </x:c>
      <x:c r="D4300" s="122" t="str">
        <x:v>A</x:v>
      </x:c>
      <x:c r="E4300" s="123" t="n">
        <x:v>1</x:v>
      </x:c>
      <x:c r="F4300" s="122" t="str">
        <x:v>Varo</x:v>
      </x:c>
      <x:c r="G4300" s="122" t="str">
        <x:v>Je garde les croisements observés. Nous n’inventons pas une autre chasse pour chaque trace.</x:v>
      </x:c>
      <x:c r="H4300" s="122" t="str">
        <x:v>Réponse au choix retenu ; les autres réponses ne sont pas jouées.</x:v>
      </x:c>
      <x:c r="I4300" s="122" t="str">
        <x:v>Approche disponible dans l’état réel de la scène ; accord des personnes impliquées.</x:v>
      </x:c>
      <x:c r="J4300" s="122" t="str">
        <x:v>Missions spéciales du vaisseau de clan</x:v>
      </x:c>
      <x:c r="K4300" s="125" t="n">
        <x:v>14</x:v>
      </x:c>
    </x:row>
    <x:row r="4301" ht="44" customHeight="1">
      <x:c r="A4301" s="126" t="str">
        <x:v>D6-H-V5-CNS-M22-CHOIX-B-01</x:v>
      </x:c>
      <x:c r="B4301" s="127" t="str">
        <x:v>D6-H-V5-CNS-M22</x:v>
      </x:c>
      <x:c r="C4301" s="127" t="str">
        <x:v>CHOIX</x:v>
      </x:c>
      <x:c r="D4301" s="127" t="str">
        <x:v>B</x:v>
      </x:c>
      <x:c r="E4301" s="128" t="n">
        <x:v>1</x:v>
      </x:c>
      <x:c r="F4301" s="127" t="str">
        <x:v>Joueur</x:v>
      </x:c>
      <x:c r="G4301" s="127" t="str">
        <x:v>Nous récupérons notre repère perdu.</x:v>
      </x:c>
      <x:c r="H4301" s="127" t="str">
        <x:v>Regarder la personne ou l’appui concerné ; intention, pas résultat.</x:v>
      </x:c>
      <x:c r="I4301" s="127" t="str">
        <x:v>Approche disponible dans l’état réel de la scène ; accord des personnes impliquées.</x:v>
      </x:c>
      <x:c r="J4301" s="127" t="str">
        <x:v>Missions spéciales du vaisseau de clan</x:v>
      </x:c>
      <x:c r="K4301" s="130" t="n">
        <x:v>5</x:v>
      </x:c>
    </x:row>
    <x:row r="4302" ht="44" customHeight="1">
      <x:c r="A4302" s="121" t="str">
        <x:v>D6-H-V5-CNS-M22-REPONSE-B-01</x:v>
      </x:c>
      <x:c r="B4302" s="122" t="str">
        <x:v>D6-H-V5-CNS-M22</x:v>
      </x:c>
      <x:c r="C4302" s="122" t="str">
        <x:v>REPONSE</x:v>
      </x:c>
      <x:c r="D4302" s="122" t="str">
        <x:v>B</x:v>
      </x:c>
      <x:c r="E4302" s="123" t="n">
        <x:v>1</x:v>
      </x:c>
      <x:c r="F4302" s="122" t="str">
        <x:v>Kora</x:v>
      </x:c>
      <x:c r="G4302" s="122" t="str">
        <x:v>Le détour prendra notre fenêtre. Je marque le chemin jusqu’au retour.</x:v>
      </x:c>
      <x:c r="H4302" s="122" t="str">
        <x:v>Réponse au choix retenu ; les autres réponses ne sont pas jouées.</x:v>
      </x:c>
      <x:c r="I4302" s="122" t="str">
        <x:v>Approche disponible dans l’état réel de la scène ; accord des personnes impliquées.</x:v>
      </x:c>
      <x:c r="J4302" s="122" t="str">
        <x:v>Missions spéciales du vaisseau de clan</x:v>
      </x:c>
      <x:c r="K4302" s="125" t="n">
        <x:v>11</x:v>
      </x:c>
    </x:row>
    <x:row r="4303" ht="164" customHeight="1">
      <x:c r="A4303" s="126" t="str">
        <x:v>D6-H-V5-CNS-M23-OUV---01</x:v>
      </x:c>
      <x:c r="B4303" s="127" t="str">
        <x:v>D6-H-V5-CNS-M23</x:v>
      </x:c>
      <x:c r="C4303" s="127" t="str">
        <x:v>OUV</x:v>
      </x:c>
      <x:c r="D4303" s="127" t="str">
        <x:v>-</x:v>
      </x:c>
      <x:c r="E4303" s="128" t="n">
        <x:v>1</x:v>
      </x:c>
      <x:c r="F4303" s="127" t="str">
        <x:v>Nema</x:v>
      </x:c>
      <x:c r="G4303" s="127" t="str">
        <x:v>Deux silhouettes nous suivent. Une seule laisse peut-être des pas.</x:v>
      </x:c>
      <x:c r="H4303" s="127" t="str">
        <x:v>Le locuteur regarde le détail matériel concerné ; clic bref ou inclinaison du masque, sans traduction lexicale inventée.</x:v>
      </x:c>
      <x:c r="I4303" s="127" t="str">
        <x:v>Cinq conditions Warp ; cadre historique japonais ouvert ; La Veille Partagée opérationnelle en fin Elite ; accès réel au monde ou à la base, personnes disponibles et volontaires, effectif dans la capacité du palier ; un objectif ne reçoit son résultat qu’après l’action effectivement jouée. Départ Warp : Blooded au minimum, vaisseau possédé, joueur Adjutant, quête commune réussie et module installé ; retour réservé avant le départ et conservé après perte d’une condition d’entrée.</x:v>
      </x:c>
      <x:c r="J4303" s="127" t="str">
        <x:v>Missions spéciales du vaisseau de clan</x:v>
      </x:c>
      <x:c r="K4303" s="130" t="n">
        <x:v>10</x:v>
      </x:c>
    </x:row>
    <x:row r="4304" ht="74" customHeight="1">
      <x:c r="A4304" s="121" t="str">
        <x:v>D6-H-V5-CNS-M23-SUCCES---01</x:v>
      </x:c>
      <x:c r="B4304" s="122" t="str">
        <x:v>D6-H-V5-CNS-M23</x:v>
      </x:c>
      <x:c r="C4304" s="122" t="str">
        <x:v>SUCCES</x:v>
      </x:c>
      <x:c r="D4304" s="122" t="str">
        <x:v>-</x:v>
      </x:c>
      <x:c r="E4304" s="123" t="n">
        <x:v>1</x:v>
      </x:c>
      <x:c r="F4304" s="122" t="str">
        <x:v>Nema</x:v>
      </x:c>
      <x:c r="G4304" s="122" t="str">
        <x:v>Notre récit distingue ce que nous avons vu et ce qui est resté incertain.</x:v>
      </x:c>
      <x:c r="H4304" s="122" t="str">
        <x:v>Après le geste final réellement réussi ; regard ou main vers son résultat visible.</x:v>
      </x:c>
      <x:c r="I4304" s="122" t="str">
        <x:v>Résultat correspondant effectivement constaté ; remplace ou supprime la ligne si choix de refus/différé/observation. Ne jamais jouer une victoire non acquise.</x:v>
      </x:c>
      <x:c r="J4304" s="122" t="str">
        <x:v>Missions spéciales du vaisseau de clan</x:v>
      </x:c>
      <x:c r="K4304" s="125" t="n">
        <x:v>14</x:v>
      </x:c>
    </x:row>
    <x:row r="4305" ht="44" customHeight="1">
      <x:c r="A4305" s="126" t="str">
        <x:v>D6-H-V5-CNS-M23-ECHEC---01</x:v>
      </x:c>
      <x:c r="B4305" s="127" t="str">
        <x:v>D6-H-V5-CNS-M23</x:v>
      </x:c>
      <x:c r="C4305" s="127" t="str">
        <x:v>ECHEC</x:v>
      </x:c>
      <x:c r="D4305" s="127" t="str">
        <x:v>-</x:v>
      </x:c>
      <x:c r="E4305" s="128" t="n">
        <x:v>1</x:v>
      </x:c>
      <x:c r="F4305" s="127" t="str">
        <x:v>Nema</x:v>
      </x:c>
      <x:c r="G4305" s="127" t="str">
        <x:v>Cette ombre change avec notre lampe. Elle ne suffit pas à prouver un adversaire.</x:v>
      </x:c>
      <x:c r="H4305" s="127" t="str">
        <x:v>Au dernier état stable ; geste arrêté, aucune perte ou casse ajoutée par la réplique.</x:v>
      </x:c>
      <x:c r="I4305" s="127" t="str">
        <x:v>Échec ou blocage correspondant effectivement observé ; les dégâts, objets et positions persistent.</x:v>
      </x:c>
      <x:c r="J4305" s="127" t="str">
        <x:v>Missions spéciales du vaisseau de clan</x:v>
      </x:c>
      <x:c r="K4305" s="130" t="n">
        <x:v>14</x:v>
      </x:c>
    </x:row>
    <x:row r="4306" ht="44" customHeight="1">
      <x:c r="A4306" s="121" t="str">
        <x:v>D6-H-V5-CNS-M23-REPRISE---01</x:v>
      </x:c>
      <x:c r="B4306" s="122" t="str">
        <x:v>D6-H-V5-CNS-M23</x:v>
      </x:c>
      <x:c r="C4306" s="122" t="str">
        <x:v>REPRISE</x:v>
      </x:c>
      <x:c r="D4306" s="122" t="str">
        <x:v>-</x:v>
      </x:c>
      <x:c r="E4306" s="123" t="n">
        <x:v>1</x:v>
      </x:c>
      <x:c r="F4306" s="122" t="str">
        <x:v>Nema</x:v>
      </x:c>
      <x:c r="G4306" s="122" t="str">
        <x:v>Le premier angle est connu. Le second niveau reste à observer.</x:v>
      </x:c>
      <x:c r="H4306" s="122" t="str">
        <x:v>Désigne l’étape encore inachevée sans répéter les gestes déjà validés.</x:v>
      </x:c>
      <x:c r="I4306" s="122" t="str">
        <x:v>Réinteraction volontaire après interruption ; état de l’action conservé.</x:v>
      </x:c>
      <x:c r="J4306" s="122" t="str">
        <x:v>Missions spéciales du vaisseau de clan</x:v>
      </x:c>
      <x:c r="K4306" s="125" t="n">
        <x:v>11</x:v>
      </x:c>
    </x:row>
    <x:row r="4307" ht="44" customHeight="1">
      <x:c r="A4307" s="126" t="str">
        <x:v>D6-H-V5-CNS-M23-CHOIX-A-01</x:v>
      </x:c>
      <x:c r="B4307" s="127" t="str">
        <x:v>D6-H-V5-CNS-M23</x:v>
      </x:c>
      <x:c r="C4307" s="127" t="str">
        <x:v>CHOIX</x:v>
      </x:c>
      <x:c r="D4307" s="127" t="str">
        <x:v>A</x:v>
      </x:c>
      <x:c r="E4307" s="128" t="n">
        <x:v>1</x:v>
      </x:c>
      <x:c r="F4307" s="127" t="str">
        <x:v>Joueur</x:v>
      </x:c>
      <x:c r="G4307" s="127" t="str">
        <x:v>Nous prenons le temps de séparer les présences.</x:v>
      </x:c>
      <x:c r="H4307" s="127" t="str">
        <x:v>Regarder la personne ou l’appui concerné ; intention, pas résultat.</x:v>
      </x:c>
      <x:c r="I4307" s="127" t="str">
        <x:v>Approche disponible dans l’état réel de la scène ; accord des personnes impliquées.</x:v>
      </x:c>
      <x:c r="J4307" s="127" t="str">
        <x:v>Missions spéciales du vaisseau de clan</x:v>
      </x:c>
      <x:c r="K4307" s="130" t="n">
        <x:v>8</x:v>
      </x:c>
    </x:row>
    <x:row r="4308" ht="44" customHeight="1">
      <x:c r="A4308" s="121" t="str">
        <x:v>D6-H-V5-CNS-M23-REPONSE-A-01</x:v>
      </x:c>
      <x:c r="B4308" s="122" t="str">
        <x:v>D6-H-V5-CNS-M23</x:v>
      </x:c>
      <x:c r="C4308" s="122" t="str">
        <x:v>REPONSE</x:v>
      </x:c>
      <x:c r="D4308" s="122" t="str">
        <x:v>A</x:v>
      </x:c>
      <x:c r="E4308" s="123" t="n">
        <x:v>1</x:v>
      </x:c>
      <x:c r="F4308" s="122" t="str">
        <x:v>Nema</x:v>
      </x:c>
      <x:c r="G4308" s="122" t="str">
        <x:v>Je compare les ombres depuis l’autre niveau ; garde les traces visibles.</x:v>
      </x:c>
      <x:c r="H4308" s="122" t="str">
        <x:v>Réponse au choix retenu ; les autres réponses ne sont pas jouées.</x:v>
      </x:c>
      <x:c r="I4308" s="122" t="str">
        <x:v>Approche disponible dans l’état réel de la scène ; accord des personnes impliquées.</x:v>
      </x:c>
      <x:c r="J4308" s="122" t="str">
        <x:v>Missions spéciales du vaisseau de clan</x:v>
      </x:c>
      <x:c r="K4308" s="125" t="n">
        <x:v>12</x:v>
      </x:c>
    </x:row>
    <x:row r="4309" ht="44" customHeight="1">
      <x:c r="A4309" s="126" t="str">
        <x:v>D6-H-V5-CNS-M23-CHOIX-B-01</x:v>
      </x:c>
      <x:c r="B4309" s="127" t="str">
        <x:v>D6-H-V5-CNS-M23</x:v>
      </x:c>
      <x:c r="C4309" s="127" t="str">
        <x:v>CHOIX</x:v>
      </x:c>
      <x:c r="D4309" s="127" t="str">
        <x:v>B</x:v>
      </x:c>
      <x:c r="E4309" s="128" t="n">
        <x:v>1</x:v>
      </x:c>
      <x:c r="F4309" s="127" t="str">
        <x:v>Joueur</x:v>
      </x:c>
      <x:c r="G4309" s="127" t="str">
        <x:v>Nous passons vite en conservant ce doute.</x:v>
      </x:c>
      <x:c r="H4309" s="127" t="str">
        <x:v>Regarder la personne ou l’appui concerné ; intention, pas résultat.</x:v>
      </x:c>
      <x:c r="I4309" s="127" t="str">
        <x:v>Approche disponible dans l’état réel de la scène ; accord des personnes impliquées.</x:v>
      </x:c>
      <x:c r="J4309" s="127" t="str">
        <x:v>Missions spéciales du vaisseau de clan</x:v>
      </x:c>
      <x:c r="K4309" s="130" t="n">
        <x:v>7</x:v>
      </x:c>
    </x:row>
    <x:row r="4310" ht="44" customHeight="1">
      <x:c r="A4310" s="121" t="str">
        <x:v>D6-H-V5-CNS-M23-REPONSE-B-01</x:v>
      </x:c>
      <x:c r="B4310" s="122" t="str">
        <x:v>D6-H-V5-CNS-M23</x:v>
      </x:c>
      <x:c r="C4310" s="122" t="str">
        <x:v>REPONSE</x:v>
      </x:c>
      <x:c r="D4310" s="122" t="str">
        <x:v>B</x:v>
      </x:c>
      <x:c r="E4310" s="123" t="n">
        <x:v>1</x:v>
      </x:c>
      <x:c r="F4310" s="122" t="str">
        <x:v>Asha</x:v>
      </x:c>
      <x:c r="G4310" s="122" t="str">
        <x:v>Je prépare la couverture au retour. Nous ne connaissons pas encore tous les angles.</x:v>
      </x:c>
      <x:c r="H4310" s="122" t="str">
        <x:v>Réponse au choix retenu ; les autres réponses ne sont pas jouées.</x:v>
      </x:c>
      <x:c r="I4310" s="122" t="str">
        <x:v>Approche disponible dans l’état réel de la scène ; accord des personnes impliquées.</x:v>
      </x:c>
      <x:c r="J4310" s="122" t="str">
        <x:v>Missions spéciales du vaisseau de clan</x:v>
      </x:c>
      <x:c r="K4310" s="125" t="n">
        <x:v>14</x:v>
      </x:c>
    </x:row>
    <x:row r="4311" ht="164" customHeight="1">
      <x:c r="A4311" s="126" t="str">
        <x:v>D6-H-V5-CNS-M24-OUV---01</x:v>
      </x:c>
      <x:c r="B4311" s="127" t="str">
        <x:v>D6-H-V5-CNS-M24</x:v>
      </x:c>
      <x:c r="C4311" s="127" t="str">
        <x:v>OUV</x:v>
      </x:c>
      <x:c r="D4311" s="127" t="str">
        <x:v>-</x:v>
      </x:c>
      <x:c r="E4311" s="128" t="n">
        <x:v>1</x:v>
      </x:c>
      <x:c r="F4311" s="127" t="str">
        <x:v>Kora</x:v>
      </x:c>
      <x:c r="G4311" s="127" t="str">
        <x:v>Le bruit couvre nos appels. À partir d’ici, garde les signes visibles et les présents en vue.</x:v>
      </x:c>
      <x:c r="H4311" s="127" t="str">
        <x:v>Le locuteur regarde le détail matériel concerné ; clic bref ou inclinaison du masque, sans traduction lexicale inventée.</x:v>
      </x:c>
      <x:c r="I4311" s="127" t="str">
        <x:v>Cinq conditions Warp ; cadre de guerre historique ouvert ; La Veille Partagée opérationnelle en fin Elite ; accès réel au monde ou à la base, personnes disponibles et volontaires, effectif dans la capacité du palier ; un objectif ne reçoit son résultat qu’après l’action effectivement jouée. Départ Warp : Blooded au minimum, vaisseau possédé, joueur Adjutant, quête commune réussie et module installé ; retour réservé avant le départ et conservé après perte d’une condition d’entrée.</x:v>
      </x:c>
      <x:c r="J4311" s="127" t="str">
        <x:v>Missions spéciales du vaisseau de clan</x:v>
      </x:c>
      <x:c r="K4311" s="130" t="n">
        <x:v>17</x:v>
      </x:c>
    </x:row>
    <x:row r="4312" ht="74" customHeight="1">
      <x:c r="A4312" s="121" t="str">
        <x:v>D6-H-V5-CNS-M24-SUCCES---01</x:v>
      </x:c>
      <x:c r="B4312" s="122" t="str">
        <x:v>D6-H-V5-CNS-M24</x:v>
      </x:c>
      <x:c r="C4312" s="122" t="str">
        <x:v>SUCCES</x:v>
      </x:c>
      <x:c r="D4312" s="122" t="str">
        <x:v>-</x:v>
      </x:c>
      <x:c r="E4312" s="123" t="n">
        <x:v>1</x:v>
      </x:c>
      <x:c r="F4312" s="122" t="str">
        <x:v>Kora</x:v>
      </x:c>
      <x:c r="G4312" s="122" t="str">
        <x:v>Les présents sont vérifiés au retour, avec les seuls objets réellement revenus.</x:v>
      </x:c>
      <x:c r="H4312" s="122" t="str">
        <x:v>Après le geste final réellement réussi ; regard ou main vers son résultat visible.</x:v>
      </x:c>
      <x:c r="I4312" s="122" t="str">
        <x:v>Résultat correspondant effectivement constaté ; remplace ou supprime la ligne si choix de refus/différé/observation. Ne jamais jouer une victoire non acquise.</x:v>
      </x:c>
      <x:c r="J4312" s="122" t="str">
        <x:v>Missions spéciales du vaisseau de clan</x:v>
      </x:c>
      <x:c r="K4312" s="125" t="n">
        <x:v>12</x:v>
      </x:c>
    </x:row>
    <x:row r="4313" ht="44" customHeight="1">
      <x:c r="A4313" s="126" t="str">
        <x:v>D6-H-V5-CNS-M24-ECHEC---01</x:v>
      </x:c>
      <x:c r="B4313" s="127" t="str">
        <x:v>D6-H-V5-CNS-M24</x:v>
      </x:c>
      <x:c r="C4313" s="127" t="str">
        <x:v>ECHEC</x:v>
      </x:c>
      <x:c r="D4313" s="127" t="str">
        <x:v>-</x:v>
      </x:c>
      <x:c r="E4313" s="128" t="n">
        <x:v>1</x:v>
      </x:c>
      <x:c r="F4313" s="127" t="str">
        <x:v>Kora</x:v>
      </x:c>
      <x:c r="G4313" s="127" t="str">
        <x:v>L’objectif perdu reste perdu. Nous gardons le retour engagé, sans effacer ce qui s’est passé.</x:v>
      </x:c>
      <x:c r="H4313" s="127" t="str">
        <x:v>Au dernier état stable ; geste arrêté, aucune perte ou casse ajoutée par la réplique.</x:v>
      </x:c>
      <x:c r="I4313" s="127" t="str">
        <x:v>Échec ou blocage correspondant effectivement observé ; les dégâts, objets et positions persistent.</x:v>
      </x:c>
      <x:c r="J4313" s="127" t="str">
        <x:v>Missions spéciales du vaisseau de clan</x:v>
      </x:c>
      <x:c r="K4313" s="130" t="n">
        <x:v>15</x:v>
      </x:c>
    </x:row>
    <x:row r="4314" ht="44" customHeight="1">
      <x:c r="A4314" s="121" t="str">
        <x:v>D6-H-V5-CNS-M24-REPRISE---01</x:v>
      </x:c>
      <x:c r="B4314" s="122" t="str">
        <x:v>D6-H-V5-CNS-M24</x:v>
      </x:c>
      <x:c r="C4314" s="122" t="str">
        <x:v>REPRISE</x:v>
      </x:c>
      <x:c r="D4314" s="122" t="str">
        <x:v>-</x:v>
      </x:c>
      <x:c r="E4314" s="123" t="n">
        <x:v>1</x:v>
      </x:c>
      <x:c r="F4314" s="122" t="str">
        <x:v>Kora</x:v>
      </x:c>
      <x:c r="G4314" s="122" t="str">
        <x:v>Le premier secteur est traversé ; reprenons les signes depuis le dernier couvert sûr.</x:v>
      </x:c>
      <x:c r="H4314" s="122" t="str">
        <x:v>Désigne l’étape encore inachevée sans répéter les gestes déjà validés.</x:v>
      </x:c>
      <x:c r="I4314" s="122" t="str">
        <x:v>Réinteraction volontaire après interruption ; état de l’action conservé.</x:v>
      </x:c>
      <x:c r="J4314" s="122" t="str">
        <x:v>Missions spéciales du vaisseau de clan</x:v>
      </x:c>
      <x:c r="K4314" s="125" t="n">
        <x:v>14</x:v>
      </x:c>
    </x:row>
    <x:row r="4315" ht="44" customHeight="1">
      <x:c r="A4315" s="126" t="str">
        <x:v>D6-H-V5-CNS-M24-CHOIX-A-01</x:v>
      </x:c>
      <x:c r="B4315" s="127" t="str">
        <x:v>D6-H-V5-CNS-M24</x:v>
      </x:c>
      <x:c r="C4315" s="127" t="str">
        <x:v>CHOIX</x:v>
      </x:c>
      <x:c r="D4315" s="127" t="str">
        <x:v>A</x:v>
      </x:c>
      <x:c r="E4315" s="128" t="n">
        <x:v>1</x:v>
      </x:c>
      <x:c r="F4315" s="127" t="str">
        <x:v>Joueur</x:v>
      </x:c>
      <x:c r="G4315" s="127" t="str">
        <x:v>L’objet secondaire reste. Nous ramenons le groupe.</x:v>
      </x:c>
      <x:c r="H4315" s="127" t="str">
        <x:v>Regarder la personne ou l’appui concerné ; intention, pas résultat.</x:v>
      </x:c>
      <x:c r="I4315" s="127" t="str">
        <x:v>Approche disponible dans l’état réel de la scène ; accord des personnes impliquées.</x:v>
      </x:c>
      <x:c r="J4315" s="127" t="str">
        <x:v>Missions spéciales du vaisseau de clan</x:v>
      </x:c>
      <x:c r="K4315" s="130" t="n">
        <x:v>7</x:v>
      </x:c>
    </x:row>
    <x:row r="4316" ht="44" customHeight="1">
      <x:c r="A4316" s="121" t="str">
        <x:v>D6-H-V5-CNS-M24-REPONSE-A-01</x:v>
      </x:c>
      <x:c r="B4316" s="122" t="str">
        <x:v>D6-H-V5-CNS-M24</x:v>
      </x:c>
      <x:c r="C4316" s="122" t="str">
        <x:v>REPONSE</x:v>
      </x:c>
      <x:c r="D4316" s="122" t="str">
        <x:v>A</x:v>
      </x:c>
      <x:c r="E4316" s="123" t="n">
        <x:v>1</x:v>
      </x:c>
      <x:c r="F4316" s="122" t="str">
        <x:v>Kora</x:v>
      </x:c>
      <x:c r="G4316" s="122" t="str">
        <x:v>Je confirme chaque passage jusqu’au seuil. Le retour passe avant cette charge.</x:v>
      </x:c>
      <x:c r="H4316" s="122" t="str">
        <x:v>Réponse au choix retenu ; les autres réponses ne sont pas jouées.</x:v>
      </x:c>
      <x:c r="I4316" s="122" t="str">
        <x:v>Approche disponible dans l’état réel de la scène ; accord des personnes impliquées.</x:v>
      </x:c>
      <x:c r="J4316" s="122" t="str">
        <x:v>Missions spéciales du vaisseau de clan</x:v>
      </x:c>
      <x:c r="K4316" s="125" t="n">
        <x:v>12</x:v>
      </x:c>
    </x:row>
    <x:row r="4317" ht="44" customHeight="1">
      <x:c r="A4317" s="126" t="str">
        <x:v>D6-H-V5-CNS-M24-CHOIX-B-01</x:v>
      </x:c>
      <x:c r="B4317" s="127" t="str">
        <x:v>D6-H-V5-CNS-M24</x:v>
      </x:c>
      <x:c r="C4317" s="127" t="str">
        <x:v>CHOIX</x:v>
      </x:c>
      <x:c r="D4317" s="127" t="str">
        <x:v>B</x:v>
      </x:c>
      <x:c r="E4317" s="128" t="n">
        <x:v>1</x:v>
      </x:c>
      <x:c r="F4317" s="127" t="str">
        <x:v>Joueur</x:v>
      </x:c>
      <x:c r="G4317" s="127" t="str">
        <x:v>Un binôme volontaire le cherche dans la limite annoncée.</x:v>
      </x:c>
      <x:c r="H4317" s="127" t="str">
        <x:v>Regarder la personne ou l’appui concerné ; intention, pas résultat.</x:v>
      </x:c>
      <x:c r="I4317" s="127" t="str">
        <x:v>Approche disponible dans l’état réel de la scène ; accord des personnes impliquées.</x:v>
      </x:c>
      <x:c r="J4317" s="127" t="str">
        <x:v>Missions spéciales du vaisseau de clan</x:v>
      </x:c>
      <x:c r="K4317" s="130" t="n">
        <x:v>9</x:v>
      </x:c>
    </x:row>
    <x:row r="4318" ht="44" customHeight="1">
      <x:c r="A4318" s="121" t="str">
        <x:v>D6-H-V5-CNS-M24-REPONSE-B-01</x:v>
      </x:c>
      <x:c r="B4318" s="122" t="str">
        <x:v>D6-H-V5-CNS-M24</x:v>
      </x:c>
      <x:c r="C4318" s="122" t="str">
        <x:v>REPONSE</x:v>
      </x:c>
      <x:c r="D4318" s="122" t="str">
        <x:v>B</x:v>
      </x:c>
      <x:c r="E4318" s="123" t="n">
        <x:v>1</x:v>
      </x:c>
      <x:c r="F4318" s="122" t="str">
        <x:v>Erek</x:v>
      </x:c>
      <x:c r="G4318" s="122" t="str">
        <x:v>Je compte ses places et son point de retour avant qu’il se sépare.</x:v>
      </x:c>
      <x:c r="H4318" s="122" t="str">
        <x:v>Réponse au choix retenu ; les autres réponses ne sont pas jouées.</x:v>
      </x:c>
      <x:c r="I4318" s="122" t="str">
        <x:v>Approche disponible dans l’état réel de la scène ; accord des personnes impliquées.</x:v>
      </x:c>
      <x:c r="J4318" s="122" t="str">
        <x:v>Missions spéciales du vaisseau de clan</x:v>
      </x:c>
      <x:c r="K4318" s="125" t="n">
        <x:v>13</x:v>
      </x:c>
    </x:row>
    <x:row r="4319" ht="104" customHeight="1">
      <x:c r="A4319" s="126" t="str">
        <x:v>D6-H-CNS-G01-OUV---01</x:v>
      </x:c>
      <x:c r="B4319" s="127" t="str">
        <x:v>D6-H-CNS-G01</x:v>
      </x:c>
      <x:c r="C4319" s="127" t="str">
        <x:v>OUV</x:v>
      </x:c>
      <x:c r="D4319" s="127" t="str">
        <x:v>-</x:v>
      </x:c>
      <x:c r="E4319" s="128" t="n">
        <x:v>1</x:v>
      </x:c>
      <x:c r="F4319" s="127" t="str">
        <x:v>Asha</x:v>
      </x:c>
      <x:c r="G4319" s="127" t="str">
        <x:v>Les chasseurs sont là. Il reste à savoir qui tient le retour et qui accepte de rester à bord.</x:v>
      </x:c>
      <x:c r="H4319" s="127" t="str">
        <x:v>Le locuteur regarde le détail matériel concerné ; clic bref ou inclinaison du masque, sans traduction lexicale inventée.</x:v>
      </x:c>
      <x:c r="I4319" s="127" t="str">
        <x:v>Chasseurs, pilote et spécialiste adaptés à la sortie ; chaque absence réduit les fonctions à bord. ; La Veille Partagée possédée et opérationnelle en fin Elite ; personnes présentes ou remplaçant explicitement annoncé ; sièges réels disponibles ; aucune personne morte ou partie rappelée automatiquement.</x:v>
      </x:c>
      <x:c r="J4319" s="127" t="str">
        <x:v>Gestion vivante du clan</x:v>
      </x:c>
      <x:c r="K4319" s="130" t="n">
        <x:v>19</x:v>
      </x:c>
    </x:row>
    <x:row r="4320" ht="74" customHeight="1">
      <x:c r="A4320" s="121" t="str">
        <x:v>D6-H-CNS-G01-SUCCES---01</x:v>
      </x:c>
      <x:c r="B4320" s="122" t="str">
        <x:v>D6-H-CNS-G01</x:v>
      </x:c>
      <x:c r="C4320" s="122" t="str">
        <x:v>SUCCES</x:v>
      </x:c>
      <x:c r="D4320" s="122" t="str">
        <x:v>-</x:v>
      </x:c>
      <x:c r="E4320" s="123" t="n">
        <x:v>1</x:v>
      </x:c>
      <x:c r="F4320" s="122" t="str">
        <x:v>Asha</x:v>
      </x:c>
      <x:c r="G4320" s="122" t="str">
        <x:v>Ceux qui partent ont rejoint leurs charges ; ceux qui restent connaissent leur poste.</x:v>
      </x:c>
      <x:c r="H4320" s="122" t="str">
        <x:v>Après le geste final réellement réussi ; regard ou main vers son résultat visible.</x:v>
      </x:c>
      <x:c r="I4320" s="122" t="str">
        <x:v>Résultat correspondant effectivement constaté ; remplace ou supprime la ligne si choix de refus/différé/observation. Ne jamais jouer une victoire non acquise.</x:v>
      </x:c>
      <x:c r="J4320" s="122" t="str">
        <x:v>Gestion vivante du clan</x:v>
      </x:c>
      <x:c r="K4320" s="125" t="n">
        <x:v>14</x:v>
      </x:c>
    </x:row>
    <x:row r="4321" ht="44" customHeight="1">
      <x:c r="A4321" s="126" t="str">
        <x:v>D6-H-CNS-G01-ECHEC---01</x:v>
      </x:c>
      <x:c r="B4321" s="127" t="str">
        <x:v>D6-H-CNS-G01</x:v>
      </x:c>
      <x:c r="C4321" s="127" t="str">
        <x:v>ECHEC</x:v>
      </x:c>
      <x:c r="D4321" s="127" t="str">
        <x:v>-</x:v>
      </x:c>
      <x:c r="E4321" s="128" t="n">
        <x:v>1</x:v>
      </x:c>
      <x:c r="F4321" s="127" t="str">
        <x:v>Asha</x:v>
      </x:c>
      <x:c r="G4321" s="127" t="str">
        <x:v>La fonction nécessaire n’a pas de volontaire. L’équipe n’est pas prête.</x:v>
      </x:c>
      <x:c r="H4321" s="127" t="str">
        <x:v>Au dernier état stable ; geste arrêté, aucune perte ou casse ajoutée par la réplique.</x:v>
      </x:c>
      <x:c r="I4321" s="127" t="str">
        <x:v>Échec ou blocage correspondant effectivement observé ; les dégâts, objets et positions persistent.</x:v>
      </x:c>
      <x:c r="J4321" s="127" t="str">
        <x:v>Gestion vivante du clan</x:v>
      </x:c>
      <x:c r="K4321" s="130" t="n">
        <x:v>11</x:v>
      </x:c>
    </x:row>
    <x:row r="4322" ht="44" customHeight="1">
      <x:c r="A4322" s="121" t="str">
        <x:v>D6-H-CNS-G01-REPRISE---01</x:v>
      </x:c>
      <x:c r="B4322" s="122" t="str">
        <x:v>D6-H-CNS-G01</x:v>
      </x:c>
      <x:c r="C4322" s="122" t="str">
        <x:v>REPRISE</x:v>
      </x:c>
      <x:c r="D4322" s="122" t="str">
        <x:v>-</x:v>
      </x:c>
      <x:c r="E4322" s="123" t="n">
        <x:v>1</x:v>
      </x:c>
      <x:c r="F4322" s="122" t="str">
        <x:v>Asha</x:v>
      </x:c>
      <x:c r="G4322" s="122" t="str">
        <x:v>Deux postes sont tenus. Choisissons seulement celui qui manque.</x:v>
      </x:c>
      <x:c r="H4322" s="122" t="str">
        <x:v>Désigne l’étape encore inachevée sans répéter les gestes déjà validés.</x:v>
      </x:c>
      <x:c r="I4322" s="122" t="str">
        <x:v>Réinteraction volontaire après interruption ; état de l’action conservé.</x:v>
      </x:c>
      <x:c r="J4322" s="122" t="str">
        <x:v>Gestion vivante du clan</x:v>
      </x:c>
      <x:c r="K4322" s="125" t="n">
        <x:v>9</x:v>
      </x:c>
    </x:row>
    <x:row r="4323" ht="44" customHeight="1">
      <x:c r="A4323" s="126" t="str">
        <x:v>D6-H-CNS-G01-CHOIX-A-01</x:v>
      </x:c>
      <x:c r="B4323" s="127" t="str">
        <x:v>D6-H-CNS-G01</x:v>
      </x:c>
      <x:c r="C4323" s="127" t="str">
        <x:v>CHOIX</x:v>
      </x:c>
      <x:c r="D4323" s="127" t="str">
        <x:v>A</x:v>
      </x:c>
      <x:c r="E4323" s="128" t="n">
        <x:v>1</x:v>
      </x:c>
      <x:c r="F4323" s="127" t="str">
        <x:v>Joueur</x:v>
      </x:c>
      <x:c r="G4323" s="127" t="str">
        <x:v>Une équipe légère, les soutiens gardent le navire.</x:v>
      </x:c>
      <x:c r="H4323" s="127" t="str">
        <x:v>Regarder la personne ou l’appui concerné ; intention, pas résultat.</x:v>
      </x:c>
      <x:c r="I4323" s="127" t="str">
        <x:v>Approche disponible dans l’état réel de la scène ; accord des personnes impliquées.</x:v>
      </x:c>
      <x:c r="J4323" s="127" t="str">
        <x:v>Gestion vivante du clan</x:v>
      </x:c>
      <x:c r="K4323" s="130" t="n">
        <x:v>8</x:v>
      </x:c>
    </x:row>
    <x:row r="4324" ht="44" customHeight="1">
      <x:c r="A4324" s="121" t="str">
        <x:v>D6-H-CNS-G01-REPONSE-A-01</x:v>
      </x:c>
      <x:c r="B4324" s="122" t="str">
        <x:v>D6-H-CNS-G01</x:v>
      </x:c>
      <x:c r="C4324" s="122" t="str">
        <x:v>REPONSE</x:v>
      </x:c>
      <x:c r="D4324" s="122" t="str">
        <x:v>A</x:v>
      </x:c>
      <x:c r="E4324" s="123" t="n">
        <x:v>1</x:v>
      </x:c>
      <x:c r="F4324" s="122" t="str">
        <x:v>Asha</x:v>
      </x:c>
      <x:c r="G4324" s="122" t="str">
        <x:v>Je réunis les volontaires au foyer. Chacun prépare la charge de son rôle.</x:v>
      </x:c>
      <x:c r="H4324" s="122" t="str">
        <x:v>Réponse au choix retenu ; les autres réponses ne sont pas jouées.</x:v>
      </x:c>
      <x:c r="I4324" s="122" t="str">
        <x:v>Approche disponible dans l’état réel de la scène ; accord des personnes impliquées.</x:v>
      </x:c>
      <x:c r="J4324" s="122" t="str">
        <x:v>Gestion vivante du clan</x:v>
      </x:c>
      <x:c r="K4324" s="125" t="n">
        <x:v>13</x:v>
      </x:c>
    </x:row>
    <x:row r="4325" ht="44" customHeight="1">
      <x:c r="A4325" s="126" t="str">
        <x:v>D6-H-CNS-G01-CHOIX-B-01</x:v>
      </x:c>
      <x:c r="B4325" s="127" t="str">
        <x:v>D6-H-CNS-G01</x:v>
      </x:c>
      <x:c r="C4325" s="127" t="str">
        <x:v>CHOIX</x:v>
      </x:c>
      <x:c r="D4325" s="127" t="str">
        <x:v>B</x:v>
      </x:c>
      <x:c r="E4325" s="128" t="n">
        <x:v>1</x:v>
      </x:c>
      <x:c r="F4325" s="127" t="str">
        <x:v>Joueur</x:v>
      </x:c>
      <x:c r="G4325" s="127" t="str">
        <x:v>Je prends aussi un spécialiste sur le terrain.</x:v>
      </x:c>
      <x:c r="H4325" s="127" t="str">
        <x:v>Regarder la personne ou l’appui concerné ; intention, pas résultat.</x:v>
      </x:c>
      <x:c r="I4325" s="127" t="str">
        <x:v>Approche disponible dans l’état réel de la scène ; accord des personnes impliquées.</x:v>
      </x:c>
      <x:c r="J4325" s="127" t="str">
        <x:v>Gestion vivante du clan</x:v>
      </x:c>
      <x:c r="K4325" s="130" t="n">
        <x:v>8</x:v>
      </x:c>
    </x:row>
    <x:row r="4326" ht="44" customHeight="1">
      <x:c r="A4326" s="121" t="str">
        <x:v>D6-H-CNS-G01-REPONSE-B-01</x:v>
      </x:c>
      <x:c r="B4326" s="122" t="str">
        <x:v>D6-H-CNS-G01</x:v>
      </x:c>
      <x:c r="C4326" s="122" t="str">
        <x:v>REPONSE</x:v>
      </x:c>
      <x:c r="D4326" s="122" t="str">
        <x:v>B</x:v>
      </x:c>
      <x:c r="E4326" s="123" t="n">
        <x:v>1</x:v>
      </x:c>
      <x:c r="F4326" s="122" t="str">
        <x:v>Sera</x:v>
      </x:c>
      <x:c r="G4326" s="122" t="str">
        <x:v>Son poste à bord sera réduit pendant la sortie. Je l’annonce avant de partir.</x:v>
      </x:c>
      <x:c r="H4326" s="122" t="str">
        <x:v>Réponse au choix retenu ; les autres réponses ne sont pas jouées.</x:v>
      </x:c>
      <x:c r="I4326" s="122" t="str">
        <x:v>Approche disponible dans l’état réel de la scène ; accord des personnes impliquées.</x:v>
      </x:c>
      <x:c r="J4326" s="122" t="str">
        <x:v>Gestion vivante du clan</x:v>
      </x:c>
      <x:c r="K4326" s="125" t="n">
        <x:v>14</x:v>
      </x:c>
    </x:row>
    <x:row r="4327" ht="104" customHeight="1">
      <x:c r="A4327" s="126" t="str">
        <x:v>D6-H-CNS-G02-OUV---01</x:v>
      </x:c>
      <x:c r="B4327" s="127" t="str">
        <x:v>D6-H-CNS-G02</x:v>
      </x:c>
      <x:c r="C4327" s="127" t="str">
        <x:v>OUV</x:v>
      </x:c>
      <x:c r="D4327" s="127" t="str">
        <x:v>-</x:v>
      </x:c>
      <x:c r="E4327" s="128" t="n">
        <x:v>1</x:v>
      </x:c>
      <x:c r="F4327" s="127" t="str">
        <x:v>Tarek</x:v>
      </x:c>
      <x:c r="G4327" s="127" t="str">
        <x:v>La route tient jusqu’à cette halte. Ce que nous chargerons décidera de la suite.</x:v>
      </x:c>
      <x:c r="H4327" s="127" t="str">
        <x:v>Le locuteur regarde le détail matériel concerné ; clic bref ou inclinaison du masque, sans traduction lexicale inventée.</x:v>
      </x:c>
      <x:c r="I4327" s="127" t="str">
        <x:v>Réserves, capacité de transport et fenêtres fictionnelles de mission. ; La Veille Partagée possédée et opérationnelle en fin Elite ; personnes présentes ou remplaçant explicitement annoncé ; sièges réels disponibles ; aucune personne morte ou partie rappelée automatiquement.</x:v>
      </x:c>
      <x:c r="J4327" s="127" t="str">
        <x:v>Gestion vivante du clan</x:v>
      </x:c>
      <x:c r="K4327" s="130" t="n">
        <x:v>14</x:v>
      </x:c>
    </x:row>
    <x:row r="4328" ht="74" customHeight="1">
      <x:c r="A4328" s="121" t="str">
        <x:v>D6-H-CNS-G02-SUCCES---01</x:v>
      </x:c>
      <x:c r="B4328" s="122" t="str">
        <x:v>D6-H-CNS-G02</x:v>
      </x:c>
      <x:c r="C4328" s="122" t="str">
        <x:v>SUCCES</x:v>
      </x:c>
      <x:c r="D4328" s="122" t="str">
        <x:v>-</x:v>
      </x:c>
      <x:c r="E4328" s="123" t="n">
        <x:v>1</x:v>
      </x:c>
      <x:c r="F4328" s="122" t="str">
        <x:v>Tarek</x:v>
      </x:c>
      <x:c r="G4328" s="122" t="str">
        <x:v>La baie emporte les lots préparés pour la route retenue.</x:v>
      </x:c>
      <x:c r="H4328" s="122" t="str">
        <x:v>Après le geste final réellement réussi ; regard ou main vers son résultat visible.</x:v>
      </x:c>
      <x:c r="I4328" s="122" t="str">
        <x:v>Résultat correspondant effectivement constaté ; remplace ou supprime la ligne si choix de refus/différé/observation. Ne jamais jouer une victoire non acquise.</x:v>
      </x:c>
      <x:c r="J4328" s="122" t="str">
        <x:v>Gestion vivante du clan</x:v>
      </x:c>
      <x:c r="K4328" s="125" t="n">
        <x:v>10</x:v>
      </x:c>
    </x:row>
    <x:row r="4329" ht="44" customHeight="1">
      <x:c r="A4329" s="126" t="str">
        <x:v>D6-H-CNS-G02-ECHEC---01</x:v>
      </x:c>
      <x:c r="B4329" s="127" t="str">
        <x:v>D6-H-CNS-G02</x:v>
      </x:c>
      <x:c r="C4329" s="127" t="str">
        <x:v>ECHEC</x:v>
      </x:c>
      <x:c r="D4329" s="127" t="str">
        <x:v>-</x:v>
      </x:c>
      <x:c r="E4329" s="128" t="n">
        <x:v>1</x:v>
      </x:c>
      <x:c r="F4329" s="127" t="str">
        <x:v>Tarek</x:v>
      </x:c>
      <x:c r="G4329" s="127" t="str">
        <x:v>Ce lot n’est pas à la baie. Il ne part pas parce qu’il figure sur la carte.</x:v>
      </x:c>
      <x:c r="H4329" s="127" t="str">
        <x:v>Au dernier état stable ; geste arrêté, aucune perte ou casse ajoutée par la réplique.</x:v>
      </x:c>
      <x:c r="I4329" s="127" t="str">
        <x:v>Échec ou blocage correspondant effectivement observé ; les dégâts, objets et positions persistent.</x:v>
      </x:c>
      <x:c r="J4329" s="127" t="str">
        <x:v>Gestion vivante du clan</x:v>
      </x:c>
      <x:c r="K4329" s="130" t="n">
        <x:v>17</x:v>
      </x:c>
    </x:row>
    <x:row r="4330" ht="44" customHeight="1">
      <x:c r="A4330" s="121" t="str">
        <x:v>D6-H-CNS-G02-REPRISE---01</x:v>
      </x:c>
      <x:c r="B4330" s="122" t="str">
        <x:v>D6-H-CNS-G02</x:v>
      </x:c>
      <x:c r="C4330" s="122" t="str">
        <x:v>REPRISE</x:v>
      </x:c>
      <x:c r="D4330" s="122" t="str">
        <x:v>-</x:v>
      </x:c>
      <x:c r="E4330" s="123" t="n">
        <x:v>1</x:v>
      </x:c>
      <x:c r="F4330" s="122" t="str">
        <x:v>Tarek</x:v>
      </x:c>
      <x:c r="G4330" s="122" t="str">
        <x:v>La route est tracée. Il reste les caisses réellement choisies.</x:v>
      </x:c>
      <x:c r="H4330" s="122" t="str">
        <x:v>Désigne l’étape encore inachevée sans répéter les gestes déjà validés.</x:v>
      </x:c>
      <x:c r="I4330" s="122" t="str">
        <x:v>Réinteraction volontaire après interruption ; état de l’action conservé.</x:v>
      </x:c>
      <x:c r="J4330" s="122" t="str">
        <x:v>Gestion vivante du clan</x:v>
      </x:c>
      <x:c r="K4330" s="125" t="n">
        <x:v>10</x:v>
      </x:c>
    </x:row>
    <x:row r="4331" ht="44" customHeight="1">
      <x:c r="A4331" s="126" t="str">
        <x:v>D6-H-CNS-G02-CHOIX-A-01</x:v>
      </x:c>
      <x:c r="B4331" s="127" t="str">
        <x:v>D6-H-CNS-G02</x:v>
      </x:c>
      <x:c r="C4331" s="127" t="str">
        <x:v>CHOIX</x:v>
      </x:c>
      <x:c r="D4331" s="127" t="str">
        <x:v>A</x:v>
      </x:c>
      <x:c r="E4331" s="128" t="n">
        <x:v>1</x:v>
      </x:c>
      <x:c r="F4331" s="127" t="str">
        <x:v>Joueur</x:v>
      </x:c>
      <x:c r="G4331" s="127" t="str">
        <x:v>Je privilégie les réserves du retour.</x:v>
      </x:c>
      <x:c r="H4331" s="127" t="str">
        <x:v>Regarder la personne ou l’appui concerné ; intention, pas résultat.</x:v>
      </x:c>
      <x:c r="I4331" s="127" t="str">
        <x:v>Approche disponible dans l’état réel de la scène ; accord des personnes impliquées.</x:v>
      </x:c>
      <x:c r="J4331" s="127" t="str">
        <x:v>Gestion vivante du clan</x:v>
      </x:c>
      <x:c r="K4331" s="130" t="n">
        <x:v>6</x:v>
      </x:c>
    </x:row>
    <x:row r="4332" ht="44" customHeight="1">
      <x:c r="A4332" s="121" t="str">
        <x:v>D6-H-CNS-G02-REPONSE-A-01</x:v>
      </x:c>
      <x:c r="B4332" s="122" t="str">
        <x:v>D6-H-CNS-G02</x:v>
      </x:c>
      <x:c r="C4332" s="122" t="str">
        <x:v>REPONSE</x:v>
      </x:c>
      <x:c r="D4332" s="122" t="str">
        <x:v>A</x:v>
      </x:c>
      <x:c r="E4332" s="123" t="n">
        <x:v>1</x:v>
      </x:c>
      <x:c r="F4332" s="122" t="str">
        <x:v>Tarek</x:v>
      </x:c>
      <x:c r="G4332" s="122" t="str">
        <x:v>Trace les haltes avec moi. Nous vérifierons ensuite ce qui peut réellement être embarqué.</x:v>
      </x:c>
      <x:c r="H4332" s="122" t="str">
        <x:v>Réponse au choix retenu ; les autres réponses ne sont pas jouées.</x:v>
      </x:c>
      <x:c r="I4332" s="122" t="str">
        <x:v>Approche disponible dans l’état réel de la scène ; accord des personnes impliquées.</x:v>
      </x:c>
      <x:c r="J4332" s="122" t="str">
        <x:v>Gestion vivante du clan</x:v>
      </x:c>
      <x:c r="K4332" s="125" t="n">
        <x:v>14</x:v>
      </x:c>
    </x:row>
    <x:row r="4333" ht="44" customHeight="1">
      <x:c r="A4333" s="126" t="str">
        <x:v>D6-H-CNS-G02-CHOIX-B-01</x:v>
      </x:c>
      <x:c r="B4333" s="127" t="str">
        <x:v>D6-H-CNS-G02</x:v>
      </x:c>
      <x:c r="C4333" s="127" t="str">
        <x:v>CHOIX</x:v>
      </x:c>
      <x:c r="D4333" s="127" t="str">
        <x:v>B</x:v>
      </x:c>
      <x:c r="E4333" s="128" t="n">
        <x:v>1</x:v>
      </x:c>
      <x:c r="F4333" s="127" t="str">
        <x:v>Joueur</x:v>
      </x:c>
      <x:c r="G4333" s="127" t="str">
        <x:v>Je réserve une charge pour l’objectif secondaire.</x:v>
      </x:c>
      <x:c r="H4333" s="127" t="str">
        <x:v>Regarder la personne ou l’appui concerné ; intention, pas résultat.</x:v>
      </x:c>
      <x:c r="I4333" s="127" t="str">
        <x:v>Approche disponible dans l’état réel de la scène ; accord des personnes impliquées.</x:v>
      </x:c>
      <x:c r="J4333" s="127" t="str">
        <x:v>Gestion vivante du clan</x:v>
      </x:c>
      <x:c r="K4333" s="130" t="n">
        <x:v>7</x:v>
      </x:c>
    </x:row>
    <x:row r="4334" ht="44" customHeight="1">
      <x:c r="A4334" s="121" t="str">
        <x:v>D6-H-CNS-G02-REPONSE-B-01</x:v>
      </x:c>
      <x:c r="B4334" s="122" t="str">
        <x:v>D6-H-CNS-G02</x:v>
      </x:c>
      <x:c r="C4334" s="122" t="str">
        <x:v>REPONSE</x:v>
      </x:c>
      <x:c r="D4334" s="122" t="str">
        <x:v>B</x:v>
      </x:c>
      <x:c r="E4334" s="123" t="n">
        <x:v>1</x:v>
      </x:c>
      <x:c r="F4334" s="122" t="str">
        <x:v>Orek</x:v>
      </x:c>
      <x:c r="G4334" s="122" t="str">
        <x:v>Elle prendra sa place dans la soute ; vérifie ce qu’elle nous oblige à laisser.</x:v>
      </x:c>
      <x:c r="H4334" s="122" t="str">
        <x:v>Réponse au choix retenu ; les autres réponses ne sont pas jouées.</x:v>
      </x:c>
      <x:c r="I4334" s="122" t="str">
        <x:v>Approche disponible dans l’état réel de la scène ; accord des personnes impliquées.</x:v>
      </x:c>
      <x:c r="J4334" s="122" t="str">
        <x:v>Gestion vivante du clan</x:v>
      </x:c>
      <x:c r="K4334" s="125" t="n">
        <x:v>15</x:v>
      </x:c>
    </x:row>
    <x:row r="4335" ht="104" customHeight="1">
      <x:c r="A4335" s="126" t="str">
        <x:v>D6-H-CNS-G03-OUV---01</x:v>
      </x:c>
      <x:c r="B4335" s="127" t="str">
        <x:v>D6-H-CNS-G03</x:v>
      </x:c>
      <x:c r="C4335" s="127" t="str">
        <x:v>OUV</x:v>
      </x:c>
      <x:c r="D4335" s="127" t="str">
        <x:v>-</x:v>
      </x:c>
      <x:c r="E4335" s="128" t="n">
        <x:v>1</x:v>
      </x:c>
      <x:c r="F4335" s="127" t="str">
        <x:v>Rava</x:v>
      </x:c>
      <x:c r="G4335" s="127" t="str">
        <x:v>Le panneau a quitté son alignement. Il faut dégager ce côté avant que je l’essaie.</x:v>
      </x:c>
      <x:c r="H4335" s="127" t="str">
        <x:v>Le locuteur regarde le détail matériel concerné ; clic bref ou inclinaison du masque, sans traduction lexicale inventée.</x:v>
      </x:c>
      <x:c r="I4335" s="127" t="str">
        <x:v>Temps de spécialiste, matériau et service temporairement réduit. ; La Veille Partagée possédée et opérationnelle en fin Elite ; personnes présentes ou remplaçant explicitement annoncé ; sièges réels disponibles ; aucune personne morte ou partie rappelée automatiquement.</x:v>
      </x:c>
      <x:c r="J4335" s="127" t="str">
        <x:v>Gestion vivante du clan</x:v>
      </x:c>
      <x:c r="K4335" s="130" t="n">
        <x:v>15</x:v>
      </x:c>
    </x:row>
    <x:row r="4336" ht="74" customHeight="1">
      <x:c r="A4336" s="121" t="str">
        <x:v>D6-H-CNS-G03-SUCCES---01</x:v>
      </x:c>
      <x:c r="B4336" s="122" t="str">
        <x:v>D6-H-CNS-G03</x:v>
      </x:c>
      <x:c r="C4336" s="122" t="str">
        <x:v>SUCCES</x:v>
      </x:c>
      <x:c r="D4336" s="122" t="str">
        <x:v>-</x:v>
      </x:c>
      <x:c r="E4336" s="123" t="n">
        <x:v>1</x:v>
      </x:c>
      <x:c r="F4336" s="122" t="str">
        <x:v>Rava</x:v>
      </x:c>
      <x:c r="G4336" s="122" t="str">
        <x:v>Le compartiment a passé l’essai ; son usage revient avec la pièce en place.</x:v>
      </x:c>
      <x:c r="H4336" s="122" t="str">
        <x:v>Après le geste final réellement réussi ; regard ou main vers son résultat visible.</x:v>
      </x:c>
      <x:c r="I4336" s="122" t="str">
        <x:v>Résultat correspondant effectivement constaté ; remplace ou supprime la ligne si choix de refus/différé/observation. Ne jamais jouer une victoire non acquise.</x:v>
      </x:c>
      <x:c r="J4336" s="122" t="str">
        <x:v>Gestion vivante du clan</x:v>
      </x:c>
      <x:c r="K4336" s="125" t="n">
        <x:v>14</x:v>
      </x:c>
    </x:row>
    <x:row r="4337" ht="44" customHeight="1">
      <x:c r="A4337" s="126" t="str">
        <x:v>D6-H-CNS-G03-ECHEC---01</x:v>
      </x:c>
      <x:c r="B4337" s="127" t="str">
        <x:v>D6-H-CNS-G03</x:v>
      </x:c>
      <x:c r="C4337" s="127" t="str">
        <x:v>ECHEC</x:v>
      </x:c>
      <x:c r="D4337" s="127" t="str">
        <x:v>-</x:v>
      </x:c>
      <x:c r="E4337" s="128" t="n">
        <x:v>1</x:v>
      </x:c>
      <x:c r="F4337" s="127" t="str">
        <x:v>Rava</x:v>
      </x:c>
      <x:c r="G4337" s="127" t="str">
        <x:v>La pièce bouge encore dans cette pose. Le compartiment reste limité.</x:v>
      </x:c>
      <x:c r="H4337" s="127" t="str">
        <x:v>Au dernier état stable ; geste arrêté, aucune perte ou casse ajoutée par la réplique.</x:v>
      </x:c>
      <x:c r="I4337" s="127" t="str">
        <x:v>Échec ou blocage correspondant effectivement observé ; les dégâts, objets et positions persistent.</x:v>
      </x:c>
      <x:c r="J4337" s="127" t="str">
        <x:v>Gestion vivante du clan</x:v>
      </x:c>
      <x:c r="K4337" s="130" t="n">
        <x:v>11</x:v>
      </x:c>
    </x:row>
    <x:row r="4338" ht="44" customHeight="1">
      <x:c r="A4338" s="121" t="str">
        <x:v>D6-H-CNS-G03-REPRISE---01</x:v>
      </x:c>
      <x:c r="B4338" s="122" t="str">
        <x:v>D6-H-CNS-G03</x:v>
      </x:c>
      <x:c r="C4338" s="122" t="str">
        <x:v>REPRISE</x:v>
      </x:c>
      <x:c r="D4338" s="122" t="str">
        <x:v>-</x:v>
      </x:c>
      <x:c r="E4338" s="123" t="n">
        <x:v>1</x:v>
      </x:c>
      <x:c r="F4338" s="122" t="str">
        <x:v>Rava</x:v>
      </x:c>
      <x:c r="G4338" s="122" t="str">
        <x:v>Les obstacles sont déplacés. Il reste l’ajustement puis l’essai.</x:v>
      </x:c>
      <x:c r="H4338" s="122" t="str">
        <x:v>Désigne l’étape encore inachevée sans répéter les gestes déjà validés.</x:v>
      </x:c>
      <x:c r="I4338" s="122" t="str">
        <x:v>Réinteraction volontaire après interruption ; état de l’action conservé.</x:v>
      </x:c>
      <x:c r="J4338" s="122" t="str">
        <x:v>Gestion vivante du clan</x:v>
      </x:c>
      <x:c r="K4338" s="125" t="n">
        <x:v>9</x:v>
      </x:c>
    </x:row>
    <x:row r="4339" ht="44" customHeight="1">
      <x:c r="A4339" s="126" t="str">
        <x:v>D6-H-CNS-G03-CHOIX-A-01</x:v>
      </x:c>
      <x:c r="B4339" s="127" t="str">
        <x:v>D6-H-CNS-G03</x:v>
      </x:c>
      <x:c r="C4339" s="127" t="str">
        <x:v>CHOIX</x:v>
      </x:c>
      <x:c r="D4339" s="127" t="str">
        <x:v>A</x:v>
      </x:c>
      <x:c r="E4339" s="128" t="n">
        <x:v>1</x:v>
      </x:c>
      <x:c r="F4339" s="127" t="str">
        <x:v>Joueur</x:v>
      </x:c>
      <x:c r="G4339" s="127" t="str">
        <x:v>Nous réduisons le service et réparons maintenant.</x:v>
      </x:c>
      <x:c r="H4339" s="127" t="str">
        <x:v>Regarder la personne ou l’appui concerné ; intention, pas résultat.</x:v>
      </x:c>
      <x:c r="I4339" s="127" t="str">
        <x:v>Approche disponible dans l’état réel de la scène ; accord des personnes impliquées.</x:v>
      </x:c>
      <x:c r="J4339" s="127" t="str">
        <x:v>Gestion vivante du clan</x:v>
      </x:c>
      <x:c r="K4339" s="130" t="n">
        <x:v>7</x:v>
      </x:c>
    </x:row>
    <x:row r="4340" ht="44" customHeight="1">
      <x:c r="A4340" s="121" t="str">
        <x:v>D6-H-CNS-G03-REPONSE-A-01</x:v>
      </x:c>
      <x:c r="B4340" s="122" t="str">
        <x:v>D6-H-CNS-G03</x:v>
      </x:c>
      <x:c r="C4340" s="122" t="str">
        <x:v>REPONSE</x:v>
      </x:c>
      <x:c r="D4340" s="122" t="str">
        <x:v>A</x:v>
      </x:c>
      <x:c r="E4340" s="123" t="n">
        <x:v>1</x:v>
      </x:c>
      <x:c r="F4340" s="122" t="str">
        <x:v>Rava</x:v>
      </x:c>
      <x:c r="G4340" s="122" t="str">
        <x:v>Je pose la pièce sur son gabarit puis j’éprouve son usage devant vous.</x:v>
      </x:c>
      <x:c r="H4340" s="122" t="str">
        <x:v>Réponse au choix retenu ; les autres réponses ne sont pas jouées.</x:v>
      </x:c>
      <x:c r="I4340" s="122" t="str">
        <x:v>Approche disponible dans l’état réel de la scène ; accord des personnes impliquées.</x:v>
      </x:c>
      <x:c r="J4340" s="122" t="str">
        <x:v>Gestion vivante du clan</x:v>
      </x:c>
      <x:c r="K4340" s="125" t="n">
        <x:v>13</x:v>
      </x:c>
    </x:row>
    <x:row r="4341" ht="44" customHeight="1">
      <x:c r="A4341" s="126" t="str">
        <x:v>D6-H-CNS-G03-CHOIX-B-01</x:v>
      </x:c>
      <x:c r="B4341" s="127" t="str">
        <x:v>D6-H-CNS-G03</x:v>
      </x:c>
      <x:c r="C4341" s="127" t="str">
        <x:v>CHOIX</x:v>
      </x:c>
      <x:c r="D4341" s="127" t="str">
        <x:v>B</x:v>
      </x:c>
      <x:c r="E4341" s="128" t="n">
        <x:v>1</x:v>
      </x:c>
      <x:c r="F4341" s="127" t="str">
        <x:v>Joueur</x:v>
      </x:c>
      <x:c r="G4341" s="127" t="str">
        <x:v>Nous préparons le chantier pour la prochaine plage disponible.</x:v>
      </x:c>
      <x:c r="H4341" s="127" t="str">
        <x:v>Regarder la personne ou l’appui concerné ; intention, pas résultat.</x:v>
      </x:c>
      <x:c r="I4341" s="127" t="str">
        <x:v>Approche disponible dans l’état réel de la scène ; accord des personnes impliquées.</x:v>
      </x:c>
      <x:c r="J4341" s="127" t="str">
        <x:v>Gestion vivante du clan</x:v>
      </x:c>
      <x:c r="K4341" s="130" t="n">
        <x:v>9</x:v>
      </x:c>
    </x:row>
    <x:row r="4342" ht="44" customHeight="1">
      <x:c r="A4342" s="121" t="str">
        <x:v>D6-H-CNS-G03-REPONSE-B-01</x:v>
      </x:c>
      <x:c r="B4342" s="122" t="str">
        <x:v>D6-H-CNS-G03</x:v>
      </x:c>
      <x:c r="C4342" s="122" t="str">
        <x:v>REPONSE</x:v>
      </x:c>
      <x:c r="D4342" s="122" t="str">
        <x:v>B</x:v>
      </x:c>
      <x:c r="E4342" s="123" t="n">
        <x:v>1</x:v>
      </x:c>
      <x:c r="F4342" s="122" t="str">
        <x:v>Sol</x:v>
      </x:c>
      <x:c r="G4342" s="122" t="str">
        <x:v>Je garde le service réduit dans l’intervalle. La réparation attendra son vrai travail.</x:v>
      </x:c>
      <x:c r="H4342" s="122" t="str">
        <x:v>Réponse au choix retenu ; les autres réponses ne sont pas jouées.</x:v>
      </x:c>
      <x:c r="I4342" s="122" t="str">
        <x:v>Approche disponible dans l’état réel de la scène ; accord des personnes impliquées.</x:v>
      </x:c>
      <x:c r="J4342" s="122" t="str">
        <x:v>Gestion vivante du clan</x:v>
      </x:c>
      <x:c r="K4342" s="125" t="n">
        <x:v>13</x:v>
      </x:c>
    </x:row>
    <x:row r="4343" ht="104" customHeight="1">
      <x:c r="A4343" s="126" t="str">
        <x:v>D6-H-CNS-G04-OUV---01</x:v>
      </x:c>
      <x:c r="B4343" s="127" t="str">
        <x:v>D6-H-CNS-G04</x:v>
      </x:c>
      <x:c r="C4343" s="127" t="str">
        <x:v>OUV</x:v>
      </x:c>
      <x:c r="D4343" s="127" t="str">
        <x:v>-</x:v>
      </x:c>
      <x:c r="E4343" s="128" t="n">
        <x:v>1</x:v>
      </x:c>
      <x:c r="F4343" s="127" t="str">
        <x:v>Mera</x:v>
      </x:c>
      <x:c r="G4343" s="127" t="str">
        <x:v>La personne attend au sas. Elle veut voir le poste avant d’accepter de voyager avec nous.</x:v>
      </x:c>
      <x:c r="H4343" s="127" t="str">
        <x:v>Le locuteur regarde le détail matériel concerné ; clic bref ou inclinaison du masque, sans traduction lexicale inventée.</x:v>
      </x:c>
      <x:c r="I4343" s="127" t="str">
        <x:v>Place parmi 6/12/18 autres occupants ; accord personnel et fonction utile. ; La Veille Partagée possédée et opérationnelle en fin Elite ; personnes présentes ou remplaçant explicitement annoncé ; sièges réels disponibles ; aucune personne morte ou partie rappelée automatiquement.</x:v>
      </x:c>
      <x:c r="J4343" s="127" t="str">
        <x:v>Gestion vivante du clan</x:v>
      </x:c>
      <x:c r="K4343" s="130" t="n">
        <x:v>16</x:v>
      </x:c>
    </x:row>
    <x:row r="4344" ht="74" customHeight="1">
      <x:c r="A4344" s="121" t="str">
        <x:v>D6-H-CNS-G04-SUCCES---01</x:v>
      </x:c>
      <x:c r="B4344" s="122" t="str">
        <x:v>D6-H-CNS-G04</x:v>
      </x:c>
      <x:c r="C4344" s="122" t="str">
        <x:v>SUCCES</x:v>
      </x:c>
      <x:c r="D4344" s="122" t="str">
        <x:v>-</x:v>
      </x:c>
      <x:c r="E4344" s="123" t="n">
        <x:v>1</x:v>
      </x:c>
      <x:c r="F4344" s="122" t="str">
        <x:v>Mera</x:v>
      </x:c>
      <x:c r="G4344" s="122" t="str">
        <x:v>La visite ou l’arrivée suit l’accord réellement donné, avec les biens à leur place.</x:v>
      </x:c>
      <x:c r="H4344" s="122" t="str">
        <x:v>Après le geste final réellement réussi ; regard ou main vers son résultat visible.</x:v>
      </x:c>
      <x:c r="I4344" s="122" t="str">
        <x:v>Résultat correspondant effectivement constaté ; remplace ou supprime la ligne si choix de refus/différé/observation. Ne jamais jouer une victoire non acquise.</x:v>
      </x:c>
      <x:c r="J4344" s="122" t="str">
        <x:v>Gestion vivante du clan</x:v>
      </x:c>
      <x:c r="K4344" s="125" t="n">
        <x:v>14</x:v>
      </x:c>
    </x:row>
    <x:row r="4345" ht="44" customHeight="1">
      <x:c r="A4345" s="126" t="str">
        <x:v>D6-H-CNS-G04-ECHEC---01</x:v>
      </x:c>
      <x:c r="B4345" s="127" t="str">
        <x:v>D6-H-CNS-G04</x:v>
      </x:c>
      <x:c r="C4345" s="127" t="str">
        <x:v>ECHEC</x:v>
      </x:c>
      <x:c r="D4345" s="127" t="str">
        <x:v>-</x:v>
      </x:c>
      <x:c r="E4345" s="128" t="n">
        <x:v>1</x:v>
      </x:c>
      <x:c r="F4345" s="127" t="str">
        <x:v>Mera</x:v>
      </x:c>
      <x:c r="G4345" s="127" t="str">
        <x:v>Aucune place de voyage n’est libre. Nous pouvons encore recevoir à la halte.</x:v>
      </x:c>
      <x:c r="H4345" s="127" t="str">
        <x:v>Au dernier état stable ; geste arrêté, aucune perte ou casse ajoutée par la réplique.</x:v>
      </x:c>
      <x:c r="I4345" s="127" t="str">
        <x:v>Échec ou blocage correspondant effectivement observé ; les dégâts, objets et positions persistent.</x:v>
      </x:c>
      <x:c r="J4345" s="127" t="str">
        <x:v>Gestion vivante du clan</x:v>
      </x:c>
      <x:c r="K4345" s="130" t="n">
        <x:v>13</x:v>
      </x:c>
    </x:row>
    <x:row r="4346" ht="44" customHeight="1">
      <x:c r="A4346" s="121" t="str">
        <x:v>D6-H-CNS-G04-REPRISE---01</x:v>
      </x:c>
      <x:c r="B4346" s="122" t="str">
        <x:v>D6-H-CNS-G04</x:v>
      </x:c>
      <x:c r="C4346" s="122" t="str">
        <x:v>REPRISE</x:v>
      </x:c>
      <x:c r="D4346" s="122" t="str">
        <x:v>-</x:v>
      </x:c>
      <x:c r="E4346" s="123" t="n">
        <x:v>1</x:v>
      </x:c>
      <x:c r="F4346" s="122" t="str">
        <x:v>Mera</x:v>
      </x:c>
      <x:c r="G4346" s="122" t="str">
        <x:v>Le poste est montré. Il reste sa décision, puis seulement ses effets.</x:v>
      </x:c>
      <x:c r="H4346" s="122" t="str">
        <x:v>Désigne l’étape encore inachevée sans répéter les gestes déjà validés.</x:v>
      </x:c>
      <x:c r="I4346" s="122" t="str">
        <x:v>Réinteraction volontaire après interruption ; état de l’action conservé.</x:v>
      </x:c>
      <x:c r="J4346" s="122" t="str">
        <x:v>Gestion vivante du clan</x:v>
      </x:c>
      <x:c r="K4346" s="125" t="n">
        <x:v>12</x:v>
      </x:c>
    </x:row>
    <x:row r="4347" ht="44" customHeight="1">
      <x:c r="A4347" s="126" t="str">
        <x:v>D6-H-CNS-G04-CHOIX-A-01</x:v>
      </x:c>
      <x:c r="B4347" s="127" t="str">
        <x:v>D6-H-CNS-G04</x:v>
      </x:c>
      <x:c r="C4347" s="127" t="str">
        <x:v>CHOIX</x:v>
      </x:c>
      <x:c r="D4347" s="127" t="str">
        <x:v>A</x:v>
      </x:c>
      <x:c r="E4347" s="128" t="n">
        <x:v>1</x:v>
      </x:c>
      <x:c r="F4347" s="127" t="str">
        <x:v>Joueur</x:v>
      </x:c>
      <x:c r="G4347" s="127" t="str">
        <x:v>Je lui montre la place disponible et le travail proposé.</x:v>
      </x:c>
      <x:c r="H4347" s="127" t="str">
        <x:v>Regarder la personne ou l’appui concerné ; intention, pas résultat.</x:v>
      </x:c>
      <x:c r="I4347" s="127" t="str">
        <x:v>Approche disponible dans l’état réel de la scène ; accord des personnes impliquées.</x:v>
      </x:c>
      <x:c r="J4347" s="127" t="str">
        <x:v>Gestion vivante du clan</x:v>
      </x:c>
      <x:c r="K4347" s="130" t="n">
        <x:v>10</x:v>
      </x:c>
    </x:row>
    <x:row r="4348" ht="44" customHeight="1">
      <x:c r="A4348" s="121" t="str">
        <x:v>D6-H-CNS-G04-REPONSE-A-01</x:v>
      </x:c>
      <x:c r="B4348" s="122" t="str">
        <x:v>D6-H-CNS-G04</x:v>
      </x:c>
      <x:c r="C4348" s="122" t="str">
        <x:v>REPONSE</x:v>
      </x:c>
      <x:c r="D4348" s="122" t="str">
        <x:v>A</x:v>
      </x:c>
      <x:c r="E4348" s="123" t="n">
        <x:v>1</x:v>
      </x:c>
      <x:c r="F4348" s="122" t="str">
        <x:v>Mera</x:v>
      </x:c>
      <x:c r="G4348" s="122" t="str">
        <x:v>Après son accord, nous porterons ses effets jusqu’à cette place.</x:v>
      </x:c>
      <x:c r="H4348" s="122" t="str">
        <x:v>Réponse au choix retenu ; les autres réponses ne sont pas jouées.</x:v>
      </x:c>
      <x:c r="I4348" s="122" t="str">
        <x:v>Approche disponible dans l’état réel de la scène ; accord des personnes impliquées.</x:v>
      </x:c>
      <x:c r="J4348" s="122" t="str">
        <x:v>Gestion vivante du clan</x:v>
      </x:c>
      <x:c r="K4348" s="125" t="n">
        <x:v>10</x:v>
      </x:c>
    </x:row>
    <x:row r="4349" ht="44" customHeight="1">
      <x:c r="A4349" s="126" t="str">
        <x:v>D6-H-CNS-G04-CHOIX-B-01</x:v>
      </x:c>
      <x:c r="B4349" s="127" t="str">
        <x:v>D6-H-CNS-G04</x:v>
      </x:c>
      <x:c r="C4349" s="127" t="str">
        <x:v>CHOIX</x:v>
      </x:c>
      <x:c r="D4349" s="127" t="str">
        <x:v>B</x:v>
      </x:c>
      <x:c r="E4349" s="128" t="n">
        <x:v>1</x:v>
      </x:c>
      <x:c r="F4349" s="127" t="str">
        <x:v>Joueur</x:v>
      </x:c>
      <x:c r="G4349" s="127" t="str">
        <x:v>Commençons par une visite ; l’arrivée peut attendre.</x:v>
      </x:c>
      <x:c r="H4349" s="127" t="str">
        <x:v>Regarder la personne ou l’appui concerné ; intention, pas résultat.</x:v>
      </x:c>
      <x:c r="I4349" s="127" t="str">
        <x:v>Approche disponible dans l’état réel de la scène ; accord des personnes impliquées.</x:v>
      </x:c>
      <x:c r="J4349" s="127" t="str">
        <x:v>Gestion vivante du clan</x:v>
      </x:c>
      <x:c r="K4349" s="130" t="n">
        <x:v>8</x:v>
      </x:c>
    </x:row>
    <x:row r="4350" ht="44" customHeight="1">
      <x:c r="A4350" s="121" t="str">
        <x:v>D6-H-CNS-G04-REPONSE-B-01</x:v>
      </x:c>
      <x:c r="B4350" s="122" t="str">
        <x:v>D6-H-CNS-G04</x:v>
      </x:c>
      <x:c r="C4350" s="122" t="str">
        <x:v>REPONSE</x:v>
      </x:c>
      <x:c r="D4350" s="122" t="str">
        <x:v>B</x:v>
      </x:c>
      <x:c r="E4350" s="123" t="n">
        <x:v>1</x:v>
      </x:c>
      <x:c r="F4350" s="122" t="str">
        <x:v>Ira</x:v>
      </x:c>
      <x:c r="G4350" s="122" t="str">
        <x:v>Le foyer est ouvert à la visite. Je n’ajoute pas de couchage dans la coursive.</x:v>
      </x:c>
      <x:c r="H4350" s="122" t="str">
        <x:v>Réponse au choix retenu ; les autres réponses ne sont pas jouées.</x:v>
      </x:c>
      <x:c r="I4350" s="122" t="str">
        <x:v>Approche disponible dans l’état réel de la scène ; accord des personnes impliquées.</x:v>
      </x:c>
      <x:c r="J4350" s="122" t="str">
        <x:v>Gestion vivante du clan</x:v>
      </x:c>
      <x:c r="K4350" s="125" t="n">
        <x:v>15</x:v>
      </x:c>
    </x:row>
    <x:row r="4351" ht="104" customHeight="1">
      <x:c r="A4351" s="126" t="str">
        <x:v>D6-H-CNS-G05-OUV---01</x:v>
      </x:c>
      <x:c r="B4351" s="127" t="str">
        <x:v>D6-H-CNS-G05</x:v>
      </x:c>
      <x:c r="C4351" s="127" t="str">
        <x:v>OUV</x:v>
      </x:c>
      <x:c r="D4351" s="127" t="str">
        <x:v>-</x:v>
      </x:c>
      <x:c r="E4351" s="128" t="n">
        <x:v>1</x:v>
      </x:c>
      <x:c r="F4351" s="127" t="str">
        <x:v>Asha</x:v>
      </x:c>
      <x:c r="G4351" s="127" t="str">
        <x:v>Deux sorties demandent les mêmes mains. Montre au groupe laquelle tu veux préparer.</x:v>
      </x:c>
      <x:c r="H4351" s="127" t="str">
        <x:v>Le locuteur regarde le détail matériel concerné ; clic bref ou inclinaison du masque, sans traduction lexicale inventée.</x:v>
      </x:c>
      <x:c r="I4351" s="127" t="str">
        <x:v>Une priorité repousse une autre activité ; le groupe réagit à son résultat. ; La Veille Partagée possédée et opérationnelle en fin Elite ; personnes présentes ou remplaçant explicitement annoncé ; sièges réels disponibles ; aucune personne morte ou partie rappelée automatiquement.</x:v>
      </x:c>
      <x:c r="J4351" s="127" t="str">
        <x:v>Gestion vivante du clan</x:v>
      </x:c>
      <x:c r="K4351" s="130" t="n">
        <x:v>13</x:v>
      </x:c>
    </x:row>
    <x:row r="4352" ht="74" customHeight="1">
      <x:c r="A4352" s="121" t="str">
        <x:v>D6-H-CNS-G05-SUCCES---01</x:v>
      </x:c>
      <x:c r="B4352" s="122" t="str">
        <x:v>D6-H-CNS-G05</x:v>
      </x:c>
      <x:c r="C4352" s="122" t="str">
        <x:v>SUCCES</x:v>
      </x:c>
      <x:c r="D4352" s="122" t="str">
        <x:v>-</x:v>
      </x:c>
      <x:c r="E4352" s="123" t="n">
        <x:v>1</x:v>
      </x:c>
      <x:c r="F4352" s="122" t="str">
        <x:v>Asha</x:v>
      </x:c>
      <x:c r="G4352" s="122" t="str">
        <x:v>Le groupe a préparé la priorité choisie ; l’autre activité garde son état différé.</x:v>
      </x:c>
      <x:c r="H4352" s="122" t="str">
        <x:v>Après le geste final réellement réussi ; regard ou main vers son résultat visible.</x:v>
      </x:c>
      <x:c r="I4352" s="122" t="str">
        <x:v>Résultat correspondant effectivement constaté ; remplace ou supprime la ligne si choix de refus/différé/observation. Ne jamais jouer une victoire non acquise.</x:v>
      </x:c>
      <x:c r="J4352" s="122" t="str">
        <x:v>Gestion vivante du clan</x:v>
      </x:c>
      <x:c r="K4352" s="125" t="n">
        <x:v>14</x:v>
      </x:c>
    </x:row>
    <x:row r="4353" ht="44" customHeight="1">
      <x:c r="A4353" s="126" t="str">
        <x:v>D6-H-CNS-G05-ECHEC---01</x:v>
      </x:c>
      <x:c r="B4353" s="127" t="str">
        <x:v>D6-H-CNS-G05</x:v>
      </x:c>
      <x:c r="C4353" s="127" t="str">
        <x:v>ECHEC</x:v>
      </x:c>
      <x:c r="D4353" s="127" t="str">
        <x:v>-</x:v>
      </x:c>
      <x:c r="E4353" s="128" t="n">
        <x:v>1</x:v>
      </x:c>
      <x:c r="F4353" s="127" t="str">
        <x:v>Asha</x:v>
      </x:c>
      <x:c r="G4353" s="127" t="str">
        <x:v>Les deux charges réclament encore les mêmes réserves. La priorité n’est pas concrète.</x:v>
      </x:c>
      <x:c r="H4353" s="127" t="str">
        <x:v>Au dernier état stable ; geste arrêté, aucune perte ou casse ajoutée par la réplique.</x:v>
      </x:c>
      <x:c r="I4353" s="127" t="str">
        <x:v>Échec ou blocage correspondant effectivement observé ; les dégâts, objets et positions persistent.</x:v>
      </x:c>
      <x:c r="J4353" s="127" t="str">
        <x:v>Gestion vivante du clan</x:v>
      </x:c>
      <x:c r="K4353" s="130" t="n">
        <x:v>13</x:v>
      </x:c>
    </x:row>
    <x:row r="4354" ht="44" customHeight="1">
      <x:c r="A4354" s="121" t="str">
        <x:v>D6-H-CNS-G05-REPRISE---01</x:v>
      </x:c>
      <x:c r="B4354" s="122" t="str">
        <x:v>D6-H-CNS-G05</x:v>
      </x:c>
      <x:c r="C4354" s="122" t="str">
        <x:v>REPRISE</x:v>
      </x:c>
      <x:c r="D4354" s="122" t="str">
        <x:v>-</x:v>
      </x:c>
      <x:c r="E4354" s="123" t="n">
        <x:v>1</x:v>
      </x:c>
      <x:c r="F4354" s="122" t="str">
        <x:v>Asha</x:v>
      </x:c>
      <x:c r="G4354" s="122" t="str">
        <x:v>Les avis sont entendus. Il reste à préparer le poste concerné.</x:v>
      </x:c>
      <x:c r="H4354" s="122" t="str">
        <x:v>Désigne l’étape encore inachevée sans répéter les gestes déjà validés.</x:v>
      </x:c>
      <x:c r="I4354" s="122" t="str">
        <x:v>Réinteraction volontaire après interruption ; état de l’action conservé.</x:v>
      </x:c>
      <x:c r="J4354" s="122" t="str">
        <x:v>Gestion vivante du clan</x:v>
      </x:c>
      <x:c r="K4354" s="125" t="n">
        <x:v>11</x:v>
      </x:c>
    </x:row>
    <x:row r="4355" ht="44" customHeight="1">
      <x:c r="A4355" s="126" t="str">
        <x:v>D6-H-CNS-G05-CHOIX-A-01</x:v>
      </x:c>
      <x:c r="B4355" s="127" t="str">
        <x:v>D6-H-CNS-G05</x:v>
      </x:c>
      <x:c r="C4355" s="127" t="str">
        <x:v>CHOIX</x:v>
      </x:c>
      <x:c r="D4355" s="127" t="str">
        <x:v>A</x:v>
      </x:c>
      <x:c r="E4355" s="128" t="n">
        <x:v>1</x:v>
      </x:c>
      <x:c r="F4355" s="127" t="str">
        <x:v>Joueur</x:v>
      </x:c>
      <x:c r="G4355" s="127" t="str">
        <x:v>Nous préparons d’abord la chasse annoncée.</x:v>
      </x:c>
      <x:c r="H4355" s="127" t="str">
        <x:v>Regarder la personne ou l’appui concerné ; intention, pas résultat.</x:v>
      </x:c>
      <x:c r="I4355" s="127" t="str">
        <x:v>Approche disponible dans l’état réel de la scène ; accord des personnes impliquées.</x:v>
      </x:c>
      <x:c r="J4355" s="127" t="str">
        <x:v>Gestion vivante du clan</x:v>
      </x:c>
      <x:c r="K4355" s="130" t="n">
        <x:v>6</x:v>
      </x:c>
    </x:row>
    <x:row r="4356" ht="44" customHeight="1">
      <x:c r="A4356" s="121" t="str">
        <x:v>D6-H-CNS-G05-REPONSE-A-01</x:v>
      </x:c>
      <x:c r="B4356" s="122" t="str">
        <x:v>D6-H-CNS-G05</x:v>
      </x:c>
      <x:c r="C4356" s="122" t="str">
        <x:v>REPONSE</x:v>
      </x:c>
      <x:c r="D4356" s="122" t="str">
        <x:v>A</x:v>
      </x:c>
      <x:c r="E4356" s="123" t="n">
        <x:v>1</x:v>
      </x:c>
      <x:c r="F4356" s="122" t="str">
        <x:v>Asha</x:v>
      </x:c>
      <x:c r="G4356" s="122" t="str">
        <x:v>Pose son objet et sa route au centre. Nous dirons ce qu’il faut repousser.</x:v>
      </x:c>
      <x:c r="H4356" s="122" t="str">
        <x:v>Réponse au choix retenu ; les autres réponses ne sont pas jouées.</x:v>
      </x:c>
      <x:c r="I4356" s="122" t="str">
        <x:v>Approche disponible dans l’état réel de la scène ; accord des personnes impliquées.</x:v>
      </x:c>
      <x:c r="J4356" s="122" t="str">
        <x:v>Gestion vivante du clan</x:v>
      </x:c>
      <x:c r="K4356" s="125" t="n">
        <x:v>14</x:v>
      </x:c>
    </x:row>
    <x:row r="4357" ht="44" customHeight="1">
      <x:c r="A4357" s="126" t="str">
        <x:v>D6-H-CNS-G05-CHOIX-B-01</x:v>
      </x:c>
      <x:c r="B4357" s="127" t="str">
        <x:v>D6-H-CNS-G05</x:v>
      </x:c>
      <x:c r="C4357" s="127" t="str">
        <x:v>CHOIX</x:v>
      </x:c>
      <x:c r="D4357" s="127" t="str">
        <x:v>B</x:v>
      </x:c>
      <x:c r="E4357" s="128" t="n">
        <x:v>1</x:v>
      </x:c>
      <x:c r="F4357" s="127" t="str">
        <x:v>Joueur</x:v>
      </x:c>
      <x:c r="G4357" s="127" t="str">
        <x:v>Le retour à soutenir passe d’abord.</x:v>
      </x:c>
      <x:c r="H4357" s="127" t="str">
        <x:v>Regarder la personne ou l’appui concerné ; intention, pas résultat.</x:v>
      </x:c>
      <x:c r="I4357" s="127" t="str">
        <x:v>Approche disponible dans l’état réel de la scène ; accord des personnes impliquées.</x:v>
      </x:c>
      <x:c r="J4357" s="127" t="str">
        <x:v>Gestion vivante du clan</x:v>
      </x:c>
      <x:c r="K4357" s="130" t="n">
        <x:v>6</x:v>
      </x:c>
    </x:row>
    <x:row r="4358" ht="44" customHeight="1">
      <x:c r="A4358" s="121" t="str">
        <x:v>D6-H-CNS-G05-REPONSE-B-01</x:v>
      </x:c>
      <x:c r="B4358" s="122" t="str">
        <x:v>D6-H-CNS-G05</x:v>
      </x:c>
      <x:c r="C4358" s="122" t="str">
        <x:v>REPONSE</x:v>
      </x:c>
      <x:c r="D4358" s="122" t="str">
        <x:v>B</x:v>
      </x:c>
      <x:c r="E4358" s="123" t="n">
        <x:v>1</x:v>
      </x:c>
      <x:c r="F4358" s="122" t="str">
        <x:v>Kora</x:v>
      </x:c>
      <x:c r="G4358" s="122" t="str">
        <x:v>Je rassemble les informations de l’équipe qui attend. Nous agirons sur ce qu’elle demande réellement.</x:v>
      </x:c>
      <x:c r="H4358" s="122" t="str">
        <x:v>Réponse au choix retenu ; les autres réponses ne sont pas jouées.</x:v>
      </x:c>
      <x:c r="I4358" s="122" t="str">
        <x:v>Approche disponible dans l’état réel de la scène ; accord des personnes impliquées.</x:v>
      </x:c>
      <x:c r="J4358" s="122" t="str">
        <x:v>Gestion vivante du clan</x:v>
      </x:c>
      <x:c r="K4358" s="125" t="n">
        <x:v>15</x:v>
      </x:c>
    </x:row>
    <x:row r="4359" ht="104" customHeight="1">
      <x:c r="A4359" s="126" t="str">
        <x:v>D6-H-CNS-G06-OUV---01</x:v>
      </x:c>
      <x:c r="B4359" s="127" t="str">
        <x:v>D6-H-CNS-G06</x:v>
      </x:c>
      <x:c r="C4359" s="127" t="str">
        <x:v>OUV</x:v>
      </x:c>
      <x:c r="D4359" s="127" t="str">
        <x:v>-</x:v>
      </x:c>
      <x:c r="E4359" s="128" t="n">
        <x:v>1</x:v>
      </x:c>
      <x:c r="F4359" s="127" t="str">
        <x:v>Leka</x:v>
      </x:c>
      <x:c r="G4359" s="127" t="str">
        <x:v>Un seul original, plusieurs gestes qui l’ont rendu possible. Commençons par les traces.</x:v>
      </x:c>
      <x:c r="H4359" s="127" t="str">
        <x:v>Le locuteur regarde le détail matériel concerné ; clic bref ou inclinaison du masque, sans traduction lexicale inventée.</x:v>
      </x:c>
      <x:c r="I4359" s="127" t="str">
        <x:v>Un seul original ; reconnaissance propre à chaque acte établi. ; La Veille Partagée possédée et opérationnelle en fin Elite ; personnes présentes ou remplaçant explicitement annoncé ; sièges réels disponibles ; aucune personne morte ou partie rappelée automatiquement.</x:v>
      </x:c>
      <x:c r="J4359" s="127" t="str">
        <x:v>Gestion vivante du clan</x:v>
      </x:c>
      <x:c r="K4359" s="130" t="n">
        <x:v>13</x:v>
      </x:c>
    </x:row>
    <x:row r="4360" ht="74" customHeight="1">
      <x:c r="A4360" s="121" t="str">
        <x:v>D6-H-CNS-G06-SUCCES---01</x:v>
      </x:c>
      <x:c r="B4360" s="122" t="str">
        <x:v>D6-H-CNS-G06</x:v>
      </x:c>
      <x:c r="C4360" s="122" t="str">
        <x:v>SUCCES</x:v>
      </x:c>
      <x:c r="D4360" s="122" t="str">
        <x:v>-</x:v>
      </x:c>
      <x:c r="E4360" s="123" t="n">
        <x:v>1</x:v>
      </x:c>
      <x:c r="F4360" s="122" t="str">
        <x:v>Leka</x:v>
      </x:c>
      <x:c r="G4360" s="122" t="str">
        <x:v>La prise a sa garde, sa place et les contributions réellement établies.</x:v>
      </x:c>
      <x:c r="H4360" s="122" t="str">
        <x:v>Après le geste final réellement réussi ; regard ou main vers son résultat visible.</x:v>
      </x:c>
      <x:c r="I4360" s="122" t="str">
        <x:v>Résultat correspondant effectivement constaté ; remplace ou supprime la ligne si choix de refus/différé/observation. Ne jamais jouer une victoire non acquise.</x:v>
      </x:c>
      <x:c r="J4360" s="122" t="str">
        <x:v>Gestion vivante du clan</x:v>
      </x:c>
      <x:c r="K4360" s="125" t="n">
        <x:v>12</x:v>
      </x:c>
    </x:row>
    <x:row r="4361" ht="44" customHeight="1">
      <x:c r="A4361" s="126" t="str">
        <x:v>D6-H-CNS-G06-ECHEC---01</x:v>
      </x:c>
      <x:c r="B4361" s="127" t="str">
        <x:v>D6-H-CNS-G06</x:v>
      </x:c>
      <x:c r="C4361" s="127" t="str">
        <x:v>ECHEC</x:v>
      </x:c>
      <x:c r="D4361" s="127" t="str">
        <x:v>-</x:v>
      </x:c>
      <x:c r="E4361" s="128" t="n">
        <x:v>1</x:v>
      </x:c>
      <x:c r="F4361" s="127" t="str">
        <x:v>Leka</x:v>
      </x:c>
      <x:c r="G4361" s="127" t="str">
        <x:v>Cette attribution n’a pas encore de trace ni de témoignage disponible.</x:v>
      </x:c>
      <x:c r="H4361" s="127" t="str">
        <x:v>Au dernier état stable ; geste arrêté, aucune perte ou casse ajoutée par la réplique.</x:v>
      </x:c>
      <x:c r="I4361" s="127" t="str">
        <x:v>Échec ou blocage correspondant effectivement observé ; les dégâts, objets et positions persistent.</x:v>
      </x:c>
      <x:c r="J4361" s="127" t="str">
        <x:v>Gestion vivante du clan</x:v>
      </x:c>
      <x:c r="K4361" s="130" t="n">
        <x:v>11</x:v>
      </x:c>
    </x:row>
    <x:row r="4362" ht="44" customHeight="1">
      <x:c r="A4362" s="121" t="str">
        <x:v>D6-H-CNS-G06-REPRISE---01</x:v>
      </x:c>
      <x:c r="B4362" s="122" t="str">
        <x:v>D6-H-CNS-G06</x:v>
      </x:c>
      <x:c r="C4362" s="122" t="str">
        <x:v>REPRISE</x:v>
      </x:c>
      <x:c r="D4362" s="122" t="str">
        <x:v>-</x:v>
      </x:c>
      <x:c r="E4362" s="123" t="n">
        <x:v>1</x:v>
      </x:c>
      <x:c r="F4362" s="122" t="str">
        <x:v>Leka</x:v>
      </x:c>
      <x:c r="G4362" s="122" t="str">
        <x:v>Les gestes sont distingués. Il reste à porter l’original au lieu accepté.</x:v>
      </x:c>
      <x:c r="H4362" s="122" t="str">
        <x:v>Désigne l’étape encore inachevée sans répéter les gestes déjà validés.</x:v>
      </x:c>
      <x:c r="I4362" s="122" t="str">
        <x:v>Réinteraction volontaire après interruption ; état de l’action conservé.</x:v>
      </x:c>
      <x:c r="J4362" s="122" t="str">
        <x:v>Gestion vivante du clan</x:v>
      </x:c>
      <x:c r="K4362" s="125" t="n">
        <x:v>12</x:v>
      </x:c>
    </x:row>
    <x:row r="4363" ht="44" customHeight="1">
      <x:c r="A4363" s="126" t="str">
        <x:v>D6-H-CNS-G06-CHOIX-A-01</x:v>
      </x:c>
      <x:c r="B4363" s="127" t="str">
        <x:v>D6-H-CNS-G06</x:v>
      </x:c>
      <x:c r="C4363" s="127" t="str">
        <x:v>CHOIX</x:v>
      </x:c>
      <x:c r="D4363" s="127" t="str">
        <x:v>A</x:v>
      </x:c>
      <x:c r="E4363" s="128" t="n">
        <x:v>1</x:v>
      </x:c>
      <x:c r="F4363" s="127" t="str">
        <x:v>Joueur</x:v>
      </x:c>
      <x:c r="G4363" s="127" t="str">
        <x:v>L’original sera gardé ici, avec les contributions montrées.</x:v>
      </x:c>
      <x:c r="H4363" s="127" t="str">
        <x:v>Regarder la personne ou l’appui concerné ; intention, pas résultat.</x:v>
      </x:c>
      <x:c r="I4363" s="127" t="str">
        <x:v>Approche disponible dans l’état réel de la scène ; accord des personnes impliquées.</x:v>
      </x:c>
      <x:c r="J4363" s="127" t="str">
        <x:v>Gestion vivante du clan</x:v>
      </x:c>
      <x:c r="K4363" s="130" t="n">
        <x:v>8</x:v>
      </x:c>
    </x:row>
    <x:row r="4364" ht="44" customHeight="1">
      <x:c r="A4364" s="121" t="str">
        <x:v>D6-H-CNS-G06-REPONSE-A-01</x:v>
      </x:c>
      <x:c r="B4364" s="122" t="str">
        <x:v>D6-H-CNS-G06</x:v>
      </x:c>
      <x:c r="C4364" s="122" t="str">
        <x:v>REPONSE</x:v>
      </x:c>
      <x:c r="D4364" s="122" t="str">
        <x:v>A</x:v>
      </x:c>
      <x:c r="E4364" s="123" t="n">
        <x:v>1</x:v>
      </x:c>
      <x:c r="F4364" s="122" t="str">
        <x:v>Leka</x:v>
      </x:c>
      <x:c r="G4364" s="122" t="str">
        <x:v>Je prépare un support qui laisse lire leurs marques.</x:v>
      </x:c>
      <x:c r="H4364" s="122" t="str">
        <x:v>Réponse au choix retenu ; les autres réponses ne sont pas jouées.</x:v>
      </x:c>
      <x:c r="I4364" s="122" t="str">
        <x:v>Approche disponible dans l’état réel de la scène ; accord des personnes impliquées.</x:v>
      </x:c>
      <x:c r="J4364" s="122" t="str">
        <x:v>Gestion vivante du clan</x:v>
      </x:c>
      <x:c r="K4364" s="125" t="n">
        <x:v>9</x:v>
      </x:c>
    </x:row>
    <x:row r="4365" ht="44" customHeight="1">
      <x:c r="A4365" s="126" t="str">
        <x:v>D6-H-CNS-G06-CHOIX-B-01</x:v>
      </x:c>
      <x:c r="B4365" s="127" t="str">
        <x:v>D6-H-CNS-G06</x:v>
      </x:c>
      <x:c r="C4365" s="127" t="str">
        <x:v>CHOIX</x:v>
      </x:c>
      <x:c r="D4365" s="127" t="str">
        <x:v>B</x:v>
      </x:c>
      <x:c r="E4365" s="128" t="n">
        <x:v>1</x:v>
      </x:c>
      <x:c r="F4365" s="127" t="str">
        <x:v>Joueur</x:v>
      </x:c>
      <x:c r="G4365" s="127" t="str">
        <x:v>Il suit son propriétaire ; nous conservons un relevé attribué.</x:v>
      </x:c>
      <x:c r="H4365" s="127" t="str">
        <x:v>Regarder la personne ou l’appui concerné ; intention, pas résultat.</x:v>
      </x:c>
      <x:c r="I4365" s="127" t="str">
        <x:v>Approche disponible dans l’état réel de la scène ; accord des personnes impliquées.</x:v>
      </x:c>
      <x:c r="J4365" s="127" t="str">
        <x:v>Gestion vivante du clan</x:v>
      </x:c>
      <x:c r="K4365" s="130" t="n">
        <x:v>10</x:v>
      </x:c>
    </x:row>
    <x:row r="4366" ht="44" customHeight="1">
      <x:c r="A4366" s="121" t="str">
        <x:v>D6-H-CNS-G06-REPONSE-B-01</x:v>
      </x:c>
      <x:c r="B4366" s="122" t="str">
        <x:v>D6-H-CNS-G06</x:v>
      </x:c>
      <x:c r="C4366" s="122" t="str">
        <x:v>REPONSE</x:v>
      </x:c>
      <x:c r="D4366" s="122" t="str">
        <x:v>B</x:v>
      </x:c>
      <x:c r="E4366" s="123" t="n">
        <x:v>1</x:v>
      </x:c>
      <x:c r="F4366" s="122" t="str">
        <x:v>Doran</x:v>
      </x:c>
      <x:c r="G4366" s="122" t="str">
        <x:v>Je garde la différence visible entre l’objet absent et ce que nous montrons.</x:v>
      </x:c>
      <x:c r="H4366" s="122" t="str">
        <x:v>Réponse au choix retenu ; les autres réponses ne sont pas jouées.</x:v>
      </x:c>
      <x:c r="I4366" s="122" t="str">
        <x:v>Approche disponible dans l’état réel de la scène ; accord des personnes impliquées.</x:v>
      </x:c>
      <x:c r="J4366" s="122" t="str">
        <x:v>Gestion vivante du clan</x:v>
      </x:c>
      <x:c r="K4366" s="125" t="n">
        <x:v>13</x:v>
      </x:c>
    </x:row>
    <x:row r="4367" ht="89" customHeight="1">
      <x:c r="A4367" s="126" t="str">
        <x:v>D6-H-CNS-G06-VARIANTE---01</x:v>
      </x:c>
      <x:c r="B4367" s="127" t="str">
        <x:v>D6-H-CNS-G06</x:v>
      </x:c>
      <x:c r="C4367" s="127" t="str">
        <x:v>VARIANTE</x:v>
      </x:c>
      <x:c r="D4367" s="127" t="str">
        <x:v>-</x:v>
      </x:c>
      <x:c r="E4367" s="128" t="n">
        <x:v>1</x:v>
      </x:c>
      <x:c r="F4367" s="127" t="str">
        <x:v>Leka</x:v>
      </x:c>
      <x:c r="G4367" s="127" t="str">
        <x:v>La taille de cette prise ne répondra pas à tout ce que Varek a dit. Montrons la chasse que tu as réellement menée.</x:v>
      </x:c>
      <x:c r="H4367" s="127" t="str">
        <x:v>Regard vers le souvenir ou le lieu réellement concerné ; bref silence, puis contrôle rendu au joueur.</x:v>
      </x:c>
      <x:c r="I4367" s="127" t="str">
        <x:v>Origine O1 exclusivement ; Leka connaît l’histoire familiale par une confidence autorisée du joueur. Réplique après le résultat matériel vérifié, si le locuteur est présent ; priorité 40, une seule variante d’origine ; ne remplace pas le résultat de fin.</x:v>
      </x:c>
      <x:c r="J4367" s="127" t="str">
        <x:v>Gestion vivante du clan</x:v>
      </x:c>
      <x:c r="K4367" s="130" t="n">
        <x:v>23</x:v>
      </x:c>
    </x:row>
    <x:row r="4368" ht="89" customHeight="1">
      <x:c r="A4368" s="121" t="str">
        <x:v>D6-H-CNS-G06-VARIANTE---02</x:v>
      </x:c>
      <x:c r="B4368" s="122" t="str">
        <x:v>D6-H-CNS-G06</x:v>
      </x:c>
      <x:c r="C4368" s="122" t="str">
        <x:v>VARIANTE</x:v>
      </x:c>
      <x:c r="D4368" s="122" t="str">
        <x:v>-</x:v>
      </x:c>
      <x:c r="E4368" s="123" t="n">
        <x:v>2</x:v>
      </x:c>
      <x:c r="F4368" s="122" t="str">
        <x:v>Leka</x:v>
      </x:c>
      <x:c r="G4368" s="122" t="str">
        <x:v>Nous savons ce que devient une contribution cachée derrière un support. Laissons celle-ci visible dès la première visite.</x:v>
      </x:c>
      <x:c r="H4368" s="122" t="str">
        <x:v>Regard vers le souvenir ou le lieu réellement concerné ; bref silence, puis contrôle rendu au joueur.</x:v>
      </x:c>
      <x:c r="I4368" s="122" t="str">
        <x:v>Origine O2 exclusivement ; Contributions oubliées de l’ancêtre établies et connues de Leka. Réplique après le résultat matériel vérifié, si le locuteur est présent ; priorité 40, une seule variante d’origine ; ne remplace pas le résultat de fin.</x:v>
      </x:c>
      <x:c r="J4368" s="122" t="str">
        <x:v>Gestion vivante du clan</x:v>
      </x:c>
      <x:c r="K4368" s="125" t="n">
        <x:v>18</x:v>
      </x:c>
    </x:row>
    <x:row r="4369" ht="89" customHeight="1">
      <x:c r="A4369" s="126" t="str">
        <x:v>D6-H-CNS-G06-VARIANTE---03</x:v>
      </x:c>
      <x:c r="B4369" s="127" t="str">
        <x:v>D6-H-CNS-G06</x:v>
      </x:c>
      <x:c r="C4369" s="127" t="str">
        <x:v>VARIANTE</x:v>
      </x:c>
      <x:c r="D4369" s="127" t="str">
        <x:v>-</x:v>
      </x:c>
      <x:c r="E4369" s="128" t="n">
        <x:v>3</x:v>
      </x:c>
      <x:c r="F4369" s="127" t="str">
        <x:v>Leka</x:v>
      </x:c>
      <x:c r="G4369" s="127" t="str">
        <x:v>Le lieu a disparu ; la volonté de son détenteur demeure. Demandons-lui où cette pièce doit rester.</x:v>
      </x:c>
      <x:c r="H4369" s="127" t="str">
        <x:v>Regard vers le souvenir ou le lieu réellement concerné ; bref silence, puis contrôle rendu au joueur.</x:v>
      </x:c>
      <x:c r="I4369" s="127" t="str">
        <x:v>Origine O3 exclusivement ; Le détenteur survivant et ses choix de garde ont été présentés à Leka. Réplique après le résultat matériel vérifié, si le locuteur est présent ; priorité 40, une seule variante d’origine ; ne remplace pas le résultat de fin.</x:v>
      </x:c>
      <x:c r="J4369" s="127" t="str">
        <x:v>Gestion vivante du clan</x:v>
      </x:c>
      <x:c r="K4369" s="130" t="n">
        <x:v>17</x:v>
      </x:c>
    </x:row>
    <x:row r="4370" ht="104" customHeight="1">
      <x:c r="A4370" s="121" t="str">
        <x:v>D6-H-CNS-G06-VARIANTE---04</x:v>
      </x:c>
      <x:c r="B4370" s="122" t="str">
        <x:v>D6-H-CNS-G06</x:v>
      </x:c>
      <x:c r="C4370" s="122" t="str">
        <x:v>VARIANTE</x:v>
      </x:c>
      <x:c r="D4370" s="122" t="str">
        <x:v>-</x:v>
      </x:c>
      <x:c r="E4370" s="123" t="n">
        <x:v>4</x:v>
      </x:c>
      <x:c r="F4370" s="122" t="str">
        <x:v>Leka</x:v>
      </x:c>
      <x:c r="G4370" s="122" t="str">
        <x:v>Cette nouvelle chasse peut avoir son mérite. Elle ne réécrit pas l’objet de la faute qui se trouve ailleurs.</x:v>
      </x:c>
      <x:c r="H4370" s="122" t="str">
        <x:v>Regard vers le souvenir ou le lieu réellement concerné ; bref silence, puis contrôle rendu au joueur.</x:v>
      </x:c>
      <x:c r="I4370" s="122" t="str">
        <x:v>Origine O4 exclusivement ; Faute ancestrale réelle établie et connue de Leka ; objet associé identifié. Réplique après le résultat matériel vérifié, si le locuteur est présent ; priorité 40, une seule variante d’origine ; ne remplace pas le résultat de fin.</x:v>
      </x:c>
      <x:c r="J4370" s="122" t="str">
        <x:v>Gestion vivante du clan</x:v>
      </x:c>
      <x:c r="K4370" s="125" t="n">
        <x:v>19</x:v>
      </x:c>
    </x:row>
    <x:row r="4371" ht="104" customHeight="1">
      <x:c r="A4371" s="126" t="str">
        <x:v>D6-H-CNS-G06-VARIANTE---05</x:v>
      </x:c>
      <x:c r="B4371" s="127" t="str">
        <x:v>D6-H-CNS-G06</x:v>
      </x:c>
      <x:c r="C4371" s="127" t="str">
        <x:v>VARIANTE</x:v>
      </x:c>
      <x:c r="D4371" s="127" t="str">
        <x:v>-</x:v>
      </x:c>
      <x:c r="E4371" s="128" t="n">
        <x:v>5</x:v>
      </x:c>
      <x:c r="F4371" s="127" t="str">
        <x:v>Leka</x:v>
      </x:c>
      <x:c r="G4371" s="127" t="str">
        <x:v>La contribution de Mara reste la sienne. Le repère peut la montrer sans faire d’elle une prise de notre groupe.</x:v>
      </x:c>
      <x:c r="H4371" s="127" t="str">
        <x:v>Regard vers le souvenir ou le lieu réellement concerné ; bref silence, puis contrôle rendu au joueur.</x:v>
      </x:c>
      <x:c r="I4371" s="127" t="str">
        <x:v>Origine O5 exclusivement ; Objet de Mara effectivement confié ; conditions de garde consultables ; mention sans nouvelle communication. Réplique après le résultat matériel vérifié, si le locuteur est présent ; priorité 40, une seule variante d’origine ; ne remplace pas le résultat de fin.</x:v>
      </x:c>
      <x:c r="J4371" s="127" t="str">
        <x:v>Gestion vivante du clan</x:v>
      </x:c>
      <x:c r="K4371" s="130" t="n">
        <x:v>20</x:v>
      </x:c>
    </x:row>
    <x:row r="4372" ht="104" customHeight="1">
      <x:c r="A4372" s="121" t="str">
        <x:v>D6-H-CNS-G06-VARIANTE---06</x:v>
      </x:c>
      <x:c r="B4372" s="122" t="str">
        <x:v>D6-H-CNS-G06</x:v>
      </x:c>
      <x:c r="C4372" s="122" t="str">
        <x:v>VARIANTE</x:v>
      </x:c>
      <x:c r="D4372" s="122" t="str">
        <x:v>-</x:v>
      </x:c>
      <x:c r="E4372" s="123" t="n">
        <x:v>6</x:v>
      </x:c>
      <x:c r="F4372" s="122" t="str">
        <x:v>Leka</x:v>
      </x:c>
      <x:c r="G4372" s="122" t="str">
        <x:v>Garde le geste de ton compagnon près du tien. Vos routes ont grandi depuis l’exercice, pas besoin de les rendre identiques.</x:v>
      </x:c>
      <x:c r="H4372" s="122" t="str">
        <x:v>Regard vers le souvenir ou le lieu réellement concerné ; bref silence, puis contrôle rendu au joueur.</x:v>
      </x:c>
      <x:c r="I4372" s="122" t="str">
        <x:v>Origine O6 exclusivement ; Objet de cohorte obtenu et contribution d’un compagnon réellement attestée. Réplique après le résultat matériel vérifié, si le locuteur est présent ; priorité 40, une seule variante d’origine ; ne remplace pas le résultat de fin.</x:v>
      </x:c>
      <x:c r="J4372" s="122" t="str">
        <x:v>Gestion vivante du clan</x:v>
      </x:c>
      <x:c r="K4372" s="125" t="n">
        <x:v>21</x:v>
      </x:c>
    </x:row>
    <x:row r="4373" ht="104" customHeight="1">
      <x:c r="A4373" s="126" t="str">
        <x:v>D6-H-CNS-G07-OUV---01</x:v>
      </x:c>
      <x:c r="B4373" s="127" t="str">
        <x:v>D6-H-CNS-G07</x:v>
      </x:c>
      <x:c r="C4373" s="127" t="str">
        <x:v>OUV</x:v>
      </x:c>
      <x:c r="D4373" s="127" t="str">
        <x:v>-</x:v>
      </x:c>
      <x:c r="E4373" s="128" t="n">
        <x:v>1</x:v>
      </x:c>
      <x:c r="F4373" s="127" t="str">
        <x:v>Vesh</x:v>
      </x:c>
      <x:c r="G4373" s="127" t="str">
        <x:v>Son expérience est là. Sa fatigue aussi. Regardons son mouvement avant de choisir la sortie.</x:v>
      </x:c>
      <x:c r="H4373" s="127" t="str">
        <x:v>Le locuteur regarde le détail matériel concerné ; clic bref ou inclinaison du masque, sans traduction lexicale inventée.</x:v>
      </x:c>
      <x:c r="I4373" s="127" t="str">
        <x:v>Fatigue, blessure fictionnelle et expérience persistante. ; La Veille Partagée possédée et opérationnelle en fin Elite ; personnes présentes ou remplaçant explicitement annoncé ; sièges réels disponibles ; aucune personne morte ou partie rappelée automatiquement.</x:v>
      </x:c>
      <x:c r="J4373" s="127" t="str">
        <x:v>Gestion vivante du clan</x:v>
      </x:c>
      <x:c r="K4373" s="130" t="n">
        <x:v>15</x:v>
      </x:c>
    </x:row>
    <x:row r="4374" ht="74" customHeight="1">
      <x:c r="A4374" s="121" t="str">
        <x:v>D6-H-CNS-G07-SUCCES---01</x:v>
      </x:c>
      <x:c r="B4374" s="122" t="str">
        <x:v>D6-H-CNS-G07</x:v>
      </x:c>
      <x:c r="C4374" s="122" t="str">
        <x:v>SUCCES</x:v>
      </x:c>
      <x:c r="D4374" s="122" t="str">
        <x:v>-</x:v>
      </x:c>
      <x:c r="E4374" s="123" t="n">
        <x:v>1</x:v>
      </x:c>
      <x:c r="F4374" s="122" t="str">
        <x:v>Vesh</x:v>
      </x:c>
      <x:c r="G4374" s="122" t="str">
        <x:v>Le prochain rôle tient compte des acquis et des limites observés.</x:v>
      </x:c>
      <x:c r="H4374" s="122" t="str">
        <x:v>Après le geste final réellement réussi ; regard ou main vers son résultat visible.</x:v>
      </x:c>
      <x:c r="I4374" s="122" t="str">
        <x:v>Résultat correspondant effectivement constaté ; remplace ou supprime la ligne si choix de refus/différé/observation. Ne jamais jouer une victoire non acquise.</x:v>
      </x:c>
      <x:c r="J4374" s="122" t="str">
        <x:v>Gestion vivante du clan</x:v>
      </x:c>
      <x:c r="K4374" s="125" t="n">
        <x:v>11</x:v>
      </x:c>
    </x:row>
    <x:row r="4375" ht="44" customHeight="1">
      <x:c r="A4375" s="126" t="str">
        <x:v>D6-H-CNS-G07-ECHEC---01</x:v>
      </x:c>
      <x:c r="B4375" s="127" t="str">
        <x:v>D6-H-CNS-G07</x:v>
      </x:c>
      <x:c r="C4375" s="127" t="str">
        <x:v>ECHEC</x:v>
      </x:c>
      <x:c r="D4375" s="127" t="str">
        <x:v>-</x:v>
      </x:c>
      <x:c r="E4375" s="128" t="n">
        <x:v>1</x:v>
      </x:c>
      <x:c r="F4375" s="127" t="str">
        <x:v>Vesh</x:v>
      </x:c>
      <x:c r="G4375" s="127" t="str">
        <x:v>La posture cède encore. Le retour au terrain attendra.</x:v>
      </x:c>
      <x:c r="H4375" s="127" t="str">
        <x:v>Au dernier état stable ; geste arrêté, aucune perte ou casse ajoutée par la réplique.</x:v>
      </x:c>
      <x:c r="I4375" s="127" t="str">
        <x:v>Échec ou blocage correspondant effectivement observé ; les dégâts, objets et positions persistent.</x:v>
      </x:c>
      <x:c r="J4375" s="127" t="str">
        <x:v>Gestion vivante du clan</x:v>
      </x:c>
      <x:c r="K4375" s="130" t="n">
        <x:v>9</x:v>
      </x:c>
    </x:row>
    <x:row r="4376" ht="44" customHeight="1">
      <x:c r="A4376" s="121" t="str">
        <x:v>D6-H-CNS-G07-REPRISE---01</x:v>
      </x:c>
      <x:c r="B4376" s="122" t="str">
        <x:v>D6-H-CNS-G07</x:v>
      </x:c>
      <x:c r="C4376" s="122" t="str">
        <x:v>REPRISE</x:v>
      </x:c>
      <x:c r="D4376" s="122" t="str">
        <x:v>-</x:v>
      </x:c>
      <x:c r="E4376" s="123" t="n">
        <x:v>1</x:v>
      </x:c>
      <x:c r="F4376" s="122" t="str">
        <x:v>Vesh</x:v>
      </x:c>
      <x:c r="G4376" s="122" t="str">
        <x:v>Nous avons vu la première séquence. La seconde reste à éprouver.</x:v>
      </x:c>
      <x:c r="H4376" s="122" t="str">
        <x:v>Désigne l’étape encore inachevée sans répéter les gestes déjà validés.</x:v>
      </x:c>
      <x:c r="I4376" s="122" t="str">
        <x:v>Réinteraction volontaire après interruption ; état de l’action conservé.</x:v>
      </x:c>
      <x:c r="J4376" s="122" t="str">
        <x:v>Gestion vivante du clan</x:v>
      </x:c>
      <x:c r="K4376" s="125" t="n">
        <x:v>11</x:v>
      </x:c>
    </x:row>
    <x:row r="4377" ht="44" customHeight="1">
      <x:c r="A4377" s="126" t="str">
        <x:v>D6-H-CNS-G07-CHOIX-A-01</x:v>
      </x:c>
      <x:c r="B4377" s="127" t="str">
        <x:v>D6-H-CNS-G07</x:v>
      </x:c>
      <x:c r="C4377" s="127" t="str">
        <x:v>CHOIX</x:v>
      </x:c>
      <x:c r="D4377" s="127" t="str">
        <x:v>A</x:v>
      </x:c>
      <x:c r="E4377" s="128" t="n">
        <x:v>1</x:v>
      </x:c>
      <x:c r="F4377" s="127" t="str">
        <x:v>Joueur</x:v>
      </x:c>
      <x:c r="G4377" s="127" t="str">
        <x:v>Un exercice adapté pour décider de son rôle.</x:v>
      </x:c>
      <x:c r="H4377" s="127" t="str">
        <x:v>Regarder la personne ou l’appui concerné ; intention, pas résultat.</x:v>
      </x:c>
      <x:c r="I4377" s="127" t="str">
        <x:v>Approche disponible dans l’état réel de la scène ; accord des personnes impliquées.</x:v>
      </x:c>
      <x:c r="J4377" s="127" t="str">
        <x:v>Gestion vivante du clan</x:v>
      </x:c>
      <x:c r="K4377" s="130" t="n">
        <x:v>8</x:v>
      </x:c>
    </x:row>
    <x:row r="4378" ht="44" customHeight="1">
      <x:c r="A4378" s="121" t="str">
        <x:v>D6-H-CNS-G07-REPONSE-A-01</x:v>
      </x:c>
      <x:c r="B4378" s="122" t="str">
        <x:v>D6-H-CNS-G07</x:v>
      </x:c>
      <x:c r="C4378" s="122" t="str">
        <x:v>REPONSE</x:v>
      </x:c>
      <x:c r="D4378" s="122" t="str">
        <x:v>A</x:v>
      </x:c>
      <x:c r="E4378" s="123" t="n">
        <x:v>1</x:v>
      </x:c>
      <x:c r="F4378" s="122" t="str">
        <x:v>Vesh</x:v>
      </x:c>
      <x:c r="G4378" s="122" t="str">
        <x:v>Je le laisse essayer ce qu’il tient, puis je montrerai ce qui demande encore du repos.</x:v>
      </x:c>
      <x:c r="H4378" s="122" t="str">
        <x:v>Réponse au choix retenu ; les autres réponses ne sont pas jouées.</x:v>
      </x:c>
      <x:c r="I4378" s="122" t="str">
        <x:v>Approche disponible dans l’état réel de la scène ; accord des personnes impliquées.</x:v>
      </x:c>
      <x:c r="J4378" s="122" t="str">
        <x:v>Gestion vivante du clan</x:v>
      </x:c>
      <x:c r="K4378" s="125" t="n">
        <x:v>16</x:v>
      </x:c>
    </x:row>
    <x:row r="4379" ht="44" customHeight="1">
      <x:c r="A4379" s="126" t="str">
        <x:v>D6-H-CNS-G07-CHOIX-B-01</x:v>
      </x:c>
      <x:c r="B4379" s="127" t="str">
        <x:v>D6-H-CNS-G07</x:v>
      </x:c>
      <x:c r="C4379" s="127" t="str">
        <x:v>CHOIX</x:v>
      </x:c>
      <x:c r="D4379" s="127" t="str">
        <x:v>B</x:v>
      </x:c>
      <x:c r="E4379" s="128" t="n">
        <x:v>1</x:v>
      </x:c>
      <x:c r="F4379" s="127" t="str">
        <x:v>Joueur</x:v>
      </x:c>
      <x:c r="G4379" s="127" t="str">
        <x:v>Nous préparons une relève pendant sa récupération.</x:v>
      </x:c>
      <x:c r="H4379" s="127" t="str">
        <x:v>Regarder la personne ou l’appui concerné ; intention, pas résultat.</x:v>
      </x:c>
      <x:c r="I4379" s="127" t="str">
        <x:v>Approche disponible dans l’état réel de la scène ; accord des personnes impliquées.</x:v>
      </x:c>
      <x:c r="J4379" s="127" t="str">
        <x:v>Gestion vivante du clan</x:v>
      </x:c>
      <x:c r="K4379" s="130" t="n">
        <x:v>7</x:v>
      </x:c>
    </x:row>
    <x:row r="4380" ht="44" customHeight="1">
      <x:c r="A4380" s="121" t="str">
        <x:v>D6-H-CNS-G07-REPONSE-B-01</x:v>
      </x:c>
      <x:c r="B4380" s="122" t="str">
        <x:v>D6-H-CNS-G07</x:v>
      </x:c>
      <x:c r="C4380" s="122" t="str">
        <x:v>REPONSE</x:v>
      </x:c>
      <x:c r="D4380" s="122" t="str">
        <x:v>B</x:v>
      </x:c>
      <x:c r="E4380" s="123" t="n">
        <x:v>1</x:v>
      </x:c>
      <x:c r="F4380" s="122" t="str">
        <x:v>Varo</x:v>
      </x:c>
      <x:c r="G4380" s="122" t="str">
        <x:v>Je lui demande quel geste il veut transmettre. Elle devra ensuite le pratiquer.</x:v>
      </x:c>
      <x:c r="H4380" s="122" t="str">
        <x:v>Réponse au choix retenu ; les autres réponses ne sont pas jouées.</x:v>
      </x:c>
      <x:c r="I4380" s="122" t="str">
        <x:v>Approche disponible dans l’état réel de la scène ; accord des personnes impliquées.</x:v>
      </x:c>
      <x:c r="J4380" s="122" t="str">
        <x:v>Gestion vivante du clan</x:v>
      </x:c>
      <x:c r="K4380" s="125" t="n">
        <x:v>13</x:v>
      </x:c>
    </x:row>
    <x:row r="4381" ht="104" customHeight="1">
      <x:c r="A4381" s="126" t="str">
        <x:v>D6-H-CNS-G08-OUV---01</x:v>
      </x:c>
      <x:c r="B4381" s="127" t="str">
        <x:v>D6-H-CNS-G08</x:v>
      </x:c>
      <x:c r="C4381" s="127" t="str">
        <x:v>OUV</x:v>
      </x:c>
      <x:c r="D4381" s="127" t="str">
        <x:v>-</x:v>
      </x:c>
      <x:c r="E4381" s="128" t="n">
        <x:v>1</x:v>
      </x:c>
      <x:c r="F4381" s="127" t="str">
        <x:v>Orek</x:v>
      </x:c>
      <x:c r="G4381" s="127" t="str">
        <x:v>La halte attend ses pièces. Nos visiteurs attendent aussi de descendre.</x:v>
      </x:c>
      <x:c r="H4381" s="127" t="str">
        <x:v>Le locuteur regarde le détail matériel concerné ; clic bref ou inclinaison du masque, sans traduction lexicale inventée.</x:v>
      </x:c>
      <x:c r="I4381" s="127" t="str">
        <x:v>Services propres à la base ; trajet et charges réels. ; La Veille Partagée possédée et opérationnelle en fin Elite ; personnes présentes ou remplaçant explicitement annoncé ; sièges réels disponibles ; aucune personne morte ou partie rappelée automatiquement.</x:v>
      </x:c>
      <x:c r="J4381" s="127" t="str">
        <x:v>Gestion vivante du clan</x:v>
      </x:c>
      <x:c r="K4381" s="130" t="n">
        <x:v>11</x:v>
      </x:c>
    </x:row>
    <x:row r="4382" ht="74" customHeight="1">
      <x:c r="A4382" s="121" t="str">
        <x:v>D6-H-CNS-G08-SUCCES---01</x:v>
      </x:c>
      <x:c r="B4382" s="122" t="str">
        <x:v>D6-H-CNS-G08</x:v>
      </x:c>
      <x:c r="C4382" s="122" t="str">
        <x:v>SUCCES</x:v>
      </x:c>
      <x:c r="D4382" s="122" t="str">
        <x:v>-</x:v>
      </x:c>
      <x:c r="E4382" s="123" t="n">
        <x:v>1</x:v>
      </x:c>
      <x:c r="F4382" s="122" t="str">
        <x:v>Orek</x:v>
      </x:c>
      <x:c r="G4382" s="122" t="str">
        <x:v>La halte a reçu ce qui lui était destiné et le navire connaît ses présents.</x:v>
      </x:c>
      <x:c r="H4382" s="122" t="str">
        <x:v>Après le geste final réellement réussi ; regard ou main vers son résultat visible.</x:v>
      </x:c>
      <x:c r="I4382" s="122" t="str">
        <x:v>Résultat correspondant effectivement constaté ; remplace ou supprime la ligne si choix de refus/différé/observation. Ne jamais jouer une victoire non acquise.</x:v>
      </x:c>
      <x:c r="J4382" s="122" t="str">
        <x:v>Gestion vivante du clan</x:v>
      </x:c>
      <x:c r="K4382" s="125" t="n">
        <x:v>15</x:v>
      </x:c>
    </x:row>
    <x:row r="4383" ht="44" customHeight="1">
      <x:c r="A4383" s="126" t="str">
        <x:v>D6-H-CNS-G08-ECHEC---01</x:v>
      </x:c>
      <x:c r="B4383" s="127" t="str">
        <x:v>D6-H-CNS-G08</x:v>
      </x:c>
      <x:c r="C4383" s="127" t="str">
        <x:v>ECHEC</x:v>
      </x:c>
      <x:c r="D4383" s="127" t="str">
        <x:v>-</x:v>
      </x:c>
      <x:c r="E4383" s="128" t="n">
        <x:v>1</x:v>
      </x:c>
      <x:c r="F4383" s="127" t="str">
        <x:v>Orek</x:v>
      </x:c>
      <x:c r="G4383" s="127" t="str">
        <x:v>Ce service n’existe pas sur ce quai. Il faut une autre halte pour ce besoin.</x:v>
      </x:c>
      <x:c r="H4383" s="127" t="str">
        <x:v>Au dernier état stable ; geste arrêté, aucune perte ou casse ajoutée par la réplique.</x:v>
      </x:c>
      <x:c r="I4383" s="127" t="str">
        <x:v>Échec ou blocage correspondant effectivement observé ; les dégâts, objets et positions persistent.</x:v>
      </x:c>
      <x:c r="J4383" s="127" t="str">
        <x:v>Gestion vivante du clan</x:v>
      </x:c>
      <x:c r="K4383" s="130" t="n">
        <x:v>15</x:v>
      </x:c>
    </x:row>
    <x:row r="4384" ht="44" customHeight="1">
      <x:c r="A4384" s="121" t="str">
        <x:v>D6-H-CNS-G08-REPRISE---01</x:v>
      </x:c>
      <x:c r="B4384" s="122" t="str">
        <x:v>D6-H-CNS-G08</x:v>
      </x:c>
      <x:c r="C4384" s="122" t="str">
        <x:v>REPRISE</x:v>
      </x:c>
      <x:c r="D4384" s="122" t="str">
        <x:v>-</x:v>
      </x:c>
      <x:c r="E4384" s="123" t="n">
        <x:v>1</x:v>
      </x:c>
      <x:c r="F4384" s="122" t="str">
        <x:v>Orek</x:v>
      </x:c>
      <x:c r="G4384" s="122" t="str">
        <x:v>Le premier lot est livré ; il reste les visiteurs et les postes à reprendre.</x:v>
      </x:c>
      <x:c r="H4384" s="122" t="str">
        <x:v>Désigne l’étape encore inachevée sans répéter les gestes déjà validés.</x:v>
      </x:c>
      <x:c r="I4384" s="122" t="str">
        <x:v>Réinteraction volontaire après interruption ; état de l’action conservé.</x:v>
      </x:c>
      <x:c r="J4384" s="122" t="str">
        <x:v>Gestion vivante du clan</x:v>
      </x:c>
      <x:c r="K4384" s="125" t="n">
        <x:v>15</x:v>
      </x:c>
    </x:row>
    <x:row r="4385" ht="44" customHeight="1">
      <x:c r="A4385" s="126" t="str">
        <x:v>D6-H-CNS-G08-CHOIX-A-01</x:v>
      </x:c>
      <x:c r="B4385" s="127" t="str">
        <x:v>D6-H-CNS-G08</x:v>
      </x:c>
      <x:c r="C4385" s="127" t="str">
        <x:v>CHOIX</x:v>
      </x:c>
      <x:c r="D4385" s="127" t="str">
        <x:v>A</x:v>
      </x:c>
      <x:c r="E4385" s="128" t="n">
        <x:v>1</x:v>
      </x:c>
      <x:c r="F4385" s="127" t="str">
        <x:v>Joueur</x:v>
      </x:c>
      <x:c r="G4385" s="127" t="str">
        <x:v>Les charges promises d’abord, puis nos réserves.</x:v>
      </x:c>
      <x:c r="H4385" s="127" t="str">
        <x:v>Regarder la personne ou l’appui concerné ; intention, pas résultat.</x:v>
      </x:c>
      <x:c r="I4385" s="127" t="str">
        <x:v>Approche disponible dans l’état réel de la scène ; accord des personnes impliquées.</x:v>
      </x:c>
      <x:c r="J4385" s="127" t="str">
        <x:v>Gestion vivante du clan</x:v>
      </x:c>
      <x:c r="K4385" s="130" t="n">
        <x:v>7</x:v>
      </x:c>
    </x:row>
    <x:row r="4386" ht="44" customHeight="1">
      <x:c r="A4386" s="121" t="str">
        <x:v>D6-H-CNS-G08-REPONSE-A-01</x:v>
      </x:c>
      <x:c r="B4386" s="122" t="str">
        <x:v>D6-H-CNS-G08</x:v>
      </x:c>
      <x:c r="C4386" s="122" t="str">
        <x:v>REPONSE</x:v>
      </x:c>
      <x:c r="D4386" s="122" t="str">
        <x:v>A</x:v>
      </x:c>
      <x:c r="E4386" s="123" t="n">
        <x:v>1</x:v>
      </x:c>
      <x:c r="F4386" s="122" t="str">
        <x:v>Orek</x:v>
      </x:c>
      <x:c r="G4386" s="122" t="str">
        <x:v>Je garde chaque lot avec sa destination jusqu’au quai.</x:v>
      </x:c>
      <x:c r="H4386" s="122" t="str">
        <x:v>Réponse au choix retenu ; les autres réponses ne sont pas jouées.</x:v>
      </x:c>
      <x:c r="I4386" s="122" t="str">
        <x:v>Approche disponible dans l’état réel de la scène ; accord des personnes impliquées.</x:v>
      </x:c>
      <x:c r="J4386" s="122" t="str">
        <x:v>Gestion vivante du clan</x:v>
      </x:c>
      <x:c r="K4386" s="125" t="n">
        <x:v>9</x:v>
      </x:c>
    </x:row>
    <x:row r="4387" ht="44" customHeight="1">
      <x:c r="A4387" s="126" t="str">
        <x:v>D6-H-CNS-G08-CHOIX-B-01</x:v>
      </x:c>
      <x:c r="B4387" s="127" t="str">
        <x:v>D6-H-CNS-G08</x:v>
      </x:c>
      <x:c r="C4387" s="127" t="str">
        <x:v>CHOIX</x:v>
      </x:c>
      <x:c r="D4387" s="127" t="str">
        <x:v>B</x:v>
      </x:c>
      <x:c r="E4387" s="128" t="n">
        <x:v>1</x:v>
      </x:c>
      <x:c r="F4387" s="127" t="str">
        <x:v>Joueur</x:v>
      </x:c>
      <x:c r="G4387" s="127" t="str">
        <x:v>Nous accueillons la rencontre avant le prochain départ.</x:v>
      </x:c>
      <x:c r="H4387" s="127" t="str">
        <x:v>Regarder la personne ou l’appui concerné ; intention, pas résultat.</x:v>
      </x:c>
      <x:c r="I4387" s="127" t="str">
        <x:v>Approche disponible dans l’état réel de la scène ; accord des personnes impliquées.</x:v>
      </x:c>
      <x:c r="J4387" s="127" t="str">
        <x:v>Gestion vivante du clan</x:v>
      </x:c>
      <x:c r="K4387" s="130" t="n">
        <x:v>8</x:v>
      </x:c>
    </x:row>
    <x:row r="4388" ht="44" customHeight="1">
      <x:c r="A4388" s="121" t="str">
        <x:v>D6-H-CNS-G08-REPONSE-B-01</x:v>
      </x:c>
      <x:c r="B4388" s="122" t="str">
        <x:v>D6-H-CNS-G08</x:v>
      </x:c>
      <x:c r="C4388" s="122" t="str">
        <x:v>REPONSE</x:v>
      </x:c>
      <x:c r="D4388" s="122" t="str">
        <x:v>B</x:v>
      </x:c>
      <x:c r="E4388" s="123" t="n">
        <x:v>1</x:v>
      </x:c>
      <x:c r="F4388" s="122" t="str">
        <x:v>Mera</x:v>
      </x:c>
      <x:c r="G4388" s="122" t="str">
        <x:v>Je fais descendre ceux qui terminent leur voyage ; le foyer prendra les places restantes.</x:v>
      </x:c>
      <x:c r="H4388" s="122" t="str">
        <x:v>Réponse au choix retenu ; les autres réponses ne sont pas jouées.</x:v>
      </x:c>
      <x:c r="I4388" s="122" t="str">
        <x:v>Approche disponible dans l’état réel de la scène ; accord des personnes impliquées.</x:v>
      </x:c>
      <x:c r="J4388" s="122" t="str">
        <x:v>Gestion vivante du clan</x:v>
      </x:c>
      <x:c r="K4388" s="125" t="n">
        <x:v>15</x:v>
      </x:c>
    </x:row>
    <x:row r="4389" ht="104" customHeight="1">
      <x:c r="A4389" s="126" t="str">
        <x:v>D6-H-CNS-G09-OUV---01</x:v>
      </x:c>
      <x:c r="B4389" s="127" t="str">
        <x:v>D6-H-CNS-G09</x:v>
      </x:c>
      <x:c r="C4389" s="127" t="str">
        <x:v>OUV</x:v>
      </x:c>
      <x:c r="D4389" s="127" t="str">
        <x:v>-</x:v>
      </x:c>
      <x:c r="E4389" s="128" t="n">
        <x:v>1</x:v>
      </x:c>
      <x:c r="F4389" s="127" t="str">
        <x:v>Asha</x:v>
      </x:c>
      <x:c r="G4389" s="127" t="str">
        <x:v>Ils suivent la même piste en se coupant le passage. Aucun n’accepte de parler dans le foyer.</x:v>
      </x:c>
      <x:c r="H4389" s="127" t="str">
        <x:v>Le locuteur regarde le détail matériel concerné ; clic bref ou inclinaison du masque, sans traduction lexicale inventée.</x:v>
      </x:c>
      <x:c r="I4389" s="127" t="str">
        <x:v>Règles locales, disponibilité des personnes et conséquence de l’épreuve. ; La Veille Partagée possédée et opérationnelle en fin Elite ; personnes présentes ou remplaçant explicitement annoncé ; sièges réels disponibles ; aucune personne morte ou partie rappelée automatiquement.</x:v>
      </x:c>
      <x:c r="J4389" s="127" t="str">
        <x:v>Gestion vivante du clan</x:v>
      </x:c>
      <x:c r="K4389" s="130" t="n">
        <x:v>17</x:v>
      </x:c>
    </x:row>
    <x:row r="4390" ht="74" customHeight="1">
      <x:c r="A4390" s="121" t="str">
        <x:v>D6-H-CNS-G09-SUCCES---01</x:v>
      </x:c>
      <x:c r="B4390" s="122" t="str">
        <x:v>D6-H-CNS-G09</x:v>
      </x:c>
      <x:c r="C4390" s="122" t="str">
        <x:v>SUCCES</x:v>
      </x:c>
      <x:c r="D4390" s="122" t="str">
        <x:v>-</x:v>
      </x:c>
      <x:c r="E4390" s="123" t="n">
        <x:v>1</x:v>
      </x:c>
      <x:c r="F4390" s="122" t="str">
        <x:v>Asha</x:v>
      </x:c>
      <x:c r="G4390" s="122" t="str">
        <x:v>L’épreuve produit un fait nouveau entre eux, sans leur imposer une amitié.</x:v>
      </x:c>
      <x:c r="H4390" s="122" t="str">
        <x:v>Après le geste final réellement réussi ; regard ou main vers son résultat visible.</x:v>
      </x:c>
      <x:c r="I4390" s="122" t="str">
        <x:v>Résultat correspondant effectivement constaté ; remplace ou supprime la ligne si choix de refus/différé/observation. Ne jamais jouer une victoire non acquise.</x:v>
      </x:c>
      <x:c r="J4390" s="122" t="str">
        <x:v>Gestion vivante du clan</x:v>
      </x:c>
      <x:c r="K4390" s="125" t="n">
        <x:v>12</x:v>
      </x:c>
    </x:row>
    <x:row r="4391" ht="44" customHeight="1">
      <x:c r="A4391" s="126" t="str">
        <x:v>D6-H-CNS-G09-ECHEC---01</x:v>
      </x:c>
      <x:c r="B4391" s="127" t="str">
        <x:v>D6-H-CNS-G09</x:v>
      </x:c>
      <x:c r="C4391" s="127" t="str">
        <x:v>ECHEC</x:v>
      </x:c>
      <x:c r="D4391" s="127" t="str">
        <x:v>-</x:v>
      </x:c>
      <x:c r="E4391" s="128" t="n">
        <x:v>1</x:v>
      </x:c>
      <x:c r="F4391" s="127" t="str">
        <x:v>Asha</x:v>
      </x:c>
      <x:c r="G4391" s="127" t="str">
        <x:v>Un des deux refuse ces conditions. Nous cherchons une autre rencontre.</x:v>
      </x:c>
      <x:c r="H4391" s="127" t="str">
        <x:v>Au dernier état stable ; geste arrêté, aucune perte ou casse ajoutée par la réplique.</x:v>
      </x:c>
      <x:c r="I4391" s="127" t="str">
        <x:v>Échec ou blocage correspondant effectivement observé ; les dégâts, objets et positions persistent.</x:v>
      </x:c>
      <x:c r="J4391" s="127" t="str">
        <x:v>Gestion vivante du clan</x:v>
      </x:c>
      <x:c r="K4391" s="130" t="n">
        <x:v>11</x:v>
      </x:c>
    </x:row>
    <x:row r="4392" ht="44" customHeight="1">
      <x:c r="A4392" s="121" t="str">
        <x:v>D6-H-CNS-G09-REPRISE---01</x:v>
      </x:c>
      <x:c r="B4392" s="122" t="str">
        <x:v>D6-H-CNS-G09</x:v>
      </x:c>
      <x:c r="C4392" s="122" t="str">
        <x:v>REPRISE</x:v>
      </x:c>
      <x:c r="D4392" s="122" t="str">
        <x:v>-</x:v>
      </x:c>
      <x:c r="E4392" s="123" t="n">
        <x:v>1</x:v>
      </x:c>
      <x:c r="F4392" s="122" t="str">
        <x:v>Asha</x:v>
      </x:c>
      <x:c r="G4392" s="122" t="str">
        <x:v>Le lieu est prêt ; la limite de ce que décide l’épreuve reste à accepter.</x:v>
      </x:c>
      <x:c r="H4392" s="122" t="str">
        <x:v>Désigne l’étape encore inachevée sans répéter les gestes déjà validés.</x:v>
      </x:c>
      <x:c r="I4392" s="122" t="str">
        <x:v>Réinteraction volontaire après interruption ; état de l’action conservé.</x:v>
      </x:c>
      <x:c r="J4392" s="122" t="str">
        <x:v>Gestion vivante du clan</x:v>
      </x:c>
      <x:c r="K4392" s="125" t="n">
        <x:v>15</x:v>
      </x:c>
    </x:row>
    <x:row r="4393" ht="44" customHeight="1">
      <x:c r="A4393" s="126" t="str">
        <x:v>D6-H-CNS-G09-CHOIX-A-01</x:v>
      </x:c>
      <x:c r="B4393" s="127" t="str">
        <x:v>D6-H-CNS-G09</x:v>
      </x:c>
      <x:c r="C4393" s="127" t="str">
        <x:v>CHOIX</x:v>
      </x:c>
      <x:c r="D4393" s="127" t="str">
        <x:v>A</x:v>
      </x:c>
      <x:c r="E4393" s="128" t="n">
        <x:v>1</x:v>
      </x:c>
      <x:c r="F4393" s="127" t="str">
        <x:v>Joueur</x:v>
      </x:c>
      <x:c r="G4393" s="127" t="str">
        <x:v>Un défi de piste ou un duel limité, selon leur accord.</x:v>
      </x:c>
      <x:c r="H4393" s="127" t="str">
        <x:v>Regarder la personne ou l’appui concerné ; intention, pas résultat.</x:v>
      </x:c>
      <x:c r="I4393" s="127" t="str">
        <x:v>Approche disponible dans l’état réel de la scène ; accord des personnes impliquées.</x:v>
      </x:c>
      <x:c r="J4393" s="127" t="str">
        <x:v>Gestion vivante du clan</x:v>
      </x:c>
      <x:c r="K4393" s="130" t="n">
        <x:v>11</x:v>
      </x:c>
    </x:row>
    <x:row r="4394" ht="44" customHeight="1">
      <x:c r="A4394" s="121" t="str">
        <x:v>D6-H-CNS-G09-REPONSE-A-01</x:v>
      </x:c>
      <x:c r="B4394" s="122" t="str">
        <x:v>D6-H-CNS-G09</x:v>
      </x:c>
      <x:c r="C4394" s="122" t="str">
        <x:v>REPONSE</x:v>
      </x:c>
      <x:c r="D4394" s="122" t="str">
        <x:v>A</x:v>
      </x:c>
      <x:c r="E4394" s="123" t="n">
        <x:v>1</x:v>
      </x:c>
      <x:c r="F4394" s="122" t="str">
        <x:v>Asha</x:v>
      </x:c>
      <x:c r="G4394" s="122" t="str">
        <x:v>Je demande d’abord le terme de l’épreuve et ce qu’ils lui confient.</x:v>
      </x:c>
      <x:c r="H4394" s="122" t="str">
        <x:v>Réponse au choix retenu ; les autres réponses ne sont pas jouées.</x:v>
      </x:c>
      <x:c r="I4394" s="122" t="str">
        <x:v>Approche disponible dans l’état réel de la scène ; accord des personnes impliquées.</x:v>
      </x:c>
      <x:c r="J4394" s="122" t="str">
        <x:v>Gestion vivante du clan</x:v>
      </x:c>
      <x:c r="K4394" s="125" t="n">
        <x:v>12</x:v>
      </x:c>
    </x:row>
    <x:row r="4395" ht="44" customHeight="1">
      <x:c r="A4395" s="126" t="str">
        <x:v>D6-H-CNS-G09-CHOIX-B-01</x:v>
      </x:c>
      <x:c r="B4395" s="127" t="str">
        <x:v>D6-H-CNS-G09</x:v>
      </x:c>
      <x:c r="C4395" s="127" t="str">
        <x:v>CHOIX</x:v>
      </x:c>
      <x:c r="D4395" s="127" t="str">
        <x:v>B</x:v>
      </x:c>
      <x:c r="E4395" s="128" t="n">
        <x:v>1</x:v>
      </x:c>
      <x:c r="F4395" s="127" t="str">
        <x:v>Joueur</x:v>
      </x:c>
      <x:c r="G4395" s="127" t="str">
        <x:v>Une mission complémentaire, seulement s’ils acceptent tous deux.</x:v>
      </x:c>
      <x:c r="H4395" s="127" t="str">
        <x:v>Regarder la personne ou l’appui concerné ; intention, pas résultat.</x:v>
      </x:c>
      <x:c r="I4395" s="127" t="str">
        <x:v>Approche disponible dans l’état réel de la scène ; accord des personnes impliquées.</x:v>
      </x:c>
      <x:c r="J4395" s="127" t="str">
        <x:v>Gestion vivante du clan</x:v>
      </x:c>
      <x:c r="K4395" s="130" t="n">
        <x:v>8</x:v>
      </x:c>
    </x:row>
    <x:row r="4396" ht="44" customHeight="1">
      <x:c r="A4396" s="121" t="str">
        <x:v>D6-H-CNS-G09-REPONSE-B-01</x:v>
      </x:c>
      <x:c r="B4396" s="122" t="str">
        <x:v>D6-H-CNS-G09</x:v>
      </x:c>
      <x:c r="C4396" s="122" t="str">
        <x:v>REPONSE</x:v>
      </x:c>
      <x:c r="D4396" s="122" t="str">
        <x:v>B</x:v>
      </x:c>
      <x:c r="E4396" s="123" t="n">
        <x:v>1</x:v>
      </x:c>
      <x:c r="F4396" s="122" t="str">
        <x:v>Varo</x:v>
      </x:c>
      <x:c r="G4396" s="122" t="str">
        <x:v>Je prépare deux rôles utiles. La dépendance du terrain ne doit pas être une embuscade entre nous.</x:v>
      </x:c>
      <x:c r="H4396" s="122" t="str">
        <x:v>Réponse au choix retenu ; les autres réponses ne sont pas jouées.</x:v>
      </x:c>
      <x:c r="I4396" s="122" t="str">
        <x:v>Approche disponible dans l’état réel de la scène ; accord des personnes impliquées.</x:v>
      </x:c>
      <x:c r="J4396" s="122" t="str">
        <x:v>Gestion vivante du clan</x:v>
      </x:c>
      <x:c r="K4396" s="125" t="n">
        <x:v>17</x:v>
      </x:c>
    </x:row>
    <x:row r="4397" ht="104" customHeight="1">
      <x:c r="A4397" s="126" t="str">
        <x:v>D6-H-CNS-G10-OUV---01</x:v>
      </x:c>
      <x:c r="B4397" s="127" t="str">
        <x:v>D6-H-CNS-G10</x:v>
      </x:c>
      <x:c r="C4397" s="127" t="str">
        <x:v>OUV</x:v>
      </x:c>
      <x:c r="D4397" s="127" t="str">
        <x:v>-</x:v>
      </x:c>
      <x:c r="E4397" s="128" t="n">
        <x:v>1</x:v>
      </x:c>
      <x:c r="F4397" s="127" t="str">
        <x:v>Tarek</x:v>
      </x:c>
      <x:c r="G4397" s="127" t="str">
        <x:v>Le front demande une ouverture précise. Notre sortie, les équipes au sol et la carte doivent parler du même passage.</x:v>
      </x:c>
      <x:c r="H4397" s="127" t="str">
        <x:v>Le locuteur regarde le détail matériel concerné ; clic bref ou inclinaison du masque, sans traduction lexicale inventée.</x:v>
      </x:c>
      <x:c r="I4397" s="127" t="str">
        <x:v>Équipe, ravitaillement, route et objectif uniques. ; La Veille Partagée possédée et opérationnelle en fin Elite ; personnes présentes ou remplaçant explicitement annoncé ; sièges réels disponibles ; aucune personne morte ou partie rappelée automatiquement.</x:v>
      </x:c>
      <x:c r="J4397" s="127" t="str">
        <x:v>Gestion vivante du clan</x:v>
      </x:c>
      <x:c r="K4397" s="130" t="n">
        <x:v>20</x:v>
      </x:c>
    </x:row>
    <x:row r="4398" ht="74" customHeight="1">
      <x:c r="A4398" s="121" t="str">
        <x:v>D6-H-CNS-G10-SUCCES---01</x:v>
      </x:c>
      <x:c r="B4398" s="122" t="str">
        <x:v>D6-H-CNS-G10</x:v>
      </x:c>
      <x:c r="C4398" s="122" t="str">
        <x:v>SUCCES</x:v>
      </x:c>
      <x:c r="D4398" s="122" t="str">
        <x:v>-</x:v>
      </x:c>
      <x:c r="E4398" s="123" t="n">
        <x:v>1</x:v>
      </x:c>
      <x:c r="F4398" s="122" t="str">
        <x:v>Tarek</x:v>
      </x:c>
      <x:c r="G4398" s="122" t="str">
        <x:v>Le front reçoit le résultat accompli ; nous ne le racontons pas comme trois victoires.</x:v>
      </x:c>
      <x:c r="H4398" s="122" t="str">
        <x:v>Après le geste final réellement réussi ; regard ou main vers son résultat visible.</x:v>
      </x:c>
      <x:c r="I4398" s="122" t="str">
        <x:v>Résultat correspondant effectivement constaté ; remplace ou supprime la ligne si choix de refus/différé/observation. Ne jamais jouer une victoire non acquise.</x:v>
      </x:c>
      <x:c r="J4398" s="122" t="str">
        <x:v>Gestion vivante du clan</x:v>
      </x:c>
      <x:c r="K4398" s="125" t="n">
        <x:v>15</x:v>
      </x:c>
    </x:row>
    <x:row r="4399" ht="44" customHeight="1">
      <x:c r="A4399" s="126" t="str">
        <x:v>D6-H-CNS-G10-ECHEC---01</x:v>
      </x:c>
      <x:c r="B4399" s="127" t="str">
        <x:v>D6-H-CNS-G10</x:v>
      </x:c>
      <x:c r="C4399" s="127" t="str">
        <x:v>ECHEC</x:v>
      </x:c>
      <x:c r="D4399" s="127" t="str">
        <x:v>-</x:v>
      </x:c>
      <x:c r="E4399" s="128" t="n">
        <x:v>1</x:v>
      </x:c>
      <x:c r="F4399" s="127" t="str">
        <x:v>Tarek</x:v>
      </x:c>
      <x:c r="G4399" s="127" t="str">
        <x:v>Le passage est encore contesté. La préparation n’en a pas changé la garde.</x:v>
      </x:c>
      <x:c r="H4399" s="127" t="str">
        <x:v>Au dernier état stable ; geste arrêté, aucune perte ou casse ajoutée par la réplique.</x:v>
      </x:c>
      <x:c r="I4399" s="127" t="str">
        <x:v>Échec ou blocage correspondant effectivement observé ; les dégâts, objets et positions persistent.</x:v>
      </x:c>
      <x:c r="J4399" s="127" t="str">
        <x:v>Gestion vivante du clan</x:v>
      </x:c>
      <x:c r="K4399" s="130" t="n">
        <x:v>13</x:v>
      </x:c>
    </x:row>
    <x:row r="4400" ht="44" customHeight="1">
      <x:c r="A4400" s="121" t="str">
        <x:v>D6-H-CNS-G10-REPRISE---01</x:v>
      </x:c>
      <x:c r="B4400" s="122" t="str">
        <x:v>D6-H-CNS-G10</x:v>
      </x:c>
      <x:c r="C4400" s="122" t="str">
        <x:v>REPRISE</x:v>
      </x:c>
      <x:c r="D4400" s="122" t="str">
        <x:v>-</x:v>
      </x:c>
      <x:c r="E4400" s="123" t="n">
        <x:v>1</x:v>
      </x:c>
      <x:c r="F4400" s="122" t="str">
        <x:v>Tarek</x:v>
      </x:c>
      <x:c r="G4400" s="122" t="str">
        <x:v>L’objectif est défini. Il reste les charges et l’engagement réel de l’équipe.</x:v>
      </x:c>
      <x:c r="H4400" s="122" t="str">
        <x:v>Désigne l’étape encore inachevée sans répéter les gestes déjà validés.</x:v>
      </x:c>
      <x:c r="I4400" s="122" t="str">
        <x:v>Réinteraction volontaire après interruption ; état de l’action conservé.</x:v>
      </x:c>
      <x:c r="J4400" s="122" t="str">
        <x:v>Gestion vivante du clan</x:v>
      </x:c>
      <x:c r="K4400" s="125" t="n">
        <x:v>12</x:v>
      </x:c>
    </x:row>
    <x:row r="4401" ht="44" customHeight="1">
      <x:c r="A4401" s="126" t="str">
        <x:v>D6-H-CNS-G10-CHOIX-A-01</x:v>
      </x:c>
      <x:c r="B4401" s="127" t="str">
        <x:v>D6-H-CNS-G10</x:v>
      </x:c>
      <x:c r="C4401" s="127" t="str">
        <x:v>CHOIX</x:v>
      </x:c>
      <x:c r="D4401" s="127" t="str">
        <x:v>A</x:v>
      </x:c>
      <x:c r="E4401" s="128" t="n">
        <x:v>1</x:v>
      </x:c>
      <x:c r="F4401" s="127" t="str">
        <x:v>Joueur</x:v>
      </x:c>
      <x:c r="G4401" s="127" t="str">
        <x:v>Je mène la mission annexe qui l’ouvre.</x:v>
      </x:c>
      <x:c r="H4401" s="127" t="str">
        <x:v>Regarder la personne ou l’appui concerné ; intention, pas résultat.</x:v>
      </x:c>
      <x:c r="I4401" s="127" t="str">
        <x:v>Approche disponible dans l’état réel de la scène ; accord des personnes impliquées.</x:v>
      </x:c>
      <x:c r="J4401" s="127" t="str">
        <x:v>Gestion vivante du clan</x:v>
      </x:c>
      <x:c r="K4401" s="130" t="n">
        <x:v>7</x:v>
      </x:c>
    </x:row>
    <x:row r="4402" ht="44" customHeight="1">
      <x:c r="A4402" s="121" t="str">
        <x:v>D6-H-CNS-G10-REPONSE-A-01</x:v>
      </x:c>
      <x:c r="B4402" s="122" t="str">
        <x:v>D6-H-CNS-G10</x:v>
      </x:c>
      <x:c r="C4402" s="122" t="str">
        <x:v>REPONSE</x:v>
      </x:c>
      <x:c r="D4402" s="122" t="str">
        <x:v>A</x:v>
      </x:c>
      <x:c r="E4402" s="123" t="n">
        <x:v>1</x:v>
      </x:c>
      <x:c r="F4402" s="122" t="str">
        <x:v>Tarek</x:v>
      </x:c>
      <x:c r="G4402" s="122" t="str">
        <x:v>Je trace son retour et ce qui changera si tu réussis vraiment.</x:v>
      </x:c>
      <x:c r="H4402" s="122" t="str">
        <x:v>Réponse au choix retenu ; les autres réponses ne sont pas jouées.</x:v>
      </x:c>
      <x:c r="I4402" s="122" t="str">
        <x:v>Approche disponible dans l’état réel de la scène ; accord des personnes impliquées.</x:v>
      </x:c>
      <x:c r="J4402" s="122" t="str">
        <x:v>Gestion vivante du clan</x:v>
      </x:c>
      <x:c r="K4402" s="125" t="n">
        <x:v>12</x:v>
      </x:c>
    </x:row>
    <x:row r="4403" ht="44" customHeight="1">
      <x:c r="A4403" s="126" t="str">
        <x:v>D6-H-CNS-G10-CHOIX-B-01</x:v>
      </x:c>
      <x:c r="B4403" s="127" t="str">
        <x:v>D6-H-CNS-G10</x:v>
      </x:c>
      <x:c r="C4403" s="127" t="str">
        <x:v>CHOIX</x:v>
      </x:c>
      <x:c r="D4403" s="127" t="str">
        <x:v>B</x:v>
      </x:c>
      <x:c r="E4403" s="128" t="n">
        <x:v>1</x:v>
      </x:c>
      <x:c r="F4403" s="127" t="str">
        <x:v>Joueur</x:v>
      </x:c>
      <x:c r="G4403" s="127" t="str">
        <x:v>Nous préparons le soutien de l’escarmouche.</x:v>
      </x:c>
      <x:c r="H4403" s="127" t="str">
        <x:v>Regarder la personne ou l’appui concerné ; intention, pas résultat.</x:v>
      </x:c>
      <x:c r="I4403" s="127" t="str">
        <x:v>Approche disponible dans l’état réel de la scène ; accord des personnes impliquées.</x:v>
      </x:c>
      <x:c r="J4403" s="127" t="str">
        <x:v>Gestion vivante du clan</x:v>
      </x:c>
      <x:c r="K4403" s="130" t="n">
        <x:v>6</x:v>
      </x:c>
    </x:row>
    <x:row r="4404" ht="44" customHeight="1">
      <x:c r="A4404" s="121" t="str">
        <x:v>D6-H-CNS-G10-REPONSE-B-01</x:v>
      </x:c>
      <x:c r="B4404" s="122" t="str">
        <x:v>D6-H-CNS-G10</x:v>
      </x:c>
      <x:c r="C4404" s="122" t="str">
        <x:v>REPONSE</x:v>
      </x:c>
      <x:c r="D4404" s="122" t="str">
        <x:v>B</x:v>
      </x:c>
      <x:c r="E4404" s="123" t="n">
        <x:v>1</x:v>
      </x:c>
      <x:c r="F4404" s="122" t="str">
        <x:v>Asha</x:v>
      </x:c>
      <x:c r="G4404" s="122" t="str">
        <x:v>Je réserve l’équipe et sa route. Les autres rôles devront être tenus par les présents.</x:v>
      </x:c>
      <x:c r="H4404" s="122" t="str">
        <x:v>Réponse au choix retenu ; les autres réponses ne sont pas jouées.</x:v>
      </x:c>
      <x:c r="I4404" s="122" t="str">
        <x:v>Approche disponible dans l’état réel de la scène ; accord des personnes impliquées.</x:v>
      </x:c>
      <x:c r="J4404" s="122" t="str">
        <x:v>Gestion vivante du clan</x:v>
      </x:c>
      <x:c r="K4404" s="125" t="n">
        <x:v>15</x:v>
      </x:c>
    </x:row>
    <x:row r="4405" ht="104" customHeight="1">
      <x:c r="A4405" s="126" t="str">
        <x:v>D6-H-CNS-G11-OUV---01</x:v>
      </x:c>
      <x:c r="B4405" s="127" t="str">
        <x:v>D6-H-CNS-G11</x:v>
      </x:c>
      <x:c r="C4405" s="127" t="str">
        <x:v>OUV</x:v>
      </x:c>
      <x:c r="D4405" s="127" t="str">
        <x:v>-</x:v>
      </x:c>
      <x:c r="E4405" s="128" t="n">
        <x:v>1</x:v>
      </x:c>
      <x:c r="F4405" s="127" t="str">
        <x:v>Responsable sortant du poste</x:v>
      </x:c>
      <x:c r="G4405" s="127" t="str">
        <x:v>Je peux lui montrer mes habitudes. Il lui faudra ensuite trouver les siennes dans ce poste.</x:v>
      </x:c>
      <x:c r="H4405" s="127" t="str">
        <x:v>Le locuteur regarde le détail matériel concerné ; clic bref ou inclinaison du masque, sans traduction lexicale inventée.</x:v>
      </x:c>
      <x:c r="I4405" s="127" t="str">
        <x:v>Compétence apprise, confiance et disponibilité ; personne volontaire. ; La Veille Partagée possédée et opérationnelle en fin Elite ; personnes présentes ou remplaçant explicitement annoncé ; sièges réels disponibles ; aucune personne morte ou partie rappelée automatiquement.</x:v>
      </x:c>
      <x:c r="J4405" s="127" t="str">
        <x:v>Gestion vivante du clan</x:v>
      </x:c>
      <x:c r="K4405" s="130" t="n">
        <x:v>16</x:v>
      </x:c>
    </x:row>
    <x:row r="4406" ht="74" customHeight="1">
      <x:c r="A4406" s="121" t="str">
        <x:v>D6-H-CNS-G11-SUCCES---01</x:v>
      </x:c>
      <x:c r="B4406" s="122" t="str">
        <x:v>D6-H-CNS-G11</x:v>
      </x:c>
      <x:c r="C4406" s="122" t="str">
        <x:v>SUCCES</x:v>
      </x:c>
      <x:c r="D4406" s="122" t="str">
        <x:v>-</x:v>
      </x:c>
      <x:c r="E4406" s="123" t="n">
        <x:v>1</x:v>
      </x:c>
      <x:c r="F4406" s="122" t="str">
        <x:v>Responsable sortant du poste</x:v>
      </x:c>
      <x:c r="G4406" s="122" t="str">
        <x:v>L’essai a montré ce que la relève tient réellement et ce qu’elle doit encore apprendre.</x:v>
      </x:c>
      <x:c r="H4406" s="122" t="str">
        <x:v>Après le geste final réellement réussi ; regard ou main vers son résultat visible.</x:v>
      </x:c>
      <x:c r="I4406" s="122" t="str">
        <x:v>Résultat correspondant effectivement constaté ; remplace ou supprime la ligne si choix de refus/différé/observation. Ne jamais jouer une victoire non acquise.</x:v>
      </x:c>
      <x:c r="J4406" s="122" t="str">
        <x:v>Gestion vivante du clan</x:v>
      </x:c>
      <x:c r="K4406" s="125" t="n">
        <x:v>15</x:v>
      </x:c>
    </x:row>
    <x:row r="4407" ht="44" customHeight="1">
      <x:c r="A4407" s="126" t="str">
        <x:v>D6-H-CNS-G11-ECHEC---01</x:v>
      </x:c>
      <x:c r="B4407" s="127" t="str">
        <x:v>D6-H-CNS-G11</x:v>
      </x:c>
      <x:c r="C4407" s="127" t="str">
        <x:v>ECHEC</x:v>
      </x:c>
      <x:c r="D4407" s="127" t="str">
        <x:v>-</x:v>
      </x:c>
      <x:c r="E4407" s="128" t="n">
        <x:v>1</x:v>
      </x:c>
      <x:c r="F4407" s="127" t="str">
        <x:v>Responsable sortant du poste</x:v>
      </x:c>
      <x:c r="G4407" s="127" t="str">
        <x:v>Le service ne peut pas encore lui être confié seul. Ce geste reste à pratiquer.</x:v>
      </x:c>
      <x:c r="H4407" s="127" t="str">
        <x:v>Au dernier état stable ; geste arrêté, aucune perte ou casse ajoutée par la réplique.</x:v>
      </x:c>
      <x:c r="I4407" s="127" t="str">
        <x:v>Échec ou blocage correspondant effectivement observé ; les dégâts, objets et positions persistent.</x:v>
      </x:c>
      <x:c r="J4407" s="127" t="str">
        <x:v>Gestion vivante du clan</x:v>
      </x:c>
      <x:c r="K4407" s="130" t="n">
        <x:v>15</x:v>
      </x:c>
    </x:row>
    <x:row r="4408" ht="44" customHeight="1">
      <x:c r="A4408" s="121" t="str">
        <x:v>D6-H-CNS-G11-REPRISE---01</x:v>
      </x:c>
      <x:c r="B4408" s="122" t="str">
        <x:v>D6-H-CNS-G11</x:v>
      </x:c>
      <x:c r="C4408" s="122" t="str">
        <x:v>REPRISE</x:v>
      </x:c>
      <x:c r="D4408" s="122" t="str">
        <x:v>-</x:v>
      </x:c>
      <x:c r="E4408" s="123" t="n">
        <x:v>1</x:v>
      </x:c>
      <x:c r="F4408" s="122" t="str">
        <x:v>Responsable sortant du poste</x:v>
      </x:c>
      <x:c r="G4408" s="122" t="str">
        <x:v>Le premier poste est reconnu. Le dernier essai nous attend.</x:v>
      </x:c>
      <x:c r="H4408" s="122" t="str">
        <x:v>Désigne l’étape encore inachevée sans répéter les gestes déjà validés.</x:v>
      </x:c>
      <x:c r="I4408" s="122" t="str">
        <x:v>Réinteraction volontaire après interruption ; état de l’action conservé.</x:v>
      </x:c>
      <x:c r="J4408" s="122" t="str">
        <x:v>Gestion vivante du clan</x:v>
      </x:c>
      <x:c r="K4408" s="125" t="n">
        <x:v>10</x:v>
      </x:c>
    </x:row>
    <x:row r="4409" ht="44" customHeight="1">
      <x:c r="A4409" s="126" t="str">
        <x:v>D6-H-CNS-G11-CHOIX-A-01</x:v>
      </x:c>
      <x:c r="B4409" s="127" t="str">
        <x:v>D6-H-CNS-G11</x:v>
      </x:c>
      <x:c r="C4409" s="127" t="str">
        <x:v>CHOIX</x:v>
      </x:c>
      <x:c r="D4409" s="127" t="str">
        <x:v>A</x:v>
      </x:c>
      <x:c r="E4409" s="128" t="n">
        <x:v>1</x:v>
      </x:c>
      <x:c r="F4409" s="127" t="str">
        <x:v>Joueur</x:v>
      </x:c>
      <x:c r="G4409" s="127" t="str">
        <x:v>Faites ensemble le parcours, puis laisse-lui l’essai.</x:v>
      </x:c>
      <x:c r="H4409" s="127" t="str">
        <x:v>Regarder la personne ou l’appui concerné ; intention, pas résultat.</x:v>
      </x:c>
      <x:c r="I4409" s="127" t="str">
        <x:v>Approche disponible dans l’état réel de la scène ; accord des personnes impliquées.</x:v>
      </x:c>
      <x:c r="J4409" s="127" t="str">
        <x:v>Gestion vivante du clan</x:v>
      </x:c>
      <x:c r="K4409" s="130" t="n">
        <x:v>7</x:v>
      </x:c>
    </x:row>
    <x:row r="4410" ht="44" customHeight="1">
      <x:c r="A4410" s="121" t="str">
        <x:v>D6-H-CNS-G11-REPONSE-A-01</x:v>
      </x:c>
      <x:c r="B4410" s="122" t="str">
        <x:v>D6-H-CNS-G11</x:v>
      </x:c>
      <x:c r="C4410" s="122" t="str">
        <x:v>REPONSE</x:v>
      </x:c>
      <x:c r="D4410" s="122" t="str">
        <x:v>A</x:v>
      </x:c>
      <x:c r="E4410" s="123" t="n">
        <x:v>1</x:v>
      </x:c>
      <x:c r="F4410" s="122" t="str">
        <x:v>Responsable sortant du poste</x:v>
      </x:c>
      <x:c r="G4410" s="122" t="str">
        <x:v>Je ne toucherai pas les commandes pendant son geste, sauf interruption convenue.</x:v>
      </x:c>
      <x:c r="H4410" s="122" t="str">
        <x:v>Réponse au choix retenu ; les autres réponses ne sont pas jouées.</x:v>
      </x:c>
      <x:c r="I4410" s="122" t="str">
        <x:v>Approche disponible dans l’état réel de la scène ; accord des personnes impliquées.</x:v>
      </x:c>
      <x:c r="J4410" s="122" t="str">
        <x:v>Gestion vivante du clan</x:v>
      </x:c>
      <x:c r="K4410" s="125" t="n">
        <x:v>12</x:v>
      </x:c>
    </x:row>
    <x:row r="4411" ht="44" customHeight="1">
      <x:c r="A4411" s="126" t="str">
        <x:v>D6-H-CNS-G11-CHOIX-B-01</x:v>
      </x:c>
      <x:c r="B4411" s="127" t="str">
        <x:v>D6-H-CNS-G11</x:v>
      </x:c>
      <x:c r="C4411" s="127" t="str">
        <x:v>CHOIX</x:v>
      </x:c>
      <x:c r="D4411" s="127" t="str">
        <x:v>B</x:v>
      </x:c>
      <x:c r="E4411" s="128" t="n">
        <x:v>1</x:v>
      </x:c>
      <x:c r="F4411" s="127" t="str">
        <x:v>Joueur</x:v>
      </x:c>
      <x:c r="G4411" s="127" t="str">
        <x:v>La relève commence par ce qu’elle sait déjà tenir.</x:v>
      </x:c>
      <x:c r="H4411" s="127" t="str">
        <x:v>Regarder la personne ou l’appui concerné ; intention, pas résultat.</x:v>
      </x:c>
      <x:c r="I4411" s="127" t="str">
        <x:v>Approche disponible dans l’état réel de la scène ; accord des personnes impliquées.</x:v>
      </x:c>
      <x:c r="J4411" s="127" t="str">
        <x:v>Gestion vivante du clan</x:v>
      </x:c>
      <x:c r="K4411" s="130" t="n">
        <x:v>9</x:v>
      </x:c>
    </x:row>
    <x:row r="4412" ht="44" customHeight="1">
      <x:c r="A4412" s="121" t="str">
        <x:v>D6-H-CNS-G11-REPONSE-B-01</x:v>
      </x:c>
      <x:c r="B4412" s="122" t="str">
        <x:v>D6-H-CNS-G11</x:v>
      </x:c>
      <x:c r="C4412" s="122" t="str">
        <x:v>REPONSE</x:v>
      </x:c>
      <x:c r="D4412" s="122" t="str">
        <x:v>B</x:v>
      </x:c>
      <x:c r="E4412" s="123" t="n">
        <x:v>1</x:v>
      </x:c>
      <x:c r="F4412" s="122" t="str">
        <x:v>Relève volontaire du poste</x:v>
      </x:c>
      <x:c r="G4412" s="122" t="str">
        <x:v>Montre-moi ensuite ce qui manque. Je ne prétends pas connaître tout le poste.</x:v>
      </x:c>
      <x:c r="H4412" s="122" t="str">
        <x:v>Réponse au choix retenu ; les autres réponses ne sont pas jouées.</x:v>
      </x:c>
      <x:c r="I4412" s="122" t="str">
        <x:v>Approche disponible dans l’état réel de la scène ; accord des personnes impliquées.</x:v>
      </x:c>
      <x:c r="J4412" s="122" t="str">
        <x:v>Gestion vivante du clan</x:v>
      </x:c>
      <x:c r="K4412" s="125" t="n">
        <x:v>13</x:v>
      </x:c>
    </x:row>
    <x:row r="4413" ht="104" customHeight="1">
      <x:c r="A4413" s="126" t="str">
        <x:v>D6-H-CNS-G12-OUV---01</x:v>
      </x:c>
      <x:c r="B4413" s="127" t="str">
        <x:v>D6-H-CNS-G12</x:v>
      </x:c>
      <x:c r="C4413" s="127" t="str">
        <x:v>OUV</x:v>
      </x:c>
      <x:c r="D4413" s="127" t="str">
        <x:v>-</x:v>
      </x:c>
      <x:c r="E4413" s="128" t="n">
        <x:v>1</x:v>
      </x:c>
      <x:c r="F4413" s="127" t="str">
        <x:v>Mera</x:v>
      </x:c>
      <x:c r="G4413" s="127" t="str">
        <x:v>Tout le navire ne partira pas avec ton nom. Certaines personnes restent, d’autres attendent ton choix pour leurs biens.</x:v>
      </x:c>
      <x:c r="H4413" s="127" t="str">
        <x:v>Le locuteur regarde le détail matériel concerné ; clic bref ou inclinaison du masque, sans traduction lexicale inventée.</x:v>
      </x:c>
      <x:c r="I4413" s="127" t="str">
        <x:v>La fin d’origine et les accords précédents sont conservés. ; La Veille Partagée possédée et opérationnelle en fin Elite ; personnes présentes ou remplaçant explicitement annoncé ; sièges réels disponibles ; aucune personne morte ou partie rappelée automatiquement.</x:v>
      </x:c>
      <x:c r="J4413" s="127" t="str">
        <x:v>Gestion vivante du clan</x:v>
      </x:c>
      <x:c r="K4413" s="130" t="n">
        <x:v>19</x:v>
      </x:c>
    </x:row>
    <x:row r="4414" ht="74" customHeight="1">
      <x:c r="A4414" s="121" t="str">
        <x:v>D6-H-CNS-G12-SUCCES---01</x:v>
      </x:c>
      <x:c r="B4414" s="122" t="str">
        <x:v>D6-H-CNS-G12</x:v>
      </x:c>
      <x:c r="C4414" s="122" t="str">
        <x:v>SUCCES</x:v>
      </x:c>
      <x:c r="D4414" s="122" t="str">
        <x:v>-</x:v>
      </x:c>
      <x:c r="E4414" s="123" t="n">
        <x:v>1</x:v>
      </x:c>
      <x:c r="F4414" s="122" t="str">
        <x:v>Mera</x:v>
      </x:c>
      <x:c r="G4414" s="122" t="str">
        <x:v>La transmission suit les accords et la fin que tu as réellement vécue.</x:v>
      </x:c>
      <x:c r="H4414" s="122" t="str">
        <x:v>Après le geste final réellement réussi ; regard ou main vers son résultat visible.</x:v>
      </x:c>
      <x:c r="I4414" s="122" t="str">
        <x:v>Résultat correspondant effectivement constaté ; remplace ou supprime la ligne si choix de refus/différé/observation. Ne jamais jouer une victoire non acquise.</x:v>
      </x:c>
      <x:c r="J4414" s="122" t="str">
        <x:v>Gestion vivante du clan</x:v>
      </x:c>
      <x:c r="K4414" s="125" t="n">
        <x:v>13</x:v>
      </x:c>
    </x:row>
    <x:row r="4415" ht="44" customHeight="1">
      <x:c r="A4415" s="126" t="str">
        <x:v>D6-H-CNS-G12-ECHEC---01</x:v>
      </x:c>
      <x:c r="B4415" s="127" t="str">
        <x:v>D6-H-CNS-G12</x:v>
      </x:c>
      <x:c r="C4415" s="127" t="str">
        <x:v>ECHEC</x:v>
      </x:c>
      <x:c r="D4415" s="127" t="str">
        <x:v>-</x:v>
      </x:c>
      <x:c r="E4415" s="128" t="n">
        <x:v>1</x:v>
      </x:c>
      <x:c r="F4415" s="127" t="str">
        <x:v>Mera</x:v>
      </x:c>
      <x:c r="G4415" s="127" t="str">
        <x:v>Ce bien est encore prêté par un autre. Il ne peut pas entrer dans ton héritage sans lui.</x:v>
      </x:c>
      <x:c r="H4415" s="127" t="str">
        <x:v>Au dernier état stable ; geste arrêté, aucune perte ou casse ajoutée par la réplique.</x:v>
      </x:c>
      <x:c r="I4415" s="127" t="str">
        <x:v>Échec ou blocage correspondant effectivement observé ; les dégâts, objets et positions persistent.</x:v>
      </x:c>
      <x:c r="J4415" s="127" t="str">
        <x:v>Gestion vivante du clan</x:v>
      </x:c>
      <x:c r="K4415" s="130" t="n">
        <x:v>18</x:v>
      </x:c>
    </x:row>
    <x:row r="4416" ht="44" customHeight="1">
      <x:c r="A4416" s="121" t="str">
        <x:v>D6-H-CNS-G12-REPRISE---01</x:v>
      </x:c>
      <x:c r="B4416" s="122" t="str">
        <x:v>D6-H-CNS-G12</x:v>
      </x:c>
      <x:c r="C4416" s="122" t="str">
        <x:v>REPRISE</x:v>
      </x:c>
      <x:c r="D4416" s="122" t="str">
        <x:v>-</x:v>
      </x:c>
      <x:c r="E4416" s="123" t="n">
        <x:v>1</x:v>
      </x:c>
      <x:c r="F4416" s="122" t="str">
        <x:v>Mera</x:v>
      </x:c>
      <x:c r="G4416" s="122" t="str">
        <x:v>Les premiers ponts sont vus. Reprenons au lieu dont la garde reste ouverte.</x:v>
      </x:c>
      <x:c r="H4416" s="122" t="str">
        <x:v>Désigne l’étape encore inachevée sans répéter les gestes déjà validés.</x:v>
      </x:c>
      <x:c r="I4416" s="122" t="str">
        <x:v>Réinteraction volontaire après interruption ; état de l’action conservé.</x:v>
      </x:c>
      <x:c r="J4416" s="122" t="str">
        <x:v>Gestion vivante du clan</x:v>
      </x:c>
      <x:c r="K4416" s="125" t="n">
        <x:v>13</x:v>
      </x:c>
    </x:row>
    <x:row r="4417" ht="44" customHeight="1">
      <x:c r="A4417" s="126" t="str">
        <x:v>D6-H-CNS-G12-CHOIX-A-01</x:v>
      </x:c>
      <x:c r="B4417" s="127" t="str">
        <x:v>D6-H-CNS-G12</x:v>
      </x:c>
      <x:c r="C4417" s="127" t="str">
        <x:v>CHOIX</x:v>
      </x:c>
      <x:c r="D4417" s="127" t="str">
        <x:v>A</x:v>
      </x:c>
      <x:c r="E4417" s="128" t="n">
        <x:v>1</x:v>
      </x:c>
      <x:c r="F4417" s="127" t="str">
        <x:v>Joueur</x:v>
      </x:c>
      <x:c r="G4417" s="127" t="str">
        <x:v>Nous parcourons les ponts avec ceux qui reprendront les lieux.</x:v>
      </x:c>
      <x:c r="H4417" s="127" t="str">
        <x:v>Regarder la personne ou l’appui concerné ; intention, pas résultat.</x:v>
      </x:c>
      <x:c r="I4417" s="127" t="str">
        <x:v>Approche disponible dans l’état réel de la scène ; accord des personnes impliquées.</x:v>
      </x:c>
      <x:c r="J4417" s="127" t="str">
        <x:v>Gestion vivante du clan</x:v>
      </x:c>
      <x:c r="K4417" s="130" t="n">
        <x:v>10</x:v>
      </x:c>
    </x:row>
    <x:row r="4418" ht="44" customHeight="1">
      <x:c r="A4418" s="121" t="str">
        <x:v>D6-H-CNS-G12-REPONSE-A-01</x:v>
      </x:c>
      <x:c r="B4418" s="122" t="str">
        <x:v>D6-H-CNS-G12</x:v>
      </x:c>
      <x:c r="C4418" s="122" t="str">
        <x:v>REPONSE</x:v>
      </x:c>
      <x:c r="D4418" s="122" t="str">
        <x:v>A</x:v>
      </x:c>
      <x:c r="E4418" s="123" t="n">
        <x:v>1</x:v>
      </x:c>
      <x:c r="F4418" s="122" t="str">
        <x:v>Mera</x:v>
      </x:c>
      <x:c r="G4418" s="122" t="str">
        <x:v>Chacun dira ce qu’il accepte. Une place confiée doit être connue de celui qui la reçoit.</x:v>
      </x:c>
      <x:c r="H4418" s="122" t="str">
        <x:v>Réponse au choix retenu ; les autres réponses ne sont pas jouées.</x:v>
      </x:c>
      <x:c r="I4418" s="122" t="str">
        <x:v>Approche disponible dans l’état réel de la scène ; accord des personnes impliquées.</x:v>
      </x:c>
      <x:c r="J4418" s="122" t="str">
        <x:v>Gestion vivante du clan</x:v>
      </x:c>
      <x:c r="K4418" s="125" t="n">
        <x:v>16</x:v>
      </x:c>
    </x:row>
    <x:row r="4419" ht="44" customHeight="1">
      <x:c r="A4419" s="126" t="str">
        <x:v>D6-H-CNS-G12-CHOIX-B-01</x:v>
      </x:c>
      <x:c r="B4419" s="127" t="str">
        <x:v>D6-H-CNS-G12</x:v>
      </x:c>
      <x:c r="C4419" s="127" t="str">
        <x:v>CHOIX</x:v>
      </x:c>
      <x:c r="D4419" s="127" t="str">
        <x:v>B</x:v>
      </x:c>
      <x:c r="E4419" s="128" t="n">
        <x:v>1</x:v>
      </x:c>
      <x:c r="F4419" s="127" t="str">
        <x:v>Joueur</x:v>
      </x:c>
      <x:c r="G4419" s="127" t="str">
        <x:v>Je prépare d’abord ce que j’emporte et ce que je laisse en garde.</x:v>
      </x:c>
      <x:c r="H4419" s="127" t="str">
        <x:v>Regarder la personne ou l’appui concerné ; intention, pas résultat.</x:v>
      </x:c>
      <x:c r="I4419" s="127" t="str">
        <x:v>Approche disponible dans l’état réel de la scène ; accord des personnes impliquées.</x:v>
      </x:c>
      <x:c r="J4419" s="127" t="str">
        <x:v>Gestion vivante du clan</x:v>
      </x:c>
      <x:c r="K4419" s="130" t="n">
        <x:v>13</x:v>
      </x:c>
    </x:row>
    <x:row r="4420" ht="44" customHeight="1">
      <x:c r="A4420" s="121" t="str">
        <x:v>D6-H-CNS-G12-REPONSE-B-01</x:v>
      </x:c>
      <x:c r="B4420" s="122" t="str">
        <x:v>D6-H-CNS-G12</x:v>
      </x:c>
      <x:c r="C4420" s="122" t="str">
        <x:v>REPONSE</x:v>
      </x:c>
      <x:c r="D4420" s="122" t="str">
        <x:v>B</x:v>
      </x:c>
      <x:c r="E4420" s="123" t="n">
        <x:v>1</x:v>
      </x:c>
      <x:c r="F4420" s="122" t="str">
        <x:v>Doran</x:v>
      </x:c>
      <x:c r="G4420" s="122" t="str">
        <x:v>Je conserve l’accord de chaque objet. Les anciens récits ne quittent pas les archives avec les meubles.</x:v>
      </x:c>
      <x:c r="H4420" s="122" t="str">
        <x:v>Réponse au choix retenu ; les autres réponses ne sont pas jouées.</x:v>
      </x:c>
      <x:c r="I4420" s="122" t="str">
        <x:v>Approche disponible dans l’état réel de la scène ; accord des personnes impliquées.</x:v>
      </x:c>
      <x:c r="J4420" s="122" t="str">
        <x:v>Gestion vivante du clan</x:v>
      </x:c>
      <x:c r="K4420" s="125" t="n">
        <x:v>17</x:v>
      </x:c>
    </x:row>
    <x:row r="4421" ht="104" customHeight="1">
      <x:c r="A4421" s="126" t="str">
        <x:v>D6-H-CNS-G12-VARIANTE---01</x:v>
      </x:c>
      <x:c r="B4421" s="127" t="str">
        <x:v>D6-H-CNS-G12</x:v>
      </x:c>
      <x:c r="C4421" s="127" t="str">
        <x:v>VARIANTE</x:v>
      </x:c>
      <x:c r="D4421" s="127" t="str">
        <x:v>-</x:v>
      </x:c>
      <x:c r="E4421" s="128" t="n">
        <x:v>1</x:v>
      </x:c>
      <x:c r="F4421" s="127" t="str">
        <x:v>Mera</x:v>
      </x:c>
      <x:c r="G4421" s="127" t="str">
        <x:v>Ce navire sera confié selon les accords que tu as choisis. Personne ici ne te demande de rejouer ton ancien foyer.</x:v>
      </x:c>
      <x:c r="H4421" s="127" t="str">
        <x:v>Regard vers le souvenir ou le lieu réellement concerné ; bref silence, puis contrôle rendu au joueur.</x:v>
      </x:c>
      <x:c r="I4421" s="127" t="str">
        <x:v>Origine O1 exclusivement ; Fin d’origine effectivement jouée ; Mera connaît seulement ce que le joueur en a confié. Réplique après le résultat matériel vérifié, si le locuteur est présent ; priorité 40, une seule variante d’origine ; ne remplace pas le résultat de fin.</x:v>
      </x:c>
      <x:c r="J4421" s="127" t="str">
        <x:v>Gestion vivante du clan</x:v>
      </x:c>
      <x:c r="K4421" s="130" t="n">
        <x:v>21</x:v>
      </x:c>
    </x:row>
    <x:row r="4422" ht="104" customHeight="1">
      <x:c r="A4422" s="121" t="str">
        <x:v>D6-H-CNS-G12-VARIANTE---02</x:v>
      </x:c>
      <x:c r="B4422" s="122" t="str">
        <x:v>D6-H-CNS-G12</x:v>
      </x:c>
      <x:c r="C4422" s="122" t="str">
        <x:v>VARIANTE</x:v>
      </x:c>
      <x:c r="D4422" s="122" t="str">
        <x:v>-</x:v>
      </x:c>
      <x:c r="E4422" s="123" t="n">
        <x:v>2</x:v>
      </x:c>
      <x:c r="F4422" s="122" t="str">
        <x:v>Mera</x:v>
      </x:c>
      <x:c r="G4422" s="122" t="str">
        <x:v>Le prochain gardien recevra aussi les récits complets. Nous ne refermerons pas les noms que tu as rendus lisibles.</x:v>
      </x:c>
      <x:c r="H4422" s="122" t="str">
        <x:v>Regard vers le souvenir ou le lieu réellement concerné ; bref silence, puis contrôle rendu au joueur.</x:v>
      </x:c>
      <x:c r="I4422" s="122" t="str">
        <x:v>Origine O2 exclusivement ; Fin d’origine effectivement jouée ; archive des contributions de l’ancêtre accessible à Mera. Réplique après le résultat matériel vérifié, si le locuteur est présent ; priorité 40, une seule variante d’origine ; ne remplace pas le résultat de fin.</x:v>
      </x:c>
      <x:c r="J4422" s="122" t="str">
        <x:v>Gestion vivante du clan</x:v>
      </x:c>
      <x:c r="K4422" s="125" t="n">
        <x:v>19</x:v>
      </x:c>
    </x:row>
    <x:row r="4423" ht="104" customHeight="1">
      <x:c r="A4423" s="126" t="str">
        <x:v>D6-H-CNS-G12-VARIANTE---03</x:v>
      </x:c>
      <x:c r="B4423" s="127" t="str">
        <x:v>D6-H-CNS-G12</x:v>
      </x:c>
      <x:c r="C4423" s="127" t="str">
        <x:v>VARIANTE</x:v>
      </x:c>
      <x:c r="D4423" s="127" t="str">
        <x:v>-</x:v>
      </x:c>
      <x:c r="E4423" s="128" t="n">
        <x:v>3</x:v>
      </x:c>
      <x:c r="F4423" s="127" t="str">
        <x:v>Mera</x:v>
      </x:c>
      <x:c r="G4423" s="127" t="str">
        <x:v>Ceux qui restent l’ont choisi. Ceux qui partent gardent leur place dans l’histoire sans être retenus à bord.</x:v>
      </x:c>
      <x:c r="H4423" s="127" t="str">
        <x:v>Regard vers le souvenir ou le lieu réellement concerné ; bref silence, puis contrôle rendu au joueur.</x:v>
      </x:c>
      <x:c r="I4423" s="127" t="str">
        <x:v>Origine O3 exclusivement ; Fin d’origine effectivement jouée ; choix autonomes des survivants conservés. Réplique après le résultat matériel vérifié, si le locuteur est présent ; priorité 40, une seule variante d’origine ; ne remplace pas le résultat de fin.</x:v>
      </x:c>
      <x:c r="J4423" s="127" t="str">
        <x:v>Gestion vivante du clan</x:v>
      </x:c>
      <x:c r="K4423" s="130" t="n">
        <x:v>18</x:v>
      </x:c>
    </x:row>
    <x:row r="4424" ht="104" customHeight="1">
      <x:c r="A4424" s="121" t="str">
        <x:v>D6-H-CNS-G12-VARIANTE---04</x:v>
      </x:c>
      <x:c r="B4424" s="122" t="str">
        <x:v>D6-H-CNS-G12</x:v>
      </x:c>
      <x:c r="C4424" s="122" t="str">
        <x:v>VARIANTE</x:v>
      </x:c>
      <x:c r="D4424" s="122" t="str">
        <x:v>-</x:v>
      </x:c>
      <x:c r="E4424" s="123" t="n">
        <x:v>4</x:v>
      </x:c>
      <x:c r="F4424" s="122" t="str">
        <x:v>Mera</x:v>
      </x:c>
      <x:c r="G4424" s="122" t="str">
        <x:v>La transmission gardera la vérité que tu as rendue accessible. Elle ne passera pas sous le meuble suivant.</x:v>
      </x:c>
      <x:c r="H4424" s="122" t="str">
        <x:v>Regard vers le souvenir ou le lieu réellement concerné ; bref silence, puis contrôle rendu au joueur.</x:v>
      </x:c>
      <x:c r="I4424" s="122" t="str">
        <x:v>Origine O4 exclusivement ; Fin d’origine effectivement jouée ; présentation choisie de la faute conservée. Réplique après le résultat matériel vérifié, si le locuteur est présent ; priorité 40, une seule variante d’origine ; ne remplace pas le résultat de fin.</x:v>
      </x:c>
      <x:c r="J4424" s="122" t="str">
        <x:v>Gestion vivante du clan</x:v>
      </x:c>
      <x:c r="K4424" s="125" t="n">
        <x:v>18</x:v>
      </x:c>
    </x:row>
    <x:row r="4425" ht="104" customHeight="1">
      <x:c r="A4425" s="126" t="str">
        <x:v>D6-H-CNS-G12-VARIANTE---05</x:v>
      </x:c>
      <x:c r="B4425" s="127" t="str">
        <x:v>D6-H-CNS-G12</x:v>
      </x:c>
      <x:c r="C4425" s="127" t="str">
        <x:v>VARIANTE</x:v>
      </x:c>
      <x:c r="D4425" s="127" t="str">
        <x:v>-</x:v>
      </x:c>
      <x:c r="E4425" s="128" t="n">
        <x:v>5</x:v>
      </x:c>
      <x:c r="F4425" s="127" t="str">
        <x:v>Mera</x:v>
      </x:c>
      <x:c r="G4425" s="127" t="str">
        <x:v>Le repère gardera les conditions de sa garde, même lorsque d’autres mains prendront ce poste.</x:v>
      </x:c>
      <x:c r="H4425" s="127" t="str">
        <x:v>Regard vers le souvenir ou le lieu réellement concerné ; bref silence, puis contrôle rendu au joueur.</x:v>
      </x:c>
      <x:c r="I4425" s="127" t="str">
        <x:v>Origine O5 exclusivement ; Fin effectivement jouée ; départ de Mara confirmé ; aucune disponibilité ultérieure présumée. Réplique après le résultat matériel vérifié, si le locuteur est présent ; priorité 40, une seule variante d’origine ; ne remplace pas le résultat de fin.</x:v>
      </x:c>
      <x:c r="J4425" s="127" t="str">
        <x:v>Gestion vivante du clan</x:v>
      </x:c>
      <x:c r="K4425" s="130" t="n">
        <x:v>15</x:v>
      </x:c>
    </x:row>
    <x:row r="4426" ht="89" customHeight="1">
      <x:c r="A4426" s="121" t="str">
        <x:v>D6-H-CNS-G12-VARIANTE---06</x:v>
      </x:c>
      <x:c r="B4426" s="122" t="str">
        <x:v>D6-H-CNS-G12</x:v>
      </x:c>
      <x:c r="C4426" s="122" t="str">
        <x:v>VARIANTE</x:v>
      </x:c>
      <x:c r="D4426" s="122" t="str">
        <x:v>-</x:v>
      </x:c>
      <x:c r="E4426" s="123" t="n">
        <x:v>6</x:v>
      </x:c>
      <x:c r="F4426" s="122" t="str">
        <x:v>Mera</x:v>
      </x:c>
      <x:c r="G4426" s="122" t="str">
        <x:v>La cohorte est dans tes premiers récits. Ceux qui reprennent le navire auront leurs propres premiers gestes.</x:v>
      </x:c>
      <x:c r="H4426" s="122" t="str">
        <x:v>Regard vers le souvenir ou le lieu réellement concerné ; bref silence, puis contrôle rendu au joueur.</x:v>
      </x:c>
      <x:c r="I4426" s="122" t="str">
        <x:v>Origine O6 exclusivement ; Fin d’origine effectivement jouée et transmission choisie conservée. Réplique après le résultat matériel vérifié, si le locuteur est présent ; priorité 40, une seule variante d’origine ; ne remplace pas le résultat de fin.</x:v>
      </x:c>
      <x:c r="J4426" s="122" t="str">
        <x:v>Gestion vivante du clan</x:v>
      </x:c>
      <x:c r="K4426" s="125" t="n">
        <x:v>17</x:v>
      </x:c>
    </x:row>
    <x:row r="4427" ht="104" customHeight="1">
      <x:c r="A4427" s="126" t="str">
        <x:v>D6-H-TR-H01-OUV---01</x:v>
      </x:c>
      <x:c r="B4427" s="127" t="str">
        <x:v>D6-H-TR-H01</x:v>
      </x:c>
      <x:c r="C4427" s="127" t="str">
        <x:v>OUV</x:v>
      </x:c>
      <x:c r="D4427" s="127" t="str">
        <x:v>-</x:v>
      </x:c>
      <x:c r="E4427" s="128" t="n">
        <x:v>1</x:v>
      </x:c>
      <x:c r="F4427" s="127" t="str">
        <x:v>Leka</x:v>
      </x:c>
      <x:c r="G4427" s="127" t="str">
        <x:v>Avant de nommer cette entaille, montre-la de profil. Le récit peut attendre la lumière.</x:v>
      </x:c>
      <x:c r="H4427" s="127" t="str">
        <x:v>Le locuteur regarde le détail matériel concerné ; clic bref ou inclinaison du masque, sans traduction lexicale inventée.</x:v>
      </x:c>
      <x:c r="I4427" s="127" t="str">
        <x:v>Mission de chasse réussie ; corne réellement rapportée ; atelier réellement accessible ; Leka présent et volontaire, ou scène différée ; conservation des quatre étapes TR-H correspondantes et de l’unique original. Aucune conversation ne complète les observations.</x:v>
      </x:c>
      <x:c r="J4427" s="127" t="str">
        <x:v>Histoires matérielles des trophées</x:v>
      </x:c>
      <x:c r="K4427" s="130" t="n">
        <x:v>14</x:v>
      </x:c>
    </x:row>
    <x:row r="4428" ht="74" customHeight="1">
      <x:c r="A4428" s="121" t="str">
        <x:v>D6-H-TR-H01-SUCCES---01</x:v>
      </x:c>
      <x:c r="B4428" s="122" t="str">
        <x:v>D6-H-TR-H01</x:v>
      </x:c>
      <x:c r="C4428" s="122" t="str">
        <x:v>SUCCES</x:v>
      </x:c>
      <x:c r="D4428" s="122" t="str">
        <x:v>-</x:v>
      </x:c>
      <x:c r="E4428" s="123" t="n">
        <x:v>1</x:v>
      </x:c>
      <x:c r="F4428" s="122" t="str">
        <x:v>Leka</x:v>
      </x:c>
      <x:c r="G4428" s="122" t="str">
        <x:v>La chasse récente et les marques plus anciennes gardent chacune leur place dans le récit.</x:v>
      </x:c>
      <x:c r="H4428" s="122" t="str">
        <x:v>Après le geste final réellement réussi ; regard ou main vers son résultat visible.</x:v>
      </x:c>
      <x:c r="I4428" s="122" t="str">
        <x:v>Résultat correspondant effectivement constaté ; remplace ou supprime la ligne si choix de refus/différé/observation. Ne jamais jouer une victoire non acquise.</x:v>
      </x:c>
      <x:c r="J4428" s="122" t="str">
        <x:v>Histoires matérielles des trophées</x:v>
      </x:c>
      <x:c r="K4428" s="125" t="n">
        <x:v>15</x:v>
      </x:c>
    </x:row>
    <x:row r="4429" ht="44" customHeight="1">
      <x:c r="A4429" s="126" t="str">
        <x:v>D6-H-TR-H01-ECHEC---01</x:v>
      </x:c>
      <x:c r="B4429" s="127" t="str">
        <x:v>D6-H-TR-H01</x:v>
      </x:c>
      <x:c r="C4429" s="127" t="str">
        <x:v>ECHEC</x:v>
      </x:c>
      <x:c r="D4429" s="127" t="str">
        <x:v>-</x:v>
      </x:c>
      <x:c r="E4429" s="128" t="n">
        <x:v>1</x:v>
      </x:c>
      <x:c r="F4429" s="127" t="str">
        <x:v>Leka</x:v>
      </x:c>
      <x:c r="G4429" s="127" t="str">
        <x:v>Cet angle cache la jonction. Nous n’avons pas encore de comparaison lisible.</x:v>
      </x:c>
      <x:c r="H4429" s="127" t="str">
        <x:v>Au dernier état stable ; geste arrêté, aucune perte ou casse ajoutée par la réplique.</x:v>
      </x:c>
      <x:c r="I4429" s="127" t="str">
        <x:v>Échec ou blocage correspondant effectivement observé ; les dégâts, objets et positions persistent.</x:v>
      </x:c>
      <x:c r="J4429" s="127" t="str">
        <x:v>Histoires matérielles des trophées</x:v>
      </x:c>
      <x:c r="K4429" s="130" t="n">
        <x:v>12</x:v>
      </x:c>
    </x:row>
    <x:row r="4430" ht="44" customHeight="1">
      <x:c r="A4430" s="121" t="str">
        <x:v>D6-H-TR-H01-REPRISE---01</x:v>
      </x:c>
      <x:c r="B4430" s="122" t="str">
        <x:v>D6-H-TR-H01</x:v>
      </x:c>
      <x:c r="C4430" s="122" t="str">
        <x:v>REPRISE</x:v>
      </x:c>
      <x:c r="D4430" s="122" t="str">
        <x:v>-</x:v>
      </x:c>
      <x:c r="E4430" s="123" t="n">
        <x:v>1</x:v>
      </x:c>
      <x:c r="F4430" s="122" t="str">
        <x:v>Leka</x:v>
      </x:c>
      <x:c r="G4430" s="122" t="str">
        <x:v>La première face est connue ; reprenons le bord encore dans l’ombre.</x:v>
      </x:c>
      <x:c r="H4430" s="122" t="str">
        <x:v>Désigne l’étape encore inachevée sans répéter les gestes déjà validés.</x:v>
      </x:c>
      <x:c r="I4430" s="122" t="str">
        <x:v>Réinteraction volontaire après interruption ; état de l’action conservé.</x:v>
      </x:c>
      <x:c r="J4430" s="122" t="str">
        <x:v>Histoires matérielles des trophées</x:v>
      </x:c>
      <x:c r="K4430" s="125" t="n">
        <x:v>12</x:v>
      </x:c>
    </x:row>
    <x:row r="4431" ht="44" customHeight="1">
      <x:c r="A4431" s="126" t="str">
        <x:v>D6-H-TR-H01-CHOIX-A-01</x:v>
      </x:c>
      <x:c r="B4431" s="127" t="str">
        <x:v>D6-H-TR-H01</x:v>
      </x:c>
      <x:c r="C4431" s="127" t="str">
        <x:v>CHOIX</x:v>
      </x:c>
      <x:c r="D4431" s="127" t="str">
        <x:v>A</x:v>
      </x:c>
      <x:c r="E4431" s="128" t="n">
        <x:v>1</x:v>
      </x:c>
      <x:c r="F4431" s="127" t="str">
        <x:v>Joueur</x:v>
      </x:c>
      <x:c r="G4431" s="127" t="str">
        <x:v>Nous comparons la marque avec mon relevé du terrain.</x:v>
      </x:c>
      <x:c r="H4431" s="127" t="str">
        <x:v>Regarder la personne ou l’appui concerné ; intention, pas résultat.</x:v>
      </x:c>
      <x:c r="I4431" s="127" t="str">
        <x:v>Approche disponible dans l’état réel de la scène ; accord des personnes impliquées.</x:v>
      </x:c>
      <x:c r="J4431" s="127" t="str">
        <x:v>Histoires matérielles des trophées</x:v>
      </x:c>
      <x:c r="K4431" s="130" t="n">
        <x:v>9</x:v>
      </x:c>
    </x:row>
    <x:row r="4432" ht="44" customHeight="1">
      <x:c r="A4432" s="121" t="str">
        <x:v>D6-H-TR-H01-REPONSE-A-01</x:v>
      </x:c>
      <x:c r="B4432" s="122" t="str">
        <x:v>D6-H-TR-H01</x:v>
      </x:c>
      <x:c r="C4432" s="122" t="str">
        <x:v>REPONSE</x:v>
      </x:c>
      <x:c r="D4432" s="122" t="str">
        <x:v>A</x:v>
      </x:c>
      <x:c r="E4432" s="123" t="n">
        <x:v>1</x:v>
      </x:c>
      <x:c r="F4432" s="122" t="str">
        <x:v>Leka</x:v>
      </x:c>
      <x:c r="G4432" s="122" t="str">
        <x:v>Pose-le près de la corne. Je veux voir ce qui se rejoint réellement.</x:v>
      </x:c>
      <x:c r="H4432" s="122" t="str">
        <x:v>Réponse au choix retenu ; les autres réponses ne sont pas jouées.</x:v>
      </x:c>
      <x:c r="I4432" s="122" t="str">
        <x:v>Approche disponible dans l’état réel de la scène ; accord des personnes impliquées.</x:v>
      </x:c>
      <x:c r="J4432" s="122" t="str">
        <x:v>Histoires matérielles des trophées</x:v>
      </x:c>
      <x:c r="K4432" s="125" t="n">
        <x:v>13</x:v>
      </x:c>
    </x:row>
    <x:row r="4433" ht="44" customHeight="1">
      <x:c r="A4433" s="126" t="str">
        <x:v>D6-H-TR-H01-CHOIX-B-01</x:v>
      </x:c>
      <x:c r="B4433" s="127" t="str">
        <x:v>D6-H-TR-H01</x:v>
      </x:c>
      <x:c r="C4433" s="127" t="str">
        <x:v>CHOIX</x:v>
      </x:c>
      <x:c r="D4433" s="127" t="str">
        <x:v>B</x:v>
      </x:c>
      <x:c r="E4433" s="128" t="n">
        <x:v>1</x:v>
      </x:c>
      <x:c r="F4433" s="127" t="str">
        <x:v>Joueur</x:v>
      </x:c>
      <x:c r="G4433" s="127" t="str">
        <x:v>Je veux d’abord lire les deux surfaces.</x:v>
      </x:c>
      <x:c r="H4433" s="127" t="str">
        <x:v>Regarder la personne ou l’appui concerné ; intention, pas résultat.</x:v>
      </x:c>
      <x:c r="I4433" s="127" t="str">
        <x:v>Approche disponible dans l’état réel de la scène ; accord des personnes impliquées.</x:v>
      </x:c>
      <x:c r="J4433" s="127" t="str">
        <x:v>Histoires matérielles des trophées</x:v>
      </x:c>
      <x:c r="K4433" s="130" t="n">
        <x:v>7</x:v>
      </x:c>
    </x:row>
    <x:row r="4434" ht="44" customHeight="1">
      <x:c r="A4434" s="121" t="str">
        <x:v>D6-H-TR-H01-REPONSE-B-01</x:v>
      </x:c>
      <x:c r="B4434" s="122" t="str">
        <x:v>D6-H-TR-H01</x:v>
      </x:c>
      <x:c r="C4434" s="122" t="str">
        <x:v>REPONSE</x:v>
      </x:c>
      <x:c r="D4434" s="122" t="str">
        <x:v>B</x:v>
      </x:c>
      <x:c r="E4434" s="123" t="n">
        <x:v>1</x:v>
      </x:c>
      <x:c r="F4434" s="122" t="str">
        <x:v>Leka</x:v>
      </x:c>
      <x:c r="G4434" s="122" t="str">
        <x:v>Tourne la lumière sans toucher à la trace. Le bord répondra mieux que sa couleur seule.</x:v>
      </x:c>
      <x:c r="H4434" s="122" t="str">
        <x:v>Réponse au choix retenu ; les autres réponses ne sont pas jouées.</x:v>
      </x:c>
      <x:c r="I4434" s="122" t="str">
        <x:v>Approche disponible dans l’état réel de la scène ; accord des personnes impliquées.</x:v>
      </x:c>
      <x:c r="J4434" s="122" t="str">
        <x:v>Histoires matérielles des trophées</x:v>
      </x:c>
      <x:c r="K4434" s="125" t="n">
        <x:v>16</x:v>
      </x:c>
    </x:row>
    <x:row r="4435" ht="104" customHeight="1">
      <x:c r="A4435" s="126" t="str">
        <x:v>D6-H-TR-H02-OUV---01</x:v>
      </x:c>
      <x:c r="B4435" s="127" t="str">
        <x:v>D6-H-TR-H02</x:v>
      </x:c>
      <x:c r="C4435" s="127" t="str">
        <x:v>OUV</x:v>
      </x:c>
      <x:c r="D4435" s="127" t="str">
        <x:v>-</x:v>
      </x:c>
      <x:c r="E4435" s="128" t="n">
        <x:v>1</x:v>
      </x:c>
      <x:c r="F4435" s="127" t="str">
        <x:v>Orha</x:v>
      </x:c>
      <x:c r="G4435" s="127" t="str">
        <x:v>La face du dernier coup a toujours été montrée. Tourne le berceau ; le revers mérite aussi nos yeux.</x:v>
      </x:c>
      <x:c r="H4435" s="127" t="str">
        <x:v>Le locuteur regarde le détail matériel concerné ; clic bref ou inclinaison du masque, sans traduction lexicale inventée.</x:v>
      </x:c>
      <x:c r="I4435" s="127" t="str">
        <x:v>O2 ou objet partagé autorisé ; témoins et traces disponibles ; atelier réellement accessible ; Orha présent et volontaire, ou scène différée ; conservation des quatre étapes TR-H correspondantes et de l’unique original. Aucune conversation ne complète les observations.</x:v>
      </x:c>
      <x:c r="J4435" s="127" t="str">
        <x:v>Histoires matérielles des trophées</x:v>
      </x:c>
      <x:c r="K4435" s="130" t="n">
        <x:v>19</x:v>
      </x:c>
    </x:row>
    <x:row r="4436" ht="74" customHeight="1">
      <x:c r="A4436" s="121" t="str">
        <x:v>D6-H-TR-H02-SUCCES---01</x:v>
      </x:c>
      <x:c r="B4436" s="122" t="str">
        <x:v>D6-H-TR-H02</x:v>
      </x:c>
      <x:c r="C4436" s="122" t="str">
        <x:v>SUCCES</x:v>
      </x:c>
      <x:c r="D4436" s="122" t="str">
        <x:v>-</x:v>
      </x:c>
      <x:c r="E4436" s="123" t="n">
        <x:v>1</x:v>
      </x:c>
      <x:c r="F4436" s="122" t="str">
        <x:v>Orha</x:v>
      </x:c>
      <x:c r="G4436" s="122" t="str">
        <x:v>L’exploit principal demeure ; les autres gestes retrouvés se lisent auprès du sien.</x:v>
      </x:c>
      <x:c r="H4436" s="122" t="str">
        <x:v>Après le geste final réellement réussi ; regard ou main vers son résultat visible.</x:v>
      </x:c>
      <x:c r="I4436" s="122" t="str">
        <x:v>Résultat correspondant effectivement constaté ; remplace ou supprime la ligne si choix de refus/différé/observation. Ne jamais jouer une victoire non acquise.</x:v>
      </x:c>
      <x:c r="J4436" s="122" t="str">
        <x:v>Histoires matérielles des trophées</x:v>
      </x:c>
      <x:c r="K4436" s="125" t="n">
        <x:v>13</x:v>
      </x:c>
    </x:row>
    <x:row r="4437" ht="44" customHeight="1">
      <x:c r="A4437" s="126" t="str">
        <x:v>D6-H-TR-H02-ECHEC---01</x:v>
      </x:c>
      <x:c r="B4437" s="127" t="str">
        <x:v>D6-H-TR-H02</x:v>
      </x:c>
      <x:c r="C4437" s="127" t="str">
        <x:v>ECHEC</x:v>
      </x:c>
      <x:c r="D4437" s="127" t="str">
        <x:v>-</x:v>
      </x:c>
      <x:c r="E4437" s="128" t="n">
        <x:v>1</x:v>
      </x:c>
      <x:c r="F4437" s="127" t="str">
        <x:v>Orha</x:v>
      </x:c>
      <x:c r="G4437" s="127" t="str">
        <x:v>Cette direction ne suffit pas encore à nommer un participant. Il manque son lien avec la chasse.</x:v>
      </x:c>
      <x:c r="H4437" s="127" t="str">
        <x:v>Au dernier état stable ; geste arrêté, aucune perte ou casse ajoutée par la réplique.</x:v>
      </x:c>
      <x:c r="I4437" s="127" t="str">
        <x:v>Échec ou blocage correspondant effectivement observé ; les dégâts, objets et positions persistent.</x:v>
      </x:c>
      <x:c r="J4437" s="127" t="str">
        <x:v>Histoires matérielles des trophées</x:v>
      </x:c>
      <x:c r="K4437" s="130" t="n">
        <x:v>17</x:v>
      </x:c>
    </x:row>
    <x:row r="4438" ht="44" customHeight="1">
      <x:c r="A4438" s="121" t="str">
        <x:v>D6-H-TR-H02-REPRISE---01</x:v>
      </x:c>
      <x:c r="B4438" s="122" t="str">
        <x:v>D6-H-TR-H02</x:v>
      </x:c>
      <x:c r="C4438" s="122" t="str">
        <x:v>REPRISE</x:v>
      </x:c>
      <x:c r="D4438" s="122" t="str">
        <x:v>-</x:v>
      </x:c>
      <x:c r="E4438" s="123" t="n">
        <x:v>1</x:v>
      </x:c>
      <x:c r="F4438" s="122" t="str">
        <x:v>Orha</x:v>
      </x:c>
      <x:c r="G4438" s="122" t="str">
        <x:v>Le revers est observé. Nous rapprochons maintenant les voix des marques correspondantes.</x:v>
      </x:c>
      <x:c r="H4438" s="122" t="str">
        <x:v>Désigne l’étape encore inachevée sans répéter les gestes déjà validés.</x:v>
      </x:c>
      <x:c r="I4438" s="122" t="str">
        <x:v>Réinteraction volontaire après interruption ; état de l’action conservé.</x:v>
      </x:c>
      <x:c r="J4438" s="122" t="str">
        <x:v>Histoires matérielles des trophées</x:v>
      </x:c>
      <x:c r="K4438" s="125" t="n">
        <x:v>12</x:v>
      </x:c>
    </x:row>
    <x:row r="4439" ht="44" customHeight="1">
      <x:c r="A4439" s="126" t="str">
        <x:v>D6-H-TR-H02-CHOIX-A-01</x:v>
      </x:c>
      <x:c r="B4439" s="127" t="str">
        <x:v>D6-H-TR-H02</x:v>
      </x:c>
      <x:c r="C4439" s="127" t="str">
        <x:v>CHOIX</x:v>
      </x:c>
      <x:c r="D4439" s="127" t="str">
        <x:v>A</x:v>
      </x:c>
      <x:c r="E4439" s="128" t="n">
        <x:v>1</x:v>
      </x:c>
      <x:c r="F4439" s="127" t="str">
        <x:v>Joueur</x:v>
      </x:c>
      <x:c r="G4439" s="127" t="str">
        <x:v>Je veux une présentation avec les contributions établies.</x:v>
      </x:c>
      <x:c r="H4439" s="127" t="str">
        <x:v>Regarder la personne ou l’appui concerné ; intention, pas résultat.</x:v>
      </x:c>
      <x:c r="I4439" s="127" t="str">
        <x:v>Approche disponible dans l’état réel de la scène ; accord des personnes impliquées.</x:v>
      </x:c>
      <x:c r="J4439" s="127" t="str">
        <x:v>Histoires matérielles des trophées</x:v>
      </x:c>
      <x:c r="K4439" s="130" t="n">
        <x:v>8</x:v>
      </x:c>
    </x:row>
    <x:row r="4440" ht="44" customHeight="1">
      <x:c r="A4440" s="121" t="str">
        <x:v>D6-H-TR-H02-REPONSE-A-01</x:v>
      </x:c>
      <x:c r="B4440" s="122" t="str">
        <x:v>D6-H-TR-H02</x:v>
      </x:c>
      <x:c r="C4440" s="122" t="str">
        <x:v>REPONSE</x:v>
      </x:c>
      <x:c r="D4440" s="122" t="str">
        <x:v>A</x:v>
      </x:c>
      <x:c r="E4440" s="123" t="n">
        <x:v>1</x:v>
      </x:c>
      <x:c r="F4440" s="122" t="str">
        <x:v>Orha</x:v>
      </x:c>
      <x:c r="G4440" s="122" t="str">
        <x:v>Nous mettrons chaque nom près de son acte, après avoir rapproché les témoins et les traces.</x:v>
      </x:c>
      <x:c r="H4440" s="122" t="str">
        <x:v>Réponse au choix retenu ; les autres réponses ne sont pas jouées.</x:v>
      </x:c>
      <x:c r="I4440" s="122" t="str">
        <x:v>Approche disponible dans l’état réel de la scène ; accord des personnes impliquées.</x:v>
      </x:c>
      <x:c r="J4440" s="122" t="str">
        <x:v>Histoires matérielles des trophées</x:v>
      </x:c>
      <x:c r="K4440" s="125" t="n">
        <x:v>16</x:v>
      </x:c>
    </x:row>
    <x:row r="4441" ht="44" customHeight="1">
      <x:c r="A4441" s="126" t="str">
        <x:v>D6-H-TR-H02-CHOIX-B-01</x:v>
      </x:c>
      <x:c r="B4441" s="127" t="str">
        <x:v>D6-H-TR-H02</x:v>
      </x:c>
      <x:c r="C4441" s="127" t="str">
        <x:v>CHOIX</x:v>
      </x:c>
      <x:c r="D4441" s="127" t="str">
        <x:v>B</x:v>
      </x:c>
      <x:c r="E4441" s="128" t="n">
        <x:v>1</x:v>
      </x:c>
      <x:c r="F4441" s="127" t="str">
        <x:v>Joueur</x:v>
      </x:c>
      <x:c r="G4441" s="127" t="str">
        <x:v>Un renvoi précis mènera au récit partagé.</x:v>
      </x:c>
      <x:c r="H4441" s="127" t="str">
        <x:v>Regarder la personne ou l’appui concerné ; intention, pas résultat.</x:v>
      </x:c>
      <x:c r="I4441" s="127" t="str">
        <x:v>Approche disponible dans l’état réel de la scène ; accord des personnes impliquées.</x:v>
      </x:c>
      <x:c r="J4441" s="127" t="str">
        <x:v>Histoires matérielles des trophées</x:v>
      </x:c>
      <x:c r="K4441" s="130" t="n">
        <x:v>7</x:v>
      </x:c>
    </x:row>
    <x:row r="4442" ht="44" customHeight="1">
      <x:c r="A4442" s="121" t="str">
        <x:v>D6-H-TR-H02-REPONSE-B-01</x:v>
      </x:c>
      <x:c r="B4442" s="122" t="str">
        <x:v>D6-H-TR-H02</x:v>
      </x:c>
      <x:c r="C4442" s="122" t="str">
        <x:v>REPONSE</x:v>
      </x:c>
      <x:c r="D4442" s="122" t="str">
        <x:v>B</x:v>
      </x:c>
      <x:c r="E4442" s="123" t="n">
        <x:v>1</x:v>
      </x:c>
      <x:c r="F4442" s="122" t="str">
        <x:v>Orha</x:v>
      </x:c>
      <x:c r="G4442" s="122" t="str">
        <x:v>Le renvoi doit être visible. Une vérité rangée hors d’atteinte ne change pas cette visite.</x:v>
      </x:c>
      <x:c r="H4442" s="122" t="str">
        <x:v>Réponse au choix retenu ; les autres réponses ne sont pas jouées.</x:v>
      </x:c>
      <x:c r="I4442" s="122" t="str">
        <x:v>Approche disponible dans l’état réel de la scène ; accord des personnes impliquées.</x:v>
      </x:c>
      <x:c r="J4442" s="122" t="str">
        <x:v>Histoires matérielles des trophées</x:v>
      </x:c>
      <x:c r="K4442" s="125" t="n">
        <x:v>15</x:v>
      </x:c>
    </x:row>
    <x:row r="4443" ht="74" customHeight="1">
      <x:c r="A4443" s="126" t="str">
        <x:v>D6-H-TR-H02-VARIANTE---01</x:v>
      </x:c>
      <x:c r="B4443" s="127" t="str">
        <x:v>D6-H-TR-H02</x:v>
      </x:c>
      <x:c r="C4443" s="127" t="str">
        <x:v>VARIANTE</x:v>
      </x:c>
      <x:c r="D4443" s="127" t="str">
        <x:v>-</x:v>
      </x:c>
      <x:c r="E4443" s="128" t="n">
        <x:v>1</x:v>
      </x:c>
      <x:c r="F4443" s="127" t="str">
        <x:v>Orha</x:v>
      </x:c>
      <x:c r="G4443" s="127" t="str">
        <x:v>L’exploit de ton ancêtre garde sa place. Les gestes qu’on avait laissés derrière lui ont enfin leur lumière.</x:v>
      </x:c>
      <x:c r="H4443" s="127" t="str">
        <x:v>Orha suit du regard le parcours du dernier coup jusqu’aux contributions reconnues.</x:v>
      </x:c>
      <x:c r="I4443" s="127" t="str">
        <x:v>Origine O2 uniquement ; objet de l’ancêtre effectivement examiné ; contributions déjà établies ; après l’installation finale, priorité 45 ; ne joue pas pour un objet collectif d’une autre origine.</x:v>
      </x:c>
      <x:c r="J4443" s="127" t="str">
        <x:v>Histoires matérielles des trophées</x:v>
      </x:c>
      <x:c r="K4443" s="130" t="n">
        <x:v>18</x:v>
      </x:c>
    </x:row>
    <x:row r="4444" ht="89" customHeight="1">
      <x:c r="A4444" s="121" t="str">
        <x:v>D6-H-TR-H03-OUV---01</x:v>
      </x:c>
      <x:c r="B4444" s="122" t="str">
        <x:v>D6-H-TR-H03</x:v>
      </x:c>
      <x:c r="C4444" s="122" t="str">
        <x:v>OUV</x:v>
      </x:c>
      <x:c r="D4444" s="122" t="str">
        <x:v>-</x:v>
      </x:c>
      <x:c r="E4444" s="123" t="n">
        <x:v>1</x:v>
      </x:c>
      <x:c r="F4444" s="122" t="str">
        <x:v>Leka</x:v>
      </x:c>
      <x:c r="G4444" s="122" t="str">
        <x:v>Ce masque a été transmis. Voyons ce qui est connu de ses usages avant de le placer.</x:v>
      </x:c>
      <x:c r="H4444" s="122" t="str">
        <x:v>Le locuteur regarde le détail matériel concerné ; clic bref ou inclinaison du masque, sans traduction lexicale inventée.</x:v>
      </x:c>
      <x:c r="I4444" s="122" t="str">
        <x:v>Masque confié ou hérité ; propriétaire connu ; atelier réellement accessible ; Leka présent et volontaire, ou scène différée ; conservation des quatre étapes TR-H correspondantes et de l’unique original. Aucune conversation ne complète les observations.</x:v>
      </x:c>
      <x:c r="J4444" s="122" t="str">
        <x:v>Histoires matérielles des trophées</x:v>
      </x:c>
      <x:c r="K4444" s="125" t="n">
        <x:v>17</x:v>
      </x:c>
    </x:row>
    <x:row r="4445" ht="74" customHeight="1">
      <x:c r="A4445" s="126" t="str">
        <x:v>D6-H-TR-H03-SUCCES---01</x:v>
      </x:c>
      <x:c r="B4445" s="127" t="str">
        <x:v>D6-H-TR-H03</x:v>
      </x:c>
      <x:c r="C4445" s="127" t="str">
        <x:v>SUCCES</x:v>
      </x:c>
      <x:c r="D4445" s="127" t="str">
        <x:v>-</x:v>
      </x:c>
      <x:c r="E4445" s="128" t="n">
        <x:v>1</x:v>
      </x:c>
      <x:c r="F4445" s="127" t="str">
        <x:v>Leka</x:v>
      </x:c>
      <x:c r="G4445" s="127" t="str">
        <x:v>Le masque porte son histoire ; aucun rang ne s’est déplacé avec lui.</x:v>
      </x:c>
      <x:c r="H4445" s="127" t="str">
        <x:v>Après le geste final réellement réussi ; regard ou main vers son résultat visible.</x:v>
      </x:c>
      <x:c r="I4445" s="127" t="str">
        <x:v>Résultat correspondant effectivement constaté ; remplace ou supprime la ligne si choix de refus/différé/observation. Ne jamais jouer une victoire non acquise.</x:v>
      </x:c>
      <x:c r="J4445" s="127" t="str">
        <x:v>Histoires matérielles des trophées</x:v>
      </x:c>
      <x:c r="K4445" s="130" t="n">
        <x:v>13</x:v>
      </x:c>
    </x:row>
    <x:row r="4446" ht="44" customHeight="1">
      <x:c r="A4446" s="121" t="str">
        <x:v>D6-H-TR-H03-ECHEC---01</x:v>
      </x:c>
      <x:c r="B4446" s="122" t="str">
        <x:v>D6-H-TR-H03</x:v>
      </x:c>
      <x:c r="C4446" s="122" t="str">
        <x:v>ECHEC</x:v>
      </x:c>
      <x:c r="D4446" s="122" t="str">
        <x:v>-</x:v>
      </x:c>
      <x:c r="E4446" s="123" t="n">
        <x:v>1</x:v>
      </x:c>
      <x:c r="F4446" s="122" t="str">
        <x:v>Leka</x:v>
      </x:c>
      <x:c r="G4446" s="122" t="str">
        <x:v>Les logements sont visibles, pas encore les noms de ceux qui les ont utilisés.</x:v>
      </x:c>
      <x:c r="H4446" s="122" t="str">
        <x:v>Au dernier état stable ; geste arrêté, aucune perte ou casse ajoutée par la réplique.</x:v>
      </x:c>
      <x:c r="I4446" s="122" t="str">
        <x:v>Échec ou blocage correspondant effectivement observé ; les dégâts, objets et positions persistent.</x:v>
      </x:c>
      <x:c r="J4446" s="122" t="str">
        <x:v>Histoires matérielles des trophées</x:v>
      </x:c>
      <x:c r="K4446" s="125" t="n">
        <x:v>14</x:v>
      </x:c>
    </x:row>
    <x:row r="4447" ht="44" customHeight="1">
      <x:c r="A4447" s="126" t="str">
        <x:v>D6-H-TR-H03-REPRISE---01</x:v>
      </x:c>
      <x:c r="B4447" s="127" t="str">
        <x:v>D6-H-TR-H03</x:v>
      </x:c>
      <x:c r="C4447" s="127" t="str">
        <x:v>REPRISE</x:v>
      </x:c>
      <x:c r="D4447" s="127" t="str">
        <x:v>-</x:v>
      </x:c>
      <x:c r="E4447" s="128" t="n">
        <x:v>1</x:v>
      </x:c>
      <x:c r="F4447" s="127" t="str">
        <x:v>Leka</x:v>
      </x:c>
      <x:c r="G4447" s="127" t="str">
        <x:v>Le revers est éclairé. Il reste le calque et l’archive réellement liée.</x:v>
      </x:c>
      <x:c r="H4447" s="127" t="str">
        <x:v>Désigne l’étape encore inachevée sans répéter les gestes déjà validés.</x:v>
      </x:c>
      <x:c r="I4447" s="127" t="str">
        <x:v>Réinteraction volontaire après interruption ; état de l’action conservé.</x:v>
      </x:c>
      <x:c r="J4447" s="127" t="str">
        <x:v>Histoires matérielles des trophées</x:v>
      </x:c>
      <x:c r="K4447" s="130" t="n">
        <x:v>12</x:v>
      </x:c>
    </x:row>
    <x:row r="4448" ht="44" customHeight="1">
      <x:c r="A4448" s="121" t="str">
        <x:v>D6-H-TR-H03-CHOIX-A-01</x:v>
      </x:c>
      <x:c r="B4448" s="122" t="str">
        <x:v>D6-H-TR-H03</x:v>
      </x:c>
      <x:c r="C4448" s="122" t="str">
        <x:v>CHOIX</x:v>
      </x:c>
      <x:c r="D4448" s="122" t="str">
        <x:v>A</x:v>
      </x:c>
      <x:c r="E4448" s="123" t="n">
        <x:v>1</x:v>
      </x:c>
      <x:c r="F4448" s="122" t="str">
        <x:v>Joueur</x:v>
      </x:c>
      <x:c r="G4448" s="122" t="str">
        <x:v>Je montre l’objet et la transmission sur deux plaques.</x:v>
      </x:c>
      <x:c r="H4448" s="122" t="str">
        <x:v>Regarder la personne ou l’appui concerné ; intention, pas résultat.</x:v>
      </x:c>
      <x:c r="I4448" s="122" t="str">
        <x:v>Approche disponible dans l’état réel de la scène ; accord des personnes impliquées.</x:v>
      </x:c>
      <x:c r="J4448" s="122" t="str">
        <x:v>Histoires matérielles des trophées</x:v>
      </x:c>
      <x:c r="K4448" s="125" t="n">
        <x:v>9</x:v>
      </x:c>
    </x:row>
    <x:row r="4449" ht="44" customHeight="1">
      <x:c r="A4449" s="126" t="str">
        <x:v>D6-H-TR-H03-REPONSE-A-01</x:v>
      </x:c>
      <x:c r="B4449" s="127" t="str">
        <x:v>D6-H-TR-H03</x:v>
      </x:c>
      <x:c r="C4449" s="127" t="str">
        <x:v>REPONSE</x:v>
      </x:c>
      <x:c r="D4449" s="127" t="str">
        <x:v>A</x:v>
      </x:c>
      <x:c r="E4449" s="128" t="n">
        <x:v>1</x:v>
      </x:c>
      <x:c r="F4449" s="127" t="str">
        <x:v>Leka</x:v>
      </x:c>
      <x:c r="G4449" s="127" t="str">
        <x:v>Le visiteur verra ce qui appartient au masque et ce qui appartient à ses porteurs.</x:v>
      </x:c>
      <x:c r="H4449" s="127" t="str">
        <x:v>Réponse au choix retenu ; les autres réponses ne sont pas jouées.</x:v>
      </x:c>
      <x:c r="I4449" s="127" t="str">
        <x:v>Approche disponible dans l’état réel de la scène ; accord des personnes impliquées.</x:v>
      </x:c>
      <x:c r="J4449" s="127" t="str">
        <x:v>Histoires matérielles des trophées</x:v>
      </x:c>
      <x:c r="K4449" s="130" t="n">
        <x:v>15</x:v>
      </x:c>
    </x:row>
    <x:row r="4450" ht="44" customHeight="1">
      <x:c r="A4450" s="121" t="str">
        <x:v>D6-H-TR-H03-CHOIX-B-01</x:v>
      </x:c>
      <x:c r="B4450" s="122" t="str">
        <x:v>D6-H-TR-H03</x:v>
      </x:c>
      <x:c r="C4450" s="122" t="str">
        <x:v>CHOIX</x:v>
      </x:c>
      <x:c r="D4450" s="122" t="str">
        <x:v>B</x:v>
      </x:c>
      <x:c r="E4450" s="123" t="n">
        <x:v>1</x:v>
      </x:c>
      <x:c r="F4450" s="122" t="str">
        <x:v>Joueur</x:v>
      </x:c>
      <x:c r="G4450" s="122" t="str">
        <x:v>Je garde le récit long dans le tiroir lié.</x:v>
      </x:c>
      <x:c r="H4450" s="122" t="str">
        <x:v>Regarder la personne ou l’appui concerné ; intention, pas résultat.</x:v>
      </x:c>
      <x:c r="I4450" s="122" t="str">
        <x:v>Approche disponible dans l’état réel de la scène ; accord des personnes impliquées.</x:v>
      </x:c>
      <x:c r="J4450" s="122" t="str">
        <x:v>Histoires matérielles des trophées</x:v>
      </x:c>
      <x:c r="K4450" s="125" t="n">
        <x:v>9</x:v>
      </x:c>
    </x:row>
    <x:row r="4451" ht="44" customHeight="1">
      <x:c r="A4451" s="126" t="str">
        <x:v>D6-H-TR-H03-REPONSE-B-01</x:v>
      </x:c>
      <x:c r="B4451" s="127" t="str">
        <x:v>D6-H-TR-H03</x:v>
      </x:c>
      <x:c r="C4451" s="127" t="str">
        <x:v>REPONSE</x:v>
      </x:c>
      <x:c r="D4451" s="127" t="str">
        <x:v>B</x:v>
      </x:c>
      <x:c r="E4451" s="128" t="n">
        <x:v>1</x:v>
      </x:c>
      <x:c r="F4451" s="127" t="str">
        <x:v>Leka</x:v>
      </x:c>
      <x:c r="G4451" s="127" t="str">
        <x:v>Laisse son ouverture accessible. Nous n’effaçons pas la relève pour un cadre plus court.</x:v>
      </x:c>
      <x:c r="H4451" s="127" t="str">
        <x:v>Réponse au choix retenu ; les autres réponses ne sont pas jouées.</x:v>
      </x:c>
      <x:c r="I4451" s="127" t="str">
        <x:v>Approche disponible dans l’état réel de la scène ; accord des personnes impliquées.</x:v>
      </x:c>
      <x:c r="J4451" s="127" t="str">
        <x:v>Histoires matérielles des trophées</x:v>
      </x:c>
      <x:c r="K4451" s="130" t="n">
        <x:v>14</x:v>
      </x:c>
    </x:row>
    <x:row r="4452" ht="104" customHeight="1">
      <x:c r="A4452" s="121" t="str">
        <x:v>D6-H-TR-H04-OUV---01</x:v>
      </x:c>
      <x:c r="B4452" s="122" t="str">
        <x:v>D6-H-TR-H04</x:v>
      </x:c>
      <x:c r="C4452" s="122" t="str">
        <x:v>OUV</x:v>
      </x:c>
      <x:c r="D4452" s="122" t="str">
        <x:v>-</x:v>
      </x:c>
      <x:c r="E4452" s="123" t="n">
        <x:v>1</x:v>
      </x:c>
      <x:c r="F4452" s="122" t="str">
        <x:v>Nema</x:v>
      </x:c>
      <x:c r="G4452" s="122" t="str">
        <x:v>La balise est revenue. Je ne sais pas encore ce que son second rythme peut nous dire.</x:v>
      </x:c>
      <x:c r="H4452" s="122" t="str">
        <x:v>Le locuteur regarde le détail matériel concerné ; clic bref ou inclinaison du masque, sans traduction lexicale inventée.</x:v>
      </x:c>
      <x:c r="I4452" s="122" t="str">
        <x:v>Retour d’expédition confirmé ; aucune personne déclarée revenue sans preuve ; atelier réellement accessible ; Nema présent et volontaire, ou scène différée ; conservation des quatre étapes TR-H correspondantes et de l’unique original. Aucune conversation ne complète les observations.</x:v>
      </x:c>
      <x:c r="J4452" s="122" t="str">
        <x:v>Histoires matérielles des trophées</x:v>
      </x:c>
      <x:c r="K4452" s="125" t="n">
        <x:v>17</x:v>
      </x:c>
    </x:row>
    <x:row r="4453" ht="74" customHeight="1">
      <x:c r="A4453" s="126" t="str">
        <x:v>D6-H-TR-H04-SUCCES---01</x:v>
      </x:c>
      <x:c r="B4453" s="127" t="str">
        <x:v>D6-H-TR-H04</x:v>
      </x:c>
      <x:c r="C4453" s="127" t="str">
        <x:v>SUCCES</x:v>
      </x:c>
      <x:c r="D4453" s="127" t="str">
        <x:v>-</x:v>
      </x:c>
      <x:c r="E4453" s="128" t="n">
        <x:v>1</x:v>
      </x:c>
      <x:c r="F4453" s="127" t="str">
        <x:v>Nema</x:v>
      </x:c>
      <x:c r="G4453" s="127" t="str">
        <x:v>L’objet est revenu par le trajet confirmé ; la place des personnes absentes reste ouverte dans le récit.</x:v>
      </x:c>
      <x:c r="H4453" s="127" t="str">
        <x:v>Après le geste final réellement réussi ; regard ou main vers son résultat visible.</x:v>
      </x:c>
      <x:c r="I4453" s="127" t="str">
        <x:v>Résultat correspondant effectivement constaté ; remplace ou supprime la ligne si choix de refus/différé/observation. Ne jamais jouer une victoire non acquise.</x:v>
      </x:c>
      <x:c r="J4453" s="127" t="str">
        <x:v>Histoires matérielles des trophées</x:v>
      </x:c>
      <x:c r="K4453" s="130" t="n">
        <x:v>18</x:v>
      </x:c>
    </x:row>
    <x:row r="4454" ht="44" customHeight="1">
      <x:c r="A4454" s="121" t="str">
        <x:v>D6-H-TR-H04-ECHEC---01</x:v>
      </x:c>
      <x:c r="B4454" s="122" t="str">
        <x:v>D6-H-TR-H04</x:v>
      </x:c>
      <x:c r="C4454" s="122" t="str">
        <x:v>ECHEC</x:v>
      </x:c>
      <x:c r="D4454" s="122" t="str">
        <x:v>-</x:v>
      </x:c>
      <x:c r="E4454" s="123" t="n">
        <x:v>1</x:v>
      </x:c>
      <x:c r="F4454" s="122" t="str">
        <x:v>Nema</x:v>
      </x:c>
      <x:c r="G4454" s="122" t="str">
        <x:v>Ce fragment ne contient pas la réponse attendue. Ne lui ajoutons pas une voix.</x:v>
      </x:c>
      <x:c r="H4454" s="122" t="str">
        <x:v>Au dernier état stable ; geste arrêté, aucune perte ou casse ajoutée par la réplique.</x:v>
      </x:c>
      <x:c r="I4454" s="122" t="str">
        <x:v>Échec ou blocage correspondant effectivement observé ; les dégâts, objets et positions persistent.</x:v>
      </x:c>
      <x:c r="J4454" s="122" t="str">
        <x:v>Histoires matérielles des trophées</x:v>
      </x:c>
      <x:c r="K4454" s="125" t="n">
        <x:v>14</x:v>
      </x:c>
    </x:row>
    <x:row r="4455" ht="44" customHeight="1">
      <x:c r="A4455" s="126" t="str">
        <x:v>D6-H-TR-H04-REPRISE---01</x:v>
      </x:c>
      <x:c r="B4455" s="127" t="str">
        <x:v>D6-H-TR-H04</x:v>
      </x:c>
      <x:c r="C4455" s="127" t="str">
        <x:v>REPRISE</x:v>
      </x:c>
      <x:c r="D4455" s="127" t="str">
        <x:v>-</x:v>
      </x:c>
      <x:c r="E4455" s="128" t="n">
        <x:v>1</x:v>
      </x:c>
      <x:c r="F4455" s="127" t="str">
        <x:v>Nema</x:v>
      </x:c>
      <x:c r="G4455" s="127" t="str">
        <x:v>Le rythme de retour est isolé. L’autre reste à comparer, sans fin inventée.</x:v>
      </x:c>
      <x:c r="H4455" s="127" t="str">
        <x:v>Désigne l’étape encore inachevée sans répéter les gestes déjà validés.</x:v>
      </x:c>
      <x:c r="I4455" s="127" t="str">
        <x:v>Réinteraction volontaire après interruption ; état de l’action conservé.</x:v>
      </x:c>
      <x:c r="J4455" s="127" t="str">
        <x:v>Histoires matérielles des trophées</x:v>
      </x:c>
      <x:c r="K4455" s="130" t="n">
        <x:v>13</x:v>
      </x:c>
    </x:row>
    <x:row r="4456" ht="44" customHeight="1">
      <x:c r="A4456" s="121" t="str">
        <x:v>D6-H-TR-H04-CHOIX-A-01</x:v>
      </x:c>
      <x:c r="B4456" s="122" t="str">
        <x:v>D6-H-TR-H04</x:v>
      </x:c>
      <x:c r="C4456" s="122" t="str">
        <x:v>CHOIX</x:v>
      </x:c>
      <x:c r="D4456" s="122" t="str">
        <x:v>A</x:v>
      </x:c>
      <x:c r="E4456" s="123" t="n">
        <x:v>1</x:v>
      </x:c>
      <x:c r="F4456" s="122" t="str">
        <x:v>Joueur</x:v>
      </x:c>
      <x:c r="G4456" s="122" t="str">
        <x:v>Nous isolons les appels avant de tracer les escales.</x:v>
      </x:c>
      <x:c r="H4456" s="122" t="str">
        <x:v>Regarder la personne ou l’appui concerné ; intention, pas résultat.</x:v>
      </x:c>
      <x:c r="I4456" s="122" t="str">
        <x:v>Approche disponible dans l’état réel de la scène ; accord des personnes impliquées.</x:v>
      </x:c>
      <x:c r="J4456" s="122" t="str">
        <x:v>Histoires matérielles des trophées</x:v>
      </x:c>
      <x:c r="K4456" s="125" t="n">
        <x:v>9</x:v>
      </x:c>
    </x:row>
    <x:row r="4457" ht="44" customHeight="1">
      <x:c r="A4457" s="126" t="str">
        <x:v>D6-H-TR-H04-REPONSE-A-01</x:v>
      </x:c>
      <x:c r="B4457" s="127" t="str">
        <x:v>D6-H-TR-H04</x:v>
      </x:c>
      <x:c r="C4457" s="127" t="str">
        <x:v>REPONSE</x:v>
      </x:c>
      <x:c r="D4457" s="127" t="str">
        <x:v>A</x:v>
      </x:c>
      <x:c r="E4457" s="128" t="n">
        <x:v>1</x:v>
      </x:c>
      <x:c r="F4457" s="127" t="str">
        <x:v>Nema</x:v>
      </x:c>
      <x:c r="G4457" s="127" t="str">
        <x:v>Je garde l’incomplet séparé du signal de retour.</x:v>
      </x:c>
      <x:c r="H4457" s="127" t="str">
        <x:v>Réponse au choix retenu ; les autres réponses ne sont pas jouées.</x:v>
      </x:c>
      <x:c r="I4457" s="127" t="str">
        <x:v>Approche disponible dans l’état réel de la scène ; accord des personnes impliquées.</x:v>
      </x:c>
      <x:c r="J4457" s="127" t="str">
        <x:v>Histoires matérielles des trophées</x:v>
      </x:c>
      <x:c r="K4457" s="130" t="n">
        <x:v>8</x:v>
      </x:c>
    </x:row>
    <x:row r="4458" ht="44" customHeight="1">
      <x:c r="A4458" s="121" t="str">
        <x:v>D6-H-TR-H04-CHOIX-B-01</x:v>
      </x:c>
      <x:c r="B4458" s="122" t="str">
        <x:v>D6-H-TR-H04</x:v>
      </x:c>
      <x:c r="C4458" s="122" t="str">
        <x:v>CHOIX</x:v>
      </x:c>
      <x:c r="D4458" s="122" t="str">
        <x:v>B</x:v>
      </x:c>
      <x:c r="E4458" s="123" t="n">
        <x:v>1</x:v>
      </x:c>
      <x:c r="F4458" s="122" t="str">
        <x:v>Joueur</x:v>
      </x:c>
      <x:c r="G4458" s="122" t="str">
        <x:v>Nous commençons par le contenant et ses marques.</x:v>
      </x:c>
      <x:c r="H4458" s="122" t="str">
        <x:v>Regarder la personne ou l’appui concerné ; intention, pas résultat.</x:v>
      </x:c>
      <x:c r="I4458" s="122" t="str">
        <x:v>Approche disponible dans l’état réel de la scène ; accord des personnes impliquées.</x:v>
      </x:c>
      <x:c r="J4458" s="122" t="str">
        <x:v>Histoires matérielles des trophées</x:v>
      </x:c>
      <x:c r="K4458" s="125" t="n">
        <x:v>8</x:v>
      </x:c>
    </x:row>
    <x:row r="4459" ht="44" customHeight="1">
      <x:c r="A4459" s="126" t="str">
        <x:v>D6-H-TR-H04-REPONSE-B-01</x:v>
      </x:c>
      <x:c r="B4459" s="127" t="str">
        <x:v>D6-H-TR-H04</x:v>
      </x:c>
      <x:c r="C4459" s="127" t="str">
        <x:v>REPONSE</x:v>
      </x:c>
      <x:c r="D4459" s="127" t="str">
        <x:v>B</x:v>
      </x:c>
      <x:c r="E4459" s="128" t="n">
        <x:v>1</x:v>
      </x:c>
      <x:c r="F4459" s="127" t="str">
        <x:v>Nema</x:v>
      </x:c>
      <x:c r="G4459" s="127" t="str">
        <x:v>Montre l’amarrage intact. Il pourra situer un trajet sans nommer ceux qui manquent.</x:v>
      </x:c>
      <x:c r="H4459" s="127" t="str">
        <x:v>Réponse au choix retenu ; les autres réponses ne sont pas jouées.</x:v>
      </x:c>
      <x:c r="I4459" s="127" t="str">
        <x:v>Approche disponible dans l’état réel de la scène ; accord des personnes impliquées.</x:v>
      </x:c>
      <x:c r="J4459" s="127" t="str">
        <x:v>Histoires matérielles des trophées</x:v>
      </x:c>
      <x:c r="K4459" s="130" t="n">
        <x:v>13</x:v>
      </x:c>
    </x:row>
    <x:row r="4460" ht="104" customHeight="1">
      <x:c r="A4460" s="121" t="str">
        <x:v>D6-H-TR-H05-OUV---01</x:v>
      </x:c>
      <x:c r="B4460" s="122" t="str">
        <x:v>D6-H-TR-H05</x:v>
      </x:c>
      <x:c r="C4460" s="122" t="str">
        <x:v>OUV</x:v>
      </x:c>
      <x:c r="D4460" s="122" t="str">
        <x:v>-</x:v>
      </x:c>
      <x:c r="E4460" s="123" t="n">
        <x:v>1</x:v>
      </x:c>
      <x:c r="F4460" s="122" t="str">
        <x:v>Leka</x:v>
      </x:c>
      <x:c r="G4460" s="122" t="str">
        <x:v>Son propriétaire nous prête une arme qu’il utilise encore. Préparons aussi le chemin par lequel elle repartira.</x:v>
      </x:c>
      <x:c r="H4460" s="122" t="str">
        <x:v>Le locuteur regarde le détail matériel concerné ; clic bref ou inclinaison du masque, sans traduction lexicale inventée.</x:v>
      </x:c>
      <x:c r="I4460" s="122" t="str">
        <x:v>Prêt autorisé ; arme réellement indisponible pendant l’exposition ; atelier réellement accessible ; Leka présent et volontaire, ou scène différée ; conservation des quatre étapes TR-H correspondantes et de l’unique original. Aucune conversation ne complète les observations.</x:v>
      </x:c>
      <x:c r="J4460" s="122" t="str">
        <x:v>Histoires matérielles des trophées</x:v>
      </x:c>
      <x:c r="K4460" s="125" t="n">
        <x:v>17</x:v>
      </x:c>
    </x:row>
    <x:row r="4461" ht="74" customHeight="1">
      <x:c r="A4461" s="126" t="str">
        <x:v>D6-H-TR-H05-SUCCES---01</x:v>
      </x:c>
      <x:c r="B4461" s="127" t="str">
        <x:v>D6-H-TR-H05</x:v>
      </x:c>
      <x:c r="C4461" s="127" t="str">
        <x:v>SUCCES</x:v>
      </x:c>
      <x:c r="D4461" s="127" t="str">
        <x:v>-</x:v>
      </x:c>
      <x:c r="E4461" s="128" t="n">
        <x:v>1</x:v>
      </x:c>
      <x:c r="F4461" s="127" t="str">
        <x:v>Leka</x:v>
      </x:c>
      <x:c r="G4461" s="127" t="str">
        <x:v>Les réparations connues ont leur récit, et l’arme peut rejoindre son détenteur selon le prêt.</x:v>
      </x:c>
      <x:c r="H4461" s="127" t="str">
        <x:v>Après le geste final réellement réussi ; regard ou main vers son résultat visible.</x:v>
      </x:c>
      <x:c r="I4461" s="127" t="str">
        <x:v>Résultat correspondant effectivement constaté ; remplace ou supprime la ligne si choix de refus/différé/observation. Ne jamais jouer une victoire non acquise.</x:v>
      </x:c>
      <x:c r="J4461" s="127" t="str">
        <x:v>Histoires matérielles des trophées</x:v>
      </x:c>
      <x:c r="K4461" s="130" t="n">
        <x:v>15</x:v>
      </x:c>
    </x:row>
    <x:row r="4462" ht="44" customHeight="1">
      <x:c r="A4462" s="121" t="str">
        <x:v>D6-H-TR-H05-ECHEC---01</x:v>
      </x:c>
      <x:c r="B4462" s="122" t="str">
        <x:v>D6-H-TR-H05</x:v>
      </x:c>
      <x:c r="C4462" s="122" t="str">
        <x:v>ECHEC</x:v>
      </x:c>
      <x:c r="D4462" s="122" t="str">
        <x:v>-</x:v>
      </x:c>
      <x:c r="E4462" s="123" t="n">
        <x:v>1</x:v>
      </x:c>
      <x:c r="F4462" s="122" t="str">
        <x:v>Leka</x:v>
      </x:c>
      <x:c r="G4462" s="122" t="str">
        <x:v>La troisième reprise n’a pas d’atelier reconnu. Son emplacement ne suffit pas à lui donner un nom.</x:v>
      </x:c>
      <x:c r="H4462" s="122" t="str">
        <x:v>Au dernier état stable ; geste arrêté, aucune perte ou casse ajoutée par la réplique.</x:v>
      </x:c>
      <x:c r="I4462" s="122" t="str">
        <x:v>Échec ou blocage correspondant effectivement observé ; les dégâts, objets et positions persistent.</x:v>
      </x:c>
      <x:c r="J4462" s="122" t="str">
        <x:v>Histoires matérielles des trophées</x:v>
      </x:c>
      <x:c r="K4462" s="125" t="n">
        <x:v>17</x:v>
      </x:c>
    </x:row>
    <x:row r="4463" ht="44" customHeight="1">
      <x:c r="A4463" s="126" t="str">
        <x:v>D6-H-TR-H05-REPRISE---01</x:v>
      </x:c>
      <x:c r="B4463" s="127" t="str">
        <x:v>D6-H-TR-H05</x:v>
      </x:c>
      <x:c r="C4463" s="127" t="str">
        <x:v>REPRISE</x:v>
      </x:c>
      <x:c r="D4463" s="127" t="str">
        <x:v>-</x:v>
      </x:c>
      <x:c r="E4463" s="128" t="n">
        <x:v>1</x:v>
      </x:c>
      <x:c r="F4463" s="127" t="str">
        <x:v>Leka</x:v>
      </x:c>
      <x:c r="G4463" s="127" t="str">
        <x:v>Deux reprises sont attribuées. Nous gardons l’autre comme inconnue.</x:v>
      </x:c>
      <x:c r="H4463" s="127" t="str">
        <x:v>Désigne l’étape encore inachevée sans répéter les gestes déjà validés.</x:v>
      </x:c>
      <x:c r="I4463" s="127" t="str">
        <x:v>Réinteraction volontaire après interruption ; état de l’action conservé.</x:v>
      </x:c>
      <x:c r="J4463" s="127" t="str">
        <x:v>Histoires matérielles des trophées</x:v>
      </x:c>
      <x:c r="K4463" s="130" t="n">
        <x:v>9</x:v>
      </x:c>
    </x:row>
    <x:row r="4464" ht="44" customHeight="1">
      <x:c r="A4464" s="121" t="str">
        <x:v>D6-H-TR-H05-CHOIX-A-01</x:v>
      </x:c>
      <x:c r="B4464" s="122" t="str">
        <x:v>D6-H-TR-H05</x:v>
      </x:c>
      <x:c r="C4464" s="122" t="str">
        <x:v>CHOIX</x:v>
      </x:c>
      <x:c r="D4464" s="122" t="str">
        <x:v>A</x:v>
      </x:c>
      <x:c r="E4464" s="123" t="n">
        <x:v>1</x:v>
      </x:c>
      <x:c r="F4464" s="122" t="str">
        <x:v>Joueur</x:v>
      </x:c>
      <x:c r="G4464" s="122" t="str">
        <x:v>Je montre ses reprises et le récit qu’il accepte de confier.</x:v>
      </x:c>
      <x:c r="H4464" s="122" t="str">
        <x:v>Regarder la personne ou l’appui concerné ; intention, pas résultat.</x:v>
      </x:c>
      <x:c r="I4464" s="122" t="str">
        <x:v>Approche disponible dans l’état réel de la scène ; accord des personnes impliquées.</x:v>
      </x:c>
      <x:c r="J4464" s="122" t="str">
        <x:v>Histoires matérielles des trophées</x:v>
      </x:c>
      <x:c r="K4464" s="125" t="n">
        <x:v>11</x:v>
      </x:c>
    </x:row>
    <x:row r="4465" ht="44" customHeight="1">
      <x:c r="A4465" s="126" t="str">
        <x:v>D6-H-TR-H05-REPONSE-A-01</x:v>
      </x:c>
      <x:c r="B4465" s="127" t="str">
        <x:v>D6-H-TR-H05</x:v>
      </x:c>
      <x:c r="C4465" s="127" t="str">
        <x:v>REPONSE</x:v>
      </x:c>
      <x:c r="D4465" s="127" t="str">
        <x:v>A</x:v>
      </x:c>
      <x:c r="E4465" s="128" t="n">
        <x:v>1</x:v>
      </x:c>
      <x:c r="F4465" s="127" t="str">
        <x:v>Leka</x:v>
      </x:c>
      <x:c r="G4465" s="127" t="str">
        <x:v>La lumière distinguera d’abord les interventions. Son témoignage nommera seulement celles qu’il connaît.</x:v>
      </x:c>
      <x:c r="H4465" s="127" t="str">
        <x:v>Réponse au choix retenu ; les autres réponses ne sont pas jouées.</x:v>
      </x:c>
      <x:c r="I4465" s="127" t="str">
        <x:v>Approche disponible dans l’état réel de la scène ; accord des personnes impliquées.</x:v>
      </x:c>
      <x:c r="J4465" s="127" t="str">
        <x:v>Histoires matérielles des trophées</x:v>
      </x:c>
      <x:c r="K4465" s="130" t="n">
        <x:v>13</x:v>
      </x:c>
    </x:row>
    <x:row r="4466" ht="44" customHeight="1">
      <x:c r="A4466" s="121" t="str">
        <x:v>D6-H-TR-H05-CHOIX-B-01</x:v>
      </x:c>
      <x:c r="B4466" s="122" t="str">
        <x:v>D6-H-TR-H05</x:v>
      </x:c>
      <x:c r="C4466" s="122" t="str">
        <x:v>CHOIX</x:v>
      </x:c>
      <x:c r="D4466" s="122" t="str">
        <x:v>B</x:v>
      </x:c>
      <x:c r="E4466" s="123" t="n">
        <x:v>1</x:v>
      </x:c>
      <x:c r="F4466" s="122" t="str">
        <x:v>Joueur</x:v>
      </x:c>
      <x:c r="G4466" s="122" t="str">
        <x:v>Une présentation courte, avec la restitution prête.</x:v>
      </x:c>
      <x:c r="H4466" s="122" t="str">
        <x:v>Regarder la personne ou l’appui concerné ; intention, pas résultat.</x:v>
      </x:c>
      <x:c r="I4466" s="122" t="str">
        <x:v>Approche disponible dans l’état réel de la scène ; accord des personnes impliquées.</x:v>
      </x:c>
      <x:c r="J4466" s="122" t="str">
        <x:v>Histoires matérielles des trophées</x:v>
      </x:c>
      <x:c r="K4466" s="125" t="n">
        <x:v>7</x:v>
      </x:c>
    </x:row>
    <x:row r="4467" ht="44" customHeight="1">
      <x:c r="A4467" s="126" t="str">
        <x:v>D6-H-TR-H05-REPONSE-B-01</x:v>
      </x:c>
      <x:c r="B4467" s="127" t="str">
        <x:v>D6-H-TR-H05</x:v>
      </x:c>
      <x:c r="C4467" s="127" t="str">
        <x:v>REPONSE</x:v>
      </x:c>
      <x:c r="D4467" s="127" t="str">
        <x:v>B</x:v>
      </x:c>
      <x:c r="E4467" s="128" t="n">
        <x:v>1</x:v>
      </x:c>
      <x:c r="F4467" s="127" t="str">
        <x:v>Leka</x:v>
      </x:c>
      <x:c r="G4467" s="127" t="str">
        <x:v>Je laisse le berceau accessible. Le retrait ne doit pas demander de refaire la galerie.</x:v>
      </x:c>
      <x:c r="H4467" s="127" t="str">
        <x:v>Réponse au choix retenu ; les autres réponses ne sont pas jouées.</x:v>
      </x:c>
      <x:c r="I4467" s="127" t="str">
        <x:v>Approche disponible dans l’état réel de la scène ; accord des personnes impliquées.</x:v>
      </x:c>
      <x:c r="J4467" s="127" t="str">
        <x:v>Histoires matérielles des trophées</x:v>
      </x:c>
      <x:c r="K4467" s="130" t="n">
        <x:v>15</x:v>
      </x:c>
    </x:row>
    <x:row r="4468" ht="89" customHeight="1">
      <x:c r="A4468" s="121" t="str">
        <x:v>D6-H-TR-H06-OUV---01</x:v>
      </x:c>
      <x:c r="B4468" s="122" t="str">
        <x:v>D6-H-TR-H06</x:v>
      </x:c>
      <x:c r="C4468" s="122" t="str">
        <x:v>OUV</x:v>
      </x:c>
      <x:c r="D4468" s="122" t="str">
        <x:v>-</x:v>
      </x:c>
      <x:c r="E4468" s="123" t="n">
        <x:v>1</x:v>
      </x:c>
      <x:c r="F4468" s="122" t="str">
        <x:v>Rava</x:v>
      </x:c>
      <x:c r="G4468" s="122" t="str">
        <x:v>Ce fragment a quitté notre coursive pendant la réparation. Le gabarit montrera ce qu’il bordait.</x:v>
      </x:c>
      <x:c r="H4468" s="122" t="str">
        <x:v>Le locuteur regarde le détail matériel concerné ; clic bref ou inclinaison du masque, sans traduction lexicale inventée.</x:v>
      </x:c>
      <x:c r="I4468" s="122" t="str">
        <x:v>Réparation réelle de La Veille Partagée ; atelier réellement accessible ; Rava présent et volontaire, ou scène différée ; conservation des quatre étapes TR-H correspondantes et de l’unique original. Aucune conversation ne complète les observations.</x:v>
      </x:c>
      <x:c r="J4468" s="122" t="str">
        <x:v>Histoires matérielles des trophées</x:v>
      </x:c>
      <x:c r="K4468" s="125" t="n">
        <x:v>15</x:v>
      </x:c>
    </x:row>
    <x:row r="4469" ht="74" customHeight="1">
      <x:c r="A4469" s="126" t="str">
        <x:v>D6-H-TR-H06-SUCCES---01</x:v>
      </x:c>
      <x:c r="B4469" s="127" t="str">
        <x:v>D6-H-TR-H06</x:v>
      </x:c>
      <x:c r="C4469" s="127" t="str">
        <x:v>SUCCES</x:v>
      </x:c>
      <x:c r="D4469" s="127" t="str">
        <x:v>-</x:v>
      </x:c>
      <x:c r="E4469" s="128" t="n">
        <x:v>1</x:v>
      </x:c>
      <x:c r="F4469" s="127" t="str">
        <x:v>Rava</x:v>
      </x:c>
      <x:c r="G4469" s="127" t="str">
        <x:v>Le fragment raconte ce passage et les réparations réellement reconnues.</x:v>
      </x:c>
      <x:c r="H4469" s="127" t="str">
        <x:v>Après le geste final réellement réussi ; regard ou main vers son résultat visible.</x:v>
      </x:c>
      <x:c r="I4469" s="127" t="str">
        <x:v>Résultat correspondant effectivement constaté ; remplace ou supprime la ligne si choix de refus/différé/observation. Ne jamais jouer une victoire non acquise.</x:v>
      </x:c>
      <x:c r="J4469" s="127" t="str">
        <x:v>Histoires matérielles des trophées</x:v>
      </x:c>
      <x:c r="K4469" s="130" t="n">
        <x:v>10</x:v>
      </x:c>
    </x:row>
    <x:row r="4470" ht="44" customHeight="1">
      <x:c r="A4470" s="121" t="str">
        <x:v>D6-H-TR-H06-ECHEC---01</x:v>
      </x:c>
      <x:c r="B4470" s="122" t="str">
        <x:v>D6-H-TR-H06</x:v>
      </x:c>
      <x:c r="C4470" s="122" t="str">
        <x:v>ECHEC</x:v>
      </x:c>
      <x:c r="D4470" s="122" t="str">
        <x:v>-</x:v>
      </x:c>
      <x:c r="E4470" s="123" t="n">
        <x:v>1</x:v>
      </x:c>
      <x:c r="F4470" s="122" t="str">
        <x:v>Rava</x:v>
      </x:c>
      <x:c r="G4470" s="122" t="str">
        <x:v>Cette silhouette appartient à l’autre coursive. Le fragment ne s’y place pas.</x:v>
      </x:c>
      <x:c r="H4470" s="122" t="str">
        <x:v>Au dernier état stable ; geste arrêté, aucune perte ou casse ajoutée par la réplique.</x:v>
      </x:c>
      <x:c r="I4470" s="122" t="str">
        <x:v>Échec ou blocage correspondant effectivement observé ; les dégâts, objets et positions persistent.</x:v>
      </x:c>
      <x:c r="J4470" s="122" t="str">
        <x:v>Histoires matérielles des trophées</x:v>
      </x:c>
      <x:c r="K4470" s="125" t="n">
        <x:v>12</x:v>
      </x:c>
    </x:row>
    <x:row r="4471" ht="44" customHeight="1">
      <x:c r="A4471" s="126" t="str">
        <x:v>D6-H-TR-H06-REPRISE---01</x:v>
      </x:c>
      <x:c r="B4471" s="127" t="str">
        <x:v>D6-H-TR-H06</x:v>
      </x:c>
      <x:c r="C4471" s="127" t="str">
        <x:v>REPRISE</x:v>
      </x:c>
      <x:c r="D4471" s="127" t="str">
        <x:v>-</x:v>
      </x:c>
      <x:c r="E4471" s="128" t="n">
        <x:v>1</x:v>
      </x:c>
      <x:c r="F4471" s="127" t="str">
        <x:v>Rava</x:v>
      </x:c>
      <x:c r="G4471" s="127" t="str">
        <x:v>Son emplacement est reconnu ; la lumière doit encore séparer les couches visibles.</x:v>
      </x:c>
      <x:c r="H4471" s="127" t="str">
        <x:v>Désigne l’étape encore inachevée sans répéter les gestes déjà validés.</x:v>
      </x:c>
      <x:c r="I4471" s="127" t="str">
        <x:v>Réinteraction volontaire après interruption ; état de l’action conservé.</x:v>
      </x:c>
      <x:c r="J4471" s="127" t="str">
        <x:v>Histoires matérielles des trophées</x:v>
      </x:c>
      <x:c r="K4471" s="130" t="n">
        <x:v>13</x:v>
      </x:c>
    </x:row>
    <x:row r="4472" ht="44" customHeight="1">
      <x:c r="A4472" s="121" t="str">
        <x:v>D6-H-TR-H06-CHOIX-A-01</x:v>
      </x:c>
      <x:c r="B4472" s="122" t="str">
        <x:v>D6-H-TR-H06</x:v>
      </x:c>
      <x:c r="C4472" s="122" t="str">
        <x:v>CHOIX</x:v>
      </x:c>
      <x:c r="D4472" s="122" t="str">
        <x:v>A</x:v>
      </x:c>
      <x:c r="E4472" s="123" t="n">
        <x:v>1</x:v>
      </x:c>
      <x:c r="F4472" s="122" t="str">
        <x:v>Joueur</x:v>
      </x:c>
      <x:c r="G4472" s="122" t="str">
        <x:v>Je l’expose près du passage d’origine.</x:v>
      </x:c>
      <x:c r="H4472" s="122" t="str">
        <x:v>Regarder la personne ou l’appui concerné ; intention, pas résultat.</x:v>
      </x:c>
      <x:c r="I4472" s="122" t="str">
        <x:v>Approche disponible dans l’état réel de la scène ; accord des personnes impliquées.</x:v>
      </x:c>
      <x:c r="J4472" s="122" t="str">
        <x:v>Histoires matérielles des trophées</x:v>
      </x:c>
      <x:c r="K4472" s="125" t="n">
        <x:v>6</x:v>
      </x:c>
    </x:row>
    <x:row r="4473" ht="44" customHeight="1">
      <x:c r="A4473" s="126" t="str">
        <x:v>D6-H-TR-H06-REPONSE-A-01</x:v>
      </x:c>
      <x:c r="B4473" s="127" t="str">
        <x:v>D6-H-TR-H06</x:v>
      </x:c>
      <x:c r="C4473" s="127" t="str">
        <x:v>REPONSE</x:v>
      </x:c>
      <x:c r="D4473" s="127" t="str">
        <x:v>A</x:v>
      </x:c>
      <x:c r="E4473" s="128" t="n">
        <x:v>1</x:v>
      </x:c>
      <x:c r="F4473" s="127" t="str">
        <x:v>Rava</x:v>
      </x:c>
      <x:c r="G4473" s="127" t="str">
        <x:v>Ceux qui le franchissent pourront voir ce qu’il protégeait.</x:v>
      </x:c>
      <x:c r="H4473" s="127" t="str">
        <x:v>Réponse au choix retenu ; les autres réponses ne sont pas jouées.</x:v>
      </x:c>
      <x:c r="I4473" s="127" t="str">
        <x:v>Approche disponible dans l’état réel de la scène ; accord des personnes impliquées.</x:v>
      </x:c>
      <x:c r="J4473" s="127" t="str">
        <x:v>Histoires matérielles des trophées</x:v>
      </x:c>
      <x:c r="K4473" s="130" t="n">
        <x:v>9</x:v>
      </x:c>
    </x:row>
    <x:row r="4474" ht="44" customHeight="1">
      <x:c r="A4474" s="121" t="str">
        <x:v>D6-H-TR-H06-CHOIX-B-01</x:v>
      </x:c>
      <x:c r="B4474" s="122" t="str">
        <x:v>D6-H-TR-H06</x:v>
      </x:c>
      <x:c r="C4474" s="122" t="str">
        <x:v>CHOIX</x:v>
      </x:c>
      <x:c r="D4474" s="122" t="str">
        <x:v>B</x:v>
      </x:c>
      <x:c r="E4474" s="123" t="n">
        <x:v>1</x:v>
      </x:c>
      <x:c r="F4474" s="122" t="str">
        <x:v>Joueur</x:v>
      </x:c>
      <x:c r="G4474" s="122" t="str">
        <x:v>Nous montrons aussi les travaux de plusieurs retours.</x:v>
      </x:c>
      <x:c r="H4474" s="122" t="str">
        <x:v>Regarder la personne ou l’appui concerné ; intention, pas résultat.</x:v>
      </x:c>
      <x:c r="I4474" s="122" t="str">
        <x:v>Approche disponible dans l’état réel de la scène ; accord des personnes impliquées.</x:v>
      </x:c>
      <x:c r="J4474" s="122" t="str">
        <x:v>Histoires matérielles des trophées</x:v>
      </x:c>
      <x:c r="K4474" s="125" t="n">
        <x:v>8</x:v>
      </x:c>
    </x:row>
    <x:row r="4475" ht="44" customHeight="1">
      <x:c r="A4475" s="126" t="str">
        <x:v>D6-H-TR-H06-REPONSE-B-01</x:v>
      </x:c>
      <x:c r="B4475" s="127" t="str">
        <x:v>D6-H-TR-H06</x:v>
      </x:c>
      <x:c r="C4475" s="127" t="str">
        <x:v>REPONSE</x:v>
      </x:c>
      <x:c r="D4475" s="127" t="str">
        <x:v>B</x:v>
      </x:c>
      <x:c r="E4475" s="128" t="n">
        <x:v>1</x:v>
      </x:c>
      <x:c r="F4475" s="127" t="str">
        <x:v>Rava</x:v>
      </x:c>
      <x:c r="G4475" s="127" t="str">
        <x:v>Garde les reprises ensemble, sans nommer la main que nous ne connaissons pas.</x:v>
      </x:c>
      <x:c r="H4475" s="127" t="str">
        <x:v>Réponse au choix retenu ; les autres réponses ne sont pas jouées.</x:v>
      </x:c>
      <x:c r="I4475" s="127" t="str">
        <x:v>Approche disponible dans l’état réel de la scène ; accord des personnes impliquées.</x:v>
      </x:c>
      <x:c r="J4475" s="127" t="str">
        <x:v>Histoires matérielles des trophées</x:v>
      </x:c>
      <x:c r="K4475" s="130" t="n">
        <x:v>13</x:v>
      </x:c>
    </x:row>
    <x:row r="4476" ht="149" customHeight="1">
      <x:c r="A4476" s="121" t="str">
        <x:v>D6-H-TR-H07-OUV---01</x:v>
      </x:c>
      <x:c r="B4476" s="122" t="str">
        <x:v>D6-H-TR-H07</x:v>
      </x:c>
      <x:c r="C4476" s="122" t="str">
        <x:v>OUV</x:v>
      </x:c>
      <x:c r="D4476" s="122" t="str">
        <x:v>-</x:v>
      </x:c>
      <x:c r="E4476" s="123" t="n">
        <x:v>1</x:v>
      </x:c>
      <x:c r="F4476" s="122" t="str">
        <x:v>Yena</x:v>
      </x:c>
      <x:c r="G4476" s="122" t="str">
        <x:v>Tu l’as gardé. Je me souviens du geste d’exercice, mais montre les segments avant de raconter pour nous tous.</x:v>
      </x:c>
      <x:c r="H4476" s="122" t="str">
        <x:v>Le locuteur regarde le détail matériel concerné ; clic bref ou inclinaison du masque, sans traduction lexicale inventée.</x:v>
      </x:c>
      <x:c r="I4476" s="122" t="str">
        <x:v>O6 et souvenir de cohorte obtenu dans la progression ; atelier réellement accessible ; Yena présent et volontaire, ou scène différée ; conservation des quatre étapes TR-H correspondantes et de l’unique original. Aucune conversation ne complète les observations. Le témoin n’est pas convoqué automatiquement après une mort, un éloignement ou une fin d’origine incompatible ; un relevé consenti peut être consulté sans inventer une nouvelle réplique du témoin.</x:v>
      </x:c>
      <x:c r="J4476" s="122" t="str">
        <x:v>Histoires matérielles des trophées</x:v>
      </x:c>
      <x:c r="K4476" s="125" t="n">
        <x:v>19</x:v>
      </x:c>
    </x:row>
    <x:row r="4477" ht="74" customHeight="1">
      <x:c r="A4477" s="126" t="str">
        <x:v>D6-H-TR-H07-SUCCES---01</x:v>
      </x:c>
      <x:c r="B4477" s="127" t="str">
        <x:v>D6-H-TR-H07</x:v>
      </x:c>
      <x:c r="C4477" s="127" t="str">
        <x:v>SUCCES</x:v>
      </x:c>
      <x:c r="D4477" s="127" t="str">
        <x:v>-</x:v>
      </x:c>
      <x:c r="E4477" s="128" t="n">
        <x:v>1</x:v>
      </x:c>
      <x:c r="F4477" s="127" t="str">
        <x:v>Yena</x:v>
      </x:c>
      <x:c r="G4477" s="127" t="str">
        <x:v>Le lien garde la cohorte et la place que tu donnes aujourd’hui à ce souvenir.</x:v>
      </x:c>
      <x:c r="H4477" s="127" t="str">
        <x:v>Après le geste final réellement réussi ; regard ou main vers son résultat visible.</x:v>
      </x:c>
      <x:c r="I4477" s="127" t="str">
        <x:v>Résultat correspondant effectivement constaté ; remplace ou supprime la ligne si choix de refus/différé/observation. Ne jamais jouer une victoire non acquise.</x:v>
      </x:c>
      <x:c r="J4477" s="127" t="str">
        <x:v>Histoires matérielles des trophées</x:v>
      </x:c>
      <x:c r="K4477" s="130" t="n">
        <x:v>15</x:v>
      </x:c>
    </x:row>
    <x:row r="4478" ht="44" customHeight="1">
      <x:c r="A4478" s="121" t="str">
        <x:v>D6-H-TR-H07-ECHEC---01</x:v>
      </x:c>
      <x:c r="B4478" s="122" t="str">
        <x:v>D6-H-TR-H07</x:v>
      </x:c>
      <x:c r="C4478" s="122" t="str">
        <x:v>ECHEC</x:v>
      </x:c>
      <x:c r="D4478" s="122" t="str">
        <x:v>-</x:v>
      </x:c>
      <x:c r="E4478" s="123" t="n">
        <x:v>1</x:v>
      </x:c>
      <x:c r="F4478" s="122" t="str">
        <x:v>Yena</x:v>
      </x:c>
      <x:c r="G4478" s="122" t="str">
        <x:v>Cette silhouette n’était pas à cet endroit dans le souvenir établi. Reprenons le parcours.</x:v>
      </x:c>
      <x:c r="H4478" s="122" t="str">
        <x:v>Au dernier état stable ; geste arrêté, aucune perte ou casse ajoutée par la réplique.</x:v>
      </x:c>
      <x:c r="I4478" s="122" t="str">
        <x:v>Échec ou blocage correspondant effectivement observé ; les dégâts, objets et positions persistent.</x:v>
      </x:c>
      <x:c r="J4478" s="122" t="str">
        <x:v>Histoires matérielles des trophées</x:v>
      </x:c>
      <x:c r="K4478" s="125" t="n">
        <x:v>14</x:v>
      </x:c>
    </x:row>
    <x:row r="4479" ht="44" customHeight="1">
      <x:c r="A4479" s="126" t="str">
        <x:v>D6-H-TR-H07-REPRISE---01</x:v>
      </x:c>
      <x:c r="B4479" s="127" t="str">
        <x:v>D6-H-TR-H07</x:v>
      </x:c>
      <x:c r="C4479" s="127" t="str">
        <x:v>REPRISE</x:v>
      </x:c>
      <x:c r="D4479" s="127" t="str">
        <x:v>-</x:v>
      </x:c>
      <x:c r="E4479" s="128" t="n">
        <x:v>1</x:v>
      </x:c>
      <x:c r="F4479" s="127" t="str">
        <x:v>Yena</x:v>
      </x:c>
      <x:c r="G4479" s="127" t="str">
        <x:v>Les segments sont ouverts ; il reste à retrouver le geste puis choisir la niche.</x:v>
      </x:c>
      <x:c r="H4479" s="127" t="str">
        <x:v>Désigne l’étape encore inachevée sans répéter les gestes déjà validés.</x:v>
      </x:c>
      <x:c r="I4479" s="127" t="str">
        <x:v>Réinteraction volontaire après interruption ; état de l’action conservé.</x:v>
      </x:c>
      <x:c r="J4479" s="127" t="str">
        <x:v>Histoires matérielles des trophées</x:v>
      </x:c>
      <x:c r="K4479" s="130" t="n">
        <x:v>15</x:v>
      </x:c>
    </x:row>
    <x:row r="4480" ht="44" customHeight="1">
      <x:c r="A4480" s="121" t="str">
        <x:v>D6-H-TR-H07-CHOIX-A-01</x:v>
      </x:c>
      <x:c r="B4480" s="122" t="str">
        <x:v>D6-H-TR-H07</x:v>
      </x:c>
      <x:c r="C4480" s="122" t="str">
        <x:v>CHOIX</x:v>
      </x:c>
      <x:c r="D4480" s="122" t="str">
        <x:v>A</x:v>
      </x:c>
      <x:c r="E4480" s="123" t="n">
        <x:v>1</x:v>
      </x:c>
      <x:c r="F4480" s="122" t="str">
        <x:v>Joueur</x:v>
      </x:c>
      <x:c r="G4480" s="122" t="str">
        <x:v>Je le place près d’une prise récente.</x:v>
      </x:c>
      <x:c r="H4480" s="122" t="str">
        <x:v>Regarder la personne ou l’appui concerné ; intention, pas résultat.</x:v>
      </x:c>
      <x:c r="I4480" s="122" t="str">
        <x:v>Approche disponible dans l’état réel de la scène ; accord des personnes impliquées.</x:v>
      </x:c>
      <x:c r="J4480" s="122" t="str">
        <x:v>Histoires matérielles des trophées</x:v>
      </x:c>
      <x:c r="K4480" s="125" t="n">
        <x:v>7</x:v>
      </x:c>
    </x:row>
    <x:row r="4481" ht="44" customHeight="1">
      <x:c r="A4481" s="126" t="str">
        <x:v>D6-H-TR-H07-REPONSE-A-01</x:v>
      </x:c>
      <x:c r="B4481" s="127" t="str">
        <x:v>D6-H-TR-H07</x:v>
      </x:c>
      <x:c r="C4481" s="127" t="str">
        <x:v>REPONSE</x:v>
      </x:c>
      <x:c r="D4481" s="127" t="str">
        <x:v>A</x:v>
      </x:c>
      <x:c r="E4481" s="128" t="n">
        <x:v>1</x:v>
      </x:c>
      <x:c r="F4481" s="127" t="str">
        <x:v>Yena</x:v>
      </x:c>
      <x:c r="G4481" s="127" t="str">
        <x:v>Nous verrons ce qui a changé depuis nos premiers essais.</x:v>
      </x:c>
      <x:c r="H4481" s="127" t="str">
        <x:v>Réponse au choix retenu ; les autres réponses ne sont pas jouées.</x:v>
      </x:c>
      <x:c r="I4481" s="127" t="str">
        <x:v>Approche disponible dans l’état réel de la scène ; accord des personnes impliquées.</x:v>
      </x:c>
      <x:c r="J4481" s="127" t="str">
        <x:v>Histoires matérielles des trophées</x:v>
      </x:c>
      <x:c r="K4481" s="130" t="n">
        <x:v>10</x:v>
      </x:c>
    </x:row>
    <x:row r="4482" ht="44" customHeight="1">
      <x:c r="A4482" s="121" t="str">
        <x:v>D6-H-TR-H07-CHOIX-B-01</x:v>
      </x:c>
      <x:c r="B4482" s="122" t="str">
        <x:v>D6-H-TR-H07</x:v>
      </x:c>
      <x:c r="C4482" s="122" t="str">
        <x:v>CHOIX</x:v>
      </x:c>
      <x:c r="D4482" s="122" t="str">
        <x:v>B</x:v>
      </x:c>
      <x:c r="E4482" s="123" t="n">
        <x:v>1</x:v>
      </x:c>
      <x:c r="F4482" s="122" t="str">
        <x:v>Joueur</x:v>
      </x:c>
      <x:c r="G4482" s="122" t="str">
        <x:v>Il aura sa propre niche d’enfance.</x:v>
      </x:c>
      <x:c r="H4482" s="122" t="str">
        <x:v>Regarder la personne ou l’appui concerné ; intention, pas résultat.</x:v>
      </x:c>
      <x:c r="I4482" s="122" t="str">
        <x:v>Approche disponible dans l’état réel de la scène ; accord des personnes impliquées.</x:v>
      </x:c>
      <x:c r="J4482" s="122" t="str">
        <x:v>Histoires matérielles des trophées</x:v>
      </x:c>
      <x:c r="K4482" s="125" t="n">
        <x:v>6</x:v>
      </x:c>
    </x:row>
    <x:row r="4483" ht="44" customHeight="1">
      <x:c r="A4483" s="126" t="str">
        <x:v>D6-H-TR-H07-REPONSE-B-01</x:v>
      </x:c>
      <x:c r="B4483" s="127" t="str">
        <x:v>D6-H-TR-H07</x:v>
      </x:c>
      <x:c r="C4483" s="127" t="str">
        <x:v>REPONSE</x:v>
      </x:c>
      <x:c r="D4483" s="127" t="str">
        <x:v>B</x:v>
      </x:c>
      <x:c r="E4483" s="128" t="n">
        <x:v>1</x:v>
      </x:c>
      <x:c r="F4483" s="127" t="str">
        <x:v>Yena</x:v>
      </x:c>
      <x:c r="G4483" s="127" t="str">
        <x:v>Laisse la place de chacun telle qu’elle était. Nos retours ont pu prendre d’autres chemins.</x:v>
      </x:c>
      <x:c r="H4483" s="127" t="str">
        <x:v>Réponse au choix retenu ; les autres réponses ne sont pas jouées.</x:v>
      </x:c>
      <x:c r="I4483" s="127" t="str">
        <x:v>Approche disponible dans l’état réel de la scène ; accord des personnes impliquées.</x:v>
      </x:c>
      <x:c r="J4483" s="127" t="str">
        <x:v>Histoires matérielles des trophées</x:v>
      </x:c>
      <x:c r="K4483" s="130" t="n">
        <x:v>15</x:v>
      </x:c>
    </x:row>
    <x:row r="4484" ht="164" customHeight="1">
      <x:c r="A4484" s="121" t="str">
        <x:v>D6-H-TR-H08-OUV---01</x:v>
      </x:c>
      <x:c r="B4484" s="122" t="str">
        <x:v>D6-H-TR-H08</x:v>
      </x:c>
      <x:c r="C4484" s="122" t="str">
        <x:v>OUV</x:v>
      </x:c>
      <x:c r="D4484" s="122" t="str">
        <x:v>-</x:v>
      </x:c>
      <x:c r="E4484" s="123" t="n">
        <x:v>1</x:v>
      </x:c>
      <x:c r="F4484" s="122" t="str">
        <x:v>Survivant détenteur de la pierre</x:v>
      </x:c>
      <x:c r="G4484" s="122" t="str">
        <x:v>Je reconnais une face. Le reste a voyagé avec l’eau et les débris ; regardons avant de conclure.</x:v>
      </x:c>
      <x:c r="H4484" s="122" t="str">
        <x:v>Le locuteur regarde le détail matériel concerné ; clic bref ou inclinaison du masque, sans traduction lexicale inventée.</x:v>
      </x:c>
      <x:c r="I4484" s="122" t="str">
        <x:v>O3 ; objet récupéré avec accord de son détenteur ; atelier réellement accessible ; Survivant détenteur de la pierre présent et volontaire, ou scène différée ; conservation des quatre étapes TR-H correspondantes et de l’unique original. Aucune conversation ne complète les observations. Le témoin n’est pas convoqué automatiquement après une mort, un éloignement ou une fin d’origine incompatible ; un relevé consenti peut être consulté sans inventer une nouvelle réplique du témoin.</x:v>
      </x:c>
      <x:c r="J4484" s="122" t="str">
        <x:v>Histoires matérielles des trophées</x:v>
      </x:c>
      <x:c r="K4484" s="125" t="n">
        <x:v>18</x:v>
      </x:c>
    </x:row>
    <x:row r="4485" ht="74" customHeight="1">
      <x:c r="A4485" s="126" t="str">
        <x:v>D6-H-TR-H08-SUCCES---01</x:v>
      </x:c>
      <x:c r="B4485" s="127" t="str">
        <x:v>D6-H-TR-H08</x:v>
      </x:c>
      <x:c r="C4485" s="127" t="str">
        <x:v>SUCCES</x:v>
      </x:c>
      <x:c r="D4485" s="127" t="str">
        <x:v>-</x:v>
      </x:c>
      <x:c r="E4485" s="128" t="n">
        <x:v>1</x:v>
      </x:c>
      <x:c r="F4485" s="127" t="str">
        <x:v>Survivant détenteur de la pierre</x:v>
      </x:c>
      <x:c r="G4485" s="127" t="str">
        <x:v>La pierre a suivi la garde que j’ai acceptée. Le lieu disparu n’a pas reçu une histoire étrangère.</x:v>
      </x:c>
      <x:c r="H4485" s="127" t="str">
        <x:v>Après le geste final réellement réussi ; regard ou main vers son résultat visible.</x:v>
      </x:c>
      <x:c r="I4485" s="127" t="str">
        <x:v>Résultat correspondant effectivement constaté ; remplace ou supprime la ligne si choix de refus/différé/observation. Ne jamais jouer une victoire non acquise.</x:v>
      </x:c>
      <x:c r="J4485" s="127" t="str">
        <x:v>Histoires matérielles des trophées</x:v>
      </x:c>
      <x:c r="K4485" s="130" t="n">
        <x:v>18</x:v>
      </x:c>
    </x:row>
    <x:row r="4486" ht="44" customHeight="1">
      <x:c r="A4486" s="121" t="str">
        <x:v>D6-H-TR-H08-ECHEC---01</x:v>
      </x:c>
      <x:c r="B4486" s="122" t="str">
        <x:v>D6-H-TR-H08</x:v>
      </x:c>
      <x:c r="C4486" s="122" t="str">
        <x:v>ECHEC</x:v>
      </x:c>
      <x:c r="D4486" s="122" t="str">
        <x:v>-</x:v>
      </x:c>
      <x:c r="E4486" s="123" t="n">
        <x:v>1</x:v>
      </x:c>
      <x:c r="F4486" s="122" t="str">
        <x:v>Survivant détenteur de la pierre</x:v>
      </x:c>
      <x:c r="G4486" s="122" t="str">
        <x:v>Je ne reconnais pas ce détail. Ne le présente pas comme mon souvenir.</x:v>
      </x:c>
      <x:c r="H4486" s="122" t="str">
        <x:v>Au dernier état stable ; geste arrêté, aucune perte ou casse ajoutée par la réplique.</x:v>
      </x:c>
      <x:c r="I4486" s="122" t="str">
        <x:v>Échec ou blocage correspondant effectivement observé ; les dégâts, objets et positions persistent.</x:v>
      </x:c>
      <x:c r="J4486" s="122" t="str">
        <x:v>Histoires matérielles des trophées</x:v>
      </x:c>
      <x:c r="K4486" s="125" t="n">
        <x:v>13</x:v>
      </x:c>
    </x:row>
    <x:row r="4487" ht="44" customHeight="1">
      <x:c r="A4487" s="126" t="str">
        <x:v>D6-H-TR-H08-REPRISE---01</x:v>
      </x:c>
      <x:c r="B4487" s="127" t="str">
        <x:v>D6-H-TR-H08</x:v>
      </x:c>
      <x:c r="C4487" s="127" t="str">
        <x:v>REPRISE</x:v>
      </x:c>
      <x:c r="D4487" s="127" t="str">
        <x:v>-</x:v>
      </x:c>
      <x:c r="E4487" s="128" t="n">
        <x:v>1</x:v>
      </x:c>
      <x:c r="F4487" s="127" t="str">
        <x:v>Survivant détenteur de la pierre</x:v>
      </x:c>
      <x:c r="G4487" s="127" t="str">
        <x:v>La base est comparée. Il reste les autres témoignages et mon choix de garde.</x:v>
      </x:c>
      <x:c r="H4487" s="127" t="str">
        <x:v>Désigne l’étape encore inachevée sans répéter les gestes déjà validés.</x:v>
      </x:c>
      <x:c r="I4487" s="127" t="str">
        <x:v>Réinteraction volontaire après interruption ; état de l’action conservé.</x:v>
      </x:c>
      <x:c r="J4487" s="127" t="str">
        <x:v>Histoires matérielles des trophées</x:v>
      </x:c>
      <x:c r="K4487" s="130" t="n">
        <x:v>14</x:v>
      </x:c>
    </x:row>
    <x:row r="4488" ht="44" customHeight="1">
      <x:c r="A4488" s="121" t="str">
        <x:v>D6-H-TR-H08-CHOIX-A-01</x:v>
      </x:c>
      <x:c r="B4488" s="122" t="str">
        <x:v>D6-H-TR-H08</x:v>
      </x:c>
      <x:c r="C4488" s="122" t="str">
        <x:v>CHOIX</x:v>
      </x:c>
      <x:c r="D4488" s="122" t="str">
        <x:v>A</x:v>
      </x:c>
      <x:c r="E4488" s="123" t="n">
        <x:v>1</x:v>
      </x:c>
      <x:c r="F4488" s="122" t="str">
        <x:v>Joueur</x:v>
      </x:c>
      <x:c r="G4488" s="122" t="str">
        <x:v>Nous préparons son retour auprès de toi.</x:v>
      </x:c>
      <x:c r="H4488" s="122" t="str">
        <x:v>Regarder la personne ou l’appui concerné ; intention, pas résultat.</x:v>
      </x:c>
      <x:c r="I4488" s="122" t="str">
        <x:v>Approche disponible dans l’état réel de la scène ; accord des personnes impliquées.</x:v>
      </x:c>
      <x:c r="J4488" s="122" t="str">
        <x:v>Histoires matérielles des trophées</x:v>
      </x:c>
      <x:c r="K4488" s="125" t="n">
        <x:v>7</x:v>
      </x:c>
    </x:row>
    <x:row r="4489" ht="44" customHeight="1">
      <x:c r="A4489" s="126" t="str">
        <x:v>D6-H-TR-H08-REPONSE-A-01</x:v>
      </x:c>
      <x:c r="B4489" s="127" t="str">
        <x:v>D6-H-TR-H08</x:v>
      </x:c>
      <x:c r="C4489" s="127" t="str">
        <x:v>REPONSE</x:v>
      </x:c>
      <x:c r="D4489" s="127" t="str">
        <x:v>A</x:v>
      </x:c>
      <x:c r="E4489" s="128" t="n">
        <x:v>1</x:v>
      </x:c>
      <x:c r="F4489" s="127" t="str">
        <x:v>Survivant détenteur de la pierre</x:v>
      </x:c>
      <x:c r="G4489" s="127" t="str">
        <x:v>Choisis un contenant où je pourrai revoir cette face à l’arrivée.</x:v>
      </x:c>
      <x:c r="H4489" s="127" t="str">
        <x:v>Réponse au choix retenu ; les autres réponses ne sont pas jouées.</x:v>
      </x:c>
      <x:c r="I4489" s="127" t="str">
        <x:v>Approche disponible dans l’état réel de la scène ; accord des personnes impliquées.</x:v>
      </x:c>
      <x:c r="J4489" s="127" t="str">
        <x:v>Histoires matérielles des trophées</x:v>
      </x:c>
      <x:c r="K4489" s="130" t="n">
        <x:v>11</x:v>
      </x:c>
    </x:row>
    <x:row r="4490" ht="44" customHeight="1">
      <x:c r="A4490" s="121" t="str">
        <x:v>D6-H-TR-H08-CHOIX-B-01</x:v>
      </x:c>
      <x:c r="B4490" s="122" t="str">
        <x:v>D6-H-TR-H08</x:v>
      </x:c>
      <x:c r="C4490" s="122" t="str">
        <x:v>CHOIX</x:v>
      </x:c>
      <x:c r="D4490" s="122" t="str">
        <x:v>B</x:v>
      </x:c>
      <x:c r="E4490" s="123" t="n">
        <x:v>1</x:v>
      </x:c>
      <x:c r="F4490" s="122" t="str">
        <x:v>Joueur</x:v>
      </x:c>
      <x:c r="G4490" s="122" t="str">
        <x:v>Accepterais-tu une exposition ici, avec ton récit ?</x:v>
      </x:c>
      <x:c r="H4490" s="122" t="str">
        <x:v>Regarder la personne ou l’appui concerné ; intention, pas résultat.</x:v>
      </x:c>
      <x:c r="I4490" s="122" t="str">
        <x:v>Approche disponible dans l’état réel de la scène ; accord des personnes impliquées.</x:v>
      </x:c>
      <x:c r="J4490" s="122" t="str">
        <x:v>Histoires matérielles des trophées</x:v>
      </x:c>
      <x:c r="K4490" s="125" t="n">
        <x:v>8</x:v>
      </x:c>
    </x:row>
    <x:row r="4491" ht="44" customHeight="1">
      <x:c r="A4491" s="126" t="str">
        <x:v>D6-H-TR-H08-REPONSE-B-01</x:v>
      </x:c>
      <x:c r="B4491" s="127" t="str">
        <x:v>D6-H-TR-H08</x:v>
      </x:c>
      <x:c r="C4491" s="127" t="str">
        <x:v>REPONSE</x:v>
      </x:c>
      <x:c r="D4491" s="127" t="str">
        <x:v>B</x:v>
      </x:c>
      <x:c r="E4491" s="128" t="n">
        <x:v>1</x:v>
      </x:c>
      <x:c r="F4491" s="127" t="str">
        <x:v>Survivant détenteur de la pierre</x:v>
      </x:c>
      <x:c r="G4491" s="127" t="str">
        <x:v>Montre-moi la place et les mots retenus. Je déciderai ensuite où elle demeure.</x:v>
      </x:c>
      <x:c r="H4491" s="127" t="str">
        <x:v>Réponse au choix retenu ; les autres réponses ne sont pas jouées.</x:v>
      </x:c>
      <x:c r="I4491" s="127" t="str">
        <x:v>Approche disponible dans l’état réel de la scène ; accord des personnes impliquées.</x:v>
      </x:c>
      <x:c r="J4491" s="127" t="str">
        <x:v>Histoires matérielles des trophées</x:v>
      </x:c>
      <x:c r="K4491" s="130" t="n">
        <x:v>13</x:v>
      </x:c>
    </x:row>
    <x:row r="4492" ht="149" customHeight="1">
      <x:c r="A4492" s="121" t="str">
        <x:v>D6-H-TR-H09-OUV---01</x:v>
      </x:c>
      <x:c r="B4492" s="122" t="str">
        <x:v>D6-H-TR-H09</x:v>
      </x:c>
      <x:c r="C4492" s="122" t="str">
        <x:v>OUV</x:v>
      </x:c>
      <x:c r="D4492" s="122" t="str">
        <x:v>-</x:v>
      </x:c>
      <x:c r="E4492" s="123" t="n">
        <x:v>1</x:v>
      </x:c>
      <x:c r="F4492" s="122" t="str">
        <x:v>Isha</x:v>
      </x:c>
      <x:c r="G4492" s="122" t="str">
        <x:v>La preuve a déjà été établie. Ce cadre décide de la manière dont on la regarde.</x:v>
      </x:c>
      <x:c r="H4492" s="122" t="str">
        <x:v>Le locuteur regarde le détail matériel concerné ; clic bref ou inclinaison du masque, sans traduction lexicale inventée.</x:v>
      </x:c>
      <x:c r="I4492" s="122" t="str">
        <x:v>O4 ; preuve déjà établie par la voie ; atelier réellement accessible ; Isha présent et volontaire, ou scène différée ; conservation des quatre étapes TR-H correspondantes et de l’unique original. Aucune conversation ne complète les observations. Le témoin n’est pas convoqué automatiquement après une mort, un éloignement ou une fin d’origine incompatible ; un relevé consenti peut être consulté sans inventer une nouvelle réplique du témoin.</x:v>
      </x:c>
      <x:c r="J4492" s="122" t="str">
        <x:v>Histoires matérielles des trophées</x:v>
      </x:c>
      <x:c r="K4492" s="125" t="n">
        <x:v>16</x:v>
      </x:c>
    </x:row>
    <x:row r="4493" ht="74" customHeight="1">
      <x:c r="A4493" s="126" t="str">
        <x:v>D6-H-TR-H09-SUCCES---01</x:v>
      </x:c>
      <x:c r="B4493" s="127" t="str">
        <x:v>D6-H-TR-H09</x:v>
      </x:c>
      <x:c r="C4493" s="127" t="str">
        <x:v>SUCCES</x:v>
      </x:c>
      <x:c r="D4493" s="127" t="str">
        <x:v>-</x:v>
      </x:c>
      <x:c r="E4493" s="128" t="n">
        <x:v>1</x:v>
      </x:c>
      <x:c r="F4493" s="127" t="str">
        <x:v>Isha</x:v>
      </x:c>
      <x:c r="G4493" s="127" t="str">
        <x:v>La faute demeure visible, avec les responsabilités distinguées.</x:v>
      </x:c>
      <x:c r="H4493" s="127" t="str">
        <x:v>Après le geste final réellement réussi ; regard ou main vers son résultat visible.</x:v>
      </x:c>
      <x:c r="I4493" s="127" t="str">
        <x:v>Résultat correspondant effectivement constaté ; remplace ou supprime la ligne si choix de refus/différé/observation. Ne jamais jouer une victoire non acquise.</x:v>
      </x:c>
      <x:c r="J4493" s="127" t="str">
        <x:v>Histoires matérielles des trophées</x:v>
      </x:c>
      <x:c r="K4493" s="130" t="n">
        <x:v>8</x:v>
      </x:c>
    </x:row>
    <x:row r="4494" ht="44" customHeight="1">
      <x:c r="A4494" s="121" t="str">
        <x:v>D6-H-TR-H09-ECHEC---01</x:v>
      </x:c>
      <x:c r="B4494" s="122" t="str">
        <x:v>D6-H-TR-H09</x:v>
      </x:c>
      <x:c r="C4494" s="122" t="str">
        <x:v>ECHEC</x:v>
      </x:c>
      <x:c r="D4494" s="122" t="str">
        <x:v>-</x:v>
      </x:c>
      <x:c r="E4494" s="123" t="n">
        <x:v>1</x:v>
      </x:c>
      <x:c r="F4494" s="122" t="str">
        <x:v>Isha</x:v>
      </x:c>
      <x:c r="G4494" s="122" t="str">
        <x:v>Cette présentation retire le fait essentiel. Elle n’est pas fidèle à ce qui a été établi.</x:v>
      </x:c>
      <x:c r="H4494" s="122" t="str">
        <x:v>Au dernier état stable ; geste arrêté, aucune perte ou casse ajoutée par la réplique.</x:v>
      </x:c>
      <x:c r="I4494" s="122" t="str">
        <x:v>Échec ou blocage correspondant effectivement observé ; les dégâts, objets et positions persistent.</x:v>
      </x:c>
      <x:c r="J4494" s="122" t="str">
        <x:v>Histoires matérielles des trophées</x:v>
      </x:c>
      <x:c r="K4494" s="125" t="n">
        <x:v>16</x:v>
      </x:c>
    </x:row>
    <x:row r="4495" ht="44" customHeight="1">
      <x:c r="A4495" s="126" t="str">
        <x:v>D6-H-TR-H09-REPRISE---01</x:v>
      </x:c>
      <x:c r="B4495" s="127" t="str">
        <x:v>D6-H-TR-H09</x:v>
      </x:c>
      <x:c r="C4495" s="127" t="str">
        <x:v>REPRISE</x:v>
      </x:c>
      <x:c r="D4495" s="127" t="str">
        <x:v>-</x:v>
      </x:c>
      <x:c r="E4495" s="128" t="n">
        <x:v>1</x:v>
      </x:c>
      <x:c r="F4495" s="127" t="str">
        <x:v>Isha</x:v>
      </x:c>
      <x:c r="G4495" s="127" t="str">
        <x:v>La correspondance est montrée. Il reste la manière de rendre le récit accessible.</x:v>
      </x:c>
      <x:c r="H4495" s="127" t="str">
        <x:v>Désigne l’étape encore inachevée sans répéter les gestes déjà validés.</x:v>
      </x:c>
      <x:c r="I4495" s="127" t="str">
        <x:v>Réinteraction volontaire après interruption ; état de l’action conservé.</x:v>
      </x:c>
      <x:c r="J4495" s="127" t="str">
        <x:v>Histoires matérielles des trophées</x:v>
      </x:c>
      <x:c r="K4495" s="130" t="n">
        <x:v>13</x:v>
      </x:c>
    </x:row>
    <x:row r="4496" ht="44" customHeight="1">
      <x:c r="A4496" s="121" t="str">
        <x:v>D6-H-TR-H09-CHOIX-A-01</x:v>
      </x:c>
      <x:c r="B4496" s="122" t="str">
        <x:v>D6-H-TR-H09</x:v>
      </x:c>
      <x:c r="C4496" s="122" t="str">
        <x:v>CHOIX</x:v>
      </x:c>
      <x:c r="D4496" s="122" t="str">
        <x:v>A</x:v>
      </x:c>
      <x:c r="E4496" s="123" t="n">
        <x:v>1</x:v>
      </x:c>
      <x:c r="F4496" s="122" t="str">
        <x:v>Joueur</x:v>
      </x:c>
      <x:c r="G4496" s="122" t="str">
        <x:v>Je montre la faute dans une plaque contextualisée.</x:v>
      </x:c>
      <x:c r="H4496" s="122" t="str">
        <x:v>Regarder la personne ou l’appui concerné ; intention, pas résultat.</x:v>
      </x:c>
      <x:c r="I4496" s="122" t="str">
        <x:v>Approche disponible dans l’état réel de la scène ; accord des personnes impliquées.</x:v>
      </x:c>
      <x:c r="J4496" s="122" t="str">
        <x:v>Histoires matérielles des trophées</x:v>
      </x:c>
      <x:c r="K4496" s="125" t="n">
        <x:v>8</x:v>
      </x:c>
    </x:row>
    <x:row r="4497" ht="44" customHeight="1">
      <x:c r="A4497" s="126" t="str">
        <x:v>D6-H-TR-H09-REPONSE-A-01</x:v>
      </x:c>
      <x:c r="B4497" s="127" t="str">
        <x:v>D6-H-TR-H09</x:v>
      </x:c>
      <x:c r="C4497" s="127" t="str">
        <x:v>REPONSE</x:v>
      </x:c>
      <x:c r="D4497" s="127" t="str">
        <x:v>A</x:v>
      </x:c>
      <x:c r="E4497" s="128" t="n">
        <x:v>1</x:v>
      </x:c>
      <x:c r="F4497" s="127" t="str">
        <x:v>Isha</x:v>
      </x:c>
      <x:c r="G4497" s="127" t="str">
        <x:v>Distingue les actes de l’ancêtre des tiens. Je ne veux ni leur effacement ni leur mélange.</x:v>
      </x:c>
      <x:c r="H4497" s="127" t="str">
        <x:v>Réponse au choix retenu ; les autres réponses ne sont pas jouées.</x:v>
      </x:c>
      <x:c r="I4497" s="127" t="str">
        <x:v>Approche disponible dans l’état réel de la scène ; accord des personnes impliquées.</x:v>
      </x:c>
      <x:c r="J4497" s="127" t="str">
        <x:v>Histoires matérielles des trophées</x:v>
      </x:c>
      <x:c r="K4497" s="130" t="n">
        <x:v>16</x:v>
      </x:c>
    </x:row>
    <x:row r="4498" ht="44" customHeight="1">
      <x:c r="A4498" s="121" t="str">
        <x:v>D6-H-TR-H09-CHOIX-B-01</x:v>
      </x:c>
      <x:c r="B4498" s="122" t="str">
        <x:v>D6-H-TR-H09</x:v>
      </x:c>
      <x:c r="C4498" s="122" t="str">
        <x:v>CHOIX</x:v>
      </x:c>
      <x:c r="D4498" s="122" t="str">
        <x:v>B</x:v>
      </x:c>
      <x:c r="E4498" s="123" t="n">
        <x:v>1</x:v>
      </x:c>
      <x:c r="F4498" s="122" t="str">
        <x:v>Joueur</x:v>
      </x:c>
      <x:c r="G4498" s="122" t="str">
        <x:v>L’original sera dans une archive accessible.</x:v>
      </x:c>
      <x:c r="H4498" s="122" t="str">
        <x:v>Regarder la personne ou l’appui concerné ; intention, pas résultat.</x:v>
      </x:c>
      <x:c r="I4498" s="122" t="str">
        <x:v>Approche disponible dans l’état réel de la scène ; accord des personnes impliquées.</x:v>
      </x:c>
      <x:c r="J4498" s="122" t="str">
        <x:v>Histoires matérielles des trophées</x:v>
      </x:c>
      <x:c r="K4498" s="125" t="n">
        <x:v>6</x:v>
      </x:c>
    </x:row>
    <x:row r="4499" ht="44" customHeight="1">
      <x:c r="A4499" s="126" t="str">
        <x:v>D6-H-TR-H09-REPONSE-B-01</x:v>
      </x:c>
      <x:c r="B4499" s="127" t="str">
        <x:v>D6-H-TR-H09</x:v>
      </x:c>
      <x:c r="C4499" s="127" t="str">
        <x:v>REPONSE</x:v>
      </x:c>
      <x:c r="D4499" s="127" t="str">
        <x:v>B</x:v>
      </x:c>
      <x:c r="E4499" s="128" t="n">
        <x:v>1</x:v>
      </x:c>
      <x:c r="F4499" s="127" t="str">
        <x:v>Isha</x:v>
      </x:c>
      <x:c r="G4499" s="127" t="str">
        <x:v>Alors indique clairement où le voir. L’accès doit exister au-delà de cette conversation.</x:v>
      </x:c>
      <x:c r="H4499" s="127" t="str">
        <x:v>Réponse au choix retenu ; les autres réponses ne sont pas jouées.</x:v>
      </x:c>
      <x:c r="I4499" s="127" t="str">
        <x:v>Approche disponible dans l’état réel de la scène ; accord des personnes impliquées.</x:v>
      </x:c>
      <x:c r="J4499" s="127" t="str">
        <x:v>Histoires matérielles des trophées</x:v>
      </x:c>
      <x:c r="K4499" s="130" t="n">
        <x:v>13</x:v>
      </x:c>
    </x:row>
    <x:row r="4500" ht="164" customHeight="1">
      <x:c r="A4500" s="121" t="str">
        <x:v>D6-H-TR-H10-OUV---01</x:v>
      </x:c>
      <x:c r="B4500" s="122" t="str">
        <x:v>D6-H-TR-H10</x:v>
      </x:c>
      <x:c r="C4500" s="122" t="str">
        <x:v>OUV</x:v>
      </x:c>
      <x:c r="D4500" s="122" t="str">
        <x:v>-</x:v>
      </x:c>
      <x:c r="E4500" s="123" t="n">
        <x:v>1</x:v>
      </x:c>
      <x:c r="F4500" s="122" t="str">
        <x:v>Leka</x:v>
      </x:c>
      <x:c r="G4500" s="122" t="str">
        <x:v>Ce repère vient de Mara. Avant de lui donner une place, retrouve ce qu’elle a accepté d’en faire.</x:v>
      </x:c>
      <x:c r="H4500" s="122" t="str">
        <x:v>Le locuteur regarde le détail matériel concerné ; clic bref ou inclinaison du masque, sans traduction lexicale inventée.</x:v>
      </x:c>
      <x:c r="I4500" s="122" t="str">
        <x:v>O5 après PLAN13/O5-M19 ; don ou prêt explicite ; départ EXP10/O5-M24 conservé ; atelier réellement accessible ; Leka présent et volontaire, ou scène différée ; conservation des quatre étapes TR-H correspondantes et de l’unique original. Aucune conversation ne complète les observations. La variante qui évoque le départ exige O5-M24/EXP10 : embarquement ET départ sur son transport observés. Avant ce jalon, dire seulement que la route de Mara lui appartient, sans annoncer un départ accompli.</x:v>
      </x:c>
      <x:c r="J4500" s="122" t="str">
        <x:v>Histoires matérielles des trophées</x:v>
      </x:c>
      <x:c r="K4500" s="125" t="n">
        <x:v>18</x:v>
      </x:c>
    </x:row>
    <x:row r="4501" ht="74" customHeight="1">
      <x:c r="A4501" s="126" t="str">
        <x:v>D6-H-TR-H10-SUCCES---01</x:v>
      </x:c>
      <x:c r="B4501" s="127" t="str">
        <x:v>D6-H-TR-H10</x:v>
      </x:c>
      <x:c r="C4501" s="127" t="str">
        <x:v>SUCCES</x:v>
      </x:c>
      <x:c r="D4501" s="127" t="str">
        <x:v>-</x:v>
      </x:c>
      <x:c r="E4501" s="128" t="n">
        <x:v>1</x:v>
      </x:c>
      <x:c r="F4501" s="127" t="str">
        <x:v>Leka</x:v>
      </x:c>
      <x:c r="G4501" s="127" t="str">
        <x:v>La présentation ou la restitution respecte son accord ; sa propre route reste distincte de la tienne.</x:v>
      </x:c>
      <x:c r="H4501" s="127" t="str">
        <x:v>Après le geste final réellement réussi ; regard ou main vers son résultat visible.</x:v>
      </x:c>
      <x:c r="I4501" s="127" t="str">
        <x:v>Résultat correspondant effectivement constaté ; remplace ou supprime la ligne si choix de refus/différé/observation. Ne jamais jouer une victoire non acquise.</x:v>
      </x:c>
      <x:c r="J4501" s="127" t="str">
        <x:v>Histoires matérielles des trophées</x:v>
      </x:c>
      <x:c r="K4501" s="130" t="n">
        <x:v>17</x:v>
      </x:c>
    </x:row>
    <x:row r="4502" ht="44" customHeight="1">
      <x:c r="A4502" s="121" t="str">
        <x:v>D6-H-TR-H10-ECHEC---01</x:v>
      </x:c>
      <x:c r="B4502" s="122" t="str">
        <x:v>D6-H-TR-H10</x:v>
      </x:c>
      <x:c r="C4502" s="122" t="str">
        <x:v>ECHEC</x:v>
      </x:c>
      <x:c r="D4502" s="122" t="str">
        <x:v>-</x:v>
      </x:c>
      <x:c r="E4502" s="123" t="n">
        <x:v>1</x:v>
      </x:c>
      <x:c r="F4502" s="122" t="str">
        <x:v>Leka</x:v>
      </x:c>
      <x:c r="G4502" s="122" t="str">
        <x:v>Ce message n’accorde pas ce nouvel usage. L’objet attend ton autre choix.</x:v>
      </x:c>
      <x:c r="H4502" s="122" t="str">
        <x:v>Au dernier état stable ; geste arrêté, aucune perte ou casse ajoutée par la réplique.</x:v>
      </x:c>
      <x:c r="I4502" s="122" t="str">
        <x:v>Échec ou blocage correspondant effectivement observé ; les dégâts, objets et positions persistent.</x:v>
      </x:c>
      <x:c r="J4502" s="122" t="str">
        <x:v>Histoires matérielles des trophées</x:v>
      </x:c>
      <x:c r="K4502" s="125" t="n">
        <x:v>12</x:v>
      </x:c>
    </x:row>
    <x:row r="4503" ht="44" customHeight="1">
      <x:c r="A4503" s="126" t="str">
        <x:v>D6-H-TR-H10-REPRISE---01</x:v>
      </x:c>
      <x:c r="B4503" s="127" t="str">
        <x:v>D6-H-TR-H10</x:v>
      </x:c>
      <x:c r="C4503" s="127" t="str">
        <x:v>REPRISE</x:v>
      </x:c>
      <x:c r="D4503" s="127" t="str">
        <x:v>-</x:v>
      </x:c>
      <x:c r="E4503" s="128" t="n">
        <x:v>1</x:v>
      </x:c>
      <x:c r="F4503" s="127" t="str">
        <x:v>Leka</x:v>
      </x:c>
      <x:c r="G4503" s="127" t="str">
        <x:v>Le trajet est déplié. Nous devons encore lire sa condition avant de choisir sa place.</x:v>
      </x:c>
      <x:c r="H4503" s="127" t="str">
        <x:v>Désigne l’étape encore inachevée sans répéter les gestes déjà validés.</x:v>
      </x:c>
      <x:c r="I4503" s="127" t="str">
        <x:v>Réinteraction volontaire après interruption ; état de l’action conservé.</x:v>
      </x:c>
      <x:c r="J4503" s="127" t="str">
        <x:v>Histoires matérielles des trophées</x:v>
      </x:c>
      <x:c r="K4503" s="130" t="n">
        <x:v>15</x:v>
      </x:c>
    </x:row>
    <x:row r="4504" ht="44" customHeight="1">
      <x:c r="A4504" s="121" t="str">
        <x:v>D6-H-TR-H10-CHOIX-A-01</x:v>
      </x:c>
      <x:c r="B4504" s="122" t="str">
        <x:v>D6-H-TR-H10</x:v>
      </x:c>
      <x:c r="C4504" s="122" t="str">
        <x:v>CHOIX</x:v>
      </x:c>
      <x:c r="D4504" s="122" t="str">
        <x:v>A</x:v>
      </x:c>
      <x:c r="E4504" s="123" t="n">
        <x:v>1</x:v>
      </x:c>
      <x:c r="F4504" s="122" t="str">
        <x:v>Joueur</x:v>
      </x:c>
      <x:c r="G4504" s="122" t="str">
        <x:v>Je l’expose si le don ou le prêt le permet.</x:v>
      </x:c>
      <x:c r="H4504" s="122" t="str">
        <x:v>Regarder la personne ou l’appui concerné ; intention, pas résultat.</x:v>
      </x:c>
      <x:c r="I4504" s="122" t="str">
        <x:v>Approche disponible dans l’état réel de la scène ; accord des personnes impliquées.</x:v>
      </x:c>
      <x:c r="J4504" s="122" t="str">
        <x:v>Histoires matérielles des trophées</x:v>
      </x:c>
      <x:c r="K4504" s="125" t="n">
        <x:v>10</x:v>
      </x:c>
    </x:row>
    <x:row r="4505" ht="44" customHeight="1">
      <x:c r="A4505" s="126" t="str">
        <x:v>D6-H-TR-H10-REPONSE-A-01</x:v>
      </x:c>
      <x:c r="B4505" s="127" t="str">
        <x:v>D6-H-TR-H10</x:v>
      </x:c>
      <x:c r="C4505" s="127" t="str">
        <x:v>REPONSE</x:v>
      </x:c>
      <x:c r="D4505" s="127" t="str">
        <x:v>A</x:v>
      </x:c>
      <x:c r="E4505" s="128" t="n">
        <x:v>1</x:v>
      </x:c>
      <x:c r="F4505" s="127" t="str">
        <x:v>Leka</x:v>
      </x:c>
      <x:c r="G4505" s="127" t="str">
        <x:v>La route partagée et la condition de garde resteront visibles ensemble.</x:v>
      </x:c>
      <x:c r="H4505" s="127" t="str">
        <x:v>Réponse au choix retenu ; les autres réponses ne sont pas jouées.</x:v>
      </x:c>
      <x:c r="I4505" s="127" t="str">
        <x:v>Approche disponible dans l’état réel de la scène ; accord des personnes impliquées.</x:v>
      </x:c>
      <x:c r="J4505" s="127" t="str">
        <x:v>Histoires matérielles des trophées</x:v>
      </x:c>
      <x:c r="K4505" s="130" t="n">
        <x:v>11</x:v>
      </x:c>
    </x:row>
    <x:row r="4506" ht="44" customHeight="1">
      <x:c r="A4506" s="121" t="str">
        <x:v>D6-H-TR-H10-CHOIX-B-01</x:v>
      </x:c>
      <x:c r="B4506" s="122" t="str">
        <x:v>D6-H-TR-H10</x:v>
      </x:c>
      <x:c r="C4506" s="122" t="str">
        <x:v>CHOIX</x:v>
      </x:c>
      <x:c r="D4506" s="122" t="str">
        <x:v>B</x:v>
      </x:c>
      <x:c r="E4506" s="123" t="n">
        <x:v>1</x:v>
      </x:c>
      <x:c r="F4506" s="122" t="str">
        <x:v>Joueur</x:v>
      </x:c>
      <x:c r="G4506" s="122" t="str">
        <x:v>Je prépare sa restitution et garde le relevé autorisé.</x:v>
      </x:c>
      <x:c r="H4506" s="122" t="str">
        <x:v>Regarder la personne ou l’appui concerné ; intention, pas résultat.</x:v>
      </x:c>
      <x:c r="I4506" s="122" t="str">
        <x:v>Approche disponible dans l’état réel de la scène ; accord des personnes impliquées.</x:v>
      </x:c>
      <x:c r="J4506" s="122" t="str">
        <x:v>Histoires matérielles des trophées</x:v>
      </x:c>
      <x:c r="K4506" s="125" t="n">
        <x:v>9</x:v>
      </x:c>
    </x:row>
    <x:row r="4507" ht="44" customHeight="1">
      <x:c r="A4507" s="126" t="str">
        <x:v>D6-H-TR-H10-REPONSE-B-01</x:v>
      </x:c>
      <x:c r="B4507" s="127" t="str">
        <x:v>D6-H-TR-H10</x:v>
      </x:c>
      <x:c r="C4507" s="127" t="str">
        <x:v>REPONSE</x:v>
      </x:c>
      <x:c r="D4507" s="127" t="str">
        <x:v>B</x:v>
      </x:c>
      <x:c r="E4507" s="128" t="n">
        <x:v>1</x:v>
      </x:c>
      <x:c r="F4507" s="127" t="str">
        <x:v>Leka</x:v>
      </x:c>
      <x:c r="G4507" s="127" t="str">
        <x:v>Le souvenir peut rester après le départ de l’original.</x:v>
      </x:c>
      <x:c r="H4507" s="127" t="str">
        <x:v>Réponse au choix retenu ; les autres réponses ne sont pas jouées.</x:v>
      </x:c>
      <x:c r="I4507" s="127" t="str">
        <x:v>Approche disponible dans l’état réel de la scène ; accord des personnes impliquées.</x:v>
      </x:c>
      <x:c r="J4507" s="127" t="str">
        <x:v>Histoires matérielles des trophées</x:v>
      </x:c>
      <x:c r="K4507" s="130" t="n">
        <x:v>9</x:v>
      </x:c>
    </x:row>
    <x:row r="4508" ht="104" customHeight="1">
      <x:c r="A4508" s="121" t="str">
        <x:v>D6-H-TR-H11-OUV---01</x:v>
      </x:c>
      <x:c r="B4508" s="122" t="str">
        <x:v>D6-H-TR-H11</x:v>
      </x:c>
      <x:c r="C4508" s="122" t="str">
        <x:v>OUV</x:v>
      </x:c>
      <x:c r="D4508" s="122" t="str">
        <x:v>-</x:v>
      </x:c>
      <x:c r="E4508" s="123" t="n">
        <x:v>1</x:v>
      </x:c>
      <x:c r="F4508" s="122" t="str">
        <x:v>Doran</x:v>
      </x:c>
      <x:c r="G4508" s="122" t="str">
        <x:v>La pièce est revenue avec ce voyage. Nous comparerons sa trace sans prétendre savoir tout ce qui sépare les deux vues.</x:v>
      </x:c>
      <x:c r="H4508" s="122" t="str">
        <x:v>Le locuteur regarde le détail matériel concerné ; clic bref ou inclinaison du masque, sans traduction lexicale inventée.</x:v>
      </x:c>
      <x:c r="I4508" s="122" t="str">
        <x:v>Cinq conditions Warp satisfaites ; retour engagé accompli ; atelier réellement accessible ; Doran présent et volontaire, ou scène différée ; conservation des quatre étapes TR-H correspondantes et de l’unique original. Aucune conversation ne complète les observations.</x:v>
      </x:c>
      <x:c r="J4508" s="122" t="str">
        <x:v>Histoires matérielles des trophées</x:v>
      </x:c>
      <x:c r="K4508" s="125" t="n">
        <x:v>21</x:v>
      </x:c>
    </x:row>
    <x:row r="4509" ht="74" customHeight="1">
      <x:c r="A4509" s="126" t="str">
        <x:v>D6-H-TR-H11-SUCCES---01</x:v>
      </x:c>
      <x:c r="B4509" s="127" t="str">
        <x:v>D6-H-TR-H11</x:v>
      </x:c>
      <x:c r="C4509" s="127" t="str">
        <x:v>SUCCES</x:v>
      </x:c>
      <x:c r="D4509" s="127" t="str">
        <x:v>-</x:v>
      </x:c>
      <x:c r="E4509" s="128" t="n">
        <x:v>1</x:v>
      </x:c>
      <x:c r="F4509" s="127" t="str">
        <x:v>Doran</x:v>
      </x:c>
      <x:c r="G4509" s="127" t="str">
        <x:v>Un seul original porte ces observations. Une autre visite ne crée pas une seconde prise.</x:v>
      </x:c>
      <x:c r="H4509" s="127" t="str">
        <x:v>Après le geste final réellement réussi ; regard ou main vers son résultat visible.</x:v>
      </x:c>
      <x:c r="I4509" s="127" t="str">
        <x:v>Résultat correspondant effectivement constaté ; remplace ou supprime la ligne si choix de refus/différé/observation. Ne jamais jouer une victoire non acquise.</x:v>
      </x:c>
      <x:c r="J4509" s="127" t="str">
        <x:v>Histoires matérielles des trophées</x:v>
      </x:c>
      <x:c r="K4509" s="130" t="n">
        <x:v>15</x:v>
      </x:c>
    </x:row>
    <x:row r="4510" ht="44" customHeight="1">
      <x:c r="A4510" s="121" t="str">
        <x:v>D6-H-TR-H11-ECHEC---01</x:v>
      </x:c>
      <x:c r="B4510" s="122" t="str">
        <x:v>D6-H-TR-H11</x:v>
      </x:c>
      <x:c r="C4510" s="122" t="str">
        <x:v>ECHEC</x:v>
      </x:c>
      <x:c r="D4510" s="122" t="str">
        <x:v>-</x:v>
      </x:c>
      <x:c r="E4510" s="123" t="n">
        <x:v>1</x:v>
      </x:c>
      <x:c r="F4510" s="122" t="str">
        <x:v>Doran</x:v>
      </x:c>
      <x:c r="G4510" s="122" t="str">
        <x:v>Les vues ne portent pas la même provenance. On ne peut pas les confondre.</x:v>
      </x:c>
      <x:c r="H4510" s="122" t="str">
        <x:v>Au dernier état stable ; geste arrêté, aucune perte ou casse ajoutée par la réplique.</x:v>
      </x:c>
      <x:c r="I4510" s="122" t="str">
        <x:v>Échec ou blocage correspondant effectivement observé ; les dégâts, objets et positions persistent.</x:v>
      </x:c>
      <x:c r="J4510" s="122" t="str">
        <x:v>Histoires matérielles des trophées</x:v>
      </x:c>
      <x:c r="K4510" s="125" t="n">
        <x:v>14</x:v>
      </x:c>
    </x:row>
    <x:row r="4511" ht="44" customHeight="1">
      <x:c r="A4511" s="126" t="str">
        <x:v>D6-H-TR-H11-REPRISE---01</x:v>
      </x:c>
      <x:c r="B4511" s="127" t="str">
        <x:v>D6-H-TR-H11</x:v>
      </x:c>
      <x:c r="C4511" s="127" t="str">
        <x:v>REPRISE</x:v>
      </x:c>
      <x:c r="D4511" s="127" t="str">
        <x:v>-</x:v>
      </x:c>
      <x:c r="E4511" s="128" t="n">
        <x:v>1</x:v>
      </x:c>
      <x:c r="F4511" s="127" t="str">
        <x:v>Doran</x:v>
      </x:c>
      <x:c r="G4511" s="127" t="str">
        <x:v>Le voyage est identifié. Il reste à placer la question que la comparaison laisse ouverte.</x:v>
      </x:c>
      <x:c r="H4511" s="127" t="str">
        <x:v>Désigne l’étape encore inachevée sans répéter les gestes déjà validés.</x:v>
      </x:c>
      <x:c r="I4511" s="127" t="str">
        <x:v>Réinteraction volontaire après interruption ; état de l’action conservé.</x:v>
      </x:c>
      <x:c r="J4511" s="127" t="str">
        <x:v>Histoires matérielles des trophées</x:v>
      </x:c>
      <x:c r="K4511" s="130" t="n">
        <x:v>15</x:v>
      </x:c>
    </x:row>
    <x:row r="4512" ht="44" customHeight="1">
      <x:c r="A4512" s="121" t="str">
        <x:v>D6-H-TR-H11-CHOIX-A-01</x:v>
      </x:c>
      <x:c r="B4512" s="122" t="str">
        <x:v>D6-H-TR-H11</x:v>
      </x:c>
      <x:c r="C4512" s="122" t="str">
        <x:v>CHOIX</x:v>
      </x:c>
      <x:c r="D4512" s="122" t="str">
        <x:v>A</x:v>
      </x:c>
      <x:c r="E4512" s="123" t="n">
        <x:v>1</x:v>
      </x:c>
      <x:c r="F4512" s="122" t="str">
        <x:v>Joueur</x:v>
      </x:c>
      <x:c r="G4512" s="122" t="str">
        <x:v>Je montre les deux observations avec leur provenance.</x:v>
      </x:c>
      <x:c r="H4512" s="122" t="str">
        <x:v>Regarder la personne ou l’appui concerné ; intention, pas résultat.</x:v>
      </x:c>
      <x:c r="I4512" s="122" t="str">
        <x:v>Approche disponible dans l’état réel de la scène ; accord des personnes impliquées.</x:v>
      </x:c>
      <x:c r="J4512" s="122" t="str">
        <x:v>Histoires matérielles des trophées</x:v>
      </x:c>
      <x:c r="K4512" s="125" t="n">
        <x:v>8</x:v>
      </x:c>
    </x:row>
    <x:row r="4513" ht="44" customHeight="1">
      <x:c r="A4513" s="126" t="str">
        <x:v>D6-H-TR-H11-REPONSE-A-01</x:v>
      </x:c>
      <x:c r="B4513" s="127" t="str">
        <x:v>D6-H-TR-H11</x:v>
      </x:c>
      <x:c r="C4513" s="127" t="str">
        <x:v>REPONSE</x:v>
      </x:c>
      <x:c r="D4513" s="127" t="str">
        <x:v>A</x:v>
      </x:c>
      <x:c r="E4513" s="128" t="n">
        <x:v>1</x:v>
      </x:c>
      <x:c r="F4513" s="127" t="str">
        <x:v>Doran</x:v>
      </x:c>
      <x:c r="G4513" s="127" t="str">
        <x:v>Les différences resteront à côté des ressemblances ; chacune vient de son propre relevé.</x:v>
      </x:c>
      <x:c r="H4513" s="127" t="str">
        <x:v>Réponse au choix retenu ; les autres réponses ne sont pas jouées.</x:v>
      </x:c>
      <x:c r="I4513" s="127" t="str">
        <x:v>Approche disponible dans l’état réel de la scène ; accord des personnes impliquées.</x:v>
      </x:c>
      <x:c r="J4513" s="127" t="str">
        <x:v>Histoires matérielles des trophées</x:v>
      </x:c>
      <x:c r="K4513" s="130" t="n">
        <x:v>14</x:v>
      </x:c>
    </x:row>
    <x:row r="4514" ht="44" customHeight="1">
      <x:c r="A4514" s="121" t="str">
        <x:v>D6-H-TR-H11-CHOIX-B-01</x:v>
      </x:c>
      <x:c r="B4514" s="122" t="str">
        <x:v>D6-H-TR-H11</x:v>
      </x:c>
      <x:c r="C4514" s="122" t="str">
        <x:v>CHOIX</x:v>
      </x:c>
      <x:c r="D4514" s="122" t="str">
        <x:v>B</x:v>
      </x:c>
      <x:c r="E4514" s="123" t="n">
        <x:v>1</x:v>
      </x:c>
      <x:c r="F4514" s="122" t="str">
        <x:v>Joueur</x:v>
      </x:c>
      <x:c r="G4514" s="122" t="str">
        <x:v>Je garde l’original et la question dans l’archive.</x:v>
      </x:c>
      <x:c r="H4514" s="122" t="str">
        <x:v>Regarder la personne ou l’appui concerné ; intention, pas résultat.</x:v>
      </x:c>
      <x:c r="I4514" s="122" t="str">
        <x:v>Approche disponible dans l’état réel de la scène ; accord des personnes impliquées.</x:v>
      </x:c>
      <x:c r="J4514" s="122" t="str">
        <x:v>Histoires matérielles des trophées</x:v>
      </x:c>
      <x:c r="K4514" s="125" t="n">
        <x:v>8</x:v>
      </x:c>
    </x:row>
    <x:row r="4515" ht="44" customHeight="1">
      <x:c r="A4515" s="126" t="str">
        <x:v>D6-H-TR-H11-REPONSE-B-01</x:v>
      </x:c>
      <x:c r="B4515" s="127" t="str">
        <x:v>D6-H-TR-H11</x:v>
      </x:c>
      <x:c r="C4515" s="127" t="str">
        <x:v>REPONSE</x:v>
      </x:c>
      <x:c r="D4515" s="127" t="str">
        <x:v>B</x:v>
      </x:c>
      <x:c r="E4515" s="128" t="n">
        <x:v>1</x:v>
      </x:c>
      <x:c r="F4515" s="127" t="str">
        <x:v>Doran</x:v>
      </x:c>
      <x:c r="G4515" s="127" t="str">
        <x:v>La partie inconnue y gardera sa place, même si personne ne répond aujourd’hui.</x:v>
      </x:c>
      <x:c r="H4515" s="127" t="str">
        <x:v>Réponse au choix retenu ; les autres réponses ne sont pas jouées.</x:v>
      </x:c>
      <x:c r="I4515" s="127" t="str">
        <x:v>Approche disponible dans l’état réel de la scène ; accord des personnes impliquées.</x:v>
      </x:c>
      <x:c r="J4515" s="127" t="str">
        <x:v>Histoires matérielles des trophées</x:v>
      </x:c>
      <x:c r="K4515" s="130" t="n">
        <x:v>13</x:v>
      </x:c>
    </x:row>
    <x:row r="4516" ht="104" customHeight="1">
      <x:c r="A4516" s="121" t="str">
        <x:v>D6-H-TR-H12-OUV---01</x:v>
      </x:c>
      <x:c r="B4516" s="122" t="str">
        <x:v>D6-H-TR-H12</x:v>
      </x:c>
      <x:c r="C4516" s="122" t="str">
        <x:v>OUV</x:v>
      </x:c>
      <x:c r="D4516" s="122" t="str">
        <x:v>-</x:v>
      </x:c>
      <x:c r="E4516" s="123" t="n">
        <x:v>1</x:v>
      </x:c>
      <x:c r="F4516" s="122" t="str">
        <x:v>Varo</x:v>
      </x:c>
      <x:c r="G4516" s="122" t="str">
        <x:v>Ce morceau est revenu après l’interruption du duel. Qu’il montre ce choix sans finir le combat à ta place.</x:v>
      </x:c>
      <x:c r="H4516" s="122" t="str">
        <x:v>Le locuteur regarde le détail matériel concerné ; clic bref ou inclinaison du masque, sans traduction lexicale inventée.</x:v>
      </x:c>
      <x:c r="I4516" s="122" t="str">
        <x:v>Duel réellement interrompu ; objet acquis selon le scénario ; atelier réellement accessible ; Varo présent et volontaire, ou scène différée ; conservation des quatre étapes TR-H correspondantes et de l’unique original. Aucune conversation ne complète les observations.</x:v>
      </x:c>
      <x:c r="J4516" s="122" t="str">
        <x:v>Histoires matérielles des trophées</x:v>
      </x:c>
      <x:c r="K4516" s="125" t="n">
        <x:v>19</x:v>
      </x:c>
    </x:row>
    <x:row r="4517" ht="74" customHeight="1">
      <x:c r="A4517" s="126" t="str">
        <x:v>D6-H-TR-H12-SUCCES---01</x:v>
      </x:c>
      <x:c r="B4517" s="127" t="str">
        <x:v>D6-H-TR-H12</x:v>
      </x:c>
      <x:c r="C4517" s="127" t="str">
        <x:v>SUCCES</x:v>
      </x:c>
      <x:c r="D4517" s="127" t="str">
        <x:v>-</x:v>
      </x:c>
      <x:c r="E4517" s="128" t="n">
        <x:v>1</x:v>
      </x:c>
      <x:c r="F4517" s="127" t="str">
        <x:v>Varo</x:v>
      </x:c>
      <x:c r="G4517" s="127" t="str">
        <x:v>La décision est racontée ; le duel reste interrompu.</x:v>
      </x:c>
      <x:c r="H4517" s="127" t="str">
        <x:v>Après le geste final réellement réussi ; regard ou main vers son résultat visible.</x:v>
      </x:c>
      <x:c r="I4517" s="127" t="str">
        <x:v>Résultat correspondant effectivement constaté ; remplace ou supprime la ligne si choix de refus/différé/observation. Ne jamais jouer une victoire non acquise.</x:v>
      </x:c>
      <x:c r="J4517" s="127" t="str">
        <x:v>Histoires matérielles des trophées</x:v>
      </x:c>
      <x:c r="K4517" s="130" t="n">
        <x:v>9</x:v>
      </x:c>
    </x:row>
    <x:row r="4518" ht="44" customHeight="1">
      <x:c r="A4518" s="121" t="str">
        <x:v>D6-H-TR-H12-ECHEC---01</x:v>
      </x:c>
      <x:c r="B4518" s="122" t="str">
        <x:v>D6-H-TR-H12</x:v>
      </x:c>
      <x:c r="C4518" s="122" t="str">
        <x:v>ECHEC</x:v>
      </x:c>
      <x:c r="D4518" s="122" t="str">
        <x:v>-</x:v>
      </x:c>
      <x:c r="E4518" s="123" t="n">
        <x:v>1</x:v>
      </x:c>
      <x:c r="F4518" s="122" t="str">
        <x:v>Varo</x:v>
      </x:c>
      <x:c r="G4518" s="122" t="str">
        <x:v>Ton montage va jusqu’à un coup qui n’a jamais été porté. Arrête-le au fait connu.</x:v>
      </x:c>
      <x:c r="H4518" s="122" t="str">
        <x:v>Au dernier état stable ; geste arrêté, aucune perte ou casse ajoutée par la réplique.</x:v>
      </x:c>
      <x:c r="I4518" s="122" t="str">
        <x:v>Échec ou blocage correspondant effectivement observé ; les dégâts, objets et positions persistent.</x:v>
      </x:c>
      <x:c r="J4518" s="122" t="str">
        <x:v>Histoires matérielles des trophées</x:v>
      </x:c>
      <x:c r="K4518" s="125" t="n">
        <x:v>15</x:v>
      </x:c>
    </x:row>
    <x:row r="4519" ht="44" customHeight="1">
      <x:c r="A4519" s="126" t="str">
        <x:v>D6-H-TR-H12-REPRISE---01</x:v>
      </x:c>
      <x:c r="B4519" s="127" t="str">
        <x:v>D6-H-TR-H12</x:v>
      </x:c>
      <x:c r="C4519" s="127" t="str">
        <x:v>REPRISE</x:v>
      </x:c>
      <x:c r="D4519" s="127" t="str">
        <x:v>-</x:v>
      </x:c>
      <x:c r="E4519" s="128" t="n">
        <x:v>1</x:v>
      </x:c>
      <x:c r="F4519" s="127" t="str">
        <x:v>Varo</x:v>
      </x:c>
      <x:c r="G4519" s="127" t="str">
        <x:v>La limite est visible. Reprenons au moment qui a changé le retour.</x:v>
      </x:c>
      <x:c r="H4519" s="127" t="str">
        <x:v>Désigne l’étape encore inachevée sans répéter les gestes déjà validés.</x:v>
      </x:c>
      <x:c r="I4519" s="127" t="str">
        <x:v>Réinteraction volontaire après interruption ; état de l’action conservé.</x:v>
      </x:c>
      <x:c r="J4519" s="127" t="str">
        <x:v>Histoires matérielles des trophées</x:v>
      </x:c>
      <x:c r="K4519" s="130" t="n">
        <x:v>12</x:v>
      </x:c>
    </x:row>
    <x:row r="4520" ht="44" customHeight="1">
      <x:c r="A4520" s="121" t="str">
        <x:v>D6-H-TR-H12-CHOIX-A-01</x:v>
      </x:c>
      <x:c r="B4520" s="122" t="str">
        <x:v>D6-H-TR-H12</x:v>
      </x:c>
      <x:c r="C4520" s="122" t="str">
        <x:v>CHOIX</x:v>
      </x:c>
      <x:c r="D4520" s="122" t="str">
        <x:v>A</x:v>
      </x:c>
      <x:c r="E4520" s="123" t="n">
        <x:v>1</x:v>
      </x:c>
      <x:c r="F4520" s="122" t="str">
        <x:v>Joueur</x:v>
      </x:c>
      <x:c r="G4520" s="122" t="str">
        <x:v>Une niche sobre, avec le moment du repli.</x:v>
      </x:c>
      <x:c r="H4520" s="122" t="str">
        <x:v>Regarder la personne ou l’appui concerné ; intention, pas résultat.</x:v>
      </x:c>
      <x:c r="I4520" s="122" t="str">
        <x:v>Approche disponible dans l’état réel de la scène ; accord des personnes impliquées.</x:v>
      </x:c>
      <x:c r="J4520" s="122" t="str">
        <x:v>Histoires matérielles des trophées</x:v>
      </x:c>
      <x:c r="K4520" s="125" t="n">
        <x:v>8</x:v>
      </x:c>
    </x:row>
    <x:row r="4521" ht="44" customHeight="1">
      <x:c r="A4521" s="126" t="str">
        <x:v>D6-H-TR-H12-REPONSE-A-01</x:v>
      </x:c>
      <x:c r="B4521" s="127" t="str">
        <x:v>D6-H-TR-H12</x:v>
      </x:c>
      <x:c r="C4521" s="127" t="str">
        <x:v>REPONSE</x:v>
      </x:c>
      <x:c r="D4521" s="127" t="str">
        <x:v>A</x:v>
      </x:c>
      <x:c r="E4521" s="128" t="n">
        <x:v>1</x:v>
      </x:c>
      <x:c r="F4521" s="127" t="str">
        <x:v>Varo</x:v>
      </x:c>
      <x:c r="G4521" s="127" t="str">
        <x:v>Place le début et l’interruption avant ton récit du retour.</x:v>
      </x:c>
      <x:c r="H4521" s="127" t="str">
        <x:v>Réponse au choix retenu ; les autres réponses ne sont pas jouées.</x:v>
      </x:c>
      <x:c r="I4521" s="127" t="str">
        <x:v>Approche disponible dans l’état réel de la scène ; accord des personnes impliquées.</x:v>
      </x:c>
      <x:c r="J4521" s="127" t="str">
        <x:v>Histoires matérielles des trophées</x:v>
      </x:c>
      <x:c r="K4521" s="130" t="n">
        <x:v>10</x:v>
      </x:c>
    </x:row>
    <x:row r="4522" ht="44" customHeight="1">
      <x:c r="A4522" s="121" t="str">
        <x:v>D6-H-TR-H12-CHOIX-B-01</x:v>
      </x:c>
      <x:c r="B4522" s="122" t="str">
        <x:v>D6-H-TR-H12</x:v>
      </x:c>
      <x:c r="C4522" s="122" t="str">
        <x:v>CHOIX</x:v>
      </x:c>
      <x:c r="D4522" s="122" t="str">
        <x:v>B</x:v>
      </x:c>
      <x:c r="E4522" s="123" t="n">
        <x:v>1</x:v>
      </x:c>
      <x:c r="F4522" s="122" t="str">
        <x:v>Joueur</x:v>
      </x:c>
      <x:c r="G4522" s="122" t="str">
        <x:v>Je le conserve au coffre avec les faits de l’épreuve.</x:v>
      </x:c>
      <x:c r="H4522" s="122" t="str">
        <x:v>Regarder la personne ou l’appui concerné ; intention, pas résultat.</x:v>
      </x:c>
      <x:c r="I4522" s="122" t="str">
        <x:v>Approche disponible dans l’état réel de la scène ; accord des personnes impliquées.</x:v>
      </x:c>
      <x:c r="J4522" s="122" t="str">
        <x:v>Histoires matérielles des trophées</x:v>
      </x:c>
      <x:c r="K4522" s="125" t="n">
        <x:v>10</x:v>
      </x:c>
    </x:row>
    <x:row r="4523" ht="44" customHeight="1">
      <x:c r="A4523" s="126" t="str">
        <x:v>D6-H-TR-H12-REPONSE-B-01</x:v>
      </x:c>
      <x:c r="B4523" s="127" t="str">
        <x:v>D6-H-TR-H12</x:v>
      </x:c>
      <x:c r="C4523" s="127" t="str">
        <x:v>REPONSE</x:v>
      </x:c>
      <x:c r="D4523" s="127" t="str">
        <x:v>B</x:v>
      </x:c>
      <x:c r="E4523" s="128" t="n">
        <x:v>1</x:v>
      </x:c>
      <x:c r="F4523" s="127" t="str">
        <x:v>Varo</x:v>
      </x:c>
      <x:c r="G4523" s="127" t="str">
        <x:v>Il pourra servir à un autre exercice sans devenir une victoire.</x:v>
      </x:c>
      <x:c r="H4523" s="127" t="str">
        <x:v>Réponse au choix retenu ; les autres réponses ne sont pas jouées.</x:v>
      </x:c>
      <x:c r="I4523" s="127" t="str">
        <x:v>Approche disponible dans l’état réel de la scène ; accord des personnes impliquées.</x:v>
      </x:c>
      <x:c r="J4523" s="127" t="str">
        <x:v>Histoires matérielles des trophées</x:v>
      </x:c>
      <x:c r="K4523" s="130" t="n">
        <x:v>11</x:v>
      </x:c>
    </x:row>
    <x:row r="4524" ht="119" customHeight="1">
      <x:c r="A4524" s="121" t="str">
        <x:v>D6-H-V5-TR-C01-S01-OUV---01</x:v>
      </x:c>
      <x:c r="B4524" s="122" t="str">
        <x:v>D6-H-V5-TR-C01-S01</x:v>
      </x:c>
      <x:c r="C4524" s="122" t="str">
        <x:v>OUV</x:v>
      </x:c>
      <x:c r="D4524" s="122" t="str">
        <x:v>-</x:v>
      </x:c>
      <x:c r="E4524" s="123" t="n">
        <x:v>1</x:v>
      </x:c>
      <x:c r="F4524" s="122" t="str">
        <x:v>Leka</x:v>
      </x:c>
      <x:c r="G4524" s="122" t="str">
        <x:v>Le chasseur nous a confié son masque, avec une plaquette. Laissons les deux raconter son retour.</x:v>
      </x:c>
      <x:c r="H4524" s="122" t="str">
        <x:v>Le locuteur regarde le détail matériel concerné ; clic bref ou inclinaison du masque, sans traduction lexicale inventée.</x:v>
      </x:c>
      <x:c r="I4524" s="122" t="str">
        <x:v>Masque confié par un chasseur revenu volontairement à une halte ; objet original du projet. CNS-P16 puis dépôt ou restitution ; aucune hostilité familiale universelle. ; original ou modèle autorisé au poste ; Leka présent ; étapes validées uniquement après le retour visuel. Objet confié : usage conforme au consentement conservé.</x:v>
      </x:c>
      <x:c r="J4524" s="122" t="str">
        <x:v>Chaînes interactives de trophées en huit étapes</x:v>
      </x:c>
      <x:c r="K4524" s="125" t="n">
        <x:v>16</x:v>
      </x:c>
    </x:row>
    <x:row r="4525" ht="74" customHeight="1">
      <x:c r="A4525" s="126" t="str">
        <x:v>D6-H-V5-TR-C01-S01-SUCCES---01</x:v>
      </x:c>
      <x:c r="B4525" s="127" t="str">
        <x:v>D6-H-V5-TR-C01-S01</x:v>
      </x:c>
      <x:c r="C4525" s="127" t="str">
        <x:v>SUCCES</x:v>
      </x:c>
      <x:c r="D4525" s="127" t="str">
        <x:v>-</x:v>
      </x:c>
      <x:c r="E4525" s="128" t="n">
        <x:v>1</x:v>
      </x:c>
      <x:c r="F4525" s="127" t="str">
        <x:v>Leka</x:v>
      </x:c>
      <x:c r="G4525" s="127" t="str">
        <x:v>Le masque suit la garde consentie. La place peut rester parlante même lorsqu’il repart.</x:v>
      </x:c>
      <x:c r="H4525" s="127" t="str">
        <x:v>Après le geste final réellement réussi ; regard ou main vers son résultat visible.</x:v>
      </x:c>
      <x:c r="I4525" s="127" t="str">
        <x:v>Résultat correspondant effectivement constaté ; remplace ou supprime la ligne si choix de refus/différé/observation. Ne jamais jouer une victoire non acquise.</x:v>
      </x:c>
      <x:c r="J4525" s="127" t="str">
        <x:v>Chaînes interactives de trophées en huit étapes</x:v>
      </x:c>
      <x:c r="K4525" s="130" t="n">
        <x:v>14</x:v>
      </x:c>
    </x:row>
    <x:row r="4526" ht="44" customHeight="1">
      <x:c r="A4526" s="121" t="str">
        <x:v>D6-H-V5-TR-C01-S01-ECHEC---01</x:v>
      </x:c>
      <x:c r="B4526" s="122" t="str">
        <x:v>D6-H-V5-TR-C01-S01</x:v>
      </x:c>
      <x:c r="C4526" s="122" t="str">
        <x:v>ECHEC</x:v>
      </x:c>
      <x:c r="D4526" s="122" t="str">
        <x:v>-</x:v>
      </x:c>
      <x:c r="E4526" s="123" t="n">
        <x:v>1</x:v>
      </x:c>
      <x:c r="F4526" s="122" t="str">
        <x:v>Leka</x:v>
      </x:c>
      <x:c r="G4526" s="122" t="str">
        <x:v>Cette attache est encore retenue. Le masque ne quitte pas son berceau.</x:v>
      </x:c>
      <x:c r="H4526" s="122" t="str">
        <x:v>Au dernier état stable ; geste arrêté, aucune perte ou casse ajoutée par la réplique.</x:v>
      </x:c>
      <x:c r="I4526" s="122" t="str">
        <x:v>Échec ou blocage correspondant effectivement observé ; les dégâts, objets et positions persistent.</x:v>
      </x:c>
      <x:c r="J4526" s="122" t="str">
        <x:v>Chaînes interactives de trophées en huit étapes</x:v>
      </x:c>
      <x:c r="K4526" s="125" t="n">
        <x:v>12</x:v>
      </x:c>
    </x:row>
    <x:row r="4527" ht="44" customHeight="1">
      <x:c r="A4527" s="126" t="str">
        <x:v>D6-H-V5-TR-C01-S01-REPRISE---01</x:v>
      </x:c>
      <x:c r="B4527" s="127" t="str">
        <x:v>D6-H-V5-TR-C01-S01</x:v>
      </x:c>
      <x:c r="C4527" s="127" t="str">
        <x:v>REPRISE</x:v>
      </x:c>
      <x:c r="D4527" s="127" t="str">
        <x:v>-</x:v>
      </x:c>
      <x:c r="E4527" s="128" t="n">
        <x:v>1</x:v>
      </x:c>
      <x:c r="F4527" s="127" t="str">
        <x:v>Leka</x:v>
      </x:c>
      <x:c r="G4527" s="127" t="str">
        <x:v>Le dernier geste stable est gardé. Reprenons la partie encore libre.</x:v>
      </x:c>
      <x:c r="H4527" s="127" t="str">
        <x:v>Désigne l’étape encore inachevée sans répéter les gestes déjà validés.</x:v>
      </x:c>
      <x:c r="I4527" s="127" t="str">
        <x:v>Réinteraction volontaire après interruption ; état de l’action conservé.</x:v>
      </x:c>
      <x:c r="J4527" s="127" t="str">
        <x:v>Chaînes interactives de trophées en huit étapes</x:v>
      </x:c>
      <x:c r="K4527" s="130" t="n">
        <x:v>11</x:v>
      </x:c>
    </x:row>
    <x:row r="4528" ht="44" customHeight="1">
      <x:c r="A4528" s="121" t="str">
        <x:v>D6-H-V5-TR-C01-S01-CHOIX-A-01</x:v>
      </x:c>
      <x:c r="B4528" s="122" t="str">
        <x:v>D6-H-V5-TR-C01-S01</x:v>
      </x:c>
      <x:c r="C4528" s="122" t="str">
        <x:v>CHOIX</x:v>
      </x:c>
      <x:c r="D4528" s="122" t="str">
        <x:v>A</x:v>
      </x:c>
      <x:c r="E4528" s="123" t="n">
        <x:v>1</x:v>
      </x:c>
      <x:c r="F4528" s="122" t="str">
        <x:v>Joueur</x:v>
      </x:c>
      <x:c r="G4528" s="122" t="str">
        <x:v>Je mettrai d’abord en avant son choix de revenir.</x:v>
      </x:c>
      <x:c r="H4528" s="122" t="str">
        <x:v>Regarder la personne ou l’appui concerné ; intention, pas résultat.</x:v>
      </x:c>
      <x:c r="I4528" s="122" t="str">
        <x:v>Approche disponible dans l’état réel de la scène ; accord des personnes impliquées.</x:v>
      </x:c>
      <x:c r="J4528" s="122" t="str">
        <x:v>Chaînes interactives de trophées en huit étapes</x:v>
      </x:c>
      <x:c r="K4528" s="125" t="n">
        <x:v>9</x:v>
      </x:c>
    </x:row>
    <x:row r="4529" ht="44" customHeight="1">
      <x:c r="A4529" s="126" t="str">
        <x:v>D6-H-V5-TR-C01-S01-REPONSE-A-01</x:v>
      </x:c>
      <x:c r="B4529" s="127" t="str">
        <x:v>D6-H-V5-TR-C01-S01</x:v>
      </x:c>
      <x:c r="C4529" s="127" t="str">
        <x:v>REPONSE</x:v>
      </x:c>
      <x:c r="D4529" s="127" t="str">
        <x:v>A</x:v>
      </x:c>
      <x:c r="E4529" s="128" t="n">
        <x:v>1</x:v>
      </x:c>
      <x:c r="F4529" s="127" t="str">
        <x:v>Leka</x:v>
      </x:c>
      <x:c r="G4529" s="127" t="str">
        <x:v>Nous écouterons la plaquette après avoir lu la marque qu’elle désigne.</x:v>
      </x:c>
      <x:c r="H4529" s="127" t="str">
        <x:v>Réponse au choix retenu ; les autres réponses ne sont pas jouées.</x:v>
      </x:c>
      <x:c r="I4529" s="127" t="str">
        <x:v>Approche disponible dans l’état réel de la scène ; accord des personnes impliquées.</x:v>
      </x:c>
      <x:c r="J4529" s="127" t="str">
        <x:v>Chaînes interactives de trophées en huit étapes</x:v>
      </x:c>
      <x:c r="K4529" s="130" t="n">
        <x:v>11</x:v>
      </x:c>
    </x:row>
    <x:row r="4530" ht="44" customHeight="1">
      <x:c r="A4530" s="121" t="str">
        <x:v>D6-H-V5-TR-C01-S01-CHOIX-B-01</x:v>
      </x:c>
      <x:c r="B4530" s="122" t="str">
        <x:v>D6-H-V5-TR-C01-S01</x:v>
      </x:c>
      <x:c r="C4530" s="122" t="str">
        <x:v>CHOIX</x:v>
      </x:c>
      <x:c r="D4530" s="122" t="str">
        <x:v>B</x:v>
      </x:c>
      <x:c r="E4530" s="123" t="n">
        <x:v>1</x:v>
      </x:c>
      <x:c r="F4530" s="122" t="str">
        <x:v>Joueur</x:v>
      </x:c>
      <x:c r="G4530" s="122" t="str">
        <x:v>Je commence par les deux usages du masque.</x:v>
      </x:c>
      <x:c r="H4530" s="122" t="str">
        <x:v>Regarder la personne ou l’appui concerné ; intention, pas résultat.</x:v>
      </x:c>
      <x:c r="I4530" s="122" t="str">
        <x:v>Approche disponible dans l’état réel de la scène ; accord des personnes impliquées.</x:v>
      </x:c>
      <x:c r="J4530" s="122" t="str">
        <x:v>Chaînes interactives de trophées en huit étapes</x:v>
      </x:c>
      <x:c r="K4530" s="125" t="n">
        <x:v>8</x:v>
      </x:c>
    </x:row>
    <x:row r="4531" ht="44" customHeight="1">
      <x:c r="A4531" s="126" t="str">
        <x:v>D6-H-V5-TR-C01-S01-REPONSE-B-01</x:v>
      </x:c>
      <x:c r="B4531" s="127" t="str">
        <x:v>D6-H-V5-TR-C01-S01</x:v>
      </x:c>
      <x:c r="C4531" s="127" t="str">
        <x:v>REPONSE</x:v>
      </x:c>
      <x:c r="D4531" s="127" t="str">
        <x:v>B</x:v>
      </x:c>
      <x:c r="E4531" s="128" t="n">
        <x:v>1</x:v>
      </x:c>
      <x:c r="F4531" s="127" t="str">
        <x:v>Leka</x:v>
      </x:c>
      <x:c r="G4531" s="127" t="str">
        <x:v>Ils peuvent se voir dans la matière. Nous ne leur ajouterons pas une guerre sans témoin.</x:v>
      </x:c>
      <x:c r="H4531" s="127" t="str">
        <x:v>Réponse au choix retenu ; les autres réponses ne sont pas jouées.</x:v>
      </x:c>
      <x:c r="I4531" s="127" t="str">
        <x:v>Approche disponible dans l’état réel de la scène ; accord des personnes impliquées.</x:v>
      </x:c>
      <x:c r="J4531" s="127" t="str">
        <x:v>Chaînes interactives de trophées en huit étapes</x:v>
      </x:c>
      <x:c r="K4531" s="130" t="n">
        <x:v>16</x:v>
      </x:c>
    </x:row>
    <x:row r="4532" ht="119" customHeight="1">
      <x:c r="A4532" s="121" t="str">
        <x:v>D6-H-V5-TR-C02-S01-OUV---01</x:v>
      </x:c>
      <x:c r="B4532" s="122" t="str">
        <x:v>D6-H-V5-TR-C02-S01</x:v>
      </x:c>
      <x:c r="C4532" s="122" t="str">
        <x:v>OUV</x:v>
      </x:c>
      <x:c r="D4532" s="122" t="str">
        <x:v>-</x:v>
      </x:c>
      <x:c r="E4532" s="123" t="n">
        <x:v>1</x:v>
      </x:c>
      <x:c r="F4532" s="122" t="str">
        <x:v>Leka</x:v>
      </x:c>
      <x:c r="G4532" s="122" t="str">
        <x:v>Cette face attire le regard vers le coup décisif. Le berceau nous laissera voir les autres.</x:v>
      </x:c>
      <x:c r="H4532" s="122" t="str">
        <x:v>Le locuteur regarde le détail matériel concerné ; clic bref ou inclinaison du masque, sans traduction lexicale inventée.</x:v>
      </x:c>
      <x:c r="I4532" s="122" t="str">
        <x:v>Plaque de carapace du Fendeur de Lianes obtenue dans V5-CNS-M01 ; créature originale du projet. Inspection collective ; contributions établies par la chasse réelle. ; original ou modèle autorisé au poste ; Leka présent ; étapes validées uniquement après le retour visuel. Objet confié : usage conforme au consentement conservé.</x:v>
      </x:c>
      <x:c r="J4532" s="122" t="str">
        <x:v>Chaînes interactives de trophées en huit étapes</x:v>
      </x:c>
      <x:c r="K4532" s="125" t="n">
        <x:v>16</x:v>
      </x:c>
    </x:row>
    <x:row r="4533" ht="74" customHeight="1">
      <x:c r="A4533" s="126" t="str">
        <x:v>D6-H-V5-TR-C02-S01-SUCCES---01</x:v>
      </x:c>
      <x:c r="B4533" s="127" t="str">
        <x:v>D6-H-V5-TR-C02-S01</x:v>
      </x:c>
      <x:c r="C4533" s="127" t="str">
        <x:v>SUCCES</x:v>
      </x:c>
      <x:c r="D4533" s="127" t="str">
        <x:v>-</x:v>
      </x:c>
      <x:c r="E4533" s="128" t="n">
        <x:v>1</x:v>
      </x:c>
      <x:c r="F4533" s="127" t="str">
        <x:v>Leka</x:v>
      </x:c>
      <x:c r="G4533" s="127" t="str">
        <x:v>Les gestes établis se lisent autour d’un seul original ; chacun garde son rôle précis.</x:v>
      </x:c>
      <x:c r="H4533" s="127" t="str">
        <x:v>Après le geste final réellement réussi ; regard ou main vers son résultat visible.</x:v>
      </x:c>
      <x:c r="I4533" s="127" t="str">
        <x:v>Résultat correspondant effectivement constaté ; remplace ou supprime la ligne si choix de refus/différé/observation. Ne jamais jouer une victoire non acquise.</x:v>
      </x:c>
      <x:c r="J4533" s="127" t="str">
        <x:v>Chaînes interactives de trophées en huit étapes</x:v>
      </x:c>
      <x:c r="K4533" s="130" t="n">
        <x:v>15</x:v>
      </x:c>
    </x:row>
    <x:row r="4534" ht="44" customHeight="1">
      <x:c r="A4534" s="121" t="str">
        <x:v>D6-H-V5-TR-C02-S01-ECHEC---01</x:v>
      </x:c>
      <x:c r="B4534" s="122" t="str">
        <x:v>D6-H-V5-TR-C02-S01</x:v>
      </x:c>
      <x:c r="C4534" s="122" t="str">
        <x:v>ECHEC</x:v>
      </x:c>
      <x:c r="D4534" s="122" t="str">
        <x:v>-</x:v>
      </x:c>
      <x:c r="E4534" s="123" t="n">
        <x:v>1</x:v>
      </x:c>
      <x:c r="F4534" s="122" t="str">
        <x:v>Leka</x:v>
      </x:c>
      <x:c r="G4534" s="122" t="str">
        <x:v>Ce placement force une trace à rejoindre quelqu’un. Le terrain ne le confirme pas.</x:v>
      </x:c>
      <x:c r="H4534" s="122" t="str">
        <x:v>Au dernier état stable ; geste arrêté, aucune perte ou casse ajoutée par la réplique.</x:v>
      </x:c>
      <x:c r="I4534" s="122" t="str">
        <x:v>Échec ou blocage correspondant effectivement observé ; les dégâts, objets et positions persistent.</x:v>
      </x:c>
      <x:c r="J4534" s="122" t="str">
        <x:v>Chaînes interactives de trophées en huit étapes</x:v>
      </x:c>
      <x:c r="K4534" s="125" t="n">
        <x:v>14</x:v>
      </x:c>
    </x:row>
    <x:row r="4535" ht="44" customHeight="1">
      <x:c r="A4535" s="126" t="str">
        <x:v>D6-H-V5-TR-C02-S01-REPRISE---01</x:v>
      </x:c>
      <x:c r="B4535" s="127" t="str">
        <x:v>D6-H-V5-TR-C02-S01</x:v>
      </x:c>
      <x:c r="C4535" s="127" t="str">
        <x:v>REPRISE</x:v>
      </x:c>
      <x:c r="D4535" s="127" t="str">
        <x:v>-</x:v>
      </x:c>
      <x:c r="E4535" s="128" t="n">
        <x:v>1</x:v>
      </x:c>
      <x:c r="F4535" s="127" t="str">
        <x:v>Leka</x:v>
      </x:c>
      <x:c r="G4535" s="127" t="str">
        <x:v>Deux faces sont rapprochées. Nous poursuivons avec celles encore sans lecture.</x:v>
      </x:c>
      <x:c r="H4535" s="127" t="str">
        <x:v>Désigne l’étape encore inachevée sans répéter les gestes déjà validés.</x:v>
      </x:c>
      <x:c r="I4535" s="127" t="str">
        <x:v>Réinteraction volontaire après interruption ; état de l’action conservé.</x:v>
      </x:c>
      <x:c r="J4535" s="127" t="str">
        <x:v>Chaînes interactives de trophées en huit étapes</x:v>
      </x:c>
      <x:c r="K4535" s="130" t="n">
        <x:v>11</x:v>
      </x:c>
    </x:row>
    <x:row r="4536" ht="44" customHeight="1">
      <x:c r="A4536" s="121" t="str">
        <x:v>D6-H-V5-TR-C02-S01-CHOIX-A-01</x:v>
      </x:c>
      <x:c r="B4536" s="122" t="str">
        <x:v>D6-H-V5-TR-C02-S01</x:v>
      </x:c>
      <x:c r="C4536" s="122" t="str">
        <x:v>CHOIX</x:v>
      </x:c>
      <x:c r="D4536" s="122" t="str">
        <x:v>A</x:v>
      </x:c>
      <x:c r="E4536" s="123" t="n">
        <x:v>1</x:v>
      </x:c>
      <x:c r="F4536" s="122" t="str">
        <x:v>Joueur</x:v>
      </x:c>
      <x:c r="G4536" s="122" t="str">
        <x:v>Je veux suivre les interventions dans leur ordre.</x:v>
      </x:c>
      <x:c r="H4536" s="122" t="str">
        <x:v>Regarder la personne ou l’appui concerné ; intention, pas résultat.</x:v>
      </x:c>
      <x:c r="I4536" s="122" t="str">
        <x:v>Approche disponible dans l’état réel de la scène ; accord des personnes impliquées.</x:v>
      </x:c>
      <x:c r="J4536" s="122" t="str">
        <x:v>Chaînes interactives de trophées en huit étapes</x:v>
      </x:c>
      <x:c r="K4536" s="125" t="n">
        <x:v>8</x:v>
      </x:c>
    </x:row>
    <x:row r="4537" ht="44" customHeight="1">
      <x:c r="A4537" s="126" t="str">
        <x:v>D6-H-V5-TR-C02-S01-REPONSE-A-01</x:v>
      </x:c>
      <x:c r="B4537" s="127" t="str">
        <x:v>D6-H-V5-TR-C02-S01</x:v>
      </x:c>
      <x:c r="C4537" s="127" t="str">
        <x:v>REPONSE</x:v>
      </x:c>
      <x:c r="D4537" s="127" t="str">
        <x:v>A</x:v>
      </x:c>
      <x:c r="E4537" s="128" t="n">
        <x:v>1</x:v>
      </x:c>
      <x:c r="F4537" s="127" t="str">
        <x:v>Leka</x:v>
      </x:c>
      <x:c r="G4537" s="127" t="str">
        <x:v>Nous rapprocherons les directions du terrain réellement parcouru.</x:v>
      </x:c>
      <x:c r="H4537" s="127" t="str">
        <x:v>Réponse au choix retenu ; les autres réponses ne sont pas jouées.</x:v>
      </x:c>
      <x:c r="I4537" s="127" t="str">
        <x:v>Approche disponible dans l’état réel de la scène ; accord des personnes impliquées.</x:v>
      </x:c>
      <x:c r="J4537" s="127" t="str">
        <x:v>Chaînes interactives de trophées en huit étapes</x:v>
      </x:c>
      <x:c r="K4537" s="130" t="n">
        <x:v>8</x:v>
      </x:c>
    </x:row>
    <x:row r="4538" ht="44" customHeight="1">
      <x:c r="A4538" s="121" t="str">
        <x:v>D6-H-V5-TR-C02-S01-CHOIX-B-01</x:v>
      </x:c>
      <x:c r="B4538" s="122" t="str">
        <x:v>D6-H-V5-TR-C02-S01</x:v>
      </x:c>
      <x:c r="C4538" s="122" t="str">
        <x:v>CHOIX</x:v>
      </x:c>
      <x:c r="D4538" s="122" t="str">
        <x:v>B</x:v>
      </x:c>
      <x:c r="E4538" s="123" t="n">
        <x:v>1</x:v>
      </x:c>
      <x:c r="F4538" s="122" t="str">
        <x:v>Joueur</x:v>
      </x:c>
      <x:c r="G4538" s="122" t="str">
        <x:v>Je veux partir de la place de chaque chasseur.</x:v>
      </x:c>
      <x:c r="H4538" s="122" t="str">
        <x:v>Regarder la personne ou l’appui concerné ; intention, pas résultat.</x:v>
      </x:c>
      <x:c r="I4538" s="122" t="str">
        <x:v>Approche disponible dans l’état réel de la scène ; accord des personnes impliquées.</x:v>
      </x:c>
      <x:c r="J4538" s="122" t="str">
        <x:v>Chaînes interactives de trophées en huit étapes</x:v>
      </x:c>
      <x:c r="K4538" s="125" t="n">
        <x:v>9</x:v>
      </x:c>
    </x:row>
    <x:row r="4539" ht="44" customHeight="1">
      <x:c r="A4539" s="126" t="str">
        <x:v>D6-H-V5-TR-C02-S01-REPONSE-B-01</x:v>
      </x:c>
      <x:c r="B4539" s="127" t="str">
        <x:v>D6-H-V5-TR-C02-S01</x:v>
      </x:c>
      <x:c r="C4539" s="127" t="str">
        <x:v>REPONSE</x:v>
      </x:c>
      <x:c r="D4539" s="127" t="str">
        <x:v>B</x:v>
      </x:c>
      <x:c r="E4539" s="128" t="n">
        <x:v>1</x:v>
      </x:c>
      <x:c r="F4539" s="127" t="str">
        <x:v>Leka</x:v>
      </x:c>
      <x:c r="G4539" s="127" t="str">
        <x:v>Garde un espace vide pour ce que la chasse n’a pas révélé.</x:v>
      </x:c>
      <x:c r="H4539" s="127" t="str">
        <x:v>Réponse au choix retenu ; les autres réponses ne sont pas jouées.</x:v>
      </x:c>
      <x:c r="I4539" s="127" t="str">
        <x:v>Approche disponible dans l’état réel de la scène ; accord des personnes impliquées.</x:v>
      </x:c>
      <x:c r="J4539" s="127" t="str">
        <x:v>Chaînes interactives de trophées en huit étapes</x:v>
      </x:c>
      <x:c r="K4539" s="130" t="n">
        <x:v>12</x:v>
      </x:c>
    </x:row>
    <x:row r="4540" ht="194" customHeight="1">
      <x:c r="A4540" s="121" t="str">
        <x:v>D6-H-V5-TR-C03-S01-OUV---01</x:v>
      </x:c>
      <x:c r="B4540" s="122" t="str">
        <x:v>D6-H-V5-TR-C03-S01</x:v>
      </x:c>
      <x:c r="C4540" s="122" t="str">
        <x:v>OUV</x:v>
      </x:c>
      <x:c r="D4540" s="122" t="str">
        <x:v>-</x:v>
      </x:c>
      <x:c r="E4540" s="123" t="n">
        <x:v>1</x:v>
      </x:c>
      <x:c r="F4540" s="122" t="str">
        <x:v>Leka</x:v>
      </x:c>
      <x:c r="G4540" s="122" t="str">
        <x:v>Le pli est resté tel que Mara l’a préparé. Déplie-le sans lui donner une route plus longue.</x:v>
      </x:c>
      <x:c r="H4540" s="122" t="str">
        <x:v>Le locuteur regarde le détail matériel concerné ; clic bref ou inclinaison du masque, sans traduction lexicale inventée.</x:v>
      </x:c>
      <x:c r="I4540" s="122" t="str">
        <x:v>Objet de piste donné ou prêté par Mara Venn après O5-M19 ; jamais avant la rencontre personnelle. Namarra PLAN13 ; son départ EXP10/O5-M24 reste acquis. ; original ou modèle autorisé au poste ; Leka présent ; étapes validées uniquement après le retour visuel. Objet confié : usage conforme au consentement conservé. Première rencontre personnelle sur Namarra déjà jouée ; si une réplique annonce un départ accompli, O5-M24/EXP10 exige embarquement et départ observés. Mara peut être absente : seules les archives réellement consenties sont lues, jamais une communication nouvelle fabriquée.</x:v>
      </x:c>
      <x:c r="J4540" s="122" t="str">
        <x:v>Chaînes interactives de trophées en huit étapes</x:v>
      </x:c>
      <x:c r="K4540" s="125" t="n">
        <x:v>17</x:v>
      </x:c>
    </x:row>
    <x:row r="4541" ht="74" customHeight="1">
      <x:c r="A4541" s="126" t="str">
        <x:v>D6-H-V5-TR-C03-S01-SUCCES---01</x:v>
      </x:c>
      <x:c r="B4541" s="127" t="str">
        <x:v>D6-H-V5-TR-C03-S01</x:v>
      </x:c>
      <x:c r="C4541" s="127" t="str">
        <x:v>SUCCES</x:v>
      </x:c>
      <x:c r="D4541" s="127" t="str">
        <x:v>-</x:v>
      </x:c>
      <x:c r="E4541" s="128" t="n">
        <x:v>1</x:v>
      </x:c>
      <x:c r="F4541" s="127" t="str">
        <x:v>Leka</x:v>
      </x:c>
      <x:c r="G4541" s="127" t="str">
        <x:v>L’objet a suivi le dernier trajet accepté. Son souvenir n’oblige Mara à aucun retour.</x:v>
      </x:c>
      <x:c r="H4541" s="127" t="str">
        <x:v>Après le geste final réellement réussi ; regard ou main vers son résultat visible.</x:v>
      </x:c>
      <x:c r="I4541" s="127" t="str">
        <x:v>Résultat correspondant effectivement constaté ; remplace ou supprime la ligne si choix de refus/différé/observation. Ne jamais jouer une victoire non acquise.</x:v>
      </x:c>
      <x:c r="J4541" s="127" t="str">
        <x:v>Chaînes interactives de trophées en huit étapes</x:v>
      </x:c>
      <x:c r="K4541" s="130" t="n">
        <x:v>14</x:v>
      </x:c>
    </x:row>
    <x:row r="4542" ht="44" customHeight="1">
      <x:c r="A4542" s="121" t="str">
        <x:v>D6-H-V5-TR-C03-S01-ECHEC---01</x:v>
      </x:c>
      <x:c r="B4542" s="122" t="str">
        <x:v>D6-H-V5-TR-C03-S01</x:v>
      </x:c>
      <x:c r="C4542" s="122" t="str">
        <x:v>ECHEC</x:v>
      </x:c>
      <x:c r="D4542" s="122" t="str">
        <x:v>-</x:v>
      </x:c>
      <x:c r="E4542" s="123" t="n">
        <x:v>1</x:v>
      </x:c>
      <x:c r="F4542" s="122" t="str">
        <x:v>Leka</x:v>
      </x:c>
      <x:c r="G4542" s="122" t="str">
        <x:v>La condition disponible ne permet pas cette exposition. Garde le repère sur son poste.</x:v>
      </x:c>
      <x:c r="H4542" s="122" t="str">
        <x:v>Au dernier état stable ; geste arrêté, aucune perte ou casse ajoutée par la réplique.</x:v>
      </x:c>
      <x:c r="I4542" s="122" t="str">
        <x:v>Échec ou blocage correspondant effectivement observé ; les dégâts, objets et positions persistent.</x:v>
      </x:c>
      <x:c r="J4542" s="122" t="str">
        <x:v>Chaînes interactives de trophées en huit étapes</x:v>
      </x:c>
      <x:c r="K4542" s="125" t="n">
        <x:v>14</x:v>
      </x:c>
    </x:row>
    <x:row r="4543" ht="44" customHeight="1">
      <x:c r="A4543" s="126" t="str">
        <x:v>D6-H-V5-TR-C03-S01-REPRISE---01</x:v>
      </x:c>
      <x:c r="B4543" s="127" t="str">
        <x:v>D6-H-V5-TR-C03-S01</x:v>
      </x:c>
      <x:c r="C4543" s="127" t="str">
        <x:v>REPRISE</x:v>
      </x:c>
      <x:c r="D4543" s="127" t="str">
        <x:v>-</x:v>
      </x:c>
      <x:c r="E4543" s="128" t="n">
        <x:v>1</x:v>
      </x:c>
      <x:c r="F4543" s="127" t="str">
        <x:v>Leka</x:v>
      </x:c>
      <x:c r="G4543" s="127" t="str">
        <x:v>La route commune est lue ; il reste l’accord de garde et le trajet final.</x:v>
      </x:c>
      <x:c r="H4543" s="127" t="str">
        <x:v>Désigne l’étape encore inachevée sans répéter les gestes déjà validés.</x:v>
      </x:c>
      <x:c r="I4543" s="127" t="str">
        <x:v>Réinteraction volontaire après interruption ; état de l’action conservé.</x:v>
      </x:c>
      <x:c r="J4543" s="127" t="str">
        <x:v>Chaînes interactives de trophées en huit étapes</x:v>
      </x:c>
      <x:c r="K4543" s="130" t="n">
        <x:v>15</x:v>
      </x:c>
    </x:row>
    <x:row r="4544" ht="44" customHeight="1">
      <x:c r="A4544" s="121" t="str">
        <x:v>D6-H-V5-TR-C03-S01-CHOIX-A-01</x:v>
      </x:c>
      <x:c r="B4544" s="122" t="str">
        <x:v>D6-H-V5-TR-C03-S01</x:v>
      </x:c>
      <x:c r="C4544" s="122" t="str">
        <x:v>CHOIX</x:v>
      </x:c>
      <x:c r="D4544" s="122" t="str">
        <x:v>A</x:v>
      </x:c>
      <x:c r="E4544" s="123" t="n">
        <x:v>1</x:v>
      </x:c>
      <x:c r="F4544" s="122" t="str">
        <x:v>Joueur</x:v>
      </x:c>
      <x:c r="G4544" s="122" t="str">
        <x:v>J’expose l’original si elle en a accepté cet usage.</x:v>
      </x:c>
      <x:c r="H4544" s="122" t="str">
        <x:v>Regarder la personne ou l’appui concerné ; intention, pas résultat.</x:v>
      </x:c>
      <x:c r="I4544" s="122" t="str">
        <x:v>Approche disponible dans l’état réel de la scène ; accord des personnes impliquées.</x:v>
      </x:c>
      <x:c r="J4544" s="122" t="str">
        <x:v>Chaînes interactives de trophées en huit étapes</x:v>
      </x:c>
      <x:c r="K4544" s="125" t="n">
        <x:v>9</x:v>
      </x:c>
    </x:row>
    <x:row r="4545" ht="44" customHeight="1">
      <x:c r="A4545" s="126" t="str">
        <x:v>D6-H-V5-TR-C03-S01-REPONSE-A-01</x:v>
      </x:c>
      <x:c r="B4545" s="127" t="str">
        <x:v>D6-H-V5-TR-C03-S01</x:v>
      </x:c>
      <x:c r="C4545" s="127" t="str">
        <x:v>REPONSE</x:v>
      </x:c>
      <x:c r="D4545" s="127" t="str">
        <x:v>A</x:v>
      </x:c>
      <x:c r="E4545" s="128" t="n">
        <x:v>1</x:v>
      </x:c>
      <x:c r="F4545" s="127" t="str">
        <x:v>Leka</x:v>
      </x:c>
      <x:c r="G4545" s="127" t="str">
        <x:v>Sa condition restera lisible avec le trajet partagé.</x:v>
      </x:c>
      <x:c r="H4545" s="127" t="str">
        <x:v>Réponse au choix retenu ; les autres réponses ne sont pas jouées.</x:v>
      </x:c>
      <x:c r="I4545" s="127" t="str">
        <x:v>Approche disponible dans l’état réel de la scène ; accord des personnes impliquées.</x:v>
      </x:c>
      <x:c r="J4545" s="127" t="str">
        <x:v>Chaînes interactives de trophées en huit étapes</x:v>
      </x:c>
      <x:c r="K4545" s="130" t="n">
        <x:v>8</x:v>
      </x:c>
    </x:row>
    <x:row r="4546" ht="44" customHeight="1">
      <x:c r="A4546" s="121" t="str">
        <x:v>D6-H-V5-TR-C03-S01-CHOIX-B-01</x:v>
      </x:c>
      <x:c r="B4546" s="122" t="str">
        <x:v>D6-H-V5-TR-C03-S01</x:v>
      </x:c>
      <x:c r="C4546" s="122" t="str">
        <x:v>CHOIX</x:v>
      </x:c>
      <x:c r="D4546" s="122" t="str">
        <x:v>B</x:v>
      </x:c>
      <x:c r="E4546" s="123" t="n">
        <x:v>1</x:v>
      </x:c>
      <x:c r="F4546" s="122" t="str">
        <x:v>Joueur</x:v>
      </x:c>
      <x:c r="G4546" s="122" t="str">
        <x:v>Je garde une empreinte marquée et prépare le retour de l’original.</x:v>
      </x:c>
      <x:c r="H4546" s="122" t="str">
        <x:v>Regarder la personne ou l’appui concerné ; intention, pas résultat.</x:v>
      </x:c>
      <x:c r="I4546" s="122" t="str">
        <x:v>Approche disponible dans l’état réel de la scène ; accord des personnes impliquées.</x:v>
      </x:c>
      <x:c r="J4546" s="122" t="str">
        <x:v>Chaînes interactives de trophées en huit étapes</x:v>
      </x:c>
      <x:c r="K4546" s="125" t="n">
        <x:v>11</x:v>
      </x:c>
    </x:row>
    <x:row r="4547" ht="44" customHeight="1">
      <x:c r="A4547" s="126" t="str">
        <x:v>D6-H-V5-TR-C03-S01-REPONSE-B-01</x:v>
      </x:c>
      <x:c r="B4547" s="127" t="str">
        <x:v>D6-H-V5-TR-C03-S01</x:v>
      </x:c>
      <x:c r="C4547" s="127" t="str">
        <x:v>REPONSE</x:v>
      </x:c>
      <x:c r="D4547" s="127" t="str">
        <x:v>B</x:v>
      </x:c>
      <x:c r="E4547" s="128" t="n">
        <x:v>1</x:v>
      </x:c>
      <x:c r="F4547" s="127" t="str">
        <x:v>Leka</x:v>
      </x:c>
      <x:c r="G4547" s="127" t="str">
        <x:v>Le souvenir ne lui retire ni l’objet prêté ni sa destination.</x:v>
      </x:c>
      <x:c r="H4547" s="127" t="str">
        <x:v>Réponse au choix retenu ; les autres réponses ne sont pas jouées.</x:v>
      </x:c>
      <x:c r="I4547" s="127" t="str">
        <x:v>Approche disponible dans l’état réel de la scène ; accord des personnes impliquées.</x:v>
      </x:c>
      <x:c r="J4547" s="127" t="str">
        <x:v>Chaînes interactives de trophées en huit étapes</x:v>
      </x:c>
      <x:c r="K4547" s="130" t="n">
        <x:v>11</x:v>
      </x:c>
    </x:row>
    <x:row r="4548" ht="104" customHeight="1">
      <x:c r="A4548" s="121" t="str">
        <x:v>D6-H-V5-TR-C04-S01-OUV---01</x:v>
      </x:c>
      <x:c r="B4548" s="122" t="str">
        <x:v>D6-H-V5-TR-C04-S01</x:v>
      </x:c>
      <x:c r="C4548" s="122" t="str">
        <x:v>OUV</x:v>
      </x:c>
      <x:c r="D4548" s="122" t="str">
        <x:v>-</x:v>
      </x:c>
      <x:c r="E4548" s="123" t="n">
        <x:v>1</x:v>
      </x:c>
      <x:c r="F4548" s="122" t="str">
        <x:v>Tarek</x:v>
      </x:c>
      <x:c r="G4548" s="122" t="str">
        <x:v>L’éclat porte peut-être une route. Son bord manque : laisse-le visible dès le premier appui.</x:v>
      </x:c>
      <x:c r="H4548" s="122" t="str">
        <x:v>Le locuteur regarde le détail matériel concerné ; clic bref ou inclinaison du masque, sans traduction lexicale inventée.</x:v>
      </x:c>
      <x:c r="I4548" s="122" t="str">
        <x:v>Fragment autorisé de V5-CNS-M06 ; épave de la Dernière Veille. CNS-P16/P05 ; trois secteurs de route seulement si observés. ; original ou modèle autorisé au poste ; Tarek présent ; étapes validées uniquement après le retour visuel. Objet confié : usage conforme au consentement conservé.</x:v>
      </x:c>
      <x:c r="J4548" s="122" t="str">
        <x:v>Chaînes interactives de trophées en huit étapes</x:v>
      </x:c>
      <x:c r="K4548" s="125" t="n">
        <x:v>15</x:v>
      </x:c>
    </x:row>
    <x:row r="4549" ht="74" customHeight="1">
      <x:c r="A4549" s="126" t="str">
        <x:v>D6-H-V5-TR-C04-S01-SUCCES---01</x:v>
      </x:c>
      <x:c r="B4549" s="127" t="str">
        <x:v>D6-H-V5-TR-C04-S01</x:v>
      </x:c>
      <x:c r="C4549" s="127" t="str">
        <x:v>SUCCES</x:v>
      </x:c>
      <x:c r="D4549" s="127" t="str">
        <x:v>-</x:v>
      </x:c>
      <x:c r="E4549" s="128" t="n">
        <x:v>1</x:v>
      </x:c>
      <x:c r="F4549" s="127" t="str">
        <x:v>Tarek</x:v>
      </x:c>
      <x:c r="G4549" s="127" t="str">
        <x:v>Le fragment reste près de la carte. Ses segments confirmés donnent une piste à parcourir.</x:v>
      </x:c>
      <x:c r="H4549" s="127" t="str">
        <x:v>Après le geste final réellement réussi ; regard ou main vers son résultat visible.</x:v>
      </x:c>
      <x:c r="I4549" s="127" t="str">
        <x:v>Résultat correspondant effectivement constaté ; remplace ou supprime la ligne si choix de refus/différé/observation. Ne jamais jouer une victoire non acquise.</x:v>
      </x:c>
      <x:c r="J4549" s="127" t="str">
        <x:v>Chaînes interactives de trophées en huit étapes</x:v>
      </x:c>
      <x:c r="K4549" s="130" t="n">
        <x:v>15</x:v>
      </x:c>
    </x:row>
    <x:row r="4550" ht="44" customHeight="1">
      <x:c r="A4550" s="121" t="str">
        <x:v>D6-H-V5-TR-C04-S01-ECHEC---01</x:v>
      </x:c>
      <x:c r="B4550" s="122" t="str">
        <x:v>D6-H-V5-TR-C04-S01</x:v>
      </x:c>
      <x:c r="C4550" s="122" t="str">
        <x:v>ECHEC</x:v>
      </x:c>
      <x:c r="D4550" s="122" t="str">
        <x:v>-</x:v>
      </x:c>
      <x:c r="E4550" s="123" t="n">
        <x:v>1</x:v>
      </x:c>
      <x:c r="F4550" s="122" t="str">
        <x:v>Tarek</x:v>
      </x:c>
      <x:c r="G4550" s="122" t="str">
        <x:v>Tu viens de remplir la lacune par une escale jamais observée. Retire-la de la route.</x:v>
      </x:c>
      <x:c r="H4550" s="122" t="str">
        <x:v>Au dernier état stable ; geste arrêté, aucune perte ou casse ajoutée par la réplique.</x:v>
      </x:c>
      <x:c r="I4550" s="122" t="str">
        <x:v>Échec ou blocage correspondant effectivement observé ; les dégâts, objets et positions persistent.</x:v>
      </x:c>
      <x:c r="J4550" s="122" t="str">
        <x:v>Chaînes interactives de trophées en huit étapes</x:v>
      </x:c>
      <x:c r="K4550" s="125" t="n">
        <x:v>15</x:v>
      </x:c>
    </x:row>
    <x:row r="4551" ht="44" customHeight="1">
      <x:c r="A4551" s="126" t="str">
        <x:v>D6-H-V5-TR-C04-S01-REPRISE---01</x:v>
      </x:c>
      <x:c r="B4551" s="127" t="str">
        <x:v>D6-H-V5-TR-C04-S01</x:v>
      </x:c>
      <x:c r="C4551" s="127" t="str">
        <x:v>REPRISE</x:v>
      </x:c>
      <x:c r="D4551" s="127" t="str">
        <x:v>-</x:v>
      </x:c>
      <x:c r="E4551" s="128" t="n">
        <x:v>1</x:v>
      </x:c>
      <x:c r="F4551" s="127" t="str">
        <x:v>Tarek</x:v>
      </x:c>
      <x:c r="G4551" s="127" t="str">
        <x:v>Les premiers repères sont éclairés. Le secteur manquant peut encore rester vide.</x:v>
      </x:c>
      <x:c r="H4551" s="127" t="str">
        <x:v>Désigne l’étape encore inachevée sans répéter les gestes déjà validés.</x:v>
      </x:c>
      <x:c r="I4551" s="127" t="str">
        <x:v>Réinteraction volontaire après interruption ; état de l’action conservé.</x:v>
      </x:c>
      <x:c r="J4551" s="127" t="str">
        <x:v>Chaînes interactives de trophées en huit étapes</x:v>
      </x:c>
      <x:c r="K4551" s="130" t="n">
        <x:v>12</x:v>
      </x:c>
    </x:row>
    <x:row r="4552" ht="44" customHeight="1">
      <x:c r="A4552" s="121" t="str">
        <x:v>D6-H-V5-TR-C04-S01-CHOIX-A-01</x:v>
      </x:c>
      <x:c r="B4552" s="122" t="str">
        <x:v>D6-H-V5-TR-C04-S01</x:v>
      </x:c>
      <x:c r="C4552" s="122" t="str">
        <x:v>CHOIX</x:v>
      </x:c>
      <x:c r="D4552" s="122" t="str">
        <x:v>A</x:v>
      </x:c>
      <x:c r="E4552" s="123" t="n">
        <x:v>1</x:v>
      </x:c>
      <x:c r="F4552" s="122" t="str">
        <x:v>Joueur</x:v>
      </x:c>
      <x:c r="G4552" s="122" t="str">
        <x:v>Je veux relier la lecture aux escales déjà visitées.</x:v>
      </x:c>
      <x:c r="H4552" s="122" t="str">
        <x:v>Regarder la personne ou l’appui concerné ; intention, pas résultat.</x:v>
      </x:c>
      <x:c r="I4552" s="122" t="str">
        <x:v>Approche disponible dans l’état réel de la scène ; accord des personnes impliquées.</x:v>
      </x:c>
      <x:c r="J4552" s="122" t="str">
        <x:v>Chaînes interactives de trophées en huit étapes</x:v>
      </x:c>
      <x:c r="K4552" s="125" t="n">
        <x:v>9</x:v>
      </x:c>
    </x:row>
    <x:row r="4553" ht="44" customHeight="1">
      <x:c r="A4553" s="126" t="str">
        <x:v>D6-H-V5-TR-C04-S01-REPONSE-A-01</x:v>
      </x:c>
      <x:c r="B4553" s="127" t="str">
        <x:v>D6-H-V5-TR-C04-S01</x:v>
      </x:c>
      <x:c r="C4553" s="127" t="str">
        <x:v>REPONSE</x:v>
      </x:c>
      <x:c r="D4553" s="127" t="str">
        <x:v>A</x:v>
      </x:c>
      <x:c r="E4553" s="128" t="n">
        <x:v>1</x:v>
      </x:c>
      <x:c r="F4553" s="127" t="str">
        <x:v>Tarek</x:v>
      </x:c>
      <x:c r="G4553" s="127" t="str">
        <x:v>Le disque ne portera que leurs repères connus. Nous verrons ce qui s’aligne.</x:v>
      </x:c>
      <x:c r="H4553" s="127" t="str">
        <x:v>Réponse au choix retenu ; les autres réponses ne sont pas jouées.</x:v>
      </x:c>
      <x:c r="I4553" s="127" t="str">
        <x:v>Approche disponible dans l’état réel de la scène ; accord des personnes impliquées.</x:v>
      </x:c>
      <x:c r="J4553" s="127" t="str">
        <x:v>Chaînes interactives de trophées en huit étapes</x:v>
      </x:c>
      <x:c r="K4553" s="130" t="n">
        <x:v>13</x:v>
      </x:c>
    </x:row>
    <x:row r="4554" ht="44" customHeight="1">
      <x:c r="A4554" s="121" t="str">
        <x:v>D6-H-V5-TR-C04-S01-CHOIX-B-01</x:v>
      </x:c>
      <x:c r="B4554" s="122" t="str">
        <x:v>D6-H-V5-TR-C04-S01</x:v>
      </x:c>
      <x:c r="C4554" s="122" t="str">
        <x:v>CHOIX</x:v>
      </x:c>
      <x:c r="D4554" s="122" t="str">
        <x:v>B</x:v>
      </x:c>
      <x:c r="E4554" s="123" t="n">
        <x:v>1</x:v>
      </x:c>
      <x:c r="F4554" s="122" t="str">
        <x:v>Joueur</x:v>
      </x:c>
      <x:c r="G4554" s="122" t="str">
        <x:v>Je veux montrer l’orientation de l’épave et ses reprises.</x:v>
      </x:c>
      <x:c r="H4554" s="122" t="str">
        <x:v>Regarder la personne ou l’appui concerné ; intention, pas résultat.</x:v>
      </x:c>
      <x:c r="I4554" s="122" t="str">
        <x:v>Approche disponible dans l’état réel de la scène ; accord des personnes impliquées.</x:v>
      </x:c>
      <x:c r="J4554" s="122" t="str">
        <x:v>Chaînes interactives de trophées en huit étapes</x:v>
      </x:c>
      <x:c r="K4554" s="125" t="n">
        <x:v>9</x:v>
      </x:c>
    </x:row>
    <x:row r="4555" ht="44" customHeight="1">
      <x:c r="A4555" s="126" t="str">
        <x:v>D6-H-V5-TR-C04-S01-REPONSE-B-01</x:v>
      </x:c>
      <x:c r="B4555" s="127" t="str">
        <x:v>D6-H-V5-TR-C04-S01</x:v>
      </x:c>
      <x:c r="C4555" s="127" t="str">
        <x:v>REPONSE</x:v>
      </x:c>
      <x:c r="D4555" s="127" t="str">
        <x:v>B</x:v>
      </x:c>
      <x:c r="E4555" s="128" t="n">
        <x:v>1</x:v>
      </x:c>
      <x:c r="F4555" s="127" t="str">
        <x:v>Tarek</x:v>
      </x:c>
      <x:c r="G4555" s="127" t="str">
        <x:v>La route doit être lue depuis son contexte réel, pas depuis l’angle qui nous plaît.</x:v>
      </x:c>
      <x:c r="H4555" s="127" t="str">
        <x:v>Réponse au choix retenu ; les autres réponses ne sont pas jouées.</x:v>
      </x:c>
      <x:c r="I4555" s="127" t="str">
        <x:v>Approche disponible dans l’état réel de la scène ; accord des personnes impliquées.</x:v>
      </x:c>
      <x:c r="J4555" s="127" t="str">
        <x:v>Chaînes interactives de trophées en huit étapes</x:v>
      </x:c>
      <x:c r="K4555" s="130" t="n">
        <x:v>15</x:v>
      </x:c>
    </x:row>
    <x:row r="4556" ht="104" customHeight="1">
      <x:c r="A4556" s="121" t="str">
        <x:v>D6-H-V5-TR-C05-S01-OUV---01</x:v>
      </x:c>
      <x:c r="B4556" s="122" t="str">
        <x:v>D6-H-V5-TR-C05-S01</x:v>
      </x:c>
      <x:c r="C4556" s="122" t="str">
        <x:v>OUV</x:v>
      </x:c>
      <x:c r="D4556" s="122" t="str">
        <x:v>-</x:v>
      </x:c>
      <x:c r="E4556" s="123" t="n">
        <x:v>1</x:v>
      </x:c>
      <x:c r="F4556" s="122" t="str">
        <x:v>Varo</x:v>
      </x:c>
      <x:c r="G4556" s="122" t="str">
        <x:v>L’anneau revient d’un duel interrompu. Prépare le modèle sans faire subir l’épreuve à l’original.</x:v>
      </x:c>
      <x:c r="H4556" s="122" t="str">
        <x:v>Le locuteur regarde le détail matériel concerné ; clic bref ou inclinaison du masque, sans traduction lexicale inventée.</x:v>
      </x:c>
      <x:c r="I4556" s="122" t="str">
        <x:v>Anneau de limite remis après une épreuve réellement interrompue ; objet original du projet. CNS-P12/P16 ; le résultat du duel reste incomplet. ; original ou modèle autorisé au poste ; Varo présent ; étapes validées uniquement après le retour visuel. Objet confié : usage conforme au consentement conservé.</x:v>
      </x:c>
      <x:c r="J4556" s="122" t="str">
        <x:v>Chaînes interactives de trophées en huit étapes</x:v>
      </x:c>
      <x:c r="K4556" s="125" t="n">
        <x:v>14</x:v>
      </x:c>
    </x:row>
    <x:row r="4557" ht="74" customHeight="1">
      <x:c r="A4557" s="126" t="str">
        <x:v>D6-H-V5-TR-C05-S01-SUCCES---01</x:v>
      </x:c>
      <x:c r="B4557" s="127" t="str">
        <x:v>D6-H-V5-TR-C05-S01</x:v>
      </x:c>
      <x:c r="C4557" s="127" t="str">
        <x:v>SUCCES</x:v>
      </x:c>
      <x:c r="D4557" s="127" t="str">
        <x:v>-</x:v>
      </x:c>
      <x:c r="E4557" s="128" t="n">
        <x:v>1</x:v>
      </x:c>
      <x:c r="F4557" s="127" t="str">
        <x:v>Varo</x:v>
      </x:c>
      <x:c r="G4557" s="127" t="str">
        <x:v>L’anneau garde l’épreuve inachevée ; la rivalité peut encore suivre son propre chemin.</x:v>
      </x:c>
      <x:c r="H4557" s="127" t="str">
        <x:v>Après le geste final réellement réussi ; regard ou main vers son résultat visible.</x:v>
      </x:c>
      <x:c r="I4557" s="127" t="str">
        <x:v>Résultat correspondant effectivement constaté ; remplace ou supprime la ligne si choix de refus/différé/observation. Ne jamais jouer une victoire non acquise.</x:v>
      </x:c>
      <x:c r="J4557" s="127" t="str">
        <x:v>Chaînes interactives de trophées en huit étapes</x:v>
      </x:c>
      <x:c r="K4557" s="130" t="n">
        <x:v>13</x:v>
      </x:c>
    </x:row>
    <x:row r="4558" ht="44" customHeight="1">
      <x:c r="A4558" s="121" t="str">
        <x:v>D6-H-V5-TR-C05-S01-ECHEC---01</x:v>
      </x:c>
      <x:c r="B4558" s="122" t="str">
        <x:v>D6-H-V5-TR-C05-S01</x:v>
      </x:c>
      <x:c r="C4558" s="122" t="str">
        <x:v>ECHEC</x:v>
      </x:c>
      <x:c r="D4558" s="122" t="str">
        <x:v>-</x:v>
      </x:c>
      <x:c r="E4558" s="123" t="n">
        <x:v>1</x:v>
      </x:c>
      <x:c r="F4558" s="122" t="str">
        <x:v>Varo</x:v>
      </x:c>
      <x:c r="G4558" s="122" t="str">
        <x:v>La trajectoire continue après l’interruption. Ce mouvement n’a pas eu lieu.</x:v>
      </x:c>
      <x:c r="H4558" s="122" t="str">
        <x:v>Au dernier état stable ; geste arrêté, aucune perte ou casse ajoutée par la réplique.</x:v>
      </x:c>
      <x:c r="I4558" s="122" t="str">
        <x:v>Échec ou blocage correspondant effectivement observé ; les dégâts, objets et positions persistent.</x:v>
      </x:c>
      <x:c r="J4558" s="122" t="str">
        <x:v>Chaînes interactives de trophées en huit étapes</x:v>
      </x:c>
      <x:c r="K4558" s="125" t="n">
        <x:v>11</x:v>
      </x:c>
    </x:row>
    <x:row r="4559" ht="44" customHeight="1">
      <x:c r="A4559" s="126" t="str">
        <x:v>D6-H-V5-TR-C05-S01-REPRISE---01</x:v>
      </x:c>
      <x:c r="B4559" s="127" t="str">
        <x:v>D6-H-V5-TR-C05-S01</x:v>
      </x:c>
      <x:c r="C4559" s="127" t="str">
        <x:v>REPRISE</x:v>
      </x:c>
      <x:c r="D4559" s="127" t="str">
        <x:v>-</x:v>
      </x:c>
      <x:c r="E4559" s="128" t="n">
        <x:v>1</x:v>
      </x:c>
      <x:c r="F4559" s="127" t="str">
        <x:v>Varo</x:v>
      </x:c>
      <x:c r="G4559" s="127" t="str">
        <x:v>Le départ est situé. Reprenons jusqu’au moment où le duel s’arrête.</x:v>
      </x:c>
      <x:c r="H4559" s="127" t="str">
        <x:v>Désigne l’étape encore inachevée sans répéter les gestes déjà validés.</x:v>
      </x:c>
      <x:c r="I4559" s="127" t="str">
        <x:v>Réinteraction volontaire après interruption ; état de l’action conservé.</x:v>
      </x:c>
      <x:c r="J4559" s="127" t="str">
        <x:v>Chaînes interactives de trophées en huit étapes</x:v>
      </x:c>
      <x:c r="K4559" s="130" t="n">
        <x:v>11</x:v>
      </x:c>
    </x:row>
    <x:row r="4560" ht="44" customHeight="1">
      <x:c r="A4560" s="121" t="str">
        <x:v>D6-H-V5-TR-C05-S01-CHOIX-A-01</x:v>
      </x:c>
      <x:c r="B4560" s="122" t="str">
        <x:v>D6-H-V5-TR-C05-S01</x:v>
      </x:c>
      <x:c r="C4560" s="122" t="str">
        <x:v>CHOIX</x:v>
      </x:c>
      <x:c r="D4560" s="122" t="str">
        <x:v>A</x:v>
      </x:c>
      <x:c r="E4560" s="123" t="n">
        <x:v>1</x:v>
      </x:c>
      <x:c r="F4560" s="122" t="str">
        <x:v>Joueur</x:v>
      </x:c>
      <x:c r="G4560" s="122" t="str">
        <x:v>Je montre d’abord le moment où j’ai choisi le retour.</x:v>
      </x:c>
      <x:c r="H4560" s="122" t="str">
        <x:v>Regarder la personne ou l’appui concerné ; intention, pas résultat.</x:v>
      </x:c>
      <x:c r="I4560" s="122" t="str">
        <x:v>Approche disponible dans l’état réel de la scène ; accord des personnes impliquées.</x:v>
      </x:c>
      <x:c r="J4560" s="122" t="str">
        <x:v>Chaînes interactives de trophées en huit étapes</x:v>
      </x:c>
      <x:c r="K4560" s="125" t="n">
        <x:v>10</x:v>
      </x:c>
    </x:row>
    <x:row r="4561" ht="44" customHeight="1">
      <x:c r="A4561" s="126" t="str">
        <x:v>D6-H-V5-TR-C05-S01-REPONSE-A-01</x:v>
      </x:c>
      <x:c r="B4561" s="127" t="str">
        <x:v>D6-H-V5-TR-C05-S01</x:v>
      </x:c>
      <x:c r="C4561" s="127" t="str">
        <x:v>REPONSE</x:v>
      </x:c>
      <x:c r="D4561" s="127" t="str">
        <x:v>A</x:v>
      </x:c>
      <x:c r="E4561" s="128" t="n">
        <x:v>1</x:v>
      </x:c>
      <x:c r="F4561" s="127" t="str">
        <x:v>Varo</x:v>
      </x:c>
      <x:c r="G4561" s="127" t="str">
        <x:v>Nous le placerons après les règles et les gestes réellement joués.</x:v>
      </x:c>
      <x:c r="H4561" s="127" t="str">
        <x:v>Réponse au choix retenu ; les autres réponses ne sont pas jouées.</x:v>
      </x:c>
      <x:c r="I4561" s="127" t="str">
        <x:v>Approche disponible dans l’état réel de la scène ; accord des personnes impliquées.</x:v>
      </x:c>
      <x:c r="J4561" s="127" t="str">
        <x:v>Chaînes interactives de trophées en huit étapes</x:v>
      </x:c>
      <x:c r="K4561" s="130" t="n">
        <x:v>11</x:v>
      </x:c>
    </x:row>
    <x:row r="4562" ht="44" customHeight="1">
      <x:c r="A4562" s="121" t="str">
        <x:v>D6-H-V5-TR-C05-S01-CHOIX-B-01</x:v>
      </x:c>
      <x:c r="B4562" s="122" t="str">
        <x:v>D6-H-V5-TR-C05-S01</x:v>
      </x:c>
      <x:c r="C4562" s="122" t="str">
        <x:v>CHOIX</x:v>
      </x:c>
      <x:c r="D4562" s="122" t="str">
        <x:v>B</x:v>
      </x:c>
      <x:c r="E4562" s="123" t="n">
        <x:v>1</x:v>
      </x:c>
      <x:c r="F4562" s="122" t="str">
        <x:v>Joueur</x:v>
      </x:c>
      <x:c r="G4562" s="122" t="str">
        <x:v>Je montre les deux réactions connues à cette interruption.</x:v>
      </x:c>
      <x:c r="H4562" s="122" t="str">
        <x:v>Regarder la personne ou l’appui concerné ; intention, pas résultat.</x:v>
      </x:c>
      <x:c r="I4562" s="122" t="str">
        <x:v>Approche disponible dans l’état réel de la scène ; accord des personnes impliquées.</x:v>
      </x:c>
      <x:c r="J4562" s="122" t="str">
        <x:v>Chaînes interactives de trophées en huit étapes</x:v>
      </x:c>
      <x:c r="K4562" s="125" t="n">
        <x:v>9</x:v>
      </x:c>
    </x:row>
    <x:row r="4563" ht="44" customHeight="1">
      <x:c r="A4563" s="126" t="str">
        <x:v>D6-H-V5-TR-C05-S01-REPONSE-B-01</x:v>
      </x:c>
      <x:c r="B4563" s="127" t="str">
        <x:v>D6-H-V5-TR-C05-S01</x:v>
      </x:c>
      <x:c r="C4563" s="127" t="str">
        <x:v>REPONSE</x:v>
      </x:c>
      <x:c r="D4563" s="127" t="str">
        <x:v>B</x:v>
      </x:c>
      <x:c r="E4563" s="128" t="n">
        <x:v>1</x:v>
      </x:c>
      <x:c r="F4563" s="127" t="str">
        <x:v>Varo</x:v>
      </x:c>
      <x:c r="G4563" s="127" t="str">
        <x:v>Garde leurs désaccords. Cet objet ne les réconcilie pas de lui-même.</x:v>
      </x:c>
      <x:c r="H4563" s="127" t="str">
        <x:v>Réponse au choix retenu ; les autres réponses ne sont pas jouées.</x:v>
      </x:c>
      <x:c r="I4563" s="127" t="str">
        <x:v>Approche disponible dans l’état réel de la scène ; accord des personnes impliquées.</x:v>
      </x:c>
      <x:c r="J4563" s="127" t="str">
        <x:v>Chaînes interactives de trophées en huit étapes</x:v>
      </x:c>
      <x:c r="K4563" s="130" t="n">
        <x:v>11</x:v>
      </x:c>
    </x:row>
    <x:row r="4564" ht="149" customHeight="1">
      <x:c r="A4564" s="121" t="str">
        <x:v>D6-H-V5-TR-C06-S01-OUV---01</x:v>
      </x:c>
      <x:c r="B4564" s="122" t="str">
        <x:v>D6-H-V5-TR-C06-S01</x:v>
      </x:c>
      <x:c r="C4564" s="122" t="str">
        <x:v>OUV</x:v>
      </x:c>
      <x:c r="D4564" s="122" t="str">
        <x:v>-</x:v>
      </x:c>
      <x:c r="E4564" s="123" t="n">
        <x:v>1</x:v>
      </x:c>
      <x:c r="F4564" s="122" t="str">
        <x:v>Doran</x:v>
      </x:c>
      <x:c r="G4564" s="122" t="str">
        <x:v>La pierre est revenue une fois. Ses deux lumières vont comparer deux observations, pas deux prises.</x:v>
      </x:c>
      <x:c r="H4564" s="122" t="str">
        <x:v>Le locuteur regarde le détail matériel concerné ; clic bref ou inclinaison du masque, sans traduction lexicale inventée.</x:v>
      </x:c>
      <x:c r="I4564" s="122" t="str">
        <x:v>Pierre autorisée rapportée par V5-CNS-M21 ou autre mission Warp compatible ; instance unique. Branche du passé ; observations du présent et de la branche séparées. ; original ou modèle autorisé au poste ; Doran présent ; étapes validées uniquement après le retour visuel. Objet confié : usage conforme au consentement conservé. Retour Warp accompli avec provenance de branche conservée ; aucune recollecte de l’original ni altération du présent par le meuble.</x:v>
      </x:c>
      <x:c r="J4564" s="122" t="str">
        <x:v>Chaînes interactives de trophées en huit étapes</x:v>
      </x:c>
      <x:c r="K4564" s="125" t="n">
        <x:v>16</x:v>
      </x:c>
    </x:row>
    <x:row r="4565" ht="74" customHeight="1">
      <x:c r="A4565" s="126" t="str">
        <x:v>D6-H-V5-TR-C06-S01-SUCCES---01</x:v>
      </x:c>
      <x:c r="B4565" s="127" t="str">
        <x:v>D6-H-V5-TR-C06-S01</x:v>
      </x:c>
      <x:c r="C4565" s="127" t="str">
        <x:v>SUCCES</x:v>
      </x:c>
      <x:c r="D4565" s="127" t="str">
        <x:v>-</x:v>
      </x:c>
      <x:c r="E4565" s="128" t="n">
        <x:v>1</x:v>
      </x:c>
      <x:c r="F4565" s="127" t="str">
        <x:v>Doran</x:v>
      </x:c>
      <x:c r="G4565" s="127" t="str">
        <x:v>La pierre et ses deux lectures gardent un seul emplacement d’original et une question ouverte.</x:v>
      </x:c>
      <x:c r="H4565" s="127" t="str">
        <x:v>Après le geste final réellement réussi ; regard ou main vers son résultat visible.</x:v>
      </x:c>
      <x:c r="I4565" s="127" t="str">
        <x:v>Résultat correspondant effectivement constaté ; remplace ou supprime la ligne si choix de refus/différé/observation. Ne jamais jouer une victoire non acquise.</x:v>
      </x:c>
      <x:c r="J4565" s="127" t="str">
        <x:v>Chaînes interactives de trophées en huit étapes</x:v>
      </x:c>
      <x:c r="K4565" s="130" t="n">
        <x:v>15</x:v>
      </x:c>
    </x:row>
    <x:row r="4566" ht="44" customHeight="1">
      <x:c r="A4566" s="121" t="str">
        <x:v>D6-H-V5-TR-C06-S01-ECHEC---01</x:v>
      </x:c>
      <x:c r="B4566" s="122" t="str">
        <x:v>D6-H-V5-TR-C06-S01</x:v>
      </x:c>
      <x:c r="C4566" s="122" t="str">
        <x:v>ECHEC</x:v>
      </x:c>
      <x:c r="D4566" s="122" t="str">
        <x:v>-</x:v>
      </x:c>
      <x:c r="E4566" s="123" t="n">
        <x:v>1</x:v>
      </x:c>
      <x:c r="F4566" s="122" t="str">
        <x:v>Doran</x:v>
      </x:c>
      <x:c r="G4566" s="122" t="str">
        <x:v>La provenance ne correspond pas au relevé choisi. Reviens à la vue de ce voyage.</x:v>
      </x:c>
      <x:c r="H4566" s="122" t="str">
        <x:v>Au dernier état stable ; geste arrêté, aucune perte ou casse ajoutée par la réplique.</x:v>
      </x:c>
      <x:c r="I4566" s="122" t="str">
        <x:v>Échec ou blocage correspondant effectivement observé ; les dégâts, objets et positions persistent.</x:v>
      </x:c>
      <x:c r="J4566" s="122" t="str">
        <x:v>Chaînes interactives de trophées en huit étapes</x:v>
      </x:c>
      <x:c r="K4566" s="125" t="n">
        <x:v>15</x:v>
      </x:c>
    </x:row>
    <x:row r="4567" ht="44" customHeight="1">
      <x:c r="A4567" s="126" t="str">
        <x:v>D6-H-V5-TR-C06-S01-REPRISE---01</x:v>
      </x:c>
      <x:c r="B4567" s="127" t="str">
        <x:v>D6-H-V5-TR-C06-S01</x:v>
      </x:c>
      <x:c r="C4567" s="127" t="str">
        <x:v>REPRISE</x:v>
      </x:c>
      <x:c r="D4567" s="127" t="str">
        <x:v>-</x:v>
      </x:c>
      <x:c r="E4567" s="128" t="n">
        <x:v>1</x:v>
      </x:c>
      <x:c r="F4567" s="127" t="str">
        <x:v>Doran</x:v>
      </x:c>
      <x:c r="G4567" s="127" t="str">
        <x:v>Le retour est rattaché à la pierre. Il reste la dernière question de la présentation.</x:v>
      </x:c>
      <x:c r="H4567" s="127" t="str">
        <x:v>Désigne l’étape encore inachevée sans répéter les gestes déjà validés.</x:v>
      </x:c>
      <x:c r="I4567" s="127" t="str">
        <x:v>Réinteraction volontaire après interruption ; état de l’action conservé.</x:v>
      </x:c>
      <x:c r="J4567" s="127" t="str">
        <x:v>Chaînes interactives de trophées en huit étapes</x:v>
      </x:c>
      <x:c r="K4567" s="130" t="n">
        <x:v>15</x:v>
      </x:c>
    </x:row>
    <x:row r="4568" ht="44" customHeight="1">
      <x:c r="A4568" s="121" t="str">
        <x:v>D6-H-V5-TR-C06-S01-CHOIX-A-01</x:v>
      </x:c>
      <x:c r="B4568" s="122" t="str">
        <x:v>D6-H-V5-TR-C06-S01</x:v>
      </x:c>
      <x:c r="C4568" s="122" t="str">
        <x:v>CHOIX</x:v>
      </x:c>
      <x:c r="D4568" s="122" t="str">
        <x:v>A</x:v>
      </x:c>
      <x:c r="E4568" s="123" t="n">
        <x:v>1</x:v>
      </x:c>
      <x:c r="F4568" s="122" t="str">
        <x:v>Joueur</x:v>
      </x:c>
      <x:c r="G4568" s="122" t="str">
        <x:v>Je montre côte à côte la vue du voyage et celle du présent.</x:v>
      </x:c>
      <x:c r="H4568" s="122" t="str">
        <x:v>Regarder la personne ou l’appui concerné ; intention, pas résultat.</x:v>
      </x:c>
      <x:c r="I4568" s="122" t="str">
        <x:v>Approche disponible dans l’état réel de la scène ; accord des personnes impliquées.</x:v>
      </x:c>
      <x:c r="J4568" s="122" t="str">
        <x:v>Chaînes interactives de trophées en huit étapes</x:v>
      </x:c>
      <x:c r="K4568" s="125" t="n">
        <x:v>13</x:v>
      </x:c>
    </x:row>
    <x:row r="4569" ht="44" customHeight="1">
      <x:c r="A4569" s="126" t="str">
        <x:v>D6-H-V5-TR-C06-S01-REPONSE-A-01</x:v>
      </x:c>
      <x:c r="B4569" s="127" t="str">
        <x:v>D6-H-V5-TR-C06-S01</x:v>
      </x:c>
      <x:c r="C4569" s="127" t="str">
        <x:v>REPONSE</x:v>
      </x:c>
      <x:c r="D4569" s="127" t="str">
        <x:v>A</x:v>
      </x:c>
      <x:c r="E4569" s="128" t="n">
        <x:v>1</x:v>
      </x:c>
      <x:c r="F4569" s="127" t="str">
        <x:v>Doran</x:v>
      </x:c>
      <x:c r="G4569" s="127" t="str">
        <x:v>Chaque vue gardera sa provenance. La ressemblance ne les confondra pas.</x:v>
      </x:c>
      <x:c r="H4569" s="127" t="str">
        <x:v>Réponse au choix retenu ; les autres réponses ne sont pas jouées.</x:v>
      </x:c>
      <x:c r="I4569" s="127" t="str">
        <x:v>Approche disponible dans l’état réel de la scène ; accord des personnes impliquées.</x:v>
      </x:c>
      <x:c r="J4569" s="127" t="str">
        <x:v>Chaînes interactives de trophées en huit étapes</x:v>
      </x:c>
      <x:c r="K4569" s="130" t="n">
        <x:v>11</x:v>
      </x:c>
    </x:row>
    <x:row r="4570" ht="44" customHeight="1">
      <x:c r="A4570" s="121" t="str">
        <x:v>D6-H-V5-TR-C06-S01-CHOIX-B-01</x:v>
      </x:c>
      <x:c r="B4570" s="122" t="str">
        <x:v>D6-H-V5-TR-C06-S01</x:v>
      </x:c>
      <x:c r="C4570" s="122" t="str">
        <x:v>CHOIX</x:v>
      </x:c>
      <x:c r="D4570" s="122" t="str">
        <x:v>B</x:v>
      </x:c>
      <x:c r="E4570" s="123" t="n">
        <x:v>1</x:v>
      </x:c>
      <x:c r="F4570" s="122" t="str">
        <x:v>Joueur</x:v>
      </x:c>
      <x:c r="G4570" s="122" t="str">
        <x:v>Je centre la présentation sur ce que nous ne savons pas encore.</x:v>
      </x:c>
      <x:c r="H4570" s="122" t="str">
        <x:v>Regarder la personne ou l’appui concerné ; intention, pas résultat.</x:v>
      </x:c>
      <x:c r="I4570" s="122" t="str">
        <x:v>Approche disponible dans l’état réel de la scène ; accord des personnes impliquées.</x:v>
      </x:c>
      <x:c r="J4570" s="122" t="str">
        <x:v>Chaînes interactives de trophées en huit étapes</x:v>
      </x:c>
      <x:c r="K4570" s="125" t="n">
        <x:v>12</x:v>
      </x:c>
    </x:row>
    <x:row r="4571" ht="44" customHeight="1">
      <x:c r="A4571" s="126" t="str">
        <x:v>D6-H-V5-TR-C06-S01-REPONSE-B-01</x:v>
      </x:c>
      <x:c r="B4571" s="127" t="str">
        <x:v>D6-H-V5-TR-C06-S01</x:v>
      </x:c>
      <x:c r="C4571" s="127" t="str">
        <x:v>REPONSE</x:v>
      </x:c>
      <x:c r="D4571" s="127" t="str">
        <x:v>B</x:v>
      </x:c>
      <x:c r="E4571" s="128" t="n">
        <x:v>1</x:v>
      </x:c>
      <x:c r="F4571" s="127" t="str">
        <x:v>Doran</x:v>
      </x:c>
      <x:c r="G4571" s="127" t="str">
        <x:v>La question aura une place visible, auprès de ce que la matière révèle.</x:v>
      </x:c>
      <x:c r="H4571" s="127" t="str">
        <x:v>Réponse au choix retenu ; les autres réponses ne sont pas jouées.</x:v>
      </x:c>
      <x:c r="I4571" s="127" t="str">
        <x:v>Approche disponible dans l’état réel de la scène ; accord des personnes impliquées.</x:v>
      </x:c>
      <x:c r="J4571" s="127" t="str">
        <x:v>Chaînes interactives de trophées en huit étapes</x:v>
      </x:c>
      <x:c r="K4571" s="130" t="n">
        <x:v>13</x:v>
      </x:c>
    </x:row>
    <x:row r="4572" ht="89" customHeight="1">
      <x:c r="A4572" s="121" t="str">
        <x:v>D6-H-TR-M01-OUV---01</x:v>
      </x:c>
      <x:c r="B4572" s="122" t="str">
        <x:v>D6-H-TR-M01</x:v>
      </x:c>
      <x:c r="C4572" s="122" t="str">
        <x:v>OUV</x:v>
      </x:c>
      <x:c r="D4572" s="122" t="str">
        <x:v>-</x:v>
      </x:c>
      <x:c r="E4572" s="123" t="n">
        <x:v>1</x:v>
      </x:c>
      <x:c r="F4572" s="122" t="str">
        <x:v>Artisan du tutoriel local</x:v>
      </x:c>
      <x:c r="G4572" s="122" t="str">
        <x:v>La niche est vide. La première chose à rapporter sera le contexte de l’objet, pas une histoire déjà finie.</x:v>
      </x:c>
      <x:c r="H4572" s="122" t="str">
        <x:v>Le locuteur regarde le détail matériel concerné ; clic bref ou inclinaison du masque, sans traduction lexicale inventée.</x:v>
      </x:c>
      <x:c r="I4572" s="122" t="str">
        <x:v>Tutoriel disponible au Homeworld ; à bord seulement après acquisition ; atelier local accessible dès le Homeworld ; à bord uniquement après acquisition réelle du vaisseau ; présence de l’artisan ou de son enregistrement pédagogique explicitement acquis.</x:v>
      </x:c>
      <x:c r="J4572" s="122" t="str">
        <x:v>Tutoriel physique des trophées</x:v>
      </x:c>
      <x:c r="K4572" s="125" t="n">
        <x:v>19</x:v>
      </x:c>
    </x:row>
    <x:row r="4573" ht="74" customHeight="1">
      <x:c r="A4573" s="126" t="str">
        <x:v>D6-H-TR-M01-SUCCES---01</x:v>
      </x:c>
      <x:c r="B4573" s="127" t="str">
        <x:v>D6-H-TR-M01</x:v>
      </x:c>
      <x:c r="C4573" s="127" t="str">
        <x:v>SUCCES</x:v>
      </x:c>
      <x:c r="D4573" s="127" t="str">
        <x:v>-</x:v>
      </x:c>
      <x:c r="E4573" s="128" t="n">
        <x:v>1</x:v>
      </x:c>
      <x:c r="F4573" s="127" t="str">
        <x:v>Artisan du tutoriel local</x:v>
      </x:c>
      <x:c r="G4573" s="127" t="str">
        <x:v>Le contenant est arrivé avec son objet, son contexte et les appuis qui lui conviennent.</x:v>
      </x:c>
      <x:c r="H4573" s="127" t="str">
        <x:v>Après le geste final réellement réussi ; regard ou main vers son résultat visible.</x:v>
      </x:c>
      <x:c r="I4573" s="127" t="str">
        <x:v>Résultat correspondant effectivement constaté ; remplace ou supprime la ligne si choix de refus/différé/observation. Ne jamais jouer une victoire non acquise.</x:v>
      </x:c>
      <x:c r="J4573" s="127" t="str">
        <x:v>Tutoriel physique des trophées</x:v>
      </x:c>
      <x:c r="K4573" s="130" t="n">
        <x:v>15</x:v>
      </x:c>
    </x:row>
    <x:row r="4574" ht="44" customHeight="1">
      <x:c r="A4574" s="121" t="str">
        <x:v>D6-H-TR-M01-ECHEC---01</x:v>
      </x:c>
      <x:c r="B4574" s="122" t="str">
        <x:v>D6-H-TR-M01</x:v>
      </x:c>
      <x:c r="C4574" s="122" t="str">
        <x:v>ECHEC</x:v>
      </x:c>
      <x:c r="D4574" s="122" t="str">
        <x:v>-</x:v>
      </x:c>
      <x:c r="E4574" s="123" t="n">
        <x:v>1</x:v>
      </x:c>
      <x:c r="F4574" s="122" t="str">
        <x:v>Artisan du tutoriel local</x:v>
      </x:c>
      <x:c r="G4574" s="122" t="str">
        <x:v>Ce cadrage ne montre pas le repère fixe. Retourne au point d’observation accessible.</x:v>
      </x:c>
      <x:c r="H4574" s="122" t="str">
        <x:v>Au dernier état stable ; geste arrêté, aucune perte ou casse ajoutée par la réplique.</x:v>
      </x:c>
      <x:c r="I4574" s="122" t="str">
        <x:v>Échec ou blocage correspondant effectivement observé ; les dégâts, objets et positions persistent.</x:v>
      </x:c>
      <x:c r="J4574" s="122" t="str">
        <x:v>Tutoriel physique des trophées</x:v>
      </x:c>
      <x:c r="K4574" s="125" t="n">
        <x:v>13</x:v>
      </x:c>
    </x:row>
    <x:row r="4575" ht="44" customHeight="1">
      <x:c r="A4575" s="126" t="str">
        <x:v>D6-H-TR-M01-REPRISE---01</x:v>
      </x:c>
      <x:c r="B4575" s="127" t="str">
        <x:v>D6-H-TR-M01</x:v>
      </x:c>
      <x:c r="C4575" s="127" t="str">
        <x:v>REPRISE</x:v>
      </x:c>
      <x:c r="D4575" s="127" t="str">
        <x:v>-</x:v>
      </x:c>
      <x:c r="E4575" s="128" t="n">
        <x:v>1</x:v>
      </x:c>
      <x:c r="F4575" s="127" t="str">
        <x:v>Artisan du tutoriel local</x:v>
      </x:c>
      <x:c r="G4575" s="127" t="str">
        <x:v>Le contexte est relevé. Il reste le berceau et le vrai transport.</x:v>
      </x:c>
      <x:c r="H4575" s="127" t="str">
        <x:v>Désigne l’étape encore inachevée sans répéter les gestes déjà validés.</x:v>
      </x:c>
      <x:c r="I4575" s="127" t="str">
        <x:v>Réinteraction volontaire après interruption ; état de l’action conservé.</x:v>
      </x:c>
      <x:c r="J4575" s="127" t="str">
        <x:v>Tutoriel physique des trophées</x:v>
      </x:c>
      <x:c r="K4575" s="130" t="n">
        <x:v>12</x:v>
      </x:c>
    </x:row>
    <x:row r="4576" ht="44" customHeight="1">
      <x:c r="A4576" s="121" t="str">
        <x:v>D6-H-TR-M01-CHOIX-A-01</x:v>
      </x:c>
      <x:c r="B4576" s="122" t="str">
        <x:v>D6-H-TR-M01</x:v>
      </x:c>
      <x:c r="C4576" s="122" t="str">
        <x:v>CHOIX</x:v>
      </x:c>
      <x:c r="D4576" s="122" t="str">
        <x:v>A</x:v>
      </x:c>
      <x:c r="E4576" s="123" t="n">
        <x:v>1</x:v>
      </x:c>
      <x:c r="F4576" s="122" t="str">
        <x:v>Joueur</x:v>
      </x:c>
      <x:c r="G4576" s="122" t="str">
        <x:v>Je commence sur le modèle d’exercice.</x:v>
      </x:c>
      <x:c r="H4576" s="122" t="str">
        <x:v>Regarder la personne ou l’appui concerné ; intention, pas résultat.</x:v>
      </x:c>
      <x:c r="I4576" s="122" t="str">
        <x:v>Approche disponible dans l’état réel de la scène ; accord des personnes impliquées.</x:v>
      </x:c>
      <x:c r="J4576" s="122" t="str">
        <x:v>Tutoriel physique des trophées</x:v>
      </x:c>
      <x:c r="K4576" s="125" t="n">
        <x:v>6</x:v>
      </x:c>
    </x:row>
    <x:row r="4577" ht="44" customHeight="1">
      <x:c r="A4577" s="126" t="str">
        <x:v>D6-H-TR-M01-REPONSE-A-01</x:v>
      </x:c>
      <x:c r="B4577" s="127" t="str">
        <x:v>D6-H-TR-M01</x:v>
      </x:c>
      <x:c r="C4577" s="127" t="str">
        <x:v>REPONSE</x:v>
      </x:c>
      <x:c r="D4577" s="127" t="str">
        <x:v>A</x:v>
      </x:c>
      <x:c r="E4577" s="128" t="n">
        <x:v>1</x:v>
      </x:c>
      <x:c r="F4577" s="127" t="str">
        <x:v>Artisan du tutoriel local</x:v>
      </x:c>
      <x:c r="G4577" s="127" t="str">
        <x:v>Prends-le sur sa table. Nous garderons son marquage visible du terrain à l’atelier.</x:v>
      </x:c>
      <x:c r="H4577" s="127" t="str">
        <x:v>Réponse au choix retenu ; les autres réponses ne sont pas jouées.</x:v>
      </x:c>
      <x:c r="I4577" s="127" t="str">
        <x:v>Approche disponible dans l’état réel de la scène ; accord des personnes impliquées.</x:v>
      </x:c>
      <x:c r="J4577" s="127" t="str">
        <x:v>Tutoriel physique des trophées</x:v>
      </x:c>
      <x:c r="K4577" s="130" t="n">
        <x:v>13</x:v>
      </x:c>
    </x:row>
    <x:row r="4578" ht="44" customHeight="1">
      <x:c r="A4578" s="121" t="str">
        <x:v>D6-H-TR-M01-CHOIX-B-01</x:v>
      </x:c>
      <x:c r="B4578" s="122" t="str">
        <x:v>D6-H-TR-M01</x:v>
      </x:c>
      <x:c r="C4578" s="122" t="str">
        <x:v>CHOIX</x:v>
      </x:c>
      <x:c r="D4578" s="122" t="str">
        <x:v>B</x:v>
      </x:c>
      <x:c r="E4578" s="123" t="n">
        <x:v>1</x:v>
      </x:c>
      <x:c r="F4578" s="122" t="str">
        <x:v>Joueur</x:v>
      </x:c>
      <x:c r="G4578" s="122" t="str">
        <x:v>J’utilise l’objet autorisé que j’ai réellement rapporté.</x:v>
      </x:c>
      <x:c r="H4578" s="122" t="str">
        <x:v>Regarder la personne ou l’appui concerné ; intention, pas résultat.</x:v>
      </x:c>
      <x:c r="I4578" s="122" t="str">
        <x:v>Approche disponible dans l’état réel de la scène ; accord des personnes impliquées.</x:v>
      </x:c>
      <x:c r="J4578" s="122" t="str">
        <x:v>Tutoriel physique des trophées</x:v>
      </x:c>
      <x:c r="K4578" s="125" t="n">
        <x:v>7</x:v>
      </x:c>
    </x:row>
    <x:row r="4579" ht="44" customHeight="1">
      <x:c r="A4579" s="126" t="str">
        <x:v>D6-H-TR-M01-REPONSE-B-01</x:v>
      </x:c>
      <x:c r="B4579" s="127" t="str">
        <x:v>D6-H-TR-M01</x:v>
      </x:c>
      <x:c r="C4579" s="127" t="str">
        <x:v>REPONSE</x:v>
      </x:c>
      <x:c r="D4579" s="127" t="str">
        <x:v>B</x:v>
      </x:c>
      <x:c r="E4579" s="128" t="n">
        <x:v>1</x:v>
      </x:c>
      <x:c r="F4579" s="127" t="str">
        <x:v>Artisan du tutoriel local</x:v>
      </x:c>
      <x:c r="G4579" s="127" t="str">
        <x:v>Vérifie son origine et son gabarit. Le berceau viendra après ces observations.</x:v>
      </x:c>
      <x:c r="H4579" s="127" t="str">
        <x:v>Réponse au choix retenu ; les autres réponses ne sont pas jouées.</x:v>
      </x:c>
      <x:c r="I4579" s="127" t="str">
        <x:v>Approche disponible dans l’état réel de la scène ; accord des personnes impliquées.</x:v>
      </x:c>
      <x:c r="J4579" s="127" t="str">
        <x:v>Tutoriel physique des trophées</x:v>
      </x:c>
      <x:c r="K4579" s="130" t="n">
        <x:v>12</x:v>
      </x:c>
    </x:row>
    <x:row r="4580" ht="89" customHeight="1">
      <x:c r="A4580" s="121" t="str">
        <x:v>D6-H-TR-M02-OUV---01</x:v>
      </x:c>
      <x:c r="B4580" s="122" t="str">
        <x:v>D6-H-TR-M02</x:v>
      </x:c>
      <x:c r="C4580" s="122" t="str">
        <x:v>OUV</x:v>
      </x:c>
      <x:c r="D4580" s="122" t="str">
        <x:v>-</x:v>
      </x:c>
      <x:c r="E4580" s="123" t="n">
        <x:v>1</x:v>
      </x:c>
      <x:c r="F4580" s="122" t="str">
        <x:v>Artisan du tutoriel local</x:v>
      </x:c>
      <x:c r="G4580" s="122" t="str">
        <x:v>Le poste montre une face que tu ne voyais pas au terrain. Ne supprime pas une marque avant de l’avoir comprise.</x:v>
      </x:c>
      <x:c r="H4580" s="122" t="str">
        <x:v>Le locuteur regarde le détail matériel concerné ; clic bref ou inclinaison du masque, sans traduction lexicale inventée.</x:v>
      </x:c>
      <x:c r="I4580" s="122" t="str">
        <x:v>TR-M01 réussie ; même objet ou modèle ; atelier local accessible dès le Homeworld ; à bord uniquement après acquisition réelle du vaisseau ; présence de l’artisan ou de son enregistrement pédagogique explicitement acquis.</x:v>
      </x:c>
      <x:c r="J4580" s="122" t="str">
        <x:v>Tutoriel physique des trophées</x:v>
      </x:c>
      <x:c r="K4580" s="125" t="n">
        <x:v>21</x:v>
      </x:c>
    </x:row>
    <x:row r="4581" ht="74" customHeight="1">
      <x:c r="A4581" s="126" t="str">
        <x:v>D6-H-TR-M02-SUCCES---01</x:v>
      </x:c>
      <x:c r="B4581" s="127" t="str">
        <x:v>D6-H-TR-M02</x:v>
      </x:c>
      <x:c r="C4581" s="127" t="str">
        <x:v>SUCCES</x:v>
      </x:c>
      <x:c r="D4581" s="127" t="str">
        <x:v>-</x:v>
      </x:c>
      <x:c r="E4581" s="128" t="n">
        <x:v>1</x:v>
      </x:c>
      <x:c r="F4581" s="127" t="str">
        <x:v>Artisan du tutoriel local</x:v>
      </x:c>
      <x:c r="G4581" s="127" t="str">
        <x:v>Les indices observés sont gardés et la configuration est stable.</x:v>
      </x:c>
      <x:c r="H4581" s="127" t="str">
        <x:v>Après le geste final réellement réussi ; regard ou main vers son résultat visible.</x:v>
      </x:c>
      <x:c r="I4581" s="127" t="str">
        <x:v>Résultat correspondant effectivement constaté ; remplace ou supprime la ligne si choix de refus/différé/observation. Ne jamais jouer une victoire non acquise.</x:v>
      </x:c>
      <x:c r="J4581" s="127" t="str">
        <x:v>Tutoriel physique des trophées</x:v>
      </x:c>
      <x:c r="K4581" s="130" t="n">
        <x:v>10</x:v>
      </x:c>
    </x:row>
    <x:row r="4582" ht="44" customHeight="1">
      <x:c r="A4582" s="121" t="str">
        <x:v>D6-H-TR-M02-ECHEC---01</x:v>
      </x:c>
      <x:c r="B4582" s="122" t="str">
        <x:v>D6-H-TR-M02</x:v>
      </x:c>
      <x:c r="C4582" s="122" t="str">
        <x:v>ECHEC</x:v>
      </x:c>
      <x:c r="D4582" s="122" t="str">
        <x:v>-</x:v>
      </x:c>
      <x:c r="E4582" s="123" t="n">
        <x:v>1</x:v>
      </x:c>
      <x:c r="F4582" s="122" t="str">
        <x:v>Artisan du tutoriel local</x:v>
      </x:c>
      <x:c r="G4582" s="122" t="str">
        <x:v>Le signal reste inconnu. Nous pouvons apprendre sur le modèle en laissant l’original fermé.</x:v>
      </x:c>
      <x:c r="H4582" s="122" t="str">
        <x:v>Au dernier état stable ; geste arrêté, aucune perte ou casse ajoutée par la réplique.</x:v>
      </x:c>
      <x:c r="I4582" s="122" t="str">
        <x:v>Échec ou blocage correspondant effectivement observé ; les dégâts, objets et positions persistent.</x:v>
      </x:c>
      <x:c r="J4582" s="122" t="str">
        <x:v>Tutoriel physique des trophées</x:v>
      </x:c>
      <x:c r="K4582" s="125" t="n">
        <x:v>14</x:v>
      </x:c>
    </x:row>
    <x:row r="4583" ht="44" customHeight="1">
      <x:c r="A4583" s="126" t="str">
        <x:v>D6-H-TR-M02-REPRISE---01</x:v>
      </x:c>
      <x:c r="B4583" s="127" t="str">
        <x:v>D6-H-TR-M02</x:v>
      </x:c>
      <x:c r="C4583" s="127" t="str">
        <x:v>REPRISE</x:v>
      </x:c>
      <x:c r="D4583" s="127" t="str">
        <x:v>-</x:v>
      </x:c>
      <x:c r="E4583" s="128" t="n">
        <x:v>1</x:v>
      </x:c>
      <x:c r="F4583" s="127" t="str">
        <x:v>Artisan du tutoriel local</x:v>
      </x:c>
      <x:c r="G4583" s="127" t="str">
        <x:v>La face est observée. Reprenons le profil puis le revers.</x:v>
      </x:c>
      <x:c r="H4583" s="127" t="str">
        <x:v>Désigne l’étape encore inachevée sans répéter les gestes déjà validés.</x:v>
      </x:c>
      <x:c r="I4583" s="127" t="str">
        <x:v>Réinteraction volontaire après interruption ; état de l’action conservé.</x:v>
      </x:c>
      <x:c r="J4583" s="127" t="str">
        <x:v>Tutoriel physique des trophées</x:v>
      </x:c>
      <x:c r="K4583" s="130" t="n">
        <x:v>10</x:v>
      </x:c>
    </x:row>
    <x:row r="4584" ht="44" customHeight="1">
      <x:c r="A4584" s="121" t="str">
        <x:v>D6-H-TR-M02-CHOIX-A-01</x:v>
      </x:c>
      <x:c r="B4584" s="122" t="str">
        <x:v>D6-H-TR-M02</x:v>
      </x:c>
      <x:c r="C4584" s="122" t="str">
        <x:v>CHOIX</x:v>
      </x:c>
      <x:c r="D4584" s="122" t="str">
        <x:v>A</x:v>
      </x:c>
      <x:c r="E4584" s="123" t="n">
        <x:v>1</x:v>
      </x:c>
      <x:c r="F4584" s="122" t="str">
        <x:v>Joueur</x:v>
      </x:c>
      <x:c r="G4584" s="122" t="str">
        <x:v>Je poursuis l’examen de l’original admis.</x:v>
      </x:c>
      <x:c r="H4584" s="122" t="str">
        <x:v>Regarder la personne ou l’appui concerné ; intention, pas résultat.</x:v>
      </x:c>
      <x:c r="I4584" s="122" t="str">
        <x:v>Approche disponible dans l’état réel de la scène ; accord des personnes impliquées.</x:v>
      </x:c>
      <x:c r="J4584" s="122" t="str">
        <x:v>Tutoriel physique des trophées</x:v>
      </x:c>
      <x:c r="K4584" s="125" t="n">
        <x:v>6</x:v>
      </x:c>
    </x:row>
    <x:row r="4585" ht="44" customHeight="1">
      <x:c r="A4585" s="126" t="str">
        <x:v>D6-H-TR-M02-REPONSE-A-01</x:v>
      </x:c>
      <x:c r="B4585" s="127" t="str">
        <x:v>D6-H-TR-M02</x:v>
      </x:c>
      <x:c r="C4585" s="127" t="str">
        <x:v>REPONSE</x:v>
      </x:c>
      <x:c r="D4585" s="127" t="str">
        <x:v>A</x:v>
      </x:c>
      <x:c r="E4585" s="128" t="n">
        <x:v>1</x:v>
      </x:c>
      <x:c r="F4585" s="127" t="str">
        <x:v>Artisan du tutoriel local</x:v>
      </x:c>
      <x:c r="G4585" s="127" t="str">
        <x:v>Conserve sa première vue. Nous comparerons chaque geste à cet état.</x:v>
      </x:c>
      <x:c r="H4585" s="127" t="str">
        <x:v>Réponse au choix retenu ; les autres réponses ne sont pas jouées.</x:v>
      </x:c>
      <x:c r="I4585" s="127" t="str">
        <x:v>Approche disponible dans l’état réel de la scène ; accord des personnes impliquées.</x:v>
      </x:c>
      <x:c r="J4585" s="127" t="str">
        <x:v>Tutoriel physique des trophées</x:v>
      </x:c>
      <x:c r="K4585" s="130" t="n">
        <x:v>11</x:v>
      </x:c>
    </x:row>
    <x:row r="4586" ht="44" customHeight="1">
      <x:c r="A4586" s="121" t="str">
        <x:v>D6-H-TR-M02-CHOIX-B-01</x:v>
      </x:c>
      <x:c r="B4586" s="122" t="str">
        <x:v>D6-H-TR-M02</x:v>
      </x:c>
      <x:c r="C4586" s="122" t="str">
        <x:v>CHOIX</x:v>
      </x:c>
      <x:c r="D4586" s="122" t="str">
        <x:v>B</x:v>
      </x:c>
      <x:c r="E4586" s="123" t="n">
        <x:v>1</x:v>
      </x:c>
      <x:c r="F4586" s="122" t="str">
        <x:v>Joueur</x:v>
      </x:c>
      <x:c r="G4586" s="122" t="str">
        <x:v>Je passe sur une réplique pendant l’étude.</x:v>
      </x:c>
      <x:c r="H4586" s="122" t="str">
        <x:v>Regarder la personne ou l’appui concerné ; intention, pas résultat.</x:v>
      </x:c>
      <x:c r="I4586" s="122" t="str">
        <x:v>Approche disponible dans l’état réel de la scène ; accord des personnes impliquées.</x:v>
      </x:c>
      <x:c r="J4586" s="122" t="str">
        <x:v>Tutoriel physique des trophées</x:v>
      </x:c>
      <x:c r="K4586" s="125" t="n">
        <x:v>7</x:v>
      </x:c>
    </x:row>
    <x:row r="4587" ht="44" customHeight="1">
      <x:c r="A4587" s="126" t="str">
        <x:v>D6-H-TR-M02-REPONSE-B-01</x:v>
      </x:c>
      <x:c r="B4587" s="127" t="str">
        <x:v>D6-H-TR-M02</x:v>
      </x:c>
      <x:c r="C4587" s="127" t="str">
        <x:v>REPONSE</x:v>
      </x:c>
      <x:c r="D4587" s="127" t="str">
        <x:v>B</x:v>
      </x:c>
      <x:c r="E4587" s="128" t="n">
        <x:v>1</x:v>
      </x:c>
      <x:c r="F4587" s="127" t="str">
        <x:v>Artisan du tutoriel local</x:v>
      </x:c>
      <x:c r="G4587" s="127" t="str">
        <x:v>L’original reste fermé à son poste. L’exercice te donnera les mêmes gestes de lecture.</x:v>
      </x:c>
      <x:c r="H4587" s="127" t="str">
        <x:v>Réponse au choix retenu ; les autres réponses ne sont pas jouées.</x:v>
      </x:c>
      <x:c r="I4587" s="127" t="str">
        <x:v>Approche disponible dans l’état réel de la scène ; accord des personnes impliquées.</x:v>
      </x:c>
      <x:c r="J4587" s="127" t="str">
        <x:v>Tutoriel physique des trophées</x:v>
      </x:c>
      <x:c r="K4587" s="130" t="n">
        <x:v>14</x:v>
      </x:c>
    </x:row>
    <x:row r="4588" ht="89" customHeight="1">
      <x:c r="A4588" s="121" t="str">
        <x:v>D6-H-TR-M03-OUV---01</x:v>
      </x:c>
      <x:c r="B4588" s="122" t="str">
        <x:v>D6-H-TR-M03</x:v>
      </x:c>
      <x:c r="C4588" s="122" t="str">
        <x:v>OUV</x:v>
      </x:c>
      <x:c r="D4588" s="122" t="str">
        <x:v>-</x:v>
      </x:c>
      <x:c r="E4588" s="123" t="n">
        <x:v>1</x:v>
      </x:c>
      <x:c r="F4588" s="122" t="str">
        <x:v>Artisan du tutoriel local</x:v>
      </x:c>
      <x:c r="G4588" s="122" t="str">
        <x:v>L’objet est prêt à recevoir un support. Sa dernière place se choisit aussi depuis les yeux d’un visiteur.</x:v>
      </x:c>
      <x:c r="H4588" s="122" t="str">
        <x:v>Le locuteur regarde le détail matériel concerné ; clic bref ou inclinaison du masque, sans traduction lexicale inventée.</x:v>
      </x:c>
      <x:c r="I4588" s="122" t="str">
        <x:v>TR-M02 réussie ; support compatible ; atelier local accessible dès le Homeworld ; à bord uniquement après acquisition réelle du vaisseau ; présence de l’artisan ou de son enregistrement pédagogique explicitement acquis.</x:v>
      </x:c>
      <x:c r="J4588" s="122" t="str">
        <x:v>Tutoriel physique des trophées</x:v>
      </x:c>
      <x:c r="K4588" s="125" t="n">
        <x:v>18</x:v>
      </x:c>
    </x:row>
    <x:row r="4589" ht="74" customHeight="1">
      <x:c r="A4589" s="126" t="str">
        <x:v>D6-H-TR-M03-SUCCES---01</x:v>
      </x:c>
      <x:c r="B4589" s="127" t="str">
        <x:v>D6-H-TR-M03</x:v>
      </x:c>
      <x:c r="C4589" s="127" t="str">
        <x:v>SUCCES</x:v>
      </x:c>
      <x:c r="D4589" s="127" t="str">
        <x:v>-</x:v>
      </x:c>
      <x:c r="E4589" s="128" t="n">
        <x:v>1</x:v>
      </x:c>
      <x:c r="F4589" s="127" t="str">
        <x:v>Artisan du tutoriel local</x:v>
      </x:c>
      <x:c r="G4589" s="127" t="str">
        <x:v>L’objet est exposé à sa place unique, avec le récit que ses indices permettent.</x:v>
      </x:c>
      <x:c r="H4589" s="127" t="str">
        <x:v>Après le geste final réellement réussi ; regard ou main vers son résultat visible.</x:v>
      </x:c>
      <x:c r="I4589" s="127" t="str">
        <x:v>Résultat correspondant effectivement constaté ; remplace ou supprime la ligne si choix de refus/différé/observation. Ne jamais jouer une victoire non acquise.</x:v>
      </x:c>
      <x:c r="J4589" s="127" t="str">
        <x:v>Tutoriel physique des trophées</x:v>
      </x:c>
      <x:c r="K4589" s="130" t="n">
        <x:v>14</x:v>
      </x:c>
    </x:row>
    <x:row r="4590" ht="44" customHeight="1">
      <x:c r="A4590" s="121" t="str">
        <x:v>D6-H-TR-M03-ECHEC---01</x:v>
      </x:c>
      <x:c r="B4590" s="122" t="str">
        <x:v>D6-H-TR-M03</x:v>
      </x:c>
      <x:c r="C4590" s="122" t="str">
        <x:v>ECHEC</x:v>
      </x:c>
      <x:c r="D4590" s="122" t="str">
        <x:v>-</x:v>
      </x:c>
      <x:c r="E4590" s="123" t="n">
        <x:v>1</x:v>
      </x:c>
      <x:c r="F4590" s="122" t="str">
        <x:v>Artisan du tutoriel local</x:v>
      </x:c>
      <x:c r="G4590" s="122" t="str">
        <x:v>La fermeture touche encore le support. L’exposition attend son dernier réglage.</x:v>
      </x:c>
      <x:c r="H4590" s="122" t="str">
        <x:v>Au dernier état stable ; geste arrêté, aucune perte ou casse ajoutée par la réplique.</x:v>
      </x:c>
      <x:c r="I4590" s="122" t="str">
        <x:v>Échec ou blocage correspondant effectivement observé ; les dégâts, objets et positions persistent.</x:v>
      </x:c>
      <x:c r="J4590" s="122" t="str">
        <x:v>Tutoriel physique des trophées</x:v>
      </x:c>
      <x:c r="K4590" s="125" t="n">
        <x:v>11</x:v>
      </x:c>
    </x:row>
    <x:row r="4591" ht="44" customHeight="1">
      <x:c r="A4591" s="126" t="str">
        <x:v>D6-H-TR-M03-REPRISE---01</x:v>
      </x:c>
      <x:c r="B4591" s="127" t="str">
        <x:v>D6-H-TR-M03</x:v>
      </x:c>
      <x:c r="C4591" s="127" t="str">
        <x:v>REPRISE</x:v>
      </x:c>
      <x:c r="D4591" s="127" t="str">
        <x:v>-</x:v>
      </x:c>
      <x:c r="E4591" s="128" t="n">
        <x:v>1</x:v>
      </x:c>
      <x:c r="F4591" s="127" t="str">
        <x:v>Artisan du tutoriel local</x:v>
      </x:c>
      <x:c r="G4591" s="127" t="str">
        <x:v>La plaque est prête. Il reste à porter, fixer et éprouver la dernière place.</x:v>
      </x:c>
      <x:c r="H4591" s="127" t="str">
        <x:v>Désigne l’étape encore inachevée sans répéter les gestes déjà validés.</x:v>
      </x:c>
      <x:c r="I4591" s="127" t="str">
        <x:v>Réinteraction volontaire après interruption ; état de l’action conservé.</x:v>
      </x:c>
      <x:c r="J4591" s="127" t="str">
        <x:v>Tutoriel physique des trophées</x:v>
      </x:c>
      <x:c r="K4591" s="130" t="n">
        <x:v>14</x:v>
      </x:c>
    </x:row>
    <x:row r="4592" ht="44" customHeight="1">
      <x:c r="A4592" s="121" t="str">
        <x:v>D6-H-TR-M03-CHOIX-A-01</x:v>
      </x:c>
      <x:c r="B4592" s="122" t="str">
        <x:v>D6-H-TR-M03</x:v>
      </x:c>
      <x:c r="C4592" s="122" t="str">
        <x:v>CHOIX</x:v>
      </x:c>
      <x:c r="D4592" s="122" t="str">
        <x:v>A</x:v>
      </x:c>
      <x:c r="E4592" s="123" t="n">
        <x:v>1</x:v>
      </x:c>
      <x:c r="F4592" s="122" t="str">
        <x:v>Joueur</x:v>
      </x:c>
      <x:c r="G4592" s="122" t="str">
        <x:v>Une plaque courte avec un renvoi accessible.</x:v>
      </x:c>
      <x:c r="H4592" s="122" t="str">
        <x:v>Regarder la personne ou l’appui concerné ; intention, pas résultat.</x:v>
      </x:c>
      <x:c r="I4592" s="122" t="str">
        <x:v>Approche disponible dans l’état réel de la scène ; accord des personnes impliquées.</x:v>
      </x:c>
      <x:c r="J4592" s="122" t="str">
        <x:v>Tutoriel physique des trophées</x:v>
      </x:c>
      <x:c r="K4592" s="125" t="n">
        <x:v>7</x:v>
      </x:c>
    </x:row>
    <x:row r="4593" ht="44" customHeight="1">
      <x:c r="A4593" s="126" t="str">
        <x:v>D6-H-TR-M03-REPONSE-A-01</x:v>
      </x:c>
      <x:c r="B4593" s="127" t="str">
        <x:v>D6-H-TR-M03</x:v>
      </x:c>
      <x:c r="C4593" s="127" t="str">
        <x:v>REPONSE</x:v>
      </x:c>
      <x:c r="D4593" s="127" t="str">
        <x:v>A</x:v>
      </x:c>
      <x:c r="E4593" s="128" t="n">
        <x:v>1</x:v>
      </x:c>
      <x:c r="F4593" s="127" t="str">
        <x:v>Artisan du tutoriel local</x:v>
      </x:c>
      <x:c r="G4593" s="127" t="str">
        <x:v>Nous vérifierons ensemble le trajet jusqu’à l’archive ; le renvoi doit mener quelque part.</x:v>
      </x:c>
      <x:c r="H4593" s="127" t="str">
        <x:v>Réponse au choix retenu ; les autres réponses ne sont pas jouées.</x:v>
      </x:c>
      <x:c r="I4593" s="127" t="str">
        <x:v>Approche disponible dans l’état réel de la scène ; accord des personnes impliquées.</x:v>
      </x:c>
      <x:c r="J4593" s="127" t="str">
        <x:v>Tutoriel physique des trophées</x:v>
      </x:c>
      <x:c r="K4593" s="130" t="n">
        <x:v>14</x:v>
      </x:c>
    </x:row>
    <x:row r="4594" ht="44" customHeight="1">
      <x:c r="A4594" s="121" t="str">
        <x:v>D6-H-TR-M03-CHOIX-B-01</x:v>
      </x:c>
      <x:c r="B4594" s="122" t="str">
        <x:v>D6-H-TR-M03</x:v>
      </x:c>
      <x:c r="C4594" s="122" t="str">
        <x:v>CHOIX</x:v>
      </x:c>
      <x:c r="D4594" s="122" t="str">
        <x:v>B</x:v>
      </x:c>
      <x:c r="E4594" s="123" t="n">
        <x:v>1</x:v>
      </x:c>
      <x:c r="F4594" s="122" t="str">
        <x:v>Joueur</x:v>
      </x:c>
      <x:c r="G4594" s="122" t="str">
        <x:v>Une présentation détaillée dans un meuble adapté.</x:v>
      </x:c>
      <x:c r="H4594" s="122" t="str">
        <x:v>Regarder la personne ou l’appui concerné ; intention, pas résultat.</x:v>
      </x:c>
      <x:c r="I4594" s="122" t="str">
        <x:v>Approche disponible dans l’état réel de la scène ; accord des personnes impliquées.</x:v>
      </x:c>
      <x:c r="J4594" s="122" t="str">
        <x:v>Tutoriel physique des trophées</x:v>
      </x:c>
      <x:c r="K4594" s="125" t="n">
        <x:v>7</x:v>
      </x:c>
    </x:row>
    <x:row r="4595" ht="44" customHeight="1">
      <x:c r="A4595" s="126" t="str">
        <x:v>D6-H-TR-M03-REPONSE-B-01</x:v>
      </x:c>
      <x:c r="B4595" s="127" t="str">
        <x:v>D6-H-TR-M03</x:v>
      </x:c>
      <x:c r="C4595" s="127" t="str">
        <x:v>REPONSE</x:v>
      </x:c>
      <x:c r="D4595" s="127" t="str">
        <x:v>B</x:v>
      </x:c>
      <x:c r="E4595" s="128" t="n">
        <x:v>1</x:v>
      </x:c>
      <x:c r="F4595" s="127" t="str">
        <x:v>Artisan du tutoriel local</x:v>
      </x:c>
      <x:c r="G4595" s="127" t="str">
        <x:v>Mesure le passage avec le meuble et le berceau. L’histoire ne doit pas condamner la porte.</x:v>
      </x:c>
      <x:c r="H4595" s="127" t="str">
        <x:v>Réponse au choix retenu ; les autres réponses ne sont pas jouées.</x:v>
      </x:c>
      <x:c r="I4595" s="127" t="str">
        <x:v>Approche disponible dans l’état réel de la scène ; accord des personnes impliquées.</x:v>
      </x:c>
      <x:c r="J4595" s="127" t="str">
        <x:v>Tutoriel physique des trophées</x:v>
      </x:c>
      <x:c r="K4595" s="130" t="n">
        <x:v>16</x:v>
      </x:c>
    </x:row>
    <x:row r="4596" ht="104" customHeight="1">
      <x:c r="A4596" s="121" t="str">
        <x:v>D6-H-TR-M03-VARIANTE---01</x:v>
      </x:c>
      <x:c r="B4596" s="122" t="str">
        <x:v>D6-H-TR-M03</x:v>
      </x:c>
      <x:c r="C4596" s="122" t="str">
        <x:v>VARIANTE</x:v>
      </x:c>
      <x:c r="D4596" s="122" t="str">
        <x:v>-</x:v>
      </x:c>
      <x:c r="E4596" s="123" t="n">
        <x:v>1</x:v>
      </x:c>
      <x:c r="F4596" s="122" t="str">
        <x:v>Artisan du tutoriel local</x:v>
      </x:c>
      <x:c r="G4596" s="122" t="str">
        <x:v>Ta plaque peut dire ce que cet objet montre. Elle n’a pas à faire parler ton père à ta place.</x:v>
      </x:c>
      <x:c r="H4596" s="122" t="str">
        <x:v>Regard vers le souvenir ou le lieu réellement concerné ; bref silence, puis contrôle rendu au joueur.</x:v>
      </x:c>
      <x:c r="I4596" s="122" t="str">
        <x:v>Origine O1 exclusivement ; Le joueur a volontairement confié au tutoriel le contexte du souvenir ; fin familiale non supposée. Réplique après le résultat matériel vérifié, si le locuteur est présent ; priorité 40, une seule variante d’origine ; ne remplace pas le résultat de fin.</x:v>
      </x:c>
      <x:c r="J4596" s="122" t="str">
        <x:v>Tutoriel physique des trophées</x:v>
      </x:c>
      <x:c r="K4596" s="125" t="n">
        <x:v>20</x:v>
      </x:c>
    </x:row>
    <x:row r="4597" ht="104" customHeight="1">
      <x:c r="A4597" s="126" t="str">
        <x:v>D6-H-TR-M03-VARIANTE---02</x:v>
      </x:c>
      <x:c r="B4597" s="127" t="str">
        <x:v>D6-H-TR-M03</x:v>
      </x:c>
      <x:c r="C4597" s="127" t="str">
        <x:v>VARIANTE</x:v>
      </x:c>
      <x:c r="D4597" s="127" t="str">
        <x:v>-</x:v>
      </x:c>
      <x:c r="E4597" s="128" t="n">
        <x:v>2</x:v>
      </x:c>
      <x:c r="F4597" s="127" t="str">
        <x:v>Artisan du tutoriel local</x:v>
      </x:c>
      <x:c r="G4597" s="127" t="str">
        <x:v>La plaque courte doit encore laisser trouver les autres noms. C’est sa lecture que nous éprouvons maintenant.</x:v>
      </x:c>
      <x:c r="H4597" s="127" t="str">
        <x:v>Regard vers le souvenir ou le lieu réellement concerné ; bref silence, puis contrôle rendu au joueur.</x:v>
      </x:c>
      <x:c r="I4597" s="127" t="str">
        <x:v>Origine O2 exclusivement ; Objet de l’ancêtre et contributions oubliées déjà établis ; aucun dévoilement avant les indices. Réplique après le résultat matériel vérifié, si le locuteur est présent ; priorité 40, une seule variante d’origine ; ne remplace pas le résultat de fin.</x:v>
      </x:c>
      <x:c r="J4597" s="127" t="str">
        <x:v>Tutoriel physique des trophées</x:v>
      </x:c>
      <x:c r="K4597" s="130" t="n">
        <x:v>17</x:v>
      </x:c>
    </x:row>
    <x:row r="4598" ht="89" customHeight="1">
      <x:c r="A4598" s="121" t="str">
        <x:v>D6-H-TR-M03-VARIANTE---03</x:v>
      </x:c>
      <x:c r="B4598" s="122" t="str">
        <x:v>D6-H-TR-M03</x:v>
      </x:c>
      <x:c r="C4598" s="122" t="str">
        <x:v>VARIANTE</x:v>
      </x:c>
      <x:c r="D4598" s="122" t="str">
        <x:v>-</x:v>
      </x:c>
      <x:c r="E4598" s="123" t="n">
        <x:v>3</x:v>
      </x:c>
      <x:c r="F4598" s="122" t="str">
        <x:v>Artisan du tutoriel local</x:v>
      </x:c>
      <x:c r="G4598" s="122" t="str">
        <x:v>Cette niche reçoit une mémoire du lieu, selon l’accord de ceux qui l’ont confiée.</x:v>
      </x:c>
      <x:c r="H4598" s="122" t="str">
        <x:v>Regard vers le souvenir ou le lieu réellement concerné ; bref silence, puis contrôle rendu au joueur.</x:v>
      </x:c>
      <x:c r="I4598" s="122" t="str">
        <x:v>Origine O3 exclusivement ; Objet de mémoire de catastrophe naturelle disponible et garde consentie. Réplique après le résultat matériel vérifié, si le locuteur est présent ; priorité 40, une seule variante d’origine ; ne remplace pas le résultat de fin.</x:v>
      </x:c>
      <x:c r="J4598" s="122" t="str">
        <x:v>Tutoriel physique des trophées</x:v>
      </x:c>
      <x:c r="K4598" s="125" t="n">
        <x:v>14</x:v>
      </x:c>
    </x:row>
    <x:row r="4599" ht="89" customHeight="1">
      <x:c r="A4599" s="126" t="str">
        <x:v>D6-H-TR-M03-VARIANTE---04</x:v>
      </x:c>
      <x:c r="B4599" s="127" t="str">
        <x:v>D6-H-TR-M03</x:v>
      </x:c>
      <x:c r="C4599" s="127" t="str">
        <x:v>VARIANTE</x:v>
      </x:c>
      <x:c r="D4599" s="127" t="str">
        <x:v>-</x:v>
      </x:c>
      <x:c r="E4599" s="128" t="n">
        <x:v>4</x:v>
      </x:c>
      <x:c r="F4599" s="127" t="str">
        <x:v>Artisan du tutoriel local</x:v>
      </x:c>
      <x:c r="G4599" s="127" t="str">
        <x:v>Le cadre peut distinguer les responsabilités. Le bon éclairage ne retire aucun fait à la plaque.</x:v>
      </x:c>
      <x:c r="H4599" s="127" t="str">
        <x:v>Regard vers le souvenir ou le lieu réellement concerné ; bref silence, puis contrôle rendu au joueur.</x:v>
      </x:c>
      <x:c r="I4599" s="127" t="str">
        <x:v>Origine O4 exclusivement ; Objet lié à la faute déjà prouvée ; faits consultés par le locuteur. Réplique après le résultat matériel vérifié, si le locuteur est présent ; priorité 40, une seule variante d’origine ; ne remplace pas le résultat de fin.</x:v>
      </x:c>
      <x:c r="J4599" s="127" t="str">
        <x:v>Tutoriel physique des trophées</x:v>
      </x:c>
      <x:c r="K4599" s="130" t="n">
        <x:v>16</x:v>
      </x:c>
    </x:row>
    <x:row r="4600" ht="104" customHeight="1">
      <x:c r="A4600" s="121" t="str">
        <x:v>D6-H-TR-M03-VARIANTE---05</x:v>
      </x:c>
      <x:c r="B4600" s="122" t="str">
        <x:v>D6-H-TR-M03</x:v>
      </x:c>
      <x:c r="C4600" s="122" t="str">
        <x:v>VARIANTE</x:v>
      </x:c>
      <x:c r="D4600" s="122" t="str">
        <x:v>-</x:v>
      </x:c>
      <x:c r="E4600" s="123" t="n">
        <x:v>5</x:v>
      </x:c>
      <x:c r="F4600" s="122" t="str">
        <x:v>Artisan du tutoriel local</x:v>
      </x:c>
      <x:c r="G4600" s="122" t="str">
        <x:v>La condition de Mara doit se lire aussi bien que le trajet partagé. Nous garderons les deux près de l’objet.</x:v>
      </x:c>
      <x:c r="H4600" s="122" t="str">
        <x:v>Regard vers le souvenir ou le lieu réellement concerné ; bref silence, puis contrôle rendu au joueur.</x:v>
      </x:c>
      <x:c r="I4600" s="122" t="str">
        <x:v>Origine O5 exclusivement ; Objet donné ou prêté par Mara après rencontre ; accord lu ; aucune parole sur son départ s’il n’est pas observé. Réplique après le résultat matériel vérifié, si le locuteur est présent ; priorité 40, une seule variante d’origine ; ne remplace pas le résultat de fin.</x:v>
      </x:c>
      <x:c r="J4600" s="122" t="str">
        <x:v>Tutoriel physique des trophées</x:v>
      </x:c>
      <x:c r="K4600" s="125" t="n">
        <x:v>20</x:v>
      </x:c>
    </x:row>
    <x:row r="4601" ht="89" customHeight="1">
      <x:c r="A4601" s="126" t="str">
        <x:v>D6-H-TR-M03-VARIANTE---06</x:v>
      </x:c>
      <x:c r="B4601" s="127" t="str">
        <x:v>D6-H-TR-M03</x:v>
      </x:c>
      <x:c r="C4601" s="127" t="str">
        <x:v>VARIANTE</x:v>
      </x:c>
      <x:c r="D4601" s="127" t="str">
        <x:v>-</x:v>
      </x:c>
      <x:c r="E4601" s="128" t="n">
        <x:v>6</x:v>
      </x:c>
      <x:c r="F4601" s="127" t="str">
        <x:v>Artisan du tutoriel local</x:v>
      </x:c>
      <x:c r="G4601" s="127" t="str">
        <x:v>L’objet d’exercice n’a pas besoin de devenir une grande prise pour garder sa place près de toi.</x:v>
      </x:c>
      <x:c r="H4601" s="127" t="str">
        <x:v>Regard vers le souvenir ou le lieu réellement concerné ; bref silence, puis contrôle rendu au joueur.</x:v>
      </x:c>
      <x:c r="I4601" s="127" t="str">
        <x:v>Origine O6 exclusivement ; Souvenir de cohorte acquis et choisi comme objet de présentation. Réplique après le résultat matériel vérifié, si le locuteur est présent ; priorité 40, une seule variante d’origine ; ne remplace pas le résultat de fin.</x:v>
      </x:c>
      <x:c r="J4601" s="127" t="str">
        <x:v>Tutoriel physique des trophées</x:v>
      </x:c>
      <x:c r="K4601" s="130" t="n">
        <x:v>17</x:v>
      </x:c>
    </x:row>
    <x:row r="4602" ht="89" customHeight="1">
      <x:c r="A4602" s="121" t="str">
        <x:v>D6-H-HOME-R01-OUV---01</x:v>
      </x:c>
      <x:c r="B4602" s="122" t="str">
        <x:v>D6-H-HOME-R01</x:v>
      </x:c>
      <x:c r="C4602" s="122" t="str">
        <x:v>OUV</x:v>
      </x:c>
      <x:c r="D4602" s="122" t="str">
        <x:v>-</x:v>
      </x:c>
      <x:c r="E4602" s="123" t="n">
        <x:v>1</x:v>
      </x:c>
      <x:c r="F4602" s="122" t="str">
        <x:v>Gardien du seuil choisi</x:v>
      </x:c>
      <x:c r="G4602" s="122" t="str">
        <x:v>Tu peux faire de ce seuil ton lieu de retour. Tes anciens droits ne disparaissent pas avec ton départ.</x:v>
      </x:c>
      <x:c r="H4602" s="122" t="str">
        <x:v>Le locuteur regarde le détail matériel concerné ; clic bref ou inclinaison du masque, sans traduction lexicale inventée.</x:v>
      </x:c>
      <x:c r="I4602" s="122" t="str">
        <x:v>activeResidenceId désigne une seule maison parmi HOME-CM01 à HOME-CM20. ; droit ou conflit concerné réellement présent ; interlocuteur local disponible ; vérifier objets, rang et accès sans accorder de jalon par dialogue.</x:v>
      </x:c>
      <x:c r="J4602" s="122" t="str">
        <x:v>Continuité de résidence et garde des objets</x:v>
      </x:c>
      <x:c r="K4602" s="125" t="n">
        <x:v>19</x:v>
      </x:c>
    </x:row>
    <x:row r="4603" ht="74" customHeight="1">
      <x:c r="A4603" s="126" t="str">
        <x:v>D6-H-HOME-R01-SUCCES---01</x:v>
      </x:c>
      <x:c r="B4603" s="127" t="str">
        <x:v>D6-H-HOME-R01</x:v>
      </x:c>
      <x:c r="C4603" s="127" t="str">
        <x:v>SUCCES</x:v>
      </x:c>
      <x:c r="D4603" s="127" t="str">
        <x:v>-</x:v>
      </x:c>
      <x:c r="E4603" s="128" t="n">
        <x:v>1</x:v>
      </x:c>
      <x:c r="F4603" s="127" t="str">
        <x:v>Gardien du seuil choisi</x:v>
      </x:c>
      <x:c r="G4603" s="127" t="str">
        <x:v>Le seuil suit le choix accompli ; une seule maison reçoit tes usages quotidiens.</x:v>
      </x:c>
      <x:c r="H4603" s="127" t="str">
        <x:v>Après le geste final réellement réussi ; regard ou main vers son résultat visible.</x:v>
      </x:c>
      <x:c r="I4603" s="127" t="str">
        <x:v>Résultat correspondant effectivement constaté ; remplace ou supprime la ligne si choix de refus/différé/observation. Ne jamais jouer une victoire non acquise.</x:v>
      </x:c>
      <x:c r="J4603" s="127" t="str">
        <x:v>Continuité de résidence et garde des objets</x:v>
      </x:c>
      <x:c r="K4603" s="130" t="n">
        <x:v>14</x:v>
      </x:c>
    </x:row>
    <x:row r="4604" ht="44" customHeight="1">
      <x:c r="A4604" s="121" t="str">
        <x:v>D6-H-HOME-R01-ECHEC---01</x:v>
      </x:c>
      <x:c r="B4604" s="122" t="str">
        <x:v>D6-H-HOME-R01</x:v>
      </x:c>
      <x:c r="C4604" s="122" t="str">
        <x:v>ECHEC</x:v>
      </x:c>
      <x:c r="D4604" s="122" t="str">
        <x:v>-</x:v>
      </x:c>
      <x:c r="E4604" s="123" t="n">
        <x:v>1</x:v>
      </x:c>
      <x:c r="F4604" s="122" t="str">
        <x:v>Gardien du seuil choisi</x:v>
      </x:c>
      <x:c r="G4604" s="122" t="str">
        <x:v>Les effets attendus ne sont pas arrivés. Nous n’avons pas encore achevé l’installation.</x:v>
      </x:c>
      <x:c r="H4604" s="122" t="str">
        <x:v>Au dernier état stable ; geste arrêté, aucune perte ou casse ajoutée par la réplique.</x:v>
      </x:c>
      <x:c r="I4604" s="122" t="str">
        <x:v>Échec ou blocage correspondant effectivement observé ; les dégâts, objets et positions persistent.</x:v>
      </x:c>
      <x:c r="J4604" s="122" t="str">
        <x:v>Continuité de résidence et garde des objets</x:v>
      </x:c>
      <x:c r="K4604" s="125" t="n">
        <x:v>13</x:v>
      </x:c>
    </x:row>
    <x:row r="4605" ht="44" customHeight="1">
      <x:c r="A4605" s="126" t="str">
        <x:v>D6-H-HOME-R01-REPRISE---01</x:v>
      </x:c>
      <x:c r="B4605" s="127" t="str">
        <x:v>D6-H-HOME-R01</x:v>
      </x:c>
      <x:c r="C4605" s="127" t="str">
        <x:v>REPRISE</x:v>
      </x:c>
      <x:c r="D4605" s="127" t="str">
        <x:v>-</x:v>
      </x:c>
      <x:c r="E4605" s="128" t="n">
        <x:v>1</x:v>
      </x:c>
      <x:c r="F4605" s="127" t="str">
        <x:v>Gardien du seuil choisi</x:v>
      </x:c>
      <x:c r="G4605" s="127" t="str">
        <x:v>Le droit d’entrer est gardé. Reprenons au transport ou à la visite que tu choisis.</x:v>
      </x:c>
      <x:c r="H4605" s="127" t="str">
        <x:v>Désigne l’étape encore inachevée sans répéter les gestes déjà validés.</x:v>
      </x:c>
      <x:c r="I4605" s="127" t="str">
        <x:v>Réinteraction volontaire après interruption ; état de l’action conservé.</x:v>
      </x:c>
      <x:c r="J4605" s="127" t="str">
        <x:v>Continuité de résidence et garde des objets</x:v>
      </x:c>
      <x:c r="K4605" s="130" t="n">
        <x:v>15</x:v>
      </x:c>
    </x:row>
    <x:row r="4606" ht="44" customHeight="1">
      <x:c r="A4606" s="121" t="str">
        <x:v>D6-H-HOME-R01-CHOIX-A-01</x:v>
      </x:c>
      <x:c r="B4606" s="122" t="str">
        <x:v>D6-H-HOME-R01</x:v>
      </x:c>
      <x:c r="C4606" s="122" t="str">
        <x:v>CHOIX</x:v>
      </x:c>
      <x:c r="D4606" s="122" t="str">
        <x:v>A</x:v>
      </x:c>
      <x:c r="E4606" s="123" t="n">
        <x:v>1</x:v>
      </x:c>
      <x:c r="F4606" s="122" t="str">
        <x:v>Joueur</x:v>
      </x:c>
      <x:c r="G4606" s="122" t="str">
        <x:v>Je m’installe ici après le transport de mes effets.</x:v>
      </x:c>
      <x:c r="H4606" s="122" t="str">
        <x:v>Regarder la personne ou l’appui concerné ; intention, pas résultat.</x:v>
      </x:c>
      <x:c r="I4606" s="122" t="str">
        <x:v>Approche disponible dans l’état réel de la scène ; accord des personnes impliquées.</x:v>
      </x:c>
      <x:c r="J4606" s="122" t="str">
        <x:v>Continuité de résidence et garde des objets</x:v>
      </x:c>
      <x:c r="K4606" s="125" t="n">
        <x:v>9</x:v>
      </x:c>
    </x:row>
    <x:row r="4607" ht="44" customHeight="1">
      <x:c r="A4607" s="126" t="str">
        <x:v>D6-H-HOME-R01-REPONSE-A-01</x:v>
      </x:c>
      <x:c r="B4607" s="127" t="str">
        <x:v>D6-H-HOME-R01</x:v>
      </x:c>
      <x:c r="C4607" s="127" t="str">
        <x:v>REPONSE</x:v>
      </x:c>
      <x:c r="D4607" s="127" t="str">
        <x:v>A</x:v>
      </x:c>
      <x:c r="E4607" s="128" t="n">
        <x:v>1</x:v>
      </x:c>
      <x:c r="F4607" s="127" t="str">
        <x:v>Gardien du seuil choisi</x:v>
      </x:c>
      <x:c r="G4607" s="127" t="str">
        <x:v>Nous confirmerons au seuil quand les effets choisis seront arrivés.</x:v>
      </x:c>
      <x:c r="H4607" s="127" t="str">
        <x:v>Réponse au choix retenu ; les autres réponses ne sont pas jouées.</x:v>
      </x:c>
      <x:c r="I4607" s="127" t="str">
        <x:v>Approche disponible dans l’état réel de la scène ; accord des personnes impliquées.</x:v>
      </x:c>
      <x:c r="J4607" s="127" t="str">
        <x:v>Continuité de résidence et garde des objets</x:v>
      </x:c>
      <x:c r="K4607" s="130" t="n">
        <x:v>10</x:v>
      </x:c>
    </x:row>
    <x:row r="4608" ht="44" customHeight="1">
      <x:c r="A4608" s="121" t="str">
        <x:v>D6-H-HOME-R01-CHOIX-B-01</x:v>
      </x:c>
      <x:c r="B4608" s="122" t="str">
        <x:v>D6-H-HOME-R01</x:v>
      </x:c>
      <x:c r="C4608" s="122" t="str">
        <x:v>CHOIX</x:v>
      </x:c>
      <x:c r="D4608" s="122" t="str">
        <x:v>B</x:v>
      </x:c>
      <x:c r="E4608" s="123" t="n">
        <x:v>1</x:v>
      </x:c>
      <x:c r="F4608" s="122" t="str">
        <x:v>Joueur</x:v>
      </x:c>
      <x:c r="G4608" s="122" t="str">
        <x:v>Je reste seulement en visite pour le moment.</x:v>
      </x:c>
      <x:c r="H4608" s="122" t="str">
        <x:v>Regarder la personne ou l’appui concerné ; intention, pas résultat.</x:v>
      </x:c>
      <x:c r="I4608" s="122" t="str">
        <x:v>Approche disponible dans l’état réel de la scène ; accord des personnes impliquées.</x:v>
      </x:c>
      <x:c r="J4608" s="122" t="str">
        <x:v>Continuité de résidence et garde des objets</x:v>
      </x:c>
      <x:c r="K4608" s="125" t="n">
        <x:v>8</x:v>
      </x:c>
    </x:row>
    <x:row r="4609" ht="44" customHeight="1">
      <x:c r="A4609" s="126" t="str">
        <x:v>D6-H-HOME-R01-REPONSE-B-01</x:v>
      </x:c>
      <x:c r="B4609" s="127" t="str">
        <x:v>D6-H-HOME-R01</x:v>
      </x:c>
      <x:c r="C4609" s="127" t="str">
        <x:v>REPONSE</x:v>
      </x:c>
      <x:c r="D4609" s="127" t="str">
        <x:v>B</x:v>
      </x:c>
      <x:c r="E4609" s="128" t="n">
        <x:v>1</x:v>
      </x:c>
      <x:c r="F4609" s="127" t="str">
        <x:v>Gardien du seuil choisi</x:v>
      </x:c>
      <x:c r="G4609" s="127" t="str">
        <x:v>Ta maison actuelle garde son usage. Entre dans les pièces ouvertes.</x:v>
      </x:c>
      <x:c r="H4609" s="127" t="str">
        <x:v>Réponse au choix retenu ; les autres réponses ne sont pas jouées.</x:v>
      </x:c>
      <x:c r="I4609" s="127" t="str">
        <x:v>Approche disponible dans l’état réel de la scène ; accord des personnes impliquées.</x:v>
      </x:c>
      <x:c r="J4609" s="127" t="str">
        <x:v>Continuité de résidence et garde des objets</x:v>
      </x:c>
      <x:c r="K4609" s="130" t="n">
        <x:v>11</x:v>
      </x:c>
    </x:row>
    <x:row r="4610" ht="104" customHeight="1">
      <x:c r="A4610" s="121" t="str">
        <x:v>D6-H-HOME-R01-VARIANTE---01</x:v>
      </x:c>
      <x:c r="B4610" s="122" t="str">
        <x:v>D6-H-HOME-R01</x:v>
      </x:c>
      <x:c r="C4610" s="122" t="str">
        <x:v>VARIANTE</x:v>
      </x:c>
      <x:c r="D4610" s="122" t="str">
        <x:v>-</x:v>
      </x:c>
      <x:c r="E4610" s="123" t="n">
        <x:v>1</x:v>
      </x:c>
      <x:c r="F4610" s="122" t="str">
        <x:v>Gardien du seuil choisi</x:v>
      </x:c>
      <x:c r="G4610" s="122" t="str">
        <x:v>Tu as dit ce qui te menaçait dans ton ancien foyer. Ici, ton accueil dépend de l’accord que nous avons fait.</x:v>
      </x:c>
      <x:c r="H4610" s="122" t="str">
        <x:v>Regard vers le souvenir ou le lieu réellement concerné ; bref silence, puis contrôle rendu au joueur.</x:v>
      </x:c>
      <x:c r="I4610" s="122" t="str">
        <x:v>Origine O1 exclusivement ; Le joueur a raconté l’hostilité personnelle de Varek au gardien ; aucune issue familiale supposée. Réplique après le résultat matériel vérifié, si le locuteur est présent ; priorité 40, une seule variante d’origine ; ne remplace pas le résultat de fin.</x:v>
      </x:c>
      <x:c r="J4610" s="122" t="str">
        <x:v>Continuité de résidence et garde des objets</x:v>
      </x:c>
      <x:c r="K4610" s="125" t="n">
        <x:v>21</x:v>
      </x:c>
    </x:row>
    <x:row r="4611" ht="104" customHeight="1">
      <x:c r="A4611" s="126" t="str">
        <x:v>D6-H-HOME-R01-VARIANTE---02</x:v>
      </x:c>
      <x:c r="B4611" s="127" t="str">
        <x:v>D6-H-HOME-R01</x:v>
      </x:c>
      <x:c r="C4611" s="127" t="str">
        <x:v>VARIANTE</x:v>
      </x:c>
      <x:c r="D4611" s="127" t="str">
        <x:v>-</x:v>
      </x:c>
      <x:c r="E4611" s="128" t="n">
        <x:v>2</x:v>
      </x:c>
      <x:c r="F4611" s="127" t="str">
        <x:v>Gardien du seuil choisi</x:v>
      </x:c>
      <x:c r="G4611" s="127" t="str">
        <x:v>Ton masque porte un nom déjà connu. Ce seuil s’est ouvert par le travail que nous avons vu de toi.</x:v>
      </x:c>
      <x:c r="H4611" s="127" t="str">
        <x:v>Regard vers le souvenir ou le lieu réellement concerné ; bref silence, puis contrôle rendu au joueur.</x:v>
      </x:c>
      <x:c r="I4611" s="127" t="str">
        <x:v>Origine O2 exclusivement ; Le gardien a vu le masque transmis et connaît son lien avec l’ancêtre ; exploit réel confirmé. Réplique après le résultat matériel vérifié, si le locuteur est présent ; priorité 40, une seule variante d’origine ; ne remplace pas le résultat de fin.</x:v>
      </x:c>
      <x:c r="J4611" s="127" t="str">
        <x:v>Continuité de résidence et garde des objets</x:v>
      </x:c>
      <x:c r="K4611" s="130" t="n">
        <x:v>20</x:v>
      </x:c>
    </x:row>
    <x:row r="4612" ht="104" customHeight="1">
      <x:c r="A4612" s="121" t="str">
        <x:v>D6-H-HOME-R01-VARIANTE---03</x:v>
      </x:c>
      <x:c r="B4612" s="122" t="str">
        <x:v>D6-H-HOME-R01</x:v>
      </x:c>
      <x:c r="C4612" s="122" t="str">
        <x:v>VARIANTE</x:v>
      </x:c>
      <x:c r="D4612" s="122" t="str">
        <x:v>-</x:v>
      </x:c>
      <x:c r="E4612" s="123" t="n">
        <x:v>3</x:v>
      </x:c>
      <x:c r="F4612" s="122" t="str">
        <x:v>Gardien du seuil choisi</x:v>
      </x:c>
      <x:c r="G4612" s="122" t="str">
        <x:v>Tu peux garder le souvenir du lieu disparu sans demander à cette maison de le remplacer.</x:v>
      </x:c>
      <x:c r="H4612" s="122" t="str">
        <x:v>Regard vers le souvenir ou le lieu réellement concerné ; bref silence, puis contrôle rendu au joueur.</x:v>
      </x:c>
      <x:c r="I4612" s="122" t="str">
        <x:v>Origine O3 exclusivement ; La catastrophe naturelle et la perte du foyer ont été volontairement confiées au gardien. Réplique après le résultat matériel vérifié, si le locuteur est présent ; priorité 40, une seule variante d’origine ; ne remplace pas le résultat de fin.</x:v>
      </x:c>
      <x:c r="J4612" s="122" t="str">
        <x:v>Continuité de résidence et garde des objets</x:v>
      </x:c>
      <x:c r="K4612" s="125" t="n">
        <x:v>16</x:v>
      </x:c>
    </x:row>
    <x:row r="4613" ht="104" customHeight="1">
      <x:c r="A4613" s="126" t="str">
        <x:v>D6-H-HOME-R01-VARIANTE---04</x:v>
      </x:c>
      <x:c r="B4613" s="127" t="str">
        <x:v>D6-H-HOME-R01</x:v>
      </x:c>
      <x:c r="C4613" s="127" t="str">
        <x:v>VARIANTE</x:v>
      </x:c>
      <x:c r="D4613" s="127" t="str">
        <x:v>-</x:v>
      </x:c>
      <x:c r="E4613" s="128" t="n">
        <x:v>4</x:v>
      </x:c>
      <x:c r="F4613" s="127" t="str">
        <x:v>Gardien du seuil choisi</x:v>
      </x:c>
      <x:c r="G4613" s="127" t="str">
        <x:v>Nous connaissons cette histoire. L’accord de ce seuil porte sur tes actes ici, sans effacer ceux de ton ancêtre.</x:v>
      </x:c>
      <x:c r="H4613" s="127" t="str">
        <x:v>Regard vers le souvenir ou le lieu réellement concerné ; bref silence, puis contrôle rendu au joueur.</x:v>
      </x:c>
      <x:c r="I4613" s="127" t="str">
        <x:v>Origine O4 exclusivement ; La faute de l’ancêtre est déjà établie et connue du gardien ; aucune nouvelle accusation. Réplique après le résultat matériel vérifié, si le locuteur est présent ; priorité 40, une seule variante d’origine ; ne remplace pas le résultat de fin.</x:v>
      </x:c>
      <x:c r="J4613" s="127" t="str">
        <x:v>Continuité de résidence et garde des objets</x:v>
      </x:c>
      <x:c r="K4613" s="130" t="n">
        <x:v>19</x:v>
      </x:c>
    </x:row>
    <x:row r="4614" ht="104" customHeight="1">
      <x:c r="A4614" s="121" t="str">
        <x:v>D6-H-HOME-R01-VARIANTE---05</x:v>
      </x:c>
      <x:c r="B4614" s="122" t="str">
        <x:v>D6-H-HOME-R01</x:v>
      </x:c>
      <x:c r="C4614" s="122" t="str">
        <x:v>VARIANTE</x:v>
      </x:c>
      <x:c r="D4614" s="122" t="str">
        <x:v>-</x:v>
      </x:c>
      <x:c r="E4614" s="123" t="n">
        <x:v>5</x:v>
      </x:c>
      <x:c r="F4614" s="122" t="str">
        <x:v>Gardien du seuil choisi</x:v>
      </x:c>
      <x:c r="G4614" s="122" t="str">
        <x:v>Tu as raconté deux routes qui se sont séparées. La place que tu prends ici ne décide pas de la sienne.</x:v>
      </x:c>
      <x:c r="H4614" s="122" t="str">
        <x:v>Regard vers le souvenir ou le lieu réellement concerné ; bref silence, puis contrôle rendu au joueur.</x:v>
      </x:c>
      <x:c r="I4614" s="122" t="str">
        <x:v>Origine O5 exclusivement ; O5-M24 embarquement et départ observés ; récit du passage avec Mara partagé par le joueur. Réplique après le résultat matériel vérifié, si le locuteur est présent ; priorité 40, une seule variante d’origine ; ne remplace pas le résultat de fin.</x:v>
      </x:c>
      <x:c r="J4614" s="122" t="str">
        <x:v>Continuité de résidence et garde des objets</x:v>
      </x:c>
      <x:c r="K4614" s="125" t="n">
        <x:v>21</x:v>
      </x:c>
    </x:row>
    <x:row r="4615" ht="104" customHeight="1">
      <x:c r="A4615" s="126" t="str">
        <x:v>D6-H-HOME-R01-VARIANTE---06</x:v>
      </x:c>
      <x:c r="B4615" s="127" t="str">
        <x:v>D6-H-HOME-R01</x:v>
      </x:c>
      <x:c r="C4615" s="127" t="str">
        <x:v>VARIANTE</x:v>
      </x:c>
      <x:c r="D4615" s="127" t="str">
        <x:v>-</x:v>
      </x:c>
      <x:c r="E4615" s="128" t="n">
        <x:v>6</x:v>
      </x:c>
      <x:c r="F4615" s="127" t="str">
        <x:v>Gardien du seuil choisi</x:v>
      </x:c>
      <x:c r="G4615" s="127" t="str">
        <x:v>Tes premiers compagnons ont déjà une place dans ton récit. Cette maison peut garder leurs traces à côté des suivantes.</x:v>
      </x:c>
      <x:c r="H4615" s="127" t="str">
        <x:v>Regard vers le souvenir ou le lieu réellement concerné ; bref silence, puis contrôle rendu au joueur.</x:v>
      </x:c>
      <x:c r="I4615" s="127" t="str">
        <x:v>Origine O6 exclusivement ; Le joueur a montré un souvenir de cohorte réellement obtenu ; aucune tragédie familiale ajoutée. Réplique après le résultat matériel vérifié, si le locuteur est présent ; priorité 40, une seule variante d’origine ; ne remplace pas le résultat de fin.</x:v>
      </x:c>
      <x:c r="J4615" s="127" t="str">
        <x:v>Continuité de résidence et garde des objets</x:v>
      </x:c>
      <x:c r="K4615" s="130" t="n">
        <x:v>20</x:v>
      </x:c>
    </x:row>
    <x:row r="4616" ht="89" customHeight="1">
      <x:c r="A4616" s="121" t="str">
        <x:v>D6-H-HOME-R03-OUV---01</x:v>
      </x:c>
      <x:c r="B4616" s="122" t="str">
        <x:v>D6-H-HOME-R03</x:v>
      </x:c>
      <x:c r="C4616" s="122" t="str">
        <x:v>OUV</x:v>
      </x:c>
      <x:c r="D4616" s="122" t="str">
        <x:v>-</x:v>
      </x:c>
      <x:c r="E4616" s="123" t="n">
        <x:v>1</x:v>
      </x:c>
      <x:c r="F4616" s="122" t="str">
        <x:v>Gardien du seuil choisi</x:v>
      </x:c>
      <x:c r="G4616" s="122" t="str">
        <x:v>J’ai entendu parler de tes chasses. Ici, nous attendons encore le travail qui ouvre cette demeure.</x:v>
      </x:c>
      <x:c r="H4616" s="122" t="str">
        <x:v>Le locuteur regarde le détail matériel concerné ; clic bref ou inclinaison du masque, sans traduction lexicale inventée.</x:v>
      </x:c>
      <x:c r="I4616" s="122" t="str">
        <x:v>Chaque demeure possède une quête spécifique liée au fonctionnement de son quartier. ; droit ou conflit concerné réellement présent ; interlocuteur local disponible ; vérifier objets, rang et accès sans accorder de jalon par dialogue.</x:v>
      </x:c>
      <x:c r="J4616" s="122" t="str">
        <x:v>Continuité de résidence et garde des objets</x:v>
      </x:c>
      <x:c r="K4616" s="125" t="n">
        <x:v>16</x:v>
      </x:c>
    </x:row>
    <x:row r="4617" ht="74" customHeight="1">
      <x:c r="A4617" s="126" t="str">
        <x:v>D6-H-HOME-R03-SUCCES---01</x:v>
      </x:c>
      <x:c r="B4617" s="127" t="str">
        <x:v>D6-H-HOME-R03</x:v>
      </x:c>
      <x:c r="C4617" s="127" t="str">
        <x:v>SUCCES</x:v>
      </x:c>
      <x:c r="D4617" s="127" t="str">
        <x:v>-</x:v>
      </x:c>
      <x:c r="E4617" s="128" t="n">
        <x:v>1</x:v>
      </x:c>
      <x:c r="F4617" s="127" t="str">
        <x:v>Gardien du seuil choisi</x:v>
      </x:c>
      <x:c r="G4617" s="127" t="str">
        <x:v>Le travail demandé a été vérifié. Le droit d’accès correspondant peut maintenant être remis.</x:v>
      </x:c>
      <x:c r="H4617" s="127" t="str">
        <x:v>Après le geste final réellement réussi ; regard ou main vers son résultat visible.</x:v>
      </x:c>
      <x:c r="I4617" s="127" t="str">
        <x:v>Résultat correspondant effectivement constaté ; remplace ou supprime la ligne si choix de refus/différé/observation. Ne jamais jouer une victoire non acquise.</x:v>
      </x:c>
      <x:c r="J4617" s="127" t="str">
        <x:v>Continuité de résidence et garde des objets</x:v>
      </x:c>
      <x:c r="K4617" s="130" t="n">
        <x:v>14</x:v>
      </x:c>
    </x:row>
    <x:row r="4618" ht="44" customHeight="1">
      <x:c r="A4618" s="121" t="str">
        <x:v>D6-H-HOME-R03-ECHEC---01</x:v>
      </x:c>
      <x:c r="B4618" s="122" t="str">
        <x:v>D6-H-HOME-R03</x:v>
      </x:c>
      <x:c r="C4618" s="122" t="str">
        <x:v>ECHEC</x:v>
      </x:c>
      <x:c r="D4618" s="122" t="str">
        <x:v>-</x:v>
      </x:c>
      <x:c r="E4618" s="123" t="n">
        <x:v>1</x:v>
      </x:c>
      <x:c r="F4618" s="122" t="str">
        <x:v>Gardien du seuil choisi</x:v>
      </x:c>
      <x:c r="G4618" s="122" t="str">
        <x:v>La mission n’a pas obtenu le résultat nécessaire. Regardons ce qui reste réparable.</x:v>
      </x:c>
      <x:c r="H4618" s="122" t="str">
        <x:v>Au dernier état stable ; geste arrêté, aucune perte ou casse ajoutée par la réplique.</x:v>
      </x:c>
      <x:c r="I4618" s="122" t="str">
        <x:v>Échec ou blocage correspondant effectivement observé ; les dégâts, objets et positions persistent.</x:v>
      </x:c>
      <x:c r="J4618" s="122" t="str">
        <x:v>Continuité de résidence et garde des objets</x:v>
      </x:c>
      <x:c r="K4618" s="125" t="n">
        <x:v>13</x:v>
      </x:c>
    </x:row>
    <x:row r="4619" ht="44" customHeight="1">
      <x:c r="A4619" s="126" t="str">
        <x:v>D6-H-HOME-R03-REPRISE---01</x:v>
      </x:c>
      <x:c r="B4619" s="127" t="str">
        <x:v>D6-H-HOME-R03</x:v>
      </x:c>
      <x:c r="C4619" s="127" t="str">
        <x:v>REPRISE</x:v>
      </x:c>
      <x:c r="D4619" s="127" t="str">
        <x:v>-</x:v>
      </x:c>
      <x:c r="E4619" s="128" t="n">
        <x:v>1</x:v>
      </x:c>
      <x:c r="F4619" s="127" t="str">
        <x:v>Gardien du seuil choisi</x:v>
      </x:c>
      <x:c r="G4619" s="127" t="str">
        <x:v>Les gestes achevés sont visibles. Nous ne reprenons que la partie encore ouverte.</x:v>
      </x:c>
      <x:c r="H4619" s="127" t="str">
        <x:v>Désigne l’étape encore inachevée sans répéter les gestes déjà validés.</x:v>
      </x:c>
      <x:c r="I4619" s="127" t="str">
        <x:v>Réinteraction volontaire après interruption ; état de l’action conservé.</x:v>
      </x:c>
      <x:c r="J4619" s="127" t="str">
        <x:v>Continuité de résidence et garde des objets</x:v>
      </x:c>
      <x:c r="K4619" s="130" t="n">
        <x:v>13</x:v>
      </x:c>
    </x:row>
    <x:row r="4620" ht="44" customHeight="1">
      <x:c r="A4620" s="121" t="str">
        <x:v>D6-H-HOME-R03-CHOIX-A-01</x:v>
      </x:c>
      <x:c r="B4620" s="122" t="str">
        <x:v>D6-H-HOME-R03</x:v>
      </x:c>
      <x:c r="C4620" s="122" t="str">
        <x:v>CHOIX</x:v>
      </x:c>
      <x:c r="D4620" s="122" t="str">
        <x:v>A</x:v>
      </x:c>
      <x:c r="E4620" s="123" t="n">
        <x:v>1</x:v>
      </x:c>
      <x:c r="F4620" s="122" t="str">
        <x:v>Joueur</x:v>
      </x:c>
      <x:c r="G4620" s="122" t="str">
        <x:v>Montre-moi ce qui manque à la mission du quartier.</x:v>
      </x:c>
      <x:c r="H4620" s="122" t="str">
        <x:v>Regarder la personne ou l’appui concerné ; intention, pas résultat.</x:v>
      </x:c>
      <x:c r="I4620" s="122" t="str">
        <x:v>Approche disponible dans l’état réel de la scène ; accord des personnes impliquées.</x:v>
      </x:c>
      <x:c r="J4620" s="122" t="str">
        <x:v>Continuité de résidence et garde des objets</x:v>
      </x:c>
      <x:c r="K4620" s="125" t="n">
        <x:v>9</x:v>
      </x:c>
    </x:row>
    <x:row r="4621" ht="44" customHeight="1">
      <x:c r="A4621" s="126" t="str">
        <x:v>D6-H-HOME-R03-REPONSE-A-01</x:v>
      </x:c>
      <x:c r="B4621" s="127" t="str">
        <x:v>D6-H-HOME-R03</x:v>
      </x:c>
      <x:c r="C4621" s="127" t="str">
        <x:v>REPONSE</x:v>
      </x:c>
      <x:c r="D4621" s="127" t="str">
        <x:v>A</x:v>
      </x:c>
      <x:c r="E4621" s="128" t="n">
        <x:v>1</x:v>
      </x:c>
      <x:c r="F4621" s="127" t="str">
        <x:v>Gardien du seuil choisi</x:v>
      </x:c>
      <x:c r="G4621" s="127" t="str">
        <x:v>Viens au passage concerné. Tu verras ce qui reste à faire et ceux qui l’utilisent.</x:v>
      </x:c>
      <x:c r="H4621" s="127" t="str">
        <x:v>Réponse au choix retenu ; les autres réponses ne sont pas jouées.</x:v>
      </x:c>
      <x:c r="I4621" s="127" t="str">
        <x:v>Approche disponible dans l’état réel de la scène ; accord des personnes impliquées.</x:v>
      </x:c>
      <x:c r="J4621" s="127" t="str">
        <x:v>Continuité de résidence et garde des objets</x:v>
      </x:c>
      <x:c r="K4621" s="130" t="n">
        <x:v>15</x:v>
      </x:c>
    </x:row>
    <x:row r="4622" ht="44" customHeight="1">
      <x:c r="A4622" s="121" t="str">
        <x:v>D6-H-HOME-R03-CHOIX-B-01</x:v>
      </x:c>
      <x:c r="B4622" s="122" t="str">
        <x:v>D6-H-HOME-R03</x:v>
      </x:c>
      <x:c r="C4622" s="122" t="str">
        <x:v>CHOIX</x:v>
      </x:c>
      <x:c r="D4622" s="122" t="str">
        <x:v>B</x:v>
      </x:c>
      <x:c r="E4622" s="123" t="n">
        <x:v>1</x:v>
      </x:c>
      <x:c r="F4622" s="122" t="str">
        <x:v>Joueur</x:v>
      </x:c>
      <x:c r="G4622" s="122" t="str">
        <x:v>Je reviendrai quand je pourrai le faire.</x:v>
      </x:c>
      <x:c r="H4622" s="122" t="str">
        <x:v>Regarder la personne ou l’appui concerné ; intention, pas résultat.</x:v>
      </x:c>
      <x:c r="I4622" s="122" t="str">
        <x:v>Approche disponible dans l’état réel de la scène ; accord des personnes impliquées.</x:v>
      </x:c>
      <x:c r="J4622" s="122" t="str">
        <x:v>Continuité de résidence et garde des objets</x:v>
      </x:c>
      <x:c r="K4622" s="125" t="n">
        <x:v>7</x:v>
      </x:c>
    </x:row>
    <x:row r="4623" ht="44" customHeight="1">
      <x:c r="A4623" s="126" t="str">
        <x:v>D6-H-HOME-R03-REPONSE-B-01</x:v>
      </x:c>
      <x:c r="B4623" s="127" t="str">
        <x:v>D6-H-HOME-R03</x:v>
      </x:c>
      <x:c r="C4623" s="127" t="str">
        <x:v>REPONSE</x:v>
      </x:c>
      <x:c r="D4623" s="127" t="str">
        <x:v>B</x:v>
      </x:c>
      <x:c r="E4623" s="128" t="n">
        <x:v>1</x:v>
      </x:c>
      <x:c r="F4623" s="127" t="str">
        <x:v>Gardien du seuil choisi</x:v>
      </x:c>
      <x:c r="G4623" s="127" t="str">
        <x:v>Le seuil restera une possibilité. Je ne dirai pas le travail accompli en ton absence.</x:v>
      </x:c>
      <x:c r="H4623" s="127" t="str">
        <x:v>Réponse au choix retenu ; les autres réponses ne sont pas jouées.</x:v>
      </x:c>
      <x:c r="I4623" s="127" t="str">
        <x:v>Approche disponible dans l’état réel de la scène ; accord des personnes impliquées.</x:v>
      </x:c>
      <x:c r="J4623" s="127" t="str">
        <x:v>Continuité de résidence et garde des objets</x:v>
      </x:c>
      <x:c r="K4623" s="130" t="n">
        <x:v>15</x:v>
      </x:c>
    </x:row>
    <x:row r="4624" ht="89" customHeight="1">
      <x:c r="A4624" s="121" t="str">
        <x:v>D6-H-HOME-R05-OUV---01</x:v>
      </x:c>
      <x:c r="B4624" s="122" t="str">
        <x:v>D6-H-HOME-R05</x:v>
      </x:c>
      <x:c r="C4624" s="122" t="str">
        <x:v>OUV</x:v>
      </x:c>
      <x:c r="D4624" s="122" t="str">
        <x:v>-</x:v>
      </x:c>
      <x:c r="E4624" s="123" t="n">
        <x:v>1</x:v>
      </x:c>
      <x:c r="F4624" s="122" t="str">
        <x:v>Porteur du déménagement</x:v>
      </x:c>
      <x:c r="G4624" s="122" t="str">
        <x:v>Ces caisses partent. Ce trophée attend encore dans son berceau ; le meuble vide peut se replier.</x:v>
      </x:c>
      <x:c r="H4624" s="122" t="str">
        <x:v>Le locuteur regarde le détail matériel concerné ; clic bref ou inclinaison du masque, sans traduction lexicale inventée.</x:v>
      </x:c>
      <x:c r="I4624" s="122" t="str">
        <x:v>Le joueur choisit, emballe et transporte les objets transférés. ; droit ou conflit concerné réellement présent ; interlocuteur local disponible ; vérifier objets, rang et accès sans accorder de jalon par dialogue.</x:v>
      </x:c>
      <x:c r="J4624" s="122" t="str">
        <x:v>Continuité de résidence et garde des objets</x:v>
      </x:c>
      <x:c r="K4624" s="125" t="n">
        <x:v>17</x:v>
      </x:c>
    </x:row>
    <x:row r="4625" ht="74" customHeight="1">
      <x:c r="A4625" s="126" t="str">
        <x:v>D6-H-HOME-R05-SUCCES---01</x:v>
      </x:c>
      <x:c r="B4625" s="127" t="str">
        <x:v>D6-H-HOME-R05</x:v>
      </x:c>
      <x:c r="C4625" s="127" t="str">
        <x:v>SUCCES</x:v>
      </x:c>
      <x:c r="D4625" s="127" t="str">
        <x:v>-</x:v>
      </x:c>
      <x:c r="E4625" s="128" t="n">
        <x:v>1</x:v>
      </x:c>
      <x:c r="F4625" s="127" t="str">
        <x:v>Porteur du déménagement</x:v>
      </x:c>
      <x:c r="G4625" s="127" t="str">
        <x:v>Chaque bien a rejoint le lieu choisi, et le passage garde une place pour les charges restantes.</x:v>
      </x:c>
      <x:c r="H4625" s="127" t="str">
        <x:v>Après le geste final réellement réussi ; regard ou main vers son résultat visible.</x:v>
      </x:c>
      <x:c r="I4625" s="127" t="str">
        <x:v>Résultat correspondant effectivement constaté ; remplace ou supprime la ligne si choix de refus/différé/observation. Ne jamais jouer une victoire non acquise.</x:v>
      </x:c>
      <x:c r="J4625" s="127" t="str">
        <x:v>Continuité de résidence et garde des objets</x:v>
      </x:c>
      <x:c r="K4625" s="130" t="n">
        <x:v>17</x:v>
      </x:c>
    </x:row>
    <x:row r="4626" ht="44" customHeight="1">
      <x:c r="A4626" s="121" t="str">
        <x:v>D6-H-HOME-R05-ECHEC---01</x:v>
      </x:c>
      <x:c r="B4626" s="122" t="str">
        <x:v>D6-H-HOME-R05</x:v>
      </x:c>
      <x:c r="C4626" s="122" t="str">
        <x:v>ECHEC</x:v>
      </x:c>
      <x:c r="D4626" s="122" t="str">
        <x:v>-</x:v>
      </x:c>
      <x:c r="E4626" s="123" t="n">
        <x:v>1</x:v>
      </x:c>
      <x:c r="F4626" s="122" t="str">
        <x:v>Porteur du déménagement</x:v>
      </x:c>
      <x:c r="G4626" s="122" t="str">
        <x:v>Cet objet est engagé dans une autre tâche. Il n’entre pas dans ce départ.</x:v>
      </x:c>
      <x:c r="H4626" s="122" t="str">
        <x:v>Au dernier état stable ; geste arrêté, aucune perte ou casse ajoutée par la réplique.</x:v>
      </x:c>
      <x:c r="I4626" s="122" t="str">
        <x:v>Échec ou blocage correspondant effectivement observé ; les dégâts, objets et positions persistent.</x:v>
      </x:c>
      <x:c r="J4626" s="122" t="str">
        <x:v>Continuité de résidence et garde des objets</x:v>
      </x:c>
      <x:c r="K4626" s="125" t="n">
        <x:v>14</x:v>
      </x:c>
    </x:row>
    <x:row r="4627" ht="44" customHeight="1">
      <x:c r="A4627" s="126" t="str">
        <x:v>D6-H-HOME-R05-REPRISE---01</x:v>
      </x:c>
      <x:c r="B4627" s="127" t="str">
        <x:v>D6-H-HOME-R05</x:v>
      </x:c>
      <x:c r="C4627" s="127" t="str">
        <x:v>REPRISE</x:v>
      </x:c>
      <x:c r="D4627" s="127" t="str">
        <x:v>-</x:v>
      </x:c>
      <x:c r="E4627" s="128" t="n">
        <x:v>1</x:v>
      </x:c>
      <x:c r="F4627" s="127" t="str">
        <x:v>Porteur du déménagement</x:v>
      </x:c>
      <x:c r="G4627" s="127" t="str">
        <x:v>Le premier lot est arrivé. Nous reprenons avec les seuls contenants encore au départ.</x:v>
      </x:c>
      <x:c r="H4627" s="127" t="str">
        <x:v>Désigne l’étape encore inachevée sans répéter les gestes déjà validés.</x:v>
      </x:c>
      <x:c r="I4627" s="127" t="str">
        <x:v>Réinteraction volontaire après interruption ; état de l’action conservé.</x:v>
      </x:c>
      <x:c r="J4627" s="127" t="str">
        <x:v>Continuité de résidence et garde des objets</x:v>
      </x:c>
      <x:c r="K4627" s="130" t="n">
        <x:v>14</x:v>
      </x:c>
    </x:row>
    <x:row r="4628" ht="44" customHeight="1">
      <x:c r="A4628" s="121" t="str">
        <x:v>D6-H-HOME-R05-CHOIX-A-01</x:v>
      </x:c>
      <x:c r="B4628" s="122" t="str">
        <x:v>D6-H-HOME-R05</x:v>
      </x:c>
      <x:c r="C4628" s="122" t="str">
        <x:v>CHOIX</x:v>
      </x:c>
      <x:c r="D4628" s="122" t="str">
        <x:v>A</x:v>
      </x:c>
      <x:c r="E4628" s="123" t="n">
        <x:v>1</x:v>
      </x:c>
      <x:c r="F4628" s="122" t="str">
        <x:v>Joueur</x:v>
      </x:c>
      <x:c r="G4628" s="122" t="str">
        <x:v>J’emporte les objets libres vers la nouvelle demeure.</x:v>
      </x:c>
      <x:c r="H4628" s="122" t="str">
        <x:v>Regarder la personne ou l’appui concerné ; intention, pas résultat.</x:v>
      </x:c>
      <x:c r="I4628" s="122" t="str">
        <x:v>Approche disponible dans l’état réel de la scène ; accord des personnes impliquées.</x:v>
      </x:c>
      <x:c r="J4628" s="122" t="str">
        <x:v>Continuité de résidence et garde des objets</x:v>
      </x:c>
      <x:c r="K4628" s="125" t="n">
        <x:v>8</x:v>
      </x:c>
    </x:row>
    <x:row r="4629" ht="44" customHeight="1">
      <x:c r="A4629" s="126" t="str">
        <x:v>D6-H-HOME-R05-REPONSE-A-01</x:v>
      </x:c>
      <x:c r="B4629" s="127" t="str">
        <x:v>D6-H-HOME-R05</x:v>
      </x:c>
      <x:c r="C4629" s="127" t="str">
        <x:v>REPONSE</x:v>
      </x:c>
      <x:c r="D4629" s="127" t="str">
        <x:v>A</x:v>
      </x:c>
      <x:c r="E4629" s="128" t="n">
        <x:v>1</x:v>
      </x:c>
      <x:c r="F4629" s="127" t="str">
        <x:v>Porteur du déménagement</x:v>
      </x:c>
      <x:c r="G4629" s="127" t="str">
        <x:v>Je suis le trajet avec les contenants identifiés. L’arrivée fixera leur nouvelle place.</x:v>
      </x:c>
      <x:c r="H4629" s="127" t="str">
        <x:v>Réponse au choix retenu ; les autres réponses ne sont pas jouées.</x:v>
      </x:c>
      <x:c r="I4629" s="127" t="str">
        <x:v>Approche disponible dans l’état réel de la scène ; accord des personnes impliquées.</x:v>
      </x:c>
      <x:c r="J4629" s="127" t="str">
        <x:v>Continuité de résidence et garde des objets</x:v>
      </x:c>
      <x:c r="K4629" s="130" t="n">
        <x:v>13</x:v>
      </x:c>
    </x:row>
    <x:row r="4630" ht="44" customHeight="1">
      <x:c r="A4630" s="121" t="str">
        <x:v>D6-H-HOME-R05-CHOIX-B-01</x:v>
      </x:c>
      <x:c r="B4630" s="122" t="str">
        <x:v>D6-H-HOME-R05</x:v>
      </x:c>
      <x:c r="C4630" s="122" t="str">
        <x:v>CHOIX</x:v>
      </x:c>
      <x:c r="D4630" s="122" t="str">
        <x:v>B</x:v>
      </x:c>
      <x:c r="E4630" s="123" t="n">
        <x:v>1</x:v>
      </x:c>
      <x:c r="F4630" s="122" t="str">
        <x:v>Joueur</x:v>
      </x:c>
      <x:c r="G4630" s="122" t="str">
        <x:v>Je garde une partie des biens dans l’ancienne maison.</x:v>
      </x:c>
      <x:c r="H4630" s="122" t="str">
        <x:v>Regarder la personne ou l’appui concerné ; intention, pas résultat.</x:v>
      </x:c>
      <x:c r="I4630" s="122" t="str">
        <x:v>Approche disponible dans l’état réel de la scène ; accord des personnes impliquées.</x:v>
      </x:c>
      <x:c r="J4630" s="122" t="str">
        <x:v>Continuité de résidence et garde des objets</x:v>
      </x:c>
      <x:c r="K4630" s="125" t="n">
        <x:v>9</x:v>
      </x:c>
    </x:row>
    <x:row r="4631" ht="44" customHeight="1">
      <x:c r="A4631" s="126" t="str">
        <x:v>D6-H-HOME-R05-REPONSE-B-01</x:v>
      </x:c>
      <x:c r="B4631" s="127" t="str">
        <x:v>D6-H-HOME-R05</x:v>
      </x:c>
      <x:c r="C4631" s="127" t="str">
        <x:v>REPONSE</x:v>
      </x:c>
      <x:c r="D4631" s="127" t="str">
        <x:v>B</x:v>
      </x:c>
      <x:c r="E4631" s="128" t="n">
        <x:v>1</x:v>
      </x:c>
      <x:c r="F4631" s="127" t="str">
        <x:v>Porteur du déménagement</x:v>
      </x:c>
      <x:c r="G4631" s="127" t="str">
        <x:v>Nous les laissons à leurs places. Ceux qui restent ne voyagent pas dans un second coffre.</x:v>
      </x:c>
      <x:c r="H4631" s="127" t="str">
        <x:v>Réponse au choix retenu ; les autres réponses ne sont pas jouées.</x:v>
      </x:c>
      <x:c r="I4631" s="127" t="str">
        <x:v>Approche disponible dans l’état réel de la scène ; accord des personnes impliquées.</x:v>
      </x:c>
      <x:c r="J4631" s="127" t="str">
        <x:v>Continuité de résidence et garde des objets</x:v>
      </x:c>
      <x:c r="K4631" s="130" t="n">
        <x:v>16</x:v>
      </x:c>
    </x:row>
    <x:row r="4632" ht="89" customHeight="1">
      <x:c r="A4632" s="121" t="str">
        <x:v>D6-H-HOME-R06-OUV---01</x:v>
      </x:c>
      <x:c r="B4632" s="122" t="str">
        <x:v>D6-H-HOME-R06</x:v>
      </x:c>
      <x:c r="C4632" s="122" t="str">
        <x:v>OUV</x:v>
      </x:c>
      <x:c r="D4632" s="122" t="str">
        <x:v>-</x:v>
      </x:c>
      <x:c r="E4632" s="123" t="n">
        <x:v>1</x:v>
      </x:c>
      <x:c r="F4632" s="122" t="str">
        <x:v>Ancien voisin de résidence</x:v>
      </x:c>
      <x:c r="G4632" s="122" t="str">
        <x:v>Tes meubles n’ont pas pris ta route. Nous avons gardé la disposition que tu as laissée.</x:v>
      </x:c>
      <x:c r="H4632" s="122" t="str">
        <x:v>Le locuteur regarde le détail matériel concerné ; clic bref ou inclinaison du masque, sans traduction lexicale inventée.</x:v>
      </x:c>
      <x:c r="I4632" s="122" t="str">
        <x:v>Les pièces gardent leur disposition et leurs souvenirs. ; droit ou conflit concerné réellement présent ; interlocuteur local disponible ; vérifier objets, rang et accès sans accorder de jalon par dialogue.</x:v>
      </x:c>
      <x:c r="J4632" s="122" t="str">
        <x:v>Continuité de résidence et garde des objets</x:v>
      </x:c>
      <x:c r="K4632" s="125" t="n">
        <x:v>16</x:v>
      </x:c>
    </x:row>
    <x:row r="4633" ht="74" customHeight="1">
      <x:c r="A4633" s="126" t="str">
        <x:v>D6-H-HOME-R06-SUCCES---01</x:v>
      </x:c>
      <x:c r="B4633" s="127" t="str">
        <x:v>D6-H-HOME-R06</x:v>
      </x:c>
      <x:c r="C4633" s="127" t="str">
        <x:v>SUCCES</x:v>
      </x:c>
      <x:c r="D4633" s="127" t="str">
        <x:v>-</x:v>
      </x:c>
      <x:c r="E4633" s="128" t="n">
        <x:v>1</x:v>
      </x:c>
      <x:c r="F4633" s="127" t="str">
        <x:v>Ancien voisin de résidence</x:v>
      </x:c>
      <x:c r="G4633" s="127" t="str">
        <x:v>La visite ou le retour suit les gestes que tu as réellement faits ici.</x:v>
      </x:c>
      <x:c r="H4633" s="127" t="str">
        <x:v>Après le geste final réellement réussi ; regard ou main vers son résultat visible.</x:v>
      </x:c>
      <x:c r="I4633" s="127" t="str">
        <x:v>Résultat correspondant effectivement constaté ; remplace ou supprime la ligne si choix de refus/différé/observation. Ne jamais jouer une victoire non acquise.</x:v>
      </x:c>
      <x:c r="J4633" s="127" t="str">
        <x:v>Continuité de résidence et garde des objets</x:v>
      </x:c>
      <x:c r="K4633" s="130" t="n">
        <x:v>14</x:v>
      </x:c>
    </x:row>
    <x:row r="4634" ht="44" customHeight="1">
      <x:c r="A4634" s="121" t="str">
        <x:v>D6-H-HOME-R06-ECHEC---01</x:v>
      </x:c>
      <x:c r="B4634" s="122" t="str">
        <x:v>D6-H-HOME-R06</x:v>
      </x:c>
      <x:c r="C4634" s="122" t="str">
        <x:v>ECHEC</x:v>
      </x:c>
      <x:c r="D4634" s="122" t="str">
        <x:v>-</x:v>
      </x:c>
      <x:c r="E4634" s="123" t="n">
        <x:v>1</x:v>
      </x:c>
      <x:c r="F4634" s="122" t="str">
        <x:v>Ancien voisin de résidence</x:v>
      </x:c>
      <x:c r="G4634" s="122" t="str">
        <x:v>Ce meuble est encore dans l’autre demeure. Il ne peut pas remplir ce vide aujourd’hui.</x:v>
      </x:c>
      <x:c r="H4634" s="122" t="str">
        <x:v>Au dernier état stable ; geste arrêté, aucune perte ou casse ajoutée par la réplique.</x:v>
      </x:c>
      <x:c r="I4634" s="122" t="str">
        <x:v>Échec ou blocage correspondant effectivement observé ; les dégâts, objets et positions persistent.</x:v>
      </x:c>
      <x:c r="J4634" s="122" t="str">
        <x:v>Continuité de résidence et garde des objets</x:v>
      </x:c>
      <x:c r="K4634" s="125" t="n">
        <x:v>15</x:v>
      </x:c>
    </x:row>
    <x:row r="4635" ht="44" customHeight="1">
      <x:c r="A4635" s="126" t="str">
        <x:v>D6-H-HOME-R06-REPRISE---01</x:v>
      </x:c>
      <x:c r="B4635" s="127" t="str">
        <x:v>D6-H-HOME-R06</x:v>
      </x:c>
      <x:c r="C4635" s="127" t="str">
        <x:v>REPRISE</x:v>
      </x:c>
      <x:c r="D4635" s="127" t="str">
        <x:v>-</x:v>
      </x:c>
      <x:c r="E4635" s="128" t="n">
        <x:v>1</x:v>
      </x:c>
      <x:c r="F4635" s="127" t="str">
        <x:v>Ancien voisin de résidence</x:v>
      </x:c>
      <x:c r="G4635" s="127" t="str">
        <x:v>Les souvenirs sont à leur place. Dis-moi ce que tu veux reprendre maintenant.</x:v>
      </x:c>
      <x:c r="H4635" s="127" t="str">
        <x:v>Désigne l’étape encore inachevée sans répéter les gestes déjà validés.</x:v>
      </x:c>
      <x:c r="I4635" s="127" t="str">
        <x:v>Réinteraction volontaire après interruption ; état de l’action conservé.</x:v>
      </x:c>
      <x:c r="J4635" s="127" t="str">
        <x:v>Continuité de résidence et garde des objets</x:v>
      </x:c>
      <x:c r="K4635" s="130" t="n">
        <x:v>13</x:v>
      </x:c>
    </x:row>
    <x:row r="4636" ht="44" customHeight="1">
      <x:c r="A4636" s="121" t="str">
        <x:v>D6-H-HOME-R06-CHOIX-A-01</x:v>
      </x:c>
      <x:c r="B4636" s="122" t="str">
        <x:v>D6-H-HOME-R06</x:v>
      </x:c>
      <x:c r="C4636" s="122" t="str">
        <x:v>CHOIX</x:v>
      </x:c>
      <x:c r="D4636" s="122" t="str">
        <x:v>A</x:v>
      </x:c>
      <x:c r="E4636" s="123" t="n">
        <x:v>1</x:v>
      </x:c>
      <x:c r="F4636" s="122" t="str">
        <x:v>Joueur</x:v>
      </x:c>
      <x:c r="G4636" s="122" t="str">
        <x:v>Je viens regarder les souvenirs et vous revoir.</x:v>
      </x:c>
      <x:c r="H4636" s="122" t="str">
        <x:v>Regarder la personne ou l’appui concerné ; intention, pas résultat.</x:v>
      </x:c>
      <x:c r="I4636" s="122" t="str">
        <x:v>Approche disponible dans l’état réel de la scène ; accord des personnes impliquées.</x:v>
      </x:c>
      <x:c r="J4636" s="122" t="str">
        <x:v>Continuité de résidence et garde des objets</x:v>
      </x:c>
      <x:c r="K4636" s="125" t="n">
        <x:v>8</x:v>
      </x:c>
    </x:row>
    <x:row r="4637" ht="44" customHeight="1">
      <x:c r="A4637" s="126" t="str">
        <x:v>D6-H-HOME-R06-REPONSE-A-01</x:v>
      </x:c>
      <x:c r="B4637" s="127" t="str">
        <x:v>D6-H-HOME-R06</x:v>
      </x:c>
      <x:c r="C4637" s="127" t="str">
        <x:v>REPONSE</x:v>
      </x:c>
      <x:c r="D4637" s="127" t="str">
        <x:v>A</x:v>
      </x:c>
      <x:c r="E4637" s="128" t="n">
        <x:v>1</x:v>
      </x:c>
      <x:c r="F4637" s="127" t="str">
        <x:v>Ancien voisin de résidence</x:v>
      </x:c>
      <x:c r="G4637" s="127" t="str">
        <x:v>Les pièces ouvertes t’attendent. L’atelier n’a pas travaillé tout seul depuis ton départ.</x:v>
      </x:c>
      <x:c r="H4637" s="127" t="str">
        <x:v>Réponse au choix retenu ; les autres réponses ne sont pas jouées.</x:v>
      </x:c>
      <x:c r="I4637" s="127" t="str">
        <x:v>Approche disponible dans l’état réel de la scène ; accord des personnes impliquées.</x:v>
      </x:c>
      <x:c r="J4637" s="127" t="str">
        <x:v>Continuité de résidence et garde des objets</x:v>
      </x:c>
      <x:c r="K4637" s="130" t="n">
        <x:v>13</x:v>
      </x:c>
    </x:row>
    <x:row r="4638" ht="44" customHeight="1">
      <x:c r="A4638" s="121" t="str">
        <x:v>D6-H-HOME-R06-CHOIX-B-01</x:v>
      </x:c>
      <x:c r="B4638" s="122" t="str">
        <x:v>D6-H-HOME-R06</x:v>
      </x:c>
      <x:c r="C4638" s="122" t="str">
        <x:v>CHOIX</x:v>
      </x:c>
      <x:c r="D4638" s="122" t="str">
        <x:v>B</x:v>
      </x:c>
      <x:c r="E4638" s="123" t="n">
        <x:v>1</x:v>
      </x:c>
      <x:c r="F4638" s="122" t="str">
        <x:v>Joueur</x:v>
      </x:c>
      <x:c r="G4638" s="122" t="str">
        <x:v>Je prépare mon retour ici comme résidence.</x:v>
      </x:c>
      <x:c r="H4638" s="122" t="str">
        <x:v>Regarder la personne ou l’appui concerné ; intention, pas résultat.</x:v>
      </x:c>
      <x:c r="I4638" s="122" t="str">
        <x:v>Approche disponible dans l’état réel de la scène ; accord des personnes impliquées.</x:v>
      </x:c>
      <x:c r="J4638" s="122" t="str">
        <x:v>Continuité de résidence et garde des objets</x:v>
      </x:c>
      <x:c r="K4638" s="125" t="n">
        <x:v>7</x:v>
      </x:c>
    </x:row>
    <x:row r="4639" ht="44" customHeight="1">
      <x:c r="A4639" s="126" t="str">
        <x:v>D6-H-HOME-R06-REPONSE-B-01</x:v>
      </x:c>
      <x:c r="B4639" s="127" t="str">
        <x:v>D6-H-HOME-R06</x:v>
      </x:c>
      <x:c r="C4639" s="127" t="str">
        <x:v>REPONSE</x:v>
      </x:c>
      <x:c r="D4639" s="127" t="str">
        <x:v>B</x:v>
      </x:c>
      <x:c r="E4639" s="128" t="n">
        <x:v>1</x:v>
      </x:c>
      <x:c r="F4639" s="127" t="str">
        <x:v>Ancien voisin de résidence</x:v>
      </x:c>
      <x:c r="G4639" s="127" t="str">
        <x:v>Alors commençons par les effets à rapporter. Le seuil confirmera ensuite ton installation.</x:v>
      </x:c>
      <x:c r="H4639" s="127" t="str">
        <x:v>Réponse au choix retenu ; les autres réponses ne sont pas jouées.</x:v>
      </x:c>
      <x:c r="I4639" s="127" t="str">
        <x:v>Approche disponible dans l’état réel de la scène ; accord des personnes impliquées.</x:v>
      </x:c>
      <x:c r="J4639" s="127" t="str">
        <x:v>Continuité de résidence et garde des objets</x:v>
      </x:c>
      <x:c r="K4639" s="130" t="n">
        <x:v>13</x:v>
      </x:c>
    </x:row>
    <x:row r="4640" ht="74" customHeight="1">
      <x:c r="A4640" s="121" t="str">
        <x:v>D6-H-HOME-R07-OUV---01</x:v>
      </x:c>
      <x:c r="B4640" s="122" t="str">
        <x:v>D6-H-HOME-R07</x:v>
      </x:c>
      <x:c r="C4640" s="122" t="str">
        <x:v>OUV</x:v>
      </x:c>
      <x:c r="D4640" s="122" t="str">
        <x:v>-</x:v>
      </x:c>
      <x:c r="E4640" s="123" t="n">
        <x:v>1</x:v>
      </x:c>
      <x:c r="F4640" s="122" t="str">
        <x:v>Mera</x:v>
      </x:c>
      <x:c r="G4640" s="122" t="str">
        <x:v>Cette cabine est prête pour les haltes du voyage. Ton autre seuil garde la maison que tu as choisie.</x:v>
      </x:c>
      <x:c r="H4640" s="122" t="str">
        <x:v>Le locuteur regarde le détail matériel concerné ; clic bref ou inclinaison du masque, sans traduction lexicale inventée.</x:v>
      </x:c>
      <x:c r="I4640" s="122" t="str">
        <x:v>Une couchette à bord sert aux haltes du voyage. ; droit ou conflit concerné réellement présent ; interlocuteur local disponible ; vérifier objets, rang et accès sans accorder de jalon par dialogue.</x:v>
      </x:c>
      <x:c r="J4640" s="122" t="str">
        <x:v>Continuité de résidence et garde des objets</x:v>
      </x:c>
      <x:c r="K4640" s="125" t="n">
        <x:v>19</x:v>
      </x:c>
    </x:row>
    <x:row r="4641" ht="74" customHeight="1">
      <x:c r="A4641" s="126" t="str">
        <x:v>D6-H-HOME-R07-SUCCES---01</x:v>
      </x:c>
      <x:c r="B4641" s="127" t="str">
        <x:v>D6-H-HOME-R07</x:v>
      </x:c>
      <x:c r="C4641" s="127" t="str">
        <x:v>SUCCES</x:v>
      </x:c>
      <x:c r="D4641" s="127" t="str">
        <x:v>-</x:v>
      </x:c>
      <x:c r="E4641" s="128" t="n">
        <x:v>1</x:v>
      </x:c>
      <x:c r="F4641" s="127" t="str">
        <x:v>Mera</x:v>
      </x:c>
      <x:c r="G4641" s="127" t="str">
        <x:v>La cabine sert le voyage sans changer le seuil de ta résidence.</x:v>
      </x:c>
      <x:c r="H4641" s="127" t="str">
        <x:v>Après le geste final réellement réussi ; regard ou main vers son résultat visible.</x:v>
      </x:c>
      <x:c r="I4641" s="127" t="str">
        <x:v>Résultat correspondant effectivement constaté ; remplace ou supprime la ligne si choix de refus/différé/observation. Ne jamais jouer une victoire non acquise.</x:v>
      </x:c>
      <x:c r="J4641" s="127" t="str">
        <x:v>Continuité de résidence et garde des objets</x:v>
      </x:c>
      <x:c r="K4641" s="130" t="n">
        <x:v>12</x:v>
      </x:c>
    </x:row>
    <x:row r="4642" ht="44" customHeight="1">
      <x:c r="A4642" s="121" t="str">
        <x:v>D6-H-HOME-R07-ECHEC---01</x:v>
      </x:c>
      <x:c r="B4642" s="122" t="str">
        <x:v>D6-H-HOME-R07</x:v>
      </x:c>
      <x:c r="C4642" s="122" t="str">
        <x:v>ECHEC</x:v>
      </x:c>
      <x:c r="D4642" s="122" t="str">
        <x:v>-</x:v>
      </x:c>
      <x:c r="E4642" s="123" t="n">
        <x:v>1</x:v>
      </x:c>
      <x:c r="F4642" s="122" t="str">
        <x:v>Mera</x:v>
      </x:c>
      <x:c r="G4642" s="122" t="str">
        <x:v>Ce meuble ferme le passage. Il ne peut pas rester dans cette cabine.</x:v>
      </x:c>
      <x:c r="H4642" s="122" t="str">
        <x:v>Au dernier état stable ; geste arrêté, aucune perte ou casse ajoutée par la réplique.</x:v>
      </x:c>
      <x:c r="I4642" s="122" t="str">
        <x:v>Échec ou blocage correspondant effectivement observé ; les dégâts, objets et positions persistent.</x:v>
      </x:c>
      <x:c r="J4642" s="122" t="str">
        <x:v>Continuité de résidence et garde des objets</x:v>
      </x:c>
      <x:c r="K4642" s="125" t="n">
        <x:v>13</x:v>
      </x:c>
    </x:row>
    <x:row r="4643" ht="44" customHeight="1">
      <x:c r="A4643" s="126" t="str">
        <x:v>D6-H-HOME-R07-REPRISE---01</x:v>
      </x:c>
      <x:c r="B4643" s="127" t="str">
        <x:v>D6-H-HOME-R07</x:v>
      </x:c>
      <x:c r="C4643" s="127" t="str">
        <x:v>REPRISE</x:v>
      </x:c>
      <x:c r="D4643" s="127" t="str">
        <x:v>-</x:v>
      </x:c>
      <x:c r="E4643" s="128" t="n">
        <x:v>1</x:v>
      </x:c>
      <x:c r="F4643" s="127" t="str">
        <x:v>Mera</x:v>
      </x:c>
      <x:c r="G4643" s="127" t="str">
        <x:v>Le couchage est prêt ; il reste à ranger les effets que tu as vraiment apportés.</x:v>
      </x:c>
      <x:c r="H4643" s="127" t="str">
        <x:v>Désigne l’étape encore inachevée sans répéter les gestes déjà validés.</x:v>
      </x:c>
      <x:c r="I4643" s="127" t="str">
        <x:v>Réinteraction volontaire après interruption ; état de l’action conservé.</x:v>
      </x:c>
      <x:c r="J4643" s="127" t="str">
        <x:v>Continuité de résidence et garde des objets</x:v>
      </x:c>
      <x:c r="K4643" s="130" t="n">
        <x:v>16</x:v>
      </x:c>
    </x:row>
    <x:row r="4644" ht="44" customHeight="1">
      <x:c r="A4644" s="121" t="str">
        <x:v>D6-H-HOME-R07-CHOIX-A-01</x:v>
      </x:c>
      <x:c r="B4644" s="122" t="str">
        <x:v>D6-H-HOME-R07</x:v>
      </x:c>
      <x:c r="C4644" s="122" t="str">
        <x:v>CHOIX</x:v>
      </x:c>
      <x:c r="D4644" s="122" t="str">
        <x:v>A</x:v>
      </x:c>
      <x:c r="E4644" s="123" t="n">
        <x:v>1</x:v>
      </x:c>
      <x:c r="F4644" s="122" t="str">
        <x:v>Joueur</x:v>
      </x:c>
      <x:c r="G4644" s="122" t="str">
        <x:v>Je m’y repose entre deux trajets.</x:v>
      </x:c>
      <x:c r="H4644" s="122" t="str">
        <x:v>Regarder la personne ou l’appui concerné ; intention, pas résultat.</x:v>
      </x:c>
      <x:c r="I4644" s="122" t="str">
        <x:v>Approche disponible dans l’état réel de la scène ; accord des personnes impliquées.</x:v>
      </x:c>
      <x:c r="J4644" s="122" t="str">
        <x:v>Continuité de résidence et garde des objets</x:v>
      </x:c>
      <x:c r="K4644" s="125" t="n">
        <x:v>6</x:v>
      </x:c>
    </x:row>
    <x:row r="4645" ht="44" customHeight="1">
      <x:c r="A4645" s="126" t="str">
        <x:v>D6-H-HOME-R07-REPONSE-A-01</x:v>
      </x:c>
      <x:c r="B4645" s="127" t="str">
        <x:v>D6-H-HOME-R07</x:v>
      </x:c>
      <x:c r="C4645" s="127" t="str">
        <x:v>REPONSE</x:v>
      </x:c>
      <x:c r="D4645" s="127" t="str">
        <x:v>A</x:v>
      </x:c>
      <x:c r="E4645" s="128" t="n">
        <x:v>1</x:v>
      </x:c>
      <x:c r="F4645" s="127" t="str">
        <x:v>Mera</x:v>
      </x:c>
      <x:c r="G4645" s="127" t="str">
        <x:v>Pose tes effets de transit ici, puis garde libre le passage de relève.</x:v>
      </x:c>
      <x:c r="H4645" s="127" t="str">
        <x:v>Réponse au choix retenu ; les autres réponses ne sont pas jouées.</x:v>
      </x:c>
      <x:c r="I4645" s="127" t="str">
        <x:v>Approche disponible dans l’état réel de la scène ; accord des personnes impliquées.</x:v>
      </x:c>
      <x:c r="J4645" s="127" t="str">
        <x:v>Continuité de résidence et garde des objets</x:v>
      </x:c>
      <x:c r="K4645" s="130" t="n">
        <x:v>13</x:v>
      </x:c>
    </x:row>
    <x:row r="4646" ht="44" customHeight="1">
      <x:c r="A4646" s="121" t="str">
        <x:v>D6-H-HOME-R07-CHOIX-B-01</x:v>
      </x:c>
      <x:c r="B4646" s="122" t="str">
        <x:v>D6-H-HOME-R07</x:v>
      </x:c>
      <x:c r="C4646" s="122" t="str">
        <x:v>CHOIX</x:v>
      </x:c>
      <x:c r="D4646" s="122" t="str">
        <x:v>B</x:v>
      </x:c>
      <x:c r="E4646" s="123" t="n">
        <x:v>1</x:v>
      </x:c>
      <x:c r="F4646" s="122" t="str">
        <x:v>Joueur</x:v>
      </x:c>
      <x:c r="G4646" s="122" t="str">
        <x:v>Je visite la cabine avant de décider ce que j’y apporte.</x:v>
      </x:c>
      <x:c r="H4646" s="122" t="str">
        <x:v>Regarder la personne ou l’appui concerné ; intention, pas résultat.</x:v>
      </x:c>
      <x:c r="I4646" s="122" t="str">
        <x:v>Approche disponible dans l’état réel de la scène ; accord des personnes impliquées.</x:v>
      </x:c>
      <x:c r="J4646" s="122" t="str">
        <x:v>Continuité de résidence et garde des objets</x:v>
      </x:c>
      <x:c r="K4646" s="125" t="n">
        <x:v>11</x:v>
      </x:c>
    </x:row>
    <x:row r="4647" ht="44" customHeight="1">
      <x:c r="A4647" s="126" t="str">
        <x:v>D6-H-HOME-R07-REPONSE-B-01</x:v>
      </x:c>
      <x:c r="B4647" s="127" t="str">
        <x:v>D6-H-HOME-R07</x:v>
      </x:c>
      <x:c r="C4647" s="127" t="str">
        <x:v>REPONSE</x:v>
      </x:c>
      <x:c r="D4647" s="127" t="str">
        <x:v>B</x:v>
      </x:c>
      <x:c r="E4647" s="128" t="n">
        <x:v>1</x:v>
      </x:c>
      <x:c r="F4647" s="127" t="str">
        <x:v>Mera</x:v>
      </x:c>
      <x:c r="G4647" s="127" t="str">
        <x:v>Regarde les appuis et l’espace du coffre. Le grand mobilier reste à terre.</x:v>
      </x:c>
      <x:c r="H4647" s="127" t="str">
        <x:v>Réponse au choix retenu ; les autres réponses ne sont pas jouées.</x:v>
      </x:c>
      <x:c r="I4647" s="127" t="str">
        <x:v>Approche disponible dans l’état réel de la scène ; accord des personnes impliquées.</x:v>
      </x:c>
      <x:c r="J4647" s="127" t="str">
        <x:v>Continuité de résidence et garde des objets</x:v>
      </x:c>
      <x:c r="K4647" s="130" t="n">
        <x:v>13</x:v>
      </x:c>
    </x:row>
    <x:row r="4648" ht="89" customHeight="1">
      <x:c r="A4648" s="121" t="str">
        <x:v>D6-H-HOME-R09-OUV---01</x:v>
      </x:c>
      <x:c r="B4648" s="122" t="str">
        <x:v>D6-H-HOME-R09</x:v>
      </x:c>
      <x:c r="C4648" s="122" t="str">
        <x:v>OUV</x:v>
      </x:c>
      <x:c r="D4648" s="122" t="str">
        <x:v>-</x:v>
      </x:c>
      <x:c r="E4648" s="123" t="n">
        <x:v>1</x:v>
      </x:c>
      <x:c r="F4648" s="122" t="str">
        <x:v>Leka</x:v>
      </x:c>
      <x:c r="G4648" s="122" t="str">
        <x:v>L’original ne peut pas être ici et dans ta galerie de bord. Nous pouvons garder un récit à l’endroit qu’il quitte.</x:v>
      </x:c>
      <x:c r="H4648" s="122" t="str">
        <x:v>Le locuteur regarde le détail matériel concerné ; clic bref ou inclinaison du masque, sans traduction lexicale inventée.</x:v>
      </x:c>
      <x:c r="I4648" s="122" t="str">
        <x:v>Chaque original possède identifiant, propriétaire et localisation. ; droit ou conflit concerné réellement présent ; interlocuteur local disponible ; vérifier objets, rang et accès sans accorder de jalon par dialogue.</x:v>
      </x:c>
      <x:c r="J4648" s="122" t="str">
        <x:v>Continuité de résidence et garde des objets</x:v>
      </x:c>
      <x:c r="K4648" s="125" t="n">
        <x:v>21</x:v>
      </x:c>
    </x:row>
    <x:row r="4649" ht="74" customHeight="1">
      <x:c r="A4649" s="126" t="str">
        <x:v>D6-H-HOME-R09-SUCCES---01</x:v>
      </x:c>
      <x:c r="B4649" s="127" t="str">
        <x:v>D6-H-HOME-R09</x:v>
      </x:c>
      <x:c r="C4649" s="127" t="str">
        <x:v>SUCCES</x:v>
      </x:c>
      <x:c r="D4649" s="127" t="str">
        <x:v>-</x:v>
      </x:c>
      <x:c r="E4649" s="128" t="n">
        <x:v>1</x:v>
      </x:c>
      <x:c r="F4649" s="127" t="str">
        <x:v>Leka</x:v>
      </x:c>
      <x:c r="G4649" s="127" t="str">
        <x:v>L’original a une place et la représentation éventuelle se reconnaît comme telle.</x:v>
      </x:c>
      <x:c r="H4649" s="127" t="str">
        <x:v>Après le geste final réellement réussi ; regard ou main vers son résultat visible.</x:v>
      </x:c>
      <x:c r="I4649" s="127" t="str">
        <x:v>Résultat correspondant effectivement constaté ; remplace ou supprime la ligne si choix de refus/différé/observation. Ne jamais jouer une victoire non acquise.</x:v>
      </x:c>
      <x:c r="J4649" s="127" t="str">
        <x:v>Continuité de résidence et garde des objets</x:v>
      </x:c>
      <x:c r="K4649" s="130" t="n">
        <x:v>12</x:v>
      </x:c>
    </x:row>
    <x:row r="4650" ht="44" customHeight="1">
      <x:c r="A4650" s="121" t="str">
        <x:v>D6-H-HOME-R09-ECHEC---01</x:v>
      </x:c>
      <x:c r="B4650" s="122" t="str">
        <x:v>D6-H-HOME-R09</x:v>
      </x:c>
      <x:c r="C4650" s="122" t="str">
        <x:v>ECHEC</x:v>
      </x:c>
      <x:c r="D4650" s="122" t="str">
        <x:v>-</x:v>
      </x:c>
      <x:c r="E4650" s="123" t="n">
        <x:v>1</x:v>
      </x:c>
      <x:c r="F4650" s="122" t="str">
        <x:v>Leka</x:v>
      </x:c>
      <x:c r="G4650" s="122" t="str">
        <x:v>L’original est encore en transit. Aucun des deux supports ne doit l’annoncer présent.</x:v>
      </x:c>
      <x:c r="H4650" s="122" t="str">
        <x:v>Au dernier état stable ; geste arrêté, aucune perte ou casse ajoutée par la réplique.</x:v>
      </x:c>
      <x:c r="I4650" s="122" t="str">
        <x:v>Échec ou blocage correspondant effectivement observé ; les dégâts, objets et positions persistent.</x:v>
      </x:c>
      <x:c r="J4650" s="122" t="str">
        <x:v>Continuité de résidence et garde des objets</x:v>
      </x:c>
      <x:c r="K4650" s="125" t="n">
        <x:v>13</x:v>
      </x:c>
    </x:row>
    <x:row r="4651" ht="44" customHeight="1">
      <x:c r="A4651" s="126" t="str">
        <x:v>D6-H-HOME-R09-REPRISE---01</x:v>
      </x:c>
      <x:c r="B4651" s="127" t="str">
        <x:v>D6-H-HOME-R09</x:v>
      </x:c>
      <x:c r="C4651" s="127" t="str">
        <x:v>REPRISE</x:v>
      </x:c>
      <x:c r="D4651" s="127" t="str">
        <x:v>-</x:v>
      </x:c>
      <x:c r="E4651" s="128" t="n">
        <x:v>1</x:v>
      </x:c>
      <x:c r="F4651" s="127" t="str">
        <x:v>Leka</x:v>
      </x:c>
      <x:c r="G4651" s="127" t="str">
        <x:v>Le contenant est identifié ; il reste le trajet ou la copie selon ton choix.</x:v>
      </x:c>
      <x:c r="H4651" s="127" t="str">
        <x:v>Désigne l’étape encore inachevée sans répéter les gestes déjà validés.</x:v>
      </x:c>
      <x:c r="I4651" s="127" t="str">
        <x:v>Réinteraction volontaire après interruption ; état de l’action conservé.</x:v>
      </x:c>
      <x:c r="J4651" s="127" t="str">
        <x:v>Continuité de résidence et garde des objets</x:v>
      </x:c>
      <x:c r="K4651" s="130" t="n">
        <x:v>15</x:v>
      </x:c>
    </x:row>
    <x:row r="4652" ht="44" customHeight="1">
      <x:c r="A4652" s="121" t="str">
        <x:v>D6-H-HOME-R09-CHOIX-A-01</x:v>
      </x:c>
      <x:c r="B4652" s="122" t="str">
        <x:v>D6-H-HOME-R09</x:v>
      </x:c>
      <x:c r="C4652" s="122" t="str">
        <x:v>CHOIX</x:v>
      </x:c>
      <x:c r="D4652" s="122" t="str">
        <x:v>A</x:v>
      </x:c>
      <x:c r="E4652" s="123" t="n">
        <x:v>1</x:v>
      </x:c>
      <x:c r="F4652" s="122" t="str">
        <x:v>Joueur</x:v>
      </x:c>
      <x:c r="G4652" s="122" t="str">
        <x:v>Je transfère l’original dans son berceau.</x:v>
      </x:c>
      <x:c r="H4652" s="122" t="str">
        <x:v>Regarder la personne ou l’appui concerné ; intention, pas résultat.</x:v>
      </x:c>
      <x:c r="I4652" s="122" t="str">
        <x:v>Approche disponible dans l’état réel de la scène ; accord des personnes impliquées.</x:v>
      </x:c>
      <x:c r="J4652" s="122" t="str">
        <x:v>Continuité de résidence et garde des objets</x:v>
      </x:c>
      <x:c r="K4652" s="125" t="n">
        <x:v>6</x:v>
      </x:c>
    </x:row>
    <x:row r="4653" ht="44" customHeight="1">
      <x:c r="A4653" s="126" t="str">
        <x:v>D6-H-HOME-R09-REPONSE-A-01</x:v>
      </x:c>
      <x:c r="B4653" s="127" t="str">
        <x:v>D6-H-HOME-R09</x:v>
      </x:c>
      <x:c r="C4653" s="127" t="str">
        <x:v>REPONSE</x:v>
      </x:c>
      <x:c r="D4653" s="127" t="str">
        <x:v>A</x:v>
      </x:c>
      <x:c r="E4653" s="128" t="n">
        <x:v>1</x:v>
      </x:c>
      <x:c r="F4653" s="127" t="str">
        <x:v>Leka</x:v>
      </x:c>
      <x:c r="G4653" s="127" t="str">
        <x:v>Nous constaterons sa place à l’arrivée. L’ancien support restera vide pendant le trajet.</x:v>
      </x:c>
      <x:c r="H4653" s="127" t="str">
        <x:v>Réponse au choix retenu ; les autres réponses ne sont pas jouées.</x:v>
      </x:c>
      <x:c r="I4653" s="127" t="str">
        <x:v>Approche disponible dans l’état réel de la scène ; accord des personnes impliquées.</x:v>
      </x:c>
      <x:c r="J4653" s="127" t="str">
        <x:v>Continuité de résidence et garde des objets</x:v>
      </x:c>
      <x:c r="K4653" s="130" t="n">
        <x:v>13</x:v>
      </x:c>
    </x:row>
    <x:row r="4654" ht="44" customHeight="1">
      <x:c r="A4654" s="121" t="str">
        <x:v>D6-H-HOME-R09-CHOIX-B-01</x:v>
      </x:c>
      <x:c r="B4654" s="122" t="str">
        <x:v>D6-H-HOME-R09</x:v>
      </x:c>
      <x:c r="C4654" s="122" t="str">
        <x:v>CHOIX</x:v>
      </x:c>
      <x:c r="D4654" s="122" t="str">
        <x:v>B</x:v>
      </x:c>
      <x:c r="E4654" s="123" t="n">
        <x:v>1</x:v>
      </x:c>
      <x:c r="F4654" s="122" t="str">
        <x:v>Joueur</x:v>
      </x:c>
      <x:c r="G4654" s="122" t="str">
        <x:v>Je garde l’original ici et une réplique marquée ailleurs.</x:v>
      </x:c>
      <x:c r="H4654" s="122" t="str">
        <x:v>Regarder la personne ou l’appui concerné ; intention, pas résultat.</x:v>
      </x:c>
      <x:c r="I4654" s="122" t="str">
        <x:v>Approche disponible dans l’état réel de la scène ; accord des personnes impliquées.</x:v>
      </x:c>
      <x:c r="J4654" s="122" t="str">
        <x:v>Continuité de résidence et garde des objets</x:v>
      </x:c>
      <x:c r="K4654" s="125" t="n">
        <x:v>9</x:v>
      </x:c>
    </x:row>
    <x:row r="4655" ht="44" customHeight="1">
      <x:c r="A4655" s="126" t="str">
        <x:v>D6-H-HOME-R09-REPONSE-B-01</x:v>
      </x:c>
      <x:c r="B4655" s="127" t="str">
        <x:v>D6-H-HOME-R09</x:v>
      </x:c>
      <x:c r="C4655" s="127" t="str">
        <x:v>REPONSE</x:v>
      </x:c>
      <x:c r="D4655" s="127" t="str">
        <x:v>B</x:v>
      </x:c>
      <x:c r="E4655" s="128" t="n">
        <x:v>1</x:v>
      </x:c>
      <x:c r="F4655" s="127" t="str">
        <x:v>Leka</x:v>
      </x:c>
      <x:c r="G4655" s="127" t="str">
        <x:v>Prépare la copie autorisée. Elle rappellera la même chasse sans en créer une autre.</x:v>
      </x:c>
      <x:c r="H4655" s="127" t="str">
        <x:v>Réponse au choix retenu ; les autres réponses ne sont pas jouées.</x:v>
      </x:c>
      <x:c r="I4655" s="127" t="str">
        <x:v>Approche disponible dans l’état réel de la scène ; accord des personnes impliquées.</x:v>
      </x:c>
      <x:c r="J4655" s="127" t="str">
        <x:v>Continuité de résidence et garde des objets</x:v>
      </x:c>
      <x:c r="K4655" s="130" t="n">
        <x:v>14</x:v>
      </x:c>
    </x:row>
    <x:row r="4656" ht="89" customHeight="1">
      <x:c r="A4656" s="121" t="str">
        <x:v>D6-H-HOME-R12-OUV---01</x:v>
      </x:c>
      <x:c r="B4656" s="122" t="str">
        <x:v>D6-H-HOME-R12</x:v>
      </x:c>
      <x:c r="C4656" s="122" t="str">
        <x:v>OUV</x:v>
      </x:c>
      <x:c r="D4656" s="122" t="str">
        <x:v>-</x:v>
      </x:c>
      <x:c r="E4656" s="123" t="n">
        <x:v>1</x:v>
      </x:c>
      <x:c r="F4656" s="122" t="str">
        <x:v>Voisin du quartier concerné</x:v>
      </x:c>
      <x:c r="G4656" s="122" t="str">
        <x:v>Ton dernier acte a changé notre accueil. Tes biens n’ont pas disparu ; notre accord demande réparation.</x:v>
      </x:c>
      <x:c r="H4656" s="122" t="str">
        <x:v>Le locuteur regarde le détail matériel concerné ; clic bref ou inclinaison du masque, sans traduction lexicale inventée.</x:v>
      </x:c>
      <x:c r="I4656" s="122" t="str">
        <x:v>Une baisse de respect change d’abord les services et l’accueil. ; droit ou conflit concerné réellement présent ; interlocuteur local disponible ; vérifier objets, rang et accès sans accorder de jalon par dialogue.</x:v>
      </x:c>
      <x:c r="J4656" s="122" t="str">
        <x:v>Continuité de résidence et garde des objets</x:v>
      </x:c>
      <x:c r="K4656" s="125" t="n">
        <x:v>17</x:v>
      </x:c>
    </x:row>
    <x:row r="4657" ht="74" customHeight="1">
      <x:c r="A4657" s="126" t="str">
        <x:v>D6-H-HOME-R12-SUCCES---01</x:v>
      </x:c>
      <x:c r="B4657" s="127" t="str">
        <x:v>D6-H-HOME-R12</x:v>
      </x:c>
      <x:c r="C4657" s="127" t="str">
        <x:v>SUCCES</x:v>
      </x:c>
      <x:c r="D4657" s="127" t="str">
        <x:v>-</x:v>
      </x:c>
      <x:c r="E4657" s="128" t="n">
        <x:v>1</x:v>
      </x:c>
      <x:c r="F4657" s="127" t="str">
        <x:v>Voisin du quartier concerné</x:v>
      </x:c>
      <x:c r="G4657" s="127" t="str">
        <x:v>Les gestes accomplis ont leur résultat ; l’accueil suit ce qui a réellement été réparé.</x:v>
      </x:c>
      <x:c r="H4657" s="127" t="str">
        <x:v>Après le geste final réellement réussi ; regard ou main vers son résultat visible.</x:v>
      </x:c>
      <x:c r="I4657" s="127" t="str">
        <x:v>Résultat correspondant effectivement constaté ; remplace ou supprime la ligne si choix de refus/différé/observation. Ne jamais jouer une victoire non acquise.</x:v>
      </x:c>
      <x:c r="J4657" s="127" t="str">
        <x:v>Continuité de résidence et garde des objets</x:v>
      </x:c>
      <x:c r="K4657" s="130" t="n">
        <x:v>15</x:v>
      </x:c>
    </x:row>
    <x:row r="4658" ht="44" customHeight="1">
      <x:c r="A4658" s="121" t="str">
        <x:v>D6-H-HOME-R12-ECHEC---01</x:v>
      </x:c>
      <x:c r="B4658" s="122" t="str">
        <x:v>D6-H-HOME-R12</x:v>
      </x:c>
      <x:c r="C4658" s="122" t="str">
        <x:v>ECHEC</x:v>
      </x:c>
      <x:c r="D4658" s="122" t="str">
        <x:v>-</x:v>
      </x:c>
      <x:c r="E4658" s="123" t="n">
        <x:v>1</x:v>
      </x:c>
      <x:c r="F4658" s="122" t="str">
        <x:v>Voisin du quartier concerné</x:v>
      </x:c>
      <x:c r="G4658" s="122" t="str">
        <x:v>Ce travail ne répond pas encore au conflit annoncé. La réparation reste ouverte.</x:v>
      </x:c>
      <x:c r="H4658" s="122" t="str">
        <x:v>Au dernier état stable ; geste arrêté, aucune perte ou casse ajoutée par la réplique.</x:v>
      </x:c>
      <x:c r="I4658" s="122" t="str">
        <x:v>Échec ou blocage correspondant effectivement observé ; les dégâts, objets et positions persistent.</x:v>
      </x:c>
      <x:c r="J4658" s="122" t="str">
        <x:v>Continuité de résidence et garde des objets</x:v>
      </x:c>
      <x:c r="K4658" s="125" t="n">
        <x:v>13</x:v>
      </x:c>
    </x:row>
    <x:row r="4659" ht="44" customHeight="1">
      <x:c r="A4659" s="126" t="str">
        <x:v>D6-H-HOME-R12-REPRISE---01</x:v>
      </x:c>
      <x:c r="B4659" s="127" t="str">
        <x:v>D6-H-HOME-R12</x:v>
      </x:c>
      <x:c r="C4659" s="127" t="str">
        <x:v>REPRISE</x:v>
      </x:c>
      <x:c r="D4659" s="127" t="str">
        <x:v>-</x:v>
      </x:c>
      <x:c r="E4659" s="128" t="n">
        <x:v>1</x:v>
      </x:c>
      <x:c r="F4659" s="127" t="str">
        <x:v>Voisin du quartier concerné</x:v>
      </x:c>
      <x:c r="G4659" s="127" t="str">
        <x:v>Les biens gardent leurs lieux. Nous pouvons reprendre la réparation ou la récupération.</x:v>
      </x:c>
      <x:c r="H4659" s="127" t="str">
        <x:v>Désigne l’étape encore inachevée sans répéter les gestes déjà validés.</x:v>
      </x:c>
      <x:c r="I4659" s="127" t="str">
        <x:v>Réinteraction volontaire après interruption ; état de l’action conservé.</x:v>
      </x:c>
      <x:c r="J4659" s="127" t="str">
        <x:v>Continuité de résidence et garde des objets</x:v>
      </x:c>
      <x:c r="K4659" s="130" t="n">
        <x:v>13</x:v>
      </x:c>
    </x:row>
    <x:row r="4660" ht="44" customHeight="1">
      <x:c r="A4660" s="121" t="str">
        <x:v>D6-H-HOME-R12-CHOIX-A-01</x:v>
      </x:c>
      <x:c r="B4660" s="122" t="str">
        <x:v>D6-H-HOME-R12</x:v>
      </x:c>
      <x:c r="C4660" s="122" t="str">
        <x:v>CHOIX</x:v>
      </x:c>
      <x:c r="D4660" s="122" t="str">
        <x:v>A</x:v>
      </x:c>
      <x:c r="E4660" s="123" t="n">
        <x:v>1</x:v>
      </x:c>
      <x:c r="F4660" s="122" t="str">
        <x:v>Joueur</x:v>
      </x:c>
      <x:c r="G4660" s="122" t="str">
        <x:v>Montre-moi l’acte concret que je peux réparer.</x:v>
      </x:c>
      <x:c r="H4660" s="122" t="str">
        <x:v>Regarder la personne ou l’appui concerné ; intention, pas résultat.</x:v>
      </x:c>
      <x:c r="I4660" s="122" t="str">
        <x:v>Approche disponible dans l’état réel de la scène ; accord des personnes impliquées.</x:v>
      </x:c>
      <x:c r="J4660" s="122" t="str">
        <x:v>Continuité de résidence et garde des objets</x:v>
      </x:c>
      <x:c r="K4660" s="125" t="n">
        <x:v>7</x:v>
      </x:c>
    </x:row>
    <x:row r="4661" ht="44" customHeight="1">
      <x:c r="A4661" s="126" t="str">
        <x:v>D6-H-HOME-R12-REPONSE-A-01</x:v>
      </x:c>
      <x:c r="B4661" s="127" t="str">
        <x:v>D6-H-HOME-R12</x:v>
      </x:c>
      <x:c r="C4661" s="127" t="str">
        <x:v>REPONSE</x:v>
      </x:c>
      <x:c r="D4661" s="127" t="str">
        <x:v>A</x:v>
      </x:c>
      <x:c r="E4661" s="128" t="n">
        <x:v>1</x:v>
      </x:c>
      <x:c r="F4661" s="127" t="str">
        <x:v>Voisin du quartier concerné</x:v>
      </x:c>
      <x:c r="G4661" s="127" t="str">
        <x:v>Nous le regardons ensemble. Le quartier jugera ce que tu feras, pas cette seule promesse.</x:v>
      </x:c>
      <x:c r="H4661" s="127" t="str">
        <x:v>Réponse au choix retenu ; les autres réponses ne sont pas jouées.</x:v>
      </x:c>
      <x:c r="I4661" s="127" t="str">
        <x:v>Approche disponible dans l’état réel de la scène ; accord des personnes impliquées.</x:v>
      </x:c>
      <x:c r="J4661" s="127" t="str">
        <x:v>Continuité de résidence et garde des objets</x:v>
      </x:c>
      <x:c r="K4661" s="130" t="n">
        <x:v>15</x:v>
      </x:c>
    </x:row>
    <x:row r="4662" ht="44" customHeight="1">
      <x:c r="A4662" s="121" t="str">
        <x:v>D6-H-HOME-R12-CHOIX-B-01</x:v>
      </x:c>
      <x:c r="B4662" s="122" t="str">
        <x:v>D6-H-HOME-R12</x:v>
      </x:c>
      <x:c r="C4662" s="122" t="str">
        <x:v>CHOIX</x:v>
      </x:c>
      <x:c r="D4662" s="122" t="str">
        <x:v>B</x:v>
      </x:c>
      <x:c r="E4662" s="123" t="n">
        <x:v>1</x:v>
      </x:c>
      <x:c r="F4662" s="122" t="str">
        <x:v>Joueur</x:v>
      </x:c>
      <x:c r="G4662" s="122" t="str">
        <x:v>Je viens d’abord reprendre mes biens accessibles.</x:v>
      </x:c>
      <x:c r="H4662" s="122" t="str">
        <x:v>Regarder la personne ou l’appui concerné ; intention, pas résultat.</x:v>
      </x:c>
      <x:c r="I4662" s="122" t="str">
        <x:v>Approche disponible dans l’état réel de la scène ; accord des personnes impliquées.</x:v>
      </x:c>
      <x:c r="J4662" s="122" t="str">
        <x:v>Continuité de résidence et garde des objets</x:v>
      </x:c>
      <x:c r="K4662" s="125" t="n">
        <x:v>7</x:v>
      </x:c>
    </x:row>
    <x:row r="4663" ht="44" customHeight="1">
      <x:c r="A4663" s="126" t="str">
        <x:v>D6-H-HOME-R12-REPONSE-B-01</x:v>
      </x:c>
      <x:c r="B4663" s="127" t="str">
        <x:v>D6-H-HOME-R12</x:v>
      </x:c>
      <x:c r="C4663" s="127" t="str">
        <x:v>REPONSE</x:v>
      </x:c>
      <x:c r="D4663" s="127" t="str">
        <x:v>B</x:v>
      </x:c>
      <x:c r="E4663" s="128" t="n">
        <x:v>1</x:v>
      </x:c>
      <x:c r="F4663" s="127" t="str">
        <x:v>Voisin du quartier concerné</x:v>
      </x:c>
      <x:c r="G4663" s="127" t="str">
        <x:v>Le trajet de récupération reste connu. Le conflit ne me donne pas tes objets.</x:v>
      </x:c>
      <x:c r="H4663" s="127" t="str">
        <x:v>Réponse au choix retenu ; les autres réponses ne sont pas jouées.</x:v>
      </x:c>
      <x:c r="I4663" s="127" t="str">
        <x:v>Approche disponible dans l’état réel de la scène ; accord des personnes impliquées.</x:v>
      </x:c>
      <x:c r="J4663" s="127" t="str">
        <x:v>Continuité de résidence et garde des objets</x:v>
      </x:c>
      <x:c r="K4663" s="130" t="n">
        <x:v>14</x:v>
      </x:c>
    </x:row>
    <x:row r="4664" ht="89" customHeight="1">
      <x:c r="A4664" s="121" t="str">
        <x:v>D6-H-CNS-MP02-OUV---01</x:v>
      </x:c>
      <x:c r="B4664" s="122" t="str">
        <x:v>D6-H-CNS-MP02</x:v>
      </x:c>
      <x:c r="C4664" s="122" t="str">
        <x:v>OUV</x:v>
      </x:c>
      <x:c r="D4664" s="122" t="str">
        <x:v>-</x:v>
      </x:c>
      <x:c r="E4664" s="123" t="n">
        <x:v>1</x:v>
      </x:c>
      <x:c r="F4664" s="122" t="str">
        <x:v>Ira</x:v>
      </x:c>
      <x:c r="G4664" s="122" t="str">
        <x:v>Votre partenaire attend à la halte. Son voyage prend une place, comme celui de chacun ici.</x:v>
      </x:c>
      <x:c r="H4664" s="122" t="str">
        <x:v>Le locuteur regarde le détail matériel concerné ; clic bref ou inclinaison du masque, sans traduction lexicale inventée.</x:v>
      </x:c>
      <x:c r="I4664" s="122" t="str">
        <x:v>Chaque partenaire humain occupe une place parmi les autres occupants. ; Conception coopérative FUTURE, condition d’accès commune remplie ; participants réellement présents à un point de relève ; scène également adaptable au solo avec les PNJ disponibles.</x:v>
      </x:c>
      <x:c r="J4664" s="122" t="str">
        <x:v>Coopération future et accords de groupe</x:v>
      </x:c>
      <x:c r="K4664" s="125" t="n">
        <x:v>16</x:v>
      </x:c>
    </x:row>
    <x:row r="4665" ht="74" customHeight="1">
      <x:c r="A4665" s="126" t="str">
        <x:v>D6-H-CNS-MP02-SUCCES---01</x:v>
      </x:c>
      <x:c r="B4665" s="127" t="str">
        <x:v>D6-H-CNS-MP02</x:v>
      </x:c>
      <x:c r="C4665" s="127" t="str">
        <x:v>SUCCES</x:v>
      </x:c>
      <x:c r="D4665" s="127" t="str">
        <x:v>-</x:v>
      </x:c>
      <x:c r="E4665" s="128" t="n">
        <x:v>1</x:v>
      </x:c>
      <x:c r="F4665" s="127" t="str">
        <x:v>Ira</x:v>
      </x:c>
      <x:c r="G4665" s="127" t="str">
        <x:v>La composition annoncée est présente à bord, dans les places prévues.</x:v>
      </x:c>
      <x:c r="H4665" s="127" t="str">
        <x:v>Après le geste final réellement réussi ; regard ou main vers son résultat visible.</x:v>
      </x:c>
      <x:c r="I4665" s="127" t="str">
        <x:v>Résultat correspondant effectivement constaté ; remplace ou supprime la ligne si choix de refus/différé/observation. Ne jamais jouer une victoire non acquise.</x:v>
      </x:c>
      <x:c r="J4665" s="127" t="str">
        <x:v>Coopération future et accords de groupe</x:v>
      </x:c>
      <x:c r="K4665" s="130" t="n">
        <x:v>11</x:v>
      </x:c>
    </x:row>
    <x:row r="4666" ht="44" customHeight="1">
      <x:c r="A4666" s="121" t="str">
        <x:v>D6-H-CNS-MP02-ECHEC---01</x:v>
      </x:c>
      <x:c r="B4666" s="122" t="str">
        <x:v>D6-H-CNS-MP02</x:v>
      </x:c>
      <x:c r="C4666" s="122" t="str">
        <x:v>ECHEC</x:v>
      </x:c>
      <x:c r="D4666" s="122" t="str">
        <x:v>-</x:v>
      </x:c>
      <x:c r="E4666" s="123" t="n">
        <x:v>1</x:v>
      </x:c>
      <x:c r="F4666" s="122" t="str">
        <x:v>Ira</x:v>
      </x:c>
      <x:c r="G4666" s="122" t="str">
        <x:v>Toutes les places sont occupées. Nous ne partons pas avec un lit posé dans le passage.</x:v>
      </x:c>
      <x:c r="H4666" s="122" t="str">
        <x:v>Au dernier état stable ; geste arrêté, aucune perte ou casse ajoutée par la réplique.</x:v>
      </x:c>
      <x:c r="I4666" s="122" t="str">
        <x:v>Échec ou blocage correspondant effectivement observé ; les dégâts, objets et positions persistent.</x:v>
      </x:c>
      <x:c r="J4666" s="122" t="str">
        <x:v>Coopération future et accords de groupe</x:v>
      </x:c>
      <x:c r="K4666" s="125" t="n">
        <x:v>16</x:v>
      </x:c>
    </x:row>
    <x:row r="4667" ht="44" customHeight="1">
      <x:c r="A4667" s="126" t="str">
        <x:v>D6-H-CNS-MP02-REPRISE---01</x:v>
      </x:c>
      <x:c r="B4667" s="127" t="str">
        <x:v>D6-H-CNS-MP02</x:v>
      </x:c>
      <x:c r="C4667" s="127" t="str">
        <x:v>REPRISE</x:v>
      </x:c>
      <x:c r="D4667" s="127" t="str">
        <x:v>-</x:v>
      </x:c>
      <x:c r="E4667" s="128" t="n">
        <x:v>1</x:v>
      </x:c>
      <x:c r="F4667" s="127" t="str">
        <x:v>Ira</x:v>
      </x:c>
      <x:c r="G4667" s="127" t="str">
        <x:v>La halte nous attend encore ; il reste l’accord de séjour et l’embarquement réel.</x:v>
      </x:c>
      <x:c r="H4667" s="127" t="str">
        <x:v>Désigne l’étape encore inachevée sans répéter les gestes déjà validés.</x:v>
      </x:c>
      <x:c r="I4667" s="127" t="str">
        <x:v>Réinteraction volontaire après interruption ; état de l’action conservé.</x:v>
      </x:c>
      <x:c r="J4667" s="127" t="str">
        <x:v>Coopération future et accords de groupe</x:v>
      </x:c>
      <x:c r="K4667" s="130" t="n">
        <x:v>14</x:v>
      </x:c>
    </x:row>
    <x:row r="4668" ht="44" customHeight="1">
      <x:c r="A4668" s="121" t="str">
        <x:v>D6-H-CNS-MP02-CHOIX-A-01</x:v>
      </x:c>
      <x:c r="B4668" s="122" t="str">
        <x:v>D6-H-CNS-MP02</x:v>
      </x:c>
      <x:c r="C4668" s="122" t="str">
        <x:v>CHOIX</x:v>
      </x:c>
      <x:c r="D4668" s="122" t="str">
        <x:v>A</x:v>
      </x:c>
      <x:c r="E4668" s="123" t="n">
        <x:v>1</x:v>
      </x:c>
      <x:c r="F4668" s="122" t="str">
        <x:v>Joueur</x:v>
      </x:c>
      <x:c r="G4668" s="122" t="str">
        <x:v>J’utilise une place réellement libre.</x:v>
      </x:c>
      <x:c r="H4668" s="122" t="str">
        <x:v>Regarder la personne ou l’appui concerné ; intention, pas résultat.</x:v>
      </x:c>
      <x:c r="I4668" s="122" t="str">
        <x:v>Approche disponible dans l’état réel de la scène ; accord des personnes impliquées.</x:v>
      </x:c>
      <x:c r="J4668" s="122" t="str">
        <x:v>Coopération future et accords de groupe</x:v>
      </x:c>
      <x:c r="K4668" s="125" t="n">
        <x:v>5</x:v>
      </x:c>
    </x:row>
    <x:row r="4669" ht="44" customHeight="1">
      <x:c r="A4669" s="126" t="str">
        <x:v>D6-H-CNS-MP02-REPONSE-A-01</x:v>
      </x:c>
      <x:c r="B4669" s="127" t="str">
        <x:v>D6-H-CNS-MP02</x:v>
      </x:c>
      <x:c r="C4669" s="127" t="str">
        <x:v>REPONSE</x:v>
      </x:c>
      <x:c r="D4669" s="127" t="str">
        <x:v>A</x:v>
      </x:c>
      <x:c r="E4669" s="128" t="n">
        <x:v>1</x:v>
      </x:c>
      <x:c r="F4669" s="127" t="str">
        <x:v>Ira</x:v>
      </x:c>
      <x:c r="G4669" s="127" t="str">
        <x:v>Je lui montre sa couchette et le poste ouvert avant l’embarquement.</x:v>
      </x:c>
      <x:c r="H4669" s="127" t="str">
        <x:v>Réponse au choix retenu ; les autres réponses ne sont pas jouées.</x:v>
      </x:c>
      <x:c r="I4669" s="127" t="str">
        <x:v>Approche disponible dans l’état réel de la scène ; accord des personnes impliquées.</x:v>
      </x:c>
      <x:c r="J4669" s="127" t="str">
        <x:v>Coopération future et accords de groupe</x:v>
      </x:c>
      <x:c r="K4669" s="130" t="n">
        <x:v>11</x:v>
      </x:c>
    </x:row>
    <x:row r="4670" ht="44" customHeight="1">
      <x:c r="A4670" s="121" t="str">
        <x:v>D6-H-CNS-MP02-CHOIX-B-01</x:v>
      </x:c>
      <x:c r="B4670" s="122" t="str">
        <x:v>D6-H-CNS-MP02</x:v>
      </x:c>
      <x:c r="C4670" s="122" t="str">
        <x:v>CHOIX</x:v>
      </x:c>
      <x:c r="D4670" s="122" t="str">
        <x:v>B</x:v>
      </x:c>
      <x:c r="E4670" s="123" t="n">
        <x:v>1</x:v>
      </x:c>
      <x:c r="F4670" s="122" t="str">
        <x:v>Joueur</x:v>
      </x:c>
      <x:c r="G4670" s="122" t="str">
        <x:v>Demandons qui veut rester à la halte pour ce trajet.</x:v>
      </x:c>
      <x:c r="H4670" s="122" t="str">
        <x:v>Regarder la personne ou l’appui concerné ; intention, pas résultat.</x:v>
      </x:c>
      <x:c r="I4670" s="122" t="str">
        <x:v>Approche disponible dans l’état réel de la scène ; accord des personnes impliquées.</x:v>
      </x:c>
      <x:c r="J4670" s="122" t="str">
        <x:v>Coopération future et accords de groupe</x:v>
      </x:c>
      <x:c r="K4670" s="125" t="n">
        <x:v>10</x:v>
      </x:c>
    </x:row>
    <x:row r="4671" ht="44" customHeight="1">
      <x:c r="A4671" s="126" t="str">
        <x:v>D6-H-CNS-MP02-REPONSE-B-01</x:v>
      </x:c>
      <x:c r="B4671" s="127" t="str">
        <x:v>D6-H-CNS-MP02</x:v>
      </x:c>
      <x:c r="C4671" s="127" t="str">
        <x:v>REPONSE</x:v>
      </x:c>
      <x:c r="D4671" s="127" t="str">
        <x:v>B</x:v>
      </x:c>
      <x:c r="E4671" s="128" t="n">
        <x:v>1</x:v>
      </x:c>
      <x:c r="F4671" s="127" t="str">
        <x:v>Mera</x:v>
      </x:c>
      <x:c r="G4671" s="127" t="str">
        <x:v>Je demande un choix volontaire, puis j’accompagne ses effets. Il restera un membre de ce retour.</x:v>
      </x:c>
      <x:c r="H4671" s="127" t="str">
        <x:v>Réponse au choix retenu ; les autres réponses ne sont pas jouées.</x:v>
      </x:c>
      <x:c r="I4671" s="127" t="str">
        <x:v>Approche disponible dans l’état réel de la scène ; accord des personnes impliquées.</x:v>
      </x:c>
      <x:c r="J4671" s="127" t="str">
        <x:v>Coopération future et accords de groupe</x:v>
      </x:c>
      <x:c r="K4671" s="130" t="n">
        <x:v>16</x:v>
      </x:c>
    </x:row>
    <x:row r="4672" ht="104" customHeight="1">
      <x:c r="A4672" s="121" t="str">
        <x:v>D6-H-CNS-MP03-OUV---01</x:v>
      </x:c>
      <x:c r="B4672" s="122" t="str">
        <x:v>D6-H-CNS-MP03</x:v>
      </x:c>
      <x:c r="C4672" s="122" t="str">
        <x:v>OUV</x:v>
      </x:c>
      <x:c r="D4672" s="122" t="str">
        <x:v>-</x:v>
      </x:c>
      <x:c r="E4672" s="123" t="n">
        <x:v>1</x:v>
      </x:c>
      <x:c r="F4672" s="122" t="str">
        <x:v>Mera</x:v>
      </x:c>
      <x:c r="G4672" s="122" t="str">
        <x:v>Ton invité peut voir les espaces que tu ouvres. Il n’a pas encore reçu la garde de tes objets.</x:v>
      </x:c>
      <x:c r="H4672" s="122" t="str">
        <x:v>Le locuteur regarde le détail matériel concerné ; clic bref ou inclinaison du masque, sans traduction lexicale inventée.</x:v>
      </x:c>
      <x:c r="I4672" s="122" t="str">
        <x:v>Un visiteur circule dans les espaces ouverts et inspecte les objets publics. ; Conception coopérative FUTURE, condition d’accès commune remplie ; participants réellement présents à un point de relève ; scène également adaptable au solo avec les PNJ disponibles.</x:v>
      </x:c>
      <x:c r="J4672" s="122" t="str">
        <x:v>Coopération future et accords de groupe</x:v>
      </x:c>
      <x:c r="K4672" s="125" t="n">
        <x:v>19</x:v>
      </x:c>
    </x:row>
    <x:row r="4673" ht="74" customHeight="1">
      <x:c r="A4673" s="126" t="str">
        <x:v>D6-H-CNS-MP03-SUCCES---01</x:v>
      </x:c>
      <x:c r="B4673" s="127" t="str">
        <x:v>D6-H-CNS-MP03</x:v>
      </x:c>
      <x:c r="C4673" s="127" t="str">
        <x:v>SUCCES</x:v>
      </x:c>
      <x:c r="D4673" s="127" t="str">
        <x:v>-</x:v>
      </x:c>
      <x:c r="E4673" s="128" t="n">
        <x:v>1</x:v>
      </x:c>
      <x:c r="F4673" s="127" t="str">
        <x:v>Mera</x:v>
      </x:c>
      <x:c r="G4673" s="127" t="str">
        <x:v>L’invité a suivi le parcours ouvert et les biens sont restés à leur place.</x:v>
      </x:c>
      <x:c r="H4673" s="127" t="str">
        <x:v>Après le geste final réellement réussi ; regard ou main vers son résultat visible.</x:v>
      </x:c>
      <x:c r="I4673" s="127" t="str">
        <x:v>Résultat correspondant effectivement constaté ; remplace ou supprime la ligne si choix de refus/différé/observation. Ne jamais jouer une victoire non acquise.</x:v>
      </x:c>
      <x:c r="J4673" s="127" t="str">
        <x:v>Coopération future et accords de groupe</x:v>
      </x:c>
      <x:c r="K4673" s="130" t="n">
        <x:v>14</x:v>
      </x:c>
    </x:row>
    <x:row r="4674" ht="44" customHeight="1">
      <x:c r="A4674" s="121" t="str">
        <x:v>D6-H-CNS-MP03-ECHEC---01</x:v>
      </x:c>
      <x:c r="B4674" s="122" t="str">
        <x:v>D6-H-CNS-MP03</x:v>
      </x:c>
      <x:c r="C4674" s="122" t="str">
        <x:v>ECHEC</x:v>
      </x:c>
      <x:c r="D4674" s="122" t="str">
        <x:v>-</x:v>
      </x:c>
      <x:c r="E4674" s="123" t="n">
        <x:v>1</x:v>
      </x:c>
      <x:c r="F4674" s="122" t="str">
        <x:v>Mera</x:v>
      </x:c>
      <x:c r="G4674" s="122" t="str">
        <x:v>Ce passage n’est pas ouvert à la visite. Le parcours passe par l’autre porte.</x:v>
      </x:c>
      <x:c r="H4674" s="122" t="str">
        <x:v>Au dernier état stable ; geste arrêté, aucune perte ou casse ajoutée par la réplique.</x:v>
      </x:c>
      <x:c r="I4674" s="122" t="str">
        <x:v>Échec ou blocage correspondant effectivement observé ; les dégâts, objets et positions persistent.</x:v>
      </x:c>
      <x:c r="J4674" s="122" t="str">
        <x:v>Coopération future et accords de groupe</x:v>
      </x:c>
      <x:c r="K4674" s="125" t="n">
        <x:v>14</x:v>
      </x:c>
    </x:row>
    <x:row r="4675" ht="44" customHeight="1">
      <x:c r="A4675" s="126" t="str">
        <x:v>D6-H-CNS-MP03-REPRISE---01</x:v>
      </x:c>
      <x:c r="B4675" s="127" t="str">
        <x:v>D6-H-CNS-MP03</x:v>
      </x:c>
      <x:c r="C4675" s="127" t="str">
        <x:v>REPRISE</x:v>
      </x:c>
      <x:c r="D4675" s="127" t="str">
        <x:v>-</x:v>
      </x:c>
      <x:c r="E4675" s="128" t="n">
        <x:v>1</x:v>
      </x:c>
      <x:c r="F4675" s="127" t="str">
        <x:v>Mera</x:v>
      </x:c>
      <x:c r="G4675" s="127" t="str">
        <x:v>Le foyer a été vu. Nous reprenons à la prochaine pièce autorisée.</x:v>
      </x:c>
      <x:c r="H4675" s="127" t="str">
        <x:v>Désigne l’étape encore inachevée sans répéter les gestes déjà validés.</x:v>
      </x:c>
      <x:c r="I4675" s="127" t="str">
        <x:v>Réinteraction volontaire après interruption ; état de l’action conservé.</x:v>
      </x:c>
      <x:c r="J4675" s="127" t="str">
        <x:v>Coopération future et accords de groupe</x:v>
      </x:c>
      <x:c r="K4675" s="130" t="n">
        <x:v>12</x:v>
      </x:c>
    </x:row>
    <x:row r="4676" ht="44" customHeight="1">
      <x:c r="A4676" s="121" t="str">
        <x:v>D6-H-CNS-MP03-CHOIX-A-01</x:v>
      </x:c>
      <x:c r="B4676" s="122" t="str">
        <x:v>D6-H-CNS-MP03</x:v>
      </x:c>
      <x:c r="C4676" s="122" t="str">
        <x:v>CHOIX</x:v>
      </x:c>
      <x:c r="D4676" s="122" t="str">
        <x:v>A</x:v>
      </x:c>
      <x:c r="E4676" s="123" t="n">
        <x:v>1</x:v>
      </x:c>
      <x:c r="F4676" s="122" t="str">
        <x:v>Joueur</x:v>
      </x:c>
      <x:c r="G4676" s="122" t="str">
        <x:v>J’ouvre le foyer et les présentations publiques.</x:v>
      </x:c>
      <x:c r="H4676" s="122" t="str">
        <x:v>Regarder la personne ou l’appui concerné ; intention, pas résultat.</x:v>
      </x:c>
      <x:c r="I4676" s="122" t="str">
        <x:v>Approche disponible dans l’état réel de la scène ; accord des personnes impliquées.</x:v>
      </x:c>
      <x:c r="J4676" s="122" t="str">
        <x:v>Coopération future et accords de groupe</x:v>
      </x:c>
      <x:c r="K4676" s="125" t="n">
        <x:v>7</x:v>
      </x:c>
    </x:row>
    <x:row r="4677" ht="44" customHeight="1">
      <x:c r="A4677" s="126" t="str">
        <x:v>D6-H-CNS-MP03-REPONSE-A-01</x:v>
      </x:c>
      <x:c r="B4677" s="127" t="str">
        <x:v>D6-H-CNS-MP03</x:v>
      </x:c>
      <x:c r="C4677" s="127" t="str">
        <x:v>REPONSE</x:v>
      </x:c>
      <x:c r="D4677" s="127" t="str">
        <x:v>A</x:v>
      </x:c>
      <x:c r="E4677" s="128" t="n">
        <x:v>1</x:v>
      </x:c>
      <x:c r="F4677" s="127" t="str">
        <x:v>Mera</x:v>
      </x:c>
      <x:c r="G4677" s="127" t="str">
        <x:v>Je le conduis par les portes ouvertes, sans déplacer les originaux.</x:v>
      </x:c>
      <x:c r="H4677" s="127" t="str">
        <x:v>Réponse au choix retenu ; les autres réponses ne sont pas jouées.</x:v>
      </x:c>
      <x:c r="I4677" s="127" t="str">
        <x:v>Approche disponible dans l’état réel de la scène ; accord des personnes impliquées.</x:v>
      </x:c>
      <x:c r="J4677" s="127" t="str">
        <x:v>Coopération future et accords de groupe</x:v>
      </x:c>
      <x:c r="K4677" s="130" t="n">
        <x:v>11</x:v>
      </x:c>
    </x:row>
    <x:row r="4678" ht="44" customHeight="1">
      <x:c r="A4678" s="121" t="str">
        <x:v>D6-H-CNS-MP03-CHOIX-B-01</x:v>
      </x:c>
      <x:c r="B4678" s="122" t="str">
        <x:v>D6-H-CNS-MP03</x:v>
      </x:c>
      <x:c r="C4678" s="122" t="str">
        <x:v>CHOIX</x:v>
      </x:c>
      <x:c r="D4678" s="122" t="str">
        <x:v>B</x:v>
      </x:c>
      <x:c r="E4678" s="123" t="n">
        <x:v>1</x:v>
      </x:c>
      <x:c r="F4678" s="122" t="str">
        <x:v>Joueur</x:v>
      </x:c>
      <x:c r="G4678" s="122" t="str">
        <x:v>Je prépare une visite plus courte à l’accueil.</x:v>
      </x:c>
      <x:c r="H4678" s="122" t="str">
        <x:v>Regarder la personne ou l’appui concerné ; intention, pas résultat.</x:v>
      </x:c>
      <x:c r="I4678" s="122" t="str">
        <x:v>Approche disponible dans l’état réel de la scène ; accord des personnes impliquées.</x:v>
      </x:c>
      <x:c r="J4678" s="122" t="str">
        <x:v>Coopération future et accords de groupe</x:v>
      </x:c>
      <x:c r="K4678" s="125" t="n">
        <x:v>8</x:v>
      </x:c>
    </x:row>
    <x:row r="4679" ht="44" customHeight="1">
      <x:c r="A4679" s="126" t="str">
        <x:v>D6-H-CNS-MP03-REPONSE-B-01</x:v>
      </x:c>
      <x:c r="B4679" s="127" t="str">
        <x:v>D6-H-CNS-MP03</x:v>
      </x:c>
      <x:c r="C4679" s="127" t="str">
        <x:v>REPONSE</x:v>
      </x:c>
      <x:c r="D4679" s="127" t="str">
        <x:v>B</x:v>
      </x:c>
      <x:c r="E4679" s="128" t="n">
        <x:v>1</x:v>
      </x:c>
      <x:c r="F4679" s="127" t="str">
        <x:v>Mera</x:v>
      </x:c>
      <x:c r="G4679" s="127" t="str">
        <x:v>Les autres pièces resteront fermées pour cette visite.</x:v>
      </x:c>
      <x:c r="H4679" s="127" t="str">
        <x:v>Réponse au choix retenu ; les autres réponses ne sont pas jouées.</x:v>
      </x:c>
      <x:c r="I4679" s="127" t="str">
        <x:v>Approche disponible dans l’état réel de la scène ; accord des personnes impliquées.</x:v>
      </x:c>
      <x:c r="J4679" s="127" t="str">
        <x:v>Coopération future et accords de groupe</x:v>
      </x:c>
      <x:c r="K4679" s="130" t="n">
        <x:v>8</x:v>
      </x:c>
    </x:row>
    <x:row r="4680" ht="89" customHeight="1">
      <x:c r="A4680" s="121" t="str">
        <x:v>D6-H-CNS-MP05-OUV---01</x:v>
      </x:c>
      <x:c r="B4680" s="122" t="str">
        <x:v>D6-H-CNS-MP05</x:v>
      </x:c>
      <x:c r="C4680" s="122" t="str">
        <x:v>OUV</x:v>
      </x:c>
      <x:c r="D4680" s="122" t="str">
        <x:v>-</x:v>
      </x:c>
      <x:c r="E4680" s="123" t="n">
        <x:v>1</x:v>
      </x:c>
      <x:c r="F4680" s="122" t="str">
        <x:v>Orek</x:v>
      </x:c>
      <x:c r="G4680" s="122" t="str">
        <x:v>Tu peux lui confier ces lots communs. Les coffres personnels ne font pas partie de ce dépôt.</x:v>
      </x:c>
      <x:c r="H4680" s="122" t="str">
        <x:v>Le locuteur regarde le détail matériel concerné ; clic bref ou inclinaison du masque, sans traduction lexicale inventée.</x:v>
      </x:c>
      <x:c r="I4680" s="122" t="str">
        <x:v>Un dépositaire peut recevoir et déplacer certains biens communs. ; Conception coopérative FUTURE, condition d’accès commune remplie ; participants réellement présents à un point de relève ; scène également adaptable au solo avec les PNJ disponibles.</x:v>
      </x:c>
      <x:c r="J4680" s="122" t="str">
        <x:v>Coopération future et accords de groupe</x:v>
      </x:c>
      <x:c r="K4680" s="125" t="n">
        <x:v>17</x:v>
      </x:c>
    </x:row>
    <x:row r="4681" ht="74" customHeight="1">
      <x:c r="A4681" s="126" t="str">
        <x:v>D6-H-CNS-MP05-SUCCES---01</x:v>
      </x:c>
      <x:c r="B4681" s="127" t="str">
        <x:v>D6-H-CNS-MP05</x:v>
      </x:c>
      <x:c r="C4681" s="127" t="str">
        <x:v>SUCCES</x:v>
      </x:c>
      <x:c r="D4681" s="127" t="str">
        <x:v>-</x:v>
      </x:c>
      <x:c r="E4681" s="128" t="n">
        <x:v>1</x:v>
      </x:c>
      <x:c r="F4681" s="127" t="str">
        <x:v>Orek</x:v>
      </x:c>
      <x:c r="G4681" s="127" t="str">
        <x:v>Le lot suit l’accord de dépôt effectivement accompli.</x:v>
      </x:c>
      <x:c r="H4681" s="127" t="str">
        <x:v>Après le geste final réellement réussi ; regard ou main vers son résultat visible.</x:v>
      </x:c>
      <x:c r="I4681" s="127" t="str">
        <x:v>Résultat correspondant effectivement constaté ; remplace ou supprime la ligne si choix de refus/différé/observation. Ne jamais jouer une victoire non acquise.</x:v>
      </x:c>
      <x:c r="J4681" s="127" t="str">
        <x:v>Coopération future et accords de groupe</x:v>
      </x:c>
      <x:c r="K4681" s="130" t="n">
        <x:v>8</x:v>
      </x:c>
    </x:row>
    <x:row r="4682" ht="44" customHeight="1">
      <x:c r="A4682" s="121" t="str">
        <x:v>D6-H-CNS-MP05-ECHEC---01</x:v>
      </x:c>
      <x:c r="B4682" s="122" t="str">
        <x:v>D6-H-CNS-MP05</x:v>
      </x:c>
      <x:c r="C4682" s="122" t="str">
        <x:v>ECHEC</x:v>
      </x:c>
      <x:c r="D4682" s="122" t="str">
        <x:v>-</x:v>
      </x:c>
      <x:c r="E4682" s="123" t="n">
        <x:v>1</x:v>
      </x:c>
      <x:c r="F4682" s="122" t="str">
        <x:v>Orek</x:v>
      </x:c>
      <x:c r="G4682" s="122" t="str">
        <x:v>Cette pièce appartient à quelqu’un qui ne l’a pas confiée.</x:v>
      </x:c>
      <x:c r="H4682" s="122" t="str">
        <x:v>Au dernier état stable ; geste arrêté, aucune perte ou casse ajoutée par la réplique.</x:v>
      </x:c>
      <x:c r="I4682" s="122" t="str">
        <x:v>Échec ou blocage correspondant effectivement observé ; les dégâts, objets et positions persistent.</x:v>
      </x:c>
      <x:c r="J4682" s="122" t="str">
        <x:v>Coopération future et accords de groupe</x:v>
      </x:c>
      <x:c r="K4682" s="125" t="n">
        <x:v>10</x:v>
      </x:c>
    </x:row>
    <x:row r="4683" ht="44" customHeight="1">
      <x:c r="A4683" s="126" t="str">
        <x:v>D6-H-CNS-MP05-REPRISE---01</x:v>
      </x:c>
      <x:c r="B4683" s="127" t="str">
        <x:v>D6-H-CNS-MP05</x:v>
      </x:c>
      <x:c r="C4683" s="127" t="str">
        <x:v>REPRISE</x:v>
      </x:c>
      <x:c r="D4683" s="127" t="str">
        <x:v>-</x:v>
      </x:c>
      <x:c r="E4683" s="128" t="n">
        <x:v>1</x:v>
      </x:c>
      <x:c r="F4683" s="127" t="str">
        <x:v>Orek</x:v>
      </x:c>
      <x:c r="G4683" s="127" t="str">
        <x:v>Le dépôt commun est identifié. Il reste la remise du lot choisi.</x:v>
      </x:c>
      <x:c r="H4683" s="127" t="str">
        <x:v>Désigne l’étape encore inachevée sans répéter les gestes déjà validés.</x:v>
      </x:c>
      <x:c r="I4683" s="127" t="str">
        <x:v>Réinteraction volontaire après interruption ; état de l’action conservé.</x:v>
      </x:c>
      <x:c r="J4683" s="127" t="str">
        <x:v>Coopération future et accords de groupe</x:v>
      </x:c>
      <x:c r="K4683" s="130" t="n">
        <x:v>12</x:v>
      </x:c>
    </x:row>
    <x:row r="4684" ht="44" customHeight="1">
      <x:c r="A4684" s="121" t="str">
        <x:v>D6-H-CNS-MP05-CHOIX-A-01</x:v>
      </x:c>
      <x:c r="B4684" s="122" t="str">
        <x:v>D6-H-CNS-MP05</x:v>
      </x:c>
      <x:c r="C4684" s="122" t="str">
        <x:v>CHOIX</x:v>
      </x:c>
      <x:c r="D4684" s="122" t="str">
        <x:v>A</x:v>
      </x:c>
      <x:c r="E4684" s="123" t="n">
        <x:v>1</x:v>
      </x:c>
      <x:c r="F4684" s="122" t="str">
        <x:v>Joueur</x:v>
      </x:c>
      <x:c r="G4684" s="122" t="str">
        <x:v>Je lui confie ce lot pour la mission annoncée.</x:v>
      </x:c>
      <x:c r="H4684" s="122" t="str">
        <x:v>Regarder la personne ou l’appui concerné ; intention, pas résultat.</x:v>
      </x:c>
      <x:c r="I4684" s="122" t="str">
        <x:v>Approche disponible dans l’état réel de la scène ; accord des personnes impliquées.</x:v>
      </x:c>
      <x:c r="J4684" s="122" t="str">
        <x:v>Coopération future et accords de groupe</x:v>
      </x:c>
      <x:c r="K4684" s="125" t="n">
        <x:v>9</x:v>
      </x:c>
    </x:row>
    <x:row r="4685" ht="44" customHeight="1">
      <x:c r="A4685" s="126" t="str">
        <x:v>D6-H-CNS-MP05-REPONSE-A-01</x:v>
      </x:c>
      <x:c r="B4685" s="127" t="str">
        <x:v>D6-H-CNS-MP05</x:v>
      </x:c>
      <x:c r="C4685" s="127" t="str">
        <x:v>REPONSE</x:v>
      </x:c>
      <x:c r="D4685" s="127" t="str">
        <x:v>A</x:v>
      </x:c>
      <x:c r="E4685" s="128" t="n">
        <x:v>1</x:v>
      </x:c>
      <x:c r="F4685" s="127" t="str">
        <x:v>Orek</x:v>
      </x:c>
      <x:c r="G4685" s="127" t="str">
        <x:v>Présente le contenant et son usage. Il le prendra depuis cette place.</x:v>
      </x:c>
      <x:c r="H4685" s="127" t="str">
        <x:v>Réponse au choix retenu ; les autres réponses ne sont pas jouées.</x:v>
      </x:c>
      <x:c r="I4685" s="127" t="str">
        <x:v>Approche disponible dans l’état réel de la scène ; accord des personnes impliquées.</x:v>
      </x:c>
      <x:c r="J4685" s="127" t="str">
        <x:v>Coopération future et accords de groupe</x:v>
      </x:c>
      <x:c r="K4685" s="130" t="n">
        <x:v>12</x:v>
      </x:c>
    </x:row>
    <x:row r="4686" ht="44" customHeight="1">
      <x:c r="A4686" s="121" t="str">
        <x:v>D6-H-CNS-MP05-CHOIX-B-01</x:v>
      </x:c>
      <x:c r="B4686" s="122" t="str">
        <x:v>D6-H-CNS-MP05</x:v>
      </x:c>
      <x:c r="C4686" s="122" t="str">
        <x:v>CHOIX</x:v>
      </x:c>
      <x:c r="D4686" s="122" t="str">
        <x:v>B</x:v>
      </x:c>
      <x:c r="E4686" s="123" t="n">
        <x:v>1</x:v>
      </x:c>
      <x:c r="F4686" s="122" t="str">
        <x:v>Joueur</x:v>
      </x:c>
      <x:c r="G4686" s="122" t="str">
        <x:v>Je garde la manutention ; il peut seulement consulter le dépôt.</x:v>
      </x:c>
      <x:c r="H4686" s="122" t="str">
        <x:v>Regarder la personne ou l’appui concerné ; intention, pas résultat.</x:v>
      </x:c>
      <x:c r="I4686" s="122" t="str">
        <x:v>Approche disponible dans l’état réel de la scène ; accord des personnes impliquées.</x:v>
      </x:c>
      <x:c r="J4686" s="122" t="str">
        <x:v>Coopération future et accords de groupe</x:v>
      </x:c>
      <x:c r="K4686" s="125" t="n">
        <x:v>11</x:v>
      </x:c>
    </x:row>
    <x:row r="4687" ht="44" customHeight="1">
      <x:c r="A4687" s="126" t="str">
        <x:v>D6-H-CNS-MP05-REPONSE-B-01</x:v>
      </x:c>
      <x:c r="B4687" s="127" t="str">
        <x:v>D6-H-CNS-MP05</x:v>
      </x:c>
      <x:c r="C4687" s="127" t="str">
        <x:v>REPONSE</x:v>
      </x:c>
      <x:c r="D4687" s="127" t="str">
        <x:v>B</x:v>
      </x:c>
      <x:c r="E4687" s="128" t="n">
        <x:v>1</x:v>
      </x:c>
      <x:c r="F4687" s="127" t="str">
        <x:v>Orek</x:v>
      </x:c>
      <x:c r="G4687" s="127" t="str">
        <x:v>Nous parcourons les charges sans les changer de garde.</x:v>
      </x:c>
      <x:c r="H4687" s="127" t="str">
        <x:v>Réponse au choix retenu ; les autres réponses ne sont pas jouées.</x:v>
      </x:c>
      <x:c r="I4687" s="127" t="str">
        <x:v>Approche disponible dans l’état réel de la scène ; accord des personnes impliquées.</x:v>
      </x:c>
      <x:c r="J4687" s="127" t="str">
        <x:v>Coopération future et accords de groupe</x:v>
      </x:c>
      <x:c r="K4687" s="130" t="n">
        <x:v>9</x:v>
      </x:c>
    </x:row>
    <x:row r="4688" ht="89" customHeight="1">
      <x:c r="A4688" s="121" t="str">
        <x:v>D6-H-CNS-MP06-OUV---01</x:v>
      </x:c>
      <x:c r="B4688" s="122" t="str">
        <x:v>D6-H-CNS-MP06</x:v>
      </x:c>
      <x:c r="C4688" s="122" t="str">
        <x:v>OUV</x:v>
      </x:c>
      <x:c r="D4688" s="122" t="str">
        <x:v>-</x:v>
      </x:c>
      <x:c r="E4688" s="123" t="n">
        <x:v>1</x:v>
      </x:c>
      <x:c r="F4688" s="122" t="str">
        <x:v>Asha</x:v>
      </x:c>
      <x:c r="G4688" s="122" t="str">
        <x:v>Préparer le départ ne décide pas de la présence de chacun. Les volontaires doivent encore rejoindre la baie.</x:v>
      </x:c>
      <x:c r="H4688" s="122" t="str">
        <x:v>Le locuteur regarde le détail matériel concerné ; clic bref ou inclinaison du masque, sans traduction lexicale inventée.</x:v>
      </x:c>
      <x:c r="I4688" s="122" t="str">
        <x:v>Un responsable prépare les départs et les usages collectifs accordés. ; Conception coopérative FUTURE, condition d’accès commune remplie ; participants réellement présents à un point de relève ; scène également adaptable au solo avec les PNJ disponibles.</x:v>
      </x:c>
      <x:c r="J4688" s="122" t="str">
        <x:v>Coopération future et accords de groupe</x:v>
      </x:c>
      <x:c r="K4688" s="125" t="n">
        <x:v>18</x:v>
      </x:c>
    </x:row>
    <x:row r="4689" ht="74" customHeight="1">
      <x:c r="A4689" s="126" t="str">
        <x:v>D6-H-CNS-MP06-SUCCES---01</x:v>
      </x:c>
      <x:c r="B4689" s="127" t="str">
        <x:v>D6-H-CNS-MP06</x:v>
      </x:c>
      <x:c r="C4689" s="127" t="str">
        <x:v>SUCCES</x:v>
      </x:c>
      <x:c r="D4689" s="127" t="str">
        <x:v>-</x:v>
      </x:c>
      <x:c r="E4689" s="128" t="n">
        <x:v>1</x:v>
      </x:c>
      <x:c r="F4689" s="127" t="str">
        <x:v>Asha</x:v>
      </x:c>
      <x:c r="G4689" s="127" t="str">
        <x:v>Les personnes engagées ont rejoint la baie avec le matériel annoncé.</x:v>
      </x:c>
      <x:c r="H4689" s="127" t="str">
        <x:v>Après le geste final réellement réussi ; regard ou main vers son résultat visible.</x:v>
      </x:c>
      <x:c r="I4689" s="127" t="str">
        <x:v>Résultat correspondant effectivement constaté ; remplace ou supprime la ligne si choix de refus/différé/observation. Ne jamais jouer une victoire non acquise.</x:v>
      </x:c>
      <x:c r="J4689" s="127" t="str">
        <x:v>Coopération future et accords de groupe</x:v>
      </x:c>
      <x:c r="K4689" s="130" t="n">
        <x:v>11</x:v>
      </x:c>
    </x:row>
    <x:row r="4690" ht="44" customHeight="1">
      <x:c r="A4690" s="121" t="str">
        <x:v>D6-H-CNS-MP06-ECHEC---01</x:v>
      </x:c>
      <x:c r="B4690" s="122" t="str">
        <x:v>D6-H-CNS-MP06</x:v>
      </x:c>
      <x:c r="C4690" s="122" t="str">
        <x:v>ECHEC</x:v>
      </x:c>
      <x:c r="D4690" s="122" t="str">
        <x:v>-</x:v>
      </x:c>
      <x:c r="E4690" s="123" t="n">
        <x:v>1</x:v>
      </x:c>
      <x:c r="F4690" s="122" t="str">
        <x:v>Asha</x:v>
      </x:c>
      <x:c r="G4690" s="122" t="str">
        <x:v>Une personne annoncée manque encore au point de départ. Sa place ne voyage pas seule.</x:v>
      </x:c>
      <x:c r="H4690" s="122" t="str">
        <x:v>Au dernier état stable ; geste arrêté, aucune perte ou casse ajoutée par la réplique.</x:v>
      </x:c>
      <x:c r="I4690" s="122" t="str">
        <x:v>Échec ou blocage correspondant effectivement observé ; les dégâts, objets et positions persistent.</x:v>
      </x:c>
      <x:c r="J4690" s="122" t="str">
        <x:v>Coopération future et accords de groupe</x:v>
      </x:c>
      <x:c r="K4690" s="125" t="n">
        <x:v>15</x:v>
      </x:c>
    </x:row>
    <x:row r="4691" ht="44" customHeight="1">
      <x:c r="A4691" s="126" t="str">
        <x:v>D6-H-CNS-MP06-REPRISE---01</x:v>
      </x:c>
      <x:c r="B4691" s="127" t="str">
        <x:v>D6-H-CNS-MP06</x:v>
      </x:c>
      <x:c r="C4691" s="127" t="str">
        <x:v>REPRISE</x:v>
      </x:c>
      <x:c r="D4691" s="127" t="str">
        <x:v>-</x:v>
      </x:c>
      <x:c r="E4691" s="128" t="n">
        <x:v>1</x:v>
      </x:c>
      <x:c r="F4691" s="127" t="str">
        <x:v>Asha</x:v>
      </x:c>
      <x:c r="G4691" s="127" t="str">
        <x:v>La route est prête. Attendons seulement les engagements encore ouverts.</x:v>
      </x:c>
      <x:c r="H4691" s="127" t="str">
        <x:v>Désigne l’étape encore inachevée sans répéter les gestes déjà validés.</x:v>
      </x:c>
      <x:c r="I4691" s="127" t="str">
        <x:v>Réinteraction volontaire après interruption ; état de l’action conservé.</x:v>
      </x:c>
      <x:c r="J4691" s="127" t="str">
        <x:v>Coopération future et accords de groupe</x:v>
      </x:c>
      <x:c r="K4691" s="130" t="n">
        <x:v>10</x:v>
      </x:c>
    </x:row>
    <x:row r="4692" ht="44" customHeight="1">
      <x:c r="A4692" s="121" t="str">
        <x:v>D6-H-CNS-MP06-CHOIX-A-01</x:v>
      </x:c>
      <x:c r="B4692" s="122" t="str">
        <x:v>D6-H-CNS-MP06</x:v>
      </x:c>
      <x:c r="C4692" s="122" t="str">
        <x:v>CHOIX</x:v>
      </x:c>
      <x:c r="D4692" s="122" t="str">
        <x:v>A</x:v>
      </x:c>
      <x:c r="E4692" s="123" t="n">
        <x:v>1</x:v>
      </x:c>
      <x:c r="F4692" s="122" t="str">
        <x:v>Joueur</x:v>
      </x:c>
      <x:c r="G4692" s="122" t="str">
        <x:v>Je prépare la mission, puis chacun confirme sa place.</x:v>
      </x:c>
      <x:c r="H4692" s="122" t="str">
        <x:v>Regarder la personne ou l’appui concerné ; intention, pas résultat.</x:v>
      </x:c>
      <x:c r="I4692" s="122" t="str">
        <x:v>Approche disponible dans l’état réel de la scène ; accord des personnes impliquées.</x:v>
      </x:c>
      <x:c r="J4692" s="122" t="str">
        <x:v>Coopération future et accords de groupe</x:v>
      </x:c>
      <x:c r="K4692" s="125" t="n">
        <x:v>9</x:v>
      </x:c>
    </x:row>
    <x:row r="4693" ht="44" customHeight="1">
      <x:c r="A4693" s="126" t="str">
        <x:v>D6-H-CNS-MP06-REPONSE-A-01</x:v>
      </x:c>
      <x:c r="B4693" s="127" t="str">
        <x:v>D6-H-CNS-MP06</x:v>
      </x:c>
      <x:c r="C4693" s="127" t="str">
        <x:v>REPONSE</x:v>
      </x:c>
      <x:c r="D4693" s="127" t="str">
        <x:v>A</x:v>
      </x:c>
      <x:c r="E4693" s="128" t="n">
        <x:v>1</x:v>
      </x:c>
      <x:c r="F4693" s="127" t="str">
        <x:v>Asha</x:v>
      </x:c>
      <x:c r="G4693" s="127" t="str">
        <x:v>Je présente les rôles et les charges. Le groupe se forme sur ces accords.</x:v>
      </x:c>
      <x:c r="H4693" s="127" t="str">
        <x:v>Réponse au choix retenu ; les autres réponses ne sont pas jouées.</x:v>
      </x:c>
      <x:c r="I4693" s="127" t="str">
        <x:v>Approche disponible dans l’état réel de la scène ; accord des personnes impliquées.</x:v>
      </x:c>
      <x:c r="J4693" s="127" t="str">
        <x:v>Coopération future et accords de groupe</x:v>
      </x:c>
      <x:c r="K4693" s="130" t="n">
        <x:v>14</x:v>
      </x:c>
    </x:row>
    <x:row r="4694" ht="44" customHeight="1">
      <x:c r="A4694" s="121" t="str">
        <x:v>D6-H-CNS-MP06-CHOIX-B-01</x:v>
      </x:c>
      <x:c r="B4694" s="122" t="str">
        <x:v>D6-H-CNS-MP06</x:v>
      </x:c>
      <x:c r="C4694" s="122" t="str">
        <x:v>CHOIX</x:v>
      </x:c>
      <x:c r="D4694" s="122" t="str">
        <x:v>B</x:v>
      </x:c>
      <x:c r="E4694" s="123" t="n">
        <x:v>1</x:v>
      </x:c>
      <x:c r="F4694" s="122" t="str">
        <x:v>Joueur</x:v>
      </x:c>
      <x:c r="G4694" s="122" t="str">
        <x:v>Nous gardons le départ en attente.</x:v>
      </x:c>
      <x:c r="H4694" s="122" t="str">
        <x:v>Regarder la personne ou l’appui concerné ; intention, pas résultat.</x:v>
      </x:c>
      <x:c r="I4694" s="122" t="str">
        <x:v>Approche disponible dans l’état réel de la scène ; accord des personnes impliquées.</x:v>
      </x:c>
      <x:c r="J4694" s="122" t="str">
        <x:v>Coopération future et accords de groupe</x:v>
      </x:c>
      <x:c r="K4694" s="125" t="n">
        <x:v>6</x:v>
      </x:c>
    </x:row>
    <x:row r="4695" ht="44" customHeight="1">
      <x:c r="A4695" s="126" t="str">
        <x:v>D6-H-CNS-MP06-REPONSE-B-01</x:v>
      </x:c>
      <x:c r="B4695" s="127" t="str">
        <x:v>D6-H-CNS-MP06</x:v>
      </x:c>
      <x:c r="C4695" s="127" t="str">
        <x:v>REPONSE</x:v>
      </x:c>
      <x:c r="D4695" s="127" t="str">
        <x:v>B</x:v>
      </x:c>
      <x:c r="E4695" s="128" t="n">
        <x:v>1</x:v>
      </x:c>
      <x:c r="F4695" s="127" t="str">
        <x:v>Sera</x:v>
      </x:c>
      <x:c r="G4695" s="127" t="str">
        <x:v>Je tiens le navire à la halte. Personne n’est emmené parce qu’il était dans le foyer.</x:v>
      </x:c>
      <x:c r="H4695" s="127" t="str">
        <x:v>Réponse au choix retenu ; les autres réponses ne sont pas jouées.</x:v>
      </x:c>
      <x:c r="I4695" s="127" t="str">
        <x:v>Approche disponible dans l’état réel de la scène ; accord des personnes impliquées.</x:v>
      </x:c>
      <x:c r="J4695" s="127" t="str">
        <x:v>Coopération future et accords de groupe</x:v>
      </x:c>
      <x:c r="K4695" s="130" t="n">
        <x:v>16</x:v>
      </x:c>
    </x:row>
    <x:row r="4696" ht="89" customHeight="1">
      <x:c r="A4696" s="121" t="str">
        <x:v>D6-H-CNS-MP08-OUV---01</x:v>
      </x:c>
      <x:c r="B4696" s="122" t="str">
        <x:v>D6-H-CNS-MP08</x:v>
      </x:c>
      <x:c r="C4696" s="122" t="str">
        <x:v>OUV</x:v>
      </x:c>
      <x:c r="D4696" s="122" t="str">
        <x:v>-</x:v>
      </x:c>
      <x:c r="E4696" s="123" t="n">
        <x:v>1</x:v>
      </x:c>
      <x:c r="F4696" s="122" t="str">
        <x:v>Asha</x:v>
      </x:c>
      <x:c r="G4696" s="122" t="str">
        <x:v>Deux ordres arrivent au même groupe. Les chasseurs hésitent entre les deux routes.</x:v>
      </x:c>
      <x:c r="H4696" s="122" t="str">
        <x:v>Le locuteur regarde le détail matériel concerné ; clic bref ou inclinaison du masque, sans traduction lexicale inventée.</x:v>
      </x:c>
      <x:c r="I4696" s="122" t="str">
        <x:v>Le groupe choisit un commandement ou des secteurs distincts. ; Conception coopérative FUTURE, condition d’accès commune remplie ; participants réellement présents à un point de relève ; scène également adaptable au solo avec les PNJ disponibles.</x:v>
      </x:c>
      <x:c r="J4696" s="122" t="str">
        <x:v>Coopération future et accords de groupe</x:v>
      </x:c>
      <x:c r="K4696" s="125" t="n">
        <x:v>13</x:v>
      </x:c>
    </x:row>
    <x:row r="4697" ht="74" customHeight="1">
      <x:c r="A4697" s="126" t="str">
        <x:v>D6-H-CNS-MP08-SUCCES---01</x:v>
      </x:c>
      <x:c r="B4697" s="127" t="str">
        <x:v>D6-H-CNS-MP08</x:v>
      </x:c>
      <x:c r="C4697" s="127" t="str">
        <x:v>SUCCES</x:v>
      </x:c>
      <x:c r="D4697" s="127" t="str">
        <x:v>-</x:v>
      </x:c>
      <x:c r="E4697" s="128" t="n">
        <x:v>1</x:v>
      </x:c>
      <x:c r="F4697" s="127" t="str">
        <x:v>Asha</x:v>
      </x:c>
      <x:c r="G4697" s="127" t="str">
        <x:v>Chaque unité a reçu un ordre cohérent avec le commandement choisi.</x:v>
      </x:c>
      <x:c r="H4697" s="127" t="str">
        <x:v>Après le geste final réellement réussi ; regard ou main vers son résultat visible.</x:v>
      </x:c>
      <x:c r="I4697" s="127" t="str">
        <x:v>Résultat correspondant effectivement constaté ; remplace ou supprime la ligne si choix de refus/différé/observation. Ne jamais jouer une victoire non acquise.</x:v>
      </x:c>
      <x:c r="J4697" s="127" t="str">
        <x:v>Coopération future et accords de groupe</x:v>
      </x:c>
      <x:c r="K4697" s="130" t="n">
        <x:v>11</x:v>
      </x:c>
    </x:row>
    <x:row r="4698" ht="44" customHeight="1">
      <x:c r="A4698" s="121" t="str">
        <x:v>D6-H-CNS-MP08-ECHEC---01</x:v>
      </x:c>
      <x:c r="B4698" s="122" t="str">
        <x:v>D6-H-CNS-MP08</x:v>
      </x:c>
      <x:c r="C4698" s="122" t="str">
        <x:v>ECHEC</x:v>
      </x:c>
      <x:c r="D4698" s="122" t="str">
        <x:v>-</x:v>
      </x:c>
      <x:c r="E4698" s="123" t="n">
        <x:v>1</x:v>
      </x:c>
      <x:c r="F4698" s="122" t="str">
        <x:v>Asha</x:v>
      </x:c>
      <x:c r="G4698" s="122" t="str">
        <x:v>Cette unité appartient encore à l’autre secteur de conduite. Clarifions avant de la déplacer.</x:v>
      </x:c>
      <x:c r="H4698" s="122" t="str">
        <x:v>Au dernier état stable ; geste arrêté, aucune perte ou casse ajoutée par la réplique.</x:v>
      </x:c>
      <x:c r="I4698" s="122" t="str">
        <x:v>Échec ou blocage correspondant effectivement observé ; les dégâts, objets et positions persistent.</x:v>
      </x:c>
      <x:c r="J4698" s="122" t="str">
        <x:v>Coopération future et accords de groupe</x:v>
      </x:c>
      <x:c r="K4698" s="125" t="n">
        <x:v>14</x:v>
      </x:c>
    </x:row>
    <x:row r="4699" ht="44" customHeight="1">
      <x:c r="A4699" s="126" t="str">
        <x:v>D6-H-CNS-MP08-REPRISE---01</x:v>
      </x:c>
      <x:c r="B4699" s="127" t="str">
        <x:v>D6-H-CNS-MP08</x:v>
      </x:c>
      <x:c r="C4699" s="127" t="str">
        <x:v>REPRISE</x:v>
      </x:c>
      <x:c r="D4699" s="127" t="str">
        <x:v>-</x:v>
      </x:c>
      <x:c r="E4699" s="128" t="n">
        <x:v>1</x:v>
      </x:c>
      <x:c r="F4699" s="127" t="str">
        <x:v>Asha</x:v>
      </x:c>
      <x:c r="G4699" s="127" t="str">
        <x:v>Les groupes sont répartis. Il reste le secteur encore sans responsable.</x:v>
      </x:c>
      <x:c r="H4699" s="127" t="str">
        <x:v>Désigne l’étape encore inachevée sans répéter les gestes déjà validés.</x:v>
      </x:c>
      <x:c r="I4699" s="127" t="str">
        <x:v>Réinteraction volontaire après interruption ; état de l’action conservé.</x:v>
      </x:c>
      <x:c r="J4699" s="127" t="str">
        <x:v>Coopération future et accords de groupe</x:v>
      </x:c>
      <x:c r="K4699" s="130" t="n">
        <x:v>11</x:v>
      </x:c>
    </x:row>
    <x:row r="4700" ht="44" customHeight="1">
      <x:c r="A4700" s="121" t="str">
        <x:v>D6-H-CNS-MP08-CHOIX-A-01</x:v>
      </x:c>
      <x:c r="B4700" s="122" t="str">
        <x:v>D6-H-CNS-MP08</x:v>
      </x:c>
      <x:c r="C4700" s="122" t="str">
        <x:v>CHOIX</x:v>
      </x:c>
      <x:c r="D4700" s="122" t="str">
        <x:v>A</x:v>
      </x:c>
      <x:c r="E4700" s="123" t="n">
        <x:v>1</x:v>
      </x:c>
      <x:c r="F4700" s="122" t="str">
        <x:v>Joueur</x:v>
      </x:c>
      <x:c r="G4700" s="122" t="str">
        <x:v>Un seul de nous conduit ces unités pour l’escarmouche.</x:v>
      </x:c>
      <x:c r="H4700" s="122" t="str">
        <x:v>Regarder la personne ou l’appui concerné ; intention, pas résultat.</x:v>
      </x:c>
      <x:c r="I4700" s="122" t="str">
        <x:v>Approche disponible dans l’état réel de la scène ; accord des personnes impliquées.</x:v>
      </x:c>
      <x:c r="J4700" s="122" t="str">
        <x:v>Coopération future et accords de groupe</x:v>
      </x:c>
      <x:c r="K4700" s="125" t="n">
        <x:v>9</x:v>
      </x:c>
    </x:row>
    <x:row r="4701" ht="44" customHeight="1">
      <x:c r="A4701" s="126" t="str">
        <x:v>D6-H-CNS-MP08-REPONSE-A-01</x:v>
      </x:c>
      <x:c r="B4701" s="127" t="str">
        <x:v>D6-H-CNS-MP08</x:v>
      </x:c>
      <x:c r="C4701" s="127" t="str">
        <x:v>REPONSE</x:v>
      </x:c>
      <x:c r="D4701" s="127" t="str">
        <x:v>A</x:v>
      </x:c>
      <x:c r="E4701" s="128" t="n">
        <x:v>1</x:v>
      </x:c>
      <x:c r="F4701" s="127" t="str">
        <x:v>Asha</x:v>
      </x:c>
      <x:c r="G4701" s="127" t="str">
        <x:v>Les autres observent ou agissent sur le terrain selon notre accord.</x:v>
      </x:c>
      <x:c r="H4701" s="127" t="str">
        <x:v>Réponse au choix retenu ; les autres réponses ne sont pas jouées.</x:v>
      </x:c>
      <x:c r="I4701" s="127" t="str">
        <x:v>Approche disponible dans l’état réel de la scène ; accord des personnes impliquées.</x:v>
      </x:c>
      <x:c r="J4701" s="127" t="str">
        <x:v>Coopération future et accords de groupe</x:v>
      </x:c>
      <x:c r="K4701" s="130" t="n">
        <x:v>11</x:v>
      </x:c>
    </x:row>
    <x:row r="4702" ht="44" customHeight="1">
      <x:c r="A4702" s="121" t="str">
        <x:v>D6-H-CNS-MP08-CHOIX-B-01</x:v>
      </x:c>
      <x:c r="B4702" s="122" t="str">
        <x:v>D6-H-CNS-MP08</x:v>
      </x:c>
      <x:c r="C4702" s="122" t="str">
        <x:v>CHOIX</x:v>
      </x:c>
      <x:c r="D4702" s="122" t="str">
        <x:v>B</x:v>
      </x:c>
      <x:c r="E4702" s="123" t="n">
        <x:v>1</x:v>
      </x:c>
      <x:c r="F4702" s="122" t="str">
        <x:v>Joueur</x:v>
      </x:c>
      <x:c r="G4702" s="122" t="str">
        <x:v>Nous nous partageons des secteurs distincts.</x:v>
      </x:c>
      <x:c r="H4702" s="122" t="str">
        <x:v>Regarder la personne ou l’appui concerné ; intention, pas résultat.</x:v>
      </x:c>
      <x:c r="I4702" s="122" t="str">
        <x:v>Approche disponible dans l’état réel de la scène ; accord des personnes impliquées.</x:v>
      </x:c>
      <x:c r="J4702" s="122" t="str">
        <x:v>Coopération future et accords de groupe</x:v>
      </x:c>
      <x:c r="K4702" s="125" t="n">
        <x:v>6</x:v>
      </x:c>
    </x:row>
    <x:row r="4703" ht="44" customHeight="1">
      <x:c r="A4703" s="126" t="str">
        <x:v>D6-H-CNS-MP08-REPONSE-B-01</x:v>
      </x:c>
      <x:c r="B4703" s="127" t="str">
        <x:v>D6-H-CNS-MP08</x:v>
      </x:c>
      <x:c r="C4703" s="127" t="str">
        <x:v>REPONSE</x:v>
      </x:c>
      <x:c r="D4703" s="127" t="str">
        <x:v>B</x:v>
      </x:c>
      <x:c r="E4703" s="128" t="n">
        <x:v>1</x:v>
      </x:c>
      <x:c r="F4703" s="127" t="str">
        <x:v>Tarek</x:v>
      </x:c>
      <x:c r="G4703" s="127" t="str">
        <x:v>Je montre les limites sur la carte ; chaque groupe saura quelle voix suivre.</x:v>
      </x:c>
      <x:c r="H4703" s="127" t="str">
        <x:v>Réponse au choix retenu ; les autres réponses ne sont pas jouées.</x:v>
      </x:c>
      <x:c r="I4703" s="127" t="str">
        <x:v>Approche disponible dans l’état réel de la scène ; accord des personnes impliquées.</x:v>
      </x:c>
      <x:c r="J4703" s="127" t="str">
        <x:v>Coopération future et accords de groupe</x:v>
      </x:c>
      <x:c r="K4703" s="130" t="n">
        <x:v>14</x:v>
      </x:c>
    </x:row>
    <x:row r="4704" ht="89" customHeight="1">
      <x:c r="A4704" s="121" t="str">
        <x:v>D6-H-CNS-MP10-OUV---01</x:v>
      </x:c>
      <x:c r="B4704" s="122" t="str">
        <x:v>D6-H-CNS-MP10</x:v>
      </x:c>
      <x:c r="C4704" s="122" t="str">
        <x:v>OUV</x:v>
      </x:c>
      <x:c r="D4704" s="122" t="str">
        <x:v>-</x:v>
      </x:c>
      <x:c r="E4704" s="123" t="n">
        <x:v>1</x:v>
      </x:c>
      <x:c r="F4704" s="122" t="str">
        <x:v>Orek</x:v>
      </x:c>
      <x:c r="G4704" s="122" t="str">
        <x:v>Montre le lot que tu apportes et l’usage que tu lui confies. Les réserves personnelles restent à côté.</x:v>
      </x:c>
      <x:c r="H4704" s="122" t="str">
        <x:v>Le locuteur regarde le détail matériel concerné ; clic bref ou inclinaison du masque, sans traduction lexicale inventée.</x:v>
      </x:c>
      <x:c r="I4704" s="122" t="str">
        <x:v>Le joueur choisit un lot et le remet à un poste collectif. ; Conception coopérative FUTURE, condition d’accès commune remplie ; participants réellement présents à un point de relève ; scène également adaptable au solo avec les PNJ disponibles.</x:v>
      </x:c>
      <x:c r="J4704" s="122" t="str">
        <x:v>Coopération future et accords de groupe</x:v>
      </x:c>
      <x:c r="K4704" s="125" t="n">
        <x:v>18</x:v>
      </x:c>
    </x:row>
    <x:row r="4705" ht="74" customHeight="1">
      <x:c r="A4705" s="126" t="str">
        <x:v>D6-H-CNS-MP10-SUCCES---01</x:v>
      </x:c>
      <x:c r="B4705" s="127" t="str">
        <x:v>D6-H-CNS-MP10</x:v>
      </x:c>
      <x:c r="C4705" s="127" t="str">
        <x:v>SUCCES</x:v>
      </x:c>
      <x:c r="D4705" s="127" t="str">
        <x:v>-</x:v>
      </x:c>
      <x:c r="E4705" s="128" t="n">
        <x:v>1</x:v>
      </x:c>
      <x:c r="F4705" s="127" t="str">
        <x:v>Orek</x:v>
      </x:c>
      <x:c r="G4705" s="127" t="str">
        <x:v>Le poste a reçu la quantité choisie avec son usage convenu.</x:v>
      </x:c>
      <x:c r="H4705" s="127" t="str">
        <x:v>Après le geste final réellement réussi ; regard ou main vers son résultat visible.</x:v>
      </x:c>
      <x:c r="I4705" s="127" t="str">
        <x:v>Résultat correspondant effectivement constaté ; remplace ou supprime la ligne si choix de refus/différé/observation. Ne jamais jouer une victoire non acquise.</x:v>
      </x:c>
      <x:c r="J4705" s="127" t="str">
        <x:v>Coopération future et accords de groupe</x:v>
      </x:c>
      <x:c r="K4705" s="130" t="n">
        <x:v>11</x:v>
      </x:c>
    </x:row>
    <x:row r="4706" ht="44" customHeight="1">
      <x:c r="A4706" s="121" t="str">
        <x:v>D6-H-CNS-MP10-ECHEC---01</x:v>
      </x:c>
      <x:c r="B4706" s="122" t="str">
        <x:v>D6-H-CNS-MP10</x:v>
      </x:c>
      <x:c r="C4706" s="122" t="str">
        <x:v>ECHEC</x:v>
      </x:c>
      <x:c r="D4706" s="122" t="str">
        <x:v>-</x:v>
      </x:c>
      <x:c r="E4706" s="123" t="n">
        <x:v>1</x:v>
      </x:c>
      <x:c r="F4706" s="122" t="str">
        <x:v>Orek</x:v>
      </x:c>
      <x:c r="G4706" s="122" t="str">
        <x:v>Ce lot est déjà réservé ailleurs. Il ne peut pas être remis une seconde fois.</x:v>
      </x:c>
      <x:c r="H4706" s="122" t="str">
        <x:v>Au dernier état stable ; geste arrêté, aucune perte ou casse ajoutée par la réplique.</x:v>
      </x:c>
      <x:c r="I4706" s="122" t="str">
        <x:v>Échec ou blocage correspondant effectivement observé ; les dégâts, objets et positions persistent.</x:v>
      </x:c>
      <x:c r="J4706" s="122" t="str">
        <x:v>Coopération future et accords de groupe</x:v>
      </x:c>
      <x:c r="K4706" s="125" t="n">
        <x:v>15</x:v>
      </x:c>
    </x:row>
    <x:row r="4707" ht="44" customHeight="1">
      <x:c r="A4707" s="126" t="str">
        <x:v>D6-H-CNS-MP10-REPRISE---01</x:v>
      </x:c>
      <x:c r="B4707" s="127" t="str">
        <x:v>D6-H-CNS-MP10</x:v>
      </x:c>
      <x:c r="C4707" s="127" t="str">
        <x:v>REPRISE</x:v>
      </x:c>
      <x:c r="D4707" s="127" t="str">
        <x:v>-</x:v>
      </x:c>
      <x:c r="E4707" s="128" t="n">
        <x:v>1</x:v>
      </x:c>
      <x:c r="F4707" s="127" t="str">
        <x:v>Orek</x:v>
      </x:c>
      <x:c r="G4707" s="127" t="str">
        <x:v>Le choix est visible. Il reste à porter le contenant au poste commun.</x:v>
      </x:c>
      <x:c r="H4707" s="127" t="str">
        <x:v>Désigne l’étape encore inachevée sans répéter les gestes déjà validés.</x:v>
      </x:c>
      <x:c r="I4707" s="127" t="str">
        <x:v>Réinteraction volontaire après interruption ; état de l’action conservé.</x:v>
      </x:c>
      <x:c r="J4707" s="127" t="str">
        <x:v>Coopération future et accords de groupe</x:v>
      </x:c>
      <x:c r="K4707" s="130" t="n">
        <x:v>13</x:v>
      </x:c>
    </x:row>
    <x:row r="4708" ht="44" customHeight="1">
      <x:c r="A4708" s="121" t="str">
        <x:v>D6-H-CNS-MP10-CHOIX-A-01</x:v>
      </x:c>
      <x:c r="B4708" s="122" t="str">
        <x:v>D6-H-CNS-MP10</x:v>
      </x:c>
      <x:c r="C4708" s="122" t="str">
        <x:v>CHOIX</x:v>
      </x:c>
      <x:c r="D4708" s="122" t="str">
        <x:v>A</x:v>
      </x:c>
      <x:c r="E4708" s="123" t="n">
        <x:v>1</x:v>
      </x:c>
      <x:c r="F4708" s="122" t="str">
        <x:v>Joueur</x:v>
      </x:c>
      <x:c r="G4708" s="122" t="str">
        <x:v>Je remets ce lot aux préparatifs communs.</x:v>
      </x:c>
      <x:c r="H4708" s="122" t="str">
        <x:v>Regarder la personne ou l’appui concerné ; intention, pas résultat.</x:v>
      </x:c>
      <x:c r="I4708" s="122" t="str">
        <x:v>Approche disponible dans l’état réel de la scène ; accord des personnes impliquées.</x:v>
      </x:c>
      <x:c r="J4708" s="122" t="str">
        <x:v>Coopération future et accords de groupe</x:v>
      </x:c>
      <x:c r="K4708" s="125" t="n">
        <x:v>7</x:v>
      </x:c>
    </x:row>
    <x:row r="4709" ht="44" customHeight="1">
      <x:c r="A4709" s="126" t="str">
        <x:v>D6-H-CNS-MP10-REPONSE-A-01</x:v>
      </x:c>
      <x:c r="B4709" s="127" t="str">
        <x:v>D6-H-CNS-MP10</x:v>
      </x:c>
      <x:c r="C4709" s="127" t="str">
        <x:v>REPONSE</x:v>
      </x:c>
      <x:c r="D4709" s="127" t="str">
        <x:v>A</x:v>
      </x:c>
      <x:c r="E4709" s="128" t="n">
        <x:v>1</x:v>
      </x:c>
      <x:c r="F4709" s="127" t="str">
        <x:v>Orek</x:v>
      </x:c>
      <x:c r="G4709" s="127" t="str">
        <x:v>Porte-le à ce poste. Nous confirmerons la remise quand il y sera.</x:v>
      </x:c>
      <x:c r="H4709" s="127" t="str">
        <x:v>Réponse au choix retenu ; les autres réponses ne sont pas jouées.</x:v>
      </x:c>
      <x:c r="I4709" s="127" t="str">
        <x:v>Approche disponible dans l’état réel de la scène ; accord des personnes impliquées.</x:v>
      </x:c>
      <x:c r="J4709" s="127" t="str">
        <x:v>Coopération future et accords de groupe</x:v>
      </x:c>
      <x:c r="K4709" s="130" t="n">
        <x:v>12</x:v>
      </x:c>
    </x:row>
    <x:row r="4710" ht="44" customHeight="1">
      <x:c r="A4710" s="121" t="str">
        <x:v>D6-H-CNS-MP10-CHOIX-B-01</x:v>
      </x:c>
      <x:c r="B4710" s="122" t="str">
        <x:v>D6-H-CNS-MP10</x:v>
      </x:c>
      <x:c r="C4710" s="122" t="str">
        <x:v>CHOIX</x:v>
      </x:c>
      <x:c r="D4710" s="122" t="str">
        <x:v>B</x:v>
      </x:c>
      <x:c r="E4710" s="123" t="n">
        <x:v>1</x:v>
      </x:c>
      <x:c r="F4710" s="122" t="str">
        <x:v>Joueur</x:v>
      </x:c>
      <x:c r="G4710" s="122" t="str">
        <x:v>Je réserve seulement une partie et garde le reste.</x:v>
      </x:c>
      <x:c r="H4710" s="122" t="str">
        <x:v>Regarder la personne ou l’appui concerné ; intention, pas résultat.</x:v>
      </x:c>
      <x:c r="I4710" s="122" t="str">
        <x:v>Approche disponible dans l’état réel de la scène ; accord des personnes impliquées.</x:v>
      </x:c>
      <x:c r="J4710" s="122" t="str">
        <x:v>Coopération future et accords de groupe</x:v>
      </x:c>
      <x:c r="K4710" s="125" t="n">
        <x:v>9</x:v>
      </x:c>
    </x:row>
    <x:row r="4711" ht="44" customHeight="1">
      <x:c r="A4711" s="126" t="str">
        <x:v>D6-H-CNS-MP10-REPONSE-B-01</x:v>
      </x:c>
      <x:c r="B4711" s="127" t="str">
        <x:v>D6-H-CNS-MP10</x:v>
      </x:c>
      <x:c r="C4711" s="127" t="str">
        <x:v>REPONSE</x:v>
      </x:c>
      <x:c r="D4711" s="127" t="str">
        <x:v>B</x:v>
      </x:c>
      <x:c r="E4711" s="128" t="n">
        <x:v>1</x:v>
      </x:c>
      <x:c r="F4711" s="127" t="str">
        <x:v>Orek</x:v>
      </x:c>
      <x:c r="G4711" s="127" t="str">
        <x:v>Sépare les contenants avant de choisir. Le même lot ne peut pas servir deux départs.</x:v>
      </x:c>
      <x:c r="H4711" s="127" t="str">
        <x:v>Réponse au choix retenu ; les autres réponses ne sont pas jouées.</x:v>
      </x:c>
      <x:c r="I4711" s="127" t="str">
        <x:v>Approche disponible dans l’état réel de la scène ; accord des personnes impliquées.</x:v>
      </x:c>
      <x:c r="J4711" s="127" t="str">
        <x:v>Coopération future et accords de groupe</x:v>
      </x:c>
      <x:c r="K4711" s="130" t="n">
        <x:v>15</x:v>
      </x:c>
    </x:row>
    <x:row r="4712" ht="89" customHeight="1">
      <x:c r="A4712" s="121" t="str">
        <x:v>D6-H-CNS-MP11-OUV---01</x:v>
      </x:c>
      <x:c r="B4712" s="122" t="str">
        <x:v>D6-H-CNS-MP11</x:v>
      </x:c>
      <x:c r="C4712" s="122" t="str">
        <x:v>OUV</x:v>
      </x:c>
      <x:c r="D4712" s="122" t="str">
        <x:v>-</x:v>
      </x:c>
      <x:c r="E4712" s="123" t="n">
        <x:v>1</x:v>
      </x:c>
      <x:c r="F4712" s="122" t="str">
        <x:v>Leka</x:v>
      </x:c>
      <x:c r="G4712" s="122" t="str">
        <x:v>Le prêt concerne cette arme et cette sortie. Son propriétaire doit encore accepter le retour proposé.</x:v>
      </x:c>
      <x:c r="H4712" s="122" t="str">
        <x:v>Le locuteur regarde le détail matériel concerné ; clic bref ou inclinaison du masque, sans traduction lexicale inventée.</x:v>
      </x:c>
      <x:c r="I4712" s="122" t="str">
        <x:v>Le prêt précise objet, emprunteur et condition de retour. ; Conception coopérative FUTURE, condition d’accès commune remplie ; participants réellement présents à un point de relève ; scène également adaptable au solo avec les PNJ disponibles.</x:v>
      </x:c>
      <x:c r="J4712" s="122" t="str">
        <x:v>Coopération future et accords de groupe</x:v>
      </x:c>
      <x:c r="K4712" s="125" t="n">
        <x:v>16</x:v>
      </x:c>
    </x:row>
    <x:row r="4713" ht="74" customHeight="1">
      <x:c r="A4713" s="126" t="str">
        <x:v>D6-H-CNS-MP11-SUCCES---01</x:v>
      </x:c>
      <x:c r="B4713" s="127" t="str">
        <x:v>D6-H-CNS-MP11</x:v>
      </x:c>
      <x:c r="C4713" s="127" t="str">
        <x:v>SUCCES</x:v>
      </x:c>
      <x:c r="D4713" s="127" t="str">
        <x:v>-</x:v>
      </x:c>
      <x:c r="E4713" s="128" t="n">
        <x:v>1</x:v>
      </x:c>
      <x:c r="F4713" s="127" t="str">
        <x:v>Leka</x:v>
      </x:c>
      <x:c r="G4713" s="127" t="str">
        <x:v>Le prêt ou son refus est clair, et l’arme garde une seule garde réelle.</x:v>
      </x:c>
      <x:c r="H4713" s="127" t="str">
        <x:v>Après le geste final réellement réussi ; regard ou main vers son résultat visible.</x:v>
      </x:c>
      <x:c r="I4713" s="127" t="str">
        <x:v>Résultat correspondant effectivement constaté ; remplace ou supprime la ligne si choix de refus/différé/observation. Ne jamais jouer une victoire non acquise.</x:v>
      </x:c>
      <x:c r="J4713" s="127" t="str">
        <x:v>Coopération future et accords de groupe</x:v>
      </x:c>
      <x:c r="K4713" s="130" t="n">
        <x:v>14</x:v>
      </x:c>
    </x:row>
    <x:row r="4714" ht="44" customHeight="1">
      <x:c r="A4714" s="121" t="str">
        <x:v>D6-H-CNS-MP11-ECHEC---01</x:v>
      </x:c>
      <x:c r="B4714" s="122" t="str">
        <x:v>D6-H-CNS-MP11</x:v>
      </x:c>
      <x:c r="C4714" s="122" t="str">
        <x:v>ECHEC</x:v>
      </x:c>
      <x:c r="D4714" s="122" t="str">
        <x:v>-</x:v>
      </x:c>
      <x:c r="E4714" s="123" t="n">
        <x:v>1</x:v>
      </x:c>
      <x:c r="F4714" s="122" t="str">
        <x:v>Leka</x:v>
      </x:c>
      <x:c r="G4714" s="122" t="str">
        <x:v>Le retour proposé n’est pas accepté. La remise attend.</x:v>
      </x:c>
      <x:c r="H4714" s="122" t="str">
        <x:v>Au dernier état stable ; geste arrêté, aucune perte ou casse ajoutée par la réplique.</x:v>
      </x:c>
      <x:c r="I4714" s="122" t="str">
        <x:v>Échec ou blocage correspondant effectivement observé ; les dégâts, objets et positions persistent.</x:v>
      </x:c>
      <x:c r="J4714" s="122" t="str">
        <x:v>Coopération future et accords de groupe</x:v>
      </x:c>
      <x:c r="K4714" s="125" t="n">
        <x:v>9</x:v>
      </x:c>
    </x:row>
    <x:row r="4715" ht="44" customHeight="1">
      <x:c r="A4715" s="126" t="str">
        <x:v>D6-H-CNS-MP11-REPRISE---01</x:v>
      </x:c>
      <x:c r="B4715" s="127" t="str">
        <x:v>D6-H-CNS-MP11</x:v>
      </x:c>
      <x:c r="C4715" s="127" t="str">
        <x:v>REPRISE</x:v>
      </x:c>
      <x:c r="D4715" s="127" t="str">
        <x:v>-</x:v>
      </x:c>
      <x:c r="E4715" s="128" t="n">
        <x:v>1</x:v>
      </x:c>
      <x:c r="F4715" s="127" t="str">
        <x:v>Leka</x:v>
      </x:c>
      <x:c r="G4715" s="127" t="str">
        <x:v>L’objet est identifié ; il reste l’accord puis la prise en main.</x:v>
      </x:c>
      <x:c r="H4715" s="127" t="str">
        <x:v>Désigne l’étape encore inachevée sans répéter les gestes déjà validés.</x:v>
      </x:c>
      <x:c r="I4715" s="127" t="str">
        <x:v>Réinteraction volontaire après interruption ; état de l’action conservé.</x:v>
      </x:c>
      <x:c r="J4715" s="127" t="str">
        <x:v>Coopération future et accords de groupe</x:v>
      </x:c>
      <x:c r="K4715" s="130" t="n">
        <x:v>12</x:v>
      </x:c>
    </x:row>
    <x:row r="4716" ht="44" customHeight="1">
      <x:c r="A4716" s="121" t="str">
        <x:v>D6-H-CNS-MP11-CHOIX-A-01</x:v>
      </x:c>
      <x:c r="B4716" s="122" t="str">
        <x:v>D6-H-CNS-MP11</x:v>
      </x:c>
      <x:c r="C4716" s="122" t="str">
        <x:v>CHOIX</x:v>
      </x:c>
      <x:c r="D4716" s="122" t="str">
        <x:v>A</x:v>
      </x:c>
      <x:c r="E4716" s="123" t="n">
        <x:v>1</x:v>
      </x:c>
      <x:c r="F4716" s="122" t="str">
        <x:v>Joueur</x:v>
      </x:c>
      <x:c r="G4716" s="122" t="str">
        <x:v>Je prépare la remise au partenaire selon cet accord.</x:v>
      </x:c>
      <x:c r="H4716" s="122" t="str">
        <x:v>Regarder la personne ou l’appui concerné ; intention, pas résultat.</x:v>
      </x:c>
      <x:c r="I4716" s="122" t="str">
        <x:v>Approche disponible dans l’état réel de la scène ; accord des personnes impliquées.</x:v>
      </x:c>
      <x:c r="J4716" s="122" t="str">
        <x:v>Coopération future et accords de groupe</x:v>
      </x:c>
      <x:c r="K4716" s="125" t="n">
        <x:v>9</x:v>
      </x:c>
    </x:row>
    <x:row r="4717" ht="44" customHeight="1">
      <x:c r="A4717" s="126" t="str">
        <x:v>D6-H-CNS-MP11-REPONSE-A-01</x:v>
      </x:c>
      <x:c r="B4717" s="127" t="str">
        <x:v>D6-H-CNS-MP11</x:v>
      </x:c>
      <x:c r="C4717" s="127" t="str">
        <x:v>REPONSE</x:v>
      </x:c>
      <x:c r="D4717" s="127" t="str">
        <x:v>A</x:v>
      </x:c>
      <x:c r="E4717" s="128" t="n">
        <x:v>1</x:v>
      </x:c>
      <x:c r="F4717" s="127" t="str">
        <x:v>Leka</x:v>
      </x:c>
      <x:c r="G4717" s="127" t="str">
        <x:v>Il la prendra depuis son emplacement réel, après l’accord des deux.</x:v>
      </x:c>
      <x:c r="H4717" s="127" t="str">
        <x:v>Réponse au choix retenu ; les autres réponses ne sont pas jouées.</x:v>
      </x:c>
      <x:c r="I4717" s="127" t="str">
        <x:v>Approche disponible dans l’état réel de la scène ; accord des personnes impliquées.</x:v>
      </x:c>
      <x:c r="J4717" s="127" t="str">
        <x:v>Coopération future et accords de groupe</x:v>
      </x:c>
      <x:c r="K4717" s="130" t="n">
        <x:v>11</x:v>
      </x:c>
    </x:row>
    <x:row r="4718" ht="44" customHeight="1">
      <x:c r="A4718" s="121" t="str">
        <x:v>D6-H-CNS-MP11-CHOIX-B-01</x:v>
      </x:c>
      <x:c r="B4718" s="122" t="str">
        <x:v>D6-H-CNS-MP11</x:v>
      </x:c>
      <x:c r="C4718" s="122" t="str">
        <x:v>CHOIX</x:v>
      </x:c>
      <x:c r="D4718" s="122" t="str">
        <x:v>B</x:v>
      </x:c>
      <x:c r="E4718" s="123" t="n">
        <x:v>1</x:v>
      </x:c>
      <x:c r="F4718" s="122" t="str">
        <x:v>Joueur</x:v>
      </x:c>
      <x:c r="G4718" s="122" t="str">
        <x:v>Je préfère garder mon arme pour le moment.</x:v>
      </x:c>
      <x:c r="H4718" s="122" t="str">
        <x:v>Regarder la personne ou l’appui concerné ; intention, pas résultat.</x:v>
      </x:c>
      <x:c r="I4718" s="122" t="str">
        <x:v>Approche disponible dans l’état réel de la scène ; accord des personnes impliquées.</x:v>
      </x:c>
      <x:c r="J4718" s="122" t="str">
        <x:v>Coopération future et accords de groupe</x:v>
      </x:c>
      <x:c r="K4718" s="125" t="n">
        <x:v>8</x:v>
      </x:c>
    </x:row>
    <x:row r="4719" ht="44" customHeight="1">
      <x:c r="A4719" s="126" t="str">
        <x:v>D6-H-CNS-MP11-REPONSE-B-01</x:v>
      </x:c>
      <x:c r="B4719" s="127" t="str">
        <x:v>D6-H-CNS-MP11</x:v>
      </x:c>
      <x:c r="C4719" s="127" t="str">
        <x:v>REPONSE</x:v>
      </x:c>
      <x:c r="D4719" s="127" t="str">
        <x:v>B</x:v>
      </x:c>
      <x:c r="E4719" s="128" t="n">
        <x:v>1</x:v>
      </x:c>
      <x:c r="F4719" s="127" t="str">
        <x:v>Leka</x:v>
      </x:c>
      <x:c r="G4719" s="127" t="str">
        <x:v>Elle reste dans ton support. Rien n’a été prêté par simple examen.</x:v>
      </x:c>
      <x:c r="H4719" s="127" t="str">
        <x:v>Réponse au choix retenu ; les autres réponses ne sont pas jouées.</x:v>
      </x:c>
      <x:c r="I4719" s="127" t="str">
        <x:v>Approche disponible dans l’état réel de la scène ; accord des personnes impliquées.</x:v>
      </x:c>
      <x:c r="J4719" s="127" t="str">
        <x:v>Coopération future et accords de groupe</x:v>
      </x:c>
      <x:c r="K4719" s="130" t="n">
        <x:v>12</x:v>
      </x:c>
    </x:row>
    <x:row r="4720" ht="89" customHeight="1">
      <x:c r="A4720" s="121" t="str">
        <x:v>D6-H-CNS-MP12-OUV---01</x:v>
      </x:c>
      <x:c r="B4720" s="122" t="str">
        <x:v>D6-H-CNS-MP12</x:v>
      </x:c>
      <x:c r="C4720" s="122" t="str">
        <x:v>OUV</x:v>
      </x:c>
      <x:c r="D4720" s="122" t="str">
        <x:v>-</x:v>
      </x:c>
      <x:c r="E4720" s="123" t="n">
        <x:v>1</x:v>
      </x:c>
      <x:c r="F4720" s="122" t="str">
        <x:v>Leka</x:v>
      </x:c>
      <x:c r="G4720" s="122" t="str">
        <x:v>Il autorise qu’on regarde son trophée. Cela ne dit pas qu’on peut déplacer son support.</x:v>
      </x:c>
      <x:c r="H4720" s="122" t="str">
        <x:v>Le locuteur regarde le détail matériel concerné ; clic bref ou inclinaison du masque, sans traduction lexicale inventée.</x:v>
      </x:c>
      <x:c r="I4720" s="122" t="str">
        <x:v>L’auteur propriétaire autorise exposition ou manipulation séparément. ; Conception coopérative FUTURE, condition d’accès commune remplie ; participants réellement présents à un point de relève ; scène également adaptable au solo avec les PNJ disponibles.</x:v>
      </x:c>
      <x:c r="J4720" s="122" t="str">
        <x:v>Coopération future et accords de groupe</x:v>
      </x:c>
      <x:c r="K4720" s="125" t="n">
        <x:v>15</x:v>
      </x:c>
    </x:row>
    <x:row r="4721" ht="74" customHeight="1">
      <x:c r="A4721" s="126" t="str">
        <x:v>D6-H-CNS-MP12-SUCCES---01</x:v>
      </x:c>
      <x:c r="B4721" s="127" t="str">
        <x:v>D6-H-CNS-MP12</x:v>
      </x:c>
      <x:c r="C4721" s="127" t="str">
        <x:v>SUCCES</x:v>
      </x:c>
      <x:c r="D4721" s="127" t="str">
        <x:v>-</x:v>
      </x:c>
      <x:c r="E4721" s="128" t="n">
        <x:v>1</x:v>
      </x:c>
      <x:c r="F4721" s="127" t="str">
        <x:v>Leka</x:v>
      </x:c>
      <x:c r="G4721" s="127" t="str">
        <x:v>L’examen ou la manipulation respecte le droit réellement accordé.</x:v>
      </x:c>
      <x:c r="H4721" s="127" t="str">
        <x:v>Après le geste final réellement réussi ; regard ou main vers son résultat visible.</x:v>
      </x:c>
      <x:c r="I4721" s="127" t="str">
        <x:v>Résultat correspondant effectivement constaté ; remplace ou supprime la ligne si choix de refus/différé/observation. Ne jamais jouer une victoire non acquise.</x:v>
      </x:c>
      <x:c r="J4721" s="127" t="str">
        <x:v>Coopération future et accords de groupe</x:v>
      </x:c>
      <x:c r="K4721" s="130" t="n">
        <x:v>9</x:v>
      </x:c>
    </x:row>
    <x:row r="4722" ht="44" customHeight="1">
      <x:c r="A4722" s="121" t="str">
        <x:v>D6-H-CNS-MP12-ECHEC---01</x:v>
      </x:c>
      <x:c r="B4722" s="122" t="str">
        <x:v>D6-H-CNS-MP12</x:v>
      </x:c>
      <x:c r="C4722" s="122" t="str">
        <x:v>ECHEC</x:v>
      </x:c>
      <x:c r="D4722" s="122" t="str">
        <x:v>-</x:v>
      </x:c>
      <x:c r="E4722" s="123" t="n">
        <x:v>1</x:v>
      </x:c>
      <x:c r="F4722" s="122" t="str">
        <x:v>Leka</x:v>
      </x:c>
      <x:c r="G4722" s="122" t="str">
        <x:v>Ce geste dépasse l’accord reçu. L’original reste dans son support.</x:v>
      </x:c>
      <x:c r="H4722" s="122" t="str">
        <x:v>Au dernier état stable ; geste arrêté, aucune perte ou casse ajoutée par la réplique.</x:v>
      </x:c>
      <x:c r="I4722" s="122" t="str">
        <x:v>Échec ou blocage correspondant effectivement observé ; les dégâts, objets et positions persistent.</x:v>
      </x:c>
      <x:c r="J4722" s="122" t="str">
        <x:v>Coopération future et accords de groupe</x:v>
      </x:c>
      <x:c r="K4722" s="125" t="n">
        <x:v>10</x:v>
      </x:c>
    </x:row>
    <x:row r="4723" ht="44" customHeight="1">
      <x:c r="A4723" s="126" t="str">
        <x:v>D6-H-CNS-MP12-REPRISE---01</x:v>
      </x:c>
      <x:c r="B4723" s="127" t="str">
        <x:v>D6-H-CNS-MP12</x:v>
      </x:c>
      <x:c r="C4723" s="127" t="str">
        <x:v>REPRISE</x:v>
      </x:c>
      <x:c r="D4723" s="127" t="str">
        <x:v>-</x:v>
      </x:c>
      <x:c r="E4723" s="128" t="n">
        <x:v>1</x:v>
      </x:c>
      <x:c r="F4723" s="127" t="str">
        <x:v>Leka</x:v>
      </x:c>
      <x:c r="G4723" s="127" t="str">
        <x:v>L’angle a été montré. Le déplacement attend encore son autorisation.</x:v>
      </x:c>
      <x:c r="H4723" s="127" t="str">
        <x:v>Désigne l’étape encore inachevée sans répéter les gestes déjà validés.</x:v>
      </x:c>
      <x:c r="I4723" s="127" t="str">
        <x:v>Réinteraction volontaire après interruption ; état de l’action conservé.</x:v>
      </x:c>
      <x:c r="J4723" s="127" t="str">
        <x:v>Coopération future et accords de groupe</x:v>
      </x:c>
      <x:c r="K4723" s="130" t="n">
        <x:v>10</x:v>
      </x:c>
    </x:row>
    <x:row r="4724" ht="44" customHeight="1">
      <x:c r="A4724" s="121" t="str">
        <x:v>D6-H-CNS-MP12-CHOIX-A-01</x:v>
      </x:c>
      <x:c r="B4724" s="122" t="str">
        <x:v>D6-H-CNS-MP12</x:v>
      </x:c>
      <x:c r="C4724" s="122" t="str">
        <x:v>CHOIX</x:v>
      </x:c>
      <x:c r="D4724" s="122" t="str">
        <x:v>A</x:v>
      </x:c>
      <x:c r="E4724" s="123" t="n">
        <x:v>1</x:v>
      </x:c>
      <x:c r="F4724" s="122" t="str">
        <x:v>Joueur</x:v>
      </x:c>
      <x:c r="G4724" s="122" t="str">
        <x:v>Nous examinons l’objet depuis sa place.</x:v>
      </x:c>
      <x:c r="H4724" s="122" t="str">
        <x:v>Regarder la personne ou l’appui concerné ; intention, pas résultat.</x:v>
      </x:c>
      <x:c r="I4724" s="122" t="str">
        <x:v>Approche disponible dans l’état réel de la scène ; accord des personnes impliquées.</x:v>
      </x:c>
      <x:c r="J4724" s="122" t="str">
        <x:v>Coopération future et accords de groupe</x:v>
      </x:c>
      <x:c r="K4724" s="125" t="n">
        <x:v>6</x:v>
      </x:c>
    </x:row>
    <x:row r="4725" ht="44" customHeight="1">
      <x:c r="A4725" s="126" t="str">
        <x:v>D6-H-CNS-MP12-REPONSE-A-01</x:v>
      </x:c>
      <x:c r="B4725" s="127" t="str">
        <x:v>D6-H-CNS-MP12</x:v>
      </x:c>
      <x:c r="C4725" s="127" t="str">
        <x:v>REPONSE</x:v>
      </x:c>
      <x:c r="D4725" s="127" t="str">
        <x:v>A</x:v>
      </x:c>
      <x:c r="E4725" s="128" t="n">
        <x:v>1</x:v>
      </x:c>
      <x:c r="F4725" s="127" t="str">
        <x:v>Leka</x:v>
      </x:c>
      <x:c r="G4725" s="127" t="str">
        <x:v>Je montre les angles accessibles sans ouvrir la manutention.</x:v>
      </x:c>
      <x:c r="H4725" s="127" t="str">
        <x:v>Réponse au choix retenu ; les autres réponses ne sont pas jouées.</x:v>
      </x:c>
      <x:c r="I4725" s="127" t="str">
        <x:v>Approche disponible dans l’état réel de la scène ; accord des personnes impliquées.</x:v>
      </x:c>
      <x:c r="J4725" s="127" t="str">
        <x:v>Coopération future et accords de groupe</x:v>
      </x:c>
      <x:c r="K4725" s="130" t="n">
        <x:v>9</x:v>
      </x:c>
    </x:row>
    <x:row r="4726" ht="44" customHeight="1">
      <x:c r="A4726" s="121" t="str">
        <x:v>D6-H-CNS-MP12-CHOIX-B-01</x:v>
      </x:c>
      <x:c r="B4726" s="122" t="str">
        <x:v>D6-H-CNS-MP12</x:v>
      </x:c>
      <x:c r="C4726" s="122" t="str">
        <x:v>CHOIX</x:v>
      </x:c>
      <x:c r="D4726" s="122" t="str">
        <x:v>B</x:v>
      </x:c>
      <x:c r="E4726" s="123" t="n">
        <x:v>1</x:v>
      </x:c>
      <x:c r="F4726" s="122" t="str">
        <x:v>Joueur</x:v>
      </x:c>
      <x:c r="G4726" s="122" t="str">
        <x:v>Nous demandons une manipulation précise.</x:v>
      </x:c>
      <x:c r="H4726" s="122" t="str">
        <x:v>Regarder la personne ou l’appui concerné ; intention, pas résultat.</x:v>
      </x:c>
      <x:c r="I4726" s="122" t="str">
        <x:v>Approche disponible dans l’état réel de la scène ; accord des personnes impliquées.</x:v>
      </x:c>
      <x:c r="J4726" s="122" t="str">
        <x:v>Coopération future et accords de groupe</x:v>
      </x:c>
      <x:c r="K4726" s="125" t="n">
        <x:v>5</x:v>
      </x:c>
    </x:row>
    <x:row r="4727" ht="44" customHeight="1">
      <x:c r="A4727" s="126" t="str">
        <x:v>D6-H-CNS-MP12-REPONSE-B-01</x:v>
      </x:c>
      <x:c r="B4727" s="127" t="str">
        <x:v>D6-H-CNS-MP12</x:v>
      </x:c>
      <x:c r="C4727" s="127" t="str">
        <x:v>REPONSE</x:v>
      </x:c>
      <x:c r="D4727" s="127" t="str">
        <x:v>B</x:v>
      </x:c>
      <x:c r="E4727" s="128" t="n">
        <x:v>1</x:v>
      </x:c>
      <x:c r="F4727" s="127" t="str">
        <x:v>Leka</x:v>
      </x:c>
      <x:c r="G4727" s="127" t="str">
        <x:v>Présente le geste et son but. Le propriétaire peut refuser sans fermer toute la visite.</x:v>
      </x:c>
      <x:c r="H4727" s="127" t="str">
        <x:v>Réponse au choix retenu ; les autres réponses ne sont pas jouées.</x:v>
      </x:c>
      <x:c r="I4727" s="127" t="str">
        <x:v>Approche disponible dans l’état réel de la scène ; accord des personnes impliquées.</x:v>
      </x:c>
      <x:c r="J4727" s="127" t="str">
        <x:v>Coopération future et accords de groupe</x:v>
      </x:c>
      <x:c r="K4727" s="130" t="n">
        <x:v>15</x:v>
      </x:c>
    </x:row>
    <x:row r="4728" ht="104" customHeight="1">
      <x:c r="A4728" s="121" t="str">
        <x:v>D6-H-CNS-MP14-OUV---01</x:v>
      </x:c>
      <x:c r="B4728" s="122" t="str">
        <x:v>D6-H-CNS-MP14</x:v>
      </x:c>
      <x:c r="C4728" s="122" t="str">
        <x:v>OUV</x:v>
      </x:c>
      <x:c r="D4728" s="122" t="str">
        <x:v>-</x:v>
      </x:c>
      <x:c r="E4728" s="123" t="n">
        <x:v>1</x:v>
      </x:c>
      <x:c r="F4728" s="122" t="str">
        <x:v>Leka</x:v>
      </x:c>
      <x:c r="G4728" s="122" t="str">
        <x:v>Une seule paire de mains tient l’original. Les autres peuvent regarder ou préparer les pièces d’exercice.</x:v>
      </x:c>
      <x:c r="H4728" s="122" t="str">
        <x:v>Le locuteur regarde le détail matériel concerné ; clic bref ou inclinaison du masque, sans traduction lexicale inventée.</x:v>
      </x:c>
      <x:c r="I4728" s="122" t="str">
        <x:v>Une personne manipule l’original tandis que les autres observent ou apportent une pièce d’exercice. ; Conception coopérative FUTURE, condition d’accès commune remplie ; participants réellement présents à un point de relève ; scène également adaptable au solo avec les PNJ disponibles.</x:v>
      </x:c>
      <x:c r="J4728" s="122" t="str">
        <x:v>Coopération future et accords de groupe</x:v>
      </x:c>
      <x:c r="K4728" s="125" t="n">
        <x:v>16</x:v>
      </x:c>
    </x:row>
    <x:row r="4729" ht="74" customHeight="1">
      <x:c r="A4729" s="126" t="str">
        <x:v>D6-H-CNS-MP14-SUCCES---01</x:v>
      </x:c>
      <x:c r="B4729" s="127" t="str">
        <x:v>D6-H-CNS-MP14</x:v>
      </x:c>
      <x:c r="C4729" s="127" t="str">
        <x:v>SUCCES</x:v>
      </x:c>
      <x:c r="D4729" s="127" t="str">
        <x:v>-</x:v>
      </x:c>
      <x:c r="E4729" s="128" t="n">
        <x:v>1</x:v>
      </x:c>
      <x:c r="F4729" s="127" t="str">
        <x:v>Leka</x:v>
      </x:c>
      <x:c r="G4729" s="127" t="str">
        <x:v>Le geste s’est terminé avant le relais, sans déplacer l’original deux fois.</x:v>
      </x:c>
      <x:c r="H4729" s="127" t="str">
        <x:v>Après le geste final réellement réussi ; regard ou main vers son résultat visible.</x:v>
      </x:c>
      <x:c r="I4729" s="127" t="str">
        <x:v>Résultat correspondant effectivement constaté ; remplace ou supprime la ligne si choix de refus/différé/observation. Ne jamais jouer une victoire non acquise.</x:v>
      </x:c>
      <x:c r="J4729" s="127" t="str">
        <x:v>Coopération future et accords de groupe</x:v>
      </x:c>
      <x:c r="K4729" s="130" t="n">
        <x:v>12</x:v>
      </x:c>
    </x:row>
    <x:row r="4730" ht="44" customHeight="1">
      <x:c r="A4730" s="121" t="str">
        <x:v>D6-H-CNS-MP14-ECHEC---01</x:v>
      </x:c>
      <x:c r="B4730" s="122" t="str">
        <x:v>D6-H-CNS-MP14</x:v>
      </x:c>
      <x:c r="C4730" s="122" t="str">
        <x:v>ECHEC</x:v>
      </x:c>
      <x:c r="D4730" s="122" t="str">
        <x:v>-</x:v>
      </x:c>
      <x:c r="E4730" s="123" t="n">
        <x:v>1</x:v>
      </x:c>
      <x:c r="F4730" s="122" t="str">
        <x:v>Leka</x:v>
      </x:c>
      <x:c r="G4730" s="122" t="str">
        <x:v>Le support est encore engagé dans une manipulation. Attends son arrêt.</x:v>
      </x:c>
      <x:c r="H4730" s="122" t="str">
        <x:v>Au dernier état stable ; geste arrêté, aucune perte ou casse ajoutée par la réplique.</x:v>
      </x:c>
      <x:c r="I4730" s="122" t="str">
        <x:v>Échec ou blocage correspondant effectivement observé ; les dégâts, objets et positions persistent.</x:v>
      </x:c>
      <x:c r="J4730" s="122" t="str">
        <x:v>Coopération future et accords de groupe</x:v>
      </x:c>
      <x:c r="K4730" s="125" t="n">
        <x:v>11</x:v>
      </x:c>
    </x:row>
    <x:row r="4731" ht="44" customHeight="1">
      <x:c r="A4731" s="126" t="str">
        <x:v>D6-H-CNS-MP14-REPRISE---01</x:v>
      </x:c>
      <x:c r="B4731" s="127" t="str">
        <x:v>D6-H-CNS-MP14</x:v>
      </x:c>
      <x:c r="C4731" s="127" t="str">
        <x:v>REPRISE</x:v>
      </x:c>
      <x:c r="D4731" s="127" t="str">
        <x:v>-</x:v>
      </x:c>
      <x:c r="E4731" s="128" t="n">
        <x:v>1</x:v>
      </x:c>
      <x:c r="F4731" s="127" t="str">
        <x:v>Leka</x:v>
      </x:c>
      <x:c r="G4731" s="127" t="str">
        <x:v>La dernière pose stable est gardée. Le prochain opérateur reprend à partir d’elle.</x:v>
      </x:c>
      <x:c r="H4731" s="127" t="str">
        <x:v>Désigne l’étape encore inachevée sans répéter les gestes déjà validés.</x:v>
      </x:c>
      <x:c r="I4731" s="127" t="str">
        <x:v>Réinteraction volontaire après interruption ; état de l’action conservé.</x:v>
      </x:c>
      <x:c r="J4731" s="127" t="str">
        <x:v>Coopération future et accords de groupe</x:v>
      </x:c>
      <x:c r="K4731" s="130" t="n">
        <x:v>13</x:v>
      </x:c>
    </x:row>
    <x:row r="4732" ht="44" customHeight="1">
      <x:c r="A4732" s="121" t="str">
        <x:v>D6-H-CNS-MP14-CHOIX-A-01</x:v>
      </x:c>
      <x:c r="B4732" s="122" t="str">
        <x:v>D6-H-CNS-MP14</x:v>
      </x:c>
      <x:c r="C4732" s="122" t="str">
        <x:v>CHOIX</x:v>
      </x:c>
      <x:c r="D4732" s="122" t="str">
        <x:v>A</x:v>
      </x:c>
      <x:c r="E4732" s="123" t="n">
        <x:v>1</x:v>
      </x:c>
      <x:c r="F4732" s="122" t="str">
        <x:v>Joueur</x:v>
      </x:c>
      <x:c r="G4732" s="122" t="str">
        <x:v>Je manipule ; mon partenaire prépare le modèle.</x:v>
      </x:c>
      <x:c r="H4732" s="122" t="str">
        <x:v>Regarder la personne ou l’appui concerné ; intention, pas résultat.</x:v>
      </x:c>
      <x:c r="I4732" s="122" t="str">
        <x:v>Approche disponible dans l’état réel de la scène ; accord des personnes impliquées.</x:v>
      </x:c>
      <x:c r="J4732" s="122" t="str">
        <x:v>Coopération future et accords de groupe</x:v>
      </x:c>
      <x:c r="K4732" s="125" t="n">
        <x:v>8</x:v>
      </x:c>
    </x:row>
    <x:row r="4733" ht="44" customHeight="1">
      <x:c r="A4733" s="126" t="str">
        <x:v>D6-H-CNS-MP14-REPONSE-A-01</x:v>
      </x:c>
      <x:c r="B4733" s="127" t="str">
        <x:v>D6-H-CNS-MP14</x:v>
      </x:c>
      <x:c r="C4733" s="127" t="str">
        <x:v>REPONSE</x:v>
      </x:c>
      <x:c r="D4733" s="127" t="str">
        <x:v>A</x:v>
      </x:c>
      <x:c r="E4733" s="128" t="n">
        <x:v>1</x:v>
      </x:c>
      <x:c r="F4733" s="127" t="str">
        <x:v>Leka</x:v>
      </x:c>
      <x:c r="G4733" s="127" t="str">
        <x:v>Le modèle prend cette table. Rien ne bouge sous tes appuis pendant le geste.</x:v>
      </x:c>
      <x:c r="H4733" s="127" t="str">
        <x:v>Réponse au choix retenu ; les autres réponses ne sont pas jouées.</x:v>
      </x:c>
      <x:c r="I4733" s="127" t="str">
        <x:v>Approche disponible dans l’état réel de la scène ; accord des personnes impliquées.</x:v>
      </x:c>
      <x:c r="J4733" s="127" t="str">
        <x:v>Coopération future et accords de groupe</x:v>
      </x:c>
      <x:c r="K4733" s="130" t="n">
        <x:v>14</x:v>
      </x:c>
    </x:row>
    <x:row r="4734" ht="44" customHeight="1">
      <x:c r="A4734" s="121" t="str">
        <x:v>D6-H-CNS-MP14-CHOIX-B-01</x:v>
      </x:c>
      <x:c r="B4734" s="122" t="str">
        <x:v>D6-H-CNS-MP14</x:v>
      </x:c>
      <x:c r="C4734" s="122" t="str">
        <x:v>CHOIX</x:v>
      </x:c>
      <x:c r="D4734" s="122" t="str">
        <x:v>B</x:v>
      </x:c>
      <x:c r="E4734" s="123" t="n">
        <x:v>1</x:v>
      </x:c>
      <x:c r="F4734" s="122" t="str">
        <x:v>Joueur</x:v>
      </x:c>
      <x:c r="G4734" s="122" t="str">
        <x:v>Je lui laisse le poste au prochain arrêt stable.</x:v>
      </x:c>
      <x:c r="H4734" s="122" t="str">
        <x:v>Regarder la personne ou l’appui concerné ; intention, pas résultat.</x:v>
      </x:c>
      <x:c r="I4734" s="122" t="str">
        <x:v>Approche disponible dans l’état réel de la scène ; accord des personnes impliquées.</x:v>
      </x:c>
      <x:c r="J4734" s="122" t="str">
        <x:v>Coopération future et accords de groupe</x:v>
      </x:c>
      <x:c r="K4734" s="125" t="n">
        <x:v>9</x:v>
      </x:c>
    </x:row>
    <x:row r="4735" ht="44" customHeight="1">
      <x:c r="A4735" s="126" t="str">
        <x:v>D6-H-CNS-MP14-REPONSE-B-01</x:v>
      </x:c>
      <x:c r="B4735" s="127" t="str">
        <x:v>D6-H-CNS-MP14</x:v>
      </x:c>
      <x:c r="C4735" s="127" t="str">
        <x:v>REPONSE</x:v>
      </x:c>
      <x:c r="D4735" s="127" t="str">
        <x:v>B</x:v>
      </x:c>
      <x:c r="E4735" s="128" t="n">
        <x:v>1</x:v>
      </x:c>
      <x:c r="F4735" s="127" t="str">
        <x:v>Leka</x:v>
      </x:c>
      <x:c r="G4735" s="127" t="str">
        <x:v>Termine cette pose, puis écarte tes mains. Le relais commence seulement quand le support est stable.</x:v>
      </x:c>
      <x:c r="H4735" s="127" t="str">
        <x:v>Réponse au choix retenu ; les autres réponses ne sont pas jouées.</x:v>
      </x:c>
      <x:c r="I4735" s="127" t="str">
        <x:v>Approche disponible dans l’état réel de la scène ; accord des personnes impliquées.</x:v>
      </x:c>
      <x:c r="J4735" s="127" t="str">
        <x:v>Coopération future et accords de groupe</x:v>
      </x:c>
      <x:c r="K4735" s="130" t="n">
        <x:v>16</x:v>
      </x:c>
    </x:row>
    <x:row r="4736" ht="89" customHeight="1">
      <x:c r="A4736" s="121" t="str">
        <x:v>D6-H-CNS-MP16-OUV---01</x:v>
      </x:c>
      <x:c r="B4736" s="122" t="str">
        <x:v>D6-H-CNS-MP16</x:v>
      </x:c>
      <x:c r="C4736" s="122" t="str">
        <x:v>OUV</x:v>
      </x:c>
      <x:c r="D4736" s="122" t="str">
        <x:v>-</x:v>
      </x:c>
      <x:c r="E4736" s="123" t="n">
        <x:v>1</x:v>
      </x:c>
      <x:c r="F4736" s="122" t="str">
        <x:v>Ira</x:v>
      </x:c>
      <x:c r="G4736" s="122" t="str">
        <x:v>Ton invité peut essayer l’emplacement du modèle. Les matériaux et les originaux attendent encore ta décision.</x:v>
      </x:c>
      <x:c r="H4736" s="122" t="str">
        <x:v>Le locuteur regarde le détail matériel concerné ; clic bref ou inclinaison du masque, sans traduction lexicale inventée.</x:v>
      </x:c>
      <x:c r="I4736" s="122" t="str">
        <x:v>Le droit d’essai permet une prévisualisation réversible. ; Conception coopérative FUTURE, condition d’accès commune remplie ; participants réellement présents à un point de relève ; scène également adaptable au solo avec les PNJ disponibles.</x:v>
      </x:c>
      <x:c r="J4736" s="122" t="str">
        <x:v>Coopération future et accords de groupe</x:v>
      </x:c>
      <x:c r="K4736" s="125" t="n">
        <x:v>16</x:v>
      </x:c>
    </x:row>
    <x:row r="4737" ht="74" customHeight="1">
      <x:c r="A4737" s="126" t="str">
        <x:v>D6-H-CNS-MP16-SUCCES---01</x:v>
      </x:c>
      <x:c r="B4737" s="127" t="str">
        <x:v>D6-H-CNS-MP16</x:v>
      </x:c>
      <x:c r="C4737" s="127" t="str">
        <x:v>SUCCES</x:v>
      </x:c>
      <x:c r="D4737" s="127" t="str">
        <x:v>-</x:v>
      </x:c>
      <x:c r="E4737" s="128" t="n">
        <x:v>1</x:v>
      </x:c>
      <x:c r="F4737" s="127" t="str">
        <x:v>Ira</x:v>
      </x:c>
      <x:c r="G4737" s="127" t="str">
        <x:v>Le placement validé a été réalisé et le passage éprouvé.</x:v>
      </x:c>
      <x:c r="H4737" s="127" t="str">
        <x:v>Après le geste final réellement réussi ; regard ou main vers son résultat visible.</x:v>
      </x:c>
      <x:c r="I4737" s="127" t="str">
        <x:v>Résultat correspondant effectivement constaté ; remplace ou supprime la ligne si choix de refus/différé/observation. Ne jamais jouer une victoire non acquise.</x:v>
      </x:c>
      <x:c r="J4737" s="127" t="str">
        <x:v>Coopération future et accords de groupe</x:v>
      </x:c>
      <x:c r="K4737" s="130" t="n">
        <x:v>10</x:v>
      </x:c>
    </x:row>
    <x:row r="4738" ht="44" customHeight="1">
      <x:c r="A4738" s="121" t="str">
        <x:v>D6-H-CNS-MP16-ECHEC---01</x:v>
      </x:c>
      <x:c r="B4738" s="122" t="str">
        <x:v>D6-H-CNS-MP16</x:v>
      </x:c>
      <x:c r="C4738" s="122" t="str">
        <x:v>ECHEC</x:v>
      </x:c>
      <x:c r="D4738" s="122" t="str">
        <x:v>-</x:v>
      </x:c>
      <x:c r="E4738" s="123" t="n">
        <x:v>1</x:v>
      </x:c>
      <x:c r="F4738" s="122" t="str">
        <x:v>Ira</x:v>
      </x:c>
      <x:c r="G4738" s="122" t="str">
        <x:v>Le meuble ferme le seuil. Cette proposition ne peut pas devenir la disposition finale.</x:v>
      </x:c>
      <x:c r="H4738" s="122" t="str">
        <x:v>Au dernier état stable ; geste arrêté, aucune perte ou casse ajoutée par la réplique.</x:v>
      </x:c>
      <x:c r="I4738" s="122" t="str">
        <x:v>Échec ou blocage correspondant effectivement observé ; les dégâts, objets et positions persistent.</x:v>
      </x:c>
      <x:c r="J4738" s="122" t="str">
        <x:v>Coopération future et accords de groupe</x:v>
      </x:c>
      <x:c r="K4738" s="125" t="n">
        <x:v>14</x:v>
      </x:c>
    </x:row>
    <x:row r="4739" ht="44" customHeight="1">
      <x:c r="A4739" s="126" t="str">
        <x:v>D6-H-CNS-MP16-REPRISE---01</x:v>
      </x:c>
      <x:c r="B4739" s="127" t="str">
        <x:v>D6-H-CNS-MP16</x:v>
      </x:c>
      <x:c r="C4739" s="127" t="str">
        <x:v>REPRISE</x:v>
      </x:c>
      <x:c r="D4739" s="127" t="str">
        <x:v>-</x:v>
      </x:c>
      <x:c r="E4739" s="128" t="n">
        <x:v>1</x:v>
      </x:c>
      <x:c r="F4739" s="127" t="str">
        <x:v>Ira</x:v>
      </x:c>
      <x:c r="G4739" s="127" t="str">
        <x:v>L’essai est conservé ; aucune matière n’a encore été engagée pour sa simple vue.</x:v>
      </x:c>
      <x:c r="H4739" s="127" t="str">
        <x:v>Désigne l’étape encore inachevée sans répéter les gestes déjà validés.</x:v>
      </x:c>
      <x:c r="I4739" s="127" t="str">
        <x:v>Réinteraction volontaire après interruption ; état de l’action conservé.</x:v>
      </x:c>
      <x:c r="J4739" s="127" t="str">
        <x:v>Coopération future et accords de groupe</x:v>
      </x:c>
      <x:c r="K4739" s="130" t="n">
        <x:v>14</x:v>
      </x:c>
    </x:row>
    <x:row r="4740" ht="44" customHeight="1">
      <x:c r="A4740" s="121" t="str">
        <x:v>D6-H-CNS-MP16-CHOIX-A-01</x:v>
      </x:c>
      <x:c r="B4740" s="122" t="str">
        <x:v>D6-H-CNS-MP16</x:v>
      </x:c>
      <x:c r="C4740" s="122" t="str">
        <x:v>CHOIX</x:v>
      </x:c>
      <x:c r="D4740" s="122" t="str">
        <x:v>A</x:v>
      </x:c>
      <x:c r="E4740" s="123" t="n">
        <x:v>1</x:v>
      </x:c>
      <x:c r="F4740" s="122" t="str">
        <x:v>Joueur</x:v>
      </x:c>
      <x:c r="G4740" s="122" t="str">
        <x:v>Je lui laisse préparer une proposition réversible.</x:v>
      </x:c>
      <x:c r="H4740" s="122" t="str">
        <x:v>Regarder la personne ou l’appui concerné ; intention, pas résultat.</x:v>
      </x:c>
      <x:c r="I4740" s="122" t="str">
        <x:v>Approche disponible dans l’état réel de la scène ; accord des personnes impliquées.</x:v>
      </x:c>
      <x:c r="J4740" s="122" t="str">
        <x:v>Coopération future et accords de groupe</x:v>
      </x:c>
      <x:c r="K4740" s="125" t="n">
        <x:v>7</x:v>
      </x:c>
    </x:row>
    <x:row r="4741" ht="44" customHeight="1">
      <x:c r="A4741" s="126" t="str">
        <x:v>D6-H-CNS-MP16-REPONSE-A-01</x:v>
      </x:c>
      <x:c r="B4741" s="127" t="str">
        <x:v>D6-H-CNS-MP16</x:v>
      </x:c>
      <x:c r="C4741" s="127" t="str">
        <x:v>REPONSE</x:v>
      </x:c>
      <x:c r="D4741" s="127" t="str">
        <x:v>A</x:v>
      </x:c>
      <x:c r="E4741" s="128" t="n">
        <x:v>1</x:v>
      </x:c>
      <x:c r="F4741" s="127" t="str">
        <x:v>Ira</x:v>
      </x:c>
      <x:c r="G4741" s="127" t="str">
        <x:v>Je montre l’emprise. Le passage restera visible pendant ses essais.</x:v>
      </x:c>
      <x:c r="H4741" s="127" t="str">
        <x:v>Réponse au choix retenu ; les autres réponses ne sont pas jouées.</x:v>
      </x:c>
      <x:c r="I4741" s="127" t="str">
        <x:v>Approche disponible dans l’état réel de la scène ; accord des personnes impliquées.</x:v>
      </x:c>
      <x:c r="J4741" s="127" t="str">
        <x:v>Coopération future et accords de groupe</x:v>
      </x:c>
      <x:c r="K4741" s="130" t="n">
        <x:v>10</x:v>
      </x:c>
    </x:row>
    <x:row r="4742" ht="44" customHeight="1">
      <x:c r="A4742" s="121" t="str">
        <x:v>D6-H-CNS-MP16-CHOIX-B-01</x:v>
      </x:c>
      <x:c r="B4742" s="122" t="str">
        <x:v>D6-H-CNS-MP16</x:v>
      </x:c>
      <x:c r="C4742" s="122" t="str">
        <x:v>CHOIX</x:v>
      </x:c>
      <x:c r="D4742" s="122" t="str">
        <x:v>B</x:v>
      </x:c>
      <x:c r="E4742" s="123" t="n">
        <x:v>1</x:v>
      </x:c>
      <x:c r="F4742" s="122" t="str">
        <x:v>Joueur</x:v>
      </x:c>
      <x:c r="G4742" s="122" t="str">
        <x:v>Je valide seulement après avoir parcouru la pièce.</x:v>
      </x:c>
      <x:c r="H4742" s="122" t="str">
        <x:v>Regarder la personne ou l’appui concerné ; intention, pas résultat.</x:v>
      </x:c>
      <x:c r="I4742" s="122" t="str">
        <x:v>Approche disponible dans l’état réel de la scène ; accord des personnes impliquées.</x:v>
      </x:c>
      <x:c r="J4742" s="122" t="str">
        <x:v>Coopération future et accords de groupe</x:v>
      </x:c>
      <x:c r="K4742" s="125" t="n">
        <x:v>8</x:v>
      </x:c>
    </x:row>
    <x:row r="4743" ht="44" customHeight="1">
      <x:c r="A4743" s="126" t="str">
        <x:v>D6-H-CNS-MP16-REPONSE-B-01</x:v>
      </x:c>
      <x:c r="B4743" s="127" t="str">
        <x:v>D6-H-CNS-MP16</x:v>
      </x:c>
      <x:c r="C4743" s="127" t="str">
        <x:v>REPONSE</x:v>
      </x:c>
      <x:c r="D4743" s="127" t="str">
        <x:v>B</x:v>
      </x:c>
      <x:c r="E4743" s="128" t="n">
        <x:v>1</x:v>
      </x:c>
      <x:c r="F4743" s="127" t="str">
        <x:v>Ira</x:v>
      </x:c>
      <x:c r="G4743" s="127" t="str">
        <x:v>Fais le tour avec une charge témoin avant de fixer le meuble.</x:v>
      </x:c>
      <x:c r="H4743" s="127" t="str">
        <x:v>Réponse au choix retenu ; les autres réponses ne sont pas jouées.</x:v>
      </x:c>
      <x:c r="I4743" s="127" t="str">
        <x:v>Approche disponible dans l’état réel de la scène ; accord des personnes impliquées.</x:v>
      </x:c>
      <x:c r="J4743" s="127" t="str">
        <x:v>Coopération future et accords de groupe</x:v>
      </x:c>
      <x:c r="K4743" s="130" t="n">
        <x:v>12</x:v>
      </x:c>
    </x:row>
    <x:row r="4744" ht="89" customHeight="1">
      <x:c r="A4744" s="121" t="str">
        <x:v>D6-H-CNS-MP20-OUV---01</x:v>
      </x:c>
      <x:c r="B4744" s="122" t="str">
        <x:v>D6-H-CNS-MP20</x:v>
      </x:c>
      <x:c r="C4744" s="122" t="str">
        <x:v>OUV</x:v>
      </x:c>
      <x:c r="D4744" s="122" t="str">
        <x:v>-</x:v>
      </x:c>
      <x:c r="E4744" s="123" t="n">
        <x:v>1</x:v>
      </x:c>
      <x:c r="F4744" s="122" t="str">
        <x:v>Erek</x:v>
      </x:c>
      <x:c r="G4744" s="122" t="str">
        <x:v>Le partenaire arrive au point de relève prévu. Il doit voir où nous en sommes avant de repartir avec nous.</x:v>
      </x:c>
      <x:c r="H4744" s="122" t="str">
        <x:v>Le locuteur regarde le détail matériel concerné ; clic bref ou inclinaison du masque, sans traduction lexicale inventée.</x:v>
      </x:c>
      <x:c r="I4744" s="122" t="str">
        <x:v>Une arrivée est possible au sas ou à un point de relève prévu. ; Conception coopérative FUTURE, condition d’accès commune remplie ; participants réellement présents à un point de relève ; scène également adaptable au solo avec les PNJ disponibles.</x:v>
      </x:c>
      <x:c r="J4744" s="122" t="str">
        <x:v>Coopération future et accords de groupe</x:v>
      </x:c>
      <x:c r="K4744" s="125" t="n">
        <x:v>20</x:v>
      </x:c>
    </x:row>
    <x:row r="4745" ht="74" customHeight="1">
      <x:c r="A4745" s="126" t="str">
        <x:v>D6-H-CNS-MP20-SUCCES---01</x:v>
      </x:c>
      <x:c r="B4745" s="127" t="str">
        <x:v>D6-H-CNS-MP20</x:v>
      </x:c>
      <x:c r="C4745" s="127" t="str">
        <x:v>SUCCES</x:v>
      </x:c>
      <x:c r="D4745" s="127" t="str">
        <x:v>-</x:v>
      </x:c>
      <x:c r="E4745" s="128" t="n">
        <x:v>1</x:v>
      </x:c>
      <x:c r="F4745" s="127" t="str">
        <x:v>Erek</x:v>
      </x:c>
      <x:c r="G4745" s="127" t="str">
        <x:v>La relève a rejoint le groupe par le point prévu, avec son contexte et ses charges réelles.</x:v>
      </x:c>
      <x:c r="H4745" s="127" t="str">
        <x:v>Après le geste final réellement réussi ; regard ou main vers son résultat visible.</x:v>
      </x:c>
      <x:c r="I4745" s="127" t="str">
        <x:v>Résultat correspondant effectivement constaté ; remplace ou supprime la ligne si choix de refus/différé/observation. Ne jamais jouer une victoire non acquise.</x:v>
      </x:c>
      <x:c r="J4745" s="127" t="str">
        <x:v>Coopération future et accords de groupe</x:v>
      </x:c>
      <x:c r="K4745" s="130" t="n">
        <x:v>17</x:v>
      </x:c>
    </x:row>
    <x:row r="4746" ht="44" customHeight="1">
      <x:c r="A4746" s="121" t="str">
        <x:v>D6-H-CNS-MP20-ECHEC---01</x:v>
      </x:c>
      <x:c r="B4746" s="122" t="str">
        <x:v>D6-H-CNS-MP20</x:v>
      </x:c>
      <x:c r="C4746" s="122" t="str">
        <x:v>ECHEC</x:v>
      </x:c>
      <x:c r="D4746" s="122" t="str">
        <x:v>-</x:v>
      </x:c>
      <x:c r="E4746" s="123" t="n">
        <x:v>1</x:v>
      </x:c>
      <x:c r="F4746" s="122" t="str">
        <x:v>Erek</x:v>
      </x:c>
      <x:c r="G4746" s="122" t="str">
        <x:v>Cette arrivée ne correspond pas à un passage ouvert. La relève attend un autre point.</x:v>
      </x:c>
      <x:c r="H4746" s="122" t="str">
        <x:v>Au dernier état stable ; geste arrêté, aucune perte ou casse ajoutée par la réplique.</x:v>
      </x:c>
      <x:c r="I4746" s="122" t="str">
        <x:v>Échec ou blocage correspondant effectivement observé ; les dégâts, objets et positions persistent.</x:v>
      </x:c>
      <x:c r="J4746" s="122" t="str">
        <x:v>Coopération future et accords de groupe</x:v>
      </x:c>
      <x:c r="K4746" s="125" t="n">
        <x:v>15</x:v>
      </x:c>
    </x:row>
    <x:row r="4747" ht="44" customHeight="1">
      <x:c r="A4747" s="126" t="str">
        <x:v>D6-H-CNS-MP20-REPRISE---01</x:v>
      </x:c>
      <x:c r="B4747" s="127" t="str">
        <x:v>D6-H-CNS-MP20</x:v>
      </x:c>
      <x:c r="C4747" s="127" t="str">
        <x:v>REPRISE</x:v>
      </x:c>
      <x:c r="D4747" s="127" t="str">
        <x:v>-</x:v>
      </x:c>
      <x:c r="E4747" s="128" t="n">
        <x:v>1</x:v>
      </x:c>
      <x:c r="F4747" s="127" t="str">
        <x:v>Erek</x:v>
      </x:c>
      <x:c r="G4747" s="127" t="str">
        <x:v>L’accueil est fait. Il reste l’équipement réellement choisi et le départ ensemble.</x:v>
      </x:c>
      <x:c r="H4747" s="127" t="str">
        <x:v>Désigne l’étape encore inachevée sans répéter les gestes déjà validés.</x:v>
      </x:c>
      <x:c r="I4747" s="127" t="str">
        <x:v>Réinteraction volontaire après interruption ; état de l’action conservé.</x:v>
      </x:c>
      <x:c r="J4747" s="127" t="str">
        <x:v>Coopération future et accords de groupe</x:v>
      </x:c>
      <x:c r="K4747" s="130" t="n">
        <x:v>12</x:v>
      </x:c>
    </x:row>
    <x:row r="4748" ht="44" customHeight="1">
      <x:c r="A4748" s="121" t="str">
        <x:v>D6-H-CNS-MP20-CHOIX-A-01</x:v>
      </x:c>
      <x:c r="B4748" s="122" t="str">
        <x:v>D6-H-CNS-MP20</x:v>
      </x:c>
      <x:c r="C4748" s="122" t="str">
        <x:v>CHOIX</x:v>
      </x:c>
      <x:c r="D4748" s="122" t="str">
        <x:v>A</x:v>
      </x:c>
      <x:c r="E4748" s="123" t="n">
        <x:v>1</x:v>
      </x:c>
      <x:c r="F4748" s="122" t="str">
        <x:v>Joueur</x:v>
      </x:c>
      <x:c r="G4748" s="122" t="str">
        <x:v>Je lui montre les objectifs et le matériel disponible.</x:v>
      </x:c>
      <x:c r="H4748" s="122" t="str">
        <x:v>Regarder la personne ou l’appui concerné ; intention, pas résultat.</x:v>
      </x:c>
      <x:c r="I4748" s="122" t="str">
        <x:v>Approche disponible dans l’état réel de la scène ; accord des personnes impliquées.</x:v>
      </x:c>
      <x:c r="J4748" s="122" t="str">
        <x:v>Coopération future et accords de groupe</x:v>
      </x:c>
      <x:c r="K4748" s="125" t="n">
        <x:v>9</x:v>
      </x:c>
    </x:row>
    <x:row r="4749" ht="44" customHeight="1">
      <x:c r="A4749" s="126" t="str">
        <x:v>D6-H-CNS-MP20-REPONSE-A-01</x:v>
      </x:c>
      <x:c r="B4749" s="127" t="str">
        <x:v>D6-H-CNS-MP20</x:v>
      </x:c>
      <x:c r="C4749" s="127" t="str">
        <x:v>REPONSE</x:v>
      </x:c>
      <x:c r="D4749" s="127" t="str">
        <x:v>A</x:v>
      </x:c>
      <x:c r="E4749" s="128" t="n">
        <x:v>1</x:v>
      </x:c>
      <x:c r="F4749" s="127" t="str">
        <x:v>Erek</x:v>
      </x:c>
      <x:c r="G4749" s="127" t="str">
        <x:v>Il prendra seulement ce qui est présent ici et accepté pour son rôle.</x:v>
      </x:c>
      <x:c r="H4749" s="127" t="str">
        <x:v>Réponse au choix retenu ; les autres réponses ne sont pas jouées.</x:v>
      </x:c>
      <x:c r="I4749" s="127" t="str">
        <x:v>Approche disponible dans l’état réel de la scène ; accord des personnes impliquées.</x:v>
      </x:c>
      <x:c r="J4749" s="127" t="str">
        <x:v>Coopération future et accords de groupe</x:v>
      </x:c>
      <x:c r="K4749" s="130" t="n">
        <x:v>13</x:v>
      </x:c>
    </x:row>
    <x:row r="4750" ht="44" customHeight="1">
      <x:c r="A4750" s="121" t="str">
        <x:v>D6-H-CNS-MP20-CHOIX-B-01</x:v>
      </x:c>
      <x:c r="B4750" s="122" t="str">
        <x:v>D6-H-CNS-MP20</x:v>
      </x:c>
      <x:c r="C4750" s="122" t="str">
        <x:v>CHOIX</x:v>
      </x:c>
      <x:c r="D4750" s="122" t="str">
        <x:v>B</x:v>
      </x:c>
      <x:c r="E4750" s="123" t="n">
        <x:v>1</x:v>
      </x:c>
      <x:c r="F4750" s="122" t="str">
        <x:v>Joueur</x:v>
      </x:c>
      <x:c r="G4750" s="122" t="str">
        <x:v>Il attend la prochaine relève compatible.</x:v>
      </x:c>
      <x:c r="H4750" s="122" t="str">
        <x:v>Regarder la personne ou l’appui concerné ; intention, pas résultat.</x:v>
      </x:c>
      <x:c r="I4750" s="122" t="str">
        <x:v>Approche disponible dans l’état réel de la scène ; accord des personnes impliquées.</x:v>
      </x:c>
      <x:c r="J4750" s="122" t="str">
        <x:v>Coopération future et accords de groupe</x:v>
      </x:c>
      <x:c r="K4750" s="125" t="n">
        <x:v>6</x:v>
      </x:c>
    </x:row>
    <x:row r="4751" ht="44" customHeight="1">
      <x:c r="A4751" s="126" t="str">
        <x:v>D6-H-CNS-MP20-REPONSE-B-01</x:v>
      </x:c>
      <x:c r="B4751" s="127" t="str">
        <x:v>D6-H-CNS-MP20</x:v>
      </x:c>
      <x:c r="C4751" s="127" t="str">
        <x:v>REPONSE</x:v>
      </x:c>
      <x:c r="D4751" s="127" t="str">
        <x:v>B</x:v>
      </x:c>
      <x:c r="E4751" s="128" t="n">
        <x:v>1</x:v>
      </x:c>
      <x:c r="F4751" s="127" t="str">
        <x:v>Erek</x:v>
      </x:c>
      <x:c r="G4751" s="127" t="str">
        <x:v>Je lui garde ce point de rendez-vous. Il n’apparaîtra pas au milieu du combat.</x:v>
      </x:c>
      <x:c r="H4751" s="127" t="str">
        <x:v>Réponse au choix retenu ; les autres réponses ne sont pas jouées.</x:v>
      </x:c>
      <x:c r="I4751" s="127" t="str">
        <x:v>Approche disponible dans l’état réel de la scène ; accord des personnes impliquées.</x:v>
      </x:c>
      <x:c r="J4751" s="127" t="str">
        <x:v>Coopération future et accords de groupe</x:v>
      </x:c>
      <x:c r="K4751" s="130" t="n">
        <x:v>14</x:v>
      </x:c>
    </x:row>
    <x:row r="4752" ht="104" customHeight="1">
      <x:c r="A4752" s="121" t="str">
        <x:v>D6-H-CNS-MP21-OUV---01</x:v>
      </x:c>
      <x:c r="B4752" s="122" t="str">
        <x:v>D6-H-CNS-MP21</x:v>
      </x:c>
      <x:c r="C4752" s="122" t="str">
        <x:v>OUV</x:v>
      </x:c>
      <x:c r="D4752" s="122" t="str">
        <x:v>-</x:v>
      </x:c>
      <x:c r="E4752" s="123" t="n">
        <x:v>1</x:v>
      </x:c>
      <x:c r="F4752" s="122" t="str">
        <x:v>Mera</x:v>
      </x:c>
      <x:c r="G4752" s="122" t="str">
        <x:v>Il quitte le groupe à cette halte. Ses actes resteront dans nos récits ; ses biens doivent retrouver leur garde.</x:v>
      </x:c>
      <x:c r="H4752" s="122" t="str">
        <x:v>Le locuteur regarde le détail matériel concerné ; clic bref ou inclinaison du masque, sans traduction lexicale inventée.</x:v>
      </x:c>
      <x:c r="I4752" s="122" t="str">
        <x:v>Le membre récupère ses biens et clôt les prêts selon les accords existants. ; Conception coopérative FUTURE, condition d’accès commune remplie ; participants réellement présents à un point de relève ; scène également adaptable au solo avec les PNJ disponibles.</x:v>
      </x:c>
      <x:c r="J4752" s="122" t="str">
        <x:v>Coopération future et accords de groupe</x:v>
      </x:c>
      <x:c r="K4752" s="125" t="n">
        <x:v>20</x:v>
      </x:c>
    </x:row>
    <x:row r="4753" ht="74" customHeight="1">
      <x:c r="A4753" s="126" t="str">
        <x:v>D6-H-CNS-MP21-SUCCES---01</x:v>
      </x:c>
      <x:c r="B4753" s="127" t="str">
        <x:v>D6-H-CNS-MP21</x:v>
      </x:c>
      <x:c r="C4753" s="127" t="str">
        <x:v>SUCCES</x:v>
      </x:c>
      <x:c r="D4753" s="127" t="str">
        <x:v>-</x:v>
      </x:c>
      <x:c r="E4753" s="128" t="n">
        <x:v>1</x:v>
      </x:c>
      <x:c r="F4753" s="127" t="str">
        <x:v>Mera</x:v>
      </x:c>
      <x:c r="G4753" s="127" t="str">
        <x:v>La séparation a suivi les accords ; les contributions anciennes restent attribuées.</x:v>
      </x:c>
      <x:c r="H4753" s="127" t="str">
        <x:v>Après le geste final réellement réussi ; regard ou main vers son résultat visible.</x:v>
      </x:c>
      <x:c r="I4753" s="127" t="str">
        <x:v>Résultat correspondant effectivement constaté ; remplace ou supprime la ligne si choix de refus/différé/observation. Ne jamais jouer une victoire non acquise.</x:v>
      </x:c>
      <x:c r="J4753" s="127" t="str">
        <x:v>Coopération future et accords de groupe</x:v>
      </x:c>
      <x:c r="K4753" s="130" t="n">
        <x:v>12</x:v>
      </x:c>
    </x:row>
    <x:row r="4754" ht="44" customHeight="1">
      <x:c r="A4754" s="121" t="str">
        <x:v>D6-H-CNS-MP21-ECHEC---01</x:v>
      </x:c>
      <x:c r="B4754" s="122" t="str">
        <x:v>D6-H-CNS-MP21</x:v>
      </x:c>
      <x:c r="C4754" s="122" t="str">
        <x:v>ECHEC</x:v>
      </x:c>
      <x:c r="D4754" s="122" t="str">
        <x:v>-</x:v>
      </x:c>
      <x:c r="E4754" s="123" t="n">
        <x:v>1</x:v>
      </x:c>
      <x:c r="F4754" s="122" t="str">
        <x:v>Mera</x:v>
      </x:c>
      <x:c r="G4754" s="122" t="str">
        <x:v>Cet objet attend encore la clôture de son prêt. Nous ne le donnons pas à un autre.</x:v>
      </x:c>
      <x:c r="H4754" s="122" t="str">
        <x:v>Au dernier état stable ; geste arrêté, aucune perte ou casse ajoutée par la réplique.</x:v>
      </x:c>
      <x:c r="I4754" s="122" t="str">
        <x:v>Échec ou blocage correspondant effectivement observé ; les dégâts, objets et positions persistent.</x:v>
      </x:c>
      <x:c r="J4754" s="122" t="str">
        <x:v>Coopération future et accords de groupe</x:v>
      </x:c>
      <x:c r="K4754" s="125" t="n">
        <x:v>17</x:v>
      </x:c>
    </x:row>
    <x:row r="4755" ht="44" customHeight="1">
      <x:c r="A4755" s="126" t="str">
        <x:v>D6-H-CNS-MP21-REPRISE---01</x:v>
      </x:c>
      <x:c r="B4755" s="127" t="str">
        <x:v>D6-H-CNS-MP21</x:v>
      </x:c>
      <x:c r="C4755" s="127" t="str">
        <x:v>REPRISE</x:v>
      </x:c>
      <x:c r="D4755" s="127" t="str">
        <x:v>-</x:v>
      </x:c>
      <x:c r="E4755" s="128" t="n">
        <x:v>1</x:v>
      </x:c>
      <x:c r="F4755" s="127" t="str">
        <x:v>Mera</x:v>
      </x:c>
      <x:c r="G4755" s="127" t="str">
        <x:v>Les premiers biens sont rendus. Reprenons les seuls prêts encore ouverts.</x:v>
      </x:c>
      <x:c r="H4755" s="127" t="str">
        <x:v>Désigne l’étape encore inachevée sans répéter les gestes déjà validés.</x:v>
      </x:c>
      <x:c r="I4755" s="127" t="str">
        <x:v>Réinteraction volontaire après interruption ; état de l’action conservé.</x:v>
      </x:c>
      <x:c r="J4755" s="127" t="str">
        <x:v>Coopération future et accords de groupe</x:v>
      </x:c>
      <x:c r="K4755" s="130" t="n">
        <x:v>11</x:v>
      </x:c>
    </x:row>
    <x:row r="4756" ht="44" customHeight="1">
      <x:c r="A4756" s="121" t="str">
        <x:v>D6-H-CNS-MP21-CHOIX-A-01</x:v>
      </x:c>
      <x:c r="B4756" s="122" t="str">
        <x:v>D6-H-CNS-MP21</x:v>
      </x:c>
      <x:c r="C4756" s="122" t="str">
        <x:v>CHOIX</x:v>
      </x:c>
      <x:c r="D4756" s="122" t="str">
        <x:v>A</x:v>
      </x:c>
      <x:c r="E4756" s="123" t="n">
        <x:v>1</x:v>
      </x:c>
      <x:c r="F4756" s="122" t="str">
        <x:v>Joueur</x:v>
      </x:c>
      <x:c r="G4756" s="122" t="str">
        <x:v>Nous parcourons les prêts et rendons les biens personnels.</x:v>
      </x:c>
      <x:c r="H4756" s="122" t="str">
        <x:v>Regarder la personne ou l’appui concerné ; intention, pas résultat.</x:v>
      </x:c>
      <x:c r="I4756" s="122" t="str">
        <x:v>Approche disponible dans l’état réel de la scène ; accord des personnes impliquées.</x:v>
      </x:c>
      <x:c r="J4756" s="122" t="str">
        <x:v>Coopération future et accords de groupe</x:v>
      </x:c>
      <x:c r="K4756" s="125" t="n">
        <x:v>9</x:v>
      </x:c>
    </x:row>
    <x:row r="4757" ht="44" customHeight="1">
      <x:c r="A4757" s="126" t="str">
        <x:v>D6-H-CNS-MP21-REPONSE-A-01</x:v>
      </x:c>
      <x:c r="B4757" s="127" t="str">
        <x:v>D6-H-CNS-MP21</x:v>
      </x:c>
      <x:c r="C4757" s="127" t="str">
        <x:v>REPONSE</x:v>
      </x:c>
      <x:c r="D4757" s="127" t="str">
        <x:v>A</x:v>
      </x:c>
      <x:c r="E4757" s="128" t="n">
        <x:v>1</x:v>
      </x:c>
      <x:c r="F4757" s="127" t="str">
        <x:v>Mera</x:v>
      </x:c>
      <x:c r="G4757" s="127" t="str">
        <x:v>Chaque objet rejoint son détenteur par le trajet de sortie.</x:v>
      </x:c>
      <x:c r="H4757" s="127" t="str">
        <x:v>Réponse au choix retenu ; les autres réponses ne sont pas jouées.</x:v>
      </x:c>
      <x:c r="I4757" s="127" t="str">
        <x:v>Approche disponible dans l’état réel de la scène ; accord des personnes impliquées.</x:v>
      </x:c>
      <x:c r="J4757" s="127" t="str">
        <x:v>Coopération future et accords de groupe</x:v>
      </x:c>
      <x:c r="K4757" s="130" t="n">
        <x:v>10</x:v>
      </x:c>
    </x:row>
    <x:row r="4758" ht="44" customHeight="1">
      <x:c r="A4758" s="121" t="str">
        <x:v>D6-H-CNS-MP21-CHOIX-B-01</x:v>
      </x:c>
      <x:c r="B4758" s="122" t="str">
        <x:v>D6-H-CNS-MP21</x:v>
      </x:c>
      <x:c r="C4758" s="122" t="str">
        <x:v>CHOIX</x:v>
      </x:c>
      <x:c r="D4758" s="122" t="str">
        <x:v>B</x:v>
      </x:c>
      <x:c r="E4758" s="123" t="n">
        <x:v>1</x:v>
      </x:c>
      <x:c r="F4758" s="122" t="str">
        <x:v>Joueur</x:v>
      </x:c>
      <x:c r="G4758" s="122" t="str">
        <x:v>Nous appliquons la garde commune déjà convenue pour les prises partagées.</x:v>
      </x:c>
      <x:c r="H4758" s="122" t="str">
        <x:v>Regarder la personne ou l’appui concerné ; intention, pas résultat.</x:v>
      </x:c>
      <x:c r="I4758" s="122" t="str">
        <x:v>Approche disponible dans l’état réel de la scène ; accord des personnes impliquées.</x:v>
      </x:c>
      <x:c r="J4758" s="122" t="str">
        <x:v>Coopération future et accords de groupe</x:v>
      </x:c>
      <x:c r="K4758" s="125" t="n">
        <x:v>11</x:v>
      </x:c>
    </x:row>
    <x:row r="4759" ht="44" customHeight="1">
      <x:c r="A4759" s="126" t="str">
        <x:v>D6-H-CNS-MP21-REPONSE-B-01</x:v>
      </x:c>
      <x:c r="B4759" s="127" t="str">
        <x:v>D6-H-CNS-MP21</x:v>
      </x:c>
      <x:c r="C4759" s="127" t="str">
        <x:v>REPONSE</x:v>
      </x:c>
      <x:c r="D4759" s="127" t="str">
        <x:v>B</x:v>
      </x:c>
      <x:c r="E4759" s="128" t="n">
        <x:v>1</x:v>
      </x:c>
      <x:c r="F4759" s="127" t="str">
        <x:v>Orek</x:v>
      </x:c>
      <x:c r="G4759" s="127" t="str">
        <x:v>Je montre cet accord avant la manutention. Le départ ne l’invente pas après coup.</x:v>
      </x:c>
      <x:c r="H4759" s="127" t="str">
        <x:v>Réponse au choix retenu ; les autres réponses ne sont pas jouées.</x:v>
      </x:c>
      <x:c r="I4759" s="127" t="str">
        <x:v>Approche disponible dans l’état réel de la scène ; accord des personnes impliquées.</x:v>
      </x:c>
      <x:c r="J4759" s="127" t="str">
        <x:v>Coopération future et accords de groupe</x:v>
      </x:c>
      <x:c r="K4759" s="130" t="n">
        <x:v>14</x:v>
      </x:c>
    </x:row>
    <x:row r="4760" ht="134" customHeight="1">
      <x:c r="A4760" s="121" t="str">
        <x:v>D6-C-R2-M001-OUV---01</x:v>
      </x:c>
      <x:c r="B4760" s="122" t="str">
        <x:v>D6-C-R2-M001</x:v>
      </x:c>
      <x:c r="C4760" s="122" t="str">
        <x:v>OUV</x:v>
      </x:c>
      <x:c r="D4760" s="122" t="str">
        <x:v>-</x:v>
      </x:c>
      <x:c r="E4760" s="123" t="n">
        <x:v>1</x:v>
      </x:c>
      <x:c r="F4760" s="122" t="str">
        <x:v>Saar</x:v>
      </x:c>
      <x:c r="G4760" s="122" t="str">
        <x:v>Le loquet a cédé. Prends l’outil près de toi. Tov doit sortir de cette cour.</x:v>
      </x:c>
      <x:c r="H4760" s="122" t="str">
        <x:v>Le locuteur désigne l’appui ou l’objet présent ; laisse le déplacement se jouer.</x:v>
      </x:c>
      <x:c r="I4760" s="122" t="str">
        <x:v>Nouvelle partie ; voie choisie ; aucune victoire préalable.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J4760" s="122" t="str">
        <x:v>Campagne commune</x:v>
      </x:c>
      <x:c r="K4760" s="125" t="n">
        <x:v>15</x:v>
      </x:c>
    </x:row>
    <x:row r="4761" ht="74" customHeight="1">
      <x:c r="A4761" s="126" t="str">
        <x:v>D6-C-R2-M001-SUCCES---01</x:v>
      </x:c>
      <x:c r="B4761" s="127" t="str">
        <x:v>D6-C-R2-M001</x:v>
      </x:c>
      <x:c r="C4761" s="127" t="str">
        <x:v>SUCCES</x:v>
      </x:c>
      <x:c r="D4761" s="127" t="str">
        <x:v>-</x:v>
      </x:c>
      <x:c r="E4761" s="128" t="n">
        <x:v>1</x:v>
      </x:c>
      <x:c r="F4761" s="127" t="str">
        <x:v>Saar</x:v>
      </x:c>
      <x:c r="G4761" s="127" t="str">
        <x:v>Elle est contenue. Regarde Tov : il tient debout.</x:v>
      </x:c>
      <x:c r="H4761" s="127" t="str">
        <x:v>Le locuteur désigne l’appui ou l’objet présent ; laisse le déplacement se jouer.</x:v>
      </x:c>
      <x:c r="I4761" s="127" t="str">
        <x:v>Résultat correspondant effectivement constaté ; remplace ou supprime la ligne si choix de refus/différé/observation. Ne jamais jouer une victoire non acquise.</x:v>
      </x:c>
      <x:c r="J4761" s="127" t="str">
        <x:v>Campagne commune</x:v>
      </x:c>
      <x:c r="K4761" s="130" t="n">
        <x:v>9</x:v>
      </x:c>
    </x:row>
    <x:row r="4762" ht="44" customHeight="1">
      <x:c r="A4762" s="121" t="str">
        <x:v>D6-C-R2-M001-ECHEC---01</x:v>
      </x:c>
      <x:c r="B4762" s="122" t="str">
        <x:v>D6-C-R2-M001</x:v>
      </x:c>
      <x:c r="C4762" s="122" t="str">
        <x:v>ECHEC</x:v>
      </x:c>
      <x:c r="D4762" s="122" t="str">
        <x:v>-</x:v>
      </x:c>
      <x:c r="E4762" s="123" t="n">
        <x:v>1</x:v>
      </x:c>
      <x:c r="F4762" s="122" t="str">
        <x:v>Saar</x:v>
      </x:c>
      <x:c r="G4762" s="122" t="str">
        <x:v>Recule derrière le pilier. L’outil se remplace ; toi, non.</x:v>
      </x:c>
      <x:c r="H4762" s="122" t="str">
        <x:v>Retrait de l’appui dangereux ou suspension du geste ; aucun reset de l’état.</x:v>
      </x:c>
      <x:c r="I4762" s="122" t="str">
        <x:v>Échec ou blocage correspondant effectivement observé ; les dégâts, objets et positions persistent.</x:v>
      </x:c>
      <x:c r="J4762" s="122" t="str">
        <x:v>Campagne commune</x:v>
      </x:c>
      <x:c r="K4762" s="125" t="n">
        <x:v>10</x:v>
      </x:c>
    </x:row>
    <x:row r="4763" ht="44" customHeight="1">
      <x:c r="A4763" s="126" t="str">
        <x:v>D6-C-R2-M001-REPRISE---01</x:v>
      </x:c>
      <x:c r="B4763" s="127" t="str">
        <x:v>D6-C-R2-M001</x:v>
      </x:c>
      <x:c r="C4763" s="127" t="str">
        <x:v>REPRISE</x:v>
      </x:c>
      <x:c r="D4763" s="127" t="str">
        <x:v>-</x:v>
      </x:c>
      <x:c r="E4763" s="128" t="n">
        <x:v>1</x:v>
      </x:c>
      <x:c r="F4763" s="127" t="str">
        <x:v>Saar</x:v>
      </x:c>
      <x:c r="G4763" s="127" t="str">
        <x:v>Le filet est encore ouvert à gauche. C’est là que nous reprenons.</x:v>
      </x:c>
      <x:c r="H4763" s="127" t="str">
        <x:v>Regard sur le dernier repère conservé ; attendre la main du joueur.</x:v>
      </x:c>
      <x:c r="I4763" s="127" t="str">
        <x:v>Réinteraction volontaire après interruption ; état de l’action conservé.</x:v>
      </x:c>
      <x:c r="J4763" s="127" t="str">
        <x:v>Campagne commune</x:v>
      </x:c>
      <x:c r="K4763" s="130" t="n">
        <x:v>12</x:v>
      </x:c>
    </x:row>
    <x:row r="4764" ht="44" customHeight="1">
      <x:c r="A4764" s="121" t="str">
        <x:v>D6-C-R2-M001-CHOIX-A-01</x:v>
      </x:c>
      <x:c r="B4764" s="122" t="str">
        <x:v>D6-C-R2-M001</x:v>
      </x:c>
      <x:c r="C4764" s="122" t="str">
        <x:v>CHOIX</x:v>
      </x:c>
      <x:c r="D4764" s="122" t="str">
        <x:v>A</x:v>
      </x:c>
      <x:c r="E4764" s="123" t="n">
        <x:v>1</x:v>
      </x:c>
      <x:c r="F4764" s="122" t="str">
        <x:v>Joueur</x:v>
      </x:c>
      <x:c r="G4764" s="122" t="str">
        <x:v>Je l’attire vers moi.</x:v>
      </x:c>
      <x:c r="H4764" s="122" t="str">
        <x:v>Regarder la personne ou l’appui concerné ; intention, pas résultat.</x:v>
      </x:c>
      <x:c r="I4764" s="122" t="str">
        <x:v>Accès V5 et interlocuteur disponible ; possibilité réelle de l’approche choisie.</x:v>
      </x:c>
      <x:c r="J4764" s="122" t="str">
        <x:v>Campagne commune</x:v>
      </x:c>
      <x:c r="K4764" s="125" t="n">
        <x:v>4</x:v>
      </x:c>
    </x:row>
    <x:row r="4765" ht="44" customHeight="1">
      <x:c r="A4765" s="126" t="str">
        <x:v>D6-C-R2-M001-REPONSE-A-01</x:v>
      </x:c>
      <x:c r="B4765" s="127" t="str">
        <x:v>D6-C-R2-M001</x:v>
      </x:c>
      <x:c r="C4765" s="127" t="str">
        <x:v>REPONSE</x:v>
      </x:c>
      <x:c r="D4765" s="127" t="str">
        <x:v>A</x:v>
      </x:c>
      <x:c r="E4765" s="128" t="n">
        <x:v>1</x:v>
      </x:c>
      <x:c r="F4765" s="127" t="str">
        <x:v>Saar</x:v>
      </x:c>
      <x:c r="G4765" s="127" t="str">
        <x:v>Garde le filet derrière elle. Je prends l’autre côté.</x:v>
      </x:c>
      <x:c r="H4765" s="127" t="str">
        <x:v>Réponse au choix retenu ; les autres réponses ne sont pas jouées.</x:v>
      </x:c>
      <x:c r="I4765" s="127" t="str">
        <x:v>Accès V5 et interlocuteur disponible ; possibilité réelle de l’approche choisie.</x:v>
      </x:c>
      <x:c r="J4765" s="127" t="str">
        <x:v>Campagne commune</x:v>
      </x:c>
      <x:c r="K4765" s="130" t="n">
        <x:v>9</x:v>
      </x:c>
    </x:row>
    <x:row r="4766" ht="104" customHeight="1">
      <x:c r="A4766" s="121" t="str">
        <x:v>D6-C-R2-M001-CHOIX-B-01</x:v>
      </x:c>
      <x:c r="B4766" s="122" t="str">
        <x:v>D6-C-R2-M001</x:v>
      </x:c>
      <x:c r="C4766" s="122" t="str">
        <x:v>CHOIX</x:v>
      </x:c>
      <x:c r="D4766" s="122" t="str">
        <x:v>B</x:v>
      </x:c>
      <x:c r="E4766" s="123" t="n">
        <x:v>1</x:v>
      </x:c>
      <x:c r="F4766" s="122" t="str">
        <x:v>Joueur</x:v>
      </x:c>
      <x:c r="G4766" s="122" t="str">
        <x:v>Je déplace le filet.</x:v>
      </x:c>
      <x:c r="H4766" s="122" t="str">
        <x:v>Regarder la personne ou l’appui concerné ; intention, pas résultat.</x:v>
      </x:c>
      <x:c r="I4766" s="122" t="str">
        <x:v>Lire les conditions V5 ; aucun objet ou PNJ supposé présent. Refuser ou différer suspend l’objectif au lieu de le déclarer réussi. Yena vivant, identifié et réellement disponible au lieu annoncé ; sinon ne pas proposer cette option nommée et ne pas attribuer son action à un personnage absent.</x:v>
      </x:c>
      <x:c r="J4766" s="122" t="str">
        <x:v>Campagne commune</x:v>
      </x:c>
      <x:c r="K4766" s="125" t="n">
        <x:v>4</x:v>
      </x:c>
    </x:row>
    <x:row r="4767" ht="104" customHeight="1">
      <x:c r="A4767" s="126" t="str">
        <x:v>D6-C-R2-M001-REPONSE-B-01</x:v>
      </x:c>
      <x:c r="B4767" s="127" t="str">
        <x:v>D6-C-R2-M001</x:v>
      </x:c>
      <x:c r="C4767" s="127" t="str">
        <x:v>REPONSE</x:v>
      </x:c>
      <x:c r="D4767" s="127" t="str">
        <x:v>B</x:v>
      </x:c>
      <x:c r="E4767" s="128" t="n">
        <x:v>1</x:v>
      </x:c>
      <x:c r="F4767" s="127" t="str">
        <x:v>Saar</x:v>
      </x:c>
      <x:c r="G4767" s="127" t="str">
        <x:v>Attends que Yena libère la corde. Ensuite, tire.</x:v>
      </x:c>
      <x:c r="H4767" s="127" t="str">
        <x:v>Réponse au choix retenu ; les autres réponses ne sont pas jouées.</x:v>
      </x:c>
      <x:c r="I4767" s="127" t="str">
        <x:v>Lire les conditions V5 ; aucun objet ou PNJ supposé présent. Refuser ou différer suspend l’objectif au lieu de le déclarer réussi. Yena vivant, identifié et réellement disponible au lieu annoncé ; sinon ne pas proposer cette option nommée et ne pas attribuer son action à un personnage absent.</x:v>
      </x:c>
      <x:c r="J4767" s="127" t="str">
        <x:v>Campagne commune</x:v>
      </x:c>
      <x:c r="K4767" s="130" t="n">
        <x:v>8</x:v>
      </x:c>
    </x:row>
    <x:row r="4768" ht="134" customHeight="1">
      <x:c r="A4768" s="121" t="str">
        <x:v>D6-C-R2-M002-OUV---01</x:v>
      </x:c>
      <x:c r="B4768" s="122" t="str">
        <x:v>D6-C-R2-M002</x:v>
      </x:c>
      <x:c r="C4768" s="122" t="str">
        <x:v>OUV</x:v>
      </x:c>
      <x:c r="D4768" s="122" t="str">
        <x:v>-</x:v>
      </x:c>
      <x:c r="E4768" s="123" t="n">
        <x:v>1</x:v>
      </x:c>
      <x:c r="F4768" s="122" t="str">
        <x:v>Saar</x:v>
      </x:c>
      <x:c r="G4768" s="122" t="str">
        <x:v>Avant de parler de courage, vérifie tes mains. Puis regarde celles des autres.</x:v>
      </x:c>
      <x:c r="H4768" s="122" t="str">
        <x:v>Le locuteur désigne l’appui ou l’objet présent ; laisse le déplacement se jouer.</x:v>
      </x:c>
      <x:c r="I4768" s="122" t="str">
        <x:v>R2-M001 résolue, résultat conservé.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J4768" s="122" t="str">
        <x:v>Campagne commune</x:v>
      </x:c>
      <x:c r="K4768" s="125" t="n">
        <x:v>13</x:v>
      </x:c>
    </x:row>
    <x:row r="4769" ht="74" customHeight="1">
      <x:c r="A4769" s="126" t="str">
        <x:v>D6-C-R2-M002-SUCCES---01</x:v>
      </x:c>
      <x:c r="B4769" s="127" t="str">
        <x:v>D6-C-R2-M002</x:v>
      </x:c>
      <x:c r="C4769" s="127" t="str">
        <x:v>SUCCES</x:v>
      </x:c>
      <x:c r="D4769" s="127" t="str">
        <x:v>-</x:v>
      </x:c>
      <x:c r="E4769" s="128" t="n">
        <x:v>1</x:v>
      </x:c>
      <x:c r="F4769" s="127" t="str">
        <x:v>Saar</x:v>
      </x:c>
      <x:c r="G4769" s="127" t="str">
        <x:v>Nous avons tout repris. Maintenant, dis-moi ce que tu as vu.</x:v>
      </x:c>
      <x:c r="H4769" s="127" t="str">
        <x:v>Le locuteur désigne l’appui ou l’objet présent ; laisse le déplacement se jouer.</x:v>
      </x:c>
      <x:c r="I4769" s="127" t="str">
        <x:v>Résultat correspondant effectivement constaté ; remplace ou supprime la ligne si choix de refus/différé/observation. Ne jamais jouer une victoire non acquise.</x:v>
      </x:c>
      <x:c r="J4769" s="127" t="str">
        <x:v>Campagne commune</x:v>
      </x:c>
      <x:c r="K4769" s="130" t="n">
        <x:v>11</x:v>
      </x:c>
    </x:row>
    <x:row r="4770" ht="44" customHeight="1">
      <x:c r="A4770" s="121" t="str">
        <x:v>D6-C-R2-M002-ECHEC---01</x:v>
      </x:c>
      <x:c r="B4770" s="122" t="str">
        <x:v>D6-C-R2-M002</x:v>
      </x:c>
      <x:c r="C4770" s="122" t="str">
        <x:v>ECHEC</x:v>
      </x:c>
      <x:c r="D4770" s="122" t="str">
        <x:v>-</x:v>
      </x:c>
      <x:c r="E4770" s="123" t="n">
        <x:v>1</x:v>
      </x:c>
      <x:c r="F4770" s="122" t="str">
        <x:v>Saar</x:v>
      </x:c>
      <x:c r="G4770" s="122" t="str">
        <x:v>Ce nœud tire de travers. Desserre-le avant de porter.</x:v>
      </x:c>
      <x:c r="H4770" s="122" t="str">
        <x:v>Retrait de l’appui dangereux ou suspension du geste ; aucun reset de l’état.</x:v>
      </x:c>
      <x:c r="I4770" s="122" t="str">
        <x:v>Échec ou blocage correspondant effectivement observé ; les dégâts, objets et positions persistent.</x:v>
      </x:c>
      <x:c r="J4770" s="122" t="str">
        <x:v>Campagne commune</x:v>
      </x:c>
      <x:c r="K4770" s="125" t="n">
        <x:v>9</x:v>
      </x:c>
    </x:row>
    <x:row r="4771" ht="44" customHeight="1">
      <x:c r="A4771" s="126" t="str">
        <x:v>D6-C-R2-M002-REPRISE---01</x:v>
      </x:c>
      <x:c r="B4771" s="127" t="str">
        <x:v>D6-C-R2-M002</x:v>
      </x:c>
      <x:c r="C4771" s="127" t="str">
        <x:v>REPRISE</x:v>
      </x:c>
      <x:c r="D4771" s="127" t="str">
        <x:v>-</x:v>
      </x:c>
      <x:c r="E4771" s="128" t="n">
        <x:v>1</x:v>
      </x:c>
      <x:c r="F4771" s="127" t="str">
        <x:v>Saar</x:v>
      </x:c>
      <x:c r="G4771" s="127" t="str">
        <x:v>L’autre montant est rangé. Il reste celui-ci.</x:v>
      </x:c>
      <x:c r="H4771" s="127" t="str">
        <x:v>Regard sur le dernier repère conservé ; attendre la main du joueur.</x:v>
      </x:c>
      <x:c r="I4771" s="127" t="str">
        <x:v>Réinteraction volontaire après interruption ; état de l’action conservé.</x:v>
      </x:c>
      <x:c r="J4771" s="127" t="str">
        <x:v>Campagne commune</x:v>
      </x:c>
      <x:c r="K4771" s="130" t="n">
        <x:v>7</x:v>
      </x:c>
    </x:row>
    <x:row r="4772" ht="44" customHeight="1">
      <x:c r="A4772" s="121" t="str">
        <x:v>D6-C-R2-M002-CHOIX-A-01</x:v>
      </x:c>
      <x:c r="B4772" s="122" t="str">
        <x:v>D6-C-R2-M002</x:v>
      </x:c>
      <x:c r="C4772" s="122" t="str">
        <x:v>CHOIX</x:v>
      </x:c>
      <x:c r="D4772" s="122" t="str">
        <x:v>A</x:v>
      </x:c>
      <x:c r="E4772" s="123" t="n">
        <x:v>1</x:v>
      </x:c>
      <x:c r="F4772" s="122" t="str">
        <x:v>Joueur</x:v>
      </x:c>
      <x:c r="G4772" s="122" t="str">
        <x:v>Je veux refaire mon mouvement.</x:v>
      </x:c>
      <x:c r="H4772" s="122" t="str">
        <x:v>Regarder la personne ou l’appui concerné ; intention, pas résultat.</x:v>
      </x:c>
      <x:c r="I4772" s="122" t="str">
        <x:v>Accès V5 et interlocuteur disponible ; possibilité réelle de l’approche choisie.</x:v>
      </x:c>
      <x:c r="J4772" s="122" t="str">
        <x:v>Campagne commune</x:v>
      </x:c>
      <x:c r="K4772" s="125" t="n">
        <x:v>5</x:v>
      </x:c>
    </x:row>
    <x:row r="4773" ht="44" customHeight="1">
      <x:c r="A4773" s="126" t="str">
        <x:v>D6-C-R2-M002-REPONSE-A-01</x:v>
      </x:c>
      <x:c r="B4773" s="127" t="str">
        <x:v>D6-C-R2-M002</x:v>
      </x:c>
      <x:c r="C4773" s="127" t="str">
        <x:v>REPONSE</x:v>
      </x:c>
      <x:c r="D4773" s="127" t="str">
        <x:v>A</x:v>
      </x:c>
      <x:c r="E4773" s="128" t="n">
        <x:v>1</x:v>
      </x:c>
      <x:c r="F4773" s="127" t="str">
        <x:v>Saar</x:v>
      </x:c>
      <x:c r="G4773" s="127" t="str">
        <x:v>Lentement. Montre-moi le moment où ton appui a glissé.</x:v>
      </x:c>
      <x:c r="H4773" s="127" t="str">
        <x:v>Réponse au choix retenu ; les autres réponses ne sont pas jouées.</x:v>
      </x:c>
      <x:c r="I4773" s="127" t="str">
        <x:v>Accès V5 et interlocuteur disponible ; possibilité réelle de l’approche choisie.</x:v>
      </x:c>
      <x:c r="J4773" s="127" t="str">
        <x:v>Campagne commune</x:v>
      </x:c>
      <x:c r="K4773" s="130" t="n">
        <x:v>9</x:v>
      </x:c>
    </x:row>
    <x:row r="4774" ht="104" customHeight="1">
      <x:c r="A4774" s="121" t="str">
        <x:v>D6-C-R2-M002-CHOIX-B-01</x:v>
      </x:c>
      <x:c r="B4774" s="122" t="str">
        <x:v>D6-C-R2-M002</x:v>
      </x:c>
      <x:c r="C4774" s="122" t="str">
        <x:v>CHOIX</x:v>
      </x:c>
      <x:c r="D4774" s="122" t="str">
        <x:v>B</x:v>
      </x:c>
      <x:c r="E4774" s="123" t="n">
        <x:v>1</x:v>
      </x:c>
      <x:c r="F4774" s="122" t="str">
        <x:v>Joueur</x:v>
      </x:c>
      <x:c r="G4774" s="122" t="str">
        <x:v>J’aide à ranger.</x:v>
      </x:c>
      <x:c r="H4774" s="122" t="str">
        <x:v>Regarder la personne ou l’appui concerné ; intention, pas résultat.</x:v>
      </x:c>
      <x:c r="I4774" s="122" t="str">
        <x:v>Lire les conditions V5 ; aucun objet ou PNJ supposé présent. Refuser ou différer suspend l’objectif au lieu de le déclarer réussi. Yena vivant, identifié et réellement disponible au lieu annoncé ; sinon ne pas proposer cette option nommée et ne pas attribuer son action à un personnage absent.</x:v>
      </x:c>
      <x:c r="J4774" s="122" t="str">
        <x:v>Campagne commune</x:v>
      </x:c>
      <x:c r="K4774" s="125" t="n">
        <x:v>3</x:v>
      </x:c>
    </x:row>
    <x:row r="4775" ht="104" customHeight="1">
      <x:c r="A4775" s="126" t="str">
        <x:v>D6-C-R2-M002-REPONSE-B-01</x:v>
      </x:c>
      <x:c r="B4775" s="127" t="str">
        <x:v>D6-C-R2-M002</x:v>
      </x:c>
      <x:c r="C4775" s="127" t="str">
        <x:v>REPONSE</x:v>
      </x:c>
      <x:c r="D4775" s="127" t="str">
        <x:v>B</x:v>
      </x:c>
      <x:c r="E4775" s="128" t="n">
        <x:v>1</x:v>
      </x:c>
      <x:c r="F4775" s="127" t="str">
        <x:v>Saar</x:v>
      </x:c>
      <x:c r="G4775" s="127" t="str">
        <x:v>Prends ce côté avec Yena. Le cadre pèse davantage qu’il n’en a l’air.</x:v>
      </x:c>
      <x:c r="H4775" s="127" t="str">
        <x:v>Réponse au choix retenu ; les autres réponses ne sont pas jouées.</x:v>
      </x:c>
      <x:c r="I4775" s="127" t="str">
        <x:v>Lire les conditions V5 ; aucun objet ou PNJ supposé présent. Refuser ou différer suspend l’objectif au lieu de le déclarer réussi. Yena vivant, identifié et réellement disponible au lieu annoncé ; sinon ne pas proposer cette option nommée et ne pas attribuer son action à un personnage absent.</x:v>
      </x:c>
      <x:c r="J4775" s="127" t="str">
        <x:v>Campagne commune</x:v>
      </x:c>
      <x:c r="K4775" s="130" t="n">
        <x:v>13</x:v>
      </x:c>
    </x:row>
    <x:row r="4776" ht="134" customHeight="1">
      <x:c r="A4776" s="121" t="str">
        <x:v>D6-C-R2-M003-OUV---01</x:v>
      </x:c>
      <x:c r="B4776" s="122" t="str">
        <x:v>D6-C-R2-M003</x:v>
      </x:c>
      <x:c r="C4776" s="122" t="str">
        <x:v>OUV</x:v>
      </x:c>
      <x:c r="D4776" s="122" t="str">
        <x:v>-</x:v>
      </x:c>
      <x:c r="E4776" s="123" t="n">
        <x:v>1</x:v>
      </x:c>
      <x:c r="F4776" s="122" t="str">
        <x:v>Saar</x:v>
      </x:c>
      <x:c r="G4776" s="122" t="str">
        <x:v>Les ateliers sont devant nous. La charge va chez le forgeron, pas au râtelier.</x:v>
      </x:c>
      <x:c r="H4776" s="122" t="str">
        <x:v>Le locuteur désigne l’appui ou l’objet présent ; laisse le déplacement se jouer.</x:v>
      </x:c>
      <x:c r="I4776" s="122" t="str">
        <x:v>R2-M002 résolue ; porte de la cour ouverte.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J4776" s="122" t="str">
        <x:v>Campagne commune</x:v>
      </x:c>
      <x:c r="K4776" s="125" t="n">
        <x:v>14</x:v>
      </x:c>
    </x:row>
    <x:row r="4777" ht="74" customHeight="1">
      <x:c r="A4777" s="126" t="str">
        <x:v>D6-C-R2-M003-SUCCES---01</x:v>
      </x:c>
      <x:c r="B4777" s="127" t="str">
        <x:v>D6-C-R2-M003</x:v>
      </x:c>
      <x:c r="C4777" s="127" t="str">
        <x:v>SUCCES</x:v>
      </x:c>
      <x:c r="D4777" s="127" t="str">
        <x:v>-</x:v>
      </x:c>
      <x:c r="E4777" s="128" t="n">
        <x:v>1</x:v>
      </x:c>
      <x:c r="F4777" s="127" t="str">
        <x:v>Saar</x:v>
      </x:c>
      <x:c r="G4777" s="127" t="str">
        <x:v>Tu connais désormais le chemin du retour. Montre-le à Tov.</x:v>
      </x:c>
      <x:c r="H4777" s="127" t="str">
        <x:v>Le locuteur désigne l’appui ou l’objet présent ; laisse le déplacement se jouer.</x:v>
      </x:c>
      <x:c r="I4777" s="127" t="str">
        <x:v>Résultat correspondant effectivement constaté ; remplace ou supprime la ligne si choix de refus/différé/observation. Ne jamais jouer une victoire non acquise.</x:v>
      </x:c>
      <x:c r="J4777" s="127" t="str">
        <x:v>Campagne commune</x:v>
      </x:c>
      <x:c r="K4777" s="130" t="n">
        <x:v>10</x:v>
      </x:c>
    </x:row>
    <x:row r="4778" ht="44" customHeight="1">
      <x:c r="A4778" s="121" t="str">
        <x:v>D6-C-R2-M003-ECHEC---01</x:v>
      </x:c>
      <x:c r="B4778" s="122" t="str">
        <x:v>D6-C-R2-M003</x:v>
      </x:c>
      <x:c r="C4778" s="122" t="str">
        <x:v>ECHEC</x:v>
      </x:c>
      <x:c r="D4778" s="122" t="str">
        <x:v>-</x:v>
      </x:c>
      <x:c r="E4778" s="123" t="n">
        <x:v>1</x:v>
      </x:c>
      <x:c r="F4778" s="122" t="str">
        <x:v>Saar</x:v>
      </x:c>
      <x:c r="G4778" s="122" t="str">
        <x:v>La livraison passe. Rejoins le renfoncement.</x:v>
      </x:c>
      <x:c r="H4778" s="122" t="str">
        <x:v>Retrait de l’appui dangereux ou suspension du geste ; aucun reset de l’état.</x:v>
      </x:c>
      <x:c r="I4778" s="122" t="str">
        <x:v>Échec ou blocage correspondant effectivement observé ; les dégâts, objets et positions persistent.</x:v>
      </x:c>
      <x:c r="J4778" s="122" t="str">
        <x:v>Campagne commune</x:v>
      </x:c>
      <x:c r="K4778" s="125" t="n">
        <x:v>6</x:v>
      </x:c>
    </x:row>
    <x:row r="4779" ht="44" customHeight="1">
      <x:c r="A4779" s="126" t="str">
        <x:v>D6-C-R2-M003-REPRISE---01</x:v>
      </x:c>
      <x:c r="B4779" s="127" t="str">
        <x:v>D6-C-R2-M003</x:v>
      </x:c>
      <x:c r="C4779" s="127" t="str">
        <x:v>REPRISE</x:v>
      </x:c>
      <x:c r="D4779" s="127" t="str">
        <x:v>-</x:v>
      </x:c>
      <x:c r="E4779" s="128" t="n">
        <x:v>1</x:v>
      </x:c>
      <x:c r="F4779" s="127" t="str">
        <x:v>Saar</x:v>
      </x:c>
      <x:c r="G4779" s="127" t="str">
        <x:v>Le forgeron nous a vus. Termine là où tu t’es arrêté.</x:v>
      </x:c>
      <x:c r="H4779" s="127" t="str">
        <x:v>Regard sur le dernier repère conservé ; attendre la main du joueur.</x:v>
      </x:c>
      <x:c r="I4779" s="127" t="str">
        <x:v>Réinteraction volontaire après interruption ; état de l’action conservé.</x:v>
      </x:c>
      <x:c r="J4779" s="127" t="str">
        <x:v>Campagne commune</x:v>
      </x:c>
      <x:c r="K4779" s="130" t="n">
        <x:v>11</x:v>
      </x:c>
    </x:row>
    <x:row r="4780" ht="44" customHeight="1">
      <x:c r="A4780" s="121" t="str">
        <x:v>D6-C-R2-M003-CHOIX-A-01</x:v>
      </x:c>
      <x:c r="B4780" s="122" t="str">
        <x:v>D6-C-R2-M003</x:v>
      </x:c>
      <x:c r="C4780" s="122" t="str">
        <x:v>CHOIX</x:v>
      </x:c>
      <x:c r="D4780" s="122" t="str">
        <x:v>A</x:v>
      </x:c>
      <x:c r="E4780" s="123" t="n">
        <x:v>1</x:v>
      </x:c>
      <x:c r="F4780" s="122" t="str">
        <x:v>Joueur</x:v>
      </x:c>
      <x:c r="G4780" s="122" t="str">
        <x:v>Je te suis.</x:v>
      </x:c>
      <x:c r="H4780" s="122" t="str">
        <x:v>Regarder la personne ou l’appui concerné ; intention, pas résultat.</x:v>
      </x:c>
      <x:c r="I4780" s="122" t="str">
        <x:v>Accès V5 et interlocuteur disponible ; possibilité réelle de l’approche choisie.</x:v>
      </x:c>
      <x:c r="J4780" s="122" t="str">
        <x:v>Campagne commune</x:v>
      </x:c>
      <x:c r="K4780" s="125" t="n">
        <x:v>3</x:v>
      </x:c>
    </x:row>
    <x:row r="4781" ht="44" customHeight="1">
      <x:c r="A4781" s="126" t="str">
        <x:v>D6-C-R2-M003-REPONSE-A-01</x:v>
      </x:c>
      <x:c r="B4781" s="127" t="str">
        <x:v>D6-C-R2-M003</x:v>
      </x:c>
      <x:c r="C4781" s="127" t="str">
        <x:v>REPONSE</x:v>
      </x:c>
      <x:c r="D4781" s="127" t="str">
        <x:v>A</x:v>
      </x:c>
      <x:c r="E4781" s="128" t="n">
        <x:v>1</x:v>
      </x:c>
      <x:c r="F4781" s="127" t="str">
        <x:v>Saar</x:v>
      </x:c>
      <x:c r="G4781" s="127" t="str">
        <x:v>Reste derrière la livraison. Le passage s’élargit après l’arche.</x:v>
      </x:c>
      <x:c r="H4781" s="127" t="str">
        <x:v>Réponse au choix retenu ; les autres réponses ne sont pas jouées.</x:v>
      </x:c>
      <x:c r="I4781" s="127" t="str">
        <x:v>Accès V5 et interlocuteur disponible ; possibilité réelle de l’approche choisie.</x:v>
      </x:c>
      <x:c r="J4781" s="127" t="str">
        <x:v>Campagne commune</x:v>
      </x:c>
      <x:c r="K4781" s="130" t="n">
        <x:v>9</x:v>
      </x:c>
    </x:row>
    <x:row r="4782" ht="59" customHeight="1">
      <x:c r="A4782" s="121" t="str">
        <x:v>D6-C-R2-M003-CHOIX-B-01</x:v>
      </x:c>
      <x:c r="B4782" s="122" t="str">
        <x:v>D6-C-R2-M003</x:v>
      </x:c>
      <x:c r="C4782" s="122" t="str">
        <x:v>CHOIX</x:v>
      </x:c>
      <x:c r="D4782" s="122" t="str">
        <x:v>B</x:v>
      </x:c>
      <x:c r="E4782" s="123" t="n">
        <x:v>1</x:v>
      </x:c>
      <x:c r="F4782" s="122" t="str">
        <x:v>Joueur</x:v>
      </x:c>
      <x:c r="G4782" s="122" t="str">
        <x:v>Je regarde cet atelier.</x:v>
      </x:c>
      <x:c r="H4782" s="122" t="str">
        <x:v>Regarder la personne ou l’appui concerné ; intention, pas résultat.</x:v>
      </x:c>
      <x:c r="I4782" s="122" t="str">
        <x:v>Lire les conditions V5 ; aucun objet ou PNJ supposé présent. Refuser ou différer suspend l’objectif au lieu de le déclarer réussi.</x:v>
      </x:c>
      <x:c r="J4782" s="122" t="str">
        <x:v>Campagne commune</x:v>
      </x:c>
      <x:c r="K4782" s="125" t="n">
        <x:v>4</x:v>
      </x:c>
    </x:row>
    <x:row r="4783" ht="59" customHeight="1">
      <x:c r="A4783" s="126" t="str">
        <x:v>D6-C-R2-M003-REPONSE-B-01</x:v>
      </x:c>
      <x:c r="B4783" s="127" t="str">
        <x:v>D6-C-R2-M003</x:v>
      </x:c>
      <x:c r="C4783" s="127" t="str">
        <x:v>REPONSE</x:v>
      </x:c>
      <x:c r="D4783" s="127" t="str">
        <x:v>B</x:v>
      </x:c>
      <x:c r="E4783" s="128" t="n">
        <x:v>1</x:v>
      </x:c>
      <x:c r="F4783" s="127" t="str">
        <x:v>Saar</x:v>
      </x:c>
      <x:c r="G4783" s="127" t="str">
        <x:v>Pose d’abord la pièce sur le banc. Nous attendrons près de la porte.</x:v>
      </x:c>
      <x:c r="H4783" s="127" t="str">
        <x:v>Réponse au choix retenu ; les autres réponses ne sont pas jouées.</x:v>
      </x:c>
      <x:c r="I4783" s="127" t="str">
        <x:v>Lire les conditions V5 ; aucun objet ou PNJ supposé présent. Refuser ou différer suspend l’objectif au lieu de le déclarer réussi.</x:v>
      </x:c>
      <x:c r="J4783" s="127" t="str">
        <x:v>Campagne commune</x:v>
      </x:c>
      <x:c r="K4783" s="130" t="n">
        <x:v>13</x:v>
      </x:c>
    </x:row>
    <x:row r="4784" ht="134" customHeight="1">
      <x:c r="A4784" s="121" t="str">
        <x:v>D6-C-R2-M004-OUV---01</x:v>
      </x:c>
      <x:c r="B4784" s="122" t="str">
        <x:v>D6-C-R2-M004</x:v>
      </x:c>
      <x:c r="C4784" s="122" t="str">
        <x:v>OUV</x:v>
      </x:c>
      <x:c r="D4784" s="122" t="str">
        <x:v>-</x:v>
      </x:c>
      <x:c r="E4784" s="123" t="n">
        <x:v>1</x:v>
      </x:c>
      <x:c r="F4784" s="122" t="str">
        <x:v>Saar</x:v>
      </x:c>
      <x:c r="G4784" s="122" t="str">
        <x:v>Prendre. Tenir. Attendre. Trois gestes ; aucune raison de les précipiter.</x:v>
      </x:c>
      <x:c r="H4784" s="122" t="str">
        <x:v>Le locuteur désigne l’appui ou l’objet présent ; laisse le déplacement se jouer.</x:v>
      </x:c>
      <x:c r="I4784" s="122" t="str">
        <x:v>Cour et atelier visités.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J4784" s="122" t="str">
        <x:v>Campagne commune</x:v>
      </x:c>
      <x:c r="K4784" s="125" t="n">
        <x:v>11</x:v>
      </x:c>
    </x:row>
    <x:row r="4785" ht="74" customHeight="1">
      <x:c r="A4785" s="126" t="str">
        <x:v>D6-C-R2-M004-SUCCES---01</x:v>
      </x:c>
      <x:c r="B4785" s="127" t="str">
        <x:v>D6-C-R2-M004</x:v>
      </x:c>
      <x:c r="C4785" s="127" t="str">
        <x:v>SUCCES</x:v>
      </x:c>
      <x:c r="D4785" s="127" t="str">
        <x:v>-</x:v>
      </x:c>
      <x:c r="E4785" s="128" t="n">
        <x:v>1</x:v>
      </x:c>
      <x:c r="F4785" s="127" t="str">
        <x:v>Saar</x:v>
      </x:c>
      <x:c r="G4785" s="127" t="str">
        <x:v>Tu as tenu jusqu’à l’ouverture. Repose maintenant l’outil.</x:v>
      </x:c>
      <x:c r="H4785" s="127" t="str">
        <x:v>Le locuteur désigne l’appui ou l’objet présent ; laisse le déplacement se jouer.</x:v>
      </x:c>
      <x:c r="I4785" s="127" t="str">
        <x:v>Résultat correspondant effectivement constaté ; remplace ou supprime la ligne si choix de refus/différé/observation. Ne jamais jouer une victoire non acquise.</x:v>
      </x:c>
      <x:c r="J4785" s="127" t="str">
        <x:v>Campagne commune</x:v>
      </x:c>
      <x:c r="K4785" s="130" t="n">
        <x:v>8</x:v>
      </x:c>
    </x:row>
    <x:row r="4786" ht="44" customHeight="1">
      <x:c r="A4786" s="121" t="str">
        <x:v>D6-C-R2-M004-ECHEC---01</x:v>
      </x:c>
      <x:c r="B4786" s="122" t="str">
        <x:v>D6-C-R2-M004</x:v>
      </x:c>
      <x:c r="C4786" s="122" t="str">
        <x:v>ECHEC</x:v>
      </x:c>
      <x:c r="D4786" s="122" t="str">
        <x:v>-</x:v>
      </x:c>
      <x:c r="E4786" s="123" t="n">
        <x:v>1</x:v>
      </x:c>
      <x:c r="F4786" s="122" t="str">
        <x:v>Saar</x:v>
      </x:c>
      <x:c r="G4786" s="122" t="str">
        <x:v>Le ressort est revenu avant ta main. Écarte-toi et regarde son rythme.</x:v>
      </x:c>
      <x:c r="H4786" s="122" t="str">
        <x:v>Retrait de l’appui dangereux ou suspension du geste ; aucun reset de l’état.</x:v>
      </x:c>
      <x:c r="I4786" s="122" t="str">
        <x:v>Échec ou blocage correspondant effectivement observé ; les dégâts, objets et positions persistent.</x:v>
      </x:c>
      <x:c r="J4786" s="122" t="str">
        <x:v>Campagne commune</x:v>
      </x:c>
      <x:c r="K4786" s="125" t="n">
        <x:v>12</x:v>
      </x:c>
    </x:row>
    <x:row r="4787" ht="44" customHeight="1">
      <x:c r="A4787" s="126" t="str">
        <x:v>D6-C-R2-M004-REPRISE---01</x:v>
      </x:c>
      <x:c r="B4787" s="127" t="str">
        <x:v>D6-C-R2-M004</x:v>
      </x:c>
      <x:c r="C4787" s="127" t="str">
        <x:v>REPRISE</x:v>
      </x:c>
      <x:c r="D4787" s="127" t="str">
        <x:v>-</x:v>
      </x:c>
      <x:c r="E4787" s="128" t="n">
        <x:v>1</x:v>
      </x:c>
      <x:c r="F4787" s="127" t="str">
        <x:v>Saar</x:v>
      </x:c>
      <x:c r="G4787" s="127" t="str">
        <x:v>Le dernier atelier t’attend ; les deux autres sont terminés.</x:v>
      </x:c>
      <x:c r="H4787" s="127" t="str">
        <x:v>Regard sur le dernier repère conservé ; attendre la main du joueur.</x:v>
      </x:c>
      <x:c r="I4787" s="127" t="str">
        <x:v>Réinteraction volontaire après interruption ; état de l’action conservé.</x:v>
      </x:c>
      <x:c r="J4787" s="127" t="str">
        <x:v>Campagne commune</x:v>
      </x:c>
      <x:c r="K4787" s="130" t="n">
        <x:v>10</x:v>
      </x:c>
    </x:row>
    <x:row r="4788" ht="89" customHeight="1">
      <x:c r="A4788" s="121" t="str">
        <x:v>D6-C-R2-M004-CHOIX-A-01</x:v>
      </x:c>
      <x:c r="B4788" s="122" t="str">
        <x:v>D6-C-R2-M004</x:v>
      </x:c>
      <x:c r="C4788" s="122" t="str">
        <x:v>CHOIX</x:v>
      </x:c>
      <x:c r="D4788" s="122" t="str">
        <x:v>A</x:v>
      </x:c>
      <x:c r="E4788" s="123" t="n">
        <x:v>1</x:v>
      </x:c>
      <x:c r="F4788" s="122" t="str">
        <x:v>Joueur</x:v>
      </x:c>
      <x:c r="G4788" s="122" t="str">
        <x:v>Je commence par l’anneau.</x:v>
      </x:c>
      <x:c r="H4788" s="122" t="str">
        <x:v>Regarder la personne ou l’appui concerné ; intention, pas résultat.</x:v>
      </x:c>
      <x:c r="I4788" s="122" t="str">
        <x:v>Accès V5 et interlocuteur disponible ; possibilité réelle de l’approche choisie. Yena vivant, identifié et réellement disponible au lieu annoncé ; sinon ne pas proposer cette option nommée et ne pas attribuer son action à un personnage absent.</x:v>
      </x:c>
      <x:c r="J4788" s="122" t="str">
        <x:v>Campagne commune</x:v>
      </x:c>
      <x:c r="K4788" s="125" t="n">
        <x:v>4</x:v>
      </x:c>
    </x:row>
    <x:row r="4789" ht="89" customHeight="1">
      <x:c r="A4789" s="126" t="str">
        <x:v>D6-C-R2-M004-REPONSE-A-01</x:v>
      </x:c>
      <x:c r="B4789" s="127" t="str">
        <x:v>D6-C-R2-M004</x:v>
      </x:c>
      <x:c r="C4789" s="127" t="str">
        <x:v>REPONSE</x:v>
      </x:c>
      <x:c r="D4789" s="127" t="str">
        <x:v>A</x:v>
      </x:c>
      <x:c r="E4789" s="128" t="n">
        <x:v>1</x:v>
      </x:c>
      <x:c r="F4789" s="127" t="str">
        <x:v>Saar</x:v>
      </x:c>
      <x:c r="G4789" s="127" t="str">
        <x:v>Yena t’en montrera la prise. Observe ses doigts, puis essaie.</x:v>
      </x:c>
      <x:c r="H4789" s="127" t="str">
        <x:v>Réponse au choix retenu ; les autres réponses ne sont pas jouées.</x:v>
      </x:c>
      <x:c r="I4789" s="127" t="str">
        <x:v>Accès V5 et interlocuteur disponible ; possibilité réelle de l’approche choisie. Yena vivant, identifié et réellement disponible au lieu annoncé ; sinon ne pas proposer cette option nommée et ne pas attribuer son action à un personnage absent.</x:v>
      </x:c>
      <x:c r="J4789" s="127" t="str">
        <x:v>Campagne commune</x:v>
      </x:c>
      <x:c r="K4789" s="130" t="n">
        <x:v>10</x:v>
      </x:c>
    </x:row>
    <x:row r="4790" ht="104" customHeight="1">
      <x:c r="A4790" s="121" t="str">
        <x:v>D6-C-R2-M004-CHOIX-B-01</x:v>
      </x:c>
      <x:c r="B4790" s="122" t="str">
        <x:v>D6-C-R2-M004</x:v>
      </x:c>
      <x:c r="C4790" s="122" t="str">
        <x:v>CHOIX</x:v>
      </x:c>
      <x:c r="D4790" s="122" t="str">
        <x:v>B</x:v>
      </x:c>
      <x:c r="E4790" s="123" t="n">
        <x:v>1</x:v>
      </x:c>
      <x:c r="F4790" s="122" t="str">
        <x:v>Joueur</x:v>
      </x:c>
      <x:c r="G4790" s="122" t="str">
        <x:v>Je prends la poutre.</x:v>
      </x:c>
      <x:c r="H4790" s="122" t="str">
        <x:v>Regarder la personne ou l’appui concerné ; intention, pas résultat.</x:v>
      </x:c>
      <x:c r="I4790" s="122" t="str">
        <x:v>Lire les conditions V5 ; aucun objet ou PNJ supposé présent. Refuser ou différer suspend l’objectif au lieu de le déclarer réussi. Harek vivant, identifié et réellement disponible au lieu annoncé ; sinon ne pas proposer cette option nommée et ne pas attribuer son action à un personnage absent.</x:v>
      </x:c>
      <x:c r="J4790" s="122" t="str">
        <x:v>Campagne commune</x:v>
      </x:c>
      <x:c r="K4790" s="125" t="n">
        <x:v>4</x:v>
      </x:c>
    </x:row>
    <x:row r="4791" ht="104" customHeight="1">
      <x:c r="A4791" s="126" t="str">
        <x:v>D6-C-R2-M004-REPONSE-B-01</x:v>
      </x:c>
      <x:c r="B4791" s="127" t="str">
        <x:v>D6-C-R2-M004</x:v>
      </x:c>
      <x:c r="C4791" s="127" t="str">
        <x:v>REPONSE</x:v>
      </x:c>
      <x:c r="D4791" s="127" t="str">
        <x:v>B</x:v>
      </x:c>
      <x:c r="E4791" s="128" t="n">
        <x:v>1</x:v>
      </x:c>
      <x:c r="F4791" s="127" t="str">
        <x:v>Saar</x:v>
      </x:c>
      <x:c r="G4791" s="127" t="str">
        <x:v>Harek t’attend de l’autre côté. Cherche un appui avant le suivant.</x:v>
      </x:c>
      <x:c r="H4791" s="127" t="str">
        <x:v>Réponse au choix retenu ; les autres réponses ne sont pas jouées.</x:v>
      </x:c>
      <x:c r="I4791" s="127" t="str">
        <x:v>Lire les conditions V5 ; aucun objet ou PNJ supposé présent. Refuser ou différer suspend l’objectif au lieu de le déclarer réussi. Harek vivant, identifié et réellement disponible au lieu annoncé ; sinon ne pas proposer cette option nommée et ne pas attribuer son action à un personnage absent.</x:v>
      </x:c>
      <x:c r="J4791" s="127" t="str">
        <x:v>Campagne commune</x:v>
      </x:c>
      <x:c r="K4791" s="130" t="n">
        <x:v>11</x:v>
      </x:c>
    </x:row>
    <x:row r="4792" ht="134" customHeight="1">
      <x:c r="A4792" s="121" t="str">
        <x:v>D6-C-R2-M005-OUV---01</x:v>
      </x:c>
      <x:c r="B4792" s="122" t="str">
        <x:v>D6-C-R2-M005</x:v>
      </x:c>
      <x:c r="C4792" s="122" t="str">
        <x:v>OUV</x:v>
      </x:c>
      <x:c r="D4792" s="122" t="str">
        <x:v>-</x:v>
      </x:c>
      <x:c r="E4792" s="123" t="n">
        <x:v>1</x:v>
      </x:c>
      <x:c r="F4792" s="122" t="str">
        <x:v>Saar</x:v>
      </x:c>
      <x:c r="G4792" s="122" t="str">
        <x:v>Aujourd’hui, tu reviens sans prise. Je veux savoir où cette bête passe.</x:v>
      </x:c>
      <x:c r="H4792" s="122" t="str">
        <x:v>Le locuteur désigne l’appui ou l’objet présent ; laisse le déplacement se jouer.</x:v>
      </x:c>
      <x:c r="I4792" s="122" t="str">
        <x:v>R2-M004 résolue ; réserve locale d’exercice autorisée.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J4792" s="122" t="str">
        <x:v>Campagne commune</x:v>
      </x:c>
      <x:c r="K4792" s="125" t="n">
        <x:v>12</x:v>
      </x:c>
    </x:row>
    <x:row r="4793" ht="74" customHeight="1">
      <x:c r="A4793" s="126" t="str">
        <x:v>D6-C-R2-M005-SUCCES---01</x:v>
      </x:c>
      <x:c r="B4793" s="127" t="str">
        <x:v>D6-C-R2-M005</x:v>
      </x:c>
      <x:c r="C4793" s="127" t="str">
        <x:v>SUCCES</x:v>
      </x:c>
      <x:c r="D4793" s="127" t="str">
        <x:v>-</x:v>
      </x:c>
      <x:c r="E4793" s="128" t="n">
        <x:v>1</x:v>
      </x:c>
      <x:c r="F4793" s="127" t="str">
        <x:v>Saar</x:v>
      </x:c>
      <x:c r="G4793" s="127" t="str">
        <x:v>Ces marques se suivent. Tu as observé davantage qu’une seule empreinte.</x:v>
      </x:c>
      <x:c r="H4793" s="127" t="str">
        <x:v>Le locuteur désigne l’appui ou l’objet présent ; laisse le déplacement se jouer.</x:v>
      </x:c>
      <x:c r="I4793" s="127" t="str">
        <x:v>Résultat correspondant effectivement constaté ; remplace ou supprime la ligne si choix de refus/différé/observation. Ne jamais jouer une victoire non acquise.</x:v>
      </x:c>
      <x:c r="J4793" s="127" t="str">
        <x:v>Campagne commune</x:v>
      </x:c>
      <x:c r="K4793" s="130" t="n">
        <x:v>11</x:v>
      </x:c>
    </x:row>
    <x:row r="4794" ht="44" customHeight="1">
      <x:c r="A4794" s="121" t="str">
        <x:v>D6-C-R2-M005-ECHEC---01</x:v>
      </x:c>
      <x:c r="B4794" s="122" t="str">
        <x:v>D6-C-R2-M005</x:v>
      </x:c>
      <x:c r="C4794" s="122" t="str">
        <x:v>ECHEC</x:v>
      </x:c>
      <x:c r="D4794" s="122" t="str">
        <x:v>-</x:v>
      </x:c>
      <x:c r="E4794" s="123" t="n">
        <x:v>1</x:v>
      </x:c>
      <x:c r="F4794" s="122" t="str">
        <x:v>Saar</x:v>
      </x:c>
      <x:c r="G4794" s="122" t="str">
        <x:v>Cette branche a pu céder avant son passage. Cherche un autre indice.</x:v>
      </x:c>
      <x:c r="H4794" s="122" t="str">
        <x:v>Retrait de l’appui dangereux ou suspension du geste ; aucun reset de l’état.</x:v>
      </x:c>
      <x:c r="I4794" s="122" t="str">
        <x:v>Échec ou blocage correspondant effectivement observé ; les dégâts, objets et positions persistent.</x:v>
      </x:c>
      <x:c r="J4794" s="122" t="str">
        <x:v>Campagne commune</x:v>
      </x:c>
      <x:c r="K4794" s="125" t="n">
        <x:v>12</x:v>
      </x:c>
    </x:row>
    <x:row r="4795" ht="44" customHeight="1">
      <x:c r="A4795" s="126" t="str">
        <x:v>D6-C-R2-M005-REPRISE---01</x:v>
      </x:c>
      <x:c r="B4795" s="127" t="str">
        <x:v>D6-C-R2-M005</x:v>
      </x:c>
      <x:c r="C4795" s="127" t="str">
        <x:v>REPRISE</x:v>
      </x:c>
      <x:c r="D4795" s="127" t="str">
        <x:v>-</x:v>
      </x:c>
      <x:c r="E4795" s="128" t="n">
        <x:v>1</x:v>
      </x:c>
      <x:c r="F4795" s="127" t="str">
        <x:v>Saar</x:v>
      </x:c>
      <x:c r="G4795" s="127" t="str">
        <x:v>Repars du dernier appui certain, près de la pierre fendue.</x:v>
      </x:c>
      <x:c r="H4795" s="127" t="str">
        <x:v>Regard sur le dernier repère conservé ; attendre la main du joueur.</x:v>
      </x:c>
      <x:c r="I4795" s="127" t="str">
        <x:v>Réinteraction volontaire après interruption ; état de l’action conservé.</x:v>
      </x:c>
      <x:c r="J4795" s="127" t="str">
        <x:v>Campagne commune</x:v>
      </x:c>
      <x:c r="K4795" s="130" t="n">
        <x:v>10</x:v>
      </x:c>
    </x:row>
    <x:row r="4796" ht="44" customHeight="1">
      <x:c r="A4796" s="121" t="str">
        <x:v>D6-C-R2-M005-CHOIX-A-01</x:v>
      </x:c>
      <x:c r="B4796" s="122" t="str">
        <x:v>D6-C-R2-M005</x:v>
      </x:c>
      <x:c r="C4796" s="122" t="str">
        <x:v>CHOIX</x:v>
      </x:c>
      <x:c r="D4796" s="122" t="str">
        <x:v>A</x:v>
      </x:c>
      <x:c r="E4796" s="123" t="n">
        <x:v>1</x:v>
      </x:c>
      <x:c r="F4796" s="122" t="str">
        <x:v>Joueur</x:v>
      </x:c>
      <x:c r="G4796" s="122" t="str">
        <x:v>Je dessinerai sa route.</x:v>
      </x:c>
      <x:c r="H4796" s="122" t="str">
        <x:v>Regarder la personne ou l’appui concerné ; intention, pas résultat.</x:v>
      </x:c>
      <x:c r="I4796" s="122" t="str">
        <x:v>Accès V5 et interlocuteur disponible ; possibilité réelle de l’approche choisie.</x:v>
      </x:c>
      <x:c r="J4796" s="122" t="str">
        <x:v>Campagne commune</x:v>
      </x:c>
      <x:c r="K4796" s="125" t="n">
        <x:v>4</x:v>
      </x:c>
    </x:row>
    <x:row r="4797" ht="44" customHeight="1">
      <x:c r="A4797" s="126" t="str">
        <x:v>D6-C-R2-M005-REPONSE-A-01</x:v>
      </x:c>
      <x:c r="B4797" s="127" t="str">
        <x:v>D6-C-R2-M005</x:v>
      </x:c>
      <x:c r="C4797" s="127" t="str">
        <x:v>REPONSE</x:v>
      </x:c>
      <x:c r="D4797" s="127" t="str">
        <x:v>A</x:v>
      </x:c>
      <x:c r="E4797" s="128" t="n">
        <x:v>1</x:v>
      </x:c>
      <x:c r="F4797" s="127" t="str">
        <x:v>Saar</x:v>
      </x:c>
      <x:c r="G4797" s="127" t="str">
        <x:v>Marque aussi les endroits où tu l’as perdue de vue.</x:v>
      </x:c>
      <x:c r="H4797" s="127" t="str">
        <x:v>Réponse au choix retenu ; les autres réponses ne sont pas jouées.</x:v>
      </x:c>
      <x:c r="I4797" s="127" t="str">
        <x:v>Accès V5 et interlocuteur disponible ; possibilité réelle de l’approche choisie.</x:v>
      </x:c>
      <x:c r="J4797" s="127" t="str">
        <x:v>Campagne commune</x:v>
      </x:c>
      <x:c r="K4797" s="130" t="n">
        <x:v>10</x:v>
      </x:c>
    </x:row>
    <x:row r="4798" ht="59" customHeight="1">
      <x:c r="A4798" s="121" t="str">
        <x:v>D6-C-R2-M005-CHOIX-B-01</x:v>
      </x:c>
      <x:c r="B4798" s="122" t="str">
        <x:v>D6-C-R2-M005</x:v>
      </x:c>
      <x:c r="C4798" s="122" t="str">
        <x:v>CHOIX</x:v>
      </x:c>
      <x:c r="D4798" s="122" t="str">
        <x:v>B</x:v>
      </x:c>
      <x:c r="E4798" s="123" t="n">
        <x:v>1</x:v>
      </x:c>
      <x:c r="F4798" s="122" t="str">
        <x:v>Joueur</x:v>
      </x:c>
      <x:c r="G4798" s="122" t="str">
        <x:v>Je te montrerai son passage.</x:v>
      </x:c>
      <x:c r="H4798" s="122" t="str">
        <x:v>Regarder la personne ou l’appui concerné ; intention, pas résultat.</x:v>
      </x:c>
      <x:c r="I4798" s="122" t="str">
        <x:v>Lire les conditions V5 ; aucun objet ou PNJ supposé présent. Refuser ou différer suspend l’objectif au lieu de le déclarer réussi.</x:v>
      </x:c>
      <x:c r="J4798" s="122" t="str">
        <x:v>Campagne commune</x:v>
      </x:c>
      <x:c r="K4798" s="125" t="n">
        <x:v>5</x:v>
      </x:c>
    </x:row>
    <x:row r="4799" ht="59" customHeight="1">
      <x:c r="A4799" s="126" t="str">
        <x:v>D6-C-R2-M005-REPONSE-B-01</x:v>
      </x:c>
      <x:c r="B4799" s="127" t="str">
        <x:v>D6-C-R2-M005</x:v>
      </x:c>
      <x:c r="C4799" s="127" t="str">
        <x:v>REPONSE</x:v>
      </x:c>
      <x:c r="D4799" s="127" t="str">
        <x:v>B</x:v>
      </x:c>
      <x:c r="E4799" s="128" t="n">
        <x:v>1</x:v>
      </x:c>
      <x:c r="F4799" s="127" t="str">
        <x:v>Saar</x:v>
      </x:c>
      <x:c r="G4799" s="127" t="str">
        <x:v>Alors garde assez de souffle pour m’y conduire au retour.</x:v>
      </x:c>
      <x:c r="H4799" s="127" t="str">
        <x:v>Réponse au choix retenu ; les autres réponses ne sont pas jouées.</x:v>
      </x:c>
      <x:c r="I4799" s="127" t="str">
        <x:v>Lire les conditions V5 ; aucun objet ou PNJ supposé présent. Refuser ou différer suspend l’objectif au lieu de le déclarer réussi.</x:v>
      </x:c>
      <x:c r="J4799" s="127" t="str">
        <x:v>Campagne commune</x:v>
      </x:c>
      <x:c r="K4799" s="130" t="n">
        <x:v>10</x:v>
      </x:c>
    </x:row>
    <x:row r="4800" ht="149" customHeight="1">
      <x:c r="A4800" s="121" t="str">
        <x:v>D6-C-R2-M006-OUV---01</x:v>
      </x:c>
      <x:c r="B4800" s="122" t="str">
        <x:v>D6-C-R2-M006</x:v>
      </x:c>
      <x:c r="C4800" s="122" t="str">
        <x:v>OUV</x:v>
      </x:c>
      <x:c r="D4800" s="122" t="str">
        <x:v>-</x:v>
      </x:c>
      <x:c r="E4800" s="123" t="n">
        <x:v>1</x:v>
      </x:c>
      <x:c r="F4800" s="122" t="str">
        <x:v>Saar</x:v>
      </x:c>
      <x:c r="G4800" s="122" t="str">
        <x:v>Tu peux ranger cet outil d’enfance. Ceux du prochain râtelier demanderont davantage de toi.</x:v>
      </x:c>
      <x:c r="H4800" s="122" t="str">
        <x:v>Le locuteur désigne l’appui ou l’objet présent ; laisse le déplacement se jouer.</x:v>
      </x:c>
      <x:c r="I4800" s="122" t="str">
        <x:v>R2-M004 et R2-M005 réussies selon leurs critères d’apprentissage accessibles.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J4800" s="122" t="str">
        <x:v>Campagne commune</x:v>
      </x:c>
      <x:c r="K4800" s="125" t="n">
        <x:v>14</x:v>
      </x:c>
    </x:row>
    <x:row r="4801" ht="74" customHeight="1">
      <x:c r="A4801" s="126" t="str">
        <x:v>D6-C-R2-M006-SUCCES---01</x:v>
      </x:c>
      <x:c r="B4801" s="127" t="str">
        <x:v>D6-C-R2-M006</x:v>
      </x:c>
      <x:c r="C4801" s="127" t="str">
        <x:v>SUCCES</x:v>
      </x:c>
      <x:c r="D4801" s="127" t="str">
        <x:v>-</x:v>
      </x:c>
      <x:c r="E4801" s="128" t="n">
        <x:v>1</x:v>
      </x:c>
      <x:c r="F4801" s="127" t="str">
        <x:v>Saar</x:v>
      </x:c>
      <x:c r="G4801" s="127" t="str">
        <x:v>La porte est ouverte. Entre parmi les Unblooded de cette cohorte.</x:v>
      </x:c>
      <x:c r="H4801" s="127" t="str">
        <x:v>Le locuteur désigne l’appui ou l’objet présent ; laisse le déplacement se jouer.</x:v>
      </x:c>
      <x:c r="I4801" s="127" t="str">
        <x:v>Résultat correspondant effectivement constaté ; remplace ou supprime la ligne si choix de refus/différé/observation. Ne jamais jouer une victoire non acquise.</x:v>
      </x:c>
      <x:c r="J4801" s="127" t="str">
        <x:v>Campagne commune</x:v>
      </x:c>
      <x:c r="K4801" s="130" t="n">
        <x:v>11</x:v>
      </x:c>
    </x:row>
    <x:row r="4802" ht="44" customHeight="1">
      <x:c r="A4802" s="121" t="str">
        <x:v>D6-C-R2-M006-ECHEC---01</x:v>
      </x:c>
      <x:c r="B4802" s="122" t="str">
        <x:v>D6-C-R2-M006</x:v>
      </x:c>
      <x:c r="C4802" s="122" t="str">
        <x:v>ECHEC</x:v>
      </x:c>
      <x:c r="D4802" s="122" t="str">
        <x:v>-</x:v>
      </x:c>
      <x:c r="E4802" s="123" t="n">
        <x:v>1</x:v>
      </x:c>
      <x:c r="F4802" s="122" t="str">
        <x:v>Saar</x:v>
      </x:c>
      <x:c r="G4802" s="122" t="str">
        <x:v>L’attache n’est pas refermée. Termine le rangement avant d’entrer.</x:v>
      </x:c>
      <x:c r="H4802" s="122" t="str">
        <x:v>Retrait de l’appui dangereux ou suspension du geste ; aucun reset de l’état.</x:v>
      </x:c>
      <x:c r="I4802" s="122" t="str">
        <x:v>Échec ou blocage correspondant effectivement observé ; les dégâts, objets et positions persistent.</x:v>
      </x:c>
      <x:c r="J4802" s="122" t="str">
        <x:v>Campagne commune</x:v>
      </x:c>
      <x:c r="K4802" s="125" t="n">
        <x:v>9</x:v>
      </x:c>
    </x:row>
    <x:row r="4803" ht="44" customHeight="1">
      <x:c r="A4803" s="126" t="str">
        <x:v>D6-C-R2-M006-REPRISE---01</x:v>
      </x:c>
      <x:c r="B4803" s="127" t="str">
        <x:v>D6-C-R2-M006</x:v>
      </x:c>
      <x:c r="C4803" s="127" t="str">
        <x:v>REPRISE</x:v>
      </x:c>
      <x:c r="D4803" s="127" t="str">
        <x:v>-</x:v>
      </x:c>
      <x:c r="E4803" s="128" t="n">
        <x:v>1</x:v>
      </x:c>
      <x:c r="F4803" s="127" t="str">
        <x:v>Saar</x:v>
      </x:c>
      <x:c r="G4803" s="127" t="str">
        <x:v>Ton outil attend dans son support. Le nouveau râtelier est devant toi.</x:v>
      </x:c>
      <x:c r="H4803" s="127" t="str">
        <x:v>Regard sur le dernier repère conservé ; attendre la main du joueur.</x:v>
      </x:c>
      <x:c r="I4803" s="127" t="str">
        <x:v>Réinteraction volontaire après interruption ; état de l’action conservé.</x:v>
      </x:c>
      <x:c r="J4803" s="127" t="str">
        <x:v>Campagne commune</x:v>
      </x:c>
      <x:c r="K4803" s="130" t="n">
        <x:v>12</x:v>
      </x:c>
    </x:row>
    <x:row r="4804" ht="44" customHeight="1">
      <x:c r="A4804" s="121" t="str">
        <x:v>D6-C-R2-M006-CHOIX-A-01</x:v>
      </x:c>
      <x:c r="B4804" s="122" t="str">
        <x:v>D6-C-R2-M006</x:v>
      </x:c>
      <x:c r="C4804" s="122" t="str">
        <x:v>CHOIX</x:v>
      </x:c>
      <x:c r="D4804" s="122" t="str">
        <x:v>A</x:v>
      </x:c>
      <x:c r="E4804" s="123" t="n">
        <x:v>1</x:v>
      </x:c>
      <x:c r="F4804" s="122" t="str">
        <x:v>Joueur</x:v>
      </x:c>
      <x:c r="G4804" s="122" t="str">
        <x:v>Je vais vers les masques.</x:v>
      </x:c>
      <x:c r="H4804" s="122" t="str">
        <x:v>Regarder la personne ou l’appui concerné ; intention, pas résultat.</x:v>
      </x:c>
      <x:c r="I4804" s="122" t="str">
        <x:v>Accès V5 et interlocuteur disponible ; possibilité réelle de l’approche choisie.</x:v>
      </x:c>
      <x:c r="J4804" s="122" t="str">
        <x:v>Campagne commune</x:v>
      </x:c>
      <x:c r="K4804" s="125" t="n">
        <x:v>5</x:v>
      </x:c>
    </x:row>
    <x:row r="4805" ht="44" customHeight="1">
      <x:c r="A4805" s="126" t="str">
        <x:v>D6-C-R2-M006-REPONSE-A-01</x:v>
      </x:c>
      <x:c r="B4805" s="127" t="str">
        <x:v>D6-C-R2-M006</x:v>
      </x:c>
      <x:c r="C4805" s="127" t="str">
        <x:v>REPONSE</x:v>
      </x:c>
      <x:c r="D4805" s="127" t="str">
        <x:v>A</x:v>
      </x:c>
      <x:c r="E4805" s="128" t="n">
        <x:v>1</x:v>
      </x:c>
      <x:c r="F4805" s="127" t="str">
        <x:v>Saar</x:v>
      </x:c>
      <x:c r="G4805" s="127" t="str">
        <x:v>Nous commencerons par distinguer ce qu’ils montrent de ce qu’ils cachent.</x:v>
      </x:c>
      <x:c r="H4805" s="127" t="str">
        <x:v>Réponse au choix retenu ; les autres réponses ne sont pas jouées.</x:v>
      </x:c>
      <x:c r="I4805" s="127" t="str">
        <x:v>Accès V5 et interlocuteur disponible ; possibilité réelle de l’approche choisie.</x:v>
      </x:c>
      <x:c r="J4805" s="127" t="str">
        <x:v>Campagne commune</x:v>
      </x:c>
      <x:c r="K4805" s="130" t="n">
        <x:v>11</x:v>
      </x:c>
    </x:row>
    <x:row r="4806" ht="59" customHeight="1">
      <x:c r="A4806" s="121" t="str">
        <x:v>D6-C-R2-M006-CHOIX-B-01</x:v>
      </x:c>
      <x:c r="B4806" s="122" t="str">
        <x:v>D6-C-R2-M006</x:v>
      </x:c>
      <x:c r="C4806" s="122" t="str">
        <x:v>CHOIX</x:v>
      </x:c>
      <x:c r="D4806" s="122" t="str">
        <x:v>B</x:v>
      </x:c>
      <x:c r="E4806" s="123" t="n">
        <x:v>1</x:v>
      </x:c>
      <x:c r="F4806" s="122" t="str">
        <x:v>Joueur</x:v>
      </x:c>
      <x:c r="G4806" s="122" t="str">
        <x:v>Je retourne aux prises.</x:v>
      </x:c>
      <x:c r="H4806" s="122" t="str">
        <x:v>Regarder la personne ou l’appui concerné ; intention, pas résultat.</x:v>
      </x:c>
      <x:c r="I4806" s="122" t="str">
        <x:v>Lire les conditions V5 ; aucun objet ou PNJ supposé présent. Refuser ou différer suspend l’objectif au lieu de le déclarer réussi.</x:v>
      </x:c>
      <x:c r="J4806" s="122" t="str">
        <x:v>Campagne commune</x:v>
      </x:c>
      <x:c r="K4806" s="125" t="n">
        <x:v>4</x:v>
      </x:c>
    </x:row>
    <x:row r="4807" ht="59" customHeight="1">
      <x:c r="A4807" s="126" t="str">
        <x:v>D6-C-R2-M006-REPONSE-B-01</x:v>
      </x:c>
      <x:c r="B4807" s="127" t="str">
        <x:v>D6-C-R2-M006</x:v>
      </x:c>
      <x:c r="C4807" s="127" t="str">
        <x:v>REPONSE</x:v>
      </x:c>
      <x:c r="D4807" s="127" t="str">
        <x:v>B</x:v>
      </x:c>
      <x:c r="E4807" s="128" t="n">
        <x:v>1</x:v>
      </x:c>
      <x:c r="F4807" s="127" t="str">
        <x:v>Saar</x:v>
      </x:c>
      <x:c r="G4807" s="127" t="str">
        <x:v>Bonne place pour éprouver tes mains avant une autre arme.</x:v>
      </x:c>
      <x:c r="H4807" s="127" t="str">
        <x:v>Réponse au choix retenu ; les autres réponses ne sont pas jouées.</x:v>
      </x:c>
      <x:c r="I4807" s="127" t="str">
        <x:v>Lire les conditions V5 ; aucun objet ou PNJ supposé présent. Refuser ou différer suspend l’objectif au lieu de le déclarer réussi.</x:v>
      </x:c>
      <x:c r="J4807" s="127" t="str">
        <x:v>Campagne commune</x:v>
      </x:c>
      <x:c r="K4807" s="130" t="n">
        <x:v>10</x:v>
      </x:c>
    </x:row>
    <x:row r="4808" ht="134" customHeight="1">
      <x:c r="A4808" s="121" t="str">
        <x:v>D6-C-R2-M007-OUV---01</x:v>
      </x:c>
      <x:c r="B4808" s="122" t="str">
        <x:v>D6-C-R2-M007</x:v>
      </x:c>
      <x:c r="C4808" s="122" t="str">
        <x:v>OUV</x:v>
      </x:c>
      <x:c r="D4808" s="122" t="str">
        <x:v>-</x:v>
      </x:c>
      <x:c r="E4808" s="123" t="n">
        <x:v>1</x:v>
      </x:c>
      <x:c r="F4808" s="122" t="str">
        <x:v>Saar</x:v>
      </x:c>
      <x:c r="G4808" s="122" t="str">
        <x:v>La lumière change sur la paroi. Le masque change avec elle. La pierre, elle, reste là.</x:v>
      </x:c>
      <x:c r="H4808" s="122" t="str">
        <x:v>Le locuteur désigne l’appui ou l’objet présent ; laisse le déplacement se jouer.</x:v>
      </x:c>
      <x:c r="I4808" s="122" t="str">
        <x:v>Rang Unblooded acquis ; atelier de masque accessible.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J4808" s="122" t="str">
        <x:v>Campagne commune</x:v>
      </x:c>
      <x:c r="K4808" s="125" t="n">
        <x:v>16</x:v>
      </x:c>
    </x:row>
    <x:row r="4809" ht="74" customHeight="1">
      <x:c r="A4809" s="126" t="str">
        <x:v>D6-C-R2-M007-SUCCES---01</x:v>
      </x:c>
      <x:c r="B4809" s="127" t="str">
        <x:v>D6-C-R2-M007</x:v>
      </x:c>
      <x:c r="C4809" s="127" t="str">
        <x:v>SUCCES</x:v>
      </x:c>
      <x:c r="D4809" s="127" t="str">
        <x:v>-</x:v>
      </x:c>
      <x:c r="E4809" s="128" t="n">
        <x:v>1</x:v>
      </x:c>
      <x:c r="F4809" s="127" t="str">
        <x:v>Saar</x:v>
      </x:c>
      <x:c r="G4809" s="127" t="str">
        <x:v>Tu as reconnu la surface. Tu n’as pas prétendu voir derrière.</x:v>
      </x:c>
      <x:c r="H4809" s="127" t="str">
        <x:v>Le locuteur désigne l’appui ou l’objet présent ; laisse le déplacement se jouer.</x:v>
      </x:c>
      <x:c r="I4809" s="127" t="str">
        <x:v>Résultat correspondant effectivement constaté ; remplace ou supprime la ligne si choix de refus/différé/observation. Ne jamais jouer une victoire non acquise.</x:v>
      </x:c>
      <x:c r="J4809" s="127" t="str">
        <x:v>Campagne commune</x:v>
      </x:c>
      <x:c r="K4809" s="130" t="n">
        <x:v>11</x:v>
      </x:c>
    </x:row>
    <x:row r="4810" ht="44" customHeight="1">
      <x:c r="A4810" s="121" t="str">
        <x:v>D6-C-R2-M007-ECHEC---01</x:v>
      </x:c>
      <x:c r="B4810" s="122" t="str">
        <x:v>D6-C-R2-M007</x:v>
      </x:c>
      <x:c r="C4810" s="122" t="str">
        <x:v>ECHEC</x:v>
      </x:c>
      <x:c r="D4810" s="122" t="str">
        <x:v>-</x:v>
      </x:c>
      <x:c r="E4810" s="123" t="n">
        <x:v>1</x:v>
      </x:c>
      <x:c r="F4810" s="122" t="str">
        <x:v>Saar</x:v>
      </x:c>
      <x:c r="G4810" s="122" t="str">
        <x:v>Le reflet t’a trompé. Quitte cette vue un instant.</x:v>
      </x:c>
      <x:c r="H4810" s="122" t="str">
        <x:v>Retrait de l’appui dangereux ou suspension du geste ; aucun reset de l’état.</x:v>
      </x:c>
      <x:c r="I4810" s="122" t="str">
        <x:v>Échec ou blocage correspondant effectivement observé ; les dégâts, objets et positions persistent.</x:v>
      </x:c>
      <x:c r="J4810" s="122" t="str">
        <x:v>Campagne commune</x:v>
      </x:c>
      <x:c r="K4810" s="125" t="n">
        <x:v>9</x:v>
      </x:c>
    </x:row>
    <x:row r="4811" ht="44" customHeight="1">
      <x:c r="A4811" s="126" t="str">
        <x:v>D6-C-R2-M007-REPRISE---01</x:v>
      </x:c>
      <x:c r="B4811" s="127" t="str">
        <x:v>D6-C-R2-M007</x:v>
      </x:c>
      <x:c r="C4811" s="127" t="str">
        <x:v>REPRISE</x:v>
      </x:c>
      <x:c r="D4811" s="127" t="str">
        <x:v>-</x:v>
      </x:c>
      <x:c r="E4811" s="128" t="n">
        <x:v>1</x:v>
      </x:c>
      <x:c r="F4811" s="127" t="str">
        <x:v>Saar</x:v>
      </x:c>
      <x:c r="G4811" s="127" t="str">
        <x:v>Les attaches sont posées. Nous reprenons devant la paroi humide.</x:v>
      </x:c>
      <x:c r="H4811" s="127" t="str">
        <x:v>Regard sur le dernier repère conservé ; attendre la main du joueur.</x:v>
      </x:c>
      <x:c r="I4811" s="127" t="str">
        <x:v>Réinteraction volontaire après interruption ; état de l’action conservé.</x:v>
      </x:c>
      <x:c r="J4811" s="127" t="str">
        <x:v>Campagne commune</x:v>
      </x:c>
      <x:c r="K4811" s="130" t="n">
        <x:v>10</x:v>
      </x:c>
    </x:row>
    <x:row r="4812" ht="44" customHeight="1">
      <x:c r="A4812" s="121" t="str">
        <x:v>D6-C-R2-M007-CHOIX-A-01</x:v>
      </x:c>
      <x:c r="B4812" s="122" t="str">
        <x:v>D6-C-R2-M007</x:v>
      </x:c>
      <x:c r="C4812" s="122" t="str">
        <x:v>CHOIX</x:v>
      </x:c>
      <x:c r="D4812" s="122" t="str">
        <x:v>A</x:v>
      </x:c>
      <x:c r="E4812" s="123" t="n">
        <x:v>1</x:v>
      </x:c>
      <x:c r="F4812" s="122" t="str">
        <x:v>Joueur</x:v>
      </x:c>
      <x:c r="G4812" s="122" t="str">
        <x:v>Je règle le contraste.</x:v>
      </x:c>
      <x:c r="H4812" s="122" t="str">
        <x:v>Regarder la personne ou l’appui concerné ; intention, pas résultat.</x:v>
      </x:c>
      <x:c r="I4812" s="122" t="str">
        <x:v>Accès V5 et interlocuteur disponible ; possibilité réelle de l’approche choisie.</x:v>
      </x:c>
      <x:c r="J4812" s="122" t="str">
        <x:v>Campagne commune</x:v>
      </x:c>
      <x:c r="K4812" s="125" t="n">
        <x:v>4</x:v>
      </x:c>
    </x:row>
    <x:row r="4813" ht="44" customHeight="1">
      <x:c r="A4813" s="126" t="str">
        <x:v>D6-C-R2-M007-REPONSE-A-01</x:v>
      </x:c>
      <x:c r="B4813" s="127" t="str">
        <x:v>D6-C-R2-M007</x:v>
      </x:c>
      <x:c r="C4813" s="127" t="str">
        <x:v>REPONSE</x:v>
      </x:c>
      <x:c r="D4813" s="127" t="str">
        <x:v>A</x:v>
      </x:c>
      <x:c r="E4813" s="128" t="n">
        <x:v>1</x:v>
      </x:c>
      <x:c r="F4813" s="127" t="str">
        <x:v>Saar</x:v>
      </x:c>
      <x:c r="G4813" s="127" t="str">
        <x:v>Fais-le à ton regard. Un réglage qui te fatigue sert mal la piste.</x:v>
      </x:c>
      <x:c r="H4813" s="127" t="str">
        <x:v>Réponse au choix retenu ; les autres réponses ne sont pas jouées.</x:v>
      </x:c>
      <x:c r="I4813" s="127" t="str">
        <x:v>Accès V5 et interlocuteur disponible ; possibilité réelle de l’approche choisie.</x:v>
      </x:c>
      <x:c r="J4813" s="127" t="str">
        <x:v>Campagne commune</x:v>
      </x:c>
      <x:c r="K4813" s="130" t="n">
        <x:v>13</x:v>
      </x:c>
    </x:row>
    <x:row r="4814" ht="59" customHeight="1">
      <x:c r="A4814" s="121" t="str">
        <x:v>D6-C-R2-M007-CHOIX-B-01</x:v>
      </x:c>
      <x:c r="B4814" s="122" t="str">
        <x:v>D6-C-R2-M007</x:v>
      </x:c>
      <x:c r="C4814" s="122" t="str">
        <x:v>CHOIX</x:v>
      </x:c>
      <x:c r="D4814" s="122" t="str">
        <x:v>B</x:v>
      </x:c>
      <x:c r="E4814" s="123" t="n">
        <x:v>1</x:v>
      </x:c>
      <x:c r="F4814" s="122" t="str">
        <x:v>Joueur</x:v>
      </x:c>
      <x:c r="G4814" s="122" t="str">
        <x:v>J’élargis la lecture.</x:v>
      </x:c>
      <x:c r="H4814" s="122" t="str">
        <x:v>Regarder la personne ou l’appui concerné ; intention, pas résultat.</x:v>
      </x:c>
      <x:c r="I4814" s="122" t="str">
        <x:v>Lire les conditions V5 ; aucun objet ou PNJ supposé présent. Refuser ou différer suspend l’objectif au lieu de le déclarer réussi.</x:v>
      </x:c>
      <x:c r="J4814" s="122" t="str">
        <x:v>Campagne commune</x:v>
      </x:c>
      <x:c r="K4814" s="125" t="n">
        <x:v>3</x:v>
      </x:c>
    </x:row>
    <x:row r="4815" ht="59" customHeight="1">
      <x:c r="A4815" s="126" t="str">
        <x:v>D6-C-R2-M007-REPONSE-B-01</x:v>
      </x:c>
      <x:c r="B4815" s="127" t="str">
        <x:v>D6-C-R2-M007</x:v>
      </x:c>
      <x:c r="C4815" s="127" t="str">
        <x:v>REPONSE</x:v>
      </x:c>
      <x:c r="D4815" s="127" t="str">
        <x:v>B</x:v>
      </x:c>
      <x:c r="E4815" s="128" t="n">
        <x:v>1</x:v>
      </x:c>
      <x:c r="F4815" s="127" t="str">
        <x:v>Saar</x:v>
      </x:c>
      <x:c r="G4815" s="127" t="str">
        <x:v>Compare les bords et le centre. Une image large demande de l’attention.</x:v>
      </x:c>
      <x:c r="H4815" s="127" t="str">
        <x:v>Réponse au choix retenu ; les autres réponses ne sont pas jouées.</x:v>
      </x:c>
      <x:c r="I4815" s="127" t="str">
        <x:v>Lire les conditions V5 ; aucun objet ou PNJ supposé présent. Refuser ou différer suspend l’objectif au lieu de le déclarer réussi.</x:v>
      </x:c>
      <x:c r="J4815" s="127" t="str">
        <x:v>Campagne commune</x:v>
      </x:c>
      <x:c r="K4815" s="130" t="n">
        <x:v>12</x:v>
      </x:c>
    </x:row>
    <x:row r="4816" ht="134" customHeight="1">
      <x:c r="A4816" s="121" t="str">
        <x:v>D6-C-R2-M008-OUV---01</x:v>
      </x:c>
      <x:c r="B4816" s="122" t="str">
        <x:v>D6-C-R2-M008</x:v>
      </x:c>
      <x:c r="C4816" s="122" t="str">
        <x:v>OUV</x:v>
      </x:c>
      <x:c r="D4816" s="122" t="str">
        <x:v>-</x:v>
      </x:c>
      <x:c r="E4816" s="123" t="n">
        <x:v>1</x:v>
      </x:c>
      <x:c r="F4816" s="122" t="str">
        <x:v>Saar</x:v>
      </x:c>
      <x:c r="G4816" s="122" t="str">
        <x:v>La cible peut t’atteindre quand tu crois avoir fini. Frappe, puis retrouve ta distance.</x:v>
      </x:c>
      <x:c r="H4816" s="122" t="str">
        <x:v>Le locuteur désigne l’appui ou l’objet présent ; laisse le déplacement se jouer.</x:v>
      </x:c>
      <x:c r="I4816" s="122" t="str">
        <x:v>R2-M007 résolue ; arme d’exercice à disposition.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J4816" s="122" t="str">
        <x:v>Campagne commune</x:v>
      </x:c>
      <x:c r="K4816" s="125" t="n">
        <x:v>14</x:v>
      </x:c>
    </x:row>
    <x:row r="4817" ht="74" customHeight="1">
      <x:c r="A4817" s="126" t="str">
        <x:v>D6-C-R2-M008-SUCCES---01</x:v>
      </x:c>
      <x:c r="B4817" s="127" t="str">
        <x:v>D6-C-R2-M008</x:v>
      </x:c>
      <x:c r="C4817" s="127" t="str">
        <x:v>SUCCES</x:v>
      </x:c>
      <x:c r="D4817" s="127" t="str">
        <x:v>-</x:v>
      </x:c>
      <x:c r="E4817" s="128" t="n">
        <x:v>1</x:v>
      </x:c>
      <x:c r="F4817" s="127" t="str">
        <x:v>Saar</x:v>
      </x:c>
      <x:c r="G4817" s="127" t="str">
        <x:v>Ta sortie était libre. Rentre les lames avant l’ouverture étroite.</x:v>
      </x:c>
      <x:c r="H4817" s="127" t="str">
        <x:v>Le locuteur désigne l’appui ou l’objet présent ; laisse le déplacement se jouer.</x:v>
      </x:c>
      <x:c r="I4817" s="127" t="str">
        <x:v>Résultat correspondant effectivement constaté ; remplace ou supprime la ligne si choix de refus/différé/observation. Ne jamais jouer une victoire non acquise.</x:v>
      </x:c>
      <x:c r="J4817" s="127" t="str">
        <x:v>Campagne commune</x:v>
      </x:c>
      <x:c r="K4817" s="130" t="n">
        <x:v>10</x:v>
      </x:c>
    </x:row>
    <x:row r="4818" ht="44" customHeight="1">
      <x:c r="A4818" s="121" t="str">
        <x:v>D6-C-R2-M008-ECHEC---01</x:v>
      </x:c>
      <x:c r="B4818" s="122" t="str">
        <x:v>D6-C-R2-M008</x:v>
      </x:c>
      <x:c r="C4818" s="122" t="str">
        <x:v>ECHEC</x:v>
      </x:c>
      <x:c r="D4818" s="122" t="str">
        <x:v>-</x:v>
      </x:c>
      <x:c r="E4818" s="123" t="n">
        <x:v>1</x:v>
      </x:c>
      <x:c r="F4818" s="122" t="str">
        <x:v>Saar</x:v>
      </x:c>
      <x:c r="G4818" s="122" t="str">
        <x:v>Tu as quitté ton appui trop tard. La cible ne change pas sa portée.</x:v>
      </x:c>
      <x:c r="H4818" s="122" t="str">
        <x:v>Retrait de l’appui dangereux ou suspension du geste ; aucun reset de l’état.</x:v>
      </x:c>
      <x:c r="I4818" s="122" t="str">
        <x:v>Échec ou blocage correspondant effectivement observé ; les dégâts, objets et positions persistent.</x:v>
      </x:c>
      <x:c r="J4818" s="122" t="str">
        <x:v>Campagne commune</x:v>
      </x:c>
      <x:c r="K4818" s="125" t="n">
        <x:v>14</x:v>
      </x:c>
    </x:row>
    <x:row r="4819" ht="44" customHeight="1">
      <x:c r="A4819" s="126" t="str">
        <x:v>D6-C-R2-M008-REPRISE---01</x:v>
      </x:c>
      <x:c r="B4819" s="127" t="str">
        <x:v>D6-C-R2-M008</x:v>
      </x:c>
      <x:c r="C4819" s="127" t="str">
        <x:v>REPRISE</x:v>
      </x:c>
      <x:c r="D4819" s="127" t="str">
        <x:v>-</x:v>
      </x:c>
      <x:c r="E4819" s="128" t="n">
        <x:v>1</x:v>
      </x:c>
      <x:c r="F4819" s="127" t="str">
        <x:v>Saar</x:v>
      </x:c>
      <x:c r="G4819" s="127" t="str">
        <x:v>Reprends à la marque basse ; le passage final reste à franchir.</x:v>
      </x:c>
      <x:c r="H4819" s="127" t="str">
        <x:v>Regard sur le dernier repère conservé ; attendre la main du joueur.</x:v>
      </x:c>
      <x:c r="I4819" s="127" t="str">
        <x:v>Réinteraction volontaire après interruption ; état de l’action conservé.</x:v>
      </x:c>
      <x:c r="J4819" s="127" t="str">
        <x:v>Campagne commune</x:v>
      </x:c>
      <x:c r="K4819" s="130" t="n">
        <x:v>12</x:v>
      </x:c>
    </x:row>
    <x:row r="4820" ht="44" customHeight="1">
      <x:c r="A4820" s="121" t="str">
        <x:v>D6-C-R2-M008-CHOIX-A-01</x:v>
      </x:c>
      <x:c r="B4820" s="122" t="str">
        <x:v>D6-C-R2-M008</x:v>
      </x:c>
      <x:c r="C4820" s="122" t="str">
        <x:v>CHOIX</x:v>
      </x:c>
      <x:c r="D4820" s="122" t="str">
        <x:v>A</x:v>
      </x:c>
      <x:c r="E4820" s="123" t="n">
        <x:v>1</x:v>
      </x:c>
      <x:c r="F4820" s="122" t="str">
        <x:v>Joueur</x:v>
      </x:c>
      <x:c r="G4820" s="122" t="str">
        <x:v>Je garde un enchaînement court.</x:v>
      </x:c>
      <x:c r="H4820" s="122" t="str">
        <x:v>Regarder la personne ou l’appui concerné ; intention, pas résultat.</x:v>
      </x:c>
      <x:c r="I4820" s="122" t="str">
        <x:v>Accès V5 et interlocuteur disponible ; possibilité réelle de l’approche choisie.</x:v>
      </x:c>
      <x:c r="J4820" s="122" t="str">
        <x:v>Campagne commune</x:v>
      </x:c>
      <x:c r="K4820" s="125" t="n">
        <x:v>5</x:v>
      </x:c>
    </x:row>
    <x:row r="4821" ht="44" customHeight="1">
      <x:c r="A4821" s="126" t="str">
        <x:v>D6-C-R2-M008-REPONSE-A-01</x:v>
      </x:c>
      <x:c r="B4821" s="127" t="str">
        <x:v>D6-C-R2-M008</x:v>
      </x:c>
      <x:c r="C4821" s="127" t="str">
        <x:v>REPONSE</x:v>
      </x:c>
      <x:c r="D4821" s="127" t="str">
        <x:v>A</x:v>
      </x:c>
      <x:c r="E4821" s="128" t="n">
        <x:v>1</x:v>
      </x:c>
      <x:c r="F4821" s="127" t="str">
        <x:v>Saar</x:v>
      </x:c>
      <x:c r="G4821" s="127" t="str">
        <x:v>Deux mouvements propres. Pas un troisième pour le bruit.</x:v>
      </x:c>
      <x:c r="H4821" s="127" t="str">
        <x:v>Réponse au choix retenu ; les autres réponses ne sont pas jouées.</x:v>
      </x:c>
      <x:c r="I4821" s="127" t="str">
        <x:v>Accès V5 et interlocuteur disponible ; possibilité réelle de l’approche choisie.</x:v>
      </x:c>
      <x:c r="J4821" s="127" t="str">
        <x:v>Campagne commune</x:v>
      </x:c>
      <x:c r="K4821" s="130" t="n">
        <x:v>9</x:v>
      </x:c>
    </x:row>
    <x:row r="4822" ht="59" customHeight="1">
      <x:c r="A4822" s="121" t="str">
        <x:v>D6-C-R2-M008-CHOIX-B-01</x:v>
      </x:c>
      <x:c r="B4822" s="122" t="str">
        <x:v>D6-C-R2-M008</x:v>
      </x:c>
      <x:c r="C4822" s="122" t="str">
        <x:v>CHOIX</x:v>
      </x:c>
      <x:c r="D4822" s="122" t="str">
        <x:v>B</x:v>
      </x:c>
      <x:c r="E4822" s="123" t="n">
        <x:v>1</x:v>
      </x:c>
      <x:c r="F4822" s="122" t="str">
        <x:v>Joueur</x:v>
      </x:c>
      <x:c r="G4822" s="122" t="str">
        <x:v>Je pare et je recule.</x:v>
      </x:c>
      <x:c r="H4822" s="122" t="str">
        <x:v>Regarder la personne ou l’appui concerné ; intention, pas résultat.</x:v>
      </x:c>
      <x:c r="I4822" s="122" t="str">
        <x:v>Lire les conditions V5 ; aucun objet ou PNJ supposé présent. Refuser ou différer suspend l’objectif au lieu de le déclarer réussi.</x:v>
      </x:c>
      <x:c r="J4822" s="122" t="str">
        <x:v>Campagne commune</x:v>
      </x:c>
      <x:c r="K4822" s="125" t="n">
        <x:v>5</x:v>
      </x:c>
    </x:row>
    <x:row r="4823" ht="59" customHeight="1">
      <x:c r="A4823" s="126" t="str">
        <x:v>D6-C-R2-M008-REPONSE-B-01</x:v>
      </x:c>
      <x:c r="B4823" s="127" t="str">
        <x:v>D6-C-R2-M008</x:v>
      </x:c>
      <x:c r="C4823" s="127" t="str">
        <x:v>REPONSE</x:v>
      </x:c>
      <x:c r="D4823" s="127" t="str">
        <x:v>B</x:v>
      </x:c>
      <x:c r="E4823" s="128" t="n">
        <x:v>1</x:v>
      </x:c>
      <x:c r="F4823" s="127" t="str">
        <x:v>Saar</x:v>
      </x:c>
      <x:c r="G4823" s="127" t="str">
        <x:v>Lis le retour du bras avant de choisir ton pas.</x:v>
      </x:c>
      <x:c r="H4823" s="127" t="str">
        <x:v>Réponse au choix retenu ; les autres réponses ne sont pas jouées.</x:v>
      </x:c>
      <x:c r="I4823" s="127" t="str">
        <x:v>Lire les conditions V5 ; aucun objet ou PNJ supposé présent. Refuser ou différer suspend l’objectif au lieu de le déclarer réussi.</x:v>
      </x:c>
      <x:c r="J4823" s="127" t="str">
        <x:v>Campagne commune</x:v>
      </x:c>
      <x:c r="K4823" s="130" t="n">
        <x:v>10</x:v>
      </x:c>
    </x:row>
    <x:row r="4824" ht="134" customHeight="1">
      <x:c r="A4824" s="121" t="str">
        <x:v>D6-C-R2-M009-OUV---01</x:v>
      </x:c>
      <x:c r="B4824" s="122" t="str">
        <x:v>D6-C-R2-M009</x:v>
      </x:c>
      <x:c r="C4824" s="122" t="str">
        <x:v>OUV</x:v>
      </x:c>
      <x:c r="D4824" s="122" t="str">
        <x:v>-</x:v>
      </x:c>
      <x:c r="E4824" s="123" t="n">
        <x:v>1</x:v>
      </x:c>
      <x:c r="F4824" s="122" t="str">
        <x:v>Saar</x:v>
      </x:c>
      <x:c r="G4824" s="122" t="str">
        <x:v>Tu disparais au regard. La flaque, elle, raconte chacun de tes pas.</x:v>
      </x:c>
      <x:c r="H4824" s="122" t="str">
        <x:v>Le locuteur désigne l’appui ou l’objet présent ; laisse le déplacement se jouer.</x:v>
      </x:c>
      <x:c r="I4824" s="122" t="str">
        <x:v>Masque reçu ; aire de camouflage ouverte.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J4824" s="122" t="str">
        <x:v>Campagne commune</x:v>
      </x:c>
      <x:c r="K4824" s="125" t="n">
        <x:v>12</x:v>
      </x:c>
    </x:row>
    <x:row r="4825" ht="74" customHeight="1">
      <x:c r="A4825" s="126" t="str">
        <x:v>D6-C-R2-M009-SUCCES---01</x:v>
      </x:c>
      <x:c r="B4825" s="127" t="str">
        <x:v>D6-C-R2-M009</x:v>
      </x:c>
      <x:c r="C4825" s="127" t="str">
        <x:v>SUCCES</x:v>
      </x:c>
      <x:c r="D4825" s="127" t="str">
        <x:v>-</x:v>
      </x:c>
      <x:c r="E4825" s="128" t="n">
        <x:v>1</x:v>
      </x:c>
      <x:c r="F4825" s="127" t="str">
        <x:v>Saar</x:v>
      </x:c>
      <x:c r="G4825" s="127" t="str">
        <x:v>La ronde n’a pas suivi ta route. Regarde pourtant les feuilles déplacées.</x:v>
      </x:c>
      <x:c r="H4825" s="127" t="str">
        <x:v>Le locuteur désigne l’appui ou l’objet présent ; laisse le déplacement se jouer.</x:v>
      </x:c>
      <x:c r="I4825" s="127" t="str">
        <x:v>Résultat correspondant effectivement constaté ; remplace ou supprime la ligne si choix de refus/différé/observation. Ne jamais jouer une victoire non acquise.</x:v>
      </x:c>
      <x:c r="J4825" s="127" t="str">
        <x:v>Campagne commune</x:v>
      </x:c>
      <x:c r="K4825" s="130" t="n">
        <x:v>12</x:v>
      </x:c>
    </x:row>
    <x:row r="4826" ht="44" customHeight="1">
      <x:c r="A4826" s="121" t="str">
        <x:v>D6-C-R2-M009-ECHEC---01</x:v>
      </x:c>
      <x:c r="B4826" s="122" t="str">
        <x:v>D6-C-R2-M009</x:v>
      </x:c>
      <x:c r="C4826" s="122" t="str">
        <x:v>ECHEC</x:v>
      </x:c>
      <x:c r="D4826" s="122" t="str">
        <x:v>-</x:v>
      </x:c>
      <x:c r="E4826" s="123" t="n">
        <x:v>1</x:v>
      </x:c>
      <x:c r="F4826" s="122" t="str">
        <x:v>Saar</x:v>
      </x:c>
      <x:c r="G4826" s="122" t="str">
        <x:v>La trace dans l’eau est nette. L’observateur vient la lire.</x:v>
      </x:c>
      <x:c r="H4826" s="122" t="str">
        <x:v>Retrait de l’appui dangereux ou suspension du geste ; aucun reset de l’état.</x:v>
      </x:c>
      <x:c r="I4826" s="122" t="str">
        <x:v>Échec ou blocage correspondant effectivement observé ; les dégâts, objets et positions persistent.</x:v>
      </x:c>
      <x:c r="J4826" s="122" t="str">
        <x:v>Campagne commune</x:v>
      </x:c>
      <x:c r="K4826" s="125" t="n">
        <x:v>10</x:v>
      </x:c>
    </x:row>
    <x:row r="4827" ht="44" customHeight="1">
      <x:c r="A4827" s="126" t="str">
        <x:v>D6-C-R2-M009-REPRISE---01</x:v>
      </x:c>
      <x:c r="B4827" s="127" t="str">
        <x:v>D6-C-R2-M009</x:v>
      </x:c>
      <x:c r="C4827" s="127" t="str">
        <x:v>REPRISE</x:v>
      </x:c>
      <x:c r="D4827" s="127" t="str">
        <x:v>-</x:v>
      </x:c>
      <x:c r="E4827" s="128" t="n">
        <x:v>1</x:v>
      </x:c>
      <x:c r="F4827" s="127" t="str">
        <x:v>Saar</x:v>
      </x:c>
      <x:c r="G4827" s="127" t="str">
        <x:v>Tu es à couvert. Choisis ton prochain appui ; ne refais pas toute la traversée.</x:v>
      </x:c>
      <x:c r="H4827" s="127" t="str">
        <x:v>Regard sur le dernier repère conservé ; attendre la main du joueur.</x:v>
      </x:c>
      <x:c r="I4827" s="127" t="str">
        <x:v>Réinteraction volontaire après interruption ; état de l’action conservé.</x:v>
      </x:c>
      <x:c r="J4827" s="127" t="str">
        <x:v>Campagne commune</x:v>
      </x:c>
      <x:c r="K4827" s="130" t="n">
        <x:v>15</x:v>
      </x:c>
    </x:row>
    <x:row r="4828" ht="44" customHeight="1">
      <x:c r="A4828" s="121" t="str">
        <x:v>D6-C-R2-M009-CHOIX-A-01</x:v>
      </x:c>
      <x:c r="B4828" s="122" t="str">
        <x:v>D6-C-R2-M009</x:v>
      </x:c>
      <x:c r="C4828" s="122" t="str">
        <x:v>CHOIX</x:v>
      </x:c>
      <x:c r="D4828" s="122" t="str">
        <x:v>A</x:v>
      </x:c>
      <x:c r="E4828" s="123" t="n">
        <x:v>1</x:v>
      </x:c>
      <x:c r="F4828" s="122" t="str">
        <x:v>Joueur</x:v>
      </x:c>
      <x:c r="G4828" s="122" t="str">
        <x:v>J’attends sans bouger.</x:v>
      </x:c>
      <x:c r="H4828" s="122" t="str">
        <x:v>Regarder la personne ou l’appui concerné ; intention, pas résultat.</x:v>
      </x:c>
      <x:c r="I4828" s="122" t="str">
        <x:v>Accès V5 et interlocuteur disponible ; possibilité réelle de l’approche choisie.</x:v>
      </x:c>
      <x:c r="J4828" s="122" t="str">
        <x:v>Campagne commune</x:v>
      </x:c>
      <x:c r="K4828" s="125" t="n">
        <x:v>3</x:v>
      </x:c>
    </x:row>
    <x:row r="4829" ht="44" customHeight="1">
      <x:c r="A4829" s="126" t="str">
        <x:v>D6-C-R2-M009-REPONSE-A-01</x:v>
      </x:c>
      <x:c r="B4829" s="127" t="str">
        <x:v>D6-C-R2-M009</x:v>
      </x:c>
      <x:c r="C4829" s="127" t="str">
        <x:v>REPONSE</x:v>
      </x:c>
      <x:c r="D4829" s="127" t="str">
        <x:v>A</x:v>
      </x:c>
      <x:c r="E4829" s="128" t="n">
        <x:v>1</x:v>
      </x:c>
      <x:c r="F4829" s="127" t="str">
        <x:v>Saar</x:v>
      </x:c>
      <x:c r="G4829" s="127" t="str">
        <x:v>Écoute la ronde. L’immobilité n’efface pas le bruit déjà fait.</x:v>
      </x:c>
      <x:c r="H4829" s="127" t="str">
        <x:v>Réponse au choix retenu ; les autres réponses ne sont pas jouées.</x:v>
      </x:c>
      <x:c r="I4829" s="127" t="str">
        <x:v>Accès V5 et interlocuteur disponible ; possibilité réelle de l’approche choisie.</x:v>
      </x:c>
      <x:c r="J4829" s="127" t="str">
        <x:v>Campagne commune</x:v>
      </x:c>
      <x:c r="K4829" s="130" t="n">
        <x:v>10</x:v>
      </x:c>
    </x:row>
    <x:row r="4830" ht="59" customHeight="1">
      <x:c r="A4830" s="121" t="str">
        <x:v>D6-C-R2-M009-CHOIX-B-01</x:v>
      </x:c>
      <x:c r="B4830" s="122" t="str">
        <x:v>D6-C-R2-M009</x:v>
      </x:c>
      <x:c r="C4830" s="122" t="str">
        <x:v>CHOIX</x:v>
      </x:c>
      <x:c r="D4830" s="122" t="str">
        <x:v>B</x:v>
      </x:c>
      <x:c r="E4830" s="123" t="n">
        <x:v>1</x:v>
      </x:c>
      <x:c r="F4830" s="122" t="str">
        <x:v>Joueur</x:v>
      </x:c>
      <x:c r="G4830" s="122" t="str">
        <x:v>Je passe par la corniche.</x:v>
      </x:c>
      <x:c r="H4830" s="122" t="str">
        <x:v>Regarder la personne ou l’appui concerné ; intention, pas résultat.</x:v>
      </x:c>
      <x:c r="I4830" s="122" t="str">
        <x:v>Lire les conditions V5 ; aucun objet ou PNJ supposé présent. Refuser ou différer suspend l’objectif au lieu de le déclarer réussi.</x:v>
      </x:c>
      <x:c r="J4830" s="122" t="str">
        <x:v>Campagne commune</x:v>
      </x:c>
      <x:c r="K4830" s="125" t="n">
        <x:v>5</x:v>
      </x:c>
    </x:row>
    <x:row r="4831" ht="59" customHeight="1">
      <x:c r="A4831" s="126" t="str">
        <x:v>D6-C-R2-M009-REPONSE-B-01</x:v>
      </x:c>
      <x:c r="B4831" s="127" t="str">
        <x:v>D6-C-R2-M009</x:v>
      </x:c>
      <x:c r="C4831" s="127" t="str">
        <x:v>REPONSE</x:v>
      </x:c>
      <x:c r="D4831" s="127" t="str">
        <x:v>B</x:v>
      </x:c>
      <x:c r="E4831" s="128" t="n">
        <x:v>1</x:v>
      </x:c>
      <x:c r="F4831" s="127" t="str">
        <x:v>Saar</x:v>
      </x:c>
      <x:c r="G4831" s="127" t="str">
        <x:v>Vérifie les pierres avant de monter. Une chute porte loin.</x:v>
      </x:c>
      <x:c r="H4831" s="127" t="str">
        <x:v>Réponse au choix retenu ; les autres réponses ne sont pas jouées.</x:v>
      </x:c>
      <x:c r="I4831" s="127" t="str">
        <x:v>Lire les conditions V5 ; aucun objet ou PNJ supposé présent. Refuser ou différer suspend l’objectif au lieu de le déclarer réussi.</x:v>
      </x:c>
      <x:c r="J4831" s="127" t="str">
        <x:v>Campagne commune</x:v>
      </x:c>
      <x:c r="K4831" s="130" t="n">
        <x:v>10</x:v>
      </x:c>
    </x:row>
    <x:row r="4832" ht="134" customHeight="1">
      <x:c r="A4832" s="121" t="str">
        <x:v>D6-C-R2-M010-OUV---01</x:v>
      </x:c>
      <x:c r="B4832" s="122" t="str">
        <x:v>D6-C-R2-M010</x:v>
      </x:c>
      <x:c r="C4832" s="122" t="str">
        <x:v>OUV</x:v>
      </x:c>
      <x:c r="D4832" s="122" t="str">
        <x:v>-</x:v>
      </x:c>
      <x:c r="E4832" s="123" t="n">
        <x:v>1</x:v>
      </x:c>
      <x:c r="F4832" s="122" t="str">
        <x:v>Saar</x:v>
      </x:c>
      <x:c r="G4832" s="122" t="str">
        <x:v>Cette lance est dans ta main. Si tu la lances, elle sera là où elle tombe.</x:v>
      </x:c>
      <x:c r="H4832" s="122" t="str">
        <x:v>Le locuteur désigne l’appui ou l’objet présent ; laisse le déplacement se jouer.</x:v>
      </x:c>
      <x:c r="I4832" s="122" t="str">
        <x:v>Atelier d’armes et R2-M008 résolus.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J4832" s="122" t="str">
        <x:v>Campagne commune</x:v>
      </x:c>
      <x:c r="K4832" s="125" t="n">
        <x:v>16</x:v>
      </x:c>
    </x:row>
    <x:row r="4833" ht="74" customHeight="1">
      <x:c r="A4833" s="126" t="str">
        <x:v>D6-C-R2-M010-SUCCES---01</x:v>
      </x:c>
      <x:c r="B4833" s="127" t="str">
        <x:v>D6-C-R2-M010</x:v>
      </x:c>
      <x:c r="C4833" s="127" t="str">
        <x:v>SUCCES</x:v>
      </x:c>
      <x:c r="D4833" s="127" t="str">
        <x:v>-</x:v>
      </x:c>
      <x:c r="E4833" s="128" t="n">
        <x:v>1</x:v>
      </x:c>
      <x:c r="F4833" s="127" t="str">
        <x:v>Saar</x:v>
      </x:c>
      <x:c r="G4833" s="127" t="str">
        <x:v>L’arme est revenue avec toi. Le lancer n’était que la moitié du geste.</x:v>
      </x:c>
      <x:c r="H4833" s="127" t="str">
        <x:v>Le locuteur désigne l’appui ou l’objet présent ; laisse le déplacement se jouer.</x:v>
      </x:c>
      <x:c r="I4833" s="127" t="str">
        <x:v>Résultat correspondant effectivement constaté ; remplace ou supprime la ligne si choix de refus/différé/observation. Ne jamais jouer une victoire non acquise.</x:v>
      </x:c>
      <x:c r="J4833" s="127" t="str">
        <x:v>Campagne commune</x:v>
      </x:c>
      <x:c r="K4833" s="130" t="n">
        <x:v>13</x:v>
      </x:c>
    </x:row>
    <x:row r="4834" ht="44" customHeight="1">
      <x:c r="A4834" s="121" t="str">
        <x:v>D6-C-R2-M010-ECHEC---01</x:v>
      </x:c>
      <x:c r="B4834" s="122" t="str">
        <x:v>D6-C-R2-M010</x:v>
      </x:c>
      <x:c r="C4834" s="122" t="str">
        <x:v>ECHEC</x:v>
      </x:c>
      <x:c r="D4834" s="122" t="str">
        <x:v>-</x:v>
      </x:c>
      <x:c r="E4834" s="123" t="n">
        <x:v>1</x:v>
      </x:c>
      <x:c r="F4834" s="122" t="str">
        <x:v>Saar</x:v>
      </x:c>
      <x:c r="G4834" s="122" t="str">
        <x:v>Ta lance est au-delà de la grille. Observe le passage latéral.</x:v>
      </x:c>
      <x:c r="H4834" s="122" t="str">
        <x:v>Retrait de l’appui dangereux ou suspension du geste ; aucun reset de l’état.</x:v>
      </x:c>
      <x:c r="I4834" s="122" t="str">
        <x:v>Échec ou blocage correspondant effectivement observé ; les dégâts, objets et positions persistent.</x:v>
      </x:c>
      <x:c r="J4834" s="122" t="str">
        <x:v>Campagne commune</x:v>
      </x:c>
      <x:c r="K4834" s="125" t="n">
        <x:v>11</x:v>
      </x:c>
    </x:row>
    <x:row r="4835" ht="44" customHeight="1">
      <x:c r="A4835" s="126" t="str">
        <x:v>D6-C-R2-M010-REPRISE---01</x:v>
      </x:c>
      <x:c r="B4835" s="127" t="str">
        <x:v>D6-C-R2-M010</x:v>
      </x:c>
      <x:c r="C4835" s="127" t="str">
        <x:v>REPRISE</x:v>
      </x:c>
      <x:c r="D4835" s="127" t="str">
        <x:v>-</x:v>
      </x:c>
      <x:c r="E4835" s="128" t="n">
        <x:v>1</x:v>
      </x:c>
      <x:c r="F4835" s="127" t="str">
        <x:v>Saar</x:v>
      </x:c>
      <x:c r="G4835" s="127" t="str">
        <x:v>La cible a changé de place. L’arme, elle, attend encore au sol.</x:v>
      </x:c>
      <x:c r="H4835" s="127" t="str">
        <x:v>Regard sur le dernier repère conservé ; attendre la main du joueur.</x:v>
      </x:c>
      <x:c r="I4835" s="127" t="str">
        <x:v>Réinteraction volontaire après interruption ; état de l’action conservé.</x:v>
      </x:c>
      <x:c r="J4835" s="127" t="str">
        <x:v>Campagne commune</x:v>
      </x:c>
      <x:c r="K4835" s="130" t="n">
        <x:v>12</x:v>
      </x:c>
    </x:row>
    <x:row r="4836" ht="44" customHeight="1">
      <x:c r="A4836" s="121" t="str">
        <x:v>D6-C-R2-M010-CHOIX-A-01</x:v>
      </x:c>
      <x:c r="B4836" s="122" t="str">
        <x:v>D6-C-R2-M010</x:v>
      </x:c>
      <x:c r="C4836" s="122" t="str">
        <x:v>CHOIX</x:v>
      </x:c>
      <x:c r="D4836" s="122" t="str">
        <x:v>A</x:v>
      </x:c>
      <x:c r="E4836" s="123" t="n">
        <x:v>1</x:v>
      </x:c>
      <x:c r="F4836" s="122" t="str">
        <x:v>Joueur</x:v>
      </x:c>
      <x:c r="G4836" s="122" t="str">
        <x:v>Je conserve la portée.</x:v>
      </x:c>
      <x:c r="H4836" s="122" t="str">
        <x:v>Regarder la personne ou l’appui concerné ; intention, pas résultat.</x:v>
      </x:c>
      <x:c r="I4836" s="122" t="str">
        <x:v>Accès V5 et interlocuteur disponible ; possibilité réelle de l’approche choisie.</x:v>
      </x:c>
      <x:c r="J4836" s="122" t="str">
        <x:v>Campagne commune</x:v>
      </x:c>
      <x:c r="K4836" s="125" t="n">
        <x:v>4</x:v>
      </x:c>
    </x:row>
    <x:row r="4837" ht="44" customHeight="1">
      <x:c r="A4837" s="126" t="str">
        <x:v>D6-C-R2-M010-REPONSE-A-01</x:v>
      </x:c>
      <x:c r="B4837" s="127" t="str">
        <x:v>D6-C-R2-M010</x:v>
      </x:c>
      <x:c r="C4837" s="127" t="str">
        <x:v>REPONSE</x:v>
      </x:c>
      <x:c r="D4837" s="127" t="str">
        <x:v>A</x:v>
      </x:c>
      <x:c r="E4837" s="128" t="n">
        <x:v>1</x:v>
      </x:c>
      <x:c r="F4837" s="127" t="str">
        <x:v>Saar</x:v>
      </x:c>
      <x:c r="G4837" s="127" t="str">
        <x:v>Déplie-la sans toucher le mur, puis garde la cible à distance.</x:v>
      </x:c>
      <x:c r="H4837" s="127" t="str">
        <x:v>Réponse au choix retenu ; les autres réponses ne sont pas jouées.</x:v>
      </x:c>
      <x:c r="I4837" s="127" t="str">
        <x:v>Accès V5 et interlocuteur disponible ; possibilité réelle de l’approche choisie.</x:v>
      </x:c>
      <x:c r="J4837" s="127" t="str">
        <x:v>Campagne commune</x:v>
      </x:c>
      <x:c r="K4837" s="130" t="n">
        <x:v>11</x:v>
      </x:c>
    </x:row>
    <x:row r="4838" ht="59" customHeight="1">
      <x:c r="A4838" s="121" t="str">
        <x:v>D6-C-R2-M010-CHOIX-B-01</x:v>
      </x:c>
      <x:c r="B4838" s="122" t="str">
        <x:v>D6-C-R2-M010</x:v>
      </x:c>
      <x:c r="C4838" s="122" t="str">
        <x:v>CHOIX</x:v>
      </x:c>
      <x:c r="D4838" s="122" t="str">
        <x:v>B</x:v>
      </x:c>
      <x:c r="E4838" s="123" t="n">
        <x:v>1</x:v>
      </x:c>
      <x:c r="F4838" s="122" t="str">
        <x:v>Joueur</x:v>
      </x:c>
      <x:c r="G4838" s="122" t="str">
        <x:v>Je tente le lancer.</x:v>
      </x:c>
      <x:c r="H4838" s="122" t="str">
        <x:v>Regarder la personne ou l’appui concerné ; intention, pas résultat.</x:v>
      </x:c>
      <x:c r="I4838" s="122" t="str">
        <x:v>Lire les conditions V5 ; aucun objet ou PNJ supposé présent. Refuser ou différer suspend l’objectif au lieu de le déclarer réussi.</x:v>
      </x:c>
      <x:c r="J4838" s="122" t="str">
        <x:v>Campagne commune</x:v>
      </x:c>
      <x:c r="K4838" s="125" t="n">
        <x:v>4</x:v>
      </x:c>
    </x:row>
    <x:row r="4839" ht="59" customHeight="1">
      <x:c r="A4839" s="126" t="str">
        <x:v>D6-C-R2-M010-REPONSE-B-01</x:v>
      </x:c>
      <x:c r="B4839" s="127" t="str">
        <x:v>D6-C-R2-M010</x:v>
      </x:c>
      <x:c r="C4839" s="127" t="str">
        <x:v>REPONSE</x:v>
      </x:c>
      <x:c r="D4839" s="127" t="str">
        <x:v>B</x:v>
      </x:c>
      <x:c r="E4839" s="128" t="n">
        <x:v>1</x:v>
      </x:c>
      <x:c r="F4839" s="127" t="str">
        <x:v>Saar</x:v>
      </x:c>
      <x:c r="G4839" s="127" t="str">
        <x:v>Regarde aussi le chemin qui te permettra de la reprendre.</x:v>
      </x:c>
      <x:c r="H4839" s="127" t="str">
        <x:v>Réponse au choix retenu ; les autres réponses ne sont pas jouées.</x:v>
      </x:c>
      <x:c r="I4839" s="127" t="str">
        <x:v>Lire les conditions V5 ; aucun objet ou PNJ supposé présent. Refuser ou différer suspend l’objectif au lieu de le déclarer réussi.</x:v>
      </x:c>
      <x:c r="J4839" s="127" t="str">
        <x:v>Campagne commune</x:v>
      </x:c>
      <x:c r="K4839" s="130" t="n">
        <x:v>10</x:v>
      </x:c>
    </x:row>
    <x:row r="4840" ht="134" customHeight="1">
      <x:c r="A4840" s="121" t="str">
        <x:v>D6-C-R2-M011-OUV---01</x:v>
      </x:c>
      <x:c r="B4840" s="122" t="str">
        <x:v>D6-C-R2-M011</x:v>
      </x:c>
      <x:c r="C4840" s="122" t="str">
        <x:v>OUV</x:v>
      </x:c>
      <x:c r="D4840" s="122" t="str">
        <x:v>-</x:v>
      </x:c>
      <x:c r="E4840" s="123" t="n">
        <x:v>1</x:v>
      </x:c>
      <x:c r="F4840" s="122" t="str">
        <x:v>Saar</x:v>
      </x:c>
      <x:c r="G4840" s="122" t="str">
        <x:v>La pointe suit une ligne. Le rocher ne lui cédera pas le passage.</x:v>
      </x:c>
      <x:c r="H4840" s="122" t="str">
        <x:v>Le locuteur désigne l’appui ou l’objet présent ; laisse le déplacement se jouer.</x:v>
      </x:c>
      <x:c r="I4840" s="122" t="str">
        <x:v>Masque et réserve d’exercice disponibles.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J4840" s="122" t="str">
        <x:v>Campagne commune</x:v>
      </x:c>
      <x:c r="K4840" s="125" t="n">
        <x:v>13</x:v>
      </x:c>
    </x:row>
    <x:row r="4841" ht="74" customHeight="1">
      <x:c r="A4841" s="126" t="str">
        <x:v>D6-C-R2-M011-SUCCES---01</x:v>
      </x:c>
      <x:c r="B4841" s="127" t="str">
        <x:v>D6-C-R2-M011</x:v>
      </x:c>
      <x:c r="C4841" s="127" t="str">
        <x:v>SUCCES</x:v>
      </x:c>
      <x:c r="D4841" s="127" t="str">
        <x:v>-</x:v>
      </x:c>
      <x:c r="E4841" s="128" t="n">
        <x:v>1</x:v>
      </x:c>
      <x:c r="F4841" s="127" t="str">
        <x:v>Saar</x:v>
      </x:c>
      <x:c r="G4841" s="127" t="str">
        <x:v>Tu as attendu une ligne libre. La cible est atteinte.</x:v>
      </x:c>
      <x:c r="H4841" s="127" t="str">
        <x:v>Le locuteur désigne l’appui ou l’objet présent ; laisse le déplacement se jouer.</x:v>
      </x:c>
      <x:c r="I4841" s="127" t="str">
        <x:v>Résultat correspondant effectivement constaté ; remplace ou supprime la ligne si choix de refus/différé/observation. Ne jamais jouer une victoire non acquise.</x:v>
      </x:c>
      <x:c r="J4841" s="127" t="str">
        <x:v>Campagne commune</x:v>
      </x:c>
      <x:c r="K4841" s="130" t="n">
        <x:v>10</x:v>
      </x:c>
    </x:row>
    <x:row r="4842" ht="44" customHeight="1">
      <x:c r="A4842" s="121" t="str">
        <x:v>D6-C-R2-M011-ECHEC---01</x:v>
      </x:c>
      <x:c r="B4842" s="122" t="str">
        <x:v>D6-C-R2-M011</x:v>
      </x:c>
      <x:c r="C4842" s="122" t="str">
        <x:v>ECHEC</x:v>
      </x:c>
      <x:c r="D4842" s="122" t="str">
        <x:v>-</x:v>
      </x:c>
      <x:c r="E4842" s="123" t="n">
        <x:v>1</x:v>
      </x:c>
      <x:c r="F4842" s="122" t="str">
        <x:v>Saar</x:v>
      </x:c>
      <x:c r="G4842" s="122" t="str">
        <x:v>La couverture a pris le tir. Ne confonds pas impact et prise.</x:v>
      </x:c>
      <x:c r="H4842" s="122" t="str">
        <x:v>Retrait de l’appui dangereux ou suspension du geste ; aucun reset de l’état.</x:v>
      </x:c>
      <x:c r="I4842" s="122" t="str">
        <x:v>Échec ou blocage correspondant effectivement observé ; les dégâts, objets et positions persistent.</x:v>
      </x:c>
      <x:c r="J4842" s="122" t="str">
        <x:v>Campagne commune</x:v>
      </x:c>
      <x:c r="K4842" s="125" t="n">
        <x:v>12</x:v>
      </x:c>
    </x:row>
    <x:row r="4843" ht="44" customHeight="1">
      <x:c r="A4843" s="126" t="str">
        <x:v>D6-C-R2-M011-REPRISE---01</x:v>
      </x:c>
      <x:c r="B4843" s="127" t="str">
        <x:v>D6-C-R2-M011</x:v>
      </x:c>
      <x:c r="C4843" s="127" t="str">
        <x:v>REPRISE</x:v>
      </x:c>
      <x:c r="D4843" s="127" t="str">
        <x:v>-</x:v>
      </x:c>
      <x:c r="E4843" s="128" t="n">
        <x:v>1</x:v>
      </x:c>
      <x:c r="F4843" s="127" t="str">
        <x:v>Saar</x:v>
      </x:c>
      <x:c r="G4843" s="127" t="str">
        <x:v>Il reste une cible en hauteur ; ton nouveau poste est conservé.</x:v>
      </x:c>
      <x:c r="H4843" s="127" t="str">
        <x:v>Regard sur le dernier repère conservé ; attendre la main du joueur.</x:v>
      </x:c>
      <x:c r="I4843" s="127" t="str">
        <x:v>Réinteraction volontaire après interruption ; état de l’action conservé.</x:v>
      </x:c>
      <x:c r="J4843" s="127" t="str">
        <x:v>Campagne commune</x:v>
      </x:c>
      <x:c r="K4843" s="130" t="n">
        <x:v>12</x:v>
      </x:c>
    </x:row>
    <x:row r="4844" ht="44" customHeight="1">
      <x:c r="A4844" s="121" t="str">
        <x:v>D6-C-R2-M011-CHOIX-A-01</x:v>
      </x:c>
      <x:c r="B4844" s="122" t="str">
        <x:v>D6-C-R2-M011</x:v>
      </x:c>
      <x:c r="C4844" s="122" t="str">
        <x:v>CHOIX</x:v>
      </x:c>
      <x:c r="D4844" s="122" t="str">
        <x:v>A</x:v>
      </x:c>
      <x:c r="E4844" s="123" t="n">
        <x:v>1</x:v>
      </x:c>
      <x:c r="F4844" s="122" t="str">
        <x:v>Joueur</x:v>
      </x:c>
      <x:c r="G4844" s="122" t="str">
        <x:v>J’attends l’ouverture.</x:v>
      </x:c>
      <x:c r="H4844" s="122" t="str">
        <x:v>Regarder la personne ou l’appui concerné ; intention, pas résultat.</x:v>
      </x:c>
      <x:c r="I4844" s="122" t="str">
        <x:v>Accès V5 et interlocuteur disponible ; possibilité réelle de l’approche choisie.</x:v>
      </x:c>
      <x:c r="J4844" s="122" t="str">
        <x:v>Campagne commune</x:v>
      </x:c>
      <x:c r="K4844" s="125" t="n">
        <x:v>2</x:v>
      </x:c>
    </x:row>
    <x:row r="4845" ht="44" customHeight="1">
      <x:c r="A4845" s="126" t="str">
        <x:v>D6-C-R2-M011-REPONSE-A-01</x:v>
      </x:c>
      <x:c r="B4845" s="127" t="str">
        <x:v>D6-C-R2-M011</x:v>
      </x:c>
      <x:c r="C4845" s="127" t="str">
        <x:v>REPONSE</x:v>
      </x:c>
      <x:c r="D4845" s="127" t="str">
        <x:v>A</x:v>
      </x:c>
      <x:c r="E4845" s="128" t="n">
        <x:v>1</x:v>
      </x:c>
      <x:c r="F4845" s="127" t="str">
        <x:v>Saar</x:v>
      </x:c>
      <x:c r="G4845" s="127" t="str">
        <x:v>Reste prêt sans suivre chaque mouvement du regard.</x:v>
      </x:c>
      <x:c r="H4845" s="127" t="str">
        <x:v>Réponse au choix retenu ; les autres réponses ne sont pas jouées.</x:v>
      </x:c>
      <x:c r="I4845" s="127" t="str">
        <x:v>Accès V5 et interlocuteur disponible ; possibilité réelle de l’approche choisie.</x:v>
      </x:c>
      <x:c r="J4845" s="127" t="str">
        <x:v>Campagne commune</x:v>
      </x:c>
      <x:c r="K4845" s="130" t="n">
        <x:v>8</x:v>
      </x:c>
    </x:row>
    <x:row r="4846" ht="59" customHeight="1">
      <x:c r="A4846" s="121" t="str">
        <x:v>D6-C-R2-M011-CHOIX-B-01</x:v>
      </x:c>
      <x:c r="B4846" s="122" t="str">
        <x:v>D6-C-R2-M011</x:v>
      </x:c>
      <x:c r="C4846" s="122" t="str">
        <x:v>CHOIX</x:v>
      </x:c>
      <x:c r="D4846" s="122" t="str">
        <x:v>B</x:v>
      </x:c>
      <x:c r="E4846" s="123" t="n">
        <x:v>1</x:v>
      </x:c>
      <x:c r="F4846" s="122" t="str">
        <x:v>Joueur</x:v>
      </x:c>
      <x:c r="G4846" s="122" t="str">
        <x:v>Je change de poste.</x:v>
      </x:c>
      <x:c r="H4846" s="122" t="str">
        <x:v>Regarder la personne ou l’appui concerné ; intention, pas résultat.</x:v>
      </x:c>
      <x:c r="I4846" s="122" t="str">
        <x:v>Lire les conditions V5 ; aucun objet ou PNJ supposé présent. Refuser ou différer suspend l’objectif au lieu de le déclarer réussi.</x:v>
      </x:c>
      <x:c r="J4846" s="122" t="str">
        <x:v>Campagne commune</x:v>
      </x:c>
      <x:c r="K4846" s="125" t="n">
        <x:v>4</x:v>
      </x:c>
    </x:row>
    <x:row r="4847" ht="59" customHeight="1">
      <x:c r="A4847" s="126" t="str">
        <x:v>D6-C-R2-M011-REPONSE-B-01</x:v>
      </x:c>
      <x:c r="B4847" s="127" t="str">
        <x:v>D6-C-R2-M011</x:v>
      </x:c>
      <x:c r="C4847" s="127" t="str">
        <x:v>REPONSE</x:v>
      </x:c>
      <x:c r="D4847" s="127" t="str">
        <x:v>B</x:v>
      </x:c>
      <x:c r="E4847" s="128" t="n">
        <x:v>1</x:v>
      </x:c>
      <x:c r="F4847" s="127" t="str">
        <x:v>Saar</x:v>
      </x:c>
      <x:c r="G4847" s="127" t="str">
        <x:v>Le balcon donne un angle plus haut, mais t’expose pendant la montée.</x:v>
      </x:c>
      <x:c r="H4847" s="127" t="str">
        <x:v>Réponse au choix retenu ; les autres réponses ne sont pas jouées.</x:v>
      </x:c>
      <x:c r="I4847" s="127" t="str">
        <x:v>Lire les conditions V5 ; aucun objet ou PNJ supposé présent. Refuser ou différer suspend l’objectif au lieu de le déclarer réussi.</x:v>
      </x:c>
      <x:c r="J4847" s="127" t="str">
        <x:v>Campagne commune</x:v>
      </x:c>
      <x:c r="K4847" s="130" t="n">
        <x:v>12</x:v>
      </x:c>
    </x:row>
    <x:row r="4848" ht="134" customHeight="1">
      <x:c r="A4848" s="121" t="str">
        <x:v>D6-C-R2-M012-OUV---01</x:v>
      </x:c>
      <x:c r="B4848" s="122" t="str">
        <x:v>D6-C-R2-M012</x:v>
      </x:c>
      <x:c r="C4848" s="122" t="str">
        <x:v>OUV</x:v>
      </x:c>
      <x:c r="D4848" s="122" t="str">
        <x:v>-</x:v>
      </x:c>
      <x:c r="E4848" s="123" t="n">
        <x:v>1</x:v>
      </x:c>
      <x:c r="F4848" s="122" t="str">
        <x:v>Saar</x:v>
      </x:c>
      <x:c r="G4848" s="122" t="str">
        <x:v>Le dispositif coupe ce chemin. Dis-moi par où notre mannequin pourra revenir.</x:v>
      </x:c>
      <x:c r="H4848" s="122" t="str">
        <x:v>Le locuteur désigne l’appui ou l’objet présent ; laisse le déplacement se jouer.</x:v>
      </x:c>
      <x:c r="I4848" s="122" t="str">
        <x:v>Formation de portée résolue ; aire de mines autorisée.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J4848" s="122" t="str">
        <x:v>Campagne commune</x:v>
      </x:c>
      <x:c r="K4848" s="125" t="n">
        <x:v>12</x:v>
      </x:c>
    </x:row>
    <x:row r="4849" ht="74" customHeight="1">
      <x:c r="A4849" s="126" t="str">
        <x:v>D6-C-R2-M012-SUCCES---01</x:v>
      </x:c>
      <x:c r="B4849" s="127" t="str">
        <x:v>D6-C-R2-M012</x:v>
      </x:c>
      <x:c r="C4849" s="127" t="str">
        <x:v>SUCCES</x:v>
      </x:c>
      <x:c r="D4849" s="127" t="str">
        <x:v>-</x:v>
      </x:c>
      <x:c r="E4849" s="128" t="n">
        <x:v>1</x:v>
      </x:c>
      <x:c r="F4849" s="127" t="str">
        <x:v>Saar</x:v>
      </x:c>
      <x:c r="G4849" s="127" t="str">
        <x:v>Tu as retrouvé ton dispositif sans barrer le retour allié.</x:v>
      </x:c>
      <x:c r="H4849" s="127" t="str">
        <x:v>Le locuteur désigne l’appui ou l’objet présent ; laisse le déplacement se jouer.</x:v>
      </x:c>
      <x:c r="I4849" s="127" t="str">
        <x:v>Résultat correspondant effectivement constaté ; remplace ou supprime la ligne si choix de refus/différé/observation. Ne jamais jouer une victoire non acquise.</x:v>
      </x:c>
      <x:c r="J4849" s="127" t="str">
        <x:v>Campagne commune</x:v>
      </x:c>
      <x:c r="K4849" s="130" t="n">
        <x:v>10</x:v>
      </x:c>
    </x:row>
    <x:row r="4850" ht="44" customHeight="1">
      <x:c r="A4850" s="121" t="str">
        <x:v>D6-C-R2-M012-ECHEC---01</x:v>
      </x:c>
      <x:c r="B4850" s="122" t="str">
        <x:v>D6-C-R2-M012</x:v>
      </x:c>
      <x:c r="C4850" s="122" t="str">
        <x:v>ECHEC</x:v>
      </x:c>
      <x:c r="D4850" s="122" t="str">
        <x:v>-</x:v>
      </x:c>
      <x:c r="E4850" s="123" t="n">
        <x:v>1</x:v>
      </x:c>
      <x:c r="F4850" s="122" t="str">
        <x:v>Saar</x:v>
      </x:c>
      <x:c r="G4850" s="122" t="str">
        <x:v>Tu as fermé les deux passages. Reviens au dernier abri.</x:v>
      </x:c>
      <x:c r="H4850" s="122" t="str">
        <x:v>Retrait de l’appui dangereux ou suspension du geste ; aucun reset de l’état.</x:v>
      </x:c>
      <x:c r="I4850" s="122" t="str">
        <x:v>Échec ou blocage correspondant effectivement observé ; les dégâts, objets et positions persistent.</x:v>
      </x:c>
      <x:c r="J4850" s="122" t="str">
        <x:v>Campagne commune</x:v>
      </x:c>
      <x:c r="K4850" s="125" t="n">
        <x:v>10</x:v>
      </x:c>
    </x:row>
    <x:row r="4851" ht="44" customHeight="1">
      <x:c r="A4851" s="126" t="str">
        <x:v>D6-C-R2-M012-REPRISE---01</x:v>
      </x:c>
      <x:c r="B4851" s="127" t="str">
        <x:v>D6-C-R2-M012</x:v>
      </x:c>
      <x:c r="C4851" s="127" t="str">
        <x:v>REPRISE</x:v>
      </x:c>
      <x:c r="D4851" s="127" t="str">
        <x:v>-</x:v>
      </x:c>
      <x:c r="E4851" s="128" t="n">
        <x:v>1</x:v>
      </x:c>
      <x:c r="F4851" s="127" t="str">
        <x:v>Saar</x:v>
      </x:c>
      <x:c r="G4851" s="127" t="str">
        <x:v>Le dispositif est toujours posé. Reprends à partir de sa position.</x:v>
      </x:c>
      <x:c r="H4851" s="127" t="str">
        <x:v>Regard sur le dernier repère conservé ; attendre la main du joueur.</x:v>
      </x:c>
      <x:c r="I4851" s="127" t="str">
        <x:v>Réinteraction volontaire après interruption ; état de l’action conservé.</x:v>
      </x:c>
      <x:c r="J4851" s="127" t="str">
        <x:v>Campagne commune</x:v>
      </x:c>
      <x:c r="K4851" s="130" t="n">
        <x:v>11</x:v>
      </x:c>
    </x:row>
    <x:row r="4852" ht="44" customHeight="1">
      <x:c r="A4852" s="121" t="str">
        <x:v>D6-C-R2-M012-CHOIX-A-01</x:v>
      </x:c>
      <x:c r="B4852" s="122" t="str">
        <x:v>D6-C-R2-M012</x:v>
      </x:c>
      <x:c r="C4852" s="122" t="str">
        <x:v>CHOIX</x:v>
      </x:c>
      <x:c r="D4852" s="122" t="str">
        <x:v>A</x:v>
      </x:c>
      <x:c r="E4852" s="123" t="n">
        <x:v>1</x:v>
      </x:c>
      <x:c r="F4852" s="122" t="str">
        <x:v>Joueur</x:v>
      </x:c>
      <x:c r="G4852" s="122" t="str">
        <x:v>Je ferme le couloir.</x:v>
      </x:c>
      <x:c r="H4852" s="122" t="str">
        <x:v>Regarder la personne ou l’appui concerné ; intention, pas résultat.</x:v>
      </x:c>
      <x:c r="I4852" s="122" t="str">
        <x:v>Accès V5 et interlocuteur disponible ; possibilité réelle de l’approche choisie.</x:v>
      </x:c>
      <x:c r="J4852" s="122" t="str">
        <x:v>Campagne commune</x:v>
      </x:c>
      <x:c r="K4852" s="125" t="n">
        <x:v>4</x:v>
      </x:c>
    </x:row>
    <x:row r="4853" ht="44" customHeight="1">
      <x:c r="A4853" s="126" t="str">
        <x:v>D6-C-R2-M012-REPONSE-A-01</x:v>
      </x:c>
      <x:c r="B4853" s="127" t="str">
        <x:v>D6-C-R2-M012</x:v>
      </x:c>
      <x:c r="C4853" s="127" t="str">
        <x:v>REPONSE</x:v>
      </x:c>
      <x:c r="D4853" s="127" t="str">
        <x:v>A</x:v>
      </x:c>
      <x:c r="E4853" s="128" t="n">
        <x:v>1</x:v>
      </x:c>
      <x:c r="F4853" s="127" t="str">
        <x:v>Saar</x:v>
      </x:c>
      <x:c r="G4853" s="127" t="str">
        <x:v>Laisse une sortie identifiable, puis vérifie-la depuis l’autre côté.</x:v>
      </x:c>
      <x:c r="H4853" s="127" t="str">
        <x:v>Réponse au choix retenu ; les autres réponses ne sont pas jouées.</x:v>
      </x:c>
      <x:c r="I4853" s="127" t="str">
        <x:v>Accès V5 et interlocuteur disponible ; possibilité réelle de l’approche choisie.</x:v>
      </x:c>
      <x:c r="J4853" s="127" t="str">
        <x:v>Campagne commune</x:v>
      </x:c>
      <x:c r="K4853" s="130" t="n">
        <x:v>9</x:v>
      </x:c>
    </x:row>
    <x:row r="4854" ht="59" customHeight="1">
      <x:c r="A4854" s="121" t="str">
        <x:v>D6-C-R2-M012-CHOIX-B-01</x:v>
      </x:c>
      <x:c r="B4854" s="122" t="str">
        <x:v>D6-C-R2-M012</x:v>
      </x:c>
      <x:c r="C4854" s="122" t="str">
        <x:v>CHOIX</x:v>
      </x:c>
      <x:c r="D4854" s="122" t="str">
        <x:v>B</x:v>
      </x:c>
      <x:c r="E4854" s="123" t="n">
        <x:v>1</x:v>
      </x:c>
      <x:c r="F4854" s="122" t="str">
        <x:v>Joueur</x:v>
      </x:c>
      <x:c r="G4854" s="122" t="str">
        <x:v>Je dirige vers le détour.</x:v>
      </x:c>
      <x:c r="H4854" s="122" t="str">
        <x:v>Regarder la personne ou l’appui concerné ; intention, pas résultat.</x:v>
      </x:c>
      <x:c r="I4854" s="122" t="str">
        <x:v>Lire les conditions V5 ; aucun objet ou PNJ supposé présent. Refuser ou différer suspend l’objectif au lieu de le déclarer réussi.</x:v>
      </x:c>
      <x:c r="J4854" s="122" t="str">
        <x:v>Campagne commune</x:v>
      </x:c>
      <x:c r="K4854" s="125" t="n">
        <x:v>5</x:v>
      </x:c>
    </x:row>
    <x:row r="4855" ht="59" customHeight="1">
      <x:c r="A4855" s="126" t="str">
        <x:v>D6-C-R2-M012-REPONSE-B-01</x:v>
      </x:c>
      <x:c r="B4855" s="127" t="str">
        <x:v>D6-C-R2-M012</x:v>
      </x:c>
      <x:c r="C4855" s="127" t="str">
        <x:v>REPONSE</x:v>
      </x:c>
      <x:c r="D4855" s="127" t="str">
        <x:v>B</x:v>
      </x:c>
      <x:c r="E4855" s="128" t="n">
        <x:v>1</x:v>
      </x:c>
      <x:c r="F4855" s="127" t="str">
        <x:v>Saar</x:v>
      </x:c>
      <x:c r="G4855" s="127" t="str">
        <x:v>Il doit rester praticable quand la cible se met en mouvement.</x:v>
      </x:c>
      <x:c r="H4855" s="127" t="str">
        <x:v>Réponse au choix retenu ; les autres réponses ne sont pas jouées.</x:v>
      </x:c>
      <x:c r="I4855" s="127" t="str">
        <x:v>Lire les conditions V5 ; aucun objet ou PNJ supposé présent. Refuser ou différer suspend l’objectif au lieu de le déclarer réussi.</x:v>
      </x:c>
      <x:c r="J4855" s="127" t="str">
        <x:v>Campagne commune</x:v>
      </x:c>
      <x:c r="K4855" s="130" t="n">
        <x:v>11</x:v>
      </x:c>
    </x:row>
    <x:row r="4856" ht="134" customHeight="1">
      <x:c r="A4856" s="121" t="str">
        <x:v>D6-C-R2-M013-OUV---01</x:v>
      </x:c>
      <x:c r="B4856" s="122" t="str">
        <x:v>D6-C-R2-M013</x:v>
      </x:c>
      <x:c r="C4856" s="122" t="str">
        <x:v>OUV</x:v>
      </x:c>
      <x:c r="D4856" s="122" t="str">
        <x:v>-</x:v>
      </x:c>
      <x:c r="E4856" s="123" t="n">
        <x:v>1</x:v>
      </x:c>
      <x:c r="F4856" s="122" t="str">
        <x:v>Saar</x:v>
      </x:c>
      <x:c r="G4856" s="122" t="str">
        <x:v>Ferme l’écran. Tu dois pouvoir entendre ce qui approche pendant le soin.</x:v>
      </x:c>
      <x:c r="H4856" s="122" t="str">
        <x:v>Le locuteur désigne l’appui ou l’objet présent ; laisse le déplacement se jouer.</x:v>
      </x:c>
      <x:c r="I4856" s="122" t="str">
        <x:v>Équipement de base disponible ; medicomp d’apprentissage reçu.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J4856" s="122" t="str">
        <x:v>Campagne commune</x:v>
      </x:c>
      <x:c r="K4856" s="125" t="n">
        <x:v>12</x:v>
      </x:c>
    </x:row>
    <x:row r="4857" ht="74" customHeight="1">
      <x:c r="A4857" s="126" t="str">
        <x:v>D6-C-R2-M013-SUCCES---01</x:v>
      </x:c>
      <x:c r="B4857" s="127" t="str">
        <x:v>D6-C-R2-M013</x:v>
      </x:c>
      <x:c r="C4857" s="127" t="str">
        <x:v>SUCCES</x:v>
      </x:c>
      <x:c r="D4857" s="127" t="str">
        <x:v>-</x:v>
      </x:c>
      <x:c r="E4857" s="128" t="n">
        <x:v>1</x:v>
      </x:c>
      <x:c r="F4857" s="127" t="str">
        <x:v>Saar</x:v>
      </x:c>
      <x:c r="G4857" s="127" t="str">
        <x:v>Tu peux reprendre appui. Vérifie encore ta sortie.</x:v>
      </x:c>
      <x:c r="H4857" s="127" t="str">
        <x:v>Le locuteur désigne l’appui ou l’objet présent ; laisse le déplacement se jouer.</x:v>
      </x:c>
      <x:c r="I4857" s="127" t="str">
        <x:v>Résultat correspondant effectivement constaté ; remplace ou supprime la ligne si choix de refus/différé/observation. Ne jamais jouer une victoire non acquise.</x:v>
      </x:c>
      <x:c r="J4857" s="127" t="str">
        <x:v>Campagne commune</x:v>
      </x:c>
      <x:c r="K4857" s="130" t="n">
        <x:v>8</x:v>
      </x:c>
    </x:row>
    <x:row r="4858" ht="44" customHeight="1">
      <x:c r="A4858" s="121" t="str">
        <x:v>D6-C-R2-M013-ECHEC---01</x:v>
      </x:c>
      <x:c r="B4858" s="122" t="str">
        <x:v>D6-C-R2-M013</x:v>
      </x:c>
      <x:c r="C4858" s="122" t="str">
        <x:v>ECHEC</x:v>
      </x:c>
      <x:c r="D4858" s="122" t="str">
        <x:v>-</x:v>
      </x:c>
      <x:c r="E4858" s="123" t="n">
        <x:v>1</x:v>
      </x:c>
      <x:c r="F4858" s="122" t="str">
        <x:v>Saar</x:v>
      </x:c>
      <x:c r="G4858" s="122" t="str">
        <x:v>L’alerte interrompt le soin. Mets le matériel en attente et recule.</x:v>
      </x:c>
      <x:c r="H4858" s="122" t="str">
        <x:v>Retrait de l’appui dangereux ou suspension du geste ; aucun reset de l’état.</x:v>
      </x:c>
      <x:c r="I4858" s="122" t="str">
        <x:v>Échec ou blocage correspondant effectivement observé ; les dégâts, objets et positions persistent.</x:v>
      </x:c>
      <x:c r="J4858" s="122" t="str">
        <x:v>Campagne commune</x:v>
      </x:c>
      <x:c r="K4858" s="125" t="n">
        <x:v>11</x:v>
      </x:c>
    </x:row>
    <x:row r="4859" ht="44" customHeight="1">
      <x:c r="A4859" s="126" t="str">
        <x:v>D6-C-R2-M013-REPRISE---01</x:v>
      </x:c>
      <x:c r="B4859" s="127" t="str">
        <x:v>D6-C-R2-M013</x:v>
      </x:c>
      <x:c r="C4859" s="127" t="str">
        <x:v>REPRISE</x:v>
      </x:c>
      <x:c r="D4859" s="127" t="str">
        <x:v>-</x:v>
      </x:c>
      <x:c r="E4859" s="128" t="n">
        <x:v>1</x:v>
      </x:c>
      <x:c r="F4859" s="127" t="str">
        <x:v>Saar</x:v>
      </x:c>
      <x:c r="G4859" s="127" t="str">
        <x:v>La phase achevée est conservée. Reprends celle que tu as suspendue.</x:v>
      </x:c>
      <x:c r="H4859" s="127" t="str">
        <x:v>Regard sur le dernier repère conservé ; attendre la main du joueur.</x:v>
      </x:c>
      <x:c r="I4859" s="127" t="str">
        <x:v>Réinteraction volontaire après interruption ; état de l’action conservé.</x:v>
      </x:c>
      <x:c r="J4859" s="127" t="str">
        <x:v>Campagne commune</x:v>
      </x:c>
      <x:c r="K4859" s="130" t="n">
        <x:v>11</x:v>
      </x:c>
    </x:row>
    <x:row r="4860" ht="44" customHeight="1">
      <x:c r="A4860" s="121" t="str">
        <x:v>D6-C-R2-M013-CHOIX-A-01</x:v>
      </x:c>
      <x:c r="B4860" s="122" t="str">
        <x:v>D6-C-R2-M013</x:v>
      </x:c>
      <x:c r="C4860" s="122" t="str">
        <x:v>CHOIX</x:v>
      </x:c>
      <x:c r="D4860" s="122" t="str">
        <x:v>A</x:v>
      </x:c>
      <x:c r="E4860" s="123" t="n">
        <x:v>1</x:v>
      </x:c>
      <x:c r="F4860" s="122" t="str">
        <x:v>Joueur</x:v>
      </x:c>
      <x:c r="G4860" s="122" t="str">
        <x:v>Je prépare la sortie.</x:v>
      </x:c>
      <x:c r="H4860" s="122" t="str">
        <x:v>Regarder la personne ou l’appui concerné ; intention, pas résultat.</x:v>
      </x:c>
      <x:c r="I4860" s="122" t="str">
        <x:v>Accès V5 et interlocuteur disponible ; possibilité réelle de l’approche choisie.</x:v>
      </x:c>
      <x:c r="J4860" s="122" t="str">
        <x:v>Campagne commune</x:v>
      </x:c>
      <x:c r="K4860" s="125" t="n">
        <x:v>4</x:v>
      </x:c>
    </x:row>
    <x:row r="4861" ht="44" customHeight="1">
      <x:c r="A4861" s="126" t="str">
        <x:v>D6-C-R2-M013-REPONSE-A-01</x:v>
      </x:c>
      <x:c r="B4861" s="127" t="str">
        <x:v>D6-C-R2-M013</x:v>
      </x:c>
      <x:c r="C4861" s="127" t="str">
        <x:v>REPONSE</x:v>
      </x:c>
      <x:c r="D4861" s="127" t="str">
        <x:v>A</x:v>
      </x:c>
      <x:c r="E4861" s="128" t="n">
        <x:v>1</x:v>
      </x:c>
      <x:c r="F4861" s="127" t="str">
        <x:v>Saar</x:v>
      </x:c>
      <x:c r="G4861" s="127" t="str">
        <x:v>Repère le verrou de l’alcôve. Ensuite seulement, commence.</x:v>
      </x:c>
      <x:c r="H4861" s="127" t="str">
        <x:v>Réponse au choix retenu ; les autres réponses ne sont pas jouées.</x:v>
      </x:c>
      <x:c r="I4861" s="127" t="str">
        <x:v>Accès V5 et interlocuteur disponible ; possibilité réelle de l’approche choisie.</x:v>
      </x:c>
      <x:c r="J4861" s="127" t="str">
        <x:v>Campagne commune</x:v>
      </x:c>
      <x:c r="K4861" s="130" t="n">
        <x:v>8</x:v>
      </x:c>
    </x:row>
    <x:row r="4862" ht="59" customHeight="1">
      <x:c r="A4862" s="121" t="str">
        <x:v>D6-C-R2-M013-CHOIX-B-01</x:v>
      </x:c>
      <x:c r="B4862" s="122" t="str">
        <x:v>D6-C-R2-M013</x:v>
      </x:c>
      <x:c r="C4862" s="122" t="str">
        <x:v>CHOIX</x:v>
      </x:c>
      <x:c r="D4862" s="122" t="str">
        <x:v>B</x:v>
      </x:c>
      <x:c r="E4862" s="123" t="n">
        <x:v>1</x:v>
      </x:c>
      <x:c r="F4862" s="122" t="str">
        <x:v>Joueur</x:v>
      </x:c>
      <x:c r="G4862" s="122" t="str">
        <x:v>Je termine cette phase.</x:v>
      </x:c>
      <x:c r="H4862" s="122" t="str">
        <x:v>Regarder la personne ou l’appui concerné ; intention, pas résultat.</x:v>
      </x:c>
      <x:c r="I4862" s="122" t="str">
        <x:v>Lire les conditions V5 ; aucun objet ou PNJ supposé présent. Refuser ou différer suspend l’objectif au lieu de le déclarer réussi.</x:v>
      </x:c>
      <x:c r="J4862" s="122" t="str">
        <x:v>Campagne commune</x:v>
      </x:c>
      <x:c r="K4862" s="125" t="n">
        <x:v>4</x:v>
      </x:c>
    </x:row>
    <x:row r="4863" ht="59" customHeight="1">
      <x:c r="A4863" s="126" t="str">
        <x:v>D6-C-R2-M013-REPONSE-B-01</x:v>
      </x:c>
      <x:c r="B4863" s="127" t="str">
        <x:v>D6-C-R2-M013</x:v>
      </x:c>
      <x:c r="C4863" s="127" t="str">
        <x:v>REPONSE</x:v>
      </x:c>
      <x:c r="D4863" s="127" t="str">
        <x:v>B</x:v>
      </x:c>
      <x:c r="E4863" s="128" t="n">
        <x:v>1</x:v>
      </x:c>
      <x:c r="F4863" s="127" t="str">
        <x:v>Saar</x:v>
      </x:c>
      <x:c r="G4863" s="127" t="str">
        <x:v>Je garde l’entrée durant l’exercice. Ne confonds pas cela avec toutes tes chasses.</x:v>
      </x:c>
      <x:c r="H4863" s="127" t="str">
        <x:v>Réponse au choix retenu ; les autres réponses ne sont pas jouées.</x:v>
      </x:c>
      <x:c r="I4863" s="127" t="str">
        <x:v>Lire les conditions V5 ; aucun objet ou PNJ supposé présent. Refuser ou différer suspend l’objectif au lieu de le déclarer réussi.</x:v>
      </x:c>
      <x:c r="J4863" s="127" t="str">
        <x:v>Campagne commune</x:v>
      </x:c>
      <x:c r="K4863" s="130" t="n">
        <x:v>13</x:v>
      </x:c>
    </x:row>
    <x:row r="4864" ht="134" customHeight="1">
      <x:c r="A4864" s="121" t="str">
        <x:v>D6-C-R2-M014-OUV---01</x:v>
      </x:c>
      <x:c r="B4864" s="122" t="str">
        <x:v>D6-C-R2-M014</x:v>
      </x:c>
      <x:c r="C4864" s="122" t="str">
        <x:v>OUV</x:v>
      </x:c>
      <x:c r="D4864" s="122" t="str">
        <x:v>-</x:v>
      </x:c>
      <x:c r="E4864" s="123" t="n">
        <x:v>1</x:v>
      </x:c>
      <x:c r="F4864" s="122" t="str">
        <x:v>Saar</x:v>
      </x:c>
      <x:c r="G4864" s="122" t="str">
        <x:v>La route haute passe au vent. Celle du bas traverse une halte. Tu connais ton chargement.</x:v>
      </x:c>
      <x:c r="H4864" s="122" t="str">
        <x:v>Le locuteur désigne l’appui ou l’objet présent ; laisse le déplacement se jouer.</x:v>
      </x:c>
      <x:c r="I4864" s="122" t="str">
        <x:v>R2-M007..013 résolues ; outils nécessaires effectivement acquis.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J4864" s="122" t="str">
        <x:v>Campagne commune</x:v>
      </x:c>
      <x:c r="K4864" s="125" t="n">
        <x:v>16</x:v>
      </x:c>
    </x:row>
    <x:row r="4865" ht="74" customHeight="1">
      <x:c r="A4865" s="126" t="str">
        <x:v>D6-C-R2-M014-SUCCES---01</x:v>
      </x:c>
      <x:c r="B4865" s="127" t="str">
        <x:v>D6-C-R2-M014</x:v>
      </x:c>
      <x:c r="C4865" s="127" t="str">
        <x:v>SUCCES</x:v>
      </x:c>
      <x:c r="D4865" s="127" t="str">
        <x:v>-</x:v>
      </x:c>
      <x:c r="E4865" s="128" t="n">
        <x:v>1</x:v>
      </x:c>
      <x:c r="F4865" s="127" t="str">
        <x:v>Saar</x:v>
      </x:c>
      <x:c r="G4865" s="127" t="str">
        <x:v>Tu es revenu avec la pièce. La boucle est entière.</x:v>
      </x:c>
      <x:c r="H4865" s="127" t="str">
        <x:v>Le locuteur désigne l’appui ou l’objet présent ; laisse le déplacement se jouer.</x:v>
      </x:c>
      <x:c r="I4865" s="127" t="str">
        <x:v>Résultat correspondant effectivement constaté ; remplace ou supprime la ligne si choix de refus/différé/observation. Ne jamais jouer une victoire non acquise.</x:v>
      </x:c>
      <x:c r="J4865" s="127" t="str">
        <x:v>Campagne commune</x:v>
      </x:c>
      <x:c r="K4865" s="130" t="n">
        <x:v>10</x:v>
      </x:c>
    </x:row>
    <x:row r="4866" ht="44" customHeight="1">
      <x:c r="A4866" s="121" t="str">
        <x:v>D6-C-R2-M014-ECHEC---01</x:v>
      </x:c>
      <x:c r="B4866" s="122" t="str">
        <x:v>D6-C-R2-M014</x:v>
      </x:c>
      <x:c r="C4866" s="122" t="str">
        <x:v>ECHEC</x:v>
      </x:c>
      <x:c r="D4866" s="122" t="str">
        <x:v>-</x:v>
      </x:c>
      <x:c r="E4866" s="123" t="n">
        <x:v>1</x:v>
      </x:c>
      <x:c r="F4866" s="122" t="str">
        <x:v>Saar</x:v>
      </x:c>
      <x:c r="G4866" s="122" t="str">
        <x:v>Ce passage est fermé. Le repli longe le bord rocheux.</x:v>
      </x:c>
      <x:c r="H4866" s="122" t="str">
        <x:v>Retrait de l’appui dangereux ou suspension du geste ; aucun reset de l’état.</x:v>
      </x:c>
      <x:c r="I4866" s="122" t="str">
        <x:v>Échec ou blocage correspondant effectivement observé ; les dégâts, objets et positions persistent.</x:v>
      </x:c>
      <x:c r="J4866" s="122" t="str">
        <x:v>Campagne commune</x:v>
      </x:c>
      <x:c r="K4866" s="125" t="n">
        <x:v>10</x:v>
      </x:c>
    </x:row>
    <x:row r="4867" ht="44" customHeight="1">
      <x:c r="A4867" s="126" t="str">
        <x:v>D6-C-R2-M014-REPRISE---01</x:v>
      </x:c>
      <x:c r="B4867" s="127" t="str">
        <x:v>D6-C-R2-M014</x:v>
      </x:c>
      <x:c r="C4867" s="127" t="str">
        <x:v>REPRISE</x:v>
      </x:c>
      <x:c r="D4867" s="127" t="str">
        <x:v>-</x:v>
      </x:c>
      <x:c r="E4867" s="128" t="n">
        <x:v>1</x:v>
      </x:c>
      <x:c r="F4867" s="127" t="str">
        <x:v>Saar</x:v>
      </x:c>
      <x:c r="G4867" s="127" t="str">
        <x:v>La dernière halte est derrière toi ; la suite commence au carrefour.</x:v>
      </x:c>
      <x:c r="H4867" s="127" t="str">
        <x:v>Regard sur le dernier repère conservé ; attendre la main du joueur.</x:v>
      </x:c>
      <x:c r="I4867" s="127" t="str">
        <x:v>Réinteraction volontaire après interruption ; état de l’action conservé.</x:v>
      </x:c>
      <x:c r="J4867" s="127" t="str">
        <x:v>Campagne commune</x:v>
      </x:c>
      <x:c r="K4867" s="130" t="n">
        <x:v>12</x:v>
      </x:c>
    </x:row>
    <x:row r="4868" ht="44" customHeight="1">
      <x:c r="A4868" s="121" t="str">
        <x:v>D6-C-R2-M014-CHOIX-A-01</x:v>
      </x:c>
      <x:c r="B4868" s="122" t="str">
        <x:v>D6-C-R2-M014</x:v>
      </x:c>
      <x:c r="C4868" s="122" t="str">
        <x:v>CHOIX</x:v>
      </x:c>
      <x:c r="D4868" s="122" t="str">
        <x:v>A</x:v>
      </x:c>
      <x:c r="E4868" s="123" t="n">
        <x:v>1</x:v>
      </x:c>
      <x:c r="F4868" s="122" t="str">
        <x:v>Joueur</x:v>
      </x:c>
      <x:c r="G4868" s="122" t="str">
        <x:v>Je prends les hauteurs.</x:v>
      </x:c>
      <x:c r="H4868" s="122" t="str">
        <x:v>Regarder la personne ou l’appui concerné ; intention, pas résultat.</x:v>
      </x:c>
      <x:c r="I4868" s="122" t="str">
        <x:v>Accès V5 et interlocuteur disponible ; possibilité réelle de l’approche choisie.</x:v>
      </x:c>
      <x:c r="J4868" s="122" t="str">
        <x:v>Campagne commune</x:v>
      </x:c>
      <x:c r="K4868" s="125" t="n">
        <x:v>4</x:v>
      </x:c>
    </x:row>
    <x:row r="4869" ht="44" customHeight="1">
      <x:c r="A4869" s="126" t="str">
        <x:v>D6-C-R2-M014-REPONSE-A-01</x:v>
      </x:c>
      <x:c r="B4869" s="127" t="str">
        <x:v>D6-C-R2-M014</x:v>
      </x:c>
      <x:c r="C4869" s="127" t="str">
        <x:v>REPONSE</x:v>
      </x:c>
      <x:c r="D4869" s="127" t="str">
        <x:v>A</x:v>
      </x:c>
      <x:c r="E4869" s="128" t="n">
        <x:v>1</x:v>
      </x:c>
      <x:c r="F4869" s="127" t="str">
        <x:v>Saar</x:v>
      </x:c>
      <x:c r="G4869" s="127" t="str">
        <x:v>Fixe la pièce prêtée avant la montée.</x:v>
      </x:c>
      <x:c r="H4869" s="127" t="str">
        <x:v>Réponse au choix retenu ; les autres réponses ne sont pas jouées.</x:v>
      </x:c>
      <x:c r="I4869" s="127" t="str">
        <x:v>Accès V5 et interlocuteur disponible ; possibilité réelle de l’approche choisie.</x:v>
      </x:c>
      <x:c r="J4869" s="127" t="str">
        <x:v>Campagne commune</x:v>
      </x:c>
      <x:c r="K4869" s="130" t="n">
        <x:v>7</x:v>
      </x:c>
    </x:row>
    <x:row r="4870" ht="59" customHeight="1">
      <x:c r="A4870" s="121" t="str">
        <x:v>D6-C-R2-M014-CHOIX-B-01</x:v>
      </x:c>
      <x:c r="B4870" s="122" t="str">
        <x:v>D6-C-R2-M014</x:v>
      </x:c>
      <x:c r="C4870" s="122" t="str">
        <x:v>CHOIX</x:v>
      </x:c>
      <x:c r="D4870" s="122" t="str">
        <x:v>B</x:v>
      </x:c>
      <x:c r="E4870" s="123" t="n">
        <x:v>1</x:v>
      </x:c>
      <x:c r="F4870" s="122" t="str">
        <x:v>Joueur</x:v>
      </x:c>
      <x:c r="G4870" s="122" t="str">
        <x:v>Je reste à l’abri.</x:v>
      </x:c>
      <x:c r="H4870" s="122" t="str">
        <x:v>Regarder la personne ou l’appui concerné ; intention, pas résultat.</x:v>
      </x:c>
      <x:c r="I4870" s="122" t="str">
        <x:v>Lire les conditions V5 ; aucun objet ou PNJ supposé présent. Refuser ou différer suspend l’objectif au lieu de le déclarer réussi.</x:v>
      </x:c>
      <x:c r="J4870" s="122" t="str">
        <x:v>Campagne commune</x:v>
      </x:c>
      <x:c r="K4870" s="125" t="n">
        <x:v>4</x:v>
      </x:c>
    </x:row>
    <x:row r="4871" ht="59" customHeight="1">
      <x:c r="A4871" s="126" t="str">
        <x:v>D6-C-R2-M014-REPONSE-B-01</x:v>
      </x:c>
      <x:c r="B4871" s="127" t="str">
        <x:v>D6-C-R2-M014</x:v>
      </x:c>
      <x:c r="C4871" s="127" t="str">
        <x:v>REPONSE</x:v>
      </x:c>
      <x:c r="D4871" s="127" t="str">
        <x:v>B</x:v>
      </x:c>
      <x:c r="E4871" s="128" t="n">
        <x:v>1</x:v>
      </x:c>
      <x:c r="F4871" s="127" t="str">
        <x:v>Saar</x:v>
      </x:c>
      <x:c r="G4871" s="127" t="str">
        <x:v>Préviens la halte de ton passage et garde un œil sur la piste.</x:v>
      </x:c>
      <x:c r="H4871" s="127" t="str">
        <x:v>Réponse au choix retenu ; les autres réponses ne sont pas jouées.</x:v>
      </x:c>
      <x:c r="I4871" s="127" t="str">
        <x:v>Lire les conditions V5 ; aucun objet ou PNJ supposé présent. Refuser ou différer suspend l’objectif au lieu de le déclarer réussi.</x:v>
      </x:c>
      <x:c r="J4871" s="127" t="str">
        <x:v>Campagne commune</x:v>
      </x:c>
      <x:c r="K4871" s="130" t="n">
        <x:v>13</x:v>
      </x:c>
    </x:row>
    <x:row r="4872" ht="149" customHeight="1">
      <x:c r="A4872" s="121" t="str">
        <x:v>D6-C-R2-M015-OUV---01</x:v>
      </x:c>
      <x:c r="B4872" s="122" t="str">
        <x:v>D6-C-R2-M015</x:v>
      </x:c>
      <x:c r="C4872" s="122" t="str">
        <x:v>OUV</x:v>
      </x:c>
      <x:c r="D4872" s="122" t="str">
        <x:v>-</x:v>
      </x:c>
      <x:c r="E4872" s="123" t="n">
        <x:v>1</x:v>
      </x:c>
      <x:c r="F4872" s="122" t="str">
        <x:v>Saar</x:v>
      </x:c>
      <x:c r="G4872" s="122" t="str">
        <x:v>Tu as appris à suivre, à manier et à rentrer. Le prochain rite demande de faire cela avec d’autres.</x:v>
      </x:c>
      <x:c r="H4872" s="122" t="str">
        <x:v>Le locuteur désigne l’appui ou l’objet présent ; laisse le déplacement se jouer.</x:v>
      </x:c>
      <x:c r="I4872" s="122" t="str">
        <x:v>Formation d’outils et circuit régional validés ; retour réel à la cohorte.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J4872" s="122" t="str">
        <x:v>Campagne commune</x:v>
      </x:c>
      <x:c r="K4872" s="125" t="n">
        <x:v>19</x:v>
      </x:c>
    </x:row>
    <x:row r="4873" ht="74" customHeight="1">
      <x:c r="A4873" s="126" t="str">
        <x:v>D6-C-R2-M015-SUCCES---01</x:v>
      </x:c>
      <x:c r="B4873" s="127" t="str">
        <x:v>D6-C-R2-M015</x:v>
      </x:c>
      <x:c r="C4873" s="127" t="str">
        <x:v>SUCCES</x:v>
      </x:c>
      <x:c r="D4873" s="127" t="str">
        <x:v>-</x:v>
      </x:c>
      <x:c r="E4873" s="128" t="n">
        <x:v>1</x:v>
      </x:c>
      <x:c r="F4873" s="127" t="str">
        <x:v>Saar</x:v>
      </x:c>
      <x:c r="G4873" s="127" t="str">
        <x:v>Le cercle te reconnaît Young Blood. Prépare maintenant ta triade.</x:v>
      </x:c>
      <x:c r="H4873" s="127" t="str">
        <x:v>Le locuteur désigne l’appui ou l’objet présent ; laisse le déplacement se jouer.</x:v>
      </x:c>
      <x:c r="I4873" s="127" t="str">
        <x:v>Résultat correspondant effectivement constaté ; remplace ou supprime la ligne si choix de refus/différé/observation. Ne jamais jouer une victoire non acquise.</x:v>
      </x:c>
      <x:c r="J4873" s="127" t="str">
        <x:v>Campagne commune</x:v>
      </x:c>
      <x:c r="K4873" s="130" t="n">
        <x:v>10</x:v>
      </x:c>
    </x:row>
    <x:row r="4874" ht="44" customHeight="1">
      <x:c r="A4874" s="121" t="str">
        <x:v>D6-C-R2-M015-ECHEC---01</x:v>
      </x:c>
      <x:c r="B4874" s="122" t="str">
        <x:v>D6-C-R2-M015</x:v>
      </x:c>
      <x:c r="C4874" s="122" t="str">
        <x:v>ECHEC</x:v>
      </x:c>
      <x:c r="D4874" s="122" t="str">
        <x:v>-</x:v>
      </x:c>
      <x:c r="E4874" s="123" t="n">
        <x:v>1</x:v>
      </x:c>
      <x:c r="F4874" s="122" t="str">
        <x:v>Saar</x:v>
      </x:c>
      <x:c r="G4874" s="122" t="str">
        <x:v>Il manque encore un geste à montrer. Le cercle attend les faits.</x:v>
      </x:c>
      <x:c r="H4874" s="122" t="str">
        <x:v>Retrait de l’appui dangereux ou suspension du geste ; aucun reset de l’état.</x:v>
      </x:c>
      <x:c r="I4874" s="122" t="str">
        <x:v>Échec ou blocage correspondant effectivement observé ; les dégâts, objets et positions persistent.</x:v>
      </x:c>
      <x:c r="J4874" s="122" t="str">
        <x:v>Campagne commune</x:v>
      </x:c>
      <x:c r="K4874" s="125" t="n">
        <x:v>12</x:v>
      </x:c>
    </x:row>
    <x:row r="4875" ht="44" customHeight="1">
      <x:c r="A4875" s="126" t="str">
        <x:v>D6-C-R2-M015-REPRISE---01</x:v>
      </x:c>
      <x:c r="B4875" s="127" t="str">
        <x:v>D6-C-R2-M015</x:v>
      </x:c>
      <x:c r="C4875" s="127" t="str">
        <x:v>REPRISE</x:v>
      </x:c>
      <x:c r="D4875" s="127" t="str">
        <x:v>-</x:v>
      </x:c>
      <x:c r="E4875" s="128" t="n">
        <x:v>1</x:v>
      </x:c>
      <x:c r="F4875" s="127" t="str">
        <x:v>Saar</x:v>
      </x:c>
      <x:c r="G4875" s="127" t="str">
        <x:v>Reprends la démonstration restée inachevée ; les autres ont été vues.</x:v>
      </x:c>
      <x:c r="H4875" s="127" t="str">
        <x:v>Regard sur le dernier repère conservé ; attendre la main du joueur.</x:v>
      </x:c>
      <x:c r="I4875" s="127" t="str">
        <x:v>Réinteraction volontaire après interruption ; état de l’action conservé.</x:v>
      </x:c>
      <x:c r="J4875" s="127" t="str">
        <x:v>Campagne commune</x:v>
      </x:c>
      <x:c r="K4875" s="130" t="n">
        <x:v>11</x:v>
      </x:c>
    </x:row>
    <x:row r="4876" ht="89" customHeight="1">
      <x:c r="A4876" s="121" t="str">
        <x:v>D6-C-R2-M015-CHOIX-A-01</x:v>
      </x:c>
      <x:c r="B4876" s="122" t="str">
        <x:v>D6-C-R2-M015</x:v>
      </x:c>
      <x:c r="C4876" s="122" t="str">
        <x:v>CHOIX</x:v>
      </x:c>
      <x:c r="D4876" s="122" t="str">
        <x:v>A</x:v>
      </x:c>
      <x:c r="E4876" s="123" t="n">
        <x:v>1</x:v>
      </x:c>
      <x:c r="F4876" s="122" t="str">
        <x:v>Joueur</x:v>
      </x:c>
      <x:c r="G4876" s="122" t="str">
        <x:v>Je répète avec Harek.</x:v>
      </x:c>
      <x:c r="H4876" s="122" t="str">
        <x:v>Regarder la personne ou l’appui concerné ; intention, pas résultat.</x:v>
      </x:c>
      <x:c r="I4876" s="122" t="str">
        <x:v>Accès V5 et interlocuteur disponible ; possibilité réelle de l’approche choisie. Harek vivant, identifié et réellement disponible au lieu annoncé ; sinon ne pas proposer cette option nommée et ne pas attribuer son action à un personnage absent.</x:v>
      </x:c>
      <x:c r="J4876" s="122" t="str">
        <x:v>Campagne commune</x:v>
      </x:c>
      <x:c r="K4876" s="125" t="n">
        <x:v>4</x:v>
      </x:c>
    </x:row>
    <x:row r="4877" ht="89" customHeight="1">
      <x:c r="A4877" s="126" t="str">
        <x:v>D6-C-R2-M015-REPONSE-A-01</x:v>
      </x:c>
      <x:c r="B4877" s="127" t="str">
        <x:v>D6-C-R2-M015</x:v>
      </x:c>
      <x:c r="C4877" s="127" t="str">
        <x:v>REPONSE</x:v>
      </x:c>
      <x:c r="D4877" s="127" t="str">
        <x:v>A</x:v>
      </x:c>
      <x:c r="E4877" s="128" t="n">
        <x:v>1</x:v>
      </x:c>
      <x:c r="F4877" s="127" t="str">
        <x:v>Saar</x:v>
      </x:c>
      <x:c r="G4877" s="127" t="str">
        <x:v>Il aime prendre l’ouverture. Dis-lui quelle place tu peux tenir.</x:v>
      </x:c>
      <x:c r="H4877" s="127" t="str">
        <x:v>Réponse au choix retenu ; les autres réponses ne sont pas jouées.</x:v>
      </x:c>
      <x:c r="I4877" s="127" t="str">
        <x:v>Accès V5 et interlocuteur disponible ; possibilité réelle de l’approche choisie. Harek vivant, identifié et réellement disponible au lieu annoncé ; sinon ne pas proposer cette option nommée et ne pas attribuer son action à un personnage absent.</x:v>
      </x:c>
      <x:c r="J4877" s="127" t="str">
        <x:v>Campagne commune</x:v>
      </x:c>
      <x:c r="K4877" s="130" t="n">
        <x:v>10</x:v>
      </x:c>
    </x:row>
    <x:row r="4878" ht="104" customHeight="1">
      <x:c r="A4878" s="121" t="str">
        <x:v>D6-C-R2-M015-CHOIX-B-01</x:v>
      </x:c>
      <x:c r="B4878" s="122" t="str">
        <x:v>D6-C-R2-M015</x:v>
      </x:c>
      <x:c r="C4878" s="122" t="str">
        <x:v>CHOIX</x:v>
      </x:c>
      <x:c r="D4878" s="122" t="str">
        <x:v>B</x:v>
      </x:c>
      <x:c r="E4878" s="123" t="n">
        <x:v>1</x:v>
      </x:c>
      <x:c r="F4878" s="122" t="str">
        <x:v>Joueur</x:v>
      </x:c>
      <x:c r="G4878" s="122" t="str">
        <x:v>Je choisis Yena.</x:v>
      </x:c>
      <x:c r="H4878" s="122" t="str">
        <x:v>Regarder la personne ou l’appui concerné ; intention, pas résultat.</x:v>
      </x:c>
      <x:c r="I4878" s="122" t="str">
        <x:v>Lire les conditions V5 ; aucun objet ou PNJ supposé présent. Refuser ou différer suspend l’objectif au lieu de le déclarer réussi. Yena vivant, identifié et réellement disponible au lieu annoncé ; sinon ne pas proposer cette option nommée et ne pas attribuer son action à un personnage absent.</x:v>
      </x:c>
      <x:c r="J4878" s="122" t="str">
        <x:v>Campagne commune</x:v>
      </x:c>
      <x:c r="K4878" s="125" t="n">
        <x:v>3</x:v>
      </x:c>
    </x:row>
    <x:row r="4879" ht="104" customHeight="1">
      <x:c r="A4879" s="126" t="str">
        <x:v>D6-C-R2-M015-REPONSE-B-01</x:v>
      </x:c>
      <x:c r="B4879" s="127" t="str">
        <x:v>D6-C-R2-M015</x:v>
      </x:c>
      <x:c r="C4879" s="127" t="str">
        <x:v>REPONSE</x:v>
      </x:c>
      <x:c r="D4879" s="127" t="str">
        <x:v>B</x:v>
      </x:c>
      <x:c r="E4879" s="128" t="n">
        <x:v>1</x:v>
      </x:c>
      <x:c r="F4879" s="127" t="str">
        <x:v>Saar</x:v>
      </x:c>
      <x:c r="G4879" s="127" t="str">
        <x:v>Elle attend de voir les appuis. Montre-lui ceux que tu as lus.</x:v>
      </x:c>
      <x:c r="H4879" s="127" t="str">
        <x:v>Réponse au choix retenu ; les autres réponses ne sont pas jouées.</x:v>
      </x:c>
      <x:c r="I4879" s="127" t="str">
        <x:v>Lire les conditions V5 ; aucun objet ou PNJ supposé présent. Refuser ou différer suspend l’objectif au lieu de le déclarer réussi. Yena vivant, identifié et réellement disponible au lieu annoncé ; sinon ne pas proposer cette option nommée et ne pas attribuer son action à un personnage absent.</x:v>
      </x:c>
      <x:c r="J4879" s="127" t="str">
        <x:v>Campagne commune</x:v>
      </x:c>
      <x:c r="K4879" s="130" t="n">
        <x:v>12</x:v>
      </x:c>
    </x:row>
    <x:row r="4880" ht="149" customHeight="1">
      <x:c r="A4880" s="121" t="str">
        <x:v>D6-C-R2-M016-OUV---01</x:v>
      </x:c>
      <x:c r="B4880" s="122" t="str">
        <x:v>D6-C-R2-M016</x:v>
      </x:c>
      <x:c r="C4880" s="122" t="str">
        <x:v>OUV</x:v>
      </x:c>
      <x:c r="D4880" s="122" t="str">
        <x:v>-</x:v>
      </x:c>
      <x:c r="E4880" s="123" t="n">
        <x:v>1</x:v>
      </x:c>
      <x:c r="F4880" s="122" t="str">
        <x:v>Saar</x:v>
      </x:c>
      <x:c r="G4880" s="122" t="str">
        <x:v>Trois plateformes. Trois personnes présentes. N’attribue pas un rôle à quelqu’un qui n’est pas revenu.</x:v>
      </x:c>
      <x:c r="H4880" s="122" t="str">
        <x:v>Le locuteur désigne l’appui ou l’objet présent ; laisse le déplacement se jouer.</x:v>
      </x:c>
      <x:c r="I4880" s="122" t="str">
        <x:v>Young Blood acquis ; au moins deux partenaires admissibles disponibles.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J4880" s="122" t="str">
        <x:v>Campagne commune</x:v>
      </x:c>
      <x:c r="K4880" s="125" t="n">
        <x:v>15</x:v>
      </x:c>
    </x:row>
    <x:row r="4881" ht="74" customHeight="1">
      <x:c r="A4881" s="126" t="str">
        <x:v>D6-C-R2-M016-SUCCES---01</x:v>
      </x:c>
      <x:c r="B4881" s="127" t="str">
        <x:v>D6-C-R2-M016</x:v>
      </x:c>
      <x:c r="C4881" s="127" t="str">
        <x:v>SUCCES</x:v>
      </x:c>
      <x:c r="D4881" s="127" t="str">
        <x:v>-</x:v>
      </x:c>
      <x:c r="E4881" s="128" t="n">
        <x:v>1</x:v>
      </x:c>
      <x:c r="F4881" s="127" t="str">
        <x:v>Saar</x:v>
      </x:c>
      <x:c r="G4881" s="127" t="str">
        <x:v>Vos signaux se répondent. La triade peut préparer son entrée.</x:v>
      </x:c>
      <x:c r="H4881" s="127" t="str">
        <x:v>Le locuteur désigne l’appui ou l’objet présent ; laisse le déplacement se jouer.</x:v>
      </x:c>
      <x:c r="I4881" s="127" t="str">
        <x:v>Résultat correspondant effectivement constaté ; remplace ou supprime la ligne si choix de refus/différé/observation. Ne jamais jouer une victoire non acquise.</x:v>
      </x:c>
      <x:c r="J4881" s="127" t="str">
        <x:v>Campagne commune</x:v>
      </x:c>
      <x:c r="K4881" s="130" t="n">
        <x:v>10</x:v>
      </x:c>
    </x:row>
    <x:row r="4882" ht="44" customHeight="1">
      <x:c r="A4882" s="121" t="str">
        <x:v>D6-C-R2-M016-ECHEC---01</x:v>
      </x:c>
      <x:c r="B4882" s="122" t="str">
        <x:v>D6-C-R2-M016</x:v>
      </x:c>
      <x:c r="C4882" s="122" t="str">
        <x:v>ECHEC</x:v>
      </x:c>
      <x:c r="D4882" s="122" t="str">
        <x:v>-</x:v>
      </x:c>
      <x:c r="E4882" s="123" t="n">
        <x:v>1</x:v>
      </x:c>
      <x:c r="F4882" s="122" t="str">
        <x:v>Saar</x:v>
      </x:c>
      <x:c r="G4882" s="122" t="str">
        <x:v>Une plateforme est vide. Retrouvez votre partenaire avant de recommencer.</x:v>
      </x:c>
      <x:c r="H4882" s="122" t="str">
        <x:v>Retrait de l’appui dangereux ou suspension du geste ; aucun reset de l’état.</x:v>
      </x:c>
      <x:c r="I4882" s="122" t="str">
        <x:v>Échec ou blocage correspondant effectivement observé ; les dégâts, objets et positions persistent.</x:v>
      </x:c>
      <x:c r="J4882" s="122" t="str">
        <x:v>Campagne commune</x:v>
      </x:c>
      <x:c r="K4882" s="125" t="n">
        <x:v>10</x:v>
      </x:c>
    </x:row>
    <x:row r="4883" ht="44" customHeight="1">
      <x:c r="A4883" s="126" t="str">
        <x:v>D6-C-R2-M016-REPRISE---01</x:v>
      </x:c>
      <x:c r="B4883" s="127" t="str">
        <x:v>D6-C-R2-M016</x:v>
      </x:c>
      <x:c r="C4883" s="127" t="str">
        <x:v>REPRISE</x:v>
      </x:c>
      <x:c r="D4883" s="127" t="str">
        <x:v>-</x:v>
      </x:c>
      <x:c r="E4883" s="128" t="n">
        <x:v>1</x:v>
      </x:c>
      <x:c r="F4883" s="127" t="str">
        <x:v>Saar</x:v>
      </x:c>
      <x:c r="G4883" s="127" t="str">
        <x:v>Deux signaux sont acquis. Reprenez celui qui s’est perdu.</x:v>
      </x:c>
      <x:c r="H4883" s="127" t="str">
        <x:v>Regard sur le dernier repère conservé ; attendre la main du joueur.</x:v>
      </x:c>
      <x:c r="I4883" s="127" t="str">
        <x:v>Réinteraction volontaire après interruption ; état de l’action conservé.</x:v>
      </x:c>
      <x:c r="J4883" s="127" t="str">
        <x:v>Campagne commune</x:v>
      </x:c>
      <x:c r="K4883" s="130" t="n">
        <x:v>9</x:v>
      </x:c>
    </x:row>
    <x:row r="4884" ht="44" customHeight="1">
      <x:c r="A4884" s="121" t="str">
        <x:v>D6-C-R2-M016-CHOIX-A-01</x:v>
      </x:c>
      <x:c r="B4884" s="122" t="str">
        <x:v>D6-C-R2-M016</x:v>
      </x:c>
      <x:c r="C4884" s="122" t="str">
        <x:v>CHOIX</x:v>
      </x:c>
      <x:c r="D4884" s="122" t="str">
        <x:v>A</x:v>
      </x:c>
      <x:c r="E4884" s="123" t="n">
        <x:v>1</x:v>
      </x:c>
      <x:c r="F4884" s="122" t="str">
        <x:v>Joueur</x:v>
      </x:c>
      <x:c r="G4884" s="122" t="str">
        <x:v>Chacun garde son geste préféré.</x:v>
      </x:c>
      <x:c r="H4884" s="122" t="str">
        <x:v>Regarder la personne ou l’appui concerné ; intention, pas résultat.</x:v>
      </x:c>
      <x:c r="I4884" s="122" t="str">
        <x:v>Accès V5 et interlocuteur disponible ; possibilité réelle de l’approche choisie.</x:v>
      </x:c>
      <x:c r="J4884" s="122" t="str">
        <x:v>Campagne commune</x:v>
      </x:c>
      <x:c r="K4884" s="125" t="n">
        <x:v>5</x:v>
      </x:c>
    </x:row>
    <x:row r="4885" ht="44" customHeight="1">
      <x:c r="A4885" s="126" t="str">
        <x:v>D6-C-R2-M016-REPONSE-A-01</x:v>
      </x:c>
      <x:c r="B4885" s="127" t="str">
        <x:v>D6-C-R2-M016</x:v>
      </x:c>
      <x:c r="C4885" s="127" t="str">
        <x:v>REPONSE</x:v>
      </x:c>
      <x:c r="D4885" s="127" t="str">
        <x:v>A</x:v>
      </x:c>
      <x:c r="E4885" s="128" t="n">
        <x:v>1</x:v>
      </x:c>
      <x:c r="F4885" s="127" t="str">
        <x:v>Saar</x:v>
      </x:c>
      <x:c r="G4885" s="127" t="str">
        <x:v>Faites un essai. Vous verrez bientôt si vos habitudes se gênent.</x:v>
      </x:c>
      <x:c r="H4885" s="127" t="str">
        <x:v>Réponse au choix retenu ; les autres réponses ne sont pas jouées.</x:v>
      </x:c>
      <x:c r="I4885" s="127" t="str">
        <x:v>Accès V5 et interlocuteur disponible ; possibilité réelle de l’approche choisie.</x:v>
      </x:c>
      <x:c r="J4885" s="127" t="str">
        <x:v>Campagne commune</x:v>
      </x:c>
      <x:c r="K4885" s="130" t="n">
        <x:v>11</x:v>
      </x:c>
    </x:row>
    <x:row r="4886" ht="59" customHeight="1">
      <x:c r="A4886" s="121" t="str">
        <x:v>D6-C-R2-M016-CHOIX-B-01</x:v>
      </x:c>
      <x:c r="B4886" s="122" t="str">
        <x:v>D6-C-R2-M016</x:v>
      </x:c>
      <x:c r="C4886" s="122" t="str">
        <x:v>CHOIX</x:v>
      </x:c>
      <x:c r="D4886" s="122" t="str">
        <x:v>B</x:v>
      </x:c>
      <x:c r="E4886" s="123" t="n">
        <x:v>1</x:v>
      </x:c>
      <x:c r="F4886" s="122" t="str">
        <x:v>Joueur</x:v>
      </x:c>
      <x:c r="G4886" s="122" t="str">
        <x:v>Nous répartissons selon la situation.</x:v>
      </x:c>
      <x:c r="H4886" s="122" t="str">
        <x:v>Regarder la personne ou l’appui concerné ; intention, pas résultat.</x:v>
      </x:c>
      <x:c r="I4886" s="122" t="str">
        <x:v>Lire les conditions V5 ; aucun objet ou PNJ supposé présent. Refuser ou différer suspend l’objectif au lieu de le déclarer réussi.</x:v>
      </x:c>
      <x:c r="J4886" s="122" t="str">
        <x:v>Campagne commune</x:v>
      </x:c>
      <x:c r="K4886" s="125" t="n">
        <x:v>5</x:v>
      </x:c>
    </x:row>
    <x:row r="4887" ht="59" customHeight="1">
      <x:c r="A4887" s="126" t="str">
        <x:v>D6-C-R2-M016-REPONSE-B-01</x:v>
      </x:c>
      <x:c r="B4887" s="127" t="str">
        <x:v>D6-C-R2-M016</x:v>
      </x:c>
      <x:c r="C4887" s="127" t="str">
        <x:v>REPONSE</x:v>
      </x:c>
      <x:c r="D4887" s="127" t="str">
        <x:v>B</x:v>
      </x:c>
      <x:c r="E4887" s="128" t="n">
        <x:v>1</x:v>
      </x:c>
      <x:c r="F4887" s="127" t="str">
        <x:v>Saar</x:v>
      </x:c>
      <x:c r="G4887" s="127" t="str">
        <x:v>Écoutez celui qui voit l’ouverture, même si ce n’est pas vous.</x:v>
      </x:c>
      <x:c r="H4887" s="127" t="str">
        <x:v>Réponse au choix retenu ; les autres réponses ne sont pas jouées.</x:v>
      </x:c>
      <x:c r="I4887" s="127" t="str">
        <x:v>Lire les conditions V5 ; aucun objet ou PNJ supposé présent. Refuser ou différer suspend l’objectif au lieu de le déclarer réussi.</x:v>
      </x:c>
      <x:c r="J4887" s="127" t="str">
        <x:v>Campagne commune</x:v>
      </x:c>
      <x:c r="K4887" s="130" t="n">
        <x:v>11</x:v>
      </x:c>
    </x:row>
    <x:row r="4888" ht="74" customHeight="1">
      <x:c r="A4888" s="121" t="str">
        <x:v>D6-C-R2-M017-OUV---01</x:v>
      </x:c>
      <x:c r="B4888" s="122" t="str">
        <x:v>D6-C-R2-M017</x:v>
      </x:c>
      <x:c r="C4888" s="122" t="str">
        <x:v>OUV</x:v>
      </x:c>
      <x:c r="D4888" s="122" t="str">
        <x:v>-</x:v>
      </x:c>
      <x:c r="E4888" s="123" t="n">
        <x:v>1</x:v>
      </x:c>
      <x:c r="F4888" s="122" t="str">
        <x:v>Gardienne du Temple</x:v>
      </x:c>
      <x:c r="G4888" s="122" t="str">
        <x:v>Dans cette épreuve, les armes énergétiques restent au seuil. Les passages vous donneront d’autres moyens.</x:v>
      </x:c>
      <x:c r="H4888" s="122" t="str">
        <x:v>Le locuteur désigne l’appui ou l’objet présent ; laisse le déplacement se jouer.</x:v>
      </x:c>
      <x:c r="I4888" s="122" t="str">
        <x:v>Triade préparée ; accès commun au temple ; équipement du rite vérifié. ; locuteur réellement présent ou retour effectué auprès de lui. Les scènes de résultat exigent le résultat observé correspondant.</x:v>
      </x:c>
      <x:c r="J4888" s="122" t="str">
        <x:v>Campagne commune</x:v>
      </x:c>
      <x:c r="K4888" s="125" t="n">
        <x:v>15</x:v>
      </x:c>
    </x:row>
    <x:row r="4889" ht="74" customHeight="1">
      <x:c r="A4889" s="126" t="str">
        <x:v>D6-C-R2-M017-SUCCES---01</x:v>
      </x:c>
      <x:c r="B4889" s="127" t="str">
        <x:v>D6-C-R2-M017</x:v>
      </x:c>
      <x:c r="C4889" s="127" t="str">
        <x:v>SUCCES</x:v>
      </x:c>
      <x:c r="D4889" s="127" t="str">
        <x:v>-</x:v>
      </x:c>
      <x:c r="E4889" s="128" t="n">
        <x:v>1</x:v>
      </x:c>
      <x:c r="F4889" s="127" t="str">
        <x:v>Gardienne du Temple</x:v>
      </x:c>
      <x:c r="G4889" s="127" t="str">
        <x:v>Vous avez atteint le seuil ensemble. La chasse vous attend.</x:v>
      </x:c>
      <x:c r="H4889" s="127" t="str">
        <x:v>Le locuteur désigne l’appui ou l’objet présent ; laisse le déplacement se jouer.</x:v>
      </x:c>
      <x:c r="I4889" s="127" t="str">
        <x:v>Résultat correspondant effectivement constaté ; remplace ou supprime la ligne si choix de refus/différé/observation. Ne jamais jouer une victoire non acquise.</x:v>
      </x:c>
      <x:c r="J4889" s="127" t="str">
        <x:v>Campagne commune</x:v>
      </x:c>
      <x:c r="K4889" s="130" t="n">
        <x:v>10</x:v>
      </x:c>
    </x:row>
    <x:row r="4890" ht="44" customHeight="1">
      <x:c r="A4890" s="121" t="str">
        <x:v>D6-C-R2-M017-ECHEC---01</x:v>
      </x:c>
      <x:c r="B4890" s="122" t="str">
        <x:v>D6-C-R2-M017</x:v>
      </x:c>
      <x:c r="C4890" s="122" t="str">
        <x:v>ECHEC</x:v>
      </x:c>
      <x:c r="D4890" s="122" t="str">
        <x:v>-</x:v>
      </x:c>
      <x:c r="E4890" s="123" t="n">
        <x:v>1</x:v>
      </x:c>
      <x:c r="F4890" s="122" t="str">
        <x:v>Gardienne du Temple</x:v>
      </x:c>
      <x:c r="G4890" s="122" t="str">
        <x:v>La chambre s’est fermée. Le signe bas indique le passage de repli.</x:v>
      </x:c>
      <x:c r="H4890" s="122" t="str">
        <x:v>Retrait de l’appui dangereux ou suspension du geste ; aucun reset de l’état.</x:v>
      </x:c>
      <x:c r="I4890" s="122" t="str">
        <x:v>Échec ou blocage correspondant effectivement observé ; les dégâts, objets et positions persistent.</x:v>
      </x:c>
      <x:c r="J4890" s="122" t="str">
        <x:v>Campagne commune</x:v>
      </x:c>
      <x:c r="K4890" s="125" t="n">
        <x:v>12</x:v>
      </x:c>
    </x:row>
    <x:row r="4891" ht="44" customHeight="1">
      <x:c r="A4891" s="126" t="str">
        <x:v>D6-C-R2-M017-REPRISE---01</x:v>
      </x:c>
      <x:c r="B4891" s="127" t="str">
        <x:v>D6-C-R2-M017</x:v>
      </x:c>
      <x:c r="C4891" s="127" t="str">
        <x:v>REPRISE</x:v>
      </x:c>
      <x:c r="D4891" s="127" t="str">
        <x:v>-</x:v>
      </x:c>
      <x:c r="E4891" s="128" t="n">
        <x:v>1</x:v>
      </x:c>
      <x:c r="F4891" s="127" t="str">
        <x:v>Gardienne du Temple</x:v>
      </x:c>
      <x:c r="G4891" s="127" t="str">
        <x:v>Votre matériel déposé est toujours ici. Reprenez au dernier seuil rejoint.</x:v>
      </x:c>
      <x:c r="H4891" s="127" t="str">
        <x:v>Regard sur le dernier repère conservé ; attendre la main du joueur.</x:v>
      </x:c>
      <x:c r="I4891" s="127" t="str">
        <x:v>Réinteraction volontaire après interruption ; état de l’action conservé.</x:v>
      </x:c>
      <x:c r="J4891" s="127" t="str">
        <x:v>Campagne commune</x:v>
      </x:c>
      <x:c r="K4891" s="130" t="n">
        <x:v>11</x:v>
      </x:c>
    </x:row>
    <x:row r="4892" ht="44" customHeight="1">
      <x:c r="A4892" s="121" t="str">
        <x:v>D6-C-R2-M017-CHOIX-A-01</x:v>
      </x:c>
      <x:c r="B4892" s="122" t="str">
        <x:v>D6-C-R2-M017</x:v>
      </x:c>
      <x:c r="C4892" s="122" t="str">
        <x:v>CHOIX</x:v>
      </x:c>
      <x:c r="D4892" s="122" t="str">
        <x:v>A</x:v>
      </x:c>
      <x:c r="E4892" s="123" t="n">
        <x:v>1</x:v>
      </x:c>
      <x:c r="F4892" s="122" t="str">
        <x:v>Joueur</x:v>
      </x:c>
      <x:c r="G4892" s="122" t="str">
        <x:v>Nous passons par les hauteurs.</x:v>
      </x:c>
      <x:c r="H4892" s="122" t="str">
        <x:v>Regarder la personne ou l’appui concerné ; intention, pas résultat.</x:v>
      </x:c>
      <x:c r="I4892" s="122" t="str">
        <x:v>Accès V5 et interlocuteur disponible ; possibilité réelle de l’approche choisie.</x:v>
      </x:c>
      <x:c r="J4892" s="122" t="str">
        <x:v>Campagne commune</x:v>
      </x:c>
      <x:c r="K4892" s="125" t="n">
        <x:v>5</x:v>
      </x:c>
    </x:row>
    <x:row r="4893" ht="44" customHeight="1">
      <x:c r="A4893" s="126" t="str">
        <x:v>D6-C-R2-M017-REPONSE-A-01</x:v>
      </x:c>
      <x:c r="B4893" s="127" t="str">
        <x:v>D6-C-R2-M017</x:v>
      </x:c>
      <x:c r="C4893" s="127" t="str">
        <x:v>REPONSE</x:v>
      </x:c>
      <x:c r="D4893" s="127" t="str">
        <x:v>A</x:v>
      </x:c>
      <x:c r="E4893" s="128" t="n">
        <x:v>1</x:v>
      </x:c>
      <x:c r="F4893" s="127" t="str">
        <x:v>Gardienne du Temple</x:v>
      </x:c>
      <x:c r="G4893" s="127" t="str">
        <x:v>Suivez les volets. Ils annoncent la fermeture de certaines passerelles.</x:v>
      </x:c>
      <x:c r="H4893" s="127" t="str">
        <x:v>Réponse au choix retenu ; les autres réponses ne sont pas jouées.</x:v>
      </x:c>
      <x:c r="I4893" s="127" t="str">
        <x:v>Accès V5 et interlocuteur disponible ; possibilité réelle de l’approche choisie.</x:v>
      </x:c>
      <x:c r="J4893" s="127" t="str">
        <x:v>Campagne commune</x:v>
      </x:c>
      <x:c r="K4893" s="130" t="n">
        <x:v>10</x:v>
      </x:c>
    </x:row>
    <x:row r="4894" ht="59" customHeight="1">
      <x:c r="A4894" s="121" t="str">
        <x:v>D6-C-R2-M017-CHOIX-B-01</x:v>
      </x:c>
      <x:c r="B4894" s="122" t="str">
        <x:v>D6-C-R2-M017</x:v>
      </x:c>
      <x:c r="C4894" s="122" t="str">
        <x:v>CHOIX</x:v>
      </x:c>
      <x:c r="D4894" s="122" t="str">
        <x:v>B</x:v>
      </x:c>
      <x:c r="E4894" s="123" t="n">
        <x:v>1</x:v>
      </x:c>
      <x:c r="F4894" s="122" t="str">
        <x:v>Joueur</x:v>
      </x:c>
      <x:c r="G4894" s="122" t="str">
        <x:v>Nous ouvrons les mécanismes.</x:v>
      </x:c>
      <x:c r="H4894" s="122" t="str">
        <x:v>Regarder la personne ou l’appui concerné ; intention, pas résultat.</x:v>
      </x:c>
      <x:c r="I4894" s="122" t="str">
        <x:v>Lire les conditions V5 ; aucun objet ou PNJ supposé présent. Refuser ou différer suspend l’objectif au lieu de le déclarer réussi.</x:v>
      </x:c>
      <x:c r="J4894" s="122" t="str">
        <x:v>Campagne commune</x:v>
      </x:c>
      <x:c r="K4894" s="125" t="n">
        <x:v>4</x:v>
      </x:c>
    </x:row>
    <x:row r="4895" ht="59" customHeight="1">
      <x:c r="A4895" s="126" t="str">
        <x:v>D6-C-R2-M017-REPONSE-B-01</x:v>
      </x:c>
      <x:c r="B4895" s="127" t="str">
        <x:v>D6-C-R2-M017</x:v>
      </x:c>
      <x:c r="C4895" s="127" t="str">
        <x:v>REPONSE</x:v>
      </x:c>
      <x:c r="D4895" s="127" t="str">
        <x:v>B</x:v>
      </x:c>
      <x:c r="E4895" s="128" t="n">
        <x:v>1</x:v>
      </x:c>
      <x:c r="F4895" s="127" t="str">
        <x:v>Gardienne du Temple</x:v>
      </x:c>
      <x:c r="G4895" s="127" t="str">
        <x:v>Gardez vos partenaires en vue quand les chambres se séparent.</x:v>
      </x:c>
      <x:c r="H4895" s="127" t="str">
        <x:v>Réponse au choix retenu ; les autres réponses ne sont pas jouées.</x:v>
      </x:c>
      <x:c r="I4895" s="127" t="str">
        <x:v>Lire les conditions V5 ; aucun objet ou PNJ supposé présent. Refuser ou différer suspend l’objectif au lieu de le déclarer réussi.</x:v>
      </x:c>
      <x:c r="J4895" s="127" t="str">
        <x:v>Campagne commune</x:v>
      </x:c>
      <x:c r="K4895" s="130" t="n">
        <x:v>10</x:v>
      </x:c>
    </x:row>
    <x:row r="4896" ht="74" customHeight="1">
      <x:c r="A4896" s="121" t="str">
        <x:v>D6-C-R2-M018-OUV---01</x:v>
      </x:c>
      <x:c r="B4896" s="122" t="str">
        <x:v>D6-C-R2-M018</x:v>
      </x:c>
      <x:c r="C4896" s="122" t="str">
        <x:v>OUV</x:v>
      </x:c>
      <x:c r="D4896" s="122" t="str">
        <x:v>-</x:v>
      </x:c>
      <x:c r="E4896" s="123" t="n">
        <x:v>1</x:v>
      </x:c>
      <x:c r="F4896" s="122" t="str">
        <x:v>Partenaire de triade</x:v>
      </x:c>
      <x:c r="G4896" s="122" t="str">
        <x:v>Je peux ouvrir sa garde une fois. Regarde l’appui à droite avant de t’engager.</x:v>
      </x:c>
      <x:c r="H4896" s="122" t="str">
        <x:v>Le locuteur désigne l’appui ou l’objet présent ; laisse le déplacement se jouer.</x:v>
      </x:c>
      <x:c r="I4896" s="122" t="str">
        <x:v>R2-M017 réussie ; triade présente ; règles d’équipement respectées. ; locuteur réellement présent ou retour effectué auprès de lui. Les scènes de résultat exigent le résultat observé correspondant.</x:v>
      </x:c>
      <x:c r="J4896" s="122" t="str">
        <x:v>Campagne commune</x:v>
      </x:c>
      <x:c r="K4896" s="125" t="n">
        <x:v>14</x:v>
      </x:c>
    </x:row>
    <x:row r="4897" ht="74" customHeight="1">
      <x:c r="A4897" s="126" t="str">
        <x:v>D6-C-R2-M018-SUCCES---01</x:v>
      </x:c>
      <x:c r="B4897" s="127" t="str">
        <x:v>D6-C-R2-M018</x:v>
      </x:c>
      <x:c r="C4897" s="127" t="str">
        <x:v>SUCCES</x:v>
      </x:c>
      <x:c r="D4897" s="127" t="str">
        <x:v>-</x:v>
      </x:c>
      <x:c r="E4897" s="128" t="n">
        <x:v>1</x:v>
      </x:c>
      <x:c r="F4897" s="127" t="str">
        <x:v>Partenaire de triade</x:v>
      </x:c>
      <x:c r="G4897" s="127" t="str">
        <x:v>Nous tenons la sortie. Regarde qui peut encore porter.</x:v>
      </x:c>
      <x:c r="H4897" s="127" t="str">
        <x:v>Le locuteur désigne l’appui ou l’objet présent ; laisse le déplacement se jouer.</x:v>
      </x:c>
      <x:c r="I4897" s="127" t="str">
        <x:v>Résultat correspondant effectivement constaté ; remplace ou supprime la ligne si choix de refus/différé/observation. Ne jamais jouer une victoire non acquise.</x:v>
      </x:c>
      <x:c r="J4897" s="127" t="str">
        <x:v>Campagne commune</x:v>
      </x:c>
      <x:c r="K4897" s="130" t="n">
        <x:v>9</x:v>
      </x:c>
    </x:row>
    <x:row r="4898" ht="44" customHeight="1">
      <x:c r="A4898" s="121" t="str">
        <x:v>D6-C-R2-M018-ECHEC---01</x:v>
      </x:c>
      <x:c r="B4898" s="122" t="str">
        <x:v>D6-C-R2-M018</x:v>
      </x:c>
      <x:c r="C4898" s="122" t="str">
        <x:v>ECHEC</x:v>
      </x:c>
      <x:c r="D4898" s="122" t="str">
        <x:v>-</x:v>
      </x:c>
      <x:c r="E4898" s="123" t="n">
        <x:v>1</x:v>
      </x:c>
      <x:c r="F4898" s="122" t="str">
        <x:v>Partenaire de triade</x:v>
      </x:c>
      <x:c r="G4898" s="122" t="str">
        <x:v>Repli ! Le passage derrière nous reste ouvert.</x:v>
      </x:c>
      <x:c r="H4898" s="122" t="str">
        <x:v>Retrait de l’appui dangereux ou suspension du geste ; aucun reset de l’état.</x:v>
      </x:c>
      <x:c r="I4898" s="122" t="str">
        <x:v>Échec ou blocage correspondant effectivement observé ; les dégâts, objets et positions persistent.</x:v>
      </x:c>
      <x:c r="J4898" s="122" t="str">
        <x:v>Campagne commune</x:v>
      </x:c>
      <x:c r="K4898" s="125" t="n">
        <x:v>8</x:v>
      </x:c>
    </x:row>
    <x:row r="4899" ht="44" customHeight="1">
      <x:c r="A4899" s="126" t="str">
        <x:v>D6-C-R2-M018-REPRISE---01</x:v>
      </x:c>
      <x:c r="B4899" s="127" t="str">
        <x:v>D6-C-R2-M018</x:v>
      </x:c>
      <x:c r="C4899" s="127" t="str">
        <x:v>REPRISE</x:v>
      </x:c>
      <x:c r="D4899" s="127" t="str">
        <x:v>-</x:v>
      </x:c>
      <x:c r="E4899" s="128" t="n">
        <x:v>1</x:v>
      </x:c>
      <x:c r="F4899" s="127" t="str">
        <x:v>Partenaire de triade</x:v>
      </x:c>
      <x:c r="G4899" s="127" t="str">
        <x:v>Sa position a changé. Reprenons depuis ce que nous voyons maintenant.</x:v>
      </x:c>
      <x:c r="H4899" s="127" t="str">
        <x:v>Regard sur le dernier repère conservé ; attendre la main du joueur.</x:v>
      </x:c>
      <x:c r="I4899" s="127" t="str">
        <x:v>Réinteraction volontaire après interruption ; état de l’action conservé.</x:v>
      </x:c>
      <x:c r="J4899" s="127" t="str">
        <x:v>Campagne commune</x:v>
      </x:c>
      <x:c r="K4899" s="130" t="n">
        <x:v>11</x:v>
      </x:c>
    </x:row>
    <x:row r="4900" ht="44" customHeight="1">
      <x:c r="A4900" s="121" t="str">
        <x:v>D6-C-R2-M018-CHOIX-A-01</x:v>
      </x:c>
      <x:c r="B4900" s="122" t="str">
        <x:v>D6-C-R2-M018</x:v>
      </x:c>
      <x:c r="C4900" s="122" t="str">
        <x:v>CHOIX</x:v>
      </x:c>
      <x:c r="D4900" s="122" t="str">
        <x:v>A</x:v>
      </x:c>
      <x:c r="E4900" s="123" t="n">
        <x:v>1</x:v>
      </x:c>
      <x:c r="F4900" s="122" t="str">
        <x:v>Joueur</x:v>
      </x:c>
      <x:c r="G4900" s="122" t="str">
        <x:v>Nous prenons cette ouverture.</x:v>
      </x:c>
      <x:c r="H4900" s="122" t="str">
        <x:v>Regarder la personne ou l’appui concerné ; intention, pas résultat.</x:v>
      </x:c>
      <x:c r="I4900" s="122" t="str">
        <x:v>Accès V5 et interlocuteur disponible ; possibilité réelle de l’approche choisie.</x:v>
      </x:c>
      <x:c r="J4900" s="122" t="str">
        <x:v>Campagne commune</x:v>
      </x:c>
      <x:c r="K4900" s="125" t="n">
        <x:v>4</x:v>
      </x:c>
    </x:row>
    <x:row r="4901" ht="44" customHeight="1">
      <x:c r="A4901" s="126" t="str">
        <x:v>D6-C-R2-M018-REPONSE-A-01</x:v>
      </x:c>
      <x:c r="B4901" s="127" t="str">
        <x:v>D6-C-R2-M018</x:v>
      </x:c>
      <x:c r="C4901" s="127" t="str">
        <x:v>REPONSE</x:v>
      </x:c>
      <x:c r="D4901" s="127" t="str">
        <x:v>A</x:v>
      </x:c>
      <x:c r="E4901" s="128" t="n">
        <x:v>1</x:v>
      </x:c>
      <x:c r="F4901" s="127" t="str">
        <x:v>Partenaire de triade</x:v>
      </x:c>
      <x:c r="G4901" s="127" t="str">
        <x:v>Je donne le signal. Si mon appui cède, nous rompons l’approche.</x:v>
      </x:c>
      <x:c r="H4901" s="127" t="str">
        <x:v>Réponse au choix retenu ; les autres réponses ne sont pas jouées.</x:v>
      </x:c>
      <x:c r="I4901" s="127" t="str">
        <x:v>Accès V5 et interlocuteur disponible ; possibilité réelle de l’approche choisie.</x:v>
      </x:c>
      <x:c r="J4901" s="127" t="str">
        <x:v>Campagne commune</x:v>
      </x:c>
      <x:c r="K4901" s="130" t="n">
        <x:v>11</x:v>
      </x:c>
    </x:row>
    <x:row r="4902" ht="59" customHeight="1">
      <x:c r="A4902" s="121" t="str">
        <x:v>D6-C-R2-M018-CHOIX-B-01</x:v>
      </x:c>
      <x:c r="B4902" s="122" t="str">
        <x:v>D6-C-R2-M018</x:v>
      </x:c>
      <x:c r="C4902" s="122" t="str">
        <x:v>CHOIX</x:v>
      </x:c>
      <x:c r="D4902" s="122" t="str">
        <x:v>B</x:v>
      </x:c>
      <x:c r="E4902" s="123" t="n">
        <x:v>1</x:v>
      </x:c>
      <x:c r="F4902" s="122" t="str">
        <x:v>Joueur</x:v>
      </x:c>
      <x:c r="G4902" s="122" t="str">
        <x:v>Nous préparons une autre fenêtre.</x:v>
      </x:c>
      <x:c r="H4902" s="122" t="str">
        <x:v>Regarder la personne ou l’appui concerné ; intention, pas résultat.</x:v>
      </x:c>
      <x:c r="I4902" s="122" t="str">
        <x:v>Lire les conditions V5 ; aucun objet ou PNJ supposé présent. Refuser ou différer suspend l’objectif au lieu de le déclarer réussi.</x:v>
      </x:c>
      <x:c r="J4902" s="122" t="str">
        <x:v>Campagne commune</x:v>
      </x:c>
      <x:c r="K4902" s="125" t="n">
        <x:v>5</x:v>
      </x:c>
    </x:row>
    <x:row r="4903" ht="59" customHeight="1">
      <x:c r="A4903" s="126" t="str">
        <x:v>D6-C-R2-M018-REPONSE-B-01</x:v>
      </x:c>
      <x:c r="B4903" s="127" t="str">
        <x:v>D6-C-R2-M018</x:v>
      </x:c>
      <x:c r="C4903" s="127" t="str">
        <x:v>REPONSE</x:v>
      </x:c>
      <x:c r="D4903" s="127" t="str">
        <x:v>B</x:v>
      </x:c>
      <x:c r="E4903" s="128" t="n">
        <x:v>1</x:v>
      </x:c>
      <x:c r="F4903" s="127" t="str">
        <x:v>Partenaire de triade</x:v>
      </x:c>
      <x:c r="G4903" s="127" t="str">
        <x:v>Je la maintiens à distance. Reprends position avec le troisième.</x:v>
      </x:c>
      <x:c r="H4903" s="127" t="str">
        <x:v>Réponse au choix retenu ; les autres réponses ne sont pas jouées.</x:v>
      </x:c>
      <x:c r="I4903" s="127" t="str">
        <x:v>Lire les conditions V5 ; aucun objet ou PNJ supposé présent. Refuser ou différer suspend l’objectif au lieu de le déclarer réussi.</x:v>
      </x:c>
      <x:c r="J4903" s="127" t="str">
        <x:v>Campagne commune</x:v>
      </x:c>
      <x:c r="K4903" s="130" t="n">
        <x:v>10</x:v>
      </x:c>
    </x:row>
    <x:row r="4904" ht="44" customHeight="1">
      <x:c r="A4904" s="121" t="str">
        <x:v>D6-C-R2-M018-VARIANTE---01</x:v>
      </x:c>
      <x:c r="B4904" s="122" t="str">
        <x:v>D6-C-R2-M018</x:v>
      </x:c>
      <x:c r="C4904" s="122" t="str">
        <x:v>VARIANTE</x:v>
      </x:c>
      <x:c r="D4904" s="122" t="str">
        <x:v>-</x:v>
      </x:c>
      <x:c r="E4904" s="123" t="n">
        <x:v>1</x:v>
      </x:c>
      <x:c r="F4904" s="122" t="str">
        <x:v>Joueur</x:v>
      </x:c>
      <x:c r="G4904" s="122" t="str">
        <x:v>L’ouverture attendra. Je ramène d’abord celui qui ne peut plus suivre.</x:v>
      </x:c>
      <x:c r="H4904" s="122" t="str">
        <x:v>Réaction brève après constat réel ; remplace la ligne par défaut si elle en contredit le sens.</x:v>
      </x:c>
      <x:c r="I4904" s="122" t="str">
        <x:v>Priorité 1 : un partenaire n’est plus déployable ; pas de réussite de triade</x:v>
      </x:c>
      <x:c r="J4904" s="122" t="str">
        <x:v>Campagne commune</x:v>
      </x:c>
      <x:c r="K4904" s="125" t="n">
        <x:v>11</x:v>
      </x:c>
    </x:row>
    <x:row r="4905" ht="74" customHeight="1">
      <x:c r="A4905" s="126" t="str">
        <x:v>D6-C-R2-M019-OUV---01</x:v>
      </x:c>
      <x:c r="B4905" s="127" t="str">
        <x:v>D6-C-R2-M019</x:v>
      </x:c>
      <x:c r="C4905" s="127" t="str">
        <x:v>OUV</x:v>
      </x:c>
      <x:c r="D4905" s="127" t="str">
        <x:v>-</x:v>
      </x:c>
      <x:c r="E4905" s="128" t="n">
        <x:v>1</x:v>
      </x:c>
      <x:c r="F4905" s="127" t="str">
        <x:v>Témoin du retour</x:v>
      </x:c>
      <x:c r="G4905" s="127" t="str">
        <x:v>Je vois votre retour. Approchez avec ce que vous avez réellement rapporté.</x:v>
      </x:c>
      <x:c r="H4905" s="127" t="str">
        <x:v>Le locuteur désigne l’appui ou l’objet présent ; laisse le déplacement se jouer.</x:v>
      </x:c>
      <x:c r="I4905" s="127" t="str">
        <x:v>Rite tenté ; état réel des participants et du trophée connu. ; locuteur réellement présent ou retour effectué auprès de lui. Les scènes de résultat exigent le résultat observé correspondant.</x:v>
      </x:c>
      <x:c r="J4905" s="127" t="str">
        <x:v>Campagne commune</x:v>
      </x:c>
      <x:c r="K4905" s="130" t="n">
        <x:v>12</x:v>
      </x:c>
    </x:row>
    <x:row r="4906" ht="74" customHeight="1">
      <x:c r="A4906" s="121" t="str">
        <x:v>D6-C-R2-M019-SUCCES---01</x:v>
      </x:c>
      <x:c r="B4906" s="122" t="str">
        <x:v>D6-C-R2-M019</x:v>
      </x:c>
      <x:c r="C4906" s="122" t="str">
        <x:v>SUCCES</x:v>
      </x:c>
      <x:c r="D4906" s="122" t="str">
        <x:v>-</x:v>
      </x:c>
      <x:c r="E4906" s="123" t="n">
        <x:v>1</x:v>
      </x:c>
      <x:c r="F4906" s="122" t="str">
        <x:v>Témoin du retour</x:v>
      </x:c>
      <x:c r="G4906" s="122" t="str">
        <x:v>Vos gestes ont été entendus. Les absences aussi ont leur place dans ce récit.</x:v>
      </x:c>
      <x:c r="H4906" s="122" t="str">
        <x:v>Le locuteur désigne l’appui ou l’objet présent ; laisse le déplacement se jouer.</x:v>
      </x:c>
      <x:c r="I4906" s="122" t="str">
        <x:v>Résultat correspondant effectivement constaté ; remplace ou supprime la ligne si choix de refus/différé/observation. Ne jamais jouer une victoire non acquise.</x:v>
      </x:c>
      <x:c r="J4906" s="122" t="str">
        <x:v>Campagne commune</x:v>
      </x:c>
      <x:c r="K4906" s="125" t="n">
        <x:v>14</x:v>
      </x:c>
    </x:row>
    <x:row r="4907" ht="44" customHeight="1">
      <x:c r="A4907" s="126" t="str">
        <x:v>D6-C-R2-M019-ECHEC---01</x:v>
      </x:c>
      <x:c r="B4907" s="127" t="str">
        <x:v>D6-C-R2-M019</x:v>
      </x:c>
      <x:c r="C4907" s="127" t="str">
        <x:v>ECHEC</x:v>
      </x:c>
      <x:c r="D4907" s="127" t="str">
        <x:v>-</x:v>
      </x:c>
      <x:c r="E4907" s="128" t="n">
        <x:v>1</x:v>
      </x:c>
      <x:c r="F4907" s="127" t="str">
        <x:v>Témoin du retour</x:v>
      </x:c>
      <x:c r="G4907" s="127" t="str">
        <x:v>Ce contenant n’est pas prêt à être déplacé. Reposez-le.</x:v>
      </x:c>
      <x:c r="H4907" s="127" t="str">
        <x:v>Retrait de l’appui dangereux ou suspension du geste ; aucun reset de l’état.</x:v>
      </x:c>
      <x:c r="I4907" s="127" t="str">
        <x:v>Échec ou blocage correspondant effectivement observé ; les dégâts, objets et positions persistent.</x:v>
      </x:c>
      <x:c r="J4907" s="127" t="str">
        <x:v>Campagne commune</x:v>
      </x:c>
      <x:c r="K4907" s="130" t="n">
        <x:v>9</x:v>
      </x:c>
    </x:row>
    <x:row r="4908" ht="44" customHeight="1">
      <x:c r="A4908" s="121" t="str">
        <x:v>D6-C-R2-M019-REPRISE---01</x:v>
      </x:c>
      <x:c r="B4908" s="122" t="str">
        <x:v>D6-C-R2-M019</x:v>
      </x:c>
      <x:c r="C4908" s="122" t="str">
        <x:v>REPRISE</x:v>
      </x:c>
      <x:c r="D4908" s="122" t="str">
        <x:v>-</x:v>
      </x:c>
      <x:c r="E4908" s="123" t="n">
        <x:v>1</x:v>
      </x:c>
      <x:c r="F4908" s="122" t="str">
        <x:v>Témoin du retour</x:v>
      </x:c>
      <x:c r="G4908" s="122" t="str">
        <x:v>La triade est revenue jusqu’ici. Achevez ensemble ce dernier passage.</x:v>
      </x:c>
      <x:c r="H4908" s="122" t="str">
        <x:v>Regard sur le dernier repère conservé ; attendre la main du joueur.</x:v>
      </x:c>
      <x:c r="I4908" s="122" t="str">
        <x:v>Réinteraction volontaire après interruption ; état de l’action conservé.</x:v>
      </x:c>
      <x:c r="J4908" s="122" t="str">
        <x:v>Campagne commune</x:v>
      </x:c>
      <x:c r="K4908" s="125" t="n">
        <x:v>10</x:v>
      </x:c>
    </x:row>
    <x:row r="4909" ht="44" customHeight="1">
      <x:c r="A4909" s="126" t="str">
        <x:v>D6-C-R2-M019-CHOIX-A-01</x:v>
      </x:c>
      <x:c r="B4909" s="127" t="str">
        <x:v>D6-C-R2-M019</x:v>
      </x:c>
      <x:c r="C4909" s="127" t="str">
        <x:v>CHOIX</x:v>
      </x:c>
      <x:c r="D4909" s="127" t="str">
        <x:v>A</x:v>
      </x:c>
      <x:c r="E4909" s="128" t="n">
        <x:v>1</x:v>
      </x:c>
      <x:c r="F4909" s="127" t="str">
        <x:v>Joueur</x:v>
      </x:c>
      <x:c r="G4909" s="127" t="str">
        <x:v>Je présente mes partenaires.</x:v>
      </x:c>
      <x:c r="H4909" s="127" t="str">
        <x:v>Regarder la personne ou l’appui concerné ; intention, pas résultat.</x:v>
      </x:c>
      <x:c r="I4909" s="127" t="str">
        <x:v>Accès V5 et interlocuteur disponible ; possibilité réelle de l’approche choisie.</x:v>
      </x:c>
      <x:c r="J4909" s="127" t="str">
        <x:v>Campagne commune</x:v>
      </x:c>
      <x:c r="K4909" s="130" t="n">
        <x:v>4</x:v>
      </x:c>
    </x:row>
    <x:row r="4910" ht="44" customHeight="1">
      <x:c r="A4910" s="121" t="str">
        <x:v>D6-C-R2-M019-REPONSE-A-01</x:v>
      </x:c>
      <x:c r="B4910" s="122" t="str">
        <x:v>D6-C-R2-M019</x:v>
      </x:c>
      <x:c r="C4910" s="122" t="str">
        <x:v>REPONSE</x:v>
      </x:c>
      <x:c r="D4910" s="122" t="str">
        <x:v>A</x:v>
      </x:c>
      <x:c r="E4910" s="123" t="n">
        <x:v>1</x:v>
      </x:c>
      <x:c r="F4910" s="122" t="str">
        <x:v>Témoin du retour</x:v>
      </x:c>
      <x:c r="G4910" s="122" t="str">
        <x:v>Qu’ils montrent leur part. Nous regarderons ensuite la prise.</x:v>
      </x:c>
      <x:c r="H4910" s="122" t="str">
        <x:v>Réponse au choix retenu ; les autres réponses ne sont pas jouées.</x:v>
      </x:c>
      <x:c r="I4910" s="122" t="str">
        <x:v>Accès V5 et interlocuteur disponible ; possibilité réelle de l’approche choisie.</x:v>
      </x:c>
      <x:c r="J4910" s="122" t="str">
        <x:v>Campagne commune</x:v>
      </x:c>
      <x:c r="K4910" s="125" t="n">
        <x:v>9</x:v>
      </x:c>
    </x:row>
    <x:row r="4911" ht="59" customHeight="1">
      <x:c r="A4911" s="126" t="str">
        <x:v>D6-C-R2-M019-CHOIX-B-01</x:v>
      </x:c>
      <x:c r="B4911" s="127" t="str">
        <x:v>D6-C-R2-M019</x:v>
      </x:c>
      <x:c r="C4911" s="127" t="str">
        <x:v>CHOIX</x:v>
      </x:c>
      <x:c r="D4911" s="127" t="str">
        <x:v>B</x:v>
      </x:c>
      <x:c r="E4911" s="128" t="n">
        <x:v>1</x:v>
      </x:c>
      <x:c r="F4911" s="127" t="str">
        <x:v>Joueur</x:v>
      </x:c>
      <x:c r="G4911" s="127" t="str">
        <x:v>Je dépose la preuve de chasse.</x:v>
      </x:c>
      <x:c r="H4911" s="127" t="str">
        <x:v>Regarder la personne ou l’appui concerné ; intention, pas résultat.</x:v>
      </x:c>
      <x:c r="I4911" s="127" t="str">
        <x:v>Lire les conditions V5 ; aucun objet ou PNJ supposé présent. Refuser ou différer suspend l’objectif au lieu de le déclarer réussi.</x:v>
      </x:c>
      <x:c r="J4911" s="127" t="str">
        <x:v>Campagne commune</x:v>
      </x:c>
      <x:c r="K4911" s="130" t="n">
        <x:v>6</x:v>
      </x:c>
    </x:row>
    <x:row r="4912" ht="59" customHeight="1">
      <x:c r="A4912" s="121" t="str">
        <x:v>D6-C-R2-M019-REPONSE-B-01</x:v>
      </x:c>
      <x:c r="B4912" s="122" t="str">
        <x:v>D6-C-R2-M019</x:v>
      </x:c>
      <x:c r="C4912" s="122" t="str">
        <x:v>REPONSE</x:v>
      </x:c>
      <x:c r="D4912" s="122" t="str">
        <x:v>B</x:v>
      </x:c>
      <x:c r="E4912" s="123" t="n">
        <x:v>1</x:v>
      </x:c>
      <x:c r="F4912" s="122" t="str">
        <x:v>Témoin du retour</x:v>
      </x:c>
      <x:c r="G4912" s="122" t="str">
        <x:v>Pose-la. Puis raconte qui a ouvert le passage jusqu’à elle.</x:v>
      </x:c>
      <x:c r="H4912" s="122" t="str">
        <x:v>Réponse au choix retenu ; les autres réponses ne sont pas jouées.</x:v>
      </x:c>
      <x:c r="I4912" s="122" t="str">
        <x:v>Lire les conditions V5 ; aucun objet ou PNJ supposé présent. Refuser ou différer suspend l’objectif au lieu de le déclarer réussi.</x:v>
      </x:c>
      <x:c r="J4912" s="122" t="str">
        <x:v>Campagne commune</x:v>
      </x:c>
      <x:c r="K4912" s="125" t="n">
        <x:v>10</x:v>
      </x:c>
    </x:row>
    <x:row r="4913" ht="44" customHeight="1">
      <x:c r="A4913" s="126" t="str">
        <x:v>D6-C-R2-M019-VARIANTE---01</x:v>
      </x:c>
      <x:c r="B4913" s="127" t="str">
        <x:v>D6-C-R2-M019</x:v>
      </x:c>
      <x:c r="C4913" s="127" t="str">
        <x:v>VARIANTE</x:v>
      </x:c>
      <x:c r="D4913" s="127" t="str">
        <x:v>-</x:v>
      </x:c>
      <x:c r="E4913" s="128" t="n">
        <x:v>1</x:v>
      </x:c>
      <x:c r="F4913" s="127" t="str">
        <x:v>Témoin du retour</x:v>
      </x:c>
      <x:c r="G4913" s="127" t="str">
        <x:v>Il manque une personne. Posez ce que vous portez, puis dites ce que vous savez de son trajet.</x:v>
      </x:c>
      <x:c r="H4913" s="127" t="str">
        <x:v>Réaction brève après constat réel ; remplace la ligne par défaut si elle en contredit le sens.</x:v>
      </x:c>
      <x:c r="I4913" s="127" t="str">
        <x:v>Priorité 1 : triade revenue avec une absence confirmée</x:v>
      </x:c>
      <x:c r="J4913" s="127" t="str">
        <x:v>Campagne commune</x:v>
      </x:c>
      <x:c r="K4913" s="130" t="n">
        <x:v>18</x:v>
      </x:c>
    </x:row>
    <x:row r="4914" ht="44" customHeight="1">
      <x:c r="A4914" s="121" t="str">
        <x:v>D6-C-R2-M019-VARIANTE---02</x:v>
      </x:c>
      <x:c r="B4914" s="122" t="str">
        <x:v>D6-C-R2-M019</x:v>
      </x:c>
      <x:c r="C4914" s="122" t="str">
        <x:v>VARIANTE</x:v>
      </x:c>
      <x:c r="D4914" s="122" t="str">
        <x:v>-</x:v>
      </x:c>
      <x:c r="E4914" s="123" t="n">
        <x:v>2</x:v>
      </x:c>
      <x:c r="F4914" s="122" t="str">
        <x:v>Témoin du retour</x:v>
      </x:c>
      <x:c r="G4914" s="122" t="str">
        <x:v>Vous êtes revenus. Montrez les traces de cette tentative ; nous préparerons la suite à partir d’elles.</x:v>
      </x:c>
      <x:c r="H4914" s="122" t="str">
        <x:v>Réaction brève après constat réel ; remplace la ligne par défaut si elle en contredit le sens.</x:v>
      </x:c>
      <x:c r="I4914" s="122" t="str">
        <x:v>Priorité 2 : tous revenus ; chasse non gagnée</x:v>
      </x:c>
      <x:c r="J4914" s="122" t="str">
        <x:v>Campagne commune</x:v>
      </x:c>
      <x:c r="K4914" s="125" t="n">
        <x:v>17</x:v>
      </x:c>
    </x:row>
    <x:row r="4915" ht="134" customHeight="1">
      <x:c r="A4915" s="126" t="str">
        <x:v>D6-C-R2-M020-OUV---01</x:v>
      </x:c>
      <x:c r="B4915" s="127" t="str">
        <x:v>D6-C-R2-M020</x:v>
      </x:c>
      <x:c r="C4915" s="127" t="str">
        <x:v>OUV</x:v>
      </x:c>
      <x:c r="D4915" s="127" t="str">
        <x:v>-</x:v>
      </x:c>
      <x:c r="E4915" s="128" t="n">
        <x:v>1</x:v>
      </x:c>
      <x:c r="F4915" s="127" t="str">
        <x:v>Saar</x:v>
      </x:c>
      <x:c r="G4915" s="127" t="str">
        <x:v>Le rite a été constaté. Ce geste vous reconnaît ici parmi les Blooded.</x:v>
      </x:c>
      <x:c r="H4915" s="127" t="str">
        <x:v>Le locuteur désigne l’appui ou l’objet présent ; laisse le déplacement se jouer.</x:v>
      </x:c>
      <x:c r="I4915" s="127" t="str">
        <x:v>Quatza-Rij triade réussi et retour de reconnaissance validé.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J4915" s="127" t="str">
        <x:v>Campagne commune</x:v>
      </x:c>
      <x:c r="K4915" s="130" t="n">
        <x:v>13</x:v>
      </x:c>
    </x:row>
    <x:row r="4916" ht="74" customHeight="1">
      <x:c r="A4916" s="121" t="str">
        <x:v>D6-C-R2-M020-SUCCES---01</x:v>
      </x:c>
      <x:c r="B4916" s="122" t="str">
        <x:v>D6-C-R2-M020</x:v>
      </x:c>
      <x:c r="C4916" s="122" t="str">
        <x:v>SUCCES</x:v>
      </x:c>
      <x:c r="D4916" s="122" t="str">
        <x:v>-</x:v>
      </x:c>
      <x:c r="E4916" s="123" t="n">
        <x:v>1</x:v>
      </x:c>
      <x:c r="F4916" s="122" t="str">
        <x:v>Saar</x:v>
      </x:c>
      <x:c r="G4916" s="122" t="str">
        <x:v>Tu as rendu les outils du rite. Les chantiers peuvent désormais t’accueillir.</x:v>
      </x:c>
      <x:c r="H4916" s="122" t="str">
        <x:v>Le locuteur désigne l’appui ou l’objet présent ; laisse le déplacement se jouer.</x:v>
      </x:c>
      <x:c r="I4916" s="122" t="str">
        <x:v>Résultat correspondant effectivement constaté ; remplace ou supprime la ligne si choix de refus/différé/observation. Ne jamais jouer une victoire non acquise.</x:v>
      </x:c>
      <x:c r="J4916" s="122" t="str">
        <x:v>Campagne commune</x:v>
      </x:c>
      <x:c r="K4916" s="125" t="n">
        <x:v>12</x:v>
      </x:c>
    </x:row>
    <x:row r="4917" ht="44" customHeight="1">
      <x:c r="A4917" s="126" t="str">
        <x:v>D6-C-R2-M020-ECHEC---01</x:v>
      </x:c>
      <x:c r="B4917" s="127" t="str">
        <x:v>D6-C-R2-M020</x:v>
      </x:c>
      <x:c r="C4917" s="127" t="str">
        <x:v>ECHEC</x:v>
      </x:c>
      <x:c r="D4917" s="127" t="str">
        <x:v>-</x:v>
      </x:c>
      <x:c r="E4917" s="128" t="n">
        <x:v>1</x:v>
      </x:c>
      <x:c r="F4917" s="127" t="str">
        <x:v>Saar</x:v>
      </x:c>
      <x:c r="G4917" s="127" t="str">
        <x:v>Le geste attend que les préparatifs soient terminés. Rien ne presse maintenant.</x:v>
      </x:c>
      <x:c r="H4917" s="127" t="str">
        <x:v>Retrait de l’appui dangereux ou suspension du geste ; aucun reset de l’état.</x:v>
      </x:c>
      <x:c r="I4917" s="127" t="str">
        <x:v>Échec ou blocage correspondant effectivement observé ; les dégâts, objets et positions persistent.</x:v>
      </x:c>
      <x:c r="J4917" s="127" t="str">
        <x:v>Campagne commune</x:v>
      </x:c>
      <x:c r="K4917" s="130" t="n">
        <x:v>12</x:v>
      </x:c>
    </x:row>
    <x:row r="4918" ht="44" customHeight="1">
      <x:c r="A4918" s="121" t="str">
        <x:v>D6-C-R2-M020-REPRISE---01</x:v>
      </x:c>
      <x:c r="B4918" s="122" t="str">
        <x:v>D6-C-R2-M020</x:v>
      </x:c>
      <x:c r="C4918" s="122" t="str">
        <x:v>REPRISE</x:v>
      </x:c>
      <x:c r="D4918" s="122" t="str">
        <x:v>-</x:v>
      </x:c>
      <x:c r="E4918" s="123" t="n">
        <x:v>1</x:v>
      </x:c>
      <x:c r="F4918" s="122" t="str">
        <x:v>Saar</x:v>
      </x:c>
      <x:c r="G4918" s="122" t="str">
        <x:v>Les témoins sont réunis. Il reste à achever la cérémonie.</x:v>
      </x:c>
      <x:c r="H4918" s="122" t="str">
        <x:v>Regard sur le dernier repère conservé ; attendre la main du joueur.</x:v>
      </x:c>
      <x:c r="I4918" s="122" t="str">
        <x:v>Réinteraction volontaire après interruption ; état de l’action conservé.</x:v>
      </x:c>
      <x:c r="J4918" s="122" t="str">
        <x:v>Campagne commune</x:v>
      </x:c>
      <x:c r="K4918" s="125" t="n">
        <x:v>10</x:v>
      </x:c>
    </x:row>
    <x:row r="4919" ht="44" customHeight="1">
      <x:c r="A4919" s="126" t="str">
        <x:v>D6-C-R2-M020-CHOIX-A-01</x:v>
      </x:c>
      <x:c r="B4919" s="127" t="str">
        <x:v>D6-C-R2-M020</x:v>
      </x:c>
      <x:c r="C4919" s="127" t="str">
        <x:v>CHOIX</x:v>
      </x:c>
      <x:c r="D4919" s="127" t="str">
        <x:v>A</x:v>
      </x:c>
      <x:c r="E4919" s="128" t="n">
        <x:v>1</x:v>
      </x:c>
      <x:c r="F4919" s="127" t="str">
        <x:v>Joueur</x:v>
      </x:c>
      <x:c r="G4919" s="127" t="str">
        <x:v>Je retrouve la cohorte.</x:v>
      </x:c>
      <x:c r="H4919" s="127" t="str">
        <x:v>Regarder la personne ou l’appui concerné ; intention, pas résultat.</x:v>
      </x:c>
      <x:c r="I4919" s="127" t="str">
        <x:v>Accès V5 et interlocuteur disponible ; possibilité réelle de l’approche choisie.</x:v>
      </x:c>
      <x:c r="J4919" s="127" t="str">
        <x:v>Campagne commune</x:v>
      </x:c>
      <x:c r="K4919" s="130" t="n">
        <x:v>4</x:v>
      </x:c>
    </x:row>
    <x:row r="4920" ht="44" customHeight="1">
      <x:c r="A4920" s="121" t="str">
        <x:v>D6-C-R2-M020-REPONSE-A-01</x:v>
      </x:c>
      <x:c r="B4920" s="122" t="str">
        <x:v>D6-C-R2-M020</x:v>
      </x:c>
      <x:c r="C4920" s="122" t="str">
        <x:v>REPONSE</x:v>
      </x:c>
      <x:c r="D4920" s="122" t="str">
        <x:v>A</x:v>
      </x:c>
      <x:c r="E4920" s="123" t="n">
        <x:v>1</x:v>
      </x:c>
      <x:c r="F4920" s="122" t="str">
        <x:v>Saar</x:v>
      </x:c>
      <x:c r="G4920" s="122" t="str">
        <x:v>Ils t’attendent près de la cour. Certains voudront entendre le passage difficile.</x:v>
      </x:c>
      <x:c r="H4920" s="122" t="str">
        <x:v>Réponse au choix retenu ; les autres réponses ne sont pas jouées.</x:v>
      </x:c>
      <x:c r="I4920" s="122" t="str">
        <x:v>Accès V5 et interlocuteur disponible ; possibilité réelle de l’approche choisie.</x:v>
      </x:c>
      <x:c r="J4920" s="122" t="str">
        <x:v>Campagne commune</x:v>
      </x:c>
      <x:c r="K4920" s="125" t="n">
        <x:v>12</x:v>
      </x:c>
    </x:row>
    <x:row r="4921" ht="59" customHeight="1">
      <x:c r="A4921" s="126" t="str">
        <x:v>D6-C-R2-M020-CHOIX-B-01</x:v>
      </x:c>
      <x:c r="B4921" s="127" t="str">
        <x:v>D6-C-R2-M020</x:v>
      </x:c>
      <x:c r="C4921" s="127" t="str">
        <x:v>CHOIX</x:v>
      </x:c>
      <x:c r="D4921" s="127" t="str">
        <x:v>B</x:v>
      </x:c>
      <x:c r="E4921" s="128" t="n">
        <x:v>1</x:v>
      </x:c>
      <x:c r="F4921" s="127" t="str">
        <x:v>Joueur</x:v>
      </x:c>
      <x:c r="G4921" s="127" t="str">
        <x:v>Je préfère une visite calme.</x:v>
      </x:c>
      <x:c r="H4921" s="127" t="str">
        <x:v>Regarder la personne ou l’appui concerné ; intention, pas résultat.</x:v>
      </x:c>
      <x:c r="I4921" s="127" t="str">
        <x:v>Lire les conditions V5 ; aucun objet ou PNJ supposé présent. Refuser ou différer suspend l’objectif au lieu de le déclarer réussi.</x:v>
      </x:c>
      <x:c r="J4921" s="127" t="str">
        <x:v>Campagne commune</x:v>
      </x:c>
      <x:c r="K4921" s="130" t="n">
        <x:v>5</x:v>
      </x:c>
    </x:row>
    <x:row r="4922" ht="59" customHeight="1">
      <x:c r="A4922" s="121" t="str">
        <x:v>D6-C-R2-M020-REPONSE-B-01</x:v>
      </x:c>
      <x:c r="B4922" s="122" t="str">
        <x:v>D6-C-R2-M020</x:v>
      </x:c>
      <x:c r="C4922" s="122" t="str">
        <x:v>REPONSE</x:v>
      </x:c>
      <x:c r="D4922" s="122" t="str">
        <x:v>B</x:v>
      </x:c>
      <x:c r="E4922" s="123" t="n">
        <x:v>1</x:v>
      </x:c>
      <x:c r="F4922" s="122" t="str">
        <x:v>Saar</x:v>
      </x:c>
      <x:c r="G4922" s="122" t="str">
        <x:v>Prends le temps de rentrer. La marque ne demande pas une foule.</x:v>
      </x:c>
      <x:c r="H4922" s="122" t="str">
        <x:v>Réponse au choix retenu ; les autres réponses ne sont pas jouées.</x:v>
      </x:c>
      <x:c r="I4922" s="122" t="str">
        <x:v>Lire les conditions V5 ; aucun objet ou PNJ supposé présent. Refuser ou différer suspend l’objectif au lieu de le déclarer réussi.</x:v>
      </x:c>
      <x:c r="J4922" s="122" t="str">
        <x:v>Campagne commune</x:v>
      </x:c>
      <x:c r="K4922" s="125" t="n">
        <x:v>12</x:v>
      </x:c>
    </x:row>
    <x:row r="4923" ht="89" customHeight="1">
      <x:c r="A4923" s="126" t="str">
        <x:v>D6-C-R2-M021-OUV---01</x:v>
      </x:c>
      <x:c r="B4923" s="127" t="str">
        <x:v>D6-C-R2-M021</x:v>
      </x:c>
      <x:c r="C4923" s="127" t="str">
        <x:v>OUV</x:v>
      </x:c>
      <x:c r="D4923" s="127" t="str">
        <x:v>-</x:v>
      </x:c>
      <x:c r="E4923" s="128" t="n">
        <x:v>1</x:v>
      </x:c>
      <x:c r="F4923" s="127" t="str">
        <x:v>Responsable du chantier</x:v>
      </x:c>
      <x:c r="G4923" s="127" t="str">
        <x:v>Cette coque a servi. Marche jusqu’au sas, écoute les attaches, puis regarde ce qu’elle peut porter.</x:v>
      </x:c>
      <x:c r="H4923" s="127" t="str">
        <x:v>Le locuteur désigne l’appui ou l’objet présent ; laisse le déplacement se jouer.</x:v>
      </x:c>
      <x:c r="I4923" s="127" t="str">
        <x:v>Blooded acquis ; moyens et accord d’acquisition réunis dans le parcours prévu. ; locuteur réellement présent ou retour effectué auprès de lui. Les scènes de résultat exigent le résultat observé correspondant.</x:v>
      </x:c>
      <x:c r="J4923" s="127" t="str">
        <x:v>Campagne commune</x:v>
      </x:c>
      <x:c r="K4923" s="130" t="n">
        <x:v>16</x:v>
      </x:c>
    </x:row>
    <x:row r="4924" ht="74" customHeight="1">
      <x:c r="A4924" s="121" t="str">
        <x:v>D6-C-R2-M021-SUCCES---01</x:v>
      </x:c>
      <x:c r="B4924" s="122" t="str">
        <x:v>D6-C-R2-M021</x:v>
      </x:c>
      <x:c r="C4924" s="122" t="str">
        <x:v>SUCCES</x:v>
      </x:c>
      <x:c r="D4924" s="122" t="str">
        <x:v>-</x:v>
      </x:c>
      <x:c r="E4924" s="123" t="n">
        <x:v>1</x:v>
      </x:c>
      <x:c r="F4924" s="122" t="str">
        <x:v>Responsable du chantier</x:v>
      </x:c>
      <x:c r="G4924" s="122" t="str">
        <x:v>Les droits sont remis. Cette fois, tu entres dans ton vaisseau.</x:v>
      </x:c>
      <x:c r="H4924" s="122" t="str">
        <x:v>Le locuteur désigne l’appui ou l’objet présent ; laisse le déplacement se jouer.</x:v>
      </x:c>
      <x:c r="I4924" s="122" t="str">
        <x:v>Résultat correspondant effectivement constaté ; remplace ou supprime la ligne si choix de refus/différé/observation. Ne jamais jouer une victoire non acquise.</x:v>
      </x:c>
      <x:c r="J4924" s="122" t="str">
        <x:v>Campagne commune</x:v>
      </x:c>
      <x:c r="K4924" s="125" t="n">
        <x:v>11</x:v>
      </x:c>
    </x:row>
    <x:row r="4925" ht="44" customHeight="1">
      <x:c r="A4925" s="126" t="str">
        <x:v>D6-C-R2-M021-ECHEC---01</x:v>
      </x:c>
      <x:c r="B4925" s="127" t="str">
        <x:v>D6-C-R2-M021</x:v>
      </x:c>
      <x:c r="C4925" s="127" t="str">
        <x:v>ECHEC</x:v>
      </x:c>
      <x:c r="D4925" s="127" t="str">
        <x:v>-</x:v>
      </x:c>
      <x:c r="E4925" s="128" t="n">
        <x:v>1</x:v>
      </x:c>
      <x:c r="F4925" s="127" t="str">
        <x:v>Responsable du chantier</x:v>
      </x:c>
      <x:c r="G4925" s="127" t="str">
        <x:v>Ce verrou ne tient pas encore. La visite n’est pas une remise de coque.</x:v>
      </x:c>
      <x:c r="H4925" s="127" t="str">
        <x:v>Retrait de l’appui dangereux ou suspension du geste ; aucun reset de l’état.</x:v>
      </x:c>
      <x:c r="I4925" s="127" t="str">
        <x:v>Échec ou blocage correspondant effectivement observé ; les dégâts, objets et positions persistent.</x:v>
      </x:c>
      <x:c r="J4925" s="127" t="str">
        <x:v>Campagne commune</x:v>
      </x:c>
      <x:c r="K4925" s="130" t="n">
        <x:v>14</x:v>
      </x:c>
    </x:row>
    <x:row r="4926" ht="44" customHeight="1">
      <x:c r="A4926" s="121" t="str">
        <x:v>D6-C-R2-M021-REPRISE---01</x:v>
      </x:c>
      <x:c r="B4926" s="122" t="str">
        <x:v>D6-C-R2-M021</x:v>
      </x:c>
      <x:c r="C4926" s="122" t="str">
        <x:v>REPRISE</x:v>
      </x:c>
      <x:c r="D4926" s="122" t="str">
        <x:v>-</x:v>
      </x:c>
      <x:c r="E4926" s="123" t="n">
        <x:v>1</x:v>
      </x:c>
      <x:c r="F4926" s="122" t="str">
        <x:v>Responsable du chantier</x:v>
      </x:c>
      <x:c r="G4926" s="122" t="str">
        <x:v>Les contrôles déjà faits sont inscrits au chantier. Reprends au sas.</x:v>
      </x:c>
      <x:c r="H4926" s="122" t="str">
        <x:v>Regard sur le dernier repère conservé ; attendre la main du joueur.</x:v>
      </x:c>
      <x:c r="I4926" s="122" t="str">
        <x:v>Réinteraction volontaire après interruption ; état de l’action conservé.</x:v>
      </x:c>
      <x:c r="J4926" s="122" t="str">
        <x:v>Campagne commune</x:v>
      </x:c>
      <x:c r="K4926" s="125" t="n">
        <x:v>11</x:v>
      </x:c>
    </x:row>
    <x:row r="4927" ht="44" customHeight="1">
      <x:c r="A4927" s="126" t="str">
        <x:v>D6-C-R2-M021-CHOIX-A-01</x:v>
      </x:c>
      <x:c r="B4927" s="127" t="str">
        <x:v>D6-C-R2-M021</x:v>
      </x:c>
      <x:c r="C4927" s="127" t="str">
        <x:v>CHOIX</x:v>
      </x:c>
      <x:c r="D4927" s="127" t="str">
        <x:v>A</x:v>
      </x:c>
      <x:c r="E4927" s="128" t="n">
        <x:v>1</x:v>
      </x:c>
      <x:c r="F4927" s="127" t="str">
        <x:v>Joueur</x:v>
      </x:c>
      <x:c r="G4927" s="127" t="str">
        <x:v>Je cherche une coque maniable.</x:v>
      </x:c>
      <x:c r="H4927" s="127" t="str">
        <x:v>Regarder la personne ou l’appui concerné ; intention, pas résultat.</x:v>
      </x:c>
      <x:c r="I4927" s="127" t="str">
        <x:v>Accès V5 et interlocuteur disponible ; possibilité réelle de l’approche choisie.</x:v>
      </x:c>
      <x:c r="J4927" s="127" t="str">
        <x:v>Campagne commune</x:v>
      </x:c>
      <x:c r="K4927" s="130" t="n">
        <x:v>5</x:v>
      </x:c>
    </x:row>
    <x:row r="4928" ht="44" customHeight="1">
      <x:c r="A4928" s="121" t="str">
        <x:v>D6-C-R2-M021-REPONSE-A-01</x:v>
      </x:c>
      <x:c r="B4928" s="122" t="str">
        <x:v>D6-C-R2-M021</x:v>
      </x:c>
      <x:c r="C4928" s="122" t="str">
        <x:v>REPONSE</x:v>
      </x:c>
      <x:c r="D4928" s="122" t="str">
        <x:v>A</x:v>
      </x:c>
      <x:c r="E4928" s="123" t="n">
        <x:v>1</x:v>
      </x:c>
      <x:c r="F4928" s="122" t="str">
        <x:v>Responsable du chantier</x:v>
      </x:c>
      <x:c r="G4928" s="122" t="str">
        <x:v>Son espace est plus serré. Vérifie ce que tu acceptes de laisser au quai.</x:v>
      </x:c>
      <x:c r="H4928" s="122" t="str">
        <x:v>Réponse au choix retenu ; les autres réponses ne sont pas jouées.</x:v>
      </x:c>
      <x:c r="I4928" s="122" t="str">
        <x:v>Accès V5 et interlocuteur disponible ; possibilité réelle de l’approche choisie.</x:v>
      </x:c>
      <x:c r="J4928" s="122" t="str">
        <x:v>Campagne commune</x:v>
      </x:c>
      <x:c r="K4928" s="125" t="n">
        <x:v>14</x:v>
      </x:c>
    </x:row>
    <x:row r="4929" ht="59" customHeight="1">
      <x:c r="A4929" s="126" t="str">
        <x:v>D6-C-R2-M021-CHOIX-B-01</x:v>
      </x:c>
      <x:c r="B4929" s="127" t="str">
        <x:v>D6-C-R2-M021</x:v>
      </x:c>
      <x:c r="C4929" s="127" t="str">
        <x:v>CHOIX</x:v>
      </x:c>
      <x:c r="D4929" s="127" t="str">
        <x:v>B</x:v>
      </x:c>
      <x:c r="E4929" s="128" t="n">
        <x:v>1</x:v>
      </x:c>
      <x:c r="F4929" s="127" t="str">
        <x:v>Joueur</x:v>
      </x:c>
      <x:c r="G4929" s="127" t="str">
        <x:v>Je veux davantage d’autonomie.</x:v>
      </x:c>
      <x:c r="H4929" s="127" t="str">
        <x:v>Regarder la personne ou l’appui concerné ; intention, pas résultat.</x:v>
      </x:c>
      <x:c r="I4929" s="127" t="str">
        <x:v>Lire les conditions V5 ; aucun objet ou PNJ supposé présent. Refuser ou différer suspend l’objectif au lieu de le déclarer réussi.</x:v>
      </x:c>
      <x:c r="J4929" s="127" t="str">
        <x:v>Campagne commune</x:v>
      </x:c>
      <x:c r="K4929" s="130" t="n">
        <x:v>4</x:v>
      </x:c>
    </x:row>
    <x:row r="4930" ht="59" customHeight="1">
      <x:c r="A4930" s="121" t="str">
        <x:v>D6-C-R2-M021-REPONSE-B-01</x:v>
      </x:c>
      <x:c r="B4930" s="122" t="str">
        <x:v>D6-C-R2-M021</x:v>
      </x:c>
      <x:c r="C4930" s="122" t="str">
        <x:v>REPONSE</x:v>
      </x:c>
      <x:c r="D4930" s="122" t="str">
        <x:v>B</x:v>
      </x:c>
      <x:c r="E4930" s="123" t="n">
        <x:v>1</x:v>
      </x:c>
      <x:c r="F4930" s="122" t="str">
        <x:v>Responsable du chantier</x:v>
      </x:c>
      <x:c r="G4930" s="122" t="str">
        <x:v>Alors examine les réserves et ce que leur charge change à la conduite.</x:v>
      </x:c>
      <x:c r="H4930" s="122" t="str">
        <x:v>Réponse au choix retenu ; les autres réponses ne sont pas jouées.</x:v>
      </x:c>
      <x:c r="I4930" s="122" t="str">
        <x:v>Lire les conditions V5 ; aucun objet ou PNJ supposé présent. Refuser ou différer suspend l’objectif au lieu de le déclarer réussi.</x:v>
      </x:c>
      <x:c r="J4930" s="122" t="str">
        <x:v>Campagne commune</x:v>
      </x:c>
      <x:c r="K4930" s="125" t="n">
        <x:v>13</x:v>
      </x:c>
    </x:row>
    <x:row r="4931" ht="74" customHeight="1">
      <x:c r="A4931" s="126" t="str">
        <x:v>D6-C-R2-M022-OUV---01</x:v>
      </x:c>
      <x:c r="B4931" s="127" t="str">
        <x:v>D6-C-R2-M022</x:v>
      </x:c>
      <x:c r="C4931" s="127" t="str">
        <x:v>OUV</x:v>
      </x:c>
      <x:c r="D4931" s="127" t="str">
        <x:v>-</x:v>
      </x:c>
      <x:c r="E4931" s="128" t="n">
        <x:v>1</x:v>
      </x:c>
      <x:c r="F4931" s="127" t="str">
        <x:v>Technicienne du chantier</x:v>
      </x:c>
      <x:c r="G4931" s="127" t="str">
        <x:v>Chaque salle a son usage. Commence par fixer ce qui pourrait se déplacer au départ.</x:v>
      </x:c>
      <x:c r="H4931" s="127" t="str">
        <x:v>Le locuteur désigne l’appui ou l’objet présent ; laisse le déplacement se jouer.</x:v>
      </x:c>
      <x:c r="I4931" s="127" t="str">
        <x:v>Vaisseau personnel réellement acquis dans R2-M021. ; locuteur réellement présent ou retour effectué auprès de lui. Les scènes de résultat exigent le résultat observé correspondant.</x:v>
      </x:c>
      <x:c r="J4931" s="127" t="str">
        <x:v>Campagne commune</x:v>
      </x:c>
      <x:c r="K4931" s="130" t="n">
        <x:v>15</x:v>
      </x:c>
    </x:row>
    <x:row r="4932" ht="74" customHeight="1">
      <x:c r="A4932" s="121" t="str">
        <x:v>D6-C-R2-M022-SUCCES---01</x:v>
      </x:c>
      <x:c r="B4932" s="122" t="str">
        <x:v>D6-C-R2-M022</x:v>
      </x:c>
      <x:c r="C4932" s="122" t="str">
        <x:v>SUCCES</x:v>
      </x:c>
      <x:c r="D4932" s="122" t="str">
        <x:v>-</x:v>
      </x:c>
      <x:c r="E4932" s="123" t="n">
        <x:v>1</x:v>
      </x:c>
      <x:c r="F4932" s="122" t="str">
        <x:v>Technicienne du chantier</x:v>
      </x:c>
      <x:c r="G4932" s="122" t="str">
        <x:v>Le parcours entre les salles est libre. Ton chargement est fixé.</x:v>
      </x:c>
      <x:c r="H4932" s="122" t="str">
        <x:v>Le locuteur désigne l’appui ou l’objet présent ; laisse le déplacement se jouer.</x:v>
      </x:c>
      <x:c r="I4932" s="122" t="str">
        <x:v>Résultat correspondant effectivement constaté ; remplace ou supprime la ligne si choix de refus/différé/observation. Ne jamais jouer une victoire non acquise.</x:v>
      </x:c>
      <x:c r="J4932" s="122" t="str">
        <x:v>Campagne commune</x:v>
      </x:c>
      <x:c r="K4932" s="125" t="n">
        <x:v>11</x:v>
      </x:c>
    </x:row>
    <x:row r="4933" ht="44" customHeight="1">
      <x:c r="A4933" s="126" t="str">
        <x:v>D6-C-R2-M022-ECHEC---01</x:v>
      </x:c>
      <x:c r="B4933" s="127" t="str">
        <x:v>D6-C-R2-M022</x:v>
      </x:c>
      <x:c r="C4933" s="127" t="str">
        <x:v>ECHEC</x:v>
      </x:c>
      <x:c r="D4933" s="127" t="str">
        <x:v>-</x:v>
      </x:c>
      <x:c r="E4933" s="128" t="n">
        <x:v>1</x:v>
      </x:c>
      <x:c r="F4933" s="127" t="str">
        <x:v>Technicienne du chantier</x:v>
      </x:c>
      <x:c r="G4933" s="127" t="str">
        <x:v>Cette caisse bloque l’accès aux soins. Change son emplacement.</x:v>
      </x:c>
      <x:c r="H4933" s="127" t="str">
        <x:v>Retrait de l’appui dangereux ou suspension du geste ; aucun reset de l’état.</x:v>
      </x:c>
      <x:c r="I4933" s="127" t="str">
        <x:v>Échec ou blocage correspondant effectivement observé ; les dégâts, objets et positions persistent.</x:v>
      </x:c>
      <x:c r="J4933" s="127" t="str">
        <x:v>Campagne commune</x:v>
      </x:c>
      <x:c r="K4933" s="130" t="n">
        <x:v>9</x:v>
      </x:c>
    </x:row>
    <x:row r="4934" ht="44" customHeight="1">
      <x:c r="A4934" s="121" t="str">
        <x:v>D6-C-R2-M022-REPRISE---01</x:v>
      </x:c>
      <x:c r="B4934" s="122" t="str">
        <x:v>D6-C-R2-M022</x:v>
      </x:c>
      <x:c r="C4934" s="122" t="str">
        <x:v>REPRISE</x:v>
      </x:c>
      <x:c r="D4934" s="122" t="str">
        <x:v>-</x:v>
      </x:c>
      <x:c r="E4934" s="123" t="n">
        <x:v>1</x:v>
      </x:c>
      <x:c r="F4934" s="122" t="str">
        <x:v>Technicienne du chantier</x:v>
      </x:c>
      <x:c r="G4934" s="122" t="str">
        <x:v>L’armurerie est prête. Il reste la galerie et le sas à vérifier.</x:v>
      </x:c>
      <x:c r="H4934" s="122" t="str">
        <x:v>Regard sur le dernier repère conservé ; attendre la main du joueur.</x:v>
      </x:c>
      <x:c r="I4934" s="122" t="str">
        <x:v>Réinteraction volontaire après interruption ; état de l’action conservé.</x:v>
      </x:c>
      <x:c r="J4934" s="122" t="str">
        <x:v>Campagne commune</x:v>
      </x:c>
      <x:c r="K4934" s="125" t="n">
        <x:v>12</x:v>
      </x:c>
    </x:row>
    <x:row r="4935" ht="44" customHeight="1">
      <x:c r="A4935" s="126" t="str">
        <x:v>D6-C-R2-M022-CHOIX-A-01</x:v>
      </x:c>
      <x:c r="B4935" s="127" t="str">
        <x:v>D6-C-R2-M022</x:v>
      </x:c>
      <x:c r="C4935" s="127" t="str">
        <x:v>CHOIX</x:v>
      </x:c>
      <x:c r="D4935" s="127" t="str">
        <x:v>A</x:v>
      </x:c>
      <x:c r="E4935" s="128" t="n">
        <x:v>1</x:v>
      </x:c>
      <x:c r="F4935" s="127" t="str">
        <x:v>Joueur</x:v>
      </x:c>
      <x:c r="G4935" s="127" t="str">
        <x:v>Je prépare une chasse courte.</x:v>
      </x:c>
      <x:c r="H4935" s="127" t="str">
        <x:v>Regarder la personne ou l’appui concerné ; intention, pas résultat.</x:v>
      </x:c>
      <x:c r="I4935" s="127" t="str">
        <x:v>Accès V5 et interlocuteur disponible ; possibilité réelle de l’approche choisie.</x:v>
      </x:c>
      <x:c r="J4935" s="127" t="str">
        <x:v>Campagne commune</x:v>
      </x:c>
      <x:c r="K4935" s="130" t="n">
        <x:v>5</x:v>
      </x:c>
    </x:row>
    <x:row r="4936" ht="44" customHeight="1">
      <x:c r="A4936" s="121" t="str">
        <x:v>D6-C-R2-M022-REPONSE-A-01</x:v>
      </x:c>
      <x:c r="B4936" s="122" t="str">
        <x:v>D6-C-R2-M022</x:v>
      </x:c>
      <x:c r="C4936" s="122" t="str">
        <x:v>REPONSE</x:v>
      </x:c>
      <x:c r="D4936" s="122" t="str">
        <x:v>A</x:v>
      </x:c>
      <x:c r="E4936" s="123" t="n">
        <x:v>1</x:v>
      </x:c>
      <x:c r="F4936" s="122" t="str">
        <x:v>Technicienne du chantier</x:v>
      </x:c>
      <x:c r="G4936" s="122" t="str">
        <x:v>Garde le matériel accessible et libère la circulation vers le sas.</x:v>
      </x:c>
      <x:c r="H4936" s="122" t="str">
        <x:v>Réponse au choix retenu ; les autres réponses ne sont pas jouées.</x:v>
      </x:c>
      <x:c r="I4936" s="122" t="str">
        <x:v>Accès V5 et interlocuteur disponible ; possibilité réelle de l’approche choisie.</x:v>
      </x:c>
      <x:c r="J4936" s="122" t="str">
        <x:v>Campagne commune</x:v>
      </x:c>
      <x:c r="K4936" s="125" t="n">
        <x:v>11</x:v>
      </x:c>
    </x:row>
    <x:row r="4937" ht="59" customHeight="1">
      <x:c r="A4937" s="126" t="str">
        <x:v>D6-C-R2-M022-CHOIX-B-01</x:v>
      </x:c>
      <x:c r="B4937" s="127" t="str">
        <x:v>D6-C-R2-M022</x:v>
      </x:c>
      <x:c r="C4937" s="127" t="str">
        <x:v>CHOIX</x:v>
      </x:c>
      <x:c r="D4937" s="127" t="str">
        <x:v>B</x:v>
      </x:c>
      <x:c r="E4937" s="128" t="n">
        <x:v>1</x:v>
      </x:c>
      <x:c r="F4937" s="127" t="str">
        <x:v>Joueur</x:v>
      </x:c>
      <x:c r="G4937" s="127" t="str">
        <x:v>Je prépare une escale.</x:v>
      </x:c>
      <x:c r="H4937" s="127" t="str">
        <x:v>Regarder la personne ou l’appui concerné ; intention, pas résultat.</x:v>
      </x:c>
      <x:c r="I4937" s="127" t="str">
        <x:v>Lire les conditions V5 ; aucun objet ou PNJ supposé présent. Refuser ou différer suspend l’objectif au lieu de le déclarer réussi.</x:v>
      </x:c>
      <x:c r="J4937" s="127" t="str">
        <x:v>Campagne commune</x:v>
      </x:c>
      <x:c r="K4937" s="130" t="n">
        <x:v>4</x:v>
      </x:c>
    </x:row>
    <x:row r="4938" ht="59" customHeight="1">
      <x:c r="A4938" s="121" t="str">
        <x:v>D6-C-R2-M022-REPONSE-B-01</x:v>
      </x:c>
      <x:c r="B4938" s="122" t="str">
        <x:v>D6-C-R2-M022</x:v>
      </x:c>
      <x:c r="C4938" s="122" t="str">
        <x:v>REPONSE</x:v>
      </x:c>
      <x:c r="D4938" s="122" t="str">
        <x:v>B</x:v>
      </x:c>
      <x:c r="E4938" s="123" t="n">
        <x:v>1</x:v>
      </x:c>
      <x:c r="F4938" s="122" t="str">
        <x:v>Technicienne du chantier</x:v>
      </x:c>
      <x:c r="G4938" s="122" t="str">
        <x:v>Réserve les contenants du retour avant de remplir le reste.</x:v>
      </x:c>
      <x:c r="H4938" s="122" t="str">
        <x:v>Réponse au choix retenu ; les autres réponses ne sont pas jouées.</x:v>
      </x:c>
      <x:c r="I4938" s="122" t="str">
        <x:v>Lire les conditions V5 ; aucun objet ou PNJ supposé présent. Refuser ou différer suspend l’objectif au lieu de le déclarer réussi.</x:v>
      </x:c>
      <x:c r="J4938" s="122" t="str">
        <x:v>Campagne commune</x:v>
      </x:c>
      <x:c r="K4938" s="125" t="n">
        <x:v>10</x:v>
      </x:c>
    </x:row>
    <x:row r="4939" ht="74" customHeight="1">
      <x:c r="A4939" s="126" t="str">
        <x:v>D6-C-R2-M023-OUV---01</x:v>
      </x:c>
      <x:c r="B4939" s="127" t="str">
        <x:v>D6-C-R2-M023</x:v>
      </x:c>
      <x:c r="C4939" s="127" t="str">
        <x:v>OUV</x:v>
      </x:c>
      <x:c r="D4939" s="127" t="str">
        <x:v>-</x:v>
      </x:c>
      <x:c r="E4939" s="128" t="n">
        <x:v>1</x:v>
      </x:c>
      <x:c r="F4939" s="127" t="str">
        <x:v>Contrôle de route</x:v>
      </x:c>
      <x:c r="G4939" s="127" t="str">
        <x:v>Votre route est affichée depuis le quai. Confirmez votre approche avant de quitter nos balises.</x:v>
      </x:c>
      <x:c r="H4939" s="127" t="str">
        <x:v>Le locuteur désigne l’appui ou l’objet présent ; laisse le déplacement se jouer.</x:v>
      </x:c>
      <x:c r="I4939" s="127" t="str">
        <x:v>Blooded, vaisseau possédé, prévol validé et destination accessible. ; locuteur réellement présent ou retour effectué auprès de lui. Les scènes de résultat exigent le résultat observé correspondant.</x:v>
      </x:c>
      <x:c r="J4939" s="127" t="str">
        <x:v>Campagne commune</x:v>
      </x:c>
      <x:c r="K4939" s="130" t="n">
        <x:v>15</x:v>
      </x:c>
    </x:row>
    <x:row r="4940" ht="74" customHeight="1">
      <x:c r="A4940" s="121" t="str">
        <x:v>D6-C-R2-M023-SUCCES---01</x:v>
      </x:c>
      <x:c r="B4940" s="122" t="str">
        <x:v>D6-C-R2-M023</x:v>
      </x:c>
      <x:c r="C4940" s="122" t="str">
        <x:v>SUCCES</x:v>
      </x:c>
      <x:c r="D4940" s="122" t="str">
        <x:v>-</x:v>
      </x:c>
      <x:c r="E4940" s="123" t="n">
        <x:v>1</x:v>
      </x:c>
      <x:c r="F4940" s="122" t="str">
        <x:v>Contrôle de route</x:v>
      </x:c>
      <x:c r="G4940" s="122" t="str">
        <x:v>Amarrage constaté à l’arrivée. Vous pouvez ouvrir le sas.</x:v>
      </x:c>
      <x:c r="H4940" s="122" t="str">
        <x:v>Le locuteur désigne l’appui ou l’objet présent ; laisse le déplacement se jouer.</x:v>
      </x:c>
      <x:c r="I4940" s="122" t="str">
        <x:v>Résultat correspondant effectivement constaté ; remplace ou supprime la ligne si choix de refus/différé/observation. Ne jamais jouer une victoire non acquise.</x:v>
      </x:c>
      <x:c r="J4940" s="122" t="str">
        <x:v>Campagne commune</x:v>
      </x:c>
      <x:c r="K4940" s="125" t="n">
        <x:v>9</x:v>
      </x:c>
    </x:row>
    <x:row r="4941" ht="44" customHeight="1">
      <x:c r="A4941" s="126" t="str">
        <x:v>D6-C-R2-M023-ECHEC---01</x:v>
      </x:c>
      <x:c r="B4941" s="127" t="str">
        <x:v>D6-C-R2-M023</x:v>
      </x:c>
      <x:c r="C4941" s="127" t="str">
        <x:v>ECHEC</x:v>
      </x:c>
      <x:c r="D4941" s="127" t="str">
        <x:v>-</x:v>
      </x:c>
      <x:c r="E4941" s="128" t="n">
        <x:v>1</x:v>
      </x:c>
      <x:c r="F4941" s="127" t="str">
        <x:v>Contrôle de route</x:v>
      </x:c>
      <x:c r="G4941" s="127" t="str">
        <x:v>L’axe est décalé. Éloignez-vous du quai et reprenez l’approche.</x:v>
      </x:c>
      <x:c r="H4941" s="127" t="str">
        <x:v>Retrait de l’appui dangereux ou suspension du geste ; aucun reset de l’état.</x:v>
      </x:c>
      <x:c r="I4941" s="127" t="str">
        <x:v>Échec ou blocage correspondant effectivement observé ; les dégâts, objets et positions persistent.</x:v>
      </x:c>
      <x:c r="J4941" s="127" t="str">
        <x:v>Campagne commune</x:v>
      </x:c>
      <x:c r="K4941" s="130" t="n">
        <x:v>9</x:v>
      </x:c>
    </x:row>
    <x:row r="4942" ht="44" customHeight="1">
      <x:c r="A4942" s="121" t="str">
        <x:v>D6-C-R2-M023-REPRISE---01</x:v>
      </x:c>
      <x:c r="B4942" s="122" t="str">
        <x:v>D6-C-R2-M023</x:v>
      </x:c>
      <x:c r="C4942" s="122" t="str">
        <x:v>REPRISE</x:v>
      </x:c>
      <x:c r="D4942" s="122" t="str">
        <x:v>-</x:v>
      </x:c>
      <x:c r="E4942" s="123" t="n">
        <x:v>1</x:v>
      </x:c>
      <x:c r="F4942" s="122" t="str">
        <x:v>Contrôle de route</x:v>
      </x:c>
      <x:c r="G4942" s="122" t="str">
        <x:v>Le dernier repère reçu reste valable. Reprenez depuis la balise extérieure.</x:v>
      </x:c>
      <x:c r="H4942" s="122" t="str">
        <x:v>Regard sur le dernier repère conservé ; attendre la main du joueur.</x:v>
      </x:c>
      <x:c r="I4942" s="122" t="str">
        <x:v>Réinteraction volontaire après interruption ; état de l’action conservé.</x:v>
      </x:c>
      <x:c r="J4942" s="122" t="str">
        <x:v>Campagne commune</x:v>
      </x:c>
      <x:c r="K4942" s="125" t="n">
        <x:v>11</x:v>
      </x:c>
    </x:row>
    <x:row r="4943" ht="44" customHeight="1">
      <x:c r="A4943" s="126" t="str">
        <x:v>D6-C-R2-M023-CHOIX-A-01</x:v>
      </x:c>
      <x:c r="B4943" s="127" t="str">
        <x:v>D6-C-R2-M023</x:v>
      </x:c>
      <x:c r="C4943" s="127" t="str">
        <x:v>CHOIX</x:v>
      </x:c>
      <x:c r="D4943" s="127" t="str">
        <x:v>A</x:v>
      </x:c>
      <x:c r="E4943" s="128" t="n">
        <x:v>1</x:v>
      </x:c>
      <x:c r="F4943" s="127" t="str">
        <x:v>Joueur</x:v>
      </x:c>
      <x:c r="G4943" s="127" t="str">
        <x:v>Je prends l’escale prévue.</x:v>
      </x:c>
      <x:c r="H4943" s="127" t="str">
        <x:v>Regarder la personne ou l’appui concerné ; intention, pas résultat.</x:v>
      </x:c>
      <x:c r="I4943" s="127" t="str">
        <x:v>Accès V5 et interlocuteur disponible ; possibilité réelle de l’approche choisie.</x:v>
      </x:c>
      <x:c r="J4943" s="127" t="str">
        <x:v>Campagne commune</x:v>
      </x:c>
      <x:c r="K4943" s="130" t="n">
        <x:v>4</x:v>
      </x:c>
    </x:row>
    <x:row r="4944" ht="44" customHeight="1">
      <x:c r="A4944" s="121" t="str">
        <x:v>D6-C-R2-M023-REPONSE-A-01</x:v>
      </x:c>
      <x:c r="B4944" s="122" t="str">
        <x:v>D6-C-R2-M023</x:v>
      </x:c>
      <x:c r="C4944" s="122" t="str">
        <x:v>REPONSE</x:v>
      </x:c>
      <x:c r="D4944" s="122" t="str">
        <x:v>A</x:v>
      </x:c>
      <x:c r="E4944" s="123" t="n">
        <x:v>1</x:v>
      </x:c>
      <x:c r="F4944" s="122" t="str">
        <x:v>Contrôle de route</x:v>
      </x:c>
      <x:c r="G4944" s="122" t="str">
        <x:v>L’amarrage se fera par la face éclairée. Suivez les repères de l’approche.</x:v>
      </x:c>
      <x:c r="H4944" s="122" t="str">
        <x:v>Réponse au choix retenu ; les autres réponses ne sont pas jouées.</x:v>
      </x:c>
      <x:c r="I4944" s="122" t="str">
        <x:v>Accès V5 et interlocuteur disponible ; possibilité réelle de l’approche choisie.</x:v>
      </x:c>
      <x:c r="J4944" s="122" t="str">
        <x:v>Campagne commune</x:v>
      </x:c>
      <x:c r="K4944" s="125" t="n">
        <x:v>12</x:v>
      </x:c>
    </x:row>
    <x:row r="4945" ht="59" customHeight="1">
      <x:c r="A4945" s="126" t="str">
        <x:v>D6-C-R2-M023-CHOIX-B-01</x:v>
      </x:c>
      <x:c r="B4945" s="127" t="str">
        <x:v>D6-C-R2-M023</x:v>
      </x:c>
      <x:c r="C4945" s="127" t="str">
        <x:v>CHOIX</x:v>
      </x:c>
      <x:c r="D4945" s="127" t="str">
        <x:v>B</x:v>
      </x:c>
      <x:c r="E4945" s="128" t="n">
        <x:v>1</x:v>
      </x:c>
      <x:c r="F4945" s="127" t="str">
        <x:v>Joueur</x:v>
      </x:c>
      <x:c r="G4945" s="127" t="str">
        <x:v>Je choisis la route directe.</x:v>
      </x:c>
      <x:c r="H4945" s="127" t="str">
        <x:v>Regarder la personne ou l’appui concerné ; intention, pas résultat.</x:v>
      </x:c>
      <x:c r="I4945" s="127" t="str">
        <x:v>Lire les conditions V5 ; aucun objet ou PNJ supposé présent. Refuser ou différer suspend l’objectif au lieu de le déclarer réussi.</x:v>
      </x:c>
      <x:c r="J4945" s="127" t="str">
        <x:v>Campagne commune</x:v>
      </x:c>
      <x:c r="K4945" s="130" t="n">
        <x:v>5</x:v>
      </x:c>
    </x:row>
    <x:row r="4946" ht="59" customHeight="1">
      <x:c r="A4946" s="121" t="str">
        <x:v>D6-C-R2-M023-REPONSE-B-01</x:v>
      </x:c>
      <x:c r="B4946" s="122" t="str">
        <x:v>D6-C-R2-M023</x:v>
      </x:c>
      <x:c r="C4946" s="122" t="str">
        <x:v>REPONSE</x:v>
      </x:c>
      <x:c r="D4946" s="122" t="str">
        <x:v>B</x:v>
      </x:c>
      <x:c r="E4946" s="123" t="n">
        <x:v>1</x:v>
      </x:c>
      <x:c r="F4946" s="122" t="str">
        <x:v>Contrôle de route</x:v>
      </x:c>
      <x:c r="G4946" s="122" t="str">
        <x:v>La route est autorisée. Vérifiez votre réserve avant le départ.</x:v>
      </x:c>
      <x:c r="H4946" s="122" t="str">
        <x:v>Réponse au choix retenu ; les autres réponses ne sont pas jouées.</x:v>
      </x:c>
      <x:c r="I4946" s="122" t="str">
        <x:v>Lire les conditions V5 ; aucun objet ou PNJ supposé présent. Refuser ou différer suspend l’objectif au lieu de le déclarer réussi.</x:v>
      </x:c>
      <x:c r="J4946" s="122" t="str">
        <x:v>Campagne commune</x:v>
      </x:c>
      <x:c r="K4946" s="125" t="n">
        <x:v>10</x:v>
      </x:c>
    </x:row>
    <x:row r="4947" ht="74" customHeight="1">
      <x:c r="A4947" s="126" t="str">
        <x:v>D6-C-R2-M024-OUV---01</x:v>
      </x:c>
      <x:c r="B4947" s="127" t="str">
        <x:v>D6-C-R2-M024</x:v>
      </x:c>
      <x:c r="C4947" s="127" t="str">
        <x:v>OUV</x:v>
      </x:c>
      <x:c r="D4947" s="127" t="str">
        <x:v>-</x:v>
      </x:c>
      <x:c r="E4947" s="128" t="n">
        <x:v>1</x:v>
      </x:c>
      <x:c r="F4947" s="127" t="str">
        <x:v>Joueur</x:v>
      </x:c>
      <x:c r="G4947" s="127" t="str">
        <x:v>Le vent porte autrement ici. Je marque mon retour avant de suivre cette piste.</x:v>
      </x:c>
      <x:c r="H4947" s="127" t="str">
        <x:v>Regard vers le repère nommé ; bref arrêt de la pensée pendant le mouvement.</x:v>
      </x:c>
      <x:c r="I4947" s="127" t="str">
        <x:v>Premier trajet joué ; contrat de chasse sur un monde accessible choisi. ; locuteur réellement présent ou retour effectué auprès de lui. Les scènes de résultat exigent le résultat observé correspondant.</x:v>
      </x:c>
      <x:c r="J4947" s="127" t="str">
        <x:v>Campagne commune</x:v>
      </x:c>
      <x:c r="K4947" s="130" t="n">
        <x:v>14</x:v>
      </x:c>
    </x:row>
    <x:row r="4948" ht="74" customHeight="1">
      <x:c r="A4948" s="121" t="str">
        <x:v>D6-C-R2-M024-SUCCES---01</x:v>
      </x:c>
      <x:c r="B4948" s="122" t="str">
        <x:v>D6-C-R2-M024</x:v>
      </x:c>
      <x:c r="C4948" s="122" t="str">
        <x:v>SUCCES</x:v>
      </x:c>
      <x:c r="D4948" s="122" t="str">
        <x:v>-</x:v>
      </x:c>
      <x:c r="E4948" s="123" t="n">
        <x:v>1</x:v>
      </x:c>
      <x:c r="F4948" s="122" t="str">
        <x:v>Joueur</x:v>
      </x:c>
      <x:c r="G4948" s="122" t="str">
        <x:v>J’ai rejoint le sas avec ce que cette sortie m’a appris.</x:v>
      </x:c>
      <x:c r="H4948" s="122" t="str">
        <x:v>Regard vers le repère nommé ; bref arrêt de la pensée pendant le mouvement.</x:v>
      </x:c>
      <x:c r="I4948" s="122" t="str">
        <x:v>Résultat correspondant effectivement constaté ; remplace ou supprime la ligne si choix de refus/différé/observation. Ne jamais jouer une victoire non acquise.</x:v>
      </x:c>
      <x:c r="J4948" s="122" t="str">
        <x:v>Campagne commune</x:v>
      </x:c>
      <x:c r="K4948" s="125" t="n">
        <x:v>11</x:v>
      </x:c>
    </x:row>
    <x:row r="4949" ht="44" customHeight="1">
      <x:c r="A4949" s="126" t="str">
        <x:v>D6-C-R2-M024-ECHEC---01</x:v>
      </x:c>
      <x:c r="B4949" s="127" t="str">
        <x:v>D6-C-R2-M024</x:v>
      </x:c>
      <x:c r="C4949" s="127" t="str">
        <x:v>ECHEC</x:v>
      </x:c>
      <x:c r="D4949" s="127" t="str">
        <x:v>-</x:v>
      </x:c>
      <x:c r="E4949" s="128" t="n">
        <x:v>1</x:v>
      </x:c>
      <x:c r="F4949" s="127" t="str">
        <x:v>Joueur</x:v>
      </x:c>
      <x:c r="G4949" s="127" t="str">
        <x:v>L’ouverture est perdue. Je reviens vers un terrain que je connais.</x:v>
      </x:c>
      <x:c r="H4949" s="127" t="str">
        <x:v>Retrait de l’appui dangereux ou suspension du geste ; aucun reset de l’état.</x:v>
      </x:c>
      <x:c r="I4949" s="127" t="str">
        <x:v>Échec ou blocage correspondant effectivement observé ; les dégâts, objets et positions persistent.</x:v>
      </x:c>
      <x:c r="J4949" s="127" t="str">
        <x:v>Campagne commune</x:v>
      </x:c>
      <x:c r="K4949" s="130" t="n">
        <x:v>11</x:v>
      </x:c>
    </x:row>
    <x:row r="4950" ht="44" customHeight="1">
      <x:c r="A4950" s="121" t="str">
        <x:v>D6-C-R2-M024-REPRISE---01</x:v>
      </x:c>
      <x:c r="B4950" s="122" t="str">
        <x:v>D6-C-R2-M024</x:v>
      </x:c>
      <x:c r="C4950" s="122" t="str">
        <x:v>REPRISE</x:v>
      </x:c>
      <x:c r="D4950" s="122" t="str">
        <x:v>-</x:v>
      </x:c>
      <x:c r="E4950" s="123" t="n">
        <x:v>1</x:v>
      </x:c>
      <x:c r="F4950" s="122" t="str">
        <x:v>Joueur</x:v>
      </x:c>
      <x:c r="G4950" s="122" t="str">
        <x:v>La piste reprend au dernier relief marqué, pas au débarquement.</x:v>
      </x:c>
      <x:c r="H4950" s="122" t="str">
        <x:v>Regard sur le dernier repère conservé ; attendre la main du joueur.</x:v>
      </x:c>
      <x:c r="I4950" s="122" t="str">
        <x:v>Réinteraction volontaire après interruption ; état de l’action conservé.</x:v>
      </x:c>
      <x:c r="J4950" s="122" t="str">
        <x:v>Campagne commune</x:v>
      </x:c>
      <x:c r="K4950" s="125" t="n">
        <x:v>10</x:v>
      </x:c>
    </x:row>
    <x:row r="4951" ht="44" customHeight="1">
      <x:c r="A4951" s="126" t="str">
        <x:v>D6-C-R2-M024-CHOIX-A-01</x:v>
      </x:c>
      <x:c r="B4951" s="127" t="str">
        <x:v>D6-C-R2-M024</x:v>
      </x:c>
      <x:c r="C4951" s="127" t="str">
        <x:v>CHOIX</x:v>
      </x:c>
      <x:c r="D4951" s="127" t="str">
        <x:v>A</x:v>
      </x:c>
      <x:c r="E4951" s="128" t="n">
        <x:v>1</x:v>
      </x:c>
      <x:c r="F4951" s="127" t="str">
        <x:v>Joueur</x:v>
      </x:c>
      <x:c r="G4951" s="127" t="str">
        <x:v>Je poursuis l’occasion.</x:v>
      </x:c>
      <x:c r="H4951" s="127" t="str">
        <x:v>Regarder la personne ou l’appui concerné ; intention, pas résultat.</x:v>
      </x:c>
      <x:c r="I4951" s="127" t="str">
        <x:v>Accès V5 et interlocuteur disponible ; possibilité réelle de l’approche choisie.</x:v>
      </x:c>
      <x:c r="J4951" s="127" t="str">
        <x:v>Campagne commune</x:v>
      </x:c>
      <x:c r="K4951" s="130" t="n">
        <x:v>3</x:v>
      </x:c>
    </x:row>
    <x:row r="4952" ht="44" customHeight="1">
      <x:c r="A4952" s="121" t="str">
        <x:v>D6-C-R2-M024-REPONSE-A-01</x:v>
      </x:c>
      <x:c r="B4952" s="122" t="str">
        <x:v>D6-C-R2-M024</x:v>
      </x:c>
      <x:c r="C4952" s="122" t="str">
        <x:v>REPONSE</x:v>
      </x:c>
      <x:c r="D4952" s="122" t="str">
        <x:v>A</x:v>
      </x:c>
      <x:c r="E4952" s="123" t="n">
        <x:v>1</x:v>
      </x:c>
      <x:c r="F4952" s="122" t="str">
        <x:v>Joueur</x:v>
      </x:c>
      <x:c r="G4952" s="122" t="str">
        <x:v>Je garde le point de retour dans mon trajet.</x:v>
      </x:c>
      <x:c r="H4952" s="122" t="str">
        <x:v>Réponse au choix retenu ; les autres réponses ne sont pas jouées.</x:v>
      </x:c>
      <x:c r="I4952" s="122" t="str">
        <x:v>Accès V5 et interlocuteur disponible ; possibilité réelle de l’approche choisie.</x:v>
      </x:c>
      <x:c r="J4952" s="122" t="str">
        <x:v>Campagne commune</x:v>
      </x:c>
      <x:c r="K4952" s="125" t="n">
        <x:v>9</x:v>
      </x:c>
    </x:row>
    <x:row r="4953" ht="59" customHeight="1">
      <x:c r="A4953" s="126" t="str">
        <x:v>D6-C-R2-M024-CHOIX-B-01</x:v>
      </x:c>
      <x:c r="B4953" s="127" t="str">
        <x:v>D6-C-R2-M024</x:v>
      </x:c>
      <x:c r="C4953" s="127" t="str">
        <x:v>CHOIX</x:v>
      </x:c>
      <x:c r="D4953" s="127" t="str">
        <x:v>B</x:v>
      </x:c>
      <x:c r="E4953" s="128" t="n">
        <x:v>1</x:v>
      </x:c>
      <x:c r="F4953" s="127" t="str">
        <x:v>Joueur</x:v>
      </x:c>
      <x:c r="G4953" s="127" t="str">
        <x:v>Je rentre avec mes observations.</x:v>
      </x:c>
      <x:c r="H4953" s="127" t="str">
        <x:v>Regarder la personne ou l’appui concerné ; intention, pas résultat.</x:v>
      </x:c>
      <x:c r="I4953" s="127" t="str">
        <x:v>Lire les conditions V5 ; aucun objet ou PNJ supposé présent. Refuser ou différer suspend l’objectif au lieu de le déclarer réussi.</x:v>
      </x:c>
      <x:c r="J4953" s="127" t="str">
        <x:v>Campagne commune</x:v>
      </x:c>
      <x:c r="K4953" s="130" t="n">
        <x:v>5</x:v>
      </x:c>
    </x:row>
    <x:row r="4954" ht="59" customHeight="1">
      <x:c r="A4954" s="121" t="str">
        <x:v>D6-C-R2-M024-REPONSE-B-01</x:v>
      </x:c>
      <x:c r="B4954" s="122" t="str">
        <x:v>D6-C-R2-M024</x:v>
      </x:c>
      <x:c r="C4954" s="122" t="str">
        <x:v>REPONSE</x:v>
      </x:c>
      <x:c r="D4954" s="122" t="str">
        <x:v>B</x:v>
      </x:c>
      <x:c r="E4954" s="123" t="n">
        <x:v>1</x:v>
      </x:c>
      <x:c r="F4954" s="122" t="str">
        <x:v>Joueur</x:v>
      </x:c>
      <x:c r="G4954" s="122" t="str">
        <x:v>Je pourrai préparer une autre sortie à partir de ces traces.</x:v>
      </x:c>
      <x:c r="H4954" s="122" t="str">
        <x:v>Réponse au choix retenu ; les autres réponses ne sont pas jouées.</x:v>
      </x:c>
      <x:c r="I4954" s="122" t="str">
        <x:v>Lire les conditions V5 ; aucun objet ou PNJ supposé présent. Refuser ou différer suspend l’objectif au lieu de le déclarer réussi.</x:v>
      </x:c>
      <x:c r="J4954" s="122" t="str">
        <x:v>Campagne commune</x:v>
      </x:c>
      <x:c r="K4954" s="125" t="n">
        <x:v>11</x:v>
      </x:c>
    </x:row>
    <x:row r="4955" ht="89" customHeight="1">
      <x:c r="A4955" s="126" t="str">
        <x:v>D6-C-R2-M025-OUV---01</x:v>
      </x:c>
      <x:c r="B4955" s="127" t="str">
        <x:v>D6-C-R2-M025</x:v>
      </x:c>
      <x:c r="C4955" s="127" t="str">
        <x:v>OUV</x:v>
      </x:c>
      <x:c r="D4955" s="127" t="str">
        <x:v>-</x:v>
      </x:c>
      <x:c r="E4955" s="128" t="n">
        <x:v>1</x:v>
      </x:c>
      <x:c r="F4955" s="127" t="str">
        <x:v>Chasseur de la base d’approche</x:v>
      </x:c>
      <x:c r="G4955" s="127" t="str">
        <x:v>La route d’extraction compte autant que l’entrée. Montre-moi où tu pourras quitter les galeries.</x:v>
      </x:c>
      <x:c r="H4955" s="127" t="str">
        <x:v>Le locuteur désigne l’appui ou l’objet présent ; laisse le déplacement se jouer.</x:v>
      </x:c>
      <x:c r="I4955" s="127" t="str">
        <x:v>Voyage maîtrisé ; accès à PLAN08 Xeno Prime obtenu ; équipement et retour préparés. ; locuteur réellement présent ou retour effectué auprès de lui. Les scènes de résultat exigent le résultat observé correspondant.</x:v>
      </x:c>
      <x:c r="J4955" s="127" t="str">
        <x:v>Campagne commune</x:v>
      </x:c>
      <x:c r="K4955" s="130" t="n">
        <x:v>14</x:v>
      </x:c>
    </x:row>
    <x:row r="4956" ht="74" customHeight="1">
      <x:c r="A4956" s="121" t="str">
        <x:v>D6-C-R2-M025-SUCCES---01</x:v>
      </x:c>
      <x:c r="B4956" s="122" t="str">
        <x:v>D6-C-R2-M025</x:v>
      </x:c>
      <x:c r="C4956" s="122" t="str">
        <x:v>SUCCES</x:v>
      </x:c>
      <x:c r="D4956" s="122" t="str">
        <x:v>-</x:v>
      </x:c>
      <x:c r="E4956" s="123" t="n">
        <x:v>1</x:v>
      </x:c>
      <x:c r="F4956" s="122" t="str">
        <x:v>Chasseur de la base d’approche</x:v>
      </x:c>
      <x:c r="G4956" s="122" t="str">
        <x:v>La sortie prévue est reconnue. Tu sais où rompre la chasse.</x:v>
      </x:c>
      <x:c r="H4956" s="122" t="str">
        <x:v>Le locuteur désigne l’appui ou l’objet présent ; laisse le déplacement se jouer.</x:v>
      </x:c>
      <x:c r="I4956" s="122" t="str">
        <x:v>Résultat correspondant effectivement constaté ; remplace ou supprime la ligne si choix de refus/différé/observation. Ne jamais jouer une victoire non acquise.</x:v>
      </x:c>
      <x:c r="J4956" s="122" t="str">
        <x:v>Campagne commune</x:v>
      </x:c>
      <x:c r="K4956" s="125" t="n">
        <x:v>11</x:v>
      </x:c>
    </x:row>
    <x:row r="4957" ht="44" customHeight="1">
      <x:c r="A4957" s="126" t="str">
        <x:v>D6-C-R2-M025-ECHEC---01</x:v>
      </x:c>
      <x:c r="B4957" s="127" t="str">
        <x:v>D6-C-R2-M025</x:v>
      </x:c>
      <x:c r="C4957" s="127" t="str">
        <x:v>ECHEC</x:v>
      </x:c>
      <x:c r="D4957" s="127" t="str">
        <x:v>-</x:v>
      </x:c>
      <x:c r="E4957" s="128" t="n">
        <x:v>1</x:v>
      </x:c>
      <x:c r="F4957" s="127" t="str">
        <x:v>Chasseur de la base d’approche</x:v>
      </x:c>
      <x:c r="G4957" s="127" t="str">
        <x:v>Cet accès ne mène plus dehors. Cherche la liaison de secours.</x:v>
      </x:c>
      <x:c r="H4957" s="127" t="str">
        <x:v>Retrait de l’appui dangereux ou suspension du geste ; aucun reset de l’état.</x:v>
      </x:c>
      <x:c r="I4957" s="127" t="str">
        <x:v>Échec ou blocage correspondant effectivement observé ; les dégâts, objets et positions persistent.</x:v>
      </x:c>
      <x:c r="J4957" s="127" t="str">
        <x:v>Campagne commune</x:v>
      </x:c>
      <x:c r="K4957" s="130" t="n">
        <x:v>11</x:v>
      </x:c>
    </x:row>
    <x:row r="4958" ht="44" customHeight="1">
      <x:c r="A4958" s="121" t="str">
        <x:v>D6-C-R2-M025-REPRISE---01</x:v>
      </x:c>
      <x:c r="B4958" s="122" t="str">
        <x:v>D6-C-R2-M025</x:v>
      </x:c>
      <x:c r="C4958" s="122" t="str">
        <x:v>REPRISE</x:v>
      </x:c>
      <x:c r="D4958" s="122" t="str">
        <x:v>-</x:v>
      </x:c>
      <x:c r="E4958" s="123" t="n">
        <x:v>1</x:v>
      </x:c>
      <x:c r="F4958" s="122" t="str">
        <x:v>Chasseur de la base d’approche</x:v>
      </x:c>
      <x:c r="G4958" s="122" t="str">
        <x:v>Les relevés sûrs restent disponibles. Reprends à la dernière galerie vérifiée.</x:v>
      </x:c>
      <x:c r="H4958" s="122" t="str">
        <x:v>Regard sur le dernier repère conservé ; attendre la main du joueur.</x:v>
      </x:c>
      <x:c r="I4958" s="122" t="str">
        <x:v>Réinteraction volontaire après interruption ; état de l’action conservé.</x:v>
      </x:c>
      <x:c r="J4958" s="122" t="str">
        <x:v>Campagne commune</x:v>
      </x:c>
      <x:c r="K4958" s="125" t="n">
        <x:v>11</x:v>
      </x:c>
    </x:row>
    <x:row r="4959" ht="44" customHeight="1">
      <x:c r="A4959" s="126" t="str">
        <x:v>D6-C-R2-M025-CHOIX-A-01</x:v>
      </x:c>
      <x:c r="B4959" s="127" t="str">
        <x:v>D6-C-R2-M025</x:v>
      </x:c>
      <x:c r="C4959" s="127" t="str">
        <x:v>CHOIX</x:v>
      </x:c>
      <x:c r="D4959" s="127" t="str">
        <x:v>A</x:v>
      </x:c>
      <x:c r="E4959" s="128" t="n">
        <x:v>1</x:v>
      </x:c>
      <x:c r="F4959" s="127" t="str">
        <x:v>Joueur</x:v>
      </x:c>
      <x:c r="G4959" s="127" t="str">
        <x:v>Je refais une reconnaissance.</x:v>
      </x:c>
      <x:c r="H4959" s="127" t="str">
        <x:v>Regarder la personne ou l’appui concerné ; intention, pas résultat.</x:v>
      </x:c>
      <x:c r="I4959" s="127" t="str">
        <x:v>Accès V5 et interlocuteur disponible ; possibilité réelle de l’approche choisie.</x:v>
      </x:c>
      <x:c r="J4959" s="127" t="str">
        <x:v>Campagne commune</x:v>
      </x:c>
      <x:c r="K4959" s="130" t="n">
        <x:v>4</x:v>
      </x:c>
    </x:row>
    <x:row r="4960" ht="44" customHeight="1">
      <x:c r="A4960" s="121" t="str">
        <x:v>D6-C-R2-M025-REPONSE-A-01</x:v>
      </x:c>
      <x:c r="B4960" s="122" t="str">
        <x:v>D6-C-R2-M025</x:v>
      </x:c>
      <x:c r="C4960" s="122" t="str">
        <x:v>REPONSE</x:v>
      </x:c>
      <x:c r="D4960" s="122" t="str">
        <x:v>A</x:v>
      </x:c>
      <x:c r="E4960" s="123" t="n">
        <x:v>1</x:v>
      </x:c>
      <x:c r="F4960" s="122" t="str">
        <x:v>Chasseur de la base d’approche</x:v>
      </x:c>
      <x:c r="G4960" s="122" t="str">
        <x:v>Vérifie la jonction basse. Son état décidera de ton passage.</x:v>
      </x:c>
      <x:c r="H4960" s="122" t="str">
        <x:v>Réponse au choix retenu ; les autres réponses ne sont pas jouées.</x:v>
      </x:c>
      <x:c r="I4960" s="122" t="str">
        <x:v>Accès V5 et interlocuteur disponible ; possibilité réelle de l’approche choisie.</x:v>
      </x:c>
      <x:c r="J4960" s="122" t="str">
        <x:v>Campagne commune</x:v>
      </x:c>
      <x:c r="K4960" s="125" t="n">
        <x:v>10</x:v>
      </x:c>
    </x:row>
    <x:row r="4961" ht="59" customHeight="1">
      <x:c r="A4961" s="126" t="str">
        <x:v>D6-C-R2-M025-CHOIX-B-01</x:v>
      </x:c>
      <x:c r="B4961" s="127" t="str">
        <x:v>D6-C-R2-M025</x:v>
      </x:c>
      <x:c r="C4961" s="127" t="str">
        <x:v>CHOIX</x:v>
      </x:c>
      <x:c r="D4961" s="127" t="str">
        <x:v>B</x:v>
      </x:c>
      <x:c r="E4961" s="128" t="n">
        <x:v>1</x:v>
      </x:c>
      <x:c r="F4961" s="127" t="str">
        <x:v>Joueur</x:v>
      </x:c>
      <x:c r="G4961" s="127" t="str">
        <x:v>Les informations suffisent ; je prépare l’engagement.</x:v>
      </x:c>
      <x:c r="H4961" s="127" t="str">
        <x:v>Regarder la personne ou l’appui concerné ; intention, pas résultat.</x:v>
      </x:c>
      <x:c r="I4961" s="127" t="str">
        <x:v>Lire les conditions V5 ; aucun objet ou PNJ supposé présent. Refuser ou différer suspend l’objectif au lieu de le déclarer réussi.</x:v>
      </x:c>
      <x:c r="J4961" s="127" t="str">
        <x:v>Campagne commune</x:v>
      </x:c>
      <x:c r="K4961" s="130" t="n">
        <x:v>7</x:v>
      </x:c>
    </x:row>
    <x:row r="4962" ht="59" customHeight="1">
      <x:c r="A4962" s="121" t="str">
        <x:v>D6-C-R2-M025-REPONSE-B-01</x:v>
      </x:c>
      <x:c r="B4962" s="122" t="str">
        <x:v>D6-C-R2-M025</x:v>
      </x:c>
      <x:c r="C4962" s="122" t="str">
        <x:v>REPONSE</x:v>
      </x:c>
      <x:c r="D4962" s="122" t="str">
        <x:v>B</x:v>
      </x:c>
      <x:c r="E4962" s="123" t="n">
        <x:v>1</x:v>
      </x:c>
      <x:c r="F4962" s="122" t="str">
        <x:v>Chasseur de la base d’approche</x:v>
      </x:c>
      <x:c r="G4962" s="122" t="str">
        <x:v>Alors éprouve les contenants avant de quitter la base.</x:v>
      </x:c>
      <x:c r="H4962" s="122" t="str">
        <x:v>Réponse au choix retenu ; les autres réponses ne sont pas jouées.</x:v>
      </x:c>
      <x:c r="I4962" s="122" t="str">
        <x:v>Lire les conditions V5 ; aucun objet ou PNJ supposé présent. Refuser ou différer suspend l’objectif au lieu de le déclarer réussi.</x:v>
      </x:c>
      <x:c r="J4962" s="122" t="str">
        <x:v>Campagne commune</x:v>
      </x:c>
      <x:c r="K4962" s="125" t="n">
        <x:v>9</x:v>
      </x:c>
    </x:row>
    <x:row r="4963" ht="89" customHeight="1">
      <x:c r="A4963" s="126" t="str">
        <x:v>D6-C-R2-M026-OUV---01</x:v>
      </x:c>
      <x:c r="B4963" s="127" t="str">
        <x:v>D6-C-R2-M026</x:v>
      </x:c>
      <x:c r="C4963" s="127" t="str">
        <x:v>OUV</x:v>
      </x:c>
      <x:c r="D4963" s="127" t="str">
        <x:v>-</x:v>
      </x:c>
      <x:c r="E4963" s="128" t="n">
        <x:v>1</x:v>
      </x:c>
      <x:c r="F4963" s="127" t="str">
        <x:v>Joueur</x:v>
      </x:c>
      <x:c r="G4963" s="127" t="str">
        <x:v>La tête au sol appartient à un ancien passage. La reine que je poursuis est plus loin, vivante.</x:v>
      </x:c>
      <x:c r="H4963" s="127" t="str">
        <x:v>Regard vers le repère nommé ; bref arrêt de la pensée pendant le mouvement.</x:v>
      </x:c>
      <x:c r="I4963" s="127" t="str">
        <x:v>R2-M025 réussie ; accès réel à l’arène de Xeno Prime ; retour encore viable. ; locuteur réellement présent ou retour effectué auprès de lui. Les scènes de résultat exigent le résultat observé correspondant.</x:v>
      </x:c>
      <x:c r="J4963" s="127" t="str">
        <x:v>Campagne commune</x:v>
      </x:c>
      <x:c r="K4963" s="130" t="n">
        <x:v>18</x:v>
      </x:c>
    </x:row>
    <x:row r="4964" ht="74" customHeight="1">
      <x:c r="A4964" s="121" t="str">
        <x:v>D6-C-R2-M026-SUCCES---01</x:v>
      </x:c>
      <x:c r="B4964" s="122" t="str">
        <x:v>D6-C-R2-M026</x:v>
      </x:c>
      <x:c r="C4964" s="122" t="str">
        <x:v>SUCCES</x:v>
      </x:c>
      <x:c r="D4964" s="122" t="str">
        <x:v>-</x:v>
      </x:c>
      <x:c r="E4964" s="123" t="n">
        <x:v>1</x:v>
      </x:c>
      <x:c r="F4964" s="122" t="str">
        <x:v>Joueur</x:v>
      </x:c>
      <x:c r="G4964" s="122" t="str">
        <x:v>La reine est tombée. Je vérifie maintenant ce que je peux rapporter.</x:v>
      </x:c>
      <x:c r="H4964" s="122" t="str">
        <x:v>Regard vers le repère nommé ; bref arrêt de la pensée pendant le mouvement.</x:v>
      </x:c>
      <x:c r="I4964" s="122" t="str">
        <x:v>Résultat correspondant effectivement constaté ; remplace ou supprime la ligne si choix de refus/différé/observation. Ne jamais jouer une victoire non acquise.</x:v>
      </x:c>
      <x:c r="J4964" s="122" t="str">
        <x:v>Campagne commune</x:v>
      </x:c>
      <x:c r="K4964" s="125" t="n">
        <x:v>12</x:v>
      </x:c>
    </x:row>
    <x:row r="4965" ht="44" customHeight="1">
      <x:c r="A4965" s="126" t="str">
        <x:v>D6-C-R2-M026-ECHEC---01</x:v>
      </x:c>
      <x:c r="B4965" s="127" t="str">
        <x:v>D6-C-R2-M026</x:v>
      </x:c>
      <x:c r="C4965" s="127" t="str">
        <x:v>ECHEC</x:v>
      </x:c>
      <x:c r="D4965" s="127" t="str">
        <x:v>-</x:v>
      </x:c>
      <x:c r="E4965" s="128" t="n">
        <x:v>1</x:v>
      </x:c>
      <x:c r="F4965" s="127" t="str">
        <x:v>Joueur</x:v>
      </x:c>
      <x:c r="G4965" s="127" t="str">
        <x:v>Elle tient encore la galerie. Je me retire vers la sortie reconnue.</x:v>
      </x:c>
      <x:c r="H4965" s="127" t="str">
        <x:v>Retrait de l’appui dangereux ou suspension du geste ; aucun reset de l’état.</x:v>
      </x:c>
      <x:c r="I4965" s="127" t="str">
        <x:v>Échec ou blocage correspondant effectivement observé ; les dégâts, objets et positions persistent.</x:v>
      </x:c>
      <x:c r="J4965" s="127" t="str">
        <x:v>Campagne commune</x:v>
      </x:c>
      <x:c r="K4965" s="130" t="n">
        <x:v>12</x:v>
      </x:c>
    </x:row>
    <x:row r="4966" ht="44" customHeight="1">
      <x:c r="A4966" s="121" t="str">
        <x:v>D6-C-R2-M026-REPRISE---01</x:v>
      </x:c>
      <x:c r="B4966" s="122" t="str">
        <x:v>D6-C-R2-M026</x:v>
      </x:c>
      <x:c r="C4966" s="122" t="str">
        <x:v>REPRISE</x:v>
      </x:c>
      <x:c r="D4966" s="122" t="str">
        <x:v>-</x:v>
      </x:c>
      <x:c r="E4966" s="123" t="n">
        <x:v>1</x:v>
      </x:c>
      <x:c r="F4966" s="122" t="str">
        <x:v>Joueur</x:v>
      </x:c>
      <x:c r="G4966" s="122" t="str">
        <x:v>Les marques du combat sont restées. Je relis son mouvement avant d’avancer.</x:v>
      </x:c>
      <x:c r="H4966" s="122" t="str">
        <x:v>Regard sur le dernier repère conservé ; attendre la main du joueur.</x:v>
      </x:c>
      <x:c r="I4966" s="122" t="str">
        <x:v>Réinteraction volontaire après interruption ; état de l’action conservé.</x:v>
      </x:c>
      <x:c r="J4966" s="122" t="str">
        <x:v>Campagne commune</x:v>
      </x:c>
      <x:c r="K4966" s="125" t="n">
        <x:v>12</x:v>
      </x:c>
    </x:row>
    <x:row r="4967" ht="44" customHeight="1">
      <x:c r="A4967" s="126" t="str">
        <x:v>D6-C-R2-M026-CHOIX-A-01</x:v>
      </x:c>
      <x:c r="B4967" s="127" t="str">
        <x:v>D6-C-R2-M026</x:v>
      </x:c>
      <x:c r="C4967" s="127" t="str">
        <x:v>CHOIX</x:v>
      </x:c>
      <x:c r="D4967" s="127" t="str">
        <x:v>A</x:v>
      </x:c>
      <x:c r="E4967" s="128" t="n">
        <x:v>1</x:v>
      </x:c>
      <x:c r="F4967" s="127" t="str">
        <x:v>Joueur</x:v>
      </x:c>
      <x:c r="G4967" s="127" t="str">
        <x:v>Je prends la fenêtre brève.</x:v>
      </x:c>
      <x:c r="H4967" s="127" t="str">
        <x:v>Regarder la personne ou l’appui concerné ; intention, pas résultat.</x:v>
      </x:c>
      <x:c r="I4967" s="127" t="str">
        <x:v>Accès V5 et interlocuteur disponible ; possibilité réelle de l’approche choisie.</x:v>
      </x:c>
      <x:c r="J4967" s="127" t="str">
        <x:v>Campagne commune</x:v>
      </x:c>
      <x:c r="K4967" s="130" t="n">
        <x:v>5</x:v>
      </x:c>
    </x:row>
    <x:row r="4968" ht="44" customHeight="1">
      <x:c r="A4968" s="121" t="str">
        <x:v>D6-C-R2-M026-REPONSE-A-01</x:v>
      </x:c>
      <x:c r="B4968" s="122" t="str">
        <x:v>D6-C-R2-M026</x:v>
      </x:c>
      <x:c r="C4968" s="122" t="str">
        <x:v>REPONSE</x:v>
      </x:c>
      <x:c r="D4968" s="122" t="str">
        <x:v>A</x:v>
      </x:c>
      <x:c r="E4968" s="123" t="n">
        <x:v>1</x:v>
      </x:c>
      <x:c r="F4968" s="122" t="str">
        <x:v>Joueur</x:v>
      </x:c>
      <x:c r="G4968" s="122" t="str">
        <x:v>Je prépare d’abord l’appui qui me permettra de ressortir.</x:v>
      </x:c>
      <x:c r="H4968" s="122" t="str">
        <x:v>Réponse au choix retenu ; les autres réponses ne sont pas jouées.</x:v>
      </x:c>
      <x:c r="I4968" s="122" t="str">
        <x:v>Accès V5 et interlocuteur disponible ; possibilité réelle de l’approche choisie.</x:v>
      </x:c>
      <x:c r="J4968" s="122" t="str">
        <x:v>Campagne commune</x:v>
      </x:c>
      <x:c r="K4968" s="125" t="n">
        <x:v>9</x:v>
      </x:c>
    </x:row>
    <x:row r="4969" ht="59" customHeight="1">
      <x:c r="A4969" s="126" t="str">
        <x:v>D6-C-R2-M026-CHOIX-B-01</x:v>
      </x:c>
      <x:c r="B4969" s="127" t="str">
        <x:v>D6-C-R2-M026</x:v>
      </x:c>
      <x:c r="C4969" s="127" t="str">
        <x:v>CHOIX</x:v>
      </x:c>
      <x:c r="D4969" s="127" t="str">
        <x:v>B</x:v>
      </x:c>
      <x:c r="E4969" s="128" t="n">
        <x:v>1</x:v>
      </x:c>
      <x:c r="F4969" s="127" t="str">
        <x:v>Joueur</x:v>
      </x:c>
      <x:c r="G4969" s="127" t="str">
        <x:v>J’attends son cycle depuis le repli.</x:v>
      </x:c>
      <x:c r="H4969" s="127" t="str">
        <x:v>Regarder la personne ou l’appui concerné ; intention, pas résultat.</x:v>
      </x:c>
      <x:c r="I4969" s="127" t="str">
        <x:v>Lire les conditions V5 ; aucun objet ou PNJ supposé présent. Refuser ou différer suspend l’objectif au lieu de le déclarer réussi.</x:v>
      </x:c>
      <x:c r="J4969" s="127" t="str">
        <x:v>Campagne commune</x:v>
      </x:c>
      <x:c r="K4969" s="130" t="n">
        <x:v>6</x:v>
      </x:c>
    </x:row>
    <x:row r="4970" ht="59" customHeight="1">
      <x:c r="A4970" s="121" t="str">
        <x:v>D6-C-R2-M026-REPONSE-B-01</x:v>
      </x:c>
      <x:c r="B4970" s="122" t="str">
        <x:v>D6-C-R2-M026</x:v>
      </x:c>
      <x:c r="C4970" s="122" t="str">
        <x:v>REPONSE</x:v>
      </x:c>
      <x:c r="D4970" s="122" t="str">
        <x:v>B</x:v>
      </x:c>
      <x:c r="E4970" s="123" t="n">
        <x:v>1</x:v>
      </x:c>
      <x:c r="F4970" s="122" t="str">
        <x:v>Joueur</x:v>
      </x:c>
      <x:c r="G4970" s="122" t="str">
        <x:v>Je garde de quoi revenir quand elle aura quitté ce passage.</x:v>
      </x:c>
      <x:c r="H4970" s="122" t="str">
        <x:v>Réponse au choix retenu ; les autres réponses ne sont pas jouées.</x:v>
      </x:c>
      <x:c r="I4970" s="122" t="str">
        <x:v>Lire les conditions V5 ; aucun objet ou PNJ supposé présent. Refuser ou différer suspend l’objectif au lieu de le déclarer réussi.</x:v>
      </x:c>
      <x:c r="J4970" s="122" t="str">
        <x:v>Campagne commune</x:v>
      </x:c>
      <x:c r="K4970" s="125" t="n">
        <x:v>11</x:v>
      </x:c>
    </x:row>
    <x:row r="4971" ht="74" customHeight="1">
      <x:c r="A4971" s="126" t="str">
        <x:v>D6-C-R2-M027-OUV---01</x:v>
      </x:c>
      <x:c r="B4971" s="127" t="str">
        <x:v>D6-C-R2-M027</x:v>
      </x:c>
      <x:c r="C4971" s="127" t="str">
        <x:v>OUV</x:v>
      </x:c>
      <x:c r="D4971" s="127" t="str">
        <x:v>-</x:v>
      </x:c>
      <x:c r="E4971" s="128" t="n">
        <x:v>1</x:v>
      </x:c>
      <x:c r="F4971" s="127" t="str">
        <x:v>Mentor de retour</x:v>
      </x:c>
      <x:c r="G4971" s="127" t="str">
        <x:v>Ouvre le contenant seulement quand il sera calé. Ensuite, montre-moi ce qui a changé dans ta manière de chasser.</x:v>
      </x:c>
      <x:c r="H4971" s="127" t="str">
        <x:v>Le locuteur désigne l’appui ou l’objet présent ; laisse le déplacement se jouer.</x:v>
      </x:c>
      <x:c r="I4971" s="127" t="str">
        <x:v>Expédition de reine résolue ; résultat et inventaire réels disponibles. ; locuteur réellement présent ou retour effectué auprès de lui. Les scènes de résultat exigent le résultat observé correspondant.</x:v>
      </x:c>
      <x:c r="J4971" s="127" t="str">
        <x:v>Campagne commune</x:v>
      </x:c>
      <x:c r="K4971" s="130" t="n">
        <x:v>19</x:v>
      </x:c>
    </x:row>
    <x:row r="4972" ht="74" customHeight="1">
      <x:c r="A4972" s="121" t="str">
        <x:v>D6-C-R2-M027-SUCCES---01</x:v>
      </x:c>
      <x:c r="B4972" s="122" t="str">
        <x:v>D6-C-R2-M027</x:v>
      </x:c>
      <x:c r="C4972" s="122" t="str">
        <x:v>SUCCES</x:v>
      </x:c>
      <x:c r="D4972" s="122" t="str">
        <x:v>-</x:v>
      </x:c>
      <x:c r="E4972" s="123" t="n">
        <x:v>1</x:v>
      </x:c>
      <x:c r="F4972" s="122" t="str">
        <x:v>Mentor de retour</x:v>
      </x:c>
      <x:c r="G4972" s="122" t="str">
        <x:v>Tes traces sont posées. Nous pouvons parler à partir de ce qui est là.</x:v>
      </x:c>
      <x:c r="H4972" s="122" t="str">
        <x:v>Le locuteur désigne l’appui ou l’objet présent ; laisse le déplacement se jouer.</x:v>
      </x:c>
      <x:c r="I4972" s="122" t="str">
        <x:v>Résultat correspondant effectivement constaté ; remplace ou supprime la ligne si choix de refus/différé/observation. Ne jamais jouer une victoire non acquise.</x:v>
      </x:c>
      <x:c r="J4972" s="122" t="str">
        <x:v>Campagne commune</x:v>
      </x:c>
      <x:c r="K4972" s="125" t="n">
        <x:v>14</x:v>
      </x:c>
    </x:row>
    <x:row r="4973" ht="44" customHeight="1">
      <x:c r="A4973" s="126" t="str">
        <x:v>D6-C-R2-M027-ECHEC---01</x:v>
      </x:c>
      <x:c r="B4973" s="127" t="str">
        <x:v>D6-C-R2-M027</x:v>
      </x:c>
      <x:c r="C4973" s="127" t="str">
        <x:v>ECHEC</x:v>
      </x:c>
      <x:c r="D4973" s="127" t="str">
        <x:v>-</x:v>
      </x:c>
      <x:c r="E4973" s="128" t="n">
        <x:v>1</x:v>
      </x:c>
      <x:c r="F4973" s="127" t="str">
        <x:v>Mentor de retour</x:v>
      </x:c>
      <x:c r="G4973" s="127" t="str">
        <x:v>La fixation glisse. Le récit attendra que l’objet soit tenu.</x:v>
      </x:c>
      <x:c r="H4973" s="127" t="str">
        <x:v>Retrait de l’appui dangereux ou suspension du geste ; aucun reset de l’état.</x:v>
      </x:c>
      <x:c r="I4973" s="127" t="str">
        <x:v>Échec ou blocage correspondant effectivement observé ; les dégâts, objets et positions persistent.</x:v>
      </x:c>
      <x:c r="J4973" s="127" t="str">
        <x:v>Campagne commune</x:v>
      </x:c>
      <x:c r="K4973" s="130" t="n">
        <x:v>10</x:v>
      </x:c>
    </x:row>
    <x:row r="4974" ht="44" customHeight="1">
      <x:c r="A4974" s="121" t="str">
        <x:v>D6-C-R2-M027-REPRISE---01</x:v>
      </x:c>
      <x:c r="B4974" s="122" t="str">
        <x:v>D6-C-R2-M027</x:v>
      </x:c>
      <x:c r="C4974" s="122" t="str">
        <x:v>REPRISE</x:v>
      </x:c>
      <x:c r="D4974" s="122" t="str">
        <x:v>-</x:v>
      </x:c>
      <x:c r="E4974" s="123" t="n">
        <x:v>1</x:v>
      </x:c>
      <x:c r="F4974" s="122" t="str">
        <x:v>Mentor de retour</x:v>
      </x:c>
      <x:c r="G4974" s="122" t="str">
        <x:v>Le contenant est en place. Reprends l’inspection à la face encore masquée.</x:v>
      </x:c>
      <x:c r="H4974" s="122" t="str">
        <x:v>Regard sur le dernier repère conservé ; attendre la main du joueur.</x:v>
      </x:c>
      <x:c r="I4974" s="122" t="str">
        <x:v>Réinteraction volontaire après interruption ; état de l’action conservé.</x:v>
      </x:c>
      <x:c r="J4974" s="122" t="str">
        <x:v>Campagne commune</x:v>
      </x:c>
      <x:c r="K4974" s="125" t="n">
        <x:v>12</x:v>
      </x:c>
    </x:row>
    <x:row r="4975" ht="44" customHeight="1">
      <x:c r="A4975" s="126" t="str">
        <x:v>D6-C-R2-M027-CHOIX-A-01</x:v>
      </x:c>
      <x:c r="B4975" s="127" t="str">
        <x:v>D6-C-R2-M027</x:v>
      </x:c>
      <x:c r="C4975" s="127" t="str">
        <x:v>CHOIX</x:v>
      </x:c>
      <x:c r="D4975" s="127" t="str">
        <x:v>A</x:v>
      </x:c>
      <x:c r="E4975" s="128" t="n">
        <x:v>1</x:v>
      </x:c>
      <x:c r="F4975" s="127" t="str">
        <x:v>Joueur</x:v>
      </x:c>
      <x:c r="G4975" s="127" t="str">
        <x:v>Je présente les traces au clan.</x:v>
      </x:c>
      <x:c r="H4975" s="127" t="str">
        <x:v>Regarder la personne ou l’appui concerné ; intention, pas résultat.</x:v>
      </x:c>
      <x:c r="I4975" s="127" t="str">
        <x:v>Accès V5 et interlocuteur disponible ; possibilité réelle de l’approche choisie.</x:v>
      </x:c>
      <x:c r="J4975" s="127" t="str">
        <x:v>Campagne commune</x:v>
      </x:c>
      <x:c r="K4975" s="130" t="n">
        <x:v>6</x:v>
      </x:c>
    </x:row>
    <x:row r="4976" ht="44" customHeight="1">
      <x:c r="A4976" s="121" t="str">
        <x:v>D6-C-R2-M027-REPONSE-A-01</x:v>
      </x:c>
      <x:c r="B4976" s="122" t="str">
        <x:v>D6-C-R2-M027</x:v>
      </x:c>
      <x:c r="C4976" s="122" t="str">
        <x:v>REPONSE</x:v>
      </x:c>
      <x:c r="D4976" s="122" t="str">
        <x:v>A</x:v>
      </x:c>
      <x:c r="E4976" s="123" t="n">
        <x:v>1</x:v>
      </x:c>
      <x:c r="F4976" s="122" t="str">
        <x:v>Mentor de retour</x:v>
      </x:c>
      <x:c r="G4976" s="122" t="str">
        <x:v>Ceux qui étaient absents entendront ce que tu peux leur montrer.</x:v>
      </x:c>
      <x:c r="H4976" s="122" t="str">
        <x:v>Réponse au choix retenu ; les autres réponses ne sont pas jouées.</x:v>
      </x:c>
      <x:c r="I4976" s="122" t="str">
        <x:v>Accès V5 et interlocuteur disponible ; possibilité réelle de l’approche choisie.</x:v>
      </x:c>
      <x:c r="J4976" s="122" t="str">
        <x:v>Campagne commune</x:v>
      </x:c>
      <x:c r="K4976" s="125" t="n">
        <x:v>11</x:v>
      </x:c>
    </x:row>
    <x:row r="4977" ht="59" customHeight="1">
      <x:c r="A4977" s="126" t="str">
        <x:v>D6-C-R2-M027-CHOIX-B-01</x:v>
      </x:c>
      <x:c r="B4977" s="127" t="str">
        <x:v>D6-C-R2-M027</x:v>
      </x:c>
      <x:c r="C4977" s="127" t="str">
        <x:v>CHOIX</x:v>
      </x:c>
      <x:c r="D4977" s="127" t="str">
        <x:v>B</x:v>
      </x:c>
      <x:c r="E4977" s="128" t="n">
        <x:v>1</x:v>
      </x:c>
      <x:c r="F4977" s="127" t="str">
        <x:v>Joueur</x:v>
      </x:c>
      <x:c r="G4977" s="127" t="str">
        <x:v>Je commence seul à l’atelier.</x:v>
      </x:c>
      <x:c r="H4977" s="127" t="str">
        <x:v>Regarder la personne ou l’appui concerné ; intention, pas résultat.</x:v>
      </x:c>
      <x:c r="I4977" s="127" t="str">
        <x:v>Lire les conditions V5 ; aucun objet ou PNJ supposé présent. Refuser ou différer suspend l’objectif au lieu de le déclarer réussi.</x:v>
      </x:c>
      <x:c r="J4977" s="127" t="str">
        <x:v>Campagne commune</x:v>
      </x:c>
      <x:c r="K4977" s="130" t="n">
        <x:v>5</x:v>
      </x:c>
    </x:row>
    <x:row r="4978" ht="59" customHeight="1">
      <x:c r="A4978" s="121" t="str">
        <x:v>D6-C-R2-M027-REPONSE-B-01</x:v>
      </x:c>
      <x:c r="B4978" s="122" t="str">
        <x:v>D6-C-R2-M027</x:v>
      </x:c>
      <x:c r="C4978" s="122" t="str">
        <x:v>REPONSE</x:v>
      </x:c>
      <x:c r="D4978" s="122" t="str">
        <x:v>B</x:v>
      </x:c>
      <x:c r="E4978" s="123" t="n">
        <x:v>1</x:v>
      </x:c>
      <x:c r="F4978" s="122" t="str">
        <x:v>Mentor de retour</x:v>
      </x:c>
      <x:c r="G4978" s="122" t="str">
        <x:v>Je repasserai lorsque tu le demanderas. Laisse la place libre autour du berceau.</x:v>
      </x:c>
      <x:c r="H4978" s="122" t="str">
        <x:v>Réponse au choix retenu ; les autres réponses ne sont pas jouées.</x:v>
      </x:c>
      <x:c r="I4978" s="122" t="str">
        <x:v>Lire les conditions V5 ; aucun objet ou PNJ supposé présent. Refuser ou différer suspend l’objectif au lieu de le déclarer réussi.</x:v>
      </x:c>
      <x:c r="J4978" s="122" t="str">
        <x:v>Campagne commune</x:v>
      </x:c>
      <x:c r="K4978" s="125" t="n">
        <x:v>13</x:v>
      </x:c>
    </x:row>
    <x:row r="4979" ht="44" customHeight="1">
      <x:c r="A4979" s="126" t="str">
        <x:v>D6-C-R2-M027-VARIANTE---01</x:v>
      </x:c>
      <x:c r="B4979" s="127" t="str">
        <x:v>D6-C-R2-M027</x:v>
      </x:c>
      <x:c r="C4979" s="127" t="str">
        <x:v>VARIANTE</x:v>
      </x:c>
      <x:c r="D4979" s="127" t="str">
        <x:v>-</x:v>
      </x:c>
      <x:c r="E4979" s="128" t="n">
        <x:v>1</x:v>
      </x:c>
      <x:c r="F4979" s="127" t="str">
        <x:v>Mentor de retour</x:v>
      </x:c>
      <x:c r="G4979" s="127" t="str">
        <x:v>La reine tient encore son terrain. Tes relevés peuvent préparer une autre tentative.</x:v>
      </x:c>
      <x:c r="H4979" s="127" t="str">
        <x:v>Réaction brève après constat réel ; remplace la ligne par défaut si elle en contredit le sens.</x:v>
      </x:c>
      <x:c r="I4979" s="127" t="str">
        <x:v>Priorité 1 : reine non vaincue ; retour d’échec</x:v>
      </x:c>
      <x:c r="J4979" s="127" t="str">
        <x:v>Campagne commune</x:v>
      </x:c>
      <x:c r="K4979" s="130" t="n">
        <x:v>13</x:v>
      </x:c>
    </x:row>
    <x:row r="4980" ht="44" customHeight="1">
      <x:c r="A4980" s="121" t="str">
        <x:v>D6-C-R2-M027-VARIANTE---02</x:v>
      </x:c>
      <x:c r="B4980" s="122" t="str">
        <x:v>D6-C-R2-M027</x:v>
      </x:c>
      <x:c r="C4980" s="122" t="str">
        <x:v>VARIANTE</x:v>
      </x:c>
      <x:c r="D4980" s="122" t="str">
        <x:v>-</x:v>
      </x:c>
      <x:c r="E4980" s="123" t="n">
        <x:v>2</x:v>
      </x:c>
      <x:c r="F4980" s="122" t="str">
        <x:v>Mentor de retour</x:v>
      </x:c>
      <x:c r="G4980" s="122" t="str">
        <x:v>La chasse est constatée. Ce contenant vide ne nous donne pas un objet que tu n’as pas rapporté.</x:v>
      </x:c>
      <x:c r="H4980" s="122" t="str">
        <x:v>Réaction brève après constat réel ; remplace la ligne par défaut si elle en contredit le sens.</x:v>
      </x:c>
      <x:c r="I4980" s="122" t="str">
        <x:v>Priorité 2 : reine vaincue ; objet récupéré absent</x:v>
      </x:c>
      <x:c r="J4980" s="122" t="str">
        <x:v>Campagne commune</x:v>
      </x:c>
      <x:c r="K4980" s="125" t="n">
        <x:v>18</x:v>
      </x:c>
    </x:row>
    <x:row r="4981" ht="89" customHeight="1">
      <x:c r="A4981" s="126" t="str">
        <x:v>D6-C-R2-M028-OUV---01</x:v>
      </x:c>
      <x:c r="B4981" s="127" t="str">
        <x:v>D6-C-R2-M028</x:v>
      </x:c>
      <x:c r="C4981" s="127" t="str">
        <x:v>OUV</x:v>
      </x:c>
      <x:c r="D4981" s="127" t="str">
        <x:v>-</x:v>
      </x:c>
      <x:c r="E4981" s="128" t="n">
        <x:v>1</x:v>
      </x:c>
      <x:c r="F4981" s="127" t="str">
        <x:v>Responsable des relais</x:v>
      </x:c>
      <x:c r="G4981" s="127" t="str">
        <x:v>Deux groupes attendent un passage. L’un ne voit pas l’autre. Descends vérifier ce qui les sépare.</x:v>
      </x:c>
      <x:c r="H4981" s="127" t="str">
        <x:v>Le locuteur désigne l’appui ou l’objet présent ; laisse le déplacement se jouer.</x:v>
      </x:c>
      <x:c r="I4981" s="127" t="str">
        <x:v>Blooded et voyage acquis ; proposition de fonction disponible après expérience de terrain. ; locuteur réellement présent ou retour effectué auprès de lui. Les scènes de résultat exigent le résultat observé correspondant.</x:v>
      </x:c>
      <x:c r="J4981" s="127" t="str">
        <x:v>Campagne commune</x:v>
      </x:c>
      <x:c r="K4981" s="130" t="n">
        <x:v>16</x:v>
      </x:c>
    </x:row>
    <x:row r="4982" ht="74" customHeight="1">
      <x:c r="A4982" s="121" t="str">
        <x:v>D6-C-R2-M028-SUCCES---01</x:v>
      </x:c>
      <x:c r="B4982" s="122" t="str">
        <x:v>D6-C-R2-M028</x:v>
      </x:c>
      <x:c r="C4982" s="122" t="str">
        <x:v>SUCCES</x:v>
      </x:c>
      <x:c r="D4982" s="122" t="str">
        <x:v>-</x:v>
      </x:c>
      <x:c r="E4982" s="123" t="n">
        <x:v>1</x:v>
      </x:c>
      <x:c r="F4982" s="122" t="str">
        <x:v>Responsable des relais</x:v>
      </x:c>
      <x:c r="G4982" s="122" t="str">
        <x:v>Les deux groupes sont revenus. Tu as vérifié tes ordres jusqu’au bout.</x:v>
      </x:c>
      <x:c r="H4982" s="122" t="str">
        <x:v>Le locuteur désigne l’appui ou l’objet présent ; laisse le déplacement se jouer.</x:v>
      </x:c>
      <x:c r="I4982" s="122" t="str">
        <x:v>Résultat correspondant effectivement constaté ; remplace ou supprime la ligne si choix de refus/différé/observation. Ne jamais jouer une victoire non acquise.</x:v>
      </x:c>
      <x:c r="J4982" s="122" t="str">
        <x:v>Campagne commune</x:v>
      </x:c>
      <x:c r="K4982" s="125" t="n">
        <x:v>12</x:v>
      </x:c>
    </x:row>
    <x:row r="4983" ht="44" customHeight="1">
      <x:c r="A4983" s="126" t="str">
        <x:v>D6-C-R2-M028-ECHEC---01</x:v>
      </x:c>
      <x:c r="B4983" s="127" t="str">
        <x:v>D6-C-R2-M028</x:v>
      </x:c>
      <x:c r="C4983" s="127" t="str">
        <x:v>ECHEC</x:v>
      </x:c>
      <x:c r="D4983" s="127" t="str">
        <x:v>-</x:v>
      </x:c>
      <x:c r="E4983" s="128" t="n">
        <x:v>1</x:v>
      </x:c>
      <x:c r="F4983" s="127" t="str">
        <x:v>Responsable des relais</x:v>
      </x:c>
      <x:c r="G4983" s="127" t="str">
        <x:v>Le signal arrive sans confirmation du passage. Maintiens l’équipe à couvert.</x:v>
      </x:c>
      <x:c r="H4983" s="127" t="str">
        <x:v>Retrait de l’appui dangereux ou suspension du geste ; aucun reset de l’état.</x:v>
      </x:c>
      <x:c r="I4983" s="127" t="str">
        <x:v>Échec ou blocage correspondant effectivement observé ; les dégâts, objets et positions persistent.</x:v>
      </x:c>
      <x:c r="J4983" s="127" t="str">
        <x:v>Campagne commune</x:v>
      </x:c>
      <x:c r="K4983" s="130" t="n">
        <x:v>11</x:v>
      </x:c>
    </x:row>
    <x:row r="4984" ht="44" customHeight="1">
      <x:c r="A4984" s="121" t="str">
        <x:v>D6-C-R2-M028-REPRISE---01</x:v>
      </x:c>
      <x:c r="B4984" s="122" t="str">
        <x:v>D6-C-R2-M028</x:v>
      </x:c>
      <x:c r="C4984" s="122" t="str">
        <x:v>REPRISE</x:v>
      </x:c>
      <x:c r="D4984" s="122" t="str">
        <x:v>-</x:v>
      </x:c>
      <x:c r="E4984" s="123" t="n">
        <x:v>1</x:v>
      </x:c>
      <x:c r="F4984" s="122" t="str">
        <x:v>Responsable des relais</x:v>
      </x:c>
      <x:c r="G4984" s="122" t="str">
        <x:v>Le premier groupe est revenu. Il reste à retrouver le second.</x:v>
      </x:c>
      <x:c r="H4984" s="122" t="str">
        <x:v>Regard sur le dernier repère conservé ; attendre la main du joueur.</x:v>
      </x:c>
      <x:c r="I4984" s="122" t="str">
        <x:v>Réinteraction volontaire après interruption ; état de l’action conservé.</x:v>
      </x:c>
      <x:c r="J4984" s="122" t="str">
        <x:v>Campagne commune</x:v>
      </x:c>
      <x:c r="K4984" s="125" t="n">
        <x:v>11</x:v>
      </x:c>
    </x:row>
    <x:row r="4985" ht="44" customHeight="1">
      <x:c r="A4985" s="126" t="str">
        <x:v>D6-C-R2-M028-CHOIX-A-01</x:v>
      </x:c>
      <x:c r="B4985" s="127" t="str">
        <x:v>D6-C-R2-M028</x:v>
      </x:c>
      <x:c r="C4985" s="127" t="str">
        <x:v>CHOIX</x:v>
      </x:c>
      <x:c r="D4985" s="127" t="str">
        <x:v>A</x:v>
      </x:c>
      <x:c r="E4985" s="128" t="n">
        <x:v>1</x:v>
      </x:c>
      <x:c r="F4985" s="127" t="str">
        <x:v>Joueur</x:v>
      </x:c>
      <x:c r="G4985" s="127" t="str">
        <x:v>Je prends la phase de terrain.</x:v>
      </x:c>
      <x:c r="H4985" s="127" t="str">
        <x:v>Regarder la personne ou l’appui concerné ; intention, pas résultat.</x:v>
      </x:c>
      <x:c r="I4985" s="127" t="str">
        <x:v>Accès V5 et interlocuteur disponible ; possibilité réelle de l’approche choisie.</x:v>
      </x:c>
      <x:c r="J4985" s="127" t="str">
        <x:v>Campagne commune</x:v>
      </x:c>
      <x:c r="K4985" s="130" t="n">
        <x:v>6</x:v>
      </x:c>
    </x:row>
    <x:row r="4986" ht="44" customHeight="1">
      <x:c r="A4986" s="121" t="str">
        <x:v>D6-C-R2-M028-REPONSE-A-01</x:v>
      </x:c>
      <x:c r="B4986" s="122" t="str">
        <x:v>D6-C-R2-M028</x:v>
      </x:c>
      <x:c r="C4986" s="122" t="str">
        <x:v>REPONSE</x:v>
      </x:c>
      <x:c r="D4986" s="122" t="str">
        <x:v>A</x:v>
      </x:c>
      <x:c r="E4986" s="123" t="n">
        <x:v>1</x:v>
      </x:c>
      <x:c r="F4986" s="122" t="str">
        <x:v>Responsable des relais</x:v>
      </x:c>
      <x:c r="G4986" s="122" t="str">
        <x:v>Je garde le relais. Préviens lorsque le passage sera réellement ouvert.</x:v>
      </x:c>
      <x:c r="H4986" s="122" t="str">
        <x:v>Réponse au choix retenu ; les autres réponses ne sont pas jouées.</x:v>
      </x:c>
      <x:c r="I4986" s="122" t="str">
        <x:v>Accès V5 et interlocuteur disponible ; possibilité réelle de l’approche choisie.</x:v>
      </x:c>
      <x:c r="J4986" s="122" t="str">
        <x:v>Campagne commune</x:v>
      </x:c>
      <x:c r="K4986" s="125" t="n">
        <x:v>11</x:v>
      </x:c>
    </x:row>
    <x:row r="4987" ht="59" customHeight="1">
      <x:c r="A4987" s="126" t="str">
        <x:v>D6-C-R2-M028-CHOIX-B-01</x:v>
      </x:c>
      <x:c r="B4987" s="127" t="str">
        <x:v>D6-C-R2-M028</x:v>
      </x:c>
      <x:c r="C4987" s="127" t="str">
        <x:v>CHOIX</x:v>
      </x:c>
      <x:c r="D4987" s="127" t="str">
        <x:v>B</x:v>
      </x:c>
      <x:c r="E4987" s="128" t="n">
        <x:v>1</x:v>
      </x:c>
      <x:c r="F4987" s="127" t="str">
        <x:v>Joueur</x:v>
      </x:c>
      <x:c r="G4987" s="127" t="str">
        <x:v>Je la confie au partenaire disponible.</x:v>
      </x:c>
      <x:c r="H4987" s="127" t="str">
        <x:v>Regarder la personne ou l’appui concerné ; intention, pas résultat.</x:v>
      </x:c>
      <x:c r="I4987" s="127" t="str">
        <x:v>Lire les conditions V5 ; aucun objet ou PNJ supposé présent. Refuser ou différer suspend l’objectif au lieu de le déclarer réussi.</x:v>
      </x:c>
      <x:c r="J4987" s="127" t="str">
        <x:v>Campagne commune</x:v>
      </x:c>
      <x:c r="K4987" s="130" t="n">
        <x:v>6</x:v>
      </x:c>
    </x:row>
    <x:row r="4988" ht="59" customHeight="1">
      <x:c r="A4988" s="121" t="str">
        <x:v>D6-C-R2-M028-REPONSE-B-01</x:v>
      </x:c>
      <x:c r="B4988" s="122" t="str">
        <x:v>D6-C-R2-M028</x:v>
      </x:c>
      <x:c r="C4988" s="122" t="str">
        <x:v>REPONSE</x:v>
      </x:c>
      <x:c r="D4988" s="122" t="str">
        <x:v>B</x:v>
      </x:c>
      <x:c r="E4988" s="123" t="n">
        <x:v>1</x:v>
      </x:c>
      <x:c r="F4988" s="122" t="str">
        <x:v>Responsable des relais</x:v>
      </x:c>
      <x:c r="G4988" s="122" t="str">
        <x:v>Donne-lui les repères que tu as vérifiés et attends son retour.</x:v>
      </x:c>
      <x:c r="H4988" s="122" t="str">
        <x:v>Réponse au choix retenu ; les autres réponses ne sont pas jouées.</x:v>
      </x:c>
      <x:c r="I4988" s="122" t="str">
        <x:v>Lire les conditions V5 ; aucun objet ou PNJ supposé présent. Refuser ou différer suspend l’objectif au lieu de le déclarer réussi.</x:v>
      </x:c>
      <x:c r="J4988" s="122" t="str">
        <x:v>Campagne commune</x:v>
      </x:c>
      <x:c r="K4988" s="125" t="n">
        <x:v>11</x:v>
      </x:c>
    </x:row>
    <x:row r="4989" ht="89" customHeight="1">
      <x:c r="A4989" s="126" t="str">
        <x:v>D6-C-R2-M029-OUV---01</x:v>
      </x:c>
      <x:c r="B4989" s="127" t="str">
        <x:v>D6-C-R2-M029</x:v>
      </x:c>
      <x:c r="C4989" s="127" t="str">
        <x:v>OUV</x:v>
      </x:c>
      <x:c r="D4989" s="127" t="str">
        <x:v>-</x:v>
      </x:c>
      <x:c r="E4989" s="128" t="n">
        <x:v>1</x:v>
      </x:c>
      <x:c r="F4989" s="127" t="str">
        <x:v>Responsable des relais</x:v>
      </x:c>
      <x:c r="G4989" s="127" t="str">
        <x:v>Nous te proposons la fonction d’Adjutant. Tu coordonneras ces départs ; tu ne décideras pas de toutes les chasses.</x:v>
      </x:c>
      <x:c r="H4989" s="127" t="str">
        <x:v>Le locuteur désigne l’appui ou l’objet présent ; laisse le déplacement se jouer.</x:v>
      </x:c>
      <x:c r="I4989" s="127" t="str">
        <x:v>Essai de coordination réussi ; joueur volontaire ; fonction compatible avec ses engagements. ; locuteur réellement présent ou retour effectué auprès de lui. Les scènes de résultat exigent le résultat observé correspondant.</x:v>
      </x:c>
      <x:c r="J4989" s="127" t="str">
        <x:v>Campagne commune</x:v>
      </x:c>
      <x:c r="K4989" s="130" t="n">
        <x:v>19</x:v>
      </x:c>
    </x:row>
    <x:row r="4990" ht="74" customHeight="1">
      <x:c r="A4990" s="121" t="str">
        <x:v>D6-C-R2-M029-SUCCES---01</x:v>
      </x:c>
      <x:c r="B4990" s="122" t="str">
        <x:v>D6-C-R2-M029</x:v>
      </x:c>
      <x:c r="C4990" s="122" t="str">
        <x:v>SUCCES</x:v>
      </x:c>
      <x:c r="D4990" s="122" t="str">
        <x:v>-</x:v>
      </x:c>
      <x:c r="E4990" s="123" t="n">
        <x:v>1</x:v>
      </x:c>
      <x:c r="F4990" s="122" t="str">
        <x:v>Responsable des relais</x:v>
      </x:c>
      <x:c r="G4990" s="122" t="str">
        <x:v>Ton premier relais est terminé. La fonction t’est confiée.</x:v>
      </x:c>
      <x:c r="H4990" s="122" t="str">
        <x:v>Le locuteur désigne l’appui ou l’objet présent ; laisse le déplacement se jouer.</x:v>
      </x:c>
      <x:c r="I4990" s="122" t="str">
        <x:v>Résultat correspondant effectivement constaté ; remplace ou supprime la ligne si choix de refus/différé/observation. Ne jamais jouer une victoire non acquise.</x:v>
      </x:c>
      <x:c r="J4990" s="122" t="str">
        <x:v>Campagne commune</x:v>
      </x:c>
      <x:c r="K4990" s="125" t="n">
        <x:v>9</x:v>
      </x:c>
    </x:row>
    <x:row r="4991" ht="44" customHeight="1">
      <x:c r="A4991" s="126" t="str">
        <x:v>D6-C-R2-M029-ECHEC---01</x:v>
      </x:c>
      <x:c r="B4991" s="127" t="str">
        <x:v>D6-C-R2-M029</x:v>
      </x:c>
      <x:c r="C4991" s="127" t="str">
        <x:v>ECHEC</x:v>
      </x:c>
      <x:c r="D4991" s="127" t="str">
        <x:v>-</x:v>
      </x:c>
      <x:c r="E4991" s="128" t="n">
        <x:v>1</x:v>
      </x:c>
      <x:c r="F4991" s="127" t="str">
        <x:v>Responsable des relais</x:v>
      </x:c>
      <x:c r="G4991" s="127" t="str">
        <x:v>L’équipe n’a pas confirmé son arrivée. La prise de fonction attend ce retour.</x:v>
      </x:c>
      <x:c r="H4991" s="127" t="str">
        <x:v>Retrait de l’appui dangereux ou suspension du geste ; aucun reset de l’état.</x:v>
      </x:c>
      <x:c r="I4991" s="127" t="str">
        <x:v>Échec ou blocage correspondant effectivement observé ; les dégâts, objets et positions persistent.</x:v>
      </x:c>
      <x:c r="J4991" s="127" t="str">
        <x:v>Campagne commune</x:v>
      </x:c>
      <x:c r="K4991" s="130" t="n">
        <x:v>13</x:v>
      </x:c>
    </x:row>
    <x:row r="4992" ht="44" customHeight="1">
      <x:c r="A4992" s="121" t="str">
        <x:v>D6-C-R2-M029-REPRISE---01</x:v>
      </x:c>
      <x:c r="B4992" s="122" t="str">
        <x:v>D6-C-R2-M029</x:v>
      </x:c>
      <x:c r="C4992" s="122" t="str">
        <x:v>REPRISE</x:v>
      </x:c>
      <x:c r="D4992" s="122" t="str">
        <x:v>-</x:v>
      </x:c>
      <x:c r="E4992" s="123" t="n">
        <x:v>1</x:v>
      </x:c>
      <x:c r="F4992" s="122" t="str">
        <x:v>Responsable des relais</x:v>
      </x:c>
      <x:c r="G4992" s="122" t="str">
        <x:v>Le quai est prêt. Reprends le relais que nous avons commencé.</x:v>
      </x:c>
      <x:c r="H4992" s="122" t="str">
        <x:v>Regard sur le dernier repère conservé ; attendre la main du joueur.</x:v>
      </x:c>
      <x:c r="I4992" s="122" t="str">
        <x:v>Réinteraction volontaire après interruption ; état de l’action conservé.</x:v>
      </x:c>
      <x:c r="J4992" s="122" t="str">
        <x:v>Campagne commune</x:v>
      </x:c>
      <x:c r="K4992" s="125" t="n">
        <x:v>11</x:v>
      </x:c>
    </x:row>
    <x:row r="4993" ht="44" customHeight="1">
      <x:c r="A4993" s="126" t="str">
        <x:v>D6-C-R2-M029-CHOIX-A-01</x:v>
      </x:c>
      <x:c r="B4993" s="127" t="str">
        <x:v>D6-C-R2-M029</x:v>
      </x:c>
      <x:c r="C4993" s="127" t="str">
        <x:v>CHOIX</x:v>
      </x:c>
      <x:c r="D4993" s="127" t="str">
        <x:v>A</x:v>
      </x:c>
      <x:c r="E4993" s="128" t="n">
        <x:v>1</x:v>
      </x:c>
      <x:c r="F4993" s="127" t="str">
        <x:v>Joueur</x:v>
      </x:c>
      <x:c r="G4993" s="127" t="str">
        <x:v>J’accepte cette responsabilité.</x:v>
      </x:c>
      <x:c r="H4993" s="127" t="str">
        <x:v>Regarder la personne ou l’appui concerné ; intention, pas résultat.</x:v>
      </x:c>
      <x:c r="I4993" s="127" t="str">
        <x:v>Accès V5 et interlocuteur disponible ; possibilité réelle de l’approche choisie.</x:v>
      </x:c>
      <x:c r="J4993" s="127" t="str">
        <x:v>Campagne commune</x:v>
      </x:c>
      <x:c r="K4993" s="130" t="n">
        <x:v>3</x:v>
      </x:c>
    </x:row>
    <x:row r="4994" ht="44" customHeight="1">
      <x:c r="A4994" s="121" t="str">
        <x:v>D6-C-R2-M029-REPONSE-A-01</x:v>
      </x:c>
      <x:c r="B4994" s="122" t="str">
        <x:v>D6-C-R2-M029</x:v>
      </x:c>
      <x:c r="C4994" s="122" t="str">
        <x:v>REPONSE</x:v>
      </x:c>
      <x:c r="D4994" s="122" t="str">
        <x:v>A</x:v>
      </x:c>
      <x:c r="E4994" s="123" t="n">
        <x:v>1</x:v>
      </x:c>
      <x:c r="F4994" s="122" t="str">
        <x:v>Responsable des relais</x:v>
      </x:c>
      <x:c r="G4994" s="122" t="str">
        <x:v>Viens au quai. Nous commencerons par un relais court et des personnes présentes.</x:v>
      </x:c>
      <x:c r="H4994" s="122" t="str">
        <x:v>Réponse au choix retenu ; les autres réponses ne sont pas jouées.</x:v>
      </x:c>
      <x:c r="I4994" s="122" t="str">
        <x:v>Accès V5 et interlocuteur disponible ; possibilité réelle de l’approche choisie.</x:v>
      </x:c>
      <x:c r="J4994" s="122" t="str">
        <x:v>Campagne commune</x:v>
      </x:c>
      <x:c r="K4994" s="125" t="n">
        <x:v>13</x:v>
      </x:c>
    </x:row>
    <x:row r="4995" ht="59" customHeight="1">
      <x:c r="A4995" s="126" t="str">
        <x:v>D6-C-R2-M029-CHOIX-B-01</x:v>
      </x:c>
      <x:c r="B4995" s="127" t="str">
        <x:v>D6-C-R2-M029</x:v>
      </x:c>
      <x:c r="C4995" s="127" t="str">
        <x:v>CHOIX</x:v>
      </x:c>
      <x:c r="D4995" s="127" t="str">
        <x:v>B</x:v>
      </x:c>
      <x:c r="E4995" s="128" t="n">
        <x:v>1</x:v>
      </x:c>
      <x:c r="F4995" s="127" t="str">
        <x:v>Joueur</x:v>
      </x:c>
      <x:c r="G4995" s="127" t="str">
        <x:v>Je la diffère.</x:v>
      </x:c>
      <x:c r="H4995" s="127" t="str">
        <x:v>Regarder la personne ou l’appui concerné ; intention, pas résultat.</x:v>
      </x:c>
      <x:c r="I4995" s="127" t="str">
        <x:v>Lire les conditions V5 ; aucun objet ou PNJ supposé présent. Refuser ou différer suspend l’objectif au lieu de le déclarer réussi.</x:v>
      </x:c>
      <x:c r="J4995" s="127" t="str">
        <x:v>Campagne commune</x:v>
      </x:c>
      <x:c r="K4995" s="130" t="n">
        <x:v>3</x:v>
      </x:c>
    </x:row>
    <x:row r="4996" ht="59" customHeight="1">
      <x:c r="A4996" s="121" t="str">
        <x:v>D6-C-R2-M029-REPONSE-B-01</x:v>
      </x:c>
      <x:c r="B4996" s="122" t="str">
        <x:v>D6-C-R2-M029</x:v>
      </x:c>
      <x:c r="C4996" s="122" t="str">
        <x:v>REPONSE</x:v>
      </x:c>
      <x:c r="D4996" s="122" t="str">
        <x:v>B</x:v>
      </x:c>
      <x:c r="E4996" s="123" t="n">
        <x:v>1</x:v>
      </x:c>
      <x:c r="F4996" s="122" t="str">
        <x:v>Responsable des relais</x:v>
      </x:c>
      <x:c r="G4996" s="122" t="str">
        <x:v>Ton chemin reste ouvert. Reviens si tu veux prendre cette charge.</x:v>
      </x:c>
      <x:c r="H4996" s="122" t="str">
        <x:v>Réponse au choix retenu ; les autres réponses ne sont pas jouées.</x:v>
      </x:c>
      <x:c r="I4996" s="122" t="str">
        <x:v>Lire les conditions V5 ; aucun objet ou PNJ supposé présent. Refuser ou différer suspend l’objectif au lieu de le déclarer réussi.</x:v>
      </x:c>
      <x:c r="J4996" s="122" t="str">
        <x:v>Campagne commune</x:v>
      </x:c>
      <x:c r="K4996" s="125" t="n">
        <x:v>11</x:v>
      </x:c>
    </x:row>
    <x:row r="4997" ht="44" customHeight="1">
      <x:c r="A4997" s="126" t="str">
        <x:v>D6-C-R2-M029-VARIANTE---01</x:v>
      </x:c>
      <x:c r="B4997" s="127" t="str">
        <x:v>D6-C-R2-M029</x:v>
      </x:c>
      <x:c r="C4997" s="127" t="str">
        <x:v>VARIANTE</x:v>
      </x:c>
      <x:c r="D4997" s="127" t="str">
        <x:v>-</x:v>
      </x:c>
      <x:c r="E4997" s="128" t="n">
        <x:v>1</x:v>
      </x:c>
      <x:c r="F4997" s="127" t="str">
        <x:v>Responsable des relais</x:v>
      </x:c>
      <x:c r="G4997" s="127" t="str">
        <x:v>Je confie le relais ailleurs pour le moment. Ta prochaine chasse peut partir sans cette fonction.</x:v>
      </x:c>
      <x:c r="H4997" s="127" t="str">
        <x:v>Réaction brève après constat réel ; remplace la ligne par défaut si elle en contredit le sens.</x:v>
      </x:c>
      <x:c r="I4997" s="127" t="str">
        <x:v>Priorité 1 : joueur diffère Adjutant</x:v>
      </x:c>
      <x:c r="J4997" s="127" t="str">
        <x:v>Campagne commune</x:v>
      </x:c>
      <x:c r="K4997" s="130" t="n">
        <x:v>16</x:v>
      </x:c>
    </x:row>
    <x:row r="4998" ht="74" customHeight="1">
      <x:c r="A4998" s="121" t="str">
        <x:v>D6-C-R2-M030-OUV---01</x:v>
      </x:c>
      <x:c r="B4998" s="122" t="str">
        <x:v>D6-C-R2-M030</x:v>
      </x:c>
      <x:c r="C4998" s="122" t="str">
        <x:v>OUV</x:v>
      </x:c>
      <x:c r="D4998" s="122" t="str">
        <x:v>-</x:v>
      </x:c>
      <x:c r="E4998" s="123" t="n">
        <x:v>1</x:v>
      </x:c>
      <x:c r="F4998" s="122" t="str">
        <x:v>Technicienne des Seuils</x:v>
      </x:c>
      <x:c r="G4998" s="122" t="str">
        <x:v>Ces balises ne répondent pas comme les autres. Je peux mesurer leur écart ; je ne connais pas encore ce qu’il y a derrière.</x:v>
      </x:c>
      <x:c r="H4998" s="122" t="str">
        <x:v>Le locuteur désigne l’appui ou l’objet présent ; laisse le déplacement se jouer.</x:v>
      </x:c>
      <x:c r="I4998" s="122" t="str">
        <x:v>Fonction Adjutant active ; vaisseau possédé ; dossier de seuil accessible. ; locuteur réellement présent ou retour effectué auprès de lui. Les scènes de résultat exigent le résultat observé correspondant.</x:v>
      </x:c>
      <x:c r="J4998" s="122" t="str">
        <x:v>Campagne commune</x:v>
      </x:c>
      <x:c r="K4998" s="125" t="n">
        <x:v>24</x:v>
      </x:c>
    </x:row>
    <x:row r="4999" ht="74" customHeight="1">
      <x:c r="A4999" s="126" t="str">
        <x:v>D6-C-R2-M030-SUCCES---01</x:v>
      </x:c>
      <x:c r="B4999" s="127" t="str">
        <x:v>D6-C-R2-M030</x:v>
      </x:c>
      <x:c r="C4999" s="127" t="str">
        <x:v>SUCCES</x:v>
      </x:c>
      <x:c r="D4999" s="127" t="str">
        <x:v>-</x:v>
      </x:c>
      <x:c r="E4999" s="128" t="n">
        <x:v>1</x:v>
      </x:c>
      <x:c r="F4999" s="127" t="str">
        <x:v>Technicienne des Seuils</x:v>
      </x:c>
      <x:c r="G4999" s="127" t="str">
        <x:v>Les essais concordent. Nous pouvons chercher les pièces du retour.</x:v>
      </x:c>
      <x:c r="H4999" s="127" t="str">
        <x:v>Le locuteur désigne l’appui ou l’objet présent ; laisse le déplacement se jouer.</x:v>
      </x:c>
      <x:c r="I4999" s="127" t="str">
        <x:v>Résultat correspondant effectivement constaté ; remplace ou supprime la ligne si choix de refus/différé/observation. Ne jamais jouer une victoire non acquise.</x:v>
      </x:c>
      <x:c r="J4999" s="127" t="str">
        <x:v>Campagne commune</x:v>
      </x:c>
      <x:c r="K4999" s="130" t="n">
        <x:v>10</x:v>
      </x:c>
    </x:row>
    <x:row r="5000" ht="44" customHeight="1">
      <x:c r="A5000" s="121" t="str">
        <x:v>D6-C-R2-M030-ECHEC---01</x:v>
      </x:c>
      <x:c r="B5000" s="122" t="str">
        <x:v>D6-C-R2-M030</x:v>
      </x:c>
      <x:c r="C5000" s="122" t="str">
        <x:v>ECHEC</x:v>
      </x:c>
      <x:c r="D5000" s="122" t="str">
        <x:v>-</x:v>
      </x:c>
      <x:c r="E5000" s="123" t="n">
        <x:v>1</x:v>
      </x:c>
      <x:c r="F5000" s="122" t="str">
        <x:v>Technicienne des Seuils</x:v>
      </x:c>
      <x:c r="G5000" s="122" t="str">
        <x:v>La mesure ne tient pas. Ferme l’essai ; nous n’en tirerons pas de certitude.</x:v>
      </x:c>
      <x:c r="H5000" s="122" t="str">
        <x:v>Retrait de l’appui dangereux ou suspension du geste ; aucun reset de l’état.</x:v>
      </x:c>
      <x:c r="I5000" s="122" t="str">
        <x:v>Échec ou blocage correspondant effectivement observé ; les dégâts, objets et positions persistent.</x:v>
      </x:c>
      <x:c r="J5000" s="122" t="str">
        <x:v>Campagne commune</x:v>
      </x:c>
      <x:c r="K5000" s="125" t="n">
        <x:v>14</x:v>
      </x:c>
    </x:row>
    <x:row r="5001" ht="44" customHeight="1">
      <x:c r="A5001" s="126" t="str">
        <x:v>D6-C-R2-M030-REPRISE---01</x:v>
      </x:c>
      <x:c r="B5001" s="127" t="str">
        <x:v>D6-C-R2-M030</x:v>
      </x:c>
      <x:c r="C5001" s="127" t="str">
        <x:v>REPRISE</x:v>
      </x:c>
      <x:c r="D5001" s="127" t="str">
        <x:v>-</x:v>
      </x:c>
      <x:c r="E5001" s="128" t="n">
        <x:v>1</x:v>
      </x:c>
      <x:c r="F5001" s="127" t="str">
        <x:v>Technicienne des Seuils</x:v>
      </x:c>
      <x:c r="G5001" s="127" t="str">
        <x:v>Le dernier relevé est conservé. Reprenons seulement le test interrompu.</x:v>
      </x:c>
      <x:c r="H5001" s="127" t="str">
        <x:v>Regard sur le dernier repère conservé ; attendre la main du joueur.</x:v>
      </x:c>
      <x:c r="I5001" s="127" t="str">
        <x:v>Réinteraction volontaire après interruption ; état de l’action conservé.</x:v>
      </x:c>
      <x:c r="J5001" s="127" t="str">
        <x:v>Campagne commune</x:v>
      </x:c>
      <x:c r="K5001" s="130" t="n">
        <x:v>10</x:v>
      </x:c>
    </x:row>
    <x:row r="5002" ht="44" customHeight="1">
      <x:c r="A5002" s="121" t="str">
        <x:v>D6-C-R2-M030-CHOIX-A-01</x:v>
      </x:c>
      <x:c r="B5002" s="122" t="str">
        <x:v>D6-C-R2-M030</x:v>
      </x:c>
      <x:c r="C5002" s="122" t="str">
        <x:v>CHOIX</x:v>
      </x:c>
      <x:c r="D5002" s="122" t="str">
        <x:v>A</x:v>
      </x:c>
      <x:c r="E5002" s="123" t="n">
        <x:v>1</x:v>
      </x:c>
      <x:c r="F5002" s="122" t="str">
        <x:v>Joueur</x:v>
      </x:c>
      <x:c r="G5002" s="122" t="str">
        <x:v>Nous éprouvons d’abord la stabilité.</x:v>
      </x:c>
      <x:c r="H5002" s="122" t="str">
        <x:v>Regarder la personne ou l’appui concerné ; intention, pas résultat.</x:v>
      </x:c>
      <x:c r="I5002" s="122" t="str">
        <x:v>Accès V5 et interlocuteur disponible ; possibilité réelle de l’approche choisie.</x:v>
      </x:c>
      <x:c r="J5002" s="122" t="str">
        <x:v>Campagne commune</x:v>
      </x:c>
      <x:c r="K5002" s="125" t="n">
        <x:v>5</x:v>
      </x:c>
    </x:row>
    <x:row r="5003" ht="44" customHeight="1">
      <x:c r="A5003" s="126" t="str">
        <x:v>D6-C-R2-M030-REPONSE-A-01</x:v>
      </x:c>
      <x:c r="B5003" s="127" t="str">
        <x:v>D6-C-R2-M030</x:v>
      </x:c>
      <x:c r="C5003" s="127" t="str">
        <x:v>REPONSE</x:v>
      </x:c>
      <x:c r="D5003" s="127" t="str">
        <x:v>A</x:v>
      </x:c>
      <x:c r="E5003" s="128" t="n">
        <x:v>1</x:v>
      </x:c>
      <x:c r="F5003" s="127" t="str">
        <x:v>Technicienne des Seuils</x:v>
      </x:c>
      <x:c r="G5003" s="127" t="str">
        <x:v>Place le repère dans son berceau. Nous regarderons s’il revient au même point.</x:v>
      </x:c>
      <x:c r="H5003" s="127" t="str">
        <x:v>Réponse au choix retenu ; les autres réponses ne sont pas jouées.</x:v>
      </x:c>
      <x:c r="I5003" s="127" t="str">
        <x:v>Accès V5 et interlocuteur disponible ; possibilité réelle de l’approche choisie.</x:v>
      </x:c>
      <x:c r="J5003" s="127" t="str">
        <x:v>Campagne commune</x:v>
      </x:c>
      <x:c r="K5003" s="130" t="n">
        <x:v>13</x:v>
      </x:c>
    </x:row>
    <x:row r="5004" ht="59" customHeight="1">
      <x:c r="A5004" s="121" t="str">
        <x:v>D6-C-R2-M030-CHOIX-B-01</x:v>
      </x:c>
      <x:c r="B5004" s="122" t="str">
        <x:v>D6-C-R2-M030</x:v>
      </x:c>
      <x:c r="C5004" s="122" t="str">
        <x:v>CHOIX</x:v>
      </x:c>
      <x:c r="D5004" s="122" t="str">
        <x:v>B</x:v>
      </x:c>
      <x:c r="E5004" s="123" t="n">
        <x:v>1</x:v>
      </x:c>
      <x:c r="F5004" s="122" t="str">
        <x:v>Joueur</x:v>
      </x:c>
      <x:c r="G5004" s="122" t="str">
        <x:v>Nous examinons d’abord l’alimentation.</x:v>
      </x:c>
      <x:c r="H5004" s="122" t="str">
        <x:v>Regarder la personne ou l’appui concerné ; intention, pas résultat.</x:v>
      </x:c>
      <x:c r="I5004" s="122" t="str">
        <x:v>Lire les conditions V5 ; aucun objet ou PNJ supposé présent. Refuser ou différer suspend l’objectif au lieu de le déclarer réussi.</x:v>
      </x:c>
      <x:c r="J5004" s="122" t="str">
        <x:v>Campagne commune</x:v>
      </x:c>
      <x:c r="K5004" s="125" t="n">
        <x:v>4</x:v>
      </x:c>
    </x:row>
    <x:row r="5005" ht="59" customHeight="1">
      <x:c r="A5005" s="126" t="str">
        <x:v>D6-C-R2-M030-REPONSE-B-01</x:v>
      </x:c>
      <x:c r="B5005" s="127" t="str">
        <x:v>D6-C-R2-M030</x:v>
      </x:c>
      <x:c r="C5005" s="127" t="str">
        <x:v>REPONSE</x:v>
      </x:c>
      <x:c r="D5005" s="127" t="str">
        <x:v>B</x:v>
      </x:c>
      <x:c r="E5005" s="128" t="n">
        <x:v>1</x:v>
      </x:c>
      <x:c r="F5005" s="127" t="str">
        <x:v>Technicienne des Seuils</x:v>
      </x:c>
      <x:c r="G5005" s="127" t="str">
        <x:v>Isole la pièce d’essai. Le passage restera fermé durant la mesure.</x:v>
      </x:c>
      <x:c r="H5005" s="127" t="str">
        <x:v>Réponse au choix retenu ; les autres réponses ne sont pas jouées.</x:v>
      </x:c>
      <x:c r="I5005" s="127" t="str">
        <x:v>Lire les conditions V5 ; aucun objet ou PNJ supposé présent. Refuser ou différer suspend l’objectif au lieu de le déclarer réussi.</x:v>
      </x:c>
      <x:c r="J5005" s="127" t="str">
        <x:v>Campagne commune</x:v>
      </x:c>
      <x:c r="K5005" s="130" t="n">
        <x:v>11</x:v>
      </x:c>
    </x:row>
    <x:row r="5006" ht="74" customHeight="1">
      <x:c r="A5006" s="121" t="str">
        <x:v>D6-C-R2-M031-OUV---01</x:v>
      </x:c>
      <x:c r="B5006" s="122" t="str">
        <x:v>D6-C-R2-M031</x:v>
      </x:c>
      <x:c r="C5006" s="122" t="str">
        <x:v>OUV</x:v>
      </x:c>
      <x:c r="D5006" s="122" t="str">
        <x:v>-</x:v>
      </x:c>
      <x:c r="E5006" s="123" t="n">
        <x:v>1</x:v>
      </x:c>
      <x:c r="F5006" s="122" t="str">
        <x:v>Technicienne des Seuils</x:v>
      </x:c>
      <x:c r="G5006" s="122" t="str">
        <x:v>Le passage exige trois pièces compatibles. Celle-ci est récupérable, si tu remets son support en état.</x:v>
      </x:c>
      <x:c r="H5006" s="122" t="str">
        <x:v>Le locuteur désigne l’appui ou l’objet présent ; laisse le déplacement se jouer.</x:v>
      </x:c>
      <x:c r="I5006" s="122" t="str">
        <x:v>R2-M030 commencée ; accès aux chantiers nécessaires obtenu. ; locuteur réellement présent ou retour effectué auprès de lui. Les scènes de résultat exigent le résultat observé correspondant.</x:v>
      </x:c>
      <x:c r="J5006" s="122" t="str">
        <x:v>Campagne commune</x:v>
      </x:c>
      <x:c r="K5006" s="125" t="n">
        <x:v>16</x:v>
      </x:c>
    </x:row>
    <x:row r="5007" ht="74" customHeight="1">
      <x:c r="A5007" s="126" t="str">
        <x:v>D6-C-R2-M031-SUCCES---01</x:v>
      </x:c>
      <x:c r="B5007" s="127" t="str">
        <x:v>D6-C-R2-M031</x:v>
      </x:c>
      <x:c r="C5007" s="127" t="str">
        <x:v>SUCCES</x:v>
      </x:c>
      <x:c r="D5007" s="127" t="str">
        <x:v>-</x:v>
      </x:c>
      <x:c r="E5007" s="128" t="n">
        <x:v>1</x:v>
      </x:c>
      <x:c r="F5007" s="127" t="str">
        <x:v>Technicienne des Seuils</x:v>
      </x:c>
      <x:c r="G5007" s="127" t="str">
        <x:v>Les pièces sont éprouvées et réunies. Il reste à les installer.</x:v>
      </x:c>
      <x:c r="H5007" s="127" t="str">
        <x:v>Le locuteur désigne l’appui ou l’objet présent ; laisse le déplacement se jouer.</x:v>
      </x:c>
      <x:c r="I5007" s="127" t="str">
        <x:v>Résultat correspondant effectivement constaté ; remplace ou supprime la ligne si choix de refus/différé/observation. Ne jamais jouer une victoire non acquise.</x:v>
      </x:c>
      <x:c r="J5007" s="127" t="str">
        <x:v>Campagne commune</x:v>
      </x:c>
      <x:c r="K5007" s="130" t="n">
        <x:v>11</x:v>
      </x:c>
    </x:row>
    <x:row r="5008" ht="44" customHeight="1">
      <x:c r="A5008" s="121" t="str">
        <x:v>D6-C-R2-M031-ECHEC---01</x:v>
      </x:c>
      <x:c r="B5008" s="122" t="str">
        <x:v>D6-C-R2-M031</x:v>
      </x:c>
      <x:c r="C5008" s="122" t="str">
        <x:v>ECHEC</x:v>
      </x:c>
      <x:c r="D5008" s="122" t="str">
        <x:v>-</x:v>
      </x:c>
      <x:c r="E5008" s="123" t="n">
        <x:v>1</x:v>
      </x:c>
      <x:c r="F5008" s="122" t="str">
        <x:v>Technicienne des Seuils</x:v>
      </x:c>
      <x:c r="G5008" s="122" t="str">
        <x:v>Le support prend du jeu. Cette pièce ne peut pas encore quitter le banc.</x:v>
      </x:c>
      <x:c r="H5008" s="122" t="str">
        <x:v>Retrait de l’appui dangereux ou suspension du geste ; aucun reset de l’état.</x:v>
      </x:c>
      <x:c r="I5008" s="122" t="str">
        <x:v>Échec ou blocage correspondant effectivement observé ; les dégâts, objets et positions persistent.</x:v>
      </x:c>
      <x:c r="J5008" s="122" t="str">
        <x:v>Campagne commune</x:v>
      </x:c>
      <x:c r="K5008" s="125" t="n">
        <x:v>14</x:v>
      </x:c>
    </x:row>
    <x:row r="5009" ht="44" customHeight="1">
      <x:c r="A5009" s="126" t="str">
        <x:v>D6-C-R2-M031-REPRISE---01</x:v>
      </x:c>
      <x:c r="B5009" s="127" t="str">
        <x:v>D6-C-R2-M031</x:v>
      </x:c>
      <x:c r="C5009" s="127" t="str">
        <x:v>REPRISE</x:v>
      </x:c>
      <x:c r="D5009" s="127" t="str">
        <x:v>-</x:v>
      </x:c>
      <x:c r="E5009" s="128" t="n">
        <x:v>1</x:v>
      </x:c>
      <x:c r="F5009" s="127" t="str">
        <x:v>Technicienne des Seuils</x:v>
      </x:c>
      <x:c r="G5009" s="127" t="str">
        <x:v>Deux pièces sont prêtes. Reprends la dernière sans recommencer leurs essais.</x:v>
      </x:c>
      <x:c r="H5009" s="127" t="str">
        <x:v>Regard sur le dernier repère conservé ; attendre la main du joueur.</x:v>
      </x:c>
      <x:c r="I5009" s="127" t="str">
        <x:v>Réinteraction volontaire après interruption ; état de l’action conservé.</x:v>
      </x:c>
      <x:c r="J5009" s="127" t="str">
        <x:v>Campagne commune</x:v>
      </x:c>
      <x:c r="K5009" s="130" t="n">
        <x:v>11</x:v>
      </x:c>
    </x:row>
    <x:row r="5010" ht="44" customHeight="1">
      <x:c r="A5010" s="121" t="str">
        <x:v>D6-C-R2-M031-CHOIX-A-01</x:v>
      </x:c>
      <x:c r="B5010" s="122" t="str">
        <x:v>D6-C-R2-M031</x:v>
      </x:c>
      <x:c r="C5010" s="122" t="str">
        <x:v>CHOIX</x:v>
      </x:c>
      <x:c r="D5010" s="122" t="str">
        <x:v>A</x:v>
      </x:c>
      <x:c r="E5010" s="123" t="n">
        <x:v>1</x:v>
      </x:c>
      <x:c r="F5010" s="122" t="str">
        <x:v>Joueur</x:v>
      </x:c>
      <x:c r="G5010" s="122" t="str">
        <x:v>Je répare la pièce disponible.</x:v>
      </x:c>
      <x:c r="H5010" s="122" t="str">
        <x:v>Regarder la personne ou l’appui concerné ; intention, pas résultat.</x:v>
      </x:c>
      <x:c r="I5010" s="122" t="str">
        <x:v>Accès V5 et interlocuteur disponible ; possibilité réelle de l’approche choisie.</x:v>
      </x:c>
      <x:c r="J5010" s="122" t="str">
        <x:v>Campagne commune</x:v>
      </x:c>
      <x:c r="K5010" s="125" t="n">
        <x:v>5</x:v>
      </x:c>
    </x:row>
    <x:row r="5011" ht="44" customHeight="1">
      <x:c r="A5011" s="126" t="str">
        <x:v>D6-C-R2-M031-REPONSE-A-01</x:v>
      </x:c>
      <x:c r="B5011" s="127" t="str">
        <x:v>D6-C-R2-M031</x:v>
      </x:c>
      <x:c r="C5011" s="127" t="str">
        <x:v>REPONSE</x:v>
      </x:c>
      <x:c r="D5011" s="127" t="str">
        <x:v>A</x:v>
      </x:c>
      <x:c r="E5011" s="128" t="n">
        <x:v>1</x:v>
      </x:c>
      <x:c r="F5011" s="127" t="str">
        <x:v>Technicienne des Seuils</x:v>
      </x:c>
      <x:c r="G5011" s="127" t="str">
        <x:v>Éprouve-la au banc avant de l’emporter à ton bord.</x:v>
      </x:c>
      <x:c r="H5011" s="127" t="str">
        <x:v>Réponse au choix retenu ; les autres réponses ne sont pas jouées.</x:v>
      </x:c>
      <x:c r="I5011" s="127" t="str">
        <x:v>Accès V5 et interlocuteur disponible ; possibilité réelle de l’approche choisie.</x:v>
      </x:c>
      <x:c r="J5011" s="127" t="str">
        <x:v>Campagne commune</x:v>
      </x:c>
      <x:c r="K5011" s="130" t="n">
        <x:v>9</x:v>
      </x:c>
    </x:row>
    <x:row r="5012" ht="59" customHeight="1">
      <x:c r="A5012" s="121" t="str">
        <x:v>D6-C-R2-M031-CHOIX-B-01</x:v>
      </x:c>
      <x:c r="B5012" s="122" t="str">
        <x:v>D6-C-R2-M031</x:v>
      </x:c>
      <x:c r="C5012" s="122" t="str">
        <x:v>CHOIX</x:v>
      </x:c>
      <x:c r="D5012" s="122" t="str">
        <x:v>B</x:v>
      </x:c>
      <x:c r="E5012" s="123" t="n">
        <x:v>1</x:v>
      </x:c>
      <x:c r="F5012" s="122" t="str">
        <x:v>Joueur</x:v>
      </x:c>
      <x:c r="G5012" s="122" t="str">
        <x:v>Je cherche une variante compatible.</x:v>
      </x:c>
      <x:c r="H5012" s="122" t="str">
        <x:v>Regarder la personne ou l’appui concerné ; intention, pas résultat.</x:v>
      </x:c>
      <x:c r="I5012" s="122" t="str">
        <x:v>Lire les conditions V5 ; aucun objet ou PNJ supposé présent. Refuser ou différer suspend l’objectif au lieu de le déclarer réussi.</x:v>
      </x:c>
      <x:c r="J5012" s="122" t="str">
        <x:v>Campagne commune</x:v>
      </x:c>
      <x:c r="K5012" s="125" t="n">
        <x:v>5</x:v>
      </x:c>
    </x:row>
    <x:row r="5013" ht="59" customHeight="1">
      <x:c r="A5013" s="126" t="str">
        <x:v>D6-C-R2-M031-REPONSE-B-01</x:v>
      </x:c>
      <x:c r="B5013" s="127" t="str">
        <x:v>D6-C-R2-M031</x:v>
      </x:c>
      <x:c r="C5013" s="127" t="str">
        <x:v>REPONSE</x:v>
      </x:c>
      <x:c r="D5013" s="127" t="str">
        <x:v>B</x:v>
      </x:c>
      <x:c r="E5013" s="128" t="n">
        <x:v>1</x:v>
      </x:c>
      <x:c r="F5013" s="127" t="str">
        <x:v>Technicienne des Seuils</x:v>
      </x:c>
      <x:c r="G5013" s="127" t="str">
        <x:v>Vérifie ses attaches. Une pièce neuve ne convient pas forcément à cette coque.</x:v>
      </x:c>
      <x:c r="H5013" s="127" t="str">
        <x:v>Réponse au choix retenu ; les autres réponses ne sont pas jouées.</x:v>
      </x:c>
      <x:c r="I5013" s="127" t="str">
        <x:v>Lire les conditions V5 ; aucun objet ou PNJ supposé présent. Refuser ou différer suspend l’objectif au lieu de le déclarer réussi.</x:v>
      </x:c>
      <x:c r="J5013" s="127" t="str">
        <x:v>Campagne commune</x:v>
      </x:c>
      <x:c r="K5013" s="130" t="n">
        <x:v>13</x:v>
      </x:c>
    </x:row>
    <x:row r="5014" ht="104" customHeight="1">
      <x:c r="A5014" s="121" t="str">
        <x:v>D6-C-R2-M032-OUV---01</x:v>
      </x:c>
      <x:c r="B5014" s="122" t="str">
        <x:v>D6-C-R2-M032</x:v>
      </x:c>
      <x:c r="C5014" s="122" t="str">
        <x:v>OUV</x:v>
      </x:c>
      <x:c r="D5014" s="122" t="str">
        <x:v>-</x:v>
      </x:c>
      <x:c r="E5014" s="123" t="n">
        <x:v>1</x:v>
      </x:c>
      <x:c r="F5014" s="122" t="str">
        <x:v>Technicienne des Seuils</x:v>
      </x:c>
      <x:c r="G5014" s="122" t="str">
        <x:v>Nous avons les composants. Monte le module, puis nous éprouverons le retour sans personne dans le passage.</x:v>
      </x:c>
      <x:c r="H5014" s="122" t="str">
        <x:v>Le locuteur désigne l’appui ou l’objet présent ; laisse le déplacement se jouer.</x:v>
      </x:c>
      <x:c r="I5014" s="122" t="str">
        <x:v>Adjutant joueur actif ; R2-M030–031 réussies ; composants vérifiés ; vaisseau possédé ; quête commune en phase finale d’installation. ; locuteur réellement présent ou retour effectué auprès de lui. Les scènes de résultat exigent le résultat observé correspondant.</x:v>
      </x:c>
      <x:c r="J5014" s="122" t="str">
        <x:v>Campagne commune</x:v>
      </x:c>
      <x:c r="K5014" s="125" t="n">
        <x:v>17</x:v>
      </x:c>
    </x:row>
    <x:row r="5015" ht="74" customHeight="1">
      <x:c r="A5015" s="126" t="str">
        <x:v>D6-C-R2-M032-SUCCES---01</x:v>
      </x:c>
      <x:c r="B5015" s="127" t="str">
        <x:v>D6-C-R2-M032</x:v>
      </x:c>
      <x:c r="C5015" s="127" t="str">
        <x:v>SUCCES</x:v>
      </x:c>
      <x:c r="D5015" s="127" t="str">
        <x:v>-</x:v>
      </x:c>
      <x:c r="E5015" s="128" t="n">
        <x:v>1</x:v>
      </x:c>
      <x:c r="F5015" s="127" t="str">
        <x:v>Technicienne des Seuils</x:v>
      </x:c>
      <x:c r="G5015" s="127" t="str">
        <x:v>Le test à vide est revenu. L’installation est achevée ; la quête du seuil aussi.</x:v>
      </x:c>
      <x:c r="H5015" s="127" t="str">
        <x:v>Le locuteur désigne l’appui ou l’objet présent ; laisse le déplacement se jouer.</x:v>
      </x:c>
      <x:c r="I5015" s="127" t="str">
        <x:v>Résultat correspondant effectivement constaté ; remplace ou supprime la ligne si choix de refus/différé/observation. Ne jamais jouer une victoire non acquise.</x:v>
      </x:c>
      <x:c r="J5015" s="127" t="str">
        <x:v>Campagne commune</x:v>
      </x:c>
      <x:c r="K5015" s="130" t="n">
        <x:v>15</x:v>
      </x:c>
    </x:row>
    <x:row r="5016" ht="44" customHeight="1">
      <x:c r="A5016" s="121" t="str">
        <x:v>D6-C-R2-M032-ECHEC---01</x:v>
      </x:c>
      <x:c r="B5016" s="122" t="str">
        <x:v>D6-C-R2-M032</x:v>
      </x:c>
      <x:c r="C5016" s="122" t="str">
        <x:v>ECHEC</x:v>
      </x:c>
      <x:c r="D5016" s="122" t="str">
        <x:v>-</x:v>
      </x:c>
      <x:c r="E5016" s="123" t="n">
        <x:v>1</x:v>
      </x:c>
      <x:c r="F5016" s="122" t="str">
        <x:v>Technicienne des Seuils</x:v>
      </x:c>
      <x:c r="G5016" s="122" t="str">
        <x:v>Le support bouge encore. Aucun départ vivant tant que l’essai ne tient pas.</x:v>
      </x:c>
      <x:c r="H5016" s="122" t="str">
        <x:v>Retrait de l’appui dangereux ou suspension du geste ; aucun reset de l’état.</x:v>
      </x:c>
      <x:c r="I5016" s="122" t="str">
        <x:v>Échec ou blocage correspondant effectivement observé ; les dégâts, objets et positions persistent.</x:v>
      </x:c>
      <x:c r="J5016" s="122" t="str">
        <x:v>Campagne commune</x:v>
      </x:c>
      <x:c r="K5016" s="125" t="n">
        <x:v>13</x:v>
      </x:c>
    </x:row>
    <x:row r="5017" ht="44" customHeight="1">
      <x:c r="A5017" s="126" t="str">
        <x:v>D6-C-R2-M032-REPRISE---01</x:v>
      </x:c>
      <x:c r="B5017" s="127" t="str">
        <x:v>D6-C-R2-M032</x:v>
      </x:c>
      <x:c r="C5017" s="127" t="str">
        <x:v>REPRISE</x:v>
      </x:c>
      <x:c r="D5017" s="127" t="str">
        <x:v>-</x:v>
      </x:c>
      <x:c r="E5017" s="128" t="n">
        <x:v>1</x:v>
      </x:c>
      <x:c r="F5017" s="127" t="str">
        <x:v>Technicienne des Seuils</x:v>
      </x:c>
      <x:c r="G5017" s="127" t="str">
        <x:v>Le module est fixé. Il reste le test de retour, pas une seconde installation.</x:v>
      </x:c>
      <x:c r="H5017" s="127" t="str">
        <x:v>Regard sur le dernier repère conservé ; attendre la main du joueur.</x:v>
      </x:c>
      <x:c r="I5017" s="127" t="str">
        <x:v>Réinteraction volontaire après interruption ; état de l’action conservé.</x:v>
      </x:c>
      <x:c r="J5017" s="127" t="str">
        <x:v>Campagne commune</x:v>
      </x:c>
      <x:c r="K5017" s="130" t="n">
        <x:v>14</x:v>
      </x:c>
    </x:row>
    <x:row r="5018" ht="44" customHeight="1">
      <x:c r="A5018" s="121" t="str">
        <x:v>D6-C-R2-M032-CHOIX-A-01</x:v>
      </x:c>
      <x:c r="B5018" s="122" t="str">
        <x:v>D6-C-R2-M032</x:v>
      </x:c>
      <x:c r="C5018" s="122" t="str">
        <x:v>CHOIX</x:v>
      </x:c>
      <x:c r="D5018" s="122" t="str">
        <x:v>A</x:v>
      </x:c>
      <x:c r="E5018" s="123" t="n">
        <x:v>1</x:v>
      </x:c>
      <x:c r="F5018" s="122" t="str">
        <x:v>Joueur</x:v>
      </x:c>
      <x:c r="G5018" s="122" t="str">
        <x:v>Je privilégie la stabilité.</x:v>
      </x:c>
      <x:c r="H5018" s="122" t="str">
        <x:v>Regarder la personne ou l’appui concerné ; intention, pas résultat.</x:v>
      </x:c>
      <x:c r="I5018" s="122" t="str">
        <x:v>Accès V5 et interlocuteur disponible ; possibilité réelle de l’approche choisie.</x:v>
      </x:c>
      <x:c r="J5018" s="122" t="str">
        <x:v>Campagne commune</x:v>
      </x:c>
      <x:c r="K5018" s="125" t="n">
        <x:v>4</x:v>
      </x:c>
    </x:row>
    <x:row r="5019" ht="44" customHeight="1">
      <x:c r="A5019" s="126" t="str">
        <x:v>D6-C-R2-M032-REPONSE-A-01</x:v>
      </x:c>
      <x:c r="B5019" s="127" t="str">
        <x:v>D6-C-R2-M032</x:v>
      </x:c>
      <x:c r="C5019" s="127" t="str">
        <x:v>REPONSE</x:v>
      </x:c>
      <x:c r="D5019" s="127" t="str">
        <x:v>A</x:v>
      </x:c>
      <x:c r="E5019" s="128" t="n">
        <x:v>1</x:v>
      </x:c>
      <x:c r="F5019" s="127" t="str">
        <x:v>Technicienne des Seuils</x:v>
      </x:c>
      <x:c r="G5019" s="127" t="str">
        <x:v>Garde cette marge durant l’essai. Nous ajusterons le reste après le retour.</x:v>
      </x:c>
      <x:c r="H5019" s="127" t="str">
        <x:v>Réponse au choix retenu ; les autres réponses ne sont pas jouées.</x:v>
      </x:c>
      <x:c r="I5019" s="127" t="str">
        <x:v>Accès V5 et interlocuteur disponible ; possibilité réelle de l’approche choisie.</x:v>
      </x:c>
      <x:c r="J5019" s="127" t="str">
        <x:v>Campagne commune</x:v>
      </x:c>
      <x:c r="K5019" s="130" t="n">
        <x:v>12</x:v>
      </x:c>
    </x:row>
    <x:row r="5020" ht="59" customHeight="1">
      <x:c r="A5020" s="121" t="str">
        <x:v>D6-C-R2-M032-CHOIX-B-01</x:v>
      </x:c>
      <x:c r="B5020" s="122" t="str">
        <x:v>D6-C-R2-M032</x:v>
      </x:c>
      <x:c r="C5020" s="122" t="str">
        <x:v>CHOIX</x:v>
      </x:c>
      <x:c r="D5020" s="122" t="str">
        <x:v>B</x:v>
      </x:c>
      <x:c r="E5020" s="123" t="n">
        <x:v>1</x:v>
      </x:c>
      <x:c r="F5020" s="122" t="str">
        <x:v>Joueur</x:v>
      </x:c>
      <x:c r="G5020" s="122" t="str">
        <x:v>Je prépare une fenêtre plus courte.</x:v>
      </x:c>
      <x:c r="H5020" s="122" t="str">
        <x:v>Regarder la personne ou l’appui concerné ; intention, pas résultat.</x:v>
      </x:c>
      <x:c r="I5020" s="122" t="str">
        <x:v>Lire les conditions V5 ; aucun objet ou PNJ supposé présent. Refuser ou différer suspend l’objectif au lieu de le déclarer réussi.</x:v>
      </x:c>
      <x:c r="J5020" s="122" t="str">
        <x:v>Campagne commune</x:v>
      </x:c>
      <x:c r="K5020" s="125" t="n">
        <x:v>6</x:v>
      </x:c>
    </x:row>
    <x:row r="5021" ht="59" customHeight="1">
      <x:c r="A5021" s="126" t="str">
        <x:v>D6-C-R2-M032-REPONSE-B-01</x:v>
      </x:c>
      <x:c r="B5021" s="127" t="str">
        <x:v>D6-C-R2-M032</x:v>
      </x:c>
      <x:c r="C5021" s="127" t="str">
        <x:v>REPONSE</x:v>
      </x:c>
      <x:c r="D5021" s="127" t="str">
        <x:v>B</x:v>
      </x:c>
      <x:c r="E5021" s="128" t="n">
        <x:v>1</x:v>
      </x:c>
      <x:c r="F5021" s="127" t="str">
        <x:v>Technicienne des Seuils</x:v>
      </x:c>
      <x:c r="G5021" s="127" t="str">
        <x:v>Le trajet sera bref. La réserve de retour reste séparée du reste.</x:v>
      </x:c>
      <x:c r="H5021" s="127" t="str">
        <x:v>Réponse au choix retenu ; les autres réponses ne sont pas jouées.</x:v>
      </x:c>
      <x:c r="I5021" s="127" t="str">
        <x:v>Lire les conditions V5 ; aucun objet ou PNJ supposé présent. Refuser ou différer suspend l’objectif au lieu de le déclarer réussi.</x:v>
      </x:c>
      <x:c r="J5021" s="127" t="str">
        <x:v>Campagne commune</x:v>
      </x:c>
      <x:c r="K5021" s="130" t="n">
        <x:v>12</x:v>
      </x:c>
    </x:row>
    <x:row r="5022" ht="44" customHeight="1">
      <x:c r="A5022" s="121" t="str">
        <x:v>D6-C-R2-M032-VARIANTE---01</x:v>
      </x:c>
      <x:c r="B5022" s="122" t="str">
        <x:v>D6-C-R2-M032</x:v>
      </x:c>
      <x:c r="C5022" s="122" t="str">
        <x:v>VARIANTE</x:v>
      </x:c>
      <x:c r="D5022" s="122" t="str">
        <x:v>-</x:v>
      </x:c>
      <x:c r="E5022" s="123" t="n">
        <x:v>1</x:v>
      </x:c>
      <x:c r="F5022" s="122" t="str">
        <x:v>Technicienne des Seuils</x:v>
      </x:c>
      <x:c r="G5022" s="122" t="str">
        <x:v>Le montage est achevé. Le passage attend encore le résultat de son essai.</x:v>
      </x:c>
      <x:c r="H5022" s="122" t="str">
        <x:v>Réaction brève après constat réel ; remplace la ligne par défaut si elle en contredit le sens.</x:v>
      </x:c>
      <x:c r="I5022" s="122" t="str">
        <x:v>Priorité 1 : composants montés ; test à vide non réussi</x:v>
      </x:c>
      <x:c r="J5022" s="122" t="str">
        <x:v>Campagne commune</x:v>
      </x:c>
      <x:c r="K5022" s="125" t="n">
        <x:v>13</x:v>
      </x:c>
    </x:row>
    <x:row r="5023" ht="224" customHeight="1">
      <x:c r="A5023" s="126" t="str">
        <x:v>D6-C-R2-M033-OUV---01</x:v>
      </x:c>
      <x:c r="B5023" s="127" t="str">
        <x:v>D6-C-R2-M033</x:v>
      </x:c>
      <x:c r="C5023" s="127" t="str">
        <x:v>OUV</x:v>
      </x:c>
      <x:c r="D5023" s="127" t="str">
        <x:v>-</x:v>
      </x:c>
      <x:c r="E5023" s="128" t="n">
        <x:v>1</x:v>
      </x:c>
      <x:c r="F5023" s="127" t="str">
        <x:v>Joueur</x:v>
      </x:c>
      <x:c r="G5023" s="127" t="str">
        <x:v>Le repère est posé de l’autre côté. Avant d’aller plus loin, je vérifie que je peux le rejoindre.</x:v>
      </x:c>
      <x:c r="H5023" s="127" t="str">
        <x:v>Regard vers le repère nommé ; bref arrêt de la pensée pendant le mouvement.</x:v>
      </x:c>
      <x:c r="I5023"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Cinq conditions Warp vraies ; expédition facultative choisie explicitement. ; locuteur réellement présent ou retour effectué auprès de lui. Les scènes de résultat exigent le résultat observé correspondant.</x:v>
      </x:c>
      <x:c r="J5023" s="127" t="str">
        <x:v>Campagne commune</x:v>
      </x:c>
      <x:c r="K5023" s="130" t="n">
        <x:v>18</x:v>
      </x:c>
    </x:row>
    <x:row r="5024" ht="74" customHeight="1">
      <x:c r="A5024" s="121" t="str">
        <x:v>D6-C-R2-M033-SUCCES---01</x:v>
      </x:c>
      <x:c r="B5024" s="122" t="str">
        <x:v>D6-C-R2-M033</x:v>
      </x:c>
      <x:c r="C5024" s="122" t="str">
        <x:v>SUCCES</x:v>
      </x:c>
      <x:c r="D5024" s="122" t="str">
        <x:v>-</x:v>
      </x:c>
      <x:c r="E5024" s="123" t="n">
        <x:v>1</x:v>
      </x:c>
      <x:c r="F5024" s="122" t="str">
        <x:v>Joueur</x:v>
      </x:c>
      <x:c r="G5024" s="122" t="str">
        <x:v>Je suis revenu par le repère préparé. Je garde seulement ce que j’ai réellement rapporté.</x:v>
      </x:c>
      <x:c r="H5024" s="122" t="str">
        <x:v>Regard vers le repère nommé ; bref arrêt de la pensée pendant le mouvement.</x:v>
      </x:c>
      <x:c r="I5024" s="122" t="str">
        <x:v>Résultat correspondant effectivement constaté ; remplace ou supprime la ligne si choix de refus/différé/observation. Ne jamais jouer une victoire non acquise.</x:v>
      </x:c>
      <x:c r="J5024" s="122" t="str">
        <x:v>Campagne commune</x:v>
      </x:c>
      <x:c r="K5024" s="125" t="n">
        <x:v>15</x:v>
      </x:c>
    </x:row>
    <x:row r="5025" ht="44" customHeight="1">
      <x:c r="A5025" s="126" t="str">
        <x:v>D6-C-R2-M033-ECHEC---01</x:v>
      </x:c>
      <x:c r="B5025" s="127" t="str">
        <x:v>D6-C-R2-M033</x:v>
      </x:c>
      <x:c r="C5025" s="127" t="str">
        <x:v>ECHEC</x:v>
      </x:c>
      <x:c r="D5025" s="127" t="str">
        <x:v>-</x:v>
      </x:c>
      <x:c r="E5025" s="128" t="n">
        <x:v>1</x:v>
      </x:c>
      <x:c r="F5025" s="127" t="str">
        <x:v>Joueur</x:v>
      </x:c>
      <x:c r="G5025" s="127" t="str">
        <x:v>L’accès bas se ferme. Le passage de retour reste au-dessus.</x:v>
      </x:c>
      <x:c r="H5025" s="127" t="str">
        <x:v>Retrait de l’appui dangereux ou suspension du geste ; aucun reset de l’état.</x:v>
      </x:c>
      <x:c r="I5025" s="127" t="str">
        <x:v>Échec ou blocage correspondant effectivement observé ; les dégâts, objets et positions persistent.</x:v>
      </x:c>
      <x:c r="J5025" s="127" t="str">
        <x:v>Campagne commune</x:v>
      </x:c>
      <x:c r="K5025" s="130" t="n">
        <x:v>10</x:v>
      </x:c>
    </x:row>
    <x:row r="5026" ht="44" customHeight="1">
      <x:c r="A5026" s="121" t="str">
        <x:v>D6-C-R2-M033-REPRISE---01</x:v>
      </x:c>
      <x:c r="B5026" s="122" t="str">
        <x:v>D6-C-R2-M033</x:v>
      </x:c>
      <x:c r="C5026" s="122" t="str">
        <x:v>REPRISE</x:v>
      </x:c>
      <x:c r="D5026" s="122" t="str">
        <x:v>-</x:v>
      </x:c>
      <x:c r="E5026" s="123" t="n">
        <x:v>1</x:v>
      </x:c>
      <x:c r="F5026" s="122" t="str">
        <x:v>Joueur</x:v>
      </x:c>
      <x:c r="G5026" s="122" t="str">
        <x:v>Je retrouve mon propre repère. Les observations déjà faites sont conservées.</x:v>
      </x:c>
      <x:c r="H5026" s="122" t="str">
        <x:v>Regard sur le dernier repère conservé ; attendre la main du joueur.</x:v>
      </x:c>
      <x:c r="I5026" s="122" t="str">
        <x:v>Réinteraction volontaire après interruption ; état de l’action conservé.</x:v>
      </x:c>
      <x:c r="J5026" s="122" t="str">
        <x:v>Campagne commune</x:v>
      </x:c>
      <x:c r="K5026" s="125" t="n">
        <x:v>11</x:v>
      </x:c>
    </x:row>
    <x:row r="5027" ht="44" customHeight="1">
      <x:c r="A5027" s="126" t="str">
        <x:v>D6-C-R2-M033-CHOIX-A-01</x:v>
      </x:c>
      <x:c r="B5027" s="127" t="str">
        <x:v>D6-C-R2-M033</x:v>
      </x:c>
      <x:c r="C5027" s="127" t="str">
        <x:v>CHOIX</x:v>
      </x:c>
      <x:c r="D5027" s="127" t="str">
        <x:v>A</x:v>
      </x:c>
      <x:c r="E5027" s="128" t="n">
        <x:v>1</x:v>
      </x:c>
      <x:c r="F5027" s="127" t="str">
        <x:v>Joueur</x:v>
      </x:c>
      <x:c r="G5027" s="127" t="str">
        <x:v>J’observe l’alcôve.</x:v>
      </x:c>
      <x:c r="H5027" s="127" t="str">
        <x:v>Regarder la personne ou l’appui concerné ; intention, pas résultat.</x:v>
      </x:c>
      <x:c r="I5027" s="127" t="str">
        <x:v>Accès V5 et interlocuteur disponible ; possibilité réelle de l’approche choisie.</x:v>
      </x:c>
      <x:c r="J5027" s="127" t="str">
        <x:v>Campagne commune</x:v>
      </x:c>
      <x:c r="K5027" s="130" t="n">
        <x:v>2</x:v>
      </x:c>
    </x:row>
    <x:row r="5028" ht="44" customHeight="1">
      <x:c r="A5028" s="121" t="str">
        <x:v>D6-C-R2-M033-REPONSE-A-01</x:v>
      </x:c>
      <x:c r="B5028" s="122" t="str">
        <x:v>D6-C-R2-M033</x:v>
      </x:c>
      <x:c r="C5028" s="122" t="str">
        <x:v>REPONSE</x:v>
      </x:c>
      <x:c r="D5028" s="122" t="str">
        <x:v>A</x:v>
      </x:c>
      <x:c r="E5028" s="123" t="n">
        <x:v>1</x:v>
      </x:c>
      <x:c r="F5028" s="122" t="str">
        <x:v>Joueur</x:v>
      </x:c>
      <x:c r="G5028" s="122" t="str">
        <x:v>Je garde assez de marge pour revenir avec ce seul relevé.</x:v>
      </x:c>
      <x:c r="H5028" s="122" t="str">
        <x:v>Réponse au choix retenu ; les autres réponses ne sont pas jouées.</x:v>
      </x:c>
      <x:c r="I5028" s="122" t="str">
        <x:v>Accès V5 et interlocuteur disponible ; possibilité réelle de l’approche choisie.</x:v>
      </x:c>
      <x:c r="J5028" s="122" t="str">
        <x:v>Campagne commune</x:v>
      </x:c>
      <x:c r="K5028" s="125" t="n">
        <x:v>11</x:v>
      </x:c>
    </x:row>
    <x:row r="5029" ht="59" customHeight="1">
      <x:c r="A5029" s="126" t="str">
        <x:v>D6-C-R2-M033-CHOIX-B-01</x:v>
      </x:c>
      <x:c r="B5029" s="127" t="str">
        <x:v>D6-C-R2-M033</x:v>
      </x:c>
      <x:c r="C5029" s="127" t="str">
        <x:v>CHOIX</x:v>
      </x:c>
      <x:c r="D5029" s="127" t="str">
        <x:v>B</x:v>
      </x:c>
      <x:c r="E5029" s="128" t="n">
        <x:v>1</x:v>
      </x:c>
      <x:c r="F5029" s="127" t="str">
        <x:v>Joueur</x:v>
      </x:c>
      <x:c r="G5029" s="127" t="str">
        <x:v>Je rentre maintenant.</x:v>
      </x:c>
      <x:c r="H5029" s="127" t="str">
        <x:v>Regarder la personne ou l’appui concerné ; intention, pas résultat.</x:v>
      </x:c>
      <x:c r="I5029" s="127" t="str">
        <x:v>Lire les conditions V5 ; aucun objet ou PNJ supposé présent. Refuser ou différer suspend l’objectif au lieu de le déclarer réussi.</x:v>
      </x:c>
      <x:c r="J5029" s="127" t="str">
        <x:v>Campagne commune</x:v>
      </x:c>
      <x:c r="K5029" s="130" t="n">
        <x:v>3</x:v>
      </x:c>
    </x:row>
    <x:row r="5030" ht="59" customHeight="1">
      <x:c r="A5030" s="121" t="str">
        <x:v>D6-C-R2-M033-REPONSE-B-01</x:v>
      </x:c>
      <x:c r="B5030" s="122" t="str">
        <x:v>D6-C-R2-M033</x:v>
      </x:c>
      <x:c r="C5030" s="122" t="str">
        <x:v>REPONSE</x:v>
      </x:c>
      <x:c r="D5030" s="122" t="str">
        <x:v>B</x:v>
      </x:c>
      <x:c r="E5030" s="123" t="n">
        <x:v>1</x:v>
      </x:c>
      <x:c r="F5030" s="122" t="str">
        <x:v>Joueur</x:v>
      </x:c>
      <x:c r="G5030" s="122" t="str">
        <x:v>La traversée m’a déjà montré ce que je voulais éprouver.</x:v>
      </x:c>
      <x:c r="H5030" s="122" t="str">
        <x:v>Réponse au choix retenu ; les autres réponses ne sont pas jouées.</x:v>
      </x:c>
      <x:c r="I5030" s="122" t="str">
        <x:v>Lire les conditions V5 ; aucun objet ou PNJ supposé présent. Refuser ou différer suspend l’objectif au lieu de le déclarer réussi.</x:v>
      </x:c>
      <x:c r="J5030" s="122" t="str">
        <x:v>Campagne commune</x:v>
      </x:c>
      <x:c r="K5030" s="125" t="n">
        <x:v>10</x:v>
      </x:c>
    </x:row>
    <x:row r="5031" ht="44" customHeight="1">
      <x:c r="A5031" s="126" t="str">
        <x:v>D6-C-R2-M033-VARIANTE---01</x:v>
      </x:c>
      <x:c r="B5031" s="127" t="str">
        <x:v>D6-C-R2-M033</x:v>
      </x:c>
      <x:c r="C5031" s="127" t="str">
        <x:v>VARIANTE</x:v>
      </x:c>
      <x:c r="D5031" s="127" t="str">
        <x:v>-</x:v>
      </x:c>
      <x:c r="E5031" s="128" t="n">
        <x:v>1</x:v>
      </x:c>
      <x:c r="F5031" s="127" t="str">
        <x:v>Joueur</x:v>
      </x:c>
      <x:c r="G5031" s="127" t="str">
        <x:v>Mon rôle a changé là-bas. Le repère que j’ai engagé tient encore mon retour.</x:v>
      </x:c>
      <x:c r="H5031" s="127" t="str">
        <x:v>Réaction brève après constat réel ; remplace la ligne par défaut si elle en contredit le sens.</x:v>
      </x:c>
      <x:c r="I5031" s="127" t="str">
        <x:v>Priorité 1 : voyage engagé ; retour réservé ; fonction Adjutant retirée depuis le départ</x:v>
      </x:c>
      <x:c r="J5031" s="127" t="str">
        <x:v>Campagne commune</x:v>
      </x:c>
      <x:c r="K5031" s="130" t="n">
        <x:v>14</x:v>
      </x:c>
    </x:row>
    <x:row r="5032" ht="89" customHeight="1">
      <x:c r="A5032" s="121" t="str">
        <x:v>D6-C-R2-M034-OUV---01</x:v>
      </x:c>
      <x:c r="B5032" s="122" t="str">
        <x:v>D6-C-R2-M034</x:v>
      </x:c>
      <x:c r="C5032" s="122" t="str">
        <x:v>OUV</x:v>
      </x:c>
      <x:c r="D5032" s="122" t="str">
        <x:v>-</x:v>
      </x:c>
      <x:c r="E5032" s="123" t="n">
        <x:v>1</x:v>
      </x:c>
      <x:c r="F5032" s="122" t="str">
        <x:v>Responsable du quai</x:v>
      </x:c>
      <x:c r="G5032" s="122" t="str">
        <x:v>Trois routes sont disponibles. Une proie suivie, une zone à reconnaître, un relais qui demande de l’aide.</x:v>
      </x:c>
      <x:c r="H5032" s="122" t="str">
        <x:v>Le locuteur désigne l’appui ou l’objet présent ; laisse le déplacement se jouer.</x:v>
      </x:c>
      <x:c r="I5032" s="122" t="str">
        <x:v>R2-M024 résolue et accès galactiques nécessaires ; aucune mission Warp exigée. ; locuteur réellement présent ou retour effectué auprès de lui. Les scènes de résultat exigent le résultat observé correspondant.</x:v>
      </x:c>
      <x:c r="J5032" s="122" t="str">
        <x:v>Campagne commune</x:v>
      </x:c>
      <x:c r="K5032" s="125" t="n">
        <x:v>17</x:v>
      </x:c>
    </x:row>
    <x:row r="5033" ht="74" customHeight="1">
      <x:c r="A5033" s="126" t="str">
        <x:v>D6-C-R2-M034-SUCCES---01</x:v>
      </x:c>
      <x:c r="B5033" s="127" t="str">
        <x:v>D6-C-R2-M034</x:v>
      </x:c>
      <x:c r="C5033" s="127" t="str">
        <x:v>SUCCES</x:v>
      </x:c>
      <x:c r="D5033" s="127" t="str">
        <x:v>-</x:v>
      </x:c>
      <x:c r="E5033" s="128" t="n">
        <x:v>1</x:v>
      </x:c>
      <x:c r="F5033" s="127" t="str">
        <x:v>Responsable du quai</x:v>
      </x:c>
      <x:c r="G5033" s="127" t="str">
        <x:v>Ton chargement correspond à la route choisie. Le quai est libre.</x:v>
      </x:c>
      <x:c r="H5033" s="127" t="str">
        <x:v>Le locuteur désigne l’appui ou l’objet présent ; laisse le déplacement se jouer.</x:v>
      </x:c>
      <x:c r="I5033" s="127" t="str">
        <x:v>Résultat correspondant effectivement constaté ; remplace ou supprime la ligne si choix de refus/différé/observation. Ne jamais jouer une victoire non acquise.</x:v>
      </x:c>
      <x:c r="J5033" s="127" t="str">
        <x:v>Campagne commune</x:v>
      </x:c>
      <x:c r="K5033" s="130" t="n">
        <x:v>11</x:v>
      </x:c>
    </x:row>
    <x:row r="5034" ht="44" customHeight="1">
      <x:c r="A5034" s="121" t="str">
        <x:v>D6-C-R2-M034-ECHEC---01</x:v>
      </x:c>
      <x:c r="B5034" s="122" t="str">
        <x:v>D6-C-R2-M034</x:v>
      </x:c>
      <x:c r="C5034" s="122" t="str">
        <x:v>ECHEC</x:v>
      </x:c>
      <x:c r="D5034" s="122" t="str">
        <x:v>-</x:v>
      </x:c>
      <x:c r="E5034" s="123" t="n">
        <x:v>1</x:v>
      </x:c>
      <x:c r="F5034" s="122" t="str">
        <x:v>Responsable du quai</x:v>
      </x:c>
      <x:c r="G5034" s="122" t="str">
        <x:v>Il manque encore un élément de la préparation. Le départ attend.</x:v>
      </x:c>
      <x:c r="H5034" s="122" t="str">
        <x:v>Retrait de l’appui dangereux ou suspension du geste ; aucun reset de l’état.</x:v>
      </x:c>
      <x:c r="I5034" s="122" t="str">
        <x:v>Échec ou blocage correspondant effectivement observé ; les dégâts, objets et positions persistent.</x:v>
      </x:c>
      <x:c r="J5034" s="122" t="str">
        <x:v>Campagne commune</x:v>
      </x:c>
      <x:c r="K5034" s="125" t="n">
        <x:v>11</x:v>
      </x:c>
    </x:row>
    <x:row r="5035" ht="44" customHeight="1">
      <x:c r="A5035" s="126" t="str">
        <x:v>D6-C-R2-M034-REPRISE---01</x:v>
      </x:c>
      <x:c r="B5035" s="127" t="str">
        <x:v>D6-C-R2-M034</x:v>
      </x:c>
      <x:c r="C5035" s="127" t="str">
        <x:v>REPRISE</x:v>
      </x:c>
      <x:c r="D5035" s="127" t="str">
        <x:v>-</x:v>
      </x:c>
      <x:c r="E5035" s="128" t="n">
        <x:v>1</x:v>
      </x:c>
      <x:c r="F5035" s="127" t="str">
        <x:v>Responsable du quai</x:v>
      </x:c>
      <x:c r="G5035" s="127" t="str">
        <x:v>La route est choisie. Termine les contenants restés ouverts.</x:v>
      </x:c>
      <x:c r="H5035" s="127" t="str">
        <x:v>Regard sur le dernier repère conservé ; attendre la main du joueur.</x:v>
      </x:c>
      <x:c r="I5035" s="127" t="str">
        <x:v>Réinteraction volontaire après interruption ; état de l’action conservé.</x:v>
      </x:c>
      <x:c r="J5035" s="127" t="str">
        <x:v>Campagne commune</x:v>
      </x:c>
      <x:c r="K5035" s="130" t="n">
        <x:v>9</x:v>
      </x:c>
    </x:row>
    <x:row r="5036" ht="44" customHeight="1">
      <x:c r="A5036" s="121" t="str">
        <x:v>D6-C-R2-M034-CHOIX-A-01</x:v>
      </x:c>
      <x:c r="B5036" s="122" t="str">
        <x:v>D6-C-R2-M034</x:v>
      </x:c>
      <x:c r="C5036" s="122" t="str">
        <x:v>CHOIX</x:v>
      </x:c>
      <x:c r="D5036" s="122" t="str">
        <x:v>A</x:v>
      </x:c>
      <x:c r="E5036" s="123" t="n">
        <x:v>1</x:v>
      </x:c>
      <x:c r="F5036" s="122" t="str">
        <x:v>Joueur</x:v>
      </x:c>
      <x:c r="G5036" s="122" t="str">
        <x:v>Je prépare la chasse.</x:v>
      </x:c>
      <x:c r="H5036" s="122" t="str">
        <x:v>Regarder la personne ou l’appui concerné ; intention, pas résultat.</x:v>
      </x:c>
      <x:c r="I5036" s="122" t="str">
        <x:v>Accès V5 et interlocuteur disponible ; possibilité réelle de l’approche choisie.</x:v>
      </x:c>
      <x:c r="J5036" s="122" t="str">
        <x:v>Campagne commune</x:v>
      </x:c>
      <x:c r="K5036" s="125" t="n">
        <x:v>4</x:v>
      </x:c>
    </x:row>
    <x:row r="5037" ht="44" customHeight="1">
      <x:c r="A5037" s="126" t="str">
        <x:v>D6-C-R2-M034-REPONSE-A-01</x:v>
      </x:c>
      <x:c r="B5037" s="127" t="str">
        <x:v>D6-C-R2-M034</x:v>
      </x:c>
      <x:c r="C5037" s="127" t="str">
        <x:v>REPONSE</x:v>
      </x:c>
      <x:c r="D5037" s="127" t="str">
        <x:v>A</x:v>
      </x:c>
      <x:c r="E5037" s="128" t="n">
        <x:v>1</x:v>
      </x:c>
      <x:c r="F5037" s="127" t="str">
        <x:v>Responsable du quai</x:v>
      </x:c>
      <x:c r="G5037" s="127" t="str">
        <x:v>Consulte la dernière trace avant de charger les armes.</x:v>
      </x:c>
      <x:c r="H5037" s="127" t="str">
        <x:v>Réponse au choix retenu ; les autres réponses ne sont pas jouées.</x:v>
      </x:c>
      <x:c r="I5037" s="127" t="str">
        <x:v>Accès V5 et interlocuteur disponible ; possibilité réelle de l’approche choisie.</x:v>
      </x:c>
      <x:c r="J5037" s="127" t="str">
        <x:v>Campagne commune</x:v>
      </x:c>
      <x:c r="K5037" s="130" t="n">
        <x:v>9</x:v>
      </x:c>
    </x:row>
    <x:row r="5038" ht="59" customHeight="1">
      <x:c r="A5038" s="121" t="str">
        <x:v>D6-C-R2-M034-CHOIX-B-01</x:v>
      </x:c>
      <x:c r="B5038" s="122" t="str">
        <x:v>D6-C-R2-M034</x:v>
      </x:c>
      <x:c r="C5038" s="122" t="str">
        <x:v>CHOIX</x:v>
      </x:c>
      <x:c r="D5038" s="122" t="str">
        <x:v>B</x:v>
      </x:c>
      <x:c r="E5038" s="123" t="n">
        <x:v>1</x:v>
      </x:c>
      <x:c r="F5038" s="122" t="str">
        <x:v>Joueur</x:v>
      </x:c>
      <x:c r="G5038" s="122" t="str">
        <x:v>Je pars reconnaître la zone.</x:v>
      </x:c>
      <x:c r="H5038" s="122" t="str">
        <x:v>Regarder la personne ou l’appui concerné ; intention, pas résultat.</x:v>
      </x:c>
      <x:c r="I5038" s="122" t="str">
        <x:v>Lire les conditions V5 ; aucun objet ou PNJ supposé présent. Refuser ou différer suspend l’objectif au lieu de le déclarer réussi.</x:v>
      </x:c>
      <x:c r="J5038" s="122" t="str">
        <x:v>Campagne commune</x:v>
      </x:c>
      <x:c r="K5038" s="125" t="n">
        <x:v>5</x:v>
      </x:c>
    </x:row>
    <x:row r="5039" ht="59" customHeight="1">
      <x:c r="A5039" s="126" t="str">
        <x:v>D6-C-R2-M034-REPONSE-B-01</x:v>
      </x:c>
      <x:c r="B5039" s="127" t="str">
        <x:v>D6-C-R2-M034</x:v>
      </x:c>
      <x:c r="C5039" s="127" t="str">
        <x:v>REPONSE</x:v>
      </x:c>
      <x:c r="D5039" s="127" t="str">
        <x:v>B</x:v>
      </x:c>
      <x:c r="E5039" s="128" t="n">
        <x:v>1</x:v>
      </x:c>
      <x:c r="F5039" s="127" t="str">
        <x:v>Responsable du quai</x:v>
      </x:c>
      <x:c r="G5039" s="127" t="str">
        <x:v>Emporte de quoi noter le terrain et retrouver ta route.</x:v>
      </x:c>
      <x:c r="H5039" s="127" t="str">
        <x:v>Réponse au choix retenu ; les autres réponses ne sont pas jouées.</x:v>
      </x:c>
      <x:c r="I5039" s="127" t="str">
        <x:v>Lire les conditions V5 ; aucun objet ou PNJ supposé présent. Refuser ou différer suspend l’objectif au lieu de le déclarer réussi.</x:v>
      </x:c>
      <x:c r="J5039" s="127" t="str">
        <x:v>Campagne commune</x:v>
      </x:c>
      <x:c r="K5039" s="130" t="n">
        <x:v>10</x:v>
      </x:c>
    </x:row>
    <x:row r="5040" ht="44" customHeight="1">
      <x:c r="A5040" s="121" t="str">
        <x:v>D6-C-R2-M034-CHOIX-C-01</x:v>
      </x:c>
      <x:c r="B5040" s="122" t="str">
        <x:v>D6-C-R2-M034</x:v>
      </x:c>
      <x:c r="C5040" s="122" t="str">
        <x:v>CHOIX</x:v>
      </x:c>
      <x:c r="D5040" s="122" t="str">
        <x:v>C</x:v>
      </x:c>
      <x:c r="E5040" s="123" t="n">
        <x:v>1</x:v>
      </x:c>
      <x:c r="F5040" s="122" t="str">
        <x:v>Joueur</x:v>
      </x:c>
      <x:c r="G5040" s="122" t="str">
        <x:v>Je prends le service de base.</x:v>
      </x:c>
      <x:c r="H5040" s="122" t="str">
        <x:v>Regarder la personne ou l’appui concerné ; intention, pas résultat.</x:v>
      </x:c>
      <x:c r="I5040" s="122" t="str">
        <x:v>Condition V5 de cette troisième approche remplie</x:v>
      </x:c>
      <x:c r="J5040" s="122" t="str">
        <x:v>Campagne commune</x:v>
      </x:c>
      <x:c r="K5040" s="125" t="n">
        <x:v>6</x:v>
      </x:c>
    </x:row>
    <x:row r="5041" ht="44" customHeight="1">
      <x:c r="A5041" s="126" t="str">
        <x:v>D6-C-R2-M034-REPONSE-C-01</x:v>
      </x:c>
      <x:c r="B5041" s="127" t="str">
        <x:v>D6-C-R2-M034</x:v>
      </x:c>
      <x:c r="C5041" s="127" t="str">
        <x:v>REPONSE</x:v>
      </x:c>
      <x:c r="D5041" s="127" t="str">
        <x:v>C</x:v>
      </x:c>
      <x:c r="E5041" s="128" t="n">
        <x:v>1</x:v>
      </x:c>
      <x:c r="F5041" s="127" t="str">
        <x:v>Responsable du quai</x:v>
      </x:c>
      <x:c r="G5041" s="127" t="str">
        <x:v>Le relais attend une aide précise. Va regarder son accès avant de charger.</x:v>
      </x:c>
      <x:c r="H5041" s="127" t="str">
        <x:v>Réponse au choix retenu ; les autres réponses ne sont pas jouées.</x:v>
      </x:c>
      <x:c r="I5041" s="127" t="str">
        <x:v>Condition V5 de cette troisième approche remplie</x:v>
      </x:c>
      <x:c r="J5041" s="127" t="str">
        <x:v>Campagne commune</x:v>
      </x:c>
      <x:c r="K5041" s="130" t="n">
        <x:v>13</x:v>
      </x:c>
    </x:row>
    <x:row r="5042" ht="89" customHeight="1">
      <x:c r="A5042" s="121" t="str">
        <x:v>D6-C-R2-M035-OUV---01</x:v>
      </x:c>
      <x:c r="B5042" s="122" t="str">
        <x:v>D6-C-R2-M035</x:v>
      </x:c>
      <x:c r="C5042" s="122" t="str">
        <x:v>OUV</x:v>
      </x:c>
      <x:c r="D5042" s="122" t="str">
        <x:v>-</x:v>
      </x:c>
      <x:c r="E5042" s="123" t="n">
        <x:v>1</x:v>
      </x:c>
      <x:c r="F5042" s="122" t="str">
        <x:v>Éclaireur du passage</x:v>
      </x:c>
      <x:c r="G5042" s="122" t="str">
        <x:v>Ils approchent de l’issue. Je peux te montrer leur route, mais les nôtres doivent encore sortir.</x:v>
      </x:c>
      <x:c r="H5042" s="122" t="str">
        <x:v>Le locuteur désigne l’appui ou l’objet présent ; laisse le déplacement se jouer.</x:v>
      </x:c>
      <x:c r="I5042" s="122" t="str">
        <x:v>Route accessible ; proposition de guerre annexe reçue ; participation volontaire. ; locuteur réellement présent ou retour effectué auprès de lui. Les scènes de résultat exigent le résultat observé correspondant.</x:v>
      </x:c>
      <x:c r="J5042" s="122" t="str">
        <x:v>Campagne commune</x:v>
      </x:c>
      <x:c r="K5042" s="125" t="n">
        <x:v>16</x:v>
      </x:c>
    </x:row>
    <x:row r="5043" ht="74" customHeight="1">
      <x:c r="A5043" s="126" t="str">
        <x:v>D6-C-R2-M035-SUCCES---01</x:v>
      </x:c>
      <x:c r="B5043" s="127" t="str">
        <x:v>D6-C-R2-M035</x:v>
      </x:c>
      <x:c r="C5043" s="127" t="str">
        <x:v>SUCCES</x:v>
      </x:c>
      <x:c r="D5043" s="127" t="str">
        <x:v>-</x:v>
      </x:c>
      <x:c r="E5043" s="128" t="n">
        <x:v>1</x:v>
      </x:c>
      <x:c r="F5043" s="127" t="str">
        <x:v>Éclaireur du passage</x:v>
      </x:c>
      <x:c r="G5043" s="127" t="str">
        <x:v>L’extraction constatée change notre présence ici. Regarde les accès restants.</x:v>
      </x:c>
      <x:c r="H5043" s="127" t="str">
        <x:v>Le locuteur désigne l’appui ou l’objet présent ; laisse le déplacement se jouer.</x:v>
      </x:c>
      <x:c r="I5043" s="127" t="str">
        <x:v>Résultat correspondant effectivement constaté ; remplace ou supprime la ligne si choix de refus/différé/observation. Ne jamais jouer une victoire non acquise.</x:v>
      </x:c>
      <x:c r="J5043" s="127" t="str">
        <x:v>Campagne commune</x:v>
      </x:c>
      <x:c r="K5043" s="130" t="n">
        <x:v>10</x:v>
      </x:c>
    </x:row>
    <x:row r="5044" ht="44" customHeight="1">
      <x:c r="A5044" s="121" t="str">
        <x:v>D6-C-R2-M035-ECHEC---01</x:v>
      </x:c>
      <x:c r="B5044" s="122" t="str">
        <x:v>D6-C-R2-M035</x:v>
      </x:c>
      <x:c r="C5044" s="122" t="str">
        <x:v>ECHEC</x:v>
      </x:c>
      <x:c r="D5044" s="122" t="str">
        <x:v>-</x:v>
      </x:c>
      <x:c r="E5044" s="123" t="n">
        <x:v>1</x:v>
      </x:c>
      <x:c r="F5044" s="122" t="str">
        <x:v>Éclaireur du passage</x:v>
      </x:c>
      <x:c r="G5044" s="122" t="str">
        <x:v>L’issue n’est plus libre. Nous devons chercher un autre angle.</x:v>
      </x:c>
      <x:c r="H5044" s="122" t="str">
        <x:v>Retrait de l’appui dangereux ou suspension du geste ; aucun reset de l’état.</x:v>
      </x:c>
      <x:c r="I5044" s="122" t="str">
        <x:v>Échec ou blocage correspondant effectivement observé ; les dégâts, objets et positions persistent.</x:v>
      </x:c>
      <x:c r="J5044" s="122" t="str">
        <x:v>Campagne commune</x:v>
      </x:c>
      <x:c r="K5044" s="125" t="n">
        <x:v>10</x:v>
      </x:c>
    </x:row>
    <x:row r="5045" ht="44" customHeight="1">
      <x:c r="A5045" s="126" t="str">
        <x:v>D6-C-R2-M035-REPRISE---01</x:v>
      </x:c>
      <x:c r="B5045" s="127" t="str">
        <x:v>D6-C-R2-M035</x:v>
      </x:c>
      <x:c r="C5045" s="127" t="str">
        <x:v>REPRISE</x:v>
      </x:c>
      <x:c r="D5045" s="127" t="str">
        <x:v>-</x:v>
      </x:c>
      <x:c r="E5045" s="128" t="n">
        <x:v>1</x:v>
      </x:c>
      <x:c r="F5045" s="127" t="str">
        <x:v>Éclaireur du passage</x:v>
      </x:c>
      <x:c r="G5045" s="127" t="str">
        <x:v>L’éclaireur est à couvert. La tâche reprend au passage encore disputé.</x:v>
      </x:c>
      <x:c r="H5045" s="127" t="str">
        <x:v>Regard sur le dernier repère conservé ; attendre la main du joueur.</x:v>
      </x:c>
      <x:c r="I5045" s="127" t="str">
        <x:v>Réinteraction volontaire après interruption ; état de l’action conservé.</x:v>
      </x:c>
      <x:c r="J5045" s="127" t="str">
        <x:v>Campagne commune</x:v>
      </x:c>
      <x:c r="K5045" s="130" t="n">
        <x:v>11</x:v>
      </x:c>
    </x:row>
    <x:row r="5046" ht="44" customHeight="1">
      <x:c r="A5046" s="121" t="str">
        <x:v>D6-C-R2-M035-CHOIX-A-01</x:v>
      </x:c>
      <x:c r="B5046" s="122" t="str">
        <x:v>D6-C-R2-M035</x:v>
      </x:c>
      <x:c r="C5046" s="122" t="str">
        <x:v>CHOIX</x:v>
      </x:c>
      <x:c r="D5046" s="122" t="str">
        <x:v>A</x:v>
      </x:c>
      <x:c r="E5046" s="123" t="n">
        <x:v>1</x:v>
      </x:c>
      <x:c r="F5046" s="122" t="str">
        <x:v>Joueur</x:v>
      </x:c>
      <x:c r="G5046" s="122" t="str">
        <x:v>Je prends le mandat de cette faction.</x:v>
      </x:c>
      <x:c r="H5046" s="122" t="str">
        <x:v>Regarder la personne ou l’appui concerné ; intention, pas résultat.</x:v>
      </x:c>
      <x:c r="I5046" s="122" t="str">
        <x:v>Accès V5 et interlocuteur disponible ; possibilité réelle de l’approche choisie.</x:v>
      </x:c>
      <x:c r="J5046" s="122" t="str">
        <x:v>Campagne commune</x:v>
      </x:c>
      <x:c r="K5046" s="125" t="n">
        <x:v>7</x:v>
      </x:c>
    </x:row>
    <x:row r="5047" ht="44" customHeight="1">
      <x:c r="A5047" s="126" t="str">
        <x:v>D6-C-R2-M035-REPONSE-A-01</x:v>
      </x:c>
      <x:c r="B5047" s="127" t="str">
        <x:v>D6-C-R2-M035</x:v>
      </x:c>
      <x:c r="C5047" s="127" t="str">
        <x:v>REPONSE</x:v>
      </x:c>
      <x:c r="D5047" s="127" t="str">
        <x:v>A</x:v>
      </x:c>
      <x:c r="E5047" s="128" t="n">
        <x:v>1</x:v>
      </x:c>
      <x:c r="F5047" s="127" t="str">
        <x:v>Éclaireur du passage</x:v>
      </x:c>
      <x:c r="G5047" s="127" t="str">
        <x:v>Alors confirme jusqu’où tu t’engages avant de rejoindre la ligne.</x:v>
      </x:c>
      <x:c r="H5047" s="127" t="str">
        <x:v>Réponse au choix retenu ; les autres réponses ne sont pas jouées.</x:v>
      </x:c>
      <x:c r="I5047" s="127" t="str">
        <x:v>Accès V5 et interlocuteur disponible ; possibilité réelle de l’approche choisie.</x:v>
      </x:c>
      <x:c r="J5047" s="127" t="str">
        <x:v>Campagne commune</x:v>
      </x:c>
      <x:c r="K5047" s="130" t="n">
        <x:v>10</x:v>
      </x:c>
    </x:row>
    <x:row r="5048" ht="59" customHeight="1">
      <x:c r="A5048" s="121" t="str">
        <x:v>D6-C-R2-M035-CHOIX-B-01</x:v>
      </x:c>
      <x:c r="B5048" s="122" t="str">
        <x:v>D6-C-R2-M035</x:v>
      </x:c>
      <x:c r="C5048" s="122" t="str">
        <x:v>CHOIX</x:v>
      </x:c>
      <x:c r="D5048" s="122" t="str">
        <x:v>B</x:v>
      </x:c>
      <x:c r="E5048" s="123" t="n">
        <x:v>1</x:v>
      </x:c>
      <x:c r="F5048" s="122" t="str">
        <x:v>Joueur</x:v>
      </x:c>
      <x:c r="G5048" s="122" t="str">
        <x:v>Je reste sur l’extraction.</x:v>
      </x:c>
      <x:c r="H5048" s="122" t="str">
        <x:v>Regarder la personne ou l’appui concerné ; intention, pas résultat.</x:v>
      </x:c>
      <x:c r="I5048" s="122" t="str">
        <x:v>Lire les conditions V5 ; aucun objet ou PNJ supposé présent. Refuser ou différer suspend l’objectif au lieu de le déclarer réussi.</x:v>
      </x:c>
      <x:c r="J5048" s="122" t="str">
        <x:v>Campagne commune</x:v>
      </x:c>
      <x:c r="K5048" s="125" t="n">
        <x:v>4</x:v>
      </x:c>
    </x:row>
    <x:row r="5049" ht="59" customHeight="1">
      <x:c r="A5049" s="126" t="str">
        <x:v>D6-C-R2-M035-REPONSE-B-01</x:v>
      </x:c>
      <x:c r="B5049" s="127" t="str">
        <x:v>D6-C-R2-M035</x:v>
      </x:c>
      <x:c r="C5049" s="127" t="str">
        <x:v>REPONSE</x:v>
      </x:c>
      <x:c r="D5049" s="127" t="str">
        <x:v>B</x:v>
      </x:c>
      <x:c r="E5049" s="128" t="n">
        <x:v>1</x:v>
      </x:c>
      <x:c r="F5049" s="127" t="str">
        <x:v>Éclaireur du passage</x:v>
      </x:c>
      <x:c r="G5049" s="127" t="str">
        <x:v>Je transmettrai cette limite. Ceux du passage sauront ce que tu couvres.</x:v>
      </x:c>
      <x:c r="H5049" s="127" t="str">
        <x:v>Réponse au choix retenu ; les autres réponses ne sont pas jouées.</x:v>
      </x:c>
      <x:c r="I5049" s="127" t="str">
        <x:v>Lire les conditions V5 ; aucun objet ou PNJ supposé présent. Refuser ou différer suspend l’objectif au lieu de le déclarer réussi.</x:v>
      </x:c>
      <x:c r="J5049" s="127" t="str">
        <x:v>Campagne commune</x:v>
      </x:c>
      <x:c r="K5049" s="130" t="n">
        <x:v>12</x:v>
      </x:c>
    </x:row>
    <x:row r="5050" ht="89" customHeight="1">
      <x:c r="A5050" s="121" t="str">
        <x:v>D6-C-R2-M036-OUV---01</x:v>
      </x:c>
      <x:c r="B5050" s="122" t="str">
        <x:v>D6-C-R2-M036</x:v>
      </x:c>
      <x:c r="C5050" s="122" t="str">
        <x:v>OUV</x:v>
      </x:c>
      <x:c r="D5050" s="122" t="str">
        <x:v>-</x:v>
      </x:c>
      <x:c r="E5050" s="123" t="n">
        <x:v>1</x:v>
      </x:c>
      <x:c r="F5050" s="122" t="str">
        <x:v>Cheffe des trois équipes</x:v>
      </x:c>
      <x:c r="G5050" s="122" t="str">
        <x:v>Depuis cette hauteur, tu vois nos positions. Tu ne vois pas au-delà des crêtes. Attends les éclaireurs.</x:v>
      </x:c>
      <x:c r="H5050" s="122" t="str">
        <x:v>Le locuteur désigne l’appui ou l’objet présent ; laisse le déplacement se jouer.</x:v>
      </x:c>
      <x:c r="I5050" s="122" t="str">
        <x:v>Introduction RTS choisie ; forces réellement disponibles dans le module guerre. ; locuteur réellement présent ou retour effectué auprès de lui. Les scènes de résultat exigent le résultat observé correspondant.</x:v>
      </x:c>
      <x:c r="J5050" s="122" t="str">
        <x:v>Campagne commune</x:v>
      </x:c>
      <x:c r="K5050" s="125" t="n">
        <x:v>17</x:v>
      </x:c>
    </x:row>
    <x:row r="5051" ht="74" customHeight="1">
      <x:c r="A5051" s="126" t="str">
        <x:v>D6-C-R2-M036-SUCCES---01</x:v>
      </x:c>
      <x:c r="B5051" s="127" t="str">
        <x:v>D6-C-R2-M036</x:v>
      </x:c>
      <x:c r="C5051" s="127" t="str">
        <x:v>SUCCES</x:v>
      </x:c>
      <x:c r="D5051" s="127" t="str">
        <x:v>-</x:v>
      </x:c>
      <x:c r="E5051" s="128" t="n">
        <x:v>1</x:v>
      </x:c>
      <x:c r="F5051" s="127" t="str">
        <x:v>Cheffe des trois équipes</x:v>
      </x:c>
      <x:c r="G5051" s="127" t="str">
        <x:v>Les équipes sont rentrées avec leur état réel. Nous comptons les présents.</x:v>
      </x:c>
      <x:c r="H5051" s="127" t="str">
        <x:v>Le locuteur désigne l’appui ou l’objet présent ; laisse le déplacement se jouer.</x:v>
      </x:c>
      <x:c r="I5051" s="127" t="str">
        <x:v>Résultat correspondant effectivement constaté ; remplace ou supprime la ligne si choix de refus/différé/observation. Ne jamais jouer une victoire non acquise.</x:v>
      </x:c>
      <x:c r="J5051" s="127" t="str">
        <x:v>Campagne commune</x:v>
      </x:c>
      <x:c r="K5051" s="130" t="n">
        <x:v>12</x:v>
      </x:c>
    </x:row>
    <x:row r="5052" ht="44" customHeight="1">
      <x:c r="A5052" s="121" t="str">
        <x:v>D6-C-R2-M036-ECHEC---01</x:v>
      </x:c>
      <x:c r="B5052" s="122" t="str">
        <x:v>D6-C-R2-M036</x:v>
      </x:c>
      <x:c r="C5052" s="122" t="str">
        <x:v>ECHEC</x:v>
      </x:c>
      <x:c r="D5052" s="122" t="str">
        <x:v>-</x:v>
      </x:c>
      <x:c r="E5052" s="123" t="n">
        <x:v>1</x:v>
      </x:c>
      <x:c r="F5052" s="122" t="str">
        <x:v>Cheffe des trois équipes</x:v>
      </x:c>
      <x:c r="G5052" s="122" t="str">
        <x:v>Ce chemin est coupé. Arrête la progression avant d’envoyer le groupe suivant.</x:v>
      </x:c>
      <x:c r="H5052" s="122" t="str">
        <x:v>Retrait de l’appui dangereux ou suspension du geste ; aucun reset de l’état.</x:v>
      </x:c>
      <x:c r="I5052" s="122" t="str">
        <x:v>Échec ou blocage correspondant effectivement observé ; les dégâts, objets et positions persistent.</x:v>
      </x:c>
      <x:c r="J5052" s="122" t="str">
        <x:v>Campagne commune</x:v>
      </x:c>
      <x:c r="K5052" s="125" t="n">
        <x:v>12</x:v>
      </x:c>
    </x:row>
    <x:row r="5053" ht="44" customHeight="1">
      <x:c r="A5053" s="126" t="str">
        <x:v>D6-C-R2-M036-REPRISE---01</x:v>
      </x:c>
      <x:c r="B5053" s="127" t="str">
        <x:v>D6-C-R2-M036</x:v>
      </x:c>
      <x:c r="C5053" s="127" t="str">
        <x:v>REPRISE</x:v>
      </x:c>
      <x:c r="D5053" s="127" t="str">
        <x:v>-</x:v>
      </x:c>
      <x:c r="E5053" s="128" t="n">
        <x:v>1</x:v>
      </x:c>
      <x:c r="F5053" s="127" t="str">
        <x:v>Cheffe des trois équipes</x:v>
      </x:c>
      <x:c r="G5053" s="127" t="str">
        <x:v>La première position est tenue. Reprends les ordres à partir de là.</x:v>
      </x:c>
      <x:c r="H5053" s="127" t="str">
        <x:v>Regard sur le dernier repère conservé ; attendre la main du joueur.</x:v>
      </x:c>
      <x:c r="I5053" s="127" t="str">
        <x:v>Réinteraction volontaire après interruption ; état de l’action conservé.</x:v>
      </x:c>
      <x:c r="J5053" s="127" t="str">
        <x:v>Campagne commune</x:v>
      </x:c>
      <x:c r="K5053" s="130" t="n">
        <x:v>12</x:v>
      </x:c>
    </x:row>
    <x:row r="5054" ht="44" customHeight="1">
      <x:c r="A5054" s="121" t="str">
        <x:v>D6-C-R2-M036-CHOIX-A-01</x:v>
      </x:c>
      <x:c r="B5054" s="122" t="str">
        <x:v>D6-C-R2-M036</x:v>
      </x:c>
      <x:c r="C5054" s="122" t="str">
        <x:v>CHOIX</x:v>
      </x:c>
      <x:c r="D5054" s="122" t="str">
        <x:v>A</x:v>
      </x:c>
      <x:c r="E5054" s="123" t="n">
        <x:v>1</x:v>
      </x:c>
      <x:c r="F5054" s="122" t="str">
        <x:v>Joueur</x:v>
      </x:c>
      <x:c r="G5054" s="122" t="str">
        <x:v>Je sécurise les porteurs.</x:v>
      </x:c>
      <x:c r="H5054" s="122" t="str">
        <x:v>Regarder la personne ou l’appui concerné ; intention, pas résultat.</x:v>
      </x:c>
      <x:c r="I5054" s="122" t="str">
        <x:v>Accès V5 et interlocuteur disponible ; possibilité réelle de l’approche choisie.</x:v>
      </x:c>
      <x:c r="J5054" s="122" t="str">
        <x:v>Campagne commune</x:v>
      </x:c>
      <x:c r="K5054" s="125" t="n">
        <x:v>4</x:v>
      </x:c>
    </x:row>
    <x:row r="5055" ht="44" customHeight="1">
      <x:c r="A5055" s="126" t="str">
        <x:v>D6-C-R2-M036-REPONSE-A-01</x:v>
      </x:c>
      <x:c r="B5055" s="127" t="str">
        <x:v>D6-C-R2-M036</x:v>
      </x:c>
      <x:c r="C5055" s="127" t="str">
        <x:v>REPONSE</x:v>
      </x:c>
      <x:c r="D5055" s="127" t="str">
        <x:v>A</x:v>
      </x:c>
      <x:c r="E5055" s="128" t="n">
        <x:v>1</x:v>
      </x:c>
      <x:c r="F5055" s="127" t="str">
        <x:v>Cheffe des trois équipes</x:v>
      </x:c>
      <x:c r="G5055" s="127" t="str">
        <x:v>Nous garderons un passage jusqu’à eux. Sans eux, la ligne ne tiendra pas.</x:v>
      </x:c>
      <x:c r="H5055" s="127" t="str">
        <x:v>Réponse au choix retenu ; les autres réponses ne sont pas jouées.</x:v>
      </x:c>
      <x:c r="I5055" s="127" t="str">
        <x:v>Accès V5 et interlocuteur disponible ; possibilité réelle de l’approche choisie.</x:v>
      </x:c>
      <x:c r="J5055" s="127" t="str">
        <x:v>Campagne commune</x:v>
      </x:c>
      <x:c r="K5055" s="130" t="n">
        <x:v>13</x:v>
      </x:c>
    </x:row>
    <x:row r="5056" ht="59" customHeight="1">
      <x:c r="A5056" s="121" t="str">
        <x:v>D6-C-R2-M036-CHOIX-B-01</x:v>
      </x:c>
      <x:c r="B5056" s="122" t="str">
        <x:v>D6-C-R2-M036</x:v>
      </x:c>
      <x:c r="C5056" s="122" t="str">
        <x:v>CHOIX</x:v>
      </x:c>
      <x:c r="D5056" s="122" t="str">
        <x:v>B</x:v>
      </x:c>
      <x:c r="E5056" s="123" t="n">
        <x:v>1</x:v>
      </x:c>
      <x:c r="F5056" s="122" t="str">
        <x:v>Joueur</x:v>
      </x:c>
      <x:c r="G5056" s="122" t="str">
        <x:v>Je contourne le point fort.</x:v>
      </x:c>
      <x:c r="H5056" s="122" t="str">
        <x:v>Regarder la personne ou l’appui concerné ; intention, pas résultat.</x:v>
      </x:c>
      <x:c r="I5056" s="122" t="str">
        <x:v>Lire les conditions V5 ; aucun objet ou PNJ supposé présent. Refuser ou différer suspend l’objectif au lieu de le déclarer réussi.</x:v>
      </x:c>
      <x:c r="J5056" s="122" t="str">
        <x:v>Campagne commune</x:v>
      </x:c>
      <x:c r="K5056" s="125" t="n">
        <x:v>5</x:v>
      </x:c>
    </x:row>
    <x:row r="5057" ht="59" customHeight="1">
      <x:c r="A5057" s="126" t="str">
        <x:v>D6-C-R2-M036-REPONSE-B-01</x:v>
      </x:c>
      <x:c r="B5057" s="127" t="str">
        <x:v>D6-C-R2-M036</x:v>
      </x:c>
      <x:c r="C5057" s="127" t="str">
        <x:v>REPONSE</x:v>
      </x:c>
      <x:c r="D5057" s="127" t="str">
        <x:v>B</x:v>
      </x:c>
      <x:c r="E5057" s="128" t="n">
        <x:v>1</x:v>
      </x:c>
      <x:c r="F5057" s="127" t="str">
        <x:v>Cheffe des trois équipes</x:v>
      </x:c>
      <x:c r="G5057" s="127" t="str">
        <x:v>Donne une issue de repli à l’équipe qui monte.</x:v>
      </x:c>
      <x:c r="H5057" s="127" t="str">
        <x:v>Réponse au choix retenu ; les autres réponses ne sont pas jouées.</x:v>
      </x:c>
      <x:c r="I5057" s="127" t="str">
        <x:v>Lire les conditions V5 ; aucun objet ou PNJ supposé présent. Refuser ou différer suspend l’objectif au lieu de le déclarer réussi.</x:v>
      </x:c>
      <x:c r="J5057" s="127" t="str">
        <x:v>Campagne commune</x:v>
      </x:c>
      <x:c r="K5057" s="130" t="n">
        <x:v>9</x:v>
      </x:c>
    </x:row>
    <x:row r="5058" ht="89" customHeight="1">
      <x:c r="A5058" s="121" t="str">
        <x:v>D6-C-R2-M037-OUV---01</x:v>
      </x:c>
      <x:c r="B5058" s="122" t="str">
        <x:v>D6-C-R2-M037</x:v>
      </x:c>
      <x:c r="C5058" s="122" t="str">
        <x:v>OUV</x:v>
      </x:c>
      <x:c r="D5058" s="122" t="str">
        <x:v>-</x:v>
      </x:c>
      <x:c r="E5058" s="123" t="n">
        <x:v>1</x:v>
      </x:c>
      <x:c r="F5058" s="122" t="str">
        <x:v>Responsable de campagne</x:v>
      </x:c>
      <x:c r="G5058" s="122" t="str">
        <x:v>Cette zone communique avec la nôtre par un seul passage. Tenir son signe sur la carte ne nourrira personne.</x:v>
      </x:c>
      <x:c r="H5058" s="122" t="str">
        <x:v>Le locuteur désigne l’appui ou l’objet présent ; laisse le déplacement se jouer.</x:v>
      </x:c>
      <x:c r="I5058" s="122" t="str">
        <x:v>Conquête annexe choisie ; accès à une planète guerre ; forces et mandat disponibles. ; locuteur réellement présent ou retour effectué auprès de lui. Les scènes de résultat exigent le résultat observé correspondant.</x:v>
      </x:c>
      <x:c r="J5058" s="122" t="str">
        <x:v>Campagne commune</x:v>
      </x:c>
      <x:c r="K5058" s="125" t="n">
        <x:v>19</x:v>
      </x:c>
    </x:row>
    <x:row r="5059" ht="74" customHeight="1">
      <x:c r="A5059" s="126" t="str">
        <x:v>D6-C-R2-M037-SUCCES---01</x:v>
      </x:c>
      <x:c r="B5059" s="127" t="str">
        <x:v>D6-C-R2-M037</x:v>
      </x:c>
      <x:c r="C5059" s="127" t="str">
        <x:v>SUCCES</x:v>
      </x:c>
      <x:c r="D5059" s="127" t="str">
        <x:v>-</x:v>
      </x:c>
      <x:c r="E5059" s="128" t="n">
        <x:v>1</x:v>
      </x:c>
      <x:c r="F5059" s="127" t="str">
        <x:v>Responsable de campagne</x:v>
      </x:c>
      <x:c r="G5059" s="127" t="str">
        <x:v>L’opération est résolue. La carte peut maintenant montrer ce que nous tenons.</x:v>
      </x:c>
      <x:c r="H5059" s="127" t="str">
        <x:v>Le locuteur désigne l’appui ou l’objet présent ; laisse le déplacement se jouer.</x:v>
      </x:c>
      <x:c r="I5059" s="127" t="str">
        <x:v>Résultat correspondant effectivement constaté ; remplace ou supprime la ligne si choix de refus/différé/observation. Ne jamais jouer une victoire non acquise.</x:v>
      </x:c>
      <x:c r="J5059" s="127" t="str">
        <x:v>Campagne commune</x:v>
      </x:c>
      <x:c r="K5059" s="130" t="n">
        <x:v>12</x:v>
      </x:c>
    </x:row>
    <x:row r="5060" ht="44" customHeight="1">
      <x:c r="A5060" s="121" t="str">
        <x:v>D6-C-R2-M037-ECHEC---01</x:v>
      </x:c>
      <x:c r="B5060" s="122" t="str">
        <x:v>D6-C-R2-M037</x:v>
      </x:c>
      <x:c r="C5060" s="122" t="str">
        <x:v>ECHEC</x:v>
      </x:c>
      <x:c r="D5060" s="122" t="str">
        <x:v>-</x:v>
      </x:c>
      <x:c r="E5060" s="123" t="n">
        <x:v>1</x:v>
      </x:c>
      <x:c r="F5060" s="122" t="str">
        <x:v>Responsable de campagne</x:v>
      </x:c>
      <x:c r="G5060" s="122" t="str">
        <x:v>La liaison est interrompue. La zone voisine n’est pas encore à nous.</x:v>
      </x:c>
      <x:c r="H5060" s="122" t="str">
        <x:v>Retrait de l’appui dangereux ou suspension du geste ; aucun reset de l’état.</x:v>
      </x:c>
      <x:c r="I5060" s="122" t="str">
        <x:v>Échec ou blocage correspondant effectivement observé ; les dégâts, objets et positions persistent.</x:v>
      </x:c>
      <x:c r="J5060" s="122" t="str">
        <x:v>Campagne commune</x:v>
      </x:c>
      <x:c r="K5060" s="125" t="n">
        <x:v>12</x:v>
      </x:c>
    </x:row>
    <x:row r="5061" ht="44" customHeight="1">
      <x:c r="A5061" s="126" t="str">
        <x:v>D6-C-R2-M037-REPRISE---01</x:v>
      </x:c>
      <x:c r="B5061" s="127" t="str">
        <x:v>D6-C-R2-M037</x:v>
      </x:c>
      <x:c r="C5061" s="127" t="str">
        <x:v>REPRISE</x:v>
      </x:c>
      <x:c r="D5061" s="127" t="str">
        <x:v>-</x:v>
      </x:c>
      <x:c r="E5061" s="128" t="n">
        <x:v>1</x:v>
      </x:c>
      <x:c r="F5061" s="127" t="str">
        <x:v>Responsable de campagne</x:v>
      </x:c>
      <x:c r="G5061" s="127" t="str">
        <x:v>La garnison reste où tu l’as laissée. Reprends depuis sa situation actuelle.</x:v>
      </x:c>
      <x:c r="H5061" s="127" t="str">
        <x:v>Regard sur le dernier repère conservé ; attendre la main du joueur.</x:v>
      </x:c>
      <x:c r="I5061" s="127" t="str">
        <x:v>Réinteraction volontaire après interruption ; état de l’action conservé.</x:v>
      </x:c>
      <x:c r="J5061" s="127" t="str">
        <x:v>Campagne commune</x:v>
      </x:c>
      <x:c r="K5061" s="130" t="n">
        <x:v>12</x:v>
      </x:c>
    </x:row>
    <x:row r="5062" ht="44" customHeight="1">
      <x:c r="A5062" s="121" t="str">
        <x:v>D6-C-R2-M037-CHOIX-A-01</x:v>
      </x:c>
      <x:c r="B5062" s="122" t="str">
        <x:v>D6-C-R2-M037</x:v>
      </x:c>
      <x:c r="C5062" s="122" t="str">
        <x:v>CHOIX</x:v>
      </x:c>
      <x:c r="D5062" s="122" t="str">
        <x:v>A</x:v>
      </x:c>
      <x:c r="E5062" s="123" t="n">
        <x:v>1</x:v>
      </x:c>
      <x:c r="F5062" s="122" t="str">
        <x:v>Joueur</x:v>
      </x:c>
      <x:c r="G5062" s="122" t="str">
        <x:v>Je consolide la position.</x:v>
      </x:c>
      <x:c r="H5062" s="122" t="str">
        <x:v>Regarder la personne ou l’appui concerné ; intention, pas résultat.</x:v>
      </x:c>
      <x:c r="I5062" s="122" t="str">
        <x:v>Accès V5 et interlocuteur disponible ; possibilité réelle de l’approche choisie.</x:v>
      </x:c>
      <x:c r="J5062" s="122" t="str">
        <x:v>Campagne commune</x:v>
      </x:c>
      <x:c r="K5062" s="125" t="n">
        <x:v>4</x:v>
      </x:c>
    </x:row>
    <x:row r="5063" ht="44" customHeight="1">
      <x:c r="A5063" s="126" t="str">
        <x:v>D6-C-R2-M037-REPONSE-A-01</x:v>
      </x:c>
      <x:c r="B5063" s="127" t="str">
        <x:v>D6-C-R2-M037</x:v>
      </x:c>
      <x:c r="C5063" s="127" t="str">
        <x:v>REPONSE</x:v>
      </x:c>
      <x:c r="D5063" s="127" t="str">
        <x:v>A</x:v>
      </x:c>
      <x:c r="E5063" s="128" t="n">
        <x:v>1</x:v>
      </x:c>
      <x:c r="F5063" s="127" t="str">
        <x:v>Responsable de campagne</x:v>
      </x:c>
      <x:c r="G5063" s="127" t="str">
        <x:v>Vérifie la garde et le trajet des porteurs.</x:v>
      </x:c>
      <x:c r="H5063" s="127" t="str">
        <x:v>Réponse au choix retenu ; les autres réponses ne sont pas jouées.</x:v>
      </x:c>
      <x:c r="I5063" s="127" t="str">
        <x:v>Accès V5 et interlocuteur disponible ; possibilité réelle de l’approche choisie.</x:v>
      </x:c>
      <x:c r="J5063" s="127" t="str">
        <x:v>Campagne commune</x:v>
      </x:c>
      <x:c r="K5063" s="130" t="n">
        <x:v>8</x:v>
      </x:c>
    </x:row>
    <x:row r="5064" ht="59" customHeight="1">
      <x:c r="A5064" s="121" t="str">
        <x:v>D6-C-R2-M037-CHOIX-B-01</x:v>
      </x:c>
      <x:c r="B5064" s="122" t="str">
        <x:v>D6-C-R2-M037</x:v>
      </x:c>
      <x:c r="C5064" s="122" t="str">
        <x:v>CHOIX</x:v>
      </x:c>
      <x:c r="D5064" s="122" t="str">
        <x:v>B</x:v>
      </x:c>
      <x:c r="E5064" s="123" t="n">
        <x:v>1</x:v>
      </x:c>
      <x:c r="F5064" s="122" t="str">
        <x:v>Joueur</x:v>
      </x:c>
      <x:c r="G5064" s="122" t="str">
        <x:v>Je pousse vers la zone voisine.</x:v>
      </x:c>
      <x:c r="H5064" s="122" t="str">
        <x:v>Regarder la personne ou l’appui concerné ; intention, pas résultat.</x:v>
      </x:c>
      <x:c r="I5064" s="122" t="str">
        <x:v>Lire les conditions V5 ; aucun objet ou PNJ supposé présent. Refuser ou différer suspend l’objectif au lieu de le déclarer réussi.</x:v>
      </x:c>
      <x:c r="J5064" s="122" t="str">
        <x:v>Campagne commune</x:v>
      </x:c>
      <x:c r="K5064" s="125" t="n">
        <x:v>6</x:v>
      </x:c>
    </x:row>
    <x:row r="5065" ht="59" customHeight="1">
      <x:c r="A5065" s="126" t="str">
        <x:v>D6-C-R2-M037-REPONSE-B-01</x:v>
      </x:c>
      <x:c r="B5065" s="127" t="str">
        <x:v>D6-C-R2-M037</x:v>
      </x:c>
      <x:c r="C5065" s="127" t="str">
        <x:v>REPONSE</x:v>
      </x:c>
      <x:c r="D5065" s="127" t="str">
        <x:v>B</x:v>
      </x:c>
      <x:c r="E5065" s="128" t="n">
        <x:v>1</x:v>
      </x:c>
      <x:c r="F5065" s="127" t="str">
        <x:v>Responsable de campagne</x:v>
      </x:c>
      <x:c r="G5065" s="127" t="str">
        <x:v>Reconnais d’abord la liaison. Nous devons pouvoir en revenir.</x:v>
      </x:c>
      <x:c r="H5065" s="127" t="str">
        <x:v>Réponse au choix retenu ; les autres réponses ne sont pas jouées.</x:v>
      </x:c>
      <x:c r="I5065" s="127" t="str">
        <x:v>Lire les conditions V5 ; aucun objet ou PNJ supposé présent. Refuser ou différer suspend l’objectif au lieu de le déclarer réussi.</x:v>
      </x:c>
      <x:c r="J5065" s="127" t="str">
        <x:v>Campagne commune</x:v>
      </x:c>
      <x:c r="K5065" s="130" t="n">
        <x:v>9</x:v>
      </x:c>
    </x:row>
    <x:row r="5066" ht="89" customHeight="1">
      <x:c r="A5066" s="121" t="str">
        <x:v>D6-C-R2-M038-OUV---01</x:v>
      </x:c>
      <x:c r="B5066" s="122" t="str">
        <x:v>D6-C-R2-M038</x:v>
      </x:c>
      <x:c r="C5066" s="122" t="str">
        <x:v>OUV</x:v>
      </x:c>
      <x:c r="D5066" s="122" t="str">
        <x:v>-</x:v>
      </x:c>
      <x:c r="E5066" s="123" t="n">
        <x:v>1</x:v>
      </x:c>
      <x:c r="F5066" s="122" t="str">
        <x:v>Artisane des supports</x:v>
      </x:c>
      <x:c r="G5066" s="122" t="str">
        <x:v>Nous avons le berceau, l’objet et sa provenance. Choisis son lieu, puis nous préparerons le transport.</x:v>
      </x:c>
      <x:c r="H5066" s="122" t="str">
        <x:v>Le locuteur désigne l’appui ou l’objet présent ; laisse le déplacement se jouer.</x:v>
      </x:c>
      <x:c r="I5066" s="122" t="str">
        <x:v>Atelier de trophées accessible ; tutoriel local ou spatial disponible selon acquisitions. ; locuteur réellement présent ou retour effectué auprès de lui. Les scènes de résultat exigent le résultat observé correspondant.</x:v>
      </x:c>
      <x:c r="J5066" s="122" t="str">
        <x:v>Campagne commune</x:v>
      </x:c>
      <x:c r="K5066" s="125" t="n">
        <x:v>16</x:v>
      </x:c>
    </x:row>
    <x:row r="5067" ht="74" customHeight="1">
      <x:c r="A5067" s="126" t="str">
        <x:v>D6-C-R2-M038-SUCCES---01</x:v>
      </x:c>
      <x:c r="B5067" s="127" t="str">
        <x:v>D6-C-R2-M038</x:v>
      </x:c>
      <x:c r="C5067" s="127" t="str">
        <x:v>SUCCES</x:v>
      </x:c>
      <x:c r="D5067" s="127" t="str">
        <x:v>-</x:v>
      </x:c>
      <x:c r="E5067" s="128" t="n">
        <x:v>1</x:v>
      </x:c>
      <x:c r="F5067" s="127" t="str">
        <x:v>Artisane des supports</x:v>
      </x:c>
      <x:c r="G5067" s="127" t="str">
        <x:v>L’objet est fixé à sa nouvelle place. Son ancien support est vide.</x:v>
      </x:c>
      <x:c r="H5067" s="127" t="str">
        <x:v>Le locuteur désigne l’appui ou l’objet présent ; laisse le déplacement se jouer.</x:v>
      </x:c>
      <x:c r="I5067" s="127" t="str">
        <x:v>Résultat correspondant effectivement constaté ; remplace ou supprime la ligne si choix de refus/différé/observation. Ne jamais jouer une victoire non acquise.</x:v>
      </x:c>
      <x:c r="J5067" s="127" t="str">
        <x:v>Campagne commune</x:v>
      </x:c>
      <x:c r="K5067" s="130" t="n">
        <x:v>12</x:v>
      </x:c>
    </x:row>
    <x:row r="5068" ht="44" customHeight="1">
      <x:c r="A5068" s="121" t="str">
        <x:v>D6-C-R2-M038-ECHEC---01</x:v>
      </x:c>
      <x:c r="B5068" s="122" t="str">
        <x:v>D6-C-R2-M038</x:v>
      </x:c>
      <x:c r="C5068" s="122" t="str">
        <x:v>ECHEC</x:v>
      </x:c>
      <x:c r="D5068" s="122" t="str">
        <x:v>-</x:v>
      </x:c>
      <x:c r="E5068" s="123" t="n">
        <x:v>1</x:v>
      </x:c>
      <x:c r="F5068" s="122" t="str">
        <x:v>Artisane des supports</x:v>
      </x:c>
      <x:c r="G5068" s="122" t="str">
        <x:v>Le berceau ne tient pas l’inclinaison. Repose la charge.</x:v>
      </x:c>
      <x:c r="H5068" s="122" t="str">
        <x:v>Retrait de l’appui dangereux ou suspension du geste ; aucun reset de l’état.</x:v>
      </x:c>
      <x:c r="I5068" s="122" t="str">
        <x:v>Échec ou blocage correspondant effectivement observé ; les dégâts, objets et positions persistent.</x:v>
      </x:c>
      <x:c r="J5068" s="122" t="str">
        <x:v>Campagne commune</x:v>
      </x:c>
      <x:c r="K5068" s="125" t="n">
        <x:v>9</x:v>
      </x:c>
    </x:row>
    <x:row r="5069" ht="44" customHeight="1">
      <x:c r="A5069" s="126" t="str">
        <x:v>D6-C-R2-M038-REPRISE---01</x:v>
      </x:c>
      <x:c r="B5069" s="127" t="str">
        <x:v>D6-C-R2-M038</x:v>
      </x:c>
      <x:c r="C5069" s="127" t="str">
        <x:v>REPRISE</x:v>
      </x:c>
      <x:c r="D5069" s="127" t="str">
        <x:v>-</x:v>
      </x:c>
      <x:c r="E5069" s="128" t="n">
        <x:v>1</x:v>
      </x:c>
      <x:c r="F5069" s="127" t="str">
        <x:v>Artisane des supports</x:v>
      </x:c>
      <x:c r="G5069" s="127" t="str">
        <x:v>L’inspection est terminée. Il reste à fixer le support choisi.</x:v>
      </x:c>
      <x:c r="H5069" s="127" t="str">
        <x:v>Regard sur le dernier repère conservé ; attendre la main du joueur.</x:v>
      </x:c>
      <x:c r="I5069" s="127" t="str">
        <x:v>Réinteraction volontaire après interruption ; état de l’action conservé.</x:v>
      </x:c>
      <x:c r="J5069" s="127" t="str">
        <x:v>Campagne commune</x:v>
      </x:c>
      <x:c r="K5069" s="130" t="n">
        <x:v>10</x:v>
      </x:c>
    </x:row>
    <x:row r="5070" ht="44" customHeight="1">
      <x:c r="A5070" s="121" t="str">
        <x:v>D6-C-R2-M038-CHOIX-A-01</x:v>
      </x:c>
      <x:c r="B5070" s="122" t="str">
        <x:v>D6-C-R2-M038</x:v>
      </x:c>
      <x:c r="C5070" s="122" t="str">
        <x:v>CHOIX</x:v>
      </x:c>
      <x:c r="D5070" s="122" t="str">
        <x:v>A</x:v>
      </x:c>
      <x:c r="E5070" s="123" t="n">
        <x:v>1</x:v>
      </x:c>
      <x:c r="F5070" s="122" t="str">
        <x:v>Joueur</x:v>
      </x:c>
      <x:c r="G5070" s="122" t="str">
        <x:v>Je l’expose à bord.</x:v>
      </x:c>
      <x:c r="H5070" s="122" t="str">
        <x:v>Regarder la personne ou l’appui concerné ; intention, pas résultat.</x:v>
      </x:c>
      <x:c r="I5070" s="122" t="str">
        <x:v>Accès V5 et interlocuteur disponible ; possibilité réelle de l’approche choisie.</x:v>
      </x:c>
      <x:c r="J5070" s="122" t="str">
        <x:v>Campagne commune</x:v>
      </x:c>
      <x:c r="K5070" s="125" t="n">
        <x:v>4</x:v>
      </x:c>
    </x:row>
    <x:row r="5071" ht="44" customHeight="1">
      <x:c r="A5071" s="126" t="str">
        <x:v>D6-C-R2-M038-REPONSE-A-01</x:v>
      </x:c>
      <x:c r="B5071" s="127" t="str">
        <x:v>D6-C-R2-M038</x:v>
      </x:c>
      <x:c r="C5071" s="127" t="str">
        <x:v>REPONSE</x:v>
      </x:c>
      <x:c r="D5071" s="127" t="str">
        <x:v>A</x:v>
      </x:c>
      <x:c r="E5071" s="128" t="n">
        <x:v>1</x:v>
      </x:c>
      <x:c r="F5071" s="127" t="str">
        <x:v>Artisane des supports</x:v>
      </x:c>
      <x:c r="G5071" s="127" t="str">
        <x:v>Libère un support dans la galerie. Le berceau fera le trajet avec lui.</x:v>
      </x:c>
      <x:c r="H5071" s="127" t="str">
        <x:v>Réponse au choix retenu ; les autres réponses ne sont pas jouées.</x:v>
      </x:c>
      <x:c r="I5071" s="127" t="str">
        <x:v>Accès V5 et interlocuteur disponible ; possibilité réelle de l’approche choisie.</x:v>
      </x:c>
      <x:c r="J5071" s="127" t="str">
        <x:v>Campagne commune</x:v>
      </x:c>
      <x:c r="K5071" s="130" t="n">
        <x:v>13</x:v>
      </x:c>
    </x:row>
    <x:row r="5072" ht="59" customHeight="1">
      <x:c r="A5072" s="121" t="str">
        <x:v>D6-C-R2-M038-CHOIX-B-01</x:v>
      </x:c>
      <x:c r="B5072" s="122" t="str">
        <x:v>D6-C-R2-M038</x:v>
      </x:c>
      <x:c r="C5072" s="122" t="str">
        <x:v>CHOIX</x:v>
      </x:c>
      <x:c r="D5072" s="122" t="str">
        <x:v>B</x:v>
      </x:c>
      <x:c r="E5072" s="123" t="n">
        <x:v>1</x:v>
      </x:c>
      <x:c r="F5072" s="122" t="str">
        <x:v>Joueur</x:v>
      </x:c>
      <x:c r="G5072" s="122" t="str">
        <x:v>Je le porte à ma résidence.</x:v>
      </x:c>
      <x:c r="H5072" s="122" t="str">
        <x:v>Regarder la personne ou l’appui concerné ; intention, pas résultat.</x:v>
      </x:c>
      <x:c r="I5072" s="122" t="str">
        <x:v>Lire les conditions V5 ; aucun objet ou PNJ supposé présent. Refuser ou différer suspend l’objectif au lieu de le déclarer réussi.</x:v>
      </x:c>
      <x:c r="J5072" s="122" t="str">
        <x:v>Campagne commune</x:v>
      </x:c>
      <x:c r="K5072" s="125" t="n">
        <x:v>6</x:v>
      </x:c>
    </x:row>
    <x:row r="5073" ht="59" customHeight="1">
      <x:c r="A5073" s="126" t="str">
        <x:v>D6-C-R2-M038-REPONSE-B-01</x:v>
      </x:c>
      <x:c r="B5073" s="127" t="str">
        <x:v>D6-C-R2-M038</x:v>
      </x:c>
      <x:c r="C5073" s="127" t="str">
        <x:v>REPONSE</x:v>
      </x:c>
      <x:c r="D5073" s="127" t="str">
        <x:v>B</x:v>
      </x:c>
      <x:c r="E5073" s="128" t="n">
        <x:v>1</x:v>
      </x:c>
      <x:c r="F5073" s="127" t="str">
        <x:v>Artisane des supports</x:v>
      </x:c>
      <x:c r="G5073" s="127" t="str">
        <x:v>Vérifie quelle maison t’accueille actuellement avant de fermer le contenant.</x:v>
      </x:c>
      <x:c r="H5073" s="127" t="str">
        <x:v>Réponse au choix retenu ; les autres réponses ne sont pas jouées.</x:v>
      </x:c>
      <x:c r="I5073" s="127" t="str">
        <x:v>Lire les conditions V5 ; aucun objet ou PNJ supposé présent. Refuser ou différer suspend l’objectif au lieu de le déclarer réussi.</x:v>
      </x:c>
      <x:c r="J5073" s="127" t="str">
        <x:v>Campagne commune</x:v>
      </x:c>
      <x:c r="K5073" s="130" t="n">
        <x:v>10</x:v>
      </x:c>
    </x:row>
    <x:row r="5074" ht="74" customHeight="1">
      <x:c r="A5074" s="121" t="str">
        <x:v>D6-C-R2-M039-OUV---01</x:v>
      </x:c>
      <x:c r="B5074" s="122" t="str">
        <x:v>D6-C-R2-M039</x:v>
      </x:c>
      <x:c r="C5074" s="122" t="str">
        <x:v>OUV</x:v>
      </x:c>
      <x:c r="D5074" s="122" t="str">
        <x:v>-</x:v>
      </x:c>
      <x:c r="E5074" s="123" t="n">
        <x:v>1</x:v>
      </x:c>
      <x:c r="F5074" s="122" t="str">
        <x:v>Habitante de la cité</x:v>
      </x:c>
      <x:c r="G5074" s="122" t="str">
        <x:v>Je reconnais ton équipement. Je ne connais pas encore ta dernière chasse. Qui veux-tu retrouver ?</x:v>
      </x:c>
      <x:c r="H5074" s="122" t="str">
        <x:v>Le locuteur désigne l’appui ou l’objet présent ; laisse le déplacement se jouer.</x:v>
      </x:c>
      <x:c r="I5074" s="122" t="str">
        <x:v>Voyage de retour réellement joué ; communauté du Homeworld accessible. ; locuteur réellement présent ou retour effectué auprès de lui. Les scènes de résultat exigent le résultat observé correspondant.</x:v>
      </x:c>
      <x:c r="J5074" s="122" t="str">
        <x:v>Campagne commune</x:v>
      </x:c>
      <x:c r="K5074" s="125" t="n">
        <x:v>16</x:v>
      </x:c>
    </x:row>
    <x:row r="5075" ht="74" customHeight="1">
      <x:c r="A5075" s="126" t="str">
        <x:v>D6-C-R2-M039-SUCCES---01</x:v>
      </x:c>
      <x:c r="B5075" s="127" t="str">
        <x:v>D6-C-R2-M039</x:v>
      </x:c>
      <x:c r="C5075" s="127" t="str">
        <x:v>SUCCES</x:v>
      </x:c>
      <x:c r="D5075" s="127" t="str">
        <x:v>-</x:v>
      </x:c>
      <x:c r="E5075" s="128" t="n">
        <x:v>1</x:v>
      </x:c>
      <x:c r="F5075" s="127" t="str">
        <x:v>Habitante de la cité</x:v>
      </x:c>
      <x:c r="G5075" s="127" t="str">
        <x:v>Tu as retrouvé les lieux où tes proches peuvent te recevoir. Le quartier garde les gestes que tu y as réellement faits.</x:v>
      </x:c>
      <x:c r="H5075" s="127" t="str">
        <x:v>Le locuteur désigne l’appui ou l’objet présent ; laisse le déplacement se jouer.</x:v>
      </x:c>
      <x:c r="I5075" s="127" t="str">
        <x:v>Résultat correspondant effectivement constaté ; remplace ou supprime la ligne si choix de refus/différé/observation. Ne jamais jouer une victoire non acquise.</x:v>
      </x:c>
      <x:c r="J5075" s="127" t="str">
        <x:v>Campagne commune</x:v>
      </x:c>
      <x:c r="K5075" s="130" t="n">
        <x:v>22</x:v>
      </x:c>
    </x:row>
    <x:row r="5076" ht="44" customHeight="1">
      <x:c r="A5076" s="121" t="str">
        <x:v>D6-C-R2-M039-ECHEC---01</x:v>
      </x:c>
      <x:c r="B5076" s="122" t="str">
        <x:v>D6-C-R2-M039</x:v>
      </x:c>
      <x:c r="C5076" s="122" t="str">
        <x:v>ECHEC</x:v>
      </x:c>
      <x:c r="D5076" s="122" t="str">
        <x:v>-</x:v>
      </x:c>
      <x:c r="E5076" s="123" t="n">
        <x:v>1</x:v>
      </x:c>
      <x:c r="F5076" s="122" t="str">
        <x:v>Habitante de la cité</x:v>
      </x:c>
      <x:c r="G5076" s="122" t="str">
        <x:v>Le passage est trop étroit ainsi. Reviens vers la cour.</x:v>
      </x:c>
      <x:c r="H5076" s="122" t="str">
        <x:v>Retrait de l’appui dangereux ou suspension du geste ; aucun reset de l’état.</x:v>
      </x:c>
      <x:c r="I5076" s="122" t="str">
        <x:v>Échec ou blocage correspondant effectivement observé ; les dégâts, objets et positions persistent.</x:v>
      </x:c>
      <x:c r="J5076" s="122" t="str">
        <x:v>Campagne commune</x:v>
      </x:c>
      <x:c r="K5076" s="125" t="n">
        <x:v>10</x:v>
      </x:c>
    </x:row>
    <x:row r="5077" ht="44" customHeight="1">
      <x:c r="A5077" s="126" t="str">
        <x:v>D6-C-R2-M039-REPRISE---01</x:v>
      </x:c>
      <x:c r="B5077" s="127" t="str">
        <x:v>D6-C-R2-M039</x:v>
      </x:c>
      <x:c r="C5077" s="127" t="str">
        <x:v>REPRISE</x:v>
      </x:c>
      <x:c r="D5077" s="127" t="str">
        <x:v>-</x:v>
      </x:c>
      <x:c r="E5077" s="128" t="n">
        <x:v>1</x:v>
      </x:c>
      <x:c r="F5077" s="127" t="str">
        <x:v>Habitante de la cité</x:v>
      </x:c>
      <x:c r="G5077" s="127" t="str">
        <x:v>La première charge est livrée. Termine celle qui attend encore.</x:v>
      </x:c>
      <x:c r="H5077" s="127" t="str">
        <x:v>Regard sur le dernier repère conservé ; attendre la main du joueur.</x:v>
      </x:c>
      <x:c r="I5077" s="127" t="str">
        <x:v>Réinteraction volontaire après interruption ; état de l’action conservé.</x:v>
      </x:c>
      <x:c r="J5077" s="127" t="str">
        <x:v>Campagne commune</x:v>
      </x:c>
      <x:c r="K5077" s="130" t="n">
        <x:v>10</x:v>
      </x:c>
    </x:row>
    <x:row r="5078" ht="44" customHeight="1">
      <x:c r="A5078" s="121" t="str">
        <x:v>D6-C-R2-M039-CHOIX-A-01</x:v>
      </x:c>
      <x:c r="B5078" s="122" t="str">
        <x:v>D6-C-R2-M039</x:v>
      </x:c>
      <x:c r="C5078" s="122" t="str">
        <x:v>CHOIX</x:v>
      </x:c>
      <x:c r="D5078" s="122" t="str">
        <x:v>A</x:v>
      </x:c>
      <x:c r="E5078" s="123" t="n">
        <x:v>1</x:v>
      </x:c>
      <x:c r="F5078" s="122" t="str">
        <x:v>Joueur</x:v>
      </x:c>
      <x:c r="G5078" s="122" t="str">
        <x:v>Je passe voir la cohorte.</x:v>
      </x:c>
      <x:c r="H5078" s="122" t="str">
        <x:v>Regarder la personne ou l’appui concerné ; intention, pas résultat.</x:v>
      </x:c>
      <x:c r="I5078" s="122" t="str">
        <x:v>Accès V5 et interlocuteur disponible ; possibilité réelle de l’approche choisie.</x:v>
      </x:c>
      <x:c r="J5078" s="122" t="str">
        <x:v>Campagne commune</x:v>
      </x:c>
      <x:c r="K5078" s="125" t="n">
        <x:v>5</x:v>
      </x:c>
    </x:row>
    <x:row r="5079" ht="44" customHeight="1">
      <x:c r="A5079" s="126" t="str">
        <x:v>D6-C-R2-M039-REPONSE-A-01</x:v>
      </x:c>
      <x:c r="B5079" s="127" t="str">
        <x:v>D6-C-R2-M039</x:v>
      </x:c>
      <x:c r="C5079" s="127" t="str">
        <x:v>REPONSE</x:v>
      </x:c>
      <x:c r="D5079" s="127" t="str">
        <x:v>A</x:v>
      </x:c>
      <x:c r="E5079" s="128" t="n">
        <x:v>1</x:v>
      </x:c>
      <x:c r="F5079" s="127" t="str">
        <x:v>Habitante de la cité</x:v>
      </x:c>
      <x:c r="G5079" s="127" t="str">
        <x:v>Regarde d’abord qui est revenu. La cour ne les réunit pas chaque jour.</x:v>
      </x:c>
      <x:c r="H5079" s="127" t="str">
        <x:v>Réponse au choix retenu ; les autres réponses ne sont pas jouées.</x:v>
      </x:c>
      <x:c r="I5079" s="127" t="str">
        <x:v>Accès V5 et interlocuteur disponible ; possibilité réelle de l’approche choisie.</x:v>
      </x:c>
      <x:c r="J5079" s="127" t="str">
        <x:v>Campagne commune</x:v>
      </x:c>
      <x:c r="K5079" s="130" t="n">
        <x:v>13</x:v>
      </x:c>
    </x:row>
    <x:row r="5080" ht="59" customHeight="1">
      <x:c r="A5080" s="121" t="str">
        <x:v>D6-C-R2-M039-CHOIX-B-01</x:v>
      </x:c>
      <x:c r="B5080" s="122" t="str">
        <x:v>D6-C-R2-M039</x:v>
      </x:c>
      <x:c r="C5080" s="122" t="str">
        <x:v>CHOIX</x:v>
      </x:c>
      <x:c r="D5080" s="122" t="str">
        <x:v>B</x:v>
      </x:c>
      <x:c r="E5080" s="123" t="n">
        <x:v>1</x:v>
      </x:c>
      <x:c r="F5080" s="122" t="str">
        <x:v>Joueur</x:v>
      </x:c>
      <x:c r="G5080" s="122" t="str">
        <x:v>Je rejoins ma communauté d’accueil.</x:v>
      </x:c>
      <x:c r="H5080" s="122" t="str">
        <x:v>Regarder la personne ou l’appui concerné ; intention, pas résultat.</x:v>
      </x:c>
      <x:c r="I5080" s="122" t="str">
        <x:v>Lire les conditions V5 ; aucun objet ou PNJ supposé présent. Refuser ou différer suspend l’objectif au lieu de le déclarer réussi.</x:v>
      </x:c>
      <x:c r="J5080" s="122" t="str">
        <x:v>Campagne commune</x:v>
      </x:c>
      <x:c r="K5080" s="125" t="n">
        <x:v>5</x:v>
      </x:c>
    </x:row>
    <x:row r="5081" ht="59" customHeight="1">
      <x:c r="A5081" s="126" t="str">
        <x:v>D6-C-R2-M039-REPONSE-B-01</x:v>
      </x:c>
      <x:c r="B5081" s="127" t="str">
        <x:v>D6-C-R2-M039</x:v>
      </x:c>
      <x:c r="C5081" s="127" t="str">
        <x:v>REPONSE</x:v>
      </x:c>
      <x:c r="D5081" s="127" t="str">
        <x:v>B</x:v>
      </x:c>
      <x:c r="E5081" s="128" t="n">
        <x:v>1</x:v>
      </x:c>
      <x:c r="F5081" s="127" t="str">
        <x:v>Habitante de la cité</x:v>
      </x:c>
      <x:c r="G5081" s="127" t="str">
        <x:v>L’accès a changé depuis ton départ. Une charge attend près du seuil.</x:v>
      </x:c>
      <x:c r="H5081" s="127" t="str">
        <x:v>Réponse au choix retenu ; les autres réponses ne sont pas jouées.</x:v>
      </x:c>
      <x:c r="I5081" s="127" t="str">
        <x:v>Lire les conditions V5 ; aucun objet ou PNJ supposé présent. Refuser ou différer suspend l’objectif au lieu de le déclarer réussi.</x:v>
      </x:c>
      <x:c r="J5081" s="127" t="str">
        <x:v>Campagne commune</x:v>
      </x:c>
      <x:c r="K5081" s="130" t="n">
        <x:v>12</x:v>
      </x:c>
    </x:row>
    <x:row r="5082" ht="44" customHeight="1">
      <x:c r="A5082" s="121" t="str">
        <x:v>D6-C-R2-M039-CHOIX-C-01</x:v>
      </x:c>
      <x:c r="B5082" s="122" t="str">
        <x:v>D6-C-R2-M039</x:v>
      </x:c>
      <x:c r="C5082" s="122" t="str">
        <x:v>CHOIX</x:v>
      </x:c>
      <x:c r="D5082" s="122" t="str">
        <x:v>C</x:v>
      </x:c>
      <x:c r="E5082" s="123" t="n">
        <x:v>1</x:v>
      </x:c>
      <x:c r="F5082" s="122" t="str">
        <x:v>Joueur</x:v>
      </x:c>
      <x:c r="G5082" s="122" t="str">
        <x:v>Je retrouve les proches de ma voie.</x:v>
      </x:c>
      <x:c r="H5082" s="122" t="str">
        <x:v>Regarder la personne ou l’appui concerné ; intention, pas résultat.</x:v>
      </x:c>
      <x:c r="I5082" s="122" t="str">
        <x:v>Condition V5 de cette troisième approche remplie</x:v>
      </x:c>
      <x:c r="J5082" s="122" t="str">
        <x:v>Campagne commune</x:v>
      </x:c>
      <x:c r="K5082" s="125" t="n">
        <x:v>7</x:v>
      </x:c>
    </x:row>
    <x:row r="5083" ht="44" customHeight="1">
      <x:c r="A5083" s="126" t="str">
        <x:v>D6-C-R2-M039-REPONSE-C-01</x:v>
      </x:c>
      <x:c r="B5083" s="127" t="str">
        <x:v>D6-C-R2-M039</x:v>
      </x:c>
      <x:c r="C5083" s="127" t="str">
        <x:v>REPONSE</x:v>
      </x:c>
      <x:c r="D5083" s="127" t="str">
        <x:v>C</x:v>
      </x:c>
      <x:c r="E5083" s="128" t="n">
        <x:v>1</x:v>
      </x:c>
      <x:c r="F5083" s="127" t="str">
        <x:v>Habitante de la cité</x:v>
      </x:c>
      <x:c r="G5083" s="127" t="str">
        <x:v>Vérifie qui peut te recevoir. Certains sont encore en route.</x:v>
      </x:c>
      <x:c r="H5083" s="127" t="str">
        <x:v>Réponse au choix retenu ; les autres réponses ne sont pas jouées.</x:v>
      </x:c>
      <x:c r="I5083" s="127" t="str">
        <x:v>Condition V5 de cette troisième approche remplie</x:v>
      </x:c>
      <x:c r="J5083" s="127" t="str">
        <x:v>Campagne commune</x:v>
      </x:c>
      <x:c r="K5083" s="130" t="n">
        <x:v>10</x:v>
      </x:c>
    </x:row>
    <x:row r="5084" ht="149" customHeight="1">
      <x:c r="A5084" s="121" t="str">
        <x:v>D6-C-R2-M040-OUV---01</x:v>
      </x:c>
      <x:c r="B5084" s="122" t="str">
        <x:v>D6-C-R2-M040</x:v>
      </x:c>
      <x:c r="C5084" s="122" t="str">
        <x:v>OUV</x:v>
      </x:c>
      <x:c r="D5084" s="122" t="str">
        <x:v>-</x:v>
      </x:c>
      <x:c r="E5084" s="123" t="n">
        <x:v>1</x:v>
      </x:c>
      <x:c r="F5084" s="122" t="str">
        <x:v>Saar</x:v>
      </x:c>
      <x:c r="G5084" s="122" t="str">
        <x:v>Tu as beaucoup appris. Pour cette démonstration, choisis ce sur quoi tu peux réellement compter.</x:v>
      </x:c>
      <x:c r="H5084" s="122" t="str">
        <x:v>Le locuteur désigne l’appui ou l’objet présent ; laisse le déplacement se jouer.</x:v>
      </x:c>
      <x:c r="I5084" s="122" t="str">
        <x:v>Formation, chasses et observations suffisantes selon le parcours commun ; Warp non requis.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J5084" s="122" t="str">
        <x:v>Campagne commune</x:v>
      </x:c>
      <x:c r="K5084" s="125" t="n">
        <x:v>15</x:v>
      </x:c>
    </x:row>
    <x:row r="5085" ht="74" customHeight="1">
      <x:c r="A5085" s="126" t="str">
        <x:v>D6-C-R2-M040-SUCCES---01</x:v>
      </x:c>
      <x:c r="B5085" s="127" t="str">
        <x:v>D6-C-R2-M040</x:v>
      </x:c>
      <x:c r="C5085" s="127" t="str">
        <x:v>SUCCES</x:v>
      </x:c>
      <x:c r="D5085" s="127" t="str">
        <x:v>-</x:v>
      </x:c>
      <x:c r="E5085" s="128" t="n">
        <x:v>1</x:v>
      </x:c>
      <x:c r="F5085" s="127" t="str">
        <x:v>Saar</x:v>
      </x:c>
      <x:c r="G5085" s="127" t="str">
        <x:v>Cette méthode t’appartient. Prépare-la pour une chasse sans partenaire.</x:v>
      </x:c>
      <x:c r="H5085" s="127" t="str">
        <x:v>Le locuteur désigne l’appui ou l’objet présent ; laisse le déplacement se jouer.</x:v>
      </x:c>
      <x:c r="I5085" s="127" t="str">
        <x:v>Résultat correspondant effectivement constaté ; remplace ou supprime la ligne si choix de refus/différé/observation. Ne jamais jouer une victoire non acquise.</x:v>
      </x:c>
      <x:c r="J5085" s="127" t="str">
        <x:v>Campagne commune</x:v>
      </x:c>
      <x:c r="K5085" s="130" t="n">
        <x:v>9</x:v>
      </x:c>
    </x:row>
    <x:row r="5086" ht="44" customHeight="1">
      <x:c r="A5086" s="121" t="str">
        <x:v>D6-C-R2-M040-ECHEC---01</x:v>
      </x:c>
      <x:c r="B5086" s="122" t="str">
        <x:v>D6-C-R2-M040</x:v>
      </x:c>
      <x:c r="C5086" s="122" t="str">
        <x:v>ECHEC</x:v>
      </x:c>
      <x:c r="D5086" s="122" t="str">
        <x:v>-</x:v>
      </x:c>
      <x:c r="E5086" s="123" t="n">
        <x:v>1</x:v>
      </x:c>
      <x:c r="F5086" s="122" t="str">
        <x:v>Saar</x:v>
      </x:c>
      <x:c r="G5086" s="122" t="str">
        <x:v>Tu as changé d’outil sans garder d’appui. Reviens au dernier geste sûr.</x:v>
      </x:c>
      <x:c r="H5086" s="122" t="str">
        <x:v>Retrait de l’appui dangereux ou suspension du geste ; aucun reset de l’état.</x:v>
      </x:c>
      <x:c r="I5086" s="122" t="str">
        <x:v>Échec ou blocage correspondant effectivement observé ; les dégâts, objets et positions persistent.</x:v>
      </x:c>
      <x:c r="J5086" s="122" t="str">
        <x:v>Campagne commune</x:v>
      </x:c>
      <x:c r="K5086" s="125" t="n">
        <x:v>12</x:v>
      </x:c>
    </x:row>
    <x:row r="5087" ht="44" customHeight="1">
      <x:c r="A5087" s="126" t="str">
        <x:v>D6-C-R2-M040-REPRISE---01</x:v>
      </x:c>
      <x:c r="B5087" s="127" t="str">
        <x:v>D6-C-R2-M040</x:v>
      </x:c>
      <x:c r="C5087" s="127" t="str">
        <x:v>REPRISE</x:v>
      </x:c>
      <x:c r="D5087" s="127" t="str">
        <x:v>-</x:v>
      </x:c>
      <x:c r="E5087" s="128" t="n">
        <x:v>1</x:v>
      </x:c>
      <x:c r="F5087" s="127" t="str">
        <x:v>Saar</x:v>
      </x:c>
      <x:c r="G5087" s="127" t="str">
        <x:v>Les premières étapes sont acquises. Reprends la liaison qui te manque.</x:v>
      </x:c>
      <x:c r="H5087" s="127" t="str">
        <x:v>Regard sur le dernier repère conservé ; attendre la main du joueur.</x:v>
      </x:c>
      <x:c r="I5087" s="127" t="str">
        <x:v>Réinteraction volontaire après interruption ; état de l’action conservé.</x:v>
      </x:c>
      <x:c r="J5087" s="127" t="str">
        <x:v>Campagne commune</x:v>
      </x:c>
      <x:c r="K5087" s="130" t="n">
        <x:v>11</x:v>
      </x:c>
    </x:row>
    <x:row r="5088" ht="44" customHeight="1">
      <x:c r="A5088" s="121" t="str">
        <x:v>D6-C-R2-M040-CHOIX-A-01</x:v>
      </x:c>
      <x:c r="B5088" s="122" t="str">
        <x:v>D6-C-R2-M040</x:v>
      </x:c>
      <x:c r="C5088" s="122" t="str">
        <x:v>CHOIX</x:v>
      </x:c>
      <x:c r="D5088" s="122" t="str">
        <x:v>A</x:v>
      </x:c>
      <x:c r="E5088" s="123" t="n">
        <x:v>1</x:v>
      </x:c>
      <x:c r="F5088" s="122" t="str">
        <x:v>Joueur</x:v>
      </x:c>
      <x:c r="G5088" s="122" t="str">
        <x:v>Je montre ma spécialité.</x:v>
      </x:c>
      <x:c r="H5088" s="122" t="str">
        <x:v>Regarder la personne ou l’appui concerné ; intention, pas résultat.</x:v>
      </x:c>
      <x:c r="I5088" s="122" t="str">
        <x:v>Accès V5 et interlocuteur disponible ; possibilité réelle de l’approche choisie.</x:v>
      </x:c>
      <x:c r="J5088" s="122" t="str">
        <x:v>Campagne commune</x:v>
      </x:c>
      <x:c r="K5088" s="125" t="n">
        <x:v>4</x:v>
      </x:c>
    </x:row>
    <x:row r="5089" ht="44" customHeight="1">
      <x:c r="A5089" s="126" t="str">
        <x:v>D6-C-R2-M040-REPONSE-A-01</x:v>
      </x:c>
      <x:c r="B5089" s="127" t="str">
        <x:v>D6-C-R2-M040</x:v>
      </x:c>
      <x:c r="C5089" s="127" t="str">
        <x:v>REPONSE</x:v>
      </x:c>
      <x:c r="D5089" s="127" t="str">
        <x:v>A</x:v>
      </x:c>
      <x:c r="E5089" s="128" t="n">
        <x:v>1</x:v>
      </x:c>
      <x:c r="F5089" s="127" t="str">
        <x:v>Saar</x:v>
      </x:c>
      <x:c r="G5089" s="127" t="str">
        <x:v>Donne-lui une difficulté qui l’éprouve, pas un terrain qui la flatte.</x:v>
      </x:c>
      <x:c r="H5089" s="127" t="str">
        <x:v>Réponse au choix retenu ; les autres réponses ne sont pas jouées.</x:v>
      </x:c>
      <x:c r="I5089" s="127" t="str">
        <x:v>Accès V5 et interlocuteur disponible ; possibilité réelle de l’approche choisie.</x:v>
      </x:c>
      <x:c r="J5089" s="127" t="str">
        <x:v>Campagne commune</x:v>
      </x:c>
      <x:c r="K5089" s="130" t="n">
        <x:v>11</x:v>
      </x:c>
    </x:row>
    <x:row r="5090" ht="59" customHeight="1">
      <x:c r="A5090" s="121" t="str">
        <x:v>D6-C-R2-M040-CHOIX-B-01</x:v>
      </x:c>
      <x:c r="B5090" s="122" t="str">
        <x:v>D6-C-R2-M040</x:v>
      </x:c>
      <x:c r="C5090" s="122" t="str">
        <x:v>CHOIX</x:v>
      </x:c>
      <x:c r="D5090" s="122" t="str">
        <x:v>B</x:v>
      </x:c>
      <x:c r="E5090" s="123" t="n">
        <x:v>1</x:v>
      </x:c>
      <x:c r="F5090" s="122" t="str">
        <x:v>Joueur</x:v>
      </x:c>
      <x:c r="G5090" s="122" t="str">
        <x:v>Je combine peu d’outils.</x:v>
      </x:c>
      <x:c r="H5090" s="122" t="str">
        <x:v>Regarder la personne ou l’appui concerné ; intention, pas résultat.</x:v>
      </x:c>
      <x:c r="I5090" s="122" t="str">
        <x:v>Lire les conditions V5 ; aucun objet ou PNJ supposé présent. Refuser ou différer suspend l’objectif au lieu de le déclarer réussi.</x:v>
      </x:c>
      <x:c r="J5090" s="122" t="str">
        <x:v>Campagne commune</x:v>
      </x:c>
      <x:c r="K5090" s="125" t="n">
        <x:v>4</x:v>
      </x:c>
    </x:row>
    <x:row r="5091" ht="59" customHeight="1">
      <x:c r="A5091" s="126" t="str">
        <x:v>D6-C-R2-M040-REPONSE-B-01</x:v>
      </x:c>
      <x:c r="B5091" s="127" t="str">
        <x:v>D6-C-R2-M040</x:v>
      </x:c>
      <x:c r="C5091" s="127" t="str">
        <x:v>REPONSE</x:v>
      </x:c>
      <x:c r="D5091" s="127" t="str">
        <x:v>B</x:v>
      </x:c>
      <x:c r="E5091" s="128" t="n">
        <x:v>1</x:v>
      </x:c>
      <x:c r="F5091" s="127" t="str">
        <x:v>Saar</x:v>
      </x:c>
      <x:c r="G5091" s="127" t="str">
        <x:v>Montre les passages entre eux. C’est là que tu peux perdre ton rythme.</x:v>
      </x:c>
      <x:c r="H5091" s="127" t="str">
        <x:v>Réponse au choix retenu ; les autres réponses ne sont pas jouées.</x:v>
      </x:c>
      <x:c r="I5091" s="127" t="str">
        <x:v>Lire les conditions V5 ; aucun objet ou PNJ supposé présent. Refuser ou différer suspend l’objectif au lieu de le déclarer réussi.</x:v>
      </x:c>
      <x:c r="J5091" s="127" t="str">
        <x:v>Campagne commune</x:v>
      </x:c>
      <x:c r="K5091" s="130" t="n">
        <x:v>13</x:v>
      </x:c>
    </x:row>
    <x:row r="5092" ht="149" customHeight="1">
      <x:c r="A5092" s="121" t="str">
        <x:v>D6-C-R2-M041-OUV---01</x:v>
      </x:c>
      <x:c r="B5092" s="122" t="str">
        <x:v>D6-C-R2-M041</x:v>
      </x:c>
      <x:c r="C5092" s="122" t="str">
        <x:v>OUV</x:v>
      </x:c>
      <x:c r="D5092" s="122" t="str">
        <x:v>-</x:v>
      </x:c>
      <x:c r="E5092" s="123" t="n">
        <x:v>1</x:v>
      </x:c>
      <x:c r="F5092" s="122" t="str">
        <x:v>Saar</x:v>
      </x:c>
      <x:c r="G5092" s="122" t="str">
        <x:v>Tu entreras seul. Nous pouvons regarder ta préparation ; nous n’ouvrirons pas la garde de la proie pour toi.</x:v>
      </x:c>
      <x:c r="H5092" s="122" t="str">
        <x:v>Le locuteur désigne l’appui ou l’objet présent ; laisse le déplacement se jouer.</x:v>
      </x:c>
      <x:c r="I5092" s="122" t="str">
        <x:v>Profil de maîtrise validé ; conditions communes de l’épreuve Elite réunies. ; locuteur réellement présent ou retour effectué auprès de lui. Les scènes de résultat exigent le résultat observé correspondant. Saar est vivant et réellement présent pour chacune de ses interventions. À défaut, différer cet échange nommé ou utiliser une scène distincte de remplaçant identifié ; aucune voix de Saar à distance non établie.</x:v>
      </x:c>
      <x:c r="J5092" s="122" t="str">
        <x:v>Campagne commune</x:v>
      </x:c>
      <x:c r="K5092" s="125" t="n">
        <x:v>19</x:v>
      </x:c>
    </x:row>
    <x:row r="5093" ht="74" customHeight="1">
      <x:c r="A5093" s="126" t="str">
        <x:v>D6-C-R2-M041-SUCCES---01</x:v>
      </x:c>
      <x:c r="B5093" s="127" t="str">
        <x:v>D6-C-R2-M041</x:v>
      </x:c>
      <x:c r="C5093" s="127" t="str">
        <x:v>SUCCES</x:v>
      </x:c>
      <x:c r="D5093" s="127" t="str">
        <x:v>-</x:v>
      </x:c>
      <x:c r="E5093" s="128" t="n">
        <x:v>1</x:v>
      </x:c>
      <x:c r="F5093" s="127" t="str">
        <x:v>Saar</x:v>
      </x:c>
      <x:c r="G5093" s="127" t="str">
        <x:v>La préparation est faite. Le seuil t’attend, sans triade.</x:v>
      </x:c>
      <x:c r="H5093" s="127" t="str">
        <x:v>Le locuteur désigne l’appui ou l’objet présent ; laisse le déplacement se jouer.</x:v>
      </x:c>
      <x:c r="I5093" s="127" t="str">
        <x:v>Résultat correspondant effectivement constaté ; remplace ou supprime la ligne si choix de refus/différé/observation. Ne jamais jouer une victoire non acquise.</x:v>
      </x:c>
      <x:c r="J5093" s="127" t="str">
        <x:v>Campagne commune</x:v>
      </x:c>
      <x:c r="K5093" s="130" t="n">
        <x:v>9</x:v>
      </x:c>
    </x:row>
    <x:row r="5094" ht="44" customHeight="1">
      <x:c r="A5094" s="121" t="str">
        <x:v>D6-C-R2-M041-ECHEC---01</x:v>
      </x:c>
      <x:c r="B5094" s="122" t="str">
        <x:v>D6-C-R2-M041</x:v>
      </x:c>
      <x:c r="C5094" s="122" t="str">
        <x:v>ECHEC</x:v>
      </x:c>
      <x:c r="D5094" s="122" t="str">
        <x:v>-</x:v>
      </x:c>
      <x:c r="E5094" s="123" t="n">
        <x:v>1</x:v>
      </x:c>
      <x:c r="F5094" s="122" t="str">
        <x:v>Saar</x:v>
      </x:c>
      <x:c r="G5094" s="122" t="str">
        <x:v>Une attache ne tient pas encore. L’épreuve ne commence pas au banc.</x:v>
      </x:c>
      <x:c r="H5094" s="122" t="str">
        <x:v>Retrait de l’appui dangereux ou suspension du geste ; aucun reset de l’état.</x:v>
      </x:c>
      <x:c r="I5094" s="122" t="str">
        <x:v>Échec ou blocage correspondant effectivement observé ; les dégâts, objets et positions persistent.</x:v>
      </x:c>
      <x:c r="J5094" s="122" t="str">
        <x:v>Campagne commune</x:v>
      </x:c>
      <x:c r="K5094" s="125" t="n">
        <x:v>12</x:v>
      </x:c>
    </x:row>
    <x:row r="5095" ht="44" customHeight="1">
      <x:c r="A5095" s="126" t="str">
        <x:v>D6-C-R2-M041-REPRISE---01</x:v>
      </x:c>
      <x:c r="B5095" s="127" t="str">
        <x:v>D6-C-R2-M041</x:v>
      </x:c>
      <x:c r="C5095" s="127" t="str">
        <x:v>REPRISE</x:v>
      </x:c>
      <x:c r="D5095" s="127" t="str">
        <x:v>-</x:v>
      </x:c>
      <x:c r="E5095" s="128" t="n">
        <x:v>1</x:v>
      </x:c>
      <x:c r="F5095" s="127" t="str">
        <x:v>Saar</x:v>
      </x:c>
      <x:c r="G5095" s="127" t="str">
        <x:v>Le chargement est conservé. Reprends le contrôle resté ouvert.</x:v>
      </x:c>
      <x:c r="H5095" s="127" t="str">
        <x:v>Regard sur le dernier repère conservé ; attendre la main du joueur.</x:v>
      </x:c>
      <x:c r="I5095" s="127" t="str">
        <x:v>Réinteraction volontaire après interruption ; état de l’action conservé.</x:v>
      </x:c>
      <x:c r="J5095" s="127" t="str">
        <x:v>Campagne commune</x:v>
      </x:c>
      <x:c r="K5095" s="130" t="n">
        <x:v>9</x:v>
      </x:c>
    </x:row>
    <x:row r="5096" ht="44" customHeight="1">
      <x:c r="A5096" s="121" t="str">
        <x:v>D6-C-R2-M041-CHOIX-A-01</x:v>
      </x:c>
      <x:c r="B5096" s="122" t="str">
        <x:v>D6-C-R2-M041</x:v>
      </x:c>
      <x:c r="C5096" s="122" t="str">
        <x:v>CHOIX</x:v>
      </x:c>
      <x:c r="D5096" s="122" t="str">
        <x:v>A</x:v>
      </x:c>
      <x:c r="E5096" s="123" t="n">
        <x:v>1</x:v>
      </x:c>
      <x:c r="F5096" s="122" t="str">
        <x:v>Joueur</x:v>
      </x:c>
      <x:c r="G5096" s="122" t="str">
        <x:v>Je garde une marge de soin.</x:v>
      </x:c>
      <x:c r="H5096" s="122" t="str">
        <x:v>Regarder la personne ou l’appui concerné ; intention, pas résultat.</x:v>
      </x:c>
      <x:c r="I5096" s="122" t="str">
        <x:v>Accès V5 et interlocuteur disponible ; possibilité réelle de l’approche choisie.</x:v>
      </x:c>
      <x:c r="J5096" s="122" t="str">
        <x:v>Campagne commune</x:v>
      </x:c>
      <x:c r="K5096" s="125" t="n">
        <x:v>6</x:v>
      </x:c>
    </x:row>
    <x:row r="5097" ht="44" customHeight="1">
      <x:c r="A5097" s="126" t="str">
        <x:v>D6-C-R2-M041-REPONSE-A-01</x:v>
      </x:c>
      <x:c r="B5097" s="127" t="str">
        <x:v>D6-C-R2-M041</x:v>
      </x:c>
      <x:c r="C5097" s="127" t="str">
        <x:v>REPONSE</x:v>
      </x:c>
      <x:c r="D5097" s="127" t="str">
        <x:v>A</x:v>
      </x:c>
      <x:c r="E5097" s="128" t="n">
        <x:v>1</x:v>
      </x:c>
      <x:c r="F5097" s="127" t="str">
        <x:v>Saar</x:v>
      </x:c>
      <x:c r="G5097" s="127" t="str">
        <x:v>Alors vérifie aussi l’abri où tu pourras l’utiliser.</x:v>
      </x:c>
      <x:c r="H5097" s="127" t="str">
        <x:v>Réponse au choix retenu ; les autres réponses ne sont pas jouées.</x:v>
      </x:c>
      <x:c r="I5097" s="127" t="str">
        <x:v>Accès V5 et interlocuteur disponible ; possibilité réelle de l’approche choisie.</x:v>
      </x:c>
      <x:c r="J5097" s="127" t="str">
        <x:v>Campagne commune</x:v>
      </x:c>
      <x:c r="K5097" s="130" t="n">
        <x:v>8</x:v>
      </x:c>
    </x:row>
    <x:row r="5098" ht="59" customHeight="1">
      <x:c r="A5098" s="121" t="str">
        <x:v>D6-C-R2-M041-CHOIX-B-01</x:v>
      </x:c>
      <x:c r="B5098" s="122" t="str">
        <x:v>D6-C-R2-M041</x:v>
      </x:c>
      <x:c r="C5098" s="122" t="str">
        <x:v>CHOIX</x:v>
      </x:c>
      <x:c r="D5098" s="122" t="str">
        <x:v>B</x:v>
      </x:c>
      <x:c r="E5098" s="123" t="n">
        <x:v>1</x:v>
      </x:c>
      <x:c r="F5098" s="122" t="str">
        <x:v>Joueur</x:v>
      </x:c>
      <x:c r="G5098" s="122" t="str">
        <x:v>Je prends l’outil de mobilité.</x:v>
      </x:c>
      <x:c r="H5098" s="122" t="str">
        <x:v>Regarder la personne ou l’appui concerné ; intention, pas résultat.</x:v>
      </x:c>
      <x:c r="I5098" s="122" t="str">
        <x:v>Lire les conditions V5 ; aucun objet ou PNJ supposé présent. Refuser ou différer suspend l’objectif au lieu de le déclarer réussi.</x:v>
      </x:c>
      <x:c r="J5098" s="122" t="str">
        <x:v>Campagne commune</x:v>
      </x:c>
      <x:c r="K5098" s="125" t="n">
        <x:v>5</x:v>
      </x:c>
    </x:row>
    <x:row r="5099" ht="59" customHeight="1">
      <x:c r="A5099" s="126" t="str">
        <x:v>D6-C-R2-M041-REPONSE-B-01</x:v>
      </x:c>
      <x:c r="B5099" s="127" t="str">
        <x:v>D6-C-R2-M041</x:v>
      </x:c>
      <x:c r="C5099" s="127" t="str">
        <x:v>REPONSE</x:v>
      </x:c>
      <x:c r="D5099" s="127" t="str">
        <x:v>B</x:v>
      </x:c>
      <x:c r="E5099" s="128" t="n">
        <x:v>1</x:v>
      </x:c>
      <x:c r="F5099" s="127" t="str">
        <x:v>Saar</x:v>
      </x:c>
      <x:c r="G5099" s="127" t="str">
        <x:v>Éprouve ses attaches une dernière fois et repère ta sortie.</x:v>
      </x:c>
      <x:c r="H5099" s="127" t="str">
        <x:v>Réponse au choix retenu ; les autres réponses ne sont pas jouées.</x:v>
      </x:c>
      <x:c r="I5099" s="127" t="str">
        <x:v>Lire les conditions V5 ; aucun objet ou PNJ supposé présent. Refuser ou différer suspend l’objectif au lieu de le déclarer réussi.</x:v>
      </x:c>
      <x:c r="J5099" s="127" t="str">
        <x:v>Campagne commune</x:v>
      </x:c>
      <x:c r="K5099" s="130" t="n">
        <x:v>10</x:v>
      </x:c>
    </x:row>
    <x:row r="5100" ht="89" customHeight="1">
      <x:c r="A5100" s="121" t="str">
        <x:v>D6-C-R2-M042-OUV---01</x:v>
      </x:c>
      <x:c r="B5100" s="122" t="str">
        <x:v>D6-C-R2-M042</x:v>
      </x:c>
      <x:c r="C5100" s="122" t="str">
        <x:v>OUV</x:v>
      </x:c>
      <x:c r="D5100" s="122" t="str">
        <x:v>-</x:v>
      </x:c>
      <x:c r="E5100" s="123" t="n">
        <x:v>1</x:v>
      </x:c>
      <x:c r="F5100" s="122" t="str">
        <x:v>Joueur</x:v>
      </x:c>
      <x:c r="G5100" s="122" t="str">
        <x:v>Personne n’ouvrira cette fenêtre à ma place. Je regarde son mouvement et mes propres appuis.</x:v>
      </x:c>
      <x:c r="H5100" s="122" t="str">
        <x:v>Regard vers le repère nommé ; bref arrêt de la pensée pendant le mouvement.</x:v>
      </x:c>
      <x:c r="I5100" s="122" t="str">
        <x:v>R2-M041 réussie ; joueur seul dans la tentative d’épreuve ; équipement vérifié. ; locuteur réellement présent ou retour effectué auprès de lui. Les scènes de résultat exigent le résultat observé correspondant.</x:v>
      </x:c>
      <x:c r="J5100" s="122" t="str">
        <x:v>Campagne commune</x:v>
      </x:c>
      <x:c r="K5100" s="125" t="n">
        <x:v>15</x:v>
      </x:c>
    </x:row>
    <x:row r="5101" ht="74" customHeight="1">
      <x:c r="A5101" s="126" t="str">
        <x:v>D6-C-R2-M042-SUCCES---01</x:v>
      </x:c>
      <x:c r="B5101" s="127" t="str">
        <x:v>D6-C-R2-M042</x:v>
      </x:c>
      <x:c r="C5101" s="127" t="str">
        <x:v>SUCCES</x:v>
      </x:c>
      <x:c r="D5101" s="127" t="str">
        <x:v>-</x:v>
      </x:c>
      <x:c r="E5101" s="128" t="n">
        <x:v>1</x:v>
      </x:c>
      <x:c r="F5101" s="127" t="str">
        <x:v>Joueur</x:v>
      </x:c>
      <x:c r="G5101" s="127" t="str">
        <x:v>La chasse est terminée. Mon retour reste à faire.</x:v>
      </x:c>
      <x:c r="H5101" s="127" t="str">
        <x:v>Regard vers le repère nommé ; bref arrêt de la pensée pendant le mouvement.</x:v>
      </x:c>
      <x:c r="I5101" s="127" t="str">
        <x:v>Résultat correspondant effectivement constaté ; remplace ou supprime la ligne si choix de refus/différé/observation. Ne jamais jouer une victoire non acquise.</x:v>
      </x:c>
      <x:c r="J5101" s="127" t="str">
        <x:v>Campagne commune</x:v>
      </x:c>
      <x:c r="K5101" s="130" t="n">
        <x:v>9</x:v>
      </x:c>
    </x:row>
    <x:row r="5102" ht="44" customHeight="1">
      <x:c r="A5102" s="121" t="str">
        <x:v>D6-C-R2-M042-ECHEC---01</x:v>
      </x:c>
      <x:c r="B5102" s="122" t="str">
        <x:v>D6-C-R2-M042</x:v>
      </x:c>
      <x:c r="C5102" s="122" t="str">
        <x:v>ECHEC</x:v>
      </x:c>
      <x:c r="D5102" s="122" t="str">
        <x:v>-</x:v>
      </x:c>
      <x:c r="E5102" s="123" t="n">
        <x:v>1</x:v>
      </x:c>
      <x:c r="F5102" s="122" t="str">
        <x:v>Joueur</x:v>
      </x:c>
      <x:c r="G5102" s="122" t="str">
        <x:v>Cette approche ne tient plus. Je romps et je garde ce que j’ai appris.</x:v>
      </x:c>
      <x:c r="H5102" s="122" t="str">
        <x:v>Retrait de l’appui dangereux ou suspension du geste ; aucun reset de l’état.</x:v>
      </x:c>
      <x:c r="I5102" s="122" t="str">
        <x:v>Échec ou blocage correspondant effectivement observé ; les dégâts, objets et positions persistent.</x:v>
      </x:c>
      <x:c r="J5102" s="122" t="str">
        <x:v>Campagne commune</x:v>
      </x:c>
      <x:c r="K5102" s="125" t="n">
        <x:v>14</x:v>
      </x:c>
    </x:row>
    <x:row r="5103" ht="44" customHeight="1">
      <x:c r="A5103" s="126" t="str">
        <x:v>D6-C-R2-M042-REPRISE---01</x:v>
      </x:c>
      <x:c r="B5103" s="127" t="str">
        <x:v>D6-C-R2-M042</x:v>
      </x:c>
      <x:c r="C5103" s="127" t="str">
        <x:v>REPRISE</x:v>
      </x:c>
      <x:c r="D5103" s="127" t="str">
        <x:v>-</x:v>
      </x:c>
      <x:c r="E5103" s="128" t="n">
        <x:v>1</x:v>
      </x:c>
      <x:c r="F5103" s="127" t="str">
        <x:v>Joueur</x:v>
      </x:c>
      <x:c r="G5103" s="127" t="str">
        <x:v>La proie et le terrain ont changé. Je repars de leurs traces actuelles.</x:v>
      </x:c>
      <x:c r="H5103" s="127" t="str">
        <x:v>Regard sur le dernier repère conservé ; attendre la main du joueur.</x:v>
      </x:c>
      <x:c r="I5103" s="127" t="str">
        <x:v>Réinteraction volontaire après interruption ; état de l’action conservé.</x:v>
      </x:c>
      <x:c r="J5103" s="127" t="str">
        <x:v>Campagne commune</x:v>
      </x:c>
      <x:c r="K5103" s="130" t="n">
        <x:v>13</x:v>
      </x:c>
    </x:row>
    <x:row r="5104" ht="44" customHeight="1">
      <x:c r="A5104" s="121" t="str">
        <x:v>D6-C-R2-M042-CHOIX-A-01</x:v>
      </x:c>
      <x:c r="B5104" s="122" t="str">
        <x:v>D6-C-R2-M042</x:v>
      </x:c>
      <x:c r="C5104" s="122" t="str">
        <x:v>CHOIX</x:v>
      </x:c>
      <x:c r="D5104" s="122" t="str">
        <x:v>A</x:v>
      </x:c>
      <x:c r="E5104" s="123" t="n">
        <x:v>1</x:v>
      </x:c>
      <x:c r="F5104" s="122" t="str">
        <x:v>Joueur</x:v>
      </x:c>
      <x:c r="G5104" s="122" t="str">
        <x:v>Je saisis l’occasion courte.</x:v>
      </x:c>
      <x:c r="H5104" s="122" t="str">
        <x:v>Regarder la personne ou l’appui concerné ; intention, pas résultat.</x:v>
      </x:c>
      <x:c r="I5104" s="122" t="str">
        <x:v>Accès V5 et interlocuteur disponible ; possibilité réelle de l’approche choisie.</x:v>
      </x:c>
      <x:c r="J5104" s="122" t="str">
        <x:v>Campagne commune</x:v>
      </x:c>
      <x:c r="K5104" s="125" t="n">
        <x:v>4</x:v>
      </x:c>
    </x:row>
    <x:row r="5105" ht="44" customHeight="1">
      <x:c r="A5105" s="126" t="str">
        <x:v>D6-C-R2-M042-REPONSE-A-01</x:v>
      </x:c>
      <x:c r="B5105" s="127" t="str">
        <x:v>D6-C-R2-M042</x:v>
      </x:c>
      <x:c r="C5105" s="127" t="str">
        <x:v>REPONSE</x:v>
      </x:c>
      <x:c r="D5105" s="127" t="str">
        <x:v>A</x:v>
      </x:c>
      <x:c r="E5105" s="128" t="n">
        <x:v>1</x:v>
      </x:c>
      <x:c r="F5105" s="127" t="str">
        <x:v>Joueur</x:v>
      </x:c>
      <x:c r="G5105" s="127" t="str">
        <x:v>Je ne poursuis que si ma sortie reste possible.</x:v>
      </x:c>
      <x:c r="H5105" s="127" t="str">
        <x:v>Réponse au choix retenu ; les autres réponses ne sont pas jouées.</x:v>
      </x:c>
      <x:c r="I5105" s="127" t="str">
        <x:v>Accès V5 et interlocuteur disponible ; possibilité réelle de l’approche choisie.</x:v>
      </x:c>
      <x:c r="J5105" s="127" t="str">
        <x:v>Campagne commune</x:v>
      </x:c>
      <x:c r="K5105" s="130" t="n">
        <x:v>9</x:v>
      </x:c>
    </x:row>
    <x:row r="5106" ht="59" customHeight="1">
      <x:c r="A5106" s="121" t="str">
        <x:v>D6-C-R2-M042-CHOIX-B-01</x:v>
      </x:c>
      <x:c r="B5106" s="122" t="str">
        <x:v>D6-C-R2-M042</x:v>
      </x:c>
      <x:c r="C5106" s="122" t="str">
        <x:v>CHOIX</x:v>
      </x:c>
      <x:c r="D5106" s="122" t="str">
        <x:v>B</x:v>
      </x:c>
      <x:c r="E5106" s="123" t="n">
        <x:v>1</x:v>
      </x:c>
      <x:c r="F5106" s="122" t="str">
        <x:v>Joueur</x:v>
      </x:c>
      <x:c r="G5106" s="122" t="str">
        <x:v>Je prépare une fenêtre plus sûre.</x:v>
      </x:c>
      <x:c r="H5106" s="122" t="str">
        <x:v>Regarder la personne ou l’appui concerné ; intention, pas résultat.</x:v>
      </x:c>
      <x:c r="I5106" s="122" t="str">
        <x:v>Lire les conditions V5 ; aucun objet ou PNJ supposé présent. Refuser ou différer suspend l’objectif au lieu de le déclarer réussi.</x:v>
      </x:c>
      <x:c r="J5106" s="122" t="str">
        <x:v>Campagne commune</x:v>
      </x:c>
      <x:c r="K5106" s="125" t="n">
        <x:v>6</x:v>
      </x:c>
    </x:row>
    <x:row r="5107" ht="59" customHeight="1">
      <x:c r="A5107" s="126" t="str">
        <x:v>D6-C-R2-M042-REPONSE-B-01</x:v>
      </x:c>
      <x:c r="B5107" s="127" t="str">
        <x:v>D6-C-R2-M042</x:v>
      </x:c>
      <x:c r="C5107" s="127" t="str">
        <x:v>REPONSE</x:v>
      </x:c>
      <x:c r="D5107" s="127" t="str">
        <x:v>B</x:v>
      </x:c>
      <x:c r="E5107" s="128" t="n">
        <x:v>1</x:v>
      </x:c>
      <x:c r="F5107" s="127" t="str">
        <x:v>Joueur</x:v>
      </x:c>
      <x:c r="G5107" s="127" t="str">
        <x:v>Je garde la proie en vue et je reprends le terrain.</x:v>
      </x:c>
      <x:c r="H5107" s="127" t="str">
        <x:v>Réponse au choix retenu ; les autres réponses ne sont pas jouées.</x:v>
      </x:c>
      <x:c r="I5107" s="127" t="str">
        <x:v>Lire les conditions V5 ; aucun objet ou PNJ supposé présent. Refuser ou différer suspend l’objectif au lieu de le déclarer réussi.</x:v>
      </x:c>
      <x:c r="J5107" s="127" t="str">
        <x:v>Campagne commune</x:v>
      </x:c>
      <x:c r="K5107" s="130" t="n">
        <x:v>11</x:v>
      </x:c>
    </x:row>
    <x:row r="5108" ht="44" customHeight="1">
      <x:c r="A5108" s="121" t="str">
        <x:v>D6-C-R2-M042-VARIANTE---01</x:v>
      </x:c>
      <x:c r="B5108" s="122" t="str">
        <x:v>D6-C-R2-M042</x:v>
      </x:c>
      <x:c r="C5108" s="122" t="str">
        <x:v>VARIANTE</x:v>
      </x:c>
      <x:c r="D5108" s="122" t="str">
        <x:v>-</x:v>
      </x:c>
      <x:c r="E5108" s="123" t="n">
        <x:v>1</x:v>
      </x:c>
      <x:c r="F5108" s="122" t="str">
        <x:v>Joueur</x:v>
      </x:c>
      <x:c r="G5108" s="122" t="str">
        <x:v>Je rentre avec cette tentative. Je ne la nommerai pas victoire.</x:v>
      </x:c>
      <x:c r="H5108" s="122" t="str">
        <x:v>Réaction brève après constat réel ; remplace la ligne par défaut si elle en contredit le sens.</x:v>
      </x:c>
      <x:c r="I5108" s="122" t="str">
        <x:v>Priorité 1 : joueur se replie volontairement avant victoire</x:v>
      </x:c>
      <x:c r="J5108" s="122" t="str">
        <x:v>Campagne commune</x:v>
      </x:c>
      <x:c r="K5108" s="125" t="n">
        <x:v>11</x:v>
      </x:c>
    </x:row>
    <x:row r="5109" ht="74" customHeight="1">
      <x:c r="A5109" s="126" t="str">
        <x:v>D6-C-R2-M043-OUV---01</x:v>
      </x:c>
      <x:c r="B5109" s="127" t="str">
        <x:v>D6-C-R2-M043</x:v>
      </x:c>
      <x:c r="C5109" s="127" t="str">
        <x:v>OUV</x:v>
      </x:c>
      <x:c r="D5109" s="127" t="str">
        <x:v>-</x:v>
      </x:c>
      <x:c r="E5109" s="128" t="n">
        <x:v>1</x:v>
      </x:c>
      <x:c r="F5109" s="127" t="str">
        <x:v>Témoin du retour</x:v>
      </x:c>
      <x:c r="G5109" s="127" t="str">
        <x:v>Nous avons vu ta préparation et constaté ton retour. Montre la méthode que cette chasse a éprouvée.</x:v>
      </x:c>
      <x:c r="H5109" s="127" t="str">
        <x:v>Le locuteur désigne l’appui ou l’objet présent ; laisse le déplacement se jouer.</x:v>
      </x:c>
      <x:c r="I5109" s="127" t="str">
        <x:v>Épreuve solitaire réussie et retour physique accompli. ; locuteur réellement présent ou retour effectué auprès de lui. Les scènes de résultat exigent le résultat observé correspondant.</x:v>
      </x:c>
      <x:c r="J5109" s="127" t="str">
        <x:v>Campagne commune</x:v>
      </x:c>
      <x:c r="K5109" s="130" t="n">
        <x:v>17</x:v>
      </x:c>
    </x:row>
    <x:row r="5110" ht="74" customHeight="1">
      <x:c r="A5110" s="121" t="str">
        <x:v>D6-C-R2-M043-SUCCES---01</x:v>
      </x:c>
      <x:c r="B5110" s="122" t="str">
        <x:v>D6-C-R2-M043</x:v>
      </x:c>
      <x:c r="C5110" s="122" t="str">
        <x:v>SUCCES</x:v>
      </x:c>
      <x:c r="D5110" s="122" t="str">
        <x:v>-</x:v>
      </x:c>
      <x:c r="E5110" s="123" t="n">
        <x:v>1</x:v>
      </x:c>
      <x:c r="F5110" s="122" t="str">
        <x:v>Témoin du retour</x:v>
      </x:c>
      <x:c r="G5110" s="122" t="str">
        <x:v>Ce cercle te reconnaît Elite. La suite de ton histoire reste à choisir.</x:v>
      </x:c>
      <x:c r="H5110" s="122" t="str">
        <x:v>Le locuteur désigne l’appui ou l’objet présent ; laisse le déplacement se jouer.</x:v>
      </x:c>
      <x:c r="I5110" s="122" t="str">
        <x:v>Résultat correspondant effectivement constaté ; remplace ou supprime la ligne si choix de refus/différé/observation. Ne jamais jouer une victoire non acquise.</x:v>
      </x:c>
      <x:c r="J5110" s="122" t="str">
        <x:v>Campagne commune</x:v>
      </x:c>
      <x:c r="K5110" s="125" t="n">
        <x:v>13</x:v>
      </x:c>
    </x:row>
    <x:row r="5111" ht="44" customHeight="1">
      <x:c r="A5111" s="126" t="str">
        <x:v>D6-C-R2-M043-ECHEC---01</x:v>
      </x:c>
      <x:c r="B5111" s="127" t="str">
        <x:v>D6-C-R2-M043</x:v>
      </x:c>
      <x:c r="C5111" s="127" t="str">
        <x:v>ECHEC</x:v>
      </x:c>
      <x:c r="D5111" s="127" t="str">
        <x:v>-</x:v>
      </x:c>
      <x:c r="E5111" s="128" t="n">
        <x:v>1</x:v>
      </x:c>
      <x:c r="F5111" s="127" t="str">
        <x:v>Témoin du retour</x:v>
      </x:c>
      <x:c r="G5111" s="127" t="str">
        <x:v>Le retour n’est pas encore établi. Nous ne prononcerons pas ce qui n’a pas eu lieu.</x:v>
      </x:c>
      <x:c r="H5111" s="127" t="str">
        <x:v>Retrait de l’appui dangereux ou suspension du geste ; aucun reset de l’état.</x:v>
      </x:c>
      <x:c r="I5111" s="127" t="str">
        <x:v>Échec ou blocage correspondant effectivement observé ; les dégâts, objets et positions persistent.</x:v>
      </x:c>
      <x:c r="J5111" s="127" t="str">
        <x:v>Campagne commune</x:v>
      </x:c>
      <x:c r="K5111" s="130" t="n">
        <x:v>16</x:v>
      </x:c>
    </x:row>
    <x:row r="5112" ht="44" customHeight="1">
      <x:c r="A5112" s="121" t="str">
        <x:v>D6-C-R2-M043-REPRISE---01</x:v>
      </x:c>
      <x:c r="B5112" s="122" t="str">
        <x:v>D6-C-R2-M043</x:v>
      </x:c>
      <x:c r="C5112" s="122" t="str">
        <x:v>REPRISE</x:v>
      </x:c>
      <x:c r="D5112" s="122" t="str">
        <x:v>-</x:v>
      </x:c>
      <x:c r="E5112" s="123" t="n">
        <x:v>1</x:v>
      </x:c>
      <x:c r="F5112" s="122" t="str">
        <x:v>Témoin du retour</x:v>
      </x:c>
      <x:c r="G5112" s="122" t="str">
        <x:v>Les témoins ont été réunis. Achevons le geste resté en attente.</x:v>
      </x:c>
      <x:c r="H5112" s="122" t="str">
        <x:v>Regard sur le dernier repère conservé ; attendre la main du joueur.</x:v>
      </x:c>
      <x:c r="I5112" s="122" t="str">
        <x:v>Réinteraction volontaire après interruption ; état de l’action conservé.</x:v>
      </x:c>
      <x:c r="J5112" s="122" t="str">
        <x:v>Campagne commune</x:v>
      </x:c>
      <x:c r="K5112" s="125" t="n">
        <x:v>11</x:v>
      </x:c>
    </x:row>
    <x:row r="5113" ht="44" customHeight="1">
      <x:c r="A5113" s="126" t="str">
        <x:v>D6-C-R2-M043-CHOIX-A-01</x:v>
      </x:c>
      <x:c r="B5113" s="127" t="str">
        <x:v>D6-C-R2-M043</x:v>
      </x:c>
      <x:c r="C5113" s="127" t="str">
        <x:v>CHOIX</x:v>
      </x:c>
      <x:c r="D5113" s="127" t="str">
        <x:v>A</x:v>
      </x:c>
      <x:c r="E5113" s="128" t="n">
        <x:v>1</x:v>
      </x:c>
      <x:c r="F5113" s="127" t="str">
        <x:v>Joueur</x:v>
      </x:c>
      <x:c r="G5113" s="127" t="str">
        <x:v>Je parle devant le cercle.</x:v>
      </x:c>
      <x:c r="H5113" s="127" t="str">
        <x:v>Regarder la personne ou l’appui concerné ; intention, pas résultat.</x:v>
      </x:c>
      <x:c r="I5113" s="127" t="str">
        <x:v>Accès V5 et interlocuteur disponible ; possibilité réelle de l’approche choisie.</x:v>
      </x:c>
      <x:c r="J5113" s="127" t="str">
        <x:v>Campagne commune</x:v>
      </x:c>
      <x:c r="K5113" s="130" t="n">
        <x:v>5</x:v>
      </x:c>
    </x:row>
    <x:row r="5114" ht="44" customHeight="1">
      <x:c r="A5114" s="121" t="str">
        <x:v>D6-C-R2-M043-REPONSE-A-01</x:v>
      </x:c>
      <x:c r="B5114" s="122" t="str">
        <x:v>D6-C-R2-M043</x:v>
      </x:c>
      <x:c r="C5114" s="122" t="str">
        <x:v>REPONSE</x:v>
      </x:c>
      <x:c r="D5114" s="122" t="str">
        <x:v>A</x:v>
      </x:c>
      <x:c r="E5114" s="123" t="n">
        <x:v>1</x:v>
      </x:c>
      <x:c r="F5114" s="122" t="str">
        <x:v>Témoin du retour</x:v>
      </x:c>
      <x:c r="G5114" s="122" t="str">
        <x:v>Ceux que tu invites pourront entendre le récit avec nous.</x:v>
      </x:c>
      <x:c r="H5114" s="122" t="str">
        <x:v>Réponse au choix retenu ; les autres réponses ne sont pas jouées.</x:v>
      </x:c>
      <x:c r="I5114" s="122" t="str">
        <x:v>Accès V5 et interlocuteur disponible ; possibilité réelle de l’approche choisie.</x:v>
      </x:c>
      <x:c r="J5114" s="122" t="str">
        <x:v>Campagne commune</x:v>
      </x:c>
      <x:c r="K5114" s="125" t="n">
        <x:v>10</x:v>
      </x:c>
    </x:row>
    <x:row r="5115" ht="59" customHeight="1">
      <x:c r="A5115" s="126" t="str">
        <x:v>D6-C-R2-M043-CHOIX-B-01</x:v>
      </x:c>
      <x:c r="B5115" s="127" t="str">
        <x:v>D6-C-R2-M043</x:v>
      </x:c>
      <x:c r="C5115" s="127" t="str">
        <x:v>CHOIX</x:v>
      </x:c>
      <x:c r="D5115" s="127" t="str">
        <x:v>B</x:v>
      </x:c>
      <x:c r="E5115" s="128" t="n">
        <x:v>1</x:v>
      </x:c>
      <x:c r="F5115" s="127" t="str">
        <x:v>Joueur</x:v>
      </x:c>
      <x:c r="G5115" s="127" t="str">
        <x:v>Je garde peu de témoins.</x:v>
      </x:c>
      <x:c r="H5115" s="127" t="str">
        <x:v>Regarder la personne ou l’appui concerné ; intention, pas résultat.</x:v>
      </x:c>
      <x:c r="I5115" s="127" t="str">
        <x:v>Lire les conditions V5 ; aucun objet ou PNJ supposé présent. Refuser ou différer suspend l’objectif au lieu de le déclarer réussi.</x:v>
      </x:c>
      <x:c r="J5115" s="127" t="str">
        <x:v>Campagne commune</x:v>
      </x:c>
      <x:c r="K5115" s="130" t="n">
        <x:v>5</x:v>
      </x:c>
    </x:row>
    <x:row r="5116" ht="59" customHeight="1">
      <x:c r="A5116" s="121" t="str">
        <x:v>D6-C-R2-M043-REPONSE-B-01</x:v>
      </x:c>
      <x:c r="B5116" s="122" t="str">
        <x:v>D6-C-R2-M043</x:v>
      </x:c>
      <x:c r="C5116" s="122" t="str">
        <x:v>REPONSE</x:v>
      </x:c>
      <x:c r="D5116" s="122" t="str">
        <x:v>B</x:v>
      </x:c>
      <x:c r="E5116" s="123" t="n">
        <x:v>1</x:v>
      </x:c>
      <x:c r="F5116" s="122" t="str">
        <x:v>Témoin du retour</x:v>
      </x:c>
      <x:c r="G5116" s="122" t="str">
        <x:v>Réunis-les ici. La reconnaissance repose sur les mêmes faits.</x:v>
      </x:c>
      <x:c r="H5116" s="122" t="str">
        <x:v>Réponse au choix retenu ; les autres réponses ne sont pas jouées.</x:v>
      </x:c>
      <x:c r="I5116" s="122" t="str">
        <x:v>Lire les conditions V5 ; aucun objet ou PNJ supposé présent. Refuser ou différer suspend l’objectif au lieu de le déclarer réussi.</x:v>
      </x:c>
      <x:c r="J5116" s="122" t="str">
        <x:v>Campagne commune</x:v>
      </x:c>
      <x:c r="K5116" s="125" t="n">
        <x:v>9</x:v>
      </x:c>
    </x:row>
    <x:row r="5117" ht="44" customHeight="1">
      <x:c r="A5117" s="126" t="str">
        <x:v>D6-C-R2-M043-VARIANTE---01</x:v>
      </x:c>
      <x:c r="B5117" s="127" t="str">
        <x:v>D6-C-R2-M043</x:v>
      </x:c>
      <x:c r="C5117" s="127" t="str">
        <x:v>VARIANTE</x:v>
      </x:c>
      <x:c r="D5117" s="127" t="str">
        <x:v>-</x:v>
      </x:c>
      <x:c r="E5117" s="128" t="n">
        <x:v>1</x:v>
      </x:c>
      <x:c r="F5117" s="127" t="str">
        <x:v>Témoin du retour</x:v>
      </x:c>
      <x:c r="G5117" s="127" t="str">
        <x:v>Tu es revenu. La reconnaissance attend encore l’épreuve accomplie.</x:v>
      </x:c>
      <x:c r="H5117" s="127" t="str">
        <x:v>Réaction brève après constat réel ; remplace la ligne par défaut si elle en contredit le sens.</x:v>
      </x:c>
      <x:c r="I5117" s="127" t="str">
        <x:v>Priorité 1 : épreuve solitaire échouée ou incomplète</x:v>
      </x:c>
      <x:c r="J5117" s="127" t="str">
        <x:v>Campagne commune</x:v>
      </x:c>
      <x:c r="K5117" s="130" t="n">
        <x:v>9</x:v>
      </x:c>
    </x:row>
    <x:row r="5118" ht="89" customHeight="1">
      <x:c r="A5118" s="121" t="str">
        <x:v>D6-C-R2-M044-OUV---01</x:v>
      </x:c>
      <x:c r="B5118" s="122" t="str">
        <x:v>D6-C-R2-M044</x:v>
      </x:c>
      <x:c r="C5118" s="122" t="str">
        <x:v>OUV</x:v>
      </x:c>
      <x:c r="D5118" s="122" t="str">
        <x:v>-</x:v>
      </x:c>
      <x:c r="E5118" s="123" t="n">
        <x:v>1</x:v>
      </x:c>
      <x:c r="F5118" s="122" t="str">
        <x:v>Détentrice des droits de coque</x:v>
      </x:c>
      <x:c r="G5118" s="122" t="str">
        <x:v>Voici La Veille Partagée. Certains ponts attendent des travaux. La visiter ne suffit pas à la faire partir sous ton nom.</x:v>
      </x:c>
      <x:c r="H5118" s="122" t="str">
        <x:v>Le locuteur désigne l’appui ou l’objet présent ; laisse le déplacement se jouer.</x:v>
      </x:c>
      <x:c r="I5118" s="122" t="str">
        <x:v>Elite acquis ; projet de navire de clan choisi ; accès au Chantier des Coques Ouvertes. ; locuteur réellement présent ou retour effectué auprès de lui. Les scènes de résultat exigent le résultat observé correspondant.</x:v>
      </x:c>
      <x:c r="J5118" s="122" t="str">
        <x:v>Campagne commune</x:v>
      </x:c>
      <x:c r="K5118" s="125" t="n">
        <x:v>21</x:v>
      </x:c>
    </x:row>
    <x:row r="5119" ht="74" customHeight="1">
      <x:c r="A5119" s="126" t="str">
        <x:v>D6-C-R2-M044-SUCCES---01</x:v>
      </x:c>
      <x:c r="B5119" s="127" t="str">
        <x:v>D6-C-R2-M044</x:v>
      </x:c>
      <x:c r="C5119" s="127" t="str">
        <x:v>SUCCES</x:v>
      </x:c>
      <x:c r="D5119" s="127" t="str">
        <x:v>-</x:v>
      </x:c>
      <x:c r="E5119" s="128" t="n">
        <x:v>1</x:v>
      </x:c>
      <x:c r="F5119" s="127" t="str">
        <x:v>Détentrice des droits de coque</x:v>
      </x:c>
      <x:c r="G5119" s="127" t="str">
        <x:v>Tu as vu ce que cette coque demande. Tes observations restent disponibles pour le moment où tu voudras reprendre ce projet.</x:v>
      </x:c>
      <x:c r="H5119" s="127" t="str">
        <x:v>Le locuteur désigne l’appui ou l’objet présent ; laisse le déplacement se jouer.</x:v>
      </x:c>
      <x:c r="I5119" s="127" t="str">
        <x:v>Résultat correspondant effectivement constaté ; remplace ou supprime la ligne si choix de refus/différé/observation. Ne jamais jouer une victoire non acquise.</x:v>
      </x:c>
      <x:c r="J5119" s="127" t="str">
        <x:v>Campagne commune</x:v>
      </x:c>
      <x:c r="K5119" s="130" t="n">
        <x:v>21</x:v>
      </x:c>
    </x:row>
    <x:row r="5120" ht="44" customHeight="1">
      <x:c r="A5120" s="121" t="str">
        <x:v>D6-C-R2-M044-ECHEC---01</x:v>
      </x:c>
      <x:c r="B5120" s="122" t="str">
        <x:v>D6-C-R2-M044</x:v>
      </x:c>
      <x:c r="C5120" s="122" t="str">
        <x:v>ECHEC</x:v>
      </x:c>
      <x:c r="D5120" s="122" t="str">
        <x:v>-</x:v>
      </x:c>
      <x:c r="E5120" s="123" t="n">
        <x:v>1</x:v>
      </x:c>
      <x:c r="F5120" s="122" t="str">
        <x:v>Détentrice des droits de coque</x:v>
      </x:c>
      <x:c r="G5120" s="122" t="str">
        <x:v>Ce pont est encore fermé. La visite continue par le palier inférieur.</x:v>
      </x:c>
      <x:c r="H5120" s="122" t="str">
        <x:v>Retrait de l’appui dangereux ou suspension du geste ; aucun reset de l’état.</x:v>
      </x:c>
      <x:c r="I5120" s="122" t="str">
        <x:v>Échec ou blocage correspondant effectivement observé ; les dégâts, objets et positions persistent.</x:v>
      </x:c>
      <x:c r="J5120" s="122" t="str">
        <x:v>Campagne commune</x:v>
      </x:c>
      <x:c r="K5120" s="125" t="n">
        <x:v>12</x:v>
      </x:c>
    </x:row>
    <x:row r="5121" ht="44" customHeight="1">
      <x:c r="A5121" s="126" t="str">
        <x:v>D6-C-R2-M044-REPRISE---01</x:v>
      </x:c>
      <x:c r="B5121" s="127" t="str">
        <x:v>D6-C-R2-M044</x:v>
      </x:c>
      <x:c r="C5121" s="127" t="str">
        <x:v>REPRISE</x:v>
      </x:c>
      <x:c r="D5121" s="127" t="str">
        <x:v>-</x:v>
      </x:c>
      <x:c r="E5121" s="128" t="n">
        <x:v>1</x:v>
      </x:c>
      <x:c r="F5121" s="127" t="str">
        <x:v>Détentrice des droits de coque</x:v>
      </x:c>
      <x:c r="G5121" s="127" t="str">
        <x:v>Les espaces visités sont connus. Reprenons à la zone restée inaccessible.</x:v>
      </x:c>
      <x:c r="H5121" s="127" t="str">
        <x:v>Regard sur le dernier repère conservé ; attendre la main du joueur.</x:v>
      </x:c>
      <x:c r="I5121" s="127" t="str">
        <x:v>Réinteraction volontaire après interruption ; état de l’action conservé.</x:v>
      </x:c>
      <x:c r="J5121" s="127" t="str">
        <x:v>Campagne commune</x:v>
      </x:c>
      <x:c r="K5121" s="130" t="n">
        <x:v>11</x:v>
      </x:c>
    </x:row>
    <x:row r="5122" ht="44" customHeight="1">
      <x:c r="A5122" s="121" t="str">
        <x:v>D6-C-R2-M044-CHOIX-A-01</x:v>
      </x:c>
      <x:c r="B5122" s="122" t="str">
        <x:v>D6-C-R2-M044</x:v>
      </x:c>
      <x:c r="C5122" s="122" t="str">
        <x:v>CHOIX</x:v>
      </x:c>
      <x:c r="D5122" s="122" t="str">
        <x:v>A</x:v>
      </x:c>
      <x:c r="E5122" s="123" t="n">
        <x:v>1</x:v>
      </x:c>
      <x:c r="F5122" s="122" t="str">
        <x:v>Joueur</x:v>
      </x:c>
      <x:c r="G5122" s="122" t="str">
        <x:v>Je veux préparer son acquisition.</x:v>
      </x:c>
      <x:c r="H5122" s="122" t="str">
        <x:v>Regarder la personne ou l’appui concerné ; intention, pas résultat.</x:v>
      </x:c>
      <x:c r="I5122" s="122" t="str">
        <x:v>Accès V5 et interlocuteur disponible ; possibilité réelle de l’approche choisie.</x:v>
      </x:c>
      <x:c r="J5122" s="122" t="str">
        <x:v>Campagne commune</x:v>
      </x:c>
      <x:c r="K5122" s="125" t="n">
        <x:v>5</x:v>
      </x:c>
    </x:row>
    <x:row r="5123" ht="44" customHeight="1">
      <x:c r="A5123" s="126" t="str">
        <x:v>D6-C-R2-M044-REPONSE-A-01</x:v>
      </x:c>
      <x:c r="B5123" s="127" t="str">
        <x:v>D6-C-R2-M044</x:v>
      </x:c>
      <x:c r="C5123" s="127" t="str">
        <x:v>REPONSE</x:v>
      </x:c>
      <x:c r="D5123" s="127" t="str">
        <x:v>A</x:v>
      </x:c>
      <x:c r="E5123" s="128" t="n">
        <x:v>1</x:v>
      </x:c>
      <x:c r="F5123" s="127" t="str">
        <x:v>Détentrice des droits de coque</x:v>
      </x:c>
      <x:c r="G5123" s="127" t="str">
        <x:v>Nous commencerons par les droits, puis les travaux et les personnes qui les mèneront.</x:v>
      </x:c>
      <x:c r="H5123" s="127" t="str">
        <x:v>Réponse au choix retenu ; les autres réponses ne sont pas jouées.</x:v>
      </x:c>
      <x:c r="I5123" s="127" t="str">
        <x:v>Accès V5 et interlocuteur disponible ; possibilité réelle de l’approche choisie.</x:v>
      </x:c>
      <x:c r="J5123" s="127" t="str">
        <x:v>Campagne commune</x:v>
      </x:c>
      <x:c r="K5123" s="130" t="n">
        <x:v>14</x:v>
      </x:c>
    </x:row>
    <x:row r="5124" ht="59" customHeight="1">
      <x:c r="A5124" s="121" t="str">
        <x:v>D6-C-R2-M044-CHOIX-B-01</x:v>
      </x:c>
      <x:c r="B5124" s="122" t="str">
        <x:v>D6-C-R2-M044</x:v>
      </x:c>
      <x:c r="C5124" s="122" t="str">
        <x:v>CHOIX</x:v>
      </x:c>
      <x:c r="D5124" s="122" t="str">
        <x:v>B</x:v>
      </x:c>
      <x:c r="E5124" s="123" t="n">
        <x:v>1</x:v>
      </x:c>
      <x:c r="F5124" s="122" t="str">
        <x:v>Joueur</x:v>
      </x:c>
      <x:c r="G5124" s="122" t="str">
        <x:v>Je garde mon vaisseau personnel pour l’instant.</x:v>
      </x:c>
      <x:c r="H5124" s="122" t="str">
        <x:v>Regarder la personne ou l’appui concerné ; intention, pas résultat.</x:v>
      </x:c>
      <x:c r="I5124" s="122" t="str">
        <x:v>Lire les conditions V5 ; aucun objet ou PNJ supposé présent. Refuser ou différer suspend l’objectif au lieu de le déclarer réussi.</x:v>
      </x:c>
      <x:c r="J5124" s="122" t="str">
        <x:v>Campagne commune</x:v>
      </x:c>
      <x:c r="K5124" s="125" t="n">
        <x:v>7</x:v>
      </x:c>
    </x:row>
    <x:row r="5125" ht="59" customHeight="1">
      <x:c r="A5125" s="126" t="str">
        <x:v>D6-C-R2-M044-REPONSE-B-01</x:v>
      </x:c>
      <x:c r="B5125" s="127" t="str">
        <x:v>D6-C-R2-M044</x:v>
      </x:c>
      <x:c r="C5125" s="127" t="str">
        <x:v>REPONSE</x:v>
      </x:c>
      <x:c r="D5125" s="127" t="str">
        <x:v>B</x:v>
      </x:c>
      <x:c r="E5125" s="128" t="n">
        <x:v>1</x:v>
      </x:c>
      <x:c r="F5125" s="127" t="str">
        <x:v>Détentrice des droits de coque</x:v>
      </x:c>
      <x:c r="G5125" s="127" t="str">
        <x:v>Il peut te mener encore loin. La coque restera ici tant que ses propriétaires le décideront.</x:v>
      </x:c>
      <x:c r="H5125" s="127" t="str">
        <x:v>Réponse au choix retenu ; les autres réponses ne sont pas jouées.</x:v>
      </x:c>
      <x:c r="I5125" s="127" t="str">
        <x:v>Lire les conditions V5 ; aucun objet ou PNJ supposé présent. Refuser ou différer suspend l’objectif au lieu de le déclarer réussi.</x:v>
      </x:c>
      <x:c r="J5125" s="127" t="str">
        <x:v>Campagne commune</x:v>
      </x:c>
      <x:c r="K5125" s="130" t="n">
        <x:v>16</x:v>
      </x:c>
    </x:row>
    <x:row r="5126" ht="74" customHeight="1">
      <x:c r="A5126" s="121" t="str">
        <x:v>D6-C-R2-M045-OUV---01</x:v>
      </x:c>
      <x:c r="B5126" s="122" t="str">
        <x:v>D6-C-R2-M045</x:v>
      </x:c>
      <x:c r="C5126" s="122" t="str">
        <x:v>OUV</x:v>
      </x:c>
      <x:c r="D5126" s="122" t="str">
        <x:v>-</x:v>
      </x:c>
      <x:c r="E5126" s="123" t="n">
        <x:v>1</x:v>
      </x:c>
      <x:c r="F5126" s="122" t="str">
        <x:v>Responsable des haltes</x:v>
      </x:c>
      <x:c r="G5126" s="122" t="str">
        <x:v>Tu peux conserver tes droits ici en habitant ailleurs. Une seule maison accueillera ton foyer actif.</x:v>
      </x:c>
      <x:c r="H5126" s="122" t="str">
        <x:v>Le locuteur désigne l’appui ou l’objet présent ; laisse le déplacement se jouer.</x:v>
      </x:c>
      <x:c r="I5126" s="122" t="str">
        <x:v>Au moins une résidence déverrouillée ou un projet de maison ouvert. ; locuteur réellement présent ou retour effectué auprès de lui. Les scènes de résultat exigent le résultat observé correspondant.</x:v>
      </x:c>
      <x:c r="J5126" s="122" t="str">
        <x:v>Campagne commune</x:v>
      </x:c>
      <x:c r="K5126" s="125" t="n">
        <x:v>16</x:v>
      </x:c>
    </x:row>
    <x:row r="5127" ht="74" customHeight="1">
      <x:c r="A5127" s="126" t="str">
        <x:v>D6-C-R2-M045-SUCCES---01</x:v>
      </x:c>
      <x:c r="B5127" s="127" t="str">
        <x:v>D6-C-R2-M045</x:v>
      </x:c>
      <x:c r="C5127" s="127" t="str">
        <x:v>SUCCES</x:v>
      </x:c>
      <x:c r="D5127" s="127" t="str">
        <x:v>-</x:v>
      </x:c>
      <x:c r="E5127" s="128" t="n">
        <x:v>1</x:v>
      </x:c>
      <x:c r="F5127" s="127" t="str">
        <x:v>Responsable des haltes</x:v>
      </x:c>
      <x:c r="G5127" s="127" t="str">
        <x:v>Le choix de résidence est confirmé. Tes objets restent aux endroits où ils ont réellement été déposés.</x:v>
      </x:c>
      <x:c r="H5127" s="127" t="str">
        <x:v>Le locuteur désigne l’appui ou l’objet présent ; laisse le déplacement se jouer.</x:v>
      </x:c>
      <x:c r="I5127" s="127" t="str">
        <x:v>Résultat correspondant effectivement constaté ; remplace ou supprime la ligne si choix de refus/différé/observation. Ne jamais jouer une victoire non acquise.</x:v>
      </x:c>
      <x:c r="J5127" s="127" t="str">
        <x:v>Campagne commune</x:v>
      </x:c>
      <x:c r="K5127" s="130" t="n">
        <x:v>17</x:v>
      </x:c>
    </x:row>
    <x:row r="5128" ht="44" customHeight="1">
      <x:c r="A5128" s="121" t="str">
        <x:v>D6-C-R2-M045-ECHEC---01</x:v>
      </x:c>
      <x:c r="B5128" s="122" t="str">
        <x:v>D6-C-R2-M045</x:v>
      </x:c>
      <x:c r="C5128" s="122" t="str">
        <x:v>ECHEC</x:v>
      </x:c>
      <x:c r="D5128" s="122" t="str">
        <x:v>-</x:v>
      </x:c>
      <x:c r="E5128" s="123" t="n">
        <x:v>1</x:v>
      </x:c>
      <x:c r="F5128" s="122" t="str">
        <x:v>Responsable des haltes</x:v>
      </x:c>
      <x:c r="G5128" s="122" t="str">
        <x:v>Un contenant manque encore au transfert. Le seuil ne peut pas le faire venir.</x:v>
      </x:c>
      <x:c r="H5128" s="122" t="str">
        <x:v>Retrait de l’appui dangereux ou suspension du geste ; aucun reset de l’état.</x:v>
      </x:c>
      <x:c r="I5128" s="122" t="str">
        <x:v>Échec ou blocage correspondant effectivement observé ; les dégâts, objets et positions persistent.</x:v>
      </x:c>
      <x:c r="J5128" s="122" t="str">
        <x:v>Campagne commune</x:v>
      </x:c>
      <x:c r="K5128" s="125" t="n">
        <x:v>14</x:v>
      </x:c>
    </x:row>
    <x:row r="5129" ht="44" customHeight="1">
      <x:c r="A5129" s="126" t="str">
        <x:v>D6-C-R2-M045-REPRISE---01</x:v>
      </x:c>
      <x:c r="B5129" s="127" t="str">
        <x:v>D6-C-R2-M045</x:v>
      </x:c>
      <x:c r="C5129" s="127" t="str">
        <x:v>REPRISE</x:v>
      </x:c>
      <x:c r="D5129" s="127" t="str">
        <x:v>-</x:v>
      </x:c>
      <x:c r="E5129" s="128" t="n">
        <x:v>1</x:v>
      </x:c>
      <x:c r="F5129" s="127" t="str">
        <x:v>Responsable des haltes</x:v>
      </x:c>
      <x:c r="G5129" s="127" t="str">
        <x:v>Les charges déjà livrées restent sur place. Nous reprenons avec la suivante.</x:v>
      </x:c>
      <x:c r="H5129" s="127" t="str">
        <x:v>Regard sur le dernier repère conservé ; attendre la main du joueur.</x:v>
      </x:c>
      <x:c r="I5129" s="127" t="str">
        <x:v>Réinteraction volontaire après interruption ; état de l’action conservé.</x:v>
      </x:c>
      <x:c r="J5129" s="127" t="str">
        <x:v>Campagne commune</x:v>
      </x:c>
      <x:c r="K5129" s="130" t="n">
        <x:v>12</x:v>
      </x:c>
    </x:row>
    <x:row r="5130" ht="74" customHeight="1">
      <x:c r="A5130" s="121" t="str">
        <x:v>D6-C-R2-M045-CHOIX-A-01</x:v>
      </x:c>
      <x:c r="B5130" s="122" t="str">
        <x:v>D6-C-R2-M045</x:v>
      </x:c>
      <x:c r="C5130" s="122" t="str">
        <x:v>CHOIX</x:v>
      </x:c>
      <x:c r="D5130" s="122" t="str">
        <x:v>A</x:v>
      </x:c>
      <x:c r="E5130" s="123" t="n">
        <x:v>1</x:v>
      </x:c>
      <x:c r="F5130" s="122" t="str">
        <x:v>Joueur</x:v>
      </x:c>
      <x:c r="G5130" s="122" t="str">
        <x:v>Je reste dans ma maison.</x:v>
      </x:c>
      <x:c r="H5130" s="122" t="str">
        <x:v>Regarder la personne ou l’appui concerné ; intention, pas résultat.</x:v>
      </x:c>
      <x:c r="I5130" s="122" t="str">
        <x:v>Accès V5 et interlocuteur disponible ; possibilité réelle de l’approche choisie. Une résidence active existe réellement ; à défaut cette option reste indisponible et n’en crée aucune.</x:v>
      </x:c>
      <x:c r="J5130" s="122" t="str">
        <x:v>Campagne commune</x:v>
      </x:c>
      <x:c r="K5130" s="125" t="n">
        <x:v>5</x:v>
      </x:c>
    </x:row>
    <x:row r="5131" ht="74" customHeight="1">
      <x:c r="A5131" s="126" t="str">
        <x:v>D6-C-R2-M045-REPONSE-A-01</x:v>
      </x:c>
      <x:c r="B5131" s="127" t="str">
        <x:v>D6-C-R2-M045</x:v>
      </x:c>
      <x:c r="C5131" s="127" t="str">
        <x:v>REPONSE</x:v>
      </x:c>
      <x:c r="D5131" s="127" t="str">
        <x:v>A</x:v>
      </x:c>
      <x:c r="E5131" s="128" t="n">
        <x:v>1</x:v>
      </x:c>
      <x:c r="F5131" s="127" t="str">
        <x:v>Responsable des haltes</x:v>
      </x:c>
      <x:c r="G5131" s="127" t="str">
        <x:v>Alors les contenants restent ouverts ici. Nous n’engageons aucun transfert.</x:v>
      </x:c>
      <x:c r="H5131" s="127" t="str">
        <x:v>Réponse au choix retenu ; les autres réponses ne sont pas jouées.</x:v>
      </x:c>
      <x:c r="I5131" s="127" t="str">
        <x:v>Accès V5 et interlocuteur disponible ; possibilité réelle de l’approche choisie. Une résidence active existe réellement ; à défaut cette option reste indisponible et n’en crée aucune.</x:v>
      </x:c>
      <x:c r="J5131" s="127" t="str">
        <x:v>Campagne commune</x:v>
      </x:c>
      <x:c r="K5131" s="130" t="n">
        <x:v>10</x:v>
      </x:c>
    </x:row>
    <x:row r="5132" ht="89" customHeight="1">
      <x:c r="A5132" s="121" t="str">
        <x:v>D6-C-R2-M045-CHOIX-B-01</x:v>
      </x:c>
      <x:c r="B5132" s="122" t="str">
        <x:v>D6-C-R2-M045</x:v>
      </x:c>
      <x:c r="C5132" s="122" t="str">
        <x:v>CHOIX</x:v>
      </x:c>
      <x:c r="D5132" s="122" t="str">
        <x:v>B</x:v>
      </x:c>
      <x:c r="E5132" s="123" t="n">
        <x:v>1</x:v>
      </x:c>
      <x:c r="F5132" s="122" t="str">
        <x:v>Joueur</x:v>
      </x:c>
      <x:c r="G5132" s="122" t="str">
        <x:v>Je prépare mon déménagement.</x:v>
      </x:c>
      <x:c r="H5132" s="122" t="str">
        <x:v>Regarder la personne ou l’appui concerné ; intention, pas résultat.</x:v>
      </x:c>
      <x:c r="I5132" s="122" t="str">
        <x:v>Lire les conditions V5 ; aucun objet ou PNJ supposé présent. Refuser ou différer suspend l’objectif au lieu de le déclarer réussi. La demeure choisie est effectivement déverrouillée et éligible ; le transfert ne valide la résidence qu’au seuil prévu.</x:v>
      </x:c>
      <x:c r="J5132" s="122" t="str">
        <x:v>Campagne commune</x:v>
      </x:c>
      <x:c r="K5132" s="125" t="n">
        <x:v>4</x:v>
      </x:c>
    </x:row>
    <x:row r="5133" ht="89" customHeight="1">
      <x:c r="A5133" s="126" t="str">
        <x:v>D6-C-R2-M045-REPONSE-B-01</x:v>
      </x:c>
      <x:c r="B5133" s="127" t="str">
        <x:v>D6-C-R2-M045</x:v>
      </x:c>
      <x:c r="C5133" s="127" t="str">
        <x:v>REPONSE</x:v>
      </x:c>
      <x:c r="D5133" s="127" t="str">
        <x:v>B</x:v>
      </x:c>
      <x:c r="E5133" s="128" t="n">
        <x:v>1</x:v>
      </x:c>
      <x:c r="F5133" s="127" t="str">
        <x:v>Responsable des haltes</x:v>
      </x:c>
      <x:c r="G5133" s="127" t="str">
        <x:v>Choisis une maison qui t’accepte déjà, puis transporte ce que tu veux y installer.</x:v>
      </x:c>
      <x:c r="H5133" s="127" t="str">
        <x:v>Réponse au choix retenu ; les autres réponses ne sont pas jouées.</x:v>
      </x:c>
      <x:c r="I5133" s="127" t="str">
        <x:v>Lire les conditions V5 ; aucun objet ou PNJ supposé présent. Refuser ou différer suspend l’objectif au lieu de le déclarer réussi. La demeure choisie est effectivement déverrouillée et éligible ; le transfert ne valide la résidence qu’au seuil prévu.</x:v>
      </x:c>
      <x:c r="J5133" s="127" t="str">
        <x:v>Campagne commune</x:v>
      </x:c>
      <x:c r="K5133" s="130" t="n">
        <x:v>14</x:v>
      </x:c>
    </x:row>
    <x:row r="5134" ht="44" customHeight="1">
      <x:c r="A5134" s="121" t="str">
        <x:v>D6-C-R2-M045-VARIANTE---01</x:v>
      </x:c>
      <x:c r="B5134" s="122" t="str">
        <x:v>D6-C-R2-M045</x:v>
      </x:c>
      <x:c r="C5134" s="122" t="str">
        <x:v>VARIANTE</x:v>
      </x:c>
      <x:c r="D5134" s="122" t="str">
        <x:v>-</x:v>
      </x:c>
      <x:c r="E5134" s="123" t="n">
        <x:v>1</x:v>
      </x:c>
      <x:c r="F5134" s="122" t="str">
        <x:v>Responsable des haltes</x:v>
      </x:c>
      <x:c r="G5134" s="122" t="str">
        <x:v>Le transfert est en cours. Nous savons quelles charges sont ici et lesquelles attendent encore.</x:v>
      </x:c>
      <x:c r="H5134" s="122" t="str">
        <x:v>Réaction brève après constat réel ; remplace la ligne par défaut si elle en contredit le sens.</x:v>
      </x:c>
      <x:c r="I5134" s="122" t="str">
        <x:v>Priorité 1 : déménagement choisi ; transfert physique inachevé</x:v>
      </x:c>
      <x:c r="J5134" s="122" t="str">
        <x:v>Campagne commune</x:v>
      </x:c>
      <x:c r="K5134" s="125" t="n">
        <x:v>15</x:v>
      </x:c>
    </x:row>
    <x:row r="5135" ht="89" customHeight="1">
      <x:c r="A5135" s="126" t="str">
        <x:v>D6-C-R2-M046-OUV---01</x:v>
      </x:c>
      <x:c r="B5135" s="127" t="str">
        <x:v>D6-C-R2-M046</x:v>
      </x:c>
      <x:c r="C5135" s="127" t="str">
        <x:v>OUV</x:v>
      </x:c>
      <x:c r="D5135" s="127" t="str">
        <x:v>-</x:v>
      </x:c>
      <x:c r="E5135" s="128" t="n">
        <x:v>1</x:v>
      </x:c>
      <x:c r="F5135" s="127" t="str">
        <x:v>Coordinatrice de bord</x:v>
      </x:c>
      <x:c r="G5135" s="127" t="str">
        <x:v>Avant de choisir la mission, regarde qui est présent. Une couchette vide ne tient pas un poste.</x:v>
      </x:c>
      <x:c r="H5135" s="127" t="str">
        <x:v>Le locuteur désigne l’appui ou l’objet présent ; laisse le déplacement se jouer.</x:v>
      </x:c>
      <x:c r="I5135" s="127" t="str">
        <x:v>Navire de clan acquis et opérationnel si cette option a été choisie ; sinon variante d’expédition invitée. ; locuteur réellement présent ou retour effectué auprès de lui. Les scènes de résultat exigent le résultat observé correspondant.</x:v>
      </x:c>
      <x:c r="J5135" s="127" t="str">
        <x:v>Campagne commune</x:v>
      </x:c>
      <x:c r="K5135" s="130" t="n">
        <x:v>17</x:v>
      </x:c>
    </x:row>
    <x:row r="5136" ht="74" customHeight="1">
      <x:c r="A5136" s="121" t="str">
        <x:v>D6-C-R2-M046-SUCCES---01</x:v>
      </x:c>
      <x:c r="B5136" s="122" t="str">
        <x:v>D6-C-R2-M046</x:v>
      </x:c>
      <x:c r="C5136" s="122" t="str">
        <x:v>SUCCES</x:v>
      </x:c>
      <x:c r="D5136" s="122" t="str">
        <x:v>-</x:v>
      </x:c>
      <x:c r="E5136" s="123" t="n">
        <x:v>1</x:v>
      </x:c>
      <x:c r="F5136" s="122" t="str">
        <x:v>Coordinatrice de bord</x:v>
      </x:c>
      <x:c r="G5136" s="122" t="str">
        <x:v>Les personnes prévues sont à leur poste. La mission peut partir.</x:v>
      </x:c>
      <x:c r="H5136" s="122" t="str">
        <x:v>Le locuteur désigne l’appui ou l’objet présent ; laisse le déplacement se jouer.</x:v>
      </x:c>
      <x:c r="I5136" s="122" t="str">
        <x:v>Résultat correspondant effectivement constaté ; remplace ou supprime la ligne si choix de refus/différé/observation. Ne jamais jouer une victoire non acquise.</x:v>
      </x:c>
      <x:c r="J5136" s="122" t="str">
        <x:v>Campagne commune</x:v>
      </x:c>
      <x:c r="K5136" s="125" t="n">
        <x:v>11</x:v>
      </x:c>
    </x:row>
    <x:row r="5137" ht="44" customHeight="1">
      <x:c r="A5137" s="126" t="str">
        <x:v>D6-C-R2-M046-ECHEC---01</x:v>
      </x:c>
      <x:c r="B5137" s="127" t="str">
        <x:v>D6-C-R2-M046</x:v>
      </x:c>
      <x:c r="C5137" s="127" t="str">
        <x:v>ECHEC</x:v>
      </x:c>
      <x:c r="D5137" s="127" t="str">
        <x:v>-</x:v>
      </x:c>
      <x:c r="E5137" s="128" t="n">
        <x:v>1</x:v>
      </x:c>
      <x:c r="F5137" s="127" t="str">
        <x:v>Coordinatrice de bord</x:v>
      </x:c>
      <x:c r="G5137" s="127" t="str">
        <x:v>Ce poste n’a personne. Réduis l’équipe prévue ou attends le retour nécessaire.</x:v>
      </x:c>
      <x:c r="H5137" s="127" t="str">
        <x:v>Retrait de l’appui dangereux ou suspension du geste ; aucun reset de l’état.</x:v>
      </x:c>
      <x:c r="I5137" s="127" t="str">
        <x:v>Échec ou blocage correspondant effectivement observé ; les dégâts, objets et positions persistent.</x:v>
      </x:c>
      <x:c r="J5137" s="127" t="str">
        <x:v>Campagne commune</x:v>
      </x:c>
      <x:c r="K5137" s="130" t="n">
        <x:v>12</x:v>
      </x:c>
    </x:row>
    <x:row r="5138" ht="44" customHeight="1">
      <x:c r="A5138" s="121" t="str">
        <x:v>D6-C-R2-M046-REPRISE---01</x:v>
      </x:c>
      <x:c r="B5138" s="122" t="str">
        <x:v>D6-C-R2-M046</x:v>
      </x:c>
      <x:c r="C5138" s="122" t="str">
        <x:v>REPRISE</x:v>
      </x:c>
      <x:c r="D5138" s="122" t="str">
        <x:v>-</x:v>
      </x:c>
      <x:c r="E5138" s="123" t="n">
        <x:v>1</x:v>
      </x:c>
      <x:c r="F5138" s="122" t="str">
        <x:v>Coordinatrice de bord</x:v>
      </x:c>
      <x:c r="G5138" s="122" t="str">
        <x:v>Les présents n’ont pas changé. Reprends la préparation au poste encore libre.</x:v>
      </x:c>
      <x:c r="H5138" s="122" t="str">
        <x:v>Regard sur le dernier repère conservé ; attendre la main du joueur.</x:v>
      </x:c>
      <x:c r="I5138" s="122" t="str">
        <x:v>Réinteraction volontaire après interruption ; état de l’action conservé.</x:v>
      </x:c>
      <x:c r="J5138" s="122" t="str">
        <x:v>Campagne commune</x:v>
      </x:c>
      <x:c r="K5138" s="125" t="n">
        <x:v>12</x:v>
      </x:c>
    </x:row>
    <x:row r="5139" ht="44" customHeight="1">
      <x:c r="A5139" s="126" t="str">
        <x:v>D6-C-R2-M046-CHOIX-A-01</x:v>
      </x:c>
      <x:c r="B5139" s="127" t="str">
        <x:v>D6-C-R2-M046</x:v>
      </x:c>
      <x:c r="C5139" s="127" t="str">
        <x:v>CHOIX</x:v>
      </x:c>
      <x:c r="D5139" s="127" t="str">
        <x:v>A</x:v>
      </x:c>
      <x:c r="E5139" s="128" t="n">
        <x:v>1</x:v>
      </x:c>
      <x:c r="F5139" s="127" t="str">
        <x:v>Joueur</x:v>
      </x:c>
      <x:c r="G5139" s="127" t="str">
        <x:v>Je prends le terrain.</x:v>
      </x:c>
      <x:c r="H5139" s="127" t="str">
        <x:v>Regarder la personne ou l’appui concerné ; intention, pas résultat.</x:v>
      </x:c>
      <x:c r="I5139" s="127" t="str">
        <x:v>Accès V5 et interlocuteur disponible ; possibilité réelle de l’approche choisie.</x:v>
      </x:c>
      <x:c r="J5139" s="127" t="str">
        <x:v>Campagne commune</x:v>
      </x:c>
      <x:c r="K5139" s="130" t="n">
        <x:v>4</x:v>
      </x:c>
    </x:row>
    <x:row r="5140" ht="44" customHeight="1">
      <x:c r="A5140" s="121" t="str">
        <x:v>D6-C-R2-M046-REPONSE-A-01</x:v>
      </x:c>
      <x:c r="B5140" s="122" t="str">
        <x:v>D6-C-R2-M046</x:v>
      </x:c>
      <x:c r="C5140" s="122" t="str">
        <x:v>REPONSE</x:v>
      </x:c>
      <x:c r="D5140" s="122" t="str">
        <x:v>A</x:v>
      </x:c>
      <x:c r="E5140" s="123" t="n">
        <x:v>1</x:v>
      </x:c>
      <x:c r="F5140" s="122" t="str">
        <x:v>Coordinatrice de bord</x:v>
      </x:c>
      <x:c r="G5140" s="122" t="str">
        <x:v>Désigne une personne disponible pour la coordination et vérifie les signaux.</x:v>
      </x:c>
      <x:c r="H5140" s="122" t="str">
        <x:v>Réponse au choix retenu ; les autres réponses ne sont pas jouées.</x:v>
      </x:c>
      <x:c r="I5140" s="122" t="str">
        <x:v>Accès V5 et interlocuteur disponible ; possibilité réelle de l’approche choisie.</x:v>
      </x:c>
      <x:c r="J5140" s="122" t="str">
        <x:v>Campagne commune</x:v>
      </x:c>
      <x:c r="K5140" s="125" t="n">
        <x:v>11</x:v>
      </x:c>
    </x:row>
    <x:row r="5141" ht="59" customHeight="1">
      <x:c r="A5141" s="126" t="str">
        <x:v>D6-C-R2-M046-CHOIX-B-01</x:v>
      </x:c>
      <x:c r="B5141" s="127" t="str">
        <x:v>D6-C-R2-M046</x:v>
      </x:c>
      <x:c r="C5141" s="127" t="str">
        <x:v>CHOIX</x:v>
      </x:c>
      <x:c r="D5141" s="127" t="str">
        <x:v>B</x:v>
      </x:c>
      <x:c r="E5141" s="128" t="n">
        <x:v>1</x:v>
      </x:c>
      <x:c r="F5141" s="127" t="str">
        <x:v>Joueur</x:v>
      </x:c>
      <x:c r="G5141" s="127" t="str">
        <x:v>Je garde la coordination.</x:v>
      </x:c>
      <x:c r="H5141" s="127" t="str">
        <x:v>Regarder la personne ou l’appui concerné ; intention, pas résultat.</x:v>
      </x:c>
      <x:c r="I5141" s="127" t="str">
        <x:v>Lire les conditions V5 ; aucun objet ou PNJ supposé présent. Refuser ou différer suspend l’objectif au lieu de le déclarer réussi.</x:v>
      </x:c>
      <x:c r="J5141" s="127" t="str">
        <x:v>Campagne commune</x:v>
      </x:c>
      <x:c r="K5141" s="130" t="n">
        <x:v>4</x:v>
      </x:c>
    </x:row>
    <x:row r="5142" ht="59" customHeight="1">
      <x:c r="A5142" s="121" t="str">
        <x:v>D6-C-R2-M046-REPONSE-B-01</x:v>
      </x:c>
      <x:c r="B5142" s="122" t="str">
        <x:v>D6-C-R2-M046</x:v>
      </x:c>
      <x:c r="C5142" s="122" t="str">
        <x:v>REPONSE</x:v>
      </x:c>
      <x:c r="D5142" s="122" t="str">
        <x:v>B</x:v>
      </x:c>
      <x:c r="E5142" s="123" t="n">
        <x:v>1</x:v>
      </x:c>
      <x:c r="F5142" s="122" t="str">
        <x:v>Coordinatrice de bord</x:v>
      </x:c>
      <x:c r="G5142" s="122" t="str">
        <x:v>Confirme l’équipe de terrain, puis viens éprouver son trajet jusqu’au sas.</x:v>
      </x:c>
      <x:c r="H5142" s="122" t="str">
        <x:v>Réponse au choix retenu ; les autres réponses ne sont pas jouées.</x:v>
      </x:c>
      <x:c r="I5142" s="122" t="str">
        <x:v>Lire les conditions V5 ; aucun objet ou PNJ supposé présent. Refuser ou différer suspend l’objectif au lieu de le déclarer réussi.</x:v>
      </x:c>
      <x:c r="J5142" s="122" t="str">
        <x:v>Campagne commune</x:v>
      </x:c>
      <x:c r="K5142" s="125" t="n">
        <x:v>11</x:v>
      </x:c>
    </x:row>
    <x:row r="5143" ht="44" customHeight="1">
      <x:c r="A5143" s="126" t="str">
        <x:v>D6-C-R2-M046-VARIANTE---01</x:v>
      </x:c>
      <x:c r="B5143" s="127" t="str">
        <x:v>D6-C-R2-M046</x:v>
      </x:c>
      <x:c r="C5143" s="127" t="str">
        <x:v>VARIANTE</x:v>
      </x:c>
      <x:c r="D5143" s="127" t="str">
        <x:v>-</x:v>
      </x:c>
      <x:c r="E5143" s="128" t="n">
        <x:v>1</x:v>
      </x:c>
      <x:c r="F5143" s="127" t="str">
        <x:v>Coordinatrice de bord</x:v>
      </x:c>
      <x:c r="G5143" s="127" t="str">
        <x:v>Ces couchettes ne sont pas ouvertes. Choisis une équipe que cette coque peut recevoir.</x:v>
      </x:c>
      <x:c r="H5143" s="127" t="str">
        <x:v>Réaction brève après constat réel ; remplace la ligne par défaut si elle en contredit le sens.</x:v>
      </x:c>
      <x:c r="I5143" s="127" t="str">
        <x:v>Priorité 1 : demande de capacité supérieure aux places réellement ouvertes</x:v>
      </x:c>
      <x:c r="J5143" s="127" t="str">
        <x:v>Campagne commune</x:v>
      </x:c>
      <x:c r="K5143" s="130" t="n">
        <x:v>14</x:v>
      </x:c>
    </x:row>
    <x:row r="5144" ht="89" customHeight="1">
      <x:c r="A5144" s="121" t="str">
        <x:v>D6-C-R2-M047-OUV---01</x:v>
      </x:c>
      <x:c r="B5144" s="122" t="str">
        <x:v>D6-C-R2-M047</x:v>
      </x:c>
      <x:c r="C5144" s="122" t="str">
        <x:v>OUV</x:v>
      </x:c>
      <x:c r="D5144" s="122" t="str">
        <x:v>-</x:v>
      </x:c>
      <x:c r="E5144" s="123" t="n">
        <x:v>1</x:v>
      </x:c>
      <x:c r="F5144" s="122" t="str">
        <x:v>Responsable du retour</x:v>
      </x:c>
      <x:c r="G5144" s="122" t="str">
        <x:v>La zone est tenue. Ce passage, lui, est détruit. Les blessés attendent derrière les porteurs.</x:v>
      </x:c>
      <x:c r="H5144" s="122" t="str">
        <x:v>Le locuteur désigne l’appui ou l’objet présent ; laisse le déplacement se jouer.</x:v>
      </x:c>
      <x:c r="I5144" s="122" t="str">
        <x:v>Une opération de guerre acceptée a été résolue, ou proposition d’observation neutre choisie. ; locuteur réellement présent ou retour effectué auprès de lui. Les scènes de résultat exigent le résultat observé correspondant.</x:v>
      </x:c>
      <x:c r="J5144" s="122" t="str">
        <x:v>Campagne commune</x:v>
      </x:c>
      <x:c r="K5144" s="125" t="n">
        <x:v>15</x:v>
      </x:c>
    </x:row>
    <x:row r="5145" ht="74" customHeight="1">
      <x:c r="A5145" s="126" t="str">
        <x:v>D6-C-R2-M047-SUCCES---01</x:v>
      </x:c>
      <x:c r="B5145" s="127" t="str">
        <x:v>D6-C-R2-M047</x:v>
      </x:c>
      <x:c r="C5145" s="127" t="str">
        <x:v>SUCCES</x:v>
      </x:c>
      <x:c r="D5145" s="127" t="str">
        <x:v>-</x:v>
      </x:c>
      <x:c r="E5145" s="128" t="n">
        <x:v>1</x:v>
      </x:c>
      <x:c r="F5145" s="127" t="str">
        <x:v>Responsable du retour</x:v>
      </x:c>
      <x:c r="G5145" s="127" t="str">
        <x:v>Le retour a avancé. Nous pouvons rendre ce service à la zone.</x:v>
      </x:c>
      <x:c r="H5145" s="127" t="str">
        <x:v>Le locuteur désigne l’appui ou l’objet présent ; laisse le déplacement se jouer.</x:v>
      </x:c>
      <x:c r="I5145" s="127" t="str">
        <x:v>Résultat correspondant effectivement constaté ; remplace ou supprime la ligne si choix de refus/différé/observation. Ne jamais jouer une victoire non acquise.</x:v>
      </x:c>
      <x:c r="J5145" s="127" t="str">
        <x:v>Campagne commune</x:v>
      </x:c>
      <x:c r="K5145" s="130" t="n">
        <x:v>12</x:v>
      </x:c>
    </x:row>
    <x:row r="5146" ht="44" customHeight="1">
      <x:c r="A5146" s="121" t="str">
        <x:v>D6-C-R2-M047-ECHEC---01</x:v>
      </x:c>
      <x:c r="B5146" s="122" t="str">
        <x:v>D6-C-R2-M047</x:v>
      </x:c>
      <x:c r="C5146" s="122" t="str">
        <x:v>ECHEC</x:v>
      </x:c>
      <x:c r="D5146" s="122" t="str">
        <x:v>-</x:v>
      </x:c>
      <x:c r="E5146" s="123" t="n">
        <x:v>1</x:v>
      </x:c>
      <x:c r="F5146" s="122" t="str">
        <x:v>Responsable du retour</x:v>
      </x:c>
      <x:c r="G5146" s="122" t="str">
        <x:v>Le terrain ne tient pas cette charge. Repliez-la vers l’abri.</x:v>
      </x:c>
      <x:c r="H5146" s="122" t="str">
        <x:v>Retrait de l’appui dangereux ou suspension du geste ; aucun reset de l’état.</x:v>
      </x:c>
      <x:c r="I5146" s="122" t="str">
        <x:v>Échec ou blocage correspondant effectivement observé ; les dégâts, objets et positions persistent.</x:v>
      </x:c>
      <x:c r="J5146" s="122" t="str">
        <x:v>Campagne commune</x:v>
      </x:c>
      <x:c r="K5146" s="125" t="n">
        <x:v>10</x:v>
      </x:c>
    </x:row>
    <x:row r="5147" ht="44" customHeight="1">
      <x:c r="A5147" s="126" t="str">
        <x:v>D6-C-R2-M047-REPRISE---01</x:v>
      </x:c>
      <x:c r="B5147" s="127" t="str">
        <x:v>D6-C-R2-M047</x:v>
      </x:c>
      <x:c r="C5147" s="127" t="str">
        <x:v>REPRISE</x:v>
      </x:c>
      <x:c r="D5147" s="127" t="str">
        <x:v>-</x:v>
      </x:c>
      <x:c r="E5147" s="128" t="n">
        <x:v>1</x:v>
      </x:c>
      <x:c r="F5147" s="127" t="str">
        <x:v>Responsable du retour</x:v>
      </x:c>
      <x:c r="G5147" s="127" t="str">
        <x:v>La première équipe est passée. Reprends avec ceux qui attendent encore.</x:v>
      </x:c>
      <x:c r="H5147" s="127" t="str">
        <x:v>Regard sur le dernier repère conservé ; attendre la main du joueur.</x:v>
      </x:c>
      <x:c r="I5147" s="127" t="str">
        <x:v>Réinteraction volontaire après interruption ; état de l’action conservé.</x:v>
      </x:c>
      <x:c r="J5147" s="127" t="str">
        <x:v>Campagne commune</x:v>
      </x:c>
      <x:c r="K5147" s="130" t="n">
        <x:v>11</x:v>
      </x:c>
    </x:row>
    <x:row r="5148" ht="44" customHeight="1">
      <x:c r="A5148" s="121" t="str">
        <x:v>D6-C-R2-M047-CHOIX-A-01</x:v>
      </x:c>
      <x:c r="B5148" s="122" t="str">
        <x:v>D6-C-R2-M047</x:v>
      </x:c>
      <x:c r="C5148" s="122" t="str">
        <x:v>CHOIX</x:v>
      </x:c>
      <x:c r="D5148" s="122" t="str">
        <x:v>A</x:v>
      </x:c>
      <x:c r="E5148" s="123" t="n">
        <x:v>1</x:v>
      </x:c>
      <x:c r="F5148" s="122" t="str">
        <x:v>Joueur</x:v>
      </x:c>
      <x:c r="G5148" s="122" t="str">
        <x:v>J’aide à rouvrir l’accès.</x:v>
      </x:c>
      <x:c r="H5148" s="122" t="str">
        <x:v>Regarder la personne ou l’appui concerné ; intention, pas résultat.</x:v>
      </x:c>
      <x:c r="I5148" s="122" t="str">
        <x:v>Accès V5 et interlocuteur disponible ; possibilité réelle de l’approche choisie.</x:v>
      </x:c>
      <x:c r="J5148" s="122" t="str">
        <x:v>Campagne commune</x:v>
      </x:c>
      <x:c r="K5148" s="125" t="n">
        <x:v>4</x:v>
      </x:c>
    </x:row>
    <x:row r="5149" ht="44" customHeight="1">
      <x:c r="A5149" s="126" t="str">
        <x:v>D6-C-R2-M047-REPONSE-A-01</x:v>
      </x:c>
      <x:c r="B5149" s="127" t="str">
        <x:v>D6-C-R2-M047</x:v>
      </x:c>
      <x:c r="C5149" s="127" t="str">
        <x:v>REPONSE</x:v>
      </x:c>
      <x:c r="D5149" s="127" t="str">
        <x:v>A</x:v>
      </x:c>
      <x:c r="E5149" s="128" t="n">
        <x:v>1</x:v>
      </x:c>
      <x:c r="F5149" s="127" t="str">
        <x:v>Responsable du retour</x:v>
      </x:c>
      <x:c r="G5149" s="127" t="str">
        <x:v>Commence par l’appui resté stable. Nous ferons passer les charges après.</x:v>
      </x:c>
      <x:c r="H5149" s="127" t="str">
        <x:v>Réponse au choix retenu ; les autres réponses ne sont pas jouées.</x:v>
      </x:c>
      <x:c r="I5149" s="127" t="str">
        <x:v>Accès V5 et interlocuteur disponible ; possibilité réelle de l’approche choisie.</x:v>
      </x:c>
      <x:c r="J5149" s="127" t="str">
        <x:v>Campagne commune</x:v>
      </x:c>
      <x:c r="K5149" s="130" t="n">
        <x:v>11</x:v>
      </x:c>
    </x:row>
    <x:row r="5150" ht="59" customHeight="1">
      <x:c r="A5150" s="121" t="str">
        <x:v>D6-C-R2-M047-CHOIX-B-01</x:v>
      </x:c>
      <x:c r="B5150" s="122" t="str">
        <x:v>D6-C-R2-M047</x:v>
      </x:c>
      <x:c r="C5150" s="122" t="str">
        <x:v>CHOIX</x:v>
      </x:c>
      <x:c r="D5150" s="122" t="str">
        <x:v>B</x:v>
      </x:c>
      <x:c r="E5150" s="123" t="n">
        <x:v>1</x:v>
      </x:c>
      <x:c r="F5150" s="122" t="str">
        <x:v>Joueur</x:v>
      </x:c>
      <x:c r="G5150" s="122" t="str">
        <x:v>J’accompagne les blessés.</x:v>
      </x:c>
      <x:c r="H5150" s="122" t="str">
        <x:v>Regarder la personne ou l’appui concerné ; intention, pas résultat.</x:v>
      </x:c>
      <x:c r="I5150" s="122" t="str">
        <x:v>Lire les conditions V5 ; aucun objet ou PNJ supposé présent. Refuser ou différer suspend l’objectif au lieu de le déclarer réussi.</x:v>
      </x:c>
      <x:c r="J5150" s="122" t="str">
        <x:v>Campagne commune</x:v>
      </x:c>
      <x:c r="K5150" s="125" t="n">
        <x:v>3</x:v>
      </x:c>
    </x:row>
    <x:row r="5151" ht="59" customHeight="1">
      <x:c r="A5151" s="126" t="str">
        <x:v>D6-C-R2-M047-REPONSE-B-01</x:v>
      </x:c>
      <x:c r="B5151" s="127" t="str">
        <x:v>D6-C-R2-M047</x:v>
      </x:c>
      <x:c r="C5151" s="127" t="str">
        <x:v>REPONSE</x:v>
      </x:c>
      <x:c r="D5151" s="127" t="str">
        <x:v>B</x:v>
      </x:c>
      <x:c r="E5151" s="128" t="n">
        <x:v>1</x:v>
      </x:c>
      <x:c r="F5151" s="127" t="str">
        <x:v>Responsable du retour</x:v>
      </x:c>
      <x:c r="G5151" s="127" t="str">
        <x:v>Prends la route reconnue. La victoire ne l’a pas rendue plus courte.</x:v>
      </x:c>
      <x:c r="H5151" s="127" t="str">
        <x:v>Réponse au choix retenu ; les autres réponses ne sont pas jouées.</x:v>
      </x:c>
      <x:c r="I5151" s="127" t="str">
        <x:v>Lire les conditions V5 ; aucun objet ou PNJ supposé présent. Refuser ou différer suspend l’objectif au lieu de le déclarer réussi.</x:v>
      </x:c>
      <x:c r="J5151" s="127" t="str">
        <x:v>Campagne commune</x:v>
      </x:c>
      <x:c r="K5151" s="130" t="n">
        <x:v>12</x:v>
      </x:c>
    </x:row>
    <x:row r="5152" ht="239" customHeight="1">
      <x:c r="A5152" s="121" t="str">
        <x:v>D6-C-R2-M048-OUV---01</x:v>
      </x:c>
      <x:c r="B5152" s="122" t="str">
        <x:v>D6-C-R2-M048</x:v>
      </x:c>
      <x:c r="C5152" s="122" t="str">
        <x:v>OUV</x:v>
      </x:c>
      <x:c r="D5152" s="122" t="str">
        <x:v>-</x:v>
      </x:c>
      <x:c r="E5152" s="123" t="n">
        <x:v>1</x:v>
      </x:c>
      <x:c r="F5152" s="122" t="str">
        <x:v>Joueur</x:v>
      </x:c>
      <x:c r="G5152" s="122" t="str">
        <x:v>Ils vivent dans ce lieu. Mon passage ne me donne pas leur route à décider.</x:v>
      </x:c>
      <x:c r="H5152" s="122" t="str">
        <x:v>Regard vers le repère nommé ; bref arrêt de la pensée pendant le mouvement.</x:v>
      </x:c>
      <x:c r="I5152"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Warp facultatif ; cinq conditions actives pour un nouveau départ ; branche avancée accessible. ; locuteur réellement présent ou retour effectué auprès de lui. Les scènes de résultat exigent le résultat observé correspondant.</x:v>
      </x:c>
      <x:c r="J5152" s="122" t="str">
        <x:v>Campagne commune</x:v>
      </x:c>
      <x:c r="K5152" s="125" t="n">
        <x:v>15</x:v>
      </x:c>
    </x:row>
    <x:row r="5153" ht="74" customHeight="1">
      <x:c r="A5153" s="126" t="str">
        <x:v>D6-C-R2-M048-SUCCES---01</x:v>
      </x:c>
      <x:c r="B5153" s="127" t="str">
        <x:v>D6-C-R2-M048</x:v>
      </x:c>
      <x:c r="C5153" s="127" t="str">
        <x:v>SUCCES</x:v>
      </x:c>
      <x:c r="D5153" s="127" t="str">
        <x:v>-</x:v>
      </x:c>
      <x:c r="E5153" s="128" t="n">
        <x:v>1</x:v>
      </x:c>
      <x:c r="F5153" s="127" t="str">
        <x:v>Joueur</x:v>
      </x:c>
      <x:c r="G5153" s="127" t="str">
        <x:v>Je rejoins le seuil. La vie de cette branche continue sans moi.</x:v>
      </x:c>
      <x:c r="H5153" s="127" t="str">
        <x:v>Regard vers le repère nommé ; bref arrêt de la pensée pendant le mouvement.</x:v>
      </x:c>
      <x:c r="I5153" s="127" t="str">
        <x:v>Résultat correspondant effectivement constaté ; remplace ou supprime la ligne si choix de refus/différé/observation. Ne jamais jouer une victoire non acquise.</x:v>
      </x:c>
      <x:c r="J5153" s="127" t="str">
        <x:v>Campagne commune</x:v>
      </x:c>
      <x:c r="K5153" s="130" t="n">
        <x:v>12</x:v>
      </x:c>
    </x:row>
    <x:row r="5154" ht="44" customHeight="1">
      <x:c r="A5154" s="121" t="str">
        <x:v>D6-C-R2-M048-ECHEC---01</x:v>
      </x:c>
      <x:c r="B5154" s="122" t="str">
        <x:v>D6-C-R2-M048</x:v>
      </x:c>
      <x:c r="C5154" s="122" t="str">
        <x:v>ECHEC</x:v>
      </x:c>
      <x:c r="D5154" s="122" t="str">
        <x:v>-</x:v>
      </x:c>
      <x:c r="E5154" s="123" t="n">
        <x:v>1</x:v>
      </x:c>
      <x:c r="F5154" s="122" t="str">
        <x:v>Joueur</x:v>
      </x:c>
      <x:c r="G5154" s="122" t="str">
        <x:v>Leur signe reste incertain. Je recule et je cesse d’interpréter à leur place.</x:v>
      </x:c>
      <x:c r="H5154" s="122" t="str">
        <x:v>Retrait de l’appui dangereux ou suspension du geste ; aucun reset de l’état.</x:v>
      </x:c>
      <x:c r="I5154" s="122" t="str">
        <x:v>Échec ou blocage correspondant effectivement observé ; les dégâts, objets et positions persistent.</x:v>
      </x:c>
      <x:c r="J5154" s="122" t="str">
        <x:v>Campagne commune</x:v>
      </x:c>
      <x:c r="K5154" s="125" t="n">
        <x:v>13</x:v>
      </x:c>
    </x:row>
    <x:row r="5155" ht="44" customHeight="1">
      <x:c r="A5155" s="126" t="str">
        <x:v>D6-C-R2-M048-REPRISE---01</x:v>
      </x:c>
      <x:c r="B5155" s="127" t="str">
        <x:v>D6-C-R2-M048</x:v>
      </x:c>
      <x:c r="C5155" s="127" t="str">
        <x:v>REPRISE</x:v>
      </x:c>
      <x:c r="D5155" s="127" t="str">
        <x:v>-</x:v>
      </x:c>
      <x:c r="E5155" s="128" t="n">
        <x:v>1</x:v>
      </x:c>
      <x:c r="F5155" s="127" t="str">
        <x:v>Joueur</x:v>
      </x:c>
      <x:c r="G5155" s="127" t="str">
        <x:v>Le passage de retour est engagé. Je reprends à partir de mon dernier repère.</x:v>
      </x:c>
      <x:c r="H5155" s="127" t="str">
        <x:v>Regard sur le dernier repère conservé ; attendre la main du joueur.</x:v>
      </x:c>
      <x:c r="I5155" s="127" t="str">
        <x:v>Réinteraction volontaire après interruption ; état de l’action conservé.</x:v>
      </x:c>
      <x:c r="J5155" s="127" t="str">
        <x:v>Campagne commune</x:v>
      </x:c>
      <x:c r="K5155" s="130" t="n">
        <x:v>14</x:v>
      </x:c>
    </x:row>
    <x:row r="5156" ht="44" customHeight="1">
      <x:c r="A5156" s="121" t="str">
        <x:v>D6-C-R2-M048-CHOIX-A-01</x:v>
      </x:c>
      <x:c r="B5156" s="122" t="str">
        <x:v>D6-C-R2-M048</x:v>
      </x:c>
      <x:c r="C5156" s="122" t="str">
        <x:v>CHOIX</x:v>
      </x:c>
      <x:c r="D5156" s="122" t="str">
        <x:v>A</x:v>
      </x:c>
      <x:c r="E5156" s="123" t="n">
        <x:v>1</x:v>
      </x:c>
      <x:c r="F5156" s="122" t="str">
        <x:v>Joueur</x:v>
      </x:c>
      <x:c r="G5156" s="122" t="str">
        <x:v>J’apporte une aide limitée.</x:v>
      </x:c>
      <x:c r="H5156" s="122" t="str">
        <x:v>Regarder la personne ou l’appui concerné ; intention, pas résultat.</x:v>
      </x:c>
      <x:c r="I5156" s="122" t="str">
        <x:v>Accès V5 et interlocuteur disponible ; possibilité réelle de l’approche choisie.</x:v>
      </x:c>
      <x:c r="J5156" s="122" t="str">
        <x:v>Campagne commune</x:v>
      </x:c>
      <x:c r="K5156" s="125" t="n">
        <x:v>4</x:v>
      </x:c>
    </x:row>
    <x:row r="5157" ht="44" customHeight="1">
      <x:c r="A5157" s="126" t="str">
        <x:v>D6-C-R2-M048-REPONSE-A-01</x:v>
      </x:c>
      <x:c r="B5157" s="127" t="str">
        <x:v>D6-C-R2-M048</x:v>
      </x:c>
      <x:c r="C5157" s="127" t="str">
        <x:v>REPONSE</x:v>
      </x:c>
      <x:c r="D5157" s="127" t="str">
        <x:v>A</x:v>
      </x:c>
      <x:c r="E5157" s="128" t="n">
        <x:v>1</x:v>
      </x:c>
      <x:c r="F5157" s="127" t="str">
        <x:v>Joueur</x:v>
      </x:c>
      <x:c r="G5157" s="127" t="str">
        <x:v>Je leur montre ce que je peux déplacer, puis je les laisse choisir.</x:v>
      </x:c>
      <x:c r="H5157" s="127" t="str">
        <x:v>Réponse au choix retenu ; les autres réponses ne sont pas jouées.</x:v>
      </x:c>
      <x:c r="I5157" s="127" t="str">
        <x:v>Accès V5 et interlocuteur disponible ; possibilité réelle de l’approche choisie.</x:v>
      </x:c>
      <x:c r="J5157" s="127" t="str">
        <x:v>Campagne commune</x:v>
      </x:c>
      <x:c r="K5157" s="130" t="n">
        <x:v>13</x:v>
      </x:c>
    </x:row>
    <x:row r="5158" ht="59" customHeight="1">
      <x:c r="A5158" s="121" t="str">
        <x:v>D6-C-R2-M048-CHOIX-B-01</x:v>
      </x:c>
      <x:c r="B5158" s="122" t="str">
        <x:v>D6-C-R2-M048</x:v>
      </x:c>
      <x:c r="C5158" s="122" t="str">
        <x:v>CHOIX</x:v>
      </x:c>
      <x:c r="D5158" s="122" t="str">
        <x:v>B</x:v>
      </x:c>
      <x:c r="E5158" s="123" t="n">
        <x:v>1</x:v>
      </x:c>
      <x:c r="F5158" s="122" t="str">
        <x:v>Joueur</x:v>
      </x:c>
      <x:c r="G5158" s="122" t="str">
        <x:v>J’observe et je rentre.</x:v>
      </x:c>
      <x:c r="H5158" s="122" t="str">
        <x:v>Regarder la personne ou l’appui concerné ; intention, pas résultat.</x:v>
      </x:c>
      <x:c r="I5158" s="122" t="str">
        <x:v>Lire les conditions V5 ; aucun objet ou PNJ supposé présent. Refuser ou différer suspend l’objectif au lieu de le déclarer réussi.</x:v>
      </x:c>
      <x:c r="J5158" s="122" t="str">
        <x:v>Campagne commune</x:v>
      </x:c>
      <x:c r="K5158" s="125" t="n">
        <x:v>4</x:v>
      </x:c>
    </x:row>
    <x:row r="5159" ht="59" customHeight="1">
      <x:c r="A5159" s="126" t="str">
        <x:v>D6-C-R2-M048-REPONSE-B-01</x:v>
      </x:c>
      <x:c r="B5159" s="127" t="str">
        <x:v>D6-C-R2-M048</x:v>
      </x:c>
      <x:c r="C5159" s="127" t="str">
        <x:v>REPONSE</x:v>
      </x:c>
      <x:c r="D5159" s="127" t="str">
        <x:v>B</x:v>
      </x:c>
      <x:c r="E5159" s="128" t="n">
        <x:v>1</x:v>
      </x:c>
      <x:c r="F5159" s="127" t="str">
        <x:v>Joueur</x:v>
      </x:c>
      <x:c r="G5159" s="127" t="str">
        <x:v>Je garde un relevé du terrain, sans leur promettre mon retour.</x:v>
      </x:c>
      <x:c r="H5159" s="127" t="str">
        <x:v>Réponse au choix retenu ; les autres réponses ne sont pas jouées.</x:v>
      </x:c>
      <x:c r="I5159" s="127" t="str">
        <x:v>Lire les conditions V5 ; aucun objet ou PNJ supposé présent. Refuser ou différer suspend l’objectif au lieu de le déclarer réussi.</x:v>
      </x:c>
      <x:c r="J5159" s="127" t="str">
        <x:v>Campagne commune</x:v>
      </x:c>
      <x:c r="K5159" s="130" t="n">
        <x:v>11</x:v>
      </x:c>
    </x:row>
    <x:row r="5160" ht="74" customHeight="1">
      <x:c r="A5160" s="121" t="str">
        <x:v>D6-C-R2-M049-OUV---01</x:v>
      </x:c>
      <x:c r="B5160" s="122" t="str">
        <x:v>D6-C-R2-M049</x:v>
      </x:c>
      <x:c r="C5160" s="122" t="str">
        <x:v>OUV</x:v>
      </x:c>
      <x:c r="D5160" s="122" t="str">
        <x:v>-</x:v>
      </x:c>
      <x:c r="E5160" s="123" t="n">
        <x:v>1</x:v>
      </x:c>
      <x:c r="F5160" s="122" t="str">
        <x:v>Novice accompagné</x:v>
      </x:c>
      <x:c r="G5160" s="122" t="str">
        <x:v>Tu as vu la trace avant moi. Si tu fais chaque geste, je ne saurai pas la retrouver seul.</x:v>
      </x:c>
      <x:c r="H5160" s="122" t="str">
        <x:v>Le locuteur désigne l’appui ou l’objet présent ; laisse le déplacement se jouer.</x:v>
      </x:c>
      <x:c r="I5160" s="122" t="str">
        <x:v>Fin de voie réalisable ; au moins une activité de transmission acceptée. ; locuteur réellement présent ou retour effectué auprès de lui. Les scènes de résultat exigent le résultat observé correspondant.</x:v>
      </x:c>
      <x:c r="J5160" s="122" t="str">
        <x:v>Campagne commune</x:v>
      </x:c>
      <x:c r="K5160" s="125" t="n">
        <x:v>19</x:v>
      </x:c>
    </x:row>
    <x:row r="5161" ht="74" customHeight="1">
      <x:c r="A5161" s="126" t="str">
        <x:v>D6-C-R2-M049-SUCCES---01</x:v>
      </x:c>
      <x:c r="B5161" s="127" t="str">
        <x:v>D6-C-R2-M049</x:v>
      </x:c>
      <x:c r="C5161" s="127" t="str">
        <x:v>SUCCES</x:v>
      </x:c>
      <x:c r="D5161" s="127" t="str">
        <x:v>-</x:v>
      </x:c>
      <x:c r="E5161" s="128" t="n">
        <x:v>1</x:v>
      </x:c>
      <x:c r="F5161" s="127" t="str">
        <x:v>Novice accompagné</x:v>
      </x:c>
      <x:c r="G5161" s="127" t="str">
        <x:v>J’ai compris le passage que j’avais manqué. Je peux te le montrer.</x:v>
      </x:c>
      <x:c r="H5161" s="127" t="str">
        <x:v>Le locuteur désigne l’appui ou l’objet présent ; laisse le déplacement se jouer.</x:v>
      </x:c>
      <x:c r="I5161" s="127" t="str">
        <x:v>Résultat correspondant effectivement constaté ; remplace ou supprime la ligne si choix de refus/différé/observation. Ne jamais jouer une victoire non acquise.</x:v>
      </x:c>
      <x:c r="J5161" s="127" t="str">
        <x:v>Campagne commune</x:v>
      </x:c>
      <x:c r="K5161" s="130" t="n">
        <x:v>12</x:v>
      </x:c>
    </x:row>
    <x:row r="5162" ht="44" customHeight="1">
      <x:c r="A5162" s="121" t="str">
        <x:v>D6-C-R2-M049-ECHEC---01</x:v>
      </x:c>
      <x:c r="B5162" s="122" t="str">
        <x:v>D6-C-R2-M049</x:v>
      </x:c>
      <x:c r="C5162" s="122" t="str">
        <x:v>ECHEC</x:v>
      </x:c>
      <x:c r="D5162" s="122" t="str">
        <x:v>-</x:v>
      </x:c>
      <x:c r="E5162" s="123" t="n">
        <x:v>1</x:v>
      </x:c>
      <x:c r="F5162" s="122" t="str">
        <x:v>Novice accompagné</x:v>
      </x:c>
      <x:c r="G5162" s="122" t="str">
        <x:v>Je me suis trompé d’appui. Laisse-moi regarder avant de recommencer.</x:v>
      </x:c>
      <x:c r="H5162" s="122" t="str">
        <x:v>Retrait de l’appui dangereux ou suspension du geste ; aucun reset de l’état.</x:v>
      </x:c>
      <x:c r="I5162" s="122" t="str">
        <x:v>Échec ou blocage correspondant effectivement observé ; les dégâts, objets et positions persistent.</x:v>
      </x:c>
      <x:c r="J5162" s="122" t="str">
        <x:v>Campagne commune</x:v>
      </x:c>
      <x:c r="K5162" s="125" t="n">
        <x:v>10</x:v>
      </x:c>
    </x:row>
    <x:row r="5163" ht="44" customHeight="1">
      <x:c r="A5163" s="126" t="str">
        <x:v>D6-C-R2-M049-REPRISE---01</x:v>
      </x:c>
      <x:c r="B5163" s="127" t="str">
        <x:v>D6-C-R2-M049</x:v>
      </x:c>
      <x:c r="C5163" s="127" t="str">
        <x:v>REPRISE</x:v>
      </x:c>
      <x:c r="D5163" s="127" t="str">
        <x:v>-</x:v>
      </x:c>
      <x:c r="E5163" s="128" t="n">
        <x:v>1</x:v>
      </x:c>
      <x:c r="F5163" s="127" t="str">
        <x:v>Novice accompagné</x:v>
      </x:c>
      <x:c r="G5163" s="127" t="str">
        <x:v>Je reprends au dernier indice que j’avais réellement reconnu.</x:v>
      </x:c>
      <x:c r="H5163" s="127" t="str">
        <x:v>Regard sur le dernier repère conservé ; attendre la main du joueur.</x:v>
      </x:c>
      <x:c r="I5163" s="127" t="str">
        <x:v>Réinteraction volontaire après interruption ; état de l’action conservé.</x:v>
      </x:c>
      <x:c r="J5163" s="127" t="str">
        <x:v>Campagne commune</x:v>
      </x:c>
      <x:c r="K5163" s="130" t="n">
        <x:v>9</x:v>
      </x:c>
    </x:row>
    <x:row r="5164" ht="44" customHeight="1">
      <x:c r="A5164" s="121" t="str">
        <x:v>D6-C-R2-M049-CHOIX-A-01</x:v>
      </x:c>
      <x:c r="B5164" s="122" t="str">
        <x:v>D6-C-R2-M049</x:v>
      </x:c>
      <x:c r="C5164" s="122" t="str">
        <x:v>CHOIX</x:v>
      </x:c>
      <x:c r="D5164" s="122" t="str">
        <x:v>A</x:v>
      </x:c>
      <x:c r="E5164" s="123" t="n">
        <x:v>1</x:v>
      </x:c>
      <x:c r="F5164" s="122" t="str">
        <x:v>Joueur</x:v>
      </x:c>
      <x:c r="G5164" s="122" t="str">
        <x:v>Je te donne un seul indice.</x:v>
      </x:c>
      <x:c r="H5164" s="122" t="str">
        <x:v>Regarder la personne ou l’appui concerné ; intention, pas résultat.</x:v>
      </x:c>
      <x:c r="I5164" s="122" t="str">
        <x:v>Accès V5 et interlocuteur disponible ; possibilité réelle de l’approche choisie.</x:v>
      </x:c>
      <x:c r="J5164" s="122" t="str">
        <x:v>Campagne commune</x:v>
      </x:c>
      <x:c r="K5164" s="125" t="n">
        <x:v>6</x:v>
      </x:c>
    </x:row>
    <x:row r="5165" ht="44" customHeight="1">
      <x:c r="A5165" s="126" t="str">
        <x:v>D6-C-R2-M049-REPONSE-A-01</x:v>
      </x:c>
      <x:c r="B5165" s="127" t="str">
        <x:v>D6-C-R2-M049</x:v>
      </x:c>
      <x:c r="C5165" s="127" t="str">
        <x:v>REPONSE</x:v>
      </x:c>
      <x:c r="D5165" s="127" t="str">
        <x:v>A</x:v>
      </x:c>
      <x:c r="E5165" s="128" t="n">
        <x:v>1</x:v>
      </x:c>
      <x:c r="F5165" s="127" t="str">
        <x:v>Novice accompagné</x:v>
      </x:c>
      <x:c r="G5165" s="127" t="str">
        <x:v>Montre-moi où regarder. Laisse-moi choisir la suite.</x:v>
      </x:c>
      <x:c r="H5165" s="127" t="str">
        <x:v>Réponse au choix retenu ; les autres réponses ne sont pas jouées.</x:v>
      </x:c>
      <x:c r="I5165" s="127" t="str">
        <x:v>Accès V5 et interlocuteur disponible ; possibilité réelle de l’approche choisie.</x:v>
      </x:c>
      <x:c r="J5165" s="127" t="str">
        <x:v>Campagne commune</x:v>
      </x:c>
      <x:c r="K5165" s="130" t="n">
        <x:v>7</x:v>
      </x:c>
    </x:row>
    <x:row r="5166" ht="59" customHeight="1">
      <x:c r="A5166" s="121" t="str">
        <x:v>D6-C-R2-M049-CHOIX-B-01</x:v>
      </x:c>
      <x:c r="B5166" s="122" t="str">
        <x:v>D6-C-R2-M049</x:v>
      </x:c>
      <x:c r="C5166" s="122" t="str">
        <x:v>CHOIX</x:v>
      </x:c>
      <x:c r="D5166" s="122" t="str">
        <x:v>B</x:v>
      </x:c>
      <x:c r="E5166" s="123" t="n">
        <x:v>1</x:v>
      </x:c>
      <x:c r="F5166" s="122" t="str">
        <x:v>Joueur</x:v>
      </x:c>
      <x:c r="G5166" s="122" t="str">
        <x:v>Je te laisse tenter.</x:v>
      </x:c>
      <x:c r="H5166" s="122" t="str">
        <x:v>Regarder la personne ou l’appui concerné ; intention, pas résultat.</x:v>
      </x:c>
      <x:c r="I5166" s="122" t="str">
        <x:v>Lire les conditions V5 ; aucun objet ou PNJ supposé présent. Refuser ou différer suspend l’objectif au lieu de le déclarer réussi.</x:v>
      </x:c>
      <x:c r="J5166" s="122" t="str">
        <x:v>Campagne commune</x:v>
      </x:c>
      <x:c r="K5166" s="125" t="n">
        <x:v>4</x:v>
      </x:c>
    </x:row>
    <x:row r="5167" ht="59" customHeight="1">
      <x:c r="A5167" s="126" t="str">
        <x:v>D6-C-R2-M049-REPONSE-B-01</x:v>
      </x:c>
      <x:c r="B5167" s="127" t="str">
        <x:v>D6-C-R2-M049</x:v>
      </x:c>
      <x:c r="C5167" s="127" t="str">
        <x:v>REPONSE</x:v>
      </x:c>
      <x:c r="D5167" s="127" t="str">
        <x:v>B</x:v>
      </x:c>
      <x:c r="E5167" s="128" t="n">
        <x:v>1</x:v>
      </x:c>
      <x:c r="F5167" s="127" t="str">
        <x:v>Novice accompagné</x:v>
      </x:c>
      <x:c r="G5167" s="127" t="str">
        <x:v>Reste assez près pour le repli. Je veux essayer cette approche.</x:v>
      </x:c>
      <x:c r="H5167" s="127" t="str">
        <x:v>Réponse au choix retenu ; les autres réponses ne sont pas jouées.</x:v>
      </x:c>
      <x:c r="I5167" s="127" t="str">
        <x:v>Lire les conditions V5 ; aucun objet ou PNJ supposé présent. Refuser ou différer suspend l’objectif au lieu de le déclarer réussi.</x:v>
      </x:c>
      <x:c r="J5167" s="127" t="str">
        <x:v>Campagne commune</x:v>
      </x:c>
      <x:c r="K5167" s="130" t="n">
        <x:v>11</x:v>
      </x:c>
    </x:row>
    <x:row r="5168" ht="89" customHeight="1">
      <x:c r="A5168" s="121" t="str">
        <x:v>D6-C-R2-M050-OUV---01</x:v>
      </x:c>
      <x:c r="B5168" s="122" t="str">
        <x:v>D6-C-R2-M050</x:v>
      </x:c>
      <x:c r="C5168" s="122" t="str">
        <x:v>OUV</x:v>
      </x:c>
      <x:c r="D5168" s="122" t="str">
        <x:v>-</x:v>
      </x:c>
      <x:c r="E5168" s="123" t="n">
        <x:v>1</x:v>
      </x:c>
      <x:c r="F5168" s="122" t="str">
        <x:v>Chasseuse du passage</x:v>
      </x:c>
      <x:c r="G5168" s="122" t="str">
        <x:v>Sa route coupe la mienne au même endroit. Je veux le voir marcher ici avant d’accepter son récit.</x:v>
      </x:c>
      <x:c r="H5168" s="122" t="str">
        <x:v>Le locuteur désigne l’appui ou l’objet présent ; laisse le déplacement se jouer.</x:v>
      </x:c>
      <x:c r="I5168" s="122" t="str">
        <x:v>Expérience de transmission observée ; deux parties acceptent une médiation locale. ; locuteur réellement présent ou retour effectué auprès de lui. Les scènes de résultat exigent le résultat observé correspondant.</x:v>
      </x:c>
      <x:c r="J5168" s="122" t="str">
        <x:v>Campagne commune</x:v>
      </x:c>
      <x:c r="K5168" s="125" t="n">
        <x:v>18</x:v>
      </x:c>
    </x:row>
    <x:row r="5169" ht="74" customHeight="1">
      <x:c r="A5169" s="126" t="str">
        <x:v>D6-C-R2-M050-SUCCES---01</x:v>
      </x:c>
      <x:c r="B5169" s="127" t="str">
        <x:v>D6-C-R2-M050</x:v>
      </x:c>
      <x:c r="C5169" s="127" t="str">
        <x:v>SUCCES</x:v>
      </x:c>
      <x:c r="D5169" s="127" t="str">
        <x:v>-</x:v>
      </x:c>
      <x:c r="E5169" s="128" t="n">
        <x:v>1</x:v>
      </x:c>
      <x:c r="F5169" s="127" t="str">
        <x:v>Chasseuse du passage</x:v>
      </x:c>
      <x:c r="G5169" s="127" t="str">
        <x:v>Nous avons parcouru l’accord. Je peux répondre pour ma propre route.</x:v>
      </x:c>
      <x:c r="H5169" s="127" t="str">
        <x:v>Le locuteur désigne l’appui ou l’objet présent ; laisse le déplacement se jouer.</x:v>
      </x:c>
      <x:c r="I5169" s="127" t="str">
        <x:v>Résultat correspondant effectivement constaté ; remplace ou supprime la ligne si choix de refus/différé/observation. Ne jamais jouer une victoire non acquise.</x:v>
      </x:c>
      <x:c r="J5169" s="127" t="str">
        <x:v>Campagne commune</x:v>
      </x:c>
      <x:c r="K5169" s="130" t="n">
        <x:v>11</x:v>
      </x:c>
    </x:row>
    <x:row r="5170" ht="44" customHeight="1">
      <x:c r="A5170" s="121" t="str">
        <x:v>D6-C-R2-M050-ECHEC---01</x:v>
      </x:c>
      <x:c r="B5170" s="122" t="str">
        <x:v>D6-C-R2-M050</x:v>
      </x:c>
      <x:c r="C5170" s="122" t="str">
        <x:v>ECHEC</x:v>
      </x:c>
      <x:c r="D5170" s="122" t="str">
        <x:v>-</x:v>
      </x:c>
      <x:c r="E5170" s="123" t="n">
        <x:v>1</x:v>
      </x:c>
      <x:c r="F5170" s="122" t="str">
        <x:v>Chasseuse du passage</x:v>
      </x:c>
      <x:c r="G5170" s="122" t="str">
        <x:v>La charge ne passe pas. Cet accord ne fonctionne pas encore.</x:v>
      </x:c>
      <x:c r="H5170" s="122" t="str">
        <x:v>Retrait de l’appui dangereux ou suspension du geste ; aucun reset de l’état.</x:v>
      </x:c>
      <x:c r="I5170" s="122" t="str">
        <x:v>Échec ou blocage correspondant effectivement observé ; les dégâts, objets et positions persistent.</x:v>
      </x:c>
      <x:c r="J5170" s="122" t="str">
        <x:v>Campagne commune</x:v>
      </x:c>
      <x:c r="K5170" s="125" t="n">
        <x:v>11</x:v>
      </x:c>
    </x:row>
    <x:row r="5171" ht="44" customHeight="1">
      <x:c r="A5171" s="126" t="str">
        <x:v>D6-C-R2-M050-REPRISE---01</x:v>
      </x:c>
      <x:c r="B5171" s="127" t="str">
        <x:v>D6-C-R2-M050</x:v>
      </x:c>
      <x:c r="C5171" s="127" t="str">
        <x:v>REPRISE</x:v>
      </x:c>
      <x:c r="D5171" s="127" t="str">
        <x:v>-</x:v>
      </x:c>
      <x:c r="E5171" s="128" t="n">
        <x:v>1</x:v>
      </x:c>
      <x:c r="F5171" s="127" t="str">
        <x:v>Chasseuse du passage</x:v>
      </x:c>
      <x:c r="G5171" s="127" t="str">
        <x:v>La première route est éprouvée. Il reste l’autre à parcourir.</x:v>
      </x:c>
      <x:c r="H5171" s="127" t="str">
        <x:v>Regard sur le dernier repère conservé ; attendre la main du joueur.</x:v>
      </x:c>
      <x:c r="I5171" s="127" t="str">
        <x:v>Réinteraction volontaire après interruption ; état de l’action conservé.</x:v>
      </x:c>
      <x:c r="J5171" s="127" t="str">
        <x:v>Campagne commune</x:v>
      </x:c>
      <x:c r="K5171" s="130" t="n">
        <x:v>10</x:v>
      </x:c>
    </x:row>
    <x:row r="5172" ht="44" customHeight="1">
      <x:c r="A5172" s="121" t="str">
        <x:v>D6-C-R2-M050-CHOIX-A-01</x:v>
      </x:c>
      <x:c r="B5172" s="122" t="str">
        <x:v>D6-C-R2-M050</x:v>
      </x:c>
      <x:c r="C5172" s="122" t="str">
        <x:v>CHOIX</x:v>
      </x:c>
      <x:c r="D5172" s="122" t="str">
        <x:v>A</x:v>
      </x:c>
      <x:c r="E5172" s="123" t="n">
        <x:v>1</x:v>
      </x:c>
      <x:c r="F5172" s="122" t="str">
        <x:v>Joueur</x:v>
      </x:c>
      <x:c r="G5172" s="122" t="str">
        <x:v>Nous séparons les horaires.</x:v>
      </x:c>
      <x:c r="H5172" s="122" t="str">
        <x:v>Regarder la personne ou l’appui concerné ; intention, pas résultat.</x:v>
      </x:c>
      <x:c r="I5172" s="122" t="str">
        <x:v>Accès V5 et interlocuteur disponible ; possibilité réelle de l’approche choisie.</x:v>
      </x:c>
      <x:c r="J5172" s="122" t="str">
        <x:v>Campagne commune</x:v>
      </x:c>
      <x:c r="K5172" s="125" t="n">
        <x:v>4</x:v>
      </x:c>
    </x:row>
    <x:row r="5173" ht="44" customHeight="1">
      <x:c r="A5173" s="126" t="str">
        <x:v>D6-C-R2-M050-REPONSE-A-01</x:v>
      </x:c>
      <x:c r="B5173" s="127" t="str">
        <x:v>D6-C-R2-M050</x:v>
      </x:c>
      <x:c r="C5173" s="127" t="str">
        <x:v>REPONSE</x:v>
      </x:c>
      <x:c r="D5173" s="127" t="str">
        <x:v>A</x:v>
      </x:c>
      <x:c r="E5173" s="128" t="n">
        <x:v>1</x:v>
      </x:c>
      <x:c r="F5173" s="127" t="str">
        <x:v>Chasseuse du passage</x:v>
      </x:c>
      <x:c r="G5173" s="127" t="str">
        <x:v>Éprouvons-les sur place. Le passage doit tenir la durée annoncée.</x:v>
      </x:c>
      <x:c r="H5173" s="127" t="str">
        <x:v>Réponse au choix retenu ; les autres réponses ne sont pas jouées.</x:v>
      </x:c>
      <x:c r="I5173" s="127" t="str">
        <x:v>Accès V5 et interlocuteur disponible ; possibilité réelle de l’approche choisie.</x:v>
      </x:c>
      <x:c r="J5173" s="127" t="str">
        <x:v>Campagne commune</x:v>
      </x:c>
      <x:c r="K5173" s="130" t="n">
        <x:v>10</x:v>
      </x:c>
    </x:row>
    <x:row r="5174" ht="59" customHeight="1">
      <x:c r="A5174" s="121" t="str">
        <x:v>D6-C-R2-M050-CHOIX-B-01</x:v>
      </x:c>
      <x:c r="B5174" s="122" t="str">
        <x:v>D6-C-R2-M050</x:v>
      </x:c>
      <x:c r="C5174" s="122" t="str">
        <x:v>CHOIX</x:v>
      </x:c>
      <x:c r="D5174" s="122" t="str">
        <x:v>B</x:v>
      </x:c>
      <x:c r="E5174" s="123" t="n">
        <x:v>1</x:v>
      </x:c>
      <x:c r="F5174" s="122" t="str">
        <x:v>Joueur</x:v>
      </x:c>
      <x:c r="G5174" s="122" t="str">
        <x:v>Nous ouvrons une seconde route.</x:v>
      </x:c>
      <x:c r="H5174" s="122" t="str">
        <x:v>Regarder la personne ou l’appui concerné ; intention, pas résultat.</x:v>
      </x:c>
      <x:c r="I5174" s="122" t="str">
        <x:v>Lire les conditions V5 ; aucun objet ou PNJ supposé présent. Refuser ou différer suspend l’objectif au lieu de le déclarer réussi.</x:v>
      </x:c>
      <x:c r="J5174" s="122" t="str">
        <x:v>Campagne commune</x:v>
      </x:c>
      <x:c r="K5174" s="125" t="n">
        <x:v>5</x:v>
      </x:c>
    </x:row>
    <x:row r="5175" ht="59" customHeight="1">
      <x:c r="A5175" s="126" t="str">
        <x:v>D6-C-R2-M050-REPONSE-B-01</x:v>
      </x:c>
      <x:c r="B5175" s="127" t="str">
        <x:v>D6-C-R2-M050</x:v>
      </x:c>
      <x:c r="C5175" s="127" t="str">
        <x:v>REPONSE</x:v>
      </x:c>
      <x:c r="D5175" s="127" t="str">
        <x:v>B</x:v>
      </x:c>
      <x:c r="E5175" s="128" t="n">
        <x:v>1</x:v>
      </x:c>
      <x:c r="F5175" s="127" t="str">
        <x:v>Chasseuse du passage</x:v>
      </x:c>
      <x:c r="G5175" s="127" t="str">
        <x:v>Montre son entrée et sa sortie. Je n’accepterai pas un détour sans issue.</x:v>
      </x:c>
      <x:c r="H5175" s="127" t="str">
        <x:v>Réponse au choix retenu ; les autres réponses ne sont pas jouées.</x:v>
      </x:c>
      <x:c r="I5175" s="127" t="str">
        <x:v>Lire les conditions V5 ; aucun objet ou PNJ supposé présent. Refuser ou différer suspend l’objectif au lieu de le déclarer réussi.</x:v>
      </x:c>
      <x:c r="J5175" s="127" t="str">
        <x:v>Campagne commune</x:v>
      </x:c>
      <x:c r="K5175" s="130" t="n">
        <x:v>13</x:v>
      </x:c>
    </x:row>
    <x:row r="5176" ht="89" customHeight="1">
      <x:c r="A5176" s="121" t="str">
        <x:v>D6-C-R2-M051-OUV---01</x:v>
      </x:c>
      <x:c r="B5176" s="122" t="str">
        <x:v>D6-C-R2-M051</x:v>
      </x:c>
      <x:c r="C5176" s="122" t="str">
        <x:v>OUV</x:v>
      </x:c>
      <x:c r="D5176" s="122" t="str">
        <x:v>-</x:v>
      </x:c>
      <x:c r="E5176" s="123" t="n">
        <x:v>1</x:v>
      </x:c>
      <x:c r="F5176" s="122" t="str">
        <x:v>Porte-parole de l’assemblée</x:v>
      </x:c>
      <x:c r="G5176" s="122" t="str">
        <x:v>Ceux qui ont travaillé avec toi sont ici. Nous te proposons de revenir conseiller ce lieu comme Elder.</x:v>
      </x:c>
      <x:c r="H5176" s="122" t="str">
        <x:v>Le locuteur désigne l’appui ou l’objet présent ; laisse le déplacement se jouer.</x:v>
      </x:c>
      <x:c r="I5176" s="122" t="str">
        <x:v>Critères communs de transmission et jugement validés ; rôle accepté par le joueur. ; locuteur réellement présent ou retour effectué auprès de lui. Les scènes de résultat exigent le résultat observé correspondant.</x:v>
      </x:c>
      <x:c r="J5176" s="122" t="str">
        <x:v>Campagne commune</x:v>
      </x:c>
      <x:c r="K5176" s="125" t="n">
        <x:v>18</x:v>
      </x:c>
    </x:row>
    <x:row r="5177" ht="74" customHeight="1">
      <x:c r="A5177" s="126" t="str">
        <x:v>D6-C-R2-M051-SUCCES---01</x:v>
      </x:c>
      <x:c r="B5177" s="127" t="str">
        <x:v>D6-C-R2-M051</x:v>
      </x:c>
      <x:c r="C5177" s="127" t="str">
        <x:v>SUCCES</x:v>
      </x:c>
      <x:c r="D5177" s="127" t="str">
        <x:v>-</x:v>
      </x:c>
      <x:c r="E5177" s="128" t="n">
        <x:v>1</x:v>
      </x:c>
      <x:c r="F5177" s="127" t="str">
        <x:v>Porte-parole de l’assemblée</x:v>
      </x:c>
      <x:c r="G5177" s="127" t="str">
        <x:v>L’engagement est prononcé devant les présents. Il ne remplace pas tes autres décisions.</x:v>
      </x:c>
      <x:c r="H5177" s="127" t="str">
        <x:v>Le locuteur désigne l’appui ou l’objet présent ; laisse le déplacement se jouer.</x:v>
      </x:c>
      <x:c r="I5177" s="127" t="str">
        <x:v>Résultat correspondant effectivement constaté ; remplace ou supprime la ligne si choix de refus/différé/observation. Ne jamais jouer une victoire non acquise.</x:v>
      </x:c>
      <x:c r="J5177" s="127" t="str">
        <x:v>Campagne commune</x:v>
      </x:c>
      <x:c r="K5177" s="130" t="n">
        <x:v>13</x:v>
      </x:c>
    </x:row>
    <x:row r="5178" ht="44" customHeight="1">
      <x:c r="A5178" s="121" t="str">
        <x:v>D6-C-R2-M051-ECHEC---01</x:v>
      </x:c>
      <x:c r="B5178" s="122" t="str">
        <x:v>D6-C-R2-M051</x:v>
      </x:c>
      <x:c r="C5178" s="122" t="str">
        <x:v>ECHEC</x:v>
      </x:c>
      <x:c r="D5178" s="122" t="str">
        <x:v>-</x:v>
      </x:c>
      <x:c r="E5178" s="123" t="n">
        <x:v>1</x:v>
      </x:c>
      <x:c r="F5178" s="122" t="str">
        <x:v>Porte-parole de l’assemblée</x:v>
      </x:c>
      <x:c r="G5178" s="122" t="str">
        <x:v>La personne chargée du relais n’a pas encore accepté. Attendons sa réponse.</x:v>
      </x:c>
      <x:c r="H5178" s="122" t="str">
        <x:v>Retrait de l’appui dangereux ou suspension du geste ; aucun reset de l’état.</x:v>
      </x:c>
      <x:c r="I5178" s="122" t="str">
        <x:v>Échec ou blocage correspondant effectivement observé ; les dégâts, objets et positions persistent.</x:v>
      </x:c>
      <x:c r="J5178" s="122" t="str">
        <x:v>Campagne commune</x:v>
      </x:c>
      <x:c r="K5178" s="125" t="n">
        <x:v>12</x:v>
      </x:c>
    </x:row>
    <x:row r="5179" ht="44" customHeight="1">
      <x:c r="A5179" s="126" t="str">
        <x:v>D6-C-R2-M051-REPRISE---01</x:v>
      </x:c>
      <x:c r="B5179" s="127" t="str">
        <x:v>D6-C-R2-M051</x:v>
      </x:c>
      <x:c r="C5179" s="127" t="str">
        <x:v>REPRISE</x:v>
      </x:c>
      <x:c r="D5179" s="127" t="str">
        <x:v>-</x:v>
      </x:c>
      <x:c r="E5179" s="128" t="n">
        <x:v>1</x:v>
      </x:c>
      <x:c r="F5179" s="127" t="str">
        <x:v>Porte-parole de l’assemblée</x:v>
      </x:c>
      <x:c r="G5179" s="127" t="str">
        <x:v>Les témoignages sont entendus. Il reste à fixer l’engagement choisi.</x:v>
      </x:c>
      <x:c r="H5179" s="127" t="str">
        <x:v>Regard sur le dernier repère conservé ; attendre la main du joueur.</x:v>
      </x:c>
      <x:c r="I5179" s="127" t="str">
        <x:v>Réinteraction volontaire après interruption ; état de l’action conservé.</x:v>
      </x:c>
      <x:c r="J5179" s="127" t="str">
        <x:v>Campagne commune</x:v>
      </x:c>
      <x:c r="K5179" s="130" t="n">
        <x:v>10</x:v>
      </x:c>
    </x:row>
    <x:row r="5180" ht="44" customHeight="1">
      <x:c r="A5180" s="121" t="str">
        <x:v>D6-C-R2-M051-CHOIX-A-01</x:v>
      </x:c>
      <x:c r="B5180" s="122" t="str">
        <x:v>D6-C-R2-M051</x:v>
      </x:c>
      <x:c r="C5180" s="122" t="str">
        <x:v>CHOIX</x:v>
      </x:c>
      <x:c r="D5180" s="122" t="str">
        <x:v>A</x:v>
      </x:c>
      <x:c r="E5180" s="123" t="n">
        <x:v>1</x:v>
      </x:c>
      <x:c r="F5180" s="122" t="str">
        <x:v>Joueur</x:v>
      </x:c>
      <x:c r="G5180" s="122" t="str">
        <x:v>J’accepte une présence régulière.</x:v>
      </x:c>
      <x:c r="H5180" s="122" t="str">
        <x:v>Regarder la personne ou l’appui concerné ; intention, pas résultat.</x:v>
      </x:c>
      <x:c r="I5180" s="122" t="str">
        <x:v>Accès V5 et interlocuteur disponible ; possibilité réelle de l’approche choisie.</x:v>
      </x:c>
      <x:c r="J5180" s="122" t="str">
        <x:v>Campagne commune</x:v>
      </x:c>
      <x:c r="K5180" s="125" t="n">
        <x:v>4</x:v>
      </x:c>
    </x:row>
    <x:row r="5181" ht="44" customHeight="1">
      <x:c r="A5181" s="126" t="str">
        <x:v>D6-C-R2-M051-REPONSE-A-01</x:v>
      </x:c>
      <x:c r="B5181" s="127" t="str">
        <x:v>D6-C-R2-M051</x:v>
      </x:c>
      <x:c r="C5181" s="127" t="str">
        <x:v>REPONSE</x:v>
      </x:c>
      <x:c r="D5181" s="127" t="str">
        <x:v>A</x:v>
      </x:c>
      <x:c r="E5181" s="128" t="n">
        <x:v>1</x:v>
      </x:c>
      <x:c r="F5181" s="127" t="str">
        <x:v>Porte-parole de l’assemblée</x:v>
      </x:c>
      <x:c r="G5181" s="127" t="str">
        <x:v>Choisis des moments où tu pourras réellement être là.</x:v>
      </x:c>
      <x:c r="H5181" s="127" t="str">
        <x:v>Réponse au choix retenu ; les autres réponses ne sont pas jouées.</x:v>
      </x:c>
      <x:c r="I5181" s="127" t="str">
        <x:v>Accès V5 et interlocuteur disponible ; possibilité réelle de l’approche choisie.</x:v>
      </x:c>
      <x:c r="J5181" s="127" t="str">
        <x:v>Campagne commune</x:v>
      </x:c>
      <x:c r="K5181" s="130" t="n">
        <x:v>9</x:v>
      </x:c>
    </x:row>
    <x:row r="5182" ht="59" customHeight="1">
      <x:c r="A5182" s="121" t="str">
        <x:v>D6-C-R2-M051-CHOIX-B-01</x:v>
      </x:c>
      <x:c r="B5182" s="122" t="str">
        <x:v>D6-C-R2-M051</x:v>
      </x:c>
      <x:c r="C5182" s="122" t="str">
        <x:v>CHOIX</x:v>
      </x:c>
      <x:c r="D5182" s="122" t="str">
        <x:v>B</x:v>
      </x:c>
      <x:c r="E5182" s="123" t="n">
        <x:v>1</x:v>
      </x:c>
      <x:c r="F5182" s="122" t="str">
        <x:v>Joueur</x:v>
      </x:c>
      <x:c r="G5182" s="122" t="str">
        <x:v>Je prends un engagement itinérant.</x:v>
      </x:c>
      <x:c r="H5182" s="122" t="str">
        <x:v>Regarder la personne ou l’appui concerné ; intention, pas résultat.</x:v>
      </x:c>
      <x:c r="I5182" s="122" t="str">
        <x:v>Lire les conditions V5 ; aucun objet ou PNJ supposé présent. Refuser ou différer suspend l’objectif au lieu de le déclarer réussi.</x:v>
      </x:c>
      <x:c r="J5182" s="122" t="str">
        <x:v>Campagne commune</x:v>
      </x:c>
      <x:c r="K5182" s="125" t="n">
        <x:v>5</x:v>
      </x:c>
    </x:row>
    <x:row r="5183" ht="59" customHeight="1">
      <x:c r="A5183" s="126" t="str">
        <x:v>D6-C-R2-M051-REPONSE-B-01</x:v>
      </x:c>
      <x:c r="B5183" s="127" t="str">
        <x:v>D6-C-R2-M051</x:v>
      </x:c>
      <x:c r="C5183" s="127" t="str">
        <x:v>REPONSE</x:v>
      </x:c>
      <x:c r="D5183" s="127" t="str">
        <x:v>B</x:v>
      </x:c>
      <x:c r="E5183" s="128" t="n">
        <x:v>1</x:v>
      </x:c>
      <x:c r="F5183" s="127" t="str">
        <x:v>Porte-parole de l’assemblée</x:v>
      </x:c>
      <x:c r="G5183" s="127" t="str">
        <x:v>Nous conviendrons de tes haltes. Quelqu’un tiendra la place pendant tes voyages.</x:v>
      </x:c>
      <x:c r="H5183" s="127" t="str">
        <x:v>Réponse au choix retenu ; les autres réponses ne sont pas jouées.</x:v>
      </x:c>
      <x:c r="I5183" s="127" t="str">
        <x:v>Lire les conditions V5 ; aucun objet ou PNJ supposé présent. Refuser ou différer suspend l’objectif au lieu de le déclarer réussi.</x:v>
      </x:c>
      <x:c r="J5183" s="127" t="str">
        <x:v>Campagne commune</x:v>
      </x:c>
      <x:c r="K5183" s="130" t="n">
        <x:v>12</x:v>
      </x:c>
    </x:row>
    <x:row r="5184" ht="44" customHeight="1">
      <x:c r="A5184" s="121" t="str">
        <x:v>D6-C-R2-M051-VARIANTE---01</x:v>
      </x:c>
      <x:c r="B5184" s="122" t="str">
        <x:v>D6-C-R2-M051</x:v>
      </x:c>
      <x:c r="C5184" s="122" t="str">
        <x:v>VARIANTE</x:v>
      </x:c>
      <x:c r="D5184" s="122" t="str">
        <x:v>-</x:v>
      </x:c>
      <x:c r="E5184" s="123" t="n">
        <x:v>1</x:v>
      </x:c>
      <x:c r="F5184" s="122" t="str">
        <x:v>Porte-parole de l’assemblée</x:v>
      </x:c>
      <x:c r="G5184" s="122" t="str">
        <x:v>Nous avons conservé la trace autorisée de cette rencontre. Nous ne ferons pas parler une absente à sa place.</x:v>
      </x:c>
      <x:c r="H5184" s="122" t="str">
        <x:v>Réaction brève après constat réel ; remplace la ligne par défaut si elle en contredit le sens.</x:v>
      </x:c>
      <x:c r="I5184" s="122" t="str">
        <x:v>Priorité 1 : origine O5 ; Mara indisponible à cette époque</x:v>
      </x:c>
      <x:c r="J5184" s="122" t="str">
        <x:v>Campagne commune</x:v>
      </x:c>
      <x:c r="K5184" s="125" t="n">
        <x:v>19</x:v>
      </x:c>
    </x:row>
    <x:row r="5185" ht="89" customHeight="1">
      <x:c r="A5185" s="126" t="str">
        <x:v>D6-C-R2-M052-OUV---01</x:v>
      </x:c>
      <x:c r="B5185" s="127" t="str">
        <x:v>D6-C-R2-M052</x:v>
      </x:c>
      <x:c r="C5185" s="127" t="str">
        <x:v>OUV</x:v>
      </x:c>
      <x:c r="D5185" s="127" t="str">
        <x:v>-</x:v>
      </x:c>
      <x:c r="E5185" s="128" t="n">
        <x:v>1</x:v>
      </x:c>
      <x:c r="F5185" s="127" t="str">
        <x:v>Responsable de l’atelier</x:v>
      </x:c>
      <x:c r="G5185" s="127" t="str">
        <x:v>Nous avons déplacé le banc depuis ton dernier passage. Essaie-le avant de me dire comment il devrait être.</x:v>
      </x:c>
      <x:c r="H5185" s="127" t="str">
        <x:v>Le locuteur désigne l’appui ou l’objet présent ; laisse le déplacement se jouer.</x:v>
      </x:c>
      <x:c r="I5185" s="127" t="str">
        <x:v>Elder acquis ; lieu de transmission réel identifié selon les choix antérieurs. ; locuteur réellement présent ou retour effectué auprès de lui. Les scènes de résultat exigent le résultat observé correspondant.</x:v>
      </x:c>
      <x:c r="J5185" s="127" t="str">
        <x:v>Campagne commune</x:v>
      </x:c>
      <x:c r="K5185" s="130" t="n">
        <x:v>18</x:v>
      </x:c>
    </x:row>
    <x:row r="5186" ht="74" customHeight="1">
      <x:c r="A5186" s="121" t="str">
        <x:v>D6-C-R2-M052-SUCCES---01</x:v>
      </x:c>
      <x:c r="B5186" s="122" t="str">
        <x:v>D6-C-R2-M052</x:v>
      </x:c>
      <x:c r="C5186" s="122" t="str">
        <x:v>SUCCES</x:v>
      </x:c>
      <x:c r="D5186" s="122" t="str">
        <x:v>-</x:v>
      </x:c>
      <x:c r="E5186" s="123" t="n">
        <x:v>1</x:v>
      </x:c>
      <x:c r="F5186" s="122" t="str">
        <x:v>Responsable de l’atelier</x:v>
      </x:c>
      <x:c r="G5186" s="122" t="str">
        <x:v>Cette aide nous sert. Nous pouvons reprendre l’atelier sans te retenir.</x:v>
      </x:c>
      <x:c r="H5186" s="122" t="str">
        <x:v>Le locuteur désigne l’appui ou l’objet présent ; laisse le déplacement se jouer.</x:v>
      </x:c>
      <x:c r="I5186" s="122" t="str">
        <x:v>Résultat correspondant effectivement constaté ; remplace ou supprime la ligne si choix de refus/différé/observation. Ne jamais jouer une victoire non acquise.</x:v>
      </x:c>
      <x:c r="J5186" s="122" t="str">
        <x:v>Campagne commune</x:v>
      </x:c>
      <x:c r="K5186" s="125" t="n">
        <x:v>11</x:v>
      </x:c>
    </x:row>
    <x:row r="5187" ht="44" customHeight="1">
      <x:c r="A5187" s="126" t="str">
        <x:v>D6-C-R2-M052-ECHEC---01</x:v>
      </x:c>
      <x:c r="B5187" s="127" t="str">
        <x:v>D6-C-R2-M052</x:v>
      </x:c>
      <x:c r="C5187" s="127" t="str">
        <x:v>ECHEC</x:v>
      </x:c>
      <x:c r="D5187" s="127" t="str">
        <x:v>-</x:v>
      </x:c>
      <x:c r="E5187" s="128" t="n">
        <x:v>1</x:v>
      </x:c>
      <x:c r="F5187" s="127" t="str">
        <x:v>Responsable de l’atelier</x:v>
      </x:c>
      <x:c r="G5187" s="127" t="str">
        <x:v>La pièce reprend du jeu. Le défaut n’est pas encore corrigé.</x:v>
      </x:c>
      <x:c r="H5187" s="127" t="str">
        <x:v>Retrait de l’appui dangereux ou suspension du geste ; aucun reset de l’état.</x:v>
      </x:c>
      <x:c r="I5187" s="127" t="str">
        <x:v>Échec ou blocage correspondant effectivement observé ; les dégâts, objets et positions persistent.</x:v>
      </x:c>
      <x:c r="J5187" s="127" t="str">
        <x:v>Campagne commune</x:v>
      </x:c>
      <x:c r="K5187" s="130" t="n">
        <x:v>11</x:v>
      </x:c>
    </x:row>
    <x:row r="5188" ht="44" customHeight="1">
      <x:c r="A5188" s="121" t="str">
        <x:v>D6-C-R2-M052-REPRISE---01</x:v>
      </x:c>
      <x:c r="B5188" s="122" t="str">
        <x:v>D6-C-R2-M052</x:v>
      </x:c>
      <x:c r="C5188" s="122" t="str">
        <x:v>REPRISE</x:v>
      </x:c>
      <x:c r="D5188" s="122" t="str">
        <x:v>-</x:v>
      </x:c>
      <x:c r="E5188" s="123" t="n">
        <x:v>1</x:v>
      </x:c>
      <x:c r="F5188" s="122" t="str">
        <x:v>Responsable de l’atelier</x:v>
      </x:c>
      <x:c r="G5188" s="122" t="str">
        <x:v>Le banc est démonté. Reprends à l’attache restée ouverte.</x:v>
      </x:c>
      <x:c r="H5188" s="122" t="str">
        <x:v>Regard sur le dernier repère conservé ; attendre la main du joueur.</x:v>
      </x:c>
      <x:c r="I5188" s="122" t="str">
        <x:v>Réinteraction volontaire après interruption ; état de l’action conservé.</x:v>
      </x:c>
      <x:c r="J5188" s="122" t="str">
        <x:v>Campagne commune</x:v>
      </x:c>
      <x:c r="K5188" s="125" t="n">
        <x:v>9</x:v>
      </x:c>
    </x:row>
    <x:row r="5189" ht="44" customHeight="1">
      <x:c r="A5189" s="126" t="str">
        <x:v>D6-C-R2-M052-CHOIX-A-01</x:v>
      </x:c>
      <x:c r="B5189" s="127" t="str">
        <x:v>D6-C-R2-M052</x:v>
      </x:c>
      <x:c r="C5189" s="127" t="str">
        <x:v>CHOIX</x:v>
      </x:c>
      <x:c r="D5189" s="127" t="str">
        <x:v>A</x:v>
      </x:c>
      <x:c r="E5189" s="128" t="n">
        <x:v>1</x:v>
      </x:c>
      <x:c r="F5189" s="127" t="str">
        <x:v>Joueur</x:v>
      </x:c>
      <x:c r="G5189" s="127" t="str">
        <x:v>Je répare ce défaut de matériel.</x:v>
      </x:c>
      <x:c r="H5189" s="127" t="str">
        <x:v>Regarder la personne ou l’appui concerné ; intention, pas résultat.</x:v>
      </x:c>
      <x:c r="I5189" s="127" t="str">
        <x:v>Accès V5 et interlocuteur disponible ; possibilité réelle de l’approche choisie.</x:v>
      </x:c>
      <x:c r="J5189" s="127" t="str">
        <x:v>Campagne commune</x:v>
      </x:c>
      <x:c r="K5189" s="130" t="n">
        <x:v>6</x:v>
      </x:c>
    </x:row>
    <x:row r="5190" ht="44" customHeight="1">
      <x:c r="A5190" s="121" t="str">
        <x:v>D6-C-R2-M052-REPONSE-A-01</x:v>
      </x:c>
      <x:c r="B5190" s="122" t="str">
        <x:v>D6-C-R2-M052</x:v>
      </x:c>
      <x:c r="C5190" s="122" t="str">
        <x:v>REPONSE</x:v>
      </x:c>
      <x:c r="D5190" s="122" t="str">
        <x:v>A</x:v>
      </x:c>
      <x:c r="E5190" s="123" t="n">
        <x:v>1</x:v>
      </x:c>
      <x:c r="F5190" s="122" t="str">
        <x:v>Responsable de l’atelier</x:v>
      </x:c>
      <x:c r="G5190" s="122" t="str">
        <x:v>La pièce attend là. Laisse le réglage de l’autre banc en place.</x:v>
      </x:c>
      <x:c r="H5190" s="122" t="str">
        <x:v>Réponse au choix retenu ; les autres réponses ne sont pas jouées.</x:v>
      </x:c>
      <x:c r="I5190" s="122" t="str">
        <x:v>Accès V5 et interlocuteur disponible ; possibilité réelle de l’approche choisie.</x:v>
      </x:c>
      <x:c r="J5190" s="122" t="str">
        <x:v>Campagne commune</x:v>
      </x:c>
      <x:c r="K5190" s="125" t="n">
        <x:v>12</x:v>
      </x:c>
    </x:row>
    <x:row r="5191" ht="59" customHeight="1">
      <x:c r="A5191" s="126" t="str">
        <x:v>D6-C-R2-M052-CHOIX-B-01</x:v>
      </x:c>
      <x:c r="B5191" s="127" t="str">
        <x:v>D6-C-R2-M052</x:v>
      </x:c>
      <x:c r="C5191" s="127" t="str">
        <x:v>CHOIX</x:v>
      </x:c>
      <x:c r="D5191" s="127" t="str">
        <x:v>B</x:v>
      </x:c>
      <x:c r="E5191" s="128" t="n">
        <x:v>1</x:v>
      </x:c>
      <x:c r="F5191" s="127" t="str">
        <x:v>Joueur</x:v>
      </x:c>
      <x:c r="G5191" s="127" t="str">
        <x:v>Je regarde votre nouvelle méthode.</x:v>
      </x:c>
      <x:c r="H5191" s="127" t="str">
        <x:v>Regarder la personne ou l’appui concerné ; intention, pas résultat.</x:v>
      </x:c>
      <x:c r="I5191" s="127" t="str">
        <x:v>Lire les conditions V5 ; aucun objet ou PNJ supposé présent. Refuser ou différer suspend l’objectif au lieu de le déclarer réussi.</x:v>
      </x:c>
      <x:c r="J5191" s="127" t="str">
        <x:v>Campagne commune</x:v>
      </x:c>
      <x:c r="K5191" s="130" t="n">
        <x:v>5</x:v>
      </x:c>
    </x:row>
    <x:row r="5192" ht="59" customHeight="1">
      <x:c r="A5192" s="121" t="str">
        <x:v>D6-C-R2-M052-REPONSE-B-01</x:v>
      </x:c>
      <x:c r="B5192" s="122" t="str">
        <x:v>D6-C-R2-M052</x:v>
      </x:c>
      <x:c r="C5192" s="122" t="str">
        <x:v>REPONSE</x:v>
      </x:c>
      <x:c r="D5192" s="122" t="str">
        <x:v>B</x:v>
      </x:c>
      <x:c r="E5192" s="123" t="n">
        <x:v>1</x:v>
      </x:c>
      <x:c r="F5192" s="122" t="str">
        <x:v>Responsable de l’atelier</x:v>
      </x:c>
      <x:c r="G5192" s="122" t="str">
        <x:v>Prends une charge et parcours-la avec nous.</x:v>
      </x:c>
      <x:c r="H5192" s="122" t="str">
        <x:v>Réponse au choix retenu ; les autres réponses ne sont pas jouées.</x:v>
      </x:c>
      <x:c r="I5192" s="122" t="str">
        <x:v>Lire les conditions V5 ; aucun objet ou PNJ supposé présent. Refuser ou différer suspend l’objectif au lieu de le déclarer réussi.</x:v>
      </x:c>
      <x:c r="J5192" s="122" t="str">
        <x:v>Campagne commune</x:v>
      </x:c>
      <x:c r="K5192" s="125" t="n">
        <x:v>7</x:v>
      </x:c>
    </x:row>
    <x:row r="5193" ht="74" customHeight="1">
      <x:c r="A5193" s="126" t="str">
        <x:v>D6-C-R2-M053-OUV---01</x:v>
      </x:c>
      <x:c r="B5193" s="127" t="str">
        <x:v>D6-C-R2-M053</x:v>
      </x:c>
      <x:c r="C5193" s="127" t="str">
        <x:v>OUV</x:v>
      </x:c>
      <x:c r="D5193" s="127" t="str">
        <x:v>-</x:v>
      </x:c>
      <x:c r="E5193" s="128" t="n">
        <x:v>1</x:v>
      </x:c>
      <x:c r="F5193" s="127" t="str">
        <x:v>Gardienne de la halte</x:v>
      </x:c>
      <x:c r="G5193" s="127" t="str">
        <x:v>Ton ancien relevé passe sous cet éboulement. Depuis, nous longeons l’eau.</x:v>
      </x:c>
      <x:c r="H5193" s="127" t="str">
        <x:v>Le locuteur désigne l’appui ou l’objet présent ; laisse le déplacement se jouer.</x:v>
      </x:c>
      <x:c r="I5193" s="127" t="str">
        <x:v>Route vers un monde déjà visité accessible ; voyage réellement effectué. ; locuteur réellement présent ou retour effectué auprès de lui. Les scènes de résultat exigent le résultat observé correspondant.</x:v>
      </x:c>
      <x:c r="J5193" s="127" t="str">
        <x:v>Campagne commune</x:v>
      </x:c>
      <x:c r="K5193" s="130" t="n">
        <x:v>11</x:v>
      </x:c>
    </x:row>
    <x:row r="5194" ht="74" customHeight="1">
      <x:c r="A5194" s="121" t="str">
        <x:v>D6-C-R2-M053-SUCCES---01</x:v>
      </x:c>
      <x:c r="B5194" s="122" t="str">
        <x:v>D6-C-R2-M053</x:v>
      </x:c>
      <x:c r="C5194" s="122" t="str">
        <x:v>SUCCES</x:v>
      </x:c>
      <x:c r="D5194" s="122" t="str">
        <x:v>-</x:v>
      </x:c>
      <x:c r="E5194" s="123" t="n">
        <x:v>1</x:v>
      </x:c>
      <x:c r="F5194" s="122" t="str">
        <x:v>Gardienne de la halte</x:v>
      </x:c>
      <x:c r="G5194" s="122" t="str">
        <x:v>Ton relevé correspond au terrain d’aujourd’hui. Garde la date de ce retour.</x:v>
      </x:c>
      <x:c r="H5194" s="122" t="str">
        <x:v>Le locuteur désigne l’appui ou l’objet présent ; laisse le déplacement se jouer.</x:v>
      </x:c>
      <x:c r="I5194" s="122" t="str">
        <x:v>Résultat correspondant effectivement constaté ; remplace ou supprime la ligne si choix de refus/différé/observation. Ne jamais jouer une victoire non acquise.</x:v>
      </x:c>
      <x:c r="J5194" s="122" t="str">
        <x:v>Campagne commune</x:v>
      </x:c>
      <x:c r="K5194" s="125" t="n">
        <x:v>12</x:v>
      </x:c>
    </x:row>
    <x:row r="5195" ht="44" customHeight="1">
      <x:c r="A5195" s="126" t="str">
        <x:v>D6-C-R2-M053-ECHEC---01</x:v>
      </x:c>
      <x:c r="B5195" s="127" t="str">
        <x:v>D6-C-R2-M053</x:v>
      </x:c>
      <x:c r="C5195" s="127" t="str">
        <x:v>ECHEC</x:v>
      </x:c>
      <x:c r="D5195" s="127" t="str">
        <x:v>-</x:v>
      </x:c>
      <x:c r="E5195" s="128" t="n">
        <x:v>1</x:v>
      </x:c>
      <x:c r="F5195" s="127" t="str">
        <x:v>Gardienne de la halte</x:v>
      </x:c>
      <x:c r="G5195" s="127" t="str">
        <x:v>Cette rive a encore cédé. Reviens au repère haut.</x:v>
      </x:c>
      <x:c r="H5195" s="127" t="str">
        <x:v>Retrait de l’appui dangereux ou suspension du geste ; aucun reset de l’état.</x:v>
      </x:c>
      <x:c r="I5195" s="127" t="str">
        <x:v>Échec ou blocage correspondant effectivement observé ; les dégâts, objets et positions persistent.</x:v>
      </x:c>
      <x:c r="J5195" s="127" t="str">
        <x:v>Campagne commune</x:v>
      </x:c>
      <x:c r="K5195" s="130" t="n">
        <x:v>9</x:v>
      </x:c>
    </x:row>
    <x:row r="5196" ht="44" customHeight="1">
      <x:c r="A5196" s="121" t="str">
        <x:v>D6-C-R2-M053-REPRISE---01</x:v>
      </x:c>
      <x:c r="B5196" s="122" t="str">
        <x:v>D6-C-R2-M053</x:v>
      </x:c>
      <x:c r="C5196" s="122" t="str">
        <x:v>REPRISE</x:v>
      </x:c>
      <x:c r="D5196" s="122" t="str">
        <x:v>-</x:v>
      </x:c>
      <x:c r="E5196" s="123" t="n">
        <x:v>1</x:v>
      </x:c>
      <x:c r="F5196" s="122" t="str">
        <x:v>Gardienne de la halte</x:v>
      </x:c>
      <x:c r="G5196" s="122" t="str">
        <x:v>La première portion est reconnue. Continue depuis l’appui resté stable.</x:v>
      </x:c>
      <x:c r="H5196" s="122" t="str">
        <x:v>Regard sur le dernier repère conservé ; attendre la main du joueur.</x:v>
      </x:c>
      <x:c r="I5196" s="122" t="str">
        <x:v>Réinteraction volontaire après interruption ; état de l’action conservé.</x:v>
      </x:c>
      <x:c r="J5196" s="122" t="str">
        <x:v>Campagne commune</x:v>
      </x:c>
      <x:c r="K5196" s="125" t="n">
        <x:v>10</x:v>
      </x:c>
    </x:row>
    <x:row r="5197" ht="44" customHeight="1">
      <x:c r="A5197" s="126" t="str">
        <x:v>D6-C-R2-M053-CHOIX-A-01</x:v>
      </x:c>
      <x:c r="B5197" s="127" t="str">
        <x:v>D6-C-R2-M053</x:v>
      </x:c>
      <x:c r="C5197" s="127" t="str">
        <x:v>CHOIX</x:v>
      </x:c>
      <x:c r="D5197" s="127" t="str">
        <x:v>A</x:v>
      </x:c>
      <x:c r="E5197" s="128" t="n">
        <x:v>1</x:v>
      </x:c>
      <x:c r="F5197" s="127" t="str">
        <x:v>Joueur</x:v>
      </x:c>
      <x:c r="G5197" s="127" t="str">
        <x:v>Je remets l’ancien passage en état.</x:v>
      </x:c>
      <x:c r="H5197" s="127" t="str">
        <x:v>Regarder la personne ou l’appui concerné ; intention, pas résultat.</x:v>
      </x:c>
      <x:c r="I5197" s="127" t="str">
        <x:v>Accès V5 et interlocuteur disponible ; possibilité réelle de l’approche choisie.</x:v>
      </x:c>
      <x:c r="J5197" s="127" t="str">
        <x:v>Campagne commune</x:v>
      </x:c>
      <x:c r="K5197" s="130" t="n">
        <x:v>6</x:v>
      </x:c>
    </x:row>
    <x:row r="5198" ht="44" customHeight="1">
      <x:c r="A5198" s="121" t="str">
        <x:v>D6-C-R2-M053-REPONSE-A-01</x:v>
      </x:c>
      <x:c r="B5198" s="122" t="str">
        <x:v>D6-C-R2-M053</x:v>
      </x:c>
      <x:c r="C5198" s="122" t="str">
        <x:v>REPONSE</x:v>
      </x:c>
      <x:c r="D5198" s="122" t="str">
        <x:v>A</x:v>
      </x:c>
      <x:c r="E5198" s="123" t="n">
        <x:v>1</x:v>
      </x:c>
      <x:c r="F5198" s="122" t="str">
        <x:v>Gardienne de la halte</x:v>
      </x:c>
      <x:c r="G5198" s="122" t="str">
        <x:v>Vérifie ce qu’il soutient encore avant d’y engager des charges.</x:v>
      </x:c>
      <x:c r="H5198" s="122" t="str">
        <x:v>Réponse au choix retenu ; les autres réponses ne sont pas jouées.</x:v>
      </x:c>
      <x:c r="I5198" s="122" t="str">
        <x:v>Accès V5 et interlocuteur disponible ; possibilité réelle de l’approche choisie.</x:v>
      </x:c>
      <x:c r="J5198" s="122" t="str">
        <x:v>Campagne commune</x:v>
      </x:c>
      <x:c r="K5198" s="125" t="n">
        <x:v>10</x:v>
      </x:c>
    </x:row>
    <x:row r="5199" ht="59" customHeight="1">
      <x:c r="A5199" s="126" t="str">
        <x:v>D6-C-R2-M053-CHOIX-B-01</x:v>
      </x:c>
      <x:c r="B5199" s="127" t="str">
        <x:v>D6-C-R2-M053</x:v>
      </x:c>
      <x:c r="C5199" s="127" t="str">
        <x:v>CHOIX</x:v>
      </x:c>
      <x:c r="D5199" s="127" t="str">
        <x:v>B</x:v>
      </x:c>
      <x:c r="E5199" s="128" t="n">
        <x:v>1</x:v>
      </x:c>
      <x:c r="F5199" s="127" t="str">
        <x:v>Joueur</x:v>
      </x:c>
      <x:c r="G5199" s="127" t="str">
        <x:v>J’accepte la nouvelle route.</x:v>
      </x:c>
      <x:c r="H5199" s="127" t="str">
        <x:v>Regarder la personne ou l’appui concerné ; intention, pas résultat.</x:v>
      </x:c>
      <x:c r="I5199" s="127" t="str">
        <x:v>Lire les conditions V5 ; aucun objet ou PNJ supposé présent. Refuser ou différer suspend l’objectif au lieu de le déclarer réussi.</x:v>
      </x:c>
      <x:c r="J5199" s="127" t="str">
        <x:v>Campagne commune</x:v>
      </x:c>
      <x:c r="K5199" s="130" t="n">
        <x:v>4</x:v>
      </x:c>
    </x:row>
    <x:row r="5200" ht="59" customHeight="1">
      <x:c r="A5200" s="121" t="str">
        <x:v>D6-C-R2-M053-REPONSE-B-01</x:v>
      </x:c>
      <x:c r="B5200" s="122" t="str">
        <x:v>D6-C-R2-M053</x:v>
      </x:c>
      <x:c r="C5200" s="122" t="str">
        <x:v>REPONSE</x:v>
      </x:c>
      <x:c r="D5200" s="122" t="str">
        <x:v>B</x:v>
      </x:c>
      <x:c r="E5200" s="123" t="n">
        <x:v>1</x:v>
      </x:c>
      <x:c r="F5200" s="122" t="str">
        <x:v>Gardienne de la halte</x:v>
      </x:c>
      <x:c r="G5200" s="122" t="str">
        <x:v>Parcours-la jusqu’au bout. Tu y verras des traces que ton ancien relevé ignore.</x:v>
      </x:c>
      <x:c r="H5200" s="122" t="str">
        <x:v>Réponse au choix retenu ; les autres réponses ne sont pas jouées.</x:v>
      </x:c>
      <x:c r="I5200" s="122" t="str">
        <x:v>Lire les conditions V5 ; aucun objet ou PNJ supposé présent. Refuser ou différer suspend l’objectif au lieu de le déclarer réussi.</x:v>
      </x:c>
      <x:c r="J5200" s="122" t="str">
        <x:v>Campagne commune</x:v>
      </x:c>
      <x:c r="K5200" s="125" t="n">
        <x:v>13</x:v>
      </x:c>
    </x:row>
    <x:row r="5201" ht="74" customHeight="1">
      <x:c r="A5201" s="126" t="str">
        <x:v>D6-C-R2-M054-OUV---01</x:v>
      </x:c>
      <x:c r="B5201" s="127" t="str">
        <x:v>D6-C-R2-M054</x:v>
      </x:c>
      <x:c r="C5201" s="127" t="str">
        <x:v>OUV</x:v>
      </x:c>
      <x:c r="D5201" s="127" t="str">
        <x:v>-</x:v>
      </x:c>
      <x:c r="E5201" s="128" t="n">
        <x:v>1</x:v>
      </x:c>
      <x:c r="F5201" s="127" t="str">
        <x:v>Successeur</x:v>
      </x:c>
      <x:c r="G5201" s="127" t="str">
        <x:v>J’ai prévu notre extraction par la face basse. Je veux mener cette approche, et entendre ton conseil si tu vois ce qui m’échappe.</x:v>
      </x:c>
      <x:c r="H5201" s="127" t="str">
        <x:v>Le locuteur désigne l’appui ou l’objet présent ; laisse le déplacement se jouer.</x:v>
      </x:c>
      <x:c r="I5201" s="127" t="str">
        <x:v>Un successeur volontaire a été formé dans les activités précédentes. ; locuteur réellement présent ou retour effectué auprès de lui. Les scènes de résultat exigent le résultat observé correspondant.</x:v>
      </x:c>
      <x:c r="J5201" s="127" t="str">
        <x:v>Campagne commune</x:v>
      </x:c>
      <x:c r="K5201" s="130" t="n">
        <x:v>23</x:v>
      </x:c>
    </x:row>
    <x:row r="5202" ht="74" customHeight="1">
      <x:c r="A5202" s="121" t="str">
        <x:v>D6-C-R2-M054-SUCCES---01</x:v>
      </x:c>
      <x:c r="B5202" s="122" t="str">
        <x:v>D6-C-R2-M054</x:v>
      </x:c>
      <x:c r="C5202" s="122" t="str">
        <x:v>SUCCES</x:v>
      </x:c>
      <x:c r="D5202" s="122" t="str">
        <x:v>-</x:v>
      </x:c>
      <x:c r="E5202" s="123" t="n">
        <x:v>1</x:v>
      </x:c>
      <x:c r="F5202" s="122" t="str">
        <x:v>Successeur</x:v>
      </x:c>
      <x:c r="G5202" s="122" t="str">
        <x:v>Nous pouvons revenir sur ce qui a fonctionné. Je montrerai aussi mes erreurs.</x:v>
      </x:c>
      <x:c r="H5202" s="122" t="str">
        <x:v>Le locuteur désigne l’appui ou l’objet présent ; laisse le déplacement se jouer.</x:v>
      </x:c>
      <x:c r="I5202" s="122" t="str">
        <x:v>Résultat correspondant effectivement constaté ; remplace ou supprime la ligne si choix de refus/différé/observation. Ne jamais jouer une victoire non acquise.</x:v>
      </x:c>
      <x:c r="J5202" s="122" t="str">
        <x:v>Campagne commune</x:v>
      </x:c>
      <x:c r="K5202" s="125" t="n">
        <x:v>13</x:v>
      </x:c>
    </x:row>
    <x:row r="5203" ht="44" customHeight="1">
      <x:c r="A5203" s="126" t="str">
        <x:v>D6-C-R2-M054-ECHEC---01</x:v>
      </x:c>
      <x:c r="B5203" s="127" t="str">
        <x:v>D6-C-R2-M054</x:v>
      </x:c>
      <x:c r="C5203" s="127" t="str">
        <x:v>ECHEC</x:v>
      </x:c>
      <x:c r="D5203" s="127" t="str">
        <x:v>-</x:v>
      </x:c>
      <x:c r="E5203" s="128" t="n">
        <x:v>1</x:v>
      </x:c>
      <x:c r="F5203" s="127" t="str">
        <x:v>Successeur</x:v>
      </x:c>
      <x:c r="G5203" s="127" t="str">
        <x:v>Mon itinéraire ne tient plus. Je rappelle l’équipe vers le couvert.</x:v>
      </x:c>
      <x:c r="H5203" s="127" t="str">
        <x:v>Retrait de l’appui dangereux ou suspension du geste ; aucun reset de l’état.</x:v>
      </x:c>
      <x:c r="I5203" s="127" t="str">
        <x:v>Échec ou blocage correspondant effectivement observé ; les dégâts, objets et positions persistent.</x:v>
      </x:c>
      <x:c r="J5203" s="127" t="str">
        <x:v>Campagne commune</x:v>
      </x:c>
      <x:c r="K5203" s="130" t="n">
        <x:v>11</x:v>
      </x:c>
    </x:row>
    <x:row r="5204" ht="44" customHeight="1">
      <x:c r="A5204" s="121" t="str">
        <x:v>D6-C-R2-M054-REPRISE---01</x:v>
      </x:c>
      <x:c r="B5204" s="122" t="str">
        <x:v>D6-C-R2-M054</x:v>
      </x:c>
      <x:c r="C5204" s="122" t="str">
        <x:v>REPRISE</x:v>
      </x:c>
      <x:c r="D5204" s="122" t="str">
        <x:v>-</x:v>
      </x:c>
      <x:c r="E5204" s="123" t="n">
        <x:v>1</x:v>
      </x:c>
      <x:c r="F5204" s="122" t="str">
        <x:v>Successeur</x:v>
      </x:c>
      <x:c r="G5204" s="122" t="str">
        <x:v>L’équipe est réunie. Je reprends le plan depuis cette position.</x:v>
      </x:c>
      <x:c r="H5204" s="122" t="str">
        <x:v>Regard sur le dernier repère conservé ; attendre la main du joueur.</x:v>
      </x:c>
      <x:c r="I5204" s="122" t="str">
        <x:v>Réinteraction volontaire après interruption ; état de l’action conservé.</x:v>
      </x:c>
      <x:c r="J5204" s="122" t="str">
        <x:v>Campagne commune</x:v>
      </x:c>
      <x:c r="K5204" s="125" t="n">
        <x:v>10</x:v>
      </x:c>
    </x:row>
    <x:row r="5205" ht="44" customHeight="1">
      <x:c r="A5205" s="126" t="str">
        <x:v>D6-C-R2-M054-CHOIX-A-01</x:v>
      </x:c>
      <x:c r="B5205" s="127" t="str">
        <x:v>D6-C-R2-M054</x:v>
      </x:c>
      <x:c r="C5205" s="127" t="str">
        <x:v>CHOIX</x:v>
      </x:c>
      <x:c r="D5205" s="127" t="str">
        <x:v>A</x:v>
      </x:c>
      <x:c r="E5205" s="128" t="n">
        <x:v>1</x:v>
      </x:c>
      <x:c r="F5205" s="127" t="str">
        <x:v>Joueur</x:v>
      </x:c>
      <x:c r="G5205" s="127" t="str">
        <x:v>Je te laisse mener.</x:v>
      </x:c>
      <x:c r="H5205" s="127" t="str">
        <x:v>Regarder la personne ou l’appui concerné ; intention, pas résultat.</x:v>
      </x:c>
      <x:c r="I5205" s="127" t="str">
        <x:v>Accès V5 et interlocuteur disponible ; possibilité réelle de l’approche choisie.</x:v>
      </x:c>
      <x:c r="J5205" s="127" t="str">
        <x:v>Campagne commune</x:v>
      </x:c>
      <x:c r="K5205" s="130" t="n">
        <x:v>4</x:v>
      </x:c>
    </x:row>
    <x:row r="5206" ht="44" customHeight="1">
      <x:c r="A5206" s="121" t="str">
        <x:v>D6-C-R2-M054-REPONSE-A-01</x:v>
      </x:c>
      <x:c r="B5206" s="122" t="str">
        <x:v>D6-C-R2-M054</x:v>
      </x:c>
      <x:c r="C5206" s="122" t="str">
        <x:v>REPONSE</x:v>
      </x:c>
      <x:c r="D5206" s="122" t="str">
        <x:v>A</x:v>
      </x:c>
      <x:c r="E5206" s="123" t="n">
        <x:v>1</x:v>
      </x:c>
      <x:c r="F5206" s="122" t="str">
        <x:v>Successeur</x:v>
      </x:c>
      <x:c r="G5206" s="122" t="str">
        <x:v>Garde mon signal en vue. Je donnerai le repli.</x:v>
      </x:c>
      <x:c r="H5206" s="122" t="str">
        <x:v>Réponse au choix retenu ; les autres réponses ne sont pas jouées.</x:v>
      </x:c>
      <x:c r="I5206" s="122" t="str">
        <x:v>Accès V5 et interlocuteur disponible ; possibilité réelle de l’approche choisie.</x:v>
      </x:c>
      <x:c r="J5206" s="122" t="str">
        <x:v>Campagne commune</x:v>
      </x:c>
      <x:c r="K5206" s="125" t="n">
        <x:v>9</x:v>
      </x:c>
    </x:row>
    <x:row r="5207" ht="59" customHeight="1">
      <x:c r="A5207" s="126" t="str">
        <x:v>D6-C-R2-M054-CHOIX-B-01</x:v>
      </x:c>
      <x:c r="B5207" s="127" t="str">
        <x:v>D6-C-R2-M054</x:v>
      </x:c>
      <x:c r="C5207" s="127" t="str">
        <x:v>CHOIX</x:v>
      </x:c>
      <x:c r="D5207" s="127" t="str">
        <x:v>B</x:v>
      </x:c>
      <x:c r="E5207" s="128" t="n">
        <x:v>1</x:v>
      </x:c>
      <x:c r="F5207" s="127" t="str">
        <x:v>Joueur</x:v>
      </x:c>
      <x:c r="G5207" s="127" t="str">
        <x:v>Je te conseille sur ce passage précis.</x:v>
      </x:c>
      <x:c r="H5207" s="127" t="str">
        <x:v>Regarder la personne ou l’appui concerné ; intention, pas résultat.</x:v>
      </x:c>
      <x:c r="I5207" s="127" t="str">
        <x:v>Lire les conditions V5 ; aucun objet ou PNJ supposé présent. Refuser ou différer suspend l’objectif au lieu de le déclarer réussi.</x:v>
      </x:c>
      <x:c r="J5207" s="127" t="str">
        <x:v>Campagne commune</x:v>
      </x:c>
      <x:c r="K5207" s="130" t="n">
        <x:v>7</x:v>
      </x:c>
    </x:row>
    <x:row r="5208" ht="59" customHeight="1">
      <x:c r="A5208" s="121" t="str">
        <x:v>D6-C-R2-M054-REPONSE-B-01</x:v>
      </x:c>
      <x:c r="B5208" s="122" t="str">
        <x:v>D6-C-R2-M054</x:v>
      </x:c>
      <x:c r="C5208" s="122" t="str">
        <x:v>REPONSE</x:v>
      </x:c>
      <x:c r="D5208" s="122" t="str">
        <x:v>B</x:v>
      </x:c>
      <x:c r="E5208" s="123" t="n">
        <x:v>1</x:v>
      </x:c>
      <x:c r="F5208" s="122" t="str">
        <x:v>Successeur</x:v>
      </x:c>
      <x:c r="G5208" s="122" t="str">
        <x:v>Montre l’obstacle. Je décide ensuite comment changer ma route.</x:v>
      </x:c>
      <x:c r="H5208" s="122" t="str">
        <x:v>Réponse au choix retenu ; les autres réponses ne sont pas jouées.</x:v>
      </x:c>
      <x:c r="I5208" s="122" t="str">
        <x:v>Lire les conditions V5 ; aucun objet ou PNJ supposé présent. Refuser ou différer suspend l’objectif au lieu de le déclarer réussi.</x:v>
      </x:c>
      <x:c r="J5208" s="122" t="str">
        <x:v>Campagne commune</x:v>
      </x:c>
      <x:c r="K5208" s="125" t="n">
        <x:v>9</x:v>
      </x:c>
    </x:row>
    <x:row r="5209" ht="44" customHeight="1">
      <x:c r="A5209" s="126" t="str">
        <x:v>D6-C-R2-M054-CHOIX-C-01</x:v>
      </x:c>
      <x:c r="B5209" s="127" t="str">
        <x:v>D6-C-R2-M054</x:v>
      </x:c>
      <x:c r="C5209" s="127" t="str">
        <x:v>CHOIX</x:v>
      </x:c>
      <x:c r="D5209" s="127" t="str">
        <x:v>C</x:v>
      </x:c>
      <x:c r="E5209" s="128" t="n">
        <x:v>1</x:v>
      </x:c>
      <x:c r="F5209" s="127" t="str">
        <x:v>Joueur</x:v>
      </x:c>
      <x:c r="G5209" s="127" t="str">
        <x:v>Le danger est immédiat. Je reprends cette phase.</x:v>
      </x:c>
      <x:c r="H5209" s="127" t="str">
        <x:v>Regarder la personne ou l’appui concerné ; intention, pas résultat.</x:v>
      </x:c>
      <x:c r="I5209" s="127" t="str">
        <x:v>dangerImmediate=true ; jamais simple désaccord de style</x:v>
      </x:c>
      <x:c r="J5209" s="127" t="str">
        <x:v>Campagne commune</x:v>
      </x:c>
      <x:c r="K5209" s="130" t="n">
        <x:v>8</x:v>
      </x:c>
    </x:row>
    <x:row r="5210" ht="44" customHeight="1">
      <x:c r="A5210" s="121" t="str">
        <x:v>D6-C-R2-M054-REPONSE-C-01</x:v>
      </x:c>
      <x:c r="B5210" s="122" t="str">
        <x:v>D6-C-R2-M054</x:v>
      </x:c>
      <x:c r="C5210" s="122" t="str">
        <x:v>REPONSE</x:v>
      </x:c>
      <x:c r="D5210" s="122" t="str">
        <x:v>C</x:v>
      </x:c>
      <x:c r="E5210" s="123" t="n">
        <x:v>1</x:v>
      </x:c>
      <x:c r="F5210" s="122" t="str">
        <x:v>Successeur</x:v>
      </x:c>
      <x:c r="G5210" s="122" t="str">
        <x:v>Je retire l’équipe vers l’abri. Nous reparlerons de cette intervention après.</x:v>
      </x:c>
      <x:c r="H5210" s="122" t="str">
        <x:v>Réponse au choix retenu ; les autres réponses ne sont pas jouées.</x:v>
      </x:c>
      <x:c r="I5210" s="122" t="str">
        <x:v>dangerImmediate=true ; jamais simple désaccord de style</x:v>
      </x:c>
      <x:c r="J5210" s="122" t="str">
        <x:v>Campagne commune</x:v>
      </x:c>
      <x:c r="K5210" s="125" t="n">
        <x:v>11</x:v>
      </x:c>
    </x:row>
    <x:row r="5211" ht="89" customHeight="1">
      <x:c r="A5211" s="126" t="str">
        <x:v>D6-C-R2-M055-OUV---01</x:v>
      </x:c>
      <x:c r="B5211" s="127" t="str">
        <x:v>D6-C-R2-M055</x:v>
      </x:c>
      <x:c r="C5211" s="127" t="str">
        <x:v>OUV</x:v>
      </x:c>
      <x:c r="D5211" s="127" t="str">
        <x:v>-</x:v>
      </x:c>
      <x:c r="E5211" s="128" t="n">
        <x:v>1</x:v>
      </x:c>
      <x:c r="F5211" s="127" t="str">
        <x:v>Dépositaire des souvenirs</x:v>
      </x:c>
      <x:c r="G5211" s="127" t="str">
        <x:v>Ce lieu garde ta trace et celles des autres. Choisis ce que tu veux revoir, puis regarde ce qui en reste.</x:v>
      </x:c>
      <x:c r="H5211" s="127" t="str">
        <x:v>Le locuteur désigne l’appui ou l’objet présent ; laisse le déplacement se jouer.</x:v>
      </x:c>
      <x:c r="I5211" s="127" t="str">
        <x:v>Conditions communes Ancient préparées ; archives et relations réellement disponibles. ; locuteur réellement présent ou retour effectué auprès de lui. Les scènes de résultat exigent le résultat observé correspondant.</x:v>
      </x:c>
      <x:c r="J5211" s="127" t="str">
        <x:v>Campagne commune</x:v>
      </x:c>
      <x:c r="K5211" s="130" t="n">
        <x:v>21</x:v>
      </x:c>
    </x:row>
    <x:row r="5212" ht="74" customHeight="1">
      <x:c r="A5212" s="121" t="str">
        <x:v>D6-C-R2-M055-SUCCES---01</x:v>
      </x:c>
      <x:c r="B5212" s="122" t="str">
        <x:v>D6-C-R2-M055</x:v>
      </x:c>
      <x:c r="C5212" s="122" t="str">
        <x:v>SUCCES</x:v>
      </x:c>
      <x:c r="D5212" s="122" t="str">
        <x:v>-</x:v>
      </x:c>
      <x:c r="E5212" s="123" t="n">
        <x:v>1</x:v>
      </x:c>
      <x:c r="F5212" s="122" t="str">
        <x:v>Dépositaire des souvenirs</x:v>
      </x:c>
      <x:c r="G5212" s="122" t="str">
        <x:v>Tu as transmis quelque chose à une personne qui le voulait. Le lieu peut continuer.</x:v>
      </x:c>
      <x:c r="H5212" s="122" t="str">
        <x:v>Le locuteur désigne l’appui ou l’objet présent ; laisse le déplacement se jouer.</x:v>
      </x:c>
      <x:c r="I5212" s="122" t="str">
        <x:v>Résultat correspondant effectivement constaté ; remplace ou supprime la ligne si choix de refus/différé/observation. Ne jamais jouer une victoire non acquise.</x:v>
      </x:c>
      <x:c r="J5212" s="122" t="str">
        <x:v>Campagne commune</x:v>
      </x:c>
      <x:c r="K5212" s="125" t="n">
        <x:v>15</x:v>
      </x:c>
    </x:row>
    <x:row r="5213" ht="44" customHeight="1">
      <x:c r="A5213" s="126" t="str">
        <x:v>D6-C-R2-M055-ECHEC---01</x:v>
      </x:c>
      <x:c r="B5213" s="127" t="str">
        <x:v>D6-C-R2-M055</x:v>
      </x:c>
      <x:c r="C5213" s="127" t="str">
        <x:v>ECHEC</x:v>
      </x:c>
      <x:c r="D5213" s="127" t="str">
        <x:v>-</x:v>
      </x:c>
      <x:c r="E5213" s="128" t="n">
        <x:v>1</x:v>
      </x:c>
      <x:c r="F5213" s="127" t="str">
        <x:v>Dépositaire des souvenirs</x:v>
      </x:c>
      <x:c r="G5213" s="127" t="str">
        <x:v>Cette trace ne suffit pas à reconnaître le passage. Cherche un témoin disponible.</x:v>
      </x:c>
      <x:c r="H5213" s="127" t="str">
        <x:v>Retrait de l’appui dangereux ou suspension du geste ; aucun reset de l’état.</x:v>
      </x:c>
      <x:c r="I5213" s="127" t="str">
        <x:v>Échec ou blocage correspondant effectivement observé ; les dégâts, objets et positions persistent.</x:v>
      </x:c>
      <x:c r="J5213" s="127" t="str">
        <x:v>Campagne commune</x:v>
      </x:c>
      <x:c r="K5213" s="130" t="n">
        <x:v>13</x:v>
      </x:c>
    </x:row>
    <x:row r="5214" ht="44" customHeight="1">
      <x:c r="A5214" s="121" t="str">
        <x:v>D6-C-R2-M055-REPRISE---01</x:v>
      </x:c>
      <x:c r="B5214" s="122" t="str">
        <x:v>D6-C-R2-M055</x:v>
      </x:c>
      <x:c r="C5214" s="122" t="str">
        <x:v>REPRISE</x:v>
      </x:c>
      <x:c r="D5214" s="122" t="str">
        <x:v>-</x:v>
      </x:c>
      <x:c r="E5214" s="123" t="n">
        <x:v>1</x:v>
      </x:c>
      <x:c r="F5214" s="122" t="str">
        <x:v>Dépositaire des souvenirs</x:v>
      </x:c>
      <x:c r="G5214" s="122" t="str">
        <x:v>Deux lieux ont été visités. Reprends le dernier trajet, sans effacer les autres.</x:v>
      </x:c>
      <x:c r="H5214" s="122" t="str">
        <x:v>Regard sur le dernier repère conservé ; attendre la main du joueur.</x:v>
      </x:c>
      <x:c r="I5214" s="122" t="str">
        <x:v>Réinteraction volontaire après interruption ; état de l’action conservé.</x:v>
      </x:c>
      <x:c r="J5214" s="122" t="str">
        <x:v>Campagne commune</x:v>
      </x:c>
      <x:c r="K5214" s="125" t="n">
        <x:v>13</x:v>
      </x:c>
    </x:row>
    <x:row r="5215" ht="44" customHeight="1">
      <x:c r="A5215" s="126" t="str">
        <x:v>D6-C-R2-M055-CHOIX-A-01</x:v>
      </x:c>
      <x:c r="B5215" s="127" t="str">
        <x:v>D6-C-R2-M055</x:v>
      </x:c>
      <x:c r="C5215" s="127" t="str">
        <x:v>CHOIX</x:v>
      </x:c>
      <x:c r="D5215" s="127" t="str">
        <x:v>A</x:v>
      </x:c>
      <x:c r="E5215" s="128" t="n">
        <x:v>1</x:v>
      </x:c>
      <x:c r="F5215" s="127" t="str">
        <x:v>Joueur</x:v>
      </x:c>
      <x:c r="G5215" s="127" t="str">
        <x:v>Je retourne à une chasse ancienne.</x:v>
      </x:c>
      <x:c r="H5215" s="127" t="str">
        <x:v>Regarder la personne ou l’appui concerné ; intention, pas résultat.</x:v>
      </x:c>
      <x:c r="I5215" s="127" t="str">
        <x:v>Accès V5 et interlocuteur disponible ; possibilité réelle de l’approche choisie.</x:v>
      </x:c>
      <x:c r="J5215" s="127" t="str">
        <x:v>Campagne commune</x:v>
      </x:c>
      <x:c r="K5215" s="130" t="n">
        <x:v>6</x:v>
      </x:c>
    </x:row>
    <x:row r="5216" ht="44" customHeight="1">
      <x:c r="A5216" s="121" t="str">
        <x:v>D6-C-R2-M055-REPONSE-A-01</x:v>
      </x:c>
      <x:c r="B5216" s="122" t="str">
        <x:v>D6-C-R2-M055</x:v>
      </x:c>
      <x:c r="C5216" s="122" t="str">
        <x:v>REPONSE</x:v>
      </x:c>
      <x:c r="D5216" s="122" t="str">
        <x:v>A</x:v>
      </x:c>
      <x:c r="E5216" s="123" t="n">
        <x:v>1</x:v>
      </x:c>
      <x:c r="F5216" s="122" t="str">
        <x:v>Dépositaire des souvenirs</x:v>
      </x:c>
      <x:c r="G5216" s="122" t="str">
        <x:v>Emporte ton relevé. Le terrain dira ce qu’il vaut encore.</x:v>
      </x:c>
      <x:c r="H5216" s="122" t="str">
        <x:v>Réponse au choix retenu ; les autres réponses ne sont pas jouées.</x:v>
      </x:c>
      <x:c r="I5216" s="122" t="str">
        <x:v>Accès V5 et interlocuteur disponible ; possibilité réelle de l’approche choisie.</x:v>
      </x:c>
      <x:c r="J5216" s="122" t="str">
        <x:v>Campagne commune</x:v>
      </x:c>
      <x:c r="K5216" s="125" t="n">
        <x:v>10</x:v>
      </x:c>
    </x:row>
    <x:row r="5217" ht="59" customHeight="1">
      <x:c r="A5217" s="126" t="str">
        <x:v>D6-C-R2-M055-CHOIX-B-01</x:v>
      </x:c>
      <x:c r="B5217" s="127" t="str">
        <x:v>D6-C-R2-M055</x:v>
      </x:c>
      <x:c r="C5217" s="127" t="str">
        <x:v>CHOIX</x:v>
      </x:c>
      <x:c r="D5217" s="127" t="str">
        <x:v>B</x:v>
      </x:c>
      <x:c r="E5217" s="128" t="n">
        <x:v>1</x:v>
      </x:c>
      <x:c r="F5217" s="127" t="str">
        <x:v>Joueur</x:v>
      </x:c>
      <x:c r="G5217" s="127" t="str">
        <x:v>Je retourne au lieu collectif.</x:v>
      </x:c>
      <x:c r="H5217" s="127" t="str">
        <x:v>Regarder la personne ou l’appui concerné ; intention, pas résultat.</x:v>
      </x:c>
      <x:c r="I5217" s="127" t="str">
        <x:v>Lire les conditions V5 ; aucun objet ou PNJ supposé présent. Refuser ou différer suspend l’objectif au lieu de le déclarer réussi.</x:v>
      </x:c>
      <x:c r="J5217" s="127" t="str">
        <x:v>Campagne commune</x:v>
      </x:c>
      <x:c r="K5217" s="130" t="n">
        <x:v>5</x:v>
      </x:c>
    </x:row>
    <x:row r="5218" ht="59" customHeight="1">
      <x:c r="A5218" s="121" t="str">
        <x:v>D6-C-R2-M055-REPONSE-B-01</x:v>
      </x:c>
      <x:c r="B5218" s="122" t="str">
        <x:v>D6-C-R2-M055</x:v>
      </x:c>
      <x:c r="C5218" s="122" t="str">
        <x:v>REPONSE</x:v>
      </x:c>
      <x:c r="D5218" s="122" t="str">
        <x:v>B</x:v>
      </x:c>
      <x:c r="E5218" s="123" t="n">
        <x:v>1</x:v>
      </x:c>
      <x:c r="F5218" s="122" t="str">
        <x:v>Dépositaire des souvenirs</x:v>
      </x:c>
      <x:c r="G5218" s="122" t="str">
        <x:v>Ceux qui l’entretiennent voudront te montrer leurs propres changements.</x:v>
      </x:c>
      <x:c r="H5218" s="122" t="str">
        <x:v>Réponse au choix retenu ; les autres réponses ne sont pas jouées.</x:v>
      </x:c>
      <x:c r="I5218" s="122" t="str">
        <x:v>Lire les conditions V5 ; aucun objet ou PNJ supposé présent. Refuser ou différer suspend l’objectif au lieu de le déclarer réussi.</x:v>
      </x:c>
      <x:c r="J5218" s="122" t="str">
        <x:v>Campagne commune</x:v>
      </x:c>
      <x:c r="K5218" s="125" t="n">
        <x:v>9</x:v>
      </x:c>
    </x:row>
    <x:row r="5219" ht="44" customHeight="1">
      <x:c r="A5219" s="126" t="str">
        <x:v>D6-C-R2-M055-CHOIX-C-01</x:v>
      </x:c>
      <x:c r="B5219" s="127" t="str">
        <x:v>D6-C-R2-M055</x:v>
      </x:c>
      <x:c r="C5219" s="127" t="str">
        <x:v>CHOIX</x:v>
      </x:c>
      <x:c r="D5219" s="127" t="str">
        <x:v>C</x:v>
      </x:c>
      <x:c r="E5219" s="128" t="n">
        <x:v>1</x:v>
      </x:c>
      <x:c r="F5219" s="127" t="str">
        <x:v>Joueur</x:v>
      </x:c>
      <x:c r="G5219" s="127" t="str">
        <x:v>Je choisis un enseignement à transmettre.</x:v>
      </x:c>
      <x:c r="H5219" s="127" t="str">
        <x:v>Regarder la personne ou l’appui concerné ; intention, pas résultat.</x:v>
      </x:c>
      <x:c r="I5219" s="127" t="str">
        <x:v>Condition V5 de cette troisième approche remplie</x:v>
      </x:c>
      <x:c r="J5219" s="127" t="str">
        <x:v>Campagne commune</x:v>
      </x:c>
      <x:c r="K5219" s="130" t="n">
        <x:v>6</x:v>
      </x:c>
    </x:row>
    <x:row r="5220" ht="44" customHeight="1">
      <x:c r="A5220" s="121" t="str">
        <x:v>D6-C-R2-M055-REPONSE-C-01</x:v>
      </x:c>
      <x:c r="B5220" s="122" t="str">
        <x:v>D6-C-R2-M055</x:v>
      </x:c>
      <x:c r="C5220" s="122" t="str">
        <x:v>REPONSE</x:v>
      </x:c>
      <x:c r="D5220" s="122" t="str">
        <x:v>C</x:v>
      </x:c>
      <x:c r="E5220" s="123" t="n">
        <x:v>1</x:v>
      </x:c>
      <x:c r="F5220" s="122" t="str">
        <x:v>Dépositaire des souvenirs</x:v>
      </x:c>
      <x:c r="G5220" s="122" t="str">
        <x:v>Cherche une personne qui souhaite le recevoir, puis laisse-la l’éprouver.</x:v>
      </x:c>
      <x:c r="H5220" s="122" t="str">
        <x:v>Réponse au choix retenu ; les autres réponses ne sont pas jouées.</x:v>
      </x:c>
      <x:c r="I5220" s="122" t="str">
        <x:v>Condition V5 de cette troisième approche remplie</x:v>
      </x:c>
      <x:c r="J5220" s="122" t="str">
        <x:v>Campagne commune</x:v>
      </x:c>
      <x:c r="K5220" s="125" t="n">
        <x:v>10</x:v>
      </x:c>
    </x:row>
    <x:row r="5221" ht="74" customHeight="1">
      <x:c r="A5221" s="126" t="str">
        <x:v>D6-C-R2-M056-OUV---01</x:v>
      </x:c>
      <x:c r="B5221" s="127" t="str">
        <x:v>D6-C-R2-M056</x:v>
      </x:c>
      <x:c r="C5221" s="127" t="str">
        <x:v>OUV</x:v>
      </x:c>
      <x:c r="D5221" s="127" t="str">
        <x:v>-</x:v>
      </x:c>
      <x:c r="E5221" s="128" t="n">
        <x:v>1</x:v>
      </x:c>
      <x:c r="F5221" s="127" t="str">
        <x:v>Témoin de longue mémoire</x:v>
      </x:c>
      <x:c r="G5221" s="127" t="str">
        <x:v>Nous avons réuni les témoignages autorisés. Nous n’avons pas prêté une voix nouvelle aux absents.</x:v>
      </x:c>
      <x:c r="H5221" s="127" t="str">
        <x:v>Le locuteur désigne l’appui ou l’objet présent ; laisse le déplacement se jouer.</x:v>
      </x:c>
      <x:c r="I5221" s="127" t="str">
        <x:v>R2-M055 réussie ; responsabilités et transmissions réellement assumées. ; locuteur réellement présent ou retour effectué auprès de lui. Les scènes de résultat exigent le résultat observé correspondant.</x:v>
      </x:c>
      <x:c r="J5221" s="127" t="str">
        <x:v>Campagne commune</x:v>
      </x:c>
      <x:c r="K5221" s="130" t="n">
        <x:v>15</x:v>
      </x:c>
    </x:row>
    <x:row r="5222" ht="74" customHeight="1">
      <x:c r="A5222" s="121" t="str">
        <x:v>D6-C-R2-M056-SUCCES---01</x:v>
      </x:c>
      <x:c r="B5222" s="122" t="str">
        <x:v>D6-C-R2-M056</x:v>
      </x:c>
      <x:c r="C5222" s="122" t="str">
        <x:v>SUCCES</x:v>
      </x:c>
      <x:c r="D5222" s="122" t="str">
        <x:v>-</x:v>
      </x:c>
      <x:c r="E5222" s="123" t="n">
        <x:v>1</x:v>
      </x:c>
      <x:c r="F5222" s="122" t="str">
        <x:v>Témoin de longue mémoire</x:v>
      </x:c>
      <x:c r="G5222" s="122" t="str">
        <x:v>Ce cercle te reconnaît Ancient. Tes engagements et tes anciennes décisions demeurent.</x:v>
      </x:c>
      <x:c r="H5222" s="122" t="str">
        <x:v>Le locuteur désigne l’appui ou l’objet présent ; laisse le déplacement se jouer.</x:v>
      </x:c>
      <x:c r="I5222" s="122" t="str">
        <x:v>Résultat correspondant effectivement constaté ; remplace ou supprime la ligne si choix de refus/différé/observation. Ne jamais jouer une victoire non acquise.</x:v>
      </x:c>
      <x:c r="J5222" s="122" t="str">
        <x:v>Campagne commune</x:v>
      </x:c>
      <x:c r="K5222" s="125" t="n">
        <x:v>12</x:v>
      </x:c>
    </x:row>
    <x:row r="5223" ht="44" customHeight="1">
      <x:c r="A5223" s="126" t="str">
        <x:v>D6-C-R2-M056-ECHEC---01</x:v>
      </x:c>
      <x:c r="B5223" s="127" t="str">
        <x:v>D6-C-R2-M056</x:v>
      </x:c>
      <x:c r="C5223" s="127" t="str">
        <x:v>ECHEC</x:v>
      </x:c>
      <x:c r="D5223" s="127" t="str">
        <x:v>-</x:v>
      </x:c>
      <x:c r="E5223" s="128" t="n">
        <x:v>1</x:v>
      </x:c>
      <x:c r="F5223" s="127" t="str">
        <x:v>Témoin de longue mémoire</x:v>
      </x:c>
      <x:c r="G5223" s="127" t="str">
        <x:v>Un témoignage annoncé n’est pas disponible. Nous pouvons attendre ou le laisser absent.</x:v>
      </x:c>
      <x:c r="H5223" s="127" t="str">
        <x:v>Retrait de l’appui dangereux ou suspension du geste ; aucun reset de l’état.</x:v>
      </x:c>
      <x:c r="I5223" s="127" t="str">
        <x:v>Échec ou blocage correspondant effectivement observé ; les dégâts, objets et positions persistent.</x:v>
      </x:c>
      <x:c r="J5223" s="127" t="str">
        <x:v>Campagne commune</x:v>
      </x:c>
      <x:c r="K5223" s="130" t="n">
        <x:v>13</x:v>
      </x:c>
    </x:row>
    <x:row r="5224" ht="44" customHeight="1">
      <x:c r="A5224" s="121" t="str">
        <x:v>D6-C-R2-M056-REPRISE---01</x:v>
      </x:c>
      <x:c r="B5224" s="122" t="str">
        <x:v>D6-C-R2-M056</x:v>
      </x:c>
      <x:c r="C5224" s="122" t="str">
        <x:v>REPRISE</x:v>
      </x:c>
      <x:c r="D5224" s="122" t="str">
        <x:v>-</x:v>
      </x:c>
      <x:c r="E5224" s="123" t="n">
        <x:v>1</x:v>
      </x:c>
      <x:c r="F5224" s="122" t="str">
        <x:v>Témoin de longue mémoire</x:v>
      </x:c>
      <x:c r="G5224" s="122" t="str">
        <x:v>Le lieu est préparé. Il reste à réunir les présences choisies.</x:v>
      </x:c>
      <x:c r="H5224" s="122" t="str">
        <x:v>Regard sur le dernier repère conservé ; attendre la main du joueur.</x:v>
      </x:c>
      <x:c r="I5224" s="122" t="str">
        <x:v>Réinteraction volontaire après interruption ; état de l’action conservé.</x:v>
      </x:c>
      <x:c r="J5224" s="122" t="str">
        <x:v>Campagne commune</x:v>
      </x:c>
      <x:c r="K5224" s="125" t="n">
        <x:v>11</x:v>
      </x:c>
    </x:row>
    <x:row r="5225" ht="44" customHeight="1">
      <x:c r="A5225" s="126" t="str">
        <x:v>D6-C-R2-M056-CHOIX-A-01</x:v>
      </x:c>
      <x:c r="B5225" s="127" t="str">
        <x:v>D6-C-R2-M056</x:v>
      </x:c>
      <x:c r="C5225" s="127" t="str">
        <x:v>CHOIX</x:v>
      </x:c>
      <x:c r="D5225" s="127" t="str">
        <x:v>A</x:v>
      </x:c>
      <x:c r="E5225" s="128" t="n">
        <x:v>1</x:v>
      </x:c>
      <x:c r="F5225" s="127" t="str">
        <x:v>Joueur</x:v>
      </x:c>
      <x:c r="G5225" s="127" t="str">
        <x:v>Je reste auprès de ce lieu.</x:v>
      </x:c>
      <x:c r="H5225" s="127" t="str">
        <x:v>Regarder la personne ou l’appui concerné ; intention, pas résultat.</x:v>
      </x:c>
      <x:c r="I5225" s="127" t="str">
        <x:v>Accès V5 et interlocuteur disponible ; possibilité réelle de l’approche choisie.</x:v>
      </x:c>
      <x:c r="J5225" s="127" t="str">
        <x:v>Campagne commune</x:v>
      </x:c>
      <x:c r="K5225" s="130" t="n">
        <x:v>6</x:v>
      </x:c>
    </x:row>
    <x:row r="5226" ht="44" customHeight="1">
      <x:c r="A5226" s="121" t="str">
        <x:v>D6-C-R2-M056-REPONSE-A-01</x:v>
      </x:c>
      <x:c r="B5226" s="122" t="str">
        <x:v>D6-C-R2-M056</x:v>
      </x:c>
      <x:c r="C5226" s="122" t="str">
        <x:v>REPONSE</x:v>
      </x:c>
      <x:c r="D5226" s="122" t="str">
        <x:v>A</x:v>
      </x:c>
      <x:c r="E5226" s="123" t="n">
        <x:v>1</x:v>
      </x:c>
      <x:c r="F5226" s="122" t="str">
        <x:v>Témoin de longue mémoire</x:v>
      </x:c>
      <x:c r="G5226" s="122" t="str">
        <x:v>Alors les présents montreront chacun le geste qu’ils connaissent.</x:v>
      </x:c>
      <x:c r="H5226" s="122" t="str">
        <x:v>Réponse au choix retenu ; les autres réponses ne sont pas jouées.</x:v>
      </x:c>
      <x:c r="I5226" s="122" t="str">
        <x:v>Accès V5 et interlocuteur disponible ; possibilité réelle de l’approche choisie.</x:v>
      </x:c>
      <x:c r="J5226" s="122" t="str">
        <x:v>Campagne commune</x:v>
      </x:c>
      <x:c r="K5226" s="125" t="n">
        <x:v>9</x:v>
      </x:c>
    </x:row>
    <x:row r="5227" ht="59" customHeight="1">
      <x:c r="A5227" s="126" t="str">
        <x:v>D6-C-R2-M056-CHOIX-B-01</x:v>
      </x:c>
      <x:c r="B5227" s="127" t="str">
        <x:v>D6-C-R2-M056</x:v>
      </x:c>
      <x:c r="C5227" s="127" t="str">
        <x:v>CHOIX</x:v>
      </x:c>
      <x:c r="D5227" s="127" t="str">
        <x:v>B</x:v>
      </x:c>
      <x:c r="E5227" s="128" t="n">
        <x:v>1</x:v>
      </x:c>
      <x:c r="F5227" s="127" t="str">
        <x:v>Joueur</x:v>
      </x:c>
      <x:c r="G5227" s="127" t="str">
        <x:v>Je préfère une cérémonie intime.</x:v>
      </x:c>
      <x:c r="H5227" s="127" t="str">
        <x:v>Regarder la personne ou l’appui concerné ; intention, pas résultat.</x:v>
      </x:c>
      <x:c r="I5227" s="127" t="str">
        <x:v>Lire les conditions V5 ; aucun objet ou PNJ supposé présent. Refuser ou différer suspend l’objectif au lieu de le déclarer réussi.</x:v>
      </x:c>
      <x:c r="J5227" s="127" t="str">
        <x:v>Campagne commune</x:v>
      </x:c>
      <x:c r="K5227" s="130" t="n">
        <x:v>5</x:v>
      </x:c>
    </x:row>
    <x:row r="5228" ht="59" customHeight="1">
      <x:c r="A5228" s="121" t="str">
        <x:v>D6-C-R2-M056-REPONSE-B-01</x:v>
      </x:c>
      <x:c r="B5228" s="122" t="str">
        <x:v>D6-C-R2-M056</x:v>
      </x:c>
      <x:c r="C5228" s="122" t="str">
        <x:v>REPONSE</x:v>
      </x:c>
      <x:c r="D5228" s="122" t="str">
        <x:v>B</x:v>
      </x:c>
      <x:c r="E5228" s="123" t="n">
        <x:v>1</x:v>
      </x:c>
      <x:c r="F5228" s="122" t="str">
        <x:v>Témoin de longue mémoire</x:v>
      </x:c>
      <x:c r="G5228" s="122" t="str">
        <x:v>Choisis qui tu souhaites inviter parmi ceux qui peuvent venir.</x:v>
      </x:c>
      <x:c r="H5228" s="122" t="str">
        <x:v>Réponse au choix retenu ; les autres réponses ne sont pas jouées.</x:v>
      </x:c>
      <x:c r="I5228" s="122" t="str">
        <x:v>Lire les conditions V5 ; aucun objet ou PNJ supposé présent. Refuser ou différer suspend l’objectif au lieu de le déclarer réussi.</x:v>
      </x:c>
      <x:c r="J5228" s="122" t="str">
        <x:v>Campagne commune</x:v>
      </x:c>
      <x:c r="K5228" s="125" t="n">
        <x:v>10</x:v>
      </x:c>
    </x:row>
    <x:row r="5229" ht="89" customHeight="1">
      <x:c r="A5229" s="126" t="str">
        <x:v>D6-C-R2-M057-OUV---01</x:v>
      </x:c>
      <x:c r="B5229" s="127" t="str">
        <x:v>D6-C-R2-M057</x:v>
      </x:c>
      <x:c r="C5229" s="127" t="str">
        <x:v>OUV</x:v>
      </x:c>
      <x:c r="D5229" s="127" t="str">
        <x:v>-</x:v>
      </x:c>
      <x:c r="E5229" s="128" t="n">
        <x:v>1</x:v>
      </x:c>
      <x:c r="F5229" s="127" t="str">
        <x:v>Gardienne du mausolée</x:v>
      </x:c>
      <x:c r="G5229" s="127" t="str">
        <x:v>Chaque masque a son support. Tu peux l’examiner ici ; la visite ne te le donne pas.</x:v>
      </x:c>
      <x:c r="H5229" s="127" t="str">
        <x:v>Le locuteur désigne l’appui ou l’objet présent ; laisse le déplacement se jouer.</x:v>
      </x:c>
      <x:c r="I5229" s="127" t="str">
        <x:v>Ancient acquis ou accès de visite spécifique accordé ; galerie du mausolée ouverte. ; locuteur réellement présent ou retour effectué auprès de lui. Les scènes de résultat exigent le résultat observé correspondant.</x:v>
      </x:c>
      <x:c r="J5229" s="127" t="str">
        <x:v>Campagne commune</x:v>
      </x:c>
      <x:c r="K5229" s="130" t="n">
        <x:v>17</x:v>
      </x:c>
    </x:row>
    <x:row r="5230" ht="74" customHeight="1">
      <x:c r="A5230" s="121" t="str">
        <x:v>D6-C-R2-M057-SUCCES---01</x:v>
      </x:c>
      <x:c r="B5230" s="122" t="str">
        <x:v>D6-C-R2-M057</x:v>
      </x:c>
      <x:c r="C5230" s="122" t="str">
        <x:v>SUCCES</x:v>
      </x:c>
      <x:c r="D5230" s="122" t="str">
        <x:v>-</x:v>
      </x:c>
      <x:c r="E5230" s="123" t="n">
        <x:v>1</x:v>
      </x:c>
      <x:c r="F5230" s="122" t="str">
        <x:v>Gardienne du mausolée</x:v>
      </x:c>
      <x:c r="G5230" s="122" t="str">
        <x:v>Le masque est à sa place sur son support. Tu peux poursuivre la visite.</x:v>
      </x:c>
      <x:c r="H5230" s="122" t="str">
        <x:v>Le locuteur désigne l’appui ou l’objet présent ; laisse le déplacement se jouer.</x:v>
      </x:c>
      <x:c r="I5230" s="122" t="str">
        <x:v>Résultat correspondant effectivement constaté ; remplace ou supprime la ligne si choix de refus/différé/observation. Ne jamais jouer une victoire non acquise.</x:v>
      </x:c>
      <x:c r="J5230" s="122" t="str">
        <x:v>Campagne commune</x:v>
      </x:c>
      <x:c r="K5230" s="125" t="n">
        <x:v>14</x:v>
      </x:c>
    </x:row>
    <x:row r="5231" ht="44" customHeight="1">
      <x:c r="A5231" s="126" t="str">
        <x:v>D6-C-R2-M057-ECHEC---01</x:v>
      </x:c>
      <x:c r="B5231" s="127" t="str">
        <x:v>D6-C-R2-M057</x:v>
      </x:c>
      <x:c r="C5231" s="127" t="str">
        <x:v>ECHEC</x:v>
      </x:c>
      <x:c r="D5231" s="127" t="str">
        <x:v>-</x:v>
      </x:c>
      <x:c r="E5231" s="128" t="n">
        <x:v>1</x:v>
      </x:c>
      <x:c r="F5231" s="127" t="str">
        <x:v>Gardienne du mausolée</x:v>
      </x:c>
      <x:c r="G5231" s="127" t="str">
        <x:v>L’appui est mal placé. Repose-le avant de tourner.</x:v>
      </x:c>
      <x:c r="H5231" s="127" t="str">
        <x:v>Retrait de l’appui dangereux ou suspension du geste ; aucun reset de l’état.</x:v>
      </x:c>
      <x:c r="I5231" s="127" t="str">
        <x:v>Échec ou blocage correspondant effectivement observé ; les dégâts, objets et positions persistent.</x:v>
      </x:c>
      <x:c r="J5231" s="127" t="str">
        <x:v>Campagne commune</x:v>
      </x:c>
      <x:c r="K5231" s="130" t="n">
        <x:v>8</x:v>
      </x:c>
    </x:row>
    <x:row r="5232" ht="44" customHeight="1">
      <x:c r="A5232" s="121" t="str">
        <x:v>D6-C-R2-M057-REPRISE---01</x:v>
      </x:c>
      <x:c r="B5232" s="122" t="str">
        <x:v>D6-C-R2-M057</x:v>
      </x:c>
      <x:c r="C5232" s="122" t="str">
        <x:v>REPRISE</x:v>
      </x:c>
      <x:c r="D5232" s="122" t="str">
        <x:v>-</x:v>
      </x:c>
      <x:c r="E5232" s="123" t="n">
        <x:v>1</x:v>
      </x:c>
      <x:c r="F5232" s="122" t="str">
        <x:v>Gardienne du mausolée</x:v>
      </x:c>
      <x:c r="G5232" s="122" t="str">
        <x:v>Le support est libre devant toi. Reprends le geste suspendu.</x:v>
      </x:c>
      <x:c r="H5232" s="122" t="str">
        <x:v>Regard sur le dernier repère conservé ; attendre la main du joueur.</x:v>
      </x:c>
      <x:c r="I5232" s="122" t="str">
        <x:v>Réinteraction volontaire après interruption ; état de l’action conservé.</x:v>
      </x:c>
      <x:c r="J5232" s="122" t="str">
        <x:v>Campagne commune</x:v>
      </x:c>
      <x:c r="K5232" s="125" t="n">
        <x:v>10</x:v>
      </x:c>
    </x:row>
    <x:row r="5233" ht="44" customHeight="1">
      <x:c r="A5233" s="126" t="str">
        <x:v>D6-C-R2-M057-CHOIX-A-01</x:v>
      </x:c>
      <x:c r="B5233" s="127" t="str">
        <x:v>D6-C-R2-M057</x:v>
      </x:c>
      <x:c r="C5233" s="127" t="str">
        <x:v>CHOIX</x:v>
      </x:c>
      <x:c r="D5233" s="127" t="str">
        <x:v>A</x:v>
      </x:c>
      <x:c r="E5233" s="128" t="n">
        <x:v>1</x:v>
      </x:c>
      <x:c r="F5233" s="127" t="str">
        <x:v>Joueur</x:v>
      </x:c>
      <x:c r="G5233" s="127" t="str">
        <x:v>J’examine ce masque.</x:v>
      </x:c>
      <x:c r="H5233" s="127" t="str">
        <x:v>Regarder la personne ou l’appui concerné ; intention, pas résultat.</x:v>
      </x:c>
      <x:c r="I5233" s="127" t="str">
        <x:v>Accès V5 et interlocuteur disponible ; possibilité réelle de l’approche choisie.</x:v>
      </x:c>
      <x:c r="J5233" s="127" t="str">
        <x:v>Campagne commune</x:v>
      </x:c>
      <x:c r="K5233" s="130" t="n">
        <x:v>3</x:v>
      </x:c>
    </x:row>
    <x:row r="5234" ht="44" customHeight="1">
      <x:c r="A5234" s="121" t="str">
        <x:v>D6-C-R2-M057-REPONSE-A-01</x:v>
      </x:c>
      <x:c r="B5234" s="122" t="str">
        <x:v>D6-C-R2-M057</x:v>
      </x:c>
      <x:c r="C5234" s="122" t="str">
        <x:v>REPONSE</x:v>
      </x:c>
      <x:c r="D5234" s="122" t="str">
        <x:v>A</x:v>
      </x:c>
      <x:c r="E5234" s="123" t="n">
        <x:v>1</x:v>
      </x:c>
      <x:c r="F5234" s="122" t="str">
        <x:v>Gardienne du mausolée</x:v>
      </x:c>
      <x:c r="G5234" s="122" t="str">
        <x:v>Prends-le à deux appuis. Je te montrerai ensuite comment le remettre.</x:v>
      </x:c>
      <x:c r="H5234" s="122" t="str">
        <x:v>Réponse au choix retenu ; les autres réponses ne sont pas jouées.</x:v>
      </x:c>
      <x:c r="I5234" s="122" t="str">
        <x:v>Accès V5 et interlocuteur disponible ; possibilité réelle de l’approche choisie.</x:v>
      </x:c>
      <x:c r="J5234" s="122" t="str">
        <x:v>Campagne commune</x:v>
      </x:c>
      <x:c r="K5234" s="125" t="n">
        <x:v>11</x:v>
      </x:c>
    </x:row>
    <x:row r="5235" ht="59" customHeight="1">
      <x:c r="A5235" s="126" t="str">
        <x:v>D6-C-R2-M057-CHOIX-B-01</x:v>
      </x:c>
      <x:c r="B5235" s="127" t="str">
        <x:v>D6-C-R2-M057</x:v>
      </x:c>
      <x:c r="C5235" s="127" t="str">
        <x:v>CHOIX</x:v>
      </x:c>
      <x:c r="D5235" s="127" t="str">
        <x:v>B</x:v>
      </x:c>
      <x:c r="E5235" s="128" t="n">
        <x:v>1</x:v>
      </x:c>
      <x:c r="F5235" s="127" t="str">
        <x:v>Joueur</x:v>
      </x:c>
      <x:c r="G5235" s="127" t="str">
        <x:v>J’écoute sa chronique.</x:v>
      </x:c>
      <x:c r="H5235" s="127" t="str">
        <x:v>Regarder la personne ou l’appui concerné ; intention, pas résultat.</x:v>
      </x:c>
      <x:c r="I5235" s="127" t="str">
        <x:v>Lire les conditions V5 ; aucun objet ou PNJ supposé présent. Refuser ou différer suspend l’objectif au lieu de le déclarer réussi.</x:v>
      </x:c>
      <x:c r="J5235" s="127" t="str">
        <x:v>Campagne commune</x:v>
      </x:c>
      <x:c r="K5235" s="130" t="n">
        <x:v>3</x:v>
      </x:c>
    </x:row>
    <x:row r="5236" ht="59" customHeight="1">
      <x:c r="A5236" s="121" t="str">
        <x:v>D6-C-R2-M057-REPONSE-B-01</x:v>
      </x:c>
      <x:c r="B5236" s="122" t="str">
        <x:v>D6-C-R2-M057</x:v>
      </x:c>
      <x:c r="C5236" s="122" t="str">
        <x:v>REPONSE</x:v>
      </x:c>
      <x:c r="D5236" s="122" t="str">
        <x:v>B</x:v>
      </x:c>
      <x:c r="E5236" s="123" t="n">
        <x:v>1</x:v>
      </x:c>
      <x:c r="F5236" s="122" t="str">
        <x:v>Gardienne du mausolée</x:v>
      </x:c>
      <x:c r="G5236" s="122" t="str">
        <x:v>Assieds-toi face au support. Le masque restera à sa place.</x:v>
      </x:c>
      <x:c r="H5236" s="122" t="str">
        <x:v>Réponse au choix retenu ; les autres réponses ne sont pas jouées.</x:v>
      </x:c>
      <x:c r="I5236" s="122" t="str">
        <x:v>Lire les conditions V5 ; aucun objet ou PNJ supposé présent. Refuser ou différer suspend l’objectif au lieu de le déclarer réussi.</x:v>
      </x:c>
      <x:c r="J5236" s="122" t="str">
        <x:v>Campagne commune</x:v>
      </x:c>
      <x:c r="K5236" s="125" t="n">
        <x:v>10</x:v>
      </x:c>
    </x:row>
    <x:row r="5237" ht="74" customHeight="1">
      <x:c r="A5237" s="126" t="str">
        <x:v>D6-C-R2-M058-OUV---01</x:v>
      </x:c>
      <x:c r="B5237" s="127" t="str">
        <x:v>D6-C-R2-M058</x:v>
      </x:c>
      <x:c r="C5237" s="127" t="str">
        <x:v>OUV</x:v>
      </x:c>
      <x:c r="D5237" s="127" t="str">
        <x:v>-</x:v>
      </x:c>
      <x:c r="E5237" s="128" t="n">
        <x:v>1</x:v>
      </x:c>
      <x:c r="F5237" s="127" t="str">
        <x:v>Gardienne du mausolée</x:v>
      </x:c>
      <x:c r="G5237" s="127" t="str">
        <x:v>Cette chronique conserve ses protagonistes et son issue. L’autre parcours raconte une variation avec ton propre chasseur.</x:v>
      </x:c>
      <x:c r="H5237" s="127" t="str">
        <x:v>Le locuteur désigne l’appui ou l’objet présent ; laisse le déplacement se jouer.</x:v>
      </x:c>
      <x:c r="I5237" s="127" t="str">
        <x:v>Mausolée ou accès dédié ouvert ; chronique choisie explicitement. ; locuteur réellement présent ou retour effectué auprès de lui. Les scènes de résultat exigent le résultat observé correspondant.</x:v>
      </x:c>
      <x:c r="J5237" s="127" t="str">
        <x:v>Campagne commune</x:v>
      </x:c>
      <x:c r="K5237" s="130" t="n">
        <x:v>17</x:v>
      </x:c>
    </x:row>
    <x:row r="5238" ht="74" customHeight="1">
      <x:c r="A5238" s="121" t="str">
        <x:v>D6-C-R2-M058-SUCCES---01</x:v>
      </x:c>
      <x:c r="B5238" s="122" t="str">
        <x:v>D6-C-R2-M058</x:v>
      </x:c>
      <x:c r="C5238" s="122" t="str">
        <x:v>SUCCES</x:v>
      </x:c>
      <x:c r="D5238" s="122" t="str">
        <x:v>-</x:v>
      </x:c>
      <x:c r="E5238" s="123" t="n">
        <x:v>1</x:v>
      </x:c>
      <x:c r="F5238" s="122" t="str">
        <x:v>Gardienne du mausolée</x:v>
      </x:c>
      <x:c r="G5238" s="122" t="str">
        <x:v>Le support choisi est prêt. La transition peut commencer dans le mode annoncé.</x:v>
      </x:c>
      <x:c r="H5238" s="122" t="str">
        <x:v>Le locuteur désigne l’appui ou l’objet présent ; laisse le déplacement se jouer.</x:v>
      </x:c>
      <x:c r="I5238" s="122" t="str">
        <x:v>Résultat correspondant effectivement constaté ; remplace ou supprime la ligne si choix de refus/différé/observation. Ne jamais jouer une victoire non acquise.</x:v>
      </x:c>
      <x:c r="J5238" s="122" t="str">
        <x:v>Campagne commune</x:v>
      </x:c>
      <x:c r="K5238" s="125" t="n">
        <x:v>13</x:v>
      </x:c>
    </x:row>
    <x:row r="5239" ht="44" customHeight="1">
      <x:c r="A5239" s="126" t="str">
        <x:v>D6-C-R2-M058-ECHEC---01</x:v>
      </x:c>
      <x:c r="B5239" s="127" t="str">
        <x:v>D6-C-R2-M058</x:v>
      </x:c>
      <x:c r="C5239" s="127" t="str">
        <x:v>ECHEC</x:v>
      </x:c>
      <x:c r="D5239" s="127" t="str">
        <x:v>-</x:v>
      </x:c>
      <x:c r="E5239" s="128" t="n">
        <x:v>1</x:v>
      </x:c>
      <x:c r="F5239" s="127" t="str">
        <x:v>Gardienne du mausolée</x:v>
      </x:c>
      <x:c r="G5239" s="127" t="str">
        <x:v>Tu as changé de support. Confirme celui que tu veux réellement ouvrir.</x:v>
      </x:c>
      <x:c r="H5239" s="127" t="str">
        <x:v>Retrait de l’appui dangereux ou suspension du geste ; aucun reset de l’état.</x:v>
      </x:c>
      <x:c r="I5239" s="127" t="str">
        <x:v>Échec ou blocage correspondant effectivement observé ; les dégâts, objets et positions persistent.</x:v>
      </x:c>
      <x:c r="J5239" s="127" t="str">
        <x:v>Campagne commune</x:v>
      </x:c>
      <x:c r="K5239" s="130" t="n">
        <x:v>12</x:v>
      </x:c>
    </x:row>
    <x:row r="5240" ht="44" customHeight="1">
      <x:c r="A5240" s="121" t="str">
        <x:v>D6-C-R2-M058-REPRISE---01</x:v>
      </x:c>
      <x:c r="B5240" s="122" t="str">
        <x:v>D6-C-R2-M058</x:v>
      </x:c>
      <x:c r="C5240" s="122" t="str">
        <x:v>REPRISE</x:v>
      </x:c>
      <x:c r="D5240" s="122" t="str">
        <x:v>-</x:v>
      </x:c>
      <x:c r="E5240" s="123" t="n">
        <x:v>1</x:v>
      </x:c>
      <x:c r="F5240" s="122" t="str">
        <x:v>Gardienne du mausolée</x:v>
      </x:c>
      <x:c r="G5240" s="122" t="str">
        <x:v>La chronique choisie reste indiquée. Reprends au geste du masque.</x:v>
      </x:c>
      <x:c r="H5240" s="122" t="str">
        <x:v>Regard sur le dernier repère conservé ; attendre la main du joueur.</x:v>
      </x:c>
      <x:c r="I5240" s="122" t="str">
        <x:v>Réinteraction volontaire après interruption ; état de l’action conservé.</x:v>
      </x:c>
      <x:c r="J5240" s="122" t="str">
        <x:v>Campagne commune</x:v>
      </x:c>
      <x:c r="K5240" s="125" t="n">
        <x:v>10</x:v>
      </x:c>
    </x:row>
    <x:row r="5241" ht="44" customHeight="1">
      <x:c r="A5241" s="126" t="str">
        <x:v>D6-C-R2-M058-CHOIX-A-01</x:v>
      </x:c>
      <x:c r="B5241" s="127" t="str">
        <x:v>D6-C-R2-M058</x:v>
      </x:c>
      <x:c r="C5241" s="127" t="str">
        <x:v>CHOIX</x:v>
      </x:c>
      <x:c r="D5241" s="127" t="str">
        <x:v>A</x:v>
      </x:c>
      <x:c r="E5241" s="128" t="n">
        <x:v>1</x:v>
      </x:c>
      <x:c r="F5241" s="127" t="str">
        <x:v>Joueur</x:v>
      </x:c>
      <x:c r="G5241" s="127" t="str">
        <x:v>Je choisis la chronique fidèle.</x:v>
      </x:c>
      <x:c r="H5241" s="127" t="str">
        <x:v>Regarder la personne ou l’appui concerné ; intention, pas résultat.</x:v>
      </x:c>
      <x:c r="I5241" s="127" t="str">
        <x:v>Accès V5 et interlocuteur disponible ; possibilité réelle de l’approche choisie.</x:v>
      </x:c>
      <x:c r="J5241" s="127" t="str">
        <x:v>Campagne commune</x:v>
      </x:c>
      <x:c r="K5241" s="130" t="n">
        <x:v>5</x:v>
      </x:c>
    </x:row>
    <x:row r="5242" ht="44" customHeight="1">
      <x:c r="A5242" s="121" t="str">
        <x:v>D6-C-R2-M058-REPONSE-A-01</x:v>
      </x:c>
      <x:c r="B5242" s="122" t="str">
        <x:v>D6-C-R2-M058</x:v>
      </x:c>
      <x:c r="C5242" s="122" t="str">
        <x:v>REPONSE</x:v>
      </x:c>
      <x:c r="D5242" s="122" t="str">
        <x:v>A</x:v>
      </x:c>
      <x:c r="E5242" s="123" t="n">
        <x:v>1</x:v>
      </x:c>
      <x:c r="F5242" s="122" t="str">
        <x:v>Gardienne du mausolée</x:v>
      </x:c>
      <x:c r="G5242" s="122" t="str">
        <x:v>Examine le cartel avant de prendre le masque. Tu entreras dans ce récit-là.</x:v>
      </x:c>
      <x:c r="H5242" s="122" t="str">
        <x:v>Réponse au choix retenu ; les autres réponses ne sont pas jouées.</x:v>
      </x:c>
      <x:c r="I5242" s="122" t="str">
        <x:v>Accès V5 et interlocuteur disponible ; possibilité réelle de l’approche choisie.</x:v>
      </x:c>
      <x:c r="J5242" s="122" t="str">
        <x:v>Campagne commune</x:v>
      </x:c>
      <x:c r="K5242" s="125" t="n">
        <x:v>13</x:v>
      </x:c>
    </x:row>
    <x:row r="5243" ht="59" customHeight="1">
      <x:c r="A5243" s="126" t="str">
        <x:v>D6-C-R2-M058-CHOIX-B-01</x:v>
      </x:c>
      <x:c r="B5243" s="127" t="str">
        <x:v>D6-C-R2-M058</x:v>
      </x:c>
      <x:c r="C5243" s="127" t="str">
        <x:v>CHOIX</x:v>
      </x:c>
      <x:c r="D5243" s="127" t="str">
        <x:v>B</x:v>
      </x:c>
      <x:c r="E5243" s="128" t="n">
        <x:v>1</x:v>
      </x:c>
      <x:c r="F5243" s="127" t="str">
        <x:v>Joueur</x:v>
      </x:c>
      <x:c r="G5243" s="127" t="str">
        <x:v>Je choisis la branche de mon chasseur.</x:v>
      </x:c>
      <x:c r="H5243" s="127" t="str">
        <x:v>Regarder la personne ou l’appui concerné ; intention, pas résultat.</x:v>
      </x:c>
      <x:c r="I5243" s="127" t="str">
        <x:v>Lire les conditions V5 ; aucun objet ou PNJ supposé présent. Refuser ou différer suspend l’objectif au lieu de le déclarer réussi.</x:v>
      </x:c>
      <x:c r="J5243" s="127" t="str">
        <x:v>Campagne commune</x:v>
      </x:c>
      <x:c r="K5243" s="130" t="n">
        <x:v>7</x:v>
      </x:c>
    </x:row>
    <x:row r="5244" ht="59" customHeight="1">
      <x:c r="A5244" s="121" t="str">
        <x:v>D6-C-R2-M058-REPONSE-B-01</x:v>
      </x:c>
      <x:c r="B5244" s="122" t="str">
        <x:v>D6-C-R2-M058</x:v>
      </x:c>
      <x:c r="C5244" s="122" t="str">
        <x:v>REPONSE</x:v>
      </x:c>
      <x:c r="D5244" s="122" t="str">
        <x:v>B</x:v>
      </x:c>
      <x:c r="E5244" s="123" t="n">
        <x:v>1</x:v>
      </x:c>
      <x:c r="F5244" s="122" t="str">
        <x:v>Gardienne du mausolée</x:v>
      </x:c>
      <x:c r="G5244" s="122" t="str">
        <x:v>Lis ce qui change avant de franchir le seuil. Cette variation portera sa propre trace.</x:v>
      </x:c>
      <x:c r="H5244" s="122" t="str">
        <x:v>Réponse au choix retenu ; les autres réponses ne sont pas jouées.</x:v>
      </x:c>
      <x:c r="I5244" s="122" t="str">
        <x:v>Lire les conditions V5 ; aucun objet ou PNJ supposé présent. Refuser ou différer suspend l’objectif au lieu de le déclarer réussi.</x:v>
      </x:c>
      <x:c r="J5244" s="122" t="str">
        <x:v>Campagne commune</x:v>
      </x:c>
      <x:c r="K5244" s="125" t="n">
        <x:v>15</x:v>
      </x:c>
    </x:row>
    <x:row r="5245" ht="74" customHeight="1">
      <x:c r="A5245" s="126" t="str">
        <x:v>D6-C-R2-M059-OUV---01</x:v>
      </x:c>
      <x:c r="B5245" s="127" t="str">
        <x:v>D6-C-R2-M059</x:v>
      </x:c>
      <x:c r="C5245" s="127" t="str">
        <x:v>OUV</x:v>
      </x:c>
      <x:c r="D5245" s="127" t="str">
        <x:v>-</x:v>
      </x:c>
      <x:c r="E5245" s="128" t="n">
        <x:v>1</x:v>
      </x:c>
      <x:c r="F5245" s="127" t="str">
        <x:v>Membre de la nouvelle cohorte</x:v>
      </x:c>
      <x:c r="G5245" s="127" t="str">
        <x:v>Nous avons préparé notre récit, mais le support penche. Peux-tu regarder l’appui avant notre présentation ?</x:v>
      </x:c>
      <x:c r="H5245" s="127" t="str">
        <x:v>Le locuteur désigne l’appui ou l’objet présent ; laisse le déplacement se jouer.</x:v>
      </x:c>
      <x:c r="I5245" s="127" t="str">
        <x:v>Une fin d’origine réalisée ; prolongement compatible disponible. ; locuteur réellement présent ou retour effectué auprès de lui. Les scènes de résultat exigent le résultat observé correspondant.</x:v>
      </x:c>
      <x:c r="J5245" s="127" t="str">
        <x:v>Campagne commune</x:v>
      </x:c>
      <x:c r="K5245" s="130" t="n">
        <x:v>16</x:v>
      </x:c>
    </x:row>
    <x:row r="5246" ht="74" customHeight="1">
      <x:c r="A5246" s="121" t="str">
        <x:v>D6-C-R2-M059-SUCCES---01</x:v>
      </x:c>
      <x:c r="B5246" s="122" t="str">
        <x:v>D6-C-R2-M059</x:v>
      </x:c>
      <x:c r="C5246" s="122" t="str">
        <x:v>SUCCES</x:v>
      </x:c>
      <x:c r="D5246" s="122" t="str">
        <x:v>-</x:v>
      </x:c>
      <x:c r="E5246" s="123" t="n">
        <x:v>1</x:v>
      </x:c>
      <x:c r="F5246" s="122" t="str">
        <x:v>Membre de la nouvelle cohorte</x:v>
      </x:c>
      <x:c r="G5246" s="122" t="str">
        <x:v>Le support tient. Nous pouvons raconter ce que nous avons fait.</x:v>
      </x:c>
      <x:c r="H5246" s="122" t="str">
        <x:v>Le locuteur désigne l’appui ou l’objet présent ; laisse le déplacement se jouer.</x:v>
      </x:c>
      <x:c r="I5246" s="122" t="str">
        <x:v>Résultat correspondant effectivement constaté ; remplace ou supprime la ligne si choix de refus/différé/observation. Ne jamais jouer une victoire non acquise.</x:v>
      </x:c>
      <x:c r="J5246" s="122" t="str">
        <x:v>Campagne commune</x:v>
      </x:c>
      <x:c r="K5246" s="125" t="n">
        <x:v>11</x:v>
      </x:c>
    </x:row>
    <x:row r="5247" ht="44" customHeight="1">
      <x:c r="A5247" s="126" t="str">
        <x:v>D6-C-R2-M059-ECHEC---01</x:v>
      </x:c>
      <x:c r="B5247" s="127" t="str">
        <x:v>D6-C-R2-M059</x:v>
      </x:c>
      <x:c r="C5247" s="127" t="str">
        <x:v>ECHEC</x:v>
      </x:c>
      <x:c r="D5247" s="127" t="str">
        <x:v>-</x:v>
      </x:c>
      <x:c r="E5247" s="128" t="n">
        <x:v>1</x:v>
      </x:c>
      <x:c r="F5247" s="127" t="str">
        <x:v>Membre de la nouvelle cohorte</x:v>
      </x:c>
      <x:c r="G5247" s="127" t="str">
        <x:v>Il penche encore sous la charge. Retirons l’objet avant de reprendre.</x:v>
      </x:c>
      <x:c r="H5247" s="127" t="str">
        <x:v>Retrait de l’appui dangereux ou suspension du geste ; aucun reset de l’état.</x:v>
      </x:c>
      <x:c r="I5247" s="127" t="str">
        <x:v>Échec ou blocage correspondant effectivement observé ; les dégâts, objets et positions persistent.</x:v>
      </x:c>
      <x:c r="J5247" s="127" t="str">
        <x:v>Campagne commune</x:v>
      </x:c>
      <x:c r="K5247" s="130" t="n">
        <x:v>11</x:v>
      </x:c>
    </x:row>
    <x:row r="5248" ht="44" customHeight="1">
      <x:c r="A5248" s="121" t="str">
        <x:v>D6-C-R2-M059-REPRISE---01</x:v>
      </x:c>
      <x:c r="B5248" s="122" t="str">
        <x:v>D6-C-R2-M059</x:v>
      </x:c>
      <x:c r="C5248" s="122" t="str">
        <x:v>REPRISE</x:v>
      </x:c>
      <x:c r="D5248" s="122" t="str">
        <x:v>-</x:v>
      </x:c>
      <x:c r="E5248" s="123" t="n">
        <x:v>1</x:v>
      </x:c>
      <x:c r="F5248" s="122" t="str">
        <x:v>Membre de la nouvelle cohorte</x:v>
      </x:c>
      <x:c r="G5248" s="122" t="str">
        <x:v>L’autre pied est réglé. Il reste celui du côté de la porte.</x:v>
      </x:c>
      <x:c r="H5248" s="122" t="str">
        <x:v>Regard sur le dernier repère conservé ; attendre la main du joueur.</x:v>
      </x:c>
      <x:c r="I5248" s="122" t="str">
        <x:v>Réinteraction volontaire après interruption ; état de l’action conservé.</x:v>
      </x:c>
      <x:c r="J5248" s="122" t="str">
        <x:v>Campagne commune</x:v>
      </x:c>
      <x:c r="K5248" s="125" t="n">
        <x:v>12</x:v>
      </x:c>
    </x:row>
    <x:row r="5249" ht="44" customHeight="1">
      <x:c r="A5249" s="126" t="str">
        <x:v>D6-C-R2-M059-CHOIX-A-01</x:v>
      </x:c>
      <x:c r="B5249" s="127" t="str">
        <x:v>D6-C-R2-M059</x:v>
      </x:c>
      <x:c r="C5249" s="127" t="str">
        <x:v>CHOIX</x:v>
      </x:c>
      <x:c r="D5249" s="127" t="str">
        <x:v>A</x:v>
      </x:c>
      <x:c r="E5249" s="128" t="n">
        <x:v>1</x:v>
      </x:c>
      <x:c r="F5249" s="127" t="str">
        <x:v>Joueur</x:v>
      </x:c>
      <x:c r="G5249" s="127" t="str">
        <x:v>J’accueille votre récit.</x:v>
      </x:c>
      <x:c r="H5249" s="127" t="str">
        <x:v>Regarder la personne ou l’appui concerné ; intention, pas résultat.</x:v>
      </x:c>
      <x:c r="I5249" s="127" t="str">
        <x:v>Accès V5 et interlocuteur disponible ; possibilité réelle de l’approche choisie.</x:v>
      </x:c>
      <x:c r="J5249" s="127" t="str">
        <x:v>Campagne commune</x:v>
      </x:c>
      <x:c r="K5249" s="130" t="n">
        <x:v>3</x:v>
      </x:c>
    </x:row>
    <x:row r="5250" ht="44" customHeight="1">
      <x:c r="A5250" s="121" t="str">
        <x:v>D6-C-R2-M059-REPONSE-A-01</x:v>
      </x:c>
      <x:c r="B5250" s="122" t="str">
        <x:v>D6-C-R2-M059</x:v>
      </x:c>
      <x:c r="C5250" s="122" t="str">
        <x:v>REPONSE</x:v>
      </x:c>
      <x:c r="D5250" s="122" t="str">
        <x:v>A</x:v>
      </x:c>
      <x:c r="E5250" s="123" t="n">
        <x:v>1</x:v>
      </x:c>
      <x:c r="F5250" s="122" t="str">
        <x:v>Membre de la nouvelle cohorte</x:v>
      </x:c>
      <x:c r="G5250" s="122" t="str">
        <x:v>Laisse-nous commencer par celle qui a trouvé la piste.</x:v>
      </x:c>
      <x:c r="H5250" s="122" t="str">
        <x:v>Réponse au choix retenu ; les autres réponses ne sont pas jouées.</x:v>
      </x:c>
      <x:c r="I5250" s="122" t="str">
        <x:v>Accès V5 et interlocuteur disponible ; possibilité réelle de l’approche choisie.</x:v>
      </x:c>
      <x:c r="J5250" s="122" t="str">
        <x:v>Campagne commune</x:v>
      </x:c>
      <x:c r="K5250" s="125" t="n">
        <x:v>9</x:v>
      </x:c>
    </x:row>
    <x:row r="5251" ht="59" customHeight="1">
      <x:c r="A5251" s="126" t="str">
        <x:v>D6-C-R2-M059-CHOIX-B-01</x:v>
      </x:c>
      <x:c r="B5251" s="127" t="str">
        <x:v>D6-C-R2-M059</x:v>
      </x:c>
      <x:c r="C5251" s="127" t="str">
        <x:v>CHOIX</x:v>
      </x:c>
      <x:c r="D5251" s="127" t="str">
        <x:v>B</x:v>
      </x:c>
      <x:c r="E5251" s="128" t="n">
        <x:v>1</x:v>
      </x:c>
      <x:c r="F5251" s="127" t="str">
        <x:v>Joueur</x:v>
      </x:c>
      <x:c r="G5251" s="127" t="str">
        <x:v>J’aide à installer, puis je repars.</x:v>
      </x:c>
      <x:c r="H5251" s="127" t="str">
        <x:v>Regarder la personne ou l’appui concerné ; intention, pas résultat.</x:v>
      </x:c>
      <x:c r="I5251" s="127" t="str">
        <x:v>Lire les conditions V5 ; aucun objet ou PNJ supposé présent. Refuser ou différer suspend l’objectif au lieu de le déclarer réussi.</x:v>
      </x:c>
      <x:c r="J5251" s="127" t="str">
        <x:v>Campagne commune</x:v>
      </x:c>
      <x:c r="K5251" s="130" t="n">
        <x:v>6</x:v>
      </x:c>
    </x:row>
    <x:row r="5252" ht="59" customHeight="1">
      <x:c r="A5252" s="121" t="str">
        <x:v>D6-C-R2-M059-REPONSE-B-01</x:v>
      </x:c>
      <x:c r="B5252" s="122" t="str">
        <x:v>D6-C-R2-M059</x:v>
      </x:c>
      <x:c r="C5252" s="122" t="str">
        <x:v>REPONSE</x:v>
      </x:c>
      <x:c r="D5252" s="122" t="str">
        <x:v>B</x:v>
      </x:c>
      <x:c r="E5252" s="123" t="n">
        <x:v>1</x:v>
      </x:c>
      <x:c r="F5252" s="122" t="str">
        <x:v>Membre de la nouvelle cohorte</x:v>
      </x:c>
      <x:c r="G5252" s="122" t="str">
        <x:v>Alors regarde ce pied avec nous. Nous présenterons ensuite à ceux qui restent.</x:v>
      </x:c>
      <x:c r="H5252" s="122" t="str">
        <x:v>Réponse au choix retenu ; les autres réponses ne sont pas jouées.</x:v>
      </x:c>
      <x:c r="I5252" s="122" t="str">
        <x:v>Lire les conditions V5 ; aucun objet ou PNJ supposé présent. Refuser ou différer suspend l’objectif au lieu de le déclarer réussi.</x:v>
      </x:c>
      <x:c r="J5252" s="122" t="str">
        <x:v>Campagne commune</x:v>
      </x:c>
      <x:c r="K5252" s="125" t="n">
        <x:v>13</x:v>
      </x:c>
    </x:row>
    <x:row r="5253" ht="89" customHeight="1">
      <x:c r="A5253" s="126" t="str">
        <x:v>D6-C-R2-M060-OUV---01</x:v>
      </x:c>
      <x:c r="B5253" s="127" t="str">
        <x:v>D6-C-R2-M060</x:v>
      </x:c>
      <x:c r="C5253" s="127" t="str">
        <x:v>OUV</x:v>
      </x:c>
      <x:c r="D5253" s="127" t="str">
        <x:v>-</x:v>
      </x:c>
      <x:c r="E5253" s="128" t="n">
        <x:v>1</x:v>
      </x:c>
      <x:c r="F5253" s="127" t="str">
        <x:v>Joueur</x:v>
      </x:c>
      <x:c r="G5253" s="127" t="str">
        <x:v>Les objets que j’ai gardés sont ici. Ceux que j’ai rendus suivent une autre route.</x:v>
      </x:c>
      <x:c r="H5253" s="127" t="str">
        <x:v>Regard vers le repère nommé ; bref arrêt de la pensée pendant le mouvement.</x:v>
      </x:c>
      <x:c r="I5253" s="127" t="str">
        <x:v>Fin d’origine réalisée ; scène de clôture commune demandée ; aucune obligation Warp ou guerre. ; locuteur réellement présent ou retour effectué auprès de lui. Les scènes de résultat exigent le résultat observé correspondant.</x:v>
      </x:c>
      <x:c r="J5253" s="127" t="str">
        <x:v>Campagne commune</x:v>
      </x:c>
      <x:c r="K5253" s="130" t="n">
        <x:v>15</x:v>
      </x:c>
    </x:row>
    <x:row r="5254" ht="74" customHeight="1">
      <x:c r="A5254" s="121" t="str">
        <x:v>D6-C-R2-M060-SUCCES---01</x:v>
      </x:c>
      <x:c r="B5254" s="122" t="str">
        <x:v>D6-C-R2-M060</x:v>
      </x:c>
      <x:c r="C5254" s="122" t="str">
        <x:v>SUCCES</x:v>
      </x:c>
      <x:c r="D5254" s="122" t="str">
        <x:v>-</x:v>
      </x:c>
      <x:c r="E5254" s="123" t="n">
        <x:v>1</x:v>
      </x:c>
      <x:c r="F5254" s="122" t="str">
        <x:v>Joueur</x:v>
      </x:c>
      <x:c r="G5254" s="122" t="str">
        <x:v>Le geste est accompli. Ma chasse continue avec les choix que j’ai déjà faits.</x:v>
      </x:c>
      <x:c r="H5254" s="122" t="str">
        <x:v>Regard vers le repère nommé ; bref arrêt de la pensée pendant le mouvement.</x:v>
      </x:c>
      <x:c r="I5254" s="122" t="str">
        <x:v>Résultat correspondant effectivement constaté ; remplace ou supprime la ligne si choix de refus/différé/observation. Ne jamais jouer une victoire non acquise.</x:v>
      </x:c>
      <x:c r="J5254" s="122" t="str">
        <x:v>Campagne commune</x:v>
      </x:c>
      <x:c r="K5254" s="125" t="n">
        <x:v>14</x:v>
      </x:c>
    </x:row>
    <x:row r="5255" ht="44" customHeight="1">
      <x:c r="A5255" s="126" t="str">
        <x:v>D6-C-R2-M060-ECHEC---01</x:v>
      </x:c>
      <x:c r="B5255" s="127" t="str">
        <x:v>D6-C-R2-M060</x:v>
      </x:c>
      <x:c r="C5255" s="127" t="str">
        <x:v>ECHEC</x:v>
      </x:c>
      <x:c r="D5255" s="127" t="str">
        <x:v>-</x:v>
      </x:c>
      <x:c r="E5255" s="128" t="n">
        <x:v>1</x:v>
      </x:c>
      <x:c r="F5255" s="127" t="str">
        <x:v>Joueur</x:v>
      </x:c>
      <x:c r="G5255" s="127" t="str">
        <x:v>Ce départ ne peut pas encore se faire. Je regarde ce qui manque.</x:v>
      </x:c>
      <x:c r="H5255" s="127" t="str">
        <x:v>Retrait de l’appui dangereux ou suspension du geste ; aucun reset de l’état.</x:v>
      </x:c>
      <x:c r="I5255" s="127" t="str">
        <x:v>Échec ou blocage correspondant effectivement observé ; les dégâts, objets et positions persistent.</x:v>
      </x:c>
      <x:c r="J5255" s="127" t="str">
        <x:v>Campagne commune</x:v>
      </x:c>
      <x:c r="K5255" s="130" t="n">
        <x:v>13</x:v>
      </x:c>
    </x:row>
    <x:row r="5256" ht="44" customHeight="1">
      <x:c r="A5256" s="121" t="str">
        <x:v>D6-C-R2-M060-REPRISE---01</x:v>
      </x:c>
      <x:c r="B5256" s="122" t="str">
        <x:v>D6-C-R2-M060</x:v>
      </x:c>
      <x:c r="C5256" s="122" t="str">
        <x:v>REPRISE</x:v>
      </x:c>
      <x:c r="D5256" s="122" t="str">
        <x:v>-</x:v>
      </x:c>
      <x:c r="E5256" s="123" t="n">
        <x:v>1</x:v>
      </x:c>
      <x:c r="F5256" s="122" t="str">
        <x:v>Joueur</x:v>
      </x:c>
      <x:c r="G5256" s="122" t="str">
        <x:v>Je reprends là où je m’étais arrêté. Je n’ai pas à choisir de nouveau ma vie passée.</x:v>
      </x:c>
      <x:c r="H5256" s="122" t="str">
        <x:v>Regard sur le dernier repère conservé ; attendre la main du joueur.</x:v>
      </x:c>
      <x:c r="I5256" s="122" t="str">
        <x:v>Réinteraction volontaire après interruption ; état de l’action conservé.</x:v>
      </x:c>
      <x:c r="J5256" s="122" t="str">
        <x:v>Campagne commune</x:v>
      </x:c>
      <x:c r="K5256" s="125" t="n">
        <x:v>17</x:v>
      </x:c>
    </x:row>
    <x:row r="5257" ht="44" customHeight="1">
      <x:c r="A5257" s="126" t="str">
        <x:v>D6-C-R2-M060-CHOIX-A-01</x:v>
      </x:c>
      <x:c r="B5257" s="127" t="str">
        <x:v>D6-C-R2-M060</x:v>
      </x:c>
      <x:c r="C5257" s="127" t="str">
        <x:v>CHOIX</x:v>
      </x:c>
      <x:c r="D5257" s="127" t="str">
        <x:v>A</x:v>
      </x:c>
      <x:c r="E5257" s="128" t="n">
        <x:v>1</x:v>
      </x:c>
      <x:c r="F5257" s="127" t="str">
        <x:v>Joueur</x:v>
      </x:c>
      <x:c r="G5257" s="127" t="str">
        <x:v>Je prépare mon prochain départ.</x:v>
      </x:c>
      <x:c r="H5257" s="127" t="str">
        <x:v>Regarder la personne ou l’appui concerné ; intention, pas résultat.</x:v>
      </x:c>
      <x:c r="I5257" s="127" t="str">
        <x:v>Accès V5 et interlocuteur disponible ; possibilité réelle de l’approche choisie.</x:v>
      </x:c>
      <x:c r="J5257" s="127" t="str">
        <x:v>Campagne commune</x:v>
      </x:c>
      <x:c r="K5257" s="130" t="n">
        <x:v>5</x:v>
      </x:c>
    </x:row>
    <x:row r="5258" ht="44" customHeight="1">
      <x:c r="A5258" s="121" t="str">
        <x:v>D6-C-R2-M060-REPONSE-A-01</x:v>
      </x:c>
      <x:c r="B5258" s="122" t="str">
        <x:v>D6-C-R2-M060</x:v>
      </x:c>
      <x:c r="C5258" s="122" t="str">
        <x:v>REPONSE</x:v>
      </x:c>
      <x:c r="D5258" s="122" t="str">
        <x:v>A</x:v>
      </x:c>
      <x:c r="E5258" s="123" t="n">
        <x:v>1</x:v>
      </x:c>
      <x:c r="F5258" s="122" t="str">
        <x:v>Joueur</x:v>
      </x:c>
      <x:c r="G5258" s="122" t="str">
        <x:v>Je termine ici ce qui doit l’être avant de franchir le sas.</x:v>
      </x:c>
      <x:c r="H5258" s="122" t="str">
        <x:v>Réponse au choix retenu ; les autres réponses ne sont pas jouées.</x:v>
      </x:c>
      <x:c r="I5258" s="122" t="str">
        <x:v>Accès V5 et interlocuteur disponible ; possibilité réelle de l’approche choisie.</x:v>
      </x:c>
      <x:c r="J5258" s="122" t="str">
        <x:v>Campagne commune</x:v>
      </x:c>
      <x:c r="K5258" s="125" t="n">
        <x:v>12</x:v>
      </x:c>
    </x:row>
    <x:row r="5259" ht="59" customHeight="1">
      <x:c r="A5259" s="126" t="str">
        <x:v>D6-C-R2-M060-CHOIX-B-01</x:v>
      </x:c>
      <x:c r="B5259" s="127" t="str">
        <x:v>D6-C-R2-M060</x:v>
      </x:c>
      <x:c r="C5259" s="127" t="str">
        <x:v>CHOIX</x:v>
      </x:c>
      <x:c r="D5259" s="127" t="str">
        <x:v>B</x:v>
      </x:c>
      <x:c r="E5259" s="128" t="n">
        <x:v>1</x:v>
      </x:c>
      <x:c r="F5259" s="127" t="str">
        <x:v>Joueur</x:v>
      </x:c>
      <x:c r="G5259" s="127" t="str">
        <x:v>J’accueille ceux qui viennent.</x:v>
      </x:c>
      <x:c r="H5259" s="127" t="str">
        <x:v>Regarder la personne ou l’appui concerné ; intention, pas résultat.</x:v>
      </x:c>
      <x:c r="I5259" s="127" t="str">
        <x:v>Lire les conditions V5 ; aucun objet ou PNJ supposé présent. Refuser ou différer suspend l’objectif au lieu de le déclarer réussi.</x:v>
      </x:c>
      <x:c r="J5259" s="127" t="str">
        <x:v>Campagne commune</x:v>
      </x:c>
      <x:c r="K5259" s="130" t="n">
        <x:v>4</x:v>
      </x:c>
    </x:row>
    <x:row r="5260" ht="59" customHeight="1">
      <x:c r="A5260" s="121" t="str">
        <x:v>D6-C-R2-M060-REPONSE-B-01</x:v>
      </x:c>
      <x:c r="B5260" s="122" t="str">
        <x:v>D6-C-R2-M060</x:v>
      </x:c>
      <x:c r="C5260" s="122" t="str">
        <x:v>REPONSE</x:v>
      </x:c>
      <x:c r="D5260" s="122" t="str">
        <x:v>B</x:v>
      </x:c>
      <x:c r="E5260" s="123" t="n">
        <x:v>1</x:v>
      </x:c>
      <x:c r="F5260" s="122" t="str">
        <x:v>Joueur</x:v>
      </x:c>
      <x:c r="G5260" s="122" t="str">
        <x:v>Je leur fais une place dans le lieu où je vis maintenant.</x:v>
      </x:c>
      <x:c r="H5260" s="122" t="str">
        <x:v>Réponse au choix retenu ; les autres réponses ne sont pas jouées.</x:v>
      </x:c>
      <x:c r="I5260" s="122" t="str">
        <x:v>Lire les conditions V5 ; aucun objet ou PNJ supposé présent. Refuser ou différer suspend l’objectif au lieu de le déclarer réussi.</x:v>
      </x:c>
      <x:c r="J5260" s="122" t="str">
        <x:v>Campagne commune</x:v>
      </x:c>
      <x:c r="K5260" s="125" t="n">
        <x:v>12</x:v>
      </x:c>
    </x:row>
    <x:row r="5261" ht="44" customHeight="1">
      <x:c r="A5261" s="126" t="str">
        <x:v>D6-C-R2-M060-CHOIX-C-01</x:v>
      </x:c>
      <x:c r="B5261" s="127" t="str">
        <x:v>D6-C-R2-M060</x:v>
      </x:c>
      <x:c r="C5261" s="127" t="str">
        <x:v>CHOIX</x:v>
      </x:c>
      <x:c r="D5261" s="127" t="str">
        <x:v>C</x:v>
      </x:c>
      <x:c r="E5261" s="128" t="n">
        <x:v>1</x:v>
      </x:c>
      <x:c r="F5261" s="127" t="str">
        <x:v>Joueur</x:v>
      </x:c>
      <x:c r="G5261" s="127" t="str">
        <x:v>Je transmets ce que j’ai préparé.</x:v>
      </x:c>
      <x:c r="H5261" s="127" t="str">
        <x:v>Regarder la personne ou l’appui concerné ; intention, pas résultat.</x:v>
      </x:c>
      <x:c r="I5261" s="127" t="str">
        <x:v>Condition V5 de cette troisième approche remplie</x:v>
      </x:c>
      <x:c r="J5261" s="127" t="str">
        <x:v>Campagne commune</x:v>
      </x:c>
      <x:c r="K5261" s="130" t="n">
        <x:v>6</x:v>
      </x:c>
    </x:row>
    <x:row r="5262" ht="44" customHeight="1">
      <x:c r="A5262" s="121" t="str">
        <x:v>D6-C-R2-M060-REPONSE-C-01</x:v>
      </x:c>
      <x:c r="B5262" s="122" t="str">
        <x:v>D6-C-R2-M060</x:v>
      </x:c>
      <x:c r="C5262" s="122" t="str">
        <x:v>REPONSE</x:v>
      </x:c>
      <x:c r="D5262" s="122" t="str">
        <x:v>C</x:v>
      </x:c>
      <x:c r="E5262" s="123" t="n">
        <x:v>1</x:v>
      </x:c>
      <x:c r="F5262" s="122" t="str">
        <x:v>Joueur</x:v>
      </x:c>
      <x:c r="G5262" s="122" t="str">
        <x:v>Je montre l’objet et j’attends la réponse de la personne à qui je le propose.</x:v>
      </x:c>
      <x:c r="H5262" s="122" t="str">
        <x:v>Réponse au choix retenu ; les autres réponses ne sont pas jouées.</x:v>
      </x:c>
      <x:c r="I5262" s="122" t="str">
        <x:v>Condition V5 de cette troisième approche remplie</x:v>
      </x:c>
      <x:c r="J5262" s="122" t="str">
        <x:v>Campagne commune</x:v>
      </x:c>
      <x:c r="K5262" s="125" t="n">
        <x:v>15</x:v>
      </x:c>
    </x:row>
    <x:row r="5263" ht="44" customHeight="1">
      <x:c r="A5263" s="126" t="str">
        <x:v>D6-C-R2-M060-VARIANTE---01</x:v>
      </x:c>
      <x:c r="B5263" s="127" t="str">
        <x:v>D6-C-R2-M060</x:v>
      </x:c>
      <x:c r="C5263" s="127" t="str">
        <x:v>VARIANTE</x:v>
      </x:c>
      <x:c r="D5263" s="127" t="str">
        <x:v>-</x:v>
      </x:c>
      <x:c r="E5263" s="128" t="n">
        <x:v>1</x:v>
      </x:c>
      <x:c r="F5263" s="127" t="str">
        <x:v>Joueur</x:v>
      </x:c>
      <x:c r="G5263" s="127" t="str">
        <x:v>Il me reste une décision à accomplir dans mon histoire avant d’en montrer les suites.</x:v>
      </x:c>
      <x:c r="H5263" s="127" t="str">
        <x:v>Réaction brève après constat réel ; remplace la ligne par défaut si elle en contredit le sens.</x:v>
      </x:c>
      <x:c r="I5263" s="127" t="str">
        <x:v>Priorité 1 : endingId absent ou endingRealized=false</x:v>
      </x:c>
      <x:c r="J5263" s="127" t="str">
        <x:v>Campagne commune</x:v>
      </x:c>
      <x:c r="K5263" s="130" t="n">
        <x:v>15</x:v>
      </x:c>
    </x:row>
    <x:row r="5264" ht="254" customHeight="1">
      <x:c r="A5264" s="121" t="str">
        <x:v>D6-C-WARP-M01-OUV---01</x:v>
      </x:c>
      <x:c r="B5264" s="122" t="str">
        <x:v>D6-C-WARP-M01</x:v>
      </x:c>
      <x:c r="C5264" s="122" t="str">
        <x:v>OUV</x:v>
      </x:c>
      <x:c r="D5264" s="122" t="str">
        <x:v>-</x:v>
      </x:c>
      <x:c r="E5264" s="123" t="n">
        <x:v>1</x:v>
      </x:c>
      <x:c r="F5264" s="122" t="str">
        <x:v>Veilleuse du col</x:v>
      </x:c>
      <x:c r="G5264" s="122" t="str">
        <x:v>Les bêtes ferment la montée. Gardez le feu bas ; elles regardent déjà dans notre direction.</x:v>
      </x:c>
      <x:c r="H5264" s="122" t="str">
        <x:v>Le locuteur regarde le geste et s’adresse à son groupe ; le chasseur montre une direction à distance.</x:v>
      </x:c>
      <x:c r="I5264"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264" s="122" t="str">
        <x:v>Warp historique</x:v>
      </x:c>
      <x:c r="K5264" s="125" t="n">
        <x:v>16</x:v>
      </x:c>
    </x:row>
    <x:row r="5265" ht="74" customHeight="1">
      <x:c r="A5265" s="126" t="str">
        <x:v>D6-C-WARP-M01-SUCCES---01</x:v>
      </x:c>
      <x:c r="B5265" s="127" t="str">
        <x:v>D6-C-WARP-M01</x:v>
      </x:c>
      <x:c r="C5265" s="127" t="str">
        <x:v>SUCCES</x:v>
      </x:c>
      <x:c r="D5265" s="127" t="str">
        <x:v>-</x:v>
      </x:c>
      <x:c r="E5265" s="128" t="n">
        <x:v>1</x:v>
      </x:c>
      <x:c r="F5265" s="127" t="str">
        <x:v>Veilleuse du col</x:v>
      </x:c>
      <x:c r="G5265" s="127" t="str">
        <x:v>La silhouette reprend son trajet. Regardons l’état du col avant de monter.</x:v>
      </x:c>
      <x:c r="H5265" s="127" t="str">
        <x:v>Le locuteur regarde le geste et s’adresse à son groupe ; le chasseur montre une direction à distance.</x:v>
      </x:c>
      <x:c r="I5265" s="127" t="str">
        <x:v>Résultat correspondant effectivement constaté ; remplace ou supprime la ligne si choix de refus/différé/observation. Ne jamais jouer une victoire non acquise.</x:v>
      </x:c>
      <x:c r="J5265" s="127" t="str">
        <x:v>Warp historique</x:v>
      </x:c>
      <x:c r="K5265" s="130" t="n">
        <x:v>12</x:v>
      </x:c>
    </x:row>
    <x:row r="5266" ht="44" customHeight="1">
      <x:c r="A5266" s="121" t="str">
        <x:v>D6-C-WARP-M01-ECHEC---01</x:v>
      </x:c>
      <x:c r="B5266" s="122" t="str">
        <x:v>D6-C-WARP-M01</x:v>
      </x:c>
      <x:c r="C5266" s="122" t="str">
        <x:v>ECHEC</x:v>
      </x:c>
      <x:c r="D5266" s="122" t="str">
        <x:v>-</x:v>
      </x:c>
      <x:c r="E5266" s="123" t="n">
        <x:v>1</x:v>
      </x:c>
      <x:c r="F5266" s="122" t="str">
        <x:v>Veilleuse du col</x:v>
      </x:c>
      <x:c r="G5266" s="122" t="str">
        <x:v>Elles reviennent vers le feu. Reculez avec les charges.</x:v>
      </x:c>
      <x:c r="H5266" s="122" t="str">
        <x:v>Retrait de l’appui dangereux ou suspension du geste ; aucun reset de l’état.</x:v>
      </x:c>
      <x:c r="I5266" s="122" t="str">
        <x:v>Échec ou blocage correspondant effectivement observé ; les dégâts, objets et positions persistent.</x:v>
      </x:c>
      <x:c r="J5266" s="122" t="str">
        <x:v>Warp historique</x:v>
      </x:c>
      <x:c r="K5266" s="125" t="n">
        <x:v>9</x:v>
      </x:c>
    </x:row>
    <x:row r="5267" ht="44" customHeight="1">
      <x:c r="A5267" s="126" t="str">
        <x:v>D6-C-WARP-M01-REPRISE---01</x:v>
      </x:c>
      <x:c r="B5267" s="127" t="str">
        <x:v>D6-C-WARP-M01</x:v>
      </x:c>
      <x:c r="C5267" s="127" t="str">
        <x:v>REPRISE</x:v>
      </x:c>
      <x:c r="D5267" s="127" t="str">
        <x:v>-</x:v>
      </x:c>
      <x:c r="E5267" s="128" t="n">
        <x:v>1</x:v>
      </x:c>
      <x:c r="F5267" s="127" t="str">
        <x:v>Veilleuse du col</x:v>
      </x:c>
      <x:c r="G5267" s="127" t="str">
        <x:v>Le vent a tourné. Le passage du haut reste visible.</x:v>
      </x:c>
      <x:c r="H5267" s="127" t="str">
        <x:v>Regard sur le dernier repère conservé ; attendre la main du joueur.</x:v>
      </x:c>
      <x:c r="I5267" s="127" t="str">
        <x:v>Réinteraction volontaire après interruption ; état de l’action conservé.</x:v>
      </x:c>
      <x:c r="J5267" s="127" t="str">
        <x:v>Warp historique</x:v>
      </x:c>
      <x:c r="K5267" s="130" t="n">
        <x:v>10</x:v>
      </x:c>
    </x:row>
    <x:row r="5268" ht="74" customHeight="1">
      <x:c r="A5268" s="121" t="str">
        <x:v>D6-C-WARP-M01-CHOIX-A-01</x:v>
      </x:c>
      <x:c r="B5268" s="122" t="str">
        <x:v>D6-C-WARP-M01</x:v>
      </x:c>
      <x:c r="C5268" s="122" t="str">
        <x:v>CHOIX</x:v>
      </x:c>
      <x:c r="D5268" s="122" t="str">
        <x:v>A</x:v>
      </x:c>
      <x:c r="E5268" s="123" t="n">
        <x:v>1</x:v>
      </x:c>
      <x:c r="F5268" s="122" t="str">
        <x:v>Joueur</x:v>
      </x:c>
      <x:c r="G5268" s="122" t="str">
        <x:v>J’écarte le troupeau.</x:v>
      </x:c>
      <x:c r="H5268" s="122" t="str">
        <x:v>Regarder la personne ou l’appui concerné ; intention, pas résultat.</x:v>
      </x:c>
      <x:c r="I5268" s="122" t="str">
        <x:v>Branche visitée réellement ; retour engagé conservé ; lecture des seuls signes observables. Tout don exige une offre réelle et un propriétaire libre de refuser.</x:v>
      </x:c>
      <x:c r="J5268" s="122" t="str">
        <x:v>Warp historique</x:v>
      </x:c>
      <x:c r="K5268" s="125" t="n">
        <x:v>3</x:v>
      </x:c>
    </x:row>
    <x:row r="5269" ht="74" customHeight="1">
      <x:c r="A5269" s="126" t="str">
        <x:v>D6-C-WARP-M01-REPONSE-A-01</x:v>
      </x:c>
      <x:c r="B5269" s="127" t="str">
        <x:v>D6-C-WARP-M01</x:v>
      </x:c>
      <x:c r="C5269" s="127" t="str">
        <x:v>REPONSE</x:v>
      </x:c>
      <x:c r="D5269" s="127" t="str">
        <x:v>A</x:v>
      </x:c>
      <x:c r="E5269" s="128" t="n">
        <x:v>1</x:v>
      </x:c>
      <x:c r="F5269" s="127" t="str">
        <x:v>Veilleuse du col</x:v>
      </x:c>
      <x:c r="G5269" s="127" t="str">
        <x:v>Il marche vers elles. Éloignez les porteurs du bord.</x:v>
      </x:c>
      <x:c r="H5269" s="127" t="str">
        <x:v>Réponse au choix retenu ; les autres réponses ne sont pas jouées.</x:v>
      </x:c>
      <x:c r="I5269" s="127" t="str">
        <x:v>Branche visitée réellement ; retour engagé conservé ; lecture des seuls signes observables. Tout don exige une offre réelle et un propriétaire libre de refuser.</x:v>
      </x:c>
      <x:c r="J5269" s="127" t="str">
        <x:v>Warp historique</x:v>
      </x:c>
      <x:c r="K5269" s="130" t="n">
        <x:v>9</x:v>
      </x:c>
    </x:row>
    <x:row r="5270" ht="59" customHeight="1">
      <x:c r="A5270" s="121" t="str">
        <x:v>D6-C-WARP-M01-CHOIX-B-01</x:v>
      </x:c>
      <x:c r="B5270" s="122" t="str">
        <x:v>D6-C-WARP-M01</x:v>
      </x:c>
      <x:c r="C5270" s="122" t="str">
        <x:v>CHOIX</x:v>
      </x:c>
      <x:c r="D5270" s="122" t="str">
        <x:v>B</x:v>
      </x:c>
      <x:c r="E5270" s="123" t="n">
        <x:v>1</x:v>
      </x:c>
      <x:c r="F5270" s="122" t="str">
        <x:v>Joueur</x:v>
      </x:c>
      <x:c r="G5270" s="122" t="str">
        <x:v>Je cherche mon propre détour.</x:v>
      </x:c>
      <x:c r="H5270" s="122" t="str">
        <x:v>Regarder la personne ou l’appui concerné ; intention, pas résultat.</x:v>
      </x:c>
      <x:c r="I5270" s="122" t="str">
        <x:v>Lire les conditions V5 ; aucun objet ou PNJ supposé présent. Refuser ou différer suspend l’objectif au lieu de le déclarer réussi.</x:v>
      </x:c>
      <x:c r="J5270" s="122" t="str">
        <x:v>Warp historique</x:v>
      </x:c>
      <x:c r="K5270" s="125" t="n">
        <x:v>5</x:v>
      </x:c>
    </x:row>
    <x:row r="5271" ht="59" customHeight="1">
      <x:c r="A5271" s="126" t="str">
        <x:v>D6-C-WARP-M01-REPONSE-B-01</x:v>
      </x:c>
      <x:c r="B5271" s="127" t="str">
        <x:v>D6-C-WARP-M01</x:v>
      </x:c>
      <x:c r="C5271" s="127" t="str">
        <x:v>REPONSE</x:v>
      </x:c>
      <x:c r="D5271" s="127" t="str">
        <x:v>B</x:v>
      </x:c>
      <x:c r="E5271" s="128" t="n">
        <x:v>1</x:v>
      </x:c>
      <x:c r="F5271" s="127" t="str">
        <x:v>Veilleuse du col</x:v>
      </x:c>
      <x:c r="G5271" s="127" t="str">
        <x:v>Il prend la hauteur. Restons près du feu jusqu’à ce que le col se vide.</x:v>
      </x:c>
      <x:c r="H5271" s="127" t="str">
        <x:v>Réponse au choix retenu ; les autres réponses ne sont pas jouées.</x:v>
      </x:c>
      <x:c r="I5271" s="127" t="str">
        <x:v>Lire les conditions V5 ; aucun objet ou PNJ supposé présent. Refuser ou différer suspend l’objectif au lieu de le déclarer réussi.</x:v>
      </x:c>
      <x:c r="J5271" s="127" t="str">
        <x:v>Warp historique</x:v>
      </x:c>
      <x:c r="K5271" s="130" t="n">
        <x:v>15</x:v>
      </x:c>
    </x:row>
    <x:row r="5272" ht="254" customHeight="1">
      <x:c r="A5272" s="121" t="str">
        <x:v>D6-C-WARP-M02-OUV---01</x:v>
      </x:c>
      <x:c r="B5272" s="122" t="str">
        <x:v>D6-C-WARP-M02</x:v>
      </x:c>
      <x:c r="C5272" s="122" t="str">
        <x:v>OUV</x:v>
      </x:c>
      <x:c r="D5272" s="122" t="str">
        <x:v>-</x:v>
      </x:c>
      <x:c r="E5272" s="123" t="n">
        <x:v>1</x:v>
      </x:c>
      <x:c r="F5272" s="122" t="str">
        <x:v>Porteur du gué</x:v>
      </x:c>
      <x:c r="G5272" s="122" t="str">
        <x:v>Attendez les derniers. La grande bête descend derrière nous.</x:v>
      </x:c>
      <x:c r="H5272" s="122" t="str">
        <x:v>Le locuteur regarde le geste et s’adresse à son groupe ; le chasseur montre une direction à distance.</x:v>
      </x:c>
      <x:c r="I5272"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272" s="122" t="str">
        <x:v>Warp historique</x:v>
      </x:c>
      <x:c r="K5272" s="125" t="n">
        <x:v>9</x:v>
      </x:c>
    </x:row>
    <x:row r="5273" ht="74" customHeight="1">
      <x:c r="A5273" s="126" t="str">
        <x:v>D6-C-WARP-M02-SUCCES---01</x:v>
      </x:c>
      <x:c r="B5273" s="127" t="str">
        <x:v>D6-C-WARP-M02</x:v>
      </x:c>
      <x:c r="C5273" s="127" t="str">
        <x:v>SUCCES</x:v>
      </x:c>
      <x:c r="D5273" s="127" t="str">
        <x:v>-</x:v>
      </x:c>
      <x:c r="E5273" s="128" t="n">
        <x:v>1</x:v>
      </x:c>
      <x:c r="F5273" s="127" t="str">
        <x:v>Porteur du gué</x:v>
      </x:c>
      <x:c r="G5273" s="127" t="str">
        <x:v>Le dernier porteur a quitté l’eau. Nous pouvons reprendre la vallée.</x:v>
      </x:c>
      <x:c r="H5273" s="127" t="str">
        <x:v>Le locuteur regarde le geste et s’adresse à son groupe ; le chasseur montre une direction à distance.</x:v>
      </x:c>
      <x:c r="I5273" s="127" t="str">
        <x:v>Résultat correspondant effectivement constaté ; remplace ou supprime la ligne si choix de refus/différé/observation. Ne jamais jouer une victoire non acquise.</x:v>
      </x:c>
      <x:c r="J5273" s="127" t="str">
        <x:v>Warp historique</x:v>
      </x:c>
      <x:c r="K5273" s="130" t="n">
        <x:v>11</x:v>
      </x:c>
    </x:row>
    <x:row r="5274" ht="44" customHeight="1">
      <x:c r="A5274" s="121" t="str">
        <x:v>D6-C-WARP-M02-ECHEC---01</x:v>
      </x:c>
      <x:c r="B5274" s="122" t="str">
        <x:v>D6-C-WARP-M02</x:v>
      </x:c>
      <x:c r="C5274" s="122" t="str">
        <x:v>ECHEC</x:v>
      </x:c>
      <x:c r="D5274" s="122" t="str">
        <x:v>-</x:v>
      </x:c>
      <x:c r="E5274" s="123" t="n">
        <x:v>1</x:v>
      </x:c>
      <x:c r="F5274" s="122" t="str">
        <x:v>Porteur du gué</x:v>
      </x:c>
      <x:c r="G5274" s="122" t="str">
        <x:v>La bête coupe encore le gué. Ne poussez pas ceux qui sont devant.</x:v>
      </x:c>
      <x:c r="H5274" s="122" t="str">
        <x:v>Retrait de l’appui dangereux ou suspension du geste ; aucun reset de l’état.</x:v>
      </x:c>
      <x:c r="I5274" s="122" t="str">
        <x:v>Échec ou blocage correspondant effectivement observé ; les dégâts, objets et positions persistent.</x:v>
      </x:c>
      <x:c r="J5274" s="122" t="str">
        <x:v>Warp historique</x:v>
      </x:c>
      <x:c r="K5274" s="125" t="n">
        <x:v>13</x:v>
      </x:c>
    </x:row>
    <x:row r="5275" ht="44" customHeight="1">
      <x:c r="A5275" s="126" t="str">
        <x:v>D6-C-WARP-M02-REPRISE---01</x:v>
      </x:c>
      <x:c r="B5275" s="127" t="str">
        <x:v>D6-C-WARP-M02</x:v>
      </x:c>
      <x:c r="C5275" s="127" t="str">
        <x:v>REPRISE</x:v>
      </x:c>
      <x:c r="D5275" s="127" t="str">
        <x:v>-</x:v>
      </x:c>
      <x:c r="E5275" s="128" t="n">
        <x:v>1</x:v>
      </x:c>
      <x:c r="F5275" s="127" t="str">
        <x:v>Porteur du gué</x:v>
      </x:c>
      <x:c r="G5275" s="127" t="str">
        <x:v>Les premiers sont passés. Il reste ceux de la pierre ronde.</x:v>
      </x:c>
      <x:c r="H5275" s="127" t="str">
        <x:v>Regard sur le dernier repère conservé ; attendre la main du joueur.</x:v>
      </x:c>
      <x:c r="I5275" s="127" t="str">
        <x:v>Réinteraction volontaire après interruption ; état de l’action conservé.</x:v>
      </x:c>
      <x:c r="J5275" s="127" t="str">
        <x:v>Warp historique</x:v>
      </x:c>
      <x:c r="K5275" s="130" t="n">
        <x:v>11</x:v>
      </x:c>
    </x:row>
    <x:row r="5276" ht="74" customHeight="1">
      <x:c r="A5276" s="121" t="str">
        <x:v>D6-C-WARP-M02-CHOIX-A-01</x:v>
      </x:c>
      <x:c r="B5276" s="122" t="str">
        <x:v>D6-C-WARP-M02</x:v>
      </x:c>
      <x:c r="C5276" s="122" t="str">
        <x:v>CHOIX</x:v>
      </x:c>
      <x:c r="D5276" s="122" t="str">
        <x:v>A</x:v>
      </x:c>
      <x:c r="E5276" s="123" t="n">
        <x:v>1</x:v>
      </x:c>
      <x:c r="F5276" s="122" t="str">
        <x:v>Joueur</x:v>
      </x:c>
      <x:c r="G5276" s="122" t="str">
        <x:v>Je les laisse traverser.</x:v>
      </x:c>
      <x:c r="H5276" s="122" t="str">
        <x:v>Regarder la personne ou l’appui concerné ; intention, pas résultat.</x:v>
      </x:c>
      <x:c r="I5276" s="122" t="str">
        <x:v>Branche visitée réellement ; retour engagé conservé ; lecture des seuls signes observables. Tout don exige une offre réelle et un propriétaire libre de refuser.</x:v>
      </x:c>
      <x:c r="J5276" s="122" t="str">
        <x:v>Warp historique</x:v>
      </x:c>
      <x:c r="K5276" s="125" t="n">
        <x:v>4</x:v>
      </x:c>
    </x:row>
    <x:row r="5277" ht="74" customHeight="1">
      <x:c r="A5277" s="126" t="str">
        <x:v>D6-C-WARP-M02-REPONSE-A-01</x:v>
      </x:c>
      <x:c r="B5277" s="127" t="str">
        <x:v>D6-C-WARP-M02</x:v>
      </x:c>
      <x:c r="C5277" s="127" t="str">
        <x:v>REPONSE</x:v>
      </x:c>
      <x:c r="D5277" s="127" t="str">
        <x:v>A</x:v>
      </x:c>
      <x:c r="E5277" s="128" t="n">
        <x:v>1</x:v>
      </x:c>
      <x:c r="F5277" s="127" t="str">
        <x:v>Porteur du gué</x:v>
      </x:c>
      <x:c r="G5277" s="127" t="str">
        <x:v>Restez groupés dans le passage. Le chasseur attend sur la rive.</x:v>
      </x:c>
      <x:c r="H5277" s="127" t="str">
        <x:v>Réponse au choix retenu ; les autres réponses ne sont pas jouées.</x:v>
      </x:c>
      <x:c r="I5277" s="127" t="str">
        <x:v>Branche visitée réellement ; retour engagé conservé ; lecture des seuls signes observables. Tout don exige une offre réelle et un propriétaire libre de refuser.</x:v>
      </x:c>
      <x:c r="J5277" s="127" t="str">
        <x:v>Warp historique</x:v>
      </x:c>
      <x:c r="K5277" s="130" t="n">
        <x:v>11</x:v>
      </x:c>
    </x:row>
    <x:row r="5278" ht="59" customHeight="1">
      <x:c r="A5278" s="121" t="str">
        <x:v>D6-C-WARP-M02-CHOIX-B-01</x:v>
      </x:c>
      <x:c r="B5278" s="122" t="str">
        <x:v>D6-C-WARP-M02</x:v>
      </x:c>
      <x:c r="C5278" s="122" t="str">
        <x:v>CHOIX</x:v>
      </x:c>
      <x:c r="D5278" s="122" t="str">
        <x:v>B</x:v>
      </x:c>
      <x:c r="E5278" s="123" t="n">
        <x:v>1</x:v>
      </x:c>
      <x:c r="F5278" s="122" t="str">
        <x:v>Joueur</x:v>
      </x:c>
      <x:c r="G5278" s="122" t="str">
        <x:v>Je détourne la proie vers la gorge.</x:v>
      </x:c>
      <x:c r="H5278" s="122" t="str">
        <x:v>Regarder la personne ou l’appui concerné ; intention, pas résultat.</x:v>
      </x:c>
      <x:c r="I5278" s="122" t="str">
        <x:v>Lire les conditions V5 ; aucun objet ou PNJ supposé présent. Refuser ou différer suspend l’objectif au lieu de le déclarer réussi.</x:v>
      </x:c>
      <x:c r="J5278" s="122" t="str">
        <x:v>Warp historique</x:v>
      </x:c>
      <x:c r="K5278" s="125" t="n">
        <x:v>7</x:v>
      </x:c>
    </x:row>
    <x:row r="5279" ht="59" customHeight="1">
      <x:c r="A5279" s="126" t="str">
        <x:v>D6-C-WARP-M02-REPONSE-B-01</x:v>
      </x:c>
      <x:c r="B5279" s="127" t="str">
        <x:v>D6-C-WARP-M02</x:v>
      </x:c>
      <x:c r="C5279" s="127" t="str">
        <x:v>REPONSE</x:v>
      </x:c>
      <x:c r="D5279" s="127" t="str">
        <x:v>B</x:v>
      </x:c>
      <x:c r="E5279" s="128" t="n">
        <x:v>1</x:v>
      </x:c>
      <x:c r="F5279" s="127" t="str">
        <x:v>Porteur du gué</x:v>
      </x:c>
      <x:c r="G5279" s="127" t="str">
        <x:v>Elle tourne la tête. Sortez du gué tant que la rive est libre.</x:v>
      </x:c>
      <x:c r="H5279" s="127" t="str">
        <x:v>Réponse au choix retenu ; les autres réponses ne sont pas jouées.</x:v>
      </x:c>
      <x:c r="I5279" s="127" t="str">
        <x:v>Lire les conditions V5 ; aucun objet ou PNJ supposé présent. Refuser ou différer suspend l’objectif au lieu de le déclarer réussi.</x:v>
      </x:c>
      <x:c r="J5279" s="127" t="str">
        <x:v>Warp historique</x:v>
      </x:c>
      <x:c r="K5279" s="130" t="n">
        <x:v>13</x:v>
      </x:c>
    </x:row>
    <x:row r="5280" ht="254" customHeight="1">
      <x:c r="A5280" s="121" t="str">
        <x:v>D6-C-WARP-M03-OUV---01</x:v>
      </x:c>
      <x:c r="B5280" s="122" t="str">
        <x:v>D6-C-WARP-M03</x:v>
      </x:c>
      <x:c r="C5280" s="122" t="str">
        <x:v>OUV</x:v>
      </x:c>
      <x:c r="D5280" s="122" t="str">
        <x:v>-</x:v>
      </x:c>
      <x:c r="E5280" s="123" t="n">
        <x:v>1</x:v>
      </x:c>
      <x:c r="F5280" s="122" t="str">
        <x:v>Propriétaire de l’objet perdu</x:v>
      </x:c>
      <x:c r="G5280" s="122" t="str">
        <x:v>Mon outil est de l’autre côté. Ne retourne pas le chercher tant que cette silhouette est là.</x:v>
      </x:c>
      <x:c r="H5280" s="122" t="str">
        <x:v>Le locuteur regarde le geste et s’adresse à son groupe ; le chasseur montre une direction à distance.</x:v>
      </x:c>
      <x:c r="I5280"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280" s="122" t="str">
        <x:v>Warp historique</x:v>
      </x:c>
      <x:c r="K5280" s="125" t="n">
        <x:v>17</x:v>
      </x:c>
    </x:row>
    <x:row r="5281" ht="74" customHeight="1">
      <x:c r="A5281" s="126" t="str">
        <x:v>D6-C-WARP-M03-SUCCES---01</x:v>
      </x:c>
      <x:c r="B5281" s="127" t="str">
        <x:v>D6-C-WARP-M03</x:v>
      </x:c>
      <x:c r="C5281" s="127" t="str">
        <x:v>SUCCES</x:v>
      </x:c>
      <x:c r="D5281" s="127" t="str">
        <x:v>-</x:v>
      </x:c>
      <x:c r="E5281" s="128" t="n">
        <x:v>1</x:v>
      </x:c>
      <x:c r="F5281" s="127" t="str">
        <x:v>Propriétaire de l’objet perdu</x:v>
      </x:c>
      <x:c r="G5281" s="127" t="str">
        <x:v>Le passage est libre à présent. Je peux rejoindre la rive.</x:v>
      </x:c>
      <x:c r="H5281" s="127" t="str">
        <x:v>Le locuteur regarde le geste et s’adresse à son groupe ; le chasseur montre une direction à distance.</x:v>
      </x:c>
      <x:c r="I5281" s="127" t="str">
        <x:v>Résultat correspondant effectivement constaté ; remplace ou supprime la ligne si choix de refus/différé/observation. Ne jamais jouer une victoire non acquise.</x:v>
      </x:c>
      <x:c r="J5281" s="127" t="str">
        <x:v>Warp historique</x:v>
      </x:c>
      <x:c r="K5281" s="130" t="n">
        <x:v>11</x:v>
      </x:c>
    </x:row>
    <x:row r="5282" ht="44" customHeight="1">
      <x:c r="A5282" s="121" t="str">
        <x:v>D6-C-WARP-M03-ECHEC---01</x:v>
      </x:c>
      <x:c r="B5282" s="122" t="str">
        <x:v>D6-C-WARP-M03</x:v>
      </x:c>
      <x:c r="C5282" s="122" t="str">
        <x:v>ECHEC</x:v>
      </x:c>
      <x:c r="D5282" s="122" t="str">
        <x:v>-</x:v>
      </x:c>
      <x:c r="E5282" s="123" t="n">
        <x:v>1</x:v>
      </x:c>
      <x:c r="F5282" s="122" t="str">
        <x:v>Propriétaire de l’objet perdu</x:v>
      </x:c>
      <x:c r="G5282" s="122" t="str">
        <x:v>Je ne vois pas ce qu’il tient. Reste derrière moi.</x:v>
      </x:c>
      <x:c r="H5282" s="122" t="str">
        <x:v>Retrait de l’appui dangereux ou suspension du geste ; aucun reset de l’état.</x:v>
      </x:c>
      <x:c r="I5282" s="122" t="str">
        <x:v>Échec ou blocage correspondant effectivement observé ; les dégâts, objets et positions persistent.</x:v>
      </x:c>
      <x:c r="J5282" s="122" t="str">
        <x:v>Warp historique</x:v>
      </x:c>
      <x:c r="K5282" s="125" t="n">
        <x:v>10</x:v>
      </x:c>
    </x:row>
    <x:row r="5283" ht="44" customHeight="1">
      <x:c r="A5283" s="126" t="str">
        <x:v>D6-C-WARP-M03-REPRISE---01</x:v>
      </x:c>
      <x:c r="B5283" s="127" t="str">
        <x:v>D6-C-WARP-M03</x:v>
      </x:c>
      <x:c r="C5283" s="127" t="str">
        <x:v>REPRISE</x:v>
      </x:c>
      <x:c r="D5283" s="127" t="str">
        <x:v>-</x:v>
      </x:c>
      <x:c r="E5283" s="128" t="n">
        <x:v>1</x:v>
      </x:c>
      <x:c r="F5283" s="127" t="str">
        <x:v>Propriétaire de l’objet perdu</x:v>
      </x:c>
      <x:c r="G5283" s="127" t="str">
        <x:v>Il est revenu près de son repère. Attendons de voir son geste.</x:v>
      </x:c>
      <x:c r="H5283" s="127" t="str">
        <x:v>Regard sur le dernier repère conservé ; attendre la main du joueur.</x:v>
      </x:c>
      <x:c r="I5283" s="127" t="str">
        <x:v>Réinteraction volontaire après interruption ; état de l’action conservé.</x:v>
      </x:c>
      <x:c r="J5283" s="127" t="str">
        <x:v>Warp historique</x:v>
      </x:c>
      <x:c r="K5283" s="130" t="n">
        <x:v>12</x:v>
      </x:c>
    </x:row>
    <x:row r="5284" ht="74" customHeight="1">
      <x:c r="A5284" s="121" t="str">
        <x:v>D6-C-WARP-M03-CHOIX-A-01</x:v>
      </x:c>
      <x:c r="B5284" s="122" t="str">
        <x:v>D6-C-WARP-M03</x:v>
      </x:c>
      <x:c r="C5284" s="122" t="str">
        <x:v>CHOIX</x:v>
      </x:c>
      <x:c r="D5284" s="122" t="str">
        <x:v>A</x:v>
      </x:c>
      <x:c r="E5284" s="123" t="n">
        <x:v>1</x:v>
      </x:c>
      <x:c r="F5284" s="122" t="str">
        <x:v>Joueur</x:v>
      </x:c>
      <x:c r="G5284" s="122" t="str">
        <x:v>Je rends l’objet à distance.</x:v>
      </x:c>
      <x:c r="H5284" s="122" t="str">
        <x:v>Regarder la personne ou l’appui concerné ; intention, pas résultat.</x:v>
      </x:c>
      <x:c r="I5284" s="122" t="str">
        <x:v>Branche visitée réellement ; retour engagé conservé ; lecture des seuls signes observables. Tout don exige une offre réelle et un propriétaire libre de refuser.</x:v>
      </x:c>
      <x:c r="J5284" s="122" t="str">
        <x:v>Warp historique</x:v>
      </x:c>
      <x:c r="K5284" s="125" t="n">
        <x:v>5</x:v>
      </x:c>
    </x:row>
    <x:row r="5285" ht="74" customHeight="1">
      <x:c r="A5285" s="126" t="str">
        <x:v>D6-C-WARP-M03-REPONSE-A-01</x:v>
      </x:c>
      <x:c r="B5285" s="127" t="str">
        <x:v>D6-C-WARP-M03</x:v>
      </x:c>
      <x:c r="C5285" s="127" t="str">
        <x:v>REPONSE</x:v>
      </x:c>
      <x:c r="D5285" s="127" t="str">
        <x:v>A</x:v>
      </x:c>
      <x:c r="E5285" s="128" t="n">
        <x:v>1</x:v>
      </x:c>
      <x:c r="F5285" s="127" t="str">
        <x:v>Propriétaire de l’objet perdu</x:v>
      </x:c>
      <x:c r="G5285" s="127" t="str">
        <x:v>Il l’a posé. Attends qu’il recule avant de le reprendre.</x:v>
      </x:c>
      <x:c r="H5285" s="127" t="str">
        <x:v>Réponse au choix retenu ; les autres réponses ne sont pas jouées.</x:v>
      </x:c>
      <x:c r="I5285" s="127" t="str">
        <x:v>Branche visitée réellement ; retour engagé conservé ; lecture des seuls signes observables. Tout don exige une offre réelle et un propriétaire libre de refuser.</x:v>
      </x:c>
      <x:c r="J5285" s="127" t="str">
        <x:v>Warp historique</x:v>
      </x:c>
      <x:c r="K5285" s="130" t="n">
        <x:v>10</x:v>
      </x:c>
    </x:row>
    <x:row r="5286" ht="59" customHeight="1">
      <x:c r="A5286" s="121" t="str">
        <x:v>D6-C-WARP-M03-CHOIX-B-01</x:v>
      </x:c>
      <x:c r="B5286" s="122" t="str">
        <x:v>D6-C-WARP-M03</x:v>
      </x:c>
      <x:c r="C5286" s="122" t="str">
        <x:v>CHOIX</x:v>
      </x:c>
      <x:c r="D5286" s="122" t="str">
        <x:v>B</x:v>
      </x:c>
      <x:c r="E5286" s="123" t="n">
        <x:v>1</x:v>
      </x:c>
      <x:c r="F5286" s="122" t="str">
        <x:v>Joueur</x:v>
      </x:c>
      <x:c r="G5286" s="122" t="str">
        <x:v>Je repars sans contact.</x:v>
      </x:c>
      <x:c r="H5286" s="122" t="str">
        <x:v>Regarder la personne ou l’appui concerné ; intention, pas résultat.</x:v>
      </x:c>
      <x:c r="I5286" s="122" t="str">
        <x:v>Lire les conditions V5 ; aucun objet ou PNJ supposé présent. Refuser ou différer suspend l’objectif au lieu de le déclarer réussi.</x:v>
      </x:c>
      <x:c r="J5286" s="122" t="str">
        <x:v>Warp historique</x:v>
      </x:c>
      <x:c r="K5286" s="125" t="n">
        <x:v>4</x:v>
      </x:c>
    </x:row>
    <x:row r="5287" ht="59" customHeight="1">
      <x:c r="A5287" s="126" t="str">
        <x:v>D6-C-WARP-M03-REPONSE-B-01</x:v>
      </x:c>
      <x:c r="B5287" s="127" t="str">
        <x:v>D6-C-WARP-M03</x:v>
      </x:c>
      <x:c r="C5287" s="127" t="str">
        <x:v>REPONSE</x:v>
      </x:c>
      <x:c r="D5287" s="127" t="str">
        <x:v>B</x:v>
      </x:c>
      <x:c r="E5287" s="128" t="n">
        <x:v>1</x:v>
      </x:c>
      <x:c r="F5287" s="127" t="str">
        <x:v>Propriétaire de l’objet perdu</x:v>
      </x:c>
      <x:c r="G5287" s="127" t="str">
        <x:v>Il s’éloigne vers la hauteur. L’outil est resté près du gué.</x:v>
      </x:c>
      <x:c r="H5287" s="127" t="str">
        <x:v>Réponse au choix retenu ; les autres réponses ne sont pas jouées.</x:v>
      </x:c>
      <x:c r="I5287" s="127" t="str">
        <x:v>Lire les conditions V5 ; aucun objet ou PNJ supposé présent. Refuser ou différer suspend l’objectif au lieu de le déclarer réussi.</x:v>
      </x:c>
      <x:c r="J5287" s="127" t="str">
        <x:v>Warp historique</x:v>
      </x:c>
      <x:c r="K5287" s="130" t="n">
        <x:v>11</x:v>
      </x:c>
    </x:row>
    <x:row r="5288" ht="44" customHeight="1">
      <x:c r="A5288" s="121" t="str">
        <x:v>D6-C-WARP-M03-CHOIX-C-01</x:v>
      </x:c>
      <x:c r="B5288" s="122" t="str">
        <x:v>D6-C-WARP-M03</x:v>
      </x:c>
      <x:c r="C5288" s="122" t="str">
        <x:v>CHOIX</x:v>
      </x:c>
      <x:c r="D5288" s="122" t="str">
        <x:v>C</x:v>
      </x:c>
      <x:c r="E5288" s="123" t="n">
        <x:v>1</x:v>
      </x:c>
      <x:c r="F5288" s="122" t="str">
        <x:v>Joueur</x:v>
      </x:c>
      <x:c r="G5288" s="122" t="str">
        <x:v>Je laisse seulement une trace de passage.</x:v>
      </x:c>
      <x:c r="H5288" s="122" t="str">
        <x:v>Regarder la personne ou l’appui concerné ; intention, pas résultat.</x:v>
      </x:c>
      <x:c r="I5288" s="122" t="str">
        <x:v>Condition V5 de cette troisième approche remplie</x:v>
      </x:c>
      <x:c r="J5288" s="122" t="str">
        <x:v>Warp historique</x:v>
      </x:c>
      <x:c r="K5288" s="125" t="n">
        <x:v>7</x:v>
      </x:c>
    </x:row>
    <x:row r="5289" ht="44" customHeight="1">
      <x:c r="A5289" s="126" t="str">
        <x:v>D6-C-WARP-M03-REPONSE-C-01</x:v>
      </x:c>
      <x:c r="B5289" s="127" t="str">
        <x:v>D6-C-WARP-M03</x:v>
      </x:c>
      <x:c r="C5289" s="127" t="str">
        <x:v>REPONSE</x:v>
      </x:c>
      <x:c r="D5289" s="127" t="str">
        <x:v>C</x:v>
      </x:c>
      <x:c r="E5289" s="128" t="n">
        <x:v>1</x:v>
      </x:c>
      <x:c r="F5289" s="127" t="str">
        <x:v>Propriétaire de l’objet perdu</x:v>
      </x:c>
      <x:c r="G5289" s="127" t="str">
        <x:v>Il pose un signe sur la pierre. Il n’a pas pris notre outil.</x:v>
      </x:c>
      <x:c r="H5289" s="127" t="str">
        <x:v>Réponse au choix retenu ; les autres réponses ne sont pas jouées.</x:v>
      </x:c>
      <x:c r="I5289" s="127" t="str">
        <x:v>Condition V5 de cette troisième approche remplie</x:v>
      </x:c>
      <x:c r="J5289" s="127" t="str">
        <x:v>Warp historique</x:v>
      </x:c>
      <x:c r="K5289" s="130" t="n">
        <x:v>13</x:v>
      </x:c>
    </x:row>
    <x:row r="5290" ht="254" customHeight="1">
      <x:c r="A5290" s="121" t="str">
        <x:v>D6-C-WARP-M04-OUV---01</x:v>
      </x:c>
      <x:c r="B5290" s="122" t="str">
        <x:v>D6-C-WARP-M04</x:v>
      </x:c>
      <x:c r="C5290" s="122" t="str">
        <x:v>OUV</x:v>
      </x:c>
      <x:c r="D5290" s="122" t="str">
        <x:v>-</x:v>
      </x:c>
      <x:c r="E5290" s="123" t="n">
        <x:v>1</x:v>
      </x:c>
      <x:c r="F5290" s="122" t="str">
        <x:v>Habitante du fleuve</x:v>
      </x:c>
      <x:c r="G5290" s="122" t="str">
        <x:v>Encore une jarre renversée. Regardez les traces : elles viennent des roseaux.</x:v>
      </x:c>
      <x:c r="H5290" s="122" t="str">
        <x:v>Le locuteur regarde le geste et s’adresse à son groupe ; le chasseur montre une direction à distance.</x:v>
      </x:c>
      <x:c r="I5290"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290" s="122" t="str">
        <x:v>Warp historique</x:v>
      </x:c>
      <x:c r="K5290" s="125" t="n">
        <x:v>12</x:v>
      </x:c>
    </x:row>
    <x:row r="5291" ht="74" customHeight="1">
      <x:c r="A5291" s="126" t="str">
        <x:v>D6-C-WARP-M04-SUCCES---01</x:v>
      </x:c>
      <x:c r="B5291" s="127" t="str">
        <x:v>D6-C-WARP-M04</x:v>
      </x:c>
      <x:c r="C5291" s="127" t="str">
        <x:v>SUCCES</x:v>
      </x:c>
      <x:c r="D5291" s="127" t="str">
        <x:v>-</x:v>
      </x:c>
      <x:c r="E5291" s="128" t="n">
        <x:v>1</x:v>
      </x:c>
      <x:c r="F5291" s="127" t="str">
        <x:v>Habitante du fleuve</x:v>
      </x:c>
      <x:c r="G5291" s="127" t="str">
        <x:v>Nous avons vu la silhouette et le chemin des bêtes. Vérifions les jarres restées au seuil.</x:v>
      </x:c>
      <x:c r="H5291" s="127" t="str">
        <x:v>Le locuteur regarde le geste et s’adresse à son groupe ; le chasseur montre une direction à distance.</x:v>
      </x:c>
      <x:c r="I5291" s="127" t="str">
        <x:v>Résultat correspondant effectivement constaté ; remplace ou supprime la ligne si choix de refus/différé/observation. Ne jamais jouer une victoire non acquise.</x:v>
      </x:c>
      <x:c r="J5291" s="127" t="str">
        <x:v>Warp historique</x:v>
      </x:c>
      <x:c r="K5291" s="130" t="n">
        <x:v>16</x:v>
      </x:c>
    </x:row>
    <x:row r="5292" ht="44" customHeight="1">
      <x:c r="A5292" s="121" t="str">
        <x:v>D6-C-WARP-M04-ECHEC---01</x:v>
      </x:c>
      <x:c r="B5292" s="122" t="str">
        <x:v>D6-C-WARP-M04</x:v>
      </x:c>
      <x:c r="C5292" s="122" t="str">
        <x:v>ECHEC</x:v>
      </x:c>
      <x:c r="D5292" s="122" t="str">
        <x:v>-</x:v>
      </x:c>
      <x:c r="E5292" s="123" t="n">
        <x:v>1</x:v>
      </x:c>
      <x:c r="F5292" s="122" t="str">
        <x:v>Habitante du fleuve</x:v>
      </x:c>
      <x:c r="G5292" s="122" t="str">
        <x:v>Elles reviennent dans la cour. Fermez le passage bas.</x:v>
      </x:c>
      <x:c r="H5292" s="122" t="str">
        <x:v>Retrait de l’appui dangereux ou suspension du geste ; aucun reset de l’état.</x:v>
      </x:c>
      <x:c r="I5292" s="122" t="str">
        <x:v>Échec ou blocage correspondant effectivement observé ; les dégâts, objets et positions persistent.</x:v>
      </x:c>
      <x:c r="J5292" s="122" t="str">
        <x:v>Warp historique</x:v>
      </x:c>
      <x:c r="K5292" s="125" t="n">
        <x:v>9</x:v>
      </x:c>
    </x:row>
    <x:row r="5293" ht="44" customHeight="1">
      <x:c r="A5293" s="126" t="str">
        <x:v>D6-C-WARP-M04-REPRISE---01</x:v>
      </x:c>
      <x:c r="B5293" s="127" t="str">
        <x:v>D6-C-WARP-M04</x:v>
      </x:c>
      <x:c r="C5293" s="127" t="str">
        <x:v>REPRISE</x:v>
      </x:c>
      <x:c r="D5293" s="127" t="str">
        <x:v>-</x:v>
      </x:c>
      <x:c r="E5293" s="128" t="n">
        <x:v>1</x:v>
      </x:c>
      <x:c r="F5293" s="127" t="str">
        <x:v>Habitante du fleuve</x:v>
      </x:c>
      <x:c r="G5293" s="127" t="str">
        <x:v>La première rangée est redressée. Occupons-nous de celles près de l’eau.</x:v>
      </x:c>
      <x:c r="H5293" s="127" t="str">
        <x:v>Regard sur le dernier repère conservé ; attendre la main du joueur.</x:v>
      </x:c>
      <x:c r="I5293" s="127" t="str">
        <x:v>Réinteraction volontaire après interruption ; état de l’action conservé.</x:v>
      </x:c>
      <x:c r="J5293" s="127" t="str">
        <x:v>Warp historique</x:v>
      </x:c>
      <x:c r="K5293" s="130" t="n">
        <x:v>11</x:v>
      </x:c>
    </x:row>
    <x:row r="5294" ht="74" customHeight="1">
      <x:c r="A5294" s="121" t="str">
        <x:v>D6-C-WARP-M04-CHOIX-A-01</x:v>
      </x:c>
      <x:c r="B5294" s="122" t="str">
        <x:v>D6-C-WARP-M04</x:v>
      </x:c>
      <x:c r="C5294" s="122" t="str">
        <x:v>CHOIX</x:v>
      </x:c>
      <x:c r="D5294" s="122" t="str">
        <x:v>A</x:v>
      </x:c>
      <x:c r="E5294" s="123" t="n">
        <x:v>1</x:v>
      </x:c>
      <x:c r="F5294" s="122" t="str">
        <x:v>Joueur</x:v>
      </x:c>
      <x:c r="G5294" s="122" t="str">
        <x:v>J’observe depuis l’extérieur.</x:v>
      </x:c>
      <x:c r="H5294" s="122" t="str">
        <x:v>Regarder la personne ou l’appui concerné ; intention, pas résultat.</x:v>
      </x:c>
      <x:c r="I5294" s="122" t="str">
        <x:v>Branche visitée réellement ; retour engagé conservé ; lecture des seuls signes observables. Tout don exige une offre réelle et un propriétaire libre de refuser.</x:v>
      </x:c>
      <x:c r="J5294" s="122" t="str">
        <x:v>Warp historique</x:v>
      </x:c>
      <x:c r="K5294" s="125" t="n">
        <x:v>3</x:v>
      </x:c>
    </x:row>
    <x:row r="5295" ht="74" customHeight="1">
      <x:c r="A5295" s="126" t="str">
        <x:v>D6-C-WARP-M04-REPONSE-A-01</x:v>
      </x:c>
      <x:c r="B5295" s="127" t="str">
        <x:v>D6-C-WARP-M04</x:v>
      </x:c>
      <x:c r="C5295" s="127" t="str">
        <x:v>REPONSE</x:v>
      </x:c>
      <x:c r="D5295" s="127" t="str">
        <x:v>A</x:v>
      </x:c>
      <x:c r="E5295" s="128" t="n">
        <x:v>1</x:v>
      </x:c>
      <x:c r="F5295" s="127" t="str">
        <x:v>Habitante du fleuve</x:v>
      </x:c>
      <x:c r="G5295" s="127" t="str">
        <x:v>Une autre silhouette reste à la lisière. Ne sortez pas seuls.</x:v>
      </x:c>
      <x:c r="H5295" s="127" t="str">
        <x:v>Réponse au choix retenu ; les autres réponses ne sont pas jouées.</x:v>
      </x:c>
      <x:c r="I5295" s="127" t="str">
        <x:v>Branche visitée réellement ; retour engagé conservé ; lecture des seuls signes observables. Tout don exige une offre réelle et un propriétaire libre de refuser.</x:v>
      </x:c>
      <x:c r="J5295" s="127" t="str">
        <x:v>Warp historique</x:v>
      </x:c>
      <x:c r="K5295" s="130" t="n">
        <x:v>11</x:v>
      </x:c>
    </x:row>
    <x:row r="5296" ht="59" customHeight="1">
      <x:c r="A5296" s="121" t="str">
        <x:v>D6-C-WARP-M04-CHOIX-B-01</x:v>
      </x:c>
      <x:c r="B5296" s="122" t="str">
        <x:v>D6-C-WARP-M04</x:v>
      </x:c>
      <x:c r="C5296" s="122" t="str">
        <x:v>CHOIX</x:v>
      </x:c>
      <x:c r="D5296" s="122" t="str">
        <x:v>B</x:v>
      </x:c>
      <x:c r="E5296" s="123" t="n">
        <x:v>1</x:v>
      </x:c>
      <x:c r="F5296" s="122" t="str">
        <x:v>Joueur</x:v>
      </x:c>
      <x:c r="G5296" s="122" t="str">
        <x:v>Je détourne la petite faune.</x:v>
      </x:c>
      <x:c r="H5296" s="122" t="str">
        <x:v>Regarder la personne ou l’appui concerné ; intention, pas résultat.</x:v>
      </x:c>
      <x:c r="I5296" s="122" t="str">
        <x:v>Lire les conditions V5 ; aucun objet ou PNJ supposé présent. Refuser ou différer suspend l’objectif au lieu de le déclarer réussi.</x:v>
      </x:c>
      <x:c r="J5296" s="122" t="str">
        <x:v>Warp historique</x:v>
      </x:c>
      <x:c r="K5296" s="125" t="n">
        <x:v>5</x:v>
      </x:c>
    </x:row>
    <x:row r="5297" ht="59" customHeight="1">
      <x:c r="A5297" s="126" t="str">
        <x:v>D6-C-WARP-M04-REPONSE-B-01</x:v>
      </x:c>
      <x:c r="B5297" s="127" t="str">
        <x:v>D6-C-WARP-M04</x:v>
      </x:c>
      <x:c r="C5297" s="127" t="str">
        <x:v>REPONSE</x:v>
      </x:c>
      <x:c r="D5297" s="127" t="str">
        <x:v>B</x:v>
      </x:c>
      <x:c r="E5297" s="128" t="n">
        <x:v>1</x:v>
      </x:c>
      <x:c r="F5297" s="127" t="str">
        <x:v>Habitante du fleuve</x:v>
      </x:c>
      <x:c r="G5297" s="127" t="str">
        <x:v>Les petites bêtes suivent ce bruit. Retenez les jarres près du seuil.</x:v>
      </x:c>
      <x:c r="H5297" s="127" t="str">
        <x:v>Réponse au choix retenu ; les autres réponses ne sont pas jouées.</x:v>
      </x:c>
      <x:c r="I5297" s="127" t="str">
        <x:v>Lire les conditions V5 ; aucun objet ou PNJ supposé présent. Refuser ou différer suspend l’objectif au lieu de le déclarer réussi.</x:v>
      </x:c>
      <x:c r="J5297" s="127" t="str">
        <x:v>Warp historique</x:v>
      </x:c>
      <x:c r="K5297" s="130" t="n">
        <x:v>12</x:v>
      </x:c>
    </x:row>
    <x:row r="5298" ht="254" customHeight="1">
      <x:c r="A5298" s="121" t="str">
        <x:v>D6-C-WARP-M05-OUV---01</x:v>
      </x:c>
      <x:c r="B5298" s="122" t="str">
        <x:v>D6-C-WARP-M05</x:v>
      </x:c>
      <x:c r="C5298" s="122" t="str">
        <x:v>OUV</x:v>
      </x:c>
      <x:c r="D5298" s="122" t="str">
        <x:v>-</x:v>
      </x:c>
      <x:c r="E5298" s="123" t="n">
        <x:v>1</x:v>
      </x:c>
      <x:c r="F5298" s="122" t="str">
        <x:v>Pêcheur des canaux</x:v>
      </x:c>
      <x:c r="G5298" s="122" t="str">
        <x:v>Ce remous avance contre le courant. Éloignez la barque de ce passage.</x:v>
      </x:c>
      <x:c r="H5298" s="122" t="str">
        <x:v>Le locuteur regarde le geste et s’adresse à son groupe ; le chasseur montre une direction à distance.</x:v>
      </x:c>
      <x:c r="I5298"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298" s="122" t="str">
        <x:v>Warp historique</x:v>
      </x:c>
      <x:c r="K5298" s="125" t="n">
        <x:v>12</x:v>
      </x:c>
    </x:row>
    <x:row r="5299" ht="74" customHeight="1">
      <x:c r="A5299" s="126" t="str">
        <x:v>D6-C-WARP-M05-SUCCES---01</x:v>
      </x:c>
      <x:c r="B5299" s="127" t="str">
        <x:v>D6-C-WARP-M05</x:v>
      </x:c>
      <x:c r="C5299" s="127" t="str">
        <x:v>SUCCES</x:v>
      </x:c>
      <x:c r="D5299" s="127" t="str">
        <x:v>-</x:v>
      </x:c>
      <x:c r="E5299" s="128" t="n">
        <x:v>1</x:v>
      </x:c>
      <x:c r="F5299" s="127" t="str">
        <x:v>Pêcheur des canaux</x:v>
      </x:c>
      <x:c r="G5299" s="127" t="str">
        <x:v>La passerelle n’est plus dans sa route. Nous pouvons rejoindre le seuil.</x:v>
      </x:c>
      <x:c r="H5299" s="127" t="str">
        <x:v>Le locuteur regarde le geste et s’adresse à son groupe ; le chasseur montre une direction à distance.</x:v>
      </x:c>
      <x:c r="I5299" s="127" t="str">
        <x:v>Résultat correspondant effectivement constaté ; remplace ou supprime la ligne si choix de refus/différé/observation. Ne jamais jouer une victoire non acquise.</x:v>
      </x:c>
      <x:c r="J5299" s="127" t="str">
        <x:v>Warp historique</x:v>
      </x:c>
      <x:c r="K5299" s="130" t="n">
        <x:v>12</x:v>
      </x:c>
    </x:row>
    <x:row r="5300" ht="44" customHeight="1">
      <x:c r="A5300" s="121" t="str">
        <x:v>D6-C-WARP-M05-ECHEC---01</x:v>
      </x:c>
      <x:c r="B5300" s="122" t="str">
        <x:v>D6-C-WARP-M05</x:v>
      </x:c>
      <x:c r="C5300" s="122" t="str">
        <x:v>ECHEC</x:v>
      </x:c>
      <x:c r="D5300" s="122" t="str">
        <x:v>-</x:v>
      </x:c>
      <x:c r="E5300" s="123" t="n">
        <x:v>1</x:v>
      </x:c>
      <x:c r="F5300" s="122" t="str">
        <x:v>Pêcheur des canaux</x:v>
      </x:c>
      <x:c r="G5300" s="122" t="str">
        <x:v>Elle replonge sous les planches. Reculez jusqu’à la rive.</x:v>
      </x:c>
      <x:c r="H5300" s="122" t="str">
        <x:v>Retrait de l’appui dangereux ou suspension du geste ; aucun reset de l’état.</x:v>
      </x:c>
      <x:c r="I5300" s="122" t="str">
        <x:v>Échec ou blocage correspondant effectivement observé ; les dégâts, objets et positions persistent.</x:v>
      </x:c>
      <x:c r="J5300" s="122" t="str">
        <x:v>Warp historique</x:v>
      </x:c>
      <x:c r="K5300" s="125" t="n">
        <x:v>9</x:v>
      </x:c>
    </x:row>
    <x:row r="5301" ht="44" customHeight="1">
      <x:c r="A5301" s="126" t="str">
        <x:v>D6-C-WARP-M05-REPRISE---01</x:v>
      </x:c>
      <x:c r="B5301" s="127" t="str">
        <x:v>D6-C-WARP-M05</x:v>
      </x:c>
      <x:c r="C5301" s="127" t="str">
        <x:v>REPRISE</x:v>
      </x:c>
      <x:c r="D5301" s="127" t="str">
        <x:v>-</x:v>
      </x:c>
      <x:c r="E5301" s="128" t="n">
        <x:v>1</x:v>
      </x:c>
      <x:c r="F5301" s="127" t="str">
        <x:v>Pêcheur des canaux</x:v>
      </x:c>
      <x:c r="G5301" s="127" t="str">
        <x:v>Les remous reprennent au canal large. N’avancez pas sur l’autre passerelle.</x:v>
      </x:c>
      <x:c r="H5301" s="127" t="str">
        <x:v>Regard sur le dernier repère conservé ; attendre la main du joueur.</x:v>
      </x:c>
      <x:c r="I5301" s="127" t="str">
        <x:v>Réinteraction volontaire après interruption ; état de l’action conservé.</x:v>
      </x:c>
      <x:c r="J5301" s="127" t="str">
        <x:v>Warp historique</x:v>
      </x:c>
      <x:c r="K5301" s="130" t="n">
        <x:v>11</x:v>
      </x:c>
    </x:row>
    <x:row r="5302" ht="74" customHeight="1">
      <x:c r="A5302" s="121" t="str">
        <x:v>D6-C-WARP-M05-CHOIX-A-01</x:v>
      </x:c>
      <x:c r="B5302" s="122" t="str">
        <x:v>D6-C-WARP-M05</x:v>
      </x:c>
      <x:c r="C5302" s="122" t="str">
        <x:v>CHOIX</x:v>
      </x:c>
      <x:c r="D5302" s="122" t="str">
        <x:v>A</x:v>
      </x:c>
      <x:c r="E5302" s="123" t="n">
        <x:v>1</x:v>
      </x:c>
      <x:c r="F5302" s="122" t="str">
        <x:v>Joueur</x:v>
      </x:c>
      <x:c r="G5302" s="122" t="str">
        <x:v>Je l’attire vers la clairière humide.</x:v>
      </x:c>
      <x:c r="H5302" s="122" t="str">
        <x:v>Regarder la personne ou l’appui concerné ; intention, pas résultat.</x:v>
      </x:c>
      <x:c r="I5302" s="122" t="str">
        <x:v>Branche visitée réellement ; retour engagé conservé ; lecture des seuls signes observables. Tout don exige une offre réelle et un propriétaire libre de refuser.</x:v>
      </x:c>
      <x:c r="J5302" s="122" t="str">
        <x:v>Warp historique</x:v>
      </x:c>
      <x:c r="K5302" s="125" t="n">
        <x:v>6</x:v>
      </x:c>
    </x:row>
    <x:row r="5303" ht="74" customHeight="1">
      <x:c r="A5303" s="126" t="str">
        <x:v>D6-C-WARP-M05-REPONSE-A-01</x:v>
      </x:c>
      <x:c r="B5303" s="127" t="str">
        <x:v>D6-C-WARP-M05</x:v>
      </x:c>
      <x:c r="C5303" s="127" t="str">
        <x:v>REPONSE</x:v>
      </x:c>
      <x:c r="D5303" s="127" t="str">
        <x:v>A</x:v>
      </x:c>
      <x:c r="E5303" s="128" t="n">
        <x:v>1</x:v>
      </x:c>
      <x:c r="F5303" s="127" t="str">
        <x:v>Pêcheur des canaux</x:v>
      </x:c>
      <x:c r="G5303" s="127" t="str">
        <x:v>Elle quitte le canal. Gardez les passerelles libres derrière elle.</x:v>
      </x:c>
      <x:c r="H5303" s="127" t="str">
        <x:v>Réponse au choix retenu ; les autres réponses ne sont pas jouées.</x:v>
      </x:c>
      <x:c r="I5303" s="127" t="str">
        <x:v>Branche visitée réellement ; retour engagé conservé ; lecture des seuls signes observables. Tout don exige une offre réelle et un propriétaire libre de refuser.</x:v>
      </x:c>
      <x:c r="J5303" s="127" t="str">
        <x:v>Warp historique</x:v>
      </x:c>
      <x:c r="K5303" s="130" t="n">
        <x:v>10</x:v>
      </x:c>
    </x:row>
    <x:row r="5304" ht="59" customHeight="1">
      <x:c r="A5304" s="121" t="str">
        <x:v>D6-C-WARP-M05-CHOIX-B-01</x:v>
      </x:c>
      <x:c r="B5304" s="122" t="str">
        <x:v>D6-C-WARP-M05</x:v>
      </x:c>
      <x:c r="C5304" s="122" t="str">
        <x:v>CHOIX</x:v>
      </x:c>
      <x:c r="D5304" s="122" t="str">
        <x:v>B</x:v>
      </x:c>
      <x:c r="E5304" s="123" t="n">
        <x:v>1</x:v>
      </x:c>
      <x:c r="F5304" s="122" t="str">
        <x:v>Joueur</x:v>
      </x:c>
      <x:c r="G5304" s="122" t="str">
        <x:v>J’ouvre la sortie vers le marais.</x:v>
      </x:c>
      <x:c r="H5304" s="122" t="str">
        <x:v>Regarder la personne ou l’appui concerné ; intention, pas résultat.</x:v>
      </x:c>
      <x:c r="I5304" s="122" t="str">
        <x:v>Lire les conditions V5 ; aucun objet ou PNJ supposé présent. Refuser ou différer suspend l’objectif au lieu de le déclarer réussi.</x:v>
      </x:c>
      <x:c r="J5304" s="122" t="str">
        <x:v>Warp historique</x:v>
      </x:c>
      <x:c r="K5304" s="125" t="n">
        <x:v>6</x:v>
      </x:c>
    </x:row>
    <x:row r="5305" ht="59" customHeight="1">
      <x:c r="A5305" s="126" t="str">
        <x:v>D6-C-WARP-M05-REPONSE-B-01</x:v>
      </x:c>
      <x:c r="B5305" s="127" t="str">
        <x:v>D6-C-WARP-M05</x:v>
      </x:c>
      <x:c r="C5305" s="127" t="str">
        <x:v>REPONSE</x:v>
      </x:c>
      <x:c r="D5305" s="127" t="str">
        <x:v>B</x:v>
      </x:c>
      <x:c r="E5305" s="128" t="n">
        <x:v>1</x:v>
      </x:c>
      <x:c r="F5305" s="127" t="str">
        <x:v>Pêcheur des canaux</x:v>
      </x:c>
      <x:c r="G5305" s="127" t="str">
        <x:v>Le courant porte ce mouvement vers l’extérieur. Ramenez les paniers.</x:v>
      </x:c>
      <x:c r="H5305" s="127" t="str">
        <x:v>Réponse au choix retenu ; les autres réponses ne sont pas jouées.</x:v>
      </x:c>
      <x:c r="I5305" s="127" t="str">
        <x:v>Lire les conditions V5 ; aucun objet ou PNJ supposé présent. Refuser ou différer suspend l’objectif au lieu de le déclarer réussi.</x:v>
      </x:c>
      <x:c r="J5305" s="127" t="str">
        <x:v>Warp historique</x:v>
      </x:c>
      <x:c r="K5305" s="130" t="n">
        <x:v>10</x:v>
      </x:c>
    </x:row>
    <x:row r="5306" ht="254" customHeight="1">
      <x:c r="A5306" s="121" t="str">
        <x:v>D6-C-WARP-M06-OUV---01</x:v>
      </x:c>
      <x:c r="B5306" s="122" t="str">
        <x:v>D6-C-WARP-M06</x:v>
      </x:c>
      <x:c r="C5306" s="122" t="str">
        <x:v>OUV</x:v>
      </x:c>
      <x:c r="D5306" s="122" t="str">
        <x:v>-</x:v>
      </x:c>
      <x:c r="E5306" s="123" t="n">
        <x:v>1</x:v>
      </x:c>
      <x:c r="F5306" s="122" t="str">
        <x:v>Propriétaire de l’outil du ponton</x:v>
      </x:c>
      <x:c r="G5306" s="122" t="str">
        <x:v>Il a déplacé ma perche pour passer. Regardez le pied du ponton : il penche.</x:v>
      </x:c>
      <x:c r="H5306" s="122" t="str">
        <x:v>Le locuteur regarde le geste et s’adresse à son groupe ; le chasseur montre une direction à distance.</x:v>
      </x:c>
      <x:c r="I5306"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306" s="122" t="str">
        <x:v>Warp historique</x:v>
      </x:c>
      <x:c r="K5306" s="125" t="n">
        <x:v>15</x:v>
      </x:c>
    </x:row>
    <x:row r="5307" ht="74" customHeight="1">
      <x:c r="A5307" s="126" t="str">
        <x:v>D6-C-WARP-M06-SUCCES---01</x:v>
      </x:c>
      <x:c r="B5307" s="127" t="str">
        <x:v>D6-C-WARP-M06</x:v>
      </x:c>
      <x:c r="C5307" s="127" t="str">
        <x:v>SUCCES</x:v>
      </x:c>
      <x:c r="D5307" s="127" t="str">
        <x:v>-</x:v>
      </x:c>
      <x:c r="E5307" s="128" t="n">
        <x:v>1</x:v>
      </x:c>
      <x:c r="F5307" s="127" t="str">
        <x:v>Propriétaire de l’outil du ponton</x:v>
      </x:c>
      <x:c r="G5307" s="127" t="str">
        <x:v>La perche est revenue et le ponton tient. Nous pouvons reprendre notre charge.</x:v>
      </x:c>
      <x:c r="H5307" s="127" t="str">
        <x:v>Le locuteur regarde le geste et s’adresse à son groupe ; le chasseur montre une direction à distance.</x:v>
      </x:c>
      <x:c r="I5307" s="127" t="str">
        <x:v>Résultat correspondant effectivement constaté ; remplace ou supprime la ligne si choix de refus/différé/observation. Ne jamais jouer une victoire non acquise.</x:v>
      </x:c>
      <x:c r="J5307" s="127" t="str">
        <x:v>Warp historique</x:v>
      </x:c>
      <x:c r="K5307" s="130" t="n">
        <x:v>13</x:v>
      </x:c>
    </x:row>
    <x:row r="5308" ht="44" customHeight="1">
      <x:c r="A5308" s="121" t="str">
        <x:v>D6-C-WARP-M06-ECHEC---01</x:v>
      </x:c>
      <x:c r="B5308" s="122" t="str">
        <x:v>D6-C-WARP-M06</x:v>
      </x:c>
      <x:c r="C5308" s="122" t="str">
        <x:v>ECHEC</x:v>
      </x:c>
      <x:c r="D5308" s="122" t="str">
        <x:v>-</x:v>
      </x:c>
      <x:c r="E5308" s="123" t="n">
        <x:v>1</x:v>
      </x:c>
      <x:c r="F5308" s="122" t="str">
        <x:v>Propriétaire de l’outil du ponton</x:v>
      </x:c>
      <x:c r="G5308" s="122" t="str">
        <x:v>Le pied s’enfonce encore. Restez sur la rive.</x:v>
      </x:c>
      <x:c r="H5308" s="122" t="str">
        <x:v>Retrait de l’appui dangereux ou suspension du geste ; aucun reset de l’état.</x:v>
      </x:c>
      <x:c r="I5308" s="122" t="str">
        <x:v>Échec ou blocage correspondant effectivement observé ; les dégâts, objets et positions persistent.</x:v>
      </x:c>
      <x:c r="J5308" s="122" t="str">
        <x:v>Warp historique</x:v>
      </x:c>
      <x:c r="K5308" s="125" t="n">
        <x:v>8</x:v>
      </x:c>
    </x:row>
    <x:row r="5309" ht="44" customHeight="1">
      <x:c r="A5309" s="126" t="str">
        <x:v>D6-C-WARP-M06-REPRISE---01</x:v>
      </x:c>
      <x:c r="B5309" s="127" t="str">
        <x:v>D6-C-WARP-M06</x:v>
      </x:c>
      <x:c r="C5309" s="127" t="str">
        <x:v>REPRISE</x:v>
      </x:c>
      <x:c r="D5309" s="127" t="str">
        <x:v>-</x:v>
      </x:c>
      <x:c r="E5309" s="128" t="n">
        <x:v>1</x:v>
      </x:c>
      <x:c r="F5309" s="127" t="str">
        <x:v>Propriétaire de l’outil du ponton</x:v>
      </x:c>
      <x:c r="G5309" s="127" t="str">
        <x:v>L’autre appui tient. Il reste celui que l’eau a déplacé.</x:v>
      </x:c>
      <x:c r="H5309" s="127" t="str">
        <x:v>Regard sur le dernier repère conservé ; attendre la main du joueur.</x:v>
      </x:c>
      <x:c r="I5309" s="127" t="str">
        <x:v>Réinteraction volontaire après interruption ; état de l’action conservé.</x:v>
      </x:c>
      <x:c r="J5309" s="127" t="str">
        <x:v>Warp historique</x:v>
      </x:c>
      <x:c r="K5309" s="130" t="n">
        <x:v>10</x:v>
      </x:c>
    </x:row>
    <x:row r="5310" ht="74" customHeight="1">
      <x:c r="A5310" s="121" t="str">
        <x:v>D6-C-WARP-M06-CHOIX-A-01</x:v>
      </x:c>
      <x:c r="B5310" s="122" t="str">
        <x:v>D6-C-WARP-M06</x:v>
      </x:c>
      <x:c r="C5310" s="122" t="str">
        <x:v>CHOIX</x:v>
      </x:c>
      <x:c r="D5310" s="122" t="str">
        <x:v>A</x:v>
      </x:c>
      <x:c r="E5310" s="123" t="n">
        <x:v>1</x:v>
      </x:c>
      <x:c r="F5310" s="122" t="str">
        <x:v>Joueur</x:v>
      </x:c>
      <x:c r="G5310" s="122" t="str">
        <x:v>Je remets l’outil sur son support.</x:v>
      </x:c>
      <x:c r="H5310" s="122" t="str">
        <x:v>Regarder la personne ou l’appui concerné ; intention, pas résultat.</x:v>
      </x:c>
      <x:c r="I5310" s="122" t="str">
        <x:v>Branche visitée réellement ; retour engagé conservé ; lecture des seuls signes observables. Tout don exige une offre réelle et un propriétaire libre de refuser.</x:v>
      </x:c>
      <x:c r="J5310" s="122" t="str">
        <x:v>Warp historique</x:v>
      </x:c>
      <x:c r="K5310" s="125" t="n">
        <x:v>6</x:v>
      </x:c>
    </x:row>
    <x:row r="5311" ht="74" customHeight="1">
      <x:c r="A5311" s="126" t="str">
        <x:v>D6-C-WARP-M06-REPONSE-A-01</x:v>
      </x:c>
      <x:c r="B5311" s="127" t="str">
        <x:v>D6-C-WARP-M06</x:v>
      </x:c>
      <x:c r="C5311" s="127" t="str">
        <x:v>REPONSE</x:v>
      </x:c>
      <x:c r="D5311" s="127" t="str">
        <x:v>A</x:v>
      </x:c>
      <x:c r="E5311" s="128" t="n">
        <x:v>1</x:v>
      </x:c>
      <x:c r="F5311" s="127" t="str">
        <x:v>Propriétaire de l’outil du ponton</x:v>
      </x:c>
      <x:c r="G5311" s="127" t="str">
        <x:v>Il approche du support. Laissez-lui la place de le poser.</x:v>
      </x:c>
      <x:c r="H5311" s="127" t="str">
        <x:v>Réponse au choix retenu ; les autres réponses ne sont pas jouées.</x:v>
      </x:c>
      <x:c r="I5311" s="127" t="str">
        <x:v>Branche visitée réellement ; retour engagé conservé ; lecture des seuls signes observables. Tout don exige une offre réelle et un propriétaire libre de refuser.</x:v>
      </x:c>
      <x:c r="J5311" s="127" t="str">
        <x:v>Warp historique</x:v>
      </x:c>
      <x:c r="K5311" s="130" t="n">
        <x:v>10</x:v>
      </x:c>
    </x:row>
    <x:row r="5312" ht="59" customHeight="1">
      <x:c r="A5312" s="121" t="str">
        <x:v>D6-C-WARP-M06-CHOIX-B-01</x:v>
      </x:c>
      <x:c r="B5312" s="122" t="str">
        <x:v>D6-C-WARP-M06</x:v>
      </x:c>
      <x:c r="C5312" s="122" t="str">
        <x:v>CHOIX</x:v>
      </x:c>
      <x:c r="D5312" s="122" t="str">
        <x:v>B</x:v>
      </x:c>
      <x:c r="E5312" s="123" t="n">
        <x:v>1</x:v>
      </x:c>
      <x:c r="F5312" s="122" t="str">
        <x:v>Joueur</x:v>
      </x:c>
      <x:c r="G5312" s="122" t="str">
        <x:v>Je le laisse à portée de son propriétaire.</x:v>
      </x:c>
      <x:c r="H5312" s="122" t="str">
        <x:v>Regarder la personne ou l’appui concerné ; intention, pas résultat.</x:v>
      </x:c>
      <x:c r="I5312" s="122" t="str">
        <x:v>Lire les conditions V5 ; aucun objet ou PNJ supposé présent. Refuser ou différer suspend l’objectif au lieu de le déclarer réussi.</x:v>
      </x:c>
      <x:c r="J5312" s="122" t="str">
        <x:v>Warp historique</x:v>
      </x:c>
      <x:c r="K5312" s="125" t="n">
        <x:v>8</x:v>
      </x:c>
    </x:row>
    <x:row r="5313" ht="59" customHeight="1">
      <x:c r="A5313" s="126" t="str">
        <x:v>D6-C-WARP-M06-REPONSE-B-01</x:v>
      </x:c>
      <x:c r="B5313" s="127" t="str">
        <x:v>D6-C-WARP-M06</x:v>
      </x:c>
      <x:c r="C5313" s="127" t="str">
        <x:v>REPONSE</x:v>
      </x:c>
      <x:c r="D5313" s="127" t="str">
        <x:v>B</x:v>
      </x:c>
      <x:c r="E5313" s="128" t="n">
        <x:v>1</x:v>
      </x:c>
      <x:c r="F5313" s="127" t="str">
        <x:v>Propriétaire de l’outil du ponton</x:v>
      </x:c>
      <x:c r="G5313" s="127" t="str">
        <x:v>La perche est au bord, entière. J’irai quand il aura reculé.</x:v>
      </x:c>
      <x:c r="H5313" s="127" t="str">
        <x:v>Réponse au choix retenu ; les autres réponses ne sont pas jouées.</x:v>
      </x:c>
      <x:c r="I5313" s="127" t="str">
        <x:v>Lire les conditions V5 ; aucun objet ou PNJ supposé présent. Refuser ou différer suspend l’objectif au lieu de le déclarer réussi.</x:v>
      </x:c>
      <x:c r="J5313" s="127" t="str">
        <x:v>Warp historique</x:v>
      </x:c>
      <x:c r="K5313" s="130" t="n">
        <x:v>11</x:v>
      </x:c>
    </x:row>
    <x:row r="5314" ht="254" customHeight="1">
      <x:c r="A5314" s="121" t="str">
        <x:v>D6-C-WARP-M07-OUV---01</x:v>
      </x:c>
      <x:c r="B5314" s="122" t="str">
        <x:v>D6-C-WARP-M07</x:v>
      </x:c>
      <x:c r="C5314" s="122" t="str">
        <x:v>OUV</x:v>
      </x:c>
      <x:c r="D5314" s="122" t="str">
        <x:v>-</x:v>
      </x:c>
      <x:c r="E5314" s="123" t="n">
        <x:v>1</x:v>
      </x:c>
      <x:c r="F5314" s="122" t="str">
        <x:v>Fondeur de la terrasse</x:v>
      </x:c>
      <x:c r="G5314" s="122" t="str">
        <x:v>La chaleur s’échappe par le haut. Écartez les paniers ; quelque chose marche sur mon toit.</x:v>
      </x:c>
      <x:c r="H5314" s="122" t="str">
        <x:v>Le locuteur regarde le geste et s’adresse à son groupe ; le chasseur montre une direction à distance.</x:v>
      </x:c>
      <x:c r="I5314"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314" s="122" t="str">
        <x:v>Warp historique</x:v>
      </x:c>
      <x:c r="K5314" s="125" t="n">
        <x:v>16</x:v>
      </x:c>
    </x:row>
    <x:row r="5315" ht="74" customHeight="1">
      <x:c r="A5315" s="126" t="str">
        <x:v>D6-C-WARP-M07-SUCCES---01</x:v>
      </x:c>
      <x:c r="B5315" s="127" t="str">
        <x:v>D6-C-WARP-M07</x:v>
      </x:c>
      <x:c r="C5315" s="127" t="str">
        <x:v>SUCCES</x:v>
      </x:c>
      <x:c r="D5315" s="127" t="str">
        <x:v>-</x:v>
      </x:c>
      <x:c r="E5315" s="128" t="n">
        <x:v>1</x:v>
      </x:c>
      <x:c r="F5315" s="127" t="str">
        <x:v>Fondeur de la terrasse</x:v>
      </x:c>
      <x:c r="G5315" s="127" t="str">
        <x:v>Le toit est accessible. Je peux regarder ce qui a cédé.</x:v>
      </x:c>
      <x:c r="H5315" s="127" t="str">
        <x:v>Le locuteur regarde le geste et s’adresse à son groupe ; le chasseur montre une direction à distance.</x:v>
      </x:c>
      <x:c r="I5315" s="127" t="str">
        <x:v>Résultat correspondant effectivement constaté ; remplace ou supprime la ligne si choix de refus/différé/observation. Ne jamais jouer une victoire non acquise.</x:v>
      </x:c>
      <x:c r="J5315" s="127" t="str">
        <x:v>Warp historique</x:v>
      </x:c>
      <x:c r="K5315" s="130" t="n">
        <x:v>11</x:v>
      </x:c>
    </x:row>
    <x:row r="5316" ht="44" customHeight="1">
      <x:c r="A5316" s="121" t="str">
        <x:v>D6-C-WARP-M07-ECHEC---01</x:v>
      </x:c>
      <x:c r="B5316" s="122" t="str">
        <x:v>D6-C-WARP-M07</x:v>
      </x:c>
      <x:c r="C5316" s="122" t="str">
        <x:v>ECHEC</x:v>
      </x:c>
      <x:c r="D5316" s="122" t="str">
        <x:v>-</x:v>
      </x:c>
      <x:c r="E5316" s="123" t="n">
        <x:v>1</x:v>
      </x:c>
      <x:c r="F5316" s="122" t="str">
        <x:v>Fondeur de la terrasse</x:v>
      </x:c>
      <x:c r="G5316" s="122" t="str">
        <x:v>La proie revient au-dessus du four. Quittez cette terrasse.</x:v>
      </x:c>
      <x:c r="H5316" s="122" t="str">
        <x:v>Retrait de l’appui dangereux ou suspension du geste ; aucun reset de l’état.</x:v>
      </x:c>
      <x:c r="I5316" s="122" t="str">
        <x:v>Échec ou blocage correspondant effectivement observé ; les dégâts, objets et positions persistent.</x:v>
      </x:c>
      <x:c r="J5316" s="122" t="str">
        <x:v>Warp historique</x:v>
      </x:c>
      <x:c r="K5316" s="125" t="n">
        <x:v>9</x:v>
      </x:c>
    </x:row>
    <x:row r="5317" ht="44" customHeight="1">
      <x:c r="A5317" s="126" t="str">
        <x:v>D6-C-WARP-M07-REPRISE---01</x:v>
      </x:c>
      <x:c r="B5317" s="127" t="str">
        <x:v>D6-C-WARP-M07</x:v>
      </x:c>
      <x:c r="C5317" s="127" t="str">
        <x:v>REPRISE</x:v>
      </x:c>
      <x:c r="D5317" s="127" t="str">
        <x:v>-</x:v>
      </x:c>
      <x:c r="E5317" s="128" t="n">
        <x:v>1</x:v>
      </x:c>
      <x:c r="F5317" s="127" t="str">
        <x:v>Fondeur de la terrasse</x:v>
      </x:c>
      <x:c r="G5317" s="127" t="str">
        <x:v>Le volet bas est fermé. Le passage supérieur demande encore un appui.</x:v>
      </x:c>
      <x:c r="H5317" s="127" t="str">
        <x:v>Regard sur le dernier repère conservé ; attendre la main du joueur.</x:v>
      </x:c>
      <x:c r="I5317" s="127" t="str">
        <x:v>Réinteraction volontaire après interruption ; état de l’action conservé.</x:v>
      </x:c>
      <x:c r="J5317" s="127" t="str">
        <x:v>Warp historique</x:v>
      </x:c>
      <x:c r="K5317" s="130" t="n">
        <x:v>12</x:v>
      </x:c>
    </x:row>
    <x:row r="5318" ht="74" customHeight="1">
      <x:c r="A5318" s="121" t="str">
        <x:v>D6-C-WARP-M07-CHOIX-A-01</x:v>
      </x:c>
      <x:c r="B5318" s="122" t="str">
        <x:v>D6-C-WARP-M07</x:v>
      </x:c>
      <x:c r="C5318" s="122" t="str">
        <x:v>CHOIX</x:v>
      </x:c>
      <x:c r="D5318" s="122" t="str">
        <x:v>A</x:v>
      </x:c>
      <x:c r="E5318" s="123" t="n">
        <x:v>1</x:v>
      </x:c>
      <x:c r="F5318" s="122" t="str">
        <x:v>Joueur</x:v>
      </x:c>
      <x:c r="G5318" s="122" t="str">
        <x:v>Je ferme le conduit.</x:v>
      </x:c>
      <x:c r="H5318" s="122" t="str">
        <x:v>Regarder la personne ou l’appui concerné ; intention, pas résultat.</x:v>
      </x:c>
      <x:c r="I5318" s="122" t="str">
        <x:v>Branche visitée réellement ; retour engagé conservé ; lecture des seuls signes observables. Tout don exige une offre réelle et un propriétaire libre de refuser.</x:v>
      </x:c>
      <x:c r="J5318" s="122" t="str">
        <x:v>Warp historique</x:v>
      </x:c>
      <x:c r="K5318" s="125" t="n">
        <x:v>4</x:v>
      </x:c>
    </x:row>
    <x:row r="5319" ht="74" customHeight="1">
      <x:c r="A5319" s="126" t="str">
        <x:v>D6-C-WARP-M07-REPONSE-A-01</x:v>
      </x:c>
      <x:c r="B5319" s="127" t="str">
        <x:v>D6-C-WARP-M07</x:v>
      </x:c>
      <x:c r="C5319" s="127" t="str">
        <x:v>REPONSE</x:v>
      </x:c>
      <x:c r="D5319" s="127" t="str">
        <x:v>A</x:v>
      </x:c>
      <x:c r="E5319" s="128" t="n">
        <x:v>1</x:v>
      </x:c>
      <x:c r="F5319" s="127" t="str">
        <x:v>Fondeur de la terrasse</x:v>
      </x:c>
      <x:c r="G5319" s="127" t="str">
        <x:v>Il touche au volet. Donnez-lui de l’espace sur la terrasse.</x:v>
      </x:c>
      <x:c r="H5319" s="127" t="str">
        <x:v>Réponse au choix retenu ; les autres réponses ne sont pas jouées.</x:v>
      </x:c>
      <x:c r="I5319" s="127" t="str">
        <x:v>Branche visitée réellement ; retour engagé conservé ; lecture des seuls signes observables. Tout don exige une offre réelle et un propriétaire libre de refuser.</x:v>
      </x:c>
      <x:c r="J5319" s="127" t="str">
        <x:v>Warp historique</x:v>
      </x:c>
      <x:c r="K5319" s="130" t="n">
        <x:v>10</x:v>
      </x:c>
    </x:row>
    <x:row r="5320" ht="59" customHeight="1">
      <x:c r="A5320" s="121" t="str">
        <x:v>D6-C-WARP-M07-CHOIX-B-01</x:v>
      </x:c>
      <x:c r="B5320" s="122" t="str">
        <x:v>D6-C-WARP-M07</x:v>
      </x:c>
      <x:c r="C5320" s="122" t="str">
        <x:v>CHOIX</x:v>
      </x:c>
      <x:c r="D5320" s="122" t="str">
        <x:v>B</x:v>
      </x:c>
      <x:c r="E5320" s="123" t="n">
        <x:v>1</x:v>
      </x:c>
      <x:c r="F5320" s="122" t="str">
        <x:v>Joueur</x:v>
      </x:c>
      <x:c r="G5320" s="122" t="str">
        <x:v>Je poursuis la proie d’abord.</x:v>
      </x:c>
      <x:c r="H5320" s="122" t="str">
        <x:v>Regarder la personne ou l’appui concerné ; intention, pas résultat.</x:v>
      </x:c>
      <x:c r="I5320" s="122" t="str">
        <x:v>Lire les conditions V5 ; aucun objet ou PNJ supposé présent. Refuser ou différer suspend l’objectif au lieu de le déclarer réussi.</x:v>
      </x:c>
      <x:c r="J5320" s="122" t="str">
        <x:v>Warp historique</x:v>
      </x:c>
      <x:c r="K5320" s="125" t="n">
        <x:v>5</x:v>
      </x:c>
    </x:row>
    <x:row r="5321" ht="59" customHeight="1">
      <x:c r="A5321" s="126" t="str">
        <x:v>D6-C-WARP-M07-REPONSE-B-01</x:v>
      </x:c>
      <x:c r="B5321" s="127" t="str">
        <x:v>D6-C-WARP-M07</x:v>
      </x:c>
      <x:c r="C5321" s="127" t="str">
        <x:v>REPONSE</x:v>
      </x:c>
      <x:c r="D5321" s="127" t="str">
        <x:v>B</x:v>
      </x:c>
      <x:c r="E5321" s="128" t="n">
        <x:v>1</x:v>
      </x:c>
      <x:c r="F5321" s="127" t="str">
        <x:v>Fondeur de la terrasse</x:v>
      </x:c>
      <x:c r="G5321" s="127" t="str">
        <x:v>La silhouette suit la bête. Restez sous le linteau.</x:v>
      </x:c>
      <x:c r="H5321" s="127" t="str">
        <x:v>Réponse au choix retenu ; les autres réponses ne sont pas jouées.</x:v>
      </x:c>
      <x:c r="I5321" s="127" t="str">
        <x:v>Lire les conditions V5 ; aucun objet ou PNJ supposé présent. Refuser ou différer suspend l’objectif au lieu de le déclarer réussi.</x:v>
      </x:c>
      <x:c r="J5321" s="127" t="str">
        <x:v>Warp historique</x:v>
      </x:c>
      <x:c r="K5321" s="130" t="n">
        <x:v>9</x:v>
      </x:c>
    </x:row>
    <x:row r="5322" ht="254" customHeight="1">
      <x:c r="A5322" s="121" t="str">
        <x:v>D6-C-WARP-M08-OUV---01</x:v>
      </x:c>
      <x:c r="B5322" s="122" t="str">
        <x:v>D6-C-WARP-M08</x:v>
      </x:c>
      <x:c r="C5322" s="122" t="str">
        <x:v>OUV</x:v>
      </x:c>
      <x:c r="D5322" s="122" t="str">
        <x:v>-</x:v>
      </x:c>
      <x:c r="E5322" s="123" t="n">
        <x:v>1</x:v>
      </x:c>
      <x:c r="F5322" s="122" t="str">
        <x:v>Combattant de la cour</x:v>
      </x:c>
      <x:c r="G5322" s="122" t="str">
        <x:v>Tu suis cette bête ? Alors pourquoi venir par ma porte ? Montre tes mains.</x:v>
      </x:c>
      <x:c r="H5322" s="122" t="str">
        <x:v>Le locuteur regarde le geste et s’adresse à son groupe ; le chasseur montre une direction à distance.</x:v>
      </x:c>
      <x:c r="I5322"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322" s="122" t="str">
        <x:v>Warp historique</x:v>
      </x:c>
      <x:c r="K5322" s="125" t="n">
        <x:v>15</x:v>
      </x:c>
    </x:row>
    <x:row r="5323" ht="74" customHeight="1">
      <x:c r="A5323" s="126" t="str">
        <x:v>D6-C-WARP-M08-SUCCES---01</x:v>
      </x:c>
      <x:c r="B5323" s="127" t="str">
        <x:v>D6-C-WARP-M08</x:v>
      </x:c>
      <x:c r="C5323" s="127" t="str">
        <x:v>SUCCES</x:v>
      </x:c>
      <x:c r="D5323" s="127" t="str">
        <x:v>-</x:v>
      </x:c>
      <x:c r="E5323" s="128" t="n">
        <x:v>1</x:v>
      </x:c>
      <x:c r="F5323" s="127" t="str">
        <x:v>Combattant de la cour</x:v>
      </x:c>
      <x:c r="G5323" s="127" t="str">
        <x:v>Le passage a trouvé son issue. Chacun garde la part qu’il a réellement prise.</x:v>
      </x:c>
      <x:c r="H5323" s="127" t="str">
        <x:v>Le locuteur regarde le geste et s’adresse à son groupe ; le chasseur montre une direction à distance.</x:v>
      </x:c>
      <x:c r="I5323" s="127" t="str">
        <x:v>Résultat correspondant effectivement constaté ; remplace ou supprime la ligne si choix de refus/différé/observation. Ne jamais jouer une victoire non acquise.</x:v>
      </x:c>
      <x:c r="J5323" s="127" t="str">
        <x:v>Warp historique</x:v>
      </x:c>
      <x:c r="K5323" s="130" t="n">
        <x:v>14</x:v>
      </x:c>
    </x:row>
    <x:row r="5324" ht="44" customHeight="1">
      <x:c r="A5324" s="121" t="str">
        <x:v>D6-C-WARP-M08-ECHEC---01</x:v>
      </x:c>
      <x:c r="B5324" s="122" t="str">
        <x:v>D6-C-WARP-M08</x:v>
      </x:c>
      <x:c r="C5324" s="122" t="str">
        <x:v>ECHEC</x:v>
      </x:c>
      <x:c r="D5324" s="122" t="str">
        <x:v>-</x:v>
      </x:c>
      <x:c r="E5324" s="123" t="n">
        <x:v>1</x:v>
      </x:c>
      <x:c r="F5324" s="122" t="str">
        <x:v>Combattant de la cour</x:v>
      </x:c>
      <x:c r="G5324" s="122" t="str">
        <x:v>Recule jusqu’au bord. Aucun signe n’a encore été accepté.</x:v>
      </x:c>
      <x:c r="H5324" s="122" t="str">
        <x:v>Retrait de l’appui dangereux ou suspension du geste ; aucun reset de l’état.</x:v>
      </x:c>
      <x:c r="I5324" s="122" t="str">
        <x:v>Échec ou blocage correspondant effectivement observé ; les dégâts, objets et positions persistent.</x:v>
      </x:c>
      <x:c r="J5324" s="122" t="str">
        <x:v>Warp historique</x:v>
      </x:c>
      <x:c r="K5324" s="125" t="n">
        <x:v>9</x:v>
      </x:c>
    </x:row>
    <x:row r="5325" ht="44" customHeight="1">
      <x:c r="A5325" s="126" t="str">
        <x:v>D6-C-WARP-M08-REPRISE---01</x:v>
      </x:c>
      <x:c r="B5325" s="127" t="str">
        <x:v>D6-C-WARP-M08</x:v>
      </x:c>
      <x:c r="C5325" s="127" t="str">
        <x:v>REPRISE</x:v>
      </x:c>
      <x:c r="D5325" s="127" t="str">
        <x:v>-</x:v>
      </x:c>
      <x:c r="E5325" s="128" t="n">
        <x:v>1</x:v>
      </x:c>
      <x:c r="F5325" s="127" t="str">
        <x:v>Combattant de la cour</x:v>
      </x:c>
      <x:c r="G5325" s="127" t="str">
        <x:v>Nous sommes revenus dans la cour. Fixons de nouveau la distance avant d’agir.</x:v>
      </x:c>
      <x:c r="H5325" s="127" t="str">
        <x:v>Regard sur le dernier repère conservé ; attendre la main du joueur.</x:v>
      </x:c>
      <x:c r="I5325" s="127" t="str">
        <x:v>Réinteraction volontaire après interruption ; état de l’action conservé.</x:v>
      </x:c>
      <x:c r="J5325" s="127" t="str">
        <x:v>Warp historique</x:v>
      </x:c>
      <x:c r="K5325" s="130" t="n">
        <x:v>13</x:v>
      </x:c>
    </x:row>
    <x:row r="5326" ht="74" customHeight="1">
      <x:c r="A5326" s="121" t="str">
        <x:v>D6-C-WARP-M08-CHOIX-A-01</x:v>
      </x:c>
      <x:c r="B5326" s="122" t="str">
        <x:v>D6-C-WARP-M08</x:v>
      </x:c>
      <x:c r="C5326" s="122" t="str">
        <x:v>CHOIX</x:v>
      </x:c>
      <x:c r="D5326" s="122" t="str">
        <x:v>A</x:v>
      </x:c>
      <x:c r="E5326" s="123" t="n">
        <x:v>1</x:v>
      </x:c>
      <x:c r="F5326" s="122" t="str">
        <x:v>Joueur</x:v>
      </x:c>
      <x:c r="G5326" s="122" t="str">
        <x:v>J’accepte le duel borné.</x:v>
      </x:c>
      <x:c r="H5326" s="122" t="str">
        <x:v>Regarder la personne ou l’appui concerné ; intention, pas résultat.</x:v>
      </x:c>
      <x:c r="I5326" s="122" t="str">
        <x:v>Branche visitée réellement ; retour engagé conservé ; lecture des seuls signes observables. Tout don exige une offre réelle et un propriétaire libre de refuser.</x:v>
      </x:c>
      <x:c r="J5326" s="122" t="str">
        <x:v>Warp historique</x:v>
      </x:c>
      <x:c r="K5326" s="125" t="n">
        <x:v>4</x:v>
      </x:c>
    </x:row>
    <x:row r="5327" ht="74" customHeight="1">
      <x:c r="A5327" s="126" t="str">
        <x:v>D6-C-WARP-M08-REPONSE-A-01</x:v>
      </x:c>
      <x:c r="B5327" s="127" t="str">
        <x:v>D6-C-WARP-M08</x:v>
      </x:c>
      <x:c r="C5327" s="127" t="str">
        <x:v>REPONSE</x:v>
      </x:c>
      <x:c r="D5327" s="127" t="str">
        <x:v>A</x:v>
      </x:c>
      <x:c r="E5327" s="128" t="n">
        <x:v>1</x:v>
      </x:c>
      <x:c r="F5327" s="127" t="str">
        <x:v>Combattant de la cour</x:v>
      </x:c>
      <x:c r="G5327" s="127" t="str">
        <x:v>La cour est libre. Quand l’un cède et se retire, l’autre s’arrête.</x:v>
      </x:c>
      <x:c r="H5327" s="127" t="str">
        <x:v>Réponse au choix retenu ; les autres réponses ne sont pas jouées.</x:v>
      </x:c>
      <x:c r="I5327" s="127" t="str">
        <x:v>Branche visitée réellement ; retour engagé conservé ; lecture des seuls signes observables. Tout don exige une offre réelle et un propriétaire libre de refuser.</x:v>
      </x:c>
      <x:c r="J5327" s="127" t="str">
        <x:v>Warp historique</x:v>
      </x:c>
      <x:c r="K5327" s="130" t="n">
        <x:v>12</x:v>
      </x:c>
    </x:row>
    <x:row r="5328" ht="59" customHeight="1">
      <x:c r="A5328" s="121" t="str">
        <x:v>D6-C-WARP-M08-CHOIX-B-01</x:v>
      </x:c>
      <x:c r="B5328" s="122" t="str">
        <x:v>D6-C-WARP-M08</x:v>
      </x:c>
      <x:c r="C5328" s="122" t="str">
        <x:v>CHOIX</x:v>
      </x:c>
      <x:c r="D5328" s="122" t="str">
        <x:v>B</x:v>
      </x:c>
      <x:c r="E5328" s="123" t="n">
        <x:v>1</x:v>
      </x:c>
      <x:c r="F5328" s="122" t="str">
        <x:v>Joueur</x:v>
      </x:c>
      <x:c r="G5328" s="122" t="str">
        <x:v>Je montre la proie et je contourne.</x:v>
      </x:c>
      <x:c r="H5328" s="122" t="str">
        <x:v>Regarder la personne ou l’appui concerné ; intention, pas résultat.</x:v>
      </x:c>
      <x:c r="I5328" s="122" t="str">
        <x:v>Lire les conditions V5 ; aucun objet ou PNJ supposé présent. Refuser ou différer suspend l’objectif au lieu de le déclarer réussi.</x:v>
      </x:c>
      <x:c r="J5328" s="122" t="str">
        <x:v>Warp historique</x:v>
      </x:c>
      <x:c r="K5328" s="125" t="n">
        <x:v>7</x:v>
      </x:c>
    </x:row>
    <x:row r="5329" ht="59" customHeight="1">
      <x:c r="A5329" s="126" t="str">
        <x:v>D6-C-WARP-M08-REPONSE-B-01</x:v>
      </x:c>
      <x:c r="B5329" s="127" t="str">
        <x:v>D6-C-WARP-M08</x:v>
      </x:c>
      <x:c r="C5329" s="127" t="str">
        <x:v>REPONSE</x:v>
      </x:c>
      <x:c r="D5329" s="127" t="str">
        <x:v>B</x:v>
      </x:c>
      <x:c r="E5329" s="128" t="n">
        <x:v>1</x:v>
      </x:c>
      <x:c r="F5329" s="127" t="str">
        <x:v>Combattant de la cour</x:v>
      </x:c>
      <x:c r="G5329" s="127" t="str">
        <x:v>Tu la regardes encore. Prends le toit ; je garde ma porte.</x:v>
      </x:c>
      <x:c r="H5329" s="127" t="str">
        <x:v>Réponse au choix retenu ; les autres réponses ne sont pas jouées.</x:v>
      </x:c>
      <x:c r="I5329" s="127" t="str">
        <x:v>Lire les conditions V5 ; aucun objet ou PNJ supposé présent. Refuser ou différer suspend l’objectif au lieu de le déclarer réussi.</x:v>
      </x:c>
      <x:c r="J5329" s="127" t="str">
        <x:v>Warp historique</x:v>
      </x:c>
      <x:c r="K5329" s="130" t="n">
        <x:v>12</x:v>
      </x:c>
    </x:row>
    <x:row r="5330" ht="254" customHeight="1">
      <x:c r="A5330" s="121" t="str">
        <x:v>D6-C-WARP-M09-OUV---01</x:v>
      </x:c>
      <x:c r="B5330" s="122" t="str">
        <x:v>D6-C-WARP-M09</x:v>
      </x:c>
      <x:c r="C5330" s="122" t="str">
        <x:v>OUV</x:v>
      </x:c>
      <x:c r="D5330" s="122" t="str">
        <x:v>-</x:v>
      </x:c>
      <x:c r="E5330" s="123" t="n">
        <x:v>1</x:v>
      </x:c>
      <x:c r="F5330" s="122" t="str">
        <x:v>Fondeur de la terrasse</x:v>
      </x:c>
      <x:c r="G5330" s="122" t="str">
        <x:v>Cette petite pièce porte ma marque. Je décide à qui je la donne.</x:v>
      </x:c>
      <x:c r="H5330" s="122" t="str">
        <x:v>Le locuteur regarde le geste et s’adresse à son groupe ; le chasseur montre une direction à distance.</x:v>
      </x:c>
      <x:c r="I5330"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330" s="122" t="str">
        <x:v>Warp historique</x:v>
      </x:c>
      <x:c r="K5330" s="125" t="n">
        <x:v>13</x:v>
      </x:c>
    </x:row>
    <x:row r="5331" ht="74" customHeight="1">
      <x:c r="A5331" s="126" t="str">
        <x:v>D6-C-WARP-M09-SUCCES---01</x:v>
      </x:c>
      <x:c r="B5331" s="127" t="str">
        <x:v>D6-C-WARP-M09</x:v>
      </x:c>
      <x:c r="C5331" s="127" t="str">
        <x:v>SUCCES</x:v>
      </x:c>
      <x:c r="D5331" s="127" t="str">
        <x:v>-</x:v>
      </x:c>
      <x:c r="E5331" s="128" t="n">
        <x:v>1</x:v>
      </x:c>
      <x:c r="F5331" s="127" t="str">
        <x:v>Fondeur de la terrasse</x:v>
      </x:c>
      <x:c r="G5331" s="127" t="str">
        <x:v>Ton examen est terminé. Le toit est libre pour ton départ.</x:v>
      </x:c>
      <x:c r="H5331" s="127" t="str">
        <x:v>Le locuteur regarde le geste et s’adresse à son groupe ; le chasseur montre une direction à distance.</x:v>
      </x:c>
      <x:c r="I5331" s="127" t="str">
        <x:v>Résultat correspondant effectivement constaté ; remplace ou supprime la ligne si choix de refus/différé/observation. Ne jamais jouer une victoire non acquise.</x:v>
      </x:c>
      <x:c r="J5331" s="127" t="str">
        <x:v>Warp historique</x:v>
      </x:c>
      <x:c r="K5331" s="130" t="n">
        <x:v>11</x:v>
      </x:c>
    </x:row>
    <x:row r="5332" ht="44" customHeight="1">
      <x:c r="A5332" s="121" t="str">
        <x:v>D6-C-WARP-M09-ECHEC---01</x:v>
      </x:c>
      <x:c r="B5332" s="122" t="str">
        <x:v>D6-C-WARP-M09</x:v>
      </x:c>
      <x:c r="C5332" s="122" t="str">
        <x:v>ECHEC</x:v>
      </x:c>
      <x:c r="D5332" s="122" t="str">
        <x:v>-</x:v>
      </x:c>
      <x:c r="E5332" s="123" t="n">
        <x:v>1</x:v>
      </x:c>
      <x:c r="F5332" s="122" t="str">
        <x:v>Fondeur de la terrasse</x:v>
      </x:c>
      <x:c r="G5332" s="122" t="str">
        <x:v>Ce n’est pas la pièce que j’ai avancée. Laisse-la sur le banc.</x:v>
      </x:c>
      <x:c r="H5332" s="122" t="str">
        <x:v>Retrait de l’appui dangereux ou suspension du geste ; aucun reset de l’état.</x:v>
      </x:c>
      <x:c r="I5332" s="122" t="str">
        <x:v>Échec ou blocage correspondant effectivement observé ; les dégâts, objets et positions persistent.</x:v>
      </x:c>
      <x:c r="J5332" s="122" t="str">
        <x:v>Warp historique</x:v>
      </x:c>
      <x:c r="K5332" s="125" t="n">
        <x:v>12</x:v>
      </x:c>
    </x:row>
    <x:row r="5333" ht="44" customHeight="1">
      <x:c r="A5333" s="126" t="str">
        <x:v>D6-C-WARP-M09-REPRISE---01</x:v>
      </x:c>
      <x:c r="B5333" s="127" t="str">
        <x:v>D6-C-WARP-M09</x:v>
      </x:c>
      <x:c r="C5333" s="127" t="str">
        <x:v>REPRISE</x:v>
      </x:c>
      <x:c r="D5333" s="127" t="str">
        <x:v>-</x:v>
      </x:c>
      <x:c r="E5333" s="128" t="n">
        <x:v>1</x:v>
      </x:c>
      <x:c r="F5333" s="127" t="str">
        <x:v>Fondeur de la terrasse</x:v>
      </x:c>
      <x:c r="G5333" s="127" t="str">
        <x:v>La marque est encore visible. Reprends ton examen sans déplacer les autres objets.</x:v>
      </x:c>
      <x:c r="H5333" s="127" t="str">
        <x:v>Regard sur le dernier repère conservé ; attendre la main du joueur.</x:v>
      </x:c>
      <x:c r="I5333" s="127" t="str">
        <x:v>Réinteraction volontaire après interruption ; état de l’action conservé.</x:v>
      </x:c>
      <x:c r="J5333" s="127" t="str">
        <x:v>Warp historique</x:v>
      </x:c>
      <x:c r="K5333" s="130" t="n">
        <x:v>13</x:v>
      </x:c>
    </x:row>
    <x:row r="5334" ht="74" customHeight="1">
      <x:c r="A5334" s="121" t="str">
        <x:v>D6-C-WARP-M09-CHOIX-A-01</x:v>
      </x:c>
      <x:c r="B5334" s="122" t="str">
        <x:v>D6-C-WARP-M09</x:v>
      </x:c>
      <x:c r="C5334" s="122" t="str">
        <x:v>CHOIX</x:v>
      </x:c>
      <x:c r="D5334" s="122" t="str">
        <x:v>A</x:v>
      </x:c>
      <x:c r="E5334" s="123" t="n">
        <x:v>1</x:v>
      </x:c>
      <x:c r="F5334" s="122" t="str">
        <x:v>Joueur</x:v>
      </x:c>
      <x:c r="G5334" s="122" t="str">
        <x:v>J’accepte le don proposé.</x:v>
      </x:c>
      <x:c r="H5334" s="122" t="str">
        <x:v>Regarder la personne ou l’appui concerné ; intention, pas résultat.</x:v>
      </x:c>
      <x:c r="I5334" s="122" t="str">
        <x:v>Branche visitée réellement ; retour engagé conservé ; lecture des seuls signes observables. Tout don exige une offre réelle et un propriétaire libre de refuser.</x:v>
      </x:c>
      <x:c r="J5334" s="122" t="str">
        <x:v>Warp historique</x:v>
      </x:c>
      <x:c r="K5334" s="125" t="n">
        <x:v>4</x:v>
      </x:c>
    </x:row>
    <x:row r="5335" ht="74" customHeight="1">
      <x:c r="A5335" s="126" t="str">
        <x:v>D6-C-WARP-M09-REPONSE-A-01</x:v>
      </x:c>
      <x:c r="B5335" s="127" t="str">
        <x:v>D6-C-WARP-M09</x:v>
      </x:c>
      <x:c r="C5335" s="127" t="str">
        <x:v>REPONSE</x:v>
      </x:c>
      <x:c r="D5335" s="127" t="str">
        <x:v>A</x:v>
      </x:c>
      <x:c r="E5335" s="128" t="n">
        <x:v>1</x:v>
      </x:c>
      <x:c r="F5335" s="127" t="str">
        <x:v>Fondeur de la terrasse</x:v>
      </x:c>
      <x:c r="G5335" s="127" t="str">
        <x:v>Prends celle que je pose devant toi. Les autres restent à l’atelier.</x:v>
      </x:c>
      <x:c r="H5335" s="127" t="str">
        <x:v>Réponse au choix retenu ; les autres réponses ne sont pas jouées.</x:v>
      </x:c>
      <x:c r="I5335" s="127" t="str">
        <x:v>Branche visitée réellement ; retour engagé conservé ; lecture des seuls signes observables. Tout don exige une offre réelle et un propriétaire libre de refuser.</x:v>
      </x:c>
      <x:c r="J5335" s="127" t="str">
        <x:v>Warp historique</x:v>
      </x:c>
      <x:c r="K5335" s="130" t="n">
        <x:v>12</x:v>
      </x:c>
    </x:row>
    <x:row r="5336" ht="59" customHeight="1">
      <x:c r="A5336" s="121" t="str">
        <x:v>D6-C-WARP-M09-CHOIX-B-01</x:v>
      </x:c>
      <x:c r="B5336" s="122" t="str">
        <x:v>D6-C-WARP-M09</x:v>
      </x:c>
      <x:c r="C5336" s="122" t="str">
        <x:v>CHOIX</x:v>
      </x:c>
      <x:c r="D5336" s="122" t="str">
        <x:v>B</x:v>
      </x:c>
      <x:c r="E5336" s="123" t="n">
        <x:v>1</x:v>
      </x:c>
      <x:c r="F5336" s="122" t="str">
        <x:v>Joueur</x:v>
      </x:c>
      <x:c r="G5336" s="122" t="str">
        <x:v>Je garde seulement un relevé.</x:v>
      </x:c>
      <x:c r="H5336" s="122" t="str">
        <x:v>Regarder la personne ou l’appui concerné ; intention, pas résultat.</x:v>
      </x:c>
      <x:c r="I5336" s="122" t="str">
        <x:v>Lire les conditions V5 ; aucun objet ou PNJ supposé présent. Refuser ou différer suspend l’objectif au lieu de le déclarer réussi.</x:v>
      </x:c>
      <x:c r="J5336" s="122" t="str">
        <x:v>Warp historique</x:v>
      </x:c>
      <x:c r="K5336" s="125" t="n">
        <x:v>5</x:v>
      </x:c>
    </x:row>
    <x:row r="5337" ht="59" customHeight="1">
      <x:c r="A5337" s="126" t="str">
        <x:v>D6-C-WARP-M09-REPONSE-B-01</x:v>
      </x:c>
      <x:c r="B5337" s="127" t="str">
        <x:v>D6-C-WARP-M09</x:v>
      </x:c>
      <x:c r="C5337" s="127" t="str">
        <x:v>REPONSE</x:v>
      </x:c>
      <x:c r="D5337" s="127" t="str">
        <x:v>B</x:v>
      </x:c>
      <x:c r="E5337" s="128" t="n">
        <x:v>1</x:v>
      </x:c>
      <x:c r="F5337" s="127" t="str">
        <x:v>Fondeur de la terrasse</x:v>
      </x:c>
      <x:c r="G5337" s="127" t="str">
        <x:v>Tu regardes sa forme. Je peux la laisser visible le temps de ton examen.</x:v>
      </x:c>
      <x:c r="H5337" s="127" t="str">
        <x:v>Réponse au choix retenu ; les autres réponses ne sont pas jouées.</x:v>
      </x:c>
      <x:c r="I5337" s="127" t="str">
        <x:v>Lire les conditions V5 ; aucun objet ou PNJ supposé présent. Refuser ou différer suspend l’objectif au lieu de le déclarer réussi.</x:v>
      </x:c>
      <x:c r="J5337" s="127" t="str">
        <x:v>Warp historique</x:v>
      </x:c>
      <x:c r="K5337" s="130" t="n">
        <x:v>14</x:v>
      </x:c>
    </x:row>
    <x:row r="5338" ht="44" customHeight="1">
      <x:c r="A5338" s="121" t="str">
        <x:v>D6-C-WARP-M09-VARIANTE---01</x:v>
      </x:c>
      <x:c r="B5338" s="122" t="str">
        <x:v>D6-C-WARP-M09</x:v>
      </x:c>
      <x:c r="C5338" s="122" t="str">
        <x:v>VARIANTE</x:v>
      </x:c>
      <x:c r="D5338" s="122" t="str">
        <x:v>-</x:v>
      </x:c>
      <x:c r="E5338" s="123" t="n">
        <x:v>1</x:v>
      </x:c>
      <x:c r="F5338" s="122" t="str">
        <x:v>Fondeur de la terrasse</x:v>
      </x:c>
      <x:c r="G5338" s="122" t="str">
        <x:v>Je la garde. Tu peux regarder sa marque depuis le bord du banc.</x:v>
      </x:c>
      <x:c r="H5338" s="122" t="str">
        <x:v>Réaction brève après constat réel ; remplace la ligne par défaut si elle en contredit le sens.</x:v>
      </x:c>
      <x:c r="I5338" s="122" t="str">
        <x:v>Priorité 1 : pas de don autorisé ; choix A indisponible</x:v>
      </x:c>
      <x:c r="J5338" s="122" t="str">
        <x:v>Warp historique</x:v>
      </x:c>
      <x:c r="K5338" s="125" t="n">
        <x:v>13</x:v>
      </x:c>
    </x:row>
    <x:row r="5339" ht="254" customHeight="1">
      <x:c r="A5339" s="126" t="str">
        <x:v>D6-C-WARP-M10-OUV---01</x:v>
      </x:c>
      <x:c r="B5339" s="127" t="str">
        <x:v>D6-C-WARP-M10</x:v>
      </x:c>
      <x:c r="C5339" s="127" t="str">
        <x:v>OUV</x:v>
      </x:c>
      <x:c r="D5339" s="127" t="str">
        <x:v>-</x:v>
      </x:c>
      <x:c r="E5339" s="128" t="n">
        <x:v>1</x:v>
      </x:c>
      <x:c r="F5339" s="127" t="str">
        <x:v>Guetteur du col</x:v>
      </x:c>
      <x:c r="G5339" s="127" t="str">
        <x:v>La tour change de signal. Le convoi doit attendre derrière le rocher.</x:v>
      </x:c>
      <x:c r="H5339" s="127" t="str">
        <x:v>Le locuteur regarde le geste et s’adresse à son groupe ; le chasseur montre une direction à distance.</x:v>
      </x:c>
      <x:c r="I5339"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339" s="127" t="str">
        <x:v>Warp historique</x:v>
      </x:c>
      <x:c r="K5339" s="130" t="n">
        <x:v>12</x:v>
      </x:c>
    </x:row>
    <x:row r="5340" ht="74" customHeight="1">
      <x:c r="A5340" s="121" t="str">
        <x:v>D6-C-WARP-M10-SUCCES---01</x:v>
      </x:c>
      <x:c r="B5340" s="122" t="str">
        <x:v>D6-C-WARP-M10</x:v>
      </x:c>
      <x:c r="C5340" s="122" t="str">
        <x:v>SUCCES</x:v>
      </x:c>
      <x:c r="D5340" s="122" t="str">
        <x:v>-</x:v>
      </x:c>
      <x:c r="E5340" s="123" t="n">
        <x:v>1</x:v>
      </x:c>
      <x:c r="F5340" s="122" t="str">
        <x:v>Guetteur du col</x:v>
      </x:c>
      <x:c r="G5340" s="122" t="str">
        <x:v>Le convoi a rejoint le passage sûr. Nous voyons d’où venait le mouvement.</x:v>
      </x:c>
      <x:c r="H5340" s="122" t="str">
        <x:v>Le locuteur regarde le geste et s’adresse à son groupe ; le chasseur montre une direction à distance.</x:v>
      </x:c>
      <x:c r="I5340" s="122" t="str">
        <x:v>Résultat correspondant effectivement constaté ; remplace ou supprime la ligne si choix de refus/différé/observation. Ne jamais jouer une victoire non acquise.</x:v>
      </x:c>
      <x:c r="J5340" s="122" t="str">
        <x:v>Warp historique</x:v>
      </x:c>
      <x:c r="K5340" s="125" t="n">
        <x:v>13</x:v>
      </x:c>
    </x:row>
    <x:row r="5341" ht="44" customHeight="1">
      <x:c r="A5341" s="126" t="str">
        <x:v>D6-C-WARP-M10-ECHEC---01</x:v>
      </x:c>
      <x:c r="B5341" s="127" t="str">
        <x:v>D6-C-WARP-M10</x:v>
      </x:c>
      <x:c r="C5341" s="127" t="str">
        <x:v>ECHEC</x:v>
      </x:c>
      <x:c r="D5341" s="127" t="str">
        <x:v>-</x:v>
      </x:c>
      <x:c r="E5341" s="128" t="n">
        <x:v>1</x:v>
      </x:c>
      <x:c r="F5341" s="127" t="str">
        <x:v>Guetteur du col</x:v>
      </x:c>
      <x:c r="G5341" s="127" t="str">
        <x:v>Le signal est masqué. Restez où la tour peut encore vous voir.</x:v>
      </x:c>
      <x:c r="H5341" s="127" t="str">
        <x:v>Retrait de l’appui dangereux ou suspension du geste ; aucun reset de l’état.</x:v>
      </x:c>
      <x:c r="I5341" s="127" t="str">
        <x:v>Échec ou blocage correspondant effectivement observé ; les dégâts, objets et positions persistent.</x:v>
      </x:c>
      <x:c r="J5341" s="127" t="str">
        <x:v>Warp historique</x:v>
      </x:c>
      <x:c r="K5341" s="130" t="n">
        <x:v>12</x:v>
      </x:c>
    </x:row>
    <x:row r="5342" ht="44" customHeight="1">
      <x:c r="A5342" s="121" t="str">
        <x:v>D6-C-WARP-M10-REPRISE---01</x:v>
      </x:c>
      <x:c r="B5342" s="122" t="str">
        <x:v>D6-C-WARP-M10</x:v>
      </x:c>
      <x:c r="C5342" s="122" t="str">
        <x:v>REPRISE</x:v>
      </x:c>
      <x:c r="D5342" s="122" t="str">
        <x:v>-</x:v>
      </x:c>
      <x:c r="E5342" s="123" t="n">
        <x:v>1</x:v>
      </x:c>
      <x:c r="F5342" s="122" t="str">
        <x:v>Guetteur du col</x:v>
      </x:c>
      <x:c r="G5342" s="122" t="str">
        <x:v>La lumière revient. Le premier groupe attend toujours au rocher.</x:v>
      </x:c>
      <x:c r="H5342" s="122" t="str">
        <x:v>Regard sur le dernier repère conservé ; attendre la main du joueur.</x:v>
      </x:c>
      <x:c r="I5342" s="122" t="str">
        <x:v>Réinteraction volontaire après interruption ; état de l’action conservé.</x:v>
      </x:c>
      <x:c r="J5342" s="122" t="str">
        <x:v>Warp historique</x:v>
      </x:c>
      <x:c r="K5342" s="125" t="n">
        <x:v>10</x:v>
      </x:c>
    </x:row>
    <x:row r="5343" ht="74" customHeight="1">
      <x:c r="A5343" s="126" t="str">
        <x:v>D6-C-WARP-M10-CHOIX-A-01</x:v>
      </x:c>
      <x:c r="B5343" s="127" t="str">
        <x:v>D6-C-WARP-M10</x:v>
      </x:c>
      <x:c r="C5343" s="127" t="str">
        <x:v>CHOIX</x:v>
      </x:c>
      <x:c r="D5343" s="127" t="str">
        <x:v>A</x:v>
      </x:c>
      <x:c r="E5343" s="128" t="n">
        <x:v>1</x:v>
      </x:c>
      <x:c r="F5343" s="127" t="str">
        <x:v>Joueur</x:v>
      </x:c>
      <x:c r="G5343" s="127" t="str">
        <x:v>Je reste à distance des convois.</x:v>
      </x:c>
      <x:c r="H5343" s="127" t="str">
        <x:v>Regarder la personne ou l’appui concerné ; intention, pas résultat.</x:v>
      </x:c>
      <x:c r="I5343" s="127" t="str">
        <x:v>Branche visitée réellement ; retour engagé conservé ; lecture des seuls signes observables. Tout don exige une offre réelle et un propriétaire libre de refuser.</x:v>
      </x:c>
      <x:c r="J5343" s="127" t="str">
        <x:v>Warp historique</x:v>
      </x:c>
      <x:c r="K5343" s="130" t="n">
        <x:v>6</x:v>
      </x:c>
    </x:row>
    <x:row r="5344" ht="74" customHeight="1">
      <x:c r="A5344" s="121" t="str">
        <x:v>D6-C-WARP-M10-REPONSE-A-01</x:v>
      </x:c>
      <x:c r="B5344" s="122" t="str">
        <x:v>D6-C-WARP-M10</x:v>
      </x:c>
      <x:c r="C5344" s="122" t="str">
        <x:v>REPONSE</x:v>
      </x:c>
      <x:c r="D5344" s="122" t="str">
        <x:v>A</x:v>
      </x:c>
      <x:c r="E5344" s="123" t="n">
        <x:v>1</x:v>
      </x:c>
      <x:c r="F5344" s="122" t="str">
        <x:v>Guetteur du col</x:v>
      </x:c>
      <x:c r="G5344" s="122" t="str">
        <x:v>La silhouette prend les hauteurs. Gardez les charges sur notre route.</x:v>
      </x:c>
      <x:c r="H5344" s="122" t="str">
        <x:v>Réponse au choix retenu ; les autres réponses ne sont pas jouées.</x:v>
      </x:c>
      <x:c r="I5344" s="122" t="str">
        <x:v>Branche visitée réellement ; retour engagé conservé ; lecture des seuls signes observables. Tout don exige une offre réelle et un propriétaire libre de refuser.</x:v>
      </x:c>
      <x:c r="J5344" s="122" t="str">
        <x:v>Warp historique</x:v>
      </x:c>
      <x:c r="K5344" s="125" t="n">
        <x:v>11</x:v>
      </x:c>
    </x:row>
    <x:row r="5345" ht="59" customHeight="1">
      <x:c r="A5345" s="126" t="str">
        <x:v>D6-C-WARP-M10-CHOIX-B-01</x:v>
      </x:c>
      <x:c r="B5345" s="127" t="str">
        <x:v>D6-C-WARP-M10</x:v>
      </x:c>
      <x:c r="C5345" s="127" t="str">
        <x:v>CHOIX</x:v>
      </x:c>
      <x:c r="D5345" s="127" t="str">
        <x:v>B</x:v>
      </x:c>
      <x:c r="E5345" s="128" t="n">
        <x:v>1</x:v>
      </x:c>
      <x:c r="F5345" s="127" t="str">
        <x:v>Joueur</x:v>
      </x:c>
      <x:c r="G5345" s="127" t="str">
        <x:v>Je signale la proie par un geste.</x:v>
      </x:c>
      <x:c r="H5345" s="127" t="str">
        <x:v>Regarder la personne ou l’appui concerné ; intention, pas résultat.</x:v>
      </x:c>
      <x:c r="I5345" s="127" t="str">
        <x:v>Lire les conditions V5 ; aucun objet ou PNJ supposé présent. Refuser ou différer suspend l’objectif au lieu de le déclarer réussi.</x:v>
      </x:c>
      <x:c r="J5345" s="127" t="str">
        <x:v>Warp historique</x:v>
      </x:c>
      <x:c r="K5345" s="130" t="n">
        <x:v>7</x:v>
      </x:c>
    </x:row>
    <x:row r="5346" ht="59" customHeight="1">
      <x:c r="A5346" s="121" t="str">
        <x:v>D6-C-WARP-M10-REPONSE-B-01</x:v>
      </x:c>
      <x:c r="B5346" s="122" t="str">
        <x:v>D6-C-WARP-M10</x:v>
      </x:c>
      <x:c r="C5346" s="122" t="str">
        <x:v>REPONSE</x:v>
      </x:c>
      <x:c r="D5346" s="122" t="str">
        <x:v>B</x:v>
      </x:c>
      <x:c r="E5346" s="123" t="n">
        <x:v>1</x:v>
      </x:c>
      <x:c r="F5346" s="122" t="str">
        <x:v>Guetteur du col</x:v>
      </x:c>
      <x:c r="G5346" s="122" t="str">
        <x:v>Il montre le défilé. Regardez les pierres derrière le dernier porteur.</x:v>
      </x:c>
      <x:c r="H5346" s="122" t="str">
        <x:v>Réponse au choix retenu ; les autres réponses ne sont pas jouées.</x:v>
      </x:c>
      <x:c r="I5346" s="122" t="str">
        <x:v>Lire les conditions V5 ; aucun objet ou PNJ supposé présent. Refuser ou différer suspend l’objectif au lieu de le déclarer réussi.</x:v>
      </x:c>
      <x:c r="J5346" s="122" t="str">
        <x:v>Warp historique</x:v>
      </x:c>
      <x:c r="K5346" s="125" t="n">
        <x:v>11</x:v>
      </x:c>
    </x:row>
    <x:row r="5347" ht="254" customHeight="1">
      <x:c r="A5347" s="126" t="str">
        <x:v>D6-C-WARP-M11-OUV---01</x:v>
      </x:c>
      <x:c r="B5347" s="127" t="str">
        <x:v>D6-C-WARP-M11</x:v>
      </x:c>
      <x:c r="C5347" s="127" t="str">
        <x:v>OUV</x:v>
      </x:c>
      <x:c r="D5347" s="127" t="str">
        <x:v>-</x:v>
      </x:c>
      <x:c r="E5347" s="128" t="n">
        <x:v>1</x:v>
      </x:c>
      <x:c r="F5347" s="127" t="str">
        <x:v>Joueur</x:v>
      </x:c>
      <x:c r="G5347" s="127" t="str">
        <x:v>Les passages se croisent ici. Je choisis un terrain où cette chasse pourra réellement se tenir.</x:v>
      </x:c>
      <x:c r="H5347" s="127" t="str">
        <x:v>Regard vers le repère nommé ; bref arrêt de la pensée pendant le mouvement.</x:v>
      </x:c>
      <x:c r="I5347"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347" s="127" t="str">
        <x:v>Warp historique</x:v>
      </x:c>
      <x:c r="K5347" s="130" t="n">
        <x:v>16</x:v>
      </x:c>
    </x:row>
    <x:row r="5348" ht="74" customHeight="1">
      <x:c r="A5348" s="121" t="str">
        <x:v>D6-C-WARP-M11-SUCCES---01</x:v>
      </x:c>
      <x:c r="B5348" s="122" t="str">
        <x:v>D6-C-WARP-M11</x:v>
      </x:c>
      <x:c r="C5348" s="122" t="str">
        <x:v>SUCCES</x:v>
      </x:c>
      <x:c r="D5348" s="122" t="str">
        <x:v>-</x:v>
      </x:c>
      <x:c r="E5348" s="123" t="n">
        <x:v>1</x:v>
      </x:c>
      <x:c r="F5348" s="122" t="str">
        <x:v>Joueur</x:v>
      </x:c>
      <x:c r="G5348" s="122" t="str">
        <x:v>Le défilé est derrière moi. Je garde les traces de cette chasse dans son contenant.</x:v>
      </x:c>
      <x:c r="H5348" s="122" t="str">
        <x:v>Regard vers le repère nommé ; bref arrêt de la pensée pendant le mouvement.</x:v>
      </x:c>
      <x:c r="I5348" s="122" t="str">
        <x:v>Résultat correspondant effectivement constaté ; remplace ou supprime la ligne si choix de refus/différé/observation. Ne jamais jouer une victoire non acquise.</x:v>
      </x:c>
      <x:c r="J5348" s="122" t="str">
        <x:v>Warp historique</x:v>
      </x:c>
      <x:c r="K5348" s="125" t="n">
        <x:v>15</x:v>
      </x:c>
    </x:row>
    <x:row r="5349" ht="44" customHeight="1">
      <x:c r="A5349" s="126" t="str">
        <x:v>D6-C-WARP-M11-ECHEC---01</x:v>
      </x:c>
      <x:c r="B5349" s="127" t="str">
        <x:v>D6-C-WARP-M11</x:v>
      </x:c>
      <x:c r="C5349" s="127" t="str">
        <x:v>ECHEC</x:v>
      </x:c>
      <x:c r="D5349" s="127" t="str">
        <x:v>-</x:v>
      </x:c>
      <x:c r="E5349" s="128" t="n">
        <x:v>1</x:v>
      </x:c>
      <x:c r="F5349" s="127" t="str">
        <x:v>Joueur</x:v>
      </x:c>
      <x:c r="G5349" s="127" t="str">
        <x:v>Le passage se remplit. Je quitte cet angle et je conserve mon repli.</x:v>
      </x:c>
      <x:c r="H5349" s="127" t="str">
        <x:v>Retrait de l’appui dangereux ou suspension du geste ; aucun reset de l’état.</x:v>
      </x:c>
      <x:c r="I5349" s="127" t="str">
        <x:v>Échec ou blocage correspondant effectivement observé ; les dégâts, objets et positions persistent.</x:v>
      </x:c>
      <x:c r="J5349" s="127" t="str">
        <x:v>Warp historique</x:v>
      </x:c>
      <x:c r="K5349" s="130" t="n">
        <x:v>13</x:v>
      </x:c>
    </x:row>
    <x:row r="5350" ht="44" customHeight="1">
      <x:c r="A5350" s="121" t="str">
        <x:v>D6-C-WARP-M11-REPRISE---01</x:v>
      </x:c>
      <x:c r="B5350" s="122" t="str">
        <x:v>D6-C-WARP-M11</x:v>
      </x:c>
      <x:c r="C5350" s="122" t="str">
        <x:v>REPRISE</x:v>
      </x:c>
      <x:c r="D5350" s="122" t="str">
        <x:v>-</x:v>
      </x:c>
      <x:c r="E5350" s="123" t="n">
        <x:v>1</x:v>
      </x:c>
      <x:c r="F5350" s="122" t="str">
        <x:v>Joueur</x:v>
      </x:c>
      <x:c r="G5350" s="122" t="str">
        <x:v>Le terrain modifié est encore là. Je retrouve ma cible à partir de ses traces.</x:v>
      </x:c>
      <x:c r="H5350" s="122" t="str">
        <x:v>Regard sur le dernier repère conservé ; attendre la main du joueur.</x:v>
      </x:c>
      <x:c r="I5350" s="122" t="str">
        <x:v>Réinteraction volontaire après interruption ; état de l’action conservé.</x:v>
      </x:c>
      <x:c r="J5350" s="122" t="str">
        <x:v>Warp historique</x:v>
      </x:c>
      <x:c r="K5350" s="125" t="n">
        <x:v>15</x:v>
      </x:c>
    </x:row>
    <x:row r="5351" ht="74" customHeight="1">
      <x:c r="A5351" s="126" t="str">
        <x:v>D6-C-WARP-M11-CHOIX-A-01</x:v>
      </x:c>
      <x:c r="B5351" s="127" t="str">
        <x:v>D6-C-WARP-M11</x:v>
      </x:c>
      <x:c r="C5351" s="127" t="str">
        <x:v>CHOIX</x:v>
      </x:c>
      <x:c r="D5351" s="127" t="str">
        <x:v>A</x:v>
      </x:c>
      <x:c r="E5351" s="128" t="n">
        <x:v>1</x:v>
      </x:c>
      <x:c r="F5351" s="127" t="str">
        <x:v>Joueur</x:v>
      </x:c>
      <x:c r="G5351" s="127" t="str">
        <x:v>J’attends que le passage soit vide.</x:v>
      </x:c>
      <x:c r="H5351" s="127" t="str">
        <x:v>Regarder la personne ou l’appui concerné ; intention, pas résultat.</x:v>
      </x:c>
      <x:c r="I5351" s="127" t="str">
        <x:v>Branche visitée réellement ; retour engagé conservé ; lecture des seuls signes observables. Tout don exige une offre réelle et un propriétaire libre de refuser.</x:v>
      </x:c>
      <x:c r="J5351" s="127" t="str">
        <x:v>Warp historique</x:v>
      </x:c>
      <x:c r="K5351" s="130" t="n">
        <x:v>6</x:v>
      </x:c>
    </x:row>
    <x:row r="5352" ht="74" customHeight="1">
      <x:c r="A5352" s="121" t="str">
        <x:v>D6-C-WARP-M11-REPONSE-A-01</x:v>
      </x:c>
      <x:c r="B5352" s="122" t="str">
        <x:v>D6-C-WARP-M11</x:v>
      </x:c>
      <x:c r="C5352" s="122" t="str">
        <x:v>REPONSE</x:v>
      </x:c>
      <x:c r="D5352" s="122" t="str">
        <x:v>A</x:v>
      </x:c>
      <x:c r="E5352" s="123" t="n">
        <x:v>1</x:v>
      </x:c>
      <x:c r="F5352" s="122" t="str">
        <x:v>Joueur</x:v>
      </x:c>
      <x:c r="G5352" s="122" t="str">
        <x:v>Je laisse les porteurs dépasser le dernier rocher.</x:v>
      </x:c>
      <x:c r="H5352" s="122" t="str">
        <x:v>Réponse au choix retenu ; les autres réponses ne sont pas jouées.</x:v>
      </x:c>
      <x:c r="I5352" s="122" t="str">
        <x:v>Branche visitée réellement ; retour engagé conservé ; lecture des seuls signes observables. Tout don exige une offre réelle et un propriétaire libre de refuser.</x:v>
      </x:c>
      <x:c r="J5352" s="122" t="str">
        <x:v>Warp historique</x:v>
      </x:c>
      <x:c r="K5352" s="125" t="n">
        <x:v>8</x:v>
      </x:c>
    </x:row>
    <x:row r="5353" ht="59" customHeight="1">
      <x:c r="A5353" s="126" t="str">
        <x:v>D6-C-WARP-M11-CHOIX-B-01</x:v>
      </x:c>
      <x:c r="B5353" s="127" t="str">
        <x:v>D6-C-WARP-M11</x:v>
      </x:c>
      <x:c r="C5353" s="127" t="str">
        <x:v>CHOIX</x:v>
      </x:c>
      <x:c r="D5353" s="127" t="str">
        <x:v>B</x:v>
      </x:c>
      <x:c r="E5353" s="128" t="n">
        <x:v>1</x:v>
      </x:c>
      <x:c r="F5353" s="127" t="str">
        <x:v>Joueur</x:v>
      </x:c>
      <x:c r="G5353" s="127" t="str">
        <x:v>Je déplace l’obstacle vers l’arène naturelle.</x:v>
      </x:c>
      <x:c r="H5353" s="127" t="str">
        <x:v>Regarder la personne ou l’appui concerné ; intention, pas résultat.</x:v>
      </x:c>
      <x:c r="I5353" s="127" t="str">
        <x:v>Lire les conditions V5 ; aucun objet ou PNJ supposé présent. Refuser ou différer suspend l’objectif au lieu de le déclarer réussi.</x:v>
      </x:c>
      <x:c r="J5353" s="127" t="str">
        <x:v>Warp historique</x:v>
      </x:c>
      <x:c r="K5353" s="130" t="n">
        <x:v>6</x:v>
      </x:c>
    </x:row>
    <x:row r="5354" ht="59" customHeight="1">
      <x:c r="A5354" s="121" t="str">
        <x:v>D6-C-WARP-M11-REPONSE-B-01</x:v>
      </x:c>
      <x:c r="B5354" s="122" t="str">
        <x:v>D6-C-WARP-M11</x:v>
      </x:c>
      <x:c r="C5354" s="122" t="str">
        <x:v>REPONSE</x:v>
      </x:c>
      <x:c r="D5354" s="122" t="str">
        <x:v>B</x:v>
      </x:c>
      <x:c r="E5354" s="123" t="n">
        <x:v>1</x:v>
      </x:c>
      <x:c r="F5354" s="122" t="str">
        <x:v>Joueur</x:v>
      </x:c>
      <x:c r="G5354" s="122" t="str">
        <x:v>Je regarde l’issue latérale avant de changer ce terrain.</x:v>
      </x:c>
      <x:c r="H5354" s="122" t="str">
        <x:v>Réponse au choix retenu ; les autres réponses ne sont pas jouées.</x:v>
      </x:c>
      <x:c r="I5354" s="122" t="str">
        <x:v>Lire les conditions V5 ; aucun objet ou PNJ supposé présent. Refuser ou différer suspend l’objectif au lieu de le déclarer réussi.</x:v>
      </x:c>
      <x:c r="J5354" s="122" t="str">
        <x:v>Warp historique</x:v>
      </x:c>
      <x:c r="K5354" s="125" t="n">
        <x:v>9</x:v>
      </x:c>
    </x:row>
    <x:row r="5355" ht="254" customHeight="1">
      <x:c r="A5355" s="126" t="str">
        <x:v>D6-C-WARP-M12-OUV---01</x:v>
      </x:c>
      <x:c r="B5355" s="127" t="str">
        <x:v>D6-C-WARP-M12</x:v>
      </x:c>
      <x:c r="C5355" s="127" t="str">
        <x:v>OUV</x:v>
      </x:c>
      <x:c r="D5355" s="127" t="str">
        <x:v>-</x:v>
      </x:c>
      <x:c r="E5355" s="128" t="n">
        <x:v>1</x:v>
      </x:c>
      <x:c r="F5355" s="127" t="str">
        <x:v>Porteuse auprès des blessés</x:v>
      </x:c>
      <x:c r="G5355" s="127" t="str">
        <x:v>Cette pierre bloque nos appuis. Nous n’avons pas la force de la déplacer ensemble.</x:v>
      </x:c>
      <x:c r="H5355" s="127" t="str">
        <x:v>Le locuteur regarde le geste et s’adresse à son groupe ; le chasseur montre une direction à distance.</x:v>
      </x:c>
      <x:c r="I5355"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355" s="127" t="str">
        <x:v>Warp historique</x:v>
      </x:c>
      <x:c r="K5355" s="130" t="n">
        <x:v>14</x:v>
      </x:c>
    </x:row>
    <x:row r="5356" ht="74" customHeight="1">
      <x:c r="A5356" s="121" t="str">
        <x:v>D6-C-WARP-M12-SUCCES---01</x:v>
      </x:c>
      <x:c r="B5356" s="122" t="str">
        <x:v>D6-C-WARP-M12</x:v>
      </x:c>
      <x:c r="C5356" s="122" t="str">
        <x:v>SUCCES</x:v>
      </x:c>
      <x:c r="D5356" s="122" t="str">
        <x:v>-</x:v>
      </x:c>
      <x:c r="E5356" s="123" t="n">
        <x:v>1</x:v>
      </x:c>
      <x:c r="F5356" s="122" t="str">
        <x:v>Porteuse auprès des blessés</x:v>
      </x:c>
      <x:c r="G5356" s="122" t="str">
        <x:v>Le passage est libre. Reprenons lentement avec les blessés.</x:v>
      </x:c>
      <x:c r="H5356" s="122" t="str">
        <x:v>Le locuteur regarde le geste et s’adresse à son groupe ; le chasseur montre une direction à distance.</x:v>
      </x:c>
      <x:c r="I5356" s="122" t="str">
        <x:v>Résultat correspondant effectivement constaté ; remplace ou supprime la ligne si choix de refus/différé/observation. Ne jamais jouer une victoire non acquise.</x:v>
      </x:c>
      <x:c r="J5356" s="122" t="str">
        <x:v>Warp historique</x:v>
      </x:c>
      <x:c r="K5356" s="125" t="n">
        <x:v>9</x:v>
      </x:c>
    </x:row>
    <x:row r="5357" ht="44" customHeight="1">
      <x:c r="A5357" s="126" t="str">
        <x:v>D6-C-WARP-M12-ECHEC---01</x:v>
      </x:c>
      <x:c r="B5357" s="127" t="str">
        <x:v>D6-C-WARP-M12</x:v>
      </x:c>
      <x:c r="C5357" s="127" t="str">
        <x:v>ECHEC</x:v>
      </x:c>
      <x:c r="D5357" s="127" t="str">
        <x:v>-</x:v>
      </x:c>
      <x:c r="E5357" s="128" t="n">
        <x:v>1</x:v>
      </x:c>
      <x:c r="F5357" s="127" t="str">
        <x:v>Porteuse auprès des blessés</x:v>
      </x:c>
      <x:c r="G5357" s="127" t="str">
        <x:v>La pierre glisse vers nous. Reculez derrière le couvert.</x:v>
      </x:c>
      <x:c r="H5357" s="127" t="str">
        <x:v>Retrait de l’appui dangereux ou suspension du geste ; aucun reset de l’état.</x:v>
      </x:c>
      <x:c r="I5357" s="127" t="str">
        <x:v>Échec ou blocage correspondant effectivement observé ; les dégâts, objets et positions persistent.</x:v>
      </x:c>
      <x:c r="J5357" s="127" t="str">
        <x:v>Warp historique</x:v>
      </x:c>
      <x:c r="K5357" s="130" t="n">
        <x:v>9</x:v>
      </x:c>
    </x:row>
    <x:row r="5358" ht="44" customHeight="1">
      <x:c r="A5358" s="121" t="str">
        <x:v>D6-C-WARP-M12-REPRISE---01</x:v>
      </x:c>
      <x:c r="B5358" s="122" t="str">
        <x:v>D6-C-WARP-M12</x:v>
      </x:c>
      <x:c r="C5358" s="122" t="str">
        <x:v>REPRISE</x:v>
      </x:c>
      <x:c r="D5358" s="122" t="str">
        <x:v>-</x:v>
      </x:c>
      <x:c r="E5358" s="123" t="n">
        <x:v>1</x:v>
      </x:c>
      <x:c r="F5358" s="122" t="str">
        <x:v>Porteuse auprès des blessés</x:v>
      </x:c>
      <x:c r="G5358" s="122" t="str">
        <x:v>La première charge est passée. La suivante attend encore à l’abri.</x:v>
      </x:c>
      <x:c r="H5358" s="122" t="str">
        <x:v>Regard sur le dernier repère conservé ; attendre la main du joueur.</x:v>
      </x:c>
      <x:c r="I5358" s="122" t="str">
        <x:v>Réinteraction volontaire après interruption ; état de l’action conservé.</x:v>
      </x:c>
      <x:c r="J5358" s="122" t="str">
        <x:v>Warp historique</x:v>
      </x:c>
      <x:c r="K5358" s="125" t="n">
        <x:v>11</x:v>
      </x:c>
    </x:row>
    <x:row r="5359" ht="74" customHeight="1">
      <x:c r="A5359" s="126" t="str">
        <x:v>D6-C-WARP-M12-CHOIX-A-01</x:v>
      </x:c>
      <x:c r="B5359" s="127" t="str">
        <x:v>D6-C-WARP-M12</x:v>
      </x:c>
      <x:c r="C5359" s="127" t="str">
        <x:v>CHOIX</x:v>
      </x:c>
      <x:c r="D5359" s="127" t="str">
        <x:v>A</x:v>
      </x:c>
      <x:c r="E5359" s="128" t="n">
        <x:v>1</x:v>
      </x:c>
      <x:c r="F5359" s="127" t="str">
        <x:v>Joueur</x:v>
      </x:c>
      <x:c r="G5359" s="127" t="str">
        <x:v>Je dégage le passage.</x:v>
      </x:c>
      <x:c r="H5359" s="127" t="str">
        <x:v>Regarder la personne ou l’appui concerné ; intention, pas résultat.</x:v>
      </x:c>
      <x:c r="I5359" s="127" t="str">
        <x:v>Branche visitée réellement ; retour engagé conservé ; lecture des seuls signes observables. Tout don exige une offre réelle et un propriétaire libre de refuser.</x:v>
      </x:c>
      <x:c r="J5359" s="127" t="str">
        <x:v>Warp historique</x:v>
      </x:c>
      <x:c r="K5359" s="130" t="n">
        <x:v>4</x:v>
      </x:c>
    </x:row>
    <x:row r="5360" ht="74" customHeight="1">
      <x:c r="A5360" s="121" t="str">
        <x:v>D6-C-WARP-M12-REPONSE-A-01</x:v>
      </x:c>
      <x:c r="B5360" s="122" t="str">
        <x:v>D6-C-WARP-M12</x:v>
      </x:c>
      <x:c r="C5360" s="122" t="str">
        <x:v>REPONSE</x:v>
      </x:c>
      <x:c r="D5360" s="122" t="str">
        <x:v>A</x:v>
      </x:c>
      <x:c r="E5360" s="123" t="n">
        <x:v>1</x:v>
      </x:c>
      <x:c r="F5360" s="122" t="str">
        <x:v>Porteuse auprès des blessés</x:v>
      </x:c>
      <x:c r="G5360" s="122" t="str">
        <x:v>Il approche de la pierre. Éloignez la charge avant qu’elle bouge.</x:v>
      </x:c>
      <x:c r="H5360" s="122" t="str">
        <x:v>Réponse au choix retenu ; les autres réponses ne sont pas jouées.</x:v>
      </x:c>
      <x:c r="I5360" s="122" t="str">
        <x:v>Branche visitée réellement ; retour engagé conservé ; lecture des seuls signes observables. Tout don exige une offre réelle et un propriétaire libre de refuser.</x:v>
      </x:c>
      <x:c r="J5360" s="122" t="str">
        <x:v>Warp historique</x:v>
      </x:c>
      <x:c r="K5360" s="125" t="n">
        <x:v>11</x:v>
      </x:c>
    </x:row>
    <x:row r="5361" ht="59" customHeight="1">
      <x:c r="A5361" s="126" t="str">
        <x:v>D6-C-WARP-M12-CHOIX-B-01</x:v>
      </x:c>
      <x:c r="B5361" s="127" t="str">
        <x:v>D6-C-WARP-M12</x:v>
      </x:c>
      <x:c r="C5361" s="127" t="str">
        <x:v>CHOIX</x:v>
      </x:c>
      <x:c r="D5361" s="127" t="str">
        <x:v>B</x:v>
      </x:c>
      <x:c r="E5361" s="128" t="n">
        <x:v>1</x:v>
      </x:c>
      <x:c r="F5361" s="127" t="str">
        <x:v>Joueur</x:v>
      </x:c>
      <x:c r="G5361" s="127" t="str">
        <x:v>Je laisse leur route libre sans contact.</x:v>
      </x:c>
      <x:c r="H5361" s="127" t="str">
        <x:v>Regarder la personne ou l’appui concerné ; intention, pas résultat.</x:v>
      </x:c>
      <x:c r="I5361" s="127" t="str">
        <x:v>Lire les conditions V5 ; aucun objet ou PNJ supposé présent. Refuser ou différer suspend l’objectif au lieu de le déclarer réussi.</x:v>
      </x:c>
      <x:c r="J5361" s="127" t="str">
        <x:v>Warp historique</x:v>
      </x:c>
      <x:c r="K5361" s="130" t="n">
        <x:v>7</x:v>
      </x:c>
    </x:row>
    <x:row r="5362" ht="59" customHeight="1">
      <x:c r="A5362" s="121" t="str">
        <x:v>D6-C-WARP-M12-REPONSE-B-01</x:v>
      </x:c>
      <x:c r="B5362" s="122" t="str">
        <x:v>D6-C-WARP-M12</x:v>
      </x:c>
      <x:c r="C5362" s="122" t="str">
        <x:v>REPONSE</x:v>
      </x:c>
      <x:c r="D5362" s="122" t="str">
        <x:v>B</x:v>
      </x:c>
      <x:c r="E5362" s="123" t="n">
        <x:v>1</x:v>
      </x:c>
      <x:c r="F5362" s="122" t="str">
        <x:v>Porteuse auprès des blessés</x:v>
      </x:c>
      <x:c r="G5362" s="122" t="str">
        <x:v>Il se retire. Prenons le bord qu’il a quitté.</x:v>
      </x:c>
      <x:c r="H5362" s="122" t="str">
        <x:v>Réponse au choix retenu ; les autres réponses ne sont pas jouées.</x:v>
      </x:c>
      <x:c r="I5362" s="122" t="str">
        <x:v>Lire les conditions V5 ; aucun objet ou PNJ supposé présent. Refuser ou différer suspend l’objectif au lieu de le déclarer réussi.</x:v>
      </x:c>
      <x:c r="J5362" s="122" t="str">
        <x:v>Warp historique</x:v>
      </x:c>
      <x:c r="K5362" s="125" t="n">
        <x:v>9</x:v>
      </x:c>
    </x:row>
    <x:row r="5363" ht="254" customHeight="1">
      <x:c r="A5363" s="126" t="str">
        <x:v>D6-C-WARP-M13-OUV---01</x:v>
      </x:c>
      <x:c r="B5363" s="127" t="str">
        <x:v>D6-C-WARP-M13</x:v>
      </x:c>
      <x:c r="C5363" s="127" t="str">
        <x:v>OUV</x:v>
      </x:c>
      <x:c r="D5363" s="127" t="str">
        <x:v>-</x:v>
      </x:c>
      <x:c r="E5363" s="128" t="n">
        <x:v>1</x:v>
      </x:c>
      <x:c r="F5363" s="127" t="str">
        <x:v>Marin de la rive</x:v>
      </x:c>
      <x:c r="G5363" s="127" t="str">
        <x:v>Le bateau part quand l’eau montera. Cette piste traverse notre embarcadère.</x:v>
      </x:c>
      <x:c r="H5363" s="127" t="str">
        <x:v>Le locuteur regarde le geste et s’adresse à son groupe ; le chasseur montre une direction à distance.</x:v>
      </x:c>
      <x:c r="I5363"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363" s="127" t="str">
        <x:v>Warp historique</x:v>
      </x:c>
      <x:c r="K5363" s="130" t="n">
        <x:v>11</x:v>
      </x:c>
    </x:row>
    <x:row r="5364" ht="74" customHeight="1">
      <x:c r="A5364" s="121" t="str">
        <x:v>D6-C-WARP-M13-SUCCES---01</x:v>
      </x:c>
      <x:c r="B5364" s="122" t="str">
        <x:v>D6-C-WARP-M13</x:v>
      </x:c>
      <x:c r="C5364" s="122" t="str">
        <x:v>SUCCES</x:v>
      </x:c>
      <x:c r="D5364" s="122" t="str">
        <x:v>-</x:v>
      </x:c>
      <x:c r="E5364" s="123" t="n">
        <x:v>1</x:v>
      </x:c>
      <x:c r="F5364" s="122" t="str">
        <x:v>Marin de la rive</x:v>
      </x:c>
      <x:c r="G5364" s="122" t="str">
        <x:v>Le bateau a quitté l’appui. La rive est de nouveau dégagée.</x:v>
      </x:c>
      <x:c r="H5364" s="122" t="str">
        <x:v>Le locuteur regarde le geste et s’adresse à son groupe ; le chasseur montre une direction à distance.</x:v>
      </x:c>
      <x:c r="I5364" s="122" t="str">
        <x:v>Résultat correspondant effectivement constaté ; remplace ou supprime la ligne si choix de refus/différé/observation. Ne jamais jouer une victoire non acquise.</x:v>
      </x:c>
      <x:c r="J5364" s="122" t="str">
        <x:v>Warp historique</x:v>
      </x:c>
      <x:c r="K5364" s="125" t="n">
        <x:v>11</x:v>
      </x:c>
    </x:row>
    <x:row r="5365" ht="44" customHeight="1">
      <x:c r="A5365" s="126" t="str">
        <x:v>D6-C-WARP-M13-ECHEC---01</x:v>
      </x:c>
      <x:c r="B5365" s="127" t="str">
        <x:v>D6-C-WARP-M13</x:v>
      </x:c>
      <x:c r="C5365" s="127" t="str">
        <x:v>ECHEC</x:v>
      </x:c>
      <x:c r="D5365" s="127" t="str">
        <x:v>-</x:v>
      </x:c>
      <x:c r="E5365" s="128" t="n">
        <x:v>1</x:v>
      </x:c>
      <x:c r="F5365" s="127" t="str">
        <x:v>Marin de la rive</x:v>
      </x:c>
      <x:c r="G5365" s="127" t="str">
        <x:v>L’eau ferme déjà ce bord. Remontez les charges.</x:v>
      </x:c>
      <x:c r="H5365" s="127" t="str">
        <x:v>Retrait de l’appui dangereux ou suspension du geste ; aucun reset de l’état.</x:v>
      </x:c>
      <x:c r="I5365" s="127" t="str">
        <x:v>Échec ou blocage correspondant effectivement observé ; les dégâts, objets et positions persistent.</x:v>
      </x:c>
      <x:c r="J5365" s="127" t="str">
        <x:v>Warp historique</x:v>
      </x:c>
      <x:c r="K5365" s="130" t="n">
        <x:v>8</x:v>
      </x:c>
    </x:row>
    <x:row r="5366" ht="44" customHeight="1">
      <x:c r="A5366" s="121" t="str">
        <x:v>D6-C-WARP-M13-REPRISE---01</x:v>
      </x:c>
      <x:c r="B5366" s="122" t="str">
        <x:v>D6-C-WARP-M13</x:v>
      </x:c>
      <x:c r="C5366" s="122" t="str">
        <x:v>REPRISE</x:v>
      </x:c>
      <x:c r="D5366" s="122" t="str">
        <x:v>-</x:v>
      </x:c>
      <x:c r="E5366" s="123" t="n">
        <x:v>1</x:v>
      </x:c>
      <x:c r="F5366" s="122" t="str">
        <x:v>Marin de la rive</x:v>
      </x:c>
      <x:c r="G5366" s="122" t="str">
        <x:v>Les amarres basses sont libres. Il reste celle près de la lumière.</x:v>
      </x:c>
      <x:c r="H5366" s="122" t="str">
        <x:v>Regard sur le dernier repère conservé ; attendre la main du joueur.</x:v>
      </x:c>
      <x:c r="I5366" s="122" t="str">
        <x:v>Réinteraction volontaire après interruption ; état de l’action conservé.</x:v>
      </x:c>
      <x:c r="J5366" s="122" t="str">
        <x:v>Warp historique</x:v>
      </x:c>
      <x:c r="K5366" s="125" t="n">
        <x:v>12</x:v>
      </x:c>
    </x:row>
    <x:row r="5367" ht="74" customHeight="1">
      <x:c r="A5367" s="126" t="str">
        <x:v>D6-C-WARP-M13-CHOIX-A-01</x:v>
      </x:c>
      <x:c r="B5367" s="127" t="str">
        <x:v>D6-C-WARP-M13</x:v>
      </x:c>
      <x:c r="C5367" s="127" t="str">
        <x:v>CHOIX</x:v>
      </x:c>
      <x:c r="D5367" s="127" t="str">
        <x:v>A</x:v>
      </x:c>
      <x:c r="E5367" s="128" t="n">
        <x:v>1</x:v>
      </x:c>
      <x:c r="F5367" s="127" t="str">
        <x:v>Joueur</x:v>
      </x:c>
      <x:c r="G5367" s="127" t="str">
        <x:v>J’attends leur départ.</x:v>
      </x:c>
      <x:c r="H5367" s="127" t="str">
        <x:v>Regarder la personne ou l’appui concerné ; intention, pas résultat.</x:v>
      </x:c>
      <x:c r="I5367" s="127" t="str">
        <x:v>Branche visitée réellement ; retour engagé conservé ; lecture des seuls signes observables. Tout don exige une offre réelle et un propriétaire libre de refuser.</x:v>
      </x:c>
      <x:c r="J5367" s="127" t="str">
        <x:v>Warp historique</x:v>
      </x:c>
      <x:c r="K5367" s="130" t="n">
        <x:v>3</x:v>
      </x:c>
    </x:row>
    <x:row r="5368" ht="74" customHeight="1">
      <x:c r="A5368" s="121" t="str">
        <x:v>D6-C-WARP-M13-REPONSE-A-01</x:v>
      </x:c>
      <x:c r="B5368" s="122" t="str">
        <x:v>D6-C-WARP-M13</x:v>
      </x:c>
      <x:c r="C5368" s="122" t="str">
        <x:v>REPONSE</x:v>
      </x:c>
      <x:c r="D5368" s="122" t="str">
        <x:v>A</x:v>
      </x:c>
      <x:c r="E5368" s="123" t="n">
        <x:v>1</x:v>
      </x:c>
      <x:c r="F5368" s="122" t="str">
        <x:v>Marin de la rive</x:v>
      </x:c>
      <x:c r="G5368" s="122" t="str">
        <x:v>La silhouette garde sa distance. Montez avec les charges préparées.</x:v>
      </x:c>
      <x:c r="H5368" s="122" t="str">
        <x:v>Réponse au choix retenu ; les autres réponses ne sont pas jouées.</x:v>
      </x:c>
      <x:c r="I5368" s="122" t="str">
        <x:v>Branche visitée réellement ; retour engagé conservé ; lecture des seuls signes observables. Tout don exige une offre réelle et un propriétaire libre de refuser.</x:v>
      </x:c>
      <x:c r="J5368" s="122" t="str">
        <x:v>Warp historique</x:v>
      </x:c>
      <x:c r="K5368" s="125" t="n">
        <x:v>10</x:v>
      </x:c>
    </x:row>
    <x:row r="5369" ht="59" customHeight="1">
      <x:c r="A5369" s="126" t="str">
        <x:v>D6-C-WARP-M13-CHOIX-B-01</x:v>
      </x:c>
      <x:c r="B5369" s="127" t="str">
        <x:v>D6-C-WARP-M13</x:v>
      </x:c>
      <x:c r="C5369" s="127" t="str">
        <x:v>CHOIX</x:v>
      </x:c>
      <x:c r="D5369" s="127" t="str">
        <x:v>B</x:v>
      </x:c>
      <x:c r="E5369" s="128" t="n">
        <x:v>1</x:v>
      </x:c>
      <x:c r="F5369" s="127" t="str">
        <x:v>Joueur</x:v>
      </x:c>
      <x:c r="G5369" s="127" t="str">
        <x:v>Je contourne par la forêt.</x:v>
      </x:c>
      <x:c r="H5369" s="127" t="str">
        <x:v>Regarder la personne ou l’appui concerné ; intention, pas résultat.</x:v>
      </x:c>
      <x:c r="I5369" s="127" t="str">
        <x:v>Lire les conditions V5 ; aucun objet ou PNJ supposé présent. Refuser ou différer suspend l’objectif au lieu de le déclarer réussi.</x:v>
      </x:c>
      <x:c r="J5369" s="127" t="str">
        <x:v>Warp historique</x:v>
      </x:c>
      <x:c r="K5369" s="130" t="n">
        <x:v>5</x:v>
      </x:c>
    </x:row>
    <x:row r="5370" ht="59" customHeight="1">
      <x:c r="A5370" s="121" t="str">
        <x:v>D6-C-WARP-M13-REPONSE-B-01</x:v>
      </x:c>
      <x:c r="B5370" s="122" t="str">
        <x:v>D6-C-WARP-M13</x:v>
      </x:c>
      <x:c r="C5370" s="122" t="str">
        <x:v>REPONSE</x:v>
      </x:c>
      <x:c r="D5370" s="122" t="str">
        <x:v>B</x:v>
      </x:c>
      <x:c r="E5370" s="123" t="n">
        <x:v>1</x:v>
      </x:c>
      <x:c r="F5370" s="122" t="str">
        <x:v>Marin de la rive</x:v>
      </x:c>
      <x:c r="G5370" s="122" t="str">
        <x:v>Elle rejoint les arbres. Surveillez la rive pendant l’embarquement.</x:v>
      </x:c>
      <x:c r="H5370" s="122" t="str">
        <x:v>Réponse au choix retenu ; les autres réponses ne sont pas jouées.</x:v>
      </x:c>
      <x:c r="I5370" s="122" t="str">
        <x:v>Lire les conditions V5 ; aucun objet ou PNJ supposé présent. Refuser ou différer suspend l’objectif au lieu de le déclarer réussi.</x:v>
      </x:c>
      <x:c r="J5370" s="122" t="str">
        <x:v>Warp historique</x:v>
      </x:c>
      <x:c r="K5370" s="125" t="n">
        <x:v>9</x:v>
      </x:c>
    </x:row>
    <x:row r="5371" ht="254" customHeight="1">
      <x:c r="A5371" s="126" t="str">
        <x:v>D6-C-WARP-M14-OUV---01</x:v>
      </x:c>
      <x:c r="B5371" s="127" t="str">
        <x:v>D6-C-WARP-M14</x:v>
      </x:c>
      <x:c r="C5371" s="127" t="str">
        <x:v>OUV</x:v>
      </x:c>
      <x:c r="D5371" s="127" t="str">
        <x:v>-</x:v>
      </x:c>
      <x:c r="E5371" s="128" t="n">
        <x:v>1</x:v>
      </x:c>
      <x:c r="F5371" s="127" t="str">
        <x:v>Chasseur des deux rives</x:v>
      </x:c>
      <x:c r="G5371" s="127" t="str">
        <x:v>Nous suivons la même bête. Je reste sur cette rive tant que je ne comprends pas ton signal.</x:v>
      </x:c>
      <x:c r="H5371" s="127" t="str">
        <x:v>Le locuteur regarde le geste et s’adresse à son groupe ; le chasseur montre une direction à distance.</x:v>
      </x:c>
      <x:c r="I5371"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371" s="127" t="str">
        <x:v>Warp historique</x:v>
      </x:c>
      <x:c r="K5371" s="130" t="n">
        <x:v>18</x:v>
      </x:c>
    </x:row>
    <x:row r="5372" ht="74" customHeight="1">
      <x:c r="A5372" s="121" t="str">
        <x:v>D6-C-WARP-M14-SUCCES---01</x:v>
      </x:c>
      <x:c r="B5372" s="122" t="str">
        <x:v>D6-C-WARP-M14</x:v>
      </x:c>
      <x:c r="C5372" s="122" t="str">
        <x:v>SUCCES</x:v>
      </x:c>
      <x:c r="D5372" s="122" t="str">
        <x:v>-</x:v>
      </x:c>
      <x:c r="E5372" s="123" t="n">
        <x:v>1</x:v>
      </x:c>
      <x:c r="F5372" s="122" t="str">
        <x:v>Chasseur des deux rives</x:v>
      </x:c>
      <x:c r="G5372" s="122" t="str">
        <x:v>J’ai vu ton geste et ma propre ouverture. Nous savons quelle part chacun a prise.</x:v>
      </x:c>
      <x:c r="H5372" s="122" t="str">
        <x:v>Le locuteur regarde le geste et s’adresse à son groupe ; le chasseur montre une direction à distance.</x:v>
      </x:c>
      <x:c r="I5372" s="122" t="str">
        <x:v>Résultat correspondant effectivement constaté ; remplace ou supprime la ligne si choix de refus/différé/observation. Ne jamais jouer une victoire non acquise.</x:v>
      </x:c>
      <x:c r="J5372" s="122" t="str">
        <x:v>Warp historique</x:v>
      </x:c>
      <x:c r="K5372" s="125" t="n">
        <x:v>15</x:v>
      </x:c>
    </x:row>
    <x:row r="5373" ht="44" customHeight="1">
      <x:c r="A5373" s="126" t="str">
        <x:v>D6-C-WARP-M14-ECHEC---01</x:v>
      </x:c>
      <x:c r="B5373" s="127" t="str">
        <x:v>D6-C-WARP-M14</x:v>
      </x:c>
      <x:c r="C5373" s="127" t="str">
        <x:v>ECHEC</x:v>
      </x:c>
      <x:c r="D5373" s="127" t="str">
        <x:v>-</x:v>
      </x:c>
      <x:c r="E5373" s="128" t="n">
        <x:v>1</x:v>
      </x:c>
      <x:c r="F5373" s="127" t="str">
        <x:v>Chasseur des deux rives</x:v>
      </x:c>
      <x:c r="G5373" s="127" t="str">
        <x:v>Le signal s’est perdu derrière les branches. Je romps mon approche.</x:v>
      </x:c>
      <x:c r="H5373" s="127" t="str">
        <x:v>Retrait de l’appui dangereux ou suspension du geste ; aucun reset de l’état.</x:v>
      </x:c>
      <x:c r="I5373" s="127" t="str">
        <x:v>Échec ou blocage correspondant effectivement observé ; les dégâts, objets et positions persistent.</x:v>
      </x:c>
      <x:c r="J5373" s="127" t="str">
        <x:v>Warp historique</x:v>
      </x:c>
      <x:c r="K5373" s="130" t="n">
        <x:v>11</x:v>
      </x:c>
    </x:row>
    <x:row r="5374" ht="44" customHeight="1">
      <x:c r="A5374" s="121" t="str">
        <x:v>D6-C-WARP-M14-REPRISE---01</x:v>
      </x:c>
      <x:c r="B5374" s="122" t="str">
        <x:v>D6-C-WARP-M14</x:v>
      </x:c>
      <x:c r="C5374" s="122" t="str">
        <x:v>REPRISE</x:v>
      </x:c>
      <x:c r="D5374" s="122" t="str">
        <x:v>-</x:v>
      </x:c>
      <x:c r="E5374" s="123" t="n">
        <x:v>1</x:v>
      </x:c>
      <x:c r="F5374" s="122" t="str">
        <x:v>Chasseur des deux rives</x:v>
      </x:c>
      <x:c r="G5374" s="122" t="str">
        <x:v>La bête est au pont naturel. Reprenons depuis nos deux rives.</x:v>
      </x:c>
      <x:c r="H5374" s="122" t="str">
        <x:v>Regard sur le dernier repère conservé ; attendre la main du joueur.</x:v>
      </x:c>
      <x:c r="I5374" s="122" t="str">
        <x:v>Réinteraction volontaire après interruption ; état de l’action conservé.</x:v>
      </x:c>
      <x:c r="J5374" s="122" t="str">
        <x:v>Warp historique</x:v>
      </x:c>
      <x:c r="K5374" s="125" t="n">
        <x:v>11</x:v>
      </x:c>
    </x:row>
    <x:row r="5375" ht="74" customHeight="1">
      <x:c r="A5375" s="126" t="str">
        <x:v>D6-C-WARP-M14-CHOIX-A-01</x:v>
      </x:c>
      <x:c r="B5375" s="127" t="str">
        <x:v>D6-C-WARP-M14</x:v>
      </x:c>
      <x:c r="C5375" s="127" t="str">
        <x:v>CHOIX</x:v>
      </x:c>
      <x:c r="D5375" s="127" t="str">
        <x:v>A</x:v>
      </x:c>
      <x:c r="E5375" s="128" t="n">
        <x:v>1</x:v>
      </x:c>
      <x:c r="F5375" s="127" t="str">
        <x:v>Joueur</x:v>
      </x:c>
      <x:c r="G5375" s="127" t="str">
        <x:v>Je partage un signal d’approche.</x:v>
      </x:c>
      <x:c r="H5375" s="127" t="str">
        <x:v>Regarder la personne ou l’appui concerné ; intention, pas résultat.</x:v>
      </x:c>
      <x:c r="I5375" s="127" t="str">
        <x:v>Branche visitée réellement ; retour engagé conservé ; lecture des seuls signes observables. Tout don exige une offre réelle et un propriétaire libre de refuser.</x:v>
      </x:c>
      <x:c r="J5375" s="127" t="str">
        <x:v>Warp historique</x:v>
      </x:c>
      <x:c r="K5375" s="130" t="n">
        <x:v>5</x:v>
      </x:c>
    </x:row>
    <x:row r="5376" ht="74" customHeight="1">
      <x:c r="A5376" s="121" t="str">
        <x:v>D6-C-WARP-M14-REPONSE-A-01</x:v>
      </x:c>
      <x:c r="B5376" s="122" t="str">
        <x:v>D6-C-WARP-M14</x:v>
      </x:c>
      <x:c r="C5376" s="122" t="str">
        <x:v>REPONSE</x:v>
      </x:c>
      <x:c r="D5376" s="122" t="str">
        <x:v>A</x:v>
      </x:c>
      <x:c r="E5376" s="123" t="n">
        <x:v>1</x:v>
      </x:c>
      <x:c r="F5376" s="122" t="str">
        <x:v>Chasseur des deux rives</x:v>
      </x:c>
      <x:c r="G5376" s="122" t="str">
        <x:v>Quand tu lèves la main, je retiens mon avance. Montre-le encore une fois.</x:v>
      </x:c>
      <x:c r="H5376" s="122" t="str">
        <x:v>Réponse au choix retenu ; les autres réponses ne sont pas jouées.</x:v>
      </x:c>
      <x:c r="I5376" s="122" t="str">
        <x:v>Branche visitée réellement ; retour engagé conservé ; lecture des seuls signes observables. Tout don exige une offre réelle et un propriétaire libre de refuser.</x:v>
      </x:c>
      <x:c r="J5376" s="122" t="str">
        <x:v>Warp historique</x:v>
      </x:c>
      <x:c r="K5376" s="125" t="n">
        <x:v>13</x:v>
      </x:c>
    </x:row>
    <x:row r="5377" ht="59" customHeight="1">
      <x:c r="A5377" s="126" t="str">
        <x:v>D6-C-WARP-M14-CHOIX-B-01</x:v>
      </x:c>
      <x:c r="B5377" s="127" t="str">
        <x:v>D6-C-WARP-M14</x:v>
      </x:c>
      <x:c r="C5377" s="127" t="str">
        <x:v>CHOIX</x:v>
      </x:c>
      <x:c r="D5377" s="127" t="str">
        <x:v>B</x:v>
      </x:c>
      <x:c r="E5377" s="128" t="n">
        <x:v>1</x:v>
      </x:c>
      <x:c r="F5377" s="127" t="str">
        <x:v>Joueur</x:v>
      </x:c>
      <x:c r="G5377" s="127" t="str">
        <x:v>Je prends une rive différente.</x:v>
      </x:c>
      <x:c r="H5377" s="127" t="str">
        <x:v>Regarder la personne ou l’appui concerné ; intention, pas résultat.</x:v>
      </x:c>
      <x:c r="I5377" s="127" t="str">
        <x:v>Lire les conditions V5 ; aucun objet ou PNJ supposé présent. Refuser ou différer suspend l’objectif au lieu de le déclarer réussi.</x:v>
      </x:c>
      <x:c r="J5377" s="127" t="str">
        <x:v>Warp historique</x:v>
      </x:c>
      <x:c r="K5377" s="130" t="n">
        <x:v>5</x:v>
      </x:c>
    </x:row>
    <x:row r="5378" ht="59" customHeight="1">
      <x:c r="A5378" s="121" t="str">
        <x:v>D6-C-WARP-M14-REPONSE-B-01</x:v>
      </x:c>
      <x:c r="B5378" s="122" t="str">
        <x:v>D6-C-WARP-M14</x:v>
      </x:c>
      <x:c r="C5378" s="122" t="str">
        <x:v>REPONSE</x:v>
      </x:c>
      <x:c r="D5378" s="122" t="str">
        <x:v>B</x:v>
      </x:c>
      <x:c r="E5378" s="123" t="n">
        <x:v>1</x:v>
      </x:c>
      <x:c r="F5378" s="122" t="str">
        <x:v>Chasseur des deux rives</x:v>
      </x:c>
      <x:c r="G5378" s="122" t="str">
        <x:v>Alors chacun garde son passage. Ne dirige pas la bête vers mon dos.</x:v>
      </x:c>
      <x:c r="H5378" s="122" t="str">
        <x:v>Réponse au choix retenu ; les autres réponses ne sont pas jouées.</x:v>
      </x:c>
      <x:c r="I5378" s="122" t="str">
        <x:v>Lire les conditions V5 ; aucun objet ou PNJ supposé présent. Refuser ou différer suspend l’objectif au lieu de le déclarer réussi.</x:v>
      </x:c>
      <x:c r="J5378" s="122" t="str">
        <x:v>Warp historique</x:v>
      </x:c>
      <x:c r="K5378" s="125" t="n">
        <x:v>13</x:v>
      </x:c>
    </x:row>
    <x:row r="5379" ht="254" customHeight="1">
      <x:c r="A5379" s="126" t="str">
        <x:v>D6-C-WARP-M15-OUV---01</x:v>
      </x:c>
      <x:c r="B5379" s="127" t="str">
        <x:v>D6-C-WARP-M15</x:v>
      </x:c>
      <x:c r="C5379" s="127" t="str">
        <x:v>OUV</x:v>
      </x:c>
      <x:c r="D5379" s="127" t="str">
        <x:v>-</x:v>
      </x:c>
      <x:c r="E5379" s="128" t="n">
        <x:v>1</x:v>
      </x:c>
      <x:c r="F5379" s="127" t="str">
        <x:v>Habitante du hall</x:v>
      </x:c>
      <x:c r="G5379" s="127" t="str">
        <x:v>Nous avons posé ceci au seuil pour le voyageur. Qu’il le prenne s’il en comprend l’offre.</x:v>
      </x:c>
      <x:c r="H5379" s="127" t="str">
        <x:v>Le locuteur regarde le geste et s’adresse à son groupe ; le chasseur montre une direction à distance.</x:v>
      </x:c>
      <x:c r="I5379"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379" s="127" t="str">
        <x:v>Warp historique</x:v>
      </x:c>
      <x:c r="K5379" s="130" t="n">
        <x:v>16</x:v>
      </x:c>
    </x:row>
    <x:row r="5380" ht="74" customHeight="1">
      <x:c r="A5380" s="121" t="str">
        <x:v>D6-C-WARP-M15-SUCCES---01</x:v>
      </x:c>
      <x:c r="B5380" s="122" t="str">
        <x:v>D6-C-WARP-M15</x:v>
      </x:c>
      <x:c r="C5380" s="122" t="str">
        <x:v>SUCCES</x:v>
      </x:c>
      <x:c r="D5380" s="122" t="str">
        <x:v>-</x:v>
      </x:c>
      <x:c r="E5380" s="123" t="n">
        <x:v>1</x:v>
      </x:c>
      <x:c r="F5380" s="122" t="str">
        <x:v>Habitante du hall</x:v>
      </x:c>
      <x:c r="G5380" s="122" t="str">
        <x:v>Le voyageur s’éloigne. Le bateau reprend aussi sa route.</x:v>
      </x:c>
      <x:c r="H5380" s="122" t="str">
        <x:v>Le locuteur regarde le geste et s’adresse à son groupe ; le chasseur montre une direction à distance.</x:v>
      </x:c>
      <x:c r="I5380" s="122" t="str">
        <x:v>Résultat correspondant effectivement constaté ; remplace ou supprime la ligne si choix de refus/différé/observation. Ne jamais jouer une victoire non acquise.</x:v>
      </x:c>
      <x:c r="J5380" s="122" t="str">
        <x:v>Warp historique</x:v>
      </x:c>
      <x:c r="K5380" s="125" t="n">
        <x:v>9</x:v>
      </x:c>
    </x:row>
    <x:row r="5381" ht="44" customHeight="1">
      <x:c r="A5381" s="126" t="str">
        <x:v>D6-C-WARP-M15-ECHEC---01</x:v>
      </x:c>
      <x:c r="B5381" s="127" t="str">
        <x:v>D6-C-WARP-M15</x:v>
      </x:c>
      <x:c r="C5381" s="127" t="str">
        <x:v>ECHEC</x:v>
      </x:c>
      <x:c r="D5381" s="127" t="str">
        <x:v>-</x:v>
      </x:c>
      <x:c r="E5381" s="128" t="n">
        <x:v>1</x:v>
      </x:c>
      <x:c r="F5381" s="127" t="str">
        <x:v>Habitante du hall</x:v>
      </x:c>
      <x:c r="G5381" s="127" t="str">
        <x:v>Il hésite encore. N’avancez pas comme pour lui reprendre ce qui a été offert.</x:v>
      </x:c>
      <x:c r="H5381" s="127" t="str">
        <x:v>Retrait de l’appui dangereux ou suspension du geste ; aucun reset de l’état.</x:v>
      </x:c>
      <x:c r="I5381" s="127" t="str">
        <x:v>Échec ou blocage correspondant effectivement observé ; les dégâts, objets et positions persistent.</x:v>
      </x:c>
      <x:c r="J5381" s="127" t="str">
        <x:v>Warp historique</x:v>
      </x:c>
      <x:c r="K5381" s="130" t="n">
        <x:v>14</x:v>
      </x:c>
    </x:row>
    <x:row r="5382" ht="44" customHeight="1">
      <x:c r="A5382" s="121" t="str">
        <x:v>D6-C-WARP-M15-REPRISE---01</x:v>
      </x:c>
      <x:c r="B5382" s="122" t="str">
        <x:v>D6-C-WARP-M15</x:v>
      </x:c>
      <x:c r="C5382" s="122" t="str">
        <x:v>REPRISE</x:v>
      </x:c>
      <x:c r="D5382" s="122" t="str">
        <x:v>-</x:v>
      </x:c>
      <x:c r="E5382" s="123" t="n">
        <x:v>1</x:v>
      </x:c>
      <x:c r="F5382" s="122" t="str">
        <x:v>Habitante du hall</x:v>
      </x:c>
      <x:c r="G5382" s="122" t="str">
        <x:v>L’objet est au même endroit. Il peut encore voir notre geste.</x:v>
      </x:c>
      <x:c r="H5382" s="122" t="str">
        <x:v>Regard sur le dernier repère conservé ; attendre la main du joueur.</x:v>
      </x:c>
      <x:c r="I5382" s="122" t="str">
        <x:v>Réinteraction volontaire après interruption ; état de l’action conservé.</x:v>
      </x:c>
      <x:c r="J5382" s="122" t="str">
        <x:v>Warp historique</x:v>
      </x:c>
      <x:c r="K5382" s="125" t="n">
        <x:v>11</x:v>
      </x:c>
    </x:row>
    <x:row r="5383" ht="74" customHeight="1">
      <x:c r="A5383" s="126" t="str">
        <x:v>D6-C-WARP-M15-CHOIX-A-01</x:v>
      </x:c>
      <x:c r="B5383" s="127" t="str">
        <x:v>D6-C-WARP-M15</x:v>
      </x:c>
      <x:c r="C5383" s="127" t="str">
        <x:v>CHOIX</x:v>
      </x:c>
      <x:c r="D5383" s="127" t="str">
        <x:v>A</x:v>
      </x:c>
      <x:c r="E5383" s="128" t="n">
        <x:v>1</x:v>
      </x:c>
      <x:c r="F5383" s="127" t="str">
        <x:v>Joueur</x:v>
      </x:c>
      <x:c r="G5383" s="127" t="str">
        <x:v>J’accepte le don réel.</x:v>
      </x:c>
      <x:c r="H5383" s="127" t="str">
        <x:v>Regarder la personne ou l’appui concerné ; intention, pas résultat.</x:v>
      </x:c>
      <x:c r="I5383" s="127" t="str">
        <x:v>Branche visitée réellement ; retour engagé conservé ; lecture des seuls signes observables. Tout don exige une offre réelle et un propriétaire libre de refuser.</x:v>
      </x:c>
      <x:c r="J5383" s="127" t="str">
        <x:v>Warp historique</x:v>
      </x:c>
      <x:c r="K5383" s="130" t="n">
        <x:v>4</x:v>
      </x:c>
    </x:row>
    <x:row r="5384" ht="74" customHeight="1">
      <x:c r="A5384" s="121" t="str">
        <x:v>D6-C-WARP-M15-REPONSE-A-01</x:v>
      </x:c>
      <x:c r="B5384" s="122" t="str">
        <x:v>D6-C-WARP-M15</x:v>
      </x:c>
      <x:c r="C5384" s="122" t="str">
        <x:v>REPONSE</x:v>
      </x:c>
      <x:c r="D5384" s="122" t="str">
        <x:v>A</x:v>
      </x:c>
      <x:c r="E5384" s="123" t="n">
        <x:v>1</x:v>
      </x:c>
      <x:c r="F5384" s="122" t="str">
        <x:v>Habitante du hall</x:v>
      </x:c>
      <x:c r="G5384" s="122" t="str">
        <x:v>Il attend notre geste. Écartez-vous du seuil et laissez l’objet devant lui.</x:v>
      </x:c>
      <x:c r="H5384" s="122" t="str">
        <x:v>Réponse au choix retenu ; les autres réponses ne sont pas jouées.</x:v>
      </x:c>
      <x:c r="I5384" s="122" t="str">
        <x:v>Branche visitée réellement ; retour engagé conservé ; lecture des seuls signes observables. Tout don exige une offre réelle et un propriétaire libre de refuser.</x:v>
      </x:c>
      <x:c r="J5384" s="122" t="str">
        <x:v>Warp historique</x:v>
      </x:c>
      <x:c r="K5384" s="125" t="n">
        <x:v>12</x:v>
      </x:c>
    </x:row>
    <x:row r="5385" ht="59" customHeight="1">
      <x:c r="A5385" s="126" t="str">
        <x:v>D6-C-WARP-M15-CHOIX-B-01</x:v>
      </x:c>
      <x:c r="B5385" s="127" t="str">
        <x:v>D6-C-WARP-M15</x:v>
      </x:c>
      <x:c r="C5385" s="127" t="str">
        <x:v>CHOIX</x:v>
      </x:c>
      <x:c r="D5385" s="127" t="str">
        <x:v>B</x:v>
      </x:c>
      <x:c r="E5385" s="128" t="n">
        <x:v>1</x:v>
      </x:c>
      <x:c r="F5385" s="127" t="str">
        <x:v>Joueur</x:v>
      </x:c>
      <x:c r="G5385" s="127" t="str">
        <x:v>Je laisse l’objet au seuil.</x:v>
      </x:c>
      <x:c r="H5385" s="127" t="str">
        <x:v>Regarder la personne ou l’appui concerné ; intention, pas résultat.</x:v>
      </x:c>
      <x:c r="I5385" s="127" t="str">
        <x:v>Lire les conditions V5 ; aucun objet ou PNJ supposé présent. Refuser ou différer suspend l’objectif au lieu de le déclarer réussi.</x:v>
      </x:c>
      <x:c r="J5385" s="127" t="str">
        <x:v>Warp historique</x:v>
      </x:c>
      <x:c r="K5385" s="130" t="n">
        <x:v>5</x:v>
      </x:c>
    </x:row>
    <x:row r="5386" ht="59" customHeight="1">
      <x:c r="A5386" s="121" t="str">
        <x:v>D6-C-WARP-M15-REPONSE-B-01</x:v>
      </x:c>
      <x:c r="B5386" s="122" t="str">
        <x:v>D6-C-WARP-M15</x:v>
      </x:c>
      <x:c r="C5386" s="122" t="str">
        <x:v>REPONSE</x:v>
      </x:c>
      <x:c r="D5386" s="122" t="str">
        <x:v>B</x:v>
      </x:c>
      <x:c r="E5386" s="123" t="n">
        <x:v>1</x:v>
      </x:c>
      <x:c r="F5386" s="122" t="str">
        <x:v>Habitante du hall</x:v>
      </x:c>
      <x:c r="G5386" s="122" t="str">
        <x:v>Il le repose. Nous le garderons ici.</x:v>
      </x:c>
      <x:c r="H5386" s="122" t="str">
        <x:v>Réponse au choix retenu ; les autres réponses ne sont pas jouées.</x:v>
      </x:c>
      <x:c r="I5386" s="122" t="str">
        <x:v>Lire les conditions V5 ; aucun objet ou PNJ supposé présent. Refuser ou différer suspend l’objectif au lieu de le déclarer réussi.</x:v>
      </x:c>
      <x:c r="J5386" s="122" t="str">
        <x:v>Warp historique</x:v>
      </x:c>
      <x:c r="K5386" s="125" t="n">
        <x:v>7</x:v>
      </x:c>
    </x:row>
    <x:row r="5387" ht="254" customHeight="1">
      <x:c r="A5387" s="126" t="str">
        <x:v>D6-C-WARP-M16-OUV---01</x:v>
      </x:c>
      <x:c r="B5387" s="127" t="str">
        <x:v>D6-C-WARP-M16</x:v>
      </x:c>
      <x:c r="C5387" s="127" t="str">
        <x:v>OUV</x:v>
      </x:c>
      <x:c r="D5387" s="127" t="str">
        <x:v>-</x:v>
      </x:c>
      <x:c r="E5387" s="128" t="n">
        <x:v>1</x:v>
      </x:c>
      <x:c r="F5387" s="127" t="str">
        <x:v>Guetteur des terrasses</x:v>
      </x:c>
      <x:c r="G5387" s="127" t="str">
        <x:v>La clochette basse a sonné sans passage sur le chemin. Regardez au-dessus des bambous.</x:v>
      </x:c>
      <x:c r="H5387" s="127" t="str">
        <x:v>Le locuteur regarde le geste et s’adresse à son groupe ; le chasseur montre une direction à distance.</x:v>
      </x:c>
      <x:c r="I5387"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387" s="127" t="str">
        <x:v>Warp historique</x:v>
      </x:c>
      <x:c r="K5387" s="130" t="n">
        <x:v>14</x:v>
      </x:c>
    </x:row>
    <x:row r="5388" ht="74" customHeight="1">
      <x:c r="A5388" s="121" t="str">
        <x:v>D6-C-WARP-M16-SUCCES---01</x:v>
      </x:c>
      <x:c r="B5388" s="122" t="str">
        <x:v>D6-C-WARP-M16</x:v>
      </x:c>
      <x:c r="C5388" s="122" t="str">
        <x:v>SUCCES</x:v>
      </x:c>
      <x:c r="D5388" s="122" t="str">
        <x:v>-</x:v>
      </x:c>
      <x:c r="E5388" s="123" t="n">
        <x:v>1</x:v>
      </x:c>
      <x:c r="F5388" s="122" t="str">
        <x:v>Guetteur des terrasses</x:v>
      </x:c>
      <x:c r="G5388" s="122" t="str">
        <x:v>Le mouvement s’éloigne des chemins fréquentés. Nous pouvons reprendre la veille.</x:v>
      </x:c>
      <x:c r="H5388" s="122" t="str">
        <x:v>Le locuteur regarde le geste et s’adresse à son groupe ; le chasseur montre une direction à distance.</x:v>
      </x:c>
      <x:c r="I5388" s="122" t="str">
        <x:v>Résultat correspondant effectivement constaté ; remplace ou supprime la ligne si choix de refus/différé/observation. Ne jamais jouer une victoire non acquise.</x:v>
      </x:c>
      <x:c r="J5388" s="122" t="str">
        <x:v>Warp historique</x:v>
      </x:c>
      <x:c r="K5388" s="125" t="n">
        <x:v>11</x:v>
      </x:c>
    </x:row>
    <x:row r="5389" ht="44" customHeight="1">
      <x:c r="A5389" s="126" t="str">
        <x:v>D6-C-WARP-M16-ECHEC---01</x:v>
      </x:c>
      <x:c r="B5389" s="127" t="str">
        <x:v>D6-C-WARP-M16</x:v>
      </x:c>
      <x:c r="C5389" s="127" t="str">
        <x:v>ECHEC</x:v>
      </x:c>
      <x:c r="D5389" s="127" t="str">
        <x:v>-</x:v>
      </x:c>
      <x:c r="E5389" s="128" t="n">
        <x:v>1</x:v>
      </x:c>
      <x:c r="F5389" s="127" t="str">
        <x:v>Guetteur des terrasses</x:v>
      </x:c>
      <x:c r="G5389" s="127" t="str">
        <x:v>Deux signaux sonnent ensemble. Restez près du couvert.</x:v>
      </x:c>
      <x:c r="H5389" s="127" t="str">
        <x:v>Retrait de l’appui dangereux ou suspension du geste ; aucun reset de l’état.</x:v>
      </x:c>
      <x:c r="I5389" s="127" t="str">
        <x:v>Échec ou blocage correspondant effectivement observé ; les dégâts, objets et positions persistent.</x:v>
      </x:c>
      <x:c r="J5389" s="127" t="str">
        <x:v>Warp historique</x:v>
      </x:c>
      <x:c r="K5389" s="130" t="n">
        <x:v>8</x:v>
      </x:c>
    </x:row>
    <x:row r="5390" ht="44" customHeight="1">
      <x:c r="A5390" s="121" t="str">
        <x:v>D6-C-WARP-M16-REPRISE---01</x:v>
      </x:c>
      <x:c r="B5390" s="122" t="str">
        <x:v>D6-C-WARP-M16</x:v>
      </x:c>
      <x:c r="C5390" s="122" t="str">
        <x:v>REPRISE</x:v>
      </x:c>
      <x:c r="D5390" s="122" t="str">
        <x:v>-</x:v>
      </x:c>
      <x:c r="E5390" s="123" t="n">
        <x:v>1</x:v>
      </x:c>
      <x:c r="F5390" s="122" t="str">
        <x:v>Guetteur des terrasses</x:v>
      </x:c>
      <x:c r="G5390" s="122" t="str">
        <x:v>Le fil bas est immobile. La veille reprend sur les terrasses restantes.</x:v>
      </x:c>
      <x:c r="H5390" s="122" t="str">
        <x:v>Regard sur le dernier repère conservé ; attendre la main du joueur.</x:v>
      </x:c>
      <x:c r="I5390" s="122" t="str">
        <x:v>Réinteraction volontaire après interruption ; état de l’action conservé.</x:v>
      </x:c>
      <x:c r="J5390" s="122" t="str">
        <x:v>Warp historique</x:v>
      </x:c>
      <x:c r="K5390" s="125" t="n">
        <x:v>12</x:v>
      </x:c>
    </x:row>
    <x:row r="5391" ht="74" customHeight="1">
      <x:c r="A5391" s="126" t="str">
        <x:v>D6-C-WARP-M16-CHOIX-A-01</x:v>
      </x:c>
      <x:c r="B5391" s="127" t="str">
        <x:v>D6-C-WARP-M16</x:v>
      </x:c>
      <x:c r="C5391" s="127" t="str">
        <x:v>CHOIX</x:v>
      </x:c>
      <x:c r="D5391" s="127" t="str">
        <x:v>A</x:v>
      </x:c>
      <x:c r="E5391" s="128" t="n">
        <x:v>1</x:v>
      </x:c>
      <x:c r="F5391" s="127" t="str">
        <x:v>Joueur</x:v>
      </x:c>
      <x:c r="G5391" s="127" t="str">
        <x:v>Je contourne les signaux.</x:v>
      </x:c>
      <x:c r="H5391" s="127" t="str">
        <x:v>Regarder la personne ou l’appui concerné ; intention, pas résultat.</x:v>
      </x:c>
      <x:c r="I5391" s="127" t="str">
        <x:v>Branche visitée réellement ; retour engagé conservé ; lecture des seuls signes observables. Tout don exige une offre réelle et un propriétaire libre de refuser.</x:v>
      </x:c>
      <x:c r="J5391" s="127" t="str">
        <x:v>Warp historique</x:v>
      </x:c>
      <x:c r="K5391" s="130" t="n">
        <x:v>4</x:v>
      </x:c>
    </x:row>
    <x:row r="5392" ht="74" customHeight="1">
      <x:c r="A5392" s="121" t="str">
        <x:v>D6-C-WARP-M16-REPONSE-A-01</x:v>
      </x:c>
      <x:c r="B5392" s="122" t="str">
        <x:v>D6-C-WARP-M16</x:v>
      </x:c>
      <x:c r="C5392" s="122" t="str">
        <x:v>REPONSE</x:v>
      </x:c>
      <x:c r="D5392" s="122" t="str">
        <x:v>A</x:v>
      </x:c>
      <x:c r="E5392" s="123" t="n">
        <x:v>1</x:v>
      </x:c>
      <x:c r="F5392" s="122" t="str">
        <x:v>Guetteur des terrasses</x:v>
      </x:c>
      <x:c r="G5392" s="122" t="str">
        <x:v>Plus rien ne bouge près du fil. Je vais vérifier la terrasse haute.</x:v>
      </x:c>
      <x:c r="H5392" s="122" t="str">
        <x:v>Réponse au choix retenu ; les autres réponses ne sont pas jouées.</x:v>
      </x:c>
      <x:c r="I5392" s="122" t="str">
        <x:v>Branche visitée réellement ; retour engagé conservé ; lecture des seuls signes observables. Tout don exige une offre réelle et un propriétaire libre de refuser.</x:v>
      </x:c>
      <x:c r="J5392" s="122" t="str">
        <x:v>Warp historique</x:v>
      </x:c>
      <x:c r="K5392" s="125" t="n">
        <x:v>13</x:v>
      </x:c>
    </x:row>
    <x:row r="5393" ht="59" customHeight="1">
      <x:c r="A5393" s="126" t="str">
        <x:v>D6-C-WARP-M16-CHOIX-B-01</x:v>
      </x:c>
      <x:c r="B5393" s="127" t="str">
        <x:v>D6-C-WARP-M16</x:v>
      </x:c>
      <x:c r="C5393" s="127" t="str">
        <x:v>CHOIX</x:v>
      </x:c>
      <x:c r="D5393" s="127" t="str">
        <x:v>B</x:v>
      </x:c>
      <x:c r="E5393" s="128" t="n">
        <x:v>1</x:v>
      </x:c>
      <x:c r="F5393" s="127" t="str">
        <x:v>Joueur</x:v>
      </x:c>
      <x:c r="G5393" s="127" t="str">
        <x:v>Je déclenche un signal de diversion.</x:v>
      </x:c>
      <x:c r="H5393" s="127" t="str">
        <x:v>Regarder la personne ou l’appui concerné ; intention, pas résultat.</x:v>
      </x:c>
      <x:c r="I5393" s="127" t="str">
        <x:v>Lire les conditions V5 ; aucun objet ou PNJ supposé présent. Refuser ou différer suspend l’objectif au lieu de le déclarer réussi.</x:v>
      </x:c>
      <x:c r="J5393" s="127" t="str">
        <x:v>Warp historique</x:v>
      </x:c>
      <x:c r="K5393" s="130" t="n">
        <x:v>6</x:v>
      </x:c>
    </x:row>
    <x:row r="5394" ht="59" customHeight="1">
      <x:c r="A5394" s="121" t="str">
        <x:v>D6-C-WARP-M16-REPONSE-B-01</x:v>
      </x:c>
      <x:c r="B5394" s="122" t="str">
        <x:v>D6-C-WARP-M16</x:v>
      </x:c>
      <x:c r="C5394" s="122" t="str">
        <x:v>REPONSE</x:v>
      </x:c>
      <x:c r="D5394" s="122" t="str">
        <x:v>B</x:v>
      </x:c>
      <x:c r="E5394" s="123" t="n">
        <x:v>1</x:v>
      </x:c>
      <x:c r="F5394" s="122" t="str">
        <x:v>Guetteur des terrasses</x:v>
      </x:c>
      <x:c r="G5394" s="122" t="str">
        <x:v>Celle de l’est sonne à présent. Gardez l’autre passage en vue.</x:v>
      </x:c>
      <x:c r="H5394" s="122" t="str">
        <x:v>Réponse au choix retenu ; les autres réponses ne sont pas jouées.</x:v>
      </x:c>
      <x:c r="I5394" s="122" t="str">
        <x:v>Lire les conditions V5 ; aucun objet ou PNJ supposé présent. Refuser ou différer suspend l’objectif au lieu de le déclarer réussi.</x:v>
      </x:c>
      <x:c r="J5394" s="122" t="str">
        <x:v>Warp historique</x:v>
      </x:c>
      <x:c r="K5394" s="125" t="n">
        <x:v>11</x:v>
      </x:c>
    </x:row>
    <x:row r="5395" ht="254" customHeight="1">
      <x:c r="A5395" s="126" t="str">
        <x:v>D6-C-WARP-M17-OUV---01</x:v>
      </x:c>
      <x:c r="B5395" s="127" t="str">
        <x:v>D6-C-WARP-M17</x:v>
      </x:c>
      <x:c r="C5395" s="127" t="str">
        <x:v>OUV</x:v>
      </x:c>
      <x:c r="D5395" s="127" t="str">
        <x:v>-</x:v>
      </x:c>
      <x:c r="E5395" s="128" t="n">
        <x:v>1</x:v>
      </x:c>
      <x:c r="F5395" s="127" t="str">
        <x:v>Combattant de la cour ouverte</x:v>
      </x:c>
      <x:c r="G5395" s="127" t="str">
        <x:v>Nous nous voyons. Je propose cette cour, à distance des autres. Comprends-tu mon arrêt ?</x:v>
      </x:c>
      <x:c r="H5395" s="127" t="str">
        <x:v>Le locuteur regarde le geste et s’adresse à son groupe ; le chasseur montre une direction à distance.</x:v>
      </x:c>
      <x:c r="I5395"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395" s="127" t="str">
        <x:v>Warp historique</x:v>
      </x:c>
      <x:c r="K5395" s="130" t="n">
        <x:v>15</x:v>
      </x:c>
    </x:row>
    <x:row r="5396" ht="74" customHeight="1">
      <x:c r="A5396" s="121" t="str">
        <x:v>D6-C-WARP-M17-SUCCES---01</x:v>
      </x:c>
      <x:c r="B5396" s="122" t="str">
        <x:v>D6-C-WARP-M17</x:v>
      </x:c>
      <x:c r="C5396" s="122" t="str">
        <x:v>SUCCES</x:v>
      </x:c>
      <x:c r="D5396" s="122" t="str">
        <x:v>-</x:v>
      </x:c>
      <x:c r="E5396" s="123" t="n">
        <x:v>1</x:v>
      </x:c>
      <x:c r="F5396" s="122" t="str">
        <x:v>Combattant de la cour ouverte</x:v>
      </x:c>
      <x:c r="G5396" s="122" t="str">
        <x:v>L’affrontement ou le passage est terminé. Nous pouvons quitter cette cour.</x:v>
      </x:c>
      <x:c r="H5396" s="122" t="str">
        <x:v>Le locuteur regarde le geste et s’adresse à son groupe ; le chasseur montre une direction à distance.</x:v>
      </x:c>
      <x:c r="I5396" s="122" t="str">
        <x:v>Résultat correspondant effectivement constaté ; remplace ou supprime la ligne si choix de refus/différé/observation. Ne jamais jouer une victoire non acquise.</x:v>
      </x:c>
      <x:c r="J5396" s="122" t="str">
        <x:v>Warp historique</x:v>
      </x:c>
      <x:c r="K5396" s="125" t="n">
        <x:v>11</x:v>
      </x:c>
    </x:row>
    <x:row r="5397" ht="44" customHeight="1">
      <x:c r="A5397" s="126" t="str">
        <x:v>D6-C-WARP-M17-ECHEC---01</x:v>
      </x:c>
      <x:c r="B5397" s="127" t="str">
        <x:v>D6-C-WARP-M17</x:v>
      </x:c>
      <x:c r="C5397" s="127" t="str">
        <x:v>ECHEC</x:v>
      </x:c>
      <x:c r="D5397" s="127" t="str">
        <x:v>-</x:v>
      </x:c>
      <x:c r="E5397" s="128" t="n">
        <x:v>1</x:v>
      </x:c>
      <x:c r="F5397" s="127" t="str">
        <x:v>Combattant de la cour ouverte</x:v>
      </x:c>
      <x:c r="G5397" s="127" t="str">
        <x:v>Arrêt. Recule vers ton bord jusqu’à ce que le signe soit clair.</x:v>
      </x:c>
      <x:c r="H5397" s="127" t="str">
        <x:v>Retrait de l’appui dangereux ou suspension du geste ; aucun reset de l’état.</x:v>
      </x:c>
      <x:c r="I5397" s="127" t="str">
        <x:v>Échec ou blocage correspondant effectivement observé ; les dégâts, objets et positions persistent.</x:v>
      </x:c>
      <x:c r="J5397" s="127" t="str">
        <x:v>Warp historique</x:v>
      </x:c>
      <x:c r="K5397" s="130" t="n">
        <x:v>12</x:v>
      </x:c>
    </x:row>
    <x:row r="5398" ht="44" customHeight="1">
      <x:c r="A5398" s="121" t="str">
        <x:v>D6-C-WARP-M17-REPRISE---01</x:v>
      </x:c>
      <x:c r="B5398" s="122" t="str">
        <x:v>D6-C-WARP-M17</x:v>
      </x:c>
      <x:c r="C5398" s="122" t="str">
        <x:v>REPRISE</x:v>
      </x:c>
      <x:c r="D5398" s="122" t="str">
        <x:v>-</x:v>
      </x:c>
      <x:c r="E5398" s="123" t="n">
        <x:v>1</x:v>
      </x:c>
      <x:c r="F5398" s="122" t="str">
        <x:v>Combattant de la cour ouverte</x:v>
      </x:c>
      <x:c r="G5398" s="122" t="str">
        <x:v>Nous reprenons seulement si chacun revient volontairement dans la cour.</x:v>
      </x:c>
      <x:c r="H5398" s="122" t="str">
        <x:v>Regard sur le dernier repère conservé ; attendre la main du joueur.</x:v>
      </x:c>
      <x:c r="I5398" s="122" t="str">
        <x:v>Réinteraction volontaire après interruption ; état de l’action conservé.</x:v>
      </x:c>
      <x:c r="J5398" s="122" t="str">
        <x:v>Warp historique</x:v>
      </x:c>
      <x:c r="K5398" s="125" t="n">
        <x:v>10</x:v>
      </x:c>
    </x:row>
    <x:row r="5399" ht="74" customHeight="1">
      <x:c r="A5399" s="126" t="str">
        <x:v>D6-C-WARP-M17-CHOIX-A-01</x:v>
      </x:c>
      <x:c r="B5399" s="127" t="str">
        <x:v>D6-C-WARP-M17</x:v>
      </x:c>
      <x:c r="C5399" s="127" t="str">
        <x:v>CHOIX</x:v>
      </x:c>
      <x:c r="D5399" s="127" t="str">
        <x:v>A</x:v>
      </x:c>
      <x:c r="E5399" s="128" t="n">
        <x:v>1</x:v>
      </x:c>
      <x:c r="F5399" s="127" t="str">
        <x:v>Joueur</x:v>
      </x:c>
      <x:c r="G5399" s="127" t="str">
        <x:v>J’accepte et je reproduis le signe d’arrêt.</x:v>
      </x:c>
      <x:c r="H5399" s="127" t="str">
        <x:v>Regarder la personne ou l’appui concerné ; intention, pas résultat.</x:v>
      </x:c>
      <x:c r="I5399" s="127" t="str">
        <x:v>Branche visitée réellement ; retour engagé conservé ; lecture des seuls signes observables. Tout don exige une offre réelle et un propriétaire libre de refuser.</x:v>
      </x:c>
      <x:c r="J5399" s="127" t="str">
        <x:v>Warp historique</x:v>
      </x:c>
      <x:c r="K5399" s="130" t="n">
        <x:v>7</x:v>
      </x:c>
    </x:row>
    <x:row r="5400" ht="74" customHeight="1">
      <x:c r="A5400" s="121" t="str">
        <x:v>D6-C-WARP-M17-REPONSE-A-01</x:v>
      </x:c>
      <x:c r="B5400" s="122" t="str">
        <x:v>D6-C-WARP-M17</x:v>
      </x:c>
      <x:c r="C5400" s="122" t="str">
        <x:v>REPONSE</x:v>
      </x:c>
      <x:c r="D5400" s="122" t="str">
        <x:v>A</x:v>
      </x:c>
      <x:c r="E5400" s="123" t="n">
        <x:v>1</x:v>
      </x:c>
      <x:c r="F5400" s="122" t="str">
        <x:v>Combattant de la cour ouverte</x:v>
      </x:c>
      <x:c r="G5400" s="122" t="str">
        <x:v>Tu as montré le signe. Nous commençons quand chacun est en place.</x:v>
      </x:c>
      <x:c r="H5400" s="122" t="str">
        <x:v>Réponse au choix retenu ; les autres réponses ne sont pas jouées.</x:v>
      </x:c>
      <x:c r="I5400" s="122" t="str">
        <x:v>Branche visitée réellement ; retour engagé conservé ; lecture des seuls signes observables. Tout don exige une offre réelle et un propriétaire libre de refuser.</x:v>
      </x:c>
      <x:c r="J5400" s="122" t="str">
        <x:v>Warp historique</x:v>
      </x:c>
      <x:c r="K5400" s="125" t="n">
        <x:v>12</x:v>
      </x:c>
    </x:row>
    <x:row r="5401" ht="59" customHeight="1">
      <x:c r="A5401" s="126" t="str">
        <x:v>D6-C-WARP-M17-CHOIX-B-01</x:v>
      </x:c>
      <x:c r="B5401" s="127" t="str">
        <x:v>D6-C-WARP-M17</x:v>
      </x:c>
      <x:c r="C5401" s="127" t="str">
        <x:v>CHOIX</x:v>
      </x:c>
      <x:c r="D5401" s="127" t="str">
        <x:v>B</x:v>
      </x:c>
      <x:c r="E5401" s="128" t="n">
        <x:v>1</x:v>
      </x:c>
      <x:c r="F5401" s="127" t="str">
        <x:v>Joueur</x:v>
      </x:c>
      <x:c r="G5401" s="127" t="str">
        <x:v>Je désigne ma proie et je poursuis.</x:v>
      </x:c>
      <x:c r="H5401" s="127" t="str">
        <x:v>Regarder la personne ou l’appui concerné ; intention, pas résultat.</x:v>
      </x:c>
      <x:c r="I5401" s="127" t="str">
        <x:v>Lire les conditions V5 ; aucun objet ou PNJ supposé présent. Refuser ou différer suspend l’objectif au lieu de le déclarer réussi.</x:v>
      </x:c>
      <x:c r="J5401" s="127" t="str">
        <x:v>Warp historique</x:v>
      </x:c>
      <x:c r="K5401" s="130" t="n">
        <x:v>7</x:v>
      </x:c>
    </x:row>
    <x:row r="5402" ht="59" customHeight="1">
      <x:c r="A5402" s="121" t="str">
        <x:v>D6-C-WARP-M17-REPONSE-B-01</x:v>
      </x:c>
      <x:c r="B5402" s="122" t="str">
        <x:v>D6-C-WARP-M17</x:v>
      </x:c>
      <x:c r="C5402" s="122" t="str">
        <x:v>REPONSE</x:v>
      </x:c>
      <x:c r="D5402" s="122" t="str">
        <x:v>B</x:v>
      </x:c>
      <x:c r="E5402" s="123" t="n">
        <x:v>1</x:v>
      </x:c>
      <x:c r="F5402" s="122" t="str">
        <x:v>Combattant de la cour ouverte</x:v>
      </x:c>
      <x:c r="G5402" s="122" t="str">
        <x:v>Tu regardes les hauteurs. Je ne te suivrai pas dans une autre chasse.</x:v>
      </x:c>
      <x:c r="H5402" s="122" t="str">
        <x:v>Réponse au choix retenu ; les autres réponses ne sont pas jouées.</x:v>
      </x:c>
      <x:c r="I5402" s="122" t="str">
        <x:v>Lire les conditions V5 ; aucun objet ou PNJ supposé présent. Refuser ou différer suspend l’objectif au lieu de le déclarer réussi.</x:v>
      </x:c>
      <x:c r="J5402" s="122" t="str">
        <x:v>Warp historique</x:v>
      </x:c>
      <x:c r="K5402" s="125" t="n">
        <x:v>13</x:v>
      </x:c>
    </x:row>
    <x:row r="5403" ht="254" customHeight="1">
      <x:c r="A5403" s="126" t="str">
        <x:v>D6-C-WARP-M18-OUV---01</x:v>
      </x:c>
      <x:c r="B5403" s="127" t="str">
        <x:v>D6-C-WARP-M18</x:v>
      </x:c>
      <x:c r="C5403" s="127" t="str">
        <x:v>OUV</x:v>
      </x:c>
      <x:c r="D5403" s="127" t="str">
        <x:v>-</x:v>
      </x:c>
      <x:c r="E5403" s="128" t="n">
        <x:v>1</x:v>
      </x:c>
      <x:c r="F5403" s="127" t="str">
        <x:v>Propriétaire de la lame</x:v>
      </x:c>
      <x:c r="G5403" s="127" t="str">
        <x:v>Cette lame est encore à moi. Je l’ai laissée tomber ; je ne l’ai pas offerte.</x:v>
      </x:c>
      <x:c r="H5403" s="127" t="str">
        <x:v>Le locuteur regarde le geste et s’adresse à son groupe ; le chasseur montre une direction à distance.</x:v>
      </x:c>
      <x:c r="I5403"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403" s="127" t="str">
        <x:v>Warp historique</x:v>
      </x:c>
      <x:c r="K5403" s="130" t="n">
        <x:v>16</x:v>
      </x:c>
    </x:row>
    <x:row r="5404" ht="74" customHeight="1">
      <x:c r="A5404" s="121" t="str">
        <x:v>D6-C-WARP-M18-SUCCES---01</x:v>
      </x:c>
      <x:c r="B5404" s="122" t="str">
        <x:v>D6-C-WARP-M18</x:v>
      </x:c>
      <x:c r="C5404" s="122" t="str">
        <x:v>SUCCES</x:v>
      </x:c>
      <x:c r="D5404" s="122" t="str">
        <x:v>-</x:v>
      </x:c>
      <x:c r="E5404" s="123" t="n">
        <x:v>1</x:v>
      </x:c>
      <x:c r="F5404" s="122" t="str">
        <x:v>Propriétaire de la lame</x:v>
      </x:c>
      <x:c r="G5404" s="122" t="str">
        <x:v>La lame est à la place décidée par son propriétaire. Le chemin est libre.</x:v>
      </x:c>
      <x:c r="H5404" s="122" t="str">
        <x:v>Le locuteur regarde le geste et s’adresse à son groupe ; le chasseur montre une direction à distance.</x:v>
      </x:c>
      <x:c r="I5404" s="122" t="str">
        <x:v>Résultat correspondant effectivement constaté ; remplace ou supprime la ligne si choix de refus/différé/observation. Ne jamais jouer une victoire non acquise.</x:v>
      </x:c>
      <x:c r="J5404" s="122" t="str">
        <x:v>Warp historique</x:v>
      </x:c>
      <x:c r="K5404" s="125" t="n">
        <x:v>14</x:v>
      </x:c>
    </x:row>
    <x:row r="5405" ht="44" customHeight="1">
      <x:c r="A5405" s="126" t="str">
        <x:v>D6-C-WARP-M18-ECHEC---01</x:v>
      </x:c>
      <x:c r="B5405" s="127" t="str">
        <x:v>D6-C-WARP-M18</x:v>
      </x:c>
      <x:c r="C5405" s="127" t="str">
        <x:v>ECHEC</x:v>
      </x:c>
      <x:c r="D5405" s="127" t="str">
        <x:v>-</x:v>
      </x:c>
      <x:c r="E5405" s="128" t="n">
        <x:v>1</x:v>
      </x:c>
      <x:c r="F5405" s="127" t="str">
        <x:v>Propriétaire de la lame</x:v>
      </x:c>
      <x:c r="G5405" s="127" t="str">
        <x:v>Il n’a pas compris mon geste. Je recule avec la lame encore visible.</x:v>
      </x:c>
      <x:c r="H5405" s="127" t="str">
        <x:v>Retrait de l’appui dangereux ou suspension du geste ; aucun reset de l’état.</x:v>
      </x:c>
      <x:c r="I5405" s="127" t="str">
        <x:v>Échec ou blocage correspondant effectivement observé ; les dégâts, objets et positions persistent.</x:v>
      </x:c>
      <x:c r="J5405" s="127" t="str">
        <x:v>Warp historique</x:v>
      </x:c>
      <x:c r="K5405" s="130" t="n">
        <x:v>13</x:v>
      </x:c>
    </x:row>
    <x:row r="5406" ht="44" customHeight="1">
      <x:c r="A5406" s="121" t="str">
        <x:v>D6-C-WARP-M18-REPRISE---01</x:v>
      </x:c>
      <x:c r="B5406" s="122" t="str">
        <x:v>D6-C-WARP-M18</x:v>
      </x:c>
      <x:c r="C5406" s="122" t="str">
        <x:v>REPRISE</x:v>
      </x:c>
      <x:c r="D5406" s="122" t="str">
        <x:v>-</x:v>
      </x:c>
      <x:c r="E5406" s="123" t="n">
        <x:v>1</x:v>
      </x:c>
      <x:c r="F5406" s="122" t="str">
        <x:v>Propriétaire de la lame</x:v>
      </x:c>
      <x:c r="G5406" s="122" t="str">
        <x:v>Le support est toujours devant nous. Reprenons sans nous approcher davantage.</x:v>
      </x:c>
      <x:c r="H5406" s="122" t="str">
        <x:v>Regard sur le dernier repère conservé ; attendre la main du joueur.</x:v>
      </x:c>
      <x:c r="I5406" s="122" t="str">
        <x:v>Réinteraction volontaire après interruption ; état de l’action conservé.</x:v>
      </x:c>
      <x:c r="J5406" s="122" t="str">
        <x:v>Warp historique</x:v>
      </x:c>
      <x:c r="K5406" s="125" t="n">
        <x:v>11</x:v>
      </x:c>
    </x:row>
    <x:row r="5407" ht="74" customHeight="1">
      <x:c r="A5407" s="126" t="str">
        <x:v>D6-C-WARP-M18-CHOIX-A-01</x:v>
      </x:c>
      <x:c r="B5407" s="127" t="str">
        <x:v>D6-C-WARP-M18</x:v>
      </x:c>
      <x:c r="C5407" s="127" t="str">
        <x:v>CHOIX</x:v>
      </x:c>
      <x:c r="D5407" s="127" t="str">
        <x:v>A</x:v>
      </x:c>
      <x:c r="E5407" s="128" t="n">
        <x:v>1</x:v>
      </x:c>
      <x:c r="F5407" s="127" t="str">
        <x:v>Joueur</x:v>
      </x:c>
      <x:c r="G5407" s="127" t="str">
        <x:v>Je la rends sur un support visible.</x:v>
      </x:c>
      <x:c r="H5407" s="127" t="str">
        <x:v>Regarder la personne ou l’appui concerné ; intention, pas résultat.</x:v>
      </x:c>
      <x:c r="I5407" s="127" t="str">
        <x:v>Branche visitée réellement ; retour engagé conservé ; lecture des seuls signes observables. Tout don exige une offre réelle et un propriétaire libre de refuser.</x:v>
      </x:c>
      <x:c r="J5407" s="127" t="str">
        <x:v>Warp historique</x:v>
      </x:c>
      <x:c r="K5407" s="130" t="n">
        <x:v>7</x:v>
      </x:c>
    </x:row>
    <x:row r="5408" ht="74" customHeight="1">
      <x:c r="A5408" s="121" t="str">
        <x:v>D6-C-WARP-M18-REPONSE-A-01</x:v>
      </x:c>
      <x:c r="B5408" s="122" t="str">
        <x:v>D6-C-WARP-M18</x:v>
      </x:c>
      <x:c r="C5408" s="122" t="str">
        <x:v>REPONSE</x:v>
      </x:c>
      <x:c r="D5408" s="122" t="str">
        <x:v>A</x:v>
      </x:c>
      <x:c r="E5408" s="123" t="n">
        <x:v>1</x:v>
      </x:c>
      <x:c r="F5408" s="122" t="str">
        <x:v>Propriétaire de la lame</x:v>
      </x:c>
      <x:c r="G5408" s="122" t="str">
        <x:v>Il la pose hors de sa portée. Attendez qu’il quitte le support.</x:v>
      </x:c>
      <x:c r="H5408" s="122" t="str">
        <x:v>Réponse au choix retenu ; les autres réponses ne sont pas jouées.</x:v>
      </x:c>
      <x:c r="I5408" s="122" t="str">
        <x:v>Branche visitée réellement ; retour engagé conservé ; lecture des seuls signes observables. Tout don exige une offre réelle et un propriétaire libre de refuser.</x:v>
      </x:c>
      <x:c r="J5408" s="122" t="str">
        <x:v>Warp historique</x:v>
      </x:c>
      <x:c r="K5408" s="125" t="n">
        <x:v>12</x:v>
      </x:c>
    </x:row>
    <x:row r="5409" ht="59" customHeight="1">
      <x:c r="A5409" s="126" t="str">
        <x:v>D6-C-WARP-M18-CHOIX-B-01</x:v>
      </x:c>
      <x:c r="B5409" s="127" t="str">
        <x:v>D6-C-WARP-M18</x:v>
      </x:c>
      <x:c r="C5409" s="127" t="str">
        <x:v>CHOIX</x:v>
      </x:c>
      <x:c r="D5409" s="127" t="str">
        <x:v>B</x:v>
      </x:c>
      <x:c r="E5409" s="128" t="n">
        <x:v>1</x:v>
      </x:c>
      <x:c r="F5409" s="127" t="str">
        <x:v>Joueur</x:v>
      </x:c>
      <x:c r="G5409" s="127" t="str">
        <x:v>J’attends un don explicitement proposé.</x:v>
      </x:c>
      <x:c r="H5409" s="127" t="str">
        <x:v>Regarder la personne ou l’appui concerné ; intention, pas résultat.</x:v>
      </x:c>
      <x:c r="I5409" s="127" t="str">
        <x:v>Lire les conditions V5 ; aucun objet ou PNJ supposé présent. Refuser ou différer suspend l’objectif au lieu de le déclarer réussi.</x:v>
      </x:c>
      <x:c r="J5409" s="127" t="str">
        <x:v>Warp historique</x:v>
      </x:c>
      <x:c r="K5409" s="130" t="n">
        <x:v>5</x:v>
      </x:c>
    </x:row>
    <x:row r="5410" ht="59" customHeight="1">
      <x:c r="A5410" s="121" t="str">
        <x:v>D6-C-WARP-M18-REPONSE-B-01</x:v>
      </x:c>
      <x:c r="B5410" s="122" t="str">
        <x:v>D6-C-WARP-M18</x:v>
      </x:c>
      <x:c r="C5410" s="122" t="str">
        <x:v>REPONSE</x:v>
      </x:c>
      <x:c r="D5410" s="122" t="str">
        <x:v>B</x:v>
      </x:c>
      <x:c r="E5410" s="123" t="n">
        <x:v>1</x:v>
      </x:c>
      <x:c r="F5410" s="122" t="str">
        <x:v>Propriétaire de la lame</x:v>
      </x:c>
      <x:c r="G5410" s="122" t="str">
        <x:v>Il ne la prend pas. Je peux choisir de la garder ou de la lui avancer.</x:v>
      </x:c>
      <x:c r="H5410" s="122" t="str">
        <x:v>Réponse au choix retenu ; les autres réponses ne sont pas jouées.</x:v>
      </x:c>
      <x:c r="I5410" s="122" t="str">
        <x:v>Lire les conditions V5 ; aucun objet ou PNJ supposé présent. Refuser ou différer suspend l’objectif au lieu de le déclarer réussi.</x:v>
      </x:c>
      <x:c r="J5410" s="122" t="str">
        <x:v>Warp historique</x:v>
      </x:c>
      <x:c r="K5410" s="125" t="n">
        <x:v>16</x:v>
      </x:c>
    </x:row>
    <x:row r="5411" ht="44" customHeight="1">
      <x:c r="A5411" s="126" t="str">
        <x:v>D6-C-WARP-M18-VARIANTE---01</x:v>
      </x:c>
      <x:c r="B5411" s="127" t="str">
        <x:v>D6-C-WARP-M18</x:v>
      </x:c>
      <x:c r="C5411" s="127" t="str">
        <x:v>VARIANTE</x:v>
      </x:c>
      <x:c r="D5411" s="127" t="str">
        <x:v>-</x:v>
      </x:c>
      <x:c r="E5411" s="128" t="n">
        <x:v>1</x:v>
      </x:c>
      <x:c r="F5411" s="127" t="str">
        <x:v>Propriétaire de la lame</x:v>
      </x:c>
      <x:c r="G5411" s="127" t="str">
        <x:v>Je la reprends. Mon geste ne t’en faisait pas cadeau.</x:v>
      </x:c>
      <x:c r="H5411" s="127" t="str">
        <x:v>Réaction brève après constat réel ; remplace la ligne par défaut si elle en contredit le sens.</x:v>
      </x:c>
      <x:c r="I5411" s="127" t="str">
        <x:v>Priorité 1 : propriétaire réclame toujours la lame ; aucun don</x:v>
      </x:c>
      <x:c r="J5411" s="127" t="str">
        <x:v>Warp historique</x:v>
      </x:c>
      <x:c r="K5411" s="130" t="n">
        <x:v>10</x:v>
      </x:c>
    </x:row>
    <x:row r="5412" ht="254" customHeight="1">
      <x:c r="A5412" s="121" t="str">
        <x:v>D6-C-WARP-M19-OUV---01</x:v>
      </x:c>
      <x:c r="B5412" s="122" t="str">
        <x:v>D6-C-WARP-M19</x:v>
      </x:c>
      <x:c r="C5412" s="122" t="str">
        <x:v>OUV</x:v>
      </x:c>
      <x:c r="D5412" s="122" t="str">
        <x:v>-</x:v>
      </x:c>
      <x:c r="E5412" s="123" t="n">
        <x:v>1</x:v>
      </x:c>
      <x:c r="F5412" s="122" t="str">
        <x:v>Pisteuse de la forêt</x:v>
      </x:c>
      <x:c r="G5412" s="122" t="str">
        <x:v>Une troisième trace rejoint les nôtres. Elle monte là où nous suivions la rivière.</x:v>
      </x:c>
      <x:c r="H5412" s="122" t="str">
        <x:v>Le locuteur regarde le geste et s’adresse à son groupe ; le chasseur montre une direction à distance.</x:v>
      </x:c>
      <x:c r="I5412"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412" s="122" t="str">
        <x:v>Warp historique</x:v>
      </x:c>
      <x:c r="K5412" s="125" t="n">
        <x:v>14</x:v>
      </x:c>
    </x:row>
    <x:row r="5413" ht="74" customHeight="1">
      <x:c r="A5413" s="126" t="str">
        <x:v>D6-C-WARP-M19-SUCCES---01</x:v>
      </x:c>
      <x:c r="B5413" s="127" t="str">
        <x:v>D6-C-WARP-M19</x:v>
      </x:c>
      <x:c r="C5413" s="127" t="str">
        <x:v>SUCCES</x:v>
      </x:c>
      <x:c r="D5413" s="127" t="str">
        <x:v>-</x:v>
      </x:c>
      <x:c r="E5413" s="128" t="n">
        <x:v>1</x:v>
      </x:c>
      <x:c r="F5413" s="127" t="str">
        <x:v>Pisteuse de la forêt</x:v>
      </x:c>
      <x:c r="G5413" s="127" t="str">
        <x:v>Les pistes se séparent ici. Nous connaissons mieux la route de la bête.</x:v>
      </x:c>
      <x:c r="H5413" s="127" t="str">
        <x:v>Le locuteur regarde le geste et s’adresse à son groupe ; le chasseur montre une direction à distance.</x:v>
      </x:c>
      <x:c r="I5413" s="127" t="str">
        <x:v>Résultat correspondant effectivement constaté ; remplace ou supprime la ligne si choix de refus/différé/observation. Ne jamais jouer une victoire non acquise.</x:v>
      </x:c>
      <x:c r="J5413" s="127" t="str">
        <x:v>Warp historique</x:v>
      </x:c>
      <x:c r="K5413" s="130" t="n">
        <x:v>13</x:v>
      </x:c>
    </x:row>
    <x:row r="5414" ht="44" customHeight="1">
      <x:c r="A5414" s="121" t="str">
        <x:v>D6-C-WARP-M19-ECHEC---01</x:v>
      </x:c>
      <x:c r="B5414" s="122" t="str">
        <x:v>D6-C-WARP-M19</x:v>
      </x:c>
      <x:c r="C5414" s="122" t="str">
        <x:v>ECHEC</x:v>
      </x:c>
      <x:c r="D5414" s="122" t="str">
        <x:v>-</x:v>
      </x:c>
      <x:c r="E5414" s="123" t="n">
        <x:v>1</x:v>
      </x:c>
      <x:c r="F5414" s="122" t="str">
        <x:v>Pisteuse de la forêt</x:v>
      </x:c>
      <x:c r="G5414" s="122" t="str">
        <x:v>Ce signe reste obscur. Nous ne changerons pas de route sur cette seule supposition.</x:v>
      </x:c>
      <x:c r="H5414" s="122" t="str">
        <x:v>Retrait de l’appui dangereux ou suspension du geste ; aucun reset de l’état.</x:v>
      </x:c>
      <x:c r="I5414" s="122" t="str">
        <x:v>Échec ou blocage correspondant effectivement observé ; les dégâts, objets et positions persistent.</x:v>
      </x:c>
      <x:c r="J5414" s="122" t="str">
        <x:v>Warp historique</x:v>
      </x:c>
      <x:c r="K5414" s="125" t="n">
        <x:v>14</x:v>
      </x:c>
    </x:row>
    <x:row r="5415" ht="44" customHeight="1">
      <x:c r="A5415" s="126" t="str">
        <x:v>D6-C-WARP-M19-REPRISE---01</x:v>
      </x:c>
      <x:c r="B5415" s="127" t="str">
        <x:v>D6-C-WARP-M19</x:v>
      </x:c>
      <x:c r="C5415" s="127" t="str">
        <x:v>REPRISE</x:v>
      </x:c>
      <x:c r="D5415" s="127" t="str">
        <x:v>-</x:v>
      </x:c>
      <x:c r="E5415" s="128" t="n">
        <x:v>1</x:v>
      </x:c>
      <x:c r="F5415" s="127" t="str">
        <x:v>Pisteuse de la forêt</x:v>
      </x:c>
      <x:c r="G5415" s="127" t="str">
        <x:v>La dernière empreinte sûre est près de l’eau. Nous reprenons là.</x:v>
      </x:c>
      <x:c r="H5415" s="127" t="str">
        <x:v>Regard sur le dernier repère conservé ; attendre la main du joueur.</x:v>
      </x:c>
      <x:c r="I5415" s="127" t="str">
        <x:v>Réinteraction volontaire après interruption ; état de l’action conservé.</x:v>
      </x:c>
      <x:c r="J5415" s="127" t="str">
        <x:v>Warp historique</x:v>
      </x:c>
      <x:c r="K5415" s="130" t="n">
        <x:v>11</x:v>
      </x:c>
    </x:row>
    <x:row r="5416" ht="74" customHeight="1">
      <x:c r="A5416" s="121" t="str">
        <x:v>D6-C-WARP-M19-CHOIX-A-01</x:v>
      </x:c>
      <x:c r="B5416" s="122" t="str">
        <x:v>D6-C-WARP-M19</x:v>
      </x:c>
      <x:c r="C5416" s="122" t="str">
        <x:v>CHOIX</x:v>
      </x:c>
      <x:c r="D5416" s="122" t="str">
        <x:v>A</x:v>
      </x:c>
      <x:c r="E5416" s="123" t="n">
        <x:v>1</x:v>
      </x:c>
      <x:c r="F5416" s="122" t="str">
        <x:v>Joueur</x:v>
      </x:c>
      <x:c r="G5416" s="122" t="str">
        <x:v>J’observe leurs méthodes.</x:v>
      </x:c>
      <x:c r="H5416" s="122" t="str">
        <x:v>Regarder la personne ou l’appui concerné ; intention, pas résultat.</x:v>
      </x:c>
      <x:c r="I5416" s="122" t="str">
        <x:v>Branche visitée réellement ; retour engagé conservé ; lecture des seuls signes observables. Tout don exige une offre réelle et un propriétaire libre de refuser.</x:v>
      </x:c>
      <x:c r="J5416" s="122" t="str">
        <x:v>Warp historique</x:v>
      </x:c>
      <x:c r="K5416" s="125" t="n">
        <x:v>3</x:v>
      </x:c>
    </x:row>
    <x:row r="5417" ht="74" customHeight="1">
      <x:c r="A5417" s="126" t="str">
        <x:v>D6-C-WARP-M19-REPONSE-A-01</x:v>
      </x:c>
      <x:c r="B5417" s="127" t="str">
        <x:v>D6-C-WARP-M19</x:v>
      </x:c>
      <x:c r="C5417" s="127" t="str">
        <x:v>REPONSE</x:v>
      </x:c>
      <x:c r="D5417" s="127" t="str">
        <x:v>A</x:v>
      </x:c>
      <x:c r="E5417" s="128" t="n">
        <x:v>1</x:v>
      </x:c>
      <x:c r="F5417" s="127" t="str">
        <x:v>Pisteuse de la forêt</x:v>
      </x:c>
      <x:c r="G5417" s="127" t="str">
        <x:v>Cette silhouette nous regarde travailler. Garde notre retour en vue.</x:v>
      </x:c>
      <x:c r="H5417" s="127" t="str">
        <x:v>Réponse au choix retenu ; les autres réponses ne sont pas jouées.</x:v>
      </x:c>
      <x:c r="I5417" s="127" t="str">
        <x:v>Branche visitée réellement ; retour engagé conservé ; lecture des seuls signes observables. Tout don exige une offre réelle et un propriétaire libre de refuser.</x:v>
      </x:c>
      <x:c r="J5417" s="127" t="str">
        <x:v>Warp historique</x:v>
      </x:c>
      <x:c r="K5417" s="130" t="n">
        <x:v>10</x:v>
      </x:c>
    </x:row>
    <x:row r="5418" ht="59" customHeight="1">
      <x:c r="A5418" s="121" t="str">
        <x:v>D6-C-WARP-M19-CHOIX-B-01</x:v>
      </x:c>
      <x:c r="B5418" s="122" t="str">
        <x:v>D6-C-WARP-M19</x:v>
      </x:c>
      <x:c r="C5418" s="122" t="str">
        <x:v>CHOIX</x:v>
      </x:c>
      <x:c r="D5418" s="122" t="str">
        <x:v>B</x:v>
      </x:c>
      <x:c r="E5418" s="123" t="n">
        <x:v>1</x:v>
      </x:c>
      <x:c r="F5418" s="122" t="str">
        <x:v>Joueur</x:v>
      </x:c>
      <x:c r="G5418" s="122" t="str">
        <x:v>Je révèle un passage par un signe.</x:v>
      </x:c>
      <x:c r="H5418" s="122" t="str">
        <x:v>Regarder la personne ou l’appui concerné ; intention, pas résultat.</x:v>
      </x:c>
      <x:c r="I5418" s="122" t="str">
        <x:v>Lire les conditions V5 ; aucun objet ou PNJ supposé présent. Refuser ou différer suspend l’objectif au lieu de le déclarer réussi.</x:v>
      </x:c>
      <x:c r="J5418" s="122" t="str">
        <x:v>Warp historique</x:v>
      </x:c>
      <x:c r="K5418" s="125" t="n">
        <x:v>7</x:v>
      </x:c>
    </x:row>
    <x:row r="5419" ht="59" customHeight="1">
      <x:c r="A5419" s="126" t="str">
        <x:v>D6-C-WARP-M19-REPONSE-B-01</x:v>
      </x:c>
      <x:c r="B5419" s="127" t="str">
        <x:v>D6-C-WARP-M19</x:v>
      </x:c>
      <x:c r="C5419" s="127" t="str">
        <x:v>REPONSE</x:v>
      </x:c>
      <x:c r="D5419" s="127" t="str">
        <x:v>B</x:v>
      </x:c>
      <x:c r="E5419" s="128" t="n">
        <x:v>1</x:v>
      </x:c>
      <x:c r="F5419" s="127" t="str">
        <x:v>Pisteuse de la forêt</x:v>
      </x:c>
      <x:c r="G5419" s="127" t="str">
        <x:v>Il montre la branche cassée. Je vais regarder depuis notre rive.</x:v>
      </x:c>
      <x:c r="H5419" s="127" t="str">
        <x:v>Réponse au choix retenu ; les autres réponses ne sont pas jouées.</x:v>
      </x:c>
      <x:c r="I5419" s="127" t="str">
        <x:v>Lire les conditions V5 ; aucun objet ou PNJ supposé présent. Refuser ou différer suspend l’objectif au lieu de le déclarer réussi.</x:v>
      </x:c>
      <x:c r="J5419" s="127" t="str">
        <x:v>Warp historique</x:v>
      </x:c>
      <x:c r="K5419" s="130" t="n">
        <x:v>11</x:v>
      </x:c>
    </x:row>
    <x:row r="5420" ht="254" customHeight="1">
      <x:c r="A5420" s="121" t="str">
        <x:v>D6-C-WARP-M20-OUV---01</x:v>
      </x:c>
      <x:c r="B5420" s="122" t="str">
        <x:v>D6-C-WARP-M20</x:v>
      </x:c>
      <x:c r="C5420" s="122" t="str">
        <x:v>OUV</x:v>
      </x:c>
      <x:c r="D5420" s="122" t="str">
        <x:v>-</x:v>
      </x:c>
      <x:c r="E5420" s="123" t="n">
        <x:v>1</x:v>
      </x:c>
      <x:c r="F5420" s="122" t="str">
        <x:v>Pisteur près du piège</x:v>
      </x:c>
      <x:c r="G5420" s="122" t="str">
        <x:v>Elle n’a plus d’appui. Si elle reste prise ainsi, elle ne pourra pas se défendre.</x:v>
      </x:c>
      <x:c r="H5420" s="122" t="str">
        <x:v>Le locuteur regarde le geste et s’adresse à son groupe ; le chasseur montre une direction à distance.</x:v>
      </x:c>
      <x:c r="I5420"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420" s="122" t="str">
        <x:v>Warp historique</x:v>
      </x:c>
      <x:c r="K5420" s="125" t="n">
        <x:v>15</x:v>
      </x:c>
    </x:row>
    <x:row r="5421" ht="74" customHeight="1">
      <x:c r="A5421" s="126" t="str">
        <x:v>D6-C-WARP-M20-SUCCES---01</x:v>
      </x:c>
      <x:c r="B5421" s="127" t="str">
        <x:v>D6-C-WARP-M20</x:v>
      </x:c>
      <x:c r="C5421" s="127" t="str">
        <x:v>SUCCES</x:v>
      </x:c>
      <x:c r="D5421" s="127" t="str">
        <x:v>-</x:v>
      </x:c>
      <x:c r="E5421" s="128" t="n">
        <x:v>1</x:v>
      </x:c>
      <x:c r="F5421" s="127" t="str">
        <x:v>Pisteur près du piège</x:v>
      </x:c>
      <x:c r="G5421" s="127" t="str">
        <x:v>La décision de chasse est visible. Nous ne raconterons pas un affrontement qui n’a pas eu lieu.</x:v>
      </x:c>
      <x:c r="H5421" s="127" t="str">
        <x:v>Le locuteur regarde le geste et s’adresse à son groupe ; le chasseur montre une direction à distance.</x:v>
      </x:c>
      <x:c r="I5421" s="127" t="str">
        <x:v>Résultat correspondant effectivement constaté ; remplace ou supprime la ligne si choix de refus/différé/observation. Ne jamais jouer une victoire non acquise.</x:v>
      </x:c>
      <x:c r="J5421" s="127" t="str">
        <x:v>Warp historique</x:v>
      </x:c>
      <x:c r="K5421" s="130" t="n">
        <x:v>17</x:v>
      </x:c>
    </x:row>
    <x:row r="5422" ht="44" customHeight="1">
      <x:c r="A5422" s="121" t="str">
        <x:v>D6-C-WARP-M20-ECHEC---01</x:v>
      </x:c>
      <x:c r="B5422" s="122" t="str">
        <x:v>D6-C-WARP-M20</x:v>
      </x:c>
      <x:c r="C5422" s="122" t="str">
        <x:v>ECHEC</x:v>
      </x:c>
      <x:c r="D5422" s="122" t="str">
        <x:v>-</x:v>
      </x:c>
      <x:c r="E5422" s="123" t="n">
        <x:v>1</x:v>
      </x:c>
      <x:c r="F5422" s="122" t="str">
        <x:v>Pisteur près du piège</x:v>
      </x:c>
      <x:c r="G5422" s="122" t="str">
        <x:v>Le terrain garde encore la bête immobile. Restez hors de son mouvement.</x:v>
      </x:c>
      <x:c r="H5422" s="122" t="str">
        <x:v>Retrait de l’appui dangereux ou suspension du geste ; aucun reset de l’état.</x:v>
      </x:c>
      <x:c r="I5422" s="122" t="str">
        <x:v>Échec ou blocage correspondant effectivement observé ; les dégâts, objets et positions persistent.</x:v>
      </x:c>
      <x:c r="J5422" s="122" t="str">
        <x:v>Warp historique</x:v>
      </x:c>
      <x:c r="K5422" s="125" t="n">
        <x:v>12</x:v>
      </x:c>
    </x:row>
    <x:row r="5423" ht="44" customHeight="1">
      <x:c r="A5423" s="126" t="str">
        <x:v>D6-C-WARP-M20-REPRISE---01</x:v>
      </x:c>
      <x:c r="B5423" s="127" t="str">
        <x:v>D6-C-WARP-M20</x:v>
      </x:c>
      <x:c r="C5423" s="127" t="str">
        <x:v>REPRISE</x:v>
      </x:c>
      <x:c r="D5423" s="127" t="str">
        <x:v>-</x:v>
      </x:c>
      <x:c r="E5423" s="128" t="n">
        <x:v>1</x:v>
      </x:c>
      <x:c r="F5423" s="127" t="str">
        <x:v>Pisteur près du piège</x:v>
      </x:c>
      <x:c r="G5423" s="127" t="str">
        <x:v>Son état n’a pas disparu. Regardons d’abord ce qui a réellement changé.</x:v>
      </x:c>
      <x:c r="H5423" s="127" t="str">
        <x:v>Regard sur le dernier repère conservé ; attendre la main du joueur.</x:v>
      </x:c>
      <x:c r="I5423" s="127" t="str">
        <x:v>Réinteraction volontaire après interruption ; état de l’action conservé.</x:v>
      </x:c>
      <x:c r="J5423" s="127" t="str">
        <x:v>Warp historique</x:v>
      </x:c>
      <x:c r="K5423" s="130" t="n">
        <x:v>12</x:v>
      </x:c>
    </x:row>
    <x:row r="5424" ht="74" customHeight="1">
      <x:c r="A5424" s="121" t="str">
        <x:v>D6-C-WARP-M20-CHOIX-A-01</x:v>
      </x:c>
      <x:c r="B5424" s="122" t="str">
        <x:v>D6-C-WARP-M20</x:v>
      </x:c>
      <x:c r="C5424" s="122" t="str">
        <x:v>CHOIX</x:v>
      </x:c>
      <x:c r="D5424" s="122" t="str">
        <x:v>A</x:v>
      </x:c>
      <x:c r="E5424" s="123" t="n">
        <x:v>1</x:v>
      </x:c>
      <x:c r="F5424" s="122" t="str">
        <x:v>Joueur</x:v>
      </x:c>
      <x:c r="G5424" s="122" t="str">
        <x:v>Je la laisse repartir et je reprends sa piste.</x:v>
      </x:c>
      <x:c r="H5424" s="122" t="str">
        <x:v>Regarder la personne ou l’appui concerné ; intention, pas résultat.</x:v>
      </x:c>
      <x:c r="I5424" s="122" t="str">
        <x:v>Branche visitée réellement ; retour engagé conservé ; lecture des seuls signes observables. Tout don exige une offre réelle et un propriétaire libre de refuser.</x:v>
      </x:c>
      <x:c r="J5424" s="122" t="str">
        <x:v>Warp historique</x:v>
      </x:c>
      <x:c r="K5424" s="125" t="n">
        <x:v>9</x:v>
      </x:c>
    </x:row>
    <x:row r="5425" ht="74" customHeight="1">
      <x:c r="A5425" s="126" t="str">
        <x:v>D6-C-WARP-M20-REPONSE-A-01</x:v>
      </x:c>
      <x:c r="B5425" s="127" t="str">
        <x:v>D6-C-WARP-M20</x:v>
      </x:c>
      <x:c r="C5425" s="127" t="str">
        <x:v>REPONSE</x:v>
      </x:c>
      <x:c r="D5425" s="127" t="str">
        <x:v>A</x:v>
      </x:c>
      <x:c r="E5425" s="128" t="n">
        <x:v>1</x:v>
      </x:c>
      <x:c r="F5425" s="127" t="str">
        <x:v>Pisteur près du piège</x:v>
      </x:c>
      <x:c r="G5425" s="127" t="str">
        <x:v>Le chasseur attend hors de sa portée. Nous verrons où elle passe après.</x:v>
      </x:c>
      <x:c r="H5425" s="127" t="str">
        <x:v>Réponse au choix retenu ; les autres réponses ne sont pas jouées.</x:v>
      </x:c>
      <x:c r="I5425" s="127" t="str">
        <x:v>Branche visitée réellement ; retour engagé conservé ; lecture des seuls signes observables. Tout don exige une offre réelle et un propriétaire libre de refuser.</x:v>
      </x:c>
      <x:c r="J5425" s="127" t="str">
        <x:v>Warp historique</x:v>
      </x:c>
      <x:c r="K5425" s="130" t="n">
        <x:v>13</x:v>
      </x:c>
    </x:row>
    <x:row r="5426" ht="59" customHeight="1">
      <x:c r="A5426" s="121" t="str">
        <x:v>D6-C-WARP-M20-CHOIX-B-01</x:v>
      </x:c>
      <x:c r="B5426" s="122" t="str">
        <x:v>D6-C-WARP-M20</x:v>
      </x:c>
      <x:c r="C5426" s="122" t="str">
        <x:v>CHOIX</x:v>
      </x:c>
      <x:c r="D5426" s="122" t="str">
        <x:v>B</x:v>
      </x:c>
      <x:c r="E5426" s="123" t="n">
        <x:v>1</x:v>
      </x:c>
      <x:c r="F5426" s="122" t="str">
        <x:v>Joueur</x:v>
      </x:c>
      <x:c r="G5426" s="122" t="str">
        <x:v>Je cherche une autre cible.</x:v>
      </x:c>
      <x:c r="H5426" s="122" t="str">
        <x:v>Regarder la personne ou l’appui concerné ; intention, pas résultat.</x:v>
      </x:c>
      <x:c r="I5426" s="122" t="str">
        <x:v>Lire les conditions V5 ; aucun objet ou PNJ supposé présent. Refuser ou différer suspend l’objectif au lieu de le déclarer réussi.</x:v>
      </x:c>
      <x:c r="J5426" s="122" t="str">
        <x:v>Warp historique</x:v>
      </x:c>
      <x:c r="K5426" s="125" t="n">
        <x:v>5</x:v>
      </x:c>
    </x:row>
    <x:row r="5427" ht="59" customHeight="1">
      <x:c r="A5427" s="126" t="str">
        <x:v>D6-C-WARP-M20-REPONSE-B-01</x:v>
      </x:c>
      <x:c r="B5427" s="127" t="str">
        <x:v>D6-C-WARP-M20</x:v>
      </x:c>
      <x:c r="C5427" s="127" t="str">
        <x:v>REPONSE</x:v>
      </x:c>
      <x:c r="D5427" s="127" t="str">
        <x:v>B</x:v>
      </x:c>
      <x:c r="E5427" s="128" t="n">
        <x:v>1</x:v>
      </x:c>
      <x:c r="F5427" s="127" t="str">
        <x:v>Pisteur près du piège</x:v>
      </x:c>
      <x:c r="G5427" s="127" t="str">
        <x:v>Il quitte cette piste. Laissons ce passage tranquille.</x:v>
      </x:c>
      <x:c r="H5427" s="127" t="str">
        <x:v>Réponse au choix retenu ; les autres réponses ne sont pas jouées.</x:v>
      </x:c>
      <x:c r="I5427" s="127" t="str">
        <x:v>Lire les conditions V5 ; aucun objet ou PNJ supposé présent. Refuser ou différer suspend l’objectif au lieu de le déclarer réussi.</x:v>
      </x:c>
      <x:c r="J5427" s="127" t="str">
        <x:v>Warp historique</x:v>
      </x:c>
      <x:c r="K5427" s="130" t="n">
        <x:v>8</x:v>
      </x:c>
    </x:row>
    <x:row r="5428" ht="254" customHeight="1">
      <x:c r="A5428" s="121" t="str">
        <x:v>D6-C-WARP-M21-OUV---01</x:v>
      </x:c>
      <x:c r="B5428" s="122" t="str">
        <x:v>D6-C-WARP-M21</x:v>
      </x:c>
      <x:c r="C5428" s="122" t="str">
        <x:v>OUV</x:v>
      </x:c>
      <x:c r="D5428" s="122" t="str">
        <x:v>-</x:v>
      </x:c>
      <x:c r="E5428" s="123" t="n">
        <x:v>1</x:v>
      </x:c>
      <x:c r="F5428" s="122" t="str">
        <x:v>Pisteuse du gué</x:v>
      </x:c>
      <x:c r="G5428" s="122" t="str">
        <x:v>Notre route passe au-delà de l’eau. La sienne remonte vers les pierres.</x:v>
      </x:c>
      <x:c r="H5428" s="122" t="str">
        <x:v>Le locuteur regarde le geste et s’adresse à son groupe ; le chasseur montre une direction à distance.</x:v>
      </x:c>
      <x:c r="I5428"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428" s="122" t="str">
        <x:v>Warp historique</x:v>
      </x:c>
      <x:c r="K5428" s="125" t="n">
        <x:v>12</x:v>
      </x:c>
    </x:row>
    <x:row r="5429" ht="74" customHeight="1">
      <x:c r="A5429" s="126" t="str">
        <x:v>D6-C-WARP-M21-SUCCES---01</x:v>
      </x:c>
      <x:c r="B5429" s="127" t="str">
        <x:v>D6-C-WARP-M21</x:v>
      </x:c>
      <x:c r="C5429" s="127" t="str">
        <x:v>SUCCES</x:v>
      </x:c>
      <x:c r="D5429" s="127" t="str">
        <x:v>-</x:v>
      </x:c>
      <x:c r="E5429" s="128" t="n">
        <x:v>1</x:v>
      </x:c>
      <x:c r="F5429" s="127" t="str">
        <x:v>Pisteuse du gué</x:v>
      </x:c>
      <x:c r="G5429" s="127" t="str">
        <x:v>Chacun reprend sa route. Les biens gardent la place et la garde réellement convenues.</x:v>
      </x:c>
      <x:c r="H5429" s="127" t="str">
        <x:v>Le locuteur regarde le geste et s’adresse à son groupe ; le chasseur montre une direction à distance.</x:v>
      </x:c>
      <x:c r="I5429" s="127" t="str">
        <x:v>Résultat correspondant effectivement constaté ; remplace ou supprime la ligne si choix de refus/différé/observation. Ne jamais jouer une victoire non acquise.</x:v>
      </x:c>
      <x:c r="J5429" s="127" t="str">
        <x:v>Warp historique</x:v>
      </x:c>
      <x:c r="K5429" s="130" t="n">
        <x:v>14</x:v>
      </x:c>
    </x:row>
    <x:row r="5430" ht="44" customHeight="1">
      <x:c r="A5430" s="121" t="str">
        <x:v>D6-C-WARP-M21-ECHEC---01</x:v>
      </x:c>
      <x:c r="B5430" s="122" t="str">
        <x:v>D6-C-WARP-M21</x:v>
      </x:c>
      <x:c r="C5430" s="122" t="str">
        <x:v>ECHEC</x:v>
      </x:c>
      <x:c r="D5430" s="122" t="str">
        <x:v>-</x:v>
      </x:c>
      <x:c r="E5430" s="123" t="n">
        <x:v>1</x:v>
      </x:c>
      <x:c r="F5430" s="122" t="str">
        <x:v>Pisteuse du gué</x:v>
      </x:c>
      <x:c r="G5430" s="122" t="str">
        <x:v>La crue ferme ce gué. Remontez vers le passage de rive.</x:v>
      </x:c>
      <x:c r="H5430" s="122" t="str">
        <x:v>Retrait de l’appui dangereux ou suspension du geste ; aucun reset de l’état.</x:v>
      </x:c>
      <x:c r="I5430" s="122" t="str">
        <x:v>Échec ou blocage correspondant effectivement observé ; les dégâts, objets et positions persistent.</x:v>
      </x:c>
      <x:c r="J5430" s="122" t="str">
        <x:v>Warp historique</x:v>
      </x:c>
      <x:c r="K5430" s="125" t="n">
        <x:v>11</x:v>
      </x:c>
    </x:row>
    <x:row r="5431" ht="44" customHeight="1">
      <x:c r="A5431" s="126" t="str">
        <x:v>D6-C-WARP-M21-REPRISE---01</x:v>
      </x:c>
      <x:c r="B5431" s="127" t="str">
        <x:v>D6-C-WARP-M21</x:v>
      </x:c>
      <x:c r="C5431" s="127" t="str">
        <x:v>REPRISE</x:v>
      </x:c>
      <x:c r="D5431" s="127" t="str">
        <x:v>-</x:v>
      </x:c>
      <x:c r="E5431" s="128" t="n">
        <x:v>1</x:v>
      </x:c>
      <x:c r="F5431" s="127" t="str">
        <x:v>Pisteuse du gué</x:v>
      </x:c>
      <x:c r="G5431" s="127" t="str">
        <x:v>Les premiers ont rejoint la berge. Nous reprenons avec ceux qui attendent encore.</x:v>
      </x:c>
      <x:c r="H5431" s="127" t="str">
        <x:v>Regard sur le dernier repère conservé ; attendre la main du joueur.</x:v>
      </x:c>
      <x:c r="I5431" s="127" t="str">
        <x:v>Réinteraction volontaire après interruption ; état de l’action conservé.</x:v>
      </x:c>
      <x:c r="J5431" s="127" t="str">
        <x:v>Warp historique</x:v>
      </x:c>
      <x:c r="K5431" s="130" t="n">
        <x:v>13</x:v>
      </x:c>
    </x:row>
    <x:row r="5432" ht="74" customHeight="1">
      <x:c r="A5432" s="121" t="str">
        <x:v>D6-C-WARP-M21-CHOIX-A-01</x:v>
      </x:c>
      <x:c r="B5432" s="122" t="str">
        <x:v>D6-C-WARP-M21</x:v>
      </x:c>
      <x:c r="C5432" s="122" t="str">
        <x:v>CHOIX</x:v>
      </x:c>
      <x:c r="D5432" s="122" t="str">
        <x:v>A</x:v>
      </x:c>
      <x:c r="E5432" s="123" t="n">
        <x:v>1</x:v>
      </x:c>
      <x:c r="F5432" s="122" t="str">
        <x:v>Joueur</x:v>
      </x:c>
      <x:c r="G5432" s="122" t="str">
        <x:v>Je partage un relevé limité.</x:v>
      </x:c>
      <x:c r="H5432" s="122" t="str">
        <x:v>Regarder la personne ou l’appui concerné ; intention, pas résultat.</x:v>
      </x:c>
      <x:c r="I5432" s="122" t="str">
        <x:v>Branche visitée réellement ; retour engagé conservé ; lecture des seuls signes observables. Tout don exige une offre réelle et un propriétaire libre de refuser.</x:v>
      </x:c>
      <x:c r="J5432" s="122" t="str">
        <x:v>Warp historique</x:v>
      </x:c>
      <x:c r="K5432" s="125" t="n">
        <x:v>5</x:v>
      </x:c>
    </x:row>
    <x:row r="5433" ht="74" customHeight="1">
      <x:c r="A5433" s="126" t="str">
        <x:v>D6-C-WARP-M21-REPONSE-A-01</x:v>
      </x:c>
      <x:c r="B5433" s="127" t="str">
        <x:v>D6-C-WARP-M21</x:v>
      </x:c>
      <x:c r="C5433" s="127" t="str">
        <x:v>REPONSE</x:v>
      </x:c>
      <x:c r="D5433" s="127" t="str">
        <x:v>A</x:v>
      </x:c>
      <x:c r="E5433" s="128" t="n">
        <x:v>1</x:v>
      </x:c>
      <x:c r="F5433" s="127" t="str">
        <x:v>Pisteuse du gué</x:v>
      </x:c>
      <x:c r="G5433" s="127" t="str">
        <x:v>Il montre une portion de piste. Je reconnais ce passage depuis la rive.</x:v>
      </x:c>
      <x:c r="H5433" s="127" t="str">
        <x:v>Réponse au choix retenu ; les autres réponses ne sont pas jouées.</x:v>
      </x:c>
      <x:c r="I5433" s="127" t="str">
        <x:v>Branche visitée réellement ; retour engagé conservé ; lecture des seuls signes observables. Tout don exige une offre réelle et un propriétaire libre de refuser.</x:v>
      </x:c>
      <x:c r="J5433" s="127" t="str">
        <x:v>Warp historique</x:v>
      </x:c>
      <x:c r="K5433" s="130" t="n">
        <x:v>13</x:v>
      </x:c>
    </x:row>
    <x:row r="5434" ht="59" customHeight="1">
      <x:c r="A5434" s="121" t="str">
        <x:v>D6-C-WARP-M21-CHOIX-B-01</x:v>
      </x:c>
      <x:c r="B5434" s="122" t="str">
        <x:v>D6-C-WARP-M21</x:v>
      </x:c>
      <x:c r="C5434" s="122" t="str">
        <x:v>CHOIX</x:v>
      </x:c>
      <x:c r="D5434" s="122" t="str">
        <x:v>B</x:v>
      </x:c>
      <x:c r="E5434" s="123" t="n">
        <x:v>1</x:v>
      </x:c>
      <x:c r="F5434" s="122" t="str">
        <x:v>Joueur</x:v>
      </x:c>
      <x:c r="G5434" s="122" t="str">
        <x:v>Je salue sans échange.</x:v>
      </x:c>
      <x:c r="H5434" s="122" t="str">
        <x:v>Regarder la personne ou l’appui concerné ; intention, pas résultat.</x:v>
      </x:c>
      <x:c r="I5434" s="122" t="str">
        <x:v>Lire les conditions V5 ; aucun objet ou PNJ supposé présent. Refuser ou différer suspend l’objectif au lieu de le déclarer réussi.</x:v>
      </x:c>
      <x:c r="J5434" s="122" t="str">
        <x:v>Warp historique</x:v>
      </x:c>
      <x:c r="K5434" s="125" t="n">
        <x:v>4</x:v>
      </x:c>
    </x:row>
    <x:row r="5435" ht="59" customHeight="1">
      <x:c r="A5435" s="126" t="str">
        <x:v>D6-C-WARP-M21-REPONSE-B-01</x:v>
      </x:c>
      <x:c r="B5435" s="127" t="str">
        <x:v>D6-C-WARP-M21</x:v>
      </x:c>
      <x:c r="C5435" s="127" t="str">
        <x:v>REPONSE</x:v>
      </x:c>
      <x:c r="D5435" s="127" t="str">
        <x:v>B</x:v>
      </x:c>
      <x:c r="E5435" s="128" t="n">
        <x:v>1</x:v>
      </x:c>
      <x:c r="F5435" s="127" t="str">
        <x:v>Pisteuse du gué</x:v>
      </x:c>
      <x:c r="G5435" s="127" t="str">
        <x:v>Il recule et ouvre le chemin. Nous pouvons repartir.</x:v>
      </x:c>
      <x:c r="H5435" s="127" t="str">
        <x:v>Réponse au choix retenu ; les autres réponses ne sont pas jouées.</x:v>
      </x:c>
      <x:c r="I5435" s="127" t="str">
        <x:v>Lire les conditions V5 ; aucun objet ou PNJ supposé présent. Refuser ou différer suspend l’objectif au lieu de le déclarer réussi.</x:v>
      </x:c>
      <x:c r="J5435" s="127" t="str">
        <x:v>Warp historique</x:v>
      </x:c>
      <x:c r="K5435" s="130" t="n">
        <x:v>9</x:v>
      </x:c>
    </x:row>
    <x:row r="5436" ht="254" customHeight="1">
      <x:c r="A5436" s="121" t="str">
        <x:v>D6-C-WARP-M22-OUV---01</x:v>
      </x:c>
      <x:c r="B5436" s="122" t="str">
        <x:v>D6-C-WARP-M22</x:v>
      </x:c>
      <x:c r="C5436" s="122" t="str">
        <x:v>OUV</x:v>
      </x:c>
      <x:c r="D5436" s="122" t="str">
        <x:v>-</x:v>
      </x:c>
      <x:c r="E5436" s="123" t="n">
        <x:v>1</x:v>
      </x:c>
      <x:c r="F5436" s="122" t="str">
        <x:v>Voyageuse du relais</x:v>
      </x:c>
      <x:c r="G5436" s="122" t="str">
        <x:v>La conduite ne donne plus rien depuis le passage de la bête. Le train n’apportera pas l’eau à notre place.</x:v>
      </x:c>
      <x:c r="H5436" s="122" t="str">
        <x:v>Le locuteur regarde le geste et s’adresse à son groupe ; le chasseur montre une direction à distance.</x:v>
      </x:c>
      <x:c r="I5436"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436" s="122" t="str">
        <x:v>Warp historique</x:v>
      </x:c>
      <x:c r="K5436" s="125" t="n">
        <x:v>20</x:v>
      </x:c>
    </x:row>
    <x:row r="5437" ht="74" customHeight="1">
      <x:c r="A5437" s="126" t="str">
        <x:v>D6-C-WARP-M22-SUCCES---01</x:v>
      </x:c>
      <x:c r="B5437" s="127" t="str">
        <x:v>D6-C-WARP-M22</x:v>
      </x:c>
      <x:c r="C5437" s="127" t="str">
        <x:v>SUCCES</x:v>
      </x:c>
      <x:c r="D5437" s="127" t="str">
        <x:v>-</x:v>
      </x:c>
      <x:c r="E5437" s="128" t="n">
        <x:v>1</x:v>
      </x:c>
      <x:c r="F5437" s="127" t="str">
        <x:v>Voyageuse du relais</x:v>
      </x:c>
      <x:c r="G5437" s="127" t="str">
        <x:v>Le mouvement a une cause visible maintenant. Nous pouvons agir sur ce qui reste.</x:v>
      </x:c>
      <x:c r="H5437" s="127" t="str">
        <x:v>Le locuteur regarde le geste et s’adresse à son groupe ; le chasseur montre une direction à distance.</x:v>
      </x:c>
      <x:c r="I5437" s="127" t="str">
        <x:v>Résultat correspondant effectivement constaté ; remplace ou supprime la ligne si choix de refus/différé/observation. Ne jamais jouer une victoire non acquise.</x:v>
      </x:c>
      <x:c r="J5437" s="127" t="str">
        <x:v>Warp historique</x:v>
      </x:c>
      <x:c r="K5437" s="130" t="n">
        <x:v>14</x:v>
      </x:c>
    </x:row>
    <x:row r="5438" ht="44" customHeight="1">
      <x:c r="A5438" s="121" t="str">
        <x:v>D6-C-WARP-M22-ECHEC---01</x:v>
      </x:c>
      <x:c r="B5438" s="122" t="str">
        <x:v>D6-C-WARP-M22</x:v>
      </x:c>
      <x:c r="C5438" s="122" t="str">
        <x:v>ECHEC</x:v>
      </x:c>
      <x:c r="D5438" s="122" t="str">
        <x:v>-</x:v>
      </x:c>
      <x:c r="E5438" s="123" t="n">
        <x:v>1</x:v>
      </x:c>
      <x:c r="F5438" s="122" t="str">
        <x:v>Voyageuse du relais</x:v>
      </x:c>
      <x:c r="G5438" s="122" t="str">
        <x:v>Ce bruit vient du canyon. Restez derrière le mur du relais.</x:v>
      </x:c>
      <x:c r="H5438" s="122" t="str">
        <x:v>Retrait de l’appui dangereux ou suspension du geste ; aucun reset de l’état.</x:v>
      </x:c>
      <x:c r="I5438" s="122" t="str">
        <x:v>Échec ou blocage correspondant effectivement observé ; les dégâts, objets et positions persistent.</x:v>
      </x:c>
      <x:c r="J5438" s="122" t="str">
        <x:v>Warp historique</x:v>
      </x:c>
      <x:c r="K5438" s="125" t="n">
        <x:v>11</x:v>
      </x:c>
    </x:row>
    <x:row r="5439" ht="44" customHeight="1">
      <x:c r="A5439" s="126" t="str">
        <x:v>D6-C-WARP-M22-REPRISE---01</x:v>
      </x:c>
      <x:c r="B5439" s="127" t="str">
        <x:v>D6-C-WARP-M22</x:v>
      </x:c>
      <x:c r="C5439" s="127" t="str">
        <x:v>REPRISE</x:v>
      </x:c>
      <x:c r="D5439" s="127" t="str">
        <x:v>-</x:v>
      </x:c>
      <x:c r="E5439" s="128" t="n">
        <x:v>1</x:v>
      </x:c>
      <x:c r="F5439" s="127" t="str">
        <x:v>Voyageuse du relais</x:v>
      </x:c>
      <x:c r="G5439" s="127" t="str">
        <x:v>La conduite est encore déplacée. Nous reprenons à ce point précis.</x:v>
      </x:c>
      <x:c r="H5439" s="127" t="str">
        <x:v>Regard sur le dernier repère conservé ; attendre la main du joueur.</x:v>
      </x:c>
      <x:c r="I5439" s="127" t="str">
        <x:v>Réinteraction volontaire après interruption ; état de l’action conservé.</x:v>
      </x:c>
      <x:c r="J5439" s="127" t="str">
        <x:v>Warp historique</x:v>
      </x:c>
      <x:c r="K5439" s="130" t="n">
        <x:v>11</x:v>
      </x:c>
    </x:row>
    <x:row r="5440" ht="74" customHeight="1">
      <x:c r="A5440" s="121" t="str">
        <x:v>D6-C-WARP-M22-CHOIX-A-01</x:v>
      </x:c>
      <x:c r="B5440" s="122" t="str">
        <x:v>D6-C-WARP-M22</x:v>
      </x:c>
      <x:c r="C5440" s="122" t="str">
        <x:v>CHOIX</x:v>
      </x:c>
      <x:c r="D5440" s="122" t="str">
        <x:v>A</x:v>
      </x:c>
      <x:c r="E5440" s="123" t="n">
        <x:v>1</x:v>
      </x:c>
      <x:c r="F5440" s="122" t="str">
        <x:v>Joueur</x:v>
      </x:c>
      <x:c r="G5440" s="122" t="str">
        <x:v>Je rétablis le passage d’eau.</x:v>
      </x:c>
      <x:c r="H5440" s="122" t="str">
        <x:v>Regarder la personne ou l’appui concerné ; intention, pas résultat.</x:v>
      </x:c>
      <x:c r="I5440" s="122" t="str">
        <x:v>Branche visitée réellement ; retour engagé conservé ; lecture des seuls signes observables. Tout don exige une offre réelle et un propriétaire libre de refuser.</x:v>
      </x:c>
      <x:c r="J5440" s="122" t="str">
        <x:v>Warp historique</x:v>
      </x:c>
      <x:c r="K5440" s="125" t="n">
        <x:v>5</x:v>
      </x:c>
    </x:row>
    <x:row r="5441" ht="74" customHeight="1">
      <x:c r="A5441" s="126" t="str">
        <x:v>D6-C-WARP-M22-REPONSE-A-01</x:v>
      </x:c>
      <x:c r="B5441" s="127" t="str">
        <x:v>D6-C-WARP-M22</x:v>
      </x:c>
      <x:c r="C5441" s="127" t="str">
        <x:v>REPONSE</x:v>
      </x:c>
      <x:c r="D5441" s="127" t="str">
        <x:v>A</x:v>
      </x:c>
      <x:c r="E5441" s="128" t="n">
        <x:v>1</x:v>
      </x:c>
      <x:c r="F5441" s="127" t="str">
        <x:v>Voyageuse du relais</x:v>
      </x:c>
      <x:c r="G5441" s="127" t="str">
        <x:v>Il regarde le mécanisme. Éloignez les récipients du bord.</x:v>
      </x:c>
      <x:c r="H5441" s="127" t="str">
        <x:v>Réponse au choix retenu ; les autres réponses ne sont pas jouées.</x:v>
      </x:c>
      <x:c r="I5441" s="127" t="str">
        <x:v>Branche visitée réellement ; retour engagé conservé ; lecture des seuls signes observables. Tout don exige une offre réelle et un propriétaire libre de refuser.</x:v>
      </x:c>
      <x:c r="J5441" s="127" t="str">
        <x:v>Warp historique</x:v>
      </x:c>
      <x:c r="K5441" s="130" t="n">
        <x:v>9</x:v>
      </x:c>
    </x:row>
    <x:row r="5442" ht="59" customHeight="1">
      <x:c r="A5442" s="121" t="str">
        <x:v>D6-C-WARP-M22-CHOIX-B-01</x:v>
      </x:c>
      <x:c r="B5442" s="122" t="str">
        <x:v>D6-C-WARP-M22</x:v>
      </x:c>
      <x:c r="C5442" s="122" t="str">
        <x:v>CHOIX</x:v>
      </x:c>
      <x:c r="D5442" s="122" t="str">
        <x:v>B</x:v>
      </x:c>
      <x:c r="E5442" s="123" t="n">
        <x:v>1</x:v>
      </x:c>
      <x:c r="F5442" s="122" t="str">
        <x:v>Joueur</x:v>
      </x:c>
      <x:c r="G5442" s="122" t="str">
        <x:v>Je suis d’abord la piste vers la voie.</x:v>
      </x:c>
      <x:c r="H5442" s="122" t="str">
        <x:v>Regarder la personne ou l’appui concerné ; intention, pas résultat.</x:v>
      </x:c>
      <x:c r="I5442" s="122" t="str">
        <x:v>Lire les conditions V5 ; aucun objet ou PNJ supposé présent. Refuser ou différer suspend l’objectif au lieu de le déclarer réussi.</x:v>
      </x:c>
      <x:c r="J5442" s="122" t="str">
        <x:v>Warp historique</x:v>
      </x:c>
      <x:c r="K5442" s="125" t="n">
        <x:v>8</x:v>
      </x:c>
    </x:row>
    <x:row r="5443" ht="59" customHeight="1">
      <x:c r="A5443" s="126" t="str">
        <x:v>D6-C-WARP-M22-REPONSE-B-01</x:v>
      </x:c>
      <x:c r="B5443" s="127" t="str">
        <x:v>D6-C-WARP-M22</x:v>
      </x:c>
      <x:c r="C5443" s="127" t="str">
        <x:v>REPONSE</x:v>
      </x:c>
      <x:c r="D5443" s="127" t="str">
        <x:v>B</x:v>
      </x:c>
      <x:c r="E5443" s="128" t="n">
        <x:v>1</x:v>
      </x:c>
      <x:c r="F5443" s="127" t="str">
        <x:v>Voyageuse du relais</x:v>
      </x:c>
      <x:c r="G5443" s="127" t="str">
        <x:v>La silhouette repart vers le canyon. Restons au relais.</x:v>
      </x:c>
      <x:c r="H5443" s="127" t="str">
        <x:v>Réponse au choix retenu ; les autres réponses ne sont pas jouées.</x:v>
      </x:c>
      <x:c r="I5443" s="127" t="str">
        <x:v>Lire les conditions V5 ; aucun objet ou PNJ supposé présent. Refuser ou différer suspend l’objectif au lieu de le déclarer réussi.</x:v>
      </x:c>
      <x:c r="J5443" s="127" t="str">
        <x:v>Warp historique</x:v>
      </x:c>
      <x:c r="K5443" s="130" t="n">
        <x:v>9</x:v>
      </x:c>
    </x:row>
    <x:row r="5444" ht="254" customHeight="1">
      <x:c r="A5444" s="121" t="str">
        <x:v>D6-C-WARP-M23-OUV---01</x:v>
      </x:c>
      <x:c r="B5444" s="122" t="str">
        <x:v>D6-C-WARP-M23</x:v>
      </x:c>
      <x:c r="C5444" s="122" t="str">
        <x:v>OUV</x:v>
      </x:c>
      <x:c r="D5444" s="122" t="str">
        <x:v>-</x:v>
      </x:c>
      <x:c r="E5444" s="123" t="n">
        <x:v>1</x:v>
      </x:c>
      <x:c r="F5444" s="122" t="str">
        <x:v>Joueur</x:v>
      </x:c>
      <x:c r="G5444" s="122" t="str">
        <x:v>Le train couvre ses mouvements. Je dois la suivre avec les yeux, pas seulement avec le bruit.</x:v>
      </x:c>
      <x:c r="H5444" s="122" t="str">
        <x:v>Regard vers le repère nommé ; bref arrêt de la pensée pendant le mouvement.</x:v>
      </x:c>
      <x:c r="I5444"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444" s="122" t="str">
        <x:v>Warp historique</x:v>
      </x:c>
      <x:c r="K5444" s="125" t="n">
        <x:v>17</x:v>
      </x:c>
    </x:row>
    <x:row r="5445" ht="74" customHeight="1">
      <x:c r="A5445" s="126" t="str">
        <x:v>D6-C-WARP-M23-SUCCES---01</x:v>
      </x:c>
      <x:c r="B5445" s="127" t="str">
        <x:v>D6-C-WARP-M23</x:v>
      </x:c>
      <x:c r="C5445" s="127" t="str">
        <x:v>SUCCES</x:v>
      </x:c>
      <x:c r="D5445" s="127" t="str">
        <x:v>-</x:v>
      </x:c>
      <x:c r="E5445" s="128" t="n">
        <x:v>1</x:v>
      </x:c>
      <x:c r="F5445" s="127" t="str">
        <x:v>Joueur</x:v>
      </x:c>
      <x:c r="G5445" s="127" t="str">
        <x:v>La chasse a quitté la voie. Je vérifie les dégâts avant de reprendre le seuil.</x:v>
      </x:c>
      <x:c r="H5445" s="127" t="str">
        <x:v>Regard vers le repère nommé ; bref arrêt de la pensée pendant le mouvement.</x:v>
      </x:c>
      <x:c r="I5445" s="127" t="str">
        <x:v>Résultat correspondant effectivement constaté ; remplace ou supprime la ligne si choix de refus/différé/observation. Ne jamais jouer une victoire non acquise.</x:v>
      </x:c>
      <x:c r="J5445" s="127" t="str">
        <x:v>Warp historique</x:v>
      </x:c>
      <x:c r="K5445" s="130" t="n">
        <x:v>15</x:v>
      </x:c>
    </x:row>
    <x:row r="5446" ht="44" customHeight="1">
      <x:c r="A5446" s="121" t="str">
        <x:v>D6-C-WARP-M23-ECHEC---01</x:v>
      </x:c>
      <x:c r="B5446" s="122" t="str">
        <x:v>D6-C-WARP-M23</x:v>
      </x:c>
      <x:c r="C5446" s="122" t="str">
        <x:v>ECHEC</x:v>
      </x:c>
      <x:c r="D5446" s="122" t="str">
        <x:v>-</x:v>
      </x:c>
      <x:c r="E5446" s="123" t="n">
        <x:v>1</x:v>
      </x:c>
      <x:c r="F5446" s="122" t="str">
        <x:v>Joueur</x:v>
      </x:c>
      <x:c r="G5446" s="122" t="str">
        <x:v>La fenêtre est passée. J’attends le prochain cycle sans avancer sur la voie.</x:v>
      </x:c>
      <x:c r="H5446" s="122" t="str">
        <x:v>Retrait de l’appui dangereux ou suspension du geste ; aucun reset de l’état.</x:v>
      </x:c>
      <x:c r="I5446" s="122" t="str">
        <x:v>Échec ou blocage correspondant effectivement observé ; les dégâts, objets et positions persistent.</x:v>
      </x:c>
      <x:c r="J5446" s="122" t="str">
        <x:v>Warp historique</x:v>
      </x:c>
      <x:c r="K5446" s="125" t="n">
        <x:v>13</x:v>
      </x:c>
    </x:row>
    <x:row r="5447" ht="44" customHeight="1">
      <x:c r="A5447" s="126" t="str">
        <x:v>D6-C-WARP-M23-REPRISE---01</x:v>
      </x:c>
      <x:c r="B5447" s="127" t="str">
        <x:v>D6-C-WARP-M23</x:v>
      </x:c>
      <x:c r="C5447" s="127" t="str">
        <x:v>REPRISE</x:v>
      </x:c>
      <x:c r="D5447" s="127" t="str">
        <x:v>-</x:v>
      </x:c>
      <x:c r="E5447" s="128" t="n">
        <x:v>1</x:v>
      </x:c>
      <x:c r="F5447" s="127" t="str">
        <x:v>Joueur</x:v>
      </x:c>
      <x:c r="G5447" s="127" t="str">
        <x:v>La cible a gardé ses blessures. Je reprends sa trace sous la travée.</x:v>
      </x:c>
      <x:c r="H5447" s="127" t="str">
        <x:v>Regard sur le dernier repère conservé ; attendre la main du joueur.</x:v>
      </x:c>
      <x:c r="I5447" s="127" t="str">
        <x:v>Réinteraction volontaire après interruption ; état de l’action conservé.</x:v>
      </x:c>
      <x:c r="J5447" s="127" t="str">
        <x:v>Warp historique</x:v>
      </x:c>
      <x:c r="K5447" s="130" t="n">
        <x:v>13</x:v>
      </x:c>
    </x:row>
    <x:row r="5448" ht="74" customHeight="1">
      <x:c r="A5448" s="121" t="str">
        <x:v>D6-C-WARP-M23-CHOIX-A-01</x:v>
      </x:c>
      <x:c r="B5448" s="122" t="str">
        <x:v>D6-C-WARP-M23</x:v>
      </x:c>
      <x:c r="C5448" s="122" t="str">
        <x:v>CHOIX</x:v>
      </x:c>
      <x:c r="D5448" s="122" t="str">
        <x:v>A</x:v>
      </x:c>
      <x:c r="E5448" s="123" t="n">
        <x:v>1</x:v>
      </x:c>
      <x:c r="F5448" s="122" t="str">
        <x:v>Joueur</x:v>
      </x:c>
      <x:c r="G5448" s="122" t="str">
        <x:v>Je l’attire hors du pont.</x:v>
      </x:c>
      <x:c r="H5448" s="122" t="str">
        <x:v>Regarder la personne ou l’appui concerné ; intention, pas résultat.</x:v>
      </x:c>
      <x:c r="I5448" s="122" t="str">
        <x:v>Branche visitée réellement ; retour engagé conservé ; lecture des seuls signes observables. Tout don exige une offre réelle et un propriétaire libre de refuser.</x:v>
      </x:c>
      <x:c r="J5448" s="122" t="str">
        <x:v>Warp historique</x:v>
      </x:c>
      <x:c r="K5448" s="125" t="n">
        <x:v>5</x:v>
      </x:c>
    </x:row>
    <x:row r="5449" ht="74" customHeight="1">
      <x:c r="A5449" s="126" t="str">
        <x:v>D6-C-WARP-M23-REPONSE-A-01</x:v>
      </x:c>
      <x:c r="B5449" s="127" t="str">
        <x:v>D6-C-WARP-M23</x:v>
      </x:c>
      <x:c r="C5449" s="127" t="str">
        <x:v>REPONSE</x:v>
      </x:c>
      <x:c r="D5449" s="127" t="str">
        <x:v>A</x:v>
      </x:c>
      <x:c r="E5449" s="128" t="n">
        <x:v>1</x:v>
      </x:c>
      <x:c r="F5449" s="127" t="str">
        <x:v>Joueur</x:v>
      </x:c>
      <x:c r="G5449" s="127" t="str">
        <x:v>Je prépare l’arène loin de la voie des voyageurs.</x:v>
      </x:c>
      <x:c r="H5449" s="127" t="str">
        <x:v>Réponse au choix retenu ; les autres réponses ne sont pas jouées.</x:v>
      </x:c>
      <x:c r="I5449" s="127" t="str">
        <x:v>Branche visitée réellement ; retour engagé conservé ; lecture des seuls signes observables. Tout don exige une offre réelle et un propriétaire libre de refuser.</x:v>
      </x:c>
      <x:c r="J5449" s="127" t="str">
        <x:v>Warp historique</x:v>
      </x:c>
      <x:c r="K5449" s="130" t="n">
        <x:v>9</x:v>
      </x:c>
    </x:row>
    <x:row r="5450" ht="59" customHeight="1">
      <x:c r="A5450" s="121" t="str">
        <x:v>D6-C-WARP-M23-CHOIX-B-01</x:v>
      </x:c>
      <x:c r="B5450" s="122" t="str">
        <x:v>D6-C-WARP-M23</x:v>
      </x:c>
      <x:c r="C5450" s="122" t="str">
        <x:v>CHOIX</x:v>
      </x:c>
      <x:c r="D5450" s="122" t="str">
        <x:v>B</x:v>
      </x:c>
      <x:c r="E5450" s="123" t="n">
        <x:v>1</x:v>
      </x:c>
      <x:c r="F5450" s="122" t="str">
        <x:v>Joueur</x:v>
      </x:c>
      <x:c r="G5450" s="122" t="str">
        <x:v>Je prends l’ouverture entre deux trains.</x:v>
      </x:c>
      <x:c r="H5450" s="122" t="str">
        <x:v>Regarder la personne ou l’appui concerné ; intention, pas résultat.</x:v>
      </x:c>
      <x:c r="I5450" s="122" t="str">
        <x:v>Lire les conditions V5 ; aucun objet ou PNJ supposé présent. Refuser ou différer suspend l’objectif au lieu de le déclarer réussi.</x:v>
      </x:c>
      <x:c r="J5450" s="122" t="str">
        <x:v>Warp historique</x:v>
      </x:c>
      <x:c r="K5450" s="125" t="n">
        <x:v>6</x:v>
      </x:c>
    </x:row>
    <x:row r="5451" ht="59" customHeight="1">
      <x:c r="A5451" s="126" t="str">
        <x:v>D6-C-WARP-M23-REPONSE-B-01</x:v>
      </x:c>
      <x:c r="B5451" s="127" t="str">
        <x:v>D6-C-WARP-M23</x:v>
      </x:c>
      <x:c r="C5451" s="127" t="str">
        <x:v>REPONSE</x:v>
      </x:c>
      <x:c r="D5451" s="127" t="str">
        <x:v>B</x:v>
      </x:c>
      <x:c r="E5451" s="128" t="n">
        <x:v>1</x:v>
      </x:c>
      <x:c r="F5451" s="127" t="str">
        <x:v>Joueur</x:v>
      </x:c>
      <x:c r="G5451" s="127" t="str">
        <x:v>J’attends de voir le dernier wagon dépasser la travée.</x:v>
      </x:c>
      <x:c r="H5451" s="127" t="str">
        <x:v>Réponse au choix retenu ; les autres réponses ne sont pas jouées.</x:v>
      </x:c>
      <x:c r="I5451" s="127" t="str">
        <x:v>Lire les conditions V5 ; aucun objet ou PNJ supposé présent. Refuser ou différer suspend l’objectif au lieu de le déclarer réussi.</x:v>
      </x:c>
      <x:c r="J5451" s="127" t="str">
        <x:v>Warp historique</x:v>
      </x:c>
      <x:c r="K5451" s="130" t="n">
        <x:v>9</x:v>
      </x:c>
    </x:row>
    <x:row r="5452" ht="254" customHeight="1">
      <x:c r="A5452" s="121" t="str">
        <x:v>D6-C-WARP-M24-OUV---01</x:v>
      </x:c>
      <x:c r="B5452" s="122" t="str">
        <x:v>D6-C-WARP-M24</x:v>
      </x:c>
      <x:c r="C5452" s="122" t="str">
        <x:v>OUV</x:v>
      </x:c>
      <x:c r="D5452" s="122" t="str">
        <x:v>-</x:v>
      </x:c>
      <x:c r="E5452" s="123" t="n">
        <x:v>1</x:v>
      </x:c>
      <x:c r="F5452" s="122" t="str">
        <x:v>Responsable de la voie</x:v>
      </x:c>
      <x:c r="G5452" s="122" t="str">
        <x:v>La dernière charge bloque encore le rail. Nous pouvons la reprendre si le voyageur doit partir.</x:v>
      </x:c>
      <x:c r="H5452" s="122" t="str">
        <x:v>Le locuteur regarde le geste et s’adresse à son groupe ; le chasseur montre une direction à distance.</x:v>
      </x:c>
      <x:c r="I5452" s="122"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452" s="122" t="str">
        <x:v>Warp historique</x:v>
      </x:c>
      <x:c r="K5452" s="125" t="n">
        <x:v>16</x:v>
      </x:c>
    </x:row>
    <x:row r="5453" ht="74" customHeight="1">
      <x:c r="A5453" s="126" t="str">
        <x:v>D6-C-WARP-M24-SUCCES---01</x:v>
      </x:c>
      <x:c r="B5453" s="127" t="str">
        <x:v>D6-C-WARP-M24</x:v>
      </x:c>
      <x:c r="C5453" s="127" t="str">
        <x:v>SUCCES</x:v>
      </x:c>
      <x:c r="D5453" s="127" t="str">
        <x:v>-</x:v>
      </x:c>
      <x:c r="E5453" s="128" t="n">
        <x:v>1</x:v>
      </x:c>
      <x:c r="F5453" s="127" t="str">
        <x:v>Responsable de la voie</x:v>
      </x:c>
      <x:c r="G5453" s="127" t="str">
        <x:v>La voie est dégagée. Le train peut réellement repartir.</x:v>
      </x:c>
      <x:c r="H5453" s="127" t="str">
        <x:v>Le locuteur regarde le geste et s’adresse à son groupe ; le chasseur montre une direction à distance.</x:v>
      </x:c>
      <x:c r="I5453" s="127" t="str">
        <x:v>Résultat correspondant effectivement constaté ; remplace ou supprime la ligne si choix de refus/différé/observation. Ne jamais jouer une victoire non acquise.</x:v>
      </x:c>
      <x:c r="J5453" s="127" t="str">
        <x:v>Warp historique</x:v>
      </x:c>
      <x:c r="K5453" s="130" t="n">
        <x:v>9</x:v>
      </x:c>
    </x:row>
    <x:row r="5454" ht="44" customHeight="1">
      <x:c r="A5454" s="121" t="str">
        <x:v>D6-C-WARP-M24-ECHEC---01</x:v>
      </x:c>
      <x:c r="B5454" s="122" t="str">
        <x:v>D6-C-WARP-M24</x:v>
      </x:c>
      <x:c r="C5454" s="122" t="str">
        <x:v>ECHEC</x:v>
      </x:c>
      <x:c r="D5454" s="122" t="str">
        <x:v>-</x:v>
      </x:c>
      <x:c r="E5454" s="123" t="n">
        <x:v>1</x:v>
      </x:c>
      <x:c r="F5454" s="122" t="str">
        <x:v>Responsable de la voie</x:v>
      </x:c>
      <x:c r="G5454" s="122" t="str">
        <x:v>L’obstacle touche encore le rail. Le train attend.</x:v>
      </x:c>
      <x:c r="H5454" s="122" t="str">
        <x:v>Retrait de l’appui dangereux ou suspension du geste ; aucun reset de l’état.</x:v>
      </x:c>
      <x:c r="I5454" s="122" t="str">
        <x:v>Échec ou blocage correspondant effectivement observé ; les dégâts, objets et positions persistent.</x:v>
      </x:c>
      <x:c r="J5454" s="122" t="str">
        <x:v>Warp historique</x:v>
      </x:c>
      <x:c r="K5454" s="125" t="n">
        <x:v>8</x:v>
      </x:c>
    </x:row>
    <x:row r="5455" ht="44" customHeight="1">
      <x:c r="A5455" s="126" t="str">
        <x:v>D6-C-WARP-M24-REPRISE---01</x:v>
      </x:c>
      <x:c r="B5455" s="127" t="str">
        <x:v>D6-C-WARP-M24</x:v>
      </x:c>
      <x:c r="C5455" s="127" t="str">
        <x:v>REPRISE</x:v>
      </x:c>
      <x:c r="D5455" s="127" t="str">
        <x:v>-</x:v>
      </x:c>
      <x:c r="E5455" s="128" t="n">
        <x:v>1</x:v>
      </x:c>
      <x:c r="F5455" s="127" t="str">
        <x:v>Responsable de la voie</x:v>
      </x:c>
      <x:c r="G5455" s="127" t="str">
        <x:v>L’autre côté est libre. Il reste cette charge à déplacer.</x:v>
      </x:c>
      <x:c r="H5455" s="127" t="str">
        <x:v>Regard sur le dernier repère conservé ; attendre la main du joueur.</x:v>
      </x:c>
      <x:c r="I5455" s="127" t="str">
        <x:v>Réinteraction volontaire après interruption ; état de l’action conservé.</x:v>
      </x:c>
      <x:c r="J5455" s="127" t="str">
        <x:v>Warp historique</x:v>
      </x:c>
      <x:c r="K5455" s="130" t="n">
        <x:v>10</x:v>
      </x:c>
    </x:row>
    <x:row r="5456" ht="74" customHeight="1">
      <x:c r="A5456" s="121" t="str">
        <x:v>D6-C-WARP-M24-CHOIX-A-01</x:v>
      </x:c>
      <x:c r="B5456" s="122" t="str">
        <x:v>D6-C-WARP-M24</x:v>
      </x:c>
      <x:c r="C5456" s="122" t="str">
        <x:v>CHOIX</x:v>
      </x:c>
      <x:c r="D5456" s="122" t="str">
        <x:v>A</x:v>
      </x:c>
      <x:c r="E5456" s="123" t="n">
        <x:v>1</x:v>
      </x:c>
      <x:c r="F5456" s="122" t="str">
        <x:v>Joueur</x:v>
      </x:c>
      <x:c r="G5456" s="122" t="str">
        <x:v>J’aide tant que ma marge le permet.</x:v>
      </x:c>
      <x:c r="H5456" s="122" t="str">
        <x:v>Regarder la personne ou l’appui concerné ; intention, pas résultat.</x:v>
      </x:c>
      <x:c r="I5456" s="122" t="str">
        <x:v>Branche visitée réellement ; retour engagé conservé ; lecture des seuls signes observables. Tout don exige une offre réelle et un propriétaire libre de refuser.</x:v>
      </x:c>
      <x:c r="J5456" s="122" t="str">
        <x:v>Warp historique</x:v>
      </x:c>
      <x:c r="K5456" s="125" t="n">
        <x:v>7</x:v>
      </x:c>
    </x:row>
    <x:row r="5457" ht="74" customHeight="1">
      <x:c r="A5457" s="126" t="str">
        <x:v>D6-C-WARP-M24-REPONSE-A-01</x:v>
      </x:c>
      <x:c r="B5457" s="127" t="str">
        <x:v>D6-C-WARP-M24</x:v>
      </x:c>
      <x:c r="C5457" s="127" t="str">
        <x:v>REPONSE</x:v>
      </x:c>
      <x:c r="D5457" s="127" t="str">
        <x:v>A</x:v>
      </x:c>
      <x:c r="E5457" s="128" t="n">
        <x:v>1</x:v>
      </x:c>
      <x:c r="F5457" s="127" t="str">
        <x:v>Responsable de la voie</x:v>
      </x:c>
      <x:c r="G5457" s="127" t="str">
        <x:v>Il reste près de l’obstacle. Préparons une place pour le déposer.</x:v>
      </x:c>
      <x:c r="H5457" s="127" t="str">
        <x:v>Réponse au choix retenu ; les autres réponses ne sont pas jouées.</x:v>
      </x:c>
      <x:c r="I5457" s="127" t="str">
        <x:v>Branche visitée réellement ; retour engagé conservé ; lecture des seuls signes observables. Tout don exige une offre réelle et un propriétaire libre de refuser.</x:v>
      </x:c>
      <x:c r="J5457" s="127" t="str">
        <x:v>Warp historique</x:v>
      </x:c>
      <x:c r="K5457" s="130" t="n">
        <x:v>11</x:v>
      </x:c>
    </x:row>
    <x:row r="5458" ht="59" customHeight="1">
      <x:c r="A5458" s="121" t="str">
        <x:v>D6-C-WARP-M24-CHOIX-B-01</x:v>
      </x:c>
      <x:c r="B5458" s="122" t="str">
        <x:v>D6-C-WARP-M24</x:v>
      </x:c>
      <x:c r="C5458" s="122" t="str">
        <x:v>CHOIX</x:v>
      </x:c>
      <x:c r="D5458" s="122" t="str">
        <x:v>B</x:v>
      </x:c>
      <x:c r="E5458" s="123" t="n">
        <x:v>1</x:v>
      </x:c>
      <x:c r="F5458" s="122" t="str">
        <x:v>Joueur</x:v>
      </x:c>
      <x:c r="G5458" s="122" t="str">
        <x:v>Je rejoins mon retour immédiatement.</x:v>
      </x:c>
      <x:c r="H5458" s="122" t="str">
        <x:v>Regarder la personne ou l’appui concerné ; intention, pas résultat.</x:v>
      </x:c>
      <x:c r="I5458" s="122" t="str">
        <x:v>Lire les conditions V5 ; aucun objet ou PNJ supposé présent. Refuser ou différer suspend l’objectif au lieu de le déclarer réussi.</x:v>
      </x:c>
      <x:c r="J5458" s="122" t="str">
        <x:v>Warp historique</x:v>
      </x:c>
      <x:c r="K5458" s="125" t="n">
        <x:v>5</x:v>
      </x:c>
    </x:row>
    <x:row r="5459" ht="59" customHeight="1">
      <x:c r="A5459" s="126" t="str">
        <x:v>D6-C-WARP-M24-REPONSE-B-01</x:v>
      </x:c>
      <x:c r="B5459" s="127" t="str">
        <x:v>D6-C-WARP-M24</x:v>
      </x:c>
      <x:c r="C5459" s="127" t="str">
        <x:v>REPONSE</x:v>
      </x:c>
      <x:c r="D5459" s="127" t="str">
        <x:v>B</x:v>
      </x:c>
      <x:c r="E5459" s="128" t="n">
        <x:v>1</x:v>
      </x:c>
      <x:c r="F5459" s="127" t="str">
        <x:v>Responsable de la voie</x:v>
      </x:c>
      <x:c r="G5459" s="127" t="str">
        <x:v>Il montre la hauteur puis s’éloigne. Prenez sa place à la charge.</x:v>
      </x:c>
      <x:c r="H5459" s="127" t="str">
        <x:v>Réponse au choix retenu ; les autres réponses ne sont pas jouées.</x:v>
      </x:c>
      <x:c r="I5459" s="127" t="str">
        <x:v>Lire les conditions V5 ; aucun objet ou PNJ supposé présent. Refuser ou différer suspend l’objectif au lieu de le déclarer réussi.</x:v>
      </x:c>
      <x:c r="J5459" s="127" t="str">
        <x:v>Warp historique</x:v>
      </x:c>
      <x:c r="K5459" s="130" t="n">
        <x:v>12</x:v>
      </x:c>
    </x:row>
    <x:row r="5460" ht="44" customHeight="1">
      <x:c r="A5460" s="121" t="str">
        <x:v>D6-C-WARP-M24-VARIANTE---01</x:v>
      </x:c>
      <x:c r="B5460" s="122" t="str">
        <x:v>D6-C-WARP-M24</x:v>
      </x:c>
      <x:c r="C5460" s="122" t="str">
        <x:v>VARIANTE</x:v>
      </x:c>
      <x:c r="D5460" s="122" t="str">
        <x:v>-</x:v>
      </x:c>
      <x:c r="E5460" s="123" t="n">
        <x:v>1</x:v>
      </x:c>
      <x:c r="F5460" s="122" t="str">
        <x:v>Responsable de la voie</x:v>
      </x:c>
      <x:c r="G5460" s="122" t="str">
        <x:v>Il rejoint la hauteur. Nous terminerons l’obstacle avec ceux qui sont encore ici.</x:v>
      </x:c>
      <x:c r="H5460" s="122" t="str">
        <x:v>Réaction brève après constat réel ; remplace la ligne par défaut si elle en contredit le sens.</x:v>
      </x:c>
      <x:c r="I5460" s="122" t="str">
        <x:v>Priorité 1 : joueur rentre avant réparation ; tâche transmise aux habitants</x:v>
      </x:c>
      <x:c r="J5460" s="122" t="str">
        <x:v>Warp historique</x:v>
      </x:c>
      <x:c r="K5460" s="125" t="n">
        <x:v>13</x:v>
      </x:c>
    </x:row>
    <x:row r="5461" ht="254" customHeight="1">
      <x:c r="A5461" s="126" t="str">
        <x:v>D6-C-WARP-M25-OUV---01</x:v>
      </x:c>
      <x:c r="B5461" s="127" t="str">
        <x:v>D6-C-WARP-M25</x:v>
      </x:c>
      <x:c r="C5461" s="127" t="str">
        <x:v>OUV</x:v>
      </x:c>
      <x:c r="D5461" s="127" t="str">
        <x:v>-</x:v>
      </x:c>
      <x:c r="E5461" s="128" t="n">
        <x:v>1</x:v>
      </x:c>
      <x:c r="F5461" s="127" t="str">
        <x:v>Porteur du boyau</x:v>
      </x:c>
      <x:c r="G5461" s="127" t="str">
        <x:v>Les blessés passent ici. Les combattants prennent les ruines. Ne mêlez pas les deux trajets.</x:v>
      </x:c>
      <x:c r="H5461" s="127" t="str">
        <x:v>Le locuteur regarde le geste et s’adresse à son groupe ; le chasseur montre une direction à distance.</x:v>
      </x:c>
      <x:c r="I5461"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461" s="127" t="str">
        <x:v>Warp historique</x:v>
      </x:c>
      <x:c r="K5461" s="130" t="n">
        <x:v>15</x:v>
      </x:c>
    </x:row>
    <x:row r="5462" ht="74" customHeight="1">
      <x:c r="A5462" s="121" t="str">
        <x:v>D6-C-WARP-M25-SUCCES---01</x:v>
      </x:c>
      <x:c r="B5462" s="122" t="str">
        <x:v>D6-C-WARP-M25</x:v>
      </x:c>
      <x:c r="C5462" s="122" t="str">
        <x:v>SUCCES</x:v>
      </x:c>
      <x:c r="D5462" s="122" t="str">
        <x:v>-</x:v>
      </x:c>
      <x:c r="E5462" s="123" t="n">
        <x:v>1</x:v>
      </x:c>
      <x:c r="F5462" s="122" t="str">
        <x:v>Porteur du boyau</x:v>
      </x:c>
      <x:c r="G5462" s="122" t="str">
        <x:v>Le groupe a rejoint son couvert. La silhouette suivait une autre ligne.</x:v>
      </x:c>
      <x:c r="H5462" s="122" t="str">
        <x:v>Le locuteur regarde le geste et s’adresse à son groupe ; le chasseur montre une direction à distance.</x:v>
      </x:c>
      <x:c r="I5462" s="122" t="str">
        <x:v>Résultat correspondant effectivement constaté ; remplace ou supprime la ligne si choix de refus/différé/observation. Ne jamais jouer une victoire non acquise.</x:v>
      </x:c>
      <x:c r="J5462" s="122" t="str">
        <x:v>Warp historique</x:v>
      </x:c>
      <x:c r="K5462" s="125" t="n">
        <x:v>12</x:v>
      </x:c>
    </x:row>
    <x:row r="5463" ht="44" customHeight="1">
      <x:c r="A5463" s="126" t="str">
        <x:v>D6-C-WARP-M25-ECHEC---01</x:v>
      </x:c>
      <x:c r="B5463" s="127" t="str">
        <x:v>D6-C-WARP-M25</x:v>
      </x:c>
      <x:c r="C5463" s="127" t="str">
        <x:v>ECHEC</x:v>
      </x:c>
      <x:c r="D5463" s="127" t="str">
        <x:v>-</x:v>
      </x:c>
      <x:c r="E5463" s="128" t="n">
        <x:v>1</x:v>
      </x:c>
      <x:c r="F5463" s="127" t="str">
        <x:v>Porteur du boyau</x:v>
      </x:c>
      <x:c r="G5463" s="127" t="str">
        <x:v>Quelque chose nous a repérés. Arrêtez la charge derrière le mur.</x:v>
      </x:c>
      <x:c r="H5463" s="127" t="str">
        <x:v>Retrait de l’appui dangereux ou suspension du geste ; aucun reset de l’état.</x:v>
      </x:c>
      <x:c r="I5463" s="127" t="str">
        <x:v>Échec ou blocage correspondant effectivement observé ; les dégâts, objets et positions persistent.</x:v>
      </x:c>
      <x:c r="J5463" s="127" t="str">
        <x:v>Warp historique</x:v>
      </x:c>
      <x:c r="K5463" s="130" t="n">
        <x:v>11</x:v>
      </x:c>
    </x:row>
    <x:row r="5464" ht="44" customHeight="1">
      <x:c r="A5464" s="121" t="str">
        <x:v>D6-C-WARP-M25-REPRISE---01</x:v>
      </x:c>
      <x:c r="B5464" s="122" t="str">
        <x:v>D6-C-WARP-M25</x:v>
      </x:c>
      <x:c r="C5464" s="122" t="str">
        <x:v>REPRISE</x:v>
      </x:c>
      <x:c r="D5464" s="122" t="str">
        <x:v>-</x:v>
      </x:c>
      <x:c r="E5464" s="123" t="n">
        <x:v>1</x:v>
      </x:c>
      <x:c r="F5464" s="122" t="str">
        <x:v>Porteur du boyau</x:v>
      </x:c>
      <x:c r="G5464" s="122" t="str">
        <x:v>Les premiers sont à l’abri. Nous reprenons la traversée par groupes.</x:v>
      </x:c>
      <x:c r="H5464" s="122" t="str">
        <x:v>Regard sur le dernier repère conservé ; attendre la main du joueur.</x:v>
      </x:c>
      <x:c r="I5464" s="122" t="str">
        <x:v>Réinteraction volontaire après interruption ; état de l’action conservé.</x:v>
      </x:c>
      <x:c r="J5464" s="122" t="str">
        <x:v>Warp historique</x:v>
      </x:c>
      <x:c r="K5464" s="125" t="n">
        <x:v>11</x:v>
      </x:c>
    </x:row>
    <x:row r="5465" ht="74" customHeight="1">
      <x:c r="A5465" s="126" t="str">
        <x:v>D6-C-WARP-M25-CHOIX-A-01</x:v>
      </x:c>
      <x:c r="B5465" s="127" t="str">
        <x:v>D6-C-WARP-M25</x:v>
      </x:c>
      <x:c r="C5465" s="127" t="str">
        <x:v>CHOIX</x:v>
      </x:c>
      <x:c r="D5465" s="127" t="str">
        <x:v>A</x:v>
      </x:c>
      <x:c r="E5465" s="128" t="n">
        <x:v>1</x:v>
      </x:c>
      <x:c r="F5465" s="127" t="str">
        <x:v>Joueur</x:v>
      </x:c>
      <x:c r="G5465" s="127" t="str">
        <x:v>Je rejoins les ruines hautes.</x:v>
      </x:c>
      <x:c r="H5465" s="127" t="str">
        <x:v>Regarder la personne ou l’appui concerné ; intention, pas résultat.</x:v>
      </x:c>
      <x:c r="I5465" s="127" t="str">
        <x:v>Branche visitée réellement ; retour engagé conservé ; lecture des seuls signes observables. Tout don exige une offre réelle et un propriétaire libre de refuser.</x:v>
      </x:c>
      <x:c r="J5465" s="127" t="str">
        <x:v>Warp historique</x:v>
      </x:c>
      <x:c r="K5465" s="130" t="n">
        <x:v>5</x:v>
      </x:c>
    </x:row>
    <x:row r="5466" ht="74" customHeight="1">
      <x:c r="A5466" s="121" t="str">
        <x:v>D6-C-WARP-M25-REPONSE-A-01</x:v>
      </x:c>
      <x:c r="B5466" s="122" t="str">
        <x:v>D6-C-WARP-M25</x:v>
      </x:c>
      <x:c r="C5466" s="122" t="str">
        <x:v>REPONSE</x:v>
      </x:c>
      <x:c r="D5466" s="122" t="str">
        <x:v>A</x:v>
      </x:c>
      <x:c r="E5466" s="123" t="n">
        <x:v>1</x:v>
      </x:c>
      <x:c r="F5466" s="122" t="str">
        <x:v>Porteur du boyau</x:v>
      </x:c>
      <x:c r="G5466" s="122" t="str">
        <x:v>La silhouette monte hors du boyau. Gardez le couvert jusqu’au prochain mur.</x:v>
      </x:c>
      <x:c r="H5466" s="122" t="str">
        <x:v>Réponse au choix retenu ; les autres réponses ne sont pas jouées.</x:v>
      </x:c>
      <x:c r="I5466" s="122" t="str">
        <x:v>Branche visitée réellement ; retour engagé conservé ; lecture des seuls signes observables. Tout don exige une offre réelle et un propriétaire libre de refuser.</x:v>
      </x:c>
      <x:c r="J5466" s="122" t="str">
        <x:v>Warp historique</x:v>
      </x:c>
      <x:c r="K5466" s="125" t="n">
        <x:v>12</x:v>
      </x:c>
    </x:row>
    <x:row r="5467" ht="59" customHeight="1">
      <x:c r="A5467" s="126" t="str">
        <x:v>D6-C-WARP-M25-CHOIX-B-01</x:v>
      </x:c>
      <x:c r="B5467" s="127" t="str">
        <x:v>D6-C-WARP-M25</x:v>
      </x:c>
      <x:c r="C5467" s="127" t="str">
        <x:v>CHOIX</x:v>
      </x:c>
      <x:c r="D5467" s="127" t="str">
        <x:v>B</x:v>
      </x:c>
      <x:c r="E5467" s="128" t="n">
        <x:v>1</x:v>
      </x:c>
      <x:c r="F5467" s="127" t="str">
        <x:v>Joueur</x:v>
      </x:c>
      <x:c r="G5467" s="127" t="str">
        <x:v>Je prends les passages abandonnés.</x:v>
      </x:c>
      <x:c r="H5467" s="127" t="str">
        <x:v>Regarder la personne ou l’appui concerné ; intention, pas résultat.</x:v>
      </x:c>
      <x:c r="I5467" s="127" t="str">
        <x:v>Lire les conditions V5 ; aucun objet ou PNJ supposé présent. Refuser ou différer suspend l’objectif au lieu de le déclarer réussi.</x:v>
      </x:c>
      <x:c r="J5467" s="127" t="str">
        <x:v>Warp historique</x:v>
      </x:c>
      <x:c r="K5467" s="130" t="n">
        <x:v>5</x:v>
      </x:c>
    </x:row>
    <x:row r="5468" ht="59" customHeight="1">
      <x:c r="A5468" s="121" t="str">
        <x:v>D6-C-WARP-M25-REPONSE-B-01</x:v>
      </x:c>
      <x:c r="B5468" s="122" t="str">
        <x:v>D6-C-WARP-M25</x:v>
      </x:c>
      <x:c r="C5468" s="122" t="str">
        <x:v>REPONSE</x:v>
      </x:c>
      <x:c r="D5468" s="122" t="str">
        <x:v>B</x:v>
      </x:c>
      <x:c r="E5468" s="123" t="n">
        <x:v>1</x:v>
      </x:c>
      <x:c r="F5468" s="122" t="str">
        <x:v>Porteur du boyau</x:v>
      </x:c>
      <x:c r="G5468" s="122" t="str">
        <x:v>Un mouvement longe l’ancien boyau. Nous restons sur notre itinéraire.</x:v>
      </x:c>
      <x:c r="H5468" s="122" t="str">
        <x:v>Réponse au choix retenu ; les autres réponses ne sont pas jouées.</x:v>
      </x:c>
      <x:c r="I5468" s="122" t="str">
        <x:v>Lire les conditions V5 ; aucun objet ou PNJ supposé présent. Refuser ou différer suspend l’objectif au lieu de le déclarer réussi.</x:v>
      </x:c>
      <x:c r="J5468" s="122" t="str">
        <x:v>Warp historique</x:v>
      </x:c>
      <x:c r="K5468" s="125" t="n">
        <x:v>10</x:v>
      </x:c>
    </x:row>
    <x:row r="5469" ht="254" customHeight="1">
      <x:c r="A5469" s="126" t="str">
        <x:v>D6-C-WARP-M26-OUV---01</x:v>
      </x:c>
      <x:c r="B5469" s="127" t="str">
        <x:v>D6-C-WARP-M26</x:v>
      </x:c>
      <x:c r="C5469" s="127" t="str">
        <x:v>OUV</x:v>
      </x:c>
      <x:c r="D5469" s="127" t="str">
        <x:v>-</x:v>
      </x:c>
      <x:c r="E5469" s="128" t="n">
        <x:v>1</x:v>
      </x:c>
      <x:c r="F5469" s="127" t="str">
        <x:v>Joueur</x:v>
      </x:c>
      <x:c r="G5469" s="127" t="str">
        <x:v>La tour est vide au-dessus de cette travée. Les brancards passent loin de son pied.</x:v>
      </x:c>
      <x:c r="H5469" s="127" t="str">
        <x:v>Regard vers le repère nommé ; bref arrêt de la pensée pendant le mouvement.</x:v>
      </x:c>
      <x:c r="I5469"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469" s="127" t="str">
        <x:v>Warp historique</x:v>
      </x:c>
      <x:c r="K5469" s="130" t="n">
        <x:v>15</x:v>
      </x:c>
    </x:row>
    <x:row r="5470" ht="74" customHeight="1">
      <x:c r="A5470" s="121" t="str">
        <x:v>D6-C-WARP-M26-SUCCES---01</x:v>
      </x:c>
      <x:c r="B5470" s="122" t="str">
        <x:v>D6-C-WARP-M26</x:v>
      </x:c>
      <x:c r="C5470" s="122" t="str">
        <x:v>SUCCES</x:v>
      </x:c>
      <x:c r="D5470" s="122" t="str">
        <x:v>-</x:v>
      </x:c>
      <x:c r="E5470" s="123" t="n">
        <x:v>1</x:v>
      </x:c>
      <x:c r="F5470" s="122" t="str">
        <x:v>Joueur</x:v>
      </x:c>
      <x:c r="G5470" s="122" t="str">
        <x:v>Le combat est terminé sur le terrain choisi. Je cherche maintenant mon retour.</x:v>
      </x:c>
      <x:c r="H5470" s="122" t="str">
        <x:v>Regard vers le repère nommé ; bref arrêt de la pensée pendant le mouvement.</x:v>
      </x:c>
      <x:c r="I5470" s="122" t="str">
        <x:v>Résultat correspondant effectivement constaté ; remplace ou supprime la ligne si choix de refus/différé/observation. Ne jamais jouer une victoire non acquise.</x:v>
      </x:c>
      <x:c r="J5470" s="122" t="str">
        <x:v>Warp historique</x:v>
      </x:c>
      <x:c r="K5470" s="125" t="n">
        <x:v>13</x:v>
      </x:c>
    </x:row>
    <x:row r="5471" ht="44" customHeight="1">
      <x:c r="A5471" s="126" t="str">
        <x:v>D6-C-WARP-M26-ECHEC---01</x:v>
      </x:c>
      <x:c r="B5471" s="127" t="str">
        <x:v>D6-C-WARP-M26</x:v>
      </x:c>
      <x:c r="C5471" s="127" t="str">
        <x:v>ECHEC</x:v>
      </x:c>
      <x:c r="D5471" s="127" t="str">
        <x:v>-</x:v>
      </x:c>
      <x:c r="E5471" s="128" t="n">
        <x:v>1</x:v>
      </x:c>
      <x:c r="F5471" s="127" t="str">
        <x:v>Joueur</x:v>
      </x:c>
      <x:c r="G5471" s="127" t="str">
        <x:v>Le plancher cède. Je prends la descente de secours.</x:v>
      </x:c>
      <x:c r="H5471" s="127" t="str">
        <x:v>Retrait de l’appui dangereux ou suspension du geste ; aucun reset de l’état.</x:v>
      </x:c>
      <x:c r="I5471" s="127" t="str">
        <x:v>Échec ou blocage correspondant effectivement observé ; les dégâts, objets et positions persistent.</x:v>
      </x:c>
      <x:c r="J5471" s="127" t="str">
        <x:v>Warp historique</x:v>
      </x:c>
      <x:c r="K5471" s="130" t="n">
        <x:v>9</x:v>
      </x:c>
    </x:row>
    <x:row r="5472" ht="44" customHeight="1">
      <x:c r="A5472" s="121" t="str">
        <x:v>D6-C-WARP-M26-REPRISE---01</x:v>
      </x:c>
      <x:c r="B5472" s="122" t="str">
        <x:v>D6-C-WARP-M26</x:v>
      </x:c>
      <x:c r="C5472" s="122" t="str">
        <x:v>REPRISE</x:v>
      </x:c>
      <x:c r="D5472" s="122" t="str">
        <x:v>-</x:v>
      </x:c>
      <x:c r="E5472" s="123" t="n">
        <x:v>1</x:v>
      </x:c>
      <x:c r="F5472" s="122" t="str">
        <x:v>Joueur</x:v>
      </x:c>
      <x:c r="G5472" s="122" t="str">
        <x:v>La tour garde ses ouvertures brisées. Je retrouve un appui adapté.</x:v>
      </x:c>
      <x:c r="H5472" s="122" t="str">
        <x:v>Regard sur le dernier repère conservé ; attendre la main du joueur.</x:v>
      </x:c>
      <x:c r="I5472" s="122" t="str">
        <x:v>Réinteraction volontaire après interruption ; état de l’action conservé.</x:v>
      </x:c>
      <x:c r="J5472" s="122" t="str">
        <x:v>Warp historique</x:v>
      </x:c>
      <x:c r="K5472" s="125" t="n">
        <x:v>11</x:v>
      </x:c>
    </x:row>
    <x:row r="5473" ht="74" customHeight="1">
      <x:c r="A5473" s="126" t="str">
        <x:v>D6-C-WARP-M26-CHOIX-A-01</x:v>
      </x:c>
      <x:c r="B5473" s="127" t="str">
        <x:v>D6-C-WARP-M26</x:v>
      </x:c>
      <x:c r="C5473" s="127" t="str">
        <x:v>CHOIX</x:v>
      </x:c>
      <x:c r="D5473" s="127" t="str">
        <x:v>A</x:v>
      </x:c>
      <x:c r="E5473" s="128" t="n">
        <x:v>1</x:v>
      </x:c>
      <x:c r="F5473" s="127" t="str">
        <x:v>Joueur</x:v>
      </x:c>
      <x:c r="G5473" s="127" t="str">
        <x:v>J’attire la cible dans la tour.</x:v>
      </x:c>
      <x:c r="H5473" s="127" t="str">
        <x:v>Regarder la personne ou l’appui concerné ; intention, pas résultat.</x:v>
      </x:c>
      <x:c r="I5473" s="127" t="str">
        <x:v>Branche visitée réellement ; retour engagé conservé ; lecture des seuls signes observables. Tout don exige une offre réelle et un propriétaire libre de refuser.</x:v>
      </x:c>
      <x:c r="J5473" s="127" t="str">
        <x:v>Warp historique</x:v>
      </x:c>
      <x:c r="K5473" s="130" t="n">
        <x:v>6</x:v>
      </x:c>
    </x:row>
    <x:row r="5474" ht="74" customHeight="1">
      <x:c r="A5474" s="121" t="str">
        <x:v>D6-C-WARP-M26-REPONSE-A-01</x:v>
      </x:c>
      <x:c r="B5474" s="122" t="str">
        <x:v>D6-C-WARP-M26</x:v>
      </x:c>
      <x:c r="C5474" s="122" t="str">
        <x:v>REPONSE</x:v>
      </x:c>
      <x:c r="D5474" s="122" t="str">
        <x:v>A</x:v>
      </x:c>
      <x:c r="E5474" s="123" t="n">
        <x:v>1</x:v>
      </x:c>
      <x:c r="F5474" s="122" t="str">
        <x:v>Joueur</x:v>
      </x:c>
      <x:c r="G5474" s="122" t="str">
        <x:v>Je vérifie l’échelle de secours avant de monter.</x:v>
      </x:c>
      <x:c r="H5474" s="122" t="str">
        <x:v>Réponse au choix retenu ; les autres réponses ne sont pas jouées.</x:v>
      </x:c>
      <x:c r="I5474" s="122" t="str">
        <x:v>Branche visitée réellement ; retour engagé conservé ; lecture des seuls signes observables. Tout don exige une offre réelle et un propriétaire libre de refuser.</x:v>
      </x:c>
      <x:c r="J5474" s="122" t="str">
        <x:v>Warp historique</x:v>
      </x:c>
      <x:c r="K5474" s="125" t="n">
        <x:v>8</x:v>
      </x:c>
    </x:row>
    <x:row r="5475" ht="59" customHeight="1">
      <x:c r="A5475" s="126" t="str">
        <x:v>D6-C-WARP-M26-CHOIX-B-01</x:v>
      </x:c>
      <x:c r="B5475" s="127" t="str">
        <x:v>D6-C-WARP-M26</x:v>
      </x:c>
      <x:c r="C5475" s="127" t="str">
        <x:v>CHOIX</x:v>
      </x:c>
      <x:c r="D5475" s="127" t="str">
        <x:v>B</x:v>
      </x:c>
      <x:c r="E5475" s="128" t="n">
        <x:v>1</x:v>
      </x:c>
      <x:c r="F5475" s="127" t="str">
        <x:v>Joueur</x:v>
      </x:c>
      <x:c r="G5475" s="127" t="str">
        <x:v>Je l’entraîne vers le bois détruit.</x:v>
      </x:c>
      <x:c r="H5475" s="127" t="str">
        <x:v>Regarder la personne ou l’appui concerné ; intention, pas résultat.</x:v>
      </x:c>
      <x:c r="I5475" s="127" t="str">
        <x:v>Lire les conditions V5 ; aucun objet ou PNJ supposé présent. Refuser ou différer suspend l’objectif au lieu de le déclarer réussi.</x:v>
      </x:c>
      <x:c r="J5475" s="127" t="str">
        <x:v>Warp historique</x:v>
      </x:c>
      <x:c r="K5475" s="130" t="n">
        <x:v>6</x:v>
      </x:c>
    </x:row>
    <x:row r="5476" ht="59" customHeight="1">
      <x:c r="A5476" s="121" t="str">
        <x:v>D6-C-WARP-M26-REPONSE-B-01</x:v>
      </x:c>
      <x:c r="B5476" s="122" t="str">
        <x:v>D6-C-WARP-M26</x:v>
      </x:c>
      <x:c r="C5476" s="122" t="str">
        <x:v>REPONSE</x:v>
      </x:c>
      <x:c r="D5476" s="122" t="str">
        <x:v>B</x:v>
      </x:c>
      <x:c r="E5476" s="123" t="n">
        <x:v>1</x:v>
      </x:c>
      <x:c r="F5476" s="122" t="str">
        <x:v>Joueur</x:v>
      </x:c>
      <x:c r="G5476" s="122" t="str">
        <x:v>Je lui ouvre une piste éloignée des porteurs.</x:v>
      </x:c>
      <x:c r="H5476" s="122" t="str">
        <x:v>Réponse au choix retenu ; les autres réponses ne sont pas jouées.</x:v>
      </x:c>
      <x:c r="I5476" s="122" t="str">
        <x:v>Lire les conditions V5 ; aucun objet ou PNJ supposé présent. Refuser ou différer suspend l’objectif au lieu de le déclarer réussi.</x:v>
      </x:c>
      <x:c r="J5476" s="122" t="str">
        <x:v>Warp historique</x:v>
      </x:c>
      <x:c r="K5476" s="125" t="n">
        <x:v>8</x:v>
      </x:c>
    </x:row>
    <x:row r="5477" ht="254" customHeight="1">
      <x:c r="A5477" s="126" t="str">
        <x:v>D6-C-WARP-M27-OUV---01</x:v>
      </x:c>
      <x:c r="B5477" s="127" t="str">
        <x:v>D6-C-WARP-M27</x:v>
      </x:c>
      <x:c r="C5477" s="127" t="str">
        <x:v>OUV</x:v>
      </x:c>
      <x:c r="D5477" s="127" t="str">
        <x:v>-</x:v>
      </x:c>
      <x:c r="E5477" s="128" t="n">
        <x:v>1</x:v>
      </x:c>
      <x:c r="F5477" s="127" t="str">
        <x:v>Porteuse des brancards</x:v>
      </x:c>
      <x:c r="G5477" s="127" t="str">
        <x:v>La poutre coupe le passage. Nous pouvons attendre à couvert, mais pas traverser avec cette charge.</x:v>
      </x:c>
      <x:c r="H5477" s="127" t="str">
        <x:v>Le locuteur regarde le geste et s’adresse à son groupe ; le chasseur montre une direction à distance.</x:v>
      </x:c>
      <x:c r="I5477"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477" s="127" t="str">
        <x:v>Warp historique</x:v>
      </x:c>
      <x:c r="K5477" s="130" t="n">
        <x:v>16</x:v>
      </x:c>
    </x:row>
    <x:row r="5478" ht="74" customHeight="1">
      <x:c r="A5478" s="121" t="str">
        <x:v>D6-C-WARP-M27-SUCCES---01</x:v>
      </x:c>
      <x:c r="B5478" s="122" t="str">
        <x:v>D6-C-WARP-M27</x:v>
      </x:c>
      <x:c r="C5478" s="122" t="str">
        <x:v>SUCCES</x:v>
      </x:c>
      <x:c r="D5478" s="122" t="str">
        <x:v>-</x:v>
      </x:c>
      <x:c r="E5478" s="123" t="n">
        <x:v>1</x:v>
      </x:c>
      <x:c r="F5478" s="122" t="str">
        <x:v>Porteuse des brancards</x:v>
      </x:c>
      <x:c r="G5478" s="122" t="str">
        <x:v>Les brancards passent. Gardez assez d’espace entre les charges.</x:v>
      </x:c>
      <x:c r="H5478" s="122" t="str">
        <x:v>Le locuteur regarde le geste et s’adresse à son groupe ; le chasseur montre une direction à distance.</x:v>
      </x:c>
      <x:c r="I5478" s="122" t="str">
        <x:v>Résultat correspondant effectivement constaté ; remplace ou supprime la ligne si choix de refus/différé/observation. Ne jamais jouer une victoire non acquise.</x:v>
      </x:c>
      <x:c r="J5478" s="122" t="str">
        <x:v>Warp historique</x:v>
      </x:c>
      <x:c r="K5478" s="125" t="n">
        <x:v>9</x:v>
      </x:c>
    </x:row>
    <x:row r="5479" ht="44" customHeight="1">
      <x:c r="A5479" s="126" t="str">
        <x:v>D6-C-WARP-M27-ECHEC---01</x:v>
      </x:c>
      <x:c r="B5479" s="127" t="str">
        <x:v>D6-C-WARP-M27</x:v>
      </x:c>
      <x:c r="C5479" s="127" t="str">
        <x:v>ECHEC</x:v>
      </x:c>
      <x:c r="D5479" s="127" t="str">
        <x:v>-</x:v>
      </x:c>
      <x:c r="E5479" s="128" t="n">
        <x:v>1</x:v>
      </x:c>
      <x:c r="F5479" s="127" t="str">
        <x:v>Porteuse des brancards</x:v>
      </x:c>
      <x:c r="G5479" s="127" t="str">
        <x:v>Le signe n’est pas clair. Nous restons à couvert.</x:v>
      </x:c>
      <x:c r="H5479" s="127" t="str">
        <x:v>Retrait de l’appui dangereux ou suspension du geste ; aucun reset de l’état.</x:v>
      </x:c>
      <x:c r="I5479" s="127" t="str">
        <x:v>Échec ou blocage correspondant effectivement observé ; les dégâts, objets et positions persistent.</x:v>
      </x:c>
      <x:c r="J5479" s="127" t="str">
        <x:v>Warp historique</x:v>
      </x:c>
      <x:c r="K5479" s="130" t="n">
        <x:v>9</x:v>
      </x:c>
    </x:row>
    <x:row r="5480" ht="44" customHeight="1">
      <x:c r="A5480" s="121" t="str">
        <x:v>D6-C-WARP-M27-REPRISE---01</x:v>
      </x:c>
      <x:c r="B5480" s="122" t="str">
        <x:v>D6-C-WARP-M27</x:v>
      </x:c>
      <x:c r="C5480" s="122" t="str">
        <x:v>REPRISE</x:v>
      </x:c>
      <x:c r="D5480" s="122" t="str">
        <x:v>-</x:v>
      </x:c>
      <x:c r="E5480" s="123" t="n">
        <x:v>1</x:v>
      </x:c>
      <x:c r="F5480" s="122" t="str">
        <x:v>Porteuse des brancards</x:v>
      </x:c>
      <x:c r="G5480" s="122" t="str">
        <x:v>Le premier groupe a traversé. Reprenons avec ceux qui attendent.</x:v>
      </x:c>
      <x:c r="H5480" s="122" t="str">
        <x:v>Regard sur le dernier repère conservé ; attendre la main du joueur.</x:v>
      </x:c>
      <x:c r="I5480" s="122" t="str">
        <x:v>Réinteraction volontaire après interruption ; état de l’action conservé.</x:v>
      </x:c>
      <x:c r="J5480" s="122" t="str">
        <x:v>Warp historique</x:v>
      </x:c>
      <x:c r="K5480" s="125" t="n">
        <x:v>10</x:v>
      </x:c>
    </x:row>
    <x:row r="5481" ht="74" customHeight="1">
      <x:c r="A5481" s="126" t="str">
        <x:v>D6-C-WARP-M27-CHOIX-A-01</x:v>
      </x:c>
      <x:c r="B5481" s="127" t="str">
        <x:v>D6-C-WARP-M27</x:v>
      </x:c>
      <x:c r="C5481" s="127" t="str">
        <x:v>CHOIX</x:v>
      </x:c>
      <x:c r="D5481" s="127" t="str">
        <x:v>A</x:v>
      </x:c>
      <x:c r="E5481" s="128" t="n">
        <x:v>1</x:v>
      </x:c>
      <x:c r="F5481" s="127" t="str">
        <x:v>Joueur</x:v>
      </x:c>
      <x:c r="G5481" s="127" t="str">
        <x:v>Je dégage la poutre.</x:v>
      </x:c>
      <x:c r="H5481" s="127" t="str">
        <x:v>Regarder la personne ou l’appui concerné ; intention, pas résultat.</x:v>
      </x:c>
      <x:c r="I5481" s="127" t="str">
        <x:v>Branche visitée réellement ; retour engagé conservé ; lecture des seuls signes observables. Tout don exige une offre réelle et un propriétaire libre de refuser.</x:v>
      </x:c>
      <x:c r="J5481" s="127" t="str">
        <x:v>Warp historique</x:v>
      </x:c>
      <x:c r="K5481" s="130" t="n">
        <x:v>4</x:v>
      </x:c>
    </x:row>
    <x:row r="5482" ht="74" customHeight="1">
      <x:c r="A5482" s="121" t="str">
        <x:v>D6-C-WARP-M27-REPONSE-A-01</x:v>
      </x:c>
      <x:c r="B5482" s="122" t="str">
        <x:v>D6-C-WARP-M27</x:v>
      </x:c>
      <x:c r="C5482" s="122" t="str">
        <x:v>REPONSE</x:v>
      </x:c>
      <x:c r="D5482" s="122" t="str">
        <x:v>A</x:v>
      </x:c>
      <x:c r="E5482" s="123" t="n">
        <x:v>1</x:v>
      </x:c>
      <x:c r="F5482" s="122" t="str">
        <x:v>Porteuse des brancards</x:v>
      </x:c>
      <x:c r="G5482" s="122" t="str">
        <x:v>Le mouvement vient du couvert. Écartez-vous de la poutre.</x:v>
      </x:c>
      <x:c r="H5482" s="122" t="str">
        <x:v>Réponse au choix retenu ; les autres réponses ne sont pas jouées.</x:v>
      </x:c>
      <x:c r="I5482" s="122" t="str">
        <x:v>Branche visitée réellement ; retour engagé conservé ; lecture des seuls signes observables. Tout don exige une offre réelle et un propriétaire libre de refuser.</x:v>
      </x:c>
      <x:c r="J5482" s="122" t="str">
        <x:v>Warp historique</x:v>
      </x:c>
      <x:c r="K5482" s="125" t="n">
        <x:v>9</x:v>
      </x:c>
    </x:row>
    <x:row r="5483" ht="59" customHeight="1">
      <x:c r="A5483" s="126" t="str">
        <x:v>D6-C-WARP-M27-CHOIX-B-01</x:v>
      </x:c>
      <x:c r="B5483" s="127" t="str">
        <x:v>D6-C-WARP-M27</x:v>
      </x:c>
      <x:c r="C5483" s="127" t="str">
        <x:v>CHOIX</x:v>
      </x:c>
      <x:c r="D5483" s="127" t="str">
        <x:v>B</x:v>
      </x:c>
      <x:c r="E5483" s="128" t="n">
        <x:v>1</x:v>
      </x:c>
      <x:c r="F5483" s="127" t="str">
        <x:v>Joueur</x:v>
      </x:c>
      <x:c r="G5483" s="127" t="str">
        <x:v>Je montre un détour vérifié.</x:v>
      </x:c>
      <x:c r="H5483" s="127" t="str">
        <x:v>Regarder la personne ou l’appui concerné ; intention, pas résultat.</x:v>
      </x:c>
      <x:c r="I5483" s="127" t="str">
        <x:v>Lire les conditions V5 ; aucun objet ou PNJ supposé présent. Refuser ou différer suspend l’objectif au lieu de le déclarer réussi.</x:v>
      </x:c>
      <x:c r="J5483" s="127" t="str">
        <x:v>Warp historique</x:v>
      </x:c>
      <x:c r="K5483" s="130" t="n">
        <x:v>5</x:v>
      </x:c>
    </x:row>
    <x:row r="5484" ht="59" customHeight="1">
      <x:c r="A5484" s="121" t="str">
        <x:v>D6-C-WARP-M27-REPONSE-B-01</x:v>
      </x:c>
      <x:c r="B5484" s="122" t="str">
        <x:v>D6-C-WARP-M27</x:v>
      </x:c>
      <x:c r="C5484" s="122" t="str">
        <x:v>REPONSE</x:v>
      </x:c>
      <x:c r="D5484" s="122" t="str">
        <x:v>B</x:v>
      </x:c>
      <x:c r="E5484" s="123" t="n">
        <x:v>1</x:v>
      </x:c>
      <x:c r="F5484" s="122" t="str">
        <x:v>Porteuse des brancards</x:v>
      </x:c>
      <x:c r="G5484" s="122" t="str">
        <x:v>Il désigne le mur bas. Regardez si les appuis se rejoignent.</x:v>
      </x:c>
      <x:c r="H5484" s="122" t="str">
        <x:v>Réponse au choix retenu ; les autres réponses ne sont pas jouées.</x:v>
      </x:c>
      <x:c r="I5484" s="122" t="str">
        <x:v>Lire les conditions V5 ; aucun objet ou PNJ supposé présent. Refuser ou différer suspend l’objectif au lieu de le déclarer réussi.</x:v>
      </x:c>
      <x:c r="J5484" s="122" t="str">
        <x:v>Warp historique</x:v>
      </x:c>
      <x:c r="K5484" s="125" t="n">
        <x:v>11</x:v>
      </x:c>
    </x:row>
    <x:row r="5485" ht="254" customHeight="1">
      <x:c r="A5485" s="126" t="str">
        <x:v>D6-C-WARP-M28-OUV---01</x:v>
      </x:c>
      <x:c r="B5485" s="127" t="str">
        <x:v>D6-C-WARP-M28</x:v>
      </x:c>
      <x:c r="C5485" s="127" t="str">
        <x:v>OUV</x:v>
      </x:c>
      <x:c r="D5485" s="127" t="str">
        <x:v>-</x:v>
      </x:c>
      <x:c r="E5485" s="128" t="n">
        <x:v>1</x:v>
      </x:c>
      <x:c r="F5485" s="127" t="str">
        <x:v>Opérateur du poste isolé</x:v>
      </x:c>
      <x:c r="G5485" s="127" t="str">
        <x:v>Le câble est coupé près de la neige tassée. Une autre trace entre dans le hangar.</x:v>
      </x:c>
      <x:c r="H5485" s="127" t="str">
        <x:v>Le locuteur regarde le geste et s’adresse à son groupe ; le chasseur montre une direction à distance.</x:v>
      </x:c>
      <x:c r="I5485"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485" s="127" t="str">
        <x:v>Warp historique</x:v>
      </x:c>
      <x:c r="K5485" s="130" t="n">
        <x:v>16</x:v>
      </x:c>
    </x:row>
    <x:row r="5486" ht="74" customHeight="1">
      <x:c r="A5486" s="121" t="str">
        <x:v>D6-C-WARP-M28-SUCCES---01</x:v>
      </x:c>
      <x:c r="B5486" s="122" t="str">
        <x:v>D6-C-WARP-M28</x:v>
      </x:c>
      <x:c r="C5486" s="122" t="str">
        <x:v>SUCCES</x:v>
      </x:c>
      <x:c r="D5486" s="122" t="str">
        <x:v>-</x:v>
      </x:c>
      <x:c r="E5486" s="123" t="n">
        <x:v>1</x:v>
      </x:c>
      <x:c r="F5486" s="122" t="str">
        <x:v>Opérateur du poste isolé</x:v>
      </x:c>
      <x:c r="G5486" s="122" t="str">
        <x:v>Le poste sait désormais quel passage reste praticable. Les groupes gardent leurs propres ordres.</x:v>
      </x:c>
      <x:c r="H5486" s="122" t="str">
        <x:v>Le locuteur regarde le geste et s’adresse à son groupe ; le chasseur montre une direction à distance.</x:v>
      </x:c>
      <x:c r="I5486" s="122" t="str">
        <x:v>Résultat correspondant effectivement constaté ; remplace ou supprime la ligne si choix de refus/différé/observation. Ne jamais jouer une victoire non acquise.</x:v>
      </x:c>
      <x:c r="J5486" s="122" t="str">
        <x:v>Warp historique</x:v>
      </x:c>
      <x:c r="K5486" s="125" t="n">
        <x:v>14</x:v>
      </x:c>
    </x:row>
    <x:row r="5487" ht="44" customHeight="1">
      <x:c r="A5487" s="126" t="str">
        <x:v>D6-C-WARP-M28-ECHEC---01</x:v>
      </x:c>
      <x:c r="B5487" s="127" t="str">
        <x:v>D6-C-WARP-M28</x:v>
      </x:c>
      <x:c r="C5487" s="127" t="str">
        <x:v>ECHEC</x:v>
      </x:c>
      <x:c r="D5487" s="127" t="str">
        <x:v>-</x:v>
      </x:c>
      <x:c r="E5487" s="128" t="n">
        <x:v>1</x:v>
      </x:c>
      <x:c r="F5487" s="127" t="str">
        <x:v>Opérateur du poste isolé</x:v>
      </x:c>
      <x:c r="G5487" s="127" t="str">
        <x:v>La patrouille a changé de route. Restez hors de son passage.</x:v>
      </x:c>
      <x:c r="H5487" s="127" t="str">
        <x:v>Retrait de l’appui dangereux ou suspension du geste ; aucun reset de l’état.</x:v>
      </x:c>
      <x:c r="I5487" s="127" t="str">
        <x:v>Échec ou blocage correspondant effectivement observé ; les dégâts, objets et positions persistent.</x:v>
      </x:c>
      <x:c r="J5487" s="127" t="str">
        <x:v>Warp historique</x:v>
      </x:c>
      <x:c r="K5487" s="130" t="n">
        <x:v>11</x:v>
      </x:c>
    </x:row>
    <x:row r="5488" ht="44" customHeight="1">
      <x:c r="A5488" s="121" t="str">
        <x:v>D6-C-WARP-M28-REPRISE---01</x:v>
      </x:c>
      <x:c r="B5488" s="122" t="str">
        <x:v>D6-C-WARP-M28</x:v>
      </x:c>
      <x:c r="C5488" s="122" t="str">
        <x:v>REPRISE</x:v>
      </x:c>
      <x:c r="D5488" s="122" t="str">
        <x:v>-</x:v>
      </x:c>
      <x:c r="E5488" s="123" t="n">
        <x:v>1</x:v>
      </x:c>
      <x:c r="F5488" s="122" t="str">
        <x:v>Opérateur du poste isolé</x:v>
      </x:c>
      <x:c r="G5488" s="122" t="str">
        <x:v>Le dernier repère tient encore. Nous reprenons depuis le poste.</x:v>
      </x:c>
      <x:c r="H5488" s="122" t="str">
        <x:v>Regard sur le dernier repère conservé ; attendre la main du joueur.</x:v>
      </x:c>
      <x:c r="I5488" s="122" t="str">
        <x:v>Réinteraction volontaire après interruption ; état de l’action conservé.</x:v>
      </x:c>
      <x:c r="J5488" s="122" t="str">
        <x:v>Warp historique</x:v>
      </x:c>
      <x:c r="K5488" s="125" t="n">
        <x:v>10</x:v>
      </x:c>
    </x:row>
    <x:row r="5489" ht="74" customHeight="1">
      <x:c r="A5489" s="126" t="str">
        <x:v>D6-C-WARP-M28-CHOIX-A-01</x:v>
      </x:c>
      <x:c r="B5489" s="127" t="str">
        <x:v>D6-C-WARP-M28</x:v>
      </x:c>
      <x:c r="C5489" s="127" t="str">
        <x:v>CHOIX</x:v>
      </x:c>
      <x:c r="D5489" s="127" t="str">
        <x:v>A</x:v>
      </x:c>
      <x:c r="E5489" s="128" t="n">
        <x:v>1</x:v>
      </x:c>
      <x:c r="F5489" s="127" t="str">
        <x:v>Joueur</x:v>
      </x:c>
      <x:c r="G5489" s="127" t="str">
        <x:v>Je rétablis un signal local.</x:v>
      </x:c>
      <x:c r="H5489" s="127" t="str">
        <x:v>Regarder la personne ou l’appui concerné ; intention, pas résultat.</x:v>
      </x:c>
      <x:c r="I5489" s="127" t="str">
        <x:v>Branche visitée réellement ; retour engagé conservé ; lecture des seuls signes observables. Tout don exige une offre réelle et un propriétaire libre de refuser.</x:v>
      </x:c>
      <x:c r="J5489" s="127" t="str">
        <x:v>Warp historique</x:v>
      </x:c>
      <x:c r="K5489" s="130" t="n">
        <x:v>5</x:v>
      </x:c>
    </x:row>
    <x:row r="5490" ht="74" customHeight="1">
      <x:c r="A5490" s="121" t="str">
        <x:v>D6-C-WARP-M28-REPONSE-A-01</x:v>
      </x:c>
      <x:c r="B5490" s="122" t="str">
        <x:v>D6-C-WARP-M28</x:v>
      </x:c>
      <x:c r="C5490" s="122" t="str">
        <x:v>REPONSE</x:v>
      </x:c>
      <x:c r="D5490" s="122" t="str">
        <x:v>A</x:v>
      </x:c>
      <x:c r="E5490" s="123" t="n">
        <x:v>1</x:v>
      </x:c>
      <x:c r="F5490" s="122" t="str">
        <x:v>Opérateur du poste isolé</x:v>
      </x:c>
      <x:c r="G5490" s="122" t="str">
        <x:v>Quelqu’un se tient près du câble. Surveillez depuis l’embrasure.</x:v>
      </x:c>
      <x:c r="H5490" s="122" t="str">
        <x:v>Réponse au choix retenu ; les autres réponses ne sont pas jouées.</x:v>
      </x:c>
      <x:c r="I5490" s="122" t="str">
        <x:v>Branche visitée réellement ; retour engagé conservé ; lecture des seuls signes observables. Tout don exige une offre réelle et un propriétaire libre de refuser.</x:v>
      </x:c>
      <x:c r="J5490" s="122" t="str">
        <x:v>Warp historique</x:v>
      </x:c>
      <x:c r="K5490" s="125" t="n">
        <x:v>9</x:v>
      </x:c>
    </x:row>
    <x:row r="5491" ht="59" customHeight="1">
      <x:c r="A5491" s="126" t="str">
        <x:v>D6-C-WARP-M28-CHOIX-B-01</x:v>
      </x:c>
      <x:c r="B5491" s="127" t="str">
        <x:v>D6-C-WARP-M28</x:v>
      </x:c>
      <x:c r="C5491" s="127" t="str">
        <x:v>CHOIX</x:v>
      </x:c>
      <x:c r="D5491" s="127" t="str">
        <x:v>B</x:v>
      </x:c>
      <x:c r="E5491" s="128" t="n">
        <x:v>1</x:v>
      </x:c>
      <x:c r="F5491" s="127" t="str">
        <x:v>Joueur</x:v>
      </x:c>
      <x:c r="G5491" s="127" t="str">
        <x:v>Je poursuis la proie d’abord.</x:v>
      </x:c>
      <x:c r="H5491" s="127" t="str">
        <x:v>Regarder la personne ou l’appui concerné ; intention, pas résultat.</x:v>
      </x:c>
      <x:c r="I5491" s="127" t="str">
        <x:v>Lire les conditions V5 ; aucun objet ou PNJ supposé présent. Refuser ou différer suspend l’objectif au lieu de le déclarer réussi.</x:v>
      </x:c>
      <x:c r="J5491" s="127" t="str">
        <x:v>Warp historique</x:v>
      </x:c>
      <x:c r="K5491" s="130" t="n">
        <x:v>5</x:v>
      </x:c>
    </x:row>
    <x:row r="5492" ht="59" customHeight="1">
      <x:c r="A5492" s="121" t="str">
        <x:v>D6-C-WARP-M28-REPONSE-B-01</x:v>
      </x:c>
      <x:c r="B5492" s="122" t="str">
        <x:v>D6-C-WARP-M28</x:v>
      </x:c>
      <x:c r="C5492" s="122" t="str">
        <x:v>REPONSE</x:v>
      </x:c>
      <x:c r="D5492" s="122" t="str">
        <x:v>B</x:v>
      </x:c>
      <x:c r="E5492" s="123" t="n">
        <x:v>1</x:v>
      </x:c>
      <x:c r="F5492" s="122" t="str">
        <x:v>Opérateur du poste isolé</x:v>
      </x:c>
      <x:c r="G5492" s="122" t="str">
        <x:v>Le mouvement va vers le hangar. Nous gardons le poste.</x:v>
      </x:c>
      <x:c r="H5492" s="122" t="str">
        <x:v>Réponse au choix retenu ; les autres réponses ne sont pas jouées.</x:v>
      </x:c>
      <x:c r="I5492" s="122" t="str">
        <x:v>Lire les conditions V5 ; aucun objet ou PNJ supposé présent. Refuser ou différer suspend l’objectif au lieu de le déclarer réussi.</x:v>
      </x:c>
      <x:c r="J5492" s="122" t="str">
        <x:v>Warp historique</x:v>
      </x:c>
      <x:c r="K5492" s="125" t="n">
        <x:v>10</x:v>
      </x:c>
    </x:row>
    <x:row r="5493" ht="254" customHeight="1">
      <x:c r="A5493" s="126" t="str">
        <x:v>D6-C-WARP-M29-OUV---01</x:v>
      </x:c>
      <x:c r="B5493" s="127" t="str">
        <x:v>D6-C-WARP-M29</x:v>
      </x:c>
      <x:c r="C5493" s="127" t="str">
        <x:v>OUV</x:v>
      </x:c>
      <x:c r="D5493" s="127" t="str">
        <x:v>-</x:v>
      </x:c>
      <x:c r="E5493" s="128" t="n">
        <x:v>1</x:v>
      </x:c>
      <x:c r="F5493" s="127" t="str">
        <x:v>Joueur</x:v>
      </x:c>
      <x:c r="G5493" s="127" t="str">
        <x:v>La silhouette passe entre les ailes immobiles. La travée du fond est vide.</x:v>
      </x:c>
      <x:c r="H5493" s="127" t="str">
        <x:v>Regard vers le repère nommé ; bref arrêt de la pensée pendant le mouvement.</x:v>
      </x:c>
      <x:c r="I5493"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493" s="127" t="str">
        <x:v>Warp historique</x:v>
      </x:c>
      <x:c r="K5493" s="130" t="n">
        <x:v>13</x:v>
      </x:c>
    </x:row>
    <x:row r="5494" ht="74" customHeight="1">
      <x:c r="A5494" s="121" t="str">
        <x:v>D6-C-WARP-M29-SUCCES---01</x:v>
      </x:c>
      <x:c r="B5494" s="122" t="str">
        <x:v>D6-C-WARP-M29</x:v>
      </x:c>
      <x:c r="C5494" s="122" t="str">
        <x:v>SUCCES</x:v>
      </x:c>
      <x:c r="D5494" s="122" t="str">
        <x:v>-</x:v>
      </x:c>
      <x:c r="E5494" s="123" t="n">
        <x:v>1</x:v>
      </x:c>
      <x:c r="F5494" s="122" t="str">
        <x:v>Joueur</x:v>
      </x:c>
      <x:c r="G5494" s="122" t="str">
        <x:v>La chasse a pris fin. Le hangar garde les dégâts de cet affrontement.</x:v>
      </x:c>
      <x:c r="H5494" s="122" t="str">
        <x:v>Regard vers le repère nommé ; bref arrêt de la pensée pendant le mouvement.</x:v>
      </x:c>
      <x:c r="I5494" s="122" t="str">
        <x:v>Résultat correspondant effectivement constaté ; remplace ou supprime la ligne si choix de refus/différé/observation. Ne jamais jouer une victoire non acquise.</x:v>
      </x:c>
      <x:c r="J5494" s="122" t="str">
        <x:v>Warp historique</x:v>
      </x:c>
      <x:c r="K5494" s="125" t="n">
        <x:v>13</x:v>
      </x:c>
    </x:row>
    <x:row r="5495" ht="44" customHeight="1">
      <x:c r="A5495" s="126" t="str">
        <x:v>D6-C-WARP-M29-ECHEC---01</x:v>
      </x:c>
      <x:c r="B5495" s="127" t="str">
        <x:v>D6-C-WARP-M29</x:v>
      </x:c>
      <x:c r="C5495" s="127" t="str">
        <x:v>ECHEC</x:v>
      </x:c>
      <x:c r="D5495" s="127" t="str">
        <x:v>-</x:v>
      </x:c>
      <x:c r="E5495" s="128" t="n">
        <x:v>1</x:v>
      </x:c>
      <x:c r="F5495" s="127" t="str">
        <x:v>Joueur</x:v>
      </x:c>
      <x:c r="G5495" s="127" t="str">
        <x:v>La porte bloque. Je rejoins le chemin de service.</x:v>
      </x:c>
      <x:c r="H5495" s="127" t="str">
        <x:v>Retrait de l’appui dangereux ou suspension du geste ; aucun reset de l’état.</x:v>
      </x:c>
      <x:c r="I5495" s="127" t="str">
        <x:v>Échec ou blocage correspondant effectivement observé ; les dégâts, objets et positions persistent.</x:v>
      </x:c>
      <x:c r="J5495" s="127" t="str">
        <x:v>Warp historique</x:v>
      </x:c>
      <x:c r="K5495" s="130" t="n">
        <x:v>9</x:v>
      </x:c>
    </x:row>
    <x:row r="5496" ht="44" customHeight="1">
      <x:c r="A5496" s="121" t="str">
        <x:v>D6-C-WARP-M29-REPRISE---01</x:v>
      </x:c>
      <x:c r="B5496" s="122" t="str">
        <x:v>D6-C-WARP-M29</x:v>
      </x:c>
      <x:c r="C5496" s="122" t="str">
        <x:v>REPRISE</x:v>
      </x:c>
      <x:c r="D5496" s="122" t="str">
        <x:v>-</x:v>
      </x:c>
      <x:c r="E5496" s="123" t="n">
        <x:v>1</x:v>
      </x:c>
      <x:c r="F5496" s="122" t="str">
        <x:v>Joueur</x:v>
      </x:c>
      <x:c r="G5496" s="122" t="str">
        <x:v>L’obstacle est resté déplacé. Je reprends l’approche depuis cet état.</x:v>
      </x:c>
      <x:c r="H5496" s="122" t="str">
        <x:v>Regard sur le dernier repère conservé ; attendre la main du joueur.</x:v>
      </x:c>
      <x:c r="I5496" s="122" t="str">
        <x:v>Réinteraction volontaire après interruption ; état de l’action conservé.</x:v>
      </x:c>
      <x:c r="J5496" s="122" t="str">
        <x:v>Warp historique</x:v>
      </x:c>
      <x:c r="K5496" s="125" t="n">
        <x:v>10</x:v>
      </x:c>
    </x:row>
    <x:row r="5497" ht="74" customHeight="1">
      <x:c r="A5497" s="126" t="str">
        <x:v>D6-C-WARP-M29-CHOIX-A-01</x:v>
      </x:c>
      <x:c r="B5497" s="127" t="str">
        <x:v>D6-C-WARP-M29</x:v>
      </x:c>
      <x:c r="C5497" s="127" t="str">
        <x:v>CHOIX</x:v>
      </x:c>
      <x:c r="D5497" s="127" t="str">
        <x:v>A</x:v>
      </x:c>
      <x:c r="E5497" s="128" t="n">
        <x:v>1</x:v>
      </x:c>
      <x:c r="F5497" s="127" t="str">
        <x:v>Joueur</x:v>
      </x:c>
      <x:c r="G5497" s="127" t="str">
        <x:v>Je l’attire dans la cour extérieure.</x:v>
      </x:c>
      <x:c r="H5497" s="127" t="str">
        <x:v>Regarder la personne ou l’appui concerné ; intention, pas résultat.</x:v>
      </x:c>
      <x:c r="I5497" s="127" t="str">
        <x:v>Branche visitée réellement ; retour engagé conservé ; lecture des seuls signes observables. Tout don exige une offre réelle et un propriétaire libre de refuser.</x:v>
      </x:c>
      <x:c r="J5497" s="127" t="str">
        <x:v>Warp historique</x:v>
      </x:c>
      <x:c r="K5497" s="130" t="n">
        <x:v>6</x:v>
      </x:c>
    </x:row>
    <x:row r="5498" ht="74" customHeight="1">
      <x:c r="A5498" s="121" t="str">
        <x:v>D6-C-WARP-M29-REPONSE-A-01</x:v>
      </x:c>
      <x:c r="B5498" s="122" t="str">
        <x:v>D6-C-WARP-M29</x:v>
      </x:c>
      <x:c r="C5498" s="122" t="str">
        <x:v>REPONSE</x:v>
      </x:c>
      <x:c r="D5498" s="122" t="str">
        <x:v>A</x:v>
      </x:c>
      <x:c r="E5498" s="123" t="n">
        <x:v>1</x:v>
      </x:c>
      <x:c r="F5498" s="122" t="str">
        <x:v>Joueur</x:v>
      </x:c>
      <x:c r="G5498" s="122" t="str">
        <x:v>J’ouvre la porte puis je quitte sa ligne de mouvement.</x:v>
      </x:c>
      <x:c r="H5498" s="122" t="str">
        <x:v>Réponse au choix retenu ; les autres réponses ne sont pas jouées.</x:v>
      </x:c>
      <x:c r="I5498" s="122" t="str">
        <x:v>Branche visitée réellement ; retour engagé conservé ; lecture des seuls signes observables. Tout don exige une offre réelle et un propriétaire libre de refuser.</x:v>
      </x:c>
      <x:c r="J5498" s="122" t="str">
        <x:v>Warp historique</x:v>
      </x:c>
      <x:c r="K5498" s="125" t="n">
        <x:v>10</x:v>
      </x:c>
    </x:row>
    <x:row r="5499" ht="59" customHeight="1">
      <x:c r="A5499" s="126" t="str">
        <x:v>D6-C-WARP-M29-CHOIX-B-01</x:v>
      </x:c>
      <x:c r="B5499" s="127" t="str">
        <x:v>D6-C-WARP-M29</x:v>
      </x:c>
      <x:c r="C5499" s="127" t="str">
        <x:v>CHOIX</x:v>
      </x:c>
      <x:c r="D5499" s="127" t="str">
        <x:v>B</x:v>
      </x:c>
      <x:c r="E5499" s="128" t="n">
        <x:v>1</x:v>
      </x:c>
      <x:c r="F5499" s="127" t="str">
        <x:v>Joueur</x:v>
      </x:c>
      <x:c r="G5499" s="127" t="str">
        <x:v>J’engage dans la travée vide.</x:v>
      </x:c>
      <x:c r="H5499" s="127" t="str">
        <x:v>Regarder la personne ou l’appui concerné ; intention, pas résultat.</x:v>
      </x:c>
      <x:c r="I5499" s="127" t="str">
        <x:v>Lire les conditions V5 ; aucun objet ou PNJ supposé présent. Refuser ou différer suspend l’objectif au lieu de le déclarer réussi.</x:v>
      </x:c>
      <x:c r="J5499" s="127" t="str">
        <x:v>Warp historique</x:v>
      </x:c>
      <x:c r="K5499" s="130" t="n">
        <x:v>5</x:v>
      </x:c>
    </x:row>
    <x:row r="5500" ht="59" customHeight="1">
      <x:c r="A5500" s="121" t="str">
        <x:v>D6-C-WARP-M29-REPONSE-B-01</x:v>
      </x:c>
      <x:c r="B5500" s="122" t="str">
        <x:v>D6-C-WARP-M29</x:v>
      </x:c>
      <x:c r="C5500" s="122" t="str">
        <x:v>REPONSE</x:v>
      </x:c>
      <x:c r="D5500" s="122" t="str">
        <x:v>B</x:v>
      </x:c>
      <x:c r="E5500" s="123" t="n">
        <x:v>1</x:v>
      </x:c>
      <x:c r="F5500" s="122" t="str">
        <x:v>Joueur</x:v>
      </x:c>
      <x:c r="G5500" s="122" t="str">
        <x:v>Je déplace l’obstacle sans fermer mon passage de service.</x:v>
      </x:c>
      <x:c r="H5500" s="122" t="str">
        <x:v>Réponse au choix retenu ; les autres réponses ne sont pas jouées.</x:v>
      </x:c>
      <x:c r="I5500" s="122" t="str">
        <x:v>Lire les conditions V5 ; aucun objet ou PNJ supposé présent. Refuser ou différer suspend l’objectif au lieu de le déclarer réussi.</x:v>
      </x:c>
      <x:c r="J5500" s="122" t="str">
        <x:v>Warp historique</x:v>
      </x:c>
      <x:c r="K5500" s="125" t="n">
        <x:v>9</x:v>
      </x:c>
    </x:row>
    <x:row r="5501" ht="254" customHeight="1">
      <x:c r="A5501" s="126" t="str">
        <x:v>D6-C-WARP-M30-OUV---01</x:v>
      </x:c>
      <x:c r="B5501" s="127" t="str">
        <x:v>D6-C-WARP-M30</x:v>
      </x:c>
      <x:c r="C5501" s="127" t="str">
        <x:v>OUV</x:v>
      </x:c>
      <x:c r="D5501" s="127" t="str">
        <x:v>-</x:v>
      </x:c>
      <x:c r="E5501" s="128" t="n">
        <x:v>1</x:v>
      </x:c>
      <x:c r="F5501" s="127" t="str">
        <x:v>Opérateur du poste isolé</x:v>
      </x:c>
      <x:c r="G5501" s="127" t="str">
        <x:v>La réception est brouillée. Je ne sais pas qui écoute de l’autre côté.</x:v>
      </x:c>
      <x:c r="H5501" s="127" t="str">
        <x:v>Le locuteur regarde le geste et s’adresse à son groupe ; le chasseur montre une direction à distance.</x:v>
      </x:c>
      <x:c r="I5501"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501" s="127" t="str">
        <x:v>Warp historique</x:v>
      </x:c>
      <x:c r="K5501" s="130" t="n">
        <x:v>13</x:v>
      </x:c>
    </x:row>
    <x:row r="5502" ht="74" customHeight="1">
      <x:c r="A5502" s="121" t="str">
        <x:v>D6-C-WARP-M30-SUCCES---01</x:v>
      </x:c>
      <x:c r="B5502" s="122" t="str">
        <x:v>D6-C-WARP-M30</x:v>
      </x:c>
      <x:c r="C5502" s="122" t="str">
        <x:v>SUCCES</x:v>
      </x:c>
      <x:c r="D5502" s="122" t="str">
        <x:v>-</x:v>
      </x:c>
      <x:c r="E5502" s="123" t="n">
        <x:v>1</x:v>
      </x:c>
      <x:c r="F5502" s="122" t="str">
        <x:v>Opérateur du poste isolé</x:v>
      </x:c>
      <x:c r="G5502" s="122" t="str">
        <x:v>Le poste reste ici avec son équipement. Le voyageur a repris son propre repère.</x:v>
      </x:c>
      <x:c r="H5502" s="122" t="str">
        <x:v>Le locuteur regarde le geste et s’adresse à son groupe ; le chasseur montre une direction à distance.</x:v>
      </x:c>
      <x:c r="I5502" s="122" t="str">
        <x:v>Résultat correspondant effectivement constaté ; remplace ou supprime la ligne si choix de refus/différé/observation. Ne jamais jouer une victoire non acquise.</x:v>
      </x:c>
      <x:c r="J5502" s="122" t="str">
        <x:v>Warp historique</x:v>
      </x:c>
      <x:c r="K5502" s="125" t="n">
        <x:v>14</x:v>
      </x:c>
    </x:row>
    <x:row r="5503" ht="44" customHeight="1">
      <x:c r="A5503" s="126" t="str">
        <x:v>D6-C-WARP-M30-ECHEC---01</x:v>
      </x:c>
      <x:c r="B5503" s="127" t="str">
        <x:v>D6-C-WARP-M30</x:v>
      </x:c>
      <x:c r="C5503" s="127" t="str">
        <x:v>ECHEC</x:v>
      </x:c>
      <x:c r="D5503" s="127" t="str">
        <x:v>-</x:v>
      </x:c>
      <x:c r="E5503" s="128" t="n">
        <x:v>1</x:v>
      </x:c>
      <x:c r="F5503" s="127" t="str">
        <x:v>Opérateur du poste isolé</x:v>
      </x:c>
      <x:c r="G5503" s="127" t="str">
        <x:v>La fréquence ne donne rien de compréhensible. Ne transmettez pas une réponse inventée.</x:v>
      </x:c>
      <x:c r="H5503" s="127" t="str">
        <x:v>Retrait de l’appui dangereux ou suspension du geste ; aucun reset de l’état.</x:v>
      </x:c>
      <x:c r="I5503" s="127" t="str">
        <x:v>Échec ou blocage correspondant effectivement observé ; les dégâts, objets et positions persistent.</x:v>
      </x:c>
      <x:c r="J5503" s="127" t="str">
        <x:v>Warp historique</x:v>
      </x:c>
      <x:c r="K5503" s="130" t="n">
        <x:v>13</x:v>
      </x:c>
    </x:row>
    <x:row r="5504" ht="44" customHeight="1">
      <x:c r="A5504" s="121" t="str">
        <x:v>D6-C-WARP-M30-REPRISE---01</x:v>
      </x:c>
      <x:c r="B5504" s="122" t="str">
        <x:v>D6-C-WARP-M30</x:v>
      </x:c>
      <x:c r="C5504" s="122" t="str">
        <x:v>REPRISE</x:v>
      </x:c>
      <x:c r="D5504" s="122" t="str">
        <x:v>-</x:v>
      </x:c>
      <x:c r="E5504" s="123" t="n">
        <x:v>1</x:v>
      </x:c>
      <x:c r="F5504" s="122" t="str">
        <x:v>Opérateur du poste isolé</x:v>
      </x:c>
      <x:c r="G5504" s="122" t="str">
        <x:v>La réception revient par instants. Notre route ne dépend pas de ce seul message.</x:v>
      </x:c>
      <x:c r="H5504" s="122" t="str">
        <x:v>Regard sur le dernier repère conservé ; attendre la main du joueur.</x:v>
      </x:c>
      <x:c r="I5504" s="122" t="str">
        <x:v>Réinteraction volontaire après interruption ; état de l’action conservé.</x:v>
      </x:c>
      <x:c r="J5504" s="122" t="str">
        <x:v>Warp historique</x:v>
      </x:c>
      <x:c r="K5504" s="125" t="n">
        <x:v>14</x:v>
      </x:c>
    </x:row>
    <x:row r="5505" ht="74" customHeight="1">
      <x:c r="A5505" s="126" t="str">
        <x:v>D6-C-WARP-M30-CHOIX-A-01</x:v>
      </x:c>
      <x:c r="B5505" s="127" t="str">
        <x:v>D6-C-WARP-M30</x:v>
      </x:c>
      <x:c r="C5505" s="127" t="str">
        <x:v>CHOIX</x:v>
      </x:c>
      <x:c r="D5505" s="127" t="str">
        <x:v>A</x:v>
      </x:c>
      <x:c r="E5505" s="128" t="n">
        <x:v>1</x:v>
      </x:c>
      <x:c r="F5505" s="127" t="str">
        <x:v>Joueur</x:v>
      </x:c>
      <x:c r="G5505" s="127" t="str">
        <x:v>Je laisse un signe de passage sûr.</x:v>
      </x:c>
      <x:c r="H5505" s="127" t="str">
        <x:v>Regarder la personne ou l’appui concerné ; intention, pas résultat.</x:v>
      </x:c>
      <x:c r="I5505" s="127" t="str">
        <x:v>Branche visitée réellement ; retour engagé conservé ; lecture des seuls signes observables. Tout don exige une offre réelle et un propriétaire libre de refuser.</x:v>
      </x:c>
      <x:c r="J5505" s="127" t="str">
        <x:v>Warp historique</x:v>
      </x:c>
      <x:c r="K5505" s="130" t="n">
        <x:v>7</x:v>
      </x:c>
    </x:row>
    <x:row r="5506" ht="74" customHeight="1">
      <x:c r="A5506" s="121" t="str">
        <x:v>D6-C-WARP-M30-REPONSE-A-01</x:v>
      </x:c>
      <x:c r="B5506" s="122" t="str">
        <x:v>D6-C-WARP-M30</x:v>
      </x:c>
      <x:c r="C5506" s="122" t="str">
        <x:v>REPONSE</x:v>
      </x:c>
      <x:c r="D5506" s="122" t="str">
        <x:v>A</x:v>
      </x:c>
      <x:c r="E5506" s="123" t="n">
        <x:v>1</x:v>
      </x:c>
      <x:c r="F5506" s="122" t="str">
        <x:v>Opérateur du poste isolé</x:v>
      </x:c>
      <x:c r="G5506" s="122" t="str">
        <x:v>Il marque l’accès au mur. Regardez-le depuis l’abri avant de le suivre.</x:v>
      </x:c>
      <x:c r="H5506" s="122" t="str">
        <x:v>Réponse au choix retenu ; les autres réponses ne sont pas jouées.</x:v>
      </x:c>
      <x:c r="I5506" s="122" t="str">
        <x:v>Branche visitée réellement ; retour engagé conservé ; lecture des seuls signes observables. Tout don exige une offre réelle et un propriétaire libre de refuser.</x:v>
      </x:c>
      <x:c r="J5506" s="122" t="str">
        <x:v>Warp historique</x:v>
      </x:c>
      <x:c r="K5506" s="125" t="n">
        <x:v>12</x:v>
      </x:c>
    </x:row>
    <x:row r="5507" ht="59" customHeight="1">
      <x:c r="A5507" s="126" t="str">
        <x:v>D6-C-WARP-M30-CHOIX-B-01</x:v>
      </x:c>
      <x:c r="B5507" s="127" t="str">
        <x:v>D6-C-WARP-M30</x:v>
      </x:c>
      <x:c r="C5507" s="127" t="str">
        <x:v>CHOIX</x:v>
      </x:c>
      <x:c r="D5507" s="127" t="str">
        <x:v>B</x:v>
      </x:c>
      <x:c r="E5507" s="128" t="n">
        <x:v>1</x:v>
      </x:c>
      <x:c r="F5507" s="127" t="str">
        <x:v>Joueur</x:v>
      </x:c>
      <x:c r="G5507" s="127" t="str">
        <x:v>Je repars discrètement.</x:v>
      </x:c>
      <x:c r="H5507" s="127" t="str">
        <x:v>Regarder la personne ou l’appui concerné ; intention, pas résultat.</x:v>
      </x:c>
      <x:c r="I5507" s="127" t="str">
        <x:v>Lire les conditions V5 ; aucun objet ou PNJ supposé présent. Refuser ou différer suspend l’objectif au lieu de le déclarer réussi.</x:v>
      </x:c>
      <x:c r="J5507" s="127" t="str">
        <x:v>Warp historique</x:v>
      </x:c>
      <x:c r="K5507" s="130" t="n">
        <x:v>3</x:v>
      </x:c>
    </x:row>
    <x:row r="5508" ht="59" customHeight="1">
      <x:c r="A5508" s="121" t="str">
        <x:v>D6-C-WARP-M30-REPONSE-B-01</x:v>
      </x:c>
      <x:c r="B5508" s="122" t="str">
        <x:v>D6-C-WARP-M30</x:v>
      </x:c>
      <x:c r="C5508" s="122" t="str">
        <x:v>REPONSE</x:v>
      </x:c>
      <x:c r="D5508" s="122" t="str">
        <x:v>B</x:v>
      </x:c>
      <x:c r="E5508" s="123" t="n">
        <x:v>1</x:v>
      </x:c>
      <x:c r="F5508" s="122" t="str">
        <x:v>Opérateur du poste isolé</x:v>
      </x:c>
      <x:c r="G5508" s="122" t="str">
        <x:v>Le mouvement s’éloigne. Gardons notre matériel au poste.</x:v>
      </x:c>
      <x:c r="H5508" s="122" t="str">
        <x:v>Réponse au choix retenu ; les autres réponses ne sont pas jouées.</x:v>
      </x:c>
      <x:c r="I5508" s="122" t="str">
        <x:v>Lire les conditions V5 ; aucun objet ou PNJ supposé présent. Refuser ou différer suspend l’objectif au lieu de le déclarer réussi.</x:v>
      </x:c>
      <x:c r="J5508" s="122" t="str">
        <x:v>Warp historique</x:v>
      </x:c>
      <x:c r="K5508" s="125" t="n">
        <x:v>8</x:v>
      </x:c>
    </x:row>
    <x:row r="5509" ht="254" customHeight="1">
      <x:c r="A5509" s="126" t="str">
        <x:v>D6-C-WARP-M31-OUV---01</x:v>
      </x:c>
      <x:c r="B5509" s="127" t="str">
        <x:v>D6-C-WARP-M31</x:v>
      </x:c>
      <x:c r="C5509" s="127" t="str">
        <x:v>OUV</x:v>
      </x:c>
      <x:c r="D5509" s="127" t="str">
        <x:v>-</x:v>
      </x:c>
      <x:c r="E5509" s="128" t="n">
        <x:v>1</x:v>
      </x:c>
      <x:c r="F5509" s="127" t="str">
        <x:v>Témoin à la fenêtre</x:v>
      </x:c>
      <x:c r="G5509" s="127" t="str">
        <x:v>J’ai vu quelque chose au-dessus de l’enseigne. Non, pas sur la rue : plus haut.</x:v>
      </x:c>
      <x:c r="H5509" s="127" t="str">
        <x:v>Le locuteur regarde le geste et s’adresse à son groupe ; le chasseur montre une direction à distance.</x:v>
      </x:c>
      <x:c r="I5509"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509" s="127" t="str">
        <x:v>Warp historique</x:v>
      </x:c>
      <x:c r="K5509" s="130" t="n">
        <x:v>15</x:v>
      </x:c>
    </x:row>
    <x:row r="5510" ht="74" customHeight="1">
      <x:c r="A5510" s="121" t="str">
        <x:v>D6-C-WARP-M31-SUCCES---01</x:v>
      </x:c>
      <x:c r="B5510" s="122" t="str">
        <x:v>D6-C-WARP-M31</x:v>
      </x:c>
      <x:c r="C5510" s="122" t="str">
        <x:v>SUCCES</x:v>
      </x:c>
      <x:c r="D5510" s="122" t="str">
        <x:v>-</x:v>
      </x:c>
      <x:c r="E5510" s="123" t="n">
        <x:v>1</x:v>
      </x:c>
      <x:c r="F5510" s="122" t="str">
        <x:v>Témoin à la fenêtre</x:v>
      </x:c>
      <x:c r="G5510" s="122" t="str">
        <x:v>La silhouette a disparu de mon angle. Je peux seulement dire où je l’ai vue.</x:v>
      </x:c>
      <x:c r="H5510" s="122" t="str">
        <x:v>Le locuteur regarde le geste et s’adresse à son groupe ; le chasseur montre une direction à distance.</x:v>
      </x:c>
      <x:c r="I5510" s="122" t="str">
        <x:v>Résultat correspondant effectivement constaté ; remplace ou supprime la ligne si choix de refus/différé/observation. Ne jamais jouer une victoire non acquise.</x:v>
      </x:c>
      <x:c r="J5510" s="122" t="str">
        <x:v>Warp historique</x:v>
      </x:c>
      <x:c r="K5510" s="125" t="n">
        <x:v>15</x:v>
      </x:c>
    </x:row>
    <x:row r="5511" ht="44" customHeight="1">
      <x:c r="A5511" s="126" t="str">
        <x:v>D6-C-WARP-M31-ECHEC---01</x:v>
      </x:c>
      <x:c r="B5511" s="127" t="str">
        <x:v>D6-C-WARP-M31</x:v>
      </x:c>
      <x:c r="C5511" s="127" t="str">
        <x:v>ECHEC</x:v>
      </x:c>
      <x:c r="D5511" s="127" t="str">
        <x:v>-</x:v>
      </x:c>
      <x:c r="E5511" s="128" t="n">
        <x:v>1</x:v>
      </x:c>
      <x:c r="F5511" s="127" t="str">
        <x:v>Témoin à la fenêtre</x:v>
      </x:c>
      <x:c r="G5511" s="127" t="str">
        <x:v>La lumière revient sur ce passage. Ne sors pas pour regarder.</x:v>
      </x:c>
      <x:c r="H5511" s="127" t="str">
        <x:v>Retrait de l’appui dangereux ou suspension du geste ; aucun reset de l’état.</x:v>
      </x:c>
      <x:c r="I5511" s="127" t="str">
        <x:v>Échec ou blocage correspondant effectivement observé ; les dégâts, objets et positions persistent.</x:v>
      </x:c>
      <x:c r="J5511" s="127" t="str">
        <x:v>Warp historique</x:v>
      </x:c>
      <x:c r="K5511" s="130" t="n">
        <x:v>11</x:v>
      </x:c>
    </x:row>
    <x:row r="5512" ht="44" customHeight="1">
      <x:c r="A5512" s="121" t="str">
        <x:v>D6-C-WARP-M31-REPRISE---01</x:v>
      </x:c>
      <x:c r="B5512" s="122" t="str">
        <x:v>D6-C-WARP-M31</x:v>
      </x:c>
      <x:c r="C5512" s="122" t="str">
        <x:v>REPRISE</x:v>
      </x:c>
      <x:c r="D5512" s="122" t="str">
        <x:v>-</x:v>
      </x:c>
      <x:c r="E5512" s="123" t="n">
        <x:v>1</x:v>
      </x:c>
      <x:c r="F5512" s="122" t="str">
        <x:v>Témoin à la fenêtre</x:v>
      </x:c>
      <x:c r="G5512" s="122" t="str">
        <x:v>La porte de service est encore ouverte. Le reste, je ne l’ai pas vu.</x:v>
      </x:c>
      <x:c r="H5512" s="122" t="str">
        <x:v>Regard sur le dernier repère conservé ; attendre la main du joueur.</x:v>
      </x:c>
      <x:c r="I5512" s="122" t="str">
        <x:v>Réinteraction volontaire après interruption ; état de l’action conservé.</x:v>
      </x:c>
      <x:c r="J5512" s="122" t="str">
        <x:v>Warp historique</x:v>
      </x:c>
      <x:c r="K5512" s="125" t="n">
        <x:v>14</x:v>
      </x:c>
    </x:row>
    <x:row r="5513" ht="74" customHeight="1">
      <x:c r="A5513" s="126" t="str">
        <x:v>D6-C-WARP-M31-CHOIX-A-01</x:v>
      </x:c>
      <x:c r="B5513" s="127" t="str">
        <x:v>D6-C-WARP-M31</x:v>
      </x:c>
      <x:c r="C5513" s="127" t="str">
        <x:v>CHOIX</x:v>
      </x:c>
      <x:c r="D5513" s="127" t="str">
        <x:v>A</x:v>
      </x:c>
      <x:c r="E5513" s="128" t="n">
        <x:v>1</x:v>
      </x:c>
      <x:c r="F5513" s="127" t="str">
        <x:v>Joueur</x:v>
      </x:c>
      <x:c r="G5513" s="127" t="str">
        <x:v>Je passe par les toits.</x:v>
      </x:c>
      <x:c r="H5513" s="127" t="str">
        <x:v>Regarder la personne ou l’appui concerné ; intention, pas résultat.</x:v>
      </x:c>
      <x:c r="I5513" s="127" t="str">
        <x:v>Branche visitée réellement ; retour engagé conservé ; lecture des seuls signes observables. Tout don exige une offre réelle et un propriétaire libre de refuser.</x:v>
      </x:c>
      <x:c r="J5513" s="127" t="str">
        <x:v>Warp historique</x:v>
      </x:c>
      <x:c r="K5513" s="130" t="n">
        <x:v>5</x:v>
      </x:c>
    </x:row>
    <x:row r="5514" ht="74" customHeight="1">
      <x:c r="A5514" s="121" t="str">
        <x:v>D6-C-WARP-M31-REPONSE-A-01</x:v>
      </x:c>
      <x:c r="B5514" s="122" t="str">
        <x:v>D6-C-WARP-M31</x:v>
      </x:c>
      <x:c r="C5514" s="122" t="str">
        <x:v>REPONSE</x:v>
      </x:c>
      <x:c r="D5514" s="122" t="str">
        <x:v>A</x:v>
      </x:c>
      <x:c r="E5514" s="123" t="n">
        <x:v>1</x:v>
      </x:c>
      <x:c r="F5514" s="122" t="str">
        <x:v>Témoin à la fenêtre</x:v>
      </x:c>
      <x:c r="G5514" s="122" t="str">
        <x:v>L’ombre rejoint le bâtiment voisin. Je ne vois plus son passage.</x:v>
      </x:c>
      <x:c r="H5514" s="122" t="str">
        <x:v>Réponse au choix retenu ; les autres réponses ne sont pas jouées.</x:v>
      </x:c>
      <x:c r="I5514" s="122" t="str">
        <x:v>Branche visitée réellement ; retour engagé conservé ; lecture des seuls signes observables. Tout don exige une offre réelle et un propriétaire libre de refuser.</x:v>
      </x:c>
      <x:c r="J5514" s="122" t="str">
        <x:v>Warp historique</x:v>
      </x:c>
      <x:c r="K5514" s="125" t="n">
        <x:v>11</x:v>
      </x:c>
    </x:row>
    <x:row r="5515" ht="59" customHeight="1">
      <x:c r="A5515" s="126" t="str">
        <x:v>D6-C-WARP-M31-CHOIX-B-01</x:v>
      </x:c>
      <x:c r="B5515" s="127" t="str">
        <x:v>D6-C-WARP-M31</x:v>
      </x:c>
      <x:c r="C5515" s="127" t="str">
        <x:v>CHOIX</x:v>
      </x:c>
      <x:c r="D5515" s="127" t="str">
        <x:v>B</x:v>
      </x:c>
      <x:c r="E5515" s="128" t="n">
        <x:v>1</x:v>
      </x:c>
      <x:c r="F5515" s="127" t="str">
        <x:v>Joueur</x:v>
      </x:c>
      <x:c r="G5515" s="127" t="str">
        <x:v>Je coupe par les services.</x:v>
      </x:c>
      <x:c r="H5515" s="127" t="str">
        <x:v>Regarder la personne ou l’appui concerné ; intention, pas résultat.</x:v>
      </x:c>
      <x:c r="I5515" s="127" t="str">
        <x:v>Lire les conditions V5 ; aucun objet ou PNJ supposé présent. Refuser ou différer suspend l’objectif au lieu de le déclarer réussi.</x:v>
      </x:c>
      <x:c r="J5515" s="127" t="str">
        <x:v>Warp historique</x:v>
      </x:c>
      <x:c r="K5515" s="130" t="n">
        <x:v>5</x:v>
      </x:c>
    </x:row>
    <x:row r="5516" ht="59" customHeight="1">
      <x:c r="A5516" s="121" t="str">
        <x:v>D6-C-WARP-M31-REPONSE-B-01</x:v>
      </x:c>
      <x:c r="B5516" s="122" t="str">
        <x:v>D6-C-WARP-M31</x:v>
      </x:c>
      <x:c r="C5516" s="122" t="str">
        <x:v>REPONSE</x:v>
      </x:c>
      <x:c r="D5516" s="122" t="str">
        <x:v>B</x:v>
      </x:c>
      <x:c r="E5516" s="123" t="n">
        <x:v>1</x:v>
      </x:c>
      <x:c r="F5516" s="122" t="str">
        <x:v>Témoin à la fenêtre</x:v>
      </x:c>
      <x:c r="G5516" s="122" t="str">
        <x:v>Une porte a bougé au-dessous. Reste loin de l’ouverture.</x:v>
      </x:c>
      <x:c r="H5516" s="122" t="str">
        <x:v>Réponse au choix retenu ; les autres réponses ne sont pas jouées.</x:v>
      </x:c>
      <x:c r="I5516" s="122" t="str">
        <x:v>Lire les conditions V5 ; aucun objet ou PNJ supposé présent. Refuser ou différer suspend l’objectif au lieu de le déclarer réussi.</x:v>
      </x:c>
      <x:c r="J5516" s="122" t="str">
        <x:v>Warp historique</x:v>
      </x:c>
      <x:c r="K5516" s="125" t="n">
        <x:v>9</x:v>
      </x:c>
    </x:row>
    <x:row r="5517" ht="254" customHeight="1">
      <x:c r="A5517" s="126" t="str">
        <x:v>D6-C-WARP-M32-OUV---01</x:v>
      </x:c>
      <x:c r="B5517" s="127" t="str">
        <x:v>D6-C-WARP-M32</x:v>
      </x:c>
      <x:c r="C5517" s="127" t="str">
        <x:v>OUV</x:v>
      </x:c>
      <x:c r="D5517" s="127" t="str">
        <x:v>-</x:v>
      </x:c>
      <x:c r="E5517" s="128" t="n">
        <x:v>1</x:v>
      </x:c>
      <x:c r="F5517" s="127" t="str">
        <x:v>Joueur</x:v>
      </x:c>
      <x:c r="G5517" s="127" t="str">
        <x:v>Le bâtiment s’ouvre entre ses étages. La cible utilise ces vides pour me faire changer de niveau.</x:v>
      </x:c>
      <x:c r="H5517" s="127" t="str">
        <x:v>Regard vers le repère nommé ; bref arrêt de la pensée pendant le mouvement.</x:v>
      </x:c>
      <x:c r="I5517"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517" s="127" t="str">
        <x:v>Warp historique</x:v>
      </x:c>
      <x:c r="K5517" s="130" t="n">
        <x:v>17</x:v>
      </x:c>
    </x:row>
    <x:row r="5518" ht="74" customHeight="1">
      <x:c r="A5518" s="121" t="str">
        <x:v>D6-C-WARP-M32-SUCCES---01</x:v>
      </x:c>
      <x:c r="B5518" s="122" t="str">
        <x:v>D6-C-WARP-M32</x:v>
      </x:c>
      <x:c r="C5518" s="122" t="str">
        <x:v>SUCCES</x:v>
      </x:c>
      <x:c r="D5518" s="122" t="str">
        <x:v>-</x:v>
      </x:c>
      <x:c r="E5518" s="123" t="n">
        <x:v>1</x:v>
      </x:c>
      <x:c r="F5518" s="122" t="str">
        <x:v>Joueur</x:v>
      </x:c>
      <x:c r="G5518" s="122" t="str">
        <x:v>La chasse est terminée. Je fixe ce qui peut réellement être rapporté.</x:v>
      </x:c>
      <x:c r="H5518" s="122" t="str">
        <x:v>Regard vers le repère nommé ; bref arrêt de la pensée pendant le mouvement.</x:v>
      </x:c>
      <x:c r="I5518" s="122" t="str">
        <x:v>Résultat correspondant effectivement constaté ; remplace ou supprime la ligne si choix de refus/différé/observation. Ne jamais jouer une victoire non acquise.</x:v>
      </x:c>
      <x:c r="J5518" s="122" t="str">
        <x:v>Warp historique</x:v>
      </x:c>
      <x:c r="K5518" s="125" t="n">
        <x:v>12</x:v>
      </x:c>
    </x:row>
    <x:row r="5519" ht="44" customHeight="1">
      <x:c r="A5519" s="126" t="str">
        <x:v>D6-C-WARP-M32-ECHEC---01</x:v>
      </x:c>
      <x:c r="B5519" s="127" t="str">
        <x:v>D6-C-WARP-M32</x:v>
      </x:c>
      <x:c r="C5519" s="127" t="str">
        <x:v>ECHEC</x:v>
      </x:c>
      <x:c r="D5519" s="127" t="str">
        <x:v>-</x:v>
      </x:c>
      <x:c r="E5519" s="128" t="n">
        <x:v>1</x:v>
      </x:c>
      <x:c r="F5519" s="127" t="str">
        <x:v>Joueur</x:v>
      </x:c>
      <x:c r="G5519" s="127" t="str">
        <x:v>L’appui cède. Je rejoins le niveau inférieur et je garde mes distances.</x:v>
      </x:c>
      <x:c r="H5519" s="127" t="str">
        <x:v>Retrait de l’appui dangereux ou suspension du geste ; aucun reset de l’état.</x:v>
      </x:c>
      <x:c r="I5519" s="127" t="str">
        <x:v>Échec ou blocage correspondant effectivement observé ; les dégâts, objets et positions persistent.</x:v>
      </x:c>
      <x:c r="J5519" s="127" t="str">
        <x:v>Warp historique</x:v>
      </x:c>
      <x:c r="K5519" s="130" t="n">
        <x:v>12</x:v>
      </x:c>
    </x:row>
    <x:row r="5520" ht="44" customHeight="1">
      <x:c r="A5520" s="121" t="str">
        <x:v>D6-C-WARP-M32-REPRISE---01</x:v>
      </x:c>
      <x:c r="B5520" s="122" t="str">
        <x:v>D6-C-WARP-M32</x:v>
      </x:c>
      <x:c r="C5520" s="122" t="str">
        <x:v>REPRISE</x:v>
      </x:c>
      <x:c r="D5520" s="122" t="str">
        <x:v>-</x:v>
      </x:c>
      <x:c r="E5520" s="123" t="n">
        <x:v>1</x:v>
      </x:c>
      <x:c r="F5520" s="122" t="str">
        <x:v>Joueur</x:v>
      </x:c>
      <x:c r="G5520" s="122" t="str">
        <x:v>Les dégâts ne se sont pas effacés. Je cherche une autre liaison entre les étages.</x:v>
      </x:c>
      <x:c r="H5520" s="122" t="str">
        <x:v>Regard sur le dernier repère conservé ; attendre la main du joueur.</x:v>
      </x:c>
      <x:c r="I5520" s="122" t="str">
        <x:v>Réinteraction volontaire après interruption ; état de l’action conservé.</x:v>
      </x:c>
      <x:c r="J5520" s="122" t="str">
        <x:v>Warp historique</x:v>
      </x:c>
      <x:c r="K5520" s="125" t="n">
        <x:v>15</x:v>
      </x:c>
    </x:row>
    <x:row r="5521" ht="74" customHeight="1">
      <x:c r="A5521" s="126" t="str">
        <x:v>D6-C-WARP-M32-CHOIX-A-01</x:v>
      </x:c>
      <x:c r="B5521" s="127" t="str">
        <x:v>D6-C-WARP-M32</x:v>
      </x:c>
      <x:c r="C5521" s="127" t="str">
        <x:v>CHOIX</x:v>
      </x:c>
      <x:c r="D5521" s="127" t="str">
        <x:v>A</x:v>
      </x:c>
      <x:c r="E5521" s="128" t="n">
        <x:v>1</x:v>
      </x:c>
      <x:c r="F5521" s="127" t="str">
        <x:v>Joueur</x:v>
      </x:c>
      <x:c r="G5521" s="127" t="str">
        <x:v>Je l’attire au dernier étage.</x:v>
      </x:c>
      <x:c r="H5521" s="127" t="str">
        <x:v>Regarder la personne ou l’appui concerné ; intention, pas résultat.</x:v>
      </x:c>
      <x:c r="I5521" s="127" t="str">
        <x:v>Branche visitée réellement ; retour engagé conservé ; lecture des seuls signes observables. Tout don exige une offre réelle et un propriétaire libre de refuser.</x:v>
      </x:c>
      <x:c r="J5521" s="127" t="str">
        <x:v>Warp historique</x:v>
      </x:c>
      <x:c r="K5521" s="130" t="n">
        <x:v>5</x:v>
      </x:c>
    </x:row>
    <x:row r="5522" ht="74" customHeight="1">
      <x:c r="A5522" s="121" t="str">
        <x:v>D6-C-WARP-M32-REPONSE-A-01</x:v>
      </x:c>
      <x:c r="B5522" s="122" t="str">
        <x:v>D6-C-WARP-M32</x:v>
      </x:c>
      <x:c r="C5522" s="122" t="str">
        <x:v>REPONSE</x:v>
      </x:c>
      <x:c r="D5522" s="122" t="str">
        <x:v>A</x:v>
      </x:c>
      <x:c r="E5522" s="123" t="n">
        <x:v>1</x:v>
      </x:c>
      <x:c r="F5522" s="122" t="str">
        <x:v>Joueur</x:v>
      </x:c>
      <x:c r="G5522" s="122" t="str">
        <x:v>Je garde les appartements voisins hors de mon approche.</x:v>
      </x:c>
      <x:c r="H5522" s="122" t="str">
        <x:v>Réponse au choix retenu ; les autres réponses ne sont pas jouées.</x:v>
      </x:c>
      <x:c r="I5522" s="122" t="str">
        <x:v>Branche visitée réellement ; retour engagé conservé ; lecture des seuls signes observables. Tout don exige une offre réelle et un propriétaire libre de refuser.</x:v>
      </x:c>
      <x:c r="J5522" s="122" t="str">
        <x:v>Warp historique</x:v>
      </x:c>
      <x:c r="K5522" s="125" t="n">
        <x:v>9</x:v>
      </x:c>
    </x:row>
    <x:row r="5523" ht="59" customHeight="1">
      <x:c r="A5523" s="126" t="str">
        <x:v>D6-C-WARP-M32-CHOIX-B-01</x:v>
      </x:c>
      <x:c r="B5523" s="127" t="str">
        <x:v>D6-C-WARP-M32</x:v>
      </x:c>
      <x:c r="C5523" s="127" t="str">
        <x:v>CHOIX</x:v>
      </x:c>
      <x:c r="D5523" s="127" t="str">
        <x:v>B</x:v>
      </x:c>
      <x:c r="E5523" s="128" t="n">
        <x:v>1</x:v>
      </x:c>
      <x:c r="F5523" s="127" t="str">
        <x:v>Joueur</x:v>
      </x:c>
      <x:c r="G5523" s="127" t="str">
        <x:v>Je descends vers la cour vide.</x:v>
      </x:c>
      <x:c r="H5523" s="127" t="str">
        <x:v>Regarder la personne ou l’appui concerné ; intention, pas résultat.</x:v>
      </x:c>
      <x:c r="I5523" s="127" t="str">
        <x:v>Lire les conditions V5 ; aucun objet ou PNJ supposé présent. Refuser ou différer suspend l’objectif au lieu de le déclarer réussi.</x:v>
      </x:c>
      <x:c r="J5523" s="127" t="str">
        <x:v>Warp historique</x:v>
      </x:c>
      <x:c r="K5523" s="130" t="n">
        <x:v>6</x:v>
      </x:c>
    </x:row>
    <x:row r="5524" ht="59" customHeight="1">
      <x:c r="A5524" s="121" t="str">
        <x:v>D6-C-WARP-M32-REPONSE-B-01</x:v>
      </x:c>
      <x:c r="B5524" s="122" t="str">
        <x:v>D6-C-WARP-M32</x:v>
      </x:c>
      <x:c r="C5524" s="122" t="str">
        <x:v>REPONSE</x:v>
      </x:c>
      <x:c r="D5524" s="122" t="str">
        <x:v>B</x:v>
      </x:c>
      <x:c r="E5524" s="123" t="n">
        <x:v>1</x:v>
      </x:c>
      <x:c r="F5524" s="122" t="str">
        <x:v>Joueur</x:v>
      </x:c>
      <x:c r="G5524" s="122" t="str">
        <x:v>Je lui donne une piste jusqu’à un terrain dégagé.</x:v>
      </x:c>
      <x:c r="H5524" s="122" t="str">
        <x:v>Réponse au choix retenu ; les autres réponses ne sont pas jouées.</x:v>
      </x:c>
      <x:c r="I5524" s="122" t="str">
        <x:v>Lire les conditions V5 ; aucun objet ou PNJ supposé présent. Refuser ou différer suspend l’objectif au lieu de le déclarer réussi.</x:v>
      </x:c>
      <x:c r="J5524" s="122" t="str">
        <x:v>Warp historique</x:v>
      </x:c>
      <x:c r="K5524" s="125" t="n">
        <x:v>9</x:v>
      </x:c>
    </x:row>
    <x:row r="5525" ht="254" customHeight="1">
      <x:c r="A5525" s="126" t="str">
        <x:v>D6-C-WARP-M33-OUV---01</x:v>
      </x:c>
      <x:c r="B5525" s="127" t="str">
        <x:v>D6-C-WARP-M33</x:v>
      </x:c>
      <x:c r="C5525" s="127" t="str">
        <x:v>OUV</x:v>
      </x:c>
      <x:c r="D5525" s="127" t="str">
        <x:v>-</x:v>
      </x:c>
      <x:c r="E5525" s="128" t="n">
        <x:v>1</x:v>
      </x:c>
      <x:c r="F5525" s="127" t="str">
        <x:v>Témoin à la fenêtre</x:v>
      </x:c>
      <x:c r="G5525" s="127" t="str">
        <x:v>C’est près de cette fenêtre que je l’ai vu. La trace sur le mur n’était pas là hier.</x:v>
      </x:c>
      <x:c r="H5525" s="127" t="str">
        <x:v>Le locuteur regarde le geste et s’adresse à son groupe ; le chasseur montre une direction à distance.</x:v>
      </x:c>
      <x:c r="I5525"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525" s="127" t="str">
        <x:v>Warp historique</x:v>
      </x:c>
      <x:c r="K5525" s="130" t="n">
        <x:v>18</x:v>
      </x:c>
    </x:row>
    <x:row r="5526" ht="74" customHeight="1">
      <x:c r="A5526" s="121" t="str">
        <x:v>D6-C-WARP-M33-SUCCES---01</x:v>
      </x:c>
      <x:c r="B5526" s="122" t="str">
        <x:v>D6-C-WARP-M33</x:v>
      </x:c>
      <x:c r="C5526" s="122" t="str">
        <x:v>SUCCES</x:v>
      </x:c>
      <x:c r="D5526" s="122" t="str">
        <x:v>-</x:v>
      </x:c>
      <x:c r="E5526" s="123" t="n">
        <x:v>1</x:v>
      </x:c>
      <x:c r="F5526" s="122" t="str">
        <x:v>Témoin à la fenêtre</x:v>
      </x:c>
      <x:c r="G5526" s="122" t="str">
        <x:v>La fenêtre est vide. Ce qui s’est passé ici n’a pas disparu.</x:v>
      </x:c>
      <x:c r="H5526" s="122" t="str">
        <x:v>Le locuteur regarde le geste et s’adresse à son groupe ; le chasseur montre une direction à distance.</x:v>
      </x:c>
      <x:c r="I5526" s="122" t="str">
        <x:v>Résultat correspondant effectivement constaté ; remplace ou supprime la ligne si choix de refus/différé/observation. Ne jamais jouer une victoire non acquise.</x:v>
      </x:c>
      <x:c r="J5526" s="122" t="str">
        <x:v>Warp historique</x:v>
      </x:c>
      <x:c r="K5526" s="125" t="n">
        <x:v>12</x:v>
      </x:c>
    </x:row>
    <x:row r="5527" ht="44" customHeight="1">
      <x:c r="A5527" s="126" t="str">
        <x:v>D6-C-WARP-M33-ECHEC---01</x:v>
      </x:c>
      <x:c r="B5527" s="127" t="str">
        <x:v>D6-C-WARP-M33</x:v>
      </x:c>
      <x:c r="C5527" s="127" t="str">
        <x:v>ECHEC</x:v>
      </x:c>
      <x:c r="D5527" s="127" t="str">
        <x:v>-</x:v>
      </x:c>
      <x:c r="E5527" s="128" t="n">
        <x:v>1</x:v>
      </x:c>
      <x:c r="F5527" s="127" t="str">
        <x:v>Témoin à la fenêtre</x:v>
      </x:c>
      <x:c r="G5527" s="127" t="str">
        <x:v>Il ne peut pas atteindre ce qu’il cherche. Le passage est toujours fermé.</x:v>
      </x:c>
      <x:c r="H5527" s="127" t="str">
        <x:v>Retrait de l’appui dangereux ou suspension du geste ; aucun reset de l’état.</x:v>
      </x:c>
      <x:c r="I5527" s="127" t="str">
        <x:v>Échec ou blocage correspondant effectivement observé ; les dégâts, objets et positions persistent.</x:v>
      </x:c>
      <x:c r="J5527" s="127" t="str">
        <x:v>Warp historique</x:v>
      </x:c>
      <x:c r="K5527" s="130" t="n">
        <x:v>13</x:v>
      </x:c>
    </x:row>
    <x:row r="5528" ht="44" customHeight="1">
      <x:c r="A5528" s="121" t="str">
        <x:v>D6-C-WARP-M33-REPRISE---01</x:v>
      </x:c>
      <x:c r="B5528" s="122" t="str">
        <x:v>D6-C-WARP-M33</x:v>
      </x:c>
      <x:c r="C5528" s="122" t="str">
        <x:v>REPRISE</x:v>
      </x:c>
      <x:c r="D5528" s="122" t="str">
        <x:v>-</x:v>
      </x:c>
      <x:c r="E5528" s="123" t="n">
        <x:v>1</x:v>
      </x:c>
      <x:c r="F5528" s="122" t="str">
        <x:v>Témoin à la fenêtre</x:v>
      </x:c>
      <x:c r="G5528" s="122" t="str">
        <x:v>La trace est restée au mur. Je peux reconnaître cet endroit.</x:v>
      </x:c>
      <x:c r="H5528" s="122" t="str">
        <x:v>Regard sur le dernier repère conservé ; attendre la main du joueur.</x:v>
      </x:c>
      <x:c r="I5528" s="122" t="str">
        <x:v>Réinteraction volontaire après interruption ; état de l’action conservé.</x:v>
      </x:c>
      <x:c r="J5528" s="122" t="str">
        <x:v>Warp historique</x:v>
      </x:c>
      <x:c r="K5528" s="125" t="n">
        <x:v>11</x:v>
      </x:c>
    </x:row>
    <x:row r="5529" ht="74" customHeight="1">
      <x:c r="A5529" s="126" t="str">
        <x:v>D6-C-WARP-M33-CHOIX-A-01</x:v>
      </x:c>
      <x:c r="B5529" s="127" t="str">
        <x:v>D6-C-WARP-M33</x:v>
      </x:c>
      <x:c r="C5529" s="127" t="str">
        <x:v>CHOIX</x:v>
      </x:c>
      <x:c r="D5529" s="127" t="str">
        <x:v>A</x:v>
      </x:c>
      <x:c r="E5529" s="128" t="n">
        <x:v>1</x:v>
      </x:c>
      <x:c r="F5529" s="127" t="str">
        <x:v>Joueur</x:v>
      </x:c>
      <x:c r="G5529" s="127" t="str">
        <x:v>Je récupère mon outil oublié.</x:v>
      </x:c>
      <x:c r="H5529" s="127" t="str">
        <x:v>Regarder la personne ou l’appui concerné ; intention, pas résultat.</x:v>
      </x:c>
      <x:c r="I5529" s="127" t="str">
        <x:v>Branche visitée réellement ; retour engagé conservé ; lecture des seuls signes observables. Tout don exige une offre réelle et un propriétaire libre de refuser.</x:v>
      </x:c>
      <x:c r="J5529" s="127" t="str">
        <x:v>Warp historique</x:v>
      </x:c>
      <x:c r="K5529" s="130" t="n">
        <x:v>5</x:v>
      </x:c>
    </x:row>
    <x:row r="5530" ht="74" customHeight="1">
      <x:c r="A5530" s="121" t="str">
        <x:v>D6-C-WARP-M33-REPONSE-A-01</x:v>
      </x:c>
      <x:c r="B5530" s="122" t="str">
        <x:v>D6-C-WARP-M33</x:v>
      </x:c>
      <x:c r="C5530" s="122" t="str">
        <x:v>REPONSE</x:v>
      </x:c>
      <x:c r="D5530" s="122" t="str">
        <x:v>A</x:v>
      </x:c>
      <x:c r="E5530" s="123" t="n">
        <x:v>1</x:v>
      </x:c>
      <x:c r="F5530" s="122" t="str">
        <x:v>Témoin à la fenêtre</x:v>
      </x:c>
      <x:c r="G5530" s="122" t="str">
        <x:v>La silhouette revient vers le même point. Regarde ses mains.</x:v>
      </x:c>
      <x:c r="H5530" s="122" t="str">
        <x:v>Réponse au choix retenu ; les autres réponses ne sont pas jouées.</x:v>
      </x:c>
      <x:c r="I5530" s="122" t="str">
        <x:v>Branche visitée réellement ; retour engagé conservé ; lecture des seuls signes observables. Tout don exige une offre réelle et un propriétaire libre de refuser.</x:v>
      </x:c>
      <x:c r="J5530" s="122" t="str">
        <x:v>Warp historique</x:v>
      </x:c>
      <x:c r="K5530" s="125" t="n">
        <x:v>10</x:v>
      </x:c>
    </x:row>
    <x:row r="5531" ht="59" customHeight="1">
      <x:c r="A5531" s="126" t="str">
        <x:v>D6-C-WARP-M33-CHOIX-B-01</x:v>
      </x:c>
      <x:c r="B5531" s="127" t="str">
        <x:v>D6-C-WARP-M33</x:v>
      </x:c>
      <x:c r="C5531" s="127" t="str">
        <x:v>CHOIX</x:v>
      </x:c>
      <x:c r="D5531" s="127" t="str">
        <x:v>B</x:v>
      </x:c>
      <x:c r="E5531" s="128" t="n">
        <x:v>1</x:v>
      </x:c>
      <x:c r="F5531" s="127" t="str">
        <x:v>Joueur</x:v>
      </x:c>
      <x:c r="G5531" s="127" t="str">
        <x:v>Je laisse une trace intentionnelle limitée.</x:v>
      </x:c>
      <x:c r="H5531" s="127" t="str">
        <x:v>Regarder la personne ou l’appui concerné ; intention, pas résultat.</x:v>
      </x:c>
      <x:c r="I5531" s="127" t="str">
        <x:v>Lire les conditions V5 ; aucun objet ou PNJ supposé présent. Refuser ou différer suspend l’objectif au lieu de le déclarer réussi.</x:v>
      </x:c>
      <x:c r="J5531" s="127" t="str">
        <x:v>Warp historique</x:v>
      </x:c>
      <x:c r="K5531" s="130" t="n">
        <x:v>6</x:v>
      </x:c>
    </x:row>
    <x:row r="5532" ht="59" customHeight="1">
      <x:c r="A5532" s="121" t="str">
        <x:v>D6-C-WARP-M33-REPONSE-B-01</x:v>
      </x:c>
      <x:c r="B5532" s="122" t="str">
        <x:v>D6-C-WARP-M33</x:v>
      </x:c>
      <x:c r="C5532" s="122" t="str">
        <x:v>REPONSE</x:v>
      </x:c>
      <x:c r="D5532" s="122" t="str">
        <x:v>B</x:v>
      </x:c>
      <x:c r="E5532" s="123" t="n">
        <x:v>1</x:v>
      </x:c>
      <x:c r="F5532" s="122" t="str">
        <x:v>Témoin à la fenêtre</x:v>
      </x:c>
      <x:c r="G5532" s="122" t="str">
        <x:v>Il pose quelque chose, puis recule. Je n’irai voir qu’après son départ.</x:v>
      </x:c>
      <x:c r="H5532" s="122" t="str">
        <x:v>Réponse au choix retenu ; les autres réponses ne sont pas jouées.</x:v>
      </x:c>
      <x:c r="I5532" s="122" t="str">
        <x:v>Lire les conditions V5 ; aucun objet ou PNJ supposé présent. Refuser ou différer suspend l’objectif au lieu de le déclarer réussi.</x:v>
      </x:c>
      <x:c r="J5532" s="122" t="str">
        <x:v>Warp historique</x:v>
      </x:c>
      <x:c r="K5532" s="125" t="n">
        <x:v>12</x:v>
      </x:c>
    </x:row>
    <x:row r="5533" ht="254" customHeight="1">
      <x:c r="A5533" s="126" t="str">
        <x:v>D6-C-WARP-M34-OUV---01</x:v>
      </x:c>
      <x:c r="B5533" s="127" t="str">
        <x:v>D6-C-WARP-M34</x:v>
      </x:c>
      <x:c r="C5533" s="127" t="str">
        <x:v>OUV</x:v>
      </x:c>
      <x:c r="D5533" s="127" t="str">
        <x:v>-</x:v>
      </x:c>
      <x:c r="E5533" s="128" t="n">
        <x:v>1</x:v>
      </x:c>
      <x:c r="F5533" s="127" t="str">
        <x:v>Bâtisseuse de l’ancienne cité</x:v>
      </x:c>
      <x:c r="G5533" s="127" t="str">
        <x:v>Tu portes un masque étrange. Si tu veux traverser, regarde d’abord la charge au-dessus de toi.</x:v>
      </x:c>
      <x:c r="H5533" s="127" t="str">
        <x:v>Le locuteur regarde le geste et s’adresse à son groupe ; le chasseur montre une direction à distance.</x:v>
      </x:c>
      <x:c r="I5533"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533" s="127" t="str">
        <x:v>Warp historique</x:v>
      </x:c>
      <x:c r="K5533" s="130" t="n">
        <x:v>16</x:v>
      </x:c>
    </x:row>
    <x:row r="5534" ht="74" customHeight="1">
      <x:c r="A5534" s="121" t="str">
        <x:v>D6-C-WARP-M34-SUCCES---01</x:v>
      </x:c>
      <x:c r="B5534" s="122" t="str">
        <x:v>D6-C-WARP-M34</x:v>
      </x:c>
      <x:c r="C5534" s="122" t="str">
        <x:v>SUCCES</x:v>
      </x:c>
      <x:c r="D5534" s="122" t="str">
        <x:v>-</x:v>
      </x:c>
      <x:c r="E5534" s="123" t="n">
        <x:v>1</x:v>
      </x:c>
      <x:c r="F5534" s="122" t="str">
        <x:v>Bâtisseuse de l’ancienne cité</x:v>
      </x:c>
      <x:c r="G5534" s="122" t="str">
        <x:v>Le passage est dégagé pour l’instant. Tu peux montrer ce que tu venais observer.</x:v>
      </x:c>
      <x:c r="H5534" s="122" t="str">
        <x:v>Le locuteur regarde le geste et s’adresse à son groupe ; le chasseur montre une direction à distance.</x:v>
      </x:c>
      <x:c r="I5534" s="122" t="str">
        <x:v>Résultat correspondant effectivement constaté ; remplace ou supprime la ligne si choix de refus/différé/observation. Ne jamais jouer une victoire non acquise.</x:v>
      </x:c>
      <x:c r="J5534" s="122" t="str">
        <x:v>Warp historique</x:v>
      </x:c>
      <x:c r="K5534" s="125" t="n">
        <x:v>14</x:v>
      </x:c>
    </x:row>
    <x:row r="5535" ht="44" customHeight="1">
      <x:c r="A5535" s="126" t="str">
        <x:v>D6-C-WARP-M34-ECHEC---01</x:v>
      </x:c>
      <x:c r="B5535" s="127" t="str">
        <x:v>D6-C-WARP-M34</x:v>
      </x:c>
      <x:c r="C5535" s="127" t="str">
        <x:v>ECHEC</x:v>
      </x:c>
      <x:c r="D5535" s="127" t="str">
        <x:v>-</x:v>
      </x:c>
      <x:c r="E5535" s="128" t="n">
        <x:v>1</x:v>
      </x:c>
      <x:c r="F5535" s="127" t="str">
        <x:v>Bâtisseuse de l’ancienne cité</x:v>
      </x:c>
      <x:c r="G5535" s="127" t="str">
        <x:v>Nous ne comprenons pas ton geste. Reviens vers les carrières.</x:v>
      </x:c>
      <x:c r="H5535" s="127" t="str">
        <x:v>Retrait de l’appui dangereux ou suspension du geste ; aucun reset de l’état.</x:v>
      </x:c>
      <x:c r="I5535" s="127" t="str">
        <x:v>Échec ou blocage correspondant effectivement observé ; les dégâts, objets et positions persistent.</x:v>
      </x:c>
      <x:c r="J5535" s="127" t="str">
        <x:v>Warp historique</x:v>
      </x:c>
      <x:c r="K5535" s="130" t="n">
        <x:v>10</x:v>
      </x:c>
    </x:row>
    <x:row r="5536" ht="44" customHeight="1">
      <x:c r="A5536" s="121" t="str">
        <x:v>D6-C-WARP-M34-REPRISE---01</x:v>
      </x:c>
      <x:c r="B5536" s="122" t="str">
        <x:v>D6-C-WARP-M34</x:v>
      </x:c>
      <x:c r="C5536" s="122" t="str">
        <x:v>REPRISE</x:v>
      </x:c>
      <x:c r="D5536" s="122" t="str">
        <x:v>-</x:v>
      </x:c>
      <x:c r="E5536" s="123" t="n">
        <x:v>1</x:v>
      </x:c>
      <x:c r="F5536" s="122" t="str">
        <x:v>Bâtisseuse de l’ancienne cité</x:v>
      </x:c>
      <x:c r="G5536" s="122" t="str">
        <x:v>Le premier pilier tient. Reprenons depuis le passage encore ouvert.</x:v>
      </x:c>
      <x:c r="H5536" s="122" t="str">
        <x:v>Regard sur le dernier repère conservé ; attendre la main du joueur.</x:v>
      </x:c>
      <x:c r="I5536" s="122" t="str">
        <x:v>Réinteraction volontaire après interruption ; état de l’action conservé.</x:v>
      </x:c>
      <x:c r="J5536" s="122" t="str">
        <x:v>Warp historique</x:v>
      </x:c>
      <x:c r="K5536" s="125" t="n">
        <x:v>10</x:v>
      </x:c>
    </x:row>
    <x:row r="5537" ht="74" customHeight="1">
      <x:c r="A5537" s="126" t="str">
        <x:v>D6-C-WARP-M34-CHOIX-A-01</x:v>
      </x:c>
      <x:c r="B5537" s="127" t="str">
        <x:v>D6-C-WARP-M34</x:v>
      </x:c>
      <x:c r="C5537" s="127" t="str">
        <x:v>CHOIX</x:v>
      </x:c>
      <x:c r="D5537" s="127" t="str">
        <x:v>A</x:v>
      </x:c>
      <x:c r="E5537" s="128" t="n">
        <x:v>1</x:v>
      </x:c>
      <x:c r="F5537" s="127" t="str">
        <x:v>Joueur</x:v>
      </x:c>
      <x:c r="G5537" s="127" t="str">
        <x:v>J’observe votre travail.</x:v>
      </x:c>
      <x:c r="H5537" s="127" t="str">
        <x:v>Regarder la personne ou l’appui concerné ; intention, pas résultat.</x:v>
      </x:c>
      <x:c r="I5537" s="127" t="str">
        <x:v>Branche visitée réellement ; retour engagé conservé ; lecture des seuls signes observables. Tout don exige une offre réelle et un propriétaire libre de refuser.</x:v>
      </x:c>
      <x:c r="J5537" s="127" t="str">
        <x:v>Warp historique</x:v>
      </x:c>
      <x:c r="K5537" s="130" t="n">
        <x:v>3</x:v>
      </x:c>
    </x:row>
    <x:row r="5538" ht="74" customHeight="1">
      <x:c r="A5538" s="121" t="str">
        <x:v>D6-C-WARP-M34-REPONSE-A-01</x:v>
      </x:c>
      <x:c r="B5538" s="122" t="str">
        <x:v>D6-C-WARP-M34</x:v>
      </x:c>
      <x:c r="C5538" s="122" t="str">
        <x:v>REPONSE</x:v>
      </x:c>
      <x:c r="D5538" s="122" t="str">
        <x:v>A</x:v>
      </x:c>
      <x:c r="E5538" s="123" t="n">
        <x:v>1</x:v>
      </x:c>
      <x:c r="F5538" s="122" t="str">
        <x:v>Bâtisseuse de l’ancienne cité</x:v>
      </x:c>
      <x:c r="G5538" s="122" t="str">
        <x:v>Reste près du pilier. Tu verras où nous avons encore besoin d’un appui.</x:v>
      </x:c>
      <x:c r="H5538" s="122" t="str">
        <x:v>Réponse au choix retenu ; les autres réponses ne sont pas jouées.</x:v>
      </x:c>
      <x:c r="I5538" s="122" t="str">
        <x:v>Branche visitée réellement ; retour engagé conservé ; lecture des seuls signes observables. Tout don exige une offre réelle et un propriétaire libre de refuser.</x:v>
      </x:c>
      <x:c r="J5538" s="122" t="str">
        <x:v>Warp historique</x:v>
      </x:c>
      <x:c r="K5538" s="125" t="n">
        <x:v>13</x:v>
      </x:c>
    </x:row>
    <x:row r="5539" ht="59" customHeight="1">
      <x:c r="A5539" s="126" t="str">
        <x:v>D6-C-WARP-M34-CHOIX-B-01</x:v>
      </x:c>
      <x:c r="B5539" s="127" t="str">
        <x:v>D6-C-WARP-M34</x:v>
      </x:c>
      <x:c r="C5539" s="127" t="str">
        <x:v>CHOIX</x:v>
      </x:c>
      <x:c r="D5539" s="127" t="str">
        <x:v>B</x:v>
      </x:c>
      <x:c r="E5539" s="128" t="n">
        <x:v>1</x:v>
      </x:c>
      <x:c r="F5539" s="127" t="str">
        <x:v>Joueur</x:v>
      </x:c>
      <x:c r="G5539" s="127" t="str">
        <x:v>Je détourne la proie d’abord.</x:v>
      </x:c>
      <x:c r="H5539" s="127" t="str">
        <x:v>Regarder la personne ou l’appui concerné ; intention, pas résultat.</x:v>
      </x:c>
      <x:c r="I5539" s="127" t="str">
        <x:v>Lire les conditions V5 ; aucun objet ou PNJ supposé présent. Refuser ou différer suspend l’objectif au lieu de le déclarer réussi.</x:v>
      </x:c>
      <x:c r="J5539" s="127" t="str">
        <x:v>Warp historique</x:v>
      </x:c>
      <x:c r="K5539" s="130" t="n">
        <x:v>5</x:v>
      </x:c>
    </x:row>
    <x:row r="5540" ht="59" customHeight="1">
      <x:c r="A5540" s="121" t="str">
        <x:v>D6-C-WARP-M34-REPONSE-B-01</x:v>
      </x:c>
      <x:c r="B5540" s="122" t="str">
        <x:v>D6-C-WARP-M34</x:v>
      </x:c>
      <x:c r="C5540" s="122" t="str">
        <x:v>REPONSE</x:v>
      </x:c>
      <x:c r="D5540" s="122" t="str">
        <x:v>B</x:v>
      </x:c>
      <x:c r="E5540" s="123" t="n">
        <x:v>1</x:v>
      </x:c>
      <x:c r="F5540" s="122" t="str">
        <x:v>Bâtisseuse de l’ancienne cité</x:v>
      </x:c>
      <x:c r="G5540" s="122" t="str">
        <x:v>Montre-la-nous. Nous arrêterons la charge si elle approche.</x:v>
      </x:c>
      <x:c r="H5540" s="122" t="str">
        <x:v>Réponse au choix retenu ; les autres réponses ne sont pas jouées.</x:v>
      </x:c>
      <x:c r="I5540" s="122" t="str">
        <x:v>Lire les conditions V5 ; aucun objet ou PNJ supposé présent. Refuser ou différer suspend l’objectif au lieu de le déclarer réussi.</x:v>
      </x:c>
      <x:c r="J5540" s="122" t="str">
        <x:v>Warp historique</x:v>
      </x:c>
      <x:c r="K5540" s="125" t="n">
        <x:v>8</x:v>
      </x:c>
    </x:row>
    <x:row r="5541" ht="254" customHeight="1">
      <x:c r="A5541" s="126" t="str">
        <x:v>D6-C-WARP-M35-OUV---01</x:v>
      </x:c>
      <x:c r="B5541" s="127" t="str">
        <x:v>D6-C-WARP-M35</x:v>
      </x:c>
      <x:c r="C5541" s="127" t="str">
        <x:v>OUV</x:v>
      </x:c>
      <x:c r="D5541" s="127" t="str">
        <x:v>-</x:v>
      </x:c>
      <x:c r="E5541" s="128" t="n">
        <x:v>1</x:v>
      </x:c>
      <x:c r="F5541" s="127" t="str">
        <x:v>Bâtisseur du passage</x:v>
      </x:c>
      <x:c r="G5541" s="127" t="str">
        <x:v>Nous tenons la chasse de ce côté. Un appui manque si la proie remonte vers les charges.</x:v>
      </x:c>
      <x:c r="H5541" s="127" t="str">
        <x:v>Le locuteur regarde le geste et s’adresse à son groupe ; le chasseur montre une direction à distance.</x:v>
      </x:c>
      <x:c r="I5541"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541" s="127" t="str">
        <x:v>Warp historique</x:v>
      </x:c>
      <x:c r="K5541" s="130" t="n">
        <x:v>17</x:v>
      </x:c>
    </x:row>
    <x:row r="5542" ht="74" customHeight="1">
      <x:c r="A5542" s="121" t="str">
        <x:v>D6-C-WARP-M35-SUCCES---01</x:v>
      </x:c>
      <x:c r="B5542" s="122" t="str">
        <x:v>D6-C-WARP-M35</x:v>
      </x:c>
      <x:c r="C5542" s="122" t="str">
        <x:v>SUCCES</x:v>
      </x:c>
      <x:c r="D5542" s="122" t="str">
        <x:v>-</x:v>
      </x:c>
      <x:c r="E5542" s="123" t="n">
        <x:v>1</x:v>
      </x:c>
      <x:c r="F5542" s="122" t="str">
        <x:v>Bâtisseur du passage</x:v>
      </x:c>
      <x:c r="G5542" s="122" t="str">
        <x:v>L’appui et la chasse ont chacun leur résultat. Nous avons vu ta contribution.</x:v>
      </x:c>
      <x:c r="H5542" s="122" t="str">
        <x:v>Le locuteur regarde le geste et s’adresse à son groupe ; le chasseur montre une direction à distance.</x:v>
      </x:c>
      <x:c r="I5542" s="122" t="str">
        <x:v>Résultat correspondant effectivement constaté ; remplace ou supprime la ligne si choix de refus/différé/observation. Ne jamais jouer une victoire non acquise.</x:v>
      </x:c>
      <x:c r="J5542" s="122" t="str">
        <x:v>Warp historique</x:v>
      </x:c>
      <x:c r="K5542" s="125" t="n">
        <x:v>13</x:v>
      </x:c>
    </x:row>
    <x:row r="5543" ht="44" customHeight="1">
      <x:c r="A5543" s="126" t="str">
        <x:v>D6-C-WARP-M35-ECHEC---01</x:v>
      </x:c>
      <x:c r="B5543" s="127" t="str">
        <x:v>D6-C-WARP-M35</x:v>
      </x:c>
      <x:c r="C5543" s="127" t="str">
        <x:v>ECHEC</x:v>
      </x:c>
      <x:c r="D5543" s="127" t="str">
        <x:v>-</x:v>
      </x:c>
      <x:c r="E5543" s="128" t="n">
        <x:v>1</x:v>
      </x:c>
      <x:c r="F5543" s="127" t="str">
        <x:v>Bâtisseur du passage</x:v>
      </x:c>
      <x:c r="G5543" s="127" t="str">
        <x:v>La charge tire de travers. Reculez avant de reprendre l’appui.</x:v>
      </x:c>
      <x:c r="H5543" s="127" t="str">
        <x:v>Retrait de l’appui dangereux ou suspension du geste ; aucun reset de l’état.</x:v>
      </x:c>
      <x:c r="I5543" s="127" t="str">
        <x:v>Échec ou blocage correspondant effectivement observé ; les dégâts, objets et positions persistent.</x:v>
      </x:c>
      <x:c r="J5543" s="127" t="str">
        <x:v>Warp historique</x:v>
      </x:c>
      <x:c r="K5543" s="130" t="n">
        <x:v>10</x:v>
      </x:c>
    </x:row>
    <x:row r="5544" ht="44" customHeight="1">
      <x:c r="A5544" s="121" t="str">
        <x:v>D6-C-WARP-M35-REPRISE---01</x:v>
      </x:c>
      <x:c r="B5544" s="122" t="str">
        <x:v>D6-C-WARP-M35</x:v>
      </x:c>
      <x:c r="C5544" s="122" t="str">
        <x:v>REPRISE</x:v>
      </x:c>
      <x:c r="D5544" s="122" t="str">
        <x:v>-</x:v>
      </x:c>
      <x:c r="E5544" s="123" t="n">
        <x:v>1</x:v>
      </x:c>
      <x:c r="F5544" s="122" t="str">
        <x:v>Bâtisseur du passage</x:v>
      </x:c>
      <x:c r="G5544" s="122" t="str">
        <x:v>Le matériau engagé est resté là. Nous réparons ce point avant d’aller plus loin.</x:v>
      </x:c>
      <x:c r="H5544" s="122" t="str">
        <x:v>Regard sur le dernier repère conservé ; attendre la main du joueur.</x:v>
      </x:c>
      <x:c r="I5544" s="122" t="str">
        <x:v>Réinteraction volontaire après interruption ; état de l’action conservé.</x:v>
      </x:c>
      <x:c r="J5544" s="122" t="str">
        <x:v>Warp historique</x:v>
      </x:c>
      <x:c r="K5544" s="125" t="n">
        <x:v>14</x:v>
      </x:c>
    </x:row>
    <x:row r="5545" ht="74" customHeight="1">
      <x:c r="A5545" s="126" t="str">
        <x:v>D6-C-WARP-M35-CHOIX-A-01</x:v>
      </x:c>
      <x:c r="B5545" s="127" t="str">
        <x:v>D6-C-WARP-M35</x:v>
      </x:c>
      <x:c r="C5545" s="127" t="str">
        <x:v>CHOIX</x:v>
      </x:c>
      <x:c r="D5545" s="127" t="str">
        <x:v>A</x:v>
      </x:c>
      <x:c r="E5545" s="128" t="n">
        <x:v>1</x:v>
      </x:c>
      <x:c r="F5545" s="127" t="str">
        <x:v>Joueur</x:v>
      </x:c>
      <x:c r="G5545" s="127" t="str">
        <x:v>Je soutiens votre chasse.</x:v>
      </x:c>
      <x:c r="H5545" s="127" t="str">
        <x:v>Regarder la personne ou l’appui concerné ; intention, pas résultat.</x:v>
      </x:c>
      <x:c r="I5545" s="127" t="str">
        <x:v>Branche visitée réellement ; retour engagé conservé ; lecture des seuls signes observables. Tout don exige une offre réelle et un propriétaire libre de refuser.</x:v>
      </x:c>
      <x:c r="J5545" s="127" t="str">
        <x:v>Warp historique</x:v>
      </x:c>
      <x:c r="K5545" s="130" t="n">
        <x:v>4</x:v>
      </x:c>
    </x:row>
    <x:row r="5546" ht="74" customHeight="1">
      <x:c r="A5546" s="121" t="str">
        <x:v>D6-C-WARP-M35-REPONSE-A-01</x:v>
      </x:c>
      <x:c r="B5546" s="122" t="str">
        <x:v>D6-C-WARP-M35</x:v>
      </x:c>
      <x:c r="C5546" s="122" t="str">
        <x:v>REPONSE</x:v>
      </x:c>
      <x:c r="D5546" s="122" t="str">
        <x:v>A</x:v>
      </x:c>
      <x:c r="E5546" s="123" t="n">
        <x:v>1</x:v>
      </x:c>
      <x:c r="F5546" s="122" t="str">
        <x:v>Bâtisseur du passage</x:v>
      </x:c>
      <x:c r="G5546" s="122" t="str">
        <x:v>Reste sur notre signe. N’ouvre pas un mouvement que nous ne pouvons pas suivre.</x:v>
      </x:c>
      <x:c r="H5546" s="122" t="str">
        <x:v>Réponse au choix retenu ; les autres réponses ne sont pas jouées.</x:v>
      </x:c>
      <x:c r="I5546" s="122" t="str">
        <x:v>Branche visitée réellement ; retour engagé conservé ; lecture des seuls signes observables. Tout don exige une offre réelle et un propriétaire libre de refuser.</x:v>
      </x:c>
      <x:c r="J5546" s="122" t="str">
        <x:v>Warp historique</x:v>
      </x:c>
      <x:c r="K5546" s="125" t="n">
        <x:v>14</x:v>
      </x:c>
    </x:row>
    <x:row r="5547" ht="59" customHeight="1">
      <x:c r="A5547" s="126" t="str">
        <x:v>D6-C-WARP-M35-CHOIX-B-01</x:v>
      </x:c>
      <x:c r="B5547" s="127" t="str">
        <x:v>D6-C-WARP-M35</x:v>
      </x:c>
      <x:c r="C5547" s="127" t="str">
        <x:v>CHOIX</x:v>
      </x:c>
      <x:c r="D5547" s="127" t="str">
        <x:v>B</x:v>
      </x:c>
      <x:c r="E5547" s="128" t="n">
        <x:v>1</x:v>
      </x:c>
      <x:c r="F5547" s="127" t="str">
        <x:v>Joueur</x:v>
      </x:c>
      <x:c r="G5547" s="127" t="str">
        <x:v>Je sécurise une issue indépendante.</x:v>
      </x:c>
      <x:c r="H5547" s="127" t="str">
        <x:v>Regarder la personne ou l’appui concerné ; intention, pas résultat.</x:v>
      </x:c>
      <x:c r="I5547" s="127" t="str">
        <x:v>Lire les conditions V5 ; aucun objet ou PNJ supposé présent. Refuser ou différer suspend l’objectif au lieu de le déclarer réussi.</x:v>
      </x:c>
      <x:c r="J5547" s="127" t="str">
        <x:v>Warp historique</x:v>
      </x:c>
      <x:c r="K5547" s="130" t="n">
        <x:v>5</x:v>
      </x:c>
    </x:row>
    <x:row r="5548" ht="59" customHeight="1">
      <x:c r="A5548" s="121" t="str">
        <x:v>D6-C-WARP-M35-REPONSE-B-01</x:v>
      </x:c>
      <x:c r="B5548" s="122" t="str">
        <x:v>D6-C-WARP-M35</x:v>
      </x:c>
      <x:c r="C5548" s="122" t="str">
        <x:v>REPONSE</x:v>
      </x:c>
      <x:c r="D5548" s="122" t="str">
        <x:v>B</x:v>
      </x:c>
      <x:c r="E5548" s="123" t="n">
        <x:v>1</x:v>
      </x:c>
      <x:c r="F5548" s="122" t="str">
        <x:v>Bâtisseur du passage</x:v>
      </x:c>
      <x:c r="G5548" s="122" t="str">
        <x:v>Montre-nous où elle rejoint la carrière. Les porteurs choisiront leur passage.</x:v>
      </x:c>
      <x:c r="H5548" s="122" t="str">
        <x:v>Réponse au choix retenu ; les autres réponses ne sont pas jouées.</x:v>
      </x:c>
      <x:c r="I5548" s="122" t="str">
        <x:v>Lire les conditions V5 ; aucun objet ou PNJ supposé présent. Refuser ou différer suspend l’objectif au lieu de le déclarer réussi.</x:v>
      </x:c>
      <x:c r="J5548" s="122" t="str">
        <x:v>Warp historique</x:v>
      </x:c>
      <x:c r="K5548" s="125" t="n">
        <x:v>11</x:v>
      </x:c>
    </x:row>
    <x:row r="5549" ht="254" customHeight="1">
      <x:c r="A5549" s="126" t="str">
        <x:v>D6-C-WARP-M36-OUV---01</x:v>
      </x:c>
      <x:c r="B5549" s="127" t="str">
        <x:v>D6-C-WARP-M36</x:v>
      </x:c>
      <x:c r="C5549" s="127" t="str">
        <x:v>OUV</x:v>
      </x:c>
      <x:c r="D5549" s="127" t="str">
        <x:v>-</x:v>
      </x:c>
      <x:c r="E5549" s="128" t="n">
        <x:v>1</x:v>
      </x:c>
      <x:c r="F5549" s="127" t="str">
        <x:v>Bâtisseuse des marques</x:v>
      </x:c>
      <x:c r="G5549" s="127" t="str">
        <x:v>Nous pouvons garder un signe de ta visite ici. Une visite ne raconte pas à elle seule la construction de ce lieu.</x:v>
      </x:c>
      <x:c r="H5549" s="127" t="str">
        <x:v>Le locuteur regarde le geste et s’adresse à son groupe ; le chasseur montre une direction à distance.</x:v>
      </x:c>
      <x:c r="I5549"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Blooded ; vaisseau possédé ; Adjutant joueur ; quête commune Warp achevée ; module installé. Voyage engagé et branche identifiée ; lire le résultat réel de l’étape précédente si elle existe. ; locuteur réellement présent ou retour effectué auprès de lui. Les scènes de résultat exigent le résultat observé correspondant.</x:v>
      </x:c>
      <x:c r="J5549" s="127" t="str">
        <x:v>Warp historique</x:v>
      </x:c>
      <x:c r="K5549" s="130" t="n">
        <x:v>22</x:v>
      </x:c>
    </x:row>
    <x:row r="5550" ht="74" customHeight="1">
      <x:c r="A5550" s="121" t="str">
        <x:v>D6-C-WARP-M36-SUCCES---01</x:v>
      </x:c>
      <x:c r="B5550" s="122" t="str">
        <x:v>D6-C-WARP-M36</x:v>
      </x:c>
      <x:c r="C5550" s="122" t="str">
        <x:v>SUCCES</x:v>
      </x:c>
      <x:c r="D5550" s="122" t="str">
        <x:v>-</x:v>
      </x:c>
      <x:c r="E5550" s="123" t="n">
        <x:v>1</x:v>
      </x:c>
      <x:c r="F5550" s="122" t="str">
        <x:v>Bâtisseuse des marques</x:v>
      </x:c>
      <x:c r="G5550" s="122" t="str">
        <x:v>Ton passage a sa mesure. Notre chantier continue.</x:v>
      </x:c>
      <x:c r="H5550" s="122" t="str">
        <x:v>Le locuteur regarde le geste et s’adresse à son groupe ; le chasseur montre une direction à distance.</x:v>
      </x:c>
      <x:c r="I5550" s="122" t="str">
        <x:v>Résultat correspondant effectivement constaté ; remplace ou supprime la ligne si choix de refus/différé/observation. Ne jamais jouer une victoire non acquise.</x:v>
      </x:c>
      <x:c r="J5550" s="122" t="str">
        <x:v>Warp historique</x:v>
      </x:c>
      <x:c r="K5550" s="125" t="n">
        <x:v>8</x:v>
      </x:c>
    </x:row>
    <x:row r="5551" ht="44" customHeight="1">
      <x:c r="A5551" s="126" t="str">
        <x:v>D6-C-WARP-M36-ECHEC---01</x:v>
      </x:c>
      <x:c r="B5551" s="127" t="str">
        <x:v>D6-C-WARP-M36</x:v>
      </x:c>
      <x:c r="C5551" s="127" t="str">
        <x:v>ECHEC</x:v>
      </x:c>
      <x:c r="D5551" s="127" t="str">
        <x:v>-</x:v>
      </x:c>
      <x:c r="E5551" s="128" t="n">
        <x:v>1</x:v>
      </x:c>
      <x:c r="F5551" s="127" t="str">
        <x:v>Bâtisseuse des marques</x:v>
      </x:c>
      <x:c r="G5551" s="127" t="str">
        <x:v>Nous ne lisons pas ce signe comme toi. Montre seulement ce qu’il désigne.</x:v>
      </x:c>
      <x:c r="H5551" s="127" t="str">
        <x:v>Retrait de l’appui dangereux ou suspension du geste ; aucun reset de l’état.</x:v>
      </x:c>
      <x:c r="I5551" s="127" t="str">
        <x:v>Échec ou blocage correspondant effectivement observé ; les dégâts, objets et positions persistent.</x:v>
      </x:c>
      <x:c r="J5551" s="127" t="str">
        <x:v>Warp historique</x:v>
      </x:c>
      <x:c r="K5551" s="130" t="n">
        <x:v>13</x:v>
      </x:c>
    </x:row>
    <x:row r="5552" ht="44" customHeight="1">
      <x:c r="A5552" s="121" t="str">
        <x:v>D6-C-WARP-M36-REPRISE---01</x:v>
      </x:c>
      <x:c r="B5552" s="122" t="str">
        <x:v>D6-C-WARP-M36</x:v>
      </x:c>
      <x:c r="C5552" s="122" t="str">
        <x:v>REPRISE</x:v>
      </x:c>
      <x:c r="D5552" s="122" t="str">
        <x:v>-</x:v>
      </x:c>
      <x:c r="E5552" s="123" t="n">
        <x:v>1</x:v>
      </x:c>
      <x:c r="F5552" s="122" t="str">
        <x:v>Bâtisseuse des marques</x:v>
      </x:c>
      <x:c r="G5552" s="122" t="str">
        <x:v>La place est restée libre. Tu peux encore choisir ton geste de départ.</x:v>
      </x:c>
      <x:c r="H5552" s="122" t="str">
        <x:v>Regard sur le dernier repère conservé ; attendre la main du joueur.</x:v>
      </x:c>
      <x:c r="I5552" s="122" t="str">
        <x:v>Réinteraction volontaire après interruption ; état de l’action conservé.</x:v>
      </x:c>
      <x:c r="J5552" s="122" t="str">
        <x:v>Warp historique</x:v>
      </x:c>
      <x:c r="K5552" s="125" t="n">
        <x:v>13</x:v>
      </x:c>
    </x:row>
    <x:row r="5553" ht="74" customHeight="1">
      <x:c r="A5553" s="126" t="str">
        <x:v>D6-C-WARP-M36-CHOIX-A-01</x:v>
      </x:c>
      <x:c r="B5553" s="127" t="str">
        <x:v>D6-C-WARP-M36</x:v>
      </x:c>
      <x:c r="C5553" s="127" t="str">
        <x:v>CHOIX</x:v>
      </x:c>
      <x:c r="D5553" s="127" t="str">
        <x:v>A</x:v>
      </x:c>
      <x:c r="E5553" s="128" t="n">
        <x:v>1</x:v>
      </x:c>
      <x:c r="F5553" s="127" t="str">
        <x:v>Joueur</x:v>
      </x:c>
      <x:c r="G5553" s="127" t="str">
        <x:v>J’accepte une trace de mon passage.</x:v>
      </x:c>
      <x:c r="H5553" s="127" t="str">
        <x:v>Regarder la personne ou l’appui concerné ; intention, pas résultat.</x:v>
      </x:c>
      <x:c r="I5553" s="127" t="str">
        <x:v>Branche visitée réellement ; retour engagé conservé ; lecture des seuls signes observables. Tout don exige une offre réelle et un propriétaire libre de refuser.</x:v>
      </x:c>
      <x:c r="J5553" s="127" t="str">
        <x:v>Warp historique</x:v>
      </x:c>
      <x:c r="K5553" s="130" t="n">
        <x:v>6</x:v>
      </x:c>
    </x:row>
    <x:row r="5554" ht="74" customHeight="1">
      <x:c r="A5554" s="121" t="str">
        <x:v>D6-C-WARP-M36-REPONSE-A-01</x:v>
      </x:c>
      <x:c r="B5554" s="122" t="str">
        <x:v>D6-C-WARP-M36</x:v>
      </x:c>
      <x:c r="C5554" s="122" t="str">
        <x:v>REPONSE</x:v>
      </x:c>
      <x:c r="D5554" s="122" t="str">
        <x:v>A</x:v>
      </x:c>
      <x:c r="E5554" s="123" t="n">
        <x:v>1</x:v>
      </x:c>
      <x:c r="F5554" s="122" t="str">
        <x:v>Bâtisseuse des marques</x:v>
      </x:c>
      <x:c r="G5554" s="122" t="str">
        <x:v>Choisis une place près de l’appui auquel tu as contribué.</x:v>
      </x:c>
      <x:c r="H5554" s="122" t="str">
        <x:v>Réponse au choix retenu ; les autres réponses ne sont pas jouées.</x:v>
      </x:c>
      <x:c r="I5554" s="122" t="str">
        <x:v>Branche visitée réellement ; retour engagé conservé ; lecture des seuls signes observables. Tout don exige une offre réelle et un propriétaire libre de refuser.</x:v>
      </x:c>
      <x:c r="J5554" s="122" t="str">
        <x:v>Warp historique</x:v>
      </x:c>
      <x:c r="K5554" s="125" t="n">
        <x:v>10</x:v>
      </x:c>
    </x:row>
    <x:row r="5555" ht="59" customHeight="1">
      <x:c r="A5555" s="126" t="str">
        <x:v>D6-C-WARP-M36-CHOIX-B-01</x:v>
      </x:c>
      <x:c r="B5555" s="127" t="str">
        <x:v>D6-C-WARP-M36</x:v>
      </x:c>
      <x:c r="C5555" s="127" t="str">
        <x:v>CHOIX</x:v>
      </x:c>
      <x:c r="D5555" s="127" t="str">
        <x:v>B</x:v>
      </x:c>
      <x:c r="E5555" s="128" t="n">
        <x:v>1</x:v>
      </x:c>
      <x:c r="F5555" s="127" t="str">
        <x:v>Joueur</x:v>
      </x:c>
      <x:c r="G5555" s="127" t="str">
        <x:v>Je pars sans inscription.</x:v>
      </x:c>
      <x:c r="H5555" s="127" t="str">
        <x:v>Regarder la personne ou l’appui concerné ; intention, pas résultat.</x:v>
      </x:c>
      <x:c r="I5555" s="127" t="str">
        <x:v>Lire les conditions V5 ; aucun objet ou PNJ supposé présent. Refuser ou différer suspend l’objectif au lieu de le déclarer réussi.</x:v>
      </x:c>
      <x:c r="J5555" s="127" t="str">
        <x:v>Warp historique</x:v>
      </x:c>
      <x:c r="K5555" s="130" t="n">
        <x:v>4</x:v>
      </x:c>
    </x:row>
    <x:row r="5556" ht="59" customHeight="1">
      <x:c r="A5556" s="121" t="str">
        <x:v>D6-C-WARP-M36-REPONSE-B-01</x:v>
      </x:c>
      <x:c r="B5556" s="122" t="str">
        <x:v>D6-C-WARP-M36</x:v>
      </x:c>
      <x:c r="C5556" s="122" t="str">
        <x:v>REPONSE</x:v>
      </x:c>
      <x:c r="D5556" s="122" t="str">
        <x:v>B</x:v>
      </x:c>
      <x:c r="E5556" s="123" t="n">
        <x:v>1</x:v>
      </x:c>
      <x:c r="F5556" s="122" t="str">
        <x:v>Bâtisseuse des marques</x:v>
      </x:c>
      <x:c r="G5556" s="122" t="str">
        <x:v>Alors nous garderons notre propre souvenir de ce jour.</x:v>
      </x:c>
      <x:c r="H5556" s="122" t="str">
        <x:v>Réponse au choix retenu ; les autres réponses ne sont pas jouées.</x:v>
      </x:c>
      <x:c r="I5556" s="122" t="str">
        <x:v>Lire les conditions V5 ; aucun objet ou PNJ supposé présent. Refuser ou différer suspend l’objectif au lieu de le déclarer réussi.</x:v>
      </x:c>
      <x:c r="J5556" s="122" t="str">
        <x:v>Warp historique</x:v>
      </x:c>
      <x:c r="K5556" s="125" t="n">
        <x:v>9</x:v>
      </x:c>
    </x:row>
    <x:row r="5557" ht="74" customHeight="1">
      <x:c r="A5557" s="126" t="str">
        <x:v>D6-C-JUST-01-OUV---01</x:v>
      </x:c>
      <x:c r="B5557" s="127" t="str">
        <x:v>D6-C-JUST-01</x:v>
      </x:c>
      <x:c r="C5557" s="127" t="str">
        <x:v>OUV</x:v>
      </x:c>
      <x:c r="D5557" s="127" t="str">
        <x:v>-</x:v>
      </x:c>
      <x:c r="E5557" s="128" t="n">
        <x:v>1</x:v>
      </x:c>
      <x:c r="F5557" s="127" t="str">
        <x:v>Témoin du passage</x:v>
      </x:c>
      <x:c r="G5557" s="127" t="str">
        <x:v>Je l’ai vu entrer avec l’arme. Ce qui s’est passé derrière le mur, je ne l’ai pas vu.</x:v>
      </x:c>
      <x:c r="H5557" s="127" t="str">
        <x:v>Le locuteur désigne l’appui ou l’objet présent ; laisse le déplacement se jouer.</x:v>
      </x:c>
      <x:c r="I5557" s="127" t="str">
        <x:v>Un conflit de chasse est signalé. ; locuteur réellement présent ou retour effectué auprès de lui. Les scènes de résultat exigent le résultat observé correspondant.</x:v>
      </x:c>
      <x:c r="J5557" s="127" t="str">
        <x:v>Justice</x:v>
      </x:c>
      <x:c r="K5557" s="130" t="n">
        <x:v>18</x:v>
      </x:c>
    </x:row>
    <x:row r="5558" ht="74" customHeight="1">
      <x:c r="A5558" s="121" t="str">
        <x:v>D6-C-JUST-01-SUCCES---01</x:v>
      </x:c>
      <x:c r="B5558" s="122" t="str">
        <x:v>D6-C-JUST-01</x:v>
      </x:c>
      <x:c r="C5558" s="122" t="str">
        <x:v>SUCCES</x:v>
      </x:c>
      <x:c r="D5558" s="122" t="str">
        <x:v>-</x:v>
      </x:c>
      <x:c r="E5558" s="123" t="n">
        <x:v>1</x:v>
      </x:c>
      <x:c r="F5558" s="122" t="str">
        <x:v>Témoin du passage</x:v>
      </x:c>
      <x:c r="G5558" s="122" t="str">
        <x:v>Tu as vu mon angle. Tu peux maintenant juger les limites de mon récit.</x:v>
      </x:c>
      <x:c r="H5558" s="122" t="str">
        <x:v>Le locuteur désigne l’appui ou l’objet présent ; laisse le déplacement se jouer.</x:v>
      </x:c>
      <x:c r="I5558" s="122" t="str">
        <x:v>Résultat correspondant effectivement constaté ; remplace ou supprime la ligne si choix de refus/différé/observation. Ne jamais jouer une victoire non acquise.</x:v>
      </x:c>
      <x:c r="J5558" s="122" t="str">
        <x:v>Justice</x:v>
      </x:c>
      <x:c r="K5558" s="125" t="n">
        <x:v>14</x:v>
      </x:c>
    </x:row>
    <x:row r="5559" ht="44" customHeight="1">
      <x:c r="A5559" s="126" t="str">
        <x:v>D6-C-JUST-01-ECHEC---01</x:v>
      </x:c>
      <x:c r="B5559" s="127" t="str">
        <x:v>D6-C-JUST-01</x:v>
      </x:c>
      <x:c r="C5559" s="127" t="str">
        <x:v>ECHEC</x:v>
      </x:c>
      <x:c r="D5559" s="127" t="str">
        <x:v>-</x:v>
      </x:c>
      <x:c r="E5559" s="128" t="n">
        <x:v>1</x:v>
      </x:c>
      <x:c r="F5559" s="127" t="str">
        <x:v>Témoin du passage</x:v>
      </x:c>
      <x:c r="G5559" s="127" t="str">
        <x:v>D’ici, tu regardes par une autre ouverture. Ce n’était pas ma place.</x:v>
      </x:c>
      <x:c r="H5559" s="127" t="str">
        <x:v>Retrait de l’appui dangereux ou suspension du geste ; aucun reset de l’état.</x:v>
      </x:c>
      <x:c r="I5559" s="127" t="str">
        <x:v>Échec ou blocage correspondant effectivement observé ; les dégâts, objets et positions persistent.</x:v>
      </x:c>
      <x:c r="J5559" s="127" t="str">
        <x:v>Justice</x:v>
      </x:c>
      <x:c r="K5559" s="130" t="n">
        <x:v>12</x:v>
      </x:c>
    </x:row>
    <x:row r="5560" ht="44" customHeight="1">
      <x:c r="A5560" s="121" t="str">
        <x:v>D6-C-JUST-01-REPRISE---01</x:v>
      </x:c>
      <x:c r="B5560" s="122" t="str">
        <x:v>D6-C-JUST-01</x:v>
      </x:c>
      <x:c r="C5560" s="122" t="str">
        <x:v>REPRISE</x:v>
      </x:c>
      <x:c r="D5560" s="122" t="str">
        <x:v>-</x:v>
      </x:c>
      <x:c r="E5560" s="123" t="n">
        <x:v>1</x:v>
      </x:c>
      <x:c r="F5560" s="122" t="str">
        <x:v>Témoin du passage</x:v>
      </x:c>
      <x:c r="G5560" s="122" t="str">
        <x:v>La pierre est notre repère. Reprenons à partir de là.</x:v>
      </x:c>
      <x:c r="H5560" s="122" t="str">
        <x:v>Regard sur le dernier repère conservé ; attendre la main du joueur.</x:v>
      </x:c>
      <x:c r="I5560" s="122" t="str">
        <x:v>Réinteraction volontaire après interruption ; état de l’action conservé.</x:v>
      </x:c>
      <x:c r="J5560" s="122" t="str">
        <x:v>Justice</x:v>
      </x:c>
      <x:c r="K5560" s="125" t="n">
        <x:v>10</x:v>
      </x:c>
    </x:row>
    <x:row r="5561" ht="44" customHeight="1">
      <x:c r="A5561" s="126" t="str">
        <x:v>D6-C-JUST-01-CHOIX-A-01</x:v>
      </x:c>
      <x:c r="B5561" s="127" t="str">
        <x:v>D6-C-JUST-01</x:v>
      </x:c>
      <x:c r="C5561" s="127" t="str">
        <x:v>CHOIX</x:v>
      </x:c>
      <x:c r="D5561" s="127" t="str">
        <x:v>A</x:v>
      </x:c>
      <x:c r="E5561" s="128" t="n">
        <x:v>1</x:v>
      </x:c>
      <x:c r="F5561" s="127" t="str">
        <x:v>Joueur</x:v>
      </x:c>
      <x:c r="G5561" s="127" t="str">
        <x:v>Montre-moi ton point d’observation.</x:v>
      </x:c>
      <x:c r="H5561" s="127" t="str">
        <x:v>Regarder la personne ou l’appui concerné ; intention, pas résultat.</x:v>
      </x:c>
      <x:c r="I5561" s="127" t="str">
        <x:v>Accès V5 et interlocuteur disponible ; possibilité réelle de l’approche choisie.</x:v>
      </x:c>
      <x:c r="J5561" s="127" t="str">
        <x:v>Justice</x:v>
      </x:c>
      <x:c r="K5561" s="130" t="n">
        <x:v>4</x:v>
      </x:c>
    </x:row>
    <x:row r="5562" ht="44" customHeight="1">
      <x:c r="A5562" s="121" t="str">
        <x:v>D6-C-JUST-01-REPONSE-A-01</x:v>
      </x:c>
      <x:c r="B5562" s="122" t="str">
        <x:v>D6-C-JUST-01</x:v>
      </x:c>
      <x:c r="C5562" s="122" t="str">
        <x:v>REPONSE</x:v>
      </x:c>
      <x:c r="D5562" s="122" t="str">
        <x:v>A</x:v>
      </x:c>
      <x:c r="E5562" s="123" t="n">
        <x:v>1</x:v>
      </x:c>
      <x:c r="F5562" s="122" t="str">
        <x:v>Témoin du passage</x:v>
      </x:c>
      <x:c r="G5562" s="122" t="str">
        <x:v>Viens près de cette pierre. Le mur coupe la vue après l’arche.</x:v>
      </x:c>
      <x:c r="H5562" s="122" t="str">
        <x:v>Réponse au choix retenu ; les autres réponses ne sont pas jouées.</x:v>
      </x:c>
      <x:c r="I5562" s="122" t="str">
        <x:v>Accès V5 et interlocuteur disponible ; possibilité réelle de l’approche choisie.</x:v>
      </x:c>
      <x:c r="J5562" s="122" t="str">
        <x:v>Justice</x:v>
      </x:c>
      <x:c r="K5562" s="125" t="n">
        <x:v>12</x:v>
      </x:c>
    </x:row>
    <x:row r="5563" ht="59" customHeight="1">
      <x:c r="A5563" s="126" t="str">
        <x:v>D6-C-JUST-01-CHOIX-B-01</x:v>
      </x:c>
      <x:c r="B5563" s="127" t="str">
        <x:v>D6-C-JUST-01</x:v>
      </x:c>
      <x:c r="C5563" s="127" t="str">
        <x:v>CHOIX</x:v>
      </x:c>
      <x:c r="D5563" s="127" t="str">
        <x:v>B</x:v>
      </x:c>
      <x:c r="E5563" s="128" t="n">
        <x:v>1</x:v>
      </x:c>
      <x:c r="F5563" s="127" t="str">
        <x:v>Joueur</x:v>
      </x:c>
      <x:c r="G5563" s="127" t="str">
        <x:v>Séparons ce que tu sais de ce qu’on t’a dit.</x:v>
      </x:c>
      <x:c r="H5563" s="127" t="str">
        <x:v>Regarder la personne ou l’appui concerné ; intention, pas résultat.</x:v>
      </x:c>
      <x:c r="I5563" s="127" t="str">
        <x:v>Lire les conditions V5 ; aucun objet ou PNJ supposé présent. Refuser ou différer suspend l’objectif au lieu de le déclarer réussi.</x:v>
      </x:c>
      <x:c r="J5563" s="127" t="str">
        <x:v>Justice</x:v>
      </x:c>
      <x:c r="K5563" s="130" t="n">
        <x:v>10</x:v>
      </x:c>
    </x:row>
    <x:row r="5564" ht="59" customHeight="1">
      <x:c r="A5564" s="121" t="str">
        <x:v>D6-C-JUST-01-REPONSE-B-01</x:v>
      </x:c>
      <x:c r="B5564" s="122" t="str">
        <x:v>D6-C-JUST-01</x:v>
      </x:c>
      <x:c r="C5564" s="122" t="str">
        <x:v>REPONSE</x:v>
      </x:c>
      <x:c r="D5564" s="122" t="str">
        <x:v>B</x:v>
      </x:c>
      <x:c r="E5564" s="123" t="n">
        <x:v>1</x:v>
      </x:c>
      <x:c r="F5564" s="122" t="str">
        <x:v>Témoin du passage</x:v>
      </x:c>
      <x:c r="G5564" s="122" t="str">
        <x:v>J’ai entendu le reste au retour. Tu devras parler à cette personne.</x:v>
      </x:c>
      <x:c r="H5564" s="122" t="str">
        <x:v>Réponse au choix retenu ; les autres réponses ne sont pas jouées.</x:v>
      </x:c>
      <x:c r="I5564" s="122" t="str">
        <x:v>Lire les conditions V5 ; aucun objet ou PNJ supposé présent. Refuser ou différer suspend l’objectif au lieu de le déclarer réussi.</x:v>
      </x:c>
      <x:c r="J5564" s="122" t="str">
        <x:v>Justice</x:v>
      </x:c>
      <x:c r="K5564" s="125" t="n">
        <x:v>12</x:v>
      </x:c>
    </x:row>
    <x:row r="5565" ht="74" customHeight="1">
      <x:c r="A5565" s="126" t="str">
        <x:v>D6-C-JUST-02-OUV---01</x:v>
      </x:c>
      <x:c r="B5565" s="127" t="str">
        <x:v>D6-C-JUST-02</x:v>
      </x:c>
      <x:c r="C5565" s="127" t="str">
        <x:v>OUV</x:v>
      </x:c>
      <x:c r="D5565" s="127" t="str">
        <x:v>-</x:v>
      </x:c>
      <x:c r="E5565" s="128" t="n">
        <x:v>1</x:v>
      </x:c>
      <x:c r="F5565" s="127" t="str">
        <x:v>Enquêtrice locale</x:v>
      </x:c>
      <x:c r="G5565" s="127" t="str">
        <x:v>L’arme était au sol. Cela ne suffit pas à savoir quand elle est tombée.</x:v>
      </x:c>
      <x:c r="H5565" s="127" t="str">
        <x:v>Le locuteur désigne l’appui ou l’objet présent ; laisse le déplacement se jouer.</x:v>
      </x:c>
      <x:c r="I5565" s="127" t="str">
        <x:v>Une chasse est contestée. ; locuteur réellement présent ou retour effectué auprès de lui. Les scènes de résultat exigent le résultat observé correspondant.</x:v>
      </x:c>
      <x:c r="J5565" s="127" t="str">
        <x:v>Justice</x:v>
      </x:c>
      <x:c r="K5565" s="130" t="n">
        <x:v>14</x:v>
      </x:c>
    </x:row>
    <x:row r="5566" ht="74" customHeight="1">
      <x:c r="A5566" s="121" t="str">
        <x:v>D6-C-JUST-02-SUCCES---01</x:v>
      </x:c>
      <x:c r="B5566" s="122" t="str">
        <x:v>D6-C-JUST-02</x:v>
      </x:c>
      <x:c r="C5566" s="122" t="str">
        <x:v>SUCCES</x:v>
      </x:c>
      <x:c r="D5566" s="122" t="str">
        <x:v>-</x:v>
      </x:c>
      <x:c r="E5566" s="123" t="n">
        <x:v>1</x:v>
      </x:c>
      <x:c r="F5566" s="122" t="str">
        <x:v>Enquêtrice locale</x:v>
      </x:c>
      <x:c r="G5566" s="122" t="str">
        <x:v>Nous pouvons décrire l’état observé sans inventer ce qui manque.</x:v>
      </x:c>
      <x:c r="H5566" s="122" t="str">
        <x:v>Le locuteur désigne l’appui ou l’objet présent ; laisse le déplacement se jouer.</x:v>
      </x:c>
      <x:c r="I5566" s="122" t="str">
        <x:v>Résultat correspondant effectivement constaté ; remplace ou supprime la ligne si choix de refus/différé/observation. Ne jamais jouer une victoire non acquise.</x:v>
      </x:c>
      <x:c r="J5566" s="122" t="str">
        <x:v>Justice</x:v>
      </x:c>
      <x:c r="K5566" s="125" t="n">
        <x:v>10</x:v>
      </x:c>
    </x:row>
    <x:row r="5567" ht="44" customHeight="1">
      <x:c r="A5567" s="126" t="str">
        <x:v>D6-C-JUST-02-ECHEC---01</x:v>
      </x:c>
      <x:c r="B5567" s="127" t="str">
        <x:v>D6-C-JUST-02</x:v>
      </x:c>
      <x:c r="C5567" s="127" t="str">
        <x:v>ECHEC</x:v>
      </x:c>
      <x:c r="D5567" s="127" t="str">
        <x:v>-</x:v>
      </x:c>
      <x:c r="E5567" s="128" t="n">
        <x:v>1</x:v>
      </x:c>
      <x:c r="F5567" s="127" t="str">
        <x:v>Enquêtrice locale</x:v>
      </x:c>
      <x:c r="G5567" s="127" t="str">
        <x:v>Ce relevé ne donne pas l’instant de la chute. Laissons cette question ouverte.</x:v>
      </x:c>
      <x:c r="H5567" s="127" t="str">
        <x:v>Retrait de l’appui dangereux ou suspension du geste ; aucun reset de l’état.</x:v>
      </x:c>
      <x:c r="I5567" s="127" t="str">
        <x:v>Échec ou blocage correspondant effectivement observé ; les dégâts, objets et positions persistent.</x:v>
      </x:c>
      <x:c r="J5567" s="127" t="str">
        <x:v>Justice</x:v>
      </x:c>
      <x:c r="K5567" s="130" t="n">
        <x:v>13</x:v>
      </x:c>
    </x:row>
    <x:row r="5568" ht="44" customHeight="1">
      <x:c r="A5568" s="121" t="str">
        <x:v>D6-C-JUST-02-REPRISE---01</x:v>
      </x:c>
      <x:c r="B5568" s="122" t="str">
        <x:v>D6-C-JUST-02</x:v>
      </x:c>
      <x:c r="C5568" s="122" t="str">
        <x:v>REPRISE</x:v>
      </x:c>
      <x:c r="D5568" s="122" t="str">
        <x:v>-</x:v>
      </x:c>
      <x:c r="E5568" s="123" t="n">
        <x:v>1</x:v>
      </x:c>
      <x:c r="F5568" s="122" t="str">
        <x:v>Enquêtrice locale</x:v>
      </x:c>
      <x:c r="G5568" s="122" t="str">
        <x:v>Les attaches sont relevées. Il reste le trajet à examiner.</x:v>
      </x:c>
      <x:c r="H5568" s="122" t="str">
        <x:v>Regard sur le dernier repère conservé ; attendre la main du joueur.</x:v>
      </x:c>
      <x:c r="I5568" s="122" t="str">
        <x:v>Réinteraction volontaire après interruption ; état de l’action conservé.</x:v>
      </x:c>
      <x:c r="J5568" s="122" t="str">
        <x:v>Justice</x:v>
      </x:c>
      <x:c r="K5568" s="125" t="n">
        <x:v>10</x:v>
      </x:c>
    </x:row>
    <x:row r="5569" ht="44" customHeight="1">
      <x:c r="A5569" s="126" t="str">
        <x:v>D6-C-JUST-02-CHOIX-A-01</x:v>
      </x:c>
      <x:c r="B5569" s="127" t="str">
        <x:v>D6-C-JUST-02</x:v>
      </x:c>
      <x:c r="C5569" s="127" t="str">
        <x:v>CHOIX</x:v>
      </x:c>
      <x:c r="D5569" s="127" t="str">
        <x:v>A</x:v>
      </x:c>
      <x:c r="E5569" s="128" t="n">
        <x:v>1</x:v>
      </x:c>
      <x:c r="F5569" s="127" t="str">
        <x:v>Joueur</x:v>
      </x:c>
      <x:c r="G5569" s="127" t="str">
        <x:v>Nous examinons les attaches.</x:v>
      </x:c>
      <x:c r="H5569" s="127" t="str">
        <x:v>Regarder la personne ou l’appui concerné ; intention, pas résultat.</x:v>
      </x:c>
      <x:c r="I5569" s="127" t="str">
        <x:v>Accès V5 et interlocuteur disponible ; possibilité réelle de l’approche choisie.</x:v>
      </x:c>
      <x:c r="J5569" s="127" t="str">
        <x:v>Justice</x:v>
      </x:c>
      <x:c r="K5569" s="130" t="n">
        <x:v>4</x:v>
      </x:c>
    </x:row>
    <x:row r="5570" ht="44" customHeight="1">
      <x:c r="A5570" s="121" t="str">
        <x:v>D6-C-JUST-02-REPONSE-A-01</x:v>
      </x:c>
      <x:c r="B5570" s="122" t="str">
        <x:v>D6-C-JUST-02</x:v>
      </x:c>
      <x:c r="C5570" s="122" t="str">
        <x:v>REPONSE</x:v>
      </x:c>
      <x:c r="D5570" s="122" t="str">
        <x:v>A</x:v>
      </x:c>
      <x:c r="E5570" s="123" t="n">
        <x:v>1</x:v>
      </x:c>
      <x:c r="F5570" s="122" t="str">
        <x:v>Enquêtrice locale</x:v>
      </x:c>
      <x:c r="G5570" s="122" t="str">
        <x:v>Regarde leur marque depuis le côté qui n’a pas été déplacé.</x:v>
      </x:c>
      <x:c r="H5570" s="122" t="str">
        <x:v>Réponse au choix retenu ; les autres réponses ne sont pas jouées.</x:v>
      </x:c>
      <x:c r="I5570" s="122" t="str">
        <x:v>Accès V5 et interlocuteur disponible ; possibilité réelle de l’approche choisie.</x:v>
      </x:c>
      <x:c r="J5570" s="122" t="str">
        <x:v>Justice</x:v>
      </x:c>
      <x:c r="K5570" s="125" t="n">
        <x:v>11</x:v>
      </x:c>
    </x:row>
    <x:row r="5571" ht="59" customHeight="1">
      <x:c r="A5571" s="126" t="str">
        <x:v>D6-C-JUST-02-CHOIX-B-01</x:v>
      </x:c>
      <x:c r="B5571" s="127" t="str">
        <x:v>D6-C-JUST-02</x:v>
      </x:c>
      <x:c r="C5571" s="127" t="str">
        <x:v>CHOIX</x:v>
      </x:c>
      <x:c r="D5571" s="127" t="str">
        <x:v>B</x:v>
      </x:c>
      <x:c r="E5571" s="128" t="n">
        <x:v>1</x:v>
      </x:c>
      <x:c r="F5571" s="127" t="str">
        <x:v>Joueur</x:v>
      </x:c>
      <x:c r="G5571" s="127" t="str">
        <x:v>Nous reconstituons le trajet possible.</x:v>
      </x:c>
      <x:c r="H5571" s="127" t="str">
        <x:v>Regarder la personne ou l’appui concerné ; intention, pas résultat.</x:v>
      </x:c>
      <x:c r="I5571" s="127" t="str">
        <x:v>Lire les conditions V5 ; aucun objet ou PNJ supposé présent. Refuser ou différer suspend l’objectif au lieu de le déclarer réussi.</x:v>
      </x:c>
      <x:c r="J5571" s="127" t="str">
        <x:v>Justice</x:v>
      </x:c>
      <x:c r="K5571" s="130" t="n">
        <x:v>5</x:v>
      </x:c>
    </x:row>
    <x:row r="5572" ht="59" customHeight="1">
      <x:c r="A5572" s="121" t="str">
        <x:v>D6-C-JUST-02-REPONSE-B-01</x:v>
      </x:c>
      <x:c r="B5572" s="122" t="str">
        <x:v>D6-C-JUST-02</x:v>
      </x:c>
      <x:c r="C5572" s="122" t="str">
        <x:v>REPONSE</x:v>
      </x:c>
      <x:c r="D5572" s="122" t="str">
        <x:v>B</x:v>
      </x:c>
      <x:c r="E5572" s="123" t="n">
        <x:v>1</x:v>
      </x:c>
      <x:c r="F5572" s="122" t="str">
        <x:v>Enquêtrice locale</x:v>
      </x:c>
      <x:c r="G5572" s="122" t="str">
        <x:v>Utilise la maquette pour les endroits devenus inaccessibles.</x:v>
      </x:c>
      <x:c r="H5572" s="122" t="str">
        <x:v>Réponse au choix retenu ; les autres réponses ne sont pas jouées.</x:v>
      </x:c>
      <x:c r="I5572" s="122" t="str">
        <x:v>Lire les conditions V5 ; aucun objet ou PNJ supposé présent. Refuser ou différer suspend l’objectif au lieu de le déclarer réussi.</x:v>
      </x:c>
      <x:c r="J5572" s="122" t="str">
        <x:v>Justice</x:v>
      </x:c>
      <x:c r="K5572" s="125" t="n">
        <x:v>8</x:v>
      </x:c>
    </x:row>
    <x:row r="5573" ht="74" customHeight="1">
      <x:c r="A5573" s="126" t="str">
        <x:v>D6-C-JUST-03-OUV---01</x:v>
      </x:c>
      <x:c r="B5573" s="127" t="str">
        <x:v>D6-C-JUST-03</x:v>
      </x:c>
      <x:c r="C5573" s="127" t="str">
        <x:v>OUV</x:v>
      </x:c>
      <x:c r="D5573" s="127" t="str">
        <x:v>-</x:v>
      </x:c>
      <x:c r="E5573" s="128" t="n">
        <x:v>1</x:v>
      </x:c>
      <x:c r="F5573" s="127" t="str">
        <x:v>Gardien du dépôt</x:v>
      </x:c>
      <x:c r="G5573" s="127" t="str">
        <x:v>Cette pièce a un propriétaire. Je peux la garder durant l’examen si nous notons d’où elle vient.</x:v>
      </x:c>
      <x:c r="H5573" s="127" t="str">
        <x:v>Le locuteur désigne l’appui ou l’objet présent ; laisse le déplacement se jouer.</x:v>
      </x:c>
      <x:c r="I5573" s="127" t="str">
        <x:v>Une arme ou un contenant est trouvé. ; locuteur réellement présent ou retour effectué auprès de lui. Les scènes de résultat exigent le résultat observé correspondant.</x:v>
      </x:c>
      <x:c r="J5573" s="127" t="str">
        <x:v>Justice</x:v>
      </x:c>
      <x:c r="K5573" s="130" t="n">
        <x:v>17</x:v>
      </x:c>
    </x:row>
    <x:row r="5574" ht="74" customHeight="1">
      <x:c r="A5574" s="121" t="str">
        <x:v>D6-C-JUST-03-SUCCES---01</x:v>
      </x:c>
      <x:c r="B5574" s="122" t="str">
        <x:v>D6-C-JUST-03</x:v>
      </x:c>
      <x:c r="C5574" s="122" t="str">
        <x:v>SUCCES</x:v>
      </x:c>
      <x:c r="D5574" s="122" t="str">
        <x:v>-</x:v>
      </x:c>
      <x:c r="E5574" s="123" t="n">
        <x:v>1</x:v>
      </x:c>
      <x:c r="F5574" s="122" t="str">
        <x:v>Gardien du dépôt</x:v>
      </x:c>
      <x:c r="G5574" s="122" t="str">
        <x:v>La pièce a rejoint son dépôt. Son trajet est conservé.</x:v>
      </x:c>
      <x:c r="H5574" s="122" t="str">
        <x:v>Le locuteur désigne l’appui ou l’objet présent ; laisse le déplacement se jouer.</x:v>
      </x:c>
      <x:c r="I5574" s="122" t="str">
        <x:v>Résultat correspondant effectivement constaté ; remplace ou supprime la ligne si choix de refus/différé/observation. Ne jamais jouer une victoire non acquise.</x:v>
      </x:c>
      <x:c r="J5574" s="122" t="str">
        <x:v>Justice</x:v>
      </x:c>
      <x:c r="K5574" s="125" t="n">
        <x:v>10</x:v>
      </x:c>
    </x:row>
    <x:row r="5575" ht="44" customHeight="1">
      <x:c r="A5575" s="126" t="str">
        <x:v>D6-C-JUST-03-ECHEC---01</x:v>
      </x:c>
      <x:c r="B5575" s="127" t="str">
        <x:v>D6-C-JUST-03</x:v>
      </x:c>
      <x:c r="C5575" s="127" t="str">
        <x:v>ECHEC</x:v>
      </x:c>
      <x:c r="D5575" s="127" t="str">
        <x:v>-</x:v>
      </x:c>
      <x:c r="E5575" s="128" t="n">
        <x:v>1</x:v>
      </x:c>
      <x:c r="F5575" s="127" t="str">
        <x:v>Gardien du dépôt</x:v>
      </x:c>
      <x:c r="G5575" s="127" t="str">
        <x:v>Le berceau glisse. La pièce reste ici jusqu’à ce qu’il tienne.</x:v>
      </x:c>
      <x:c r="H5575" s="127" t="str">
        <x:v>Retrait de l’appui dangereux ou suspension du geste ; aucun reset de l’état.</x:v>
      </x:c>
      <x:c r="I5575" s="127" t="str">
        <x:v>Échec ou blocage correspondant effectivement observé ; les dégâts, objets et positions persistent.</x:v>
      </x:c>
      <x:c r="J5575" s="127" t="str">
        <x:v>Justice</x:v>
      </x:c>
      <x:c r="K5575" s="130" t="n">
        <x:v>11</x:v>
      </x:c>
    </x:row>
    <x:row r="5576" ht="44" customHeight="1">
      <x:c r="A5576" s="121" t="str">
        <x:v>D6-C-JUST-03-REPRISE---01</x:v>
      </x:c>
      <x:c r="B5576" s="122" t="str">
        <x:v>D6-C-JUST-03</x:v>
      </x:c>
      <x:c r="C5576" s="122" t="str">
        <x:v>REPRISE</x:v>
      </x:c>
      <x:c r="D5576" s="122" t="str">
        <x:v>-</x:v>
      </x:c>
      <x:c r="E5576" s="123" t="n">
        <x:v>1</x:v>
      </x:c>
      <x:c r="F5576" s="122" t="str">
        <x:v>Gardien du dépôt</x:v>
      </x:c>
      <x:c r="G5576" s="122" t="str">
        <x:v>Le relevé est fait. Nous reprenons au transport suspendu.</x:v>
      </x:c>
      <x:c r="H5576" s="122" t="str">
        <x:v>Regard sur le dernier repère conservé ; attendre la main du joueur.</x:v>
      </x:c>
      <x:c r="I5576" s="122" t="str">
        <x:v>Réinteraction volontaire après interruption ; état de l’action conservé.</x:v>
      </x:c>
      <x:c r="J5576" s="122" t="str">
        <x:v>Justice</x:v>
      </x:c>
      <x:c r="K5576" s="125" t="n">
        <x:v>9</x:v>
      </x:c>
    </x:row>
    <x:row r="5577" ht="44" customHeight="1">
      <x:c r="A5577" s="126" t="str">
        <x:v>D6-C-JUST-03-CHOIX-A-01</x:v>
      </x:c>
      <x:c r="B5577" s="127" t="str">
        <x:v>D6-C-JUST-03</x:v>
      </x:c>
      <x:c r="C5577" s="127" t="str">
        <x:v>CHOIX</x:v>
      </x:c>
      <x:c r="D5577" s="127" t="str">
        <x:v>A</x:v>
      </x:c>
      <x:c r="E5577" s="128" t="n">
        <x:v>1</x:v>
      </x:c>
      <x:c r="F5577" s="127" t="str">
        <x:v>Joueur</x:v>
      </x:c>
      <x:c r="G5577" s="127" t="str">
        <x:v>Je relève sa marque sur place.</x:v>
      </x:c>
      <x:c r="H5577" s="127" t="str">
        <x:v>Regarder la personne ou l’appui concerné ; intention, pas résultat.</x:v>
      </x:c>
      <x:c r="I5577" s="127" t="str">
        <x:v>Accès V5 et interlocuteur disponible ; possibilité réelle de l’approche choisie.</x:v>
      </x:c>
      <x:c r="J5577" s="127" t="str">
        <x:v>Justice</x:v>
      </x:c>
      <x:c r="K5577" s="130" t="n">
        <x:v>6</x:v>
      </x:c>
    </x:row>
    <x:row r="5578" ht="44" customHeight="1">
      <x:c r="A5578" s="121" t="str">
        <x:v>D6-C-JUST-03-REPONSE-A-01</x:v>
      </x:c>
      <x:c r="B5578" s="122" t="str">
        <x:v>D6-C-JUST-03</x:v>
      </x:c>
      <x:c r="C5578" s="122" t="str">
        <x:v>REPONSE</x:v>
      </x:c>
      <x:c r="D5578" s="122" t="str">
        <x:v>A</x:v>
      </x:c>
      <x:c r="E5578" s="123" t="n">
        <x:v>1</x:v>
      </x:c>
      <x:c r="F5578" s="122" t="str">
        <x:v>Gardien du dépôt</x:v>
      </x:c>
      <x:c r="G5578" s="122" t="str">
        <x:v>Ne change pas son orientation avant le relevé.</x:v>
      </x:c>
      <x:c r="H5578" s="122" t="str">
        <x:v>Réponse au choix retenu ; les autres réponses ne sont pas jouées.</x:v>
      </x:c>
      <x:c r="I5578" s="122" t="str">
        <x:v>Accès V5 et interlocuteur disponible ; possibilité réelle de l’approche choisie.</x:v>
      </x:c>
      <x:c r="J5578" s="122" t="str">
        <x:v>Justice</x:v>
      </x:c>
      <x:c r="K5578" s="125" t="n">
        <x:v>8</x:v>
      </x:c>
    </x:row>
    <x:row r="5579" ht="59" customHeight="1">
      <x:c r="A5579" s="126" t="str">
        <x:v>D6-C-JUST-03-CHOIX-B-01</x:v>
      </x:c>
      <x:c r="B5579" s="127" t="str">
        <x:v>D6-C-JUST-03</x:v>
      </x:c>
      <x:c r="C5579" s="127" t="str">
        <x:v>CHOIX</x:v>
      </x:c>
      <x:c r="D5579" s="127" t="str">
        <x:v>B</x:v>
      </x:c>
      <x:c r="E5579" s="128" t="n">
        <x:v>1</x:v>
      </x:c>
      <x:c r="F5579" s="127" t="str">
        <x:v>Joueur</x:v>
      </x:c>
      <x:c r="G5579" s="127" t="str">
        <x:v>Je prépare son transport au dépôt.</x:v>
      </x:c>
      <x:c r="H5579" s="127" t="str">
        <x:v>Regarder la personne ou l’appui concerné ; intention, pas résultat.</x:v>
      </x:c>
      <x:c r="I5579" s="127" t="str">
        <x:v>Lire les conditions V5 ; aucun objet ou PNJ supposé présent. Refuser ou différer suspend l’objectif au lieu de le déclarer réussi.</x:v>
      </x:c>
      <x:c r="J5579" s="127" t="str">
        <x:v>Justice</x:v>
      </x:c>
      <x:c r="K5579" s="130" t="n">
        <x:v>6</x:v>
      </x:c>
    </x:row>
    <x:row r="5580" ht="59" customHeight="1">
      <x:c r="A5580" s="121" t="str">
        <x:v>D6-C-JUST-03-REPONSE-B-01</x:v>
      </x:c>
      <x:c r="B5580" s="122" t="str">
        <x:v>D6-C-JUST-03</x:v>
      </x:c>
      <x:c r="C5580" s="122" t="str">
        <x:v>REPONSE</x:v>
      </x:c>
      <x:c r="D5580" s="122" t="str">
        <x:v>B</x:v>
      </x:c>
      <x:c r="E5580" s="123" t="n">
        <x:v>1</x:v>
      </x:c>
      <x:c r="F5580" s="122" t="str">
        <x:v>Gardien du dépôt</x:v>
      </x:c>
      <x:c r="G5580" s="122" t="str">
        <x:v>Choisis le berceau qui tient cette forme sans masquer la marque.</x:v>
      </x:c>
      <x:c r="H5580" s="122" t="str">
        <x:v>Réponse au choix retenu ; les autres réponses ne sont pas jouées.</x:v>
      </x:c>
      <x:c r="I5580" s="122" t="str">
        <x:v>Lire les conditions V5 ; aucun objet ou PNJ supposé présent. Refuser ou différer suspend l’objectif au lieu de le déclarer réussi.</x:v>
      </x:c>
      <x:c r="J5580" s="122" t="str">
        <x:v>Justice</x:v>
      </x:c>
      <x:c r="K5580" s="125" t="n">
        <x:v>11</x:v>
      </x:c>
    </x:row>
    <x:row r="5581" ht="74" customHeight="1">
      <x:c r="A5581" s="126" t="str">
        <x:v>D6-C-JUST-04-OUV---01</x:v>
      </x:c>
      <x:c r="B5581" s="127" t="str">
        <x:v>D6-C-JUST-04</x:v>
      </x:c>
      <x:c r="C5581" s="127" t="str">
        <x:v>OUV</x:v>
      </x:c>
      <x:c r="D5581" s="127" t="str">
        <x:v>-</x:v>
      </x:c>
      <x:c r="E5581" s="128" t="n">
        <x:v>1</x:v>
      </x:c>
      <x:c r="F5581" s="127" t="str">
        <x:v>Second témoin</x:v>
      </x:c>
      <x:c r="G5581" s="127" t="str">
        <x:v>Il dit avoir vu deux silhouettes. Depuis ma place, l’une cachait l’autre.</x:v>
      </x:c>
      <x:c r="H5581" s="127" t="str">
        <x:v>Le locuteur désigne l’appui ou l’objet présent ; laisse le déplacement se jouer.</x:v>
      </x:c>
      <x:c r="I5581" s="127" t="str">
        <x:v>Deux témoins donnent des versions différentes. ; locuteur réellement présent ou retour effectué auprès de lui. Les scènes de résultat exigent le résultat observé correspondant.</x:v>
      </x:c>
      <x:c r="J5581" s="127" t="str">
        <x:v>Justice</x:v>
      </x:c>
      <x:c r="K5581" s="130" t="n">
        <x:v>12</x:v>
      </x:c>
    </x:row>
    <x:row r="5582" ht="74" customHeight="1">
      <x:c r="A5582" s="121" t="str">
        <x:v>D6-C-JUST-04-SUCCES---01</x:v>
      </x:c>
      <x:c r="B5582" s="122" t="str">
        <x:v>D6-C-JUST-04</x:v>
      </x:c>
      <x:c r="C5582" s="122" t="str">
        <x:v>SUCCES</x:v>
      </x:c>
      <x:c r="D5582" s="122" t="str">
        <x:v>-</x:v>
      </x:c>
      <x:c r="E5582" s="123" t="n">
        <x:v>1</x:v>
      </x:c>
      <x:c r="F5582" s="122" t="str">
        <x:v>Second témoin</x:v>
      </x:c>
      <x:c r="G5582" s="122" t="str">
        <x:v>Les deux angles sont comparés. Une différence ne suffit pas toujours à faire un mensonge.</x:v>
      </x:c>
      <x:c r="H5582" s="122" t="str">
        <x:v>Le locuteur désigne l’appui ou l’objet présent ; laisse le déplacement se jouer.</x:v>
      </x:c>
      <x:c r="I5582" s="122" t="str">
        <x:v>Résultat correspondant effectivement constaté ; remplace ou supprime la ligne si choix de refus/différé/observation. Ne jamais jouer une victoire non acquise.</x:v>
      </x:c>
      <x:c r="J5582" s="122" t="str">
        <x:v>Justice</x:v>
      </x:c>
      <x:c r="K5582" s="125" t="n">
        <x:v>15</x:v>
      </x:c>
    </x:row>
    <x:row r="5583" ht="44" customHeight="1">
      <x:c r="A5583" s="126" t="str">
        <x:v>D6-C-JUST-04-ECHEC---01</x:v>
      </x:c>
      <x:c r="B5583" s="127" t="str">
        <x:v>D6-C-JUST-04</x:v>
      </x:c>
      <x:c r="C5583" s="127" t="str">
        <x:v>ECHEC</x:v>
      </x:c>
      <x:c r="D5583" s="127" t="str">
        <x:v>-</x:v>
      </x:c>
      <x:c r="E5583" s="128" t="n">
        <x:v>1</x:v>
      </x:c>
      <x:c r="F5583" s="127" t="str">
        <x:v>Second témoin</x:v>
      </x:c>
      <x:c r="G5583" s="127" t="str">
        <x:v>Le décor a changé. Il faut utiliser le relevé de ce jour-là.</x:v>
      </x:c>
      <x:c r="H5583" s="127" t="str">
        <x:v>Retrait de l’appui dangereux ou suspension du geste ; aucun reset de l’état.</x:v>
      </x:c>
      <x:c r="I5583" s="127" t="str">
        <x:v>Échec ou blocage correspondant effectivement observé ; les dégâts, objets et positions persistent.</x:v>
      </x:c>
      <x:c r="J5583" s="127" t="str">
        <x:v>Justice</x:v>
      </x:c>
      <x:c r="K5583" s="130" t="n">
        <x:v>12</x:v>
      </x:c>
    </x:row>
    <x:row r="5584" ht="44" customHeight="1">
      <x:c r="A5584" s="121" t="str">
        <x:v>D6-C-JUST-04-REPRISE---01</x:v>
      </x:c>
      <x:c r="B5584" s="122" t="str">
        <x:v>D6-C-JUST-04</x:v>
      </x:c>
      <x:c r="C5584" s="122" t="str">
        <x:v>REPRISE</x:v>
      </x:c>
      <x:c r="D5584" s="122" t="str">
        <x:v>-</x:v>
      </x:c>
      <x:c r="E5584" s="123" t="n">
        <x:v>1</x:v>
      </x:c>
      <x:c r="F5584" s="122" t="str">
        <x:v>Second témoin</x:v>
      </x:c>
      <x:c r="G5584" s="122" t="str">
        <x:v>Le premier angle est vérifié. Le second reste à parcourir.</x:v>
      </x:c>
      <x:c r="H5584" s="122" t="str">
        <x:v>Regard sur le dernier repère conservé ; attendre la main du joueur.</x:v>
      </x:c>
      <x:c r="I5584" s="122" t="str">
        <x:v>Réinteraction volontaire après interruption ; état de l’action conservé.</x:v>
      </x:c>
      <x:c r="J5584" s="122" t="str">
        <x:v>Justice</x:v>
      </x:c>
      <x:c r="K5584" s="125" t="n">
        <x:v>10</x:v>
      </x:c>
    </x:row>
    <x:row r="5585" ht="44" customHeight="1">
      <x:c r="A5585" s="126" t="str">
        <x:v>D6-C-JUST-04-CHOIX-A-01</x:v>
      </x:c>
      <x:c r="B5585" s="127" t="str">
        <x:v>D6-C-JUST-04</x:v>
      </x:c>
      <x:c r="C5585" s="127" t="str">
        <x:v>CHOIX</x:v>
      </x:c>
      <x:c r="D5585" s="127" t="str">
        <x:v>A</x:v>
      </x:c>
      <x:c r="E5585" s="128" t="n">
        <x:v>1</x:v>
      </x:c>
      <x:c r="F5585" s="127" t="str">
        <x:v>Joueur</x:v>
      </x:c>
      <x:c r="G5585" s="127" t="str">
        <x:v>Nous visitons les deux angles.</x:v>
      </x:c>
      <x:c r="H5585" s="127" t="str">
        <x:v>Regarder la personne ou l’appui concerné ; intention, pas résultat.</x:v>
      </x:c>
      <x:c r="I5585" s="127" t="str">
        <x:v>Accès V5 et interlocuteur disponible ; possibilité réelle de l’approche choisie.</x:v>
      </x:c>
      <x:c r="J5585" s="127" t="str">
        <x:v>Justice</x:v>
      </x:c>
      <x:c r="K5585" s="130" t="n">
        <x:v>5</x:v>
      </x:c>
    </x:row>
    <x:row r="5586" ht="44" customHeight="1">
      <x:c r="A5586" s="121" t="str">
        <x:v>D6-C-JUST-04-REPONSE-A-01</x:v>
      </x:c>
      <x:c r="B5586" s="122" t="str">
        <x:v>D6-C-JUST-04</x:v>
      </x:c>
      <x:c r="C5586" s="122" t="str">
        <x:v>REPONSE</x:v>
      </x:c>
      <x:c r="D5586" s="122" t="str">
        <x:v>A</x:v>
      </x:c>
      <x:c r="E5586" s="123" t="n">
        <x:v>1</x:v>
      </x:c>
      <x:c r="F5586" s="122" t="str">
        <x:v>Second témoin</x:v>
      </x:c>
      <x:c r="G5586" s="122" t="str">
        <x:v>Commence par le sien, puis reviens où je me tenais.</x:v>
      </x:c>
      <x:c r="H5586" s="122" t="str">
        <x:v>Réponse au choix retenu ; les autres réponses ne sont pas jouées.</x:v>
      </x:c>
      <x:c r="I5586" s="122" t="str">
        <x:v>Accès V5 et interlocuteur disponible ; possibilité réelle de l’approche choisie.</x:v>
      </x:c>
      <x:c r="J5586" s="122" t="str">
        <x:v>Justice</x:v>
      </x:c>
      <x:c r="K5586" s="125" t="n">
        <x:v>10</x:v>
      </x:c>
    </x:row>
    <x:row r="5587" ht="59" customHeight="1">
      <x:c r="A5587" s="126" t="str">
        <x:v>D6-C-JUST-04-CHOIX-B-01</x:v>
      </x:c>
      <x:c r="B5587" s="127" t="str">
        <x:v>D6-C-JUST-04</x:v>
      </x:c>
      <x:c r="C5587" s="127" t="str">
        <x:v>CHOIX</x:v>
      </x:c>
      <x:c r="D5587" s="127" t="str">
        <x:v>B</x:v>
      </x:c>
      <x:c r="E5587" s="128" t="n">
        <x:v>1</x:v>
      </x:c>
      <x:c r="F5587" s="127" t="str">
        <x:v>Joueur</x:v>
      </x:c>
      <x:c r="G5587" s="127" t="str">
        <x:v>Nous confrontons les horaires de passage.</x:v>
      </x:c>
      <x:c r="H5587" s="127" t="str">
        <x:v>Regarder la personne ou l’appui concerné ; intention, pas résultat.</x:v>
      </x:c>
      <x:c r="I5587" s="127" t="str">
        <x:v>Lire les conditions V5 ; aucun objet ou PNJ supposé présent. Refuser ou différer suspend l’objectif au lieu de le déclarer réussi.</x:v>
      </x:c>
      <x:c r="J5587" s="127" t="str">
        <x:v>Justice</x:v>
      </x:c>
      <x:c r="K5587" s="130" t="n">
        <x:v>6</x:v>
      </x:c>
    </x:row>
    <x:row r="5588" ht="59" customHeight="1">
      <x:c r="A5588" s="121" t="str">
        <x:v>D6-C-JUST-04-REPONSE-B-01</x:v>
      </x:c>
      <x:c r="B5588" s="122" t="str">
        <x:v>D6-C-JUST-04</x:v>
      </x:c>
      <x:c r="C5588" s="122" t="str">
        <x:v>REPONSE</x:v>
      </x:c>
      <x:c r="D5588" s="122" t="str">
        <x:v>B</x:v>
      </x:c>
      <x:c r="E5588" s="123" t="n">
        <x:v>1</x:v>
      </x:c>
      <x:c r="F5588" s="122" t="str">
        <x:v>Second témoin</x:v>
      </x:c>
      <x:c r="G5588" s="122" t="str">
        <x:v>Le convoi me donne un repère. Je ne connais pas un instant plus précis.</x:v>
      </x:c>
      <x:c r="H5588" s="122" t="str">
        <x:v>Réponse au choix retenu ; les autres réponses ne sont pas jouées.</x:v>
      </x:c>
      <x:c r="I5588" s="122" t="str">
        <x:v>Lire les conditions V5 ; aucun objet ou PNJ supposé présent. Refuser ou différer suspend l’objectif au lieu de le déclarer réussi.</x:v>
      </x:c>
      <x:c r="J5588" s="122" t="str">
        <x:v>Justice</x:v>
      </x:c>
      <x:c r="K5588" s="125" t="n">
        <x:v>14</x:v>
      </x:c>
    </x:row>
    <x:row r="5589" ht="74" customHeight="1">
      <x:c r="A5589" s="126" t="str">
        <x:v>D6-C-JUST-05-OUV---01</x:v>
      </x:c>
      <x:c r="B5589" s="127" t="str">
        <x:v>D6-C-JUST-05</x:v>
      </x:c>
      <x:c r="C5589" s="127" t="str">
        <x:v>OUV</x:v>
      </x:c>
      <x:c r="D5589" s="127" t="str">
        <x:v>-</x:v>
      </x:c>
      <x:c r="E5589" s="128" t="n">
        <x:v>1</x:v>
      </x:c>
      <x:c r="F5589" s="127" t="str">
        <x:v>Témoin menacé</x:v>
      </x:c>
      <x:c r="G5589" s="127" t="str">
        <x:v>Je veux quitter cette rue. Je ne promets pas de raconter ce que j’ai vu à chaque personne qui m’arrêtera.</x:v>
      </x:c>
      <x:c r="H5589" s="127" t="str">
        <x:v>Le locuteur désigne l’appui ou l’objet présent ; laisse le déplacement se jouer.</x:v>
      </x:c>
      <x:c r="I5589" s="127" t="str">
        <x:v>Un personnage a peur de rejoindre le cercle. ; locuteur réellement présent ou retour effectué auprès de lui. Les scènes de résultat exigent le résultat observé correspondant.</x:v>
      </x:c>
      <x:c r="J5589" s="127" t="str">
        <x:v>Justice</x:v>
      </x:c>
      <x:c r="K5589" s="130" t="n">
        <x:v>20</x:v>
      </x:c>
    </x:row>
    <x:row r="5590" ht="74" customHeight="1">
      <x:c r="A5590" s="121" t="str">
        <x:v>D6-C-JUST-05-SUCCES---01</x:v>
      </x:c>
      <x:c r="B5590" s="122" t="str">
        <x:v>D6-C-JUST-05</x:v>
      </x:c>
      <x:c r="C5590" s="122" t="str">
        <x:v>SUCCES</x:v>
      </x:c>
      <x:c r="D5590" s="122" t="str">
        <x:v>-</x:v>
      </x:c>
      <x:c r="E5590" s="123" t="n">
        <x:v>1</x:v>
      </x:c>
      <x:c r="F5590" s="122" t="str">
        <x:v>Témoin menacé</x:v>
      </x:c>
      <x:c r="G5590" s="122" t="str">
        <x:v>Je suis arrivée. Laisse-moi du temps avant tes questions.</x:v>
      </x:c>
      <x:c r="H5590" s="122" t="str">
        <x:v>Le locuteur désigne l’appui ou l’objet présent ; laisse le déplacement se jouer.</x:v>
      </x:c>
      <x:c r="I5590" s="122" t="str">
        <x:v>Résultat correspondant effectivement constaté ; remplace ou supprime la ligne si choix de refus/différé/observation. Ne jamais jouer une victoire non acquise.</x:v>
      </x:c>
      <x:c r="J5590" s="122" t="str">
        <x:v>Justice</x:v>
      </x:c>
      <x:c r="K5590" s="125" t="n">
        <x:v>9</x:v>
      </x:c>
    </x:row>
    <x:row r="5591" ht="44" customHeight="1">
      <x:c r="A5591" s="126" t="str">
        <x:v>D6-C-JUST-05-ECHEC---01</x:v>
      </x:c>
      <x:c r="B5591" s="127" t="str">
        <x:v>D6-C-JUST-05</x:v>
      </x:c>
      <x:c r="C5591" s="127" t="str">
        <x:v>ECHEC</x:v>
      </x:c>
      <x:c r="D5591" s="127" t="str">
        <x:v>-</x:v>
      </x:c>
      <x:c r="E5591" s="128" t="n">
        <x:v>1</x:v>
      </x:c>
      <x:c r="F5591" s="127" t="str">
        <x:v>Témoin menacé</x:v>
      </x:c>
      <x:c r="G5591" s="127" t="str">
        <x:v>Le passage n’est pas sûr. Je reste à couvert.</x:v>
      </x:c>
      <x:c r="H5591" s="127" t="str">
        <x:v>Retrait de l’appui dangereux ou suspension du geste ; aucun reset de l’état.</x:v>
      </x:c>
      <x:c r="I5591" s="127" t="str">
        <x:v>Échec ou blocage correspondant effectivement observé ; les dégâts, objets et positions persistent.</x:v>
      </x:c>
      <x:c r="J5591" s="127" t="str">
        <x:v>Justice</x:v>
      </x:c>
      <x:c r="K5591" s="130" t="n">
        <x:v>9</x:v>
      </x:c>
    </x:row>
    <x:row r="5592" ht="44" customHeight="1">
      <x:c r="A5592" s="121" t="str">
        <x:v>D6-C-JUST-05-REPRISE---01</x:v>
      </x:c>
      <x:c r="B5592" s="122" t="str">
        <x:v>D6-C-JUST-05</x:v>
      </x:c>
      <x:c r="C5592" s="122" t="str">
        <x:v>REPRISE</x:v>
      </x:c>
      <x:c r="D5592" s="122" t="str">
        <x:v>-</x:v>
      </x:c>
      <x:c r="E5592" s="123" t="n">
        <x:v>1</x:v>
      </x:c>
      <x:c r="F5592" s="122" t="str">
        <x:v>Témoin menacé</x:v>
      </x:c>
      <x:c r="G5592" s="122" t="str">
        <x:v>Nous avons atteint le premier abri. Reprenons depuis cette porte.</x:v>
      </x:c>
      <x:c r="H5592" s="122" t="str">
        <x:v>Regard sur le dernier repère conservé ; attendre la main du joueur.</x:v>
      </x:c>
      <x:c r="I5592" s="122" t="str">
        <x:v>Réinteraction volontaire après interruption ; état de l’action conservé.</x:v>
      </x:c>
      <x:c r="J5592" s="122" t="str">
        <x:v>Justice</x:v>
      </x:c>
      <x:c r="K5592" s="125" t="n">
        <x:v>10</x:v>
      </x:c>
    </x:row>
    <x:row r="5593" ht="44" customHeight="1">
      <x:c r="A5593" s="126" t="str">
        <x:v>D6-C-JUST-05-CHOIX-A-01</x:v>
      </x:c>
      <x:c r="B5593" s="127" t="str">
        <x:v>D6-C-JUST-05</x:v>
      </x:c>
      <x:c r="C5593" s="127" t="str">
        <x:v>CHOIX</x:v>
      </x:c>
      <x:c r="D5593" s="127" t="str">
        <x:v>A</x:v>
      </x:c>
      <x:c r="E5593" s="128" t="n">
        <x:v>1</x:v>
      </x:c>
      <x:c r="F5593" s="127" t="str">
        <x:v>Joueur</x:v>
      </x:c>
      <x:c r="G5593" s="127" t="str">
        <x:v>Je sécurise la route vers la halte.</x:v>
      </x:c>
      <x:c r="H5593" s="127" t="str">
        <x:v>Regarder la personne ou l’appui concerné ; intention, pas résultat.</x:v>
      </x:c>
      <x:c r="I5593" s="127" t="str">
        <x:v>Accès V5 et interlocuteur disponible ; possibilité réelle de l’approche choisie.</x:v>
      </x:c>
      <x:c r="J5593" s="127" t="str">
        <x:v>Justice</x:v>
      </x:c>
      <x:c r="K5593" s="130" t="n">
        <x:v>7</x:v>
      </x:c>
    </x:row>
    <x:row r="5594" ht="44" customHeight="1">
      <x:c r="A5594" s="121" t="str">
        <x:v>D6-C-JUST-05-REPONSE-A-01</x:v>
      </x:c>
      <x:c r="B5594" s="122" t="str">
        <x:v>D6-C-JUST-05</x:v>
      </x:c>
      <x:c r="C5594" s="122" t="str">
        <x:v>REPONSE</x:v>
      </x:c>
      <x:c r="D5594" s="122" t="str">
        <x:v>A</x:v>
      </x:c>
      <x:c r="E5594" s="123" t="n">
        <x:v>1</x:v>
      </x:c>
      <x:c r="F5594" s="122" t="str">
        <x:v>Témoin menacé</x:v>
      </x:c>
      <x:c r="G5594" s="122" t="str">
        <x:v>Montre-moi le premier abri. Je suivrai quand tu l’auras rejoint.</x:v>
      </x:c>
      <x:c r="H5594" s="122" t="str">
        <x:v>Réponse au choix retenu ; les autres réponses ne sont pas jouées.</x:v>
      </x:c>
      <x:c r="I5594" s="122" t="str">
        <x:v>Accès V5 et interlocuteur disponible ; possibilité réelle de l’approche choisie.</x:v>
      </x:c>
      <x:c r="J5594" s="122" t="str">
        <x:v>Justice</x:v>
      </x:c>
      <x:c r="K5594" s="125" t="n">
        <x:v>10</x:v>
      </x:c>
    </x:row>
    <x:row r="5595" ht="59" customHeight="1">
      <x:c r="A5595" s="126" t="str">
        <x:v>D6-C-JUST-05-CHOIX-B-01</x:v>
      </x:c>
      <x:c r="B5595" s="127" t="str">
        <x:v>D6-C-JUST-05</x:v>
      </x:c>
      <x:c r="C5595" s="127" t="str">
        <x:v>CHOIX</x:v>
      </x:c>
      <x:c r="D5595" s="127" t="str">
        <x:v>B</x:v>
      </x:c>
      <x:c r="E5595" s="128" t="n">
        <x:v>1</x:v>
      </x:c>
      <x:c r="F5595" s="127" t="str">
        <x:v>Joueur</x:v>
      </x:c>
      <x:c r="G5595" s="127" t="str">
        <x:v>Choisis la halte où tu veux aller.</x:v>
      </x:c>
      <x:c r="H5595" s="127" t="str">
        <x:v>Regarder la personne ou l’appui concerné ; intention, pas résultat.</x:v>
      </x:c>
      <x:c r="I5595" s="127" t="str">
        <x:v>Lire les conditions V5 ; aucun objet ou PNJ supposé présent. Refuser ou différer suspend l’objectif au lieu de le déclarer réussi.</x:v>
      </x:c>
      <x:c r="J5595" s="127" t="str">
        <x:v>Justice</x:v>
      </x:c>
      <x:c r="K5595" s="130" t="n">
        <x:v>7</x:v>
      </x:c>
    </x:row>
    <x:row r="5596" ht="59" customHeight="1">
      <x:c r="A5596" s="121" t="str">
        <x:v>D6-C-JUST-05-REPONSE-B-01</x:v>
      </x:c>
      <x:c r="B5596" s="122" t="str">
        <x:v>D6-C-JUST-05</x:v>
      </x:c>
      <x:c r="C5596" s="122" t="str">
        <x:v>REPONSE</x:v>
      </x:c>
      <x:c r="D5596" s="122" t="str">
        <x:v>B</x:v>
      </x:c>
      <x:c r="E5596" s="123" t="n">
        <x:v>1</x:v>
      </x:c>
      <x:c r="F5596" s="122" t="str">
        <x:v>Témoin menacé</x:v>
      </x:c>
      <x:c r="G5596" s="122" t="str">
        <x:v>Celle du bord de l’eau. J’y connais quelqu’un.</x:v>
      </x:c>
      <x:c r="H5596" s="122" t="str">
        <x:v>Réponse au choix retenu ; les autres réponses ne sont pas jouées.</x:v>
      </x:c>
      <x:c r="I5596" s="122" t="str">
        <x:v>Lire les conditions V5 ; aucun objet ou PNJ supposé présent. Refuser ou différer suspend l’objectif au lieu de le déclarer réussi.</x:v>
      </x:c>
      <x:c r="J5596" s="122" t="str">
        <x:v>Justice</x:v>
      </x:c>
      <x:c r="K5596" s="125" t="n">
        <x:v>8</x:v>
      </x:c>
    </x:row>
    <x:row r="5597" ht="74" customHeight="1">
      <x:c r="A5597" s="126" t="str">
        <x:v>D6-C-JUST-06-OUV---01</x:v>
      </x:c>
      <x:c r="B5597" s="127" t="str">
        <x:v>D6-C-JUST-06</x:v>
      </x:c>
      <x:c r="C5597" s="127" t="str">
        <x:v>OUV</x:v>
      </x:c>
      <x:c r="D5597" s="127" t="str">
        <x:v>-</x:v>
      </x:c>
      <x:c r="E5597" s="128" t="n">
        <x:v>1</x:v>
      </x:c>
      <x:c r="F5597" s="127" t="str">
        <x:v>Responsable de l’audience</x:v>
      </x:c>
      <x:c r="G5597" s="127" t="str">
        <x:v>Posez les objets là où chacun peut les examiner. Nous commencerons par ce que vous contestez.</x:v>
      </x:c>
      <x:c r="H5597" s="127" t="str">
        <x:v>Le locuteur désigne l’appui ou l’objet présent ; laisse le déplacement se jouer.</x:v>
      </x:c>
      <x:c r="I5597" s="127" t="str">
        <x:v>Les parties acceptent une confrontation locale. ; locuteur réellement présent ou retour effectué auprès de lui. Les scènes de résultat exigent le résultat observé correspondant.</x:v>
      </x:c>
      <x:c r="J5597" s="127" t="str">
        <x:v>Justice</x:v>
      </x:c>
      <x:c r="K5597" s="130" t="n">
        <x:v>16</x:v>
      </x:c>
    </x:row>
    <x:row r="5598" ht="74" customHeight="1">
      <x:c r="A5598" s="121" t="str">
        <x:v>D6-C-JUST-06-SUCCES---01</x:v>
      </x:c>
      <x:c r="B5598" s="122" t="str">
        <x:v>D6-C-JUST-06</x:v>
      </x:c>
      <x:c r="C5598" s="122" t="str">
        <x:v>SUCCES</x:v>
      </x:c>
      <x:c r="D5598" s="122" t="str">
        <x:v>-</x:v>
      </x:c>
      <x:c r="E5598" s="123" t="n">
        <x:v>1</x:v>
      </x:c>
      <x:c r="F5598" s="122" t="str">
        <x:v>Responsable de l’audience</x:v>
      </x:c>
      <x:c r="G5598" s="122" t="str">
        <x:v>Les éléments examinés sont nommés. La décision devra s’y tenir.</x:v>
      </x:c>
      <x:c r="H5598" s="122" t="str">
        <x:v>Le locuteur désigne l’appui ou l’objet présent ; laisse le déplacement se jouer.</x:v>
      </x:c>
      <x:c r="I5598" s="122" t="str">
        <x:v>Résultat correspondant effectivement constaté ; remplace ou supprime la ligne si choix de refus/différé/observation. Ne jamais jouer une victoire non acquise.</x:v>
      </x:c>
      <x:c r="J5598" s="122" t="str">
        <x:v>Justice</x:v>
      </x:c>
      <x:c r="K5598" s="125" t="n">
        <x:v>10</x:v>
      </x:c>
    </x:row>
    <x:row r="5599" ht="44" customHeight="1">
      <x:c r="A5599" s="126" t="str">
        <x:v>D6-C-JUST-06-ECHEC---01</x:v>
      </x:c>
      <x:c r="B5599" s="127" t="str">
        <x:v>D6-C-JUST-06</x:v>
      </x:c>
      <x:c r="C5599" s="127" t="str">
        <x:v>ECHEC</x:v>
      </x:c>
      <x:c r="D5599" s="127" t="str">
        <x:v>-</x:v>
      </x:c>
      <x:c r="E5599" s="128" t="n">
        <x:v>1</x:v>
      </x:c>
      <x:c r="F5599" s="127" t="str">
        <x:v>Responsable de l’audience</x:v>
      </x:c>
      <x:c r="G5599" s="127" t="str">
        <x:v>Cet objet n’est pas celui annoncé. L’audience attend son identification.</x:v>
      </x:c>
      <x:c r="H5599" s="127" t="str">
        <x:v>Retrait de l’appui dangereux ou suspension du geste ; aucun reset de l’état.</x:v>
      </x:c>
      <x:c r="I5599" s="127" t="str">
        <x:v>Échec ou blocage correspondant effectivement observé ; les dégâts, objets et positions persistent.</x:v>
      </x:c>
      <x:c r="J5599" s="127" t="str">
        <x:v>Justice</x:v>
      </x:c>
      <x:c r="K5599" s="130" t="n">
        <x:v>10</x:v>
      </x:c>
    </x:row>
    <x:row r="5600" ht="44" customHeight="1">
      <x:c r="A5600" s="121" t="str">
        <x:v>D6-C-JUST-06-REPRISE---01</x:v>
      </x:c>
      <x:c r="B5600" s="122" t="str">
        <x:v>D6-C-JUST-06</x:v>
      </x:c>
      <x:c r="C5600" s="122" t="str">
        <x:v>REPRISE</x:v>
      </x:c>
      <x:c r="D5600" s="122" t="str">
        <x:v>-</x:v>
      </x:c>
      <x:c r="E5600" s="123" t="n">
        <x:v>1</x:v>
      </x:c>
      <x:c r="F5600" s="122" t="str">
        <x:v>Responsable de l’audience</x:v>
      </x:c>
      <x:c r="G5600" s="122" t="str">
        <x:v>La première trace a été examinée. Reprenons au point encore contesté.</x:v>
      </x:c>
      <x:c r="H5600" s="122" t="str">
        <x:v>Regard sur le dernier repère conservé ; attendre la main du joueur.</x:v>
      </x:c>
      <x:c r="I5600" s="122" t="str">
        <x:v>Réinteraction volontaire après interruption ; état de l’action conservé.</x:v>
      </x:c>
      <x:c r="J5600" s="122" t="str">
        <x:v>Justice</x:v>
      </x:c>
      <x:c r="K5600" s="125" t="n">
        <x:v>11</x:v>
      </x:c>
    </x:row>
    <x:row r="5601" ht="44" customHeight="1">
      <x:c r="A5601" s="126" t="str">
        <x:v>D6-C-JUST-06-CHOIX-A-01</x:v>
      </x:c>
      <x:c r="B5601" s="127" t="str">
        <x:v>D6-C-JUST-06</x:v>
      </x:c>
      <x:c r="C5601" s="127" t="str">
        <x:v>CHOIX</x:v>
      </x:c>
      <x:c r="D5601" s="127" t="str">
        <x:v>A</x:v>
      </x:c>
      <x:c r="E5601" s="128" t="n">
        <x:v>1</x:v>
      </x:c>
      <x:c r="F5601" s="127" t="str">
        <x:v>Joueur</x:v>
      </x:c>
      <x:c r="G5601" s="127" t="str">
        <x:v>Je présente la trace matérielle.</x:v>
      </x:c>
      <x:c r="H5601" s="127" t="str">
        <x:v>Regarder la personne ou l’appui concerné ; intention, pas résultat.</x:v>
      </x:c>
      <x:c r="I5601" s="127" t="str">
        <x:v>Accès V5 et interlocuteur disponible ; possibilité réelle de l’approche choisie.</x:v>
      </x:c>
      <x:c r="J5601" s="127" t="str">
        <x:v>Justice</x:v>
      </x:c>
      <x:c r="K5601" s="130" t="n">
        <x:v>5</x:v>
      </x:c>
    </x:row>
    <x:row r="5602" ht="44" customHeight="1">
      <x:c r="A5602" s="121" t="str">
        <x:v>D6-C-JUST-06-REPONSE-A-01</x:v>
      </x:c>
      <x:c r="B5602" s="122" t="str">
        <x:v>D6-C-JUST-06</x:v>
      </x:c>
      <x:c r="C5602" s="122" t="str">
        <x:v>REPONSE</x:v>
      </x:c>
      <x:c r="D5602" s="122" t="str">
        <x:v>A</x:v>
      </x:c>
      <x:c r="E5602" s="123" t="n">
        <x:v>1</x:v>
      </x:c>
      <x:c r="F5602" s="122" t="str">
        <x:v>Responsable de l’audience</x:v>
      </x:c>
      <x:c r="G5602" s="122" t="str">
        <x:v>Montre son trajet jusqu’ici, puis laisse l’autre personne l’examiner.</x:v>
      </x:c>
      <x:c r="H5602" s="122" t="str">
        <x:v>Réponse au choix retenu ; les autres réponses ne sont pas jouées.</x:v>
      </x:c>
      <x:c r="I5602" s="122" t="str">
        <x:v>Accès V5 et interlocuteur disponible ; possibilité réelle de l’approche choisie.</x:v>
      </x:c>
      <x:c r="J5602" s="122" t="str">
        <x:v>Justice</x:v>
      </x:c>
      <x:c r="K5602" s="125" t="n">
        <x:v>9</x:v>
      </x:c>
    </x:row>
    <x:row r="5603" ht="59" customHeight="1">
      <x:c r="A5603" s="126" t="str">
        <x:v>D6-C-JUST-06-CHOIX-B-01</x:v>
      </x:c>
      <x:c r="B5603" s="127" t="str">
        <x:v>D6-C-JUST-06</x:v>
      </x:c>
      <x:c r="C5603" s="127" t="str">
        <x:v>CHOIX</x:v>
      </x:c>
      <x:c r="D5603" s="127" t="str">
        <x:v>B</x:v>
      </x:c>
      <x:c r="E5603" s="128" t="n">
        <x:v>1</x:v>
      </x:c>
      <x:c r="F5603" s="127" t="str">
        <x:v>Joueur</x:v>
      </x:c>
      <x:c r="G5603" s="127" t="str">
        <x:v>Je demande d’entendre l’autre récit.</x:v>
      </x:c>
      <x:c r="H5603" s="127" t="str">
        <x:v>Regarder la personne ou l’appui concerné ; intention, pas résultat.</x:v>
      </x:c>
      <x:c r="I5603" s="127" t="str">
        <x:v>Lire les conditions V5 ; aucun objet ou PNJ supposé présent. Refuser ou différer suspend l’objectif au lieu de le déclarer réussi.</x:v>
      </x:c>
      <x:c r="J5603" s="127" t="str">
        <x:v>Justice</x:v>
      </x:c>
      <x:c r="K5603" s="130" t="n">
        <x:v>5</x:v>
      </x:c>
    </x:row>
    <x:row r="5604" ht="59" customHeight="1">
      <x:c r="A5604" s="121" t="str">
        <x:v>D6-C-JUST-06-REPONSE-B-01</x:v>
      </x:c>
      <x:c r="B5604" s="122" t="str">
        <x:v>D6-C-JUST-06</x:v>
      </x:c>
      <x:c r="C5604" s="122" t="str">
        <x:v>REPONSE</x:v>
      </x:c>
      <x:c r="D5604" s="122" t="str">
        <x:v>B</x:v>
      </x:c>
      <x:c r="E5604" s="123" t="n">
        <x:v>1</x:v>
      </x:c>
      <x:c r="F5604" s="122" t="str">
        <x:v>Responsable de l’audience</x:v>
      </x:c>
      <x:c r="G5604" s="122" t="str">
        <x:v>Qu’il indique ce qu’il a observé lui-même.</x:v>
      </x:c>
      <x:c r="H5604" s="122" t="str">
        <x:v>Réponse au choix retenu ; les autres réponses ne sont pas jouées.</x:v>
      </x:c>
      <x:c r="I5604" s="122" t="str">
        <x:v>Lire les conditions V5 ; aucun objet ou PNJ supposé présent. Refuser ou différer suspend l’objectif au lieu de le déclarer réussi.</x:v>
      </x:c>
      <x:c r="J5604" s="122" t="str">
        <x:v>Justice</x:v>
      </x:c>
      <x:c r="K5604" s="125" t="n">
        <x:v>7</x:v>
      </x:c>
    </x:row>
    <x:row r="5605" ht="74" customHeight="1">
      <x:c r="A5605" s="126" t="str">
        <x:v>D6-C-JUST-07-OUV---01</x:v>
      </x:c>
      <x:c r="B5605" s="127" t="str">
        <x:v>D6-C-JUST-07</x:v>
      </x:c>
      <x:c r="C5605" s="127" t="str">
        <x:v>OUV</x:v>
      </x:c>
      <x:c r="D5605" s="127" t="str">
        <x:v>-</x:v>
      </x:c>
      <x:c r="E5605" s="128" t="n">
        <x:v>1</x:v>
      </x:c>
      <x:c r="F5605" s="127" t="str">
        <x:v>Enforcer chargé du mandat</x:v>
      </x:c>
      <x:c r="G5605" s="127" t="str">
        <x:v>Mon intervention concerne cette cible, sur ce passage. Les autres querelles ne sont pas dans ce mandat.</x:v>
      </x:c>
      <x:c r="H5605" s="127" t="str">
        <x:v>Le locuteur désigne l’appui ou l’objet présent ; laisse le déplacement se jouer.</x:v>
      </x:c>
      <x:c r="I5605" s="127" t="str">
        <x:v>Une intervention est proposée. ; locuteur réellement présent ou retour effectué auprès de lui. Les scènes de résultat exigent le résultat observé correspondant.</x:v>
      </x:c>
      <x:c r="J5605" s="127" t="str">
        <x:v>Justice</x:v>
      </x:c>
      <x:c r="K5605" s="130" t="n">
        <x:v>17</x:v>
      </x:c>
    </x:row>
    <x:row r="5606" ht="74" customHeight="1">
      <x:c r="A5606" s="121" t="str">
        <x:v>D6-C-JUST-07-SUCCES---01</x:v>
      </x:c>
      <x:c r="B5606" s="122" t="str">
        <x:v>D6-C-JUST-07</x:v>
      </x:c>
      <x:c r="C5606" s="122" t="str">
        <x:v>SUCCES</x:v>
      </x:c>
      <x:c r="D5606" s="122" t="str">
        <x:v>-</x:v>
      </x:c>
      <x:c r="E5606" s="123" t="n">
        <x:v>1</x:v>
      </x:c>
      <x:c r="F5606" s="122" t="str">
        <x:v>Enforcer chargé du mandat</x:v>
      </x:c>
      <x:c r="G5606" s="122" t="str">
        <x:v>Le périmètre est vérifié au poste. L’opération peut être préparée.</x:v>
      </x:c>
      <x:c r="H5606" s="122" t="str">
        <x:v>Le locuteur désigne l’appui ou l’objet présent ; laisse le déplacement se jouer.</x:v>
      </x:c>
      <x:c r="I5606" s="122" t="str">
        <x:v>Résultat correspondant effectivement constaté ; remplace ou supprime la ligne si choix de refus/différé/observation. Ne jamais jouer une victoire non acquise.</x:v>
      </x:c>
      <x:c r="J5606" s="122" t="str">
        <x:v>Justice</x:v>
      </x:c>
      <x:c r="K5606" s="125" t="n">
        <x:v>10</x:v>
      </x:c>
    </x:row>
    <x:row r="5607" ht="44" customHeight="1">
      <x:c r="A5607" s="126" t="str">
        <x:v>D6-C-JUST-07-ECHEC---01</x:v>
      </x:c>
      <x:c r="B5607" s="127" t="str">
        <x:v>D6-C-JUST-07</x:v>
      </x:c>
      <x:c r="C5607" s="127" t="str">
        <x:v>ECHEC</x:v>
      </x:c>
      <x:c r="D5607" s="127" t="str">
        <x:v>-</x:v>
      </x:c>
      <x:c r="E5607" s="128" t="n">
        <x:v>1</x:v>
      </x:c>
      <x:c r="F5607" s="127" t="str">
        <x:v>Enforcer chargé du mandat</x:v>
      </x:c>
      <x:c r="G5607" s="127" t="str">
        <x:v>L’identité ne correspond pas au relevé. Nous n’engageons pas la poursuite.</x:v>
      </x:c>
      <x:c r="H5607" s="127" t="str">
        <x:v>Retrait de l’appui dangereux ou suspension du geste ; aucun reset de l’état.</x:v>
      </x:c>
      <x:c r="I5607" s="127" t="str">
        <x:v>Échec ou blocage correspondant effectivement observé ; les dégâts, objets et positions persistent.</x:v>
      </x:c>
      <x:c r="J5607" s="127" t="str">
        <x:v>Justice</x:v>
      </x:c>
      <x:c r="K5607" s="130" t="n">
        <x:v>11</x:v>
      </x:c>
    </x:row>
    <x:row r="5608" ht="44" customHeight="1">
      <x:c r="A5608" s="121" t="str">
        <x:v>D6-C-JUST-07-REPRISE---01</x:v>
      </x:c>
      <x:c r="B5608" s="122" t="str">
        <x:v>D6-C-JUST-07</x:v>
      </x:c>
      <x:c r="C5608" s="122" t="str">
        <x:v>REPRISE</x:v>
      </x:c>
      <x:c r="D5608" s="122" t="str">
        <x:v>-</x:v>
      </x:c>
      <x:c r="E5608" s="123" t="n">
        <x:v>1</x:v>
      </x:c>
      <x:c r="F5608" s="122" t="str">
        <x:v>Enforcer chargé du mandat</x:v>
      </x:c>
      <x:c r="G5608" s="122" t="str">
        <x:v>Le lieu est reconnu. Il reste à vérifier la personne visée.</x:v>
      </x:c>
      <x:c r="H5608" s="122" t="str">
        <x:v>Regard sur le dernier repère conservé ; attendre la main du joueur.</x:v>
      </x:c>
      <x:c r="I5608" s="122" t="str">
        <x:v>Réinteraction volontaire après interruption ; état de l’action conservé.</x:v>
      </x:c>
      <x:c r="J5608" s="122" t="str">
        <x:v>Justice</x:v>
      </x:c>
      <x:c r="K5608" s="125" t="n">
        <x:v>11</x:v>
      </x:c>
    </x:row>
    <x:row r="5609" ht="44" customHeight="1">
      <x:c r="A5609" s="126" t="str">
        <x:v>D6-C-JUST-07-CHOIX-A-01</x:v>
      </x:c>
      <x:c r="B5609" s="127" t="str">
        <x:v>D6-C-JUST-07</x:v>
      </x:c>
      <x:c r="C5609" s="127" t="str">
        <x:v>CHOIX</x:v>
      </x:c>
      <x:c r="D5609" s="127" t="str">
        <x:v>A</x:v>
      </x:c>
      <x:c r="E5609" s="128" t="n">
        <x:v>1</x:v>
      </x:c>
      <x:c r="F5609" s="127" t="str">
        <x:v>Joueur</x:v>
      </x:c>
      <x:c r="G5609" s="127" t="str">
        <x:v>Je prends la tâche dans ces limites.</x:v>
      </x:c>
      <x:c r="H5609" s="127" t="str">
        <x:v>Regarder la personne ou l’appui concerné ; intention, pas résultat.</x:v>
      </x:c>
      <x:c r="I5609" s="127" t="str">
        <x:v>Accès V5 et interlocuteur disponible ; possibilité réelle de l’approche choisie.</x:v>
      </x:c>
      <x:c r="J5609" s="127" t="str">
        <x:v>Justice</x:v>
      </x:c>
      <x:c r="K5609" s="130" t="n">
        <x:v>7</x:v>
      </x:c>
    </x:row>
    <x:row r="5610" ht="44" customHeight="1">
      <x:c r="A5610" s="121" t="str">
        <x:v>D6-C-JUST-07-REPONSE-A-01</x:v>
      </x:c>
      <x:c r="B5610" s="122" t="str">
        <x:v>D6-C-JUST-07</x:v>
      </x:c>
      <x:c r="C5610" s="122" t="str">
        <x:v>REPONSE</x:v>
      </x:c>
      <x:c r="D5610" s="122" t="str">
        <x:v>A</x:v>
      </x:c>
      <x:c r="E5610" s="123" t="n">
        <x:v>1</x:v>
      </x:c>
      <x:c r="F5610" s="122" t="str">
        <x:v>Enforcer chargé du mandat</x:v>
      </x:c>
      <x:c r="G5610" s="122" t="str">
        <x:v>Parcours la carte avec moi avant d’aller au poste.</x:v>
      </x:c>
      <x:c r="H5610" s="122" t="str">
        <x:v>Réponse au choix retenu ; les autres réponses ne sont pas jouées.</x:v>
      </x:c>
      <x:c r="I5610" s="122" t="str">
        <x:v>Accès V5 et interlocuteur disponible ; possibilité réelle de l’approche choisie.</x:v>
      </x:c>
      <x:c r="J5610" s="122" t="str">
        <x:v>Justice</x:v>
      </x:c>
      <x:c r="K5610" s="125" t="n">
        <x:v>9</x:v>
      </x:c>
    </x:row>
    <x:row r="5611" ht="59" customHeight="1">
      <x:c r="A5611" s="126" t="str">
        <x:v>D6-C-JUST-07-CHOIX-B-01</x:v>
      </x:c>
      <x:c r="B5611" s="127" t="str">
        <x:v>D6-C-JUST-07</x:v>
      </x:c>
      <x:c r="C5611" s="127" t="str">
        <x:v>CHOIX</x:v>
      </x:c>
      <x:c r="D5611" s="127" t="str">
        <x:v>B</x:v>
      </x:c>
      <x:c r="E5611" s="128" t="n">
        <x:v>1</x:v>
      </x:c>
      <x:c r="F5611" s="127" t="str">
        <x:v>Joueur</x:v>
      </x:c>
      <x:c r="G5611" s="127" t="str">
        <x:v>Je refuse cette intervention.</x:v>
      </x:c>
      <x:c r="H5611" s="127" t="str">
        <x:v>Regarder la personne ou l’appui concerné ; intention, pas résultat.</x:v>
      </x:c>
      <x:c r="I5611" s="127" t="str">
        <x:v>Lire les conditions V5 ; aucun objet ou PNJ supposé présent. Refuser ou différer suspend l’objectif au lieu de le déclarer réussi.</x:v>
      </x:c>
      <x:c r="J5611" s="127" t="str">
        <x:v>Justice</x:v>
      </x:c>
      <x:c r="K5611" s="130" t="n">
        <x:v>4</x:v>
      </x:c>
    </x:row>
    <x:row r="5612" ht="59" customHeight="1">
      <x:c r="A5612" s="121" t="str">
        <x:v>D6-C-JUST-07-REPONSE-B-01</x:v>
      </x:c>
      <x:c r="B5612" s="122" t="str">
        <x:v>D6-C-JUST-07</x:v>
      </x:c>
      <x:c r="C5612" s="122" t="str">
        <x:v>REPONSE</x:v>
      </x:c>
      <x:c r="D5612" s="122" t="str">
        <x:v>B</x:v>
      </x:c>
      <x:c r="E5612" s="123" t="n">
        <x:v>1</x:v>
      </x:c>
      <x:c r="F5612" s="122" t="str">
        <x:v>Enforcer chargé du mandat</x:v>
      </x:c>
      <x:c r="G5612" s="122" t="str">
        <x:v>Le refus est entendu. Je chercherai une autre personne disponible.</x:v>
      </x:c>
      <x:c r="H5612" s="122" t="str">
        <x:v>Réponse au choix retenu ; les autres réponses ne sont pas jouées.</x:v>
      </x:c>
      <x:c r="I5612" s="122" t="str">
        <x:v>Lire les conditions V5 ; aucun objet ou PNJ supposé présent. Refuser ou différer suspend l’objectif au lieu de le déclarer réussi.</x:v>
      </x:c>
      <x:c r="J5612" s="122" t="str">
        <x:v>Justice</x:v>
      </x:c>
      <x:c r="K5612" s="125" t="n">
        <x:v>10</x:v>
      </x:c>
    </x:row>
    <x:row r="5613" ht="74" customHeight="1">
      <x:c r="A5613" s="126" t="str">
        <x:v>D6-C-JUST-08-OUV---01</x:v>
      </x:c>
      <x:c r="B5613" s="127" t="str">
        <x:v>D6-C-JUST-08</x:v>
      </x:c>
      <x:c r="C5613" s="127" t="str">
        <x:v>OUV</x:v>
      </x:c>
      <x:c r="D5613" s="127" t="str">
        <x:v>-</x:v>
      </x:c>
      <x:c r="E5613" s="128" t="n">
        <x:v>1</x:v>
      </x:c>
      <x:c r="F5613" s="127" t="str">
        <x:v>Enforcer du passage</x:v>
      </x:c>
      <x:c r="G5613" s="127" t="str">
        <x:v>La cible vient par cette route. Nous annoncerons l’arrêt depuis le couvert prévu.</x:v>
      </x:c>
      <x:c r="H5613" s="127" t="str">
        <x:v>Le locuteur désigne l’appui ou l’objet présent ; laisse le déplacement se jouer.</x:v>
      </x:c>
      <x:c r="I5613" s="127" t="str">
        <x:v>Une cible identifiée doit être arrêtée dans ce mandat. ; locuteur réellement présent ou retour effectué auprès de lui. Les scènes de résultat exigent le résultat observé correspondant.</x:v>
      </x:c>
      <x:c r="J5613" s="127" t="str">
        <x:v>Justice</x:v>
      </x:c>
      <x:c r="K5613" s="130" t="n">
        <x:v>13</x:v>
      </x:c>
    </x:row>
    <x:row r="5614" ht="74" customHeight="1">
      <x:c r="A5614" s="121" t="str">
        <x:v>D6-C-JUST-08-SUCCES---01</x:v>
      </x:c>
      <x:c r="B5614" s="122" t="str">
        <x:v>D6-C-JUST-08</x:v>
      </x:c>
      <x:c r="C5614" s="122" t="str">
        <x:v>SUCCES</x:v>
      </x:c>
      <x:c r="D5614" s="122" t="str">
        <x:v>-</x:v>
      </x:c>
      <x:c r="E5614" s="123" t="n">
        <x:v>1</x:v>
      </x:c>
      <x:c r="F5614" s="122" t="str">
        <x:v>Enforcer du passage</x:v>
      </x:c>
      <x:c r="G5614" s="122" t="str">
        <x:v>L’intervention a son résultat constaté. Nous pouvons le rapporter tel qu’il est.</x:v>
      </x:c>
      <x:c r="H5614" s="122" t="str">
        <x:v>Le locuteur désigne l’appui ou l’objet présent ; laisse le déplacement se jouer.</x:v>
      </x:c>
      <x:c r="I5614" s="122" t="str">
        <x:v>Résultat correspondant effectivement constaté ; remplace ou supprime la ligne si choix de refus/différé/observation. Ne jamais jouer une victoire non acquise.</x:v>
      </x:c>
      <x:c r="J5614" s="122" t="str">
        <x:v>Justice</x:v>
      </x:c>
      <x:c r="K5614" s="125" t="n">
        <x:v>12</x:v>
      </x:c>
    </x:row>
    <x:row r="5615" ht="44" customHeight="1">
      <x:c r="A5615" s="126" t="str">
        <x:v>D6-C-JUST-08-ECHEC---01</x:v>
      </x:c>
      <x:c r="B5615" s="127" t="str">
        <x:v>D6-C-JUST-08</x:v>
      </x:c>
      <x:c r="C5615" s="127" t="str">
        <x:v>ECHEC</x:v>
      </x:c>
      <x:c r="D5615" s="127" t="str">
        <x:v>-</x:v>
      </x:c>
      <x:c r="E5615" s="128" t="n">
        <x:v>1</x:v>
      </x:c>
      <x:c r="F5615" s="127" t="str">
        <x:v>Enforcer du passage</x:v>
      </x:c>
      <x:c r="G5615" s="127" t="str">
        <x:v>Elle a quitté notre angle. Aucun prisonnier ne nous attend au poste.</x:v>
      </x:c>
      <x:c r="H5615" s="127" t="str">
        <x:v>Retrait de l’appui dangereux ou suspension du geste ; aucun reset de l’état.</x:v>
      </x:c>
      <x:c r="I5615" s="127" t="str">
        <x:v>Échec ou blocage correspondant effectivement observé ; les dégâts, objets et positions persistent.</x:v>
      </x:c>
      <x:c r="J5615" s="127" t="str">
        <x:v>Justice</x:v>
      </x:c>
      <x:c r="K5615" s="130" t="n">
        <x:v>12</x:v>
      </x:c>
    </x:row>
    <x:row r="5616" ht="44" customHeight="1">
      <x:c r="A5616" s="121" t="str">
        <x:v>D6-C-JUST-08-REPRISE---01</x:v>
      </x:c>
      <x:c r="B5616" s="122" t="str">
        <x:v>D6-C-JUST-08</x:v>
      </x:c>
      <x:c r="C5616" s="122" t="str">
        <x:v>REPRISE</x:v>
      </x:c>
      <x:c r="D5616" s="122" t="str">
        <x:v>-</x:v>
      </x:c>
      <x:c r="E5616" s="123" t="n">
        <x:v>1</x:v>
      </x:c>
      <x:c r="F5616" s="122" t="str">
        <x:v>Enforcer du passage</x:v>
      </x:c>
      <x:c r="G5616" s="122" t="str">
        <x:v>La dernière trace mène au passage bas. Reprenons là.</x:v>
      </x:c>
      <x:c r="H5616" s="122" t="str">
        <x:v>Regard sur le dernier repère conservé ; attendre la main du joueur.</x:v>
      </x:c>
      <x:c r="I5616" s="122" t="str">
        <x:v>Réinteraction volontaire après interruption ; état de l’action conservé.</x:v>
      </x:c>
      <x:c r="J5616" s="122" t="str">
        <x:v>Justice</x:v>
      </x:c>
      <x:c r="K5616" s="125" t="n">
        <x:v>9</x:v>
      </x:c>
    </x:row>
    <x:row r="5617" ht="44" customHeight="1">
      <x:c r="A5617" s="126" t="str">
        <x:v>D6-C-JUST-08-CHOIX-A-01</x:v>
      </x:c>
      <x:c r="B5617" s="127" t="str">
        <x:v>D6-C-JUST-08</x:v>
      </x:c>
      <x:c r="C5617" s="127" t="str">
        <x:v>CHOIX</x:v>
      </x:c>
      <x:c r="D5617" s="127" t="str">
        <x:v>A</x:v>
      </x:c>
      <x:c r="E5617" s="128" t="n">
        <x:v>1</x:v>
      </x:c>
      <x:c r="F5617" s="127" t="str">
        <x:v>Joueur</x:v>
      </x:c>
      <x:c r="G5617" s="127" t="str">
        <x:v>J’annonce l’arrêt au passage.</x:v>
      </x:c>
      <x:c r="H5617" s="127" t="str">
        <x:v>Regarder la personne ou l’appui concerné ; intention, pas résultat.</x:v>
      </x:c>
      <x:c r="I5617" s="127" t="str">
        <x:v>Accès V5 et interlocuteur disponible ; possibilité réelle de l’approche choisie.</x:v>
      </x:c>
      <x:c r="J5617" s="127" t="str">
        <x:v>Justice</x:v>
      </x:c>
      <x:c r="K5617" s="130" t="n">
        <x:v>4</x:v>
      </x:c>
    </x:row>
    <x:row r="5618" ht="44" customHeight="1">
      <x:c r="A5618" s="121" t="str">
        <x:v>D6-C-JUST-08-REPONSE-A-01</x:v>
      </x:c>
      <x:c r="B5618" s="122" t="str">
        <x:v>D6-C-JUST-08</x:v>
      </x:c>
      <x:c r="C5618" s="122" t="str">
        <x:v>REPONSE</x:v>
      </x:c>
      <x:c r="D5618" s="122" t="str">
        <x:v>A</x:v>
      </x:c>
      <x:c r="E5618" s="123" t="n">
        <x:v>1</x:v>
      </x:c>
      <x:c r="F5618" s="122" t="str">
        <x:v>Enforcer du passage</x:v>
      </x:c>
      <x:c r="G5618" s="122" t="str">
        <x:v>Attends qu’elle puisse voir le signe. Je garde l’issue latérale.</x:v>
      </x:c>
      <x:c r="H5618" s="122" t="str">
        <x:v>Réponse au choix retenu ; les autres réponses ne sont pas jouées.</x:v>
      </x:c>
      <x:c r="I5618" s="122" t="str">
        <x:v>Accès V5 et interlocuteur disponible ; possibilité réelle de l’approche choisie.</x:v>
      </x:c>
      <x:c r="J5618" s="122" t="str">
        <x:v>Justice</x:v>
      </x:c>
      <x:c r="K5618" s="125" t="n">
        <x:v>10</x:v>
      </x:c>
    </x:row>
    <x:row r="5619" ht="59" customHeight="1">
      <x:c r="A5619" s="126" t="str">
        <x:v>D6-C-JUST-08-CHOIX-B-01</x:v>
      </x:c>
      <x:c r="B5619" s="127" t="str">
        <x:v>D6-C-JUST-08</x:v>
      </x:c>
      <x:c r="C5619" s="127" t="str">
        <x:v>CHOIX</x:v>
      </x:c>
      <x:c r="D5619" s="127" t="str">
        <x:v>B</x:v>
      </x:c>
      <x:c r="E5619" s="128" t="n">
        <x:v>1</x:v>
      </x:c>
      <x:c r="F5619" s="127" t="str">
        <x:v>Joueur</x:v>
      </x:c>
      <x:c r="G5619" s="127" t="str">
        <x:v>Je continue à suivre pour obtenir un meilleur terrain.</x:v>
      </x:c>
      <x:c r="H5619" s="127" t="str">
        <x:v>Regarder la personne ou l’appui concerné ; intention, pas résultat.</x:v>
      </x:c>
      <x:c r="I5619" s="127" t="str">
        <x:v>Lire les conditions V5 ; aucun objet ou PNJ supposé présent. Refuser ou différer suspend l’objectif au lieu de le déclarer réussi.</x:v>
      </x:c>
      <x:c r="J5619" s="127" t="str">
        <x:v>Justice</x:v>
      </x:c>
      <x:c r="K5619" s="130" t="n">
        <x:v>9</x:v>
      </x:c>
    </x:row>
    <x:row r="5620" ht="59" customHeight="1">
      <x:c r="A5620" s="121" t="str">
        <x:v>D6-C-JUST-08-REPONSE-B-01</x:v>
      </x:c>
      <x:c r="B5620" s="122" t="str">
        <x:v>D6-C-JUST-08</x:v>
      </x:c>
      <x:c r="C5620" s="122" t="str">
        <x:v>REPONSE</x:v>
      </x:c>
      <x:c r="D5620" s="122" t="str">
        <x:v>B</x:v>
      </x:c>
      <x:c r="E5620" s="123" t="n">
        <x:v>1</x:v>
      </x:c>
      <x:c r="F5620" s="122" t="str">
        <x:v>Enforcer du passage</x:v>
      </x:c>
      <x:c r="G5620" s="122" t="str">
        <x:v>Garde ses dernières traces ; ne prétends pas qu’elle est déjà prise.</x:v>
      </x:c>
      <x:c r="H5620" s="122" t="str">
        <x:v>Réponse au choix retenu ; les autres réponses ne sont pas jouées.</x:v>
      </x:c>
      <x:c r="I5620" s="122" t="str">
        <x:v>Lire les conditions V5 ; aucun objet ou PNJ supposé présent. Refuser ou différer suspend l’objectif au lieu de le déclarer réussi.</x:v>
      </x:c>
      <x:c r="J5620" s="122" t="str">
        <x:v>Justice</x:v>
      </x:c>
      <x:c r="K5620" s="125" t="n">
        <x:v>12</x:v>
      </x:c>
    </x:row>
    <x:row r="5621" ht="74" customHeight="1">
      <x:c r="A5621" s="126" t="str">
        <x:v>D6-C-JUST-09-OUV---01</x:v>
      </x:c>
      <x:c r="B5621" s="127" t="str">
        <x:v>D6-C-JUST-09</x:v>
      </x:c>
      <x:c r="C5621" s="127" t="str">
        <x:v>OUV</x:v>
      </x:c>
      <x:c r="D5621" s="127" t="str">
        <x:v>-</x:v>
      </x:c>
      <x:c r="E5621" s="128" t="n">
        <x:v>1</x:v>
      </x:c>
      <x:c r="F5621" s="127" t="str">
        <x:v>Adversaire qui se rend</x:v>
      </x:c>
      <x:c r="G5621" s="127" t="str">
        <x:v>Mon arme est posée. Je m’arrête ici. Garde ta distance si tu le veux.</x:v>
      </x:c>
      <x:c r="H5621" s="127" t="str">
        <x:v>Le locuteur désigne l’appui ou l’objet présent ; laisse le déplacement se jouer.</x:v>
      </x:c>
      <x:c r="I5621" s="127" t="str">
        <x:v>Un adversaire cesse réellement de combattre. ; locuteur réellement présent ou retour effectué auprès de lui. Les scènes de résultat exigent le résultat observé correspondant.</x:v>
      </x:c>
      <x:c r="J5621" s="127" t="str">
        <x:v>Justice</x:v>
      </x:c>
      <x:c r="K5621" s="130" t="n">
        <x:v>14</x:v>
      </x:c>
    </x:row>
    <x:row r="5622" ht="74" customHeight="1">
      <x:c r="A5622" s="121" t="str">
        <x:v>D6-C-JUST-09-SUCCES---01</x:v>
      </x:c>
      <x:c r="B5622" s="122" t="str">
        <x:v>D6-C-JUST-09</x:v>
      </x:c>
      <x:c r="C5622" s="122" t="str">
        <x:v>SUCCES</x:v>
      </x:c>
      <x:c r="D5622" s="122" t="str">
        <x:v>-</x:v>
      </x:c>
      <x:c r="E5622" s="123" t="n">
        <x:v>1</x:v>
      </x:c>
      <x:c r="F5622" s="122" t="str">
        <x:v>Adversaire qui se rend</x:v>
      </x:c>
      <x:c r="G5622" s="122" t="str">
        <x:v>L’arrêt est reconnu. Nous pouvons suivre le trajet convenu.</x:v>
      </x:c>
      <x:c r="H5622" s="122" t="str">
        <x:v>Le locuteur désigne l’appui ou l’objet présent ; laisse le déplacement se jouer.</x:v>
      </x:c>
      <x:c r="I5622" s="122" t="str">
        <x:v>Résultat correspondant effectivement constaté ; remplace ou supprime la ligne si choix de refus/différé/observation. Ne jamais jouer une victoire non acquise.</x:v>
      </x:c>
      <x:c r="J5622" s="122" t="str">
        <x:v>Justice</x:v>
      </x:c>
      <x:c r="K5622" s="125" t="n">
        <x:v>9</x:v>
      </x:c>
    </x:row>
    <x:row r="5623" ht="44" customHeight="1">
      <x:c r="A5623" s="126" t="str">
        <x:v>D6-C-JUST-09-ECHEC---01</x:v>
      </x:c>
      <x:c r="B5623" s="127" t="str">
        <x:v>D6-C-JUST-09</x:v>
      </x:c>
      <x:c r="C5623" s="127" t="str">
        <x:v>ECHEC</x:v>
      </x:c>
      <x:c r="D5623" s="127" t="str">
        <x:v>-</x:v>
      </x:c>
      <x:c r="E5623" s="128" t="n">
        <x:v>1</x:v>
      </x:c>
      <x:c r="F5623" s="127" t="str">
        <x:v>Adversaire qui se rend</x:v>
      </x:c>
      <x:c r="G5623" s="127" t="str">
        <x:v>Le signal n’est pas clair entre nous. N’avance pas encore.</x:v>
      </x:c>
      <x:c r="H5623" s="127" t="str">
        <x:v>Retrait de l’appui dangereux ou suspension du geste ; aucun reset de l’état.</x:v>
      </x:c>
      <x:c r="I5623" s="127" t="str">
        <x:v>Échec ou blocage correspondant effectivement observé ; les dégâts, objets et positions persistent.</x:v>
      </x:c>
      <x:c r="J5623" s="127" t="str">
        <x:v>Justice</x:v>
      </x:c>
      <x:c r="K5623" s="130" t="n">
        <x:v>10</x:v>
      </x:c>
    </x:row>
    <x:row r="5624" ht="44" customHeight="1">
      <x:c r="A5624" s="121" t="str">
        <x:v>D6-C-JUST-09-REPRISE---01</x:v>
      </x:c>
      <x:c r="B5624" s="122" t="str">
        <x:v>D6-C-JUST-09</x:v>
      </x:c>
      <x:c r="C5624" s="122" t="str">
        <x:v>REPRISE</x:v>
      </x:c>
      <x:c r="D5624" s="122" t="str">
        <x:v>-</x:v>
      </x:c>
      <x:c r="E5624" s="123" t="n">
        <x:v>1</x:v>
      </x:c>
      <x:c r="F5624" s="122" t="str">
        <x:v>Adversaire qui se rend</x:v>
      </x:c>
      <x:c r="G5624" s="122" t="str">
        <x:v>L’arme est toujours au sol. Reprenons sans changer brusquement la distance.</x:v>
      </x:c>
      <x:c r="H5624" s="122" t="str">
        <x:v>Regard sur le dernier repère conservé ; attendre la main du joueur.</x:v>
      </x:c>
      <x:c r="I5624" s="122" t="str">
        <x:v>Réinteraction volontaire après interruption ; état de l’action conservé.</x:v>
      </x:c>
      <x:c r="J5624" s="122" t="str">
        <x:v>Justice</x:v>
      </x:c>
      <x:c r="K5624" s="125" t="n">
        <x:v>11</x:v>
      </x:c>
    </x:row>
    <x:row r="5625" ht="44" customHeight="1">
      <x:c r="A5625" s="126" t="str">
        <x:v>D6-C-JUST-09-CHOIX-A-01</x:v>
      </x:c>
      <x:c r="B5625" s="127" t="str">
        <x:v>D6-C-JUST-09</x:v>
      </x:c>
      <x:c r="C5625" s="127" t="str">
        <x:v>CHOIX</x:v>
      </x:c>
      <x:c r="D5625" s="127" t="str">
        <x:v>A</x:v>
      </x:c>
      <x:c r="E5625" s="128" t="n">
        <x:v>1</x:v>
      </x:c>
      <x:c r="F5625" s="127" t="str">
        <x:v>Joueur</x:v>
      </x:c>
      <x:c r="G5625" s="127" t="str">
        <x:v>Je garde ma distance et je confirme l’arrêt.</x:v>
      </x:c>
      <x:c r="H5625" s="127" t="str">
        <x:v>Regarder la personne ou l’appui concerné ; intention, pas résultat.</x:v>
      </x:c>
      <x:c r="I5625" s="127" t="str">
        <x:v>Accès V5 et interlocuteur disponible ; possibilité réelle de l’approche choisie.</x:v>
      </x:c>
      <x:c r="J5625" s="127" t="str">
        <x:v>Justice</x:v>
      </x:c>
      <x:c r="K5625" s="130" t="n">
        <x:v>8</x:v>
      </x:c>
    </x:row>
    <x:row r="5626" ht="44" customHeight="1">
      <x:c r="A5626" s="121" t="str">
        <x:v>D6-C-JUST-09-REPONSE-A-01</x:v>
      </x:c>
      <x:c r="B5626" s="122" t="str">
        <x:v>D6-C-JUST-09</x:v>
      </x:c>
      <x:c r="C5626" s="122" t="str">
        <x:v>REPONSE</x:v>
      </x:c>
      <x:c r="D5626" s="122" t="str">
        <x:v>A</x:v>
      </x:c>
      <x:c r="E5626" s="123" t="n">
        <x:v>1</x:v>
      </x:c>
      <x:c r="F5626" s="122" t="str">
        <x:v>Adversaire qui se rend</x:v>
      </x:c>
      <x:c r="G5626" s="122" t="str">
        <x:v>Je laisse les mains visibles. Dis-moi par quel côté avancer.</x:v>
      </x:c>
      <x:c r="H5626" s="122" t="str">
        <x:v>Réponse au choix retenu ; les autres réponses ne sont pas jouées.</x:v>
      </x:c>
      <x:c r="I5626" s="122" t="str">
        <x:v>Accès V5 et interlocuteur disponible ; possibilité réelle de l’approche choisie.</x:v>
      </x:c>
      <x:c r="J5626" s="122" t="str">
        <x:v>Justice</x:v>
      </x:c>
      <x:c r="K5626" s="125" t="n">
        <x:v>10</x:v>
      </x:c>
    </x:row>
    <x:row r="5627" ht="59" customHeight="1">
      <x:c r="A5627" s="126" t="str">
        <x:v>D6-C-JUST-09-CHOIX-B-01</x:v>
      </x:c>
      <x:c r="B5627" s="127" t="str">
        <x:v>D6-C-JUST-09</x:v>
      </x:c>
      <x:c r="C5627" s="127" t="str">
        <x:v>CHOIX</x:v>
      </x:c>
      <x:c r="D5627" s="127" t="str">
        <x:v>B</x:v>
      </x:c>
      <x:c r="E5627" s="128" t="n">
        <x:v>1</x:v>
      </x:c>
      <x:c r="F5627" s="127" t="str">
        <x:v>Joueur</x:v>
      </x:c>
      <x:c r="G5627" s="127" t="str">
        <x:v>Je vérifie le chemin d’escorte avant d’approcher.</x:v>
      </x:c>
      <x:c r="H5627" s="127" t="str">
        <x:v>Regarder la personne ou l’appui concerné ; intention, pas résultat.</x:v>
      </x:c>
      <x:c r="I5627" s="127" t="str">
        <x:v>Lire les conditions V5 ; aucun objet ou PNJ supposé présent. Refuser ou différer suspend l’objectif au lieu de le déclarer réussi.</x:v>
      </x:c>
      <x:c r="J5627" s="127" t="str">
        <x:v>Justice</x:v>
      </x:c>
      <x:c r="K5627" s="130" t="n">
        <x:v>7</x:v>
      </x:c>
    </x:row>
    <x:row r="5628" ht="59" customHeight="1">
      <x:c r="A5628" s="121" t="str">
        <x:v>D6-C-JUST-09-REPONSE-B-01</x:v>
      </x:c>
      <x:c r="B5628" s="122" t="str">
        <x:v>D6-C-JUST-09</x:v>
      </x:c>
      <x:c r="C5628" s="122" t="str">
        <x:v>REPONSE</x:v>
      </x:c>
      <x:c r="D5628" s="122" t="str">
        <x:v>B</x:v>
      </x:c>
      <x:c r="E5628" s="123" t="n">
        <x:v>1</x:v>
      </x:c>
      <x:c r="F5628" s="122" t="str">
        <x:v>Adversaire qui se rend</x:v>
      </x:c>
      <x:c r="G5628" s="122" t="str">
        <x:v>Je reste près de cette pierre, loin de l’arme.</x:v>
      </x:c>
      <x:c r="H5628" s="122" t="str">
        <x:v>Réponse au choix retenu ; les autres réponses ne sont pas jouées.</x:v>
      </x:c>
      <x:c r="I5628" s="122" t="str">
        <x:v>Lire les conditions V5 ; aucun objet ou PNJ supposé présent. Refuser ou différer suspend l’objectif au lieu de le déclarer réussi.</x:v>
      </x:c>
      <x:c r="J5628" s="122" t="str">
        <x:v>Justice</x:v>
      </x:c>
      <x:c r="K5628" s="125" t="n">
        <x:v>9</x:v>
      </x:c>
    </x:row>
    <x:row r="5629" ht="44" customHeight="1">
      <x:c r="A5629" s="126" t="str">
        <x:v>D6-C-JUST-09-VARIANTE---01</x:v>
      </x:c>
      <x:c r="B5629" s="127" t="str">
        <x:v>D6-C-JUST-09</x:v>
      </x:c>
      <x:c r="C5629" s="127" t="str">
        <x:v>VARIANTE</x:v>
      </x:c>
      <x:c r="D5629" s="127" t="str">
        <x:v>-</x:v>
      </x:c>
      <x:c r="E5629" s="128" t="n">
        <x:v>1</x:v>
      </x:c>
      <x:c r="F5629" s="127" t="str">
        <x:v>Joueur</x:v>
      </x:c>
      <x:c r="G5629" s="127" t="str">
        <x:v>Son arme bouge de nouveau. Je garde mon repli.</x:v>
      </x:c>
      <x:c r="H5629" s="127" t="str">
        <x:v>Réaction brève après constat réel ; remplace la ligne par défaut si elle en contredit le sens.</x:v>
      </x:c>
      <x:c r="I5629" s="127" t="str">
        <x:v>Priorité 1 : feinte observée ; adversaire reprend une attaque réelle</x:v>
      </x:c>
      <x:c r="J5629" s="127" t="str">
        <x:v>Justice</x:v>
      </x:c>
      <x:c r="K5629" s="130" t="n">
        <x:v>9</x:v>
      </x:c>
    </x:row>
    <x:row r="5630" ht="74" customHeight="1">
      <x:c r="A5630" s="121" t="str">
        <x:v>D6-C-JUST-10-OUV---01</x:v>
      </x:c>
      <x:c r="B5630" s="122" t="str">
        <x:v>D6-C-JUST-10</x:v>
      </x:c>
      <x:c r="C5630" s="122" t="str">
        <x:v>OUV</x:v>
      </x:c>
      <x:c r="D5630" s="122" t="str">
        <x:v>-</x:v>
      </x:c>
      <x:c r="E5630" s="123" t="n">
        <x:v>1</x:v>
      </x:c>
      <x:c r="F5630" s="122" t="str">
        <x:v>Escorte du relais</x:v>
      </x:c>
      <x:c r="G5630" s="122" t="str">
        <x:v>La personne doit arriver à cette halte. La voir quitter le passage ne suffit pas.</x:v>
      </x:c>
      <x:c r="H5630" s="122" t="str">
        <x:v>Le locuteur désigne l’appui ou l’objet présent ; laisse le déplacement se jouer.</x:v>
      </x:c>
      <x:c r="I5630" s="122" t="str">
        <x:v>Une personne détenue doit rejoindre un lieu désigné. ; locuteur réellement présent ou retour effectué auprès de lui. Les scènes de résultat exigent le résultat observé correspondant.</x:v>
      </x:c>
      <x:c r="J5630" s="122" t="str">
        <x:v>Justice</x:v>
      </x:c>
      <x:c r="K5630" s="125" t="n">
        <x:v>15</x:v>
      </x:c>
    </x:row>
    <x:row r="5631" ht="74" customHeight="1">
      <x:c r="A5631" s="126" t="str">
        <x:v>D6-C-JUST-10-SUCCES---01</x:v>
      </x:c>
      <x:c r="B5631" s="127" t="str">
        <x:v>D6-C-JUST-10</x:v>
      </x:c>
      <x:c r="C5631" s="127" t="str">
        <x:v>SUCCES</x:v>
      </x:c>
      <x:c r="D5631" s="127" t="str">
        <x:v>-</x:v>
      </x:c>
      <x:c r="E5631" s="128" t="n">
        <x:v>1</x:v>
      </x:c>
      <x:c r="F5631" s="127" t="str">
        <x:v>Escorte du relais</x:v>
      </x:c>
      <x:c r="G5631" s="127" t="str">
        <x:v>Le seuil est franchi. L’arrivée peut être confirmée.</x:v>
      </x:c>
      <x:c r="H5631" s="127" t="str">
        <x:v>Le locuteur désigne l’appui ou l’objet présent ; laisse le déplacement se jouer.</x:v>
      </x:c>
      <x:c r="I5631" s="127" t="str">
        <x:v>Résultat correspondant effectivement constaté ; remplace ou supprime la ligne si choix de refus/différé/observation. Ne jamais jouer une victoire non acquise.</x:v>
      </x:c>
      <x:c r="J5631" s="127" t="str">
        <x:v>Justice</x:v>
      </x:c>
      <x:c r="K5631" s="130" t="n">
        <x:v>8</x:v>
      </x:c>
    </x:row>
    <x:row r="5632" ht="44" customHeight="1">
      <x:c r="A5632" s="121" t="str">
        <x:v>D6-C-JUST-10-ECHEC---01</x:v>
      </x:c>
      <x:c r="B5632" s="122" t="str">
        <x:v>D6-C-JUST-10</x:v>
      </x:c>
      <x:c r="C5632" s="122" t="str">
        <x:v>ECHEC</x:v>
      </x:c>
      <x:c r="D5632" s="122" t="str">
        <x:v>-</x:v>
      </x:c>
      <x:c r="E5632" s="123" t="n">
        <x:v>1</x:v>
      </x:c>
      <x:c r="F5632" s="122" t="str">
        <x:v>Escorte du relais</x:v>
      </x:c>
      <x:c r="G5632" s="122" t="str">
        <x:v>Le trajet est coupé. Nous rejoignons l’abri reconnu.</x:v>
      </x:c>
      <x:c r="H5632" s="122" t="str">
        <x:v>Retrait de l’appui dangereux ou suspension du geste ; aucun reset de l’état.</x:v>
      </x:c>
      <x:c r="I5632" s="122" t="str">
        <x:v>Échec ou blocage correspondant effectivement observé ; les dégâts, objets et positions persistent.</x:v>
      </x:c>
      <x:c r="J5632" s="122" t="str">
        <x:v>Justice</x:v>
      </x:c>
      <x:c r="K5632" s="125" t="n">
        <x:v>8</x:v>
      </x:c>
    </x:row>
    <x:row r="5633" ht="44" customHeight="1">
      <x:c r="A5633" s="126" t="str">
        <x:v>D6-C-JUST-10-REPRISE---01</x:v>
      </x:c>
      <x:c r="B5633" s="127" t="str">
        <x:v>D6-C-JUST-10</x:v>
      </x:c>
      <x:c r="C5633" s="127" t="str">
        <x:v>REPRISE</x:v>
      </x:c>
      <x:c r="D5633" s="127" t="str">
        <x:v>-</x:v>
      </x:c>
      <x:c r="E5633" s="128" t="n">
        <x:v>1</x:v>
      </x:c>
      <x:c r="F5633" s="127" t="str">
        <x:v>Escorte du relais</x:v>
      </x:c>
      <x:c r="G5633" s="127" t="str">
        <x:v>La première porte est passée. L’escorte reprend ici.</x:v>
      </x:c>
      <x:c r="H5633" s="127" t="str">
        <x:v>Regard sur le dernier repère conservé ; attendre la main du joueur.</x:v>
      </x:c>
      <x:c r="I5633" s="127" t="str">
        <x:v>Réinteraction volontaire après interruption ; état de l’action conservé.</x:v>
      </x:c>
      <x:c r="J5633" s="127" t="str">
        <x:v>Justice</x:v>
      </x:c>
      <x:c r="K5633" s="130" t="n">
        <x:v>8</x:v>
      </x:c>
    </x:row>
    <x:row r="5634" ht="44" customHeight="1">
      <x:c r="A5634" s="121" t="str">
        <x:v>D6-C-JUST-10-CHOIX-A-01</x:v>
      </x:c>
      <x:c r="B5634" s="122" t="str">
        <x:v>D6-C-JUST-10</x:v>
      </x:c>
      <x:c r="C5634" s="122" t="str">
        <x:v>CHOIX</x:v>
      </x:c>
      <x:c r="D5634" s="122" t="str">
        <x:v>A</x:v>
      </x:c>
      <x:c r="E5634" s="123" t="n">
        <x:v>1</x:v>
      </x:c>
      <x:c r="F5634" s="122" t="str">
        <x:v>Joueur</x:v>
      </x:c>
      <x:c r="G5634" s="122" t="str">
        <x:v>J’ouvre les accès devant vous.</x:v>
      </x:c>
      <x:c r="H5634" s="122" t="str">
        <x:v>Regarder la personne ou l’appui concerné ; intention, pas résultat.</x:v>
      </x:c>
      <x:c r="I5634" s="122" t="str">
        <x:v>Accès V5 et interlocuteur disponible ; possibilité réelle de l’approche choisie.</x:v>
      </x:c>
      <x:c r="J5634" s="122" t="str">
        <x:v>Justice</x:v>
      </x:c>
      <x:c r="K5634" s="125" t="n">
        <x:v>5</x:v>
      </x:c>
    </x:row>
    <x:row r="5635" ht="44" customHeight="1">
      <x:c r="A5635" s="126" t="str">
        <x:v>D6-C-JUST-10-REPONSE-A-01</x:v>
      </x:c>
      <x:c r="B5635" s="127" t="str">
        <x:v>D6-C-JUST-10</x:v>
      </x:c>
      <x:c r="C5635" s="127" t="str">
        <x:v>REPONSE</x:v>
      </x:c>
      <x:c r="D5635" s="127" t="str">
        <x:v>A</x:v>
      </x:c>
      <x:c r="E5635" s="128" t="n">
        <x:v>1</x:v>
      </x:c>
      <x:c r="F5635" s="127" t="str">
        <x:v>Escorte du relais</x:v>
      </x:c>
      <x:c r="G5635" s="127" t="str">
        <x:v>Nous attendrons ton signal au premier couvert.</x:v>
      </x:c>
      <x:c r="H5635" s="127" t="str">
        <x:v>Réponse au choix retenu ; les autres réponses ne sont pas jouées.</x:v>
      </x:c>
      <x:c r="I5635" s="127" t="str">
        <x:v>Accès V5 et interlocuteur disponible ; possibilité réelle de l’approche choisie.</x:v>
      </x:c>
      <x:c r="J5635" s="127" t="str">
        <x:v>Justice</x:v>
      </x:c>
      <x:c r="K5635" s="130" t="n">
        <x:v>7</x:v>
      </x:c>
    </x:row>
    <x:row r="5636" ht="59" customHeight="1">
      <x:c r="A5636" s="121" t="str">
        <x:v>D6-C-JUST-10-CHOIX-B-01</x:v>
      </x:c>
      <x:c r="B5636" s="122" t="str">
        <x:v>D6-C-JUST-10</x:v>
      </x:c>
      <x:c r="C5636" s="122" t="str">
        <x:v>CHOIX</x:v>
      </x:c>
      <x:c r="D5636" s="122" t="str">
        <x:v>B</x:v>
      </x:c>
      <x:c r="E5636" s="123" t="n">
        <x:v>1</x:v>
      </x:c>
      <x:c r="F5636" s="122" t="str">
        <x:v>Joueur</x:v>
      </x:c>
      <x:c r="G5636" s="122" t="str">
        <x:v>Je protège le groupe sur le trajet.</x:v>
      </x:c>
      <x:c r="H5636" s="122" t="str">
        <x:v>Regarder la personne ou l’appui concerné ; intention, pas résultat.</x:v>
      </x:c>
      <x:c r="I5636" s="122" t="str">
        <x:v>Lire les conditions V5 ; aucun objet ou PNJ supposé présent. Refuser ou différer suspend l’objectif au lieu de le déclarer réussi.</x:v>
      </x:c>
      <x:c r="J5636" s="122" t="str">
        <x:v>Justice</x:v>
      </x:c>
      <x:c r="K5636" s="125" t="n">
        <x:v>7</x:v>
      </x:c>
    </x:row>
    <x:row r="5637" ht="59" customHeight="1">
      <x:c r="A5637" s="126" t="str">
        <x:v>D6-C-JUST-10-REPONSE-B-01</x:v>
      </x:c>
      <x:c r="B5637" s="127" t="str">
        <x:v>D6-C-JUST-10</x:v>
      </x:c>
      <x:c r="C5637" s="127" t="str">
        <x:v>REPONSE</x:v>
      </x:c>
      <x:c r="D5637" s="127" t="str">
        <x:v>B</x:v>
      </x:c>
      <x:c r="E5637" s="128" t="n">
        <x:v>1</x:v>
      </x:c>
      <x:c r="F5637" s="127" t="str">
        <x:v>Escorte du relais</x:v>
      </x:c>
      <x:c r="G5637" s="127" t="str">
        <x:v>Garde une vue sur la destination et sur ceux qui nous suivent.</x:v>
      </x:c>
      <x:c r="H5637" s="127" t="str">
        <x:v>Réponse au choix retenu ; les autres réponses ne sont pas jouées.</x:v>
      </x:c>
      <x:c r="I5637" s="127" t="str">
        <x:v>Lire les conditions V5 ; aucun objet ou PNJ supposé présent. Refuser ou différer suspend l’objectif au lieu de le déclarer réussi.</x:v>
      </x:c>
      <x:c r="J5637" s="127" t="str">
        <x:v>Justice</x:v>
      </x:c>
      <x:c r="K5637" s="130" t="n">
        <x:v>12</x:v>
      </x:c>
    </x:row>
    <x:row r="5638" ht="74" customHeight="1">
      <x:c r="A5638" s="121" t="str">
        <x:v>D6-C-JUST-11-OUV---01</x:v>
      </x:c>
      <x:c r="B5638" s="122" t="str">
        <x:v>D6-C-JUST-11</x:v>
      </x:c>
      <x:c r="C5638" s="122" t="str">
        <x:v>OUV</x:v>
      </x:c>
      <x:c r="D5638" s="122" t="str">
        <x:v>-</x:v>
      </x:c>
      <x:c r="E5638" s="123" t="n">
        <x:v>1</x:v>
      </x:c>
      <x:c r="F5638" s="122" t="str">
        <x:v>Gardien du dépôt</x:v>
      </x:c>
      <x:c r="G5638" s="122" t="str">
        <x:v>La marque est lisible. Le support est vide. Pose l’arme avant de fermer la garde.</x:v>
      </x:c>
      <x:c r="H5638" s="122" t="str">
        <x:v>Le locuteur désigne l’appui ou l’objet présent ; laisse le déplacement se jouer.</x:v>
      </x:c>
      <x:c r="I5638" s="122" t="str">
        <x:v>Une arme est confiée après un conflit. ; locuteur réellement présent ou retour effectué auprès de lui. Les scènes de résultat exigent le résultat observé correspondant.</x:v>
      </x:c>
      <x:c r="J5638" s="122" t="str">
        <x:v>Justice</x:v>
      </x:c>
      <x:c r="K5638" s="125" t="n">
        <x:v>15</x:v>
      </x:c>
    </x:row>
    <x:row r="5639" ht="74" customHeight="1">
      <x:c r="A5639" s="126" t="str">
        <x:v>D6-C-JUST-11-SUCCES---01</x:v>
      </x:c>
      <x:c r="B5639" s="127" t="str">
        <x:v>D6-C-JUST-11</x:v>
      </x:c>
      <x:c r="C5639" s="127" t="str">
        <x:v>SUCCES</x:v>
      </x:c>
      <x:c r="D5639" s="127" t="str">
        <x:v>-</x:v>
      </x:c>
      <x:c r="E5639" s="128" t="n">
        <x:v>1</x:v>
      </x:c>
      <x:c r="F5639" s="127" t="str">
        <x:v>Gardien du dépôt</x:v>
      </x:c>
      <x:c r="G5639" s="127" t="str">
        <x:v>Le compartiment est fermé. Le trajet de l’arme est établi.</x:v>
      </x:c>
      <x:c r="H5639" s="127" t="str">
        <x:v>Le locuteur désigne l’appui ou l’objet présent ; laisse le déplacement se jouer.</x:v>
      </x:c>
      <x:c r="I5639" s="127" t="str">
        <x:v>Résultat correspondant effectivement constaté ; remplace ou supprime la ligne si choix de refus/différé/observation. Ne jamais jouer une victoire non acquise.</x:v>
      </x:c>
      <x:c r="J5639" s="127" t="str">
        <x:v>Justice</x:v>
      </x:c>
      <x:c r="K5639" s="130" t="n">
        <x:v>10</x:v>
      </x:c>
    </x:row>
    <x:row r="5640" ht="44" customHeight="1">
      <x:c r="A5640" s="121" t="str">
        <x:v>D6-C-JUST-11-ECHEC---01</x:v>
      </x:c>
      <x:c r="B5640" s="122" t="str">
        <x:v>D6-C-JUST-11</x:v>
      </x:c>
      <x:c r="C5640" s="122" t="str">
        <x:v>ECHEC</x:v>
      </x:c>
      <x:c r="D5640" s="122" t="str">
        <x:v>-</x:v>
      </x:c>
      <x:c r="E5640" s="123" t="n">
        <x:v>1</x:v>
      </x:c>
      <x:c r="F5640" s="122" t="str">
        <x:v>Gardien du dépôt</x:v>
      </x:c>
      <x:c r="G5640" s="122" t="str">
        <x:v>La plaque ne ferme pas. Rien n’est encore déclaré déposé.</x:v>
      </x:c>
      <x:c r="H5640" s="122" t="str">
        <x:v>Retrait de l’appui dangereux ou suspension du geste ; aucun reset de l’état.</x:v>
      </x:c>
      <x:c r="I5640" s="122" t="str">
        <x:v>Échec ou blocage correspondant effectivement observé ; les dégâts, objets et positions persistent.</x:v>
      </x:c>
      <x:c r="J5640" s="122" t="str">
        <x:v>Justice</x:v>
      </x:c>
      <x:c r="K5640" s="125" t="n">
        <x:v>10</x:v>
      </x:c>
    </x:row>
    <x:row r="5641" ht="44" customHeight="1">
      <x:c r="A5641" s="126" t="str">
        <x:v>D6-C-JUST-11-REPRISE---01</x:v>
      </x:c>
      <x:c r="B5641" s="127" t="str">
        <x:v>D6-C-JUST-11</x:v>
      </x:c>
      <x:c r="C5641" s="127" t="str">
        <x:v>REPRISE</x:v>
      </x:c>
      <x:c r="D5641" s="127" t="str">
        <x:v>-</x:v>
      </x:c>
      <x:c r="E5641" s="128" t="n">
        <x:v>1</x:v>
      </x:c>
      <x:c r="F5641" s="127" t="str">
        <x:v>Gardien du dépôt</x:v>
      </x:c>
      <x:c r="G5641" s="127" t="str">
        <x:v>Le support est réglé. Reprends à la fermeture.</x:v>
      </x:c>
      <x:c r="H5641" s="127" t="str">
        <x:v>Regard sur le dernier repère conservé ; attendre la main du joueur.</x:v>
      </x:c>
      <x:c r="I5641" s="127" t="str">
        <x:v>Réinteraction volontaire après interruption ; état de l’action conservé.</x:v>
      </x:c>
      <x:c r="J5641" s="127" t="str">
        <x:v>Justice</x:v>
      </x:c>
      <x:c r="K5641" s="130" t="n">
        <x:v>8</x:v>
      </x:c>
    </x:row>
    <x:row r="5642" ht="44" customHeight="1">
      <x:c r="A5642" s="121" t="str">
        <x:v>D6-C-JUST-11-CHOIX-A-01</x:v>
      </x:c>
      <x:c r="B5642" s="122" t="str">
        <x:v>D6-C-JUST-11</x:v>
      </x:c>
      <x:c r="C5642" s="122" t="str">
        <x:v>CHOIX</x:v>
      </x:c>
      <x:c r="D5642" s="122" t="str">
        <x:v>A</x:v>
      </x:c>
      <x:c r="E5642" s="123" t="n">
        <x:v>1</x:v>
      </x:c>
      <x:c r="F5642" s="122" t="str">
        <x:v>Joueur</x:v>
      </x:c>
      <x:c r="G5642" s="122" t="str">
        <x:v>Je vérifie la marque avec toi.</x:v>
      </x:c>
      <x:c r="H5642" s="122" t="str">
        <x:v>Regarder la personne ou l’appui concerné ; intention, pas résultat.</x:v>
      </x:c>
      <x:c r="I5642" s="122" t="str">
        <x:v>Accès V5 et interlocuteur disponible ; possibilité réelle de l’approche choisie.</x:v>
      </x:c>
      <x:c r="J5642" s="122" t="str">
        <x:v>Justice</x:v>
      </x:c>
      <x:c r="K5642" s="125" t="n">
        <x:v>6</x:v>
      </x:c>
    </x:row>
    <x:row r="5643" ht="44" customHeight="1">
      <x:c r="A5643" s="126" t="str">
        <x:v>D6-C-JUST-11-REPONSE-A-01</x:v>
      </x:c>
      <x:c r="B5643" s="127" t="str">
        <x:v>D6-C-JUST-11</x:v>
      </x:c>
      <x:c r="C5643" s="127" t="str">
        <x:v>REPONSE</x:v>
      </x:c>
      <x:c r="D5643" s="127" t="str">
        <x:v>A</x:v>
      </x:c>
      <x:c r="E5643" s="128" t="n">
        <x:v>1</x:v>
      </x:c>
      <x:c r="F5643" s="127" t="str">
        <x:v>Gardien du dépôt</x:v>
      </x:c>
      <x:c r="G5643" s="127" t="str">
        <x:v>Tourne-la seulement assez pour montrer l’autre face.</x:v>
      </x:c>
      <x:c r="H5643" s="127" t="str">
        <x:v>Réponse au choix retenu ; les autres réponses ne sont pas jouées.</x:v>
      </x:c>
      <x:c r="I5643" s="127" t="str">
        <x:v>Accès V5 et interlocuteur disponible ; possibilité réelle de l’approche choisie.</x:v>
      </x:c>
      <x:c r="J5643" s="127" t="str">
        <x:v>Justice</x:v>
      </x:c>
      <x:c r="K5643" s="130" t="n">
        <x:v>7</x:v>
      </x:c>
    </x:row>
    <x:row r="5644" ht="59" customHeight="1">
      <x:c r="A5644" s="121" t="str">
        <x:v>D6-C-JUST-11-CHOIX-B-01</x:v>
      </x:c>
      <x:c r="B5644" s="122" t="str">
        <x:v>D6-C-JUST-11</x:v>
      </x:c>
      <x:c r="C5644" s="122" t="str">
        <x:v>CHOIX</x:v>
      </x:c>
      <x:c r="D5644" s="122" t="str">
        <x:v>B</x:v>
      </x:c>
      <x:c r="E5644" s="123" t="n">
        <x:v>1</x:v>
      </x:c>
      <x:c r="F5644" s="122" t="str">
        <x:v>Joueur</x:v>
      </x:c>
      <x:c r="G5644" s="122" t="str">
        <x:v>Je demande où elle sera gardée.</x:v>
      </x:c>
      <x:c r="H5644" s="122" t="str">
        <x:v>Regarder la personne ou l’appui concerné ; intention, pas résultat.</x:v>
      </x:c>
      <x:c r="I5644" s="122" t="str">
        <x:v>Lire les conditions V5 ; aucun objet ou PNJ supposé présent. Refuser ou différer suspend l’objectif au lieu de le déclarer réussi.</x:v>
      </x:c>
      <x:c r="J5644" s="122" t="str">
        <x:v>Justice</x:v>
      </x:c>
      <x:c r="K5644" s="125" t="n">
        <x:v>6</x:v>
      </x:c>
    </x:row>
    <x:row r="5645" ht="59" customHeight="1">
      <x:c r="A5645" s="126" t="str">
        <x:v>D6-C-JUST-11-REPONSE-B-01</x:v>
      </x:c>
      <x:c r="B5645" s="127" t="str">
        <x:v>D6-C-JUST-11</x:v>
      </x:c>
      <x:c r="C5645" s="127" t="str">
        <x:v>REPONSE</x:v>
      </x:c>
      <x:c r="D5645" s="127" t="str">
        <x:v>B</x:v>
      </x:c>
      <x:c r="E5645" s="128" t="n">
        <x:v>1</x:v>
      </x:c>
      <x:c r="F5645" s="127" t="str">
        <x:v>Gardien du dépôt</x:v>
      </x:c>
      <x:c r="G5645" s="127" t="str">
        <x:v>Dans ce compartiment nommé. La garde ne fera pas de moi son propriétaire.</x:v>
      </x:c>
      <x:c r="H5645" s="127" t="str">
        <x:v>Réponse au choix retenu ; les autres réponses ne sont pas jouées.</x:v>
      </x:c>
      <x:c r="I5645" s="127" t="str">
        <x:v>Lire les conditions V5 ; aucun objet ou PNJ supposé présent. Refuser ou différer suspend l’objectif au lieu de le déclarer réussi.</x:v>
      </x:c>
      <x:c r="J5645" s="127" t="str">
        <x:v>Justice</x:v>
      </x:c>
      <x:c r="K5645" s="130" t="n">
        <x:v>13</x:v>
      </x:c>
    </x:row>
    <x:row r="5646" ht="74" customHeight="1">
      <x:c r="A5646" s="121" t="str">
        <x:v>D6-C-JUST-12-OUV---01</x:v>
      </x:c>
      <x:c r="B5646" s="122" t="str">
        <x:v>D6-C-JUST-12</x:v>
      </x:c>
      <x:c r="C5646" s="122" t="str">
        <x:v>OUV</x:v>
      </x:c>
      <x:c r="D5646" s="122" t="str">
        <x:v>-</x:v>
      </x:c>
      <x:c r="E5646" s="123" t="n">
        <x:v>1</x:v>
      </x:c>
      <x:c r="F5646" s="122" t="str">
        <x:v>Seconde lectrice</x:v>
      </x:c>
      <x:c r="G5646" s="122" t="str">
        <x:v>Tu apportes une nouvelle trace. Montre ce qu’elle change dans la première lecture.</x:v>
      </x:c>
      <x:c r="H5646" s="122" t="str">
        <x:v>Le locuteur désigne l’appui ou l’objet présent ; laisse le déplacement se jouer.</x:v>
      </x:c>
      <x:c r="I5646" s="122" t="str">
        <x:v>Une décision locale est contestée avec un nouvel élément. ; locuteur réellement présent ou retour effectué auprès de lui. Les scènes de résultat exigent le résultat observé correspondant.</x:v>
      </x:c>
      <x:c r="J5646" s="122" t="str">
        <x:v>Justice</x:v>
      </x:c>
      <x:c r="K5646" s="125" t="n">
        <x:v>13</x:v>
      </x:c>
    </x:row>
    <x:row r="5647" ht="74" customHeight="1">
      <x:c r="A5647" s="126" t="str">
        <x:v>D6-C-JUST-12-SUCCES---01</x:v>
      </x:c>
      <x:c r="B5647" s="127" t="str">
        <x:v>D6-C-JUST-12</x:v>
      </x:c>
      <x:c r="C5647" s="127" t="str">
        <x:v>SUCCES</x:v>
      </x:c>
      <x:c r="D5647" s="127" t="str">
        <x:v>-</x:v>
      </x:c>
      <x:c r="E5647" s="128" t="n">
        <x:v>1</x:v>
      </x:c>
      <x:c r="F5647" s="127" t="str">
        <x:v>Seconde lectrice</x:v>
      </x:c>
      <x:c r="G5647" s="127" t="str">
        <x:v>La nouvelle lecture distingue ce qui change de ce qui reste établi.</x:v>
      </x:c>
      <x:c r="H5647" s="127" t="str">
        <x:v>Le locuteur désigne l’appui ou l’objet présent ; laisse le déplacement se jouer.</x:v>
      </x:c>
      <x:c r="I5647" s="127" t="str">
        <x:v>Résultat correspondant effectivement constaté ; remplace ou supprime la ligne si choix de refus/différé/observation. Ne jamais jouer une victoire non acquise.</x:v>
      </x:c>
      <x:c r="J5647" s="127" t="str">
        <x:v>Justice</x:v>
      </x:c>
      <x:c r="K5647" s="130" t="n">
        <x:v>12</x:v>
      </x:c>
    </x:row>
    <x:row r="5648" ht="44" customHeight="1">
      <x:c r="A5648" s="121" t="str">
        <x:v>D6-C-JUST-12-ECHEC---01</x:v>
      </x:c>
      <x:c r="B5648" s="122" t="str">
        <x:v>D6-C-JUST-12</x:v>
      </x:c>
      <x:c r="C5648" s="122" t="str">
        <x:v>ECHEC</x:v>
      </x:c>
      <x:c r="D5648" s="122" t="str">
        <x:v>-</x:v>
      </x:c>
      <x:c r="E5648" s="123" t="n">
        <x:v>1</x:v>
      </x:c>
      <x:c r="F5648" s="122" t="str">
        <x:v>Seconde lectrice</x:v>
      </x:c>
      <x:c r="G5648" s="122" t="str">
        <x:v>La trace n’a pas encore de provenance claire. Nous gardons son statut incertain.</x:v>
      </x:c>
      <x:c r="H5648" s="122" t="str">
        <x:v>Retrait de l’appui dangereux ou suspension du geste ; aucun reset de l’état.</x:v>
      </x:c>
      <x:c r="I5648" s="122" t="str">
        <x:v>Échec ou blocage correspondant effectivement observé ; les dégâts, objets et positions persistent.</x:v>
      </x:c>
      <x:c r="J5648" s="122" t="str">
        <x:v>Justice</x:v>
      </x:c>
      <x:c r="K5648" s="125" t="n">
        <x:v>13</x:v>
      </x:c>
    </x:row>
    <x:row r="5649" ht="44" customHeight="1">
      <x:c r="A5649" s="126" t="str">
        <x:v>D6-C-JUST-12-REPRISE---01</x:v>
      </x:c>
      <x:c r="B5649" s="127" t="str">
        <x:v>D6-C-JUST-12</x:v>
      </x:c>
      <x:c r="C5649" s="127" t="str">
        <x:v>REPRISE</x:v>
      </x:c>
      <x:c r="D5649" s="127" t="str">
        <x:v>-</x:v>
      </x:c>
      <x:c r="E5649" s="128" t="n">
        <x:v>1</x:v>
      </x:c>
      <x:c r="F5649" s="127" t="str">
        <x:v>Seconde lectrice</x:v>
      </x:c>
      <x:c r="G5649" s="127" t="str">
        <x:v>Les relevés sont réunis. Reprenons le point encore ouvert.</x:v>
      </x:c>
      <x:c r="H5649" s="127" t="str">
        <x:v>Regard sur le dernier repère conservé ; attendre la main du joueur.</x:v>
      </x:c>
      <x:c r="I5649" s="127" t="str">
        <x:v>Réinteraction volontaire après interruption ; état de l’action conservé.</x:v>
      </x:c>
      <x:c r="J5649" s="127" t="str">
        <x:v>Justice</x:v>
      </x:c>
      <x:c r="K5649" s="130" t="n">
        <x:v>9</x:v>
      </x:c>
    </x:row>
    <x:row r="5650" ht="44" customHeight="1">
      <x:c r="A5650" s="121" t="str">
        <x:v>D6-C-JUST-12-CHOIX-A-01</x:v>
      </x:c>
      <x:c r="B5650" s="122" t="str">
        <x:v>D6-C-JUST-12</x:v>
      </x:c>
      <x:c r="C5650" s="122" t="str">
        <x:v>CHOIX</x:v>
      </x:c>
      <x:c r="D5650" s="122" t="str">
        <x:v>A</x:v>
      </x:c>
      <x:c r="E5650" s="123" t="n">
        <x:v>1</x:v>
      </x:c>
      <x:c r="F5650" s="122" t="str">
        <x:v>Joueur</x:v>
      </x:c>
      <x:c r="G5650" s="122" t="str">
        <x:v>Je commence par le point contredit.</x:v>
      </x:c>
      <x:c r="H5650" s="122" t="str">
        <x:v>Regarder la personne ou l’appui concerné ; intention, pas résultat.</x:v>
      </x:c>
      <x:c r="I5650" s="122" t="str">
        <x:v>Accès V5 et interlocuteur disponible ; possibilité réelle de l’approche choisie.</x:v>
      </x:c>
      <x:c r="J5650" s="122" t="str">
        <x:v>Justice</x:v>
      </x:c>
      <x:c r="K5650" s="125" t="n">
        <x:v>6</x:v>
      </x:c>
    </x:row>
    <x:row r="5651" ht="44" customHeight="1">
      <x:c r="A5651" s="126" t="str">
        <x:v>D6-C-JUST-12-REPONSE-A-01</x:v>
      </x:c>
      <x:c r="B5651" s="127" t="str">
        <x:v>D6-C-JUST-12</x:v>
      </x:c>
      <x:c r="C5651" s="127" t="str">
        <x:v>REPONSE</x:v>
      </x:c>
      <x:c r="D5651" s="127" t="str">
        <x:v>A</x:v>
      </x:c>
      <x:c r="E5651" s="128" t="n">
        <x:v>1</x:v>
      </x:c>
      <x:c r="F5651" s="127" t="str">
        <x:v>Seconde lectrice</x:v>
      </x:c>
      <x:c r="G5651" s="127" t="str">
        <x:v>Place les deux relevés côte à côte.</x:v>
      </x:c>
      <x:c r="H5651" s="127" t="str">
        <x:v>Réponse au choix retenu ; les autres réponses ne sont pas jouées.</x:v>
      </x:c>
      <x:c r="I5651" s="127" t="str">
        <x:v>Accès V5 et interlocuteur disponible ; possibilité réelle de l’approche choisie.</x:v>
      </x:c>
      <x:c r="J5651" s="127" t="str">
        <x:v>Justice</x:v>
      </x:c>
      <x:c r="K5651" s="130" t="n">
        <x:v>7</x:v>
      </x:c>
    </x:row>
    <x:row r="5652" ht="59" customHeight="1">
      <x:c r="A5652" s="121" t="str">
        <x:v>D6-C-JUST-12-CHOIX-B-01</x:v>
      </x:c>
      <x:c r="B5652" s="122" t="str">
        <x:v>D6-C-JUST-12</x:v>
      </x:c>
      <x:c r="C5652" s="122" t="str">
        <x:v>CHOIX</x:v>
      </x:c>
      <x:c r="D5652" s="122" t="str">
        <x:v>B</x:v>
      </x:c>
      <x:c r="E5652" s="123" t="n">
        <x:v>1</x:v>
      </x:c>
      <x:c r="F5652" s="122" t="str">
        <x:v>Joueur</x:v>
      </x:c>
      <x:c r="G5652" s="122" t="str">
        <x:v>Je montre d’abord ce qui demeure certain.</x:v>
      </x:c>
      <x:c r="H5652" s="122" t="str">
        <x:v>Regarder la personne ou l’appui concerné ; intention, pas résultat.</x:v>
      </x:c>
      <x:c r="I5652" s="122" t="str">
        <x:v>Lire les conditions V5 ; aucun objet ou PNJ supposé présent. Refuser ou différer suspend l’objectif au lieu de le déclarer réussi.</x:v>
      </x:c>
      <x:c r="J5652" s="122" t="str">
        <x:v>Justice</x:v>
      </x:c>
      <x:c r="K5652" s="125" t="n">
        <x:v>7</x:v>
      </x:c>
    </x:row>
    <x:row r="5653" ht="59" customHeight="1">
      <x:c r="A5653" s="126" t="str">
        <x:v>D6-C-JUST-12-REPONSE-B-01</x:v>
      </x:c>
      <x:c r="B5653" s="127" t="str">
        <x:v>D6-C-JUST-12</x:v>
      </x:c>
      <x:c r="C5653" s="127" t="str">
        <x:v>REPONSE</x:v>
      </x:c>
      <x:c r="D5653" s="127" t="str">
        <x:v>B</x:v>
      </x:c>
      <x:c r="E5653" s="128" t="n">
        <x:v>1</x:v>
      </x:c>
      <x:c r="F5653" s="127" t="str">
        <x:v>Seconde lectrice</x:v>
      </x:c>
      <x:c r="G5653" s="127" t="str">
        <x:v>Cela nous évitera d’écarter des faits que cette trace ne touche pas.</x:v>
      </x:c>
      <x:c r="H5653" s="127" t="str">
        <x:v>Réponse au choix retenu ; les autres réponses ne sont pas jouées.</x:v>
      </x:c>
      <x:c r="I5653" s="127" t="str">
        <x:v>Lire les conditions V5 ; aucun objet ou PNJ supposé présent. Refuser ou différer suspend l’objectif au lieu de le déclarer réussi.</x:v>
      </x:c>
      <x:c r="J5653" s="127" t="str">
        <x:v>Justice</x:v>
      </x:c>
      <x:c r="K5653" s="130" t="n">
        <x:v>12</x:v>
      </x:c>
    </x:row>
    <x:row r="5654" ht="74" customHeight="1">
      <x:c r="A5654" s="121" t="str">
        <x:v>D6-C-JUST-13-OUV---01</x:v>
      </x:c>
      <x:c r="B5654" s="122" t="str">
        <x:v>D6-C-JUST-13</x:v>
      </x:c>
      <x:c r="C5654" s="122" t="str">
        <x:v>OUV</x:v>
      </x:c>
      <x:c r="D5654" s="122" t="str">
        <x:v>-</x:v>
      </x:c>
      <x:c r="E5654" s="123" t="n">
        <x:v>1</x:v>
      </x:c>
      <x:c r="F5654" s="122" t="str">
        <x:v>Gardienne du cercle local</x:v>
      </x:c>
      <x:c r="G5654" s="122" t="str">
        <x:v>Ce duel règle ce différend selon notre accord. Il ne fera pas disparaître les autres faits.</x:v>
      </x:c>
      <x:c r="H5654" s="122" t="str">
        <x:v>Le locuteur désigne l’appui ou l’objet présent ; laisse le déplacement se jouer.</x:v>
      </x:c>
      <x:c r="I5654" s="122" t="str">
        <x:v>Deux chasseurs proposent une épreuve pour régler un différend. ; locuteur réellement présent ou retour effectué auprès de lui. Les scènes de résultat exigent le résultat observé correspondant.</x:v>
      </x:c>
      <x:c r="J5654" s="122" t="str">
        <x:v>Justice</x:v>
      </x:c>
      <x:c r="K5654" s="125" t="n">
        <x:v>16</x:v>
      </x:c>
    </x:row>
    <x:row r="5655" ht="74" customHeight="1">
      <x:c r="A5655" s="126" t="str">
        <x:v>D6-C-JUST-13-SUCCES---01</x:v>
      </x:c>
      <x:c r="B5655" s="127" t="str">
        <x:v>D6-C-JUST-13</x:v>
      </x:c>
      <x:c r="C5655" s="127" t="str">
        <x:v>SUCCES</x:v>
      </x:c>
      <x:c r="D5655" s="127" t="str">
        <x:v>-</x:v>
      </x:c>
      <x:c r="E5655" s="128" t="n">
        <x:v>1</x:v>
      </x:c>
      <x:c r="F5655" s="127" t="str">
        <x:v>Gardienne du cercle local</x:v>
      </x:c>
      <x:c r="G5655" s="127" t="str">
        <x:v>Les deux accords sont constatés. Le duel peut commencer dans ses limites.</x:v>
      </x:c>
      <x:c r="H5655" s="127" t="str">
        <x:v>Le locuteur désigne l’appui ou l’objet présent ; laisse le déplacement se jouer.</x:v>
      </x:c>
      <x:c r="I5655" s="127" t="str">
        <x:v>Résultat correspondant effectivement constaté ; remplace ou supprime la ligne si choix de refus/différé/observation. Ne jamais jouer une victoire non acquise.</x:v>
      </x:c>
      <x:c r="J5655" s="127" t="str">
        <x:v>Justice</x:v>
      </x:c>
      <x:c r="K5655" s="130" t="n">
        <x:v>12</x:v>
      </x:c>
    </x:row>
    <x:row r="5656" ht="44" customHeight="1">
      <x:c r="A5656" s="121" t="str">
        <x:v>D6-C-JUST-13-ECHEC---01</x:v>
      </x:c>
      <x:c r="B5656" s="122" t="str">
        <x:v>D6-C-JUST-13</x:v>
      </x:c>
      <x:c r="C5656" s="122" t="str">
        <x:v>ECHEC</x:v>
      </x:c>
      <x:c r="D5656" s="122" t="str">
        <x:v>-</x:v>
      </x:c>
      <x:c r="E5656" s="123" t="n">
        <x:v>1</x:v>
      </x:c>
      <x:c r="F5656" s="122" t="str">
        <x:v>Gardienne du cercle local</x:v>
      </x:c>
      <x:c r="G5656" s="122" t="str">
        <x:v>Il manque un accord. Personne n’entre pour le forcer.</x:v>
      </x:c>
      <x:c r="H5656" s="122" t="str">
        <x:v>Retrait de l’appui dangereux ou suspension du geste ; aucun reset de l’état.</x:v>
      </x:c>
      <x:c r="I5656" s="122" t="str">
        <x:v>Échec ou blocage correspondant effectivement observé ; les dégâts, objets et positions persistent.</x:v>
      </x:c>
      <x:c r="J5656" s="122" t="str">
        <x:v>Justice</x:v>
      </x:c>
      <x:c r="K5656" s="125" t="n">
        <x:v>9</x:v>
      </x:c>
    </x:row>
    <x:row r="5657" ht="44" customHeight="1">
      <x:c r="A5657" s="126" t="str">
        <x:v>D6-C-JUST-13-REPRISE---01</x:v>
      </x:c>
      <x:c r="B5657" s="127" t="str">
        <x:v>D6-C-JUST-13</x:v>
      </x:c>
      <x:c r="C5657" s="127" t="str">
        <x:v>REPRISE</x:v>
      </x:c>
      <x:c r="D5657" s="127" t="str">
        <x:v>-</x:v>
      </x:c>
      <x:c r="E5657" s="128" t="n">
        <x:v>1</x:v>
      </x:c>
      <x:c r="F5657" s="127" t="str">
        <x:v>Gardienne du cercle local</x:v>
      </x:c>
      <x:c r="G5657" s="127" t="str">
        <x:v>Les limites sont visibles. Reprenons seulement si chacun accepte.</x:v>
      </x:c>
      <x:c r="H5657" s="127" t="str">
        <x:v>Regard sur le dernier repère conservé ; attendre la main du joueur.</x:v>
      </x:c>
      <x:c r="I5657" s="127" t="str">
        <x:v>Réinteraction volontaire après interruption ; état de l’action conservé.</x:v>
      </x:c>
      <x:c r="J5657" s="127" t="str">
        <x:v>Justice</x:v>
      </x:c>
      <x:c r="K5657" s="130" t="n">
        <x:v>9</x:v>
      </x:c>
    </x:row>
    <x:row r="5658" ht="44" customHeight="1">
      <x:c r="A5658" s="121" t="str">
        <x:v>D6-C-JUST-13-CHOIX-A-01</x:v>
      </x:c>
      <x:c r="B5658" s="122" t="str">
        <x:v>D6-C-JUST-13</x:v>
      </x:c>
      <x:c r="C5658" s="122" t="str">
        <x:v>CHOIX</x:v>
      </x:c>
      <x:c r="D5658" s="122" t="str">
        <x:v>A</x:v>
      </x:c>
      <x:c r="E5658" s="123" t="n">
        <x:v>1</x:v>
      </x:c>
      <x:c r="F5658" s="122" t="str">
        <x:v>Joueur</x:v>
      </x:c>
      <x:c r="G5658" s="122" t="str">
        <x:v>J’accepte cette portée du résultat.</x:v>
      </x:c>
      <x:c r="H5658" s="122" t="str">
        <x:v>Regarder la personne ou l’appui concerné ; intention, pas résultat.</x:v>
      </x:c>
      <x:c r="I5658" s="122" t="str">
        <x:v>Accès V5 et interlocuteur disponible ; possibilité réelle de l’approche choisie.</x:v>
      </x:c>
      <x:c r="J5658" s="122" t="str">
        <x:v>Justice</x:v>
      </x:c>
      <x:c r="K5658" s="125" t="n">
        <x:v>5</x:v>
      </x:c>
    </x:row>
    <x:row r="5659" ht="44" customHeight="1">
      <x:c r="A5659" s="126" t="str">
        <x:v>D6-C-JUST-13-REPONSE-A-01</x:v>
      </x:c>
      <x:c r="B5659" s="127" t="str">
        <x:v>D6-C-JUST-13</x:v>
      </x:c>
      <x:c r="C5659" s="127" t="str">
        <x:v>REPONSE</x:v>
      </x:c>
      <x:c r="D5659" s="127" t="str">
        <x:v>A</x:v>
      </x:c>
      <x:c r="E5659" s="128" t="n">
        <x:v>1</x:v>
      </x:c>
      <x:c r="F5659" s="127" t="str">
        <x:v>Gardienne du cercle local</x:v>
      </x:c>
      <x:c r="G5659" s="127" t="str">
        <x:v>Montre ton accord, puis attends celui de l’autre combattant.</x:v>
      </x:c>
      <x:c r="H5659" s="127" t="str">
        <x:v>Réponse au choix retenu ; les autres réponses ne sont pas jouées.</x:v>
      </x:c>
      <x:c r="I5659" s="127" t="str">
        <x:v>Accès V5 et interlocuteur disponible ; possibilité réelle de l’approche choisie.</x:v>
      </x:c>
      <x:c r="J5659" s="127" t="str">
        <x:v>Justice</x:v>
      </x:c>
      <x:c r="K5659" s="130" t="n">
        <x:v>9</x:v>
      </x:c>
    </x:row>
    <x:row r="5660" ht="59" customHeight="1">
      <x:c r="A5660" s="121" t="str">
        <x:v>D6-C-JUST-13-CHOIX-B-01</x:v>
      </x:c>
      <x:c r="B5660" s="122" t="str">
        <x:v>D6-C-JUST-13</x:v>
      </x:c>
      <x:c r="C5660" s="122" t="str">
        <x:v>CHOIX</x:v>
      </x:c>
      <x:c r="D5660" s="122" t="str">
        <x:v>B</x:v>
      </x:c>
      <x:c r="E5660" s="123" t="n">
        <x:v>1</x:v>
      </x:c>
      <x:c r="F5660" s="122" t="str">
        <x:v>Joueur</x:v>
      </x:c>
      <x:c r="G5660" s="122" t="str">
        <x:v>Je refuse le duel et demande une autre voie.</x:v>
      </x:c>
      <x:c r="H5660" s="122" t="str">
        <x:v>Regarder la personne ou l’appui concerné ; intention, pas résultat.</x:v>
      </x:c>
      <x:c r="I5660" s="122" t="str">
        <x:v>Lire les conditions V5 ; aucun objet ou PNJ supposé présent. Refuser ou différer suspend l’objectif au lieu de le déclarer réussi.</x:v>
      </x:c>
      <x:c r="J5660" s="122" t="str">
        <x:v>Justice</x:v>
      </x:c>
      <x:c r="K5660" s="125" t="n">
        <x:v>9</x:v>
      </x:c>
    </x:row>
    <x:row r="5661" ht="59" customHeight="1">
      <x:c r="A5661" s="126" t="str">
        <x:v>D6-C-JUST-13-REPONSE-B-01</x:v>
      </x:c>
      <x:c r="B5661" s="127" t="str">
        <x:v>D6-C-JUST-13</x:v>
      </x:c>
      <x:c r="C5661" s="127" t="str">
        <x:v>REPONSE</x:v>
      </x:c>
      <x:c r="D5661" s="127" t="str">
        <x:v>B</x:v>
      </x:c>
      <x:c r="E5661" s="128" t="n">
        <x:v>1</x:v>
      </x:c>
      <x:c r="F5661" s="127" t="str">
        <x:v>Gardienne du cercle local</x:v>
      </x:c>
      <x:c r="G5661" s="127" t="str">
        <x:v>Le cercle reste vide. Nous parlerons des autres moyens proposés.</x:v>
      </x:c>
      <x:c r="H5661" s="127" t="str">
        <x:v>Réponse au choix retenu ; les autres réponses ne sont pas jouées.</x:v>
      </x:c>
      <x:c r="I5661" s="127" t="str">
        <x:v>Lire les conditions V5 ; aucun objet ou PNJ supposé présent. Refuser ou différer suspend l’objectif au lieu de le déclarer réussi.</x:v>
      </x:c>
      <x:c r="J5661" s="127" t="str">
        <x:v>Justice</x:v>
      </x:c>
      <x:c r="K5661" s="130" t="n">
        <x:v>10</x:v>
      </x:c>
    </x:row>
    <x:row r="5662" ht="74" customHeight="1">
      <x:c r="A5662" s="121" t="str">
        <x:v>D6-C-JUST-14-OUV---01</x:v>
      </x:c>
      <x:c r="B5662" s="122" t="str">
        <x:v>D6-C-JUST-14</x:v>
      </x:c>
      <x:c r="C5662" s="122" t="str">
        <x:v>OUV</x:v>
      </x:c>
      <x:c r="D5662" s="122" t="str">
        <x:v>-</x:v>
      </x:c>
      <x:c r="E5662" s="123" t="n">
        <x:v>1</x:v>
      </x:c>
      <x:c r="F5662" s="122" t="str">
        <x:v>Partenaire d’exercice</x:v>
      </x:c>
      <x:c r="G5662" s="122" t="str">
        <x:v>Voici mon signe d’arrêt. Regarde-le avant de commencer la manche.</x:v>
      </x:c>
      <x:c r="H5662" s="122" t="str">
        <x:v>Le locuteur désigne l’appui ou l’objet présent ; laisse le déplacement se jouer.</x:v>
      </x:c>
      <x:c r="I5662" s="122" t="str">
        <x:v>Un duel prévoit une interruption. ; locuteur réellement présent ou retour effectué auprès de lui. Les scènes de résultat exigent le résultat observé correspondant.</x:v>
      </x:c>
      <x:c r="J5662" s="122" t="str">
        <x:v>Justice</x:v>
      </x:c>
      <x:c r="K5662" s="125" t="n">
        <x:v>10</x:v>
      </x:c>
    </x:row>
    <x:row r="5663" ht="74" customHeight="1">
      <x:c r="A5663" s="126" t="str">
        <x:v>D6-C-JUST-14-SUCCES---01</x:v>
      </x:c>
      <x:c r="B5663" s="127" t="str">
        <x:v>D6-C-JUST-14</x:v>
      </x:c>
      <x:c r="C5663" s="127" t="str">
        <x:v>SUCCES</x:v>
      </x:c>
      <x:c r="D5663" s="127" t="str">
        <x:v>-</x:v>
      </x:c>
      <x:c r="E5663" s="128" t="n">
        <x:v>1</x:v>
      </x:c>
      <x:c r="F5663" s="127" t="str">
        <x:v>Partenaire d’exercice</x:v>
      </x:c>
      <x:c r="G5663" s="127" t="str">
        <x:v>Le signe a été suivi. La manche s’achève ici.</x:v>
      </x:c>
      <x:c r="H5663" s="127" t="str">
        <x:v>Le locuteur désigne l’appui ou l’objet présent ; laisse le déplacement se jouer.</x:v>
      </x:c>
      <x:c r="I5663" s="127" t="str">
        <x:v>Résultat correspondant effectivement constaté ; remplace ou supprime la ligne si choix de refus/différé/observation. Ne jamais jouer une victoire non acquise.</x:v>
      </x:c>
      <x:c r="J5663" s="127" t="str">
        <x:v>Justice</x:v>
      </x:c>
      <x:c r="K5663" s="130" t="n">
        <x:v>9</x:v>
      </x:c>
    </x:row>
    <x:row r="5664" ht="44" customHeight="1">
      <x:c r="A5664" s="121" t="str">
        <x:v>D6-C-JUST-14-ECHEC---01</x:v>
      </x:c>
      <x:c r="B5664" s="122" t="str">
        <x:v>D6-C-JUST-14</x:v>
      </x:c>
      <x:c r="C5664" s="122" t="str">
        <x:v>ECHEC</x:v>
      </x:c>
      <x:c r="D5664" s="122" t="str">
        <x:v>-</x:v>
      </x:c>
      <x:c r="E5664" s="123" t="n">
        <x:v>1</x:v>
      </x:c>
      <x:c r="F5664" s="122" t="str">
        <x:v>Partenaire d’exercice</x:v>
      </x:c>
      <x:c r="G5664" s="122" t="str">
        <x:v>L’attaque a continué après l’arrêt. Nous devons interrompre l’exercice.</x:v>
      </x:c>
      <x:c r="H5664" s="122" t="str">
        <x:v>Retrait de l’appui dangereux ou suspension du geste ; aucun reset de l’état.</x:v>
      </x:c>
      <x:c r="I5664" s="122" t="str">
        <x:v>Échec ou blocage correspondant effectivement observé ; les dégâts, objets et positions persistent.</x:v>
      </x:c>
      <x:c r="J5664" s="122" t="str">
        <x:v>Justice</x:v>
      </x:c>
      <x:c r="K5664" s="125" t="n">
        <x:v>9</x:v>
      </x:c>
    </x:row>
    <x:row r="5665" ht="44" customHeight="1">
      <x:c r="A5665" s="126" t="str">
        <x:v>D6-C-JUST-14-REPRISE---01</x:v>
      </x:c>
      <x:c r="B5665" s="127" t="str">
        <x:v>D6-C-JUST-14</x:v>
      </x:c>
      <x:c r="C5665" s="127" t="str">
        <x:v>REPRISE</x:v>
      </x:c>
      <x:c r="D5665" s="127" t="str">
        <x:v>-</x:v>
      </x:c>
      <x:c r="E5665" s="128" t="n">
        <x:v>1</x:v>
      </x:c>
      <x:c r="F5665" s="127" t="str">
        <x:v>Partenaire d’exercice</x:v>
      </x:c>
      <x:c r="G5665" s="127" t="str">
        <x:v>Les appuis sont remis. Reprenons le signe, sans relancer tout le combat.</x:v>
      </x:c>
      <x:c r="H5665" s="127" t="str">
        <x:v>Regard sur le dernier repère conservé ; attendre la main du joueur.</x:v>
      </x:c>
      <x:c r="I5665" s="127" t="str">
        <x:v>Réinteraction volontaire après interruption ; état de l’action conservé.</x:v>
      </x:c>
      <x:c r="J5665" s="127" t="str">
        <x:v>Justice</x:v>
      </x:c>
      <x:c r="K5665" s="130" t="n">
        <x:v>12</x:v>
      </x:c>
    </x:row>
    <x:row r="5666" ht="44" customHeight="1">
      <x:c r="A5666" s="121" t="str">
        <x:v>D6-C-JUST-14-CHOIX-A-01</x:v>
      </x:c>
      <x:c r="B5666" s="122" t="str">
        <x:v>D6-C-JUST-14</x:v>
      </x:c>
      <x:c r="C5666" s="122" t="str">
        <x:v>CHOIX</x:v>
      </x:c>
      <x:c r="D5666" s="122" t="str">
        <x:v>A</x:v>
      </x:c>
      <x:c r="E5666" s="123" t="n">
        <x:v>1</x:v>
      </x:c>
      <x:c r="F5666" s="122" t="str">
        <x:v>Joueur</x:v>
      </x:c>
      <x:c r="G5666" s="122" t="str">
        <x:v>Je m’arrête dès le signe confirmé.</x:v>
      </x:c>
      <x:c r="H5666" s="122" t="str">
        <x:v>Regarder la personne ou l’appui concerné ; intention, pas résultat.</x:v>
      </x:c>
      <x:c r="I5666" s="122" t="str">
        <x:v>Accès V5 et interlocuteur disponible ; possibilité réelle de l’approche choisie.</x:v>
      </x:c>
      <x:c r="J5666" s="122" t="str">
        <x:v>Justice</x:v>
      </x:c>
      <x:c r="K5666" s="125" t="n">
        <x:v>6</x:v>
      </x:c>
    </x:row>
    <x:row r="5667" ht="44" customHeight="1">
      <x:c r="A5667" s="126" t="str">
        <x:v>D6-C-JUST-14-REPONSE-A-01</x:v>
      </x:c>
      <x:c r="B5667" s="127" t="str">
        <x:v>D6-C-JUST-14</x:v>
      </x:c>
      <x:c r="C5667" s="127" t="str">
        <x:v>REPONSE</x:v>
      </x:c>
      <x:c r="D5667" s="127" t="str">
        <x:v>A</x:v>
      </x:c>
      <x:c r="E5667" s="128" t="n">
        <x:v>1</x:v>
      </x:c>
      <x:c r="F5667" s="127" t="str">
        <x:v>Partenaire d’exercice</x:v>
      </x:c>
      <x:c r="G5667" s="127" t="str">
        <x:v>Nous l’éprouverons lentement avant l’affrontement.</x:v>
      </x:c>
      <x:c r="H5667" s="127" t="str">
        <x:v>Réponse au choix retenu ; les autres réponses ne sont pas jouées.</x:v>
      </x:c>
      <x:c r="I5667" s="127" t="str">
        <x:v>Accès V5 et interlocuteur disponible ; possibilité réelle de l’approche choisie.</x:v>
      </x:c>
      <x:c r="J5667" s="127" t="str">
        <x:v>Justice</x:v>
      </x:c>
      <x:c r="K5667" s="130" t="n">
        <x:v>5</x:v>
      </x:c>
    </x:row>
    <x:row r="5668" ht="59" customHeight="1">
      <x:c r="A5668" s="121" t="str">
        <x:v>D6-C-JUST-14-CHOIX-B-01</x:v>
      </x:c>
      <x:c r="B5668" s="122" t="str">
        <x:v>D6-C-JUST-14</x:v>
      </x:c>
      <x:c r="C5668" s="122" t="str">
        <x:v>CHOIX</x:v>
      </x:c>
      <x:c r="D5668" s="122" t="str">
        <x:v>B</x:v>
      </x:c>
      <x:c r="E5668" s="123" t="n">
        <x:v>1</x:v>
      </x:c>
      <x:c r="F5668" s="122" t="str">
        <x:v>Joueur</x:v>
      </x:c>
      <x:c r="G5668" s="122" t="str">
        <x:v>Je demande de refaire le signe.</x:v>
      </x:c>
      <x:c r="H5668" s="122" t="str">
        <x:v>Regarder la personne ou l’appui concerné ; intention, pas résultat.</x:v>
      </x:c>
      <x:c r="I5668" s="122" t="str">
        <x:v>Lire les conditions V5 ; aucun objet ou PNJ supposé présent. Refuser ou différer suspend l’objectif au lieu de le déclarer réussi.</x:v>
      </x:c>
      <x:c r="J5668" s="122" t="str">
        <x:v>Justice</x:v>
      </x:c>
      <x:c r="K5668" s="125" t="n">
        <x:v>6</x:v>
      </x:c>
    </x:row>
    <x:row r="5669" ht="59" customHeight="1">
      <x:c r="A5669" s="126" t="str">
        <x:v>D6-C-JUST-14-REPONSE-B-01</x:v>
      </x:c>
      <x:c r="B5669" s="127" t="str">
        <x:v>D6-C-JUST-14</x:v>
      </x:c>
      <x:c r="C5669" s="127" t="str">
        <x:v>REPONSE</x:v>
      </x:c>
      <x:c r="D5669" s="127" t="str">
        <x:v>B</x:v>
      </x:c>
      <x:c r="E5669" s="128" t="n">
        <x:v>1</x:v>
      </x:c>
      <x:c r="F5669" s="127" t="str">
        <x:v>Partenaire d’exercice</x:v>
      </x:c>
      <x:c r="G5669" s="127" t="str">
        <x:v>Approche à distance d’exercice ; je le montrerai depuis les deux côtés.</x:v>
      </x:c>
      <x:c r="H5669" s="127" t="str">
        <x:v>Réponse au choix retenu ; les autres réponses ne sont pas jouées.</x:v>
      </x:c>
      <x:c r="I5669" s="127" t="str">
        <x:v>Lire les conditions V5 ; aucun objet ou PNJ supposé présent. Refuser ou différer suspend l’objectif au lieu de le déclarer réussi.</x:v>
      </x:c>
      <x:c r="J5669" s="127" t="str">
        <x:v>Justice</x:v>
      </x:c>
      <x:c r="K5669" s="130" t="n">
        <x:v>12</x:v>
      </x:c>
    </x:row>
    <x:row r="5670" ht="74" customHeight="1">
      <x:c r="A5670" s="121" t="str">
        <x:v>D6-C-JUST-15-OUV---01</x:v>
      </x:c>
      <x:c r="B5670" s="122" t="str">
        <x:v>D6-C-JUST-15</x:v>
      </x:c>
      <x:c r="C5670" s="122" t="str">
        <x:v>OUV</x:v>
      </x:c>
      <x:c r="D5670" s="122" t="str">
        <x:v>-</x:v>
      </x:c>
      <x:c r="E5670" s="123" t="n">
        <x:v>1</x:v>
      </x:c>
      <x:c r="F5670" s="122" t="str">
        <x:v>Habitante du passage endommagé</x:v>
      </x:c>
      <x:c r="G5670" s="122" t="str">
        <x:v>Les charges ne passent plus depuis l’affrontement. J’ai besoin d’un appui qui tienne, pas d’un récit de victoire.</x:v>
      </x:c>
      <x:c r="H5670" s="122" t="str">
        <x:v>Le locuteur désigne l’appui ou l’objet présent ; laisse le déplacement se jouer.</x:v>
      </x:c>
      <x:c r="I5670" s="122" t="str">
        <x:v>Une action du joueur a endommagé un lieu. ; locuteur réellement présent ou retour effectué auprès de lui. Les scènes de résultat exigent le résultat observé correspondant.</x:v>
      </x:c>
      <x:c r="J5670" s="122" t="str">
        <x:v>Justice</x:v>
      </x:c>
      <x:c r="K5670" s="125" t="n">
        <x:v>18</x:v>
      </x:c>
    </x:row>
    <x:row r="5671" ht="74" customHeight="1">
      <x:c r="A5671" s="126" t="str">
        <x:v>D6-C-JUST-15-SUCCES---01</x:v>
      </x:c>
      <x:c r="B5671" s="127" t="str">
        <x:v>D6-C-JUST-15</x:v>
      </x:c>
      <x:c r="C5671" s="127" t="str">
        <x:v>SUCCES</x:v>
      </x:c>
      <x:c r="D5671" s="127" t="str">
        <x:v>-</x:v>
      </x:c>
      <x:c r="E5671" s="128" t="n">
        <x:v>1</x:v>
      </x:c>
      <x:c r="F5671" s="127" t="str">
        <x:v>Habitante du passage endommagé</x:v>
      </x:c>
      <x:c r="G5671" s="127" t="str">
        <x:v>La charge est passée. Nous constatons ce qui a réellement été réparé.</x:v>
      </x:c>
      <x:c r="H5671" s="127" t="str">
        <x:v>Le locuteur désigne l’appui ou l’objet présent ; laisse le déplacement se jouer.</x:v>
      </x:c>
      <x:c r="I5671" s="127" t="str">
        <x:v>Résultat correspondant effectivement constaté ; remplace ou supprime la ligne si choix de refus/différé/observation. Ne jamais jouer une victoire non acquise.</x:v>
      </x:c>
      <x:c r="J5671" s="127" t="str">
        <x:v>Justice</x:v>
      </x:c>
      <x:c r="K5671" s="130" t="n">
        <x:v>12</x:v>
      </x:c>
    </x:row>
    <x:row r="5672" ht="44" customHeight="1">
      <x:c r="A5672" s="121" t="str">
        <x:v>D6-C-JUST-15-ECHEC---01</x:v>
      </x:c>
      <x:c r="B5672" s="122" t="str">
        <x:v>D6-C-JUST-15</x:v>
      </x:c>
      <x:c r="C5672" s="122" t="str">
        <x:v>ECHEC</x:v>
      </x:c>
      <x:c r="D5672" s="122" t="str">
        <x:v>-</x:v>
      </x:c>
      <x:c r="E5672" s="123" t="n">
        <x:v>1</x:v>
      </x:c>
      <x:c r="F5672" s="122" t="str">
        <x:v>Habitante du passage endommagé</x:v>
      </x:c>
      <x:c r="G5672" s="122" t="str">
        <x:v>L’appui fléchit encore. Le passage reste fermé aux charges.</x:v>
      </x:c>
      <x:c r="H5672" s="122" t="str">
        <x:v>Retrait de l’appui dangereux ou suspension du geste ; aucun reset de l’état.</x:v>
      </x:c>
      <x:c r="I5672" s="122" t="str">
        <x:v>Échec ou blocage correspondant effectivement observé ; les dégâts, objets et positions persistent.</x:v>
      </x:c>
      <x:c r="J5672" s="122" t="str">
        <x:v>Justice</x:v>
      </x:c>
      <x:c r="K5672" s="125" t="n">
        <x:v>9</x:v>
      </x:c>
    </x:row>
    <x:row r="5673" ht="44" customHeight="1">
      <x:c r="A5673" s="126" t="str">
        <x:v>D6-C-JUST-15-REPRISE---01</x:v>
      </x:c>
      <x:c r="B5673" s="127" t="str">
        <x:v>D6-C-JUST-15</x:v>
      </x:c>
      <x:c r="C5673" s="127" t="str">
        <x:v>REPRISE</x:v>
      </x:c>
      <x:c r="D5673" s="127" t="str">
        <x:v>-</x:v>
      </x:c>
      <x:c r="E5673" s="128" t="n">
        <x:v>1</x:v>
      </x:c>
      <x:c r="F5673" s="127" t="str">
        <x:v>Habitante du passage endommagé</x:v>
      </x:c>
      <x:c r="G5673" s="127" t="str">
        <x:v>L’autre côté tient. Il reste ce pied à reprendre.</x:v>
      </x:c>
      <x:c r="H5673" s="127" t="str">
        <x:v>Regard sur le dernier repère conservé ; attendre la main du joueur.</x:v>
      </x:c>
      <x:c r="I5673" s="127" t="str">
        <x:v>Réinteraction volontaire après interruption ; état de l’action conservé.</x:v>
      </x:c>
      <x:c r="J5673" s="127" t="str">
        <x:v>Justice</x:v>
      </x:c>
      <x:c r="K5673" s="130" t="n">
        <x:v>9</x:v>
      </x:c>
    </x:row>
    <x:row r="5674" ht="44" customHeight="1">
      <x:c r="A5674" s="121" t="str">
        <x:v>D6-C-JUST-15-CHOIX-A-01</x:v>
      </x:c>
      <x:c r="B5674" s="122" t="str">
        <x:v>D6-C-JUST-15</x:v>
      </x:c>
      <x:c r="C5674" s="122" t="str">
        <x:v>CHOIX</x:v>
      </x:c>
      <x:c r="D5674" s="122" t="str">
        <x:v>A</x:v>
      </x:c>
      <x:c r="E5674" s="123" t="n">
        <x:v>1</x:v>
      </x:c>
      <x:c r="F5674" s="122" t="str">
        <x:v>Joueur</x:v>
      </x:c>
      <x:c r="G5674" s="122" t="str">
        <x:v>Je répare le passage.</x:v>
      </x:c>
      <x:c r="H5674" s="122" t="str">
        <x:v>Regarder la personne ou l’appui concerné ; intention, pas résultat.</x:v>
      </x:c>
      <x:c r="I5674" s="122" t="str">
        <x:v>Accès V5 et interlocuteur disponible ; possibilité réelle de l’approche choisie.</x:v>
      </x:c>
      <x:c r="J5674" s="122" t="str">
        <x:v>Justice</x:v>
      </x:c>
      <x:c r="K5674" s="125" t="n">
        <x:v>4</x:v>
      </x:c>
    </x:row>
    <x:row r="5675" ht="44" customHeight="1">
      <x:c r="A5675" s="126" t="str">
        <x:v>D6-C-JUST-15-REPONSE-A-01</x:v>
      </x:c>
      <x:c r="B5675" s="127" t="str">
        <x:v>D6-C-JUST-15</x:v>
      </x:c>
      <x:c r="C5675" s="127" t="str">
        <x:v>REPONSE</x:v>
      </x:c>
      <x:c r="D5675" s="127" t="str">
        <x:v>A</x:v>
      </x:c>
      <x:c r="E5675" s="128" t="n">
        <x:v>1</x:v>
      </x:c>
      <x:c r="F5675" s="127" t="str">
        <x:v>Habitante du passage endommagé</x:v>
      </x:c>
      <x:c r="G5675" s="127" t="str">
        <x:v>Commence par cette pièce. Nous testerons ensuite avec une charge.</x:v>
      </x:c>
      <x:c r="H5675" s="127" t="str">
        <x:v>Réponse au choix retenu ; les autres réponses ne sont pas jouées.</x:v>
      </x:c>
      <x:c r="I5675" s="127" t="str">
        <x:v>Accès V5 et interlocuteur disponible ; possibilité réelle de l’approche choisie.</x:v>
      </x:c>
      <x:c r="J5675" s="127" t="str">
        <x:v>Justice</x:v>
      </x:c>
      <x:c r="K5675" s="130" t="n">
        <x:v>10</x:v>
      </x:c>
    </x:row>
    <x:row r="5676" ht="59" customHeight="1">
      <x:c r="A5676" s="121" t="str">
        <x:v>D6-C-JUST-15-CHOIX-B-01</x:v>
      </x:c>
      <x:c r="B5676" s="122" t="str">
        <x:v>D6-C-JUST-15</x:v>
      </x:c>
      <x:c r="C5676" s="122" t="str">
        <x:v>CHOIX</x:v>
      </x:c>
      <x:c r="D5676" s="122" t="str">
        <x:v>B</x:v>
      </x:c>
      <x:c r="E5676" s="123" t="n">
        <x:v>1</x:v>
      </x:c>
      <x:c r="F5676" s="122" t="str">
        <x:v>Joueur</x:v>
      </x:c>
      <x:c r="G5676" s="122" t="str">
        <x:v>Je propose une autre prise en charge réelle.</x:v>
      </x:c>
      <x:c r="H5676" s="122" t="str">
        <x:v>Regarder la personne ou l’appui concerné ; intention, pas résultat.</x:v>
      </x:c>
      <x:c r="I5676" s="122" t="str">
        <x:v>Lire les conditions V5 ; aucun objet ou PNJ supposé présent. Refuser ou différer suspend l’objectif au lieu de le déclarer réussi.</x:v>
      </x:c>
      <x:c r="J5676" s="122" t="str">
        <x:v>Justice</x:v>
      </x:c>
      <x:c r="K5676" s="125" t="n">
        <x:v>8</x:v>
      </x:c>
    </x:row>
    <x:row r="5677" ht="59" customHeight="1">
      <x:c r="A5677" s="126" t="str">
        <x:v>D6-C-JUST-15-REPONSE-B-01</x:v>
      </x:c>
      <x:c r="B5677" s="127" t="str">
        <x:v>D6-C-JUST-15</x:v>
      </x:c>
      <x:c r="C5677" s="127" t="str">
        <x:v>REPONSE</x:v>
      </x:c>
      <x:c r="D5677" s="127" t="str">
        <x:v>B</x:v>
      </x:c>
      <x:c r="E5677" s="128" t="n">
        <x:v>1</x:v>
      </x:c>
      <x:c r="F5677" s="127" t="str">
        <x:v>Habitante du passage endommagé</x:v>
      </x:c>
      <x:c r="G5677" s="127" t="str">
        <x:v>Montre qui viendra et par quelle route. Je veux parler à cette personne.</x:v>
      </x:c>
      <x:c r="H5677" s="127" t="str">
        <x:v>Réponse au choix retenu ; les autres réponses ne sont pas jouées.</x:v>
      </x:c>
      <x:c r="I5677" s="127" t="str">
        <x:v>Lire les conditions V5 ; aucun objet ou PNJ supposé présent. Refuser ou différer suspend l’objectif au lieu de le déclarer réussi.</x:v>
      </x:c>
      <x:c r="J5677" s="127" t="str">
        <x:v>Justice</x:v>
      </x:c>
      <x:c r="K5677" s="130" t="n">
        <x:v>13</x:v>
      </x:c>
    </x:row>
    <x:row r="5678" ht="74" customHeight="1">
      <x:c r="A5678" s="121" t="str">
        <x:v>D6-C-JUST-16-OUV---01</x:v>
      </x:c>
      <x:c r="B5678" s="122" t="str">
        <x:v>D6-C-JUST-16</x:v>
      </x:c>
      <x:c r="C5678" s="122" t="str">
        <x:v>OUV</x:v>
      </x:c>
      <x:c r="D5678" s="122" t="str">
        <x:v>-</x:v>
      </x:c>
      <x:c r="E5678" s="123" t="n">
        <x:v>1</x:v>
      </x:c>
      <x:c r="F5678" s="122" t="str">
        <x:v>Proche endeuillée</x:v>
      </x:c>
      <x:c r="G5678" s="122" t="str">
        <x:v>Tu peux rendre ses outils. Tu ne peux pas me rendre la personne qui les tenait.</x:v>
      </x:c>
      <x:c r="H5678" s="122" t="str">
        <x:v>Le locuteur désigne l’appui ou l’objet présent ; laisse le déplacement se jouer.</x:v>
      </x:c>
      <x:c r="I5678" s="122" t="str">
        <x:v>Une perte humaine ou yautja est confirmée. ; locuteur réellement présent ou retour effectué auprès de lui. Les scènes de résultat exigent le résultat observé correspondant.</x:v>
      </x:c>
      <x:c r="J5678" s="122" t="str">
        <x:v>Justice</x:v>
      </x:c>
      <x:c r="K5678" s="125" t="n">
        <x:v>16</x:v>
      </x:c>
    </x:row>
    <x:row r="5679" ht="74" customHeight="1">
      <x:c r="A5679" s="126" t="str">
        <x:v>D6-C-JUST-16-SUCCES---01</x:v>
      </x:c>
      <x:c r="B5679" s="127" t="str">
        <x:v>D6-C-JUST-16</x:v>
      </x:c>
      <x:c r="C5679" s="127" t="str">
        <x:v>SUCCES</x:v>
      </x:c>
      <x:c r="D5679" s="127" t="str">
        <x:v>-</x:v>
      </x:c>
      <x:c r="E5679" s="128" t="n">
        <x:v>1</x:v>
      </x:c>
      <x:c r="F5679" s="127" t="str">
        <x:v>Proche endeuillée</x:v>
      </x:c>
      <x:c r="G5679" s="127" t="str">
        <x:v>Ce que tu as fait a sa place. La perte demeure, et nous gardons nos propres décisions.</x:v>
      </x:c>
      <x:c r="H5679" s="127" t="str">
        <x:v>Le locuteur désigne l’appui ou l’objet présent ; laisse le déplacement se jouer.</x:v>
      </x:c>
      <x:c r="I5679" s="127" t="str">
        <x:v>Résultat correspondant effectivement constaté ; remplace ou supprime la ligne si choix de refus/différé/observation. Ne jamais jouer une victoire non acquise.</x:v>
      </x:c>
      <x:c r="J5679" s="127" t="str">
        <x:v>Justice</x:v>
      </x:c>
      <x:c r="K5679" s="130" t="n">
        <x:v>17</x:v>
      </x:c>
    </x:row>
    <x:row r="5680" ht="44" customHeight="1">
      <x:c r="A5680" s="121" t="str">
        <x:v>D6-C-JUST-16-ECHEC---01</x:v>
      </x:c>
      <x:c r="B5680" s="122" t="str">
        <x:v>D6-C-JUST-16</x:v>
      </x:c>
      <x:c r="C5680" s="122" t="str">
        <x:v>ECHEC</x:v>
      </x:c>
      <x:c r="D5680" s="122" t="str">
        <x:v>-</x:v>
      </x:c>
      <x:c r="E5680" s="123" t="n">
        <x:v>1</x:v>
      </x:c>
      <x:c r="F5680" s="122" t="str">
        <x:v>Proche endeuillée</x:v>
      </x:c>
      <x:c r="G5680" s="122" t="str">
        <x:v>Ce geste n’est pas celui que nous avons accepté. Arrête-toi là.</x:v>
      </x:c>
      <x:c r="H5680" s="122" t="str">
        <x:v>Retrait de l’appui dangereux ou suspension du geste ; aucun reset de l’état.</x:v>
      </x:c>
      <x:c r="I5680" s="122" t="str">
        <x:v>Échec ou blocage correspondant effectivement observé ; les dégâts, objets et positions persistent.</x:v>
      </x:c>
      <x:c r="J5680" s="122" t="str">
        <x:v>Justice</x:v>
      </x:c>
      <x:c r="K5680" s="125" t="n">
        <x:v>11</x:v>
      </x:c>
    </x:row>
    <x:row r="5681" ht="44" customHeight="1">
      <x:c r="A5681" s="126" t="str">
        <x:v>D6-C-JUST-16-REPRISE---01</x:v>
      </x:c>
      <x:c r="B5681" s="127" t="str">
        <x:v>D6-C-JUST-16</x:v>
      </x:c>
      <x:c r="C5681" s="127" t="str">
        <x:v>REPRISE</x:v>
      </x:c>
      <x:c r="D5681" s="127" t="str">
        <x:v>-</x:v>
      </x:c>
      <x:c r="E5681" s="128" t="n">
        <x:v>1</x:v>
      </x:c>
      <x:c r="F5681" s="127" t="str">
        <x:v>Proche endeuillée</x:v>
      </x:c>
      <x:c r="G5681" s="127" t="str">
        <x:v>La charge confiée est encore ici. Tu peux terminer celle-là.</x:v>
      </x:c>
      <x:c r="H5681" s="127" t="str">
        <x:v>Regard sur le dernier repère conservé ; attendre la main du joueur.</x:v>
      </x:c>
      <x:c r="I5681" s="127" t="str">
        <x:v>Réinteraction volontaire après interruption ; état de l’action conservé.</x:v>
      </x:c>
      <x:c r="J5681" s="127" t="str">
        <x:v>Justice</x:v>
      </x:c>
      <x:c r="K5681" s="130" t="n">
        <x:v>10</x:v>
      </x:c>
    </x:row>
    <x:row r="5682" ht="44" customHeight="1">
      <x:c r="A5682" s="121" t="str">
        <x:v>D6-C-JUST-16-CHOIX-A-01</x:v>
      </x:c>
      <x:c r="B5682" s="122" t="str">
        <x:v>D6-C-JUST-16</x:v>
      </x:c>
      <x:c r="C5682" s="122" t="str">
        <x:v>CHOIX</x:v>
      </x:c>
      <x:c r="D5682" s="122" t="str">
        <x:v>A</x:v>
      </x:c>
      <x:c r="E5682" s="123" t="n">
        <x:v>1</x:v>
      </x:c>
      <x:c r="F5682" s="122" t="str">
        <x:v>Joueur</x:v>
      </x:c>
      <x:c r="G5682" s="122" t="str">
        <x:v>Je vous rends les biens.</x:v>
      </x:c>
      <x:c r="H5682" s="122" t="str">
        <x:v>Regarder la personne ou l’appui concerné ; intention, pas résultat.</x:v>
      </x:c>
      <x:c r="I5682" s="122" t="str">
        <x:v>Accès V5 et interlocuteur disponible ; possibilité réelle de l’approche choisie.</x:v>
      </x:c>
      <x:c r="J5682" s="122" t="str">
        <x:v>Justice</x:v>
      </x:c>
      <x:c r="K5682" s="125" t="n">
        <x:v>5</x:v>
      </x:c>
    </x:row>
    <x:row r="5683" ht="44" customHeight="1">
      <x:c r="A5683" s="126" t="str">
        <x:v>D6-C-JUST-16-REPONSE-A-01</x:v>
      </x:c>
      <x:c r="B5683" s="127" t="str">
        <x:v>D6-C-JUST-16</x:v>
      </x:c>
      <x:c r="C5683" s="127" t="str">
        <x:v>REPONSE</x:v>
      </x:c>
      <x:c r="D5683" s="127" t="str">
        <x:v>A</x:v>
      </x:c>
      <x:c r="E5683" s="128" t="n">
        <x:v>1</x:v>
      </x:c>
      <x:c r="F5683" s="127" t="str">
        <x:v>Proche endeuillée</x:v>
      </x:c>
      <x:c r="G5683" s="127" t="str">
        <x:v>Pose-les ici. Je déciderai plus tard de leur place.</x:v>
      </x:c>
      <x:c r="H5683" s="127" t="str">
        <x:v>Réponse au choix retenu ; les autres réponses ne sont pas jouées.</x:v>
      </x:c>
      <x:c r="I5683" s="127" t="str">
        <x:v>Accès V5 et interlocuteur disponible ; possibilité réelle de l’approche choisie.</x:v>
      </x:c>
      <x:c r="J5683" s="127" t="str">
        <x:v>Justice</x:v>
      </x:c>
      <x:c r="K5683" s="130" t="n">
        <x:v>9</x:v>
      </x:c>
    </x:row>
    <x:row r="5684" ht="59" customHeight="1">
      <x:c r="A5684" s="121" t="str">
        <x:v>D6-C-JUST-16-CHOIX-B-01</x:v>
      </x:c>
      <x:c r="B5684" s="122" t="str">
        <x:v>D6-C-JUST-16</x:v>
      </x:c>
      <x:c r="C5684" s="122" t="str">
        <x:v>CHOIX</x:v>
      </x:c>
      <x:c r="D5684" s="122" t="str">
        <x:v>B</x:v>
      </x:c>
      <x:c r="E5684" s="123" t="n">
        <x:v>1</x:v>
      </x:c>
      <x:c r="F5684" s="122" t="str">
        <x:v>Joueur</x:v>
      </x:c>
      <x:c r="G5684" s="122" t="str">
        <x:v>Je propose mon aide et j’attends votre réponse.</x:v>
      </x:c>
      <x:c r="H5684" s="122" t="str">
        <x:v>Regarder la personne ou l’appui concerné ; intention, pas résultat.</x:v>
      </x:c>
      <x:c r="I5684" s="122" t="str">
        <x:v>Lire les conditions V5 ; aucun objet ou PNJ supposé présent. Refuser ou différer suspend l’objectif au lieu de le déclarer réussi.</x:v>
      </x:c>
      <x:c r="J5684" s="122" t="str">
        <x:v>Justice</x:v>
      </x:c>
      <x:c r="K5684" s="125" t="n">
        <x:v>8</x:v>
      </x:c>
    </x:row>
    <x:row r="5685" ht="59" customHeight="1">
      <x:c r="A5685" s="126" t="str">
        <x:v>D6-C-JUST-16-REPONSE-B-01</x:v>
      </x:c>
      <x:c r="B5685" s="127" t="str">
        <x:v>D6-C-JUST-16</x:v>
      </x:c>
      <x:c r="C5685" s="127" t="str">
        <x:v>REPONSE</x:v>
      </x:c>
      <x:c r="D5685" s="127" t="str">
        <x:v>B</x:v>
      </x:c>
      <x:c r="E5685" s="128" t="n">
        <x:v>1</x:v>
      </x:c>
      <x:c r="F5685" s="127" t="str">
        <x:v>Proche endeuillée</x:v>
      </x:c>
      <x:c r="G5685" s="127" t="str">
        <x:v>Tu peux porter cette charge. Pour le reste, laisse-nous choisir.</x:v>
      </x:c>
      <x:c r="H5685" s="127" t="str">
        <x:v>Réponse au choix retenu ; les autres réponses ne sont pas jouées.</x:v>
      </x:c>
      <x:c r="I5685" s="127" t="str">
        <x:v>Lire les conditions V5 ; aucun objet ou PNJ supposé présent. Refuser ou différer suspend l’objectif au lieu de le déclarer réussi.</x:v>
      </x:c>
      <x:c r="J5685" s="127" t="str">
        <x:v>Justice</x:v>
      </x:c>
      <x:c r="K5685" s="130" t="n">
        <x:v>10</x:v>
      </x:c>
    </x:row>
    <x:row r="5686" ht="74" customHeight="1">
      <x:c r="A5686" s="121" t="str">
        <x:v>D6-C-JUST-17-OUV---01</x:v>
      </x:c>
      <x:c r="B5686" s="122" t="str">
        <x:v>D6-C-JUST-17</x:v>
      </x:c>
      <x:c r="C5686" s="122" t="str">
        <x:v>OUV</x:v>
      </x:c>
      <x:c r="D5686" s="122" t="str">
        <x:v>-</x:v>
      </x:c>
      <x:c r="E5686" s="123" t="n">
        <x:v>1</x:v>
      </x:c>
      <x:c r="F5686" s="122" t="str">
        <x:v>Examinatrice des objets</x:v>
      </x:c>
      <x:c r="G5686" s="122" t="str">
        <x:v>Ces marques ne concordent pas avec le récit affiché. Il faut regarder avant d’accuser.</x:v>
      </x:c>
      <x:c r="H5686" s="122" t="str">
        <x:v>Le locuteur désigne l’appui ou l’objet présent ; laisse le déplacement se jouer.</x:v>
      </x:c>
      <x:c r="I5686" s="122" t="str">
        <x:v>Un objet est exposé avec une provenance douteuse. ; locuteur réellement présent ou retour effectué auprès de lui. Les scènes de résultat exigent le résultat observé correspondant.</x:v>
      </x:c>
      <x:c r="J5686" s="122" t="str">
        <x:v>Justice</x:v>
      </x:c>
      <x:c r="K5686" s="125" t="n">
        <x:v>14</x:v>
      </x:c>
    </x:row>
    <x:row r="5687" ht="74" customHeight="1">
      <x:c r="A5687" s="126" t="str">
        <x:v>D6-C-JUST-17-SUCCES---01</x:v>
      </x:c>
      <x:c r="B5687" s="127" t="str">
        <x:v>D6-C-JUST-17</x:v>
      </x:c>
      <x:c r="C5687" s="127" t="str">
        <x:v>SUCCES</x:v>
      </x:c>
      <x:c r="D5687" s="127" t="str">
        <x:v>-</x:v>
      </x:c>
      <x:c r="E5687" s="128" t="n">
        <x:v>1</x:v>
      </x:c>
      <x:c r="F5687" s="127" t="str">
        <x:v>Examinatrice des objets</x:v>
      </x:c>
      <x:c r="G5687" s="127" t="str">
        <x:v>La présentation peut être corrigée à partir des faits examinés.</x:v>
      </x:c>
      <x:c r="H5687" s="127" t="str">
        <x:v>Le locuteur désigne l’appui ou l’objet présent ; laisse le déplacement se jouer.</x:v>
      </x:c>
      <x:c r="I5687" s="127" t="str">
        <x:v>Résultat correspondant effectivement constaté ; remplace ou supprime la ligne si choix de refus/différé/observation. Ne jamais jouer une victoire non acquise.</x:v>
      </x:c>
      <x:c r="J5687" s="127" t="str">
        <x:v>Justice</x:v>
      </x:c>
      <x:c r="K5687" s="130" t="n">
        <x:v>10</x:v>
      </x:c>
    </x:row>
    <x:row r="5688" ht="44" customHeight="1">
      <x:c r="A5688" s="121" t="str">
        <x:v>D6-C-JUST-17-ECHEC---01</x:v>
      </x:c>
      <x:c r="B5688" s="122" t="str">
        <x:v>D6-C-JUST-17</x:v>
      </x:c>
      <x:c r="C5688" s="122" t="str">
        <x:v>ECHEC</x:v>
      </x:c>
      <x:c r="D5688" s="122" t="str">
        <x:v>-</x:v>
      </x:c>
      <x:c r="E5688" s="123" t="n">
        <x:v>1</x:v>
      </x:c>
      <x:c r="F5688" s="122" t="str">
        <x:v>Examinatrice des objets</x:v>
      </x:c>
      <x:c r="G5688" s="122" t="str">
        <x:v>Cette marque est masquée par le support. Aucun verdict avant de la voir.</x:v>
      </x:c>
      <x:c r="H5688" s="122" t="str">
        <x:v>Retrait de l’appui dangereux ou suspension du geste ; aucun reset de l’état.</x:v>
      </x:c>
      <x:c r="I5688" s="122" t="str">
        <x:v>Échec ou blocage correspondant effectivement observé ; les dégâts, objets et positions persistent.</x:v>
      </x:c>
      <x:c r="J5688" s="122" t="str">
        <x:v>Justice</x:v>
      </x:c>
      <x:c r="K5688" s="125" t="n">
        <x:v>13</x:v>
      </x:c>
    </x:row>
    <x:row r="5689" ht="44" customHeight="1">
      <x:c r="A5689" s="126" t="str">
        <x:v>D6-C-JUST-17-REPRISE---01</x:v>
      </x:c>
      <x:c r="B5689" s="127" t="str">
        <x:v>D6-C-JUST-17</x:v>
      </x:c>
      <x:c r="C5689" s="127" t="str">
        <x:v>REPRISE</x:v>
      </x:c>
      <x:c r="D5689" s="127" t="str">
        <x:v>-</x:v>
      </x:c>
      <x:c r="E5689" s="128" t="n">
        <x:v>1</x:v>
      </x:c>
      <x:c r="F5689" s="127" t="str">
        <x:v>Examinatrice des objets</x:v>
      </x:c>
      <x:c r="G5689" s="127" t="str">
        <x:v>La première face est relevée. Reprenons par l’ouverture restante.</x:v>
      </x:c>
      <x:c r="H5689" s="127" t="str">
        <x:v>Regard sur le dernier repère conservé ; attendre la main du joueur.</x:v>
      </x:c>
      <x:c r="I5689" s="127" t="str">
        <x:v>Réinteraction volontaire après interruption ; état de l’action conservé.</x:v>
      </x:c>
      <x:c r="J5689" s="127" t="str">
        <x:v>Justice</x:v>
      </x:c>
      <x:c r="K5689" s="130" t="n">
        <x:v>9</x:v>
      </x:c>
    </x:row>
    <x:row r="5690" ht="44" customHeight="1">
      <x:c r="A5690" s="121" t="str">
        <x:v>D6-C-JUST-17-CHOIX-A-01</x:v>
      </x:c>
      <x:c r="B5690" s="122" t="str">
        <x:v>D6-C-JUST-17</x:v>
      </x:c>
      <x:c r="C5690" s="122" t="str">
        <x:v>CHOIX</x:v>
      </x:c>
      <x:c r="D5690" s="122" t="str">
        <x:v>A</x:v>
      </x:c>
      <x:c r="E5690" s="123" t="n">
        <x:v>1</x:v>
      </x:c>
      <x:c r="F5690" s="122" t="str">
        <x:v>Joueur</x:v>
      </x:c>
      <x:c r="G5690" s="122" t="str">
        <x:v>Je compare les faces de la pièce.</x:v>
      </x:c>
      <x:c r="H5690" s="122" t="str">
        <x:v>Regarder la personne ou l’appui concerné ; intention, pas résultat.</x:v>
      </x:c>
      <x:c r="I5690" s="122" t="str">
        <x:v>Accès V5 et interlocuteur disponible ; possibilité réelle de l’approche choisie.</x:v>
      </x:c>
      <x:c r="J5690" s="122" t="str">
        <x:v>Justice</x:v>
      </x:c>
      <x:c r="K5690" s="125" t="n">
        <x:v>7</x:v>
      </x:c>
    </x:row>
    <x:row r="5691" ht="44" customHeight="1">
      <x:c r="A5691" s="126" t="str">
        <x:v>D6-C-JUST-17-REPONSE-A-01</x:v>
      </x:c>
      <x:c r="B5691" s="127" t="str">
        <x:v>D6-C-JUST-17</x:v>
      </x:c>
      <x:c r="C5691" s="127" t="str">
        <x:v>REPONSE</x:v>
      </x:c>
      <x:c r="D5691" s="127" t="str">
        <x:v>A</x:v>
      </x:c>
      <x:c r="E5691" s="128" t="n">
        <x:v>1</x:v>
      </x:c>
      <x:c r="F5691" s="127" t="str">
        <x:v>Examinatrice des objets</x:v>
      </x:c>
      <x:c r="G5691" s="127" t="str">
        <x:v>Tourne le berceau, pas l’objet à main levée.</x:v>
      </x:c>
      <x:c r="H5691" s="127" t="str">
        <x:v>Réponse au choix retenu ; les autres réponses ne sont pas jouées.</x:v>
      </x:c>
      <x:c r="I5691" s="127" t="str">
        <x:v>Accès V5 et interlocuteur disponible ; possibilité réelle de l’approche choisie.</x:v>
      </x:c>
      <x:c r="J5691" s="127" t="str">
        <x:v>Justice</x:v>
      </x:c>
      <x:c r="K5691" s="130" t="n">
        <x:v>8</x:v>
      </x:c>
    </x:row>
    <x:row r="5692" ht="59" customHeight="1">
      <x:c r="A5692" s="121" t="str">
        <x:v>D6-C-JUST-17-CHOIX-B-01</x:v>
      </x:c>
      <x:c r="B5692" s="122" t="str">
        <x:v>D6-C-JUST-17</x:v>
      </x:c>
      <x:c r="C5692" s="122" t="str">
        <x:v>CHOIX</x:v>
      </x:c>
      <x:c r="D5692" s="122" t="str">
        <x:v>B</x:v>
      </x:c>
      <x:c r="E5692" s="123" t="n">
        <x:v>1</x:v>
      </x:c>
      <x:c r="F5692" s="122" t="str">
        <x:v>Joueur</x:v>
      </x:c>
      <x:c r="G5692" s="122" t="str">
        <x:v>Je rencontre les personnes citées.</x:v>
      </x:c>
      <x:c r="H5692" s="122" t="str">
        <x:v>Regarder la personne ou l’appui concerné ; intention, pas résultat.</x:v>
      </x:c>
      <x:c r="I5692" s="122" t="str">
        <x:v>Lire les conditions V5 ; aucun objet ou PNJ supposé présent. Refuser ou différer suspend l’objectif au lieu de le déclarer réussi.</x:v>
      </x:c>
      <x:c r="J5692" s="122" t="str">
        <x:v>Justice</x:v>
      </x:c>
      <x:c r="K5692" s="125" t="n">
        <x:v>5</x:v>
      </x:c>
    </x:row>
    <x:row r="5693" ht="59" customHeight="1">
      <x:c r="A5693" s="126" t="str">
        <x:v>D6-C-JUST-17-REPONSE-B-01</x:v>
      </x:c>
      <x:c r="B5693" s="127" t="str">
        <x:v>D6-C-JUST-17</x:v>
      </x:c>
      <x:c r="C5693" s="127" t="str">
        <x:v>REPONSE</x:v>
      </x:c>
      <x:c r="D5693" s="127" t="str">
        <x:v>B</x:v>
      </x:c>
      <x:c r="E5693" s="128" t="n">
        <x:v>1</x:v>
      </x:c>
      <x:c r="F5693" s="127" t="str">
        <x:v>Examinatrice des objets</x:v>
      </x:c>
      <x:c r="G5693" s="127" t="str">
        <x:v>Demande ce qu’elles ont vu. Leur nom sur ce récit ne prouve pas leur accord.</x:v>
      </x:c>
      <x:c r="H5693" s="127" t="str">
        <x:v>Réponse au choix retenu ; les autres réponses ne sont pas jouées.</x:v>
      </x:c>
      <x:c r="I5693" s="127" t="str">
        <x:v>Lire les conditions V5 ; aucun objet ou PNJ supposé présent. Refuser ou différer suspend l’objectif au lieu de le déclarer réussi.</x:v>
      </x:c>
      <x:c r="J5693" s="127" t="str">
        <x:v>Justice</x:v>
      </x:c>
      <x:c r="K5693" s="130" t="n">
        <x:v>15</x:v>
      </x:c>
    </x:row>
    <x:row r="5694" ht="74" customHeight="1">
      <x:c r="A5694" s="121" t="str">
        <x:v>D6-C-JUST-18-OUV---01</x:v>
      </x:c>
      <x:c r="B5694" s="122" t="str">
        <x:v>D6-C-JUST-18</x:v>
      </x:c>
      <x:c r="C5694" s="122" t="str">
        <x:v>OUV</x:v>
      </x:c>
      <x:c r="D5694" s="122" t="str">
        <x:v>-</x:v>
      </x:c>
      <x:c r="E5694" s="123" t="n">
        <x:v>1</x:v>
      </x:c>
      <x:c r="F5694" s="122" t="str">
        <x:v>Pisteur oublié du récit</x:v>
      </x:c>
      <x:c r="G5694" s="122" t="str">
        <x:v>Je n’ai pas porté le dernier coup. J’ai trouvé le passage qui l’a rendu possible.</x:v>
      </x:c>
      <x:c r="H5694" s="122" t="str">
        <x:v>Le locuteur désigne l’appui ou l’objet présent ; laisse le déplacement se jouer.</x:v>
      </x:c>
      <x:c r="I5694" s="122" t="str">
        <x:v>Un chasseur efface une contribution confirmée. ; locuteur réellement présent ou retour effectué auprès de lui. Les scènes de résultat exigent le résultat observé correspondant.</x:v>
      </x:c>
      <x:c r="J5694" s="122" t="str">
        <x:v>Justice</x:v>
      </x:c>
      <x:c r="K5694" s="125" t="n">
        <x:v>15</x:v>
      </x:c>
    </x:row>
    <x:row r="5695" ht="74" customHeight="1">
      <x:c r="A5695" s="126" t="str">
        <x:v>D6-C-JUST-18-SUCCES---01</x:v>
      </x:c>
      <x:c r="B5695" s="127" t="str">
        <x:v>D6-C-JUST-18</x:v>
      </x:c>
      <x:c r="C5695" s="127" t="str">
        <x:v>SUCCES</x:v>
      </x:c>
      <x:c r="D5695" s="127" t="str">
        <x:v>-</x:v>
      </x:c>
      <x:c r="E5695" s="128" t="n">
        <x:v>1</x:v>
      </x:c>
      <x:c r="F5695" s="127" t="str">
        <x:v>Pisteur oublié du récit</x:v>
      </x:c>
      <x:c r="G5695" s="127" t="str">
        <x:v>Le récit garde les gestes distincts. Le dernier coup n’efface plus la piste.</x:v>
      </x:c>
      <x:c r="H5695" s="127" t="str">
        <x:v>Le locuteur désigne l’appui ou l’objet présent ; laisse le déplacement se jouer.</x:v>
      </x:c>
      <x:c r="I5695" s="127" t="str">
        <x:v>Résultat correspondant effectivement constaté ; remplace ou supprime la ligne si choix de refus/différé/observation. Ne jamais jouer une victoire non acquise.</x:v>
      </x:c>
      <x:c r="J5695" s="127" t="str">
        <x:v>Justice</x:v>
      </x:c>
      <x:c r="K5695" s="130" t="n">
        <x:v>13</x:v>
      </x:c>
    </x:row>
    <x:row r="5696" ht="44" customHeight="1">
      <x:c r="A5696" s="121" t="str">
        <x:v>D6-C-JUST-18-ECHEC---01</x:v>
      </x:c>
      <x:c r="B5696" s="122" t="str">
        <x:v>D6-C-JUST-18</x:v>
      </x:c>
      <x:c r="C5696" s="122" t="str">
        <x:v>ECHEC</x:v>
      </x:c>
      <x:c r="D5696" s="122" t="str">
        <x:v>-</x:v>
      </x:c>
      <x:c r="E5696" s="123" t="n">
        <x:v>1</x:v>
      </x:c>
      <x:c r="F5696" s="122" t="str">
        <x:v>Pisteur oublié du récit</x:v>
      </x:c>
      <x:c r="G5696" s="122" t="str">
        <x:v>Cette route me fait traverser un mur. Reprenons le relevé réel.</x:v>
      </x:c>
      <x:c r="H5696" s="122" t="str">
        <x:v>Retrait de l’appui dangereux ou suspension du geste ; aucun reset de l’état.</x:v>
      </x:c>
      <x:c r="I5696" s="122" t="str">
        <x:v>Échec ou blocage correspondant effectivement observé ; les dégâts, objets et positions persistent.</x:v>
      </x:c>
      <x:c r="J5696" s="122" t="str">
        <x:v>Justice</x:v>
      </x:c>
      <x:c r="K5696" s="125" t="n">
        <x:v>11</x:v>
      </x:c>
    </x:row>
    <x:row r="5697" ht="44" customHeight="1">
      <x:c r="A5697" s="126" t="str">
        <x:v>D6-C-JUST-18-REPRISE---01</x:v>
      </x:c>
      <x:c r="B5697" s="127" t="str">
        <x:v>D6-C-JUST-18</x:v>
      </x:c>
      <x:c r="C5697" s="127" t="str">
        <x:v>REPRISE</x:v>
      </x:c>
      <x:c r="D5697" s="127" t="str">
        <x:v>-</x:v>
      </x:c>
      <x:c r="E5697" s="128" t="n">
        <x:v>1</x:v>
      </x:c>
      <x:c r="F5697" s="127" t="str">
        <x:v>Pisteur oublié du récit</x:v>
      </x:c>
      <x:c r="G5697" s="127" t="str">
        <x:v>La crête est placée. Il reste l’approche de la cible.</x:v>
      </x:c>
      <x:c r="H5697" s="127" t="str">
        <x:v>Regard sur le dernier repère conservé ; attendre la main du joueur.</x:v>
      </x:c>
      <x:c r="I5697" s="127" t="str">
        <x:v>Réinteraction volontaire après interruption ; état de l’action conservé.</x:v>
      </x:c>
      <x:c r="J5697" s="127" t="str">
        <x:v>Justice</x:v>
      </x:c>
      <x:c r="K5697" s="130" t="n">
        <x:v>10</x:v>
      </x:c>
    </x:row>
    <x:row r="5698" ht="44" customHeight="1">
      <x:c r="A5698" s="121" t="str">
        <x:v>D6-C-JUST-18-CHOIX-A-01</x:v>
      </x:c>
      <x:c r="B5698" s="122" t="str">
        <x:v>D6-C-JUST-18</x:v>
      </x:c>
      <x:c r="C5698" s="122" t="str">
        <x:v>CHOIX</x:v>
      </x:c>
      <x:c r="D5698" s="122" t="str">
        <x:v>A</x:v>
      </x:c>
      <x:c r="E5698" s="123" t="n">
        <x:v>1</x:v>
      </x:c>
      <x:c r="F5698" s="122" t="str">
        <x:v>Joueur</x:v>
      </x:c>
      <x:c r="G5698" s="122" t="str">
        <x:v>Je montre ton trajet sur la table.</x:v>
      </x:c>
      <x:c r="H5698" s="122" t="str">
        <x:v>Regarder la personne ou l’appui concerné ; intention, pas résultat.</x:v>
      </x:c>
      <x:c r="I5698" s="122" t="str">
        <x:v>Accès V5 et interlocuteur disponible ; possibilité réelle de l’approche choisie.</x:v>
      </x:c>
      <x:c r="J5698" s="122" t="str">
        <x:v>Justice</x:v>
      </x:c>
      <x:c r="K5698" s="125" t="n">
        <x:v>7</x:v>
      </x:c>
    </x:row>
    <x:row r="5699" ht="44" customHeight="1">
      <x:c r="A5699" s="126" t="str">
        <x:v>D6-C-JUST-18-REPONSE-A-01</x:v>
      </x:c>
      <x:c r="B5699" s="127" t="str">
        <x:v>D6-C-JUST-18</x:v>
      </x:c>
      <x:c r="C5699" s="127" t="str">
        <x:v>REPONSE</x:v>
      </x:c>
      <x:c r="D5699" s="127" t="str">
        <x:v>A</x:v>
      </x:c>
      <x:c r="E5699" s="128" t="n">
        <x:v>1</x:v>
      </x:c>
      <x:c r="F5699" s="127" t="str">
        <x:v>Pisteur oublié du récit</x:v>
      </x:c>
      <x:c r="G5699" s="127" t="str">
        <x:v>Place ma route jusqu’à cette crête. L’attaque commence après.</x:v>
      </x:c>
      <x:c r="H5699" s="127" t="str">
        <x:v>Réponse au choix retenu ; les autres réponses ne sont pas jouées.</x:v>
      </x:c>
      <x:c r="I5699" s="127" t="str">
        <x:v>Accès V5 et interlocuteur disponible ; possibilité réelle de l’approche choisie.</x:v>
      </x:c>
      <x:c r="J5699" s="127" t="str">
        <x:v>Justice</x:v>
      </x:c>
      <x:c r="K5699" s="130" t="n">
        <x:v>9</x:v>
      </x:c>
    </x:row>
    <x:row r="5700" ht="59" customHeight="1">
      <x:c r="A5700" s="121" t="str">
        <x:v>D6-C-JUST-18-CHOIX-B-01</x:v>
      </x:c>
      <x:c r="B5700" s="122" t="str">
        <x:v>D6-C-JUST-18</x:v>
      </x:c>
      <x:c r="C5700" s="122" t="str">
        <x:v>CHOIX</x:v>
      </x:c>
      <x:c r="D5700" s="122" t="str">
        <x:v>B</x:v>
      </x:c>
      <x:c r="E5700" s="123" t="n">
        <x:v>1</x:v>
      </x:c>
      <x:c r="F5700" s="122" t="str">
        <x:v>Joueur</x:v>
      </x:c>
      <x:c r="G5700" s="122" t="str">
        <x:v>Je réunis les autres contributions.</x:v>
      </x:c>
      <x:c r="H5700" s="122" t="str">
        <x:v>Regarder la personne ou l’appui concerné ; intention, pas résultat.</x:v>
      </x:c>
      <x:c r="I5700" s="122" t="str">
        <x:v>Lire les conditions V5 ; aucun objet ou PNJ supposé présent. Refuser ou différer suspend l’objectif au lieu de le déclarer réussi.</x:v>
      </x:c>
      <x:c r="J5700" s="122" t="str">
        <x:v>Justice</x:v>
      </x:c>
      <x:c r="K5700" s="125" t="n">
        <x:v>5</x:v>
      </x:c>
    </x:row>
    <x:row r="5701" ht="59" customHeight="1">
      <x:c r="A5701" s="126" t="str">
        <x:v>D6-C-JUST-18-REPONSE-B-01</x:v>
      </x:c>
      <x:c r="B5701" s="127" t="str">
        <x:v>D6-C-JUST-18</x:v>
      </x:c>
      <x:c r="C5701" s="127" t="str">
        <x:v>REPONSE</x:v>
      </x:c>
      <x:c r="D5701" s="127" t="str">
        <x:v>B</x:v>
      </x:c>
      <x:c r="E5701" s="128" t="n">
        <x:v>1</x:v>
      </x:c>
      <x:c r="F5701" s="127" t="str">
        <x:v>Pisteur oublié du récit</x:v>
      </x:c>
      <x:c r="G5701" s="127" t="str">
        <x:v>Qu’ils montrent leurs gestes aussi. Je ne demande pas leurs parts.</x:v>
      </x:c>
      <x:c r="H5701" s="127" t="str">
        <x:v>Réponse au choix retenu ; les autres réponses ne sont pas jouées.</x:v>
      </x:c>
      <x:c r="I5701" s="127" t="str">
        <x:v>Lire les conditions V5 ; aucun objet ou PNJ supposé présent. Refuser ou différer suspend l’objectif au lieu de le déclarer réussi.</x:v>
      </x:c>
      <x:c r="J5701" s="127" t="str">
        <x:v>Justice</x:v>
      </x:c>
      <x:c r="K5701" s="130" t="n">
        <x:v>11</x:v>
      </x:c>
    </x:row>
    <x:row r="5702" ht="74" customHeight="1">
      <x:c r="A5702" s="121" t="str">
        <x:v>D6-C-JUST-19-OUV---01</x:v>
      </x:c>
      <x:c r="B5702" s="122" t="str">
        <x:v>D6-C-JUST-19</x:v>
      </x:c>
      <x:c r="C5702" s="122" t="str">
        <x:v>OUV</x:v>
      </x:c>
      <x:c r="D5702" s="122" t="str">
        <x:v>-</x:v>
      </x:c>
      <x:c r="E5702" s="123" t="n">
        <x:v>1</x:v>
      </x:c>
      <x:c r="F5702" s="122" t="str">
        <x:v>Enforcer mandaté</x:v>
      </x:c>
      <x:c r="G5702" s="122" t="str">
        <x:v>Ce nom de Bad Blood accompagne des actes examinés ici. Regarde le dossier avant de suivre une armure à sa couleur.</x:v>
      </x:c>
      <x:c r="H5702" s="122" t="str">
        <x:v>Le locuteur désigne l’appui ou l’objet présent ; laisse le déplacement se jouer.</x:v>
      </x:c>
      <x:c r="I5702" s="122" t="str">
        <x:v>Des actes graves et établis sont examinés dans un cadre de clan défini. ; locuteur réellement présent ou retour effectué auprès de lui. Les scènes de résultat exigent le résultat observé correspondant.</x:v>
      </x:c>
      <x:c r="J5702" s="122" t="str">
        <x:v>Justice</x:v>
      </x:c>
      <x:c r="K5702" s="125" t="n">
        <x:v>21</x:v>
      </x:c>
    </x:row>
    <x:row r="5703" ht="74" customHeight="1">
      <x:c r="A5703" s="126" t="str">
        <x:v>D6-C-JUST-19-SUCCES---01</x:v>
      </x:c>
      <x:c r="B5703" s="127" t="str">
        <x:v>D6-C-JUST-19</x:v>
      </x:c>
      <x:c r="C5703" s="127" t="str">
        <x:v>SUCCES</x:v>
      </x:c>
      <x:c r="D5703" s="127" t="str">
        <x:v>-</x:v>
      </x:c>
      <x:c r="E5703" s="128" t="n">
        <x:v>1</x:v>
      </x:c>
      <x:c r="F5703" s="127" t="str">
        <x:v>Enforcer mandaté</x:v>
      </x:c>
      <x:c r="G5703" s="127" t="str">
        <x:v>Tu connais les faits et les limites de cette poursuite locale.</x:v>
      </x:c>
      <x:c r="H5703" s="127" t="str">
        <x:v>Le locuteur désigne l’appui ou l’objet présent ; laisse le déplacement se jouer.</x:v>
      </x:c>
      <x:c r="I5703" s="127" t="str">
        <x:v>Résultat correspondant effectivement constaté ; remplace ou supprime la ligne si choix de refus/différé/observation. Ne jamais jouer une victoire non acquise.</x:v>
      </x:c>
      <x:c r="J5703" s="127" t="str">
        <x:v>Justice</x:v>
      </x:c>
      <x:c r="K5703" s="130" t="n">
        <x:v>11</x:v>
      </x:c>
    </x:row>
    <x:row r="5704" ht="44" customHeight="1">
      <x:c r="A5704" s="121" t="str">
        <x:v>D6-C-JUST-19-ECHEC---01</x:v>
      </x:c>
      <x:c r="B5704" s="122" t="str">
        <x:v>D6-C-JUST-19</x:v>
      </x:c>
      <x:c r="C5704" s="122" t="str">
        <x:v>ECHEC</x:v>
      </x:c>
      <x:c r="D5704" s="122" t="str">
        <x:v>-</x:v>
      </x:c>
      <x:c r="E5704" s="123" t="n">
        <x:v>1</x:v>
      </x:c>
      <x:c r="F5704" s="122" t="str">
        <x:v>Enforcer mandaté</x:v>
      </x:c>
      <x:c r="G5704" s="122" t="str">
        <x:v>Le récit reçu ne suffit pas à identifier la cible. Attendons le relevé.</x:v>
      </x:c>
      <x:c r="H5704" s="122" t="str">
        <x:v>Retrait de l’appui dangereux ou suspension du geste ; aucun reset de l’état.</x:v>
      </x:c>
      <x:c r="I5704" s="122" t="str">
        <x:v>Échec ou blocage correspondant effectivement observé ; les dégâts, objets et positions persistent.</x:v>
      </x:c>
      <x:c r="J5704" s="122" t="str">
        <x:v>Justice</x:v>
      </x:c>
      <x:c r="K5704" s="125" t="n">
        <x:v>13</x:v>
      </x:c>
    </x:row>
    <x:row r="5705" ht="44" customHeight="1">
      <x:c r="A5705" s="126" t="str">
        <x:v>D6-C-JUST-19-REPRISE---01</x:v>
      </x:c>
      <x:c r="B5705" s="127" t="str">
        <x:v>D6-C-JUST-19</x:v>
      </x:c>
      <x:c r="C5705" s="127" t="str">
        <x:v>REPRISE</x:v>
      </x:c>
      <x:c r="D5705" s="127" t="str">
        <x:v>-</x:v>
      </x:c>
      <x:c r="E5705" s="128" t="n">
        <x:v>1</x:v>
      </x:c>
      <x:c r="F5705" s="127" t="str">
        <x:v>Enforcer mandaté</x:v>
      </x:c>
      <x:c r="G5705" s="127" t="str">
        <x:v>Les faits sont examinés. Il reste à reconnaître la route de poursuite.</x:v>
      </x:c>
      <x:c r="H5705" s="127" t="str">
        <x:v>Regard sur le dernier repère conservé ; attendre la main du joueur.</x:v>
      </x:c>
      <x:c r="I5705" s="127" t="str">
        <x:v>Réinteraction volontaire après interruption ; état de l’action conservé.</x:v>
      </x:c>
      <x:c r="J5705" s="127" t="str">
        <x:v>Justice</x:v>
      </x:c>
      <x:c r="K5705" s="130" t="n">
        <x:v>12</x:v>
      </x:c>
    </x:row>
    <x:row r="5706" ht="44" customHeight="1">
      <x:c r="A5706" s="121" t="str">
        <x:v>D6-C-JUST-19-CHOIX-A-01</x:v>
      </x:c>
      <x:c r="B5706" s="122" t="str">
        <x:v>D6-C-JUST-19</x:v>
      </x:c>
      <x:c r="C5706" s="122" t="str">
        <x:v>CHOIX</x:v>
      </x:c>
      <x:c r="D5706" s="122" t="str">
        <x:v>A</x:v>
      </x:c>
      <x:c r="E5706" s="123" t="n">
        <x:v>1</x:v>
      </x:c>
      <x:c r="F5706" s="122" t="str">
        <x:v>Joueur</x:v>
      </x:c>
      <x:c r="G5706" s="122" t="str">
        <x:v>Je consulte les faits de la décision.</x:v>
      </x:c>
      <x:c r="H5706" s="122" t="str">
        <x:v>Regarder la personne ou l’appui concerné ; intention, pas résultat.</x:v>
      </x:c>
      <x:c r="I5706" s="122" t="str">
        <x:v>Accès V5 et interlocuteur disponible ; possibilité réelle de l’approche choisie.</x:v>
      </x:c>
      <x:c r="J5706" s="122" t="str">
        <x:v>Justice</x:v>
      </x:c>
      <x:c r="K5706" s="125" t="n">
        <x:v>7</x:v>
      </x:c>
    </x:row>
    <x:row r="5707" ht="44" customHeight="1">
      <x:c r="A5707" s="126" t="str">
        <x:v>D6-C-JUST-19-REPONSE-A-01</x:v>
      </x:c>
      <x:c r="B5707" s="127" t="str">
        <x:v>D6-C-JUST-19</x:v>
      </x:c>
      <x:c r="C5707" s="127" t="str">
        <x:v>REPONSE</x:v>
      </x:c>
      <x:c r="D5707" s="127" t="str">
        <x:v>A</x:v>
      </x:c>
      <x:c r="E5707" s="128" t="n">
        <x:v>1</x:v>
      </x:c>
      <x:c r="F5707" s="127" t="str">
        <x:v>Enforcer mandaté</x:v>
      </x:c>
      <x:c r="G5707" s="127" t="str">
        <x:v>Commence par les traces et les personnes qui les ont reconnues.</x:v>
      </x:c>
      <x:c r="H5707" s="127" t="str">
        <x:v>Réponse au choix retenu ; les autres réponses ne sont pas jouées.</x:v>
      </x:c>
      <x:c r="I5707" s="127" t="str">
        <x:v>Accès V5 et interlocuteur disponible ; possibilité réelle de l’approche choisie.</x:v>
      </x:c>
      <x:c r="J5707" s="127" t="str">
        <x:v>Justice</x:v>
      </x:c>
      <x:c r="K5707" s="130" t="n">
        <x:v>11</x:v>
      </x:c>
    </x:row>
    <x:row r="5708" ht="59" customHeight="1">
      <x:c r="A5708" s="121" t="str">
        <x:v>D6-C-JUST-19-CHOIX-B-01</x:v>
      </x:c>
      <x:c r="B5708" s="122" t="str">
        <x:v>D6-C-JUST-19</x:v>
      </x:c>
      <x:c r="C5708" s="122" t="str">
        <x:v>CHOIX</x:v>
      </x:c>
      <x:c r="D5708" s="122" t="str">
        <x:v>B</x:v>
      </x:c>
      <x:c r="E5708" s="123" t="n">
        <x:v>1</x:v>
      </x:c>
      <x:c r="F5708" s="122" t="str">
        <x:v>Joueur</x:v>
      </x:c>
      <x:c r="G5708" s="122" t="str">
        <x:v>Je demande la portée de la poursuite.</x:v>
      </x:c>
      <x:c r="H5708" s="122" t="str">
        <x:v>Regarder la personne ou l’appui concerné ; intention, pas résultat.</x:v>
      </x:c>
      <x:c r="I5708" s="122" t="str">
        <x:v>Lire les conditions V5 ; aucun objet ou PNJ supposé présent. Refuser ou différer suspend l’objectif au lieu de le déclarer réussi.</x:v>
      </x:c>
      <x:c r="J5708" s="122" t="str">
        <x:v>Justice</x:v>
      </x:c>
      <x:c r="K5708" s="125" t="n">
        <x:v>7</x:v>
      </x:c>
    </x:row>
    <x:row r="5709" ht="59" customHeight="1">
      <x:c r="A5709" s="126" t="str">
        <x:v>D6-C-JUST-19-REPONSE-B-01</x:v>
      </x:c>
      <x:c r="B5709" s="127" t="str">
        <x:v>D6-C-JUST-19</x:v>
      </x:c>
      <x:c r="C5709" s="127" t="str">
        <x:v>REPONSE</x:v>
      </x:c>
      <x:c r="D5709" s="127" t="str">
        <x:v>B</x:v>
      </x:c>
      <x:c r="E5709" s="128" t="n">
        <x:v>1</x:v>
      </x:c>
      <x:c r="F5709" s="127" t="str">
        <x:v>Enforcer mandaté</x:v>
      </x:c>
      <x:c r="G5709" s="127" t="str">
        <x:v>Elle est sur cette carte et s’arrête aux limites convenues.</x:v>
      </x:c>
      <x:c r="H5709" s="127" t="str">
        <x:v>Réponse au choix retenu ; les autres réponses ne sont pas jouées.</x:v>
      </x:c>
      <x:c r="I5709" s="127" t="str">
        <x:v>Lire les conditions V5 ; aucun objet ou PNJ supposé présent. Refuser ou différer suspend l’objectif au lieu de le déclarer réussi.</x:v>
      </x:c>
      <x:c r="J5709" s="127" t="str">
        <x:v>Justice</x:v>
      </x:c>
      <x:c r="K5709" s="130" t="n">
        <x:v>10</x:v>
      </x:c>
    </x:row>
    <x:row r="5710" ht="74" customHeight="1">
      <x:c r="A5710" s="121" t="str">
        <x:v>D6-C-JUST-20-OUV---01</x:v>
      </x:c>
      <x:c r="B5710" s="122" t="str">
        <x:v>D6-C-JUST-20</x:v>
      </x:c>
      <x:c r="C5710" s="122" t="str">
        <x:v>OUV</x:v>
      </x:c>
      <x:c r="D5710" s="122" t="str">
        <x:v>-</x:v>
      </x:c>
      <x:c r="E5710" s="123" t="n">
        <x:v>1</x:v>
      </x:c>
      <x:c r="F5710" s="122" t="str">
        <x:v>Enforcer de poursuite</x:v>
      </x:c>
      <x:c r="G5710" s="122" t="str">
        <x:v>La cible connaît nos passages. Elle a laissé des leurres près de la crête.</x:v>
      </x:c>
      <x:c r="H5710" s="122" t="str">
        <x:v>Le locuteur désigne l’appui ou l’objet présent ; laisse le déplacement se jouer.</x:v>
      </x:c>
      <x:c r="I5710" s="122" t="str">
        <x:v>Une poursuite autorisée vise un adversaire actif. ; locuteur réellement présent ou retour effectué auprès de lui. Les scènes de résultat exigent le résultat observé correspondant.</x:v>
      </x:c>
      <x:c r="J5710" s="122" t="str">
        <x:v>Justice</x:v>
      </x:c>
      <x:c r="K5710" s="125" t="n">
        <x:v>14</x:v>
      </x:c>
    </x:row>
    <x:row r="5711" ht="74" customHeight="1">
      <x:c r="A5711" s="126" t="str">
        <x:v>D6-C-JUST-20-SUCCES---01</x:v>
      </x:c>
      <x:c r="B5711" s="127" t="str">
        <x:v>D6-C-JUST-20</x:v>
      </x:c>
      <x:c r="C5711" s="127" t="str">
        <x:v>SUCCES</x:v>
      </x:c>
      <x:c r="D5711" s="127" t="str">
        <x:v>-</x:v>
      </x:c>
      <x:c r="E5711" s="128" t="n">
        <x:v>1</x:v>
      </x:c>
      <x:c r="F5711" s="127" t="str">
        <x:v>Enforcer de poursuite</x:v>
      </x:c>
      <x:c r="G5711" s="127" t="str">
        <x:v>Le résultat réel est rapporté : prise, repli ou défaite selon ce qui s’est produit.</x:v>
      </x:c>
      <x:c r="H5711" s="127" t="str">
        <x:v>Le locuteur désigne l’appui ou l’objet présent ; laisse le déplacement se jouer.</x:v>
      </x:c>
      <x:c r="I5711" s="127" t="str">
        <x:v>Résultat correspondant effectivement constaté ; remplace ou supprime la ligne si choix de refus/différé/observation. Ne jamais jouer une victoire non acquise.</x:v>
      </x:c>
      <x:c r="J5711" s="127" t="str">
        <x:v>Justice</x:v>
      </x:c>
      <x:c r="K5711" s="130" t="n">
        <x:v>15</x:v>
      </x:c>
    </x:row>
    <x:row r="5712" ht="44" customHeight="1">
      <x:c r="A5712" s="121" t="str">
        <x:v>D6-C-JUST-20-ECHEC---01</x:v>
      </x:c>
      <x:c r="B5712" s="122" t="str">
        <x:v>D6-C-JUST-20</x:v>
      </x:c>
      <x:c r="C5712" s="122" t="str">
        <x:v>ECHEC</x:v>
      </x:c>
      <x:c r="D5712" s="122" t="str">
        <x:v>-</x:v>
      </x:c>
      <x:c r="E5712" s="123" t="n">
        <x:v>1</x:v>
      </x:c>
      <x:c r="F5712" s="122" t="str">
        <x:v>Enforcer de poursuite</x:v>
      </x:c>
      <x:c r="G5712" s="122" t="str">
        <x:v>La piste est perdue ici. Nous ne déclarons pas la cible vaincue.</x:v>
      </x:c>
      <x:c r="H5712" s="122" t="str">
        <x:v>Retrait de l’appui dangereux ou suspension du geste ; aucun reset de l’état.</x:v>
      </x:c>
      <x:c r="I5712" s="122" t="str">
        <x:v>Échec ou blocage correspondant effectivement observé ; les dégâts, objets et positions persistent.</x:v>
      </x:c>
      <x:c r="J5712" s="122" t="str">
        <x:v>Justice</x:v>
      </x:c>
      <x:c r="K5712" s="125" t="n">
        <x:v>12</x:v>
      </x:c>
    </x:row>
    <x:row r="5713" ht="44" customHeight="1">
      <x:c r="A5713" s="126" t="str">
        <x:v>D6-C-JUST-20-REPRISE---01</x:v>
      </x:c>
      <x:c r="B5713" s="127" t="str">
        <x:v>D6-C-JUST-20</x:v>
      </x:c>
      <x:c r="C5713" s="127" t="str">
        <x:v>REPRISE</x:v>
      </x:c>
      <x:c r="D5713" s="127" t="str">
        <x:v>-</x:v>
      </x:c>
      <x:c r="E5713" s="128" t="n">
        <x:v>1</x:v>
      </x:c>
      <x:c r="F5713" s="127" t="str">
        <x:v>Enforcer de poursuite</x:v>
      </x:c>
      <x:c r="G5713" s="127" t="str">
        <x:v>La dernière trace certaine est sous la crête. Reprenons depuis elle.</x:v>
      </x:c>
      <x:c r="H5713" s="127" t="str">
        <x:v>Regard sur le dernier repère conservé ; attendre la main du joueur.</x:v>
      </x:c>
      <x:c r="I5713" s="127" t="str">
        <x:v>Réinteraction volontaire après interruption ; état de l’action conservé.</x:v>
      </x:c>
      <x:c r="J5713" s="127" t="str">
        <x:v>Justice</x:v>
      </x:c>
      <x:c r="K5713" s="130" t="n">
        <x:v>11</x:v>
      </x:c>
    </x:row>
    <x:row r="5714" ht="44" customHeight="1">
      <x:c r="A5714" s="121" t="str">
        <x:v>D6-C-JUST-20-CHOIX-A-01</x:v>
      </x:c>
      <x:c r="B5714" s="122" t="str">
        <x:v>D6-C-JUST-20</x:v>
      </x:c>
      <x:c r="C5714" s="122" t="str">
        <x:v>CHOIX</x:v>
      </x:c>
      <x:c r="D5714" s="122" t="str">
        <x:v>A</x:v>
      </x:c>
      <x:c r="E5714" s="123" t="n">
        <x:v>1</x:v>
      </x:c>
      <x:c r="F5714" s="122" t="str">
        <x:v>Joueur</x:v>
      </x:c>
      <x:c r="G5714" s="122" t="str">
        <x:v>Je cherche un terrain de capture possible.</x:v>
      </x:c>
      <x:c r="H5714" s="122" t="str">
        <x:v>Regarder la personne ou l’appui concerné ; intention, pas résultat.</x:v>
      </x:c>
      <x:c r="I5714" s="122" t="str">
        <x:v>Accès V5 et interlocuteur disponible ; possibilité réelle de l’approche choisie.</x:v>
      </x:c>
      <x:c r="J5714" s="122" t="str">
        <x:v>Justice</x:v>
      </x:c>
      <x:c r="K5714" s="125" t="n">
        <x:v>7</x:v>
      </x:c>
    </x:row>
    <x:row r="5715" ht="44" customHeight="1">
      <x:c r="A5715" s="126" t="str">
        <x:v>D6-C-JUST-20-REPONSE-A-01</x:v>
      </x:c>
      <x:c r="B5715" s="127" t="str">
        <x:v>D6-C-JUST-20</x:v>
      </x:c>
      <x:c r="C5715" s="127" t="str">
        <x:v>REPONSE</x:v>
      </x:c>
      <x:c r="D5715" s="127" t="str">
        <x:v>A</x:v>
      </x:c>
      <x:c r="E5715" s="128" t="n">
        <x:v>1</x:v>
      </x:c>
      <x:c r="F5715" s="127" t="str">
        <x:v>Enforcer de poursuite</x:v>
      </x:c>
      <x:c r="G5715" s="127" t="str">
        <x:v>Prévois aussi le repli si elle résiste au-delà de nos moyens.</x:v>
      </x:c>
      <x:c r="H5715" s="127" t="str">
        <x:v>Réponse au choix retenu ; les autres réponses ne sont pas jouées.</x:v>
      </x:c>
      <x:c r="I5715" s="127" t="str">
        <x:v>Accès V5 et interlocuteur disponible ; possibilité réelle de l’approche choisie.</x:v>
      </x:c>
      <x:c r="J5715" s="127" t="str">
        <x:v>Justice</x:v>
      </x:c>
      <x:c r="K5715" s="130" t="n">
        <x:v>11</x:v>
      </x:c>
    </x:row>
    <x:row r="5716" ht="59" customHeight="1">
      <x:c r="A5716" s="121" t="str">
        <x:v>D6-C-JUST-20-CHOIX-B-01</x:v>
      </x:c>
      <x:c r="B5716" s="122" t="str">
        <x:v>D6-C-JUST-20</x:v>
      </x:c>
      <x:c r="C5716" s="122" t="str">
        <x:v>CHOIX</x:v>
      </x:c>
      <x:c r="D5716" s="122" t="str">
        <x:v>B</x:v>
      </x:c>
      <x:c r="E5716" s="123" t="n">
        <x:v>1</x:v>
      </x:c>
      <x:c r="F5716" s="122" t="str">
        <x:v>Joueur</x:v>
      </x:c>
      <x:c r="G5716" s="122" t="str">
        <x:v>Je vise à la repousser hors du passage menacé.</x:v>
      </x:c>
      <x:c r="H5716" s="122" t="str">
        <x:v>Regarder la personne ou l’appui concerné ; intention, pas résultat.</x:v>
      </x:c>
      <x:c r="I5716" s="122" t="str">
        <x:v>Lire les conditions V5 ; aucun objet ou PNJ supposé présent. Refuser ou différer suspend l’objectif au lieu de le déclarer réussi.</x:v>
      </x:c>
      <x:c r="J5716" s="122" t="str">
        <x:v>Justice</x:v>
      </x:c>
      <x:c r="K5716" s="125" t="n">
        <x:v>9</x:v>
      </x:c>
    </x:row>
    <x:row r="5717" ht="59" customHeight="1">
      <x:c r="A5717" s="126" t="str">
        <x:v>D6-C-JUST-20-REPONSE-B-01</x:v>
      </x:c>
      <x:c r="B5717" s="127" t="str">
        <x:v>D6-C-JUST-20</x:v>
      </x:c>
      <x:c r="C5717" s="127" t="str">
        <x:v>REPONSE</x:v>
      </x:c>
      <x:c r="D5717" s="127" t="str">
        <x:v>B</x:v>
      </x:c>
      <x:c r="E5717" s="128" t="n">
        <x:v>1</x:v>
      </x:c>
      <x:c r="F5717" s="127" t="str">
        <x:v>Enforcer de poursuite</x:v>
      </x:c>
      <x:c r="G5717" s="127" t="str">
        <x:v>Garde cette limite dans tes ordres. La poursuite ne doit pas s’étendre sans décision.</x:v>
      </x:c>
      <x:c r="H5717" s="127" t="str">
        <x:v>Réponse au choix retenu ; les autres réponses ne sont pas jouées.</x:v>
      </x:c>
      <x:c r="I5717" s="127" t="str">
        <x:v>Lire les conditions V5 ; aucun objet ou PNJ supposé présent. Refuser ou différer suspend l’objectif au lieu de le déclarer réussi.</x:v>
      </x:c>
      <x:c r="J5717" s="127" t="str">
        <x:v>Justice</x:v>
      </x:c>
      <x:c r="K5717" s="130" t="n">
        <x:v>14</x:v>
      </x:c>
    </x:row>
    <x:row r="5718" ht="74" customHeight="1">
      <x:c r="A5718" s="121" t="str">
        <x:v>D6-C-JUST-21-OUV---01</x:v>
      </x:c>
      <x:c r="B5718" s="122" t="str">
        <x:v>D6-C-JUST-21</x:v>
      </x:c>
      <x:c r="C5718" s="122" t="str">
        <x:v>OUV</x:v>
      </x:c>
      <x:c r="D5718" s="122" t="str">
        <x:v>-</x:v>
      </x:c>
      <x:c r="E5718" s="123" t="n">
        <x:v>1</x:v>
      </x:c>
      <x:c r="F5718" s="122" t="str">
        <x:v>Porte-parole d’un autre clan</x:v>
      </x:c>
      <x:c r="G5718" s="122" t="str">
        <x:v>Votre cercle a décidé. Le nôtre n’a encore vu que la rumeur.</x:v>
      </x:c>
      <x:c r="H5718" s="122" t="str">
        <x:v>Le locuteur désigne l’appui ou l’objet présent ; laisse le déplacement se jouer.</x:v>
      </x:c>
      <x:c r="I5718" s="122" t="str">
        <x:v>Deux communautés interprètent différemment un acte. ; locuteur réellement présent ou retour effectué auprès de lui. Les scènes de résultat exigent le résultat observé correspondant.</x:v>
      </x:c>
      <x:c r="J5718" s="122" t="str">
        <x:v>Justice</x:v>
      </x:c>
      <x:c r="K5718" s="125" t="n">
        <x:v>12</x:v>
      </x:c>
    </x:row>
    <x:row r="5719" ht="74" customHeight="1">
      <x:c r="A5719" s="126" t="str">
        <x:v>D6-C-JUST-21-SUCCES---01</x:v>
      </x:c>
      <x:c r="B5719" s="127" t="str">
        <x:v>D6-C-JUST-21</x:v>
      </x:c>
      <x:c r="C5719" s="127" t="str">
        <x:v>SUCCES</x:v>
      </x:c>
      <x:c r="D5719" s="127" t="str">
        <x:v>-</x:v>
      </x:c>
      <x:c r="E5719" s="128" t="n">
        <x:v>1</x:v>
      </x:c>
      <x:c r="F5719" s="127" t="str">
        <x:v>Porte-parole d’un autre clan</x:v>
      </x:c>
      <x:c r="G5719" s="127" t="str">
        <x:v>Nous pouvons donner une réponse située à ce que nous avons examiné.</x:v>
      </x:c>
      <x:c r="H5719" s="127" t="str">
        <x:v>Le locuteur désigne l’appui ou l’objet présent ; laisse le déplacement se jouer.</x:v>
      </x:c>
      <x:c r="I5719" s="127" t="str">
        <x:v>Résultat correspondant effectivement constaté ; remplace ou supprime la ligne si choix de refus/différé/observation. Ne jamais jouer une victoire non acquise.</x:v>
      </x:c>
      <x:c r="J5719" s="127" t="str">
        <x:v>Justice</x:v>
      </x:c>
      <x:c r="K5719" s="130" t="n">
        <x:v>12</x:v>
      </x:c>
    </x:row>
    <x:row r="5720" ht="44" customHeight="1">
      <x:c r="A5720" s="121" t="str">
        <x:v>D6-C-JUST-21-ECHEC---01</x:v>
      </x:c>
      <x:c r="B5720" s="122" t="str">
        <x:v>D6-C-JUST-21</x:v>
      </x:c>
      <x:c r="C5720" s="122" t="str">
        <x:v>ECHEC</x:v>
      </x:c>
      <x:c r="D5720" s="122" t="str">
        <x:v>-</x:v>
      </x:c>
      <x:c r="E5720" s="123" t="n">
        <x:v>1</x:v>
      </x:c>
      <x:c r="F5720" s="122" t="str">
        <x:v>Porte-parole d’un autre clan</x:v>
      </x:c>
      <x:c r="G5720" s="122" t="str">
        <x:v>Une pièce annoncée n’est pas arrivée. Notre réponse reste en attente.</x:v>
      </x:c>
      <x:c r="H5720" s="122" t="str">
        <x:v>Retrait de l’appui dangereux ou suspension du geste ; aucun reset de l’état.</x:v>
      </x:c>
      <x:c r="I5720" s="122" t="str">
        <x:v>Échec ou blocage correspondant effectivement observé ; les dégâts, objets et positions persistent.</x:v>
      </x:c>
      <x:c r="J5720" s="122" t="str">
        <x:v>Justice</x:v>
      </x:c>
      <x:c r="K5720" s="125" t="n">
        <x:v>11</x:v>
      </x:c>
    </x:row>
    <x:row r="5721" ht="44" customHeight="1">
      <x:c r="A5721" s="126" t="str">
        <x:v>D6-C-JUST-21-REPRISE---01</x:v>
      </x:c>
      <x:c r="B5721" s="127" t="str">
        <x:v>D6-C-JUST-21</x:v>
      </x:c>
      <x:c r="C5721" s="127" t="str">
        <x:v>REPRISE</x:v>
      </x:c>
      <x:c r="D5721" s="127" t="str">
        <x:v>-</x:v>
      </x:c>
      <x:c r="E5721" s="128" t="n">
        <x:v>1</x:v>
      </x:c>
      <x:c r="F5721" s="127" t="str">
        <x:v>Porte-parole d’un autre clan</x:v>
      </x:c>
      <x:c r="G5721" s="127" t="str">
        <x:v>Les témoignages reçus sont conservés. Reprends au document manquant.</x:v>
      </x:c>
      <x:c r="H5721" s="127" t="str">
        <x:v>Regard sur le dernier repère conservé ; attendre la main du joueur.</x:v>
      </x:c>
      <x:c r="I5721" s="127" t="str">
        <x:v>Réinteraction volontaire après interruption ; état de l’action conservé.</x:v>
      </x:c>
      <x:c r="J5721" s="127" t="str">
        <x:v>Justice</x:v>
      </x:c>
      <x:c r="K5721" s="130" t="n">
        <x:v>9</x:v>
      </x:c>
    </x:row>
    <x:row r="5722" ht="44" customHeight="1">
      <x:c r="A5722" s="121" t="str">
        <x:v>D6-C-JUST-21-CHOIX-A-01</x:v>
      </x:c>
      <x:c r="B5722" s="122" t="str">
        <x:v>D6-C-JUST-21</x:v>
      </x:c>
      <x:c r="C5722" s="122" t="str">
        <x:v>CHOIX</x:v>
      </x:c>
      <x:c r="D5722" s="122" t="str">
        <x:v>A</x:v>
      </x:c>
      <x:c r="E5722" s="123" t="n">
        <x:v>1</x:v>
      </x:c>
      <x:c r="F5722" s="122" t="str">
        <x:v>Joueur</x:v>
      </x:c>
      <x:c r="G5722" s="122" t="str">
        <x:v>Je présente les mêmes preuves.</x:v>
      </x:c>
      <x:c r="H5722" s="122" t="str">
        <x:v>Regarder la personne ou l’appui concerné ; intention, pas résultat.</x:v>
      </x:c>
      <x:c r="I5722" s="122" t="str">
        <x:v>Accès V5 et interlocuteur disponible ; possibilité réelle de l’approche choisie.</x:v>
      </x:c>
      <x:c r="J5722" s="122" t="str">
        <x:v>Justice</x:v>
      </x:c>
      <x:c r="K5722" s="125" t="n">
        <x:v>5</x:v>
      </x:c>
    </x:row>
    <x:row r="5723" ht="44" customHeight="1">
      <x:c r="A5723" s="126" t="str">
        <x:v>D6-C-JUST-21-REPONSE-A-01</x:v>
      </x:c>
      <x:c r="B5723" s="127" t="str">
        <x:v>D6-C-JUST-21</x:v>
      </x:c>
      <x:c r="C5723" s="127" t="str">
        <x:v>REPONSE</x:v>
      </x:c>
      <x:c r="D5723" s="127" t="str">
        <x:v>A</x:v>
      </x:c>
      <x:c r="E5723" s="128" t="n">
        <x:v>1</x:v>
      </x:c>
      <x:c r="F5723" s="127" t="str">
        <x:v>Porte-parole d’un autre clan</x:v>
      </x:c>
      <x:c r="G5723" s="127" t="str">
        <x:v>Montre leur provenance. Nous les lirons depuis nos usages.</x:v>
      </x:c>
      <x:c r="H5723" s="127" t="str">
        <x:v>Réponse au choix retenu ; les autres réponses ne sont pas jouées.</x:v>
      </x:c>
      <x:c r="I5723" s="127" t="str">
        <x:v>Accès V5 et interlocuteur disponible ; possibilité réelle de l’approche choisie.</x:v>
      </x:c>
      <x:c r="J5723" s="127" t="str">
        <x:v>Justice</x:v>
      </x:c>
      <x:c r="K5723" s="130" t="n">
        <x:v>9</x:v>
      </x:c>
    </x:row>
    <x:row r="5724" ht="59" customHeight="1">
      <x:c r="A5724" s="121" t="str">
        <x:v>D6-C-JUST-21-CHOIX-B-01</x:v>
      </x:c>
      <x:c r="B5724" s="122" t="str">
        <x:v>D6-C-JUST-21</x:v>
      </x:c>
      <x:c r="C5724" s="122" t="str">
        <x:v>CHOIX</x:v>
      </x:c>
      <x:c r="D5724" s="122" t="str">
        <x:v>B</x:v>
      </x:c>
      <x:c r="E5724" s="123" t="n">
        <x:v>1</x:v>
      </x:c>
      <x:c r="F5724" s="122" t="str">
        <x:v>Joueur</x:v>
      </x:c>
      <x:c r="G5724" s="122" t="str">
        <x:v>Je demande ce que votre accord couvrirait.</x:v>
      </x:c>
      <x:c r="H5724" s="122" t="str">
        <x:v>Regarder la personne ou l’appui concerné ; intention, pas résultat.</x:v>
      </x:c>
      <x:c r="I5724" s="122" t="str">
        <x:v>Lire les conditions V5 ; aucun objet ou PNJ supposé présent. Refuser ou différer suspend l’objectif au lieu de le déclarer réussi.</x:v>
      </x:c>
      <x:c r="J5724" s="122" t="str">
        <x:v>Justice</x:v>
      </x:c>
      <x:c r="K5724" s="125" t="n">
        <x:v>7</x:v>
      </x:c>
    </x:row>
    <x:row r="5725" ht="59" customHeight="1">
      <x:c r="A5725" s="126" t="str">
        <x:v>D6-C-JUST-21-REPONSE-B-01</x:v>
      </x:c>
      <x:c r="B5725" s="127" t="str">
        <x:v>D6-C-JUST-21</x:v>
      </x:c>
      <x:c r="C5725" s="127" t="str">
        <x:v>REPONSE</x:v>
      </x:c>
      <x:c r="D5725" s="127" t="str">
        <x:v>B</x:v>
      </x:c>
      <x:c r="E5725" s="128" t="n">
        <x:v>1</x:v>
      </x:c>
      <x:c r="F5725" s="127" t="str">
        <x:v>Porte-parole d’un autre clan</x:v>
      </x:c>
      <x:c r="G5725" s="127" t="str">
        <x:v>Ce passage et cette halte. Rien au-delà pour le moment.</x:v>
      </x:c>
      <x:c r="H5725" s="127" t="str">
        <x:v>Réponse au choix retenu ; les autres réponses ne sont pas jouées.</x:v>
      </x:c>
      <x:c r="I5725" s="127" t="str">
        <x:v>Lire les conditions V5 ; aucun objet ou PNJ supposé présent. Refuser ou différer suspend l’objectif au lieu de le déclarer réussi.</x:v>
      </x:c>
      <x:c r="J5725" s="127" t="str">
        <x:v>Justice</x:v>
      </x:c>
      <x:c r="K5725" s="130" t="n">
        <x:v>10</x:v>
      </x:c>
    </x:row>
    <x:row r="5726" ht="74" customHeight="1">
      <x:c r="A5726" s="121" t="str">
        <x:v>D6-C-JUST-22-OUV---01</x:v>
      </x:c>
      <x:c r="B5726" s="122" t="str">
        <x:v>D6-C-JUST-22</x:v>
      </x:c>
      <x:c r="C5726" s="122" t="str">
        <x:v>OUV</x:v>
      </x:c>
      <x:c r="D5726" s="122" t="str">
        <x:v>-</x:v>
      </x:c>
      <x:c r="E5726" s="123" t="n">
        <x:v>1</x:v>
      </x:c>
      <x:c r="F5726" s="122" t="str">
        <x:v>Responsable des relais</x:v>
      </x:c>
      <x:c r="G5726" s="122" t="str">
        <x:v>Nous examinons tes ordres sur cette opération. Tes chasses passées ne répondent pas à cette question.</x:v>
      </x:c>
      <x:c r="H5726" s="122" t="str">
        <x:v>Le locuteur désigne l’appui ou l’objet présent ; laisse le déplacement se jouer.</x:v>
      </x:c>
      <x:c r="I5726" s="122" t="str">
        <x:v>Un joueur dépasse le mandat accepté. ; locuteur réellement présent ou retour effectué auprès de lui. Les scènes de résultat exigent le résultat observé correspondant.</x:v>
      </x:c>
      <x:c r="J5726" s="122" t="str">
        <x:v>Justice</x:v>
      </x:c>
      <x:c r="K5726" s="125" t="n">
        <x:v>16</x:v>
      </x:c>
    </x:row>
    <x:row r="5727" ht="74" customHeight="1">
      <x:c r="A5727" s="126" t="str">
        <x:v>D6-C-JUST-22-SUCCES---01</x:v>
      </x:c>
      <x:c r="B5727" s="127" t="str">
        <x:v>D6-C-JUST-22</x:v>
      </x:c>
      <x:c r="C5727" s="127" t="str">
        <x:v>SUCCES</x:v>
      </x:c>
      <x:c r="D5727" s="127" t="str">
        <x:v>-</x:v>
      </x:c>
      <x:c r="E5727" s="128" t="n">
        <x:v>1</x:v>
      </x:c>
      <x:c r="F5727" s="127" t="str">
        <x:v>Responsable des relais</x:v>
      </x:c>
      <x:c r="G5727" s="127" t="str">
        <x:v>La décision porte sur la fonction examinée. Le reste de ton parcours demeure.</x:v>
      </x:c>
      <x:c r="H5727" s="127" t="str">
        <x:v>Le locuteur désigne l’appui ou l’objet présent ; laisse le déplacement se jouer.</x:v>
      </x:c>
      <x:c r="I5727" s="127" t="str">
        <x:v>Résultat correspondant effectivement constaté ; remplace ou supprime la ligne si choix de refus/différé/observation. Ne jamais jouer une victoire non acquise.</x:v>
      </x:c>
      <x:c r="J5727" s="127" t="str">
        <x:v>Justice</x:v>
      </x:c>
      <x:c r="K5727" s="130" t="n">
        <x:v>13</x:v>
      </x:c>
    </x:row>
    <x:row r="5728" ht="44" customHeight="1">
      <x:c r="A5728" s="121" t="str">
        <x:v>D6-C-JUST-22-ECHEC---01</x:v>
      </x:c>
      <x:c r="B5728" s="122" t="str">
        <x:v>D6-C-JUST-22</x:v>
      </x:c>
      <x:c r="C5728" s="122" t="str">
        <x:v>ECHEC</x:v>
      </x:c>
      <x:c r="D5728" s="122" t="str">
        <x:v>-</x:v>
      </x:c>
      <x:c r="E5728" s="123" t="n">
        <x:v>1</x:v>
      </x:c>
      <x:c r="F5728" s="122" t="str">
        <x:v>Responsable des relais</x:v>
      </x:c>
      <x:c r="G5728" s="122" t="str">
        <x:v>Un trajet manque à l’examen. Nous gardons la mesure provisoire.</x:v>
      </x:c>
      <x:c r="H5728" s="122" t="str">
        <x:v>Retrait de l’appui dangereux ou suspension du geste ; aucun reset de l’état.</x:v>
      </x:c>
      <x:c r="I5728" s="122" t="str">
        <x:v>Échec ou blocage correspondant effectivement observé ; les dégâts, objets et positions persistent.</x:v>
      </x:c>
      <x:c r="J5728" s="122" t="str">
        <x:v>Justice</x:v>
      </x:c>
      <x:c r="K5728" s="125" t="n">
        <x:v>10</x:v>
      </x:c>
    </x:row>
    <x:row r="5729" ht="44" customHeight="1">
      <x:c r="A5729" s="126" t="str">
        <x:v>D6-C-JUST-22-REPRISE---01</x:v>
      </x:c>
      <x:c r="B5729" s="127" t="str">
        <x:v>D6-C-JUST-22</x:v>
      </x:c>
      <x:c r="C5729" s="127" t="str">
        <x:v>REPRISE</x:v>
      </x:c>
      <x:c r="D5729" s="127" t="str">
        <x:v>-</x:v>
      </x:c>
      <x:c r="E5729" s="128" t="n">
        <x:v>1</x:v>
      </x:c>
      <x:c r="F5729" s="127" t="str">
        <x:v>Responsable des relais</x:v>
      </x:c>
      <x:c r="G5729" s="127" t="str">
        <x:v>Les ordres sont réunis. Reprenons avec les personnes revenues.</x:v>
      </x:c>
      <x:c r="H5729" s="127" t="str">
        <x:v>Regard sur le dernier repère conservé ; attendre la main du joueur.</x:v>
      </x:c>
      <x:c r="I5729" s="127" t="str">
        <x:v>Réinteraction volontaire après interruption ; état de l’action conservé.</x:v>
      </x:c>
      <x:c r="J5729" s="127" t="str">
        <x:v>Justice</x:v>
      </x:c>
      <x:c r="K5729" s="130" t="n">
        <x:v>9</x:v>
      </x:c>
    </x:row>
    <x:row r="5730" ht="44" customHeight="1">
      <x:c r="A5730" s="121" t="str">
        <x:v>D6-C-JUST-22-CHOIX-A-01</x:v>
      </x:c>
      <x:c r="B5730" s="122" t="str">
        <x:v>D6-C-JUST-22</x:v>
      </x:c>
      <x:c r="C5730" s="122" t="str">
        <x:v>CHOIX</x:v>
      </x:c>
      <x:c r="D5730" s="122" t="str">
        <x:v>A</x:v>
      </x:c>
      <x:c r="E5730" s="123" t="n">
        <x:v>1</x:v>
      </x:c>
      <x:c r="F5730" s="122" t="str">
        <x:v>Joueur</x:v>
      </x:c>
      <x:c r="G5730" s="122" t="str">
        <x:v>Je montre mon trajet et mes ordres.</x:v>
      </x:c>
      <x:c r="H5730" s="122" t="str">
        <x:v>Regarder la personne ou l’appui concerné ; intention, pas résultat.</x:v>
      </x:c>
      <x:c r="I5730" s="122" t="str">
        <x:v>Accès V5 et interlocuteur disponible ; possibilité réelle de l’approche choisie.</x:v>
      </x:c>
      <x:c r="J5730" s="122" t="str">
        <x:v>Justice</x:v>
      </x:c>
      <x:c r="K5730" s="125" t="n">
        <x:v>7</x:v>
      </x:c>
    </x:row>
    <x:row r="5731" ht="44" customHeight="1">
      <x:c r="A5731" s="126" t="str">
        <x:v>D6-C-JUST-22-REPONSE-A-01</x:v>
      </x:c>
      <x:c r="B5731" s="127" t="str">
        <x:v>D6-C-JUST-22</x:v>
      </x:c>
      <x:c r="C5731" s="127" t="str">
        <x:v>REPONSE</x:v>
      </x:c>
      <x:c r="D5731" s="127" t="str">
        <x:v>A</x:v>
      </x:c>
      <x:c r="E5731" s="128" t="n">
        <x:v>1</x:v>
      </x:c>
      <x:c r="F5731" s="127" t="str">
        <x:v>Responsable des relais</x:v>
      </x:c>
      <x:c r="G5731" s="127" t="str">
        <x:v>Place-les dans l’ordre. Nous comparerons leurs effets constatés.</x:v>
      </x:c>
      <x:c r="H5731" s="127" t="str">
        <x:v>Réponse au choix retenu ; les autres réponses ne sont pas jouées.</x:v>
      </x:c>
      <x:c r="I5731" s="127" t="str">
        <x:v>Accès V5 et interlocuteur disponible ; possibilité réelle de l’approche choisie.</x:v>
      </x:c>
      <x:c r="J5731" s="127" t="str">
        <x:v>Justice</x:v>
      </x:c>
      <x:c r="K5731" s="130" t="n">
        <x:v>8</x:v>
      </x:c>
    </x:row>
    <x:row r="5732" ht="59" customHeight="1">
      <x:c r="A5732" s="121" t="str">
        <x:v>D6-C-JUST-22-CHOIX-B-01</x:v>
      </x:c>
      <x:c r="B5732" s="122" t="str">
        <x:v>D6-C-JUST-22</x:v>
      </x:c>
      <x:c r="C5732" s="122" t="str">
        <x:v>CHOIX</x:v>
      </x:c>
      <x:c r="D5732" s="122" t="str">
        <x:v>B</x:v>
      </x:c>
      <x:c r="E5732" s="123" t="n">
        <x:v>1</x:v>
      </x:c>
      <x:c r="F5732" s="122" t="str">
        <x:v>Joueur</x:v>
      </x:c>
      <x:c r="G5732" s="122" t="str">
        <x:v>J’accepte la suspension de ma fonction pendant l’examen.</x:v>
      </x:c>
      <x:c r="H5732" s="122" t="str">
        <x:v>Regarder la personne ou l’appui concerné ; intention, pas résultat.</x:v>
      </x:c>
      <x:c r="I5732" s="122" t="str">
        <x:v>Lire les conditions V5 ; aucun objet ou PNJ supposé présent. Refuser ou différer suspend l’objectif au lieu de le déclarer réussi.</x:v>
      </x:c>
      <x:c r="J5732" s="122" t="str">
        <x:v>Justice</x:v>
      </x:c>
      <x:c r="K5732" s="125" t="n">
        <x:v>8</x:v>
      </x:c>
    </x:row>
    <x:row r="5733" ht="59" customHeight="1">
      <x:c r="A5733" s="126" t="str">
        <x:v>D6-C-JUST-22-REPONSE-B-01</x:v>
      </x:c>
      <x:c r="B5733" s="127" t="str">
        <x:v>D6-C-JUST-22</x:v>
      </x:c>
      <x:c r="C5733" s="127" t="str">
        <x:v>REPONSE</x:v>
      </x:c>
      <x:c r="D5733" s="127" t="str">
        <x:v>B</x:v>
      </x:c>
      <x:c r="E5733" s="128" t="n">
        <x:v>1</x:v>
      </x:c>
      <x:c r="F5733" s="127" t="str">
        <x:v>Responsable des relais</x:v>
      </x:c>
      <x:c r="G5733" s="127" t="str">
        <x:v>Les relais seront confiés ailleurs. Ton retour déjà engagé restera ouvert.</x:v>
      </x:c>
      <x:c r="H5733" s="127" t="str">
        <x:v>Réponse au choix retenu ; les autres réponses ne sont pas jouées.</x:v>
      </x:c>
      <x:c r="I5733" s="127" t="str">
        <x:v>Lire les conditions V5 ; aucun objet ou PNJ supposé présent. Refuser ou différer suspend l’objectif au lieu de le déclarer réussi.</x:v>
      </x:c>
      <x:c r="J5733" s="127" t="str">
        <x:v>Justice</x:v>
      </x:c>
      <x:c r="K5733" s="130" t="n">
        <x:v>11</x:v>
      </x:c>
    </x:row>
    <x:row r="5734" ht="74" customHeight="1">
      <x:c r="A5734" s="121" t="str">
        <x:v>D6-C-JUST-23-OUV---01</x:v>
      </x:c>
      <x:c r="B5734" s="122" t="str">
        <x:v>D6-C-JUST-23</x:v>
      </x:c>
      <x:c r="C5734" s="122" t="str">
        <x:v>OUV</x:v>
      </x:c>
      <x:c r="D5734" s="122" t="str">
        <x:v>-</x:v>
      </x:c>
      <x:c r="E5734" s="123" t="n">
        <x:v>1</x:v>
      </x:c>
      <x:c r="F5734" s="122" t="str">
        <x:v>Responsable de la halte</x:v>
      </x:c>
      <x:c r="G5734" s="122" t="str">
        <x:v>Tu as terminé la réparation. Cela me permet de te confier cette charge ; pas encore les autres.</x:v>
      </x:c>
      <x:c r="H5734" s="122" t="str">
        <x:v>Le locuteur désigne l’appui ou l’objet présent ; laisse le déplacement se jouer.</x:v>
      </x:c>
      <x:c r="I5734" s="122" t="str">
        <x:v>Après une faute actuelle, une réparation est proposée. ; locuteur réellement présent ou retour effectué auprès de lui. Les scènes de résultat exigent le résultat observé correspondant.</x:v>
      </x:c>
      <x:c r="J5734" s="122" t="str">
        <x:v>Justice</x:v>
      </x:c>
      <x:c r="K5734" s="125" t="n">
        <x:v>18</x:v>
      </x:c>
    </x:row>
    <x:row r="5735" ht="74" customHeight="1">
      <x:c r="A5735" s="126" t="str">
        <x:v>D6-C-JUST-23-SUCCES---01</x:v>
      </x:c>
      <x:c r="B5735" s="127" t="str">
        <x:v>D6-C-JUST-23</x:v>
      </x:c>
      <x:c r="C5735" s="127" t="str">
        <x:v>SUCCES</x:v>
      </x:c>
      <x:c r="D5735" s="127" t="str">
        <x:v>-</x:v>
      </x:c>
      <x:c r="E5735" s="128" t="n">
        <x:v>1</x:v>
      </x:c>
      <x:c r="F5735" s="127" t="str">
        <x:v>Responsable de la halte</x:v>
      </x:c>
      <x:c r="G5735" s="127" t="str">
        <x:v>Les actes accomplis ont leur place. Nous ne promettons pas encore la suite.</x:v>
      </x:c>
      <x:c r="H5735" s="127" t="str">
        <x:v>Le locuteur désigne l’appui ou l’objet présent ; laisse le déplacement se jouer.</x:v>
      </x:c>
      <x:c r="I5735" s="127" t="str">
        <x:v>Résultat correspondant effectivement constaté ; remplace ou supprime la ligne si choix de refus/différé/observation. Ne jamais jouer une victoire non acquise.</x:v>
      </x:c>
      <x:c r="J5735" s="127" t="str">
        <x:v>Justice</x:v>
      </x:c>
      <x:c r="K5735" s="130" t="n">
        <x:v>13</x:v>
      </x:c>
    </x:row>
    <x:row r="5736" ht="44" customHeight="1">
      <x:c r="A5736" s="121" t="str">
        <x:v>D6-C-JUST-23-ECHEC---01</x:v>
      </x:c>
      <x:c r="B5736" s="122" t="str">
        <x:v>D6-C-JUST-23</x:v>
      </x:c>
      <x:c r="C5736" s="122" t="str">
        <x:v>ECHEC</x:v>
      </x:c>
      <x:c r="D5736" s="122" t="str">
        <x:v>-</x:v>
      </x:c>
      <x:c r="E5736" s="123" t="n">
        <x:v>1</x:v>
      </x:c>
      <x:c r="F5736" s="122" t="str">
        <x:v>Responsable de la halte</x:v>
      </x:c>
      <x:c r="G5736" s="122" t="str">
        <x:v>La livraison n’est pas arrivée. Notre accord reste au même point.</x:v>
      </x:c>
      <x:c r="H5736" s="122" t="str">
        <x:v>Retrait de l’appui dangereux ou suspension du geste ; aucun reset de l’état.</x:v>
      </x:c>
      <x:c r="I5736" s="122" t="str">
        <x:v>Échec ou blocage correspondant effectivement observé ; les dégâts, objets et positions persistent.</x:v>
      </x:c>
      <x:c r="J5736" s="122" t="str">
        <x:v>Justice</x:v>
      </x:c>
      <x:c r="K5736" s="125" t="n">
        <x:v>11</x:v>
      </x:c>
    </x:row>
    <x:row r="5737" ht="44" customHeight="1">
      <x:c r="A5737" s="126" t="str">
        <x:v>D6-C-JUST-23-REPRISE---01</x:v>
      </x:c>
      <x:c r="B5737" s="127" t="str">
        <x:v>D6-C-JUST-23</x:v>
      </x:c>
      <x:c r="C5737" s="127" t="str">
        <x:v>REPRISE</x:v>
      </x:c>
      <x:c r="D5737" s="127" t="str">
        <x:v>-</x:v>
      </x:c>
      <x:c r="E5737" s="128" t="n">
        <x:v>1</x:v>
      </x:c>
      <x:c r="F5737" s="127" t="str">
        <x:v>Responsable de la halte</x:v>
      </x:c>
      <x:c r="G5737" s="127" t="str">
        <x:v>La tâche confiée est toujours celle-ci. Reprends où elle s’est arrêtée.</x:v>
      </x:c>
      <x:c r="H5737" s="127" t="str">
        <x:v>Regard sur le dernier repère conservé ; attendre la main du joueur.</x:v>
      </x:c>
      <x:c r="I5737" s="127" t="str">
        <x:v>Réinteraction volontaire après interruption ; état de l’action conservé.</x:v>
      </x:c>
      <x:c r="J5737" s="127" t="str">
        <x:v>Justice</x:v>
      </x:c>
      <x:c r="K5737" s="130" t="n">
        <x:v>11</x:v>
      </x:c>
    </x:row>
    <x:row r="5738" ht="44" customHeight="1">
      <x:c r="A5738" s="121" t="str">
        <x:v>D6-C-JUST-23-CHOIX-A-01</x:v>
      </x:c>
      <x:c r="B5738" s="122" t="str">
        <x:v>D6-C-JUST-23</x:v>
      </x:c>
      <x:c r="C5738" s="122" t="str">
        <x:v>CHOIX</x:v>
      </x:c>
      <x:c r="D5738" s="122" t="str">
        <x:v>A</x:v>
      </x:c>
      <x:c r="E5738" s="123" t="n">
        <x:v>1</x:v>
      </x:c>
      <x:c r="F5738" s="122" t="str">
        <x:v>Joueur</x:v>
      </x:c>
      <x:c r="G5738" s="122" t="str">
        <x:v>J’accepte cette tâche limitée.</x:v>
      </x:c>
      <x:c r="H5738" s="122" t="str">
        <x:v>Regarder la personne ou l’appui concerné ; intention, pas résultat.</x:v>
      </x:c>
      <x:c r="I5738" s="122" t="str">
        <x:v>Accès V5 et interlocuteur disponible ; possibilité réelle de l’approche choisie.</x:v>
      </x:c>
      <x:c r="J5738" s="122" t="str">
        <x:v>Justice</x:v>
      </x:c>
      <x:c r="K5738" s="125" t="n">
        <x:v>4</x:v>
      </x:c>
    </x:row>
    <x:row r="5739" ht="44" customHeight="1">
      <x:c r="A5739" s="126" t="str">
        <x:v>D6-C-JUST-23-REPONSE-A-01</x:v>
      </x:c>
      <x:c r="B5739" s="127" t="str">
        <x:v>D6-C-JUST-23</x:v>
      </x:c>
      <x:c r="C5739" s="127" t="str">
        <x:v>REPONSE</x:v>
      </x:c>
      <x:c r="D5739" s="127" t="str">
        <x:v>A</x:v>
      </x:c>
      <x:c r="E5739" s="128" t="n">
        <x:v>1</x:v>
      </x:c>
      <x:c r="F5739" s="127" t="str">
        <x:v>Responsable de la halte</x:v>
      </x:c>
      <x:c r="G5739" s="127" t="str">
        <x:v>Prends la route indiquée et reviens après la livraison.</x:v>
      </x:c>
      <x:c r="H5739" s="127" t="str">
        <x:v>Réponse au choix retenu ; les autres réponses ne sont pas jouées.</x:v>
      </x:c>
      <x:c r="I5739" s="127" t="str">
        <x:v>Accès V5 et interlocuteur disponible ; possibilité réelle de l’approche choisie.</x:v>
      </x:c>
      <x:c r="J5739" s="127" t="str">
        <x:v>Justice</x:v>
      </x:c>
      <x:c r="K5739" s="130" t="n">
        <x:v>9</x:v>
      </x:c>
    </x:row>
    <x:row r="5740" ht="59" customHeight="1">
      <x:c r="A5740" s="121" t="str">
        <x:v>D6-C-JUST-23-CHOIX-B-01</x:v>
      </x:c>
      <x:c r="B5740" s="122" t="str">
        <x:v>D6-C-JUST-23</x:v>
      </x:c>
      <x:c r="C5740" s="122" t="str">
        <x:v>CHOIX</x:v>
      </x:c>
      <x:c r="D5740" s="122" t="str">
        <x:v>B</x:v>
      </x:c>
      <x:c r="E5740" s="123" t="n">
        <x:v>1</x:v>
      </x:c>
      <x:c r="F5740" s="122" t="str">
        <x:v>Joueur</x:v>
      </x:c>
      <x:c r="G5740" s="122" t="str">
        <x:v>Je respecte votre refus pour la suite.</x:v>
      </x:c>
      <x:c r="H5740" s="122" t="str">
        <x:v>Regarder la personne ou l’appui concerné ; intention, pas résultat.</x:v>
      </x:c>
      <x:c r="I5740" s="122" t="str">
        <x:v>Lire les conditions V5 ; aucun objet ou PNJ supposé présent. Refuser ou différer suspend l’objectif au lieu de le déclarer réussi.</x:v>
      </x:c>
      <x:c r="J5740" s="122" t="str">
        <x:v>Justice</x:v>
      </x:c>
      <x:c r="K5740" s="125" t="n">
        <x:v>7</x:v>
      </x:c>
    </x:row>
    <x:row r="5741" ht="59" customHeight="1">
      <x:c r="A5741" s="126" t="str">
        <x:v>D6-C-JUST-23-REPONSE-B-01</x:v>
      </x:c>
      <x:c r="B5741" s="127" t="str">
        <x:v>D6-C-JUST-23</x:v>
      </x:c>
      <x:c r="C5741" s="127" t="str">
        <x:v>REPONSE</x:v>
      </x:c>
      <x:c r="D5741" s="127" t="str">
        <x:v>B</x:v>
      </x:c>
      <x:c r="E5741" s="128" t="n">
        <x:v>1</x:v>
      </x:c>
      <x:c r="F5741" s="127" t="str">
        <x:v>Responsable de la halte</x:v>
      </x:c>
      <x:c r="G5741" s="127" t="str">
        <x:v>Nous verrons après les actes à venir. Ne viens pas me demander chaque matin.</x:v>
      </x:c>
      <x:c r="H5741" s="127" t="str">
        <x:v>Réponse au choix retenu ; les autres réponses ne sont pas jouées.</x:v>
      </x:c>
      <x:c r="I5741" s="127" t="str">
        <x:v>Lire les conditions V5 ; aucun objet ou PNJ supposé présent. Refuser ou différer suspend l’objectif au lieu de le déclarer réussi.</x:v>
      </x:c>
      <x:c r="J5741" s="127" t="str">
        <x:v>Justice</x:v>
      </x:c>
      <x:c r="K5741" s="130" t="n">
        <x:v>14</x:v>
      </x:c>
    </x:row>
    <x:row r="5742" ht="74" customHeight="1">
      <x:c r="A5742" s="121" t="str">
        <x:v>D6-C-JUST-24-OUV---01</x:v>
      </x:c>
      <x:c r="B5742" s="122" t="str">
        <x:v>D6-C-JUST-24</x:v>
      </x:c>
      <x:c r="C5742" s="122" t="str">
        <x:v>OUV</x:v>
      </x:c>
      <x:c r="D5742" s="122" t="str">
        <x:v>-</x:v>
      </x:c>
      <x:c r="E5742" s="123" t="n">
        <x:v>1</x:v>
      </x:c>
      <x:c r="F5742" s="122" t="str">
        <x:v>Gardienne des dossiers</x:v>
      </x:c>
      <x:c r="G5742" s="122" t="str">
        <x:v>Les objets rejoignent leurs gardes. Nous conserverons aussi les points qui restent incertains.</x:v>
      </x:c>
      <x:c r="H5742" s="122" t="str">
        <x:v>Le locuteur désigne l’appui ou l’objet présent ; laisse le déplacement se jouer.</x:v>
      </x:c>
      <x:c r="I5742" s="122" t="str">
        <x:v>Une affaire est clôturée ou laissée partiellement ouverte. ; locuteur réellement présent ou retour effectué auprès de lui. Les scènes de résultat exigent le résultat observé correspondant.</x:v>
      </x:c>
      <x:c r="J5742" s="122" t="str">
        <x:v>Justice</x:v>
      </x:c>
      <x:c r="K5742" s="125" t="n">
        <x:v>13</x:v>
      </x:c>
    </x:row>
    <x:row r="5743" ht="74" customHeight="1">
      <x:c r="A5743" s="126" t="str">
        <x:v>D6-C-JUST-24-SUCCES---01</x:v>
      </x:c>
      <x:c r="B5743" s="127" t="str">
        <x:v>D6-C-JUST-24</x:v>
      </x:c>
      <x:c r="C5743" s="127" t="str">
        <x:v>SUCCES</x:v>
      </x:c>
      <x:c r="D5743" s="127" t="str">
        <x:v>-</x:v>
      </x:c>
      <x:c r="E5743" s="128" t="n">
        <x:v>1</x:v>
      </x:c>
      <x:c r="F5743" s="127" t="str">
        <x:v>Gardienne des dossiers</x:v>
      </x:c>
      <x:c r="G5743" s="127" t="str">
        <x:v>La décision et ses limites sont conservées. Un nouvel élément pourra être examiné.</x:v>
      </x:c>
      <x:c r="H5743" s="127" t="str">
        <x:v>Le locuteur désigne l’appui ou l’objet présent ; laisse le déplacement se jouer.</x:v>
      </x:c>
      <x:c r="I5743" s="127" t="str">
        <x:v>Résultat correspondant effectivement constaté ; remplace ou supprime la ligne si choix de refus/différé/observation. Ne jamais jouer une victoire non acquise.</x:v>
      </x:c>
      <x:c r="J5743" s="127" t="str">
        <x:v>Justice</x:v>
      </x:c>
      <x:c r="K5743" s="130" t="n">
        <x:v>13</x:v>
      </x:c>
    </x:row>
    <x:row r="5744" ht="44" customHeight="1">
      <x:c r="A5744" s="121" t="str">
        <x:v>D6-C-JUST-24-ECHEC---01</x:v>
      </x:c>
      <x:c r="B5744" s="122" t="str">
        <x:v>D6-C-JUST-24</x:v>
      </x:c>
      <x:c r="C5744" s="122" t="str">
        <x:v>ECHEC</x:v>
      </x:c>
      <x:c r="D5744" s="122" t="str">
        <x:v>-</x:v>
      </x:c>
      <x:c r="E5744" s="123" t="n">
        <x:v>1</x:v>
      </x:c>
      <x:c r="F5744" s="122" t="str">
        <x:v>Gardienne des dossiers</x:v>
      </x:c>
      <x:c r="G5744" s="122" t="str">
        <x:v>La garde n’a pas reçu l’objet. Le dossier ne dit pas encore le contraire.</x:v>
      </x:c>
      <x:c r="H5744" s="122" t="str">
        <x:v>Retrait de l’appui dangereux ou suspension du geste ; aucun reset de l’état.</x:v>
      </x:c>
      <x:c r="I5744" s="122" t="str">
        <x:v>Échec ou blocage correspondant effectivement observé ; les dégâts, objets et positions persistent.</x:v>
      </x:c>
      <x:c r="J5744" s="122" t="str">
        <x:v>Justice</x:v>
      </x:c>
      <x:c r="K5744" s="125" t="n">
        <x:v>14</x:v>
      </x:c>
    </x:row>
    <x:row r="5745" ht="44" customHeight="1">
      <x:c r="A5745" s="126" t="str">
        <x:v>D6-C-JUST-24-REPRISE---01</x:v>
      </x:c>
      <x:c r="B5745" s="127" t="str">
        <x:v>D6-C-JUST-24</x:v>
      </x:c>
      <x:c r="C5745" s="127" t="str">
        <x:v>REPRISE</x:v>
      </x:c>
      <x:c r="D5745" s="127" t="str">
        <x:v>-</x:v>
      </x:c>
      <x:c r="E5745" s="128" t="n">
        <x:v>1</x:v>
      </x:c>
      <x:c r="F5745" s="127" t="str">
        <x:v>Gardienne des dossiers</x:v>
      </x:c>
      <x:c r="G5745" s="127" t="str">
        <x:v>La première remise est confirmée. Il reste la suivante.</x:v>
      </x:c>
      <x:c r="H5745" s="127" t="str">
        <x:v>Regard sur le dernier repère conservé ; attendre la main du joueur.</x:v>
      </x:c>
      <x:c r="I5745" s="127" t="str">
        <x:v>Réinteraction volontaire après interruption ; état de l’action conservé.</x:v>
      </x:c>
      <x:c r="J5745" s="127" t="str">
        <x:v>Justice</x:v>
      </x:c>
      <x:c r="K5745" s="130" t="n">
        <x:v>9</x:v>
      </x:c>
    </x:row>
    <x:row r="5746" ht="44" customHeight="1">
      <x:c r="A5746" s="121" t="str">
        <x:v>D6-C-JUST-24-CHOIX-A-01</x:v>
      </x:c>
      <x:c r="B5746" s="122" t="str">
        <x:v>D6-C-JUST-24</x:v>
      </x:c>
      <x:c r="C5746" s="122" t="str">
        <x:v>CHOIX</x:v>
      </x:c>
      <x:c r="D5746" s="122" t="str">
        <x:v>A</x:v>
      </x:c>
      <x:c r="E5746" s="123" t="n">
        <x:v>1</x:v>
      </x:c>
      <x:c r="F5746" s="122" t="str">
        <x:v>Joueur</x:v>
      </x:c>
      <x:c r="G5746" s="122" t="str">
        <x:v>Je rapporte l’objet à sa garde.</x:v>
      </x:c>
      <x:c r="H5746" s="122" t="str">
        <x:v>Regarder la personne ou l’appui concerné ; intention, pas résultat.</x:v>
      </x:c>
      <x:c r="I5746" s="122" t="str">
        <x:v>Accès V5 et interlocuteur disponible ; possibilité réelle de l’approche choisie.</x:v>
      </x:c>
      <x:c r="J5746" s="122" t="str">
        <x:v>Justice</x:v>
      </x:c>
      <x:c r="K5746" s="125" t="n">
        <x:v>6</x:v>
      </x:c>
    </x:row>
    <x:row r="5747" ht="44" customHeight="1">
      <x:c r="A5747" s="126" t="str">
        <x:v>D6-C-JUST-24-REPONSE-A-01</x:v>
      </x:c>
      <x:c r="B5747" s="127" t="str">
        <x:v>D6-C-JUST-24</x:v>
      </x:c>
      <x:c r="C5747" s="127" t="str">
        <x:v>REPONSE</x:v>
      </x:c>
      <x:c r="D5747" s="127" t="str">
        <x:v>A</x:v>
      </x:c>
      <x:c r="E5747" s="128" t="n">
        <x:v>1</x:v>
      </x:c>
      <x:c r="F5747" s="127" t="str">
        <x:v>Gardienne des dossiers</x:v>
      </x:c>
      <x:c r="G5747" s="127" t="str">
        <x:v>Suivez son trajet jusqu’au dépôt. Ne laissez pas seulement un nom dans le dossier.</x:v>
      </x:c>
      <x:c r="H5747" s="127" t="str">
        <x:v>Réponse au choix retenu ; les autres réponses ne sont pas jouées.</x:v>
      </x:c>
      <x:c r="I5747" s="127" t="str">
        <x:v>Accès V5 et interlocuteur disponible ; possibilité réelle de l’approche choisie.</x:v>
      </x:c>
      <x:c r="J5747" s="127" t="str">
        <x:v>Justice</x:v>
      </x:c>
      <x:c r="K5747" s="130" t="n">
        <x:v>14</x:v>
      </x:c>
    </x:row>
    <x:row r="5748" ht="59" customHeight="1">
      <x:c r="A5748" s="121" t="str">
        <x:v>D6-C-JUST-24-CHOIX-B-01</x:v>
      </x:c>
      <x:c r="B5748" s="122" t="str">
        <x:v>D6-C-JUST-24</x:v>
      </x:c>
      <x:c r="C5748" s="122" t="str">
        <x:v>CHOIX</x:v>
      </x:c>
      <x:c r="D5748" s="122" t="str">
        <x:v>B</x:v>
      </x:c>
      <x:c r="E5748" s="123" t="n">
        <x:v>1</x:v>
      </x:c>
      <x:c r="F5748" s="122" t="str">
        <x:v>Joueur</x:v>
      </x:c>
      <x:c r="G5748" s="122" t="str">
        <x:v>Je fais consigner l’incertitude restante.</x:v>
      </x:c>
      <x:c r="H5748" s="122" t="str">
        <x:v>Regarder la personne ou l’appui concerné ; intention, pas résultat.</x:v>
      </x:c>
      <x:c r="I5748" s="122" t="str">
        <x:v>Lire les conditions V5 ; aucun objet ou PNJ supposé présent. Refuser ou différer suspend l’objectif au lieu de le déclarer réussi.</x:v>
      </x:c>
      <x:c r="J5748" s="122" t="str">
        <x:v>Justice</x:v>
      </x:c>
      <x:c r="K5748" s="125" t="n">
        <x:v>5</x:v>
      </x:c>
    </x:row>
    <x:row r="5749" ht="59" customHeight="1">
      <x:c r="A5749" s="126" t="str">
        <x:v>D6-C-JUST-24-REPONSE-B-01</x:v>
      </x:c>
      <x:c r="B5749" s="127" t="str">
        <x:v>D6-C-JUST-24</x:v>
      </x:c>
      <x:c r="C5749" s="127" t="str">
        <x:v>REPONSE</x:v>
      </x:c>
      <x:c r="D5749" s="127" t="str">
        <x:v>B</x:v>
      </x:c>
      <x:c r="E5749" s="128" t="n">
        <x:v>1</x:v>
      </x:c>
      <x:c r="F5749" s="127" t="str">
        <x:v>Gardienne des dossiers</x:v>
      </x:c>
      <x:c r="G5749" s="127" t="str">
        <x:v>Montre précisément ce qui n’a pas été établi.</x:v>
      </x:c>
      <x:c r="H5749" s="127" t="str">
        <x:v>Réponse au choix retenu ; les autres réponses ne sont pas jouées.</x:v>
      </x:c>
      <x:c r="I5749" s="127" t="str">
        <x:v>Lire les conditions V5 ; aucun objet ou PNJ supposé présent. Refuser ou différer suspend l’objectif au lieu de le déclarer réussi.</x:v>
      </x:c>
      <x:c r="J5749" s="127" t="str">
        <x:v>Justice</x:v>
      </x:c>
      <x:c r="K5749" s="130" t="n">
        <x:v>8</x:v>
      </x:c>
    </x:row>
    <x:row r="5750" ht="74" customHeight="1">
      <x:c r="A5750" s="121" t="str">
        <x:v>D6-C-PIT-01-OUV---01</x:v>
      </x:c>
      <x:c r="B5750" s="122" t="str">
        <x:v>D6-C-PIT-01</x:v>
      </x:c>
      <x:c r="C5750" s="122" t="str">
        <x:v>OUV</x:v>
      </x:c>
      <x:c r="D5750" s="122" t="str">
        <x:v>-</x:v>
      </x:c>
      <x:c r="E5750" s="123" t="n">
        <x:v>1</x:v>
      </x:c>
      <x:c r="F5750" s="122" t="str">
        <x:v>Gardien du vestibule</x:v>
      </x:c>
      <x:c r="G5750" s="122" t="str">
        <x:v>L’arène est au-delà des préparatifs. Regarde le combattant choisi et les règles de cette rencontre.</x:v>
      </x:c>
      <x:c r="H5750" s="122" t="str">
        <x:v>Le locuteur désigne l’appui ou l’objet présent ; laisse le déplacement se jouer.</x:v>
      </x:c>
      <x:c r="I5750" s="122" t="str">
        <x:v>Accès de mode annexe obtenu. ; locuteur réellement présent ou retour effectué auprès de lui. Les scènes de résultat exigent le résultat observé correspondant.</x:v>
      </x:c>
      <x:c r="J5750" s="122" t="str">
        <x:v>THE PIT</x:v>
      </x:c>
      <x:c r="K5750" s="125" t="n">
        <x:v>15</x:v>
      </x:c>
    </x:row>
    <x:row r="5751" ht="74" customHeight="1">
      <x:c r="A5751" s="126" t="str">
        <x:v>D6-C-PIT-01-SUCCES---01</x:v>
      </x:c>
      <x:c r="B5751" s="127" t="str">
        <x:v>D6-C-PIT-01</x:v>
      </x:c>
      <x:c r="C5751" s="127" t="str">
        <x:v>SUCCES</x:v>
      </x:c>
      <x:c r="D5751" s="127" t="str">
        <x:v>-</x:v>
      </x:c>
      <x:c r="E5751" s="128" t="n">
        <x:v>1</x:v>
      </x:c>
      <x:c r="F5751" s="127" t="str">
        <x:v>Gardien du vestibule</x:v>
      </x:c>
      <x:c r="G5751" s="127" t="str">
        <x:v>Tu as parcouru les préparatifs. L’entrée est libre pour la rencontre prévue.</x:v>
      </x:c>
      <x:c r="H5751" s="127" t="str">
        <x:v>Le locuteur désigne l’appui ou l’objet présent ; laisse le déplacement se jouer.</x:v>
      </x:c>
      <x:c r="I5751" s="127" t="str">
        <x:v>Résultat correspondant effectivement constaté ; remplace ou supprime la ligne si choix de refus/différé/observation. Ne jamais jouer une victoire non acquise.</x:v>
      </x:c>
      <x:c r="J5751" s="127" t="str">
        <x:v>THE PIT</x:v>
      </x:c>
      <x:c r="K5751" s="130" t="n">
        <x:v>12</x:v>
      </x:c>
    </x:row>
    <x:row r="5752" ht="44" customHeight="1">
      <x:c r="A5752" s="121" t="str">
        <x:v>D6-C-PIT-01-ECHEC---01</x:v>
      </x:c>
      <x:c r="B5752" s="122" t="str">
        <x:v>D6-C-PIT-01</x:v>
      </x:c>
      <x:c r="C5752" s="122" t="str">
        <x:v>ECHEC</x:v>
      </x:c>
      <x:c r="D5752" s="122" t="str">
        <x:v>-</x:v>
      </x:c>
      <x:c r="E5752" s="123" t="n">
        <x:v>1</x:v>
      </x:c>
      <x:c r="F5752" s="122" t="str">
        <x:v>Gardien du vestibule</x:v>
      </x:c>
      <x:c r="G5752" s="122" t="str">
        <x:v>La manche précédente occupe encore le passage. Attends dans le vestibule.</x:v>
      </x:c>
      <x:c r="H5752" s="122" t="str">
        <x:v>Retrait de l’appui dangereux ou suspension du geste ; aucun reset de l’état.</x:v>
      </x:c>
      <x:c r="I5752" s="122" t="str">
        <x:v>Échec ou blocage correspondant effectivement observé ; les dégâts, objets et positions persistent.</x:v>
      </x:c>
      <x:c r="J5752" s="122" t="str">
        <x:v>THE PIT</x:v>
      </x:c>
      <x:c r="K5752" s="125" t="n">
        <x:v>11</x:v>
      </x:c>
    </x:row>
    <x:row r="5753" ht="44" customHeight="1">
      <x:c r="A5753" s="126" t="str">
        <x:v>D6-C-PIT-01-REPRISE---01</x:v>
      </x:c>
      <x:c r="B5753" s="127" t="str">
        <x:v>D6-C-PIT-01</x:v>
      </x:c>
      <x:c r="C5753" s="127" t="str">
        <x:v>REPRISE</x:v>
      </x:c>
      <x:c r="D5753" s="127" t="str">
        <x:v>-</x:v>
      </x:c>
      <x:c r="E5753" s="128" t="n">
        <x:v>1</x:v>
      </x:c>
      <x:c r="F5753" s="127" t="str">
        <x:v>Gardien du vestibule</x:v>
      </x:c>
      <x:c r="G5753" s="127" t="str">
        <x:v>Le râtelier est derrière toi. Reprends vers la porte de l’arène.</x:v>
      </x:c>
      <x:c r="H5753" s="127" t="str">
        <x:v>Regard sur le dernier repère conservé ; attendre la main du joueur.</x:v>
      </x:c>
      <x:c r="I5753" s="127" t="str">
        <x:v>Réinteraction volontaire après interruption ; état de l’action conservé.</x:v>
      </x:c>
      <x:c r="J5753" s="127" t="str">
        <x:v>THE PIT</x:v>
      </x:c>
      <x:c r="K5753" s="130" t="n">
        <x:v>11</x:v>
      </x:c>
    </x:row>
    <x:row r="5754" ht="44" customHeight="1">
      <x:c r="A5754" s="121" t="str">
        <x:v>D6-C-PIT-01-CHOIX-A-01</x:v>
      </x:c>
      <x:c r="B5754" s="122" t="str">
        <x:v>D6-C-PIT-01</x:v>
      </x:c>
      <x:c r="C5754" s="122" t="str">
        <x:v>CHOIX</x:v>
      </x:c>
      <x:c r="D5754" s="122" t="str">
        <x:v>A</x:v>
      </x:c>
      <x:c r="E5754" s="123" t="n">
        <x:v>1</x:v>
      </x:c>
      <x:c r="F5754" s="122" t="str">
        <x:v>Joueur</x:v>
      </x:c>
      <x:c r="G5754" s="122" t="str">
        <x:v>Je passe au râtelier d’exercice.</x:v>
      </x:c>
      <x:c r="H5754" s="122" t="str">
        <x:v>Regarder la personne ou l’appui concerné ; intention, pas résultat.</x:v>
      </x:c>
      <x:c r="I5754" s="122" t="str">
        <x:v>Accès V5 et interlocuteur disponible ; possibilité réelle de l’approche choisie.</x:v>
      </x:c>
      <x:c r="J5754" s="122" t="str">
        <x:v>THE PIT</x:v>
      </x:c>
      <x:c r="K5754" s="125" t="n">
        <x:v>5</x:v>
      </x:c>
    </x:row>
    <x:row r="5755" ht="44" customHeight="1">
      <x:c r="A5755" s="126" t="str">
        <x:v>D6-C-PIT-01-REPONSE-A-01</x:v>
      </x:c>
      <x:c r="B5755" s="127" t="str">
        <x:v>D6-C-PIT-01</x:v>
      </x:c>
      <x:c r="C5755" s="127" t="str">
        <x:v>REPONSE</x:v>
      </x:c>
      <x:c r="D5755" s="127" t="str">
        <x:v>A</x:v>
      </x:c>
      <x:c r="E5755" s="128" t="n">
        <x:v>1</x:v>
      </x:c>
      <x:c r="F5755" s="127" t="str">
        <x:v>Gardien du vestibule</x:v>
      </x:c>
      <x:c r="G5755" s="127" t="str">
        <x:v>Le mannequin t’attend avant la porte de l’arène.</x:v>
      </x:c>
      <x:c r="H5755" s="127" t="str">
        <x:v>Réponse au choix retenu ; les autres réponses ne sont pas jouées.</x:v>
      </x:c>
      <x:c r="I5755" s="127" t="str">
        <x:v>Accès V5 et interlocuteur disponible ; possibilité réelle de l’approche choisie.</x:v>
      </x:c>
      <x:c r="J5755" s="127" t="str">
        <x:v>THE PIT</x:v>
      </x:c>
      <x:c r="K5755" s="130" t="n">
        <x:v>8</x:v>
      </x:c>
    </x:row>
    <x:row r="5756" ht="59" customHeight="1">
      <x:c r="A5756" s="121" t="str">
        <x:v>D6-C-PIT-01-CHOIX-B-01</x:v>
      </x:c>
      <x:c r="B5756" s="122" t="str">
        <x:v>D6-C-PIT-01</x:v>
      </x:c>
      <x:c r="C5756" s="122" t="str">
        <x:v>CHOIX</x:v>
      </x:c>
      <x:c r="D5756" s="122" t="str">
        <x:v>B</x:v>
      </x:c>
      <x:c r="E5756" s="123" t="n">
        <x:v>1</x:v>
      </x:c>
      <x:c r="F5756" s="122" t="str">
        <x:v>Joueur</x:v>
      </x:c>
      <x:c r="G5756" s="122" t="str">
        <x:v>Je regarde le bord d’arène.</x:v>
      </x:c>
      <x:c r="H5756" s="122" t="str">
        <x:v>Regarder la personne ou l’appui concerné ; intention, pas résultat.</x:v>
      </x:c>
      <x:c r="I5756" s="122" t="str">
        <x:v>Lire les conditions V5 ; aucun objet ou PNJ supposé présent. Refuser ou différer suspend l’objectif au lieu de le déclarer réussi.</x:v>
      </x:c>
      <x:c r="J5756" s="122" t="str">
        <x:v>THE PIT</x:v>
      </x:c>
      <x:c r="K5756" s="125" t="n">
        <x:v>5</x:v>
      </x:c>
    </x:row>
    <x:row r="5757" ht="59" customHeight="1">
      <x:c r="A5757" s="126" t="str">
        <x:v>D6-C-PIT-01-REPONSE-B-01</x:v>
      </x:c>
      <x:c r="B5757" s="127" t="str">
        <x:v>D6-C-PIT-01</x:v>
      </x:c>
      <x:c r="C5757" s="127" t="str">
        <x:v>REPONSE</x:v>
      </x:c>
      <x:c r="D5757" s="127" t="str">
        <x:v>B</x:v>
      </x:c>
      <x:c r="E5757" s="128" t="n">
        <x:v>1</x:v>
      </x:c>
      <x:c r="F5757" s="127" t="str">
        <x:v>Gardien du vestibule</x:v>
      </x:c>
      <x:c r="G5757" s="127" t="str">
        <x:v>Reste derrière la limite jusqu’à l’appel de la manche.</x:v>
      </x:c>
      <x:c r="H5757" s="127" t="str">
        <x:v>Réponse au choix retenu ; les autres réponses ne sont pas jouées.</x:v>
      </x:c>
      <x:c r="I5757" s="127" t="str">
        <x:v>Lire les conditions V5 ; aucun objet ou PNJ supposé présent. Refuser ou différer suspend l’objectif au lieu de le déclarer réussi.</x:v>
      </x:c>
      <x:c r="J5757" s="127" t="str">
        <x:v>THE PIT</x:v>
      </x:c>
      <x:c r="K5757" s="130" t="n">
        <x:v>9</x:v>
      </x:c>
    </x:row>
    <x:row r="5758" ht="59" customHeight="1">
      <x:c r="A5758" s="121" t="str">
        <x:v>D6-C-PIT-02-OUV---01</x:v>
      </x:c>
      <x:c r="B5758" s="122" t="str">
        <x:v>D6-C-PIT-02</x:v>
      </x:c>
      <x:c r="C5758" s="122" t="str">
        <x:v>OUV</x:v>
      </x:c>
      <x:c r="D5758" s="122" t="str">
        <x:v>-</x:v>
      </x:c>
      <x:c r="E5758" s="123" t="n">
        <x:v>1</x:v>
      </x:c>
      <x:c r="F5758" s="122" t="str">
        <x:v>Maître d’exercice</x:v>
      </x:c>
      <x:c r="G5758" s="122" t="str">
        <x:v>À cette distance, ton coup ne touche pas. Avance d’un pas, puis regarde le retour adverse.</x:v>
      </x:c>
      <x:c r="H5758" s="122" t="str">
        <x:v>Le locuteur désigne l’appui ou l’objet présent ; laisse le déplacement se jouer.</x:v>
      </x:c>
      <x:c r="I5758" s="122" t="str">
        <x:v>Mode versus lancé. ; locuteur réellement présent ou retour effectué auprès de lui. Les scènes de résultat exigent le résultat observé correspondant.</x:v>
      </x:c>
      <x:c r="J5758" s="122" t="str">
        <x:v>THE PIT</x:v>
      </x:c>
      <x:c r="K5758" s="125" t="n">
        <x:v>16</x:v>
      </x:c>
    </x:row>
    <x:row r="5759" ht="74" customHeight="1">
      <x:c r="A5759" s="126" t="str">
        <x:v>D6-C-PIT-02-SUCCES---01</x:v>
      </x:c>
      <x:c r="B5759" s="127" t="str">
        <x:v>D6-C-PIT-02</x:v>
      </x:c>
      <x:c r="C5759" s="127" t="str">
        <x:v>SUCCES</x:v>
      </x:c>
      <x:c r="D5759" s="127" t="str">
        <x:v>-</x:v>
      </x:c>
      <x:c r="E5759" s="128" t="n">
        <x:v>1</x:v>
      </x:c>
      <x:c r="F5759" s="127" t="str">
        <x:v>Maître d’exercice</x:v>
      </x:c>
      <x:c r="G5759" s="127" t="str">
        <x:v>Tu as retrouvé ta distance après le mouvement.</x:v>
      </x:c>
      <x:c r="H5759" s="127" t="str">
        <x:v>Le locuteur désigne l’appui ou l’objet présent ; laisse le déplacement se jouer.</x:v>
      </x:c>
      <x:c r="I5759" s="127" t="str">
        <x:v>Résultat correspondant effectivement constaté ; remplace ou supprime la ligne si choix de refus/différé/observation. Ne jamais jouer une victoire non acquise.</x:v>
      </x:c>
      <x:c r="J5759" s="127" t="str">
        <x:v>THE PIT</x:v>
      </x:c>
      <x:c r="K5759" s="130" t="n">
        <x:v>8</x:v>
      </x:c>
    </x:row>
    <x:row r="5760" ht="44" customHeight="1">
      <x:c r="A5760" s="121" t="str">
        <x:v>D6-C-PIT-02-ECHEC---01</x:v>
      </x:c>
      <x:c r="B5760" s="122" t="str">
        <x:v>D6-C-PIT-02</x:v>
      </x:c>
      <x:c r="C5760" s="122" t="str">
        <x:v>ECHEC</x:v>
      </x:c>
      <x:c r="D5760" s="122" t="str">
        <x:v>-</x:v>
      </x:c>
      <x:c r="E5760" s="123" t="n">
        <x:v>1</x:v>
      </x:c>
      <x:c r="F5760" s="122" t="str">
        <x:v>Maître d’exercice</x:v>
      </x:c>
      <x:c r="G5760" s="122" t="str">
        <x:v>Tu es revenu dans sa portée. Reprends hors de son premier coup.</x:v>
      </x:c>
      <x:c r="H5760" s="122" t="str">
        <x:v>Retrait de l’appui dangereux ou suspension du geste ; aucun reset de l’état.</x:v>
      </x:c>
      <x:c r="I5760" s="122" t="str">
        <x:v>Échec ou blocage correspondant effectivement observé ; les dégâts, objets et positions persistent.</x:v>
      </x:c>
      <x:c r="J5760" s="122" t="str">
        <x:v>THE PIT</x:v>
      </x:c>
      <x:c r="K5760" s="125" t="n">
        <x:v>12</x:v>
      </x:c>
    </x:row>
    <x:row r="5761" ht="44" customHeight="1">
      <x:c r="A5761" s="126" t="str">
        <x:v>D6-C-PIT-02-REPRISE---01</x:v>
      </x:c>
      <x:c r="B5761" s="127" t="str">
        <x:v>D6-C-PIT-02</x:v>
      </x:c>
      <x:c r="C5761" s="127" t="str">
        <x:v>REPRISE</x:v>
      </x:c>
      <x:c r="D5761" s="127" t="str">
        <x:v>-</x:v>
      </x:c>
      <x:c r="E5761" s="128" t="n">
        <x:v>1</x:v>
      </x:c>
      <x:c r="F5761" s="127" t="str">
        <x:v>Maître d’exercice</x:v>
      </x:c>
      <x:c r="G5761" s="127" t="str">
        <x:v>Le placement est connu. Il reste la sortie du mouvement.</x:v>
      </x:c>
      <x:c r="H5761" s="127" t="str">
        <x:v>Regard sur le dernier repère conservé ; attendre la main du joueur.</x:v>
      </x:c>
      <x:c r="I5761" s="127" t="str">
        <x:v>Réinteraction volontaire après interruption ; état de l’action conservé.</x:v>
      </x:c>
      <x:c r="J5761" s="127" t="str">
        <x:v>THE PIT</x:v>
      </x:c>
      <x:c r="K5761" s="130" t="n">
        <x:v>10</x:v>
      </x:c>
    </x:row>
    <x:row r="5762" ht="44" customHeight="1">
      <x:c r="A5762" s="121" t="str">
        <x:v>D6-C-PIT-02-CHOIX-A-01</x:v>
      </x:c>
      <x:c r="B5762" s="122" t="str">
        <x:v>D6-C-PIT-02</x:v>
      </x:c>
      <x:c r="C5762" s="122" t="str">
        <x:v>CHOIX</x:v>
      </x:c>
      <x:c r="D5762" s="122" t="str">
        <x:v>A</x:v>
      </x:c>
      <x:c r="E5762" s="123" t="n">
        <x:v>1</x:v>
      </x:c>
      <x:c r="F5762" s="122" t="str">
        <x:v>Joueur</x:v>
      </x:c>
      <x:c r="G5762" s="122" t="str">
        <x:v>Je travaille la distance au sol.</x:v>
      </x:c>
      <x:c r="H5762" s="122" t="str">
        <x:v>Regarder la personne ou l’appui concerné ; intention, pas résultat.</x:v>
      </x:c>
      <x:c r="I5762" s="122" t="str">
        <x:v>Accès V5 et interlocuteur disponible ; possibilité réelle de l’approche choisie.</x:v>
      </x:c>
      <x:c r="J5762" s="122" t="str">
        <x:v>THE PIT</x:v>
      </x:c>
      <x:c r="K5762" s="125" t="n">
        <x:v>6</x:v>
      </x:c>
    </x:row>
    <x:row r="5763" ht="44" customHeight="1">
      <x:c r="A5763" s="126" t="str">
        <x:v>D6-C-PIT-02-REPONSE-A-01</x:v>
      </x:c>
      <x:c r="B5763" s="127" t="str">
        <x:v>D6-C-PIT-02</x:v>
      </x:c>
      <x:c r="C5763" s="127" t="str">
        <x:v>REPONSE</x:v>
      </x:c>
      <x:c r="D5763" s="127" t="str">
        <x:v>A</x:v>
      </x:c>
      <x:c r="E5763" s="128" t="n">
        <x:v>1</x:v>
      </x:c>
      <x:c r="F5763" s="127" t="str">
        <x:v>Maître d’exercice</x:v>
      </x:c>
      <x:c r="G5763" s="127" t="str">
        <x:v>Garde le saut pour une autre ouverture.</x:v>
      </x:c>
      <x:c r="H5763" s="127" t="str">
        <x:v>Réponse au choix retenu ; les autres réponses ne sont pas jouées.</x:v>
      </x:c>
      <x:c r="I5763" s="127" t="str">
        <x:v>Accès V5 et interlocuteur disponible ; possibilité réelle de l’approche choisie.</x:v>
      </x:c>
      <x:c r="J5763" s="127" t="str">
        <x:v>THE PIT</x:v>
      </x:c>
      <x:c r="K5763" s="130" t="n">
        <x:v>7</x:v>
      </x:c>
    </x:row>
    <x:row r="5764" ht="59" customHeight="1">
      <x:c r="A5764" s="121" t="str">
        <x:v>D6-C-PIT-02-CHOIX-B-01</x:v>
      </x:c>
      <x:c r="B5764" s="122" t="str">
        <x:v>D6-C-PIT-02</x:v>
      </x:c>
      <x:c r="C5764" s="122" t="str">
        <x:v>CHOIX</x:v>
      </x:c>
      <x:c r="D5764" s="122" t="str">
        <x:v>B</x:v>
      </x:c>
      <x:c r="E5764" s="123" t="n">
        <x:v>1</x:v>
      </x:c>
      <x:c r="F5764" s="122" t="str">
        <x:v>Joueur</x:v>
      </x:c>
      <x:c r="G5764" s="122" t="str">
        <x:v>Je travaille le saut et la réception.</x:v>
      </x:c>
      <x:c r="H5764" s="122" t="str">
        <x:v>Regarder la personne ou l’appui concerné ; intention, pas résultat.</x:v>
      </x:c>
      <x:c r="I5764" s="122" t="str">
        <x:v>Lire les conditions V5 ; aucun objet ou PNJ supposé présent. Refuser ou différer suspend l’objectif au lieu de le déclarer réussi.</x:v>
      </x:c>
      <x:c r="J5764" s="122" t="str">
        <x:v>THE PIT</x:v>
      </x:c>
      <x:c r="K5764" s="125" t="n">
        <x:v>7</x:v>
      </x:c>
    </x:row>
    <x:row r="5765" ht="59" customHeight="1">
      <x:c r="A5765" s="126" t="str">
        <x:v>D6-C-PIT-02-REPONSE-B-01</x:v>
      </x:c>
      <x:c r="B5765" s="127" t="str">
        <x:v>D6-C-PIT-02</x:v>
      </x:c>
      <x:c r="C5765" s="127" t="str">
        <x:v>REPONSE</x:v>
      </x:c>
      <x:c r="D5765" s="127" t="str">
        <x:v>B</x:v>
      </x:c>
      <x:c r="E5765" s="128" t="n">
        <x:v>1</x:v>
      </x:c>
      <x:c r="F5765" s="127" t="str">
        <x:v>Maître d’exercice</x:v>
      </x:c>
      <x:c r="G5765" s="127" t="str">
        <x:v>Regarde où tes pieds reviennent avant de frapper.</x:v>
      </x:c>
      <x:c r="H5765" s="127" t="str">
        <x:v>Réponse au choix retenu ; les autres réponses ne sont pas jouées.</x:v>
      </x:c>
      <x:c r="I5765" s="127" t="str">
        <x:v>Lire les conditions V5 ; aucun objet ou PNJ supposé présent. Refuser ou différer suspend l’objectif au lieu de le déclarer réussi.</x:v>
      </x:c>
      <x:c r="J5765" s="127" t="str">
        <x:v>THE PIT</x:v>
      </x:c>
      <x:c r="K5765" s="130" t="n">
        <x:v>8</x:v>
      </x:c>
    </x:row>
    <x:row r="5766" ht="74" customHeight="1">
      <x:c r="A5766" s="121" t="str">
        <x:v>D6-C-PIT-03-OUV---01</x:v>
      </x:c>
      <x:c r="B5766" s="122" t="str">
        <x:v>D6-C-PIT-03</x:v>
      </x:c>
      <x:c r="C5766" s="122" t="str">
        <x:v>OUV</x:v>
      </x:c>
      <x:c r="D5766" s="122" t="str">
        <x:v>-</x:v>
      </x:c>
      <x:c r="E5766" s="123" t="n">
        <x:v>1</x:v>
      </x:c>
      <x:c r="F5766" s="122" t="str">
        <x:v>Maître d’exercice</x:v>
      </x:c>
      <x:c r="G5766" s="122" t="str">
        <x:v>Son allonge n’est pas la tienne. Regarde sa silhouette entière avant de choisir ton approche.</x:v>
      </x:c>
      <x:c r="H5766" s="122" t="str">
        <x:v>Le locuteur désigne l’appui ou l’objet présent ; laisse le déplacement se jouer.</x:v>
      </x:c>
      <x:c r="I5766" s="122" t="str">
        <x:v>Roster autorisé sélectionné. ; locuteur réellement présent ou retour effectué auprès de lui. Les scènes de résultat exigent le résultat observé correspondant.</x:v>
      </x:c>
      <x:c r="J5766" s="122" t="str">
        <x:v>THE PIT</x:v>
      </x:c>
      <x:c r="K5766" s="125" t="n">
        <x:v>15</x:v>
      </x:c>
    </x:row>
    <x:row r="5767" ht="74" customHeight="1">
      <x:c r="A5767" s="126" t="str">
        <x:v>D6-C-PIT-03-SUCCES---01</x:v>
      </x:c>
      <x:c r="B5767" s="127" t="str">
        <x:v>D6-C-PIT-03</x:v>
      </x:c>
      <x:c r="C5767" s="127" t="str">
        <x:v>SUCCES</x:v>
      </x:c>
      <x:c r="D5767" s="127" t="str">
        <x:v>-</x:v>
      </x:c>
      <x:c r="E5767" s="128" t="n">
        <x:v>1</x:v>
      </x:c>
      <x:c r="F5767" s="127" t="str">
        <x:v>Maître d’exercice</x:v>
      </x:c>
      <x:c r="G5767" s="127" t="str">
        <x:v>Tu as éprouvé sa portée depuis le terrain réel.</x:v>
      </x:c>
      <x:c r="H5767" s="127" t="str">
        <x:v>Le locuteur désigne l’appui ou l’objet présent ; laisse le déplacement se jouer.</x:v>
      </x:c>
      <x:c r="I5767" s="127" t="str">
        <x:v>Résultat correspondant effectivement constaté ; remplace ou supprime la ligne si choix de refus/différé/observation. Ne jamais jouer une victoire non acquise.</x:v>
      </x:c>
      <x:c r="J5767" s="127" t="str">
        <x:v>THE PIT</x:v>
      </x:c>
      <x:c r="K5767" s="130" t="n">
        <x:v>9</x:v>
      </x:c>
    </x:row>
    <x:row r="5768" ht="44" customHeight="1">
      <x:c r="A5768" s="121" t="str">
        <x:v>D6-C-PIT-03-ECHEC---01</x:v>
      </x:c>
      <x:c r="B5768" s="122" t="str">
        <x:v>D6-C-PIT-03</x:v>
      </x:c>
      <x:c r="C5768" s="122" t="str">
        <x:v>ECHEC</x:v>
      </x:c>
      <x:c r="D5768" s="122" t="str">
        <x:v>-</x:v>
      </x:c>
      <x:c r="E5768" s="123" t="n">
        <x:v>1</x:v>
      </x:c>
      <x:c r="F5768" s="122" t="str">
        <x:v>Maître d’exercice</x:v>
      </x:c>
      <x:c r="G5768" s="122" t="str">
        <x:v>Tu as jugé seulement sa tête. Son bras allait plus loin.</x:v>
      </x:c>
      <x:c r="H5768" s="122" t="str">
        <x:v>Retrait de l’appui dangereux ou suspension du geste ; aucun reset de l’état.</x:v>
      </x:c>
      <x:c r="I5768" s="122" t="str">
        <x:v>Échec ou blocage correspondant effectivement observé ; les dégâts, objets et positions persistent.</x:v>
      </x:c>
      <x:c r="J5768" s="122" t="str">
        <x:v>THE PIT</x:v>
      </x:c>
      <x:c r="K5768" s="125" t="n">
        <x:v>11</x:v>
      </x:c>
    </x:row>
    <x:row r="5769" ht="44" customHeight="1">
      <x:c r="A5769" s="126" t="str">
        <x:v>D6-C-PIT-03-REPRISE---01</x:v>
      </x:c>
      <x:c r="B5769" s="127" t="str">
        <x:v>D6-C-PIT-03</x:v>
      </x:c>
      <x:c r="C5769" s="127" t="str">
        <x:v>REPRISE</x:v>
      </x:c>
      <x:c r="D5769" s="127" t="str">
        <x:v>-</x:v>
      </x:c>
      <x:c r="E5769" s="128" t="n">
        <x:v>1</x:v>
      </x:c>
      <x:c r="F5769" s="127" t="str">
        <x:v>Maître d’exercice</x:v>
      </x:c>
      <x:c r="G5769" s="127" t="str">
        <x:v>Reprends à la marque que tu viens de trouver.</x:v>
      </x:c>
      <x:c r="H5769" s="127" t="str">
        <x:v>Regard sur le dernier repère conservé ; attendre la main du joueur.</x:v>
      </x:c>
      <x:c r="I5769" s="127" t="str">
        <x:v>Réinteraction volontaire après interruption ; état de l’action conservé.</x:v>
      </x:c>
      <x:c r="J5769" s="127" t="str">
        <x:v>THE PIT</x:v>
      </x:c>
      <x:c r="K5769" s="130" t="n">
        <x:v>9</x:v>
      </x:c>
    </x:row>
    <x:row r="5770" ht="44" customHeight="1">
      <x:c r="A5770" s="121" t="str">
        <x:v>D6-C-PIT-03-CHOIX-A-01</x:v>
      </x:c>
      <x:c r="B5770" s="122" t="str">
        <x:v>D6-C-PIT-03</x:v>
      </x:c>
      <x:c r="C5770" s="122" t="str">
        <x:v>CHOIX</x:v>
      </x:c>
      <x:c r="D5770" s="122" t="str">
        <x:v>A</x:v>
      </x:c>
      <x:c r="E5770" s="123" t="n">
        <x:v>1</x:v>
      </x:c>
      <x:c r="F5770" s="122" t="str">
        <x:v>Joueur</x:v>
      </x:c>
      <x:c r="G5770" s="122" t="str">
        <x:v>Je teste depuis l’extérieur.</x:v>
      </x:c>
      <x:c r="H5770" s="122" t="str">
        <x:v>Regarder la personne ou l’appui concerné ; intention, pas résultat.</x:v>
      </x:c>
      <x:c r="I5770" s="122" t="str">
        <x:v>Accès V5 et interlocuteur disponible ; possibilité réelle de l’approche choisie.</x:v>
      </x:c>
      <x:c r="J5770" s="122" t="str">
        <x:v>THE PIT</x:v>
      </x:c>
      <x:c r="K5770" s="125" t="n">
        <x:v>4</x:v>
      </x:c>
    </x:row>
    <x:row r="5771" ht="44" customHeight="1">
      <x:c r="A5771" s="126" t="str">
        <x:v>D6-C-PIT-03-REPONSE-A-01</x:v>
      </x:c>
      <x:c r="B5771" s="127" t="str">
        <x:v>D6-C-PIT-03</x:v>
      </x:c>
      <x:c r="C5771" s="127" t="str">
        <x:v>REPONSE</x:v>
      </x:c>
      <x:c r="D5771" s="127" t="str">
        <x:v>A</x:v>
      </x:c>
      <x:c r="E5771" s="128" t="n">
        <x:v>1</x:v>
      </x:c>
      <x:c r="F5771" s="127" t="str">
        <x:v>Maître d’exercice</x:v>
      </x:c>
      <x:c r="G5771" s="127" t="str">
        <x:v>Avance jusqu’au dernier appui où son geste ne t’atteint pas.</x:v>
      </x:c>
      <x:c r="H5771" s="127" t="str">
        <x:v>Réponse au choix retenu ; les autres réponses ne sont pas jouées.</x:v>
      </x:c>
      <x:c r="I5771" s="127" t="str">
        <x:v>Accès V5 et interlocuteur disponible ; possibilité réelle de l’approche choisie.</x:v>
      </x:c>
      <x:c r="J5771" s="127" t="str">
        <x:v>THE PIT</x:v>
      </x:c>
      <x:c r="K5771" s="130" t="n">
        <x:v>10</x:v>
      </x:c>
    </x:row>
    <x:row r="5772" ht="59" customHeight="1">
      <x:c r="A5772" s="121" t="str">
        <x:v>D6-C-PIT-03-CHOIX-B-01</x:v>
      </x:c>
      <x:c r="B5772" s="122" t="str">
        <x:v>D6-C-PIT-03</x:v>
      </x:c>
      <x:c r="C5772" s="122" t="str">
        <x:v>CHOIX</x:v>
      </x:c>
      <x:c r="D5772" s="122" t="str">
        <x:v>B</x:v>
      </x:c>
      <x:c r="E5772" s="123" t="n">
        <x:v>1</x:v>
      </x:c>
      <x:c r="F5772" s="122" t="str">
        <x:v>Joueur</x:v>
      </x:c>
      <x:c r="G5772" s="122" t="str">
        <x:v>Je cherche une ouverture rapprochée.</x:v>
      </x:c>
      <x:c r="H5772" s="122" t="str">
        <x:v>Regarder la personne ou l’appui concerné ; intention, pas résultat.</x:v>
      </x:c>
      <x:c r="I5772" s="122" t="str">
        <x:v>Lire les conditions V5 ; aucun objet ou PNJ supposé présent. Refuser ou différer suspend l’objectif au lieu de le déclarer réussi.</x:v>
      </x:c>
      <x:c r="J5772" s="122" t="str">
        <x:v>THE PIT</x:v>
      </x:c>
      <x:c r="K5772" s="125" t="n">
        <x:v>5</x:v>
      </x:c>
    </x:row>
    <x:row r="5773" ht="59" customHeight="1">
      <x:c r="A5773" s="126" t="str">
        <x:v>D6-C-PIT-03-REPONSE-B-01</x:v>
      </x:c>
      <x:c r="B5773" s="127" t="str">
        <x:v>D6-C-PIT-03</x:v>
      </x:c>
      <x:c r="C5773" s="127" t="str">
        <x:v>REPONSE</x:v>
      </x:c>
      <x:c r="D5773" s="127" t="str">
        <x:v>B</x:v>
      </x:c>
      <x:c r="E5773" s="128" t="n">
        <x:v>1</x:v>
      </x:c>
      <x:c r="F5773" s="127" t="str">
        <x:v>Maître d’exercice</x:v>
      </x:c>
      <x:c r="G5773" s="127" t="str">
        <x:v>Prépare d’abord ce qui te permettra d’en sortir.</x:v>
      </x:c>
      <x:c r="H5773" s="127" t="str">
        <x:v>Réponse au choix retenu ; les autres réponses ne sont pas jouées.</x:v>
      </x:c>
      <x:c r="I5773" s="127" t="str">
        <x:v>Lire les conditions V5 ; aucun objet ou PNJ supposé présent. Refuser ou différer suspend l’objectif au lieu de le déclarer réussi.</x:v>
      </x:c>
      <x:c r="J5773" s="127" t="str">
        <x:v>THE PIT</x:v>
      </x:c>
      <x:c r="K5773" s="130" t="n">
        <x:v>8</x:v>
      </x:c>
    </x:row>
    <x:row r="5774" ht="59" customHeight="1">
      <x:c r="A5774" s="121" t="str">
        <x:v>D6-C-PIT-04-OUV---01</x:v>
      </x:c>
      <x:c r="B5774" s="122" t="str">
        <x:v>D6-C-PIT-04</x:v>
      </x:c>
      <x:c r="C5774" s="122" t="str">
        <x:v>OUV</x:v>
      </x:c>
      <x:c r="D5774" s="122" t="str">
        <x:v>-</x:v>
      </x:c>
      <x:c r="E5774" s="123" t="n">
        <x:v>1</x:v>
      </x:c>
      <x:c r="F5774" s="122" t="str">
        <x:v>Maître d’exercice</x:v>
      </x:c>
      <x:c r="G5774" s="122" t="str">
        <x:v>Le mannequin attend. Essaie le geste, puis le temps qu’il te faut pour reprendre garde.</x:v>
      </x:c>
      <x:c r="H5774" s="122" t="str">
        <x:v>Le locuteur désigne l’appui ou l’objet présent ; laisse le déplacement se jouer.</x:v>
      </x:c>
      <x:c r="I5774" s="122" t="str">
        <x:v>Combattant choisi. ; locuteur réellement présent ou retour effectué auprès de lui. Les scènes de résultat exigent le résultat observé correspondant.</x:v>
      </x:c>
      <x:c r="J5774" s="122" t="str">
        <x:v>THE PIT</x:v>
      </x:c>
      <x:c r="K5774" s="125" t="n">
        <x:v>15</x:v>
      </x:c>
    </x:row>
    <x:row r="5775" ht="74" customHeight="1">
      <x:c r="A5775" s="126" t="str">
        <x:v>D6-C-PIT-04-SUCCES---01</x:v>
      </x:c>
      <x:c r="B5775" s="127" t="str">
        <x:v>D6-C-PIT-04</x:v>
      </x:c>
      <x:c r="C5775" s="127" t="str">
        <x:v>SUCCES</x:v>
      </x:c>
      <x:c r="D5775" s="127" t="str">
        <x:v>-</x:v>
      </x:c>
      <x:c r="E5775" s="128" t="n">
        <x:v>1</x:v>
      </x:c>
      <x:c r="F5775" s="127" t="str">
        <x:v>Maître d’exercice</x:v>
      </x:c>
      <x:c r="G5775" s="127" t="str">
        <x:v>Tu connais ce geste et sa récupération. Nous pouvons ajouter une difficulté.</x:v>
      </x:c>
      <x:c r="H5775" s="127" t="str">
        <x:v>Le locuteur désigne l’appui ou l’objet présent ; laisse le déplacement se jouer.</x:v>
      </x:c>
      <x:c r="I5775" s="127" t="str">
        <x:v>Résultat correspondant effectivement constaté ; remplace ou supprime la ligne si choix de refus/différé/observation. Ne jamais jouer une victoire non acquise.</x:v>
      </x:c>
      <x:c r="J5775" s="127" t="str">
        <x:v>THE PIT</x:v>
      </x:c>
      <x:c r="K5775" s="130" t="n">
        <x:v>12</x:v>
      </x:c>
    </x:row>
    <x:row r="5776" ht="44" customHeight="1">
      <x:c r="A5776" s="121" t="str">
        <x:v>D6-C-PIT-04-ECHEC---01</x:v>
      </x:c>
      <x:c r="B5776" s="122" t="str">
        <x:v>D6-C-PIT-04</x:v>
      </x:c>
      <x:c r="C5776" s="122" t="str">
        <x:v>ECHEC</x:v>
      </x:c>
      <x:c r="D5776" s="122" t="str">
        <x:v>-</x:v>
      </x:c>
      <x:c r="E5776" s="123" t="n">
        <x:v>1</x:v>
      </x:c>
      <x:c r="F5776" s="122" t="str">
        <x:v>Maître d’exercice</x:v>
      </x:c>
      <x:c r="G5776" s="122" t="str">
        <x:v>Tu as relancé avant de reprendre appui. Recommence plus lentement.</x:v>
      </x:c>
      <x:c r="H5776" s="122" t="str">
        <x:v>Retrait de l’appui dangereux ou suspension du geste ; aucun reset de l’état.</x:v>
      </x:c>
      <x:c r="I5776" s="122" t="str">
        <x:v>Échec ou blocage correspondant effectivement observé ; les dégâts, objets et positions persistent.</x:v>
      </x:c>
      <x:c r="J5776" s="122" t="str">
        <x:v>THE PIT</x:v>
      </x:c>
      <x:c r="K5776" s="125" t="n">
        <x:v>10</x:v>
      </x:c>
    </x:row>
    <x:row r="5777" ht="44" customHeight="1">
      <x:c r="A5777" s="126" t="str">
        <x:v>D6-C-PIT-04-REPRISE---01</x:v>
      </x:c>
      <x:c r="B5777" s="127" t="str">
        <x:v>D6-C-PIT-04</x:v>
      </x:c>
      <x:c r="C5777" s="127" t="str">
        <x:v>REPRISE</x:v>
      </x:c>
      <x:c r="D5777" s="127" t="str">
        <x:v>-</x:v>
      </x:c>
      <x:c r="E5777" s="128" t="n">
        <x:v>1</x:v>
      </x:c>
      <x:c r="F5777" s="127" t="str">
        <x:v>Maître d’exercice</x:v>
      </x:c>
      <x:c r="G5777" s="127" t="str">
        <x:v>Le premier geste est acquis. Reprends celui du second repère.</x:v>
      </x:c>
      <x:c r="H5777" s="127" t="str">
        <x:v>Regard sur le dernier repère conservé ; attendre la main du joueur.</x:v>
      </x:c>
      <x:c r="I5777" s="127" t="str">
        <x:v>Réinteraction volontaire après interruption ; état de l’action conservé.</x:v>
      </x:c>
      <x:c r="J5777" s="127" t="str">
        <x:v>THE PIT</x:v>
      </x:c>
      <x:c r="K5777" s="130" t="n">
        <x:v>10</x:v>
      </x:c>
    </x:row>
    <x:row r="5778" ht="44" customHeight="1">
      <x:c r="A5778" s="121" t="str">
        <x:v>D6-C-PIT-04-CHOIX-A-01</x:v>
      </x:c>
      <x:c r="B5778" s="122" t="str">
        <x:v>D6-C-PIT-04</x:v>
      </x:c>
      <x:c r="C5778" s="122" t="str">
        <x:v>CHOIX</x:v>
      </x:c>
      <x:c r="D5778" s="122" t="str">
        <x:v>A</x:v>
      </x:c>
      <x:c r="E5778" s="123" t="n">
        <x:v>1</x:v>
      </x:c>
      <x:c r="F5778" s="122" t="str">
        <x:v>Joueur</x:v>
      </x:c>
      <x:c r="G5778" s="122" t="str">
        <x:v>Je commence par les attaques légères.</x:v>
      </x:c>
      <x:c r="H5778" s="122" t="str">
        <x:v>Regarder la personne ou l’appui concerné ; intention, pas résultat.</x:v>
      </x:c>
      <x:c r="I5778" s="122" t="str">
        <x:v>Accès V5 et interlocuteur disponible ; possibilité réelle de l’approche choisie.</x:v>
      </x:c>
      <x:c r="J5778" s="122" t="str">
        <x:v>THE PIT</x:v>
      </x:c>
      <x:c r="K5778" s="125" t="n">
        <x:v>6</x:v>
      </x:c>
    </x:row>
    <x:row r="5779" ht="44" customHeight="1">
      <x:c r="A5779" s="126" t="str">
        <x:v>D6-C-PIT-04-REPONSE-A-01</x:v>
      </x:c>
      <x:c r="B5779" s="127" t="str">
        <x:v>D6-C-PIT-04</x:v>
      </x:c>
      <x:c r="C5779" s="127" t="str">
        <x:v>REPONSE</x:v>
      </x:c>
      <x:c r="D5779" s="127" t="str">
        <x:v>A</x:v>
      </x:c>
      <x:c r="E5779" s="128" t="n">
        <x:v>1</x:v>
      </x:c>
      <x:c r="F5779" s="127" t="str">
        <x:v>Maître d’exercice</x:v>
      </x:c>
      <x:c r="G5779" s="127" t="str">
        <x:v>Garde la même distance pour comparer leur retour.</x:v>
      </x:c>
      <x:c r="H5779" s="127" t="str">
        <x:v>Réponse au choix retenu ; les autres réponses ne sont pas jouées.</x:v>
      </x:c>
      <x:c r="I5779" s="127" t="str">
        <x:v>Accès V5 et interlocuteur disponible ; possibilité réelle de l’approche choisie.</x:v>
      </x:c>
      <x:c r="J5779" s="127" t="str">
        <x:v>THE PIT</x:v>
      </x:c>
      <x:c r="K5779" s="130" t="n">
        <x:v>8</x:v>
      </x:c>
    </x:row>
    <x:row r="5780" ht="59" customHeight="1">
      <x:c r="A5780" s="121" t="str">
        <x:v>D6-C-PIT-04-CHOIX-B-01</x:v>
      </x:c>
      <x:c r="B5780" s="122" t="str">
        <x:v>D6-C-PIT-04</x:v>
      </x:c>
      <x:c r="C5780" s="122" t="str">
        <x:v>CHOIX</x:v>
      </x:c>
      <x:c r="D5780" s="122" t="str">
        <x:v>B</x:v>
      </x:c>
      <x:c r="E5780" s="123" t="n">
        <x:v>1</x:v>
      </x:c>
      <x:c r="F5780" s="122" t="str">
        <x:v>Joueur</x:v>
      </x:c>
      <x:c r="G5780" s="122" t="str">
        <x:v>Je travaille la sortie de projection.</x:v>
      </x:c>
      <x:c r="H5780" s="122" t="str">
        <x:v>Regarder la personne ou l’appui concerné ; intention, pas résultat.</x:v>
      </x:c>
      <x:c r="I5780" s="122" t="str">
        <x:v>Lire les conditions V5 ; aucun objet ou PNJ supposé présent. Refuser ou différer suspend l’objectif au lieu de le déclarer réussi.</x:v>
      </x:c>
      <x:c r="J5780" s="122" t="str">
        <x:v>THE PIT</x:v>
      </x:c>
      <x:c r="K5780" s="125" t="n">
        <x:v>6</x:v>
      </x:c>
    </x:row>
    <x:row r="5781" ht="59" customHeight="1">
      <x:c r="A5781" s="126" t="str">
        <x:v>D6-C-PIT-04-REPONSE-B-01</x:v>
      </x:c>
      <x:c r="B5781" s="127" t="str">
        <x:v>D6-C-PIT-04</x:v>
      </x:c>
      <x:c r="C5781" s="127" t="str">
        <x:v>REPONSE</x:v>
      </x:c>
      <x:c r="D5781" s="127" t="str">
        <x:v>B</x:v>
      </x:c>
      <x:c r="E5781" s="128" t="n">
        <x:v>1</x:v>
      </x:c>
      <x:c r="F5781" s="127" t="str">
        <x:v>Maître d’exercice</x:v>
      </x:c>
      <x:c r="G5781" s="127" t="str">
        <x:v>Laisse venir la prise d’exercice, puis lis son déclenchement.</x:v>
      </x:c>
      <x:c r="H5781" s="127" t="str">
        <x:v>Réponse au choix retenu ; les autres réponses ne sont pas jouées.</x:v>
      </x:c>
      <x:c r="I5781" s="127" t="str">
        <x:v>Lire les conditions V5 ; aucun objet ou PNJ supposé présent. Refuser ou différer suspend l’objectif au lieu de le déclarer réussi.</x:v>
      </x:c>
      <x:c r="J5781" s="127" t="str">
        <x:v>THE PIT</x:v>
      </x:c>
      <x:c r="K5781" s="130" t="n">
        <x:v>9</x:v>
      </x:c>
    </x:row>
    <x:row r="5782" ht="74" customHeight="1">
      <x:c r="A5782" s="121" t="str">
        <x:v>D6-C-PIT-05-OUV---01</x:v>
      </x:c>
      <x:c r="B5782" s="122" t="str">
        <x:v>D6-C-PIT-05</x:v>
      </x:c>
      <x:c r="C5782" s="122" t="str">
        <x:v>OUV</x:v>
      </x:c>
      <x:c r="D5782" s="122" t="str">
        <x:v>-</x:v>
      </x:c>
      <x:c r="E5782" s="123" t="n">
        <x:v>1</x:v>
      </x:c>
      <x:c r="F5782" s="122" t="str">
        <x:v>Maître d’exercice</x:v>
      </x:c>
      <x:c r="G5782" s="122" t="str">
        <x:v>Trois cibles. Une à toucher, une à arrêter, une à manquer sans te perdre.</x:v>
      </x:c>
      <x:c r="H5782" s="122" t="str">
        <x:v>Le locuteur désigne l’appui ou l’objet présent ; laisse le déplacement se jouer.</x:v>
      </x:c>
      <x:c r="I5782" s="122" t="str">
        <x:v>Entraînement de base terminé. ; locuteur réellement présent ou retour effectué auprès de lui. Les scènes de résultat exigent le résultat observé correspondant.</x:v>
      </x:c>
      <x:c r="J5782" s="122" t="str">
        <x:v>THE PIT</x:v>
      </x:c>
      <x:c r="K5782" s="125" t="n">
        <x:v>14</x:v>
      </x:c>
    </x:row>
    <x:row r="5783" ht="74" customHeight="1">
      <x:c r="A5783" s="126" t="str">
        <x:v>D6-C-PIT-05-SUCCES---01</x:v>
      </x:c>
      <x:c r="B5783" s="127" t="str">
        <x:v>D6-C-PIT-05</x:v>
      </x:c>
      <x:c r="C5783" s="127" t="str">
        <x:v>SUCCES</x:v>
      </x:c>
      <x:c r="D5783" s="127" t="str">
        <x:v>-</x:v>
      </x:c>
      <x:c r="E5783" s="128" t="n">
        <x:v>1</x:v>
      </x:c>
      <x:c r="F5783" s="127" t="str">
        <x:v>Maître d’exercice</x:v>
      </x:c>
      <x:c r="G5783" s="127" t="str">
        <x:v>Tu peux reprendre après le manque. C’est une ouverture de moins pour l’autre.</x:v>
      </x:c>
      <x:c r="H5783" s="127" t="str">
        <x:v>Le locuteur désigne l’appui ou l’objet présent ; laisse le déplacement se jouer.</x:v>
      </x:c>
      <x:c r="I5783" s="127" t="str">
        <x:v>Résultat correspondant effectivement constaté ; remplace ou supprime la ligne si choix de refus/différé/observation. Ne jamais jouer une victoire non acquise.</x:v>
      </x:c>
      <x:c r="J5783" s="127" t="str">
        <x:v>THE PIT</x:v>
      </x:c>
      <x:c r="K5783" s="130" t="n">
        <x:v>13</x:v>
      </x:c>
    </x:row>
    <x:row r="5784" ht="44" customHeight="1">
      <x:c r="A5784" s="121" t="str">
        <x:v>D6-C-PIT-05-ECHEC---01</x:v>
      </x:c>
      <x:c r="B5784" s="122" t="str">
        <x:v>D6-C-PIT-05</x:v>
      </x:c>
      <x:c r="C5784" s="122" t="str">
        <x:v>ECHEC</x:v>
      </x:c>
      <x:c r="D5784" s="122" t="str">
        <x:v>-</x:v>
      </x:c>
      <x:c r="E5784" s="123" t="n">
        <x:v>1</x:v>
      </x:c>
      <x:c r="F5784" s="122" t="str">
        <x:v>Maître d’exercice</x:v>
      </x:c>
      <x:c r="G5784" s="122" t="str">
        <x:v>Ton second geste part sans portée. Arrête l’enchaînement.</x:v>
      </x:c>
      <x:c r="H5784" s="122" t="str">
        <x:v>Retrait de l’appui dangereux ou suspension du geste ; aucun reset de l’état.</x:v>
      </x:c>
      <x:c r="I5784" s="122" t="str">
        <x:v>Échec ou blocage correspondant effectivement observé ; les dégâts, objets et positions persistent.</x:v>
      </x:c>
      <x:c r="J5784" s="122" t="str">
        <x:v>THE PIT</x:v>
      </x:c>
      <x:c r="K5784" s="125" t="n">
        <x:v>8</x:v>
      </x:c>
    </x:row>
    <x:row r="5785" ht="44" customHeight="1">
      <x:c r="A5785" s="126" t="str">
        <x:v>D6-C-PIT-05-REPRISE---01</x:v>
      </x:c>
      <x:c r="B5785" s="127" t="str">
        <x:v>D6-C-PIT-05</x:v>
      </x:c>
      <x:c r="C5785" s="127" t="str">
        <x:v>REPRISE</x:v>
      </x:c>
      <x:c r="D5785" s="127" t="str">
        <x:v>-</x:v>
      </x:c>
      <x:c r="E5785" s="128" t="n">
        <x:v>1</x:v>
      </x:c>
      <x:c r="F5785" s="127" t="str">
        <x:v>Maître d’exercice</x:v>
      </x:c>
      <x:c r="G5785" s="127" t="str">
        <x:v>La première cible est faite. Reprends les deux suivantes.</x:v>
      </x:c>
      <x:c r="H5785" s="127" t="str">
        <x:v>Regard sur le dernier repère conservé ; attendre la main du joueur.</x:v>
      </x:c>
      <x:c r="I5785" s="127" t="str">
        <x:v>Réinteraction volontaire après interruption ; état de l’action conservé.</x:v>
      </x:c>
      <x:c r="J5785" s="127" t="str">
        <x:v>THE PIT</x:v>
      </x:c>
      <x:c r="K5785" s="130" t="n">
        <x:v>9</x:v>
      </x:c>
    </x:row>
    <x:row r="5786" ht="44" customHeight="1">
      <x:c r="A5786" s="121" t="str">
        <x:v>D6-C-PIT-05-CHOIX-A-01</x:v>
      </x:c>
      <x:c r="B5786" s="122" t="str">
        <x:v>D6-C-PIT-05</x:v>
      </x:c>
      <x:c r="C5786" s="122" t="str">
        <x:v>CHOIX</x:v>
      </x:c>
      <x:c r="D5786" s="122" t="str">
        <x:v>A</x:v>
      </x:c>
      <x:c r="E5786" s="123" t="n">
        <x:v>1</x:v>
      </x:c>
      <x:c r="F5786" s="122" t="str">
        <x:v>Joueur</x:v>
      </x:c>
      <x:c r="G5786" s="122" t="str">
        <x:v>Je travaille le bout de portée.</x:v>
      </x:c>
      <x:c r="H5786" s="122" t="str">
        <x:v>Regarder la personne ou l’appui concerné ; intention, pas résultat.</x:v>
      </x:c>
      <x:c r="I5786" s="122" t="str">
        <x:v>Accès V5 et interlocuteur disponible ; possibilité réelle de l’approche choisie.</x:v>
      </x:c>
      <x:c r="J5786" s="122" t="str">
        <x:v>THE PIT</x:v>
      </x:c>
      <x:c r="K5786" s="125" t="n">
        <x:v>6</x:v>
      </x:c>
    </x:row>
    <x:row r="5787" ht="44" customHeight="1">
      <x:c r="A5787" s="126" t="str">
        <x:v>D6-C-PIT-05-REPONSE-A-01</x:v>
      </x:c>
      <x:c r="B5787" s="127" t="str">
        <x:v>D6-C-PIT-05</x:v>
      </x:c>
      <x:c r="C5787" s="127" t="str">
        <x:v>REPONSE</x:v>
      </x:c>
      <x:c r="D5787" s="127" t="str">
        <x:v>A</x:v>
      </x:c>
      <x:c r="E5787" s="128" t="n">
        <x:v>1</x:v>
      </x:c>
      <x:c r="F5787" s="127" t="str">
        <x:v>Maître d’exercice</x:v>
      </x:c>
      <x:c r="G5787" s="127" t="str">
        <x:v>Cherche la distance où ton geste reste entier.</x:v>
      </x:c>
      <x:c r="H5787" s="127" t="str">
        <x:v>Réponse au choix retenu ; les autres réponses ne sont pas jouées.</x:v>
      </x:c>
      <x:c r="I5787" s="127" t="str">
        <x:v>Accès V5 et interlocuteur disponible ; possibilité réelle de l’approche choisie.</x:v>
      </x:c>
      <x:c r="J5787" s="127" t="str">
        <x:v>THE PIT</x:v>
      </x:c>
      <x:c r="K5787" s="130" t="n">
        <x:v>8</x:v>
      </x:c>
    </x:row>
    <x:row r="5788" ht="59" customHeight="1">
      <x:c r="A5788" s="121" t="str">
        <x:v>D6-C-PIT-05-CHOIX-B-01</x:v>
      </x:c>
      <x:c r="B5788" s="122" t="str">
        <x:v>D6-C-PIT-05</x:v>
      </x:c>
      <x:c r="C5788" s="122" t="str">
        <x:v>CHOIX</x:v>
      </x:c>
      <x:c r="D5788" s="122" t="str">
        <x:v>B</x:v>
      </x:c>
      <x:c r="E5788" s="123" t="n">
        <x:v>1</x:v>
      </x:c>
      <x:c r="F5788" s="122" t="str">
        <x:v>Joueur</x:v>
      </x:c>
      <x:c r="G5788" s="122" t="str">
        <x:v>Je travaille le retour après un coup manqué.</x:v>
      </x:c>
      <x:c r="H5788" s="122" t="str">
        <x:v>Regarder la personne ou l’appui concerné ; intention, pas résultat.</x:v>
      </x:c>
      <x:c r="I5788" s="122" t="str">
        <x:v>Lire les conditions V5 ; aucun objet ou PNJ supposé présent. Refuser ou différer suspend l’objectif au lieu de le déclarer réussi.</x:v>
      </x:c>
      <x:c r="J5788" s="122" t="str">
        <x:v>THE PIT</x:v>
      </x:c>
      <x:c r="K5788" s="125" t="n">
        <x:v>8</x:v>
      </x:c>
    </x:row>
    <x:row r="5789" ht="59" customHeight="1">
      <x:c r="A5789" s="126" t="str">
        <x:v>D6-C-PIT-05-REPONSE-B-01</x:v>
      </x:c>
      <x:c r="B5789" s="127" t="str">
        <x:v>D6-C-PIT-05</x:v>
      </x:c>
      <x:c r="C5789" s="127" t="str">
        <x:v>REPONSE</x:v>
      </x:c>
      <x:c r="D5789" s="127" t="str">
        <x:v>B</x:v>
      </x:c>
      <x:c r="E5789" s="128" t="n">
        <x:v>1</x:v>
      </x:c>
      <x:c r="F5789" s="127" t="str">
        <x:v>Maître d’exercice</x:v>
      </x:c>
      <x:c r="G5789" s="127" t="str">
        <x:v>Ne cours pas après le premier échec. Rétablis ton appui.</x:v>
      </x:c>
      <x:c r="H5789" s="127" t="str">
        <x:v>Réponse au choix retenu ; les autres réponses ne sont pas jouées.</x:v>
      </x:c>
      <x:c r="I5789" s="127" t="str">
        <x:v>Lire les conditions V5 ; aucun objet ou PNJ supposé présent. Refuser ou différer suspend l’objectif au lieu de le déclarer réussi.</x:v>
      </x:c>
      <x:c r="J5789" s="127" t="str">
        <x:v>THE PIT</x:v>
      </x:c>
      <x:c r="K5789" s="130" t="n">
        <x:v>10</x:v>
      </x:c>
    </x:row>
    <x:row r="5790" ht="74" customHeight="1">
      <x:c r="A5790" s="121" t="str">
        <x:v>D6-C-PIT-06-OUV---01</x:v>
      </x:c>
      <x:c r="B5790" s="122" t="str">
        <x:v>D6-C-PIT-06</x:v>
      </x:c>
      <x:c r="C5790" s="122" t="str">
        <x:v>OUV</x:v>
      </x:c>
      <x:c r="D5790" s="122" t="str">
        <x:v>-</x:v>
      </x:c>
      <x:c r="E5790" s="123" t="n">
        <x:v>1</x:v>
      </x:c>
      <x:c r="F5790" s="122" t="str">
        <x:v>Partenaire d’exercice</x:v>
      </x:c>
      <x:c r="G5790" s="122" t="str">
        <x:v>Je vais varier le délai. Ma garde ne restera pas ouverte pour te faire plaisir.</x:v>
      </x:c>
      <x:c r="H5790" s="122" t="str">
        <x:v>Le locuteur désigne l’appui ou l’objet présent ; laisse le déplacement se jouer.</x:v>
      </x:c>
      <x:c r="I5790" s="122" t="str">
        <x:v>Commande de garde connue. ; locuteur réellement présent ou retour effectué auprès de lui. Les scènes de résultat exigent le résultat observé correspondant.</x:v>
      </x:c>
      <x:c r="J5790" s="122" t="str">
        <x:v>THE PIT</x:v>
      </x:c>
      <x:c r="K5790" s="125" t="n">
        <x:v>15</x:v>
      </x:c>
    </x:row>
    <x:row r="5791" ht="74" customHeight="1">
      <x:c r="A5791" s="126" t="str">
        <x:v>D6-C-PIT-06-SUCCES---01</x:v>
      </x:c>
      <x:c r="B5791" s="127" t="str">
        <x:v>D6-C-PIT-06</x:v>
      </x:c>
      <x:c r="C5791" s="127" t="str">
        <x:v>SUCCES</x:v>
      </x:c>
      <x:c r="D5791" s="127" t="str">
        <x:v>-</x:v>
      </x:c>
      <x:c r="E5791" s="128" t="n">
        <x:v>1</x:v>
      </x:c>
      <x:c r="F5791" s="127" t="str">
        <x:v>Partenaire d’exercice</x:v>
      </x:c>
      <x:c r="G5791" s="127" t="str">
        <x:v>Tu as repris l’ouverture sans te jeter au-devant.</x:v>
      </x:c>
      <x:c r="H5791" s="127" t="str">
        <x:v>Le locuteur désigne l’appui ou l’objet présent ; laisse le déplacement se jouer.</x:v>
      </x:c>
      <x:c r="I5791" s="127" t="str">
        <x:v>Résultat correspondant effectivement constaté ; remplace ou supprime la ligne si choix de refus/différé/observation. Ne jamais jouer une victoire non acquise.</x:v>
      </x:c>
      <x:c r="J5791" s="127" t="str">
        <x:v>THE PIT</x:v>
      </x:c>
      <x:c r="K5791" s="130" t="n">
        <x:v>8</x:v>
      </x:c>
    </x:row>
    <x:row r="5792" ht="44" customHeight="1">
      <x:c r="A5792" s="121" t="str">
        <x:v>D6-C-PIT-06-ECHEC---01</x:v>
      </x:c>
      <x:c r="B5792" s="122" t="str">
        <x:v>D6-C-PIT-06</x:v>
      </x:c>
      <x:c r="C5792" s="122" t="str">
        <x:v>ECHEC</x:v>
      </x:c>
      <x:c r="D5792" s="122" t="str">
        <x:v>-</x:v>
      </x:c>
      <x:c r="E5792" s="123" t="n">
        <x:v>1</x:v>
      </x:c>
      <x:c r="F5792" s="122" t="str">
        <x:v>Partenaire d’exercice</x:v>
      </x:c>
      <x:c r="G5792" s="122" t="str">
        <x:v>Tu as frappé sur ma garde. Recule et lis le prochain délai.</x:v>
      </x:c>
      <x:c r="H5792" s="122" t="str">
        <x:v>Retrait de l’appui dangereux ou suspension du geste ; aucun reset de l’état.</x:v>
      </x:c>
      <x:c r="I5792" s="122" t="str">
        <x:v>Échec ou blocage correspondant effectivement observé ; les dégâts, objets et positions persistent.</x:v>
      </x:c>
      <x:c r="J5792" s="122" t="str">
        <x:v>THE PIT</x:v>
      </x:c>
      <x:c r="K5792" s="125" t="n">
        <x:v>12</x:v>
      </x:c>
    </x:row>
    <x:row r="5793" ht="44" customHeight="1">
      <x:c r="A5793" s="126" t="str">
        <x:v>D6-C-PIT-06-REPRISE---01</x:v>
      </x:c>
      <x:c r="B5793" s="127" t="str">
        <x:v>D6-C-PIT-06</x:v>
      </x:c>
      <x:c r="C5793" s="127" t="str">
        <x:v>REPRISE</x:v>
      </x:c>
      <x:c r="D5793" s="127" t="str">
        <x:v>-</x:v>
      </x:c>
      <x:c r="E5793" s="128" t="n">
        <x:v>1</x:v>
      </x:c>
      <x:c r="F5793" s="127" t="str">
        <x:v>Partenaire d’exercice</x:v>
      </x:c>
      <x:c r="G5793" s="127" t="str">
        <x:v>La manche d’exercice reprend depuis nos appuis de départ.</x:v>
      </x:c>
      <x:c r="H5793" s="127" t="str">
        <x:v>Regard sur le dernier repère conservé ; attendre la main du joueur.</x:v>
      </x:c>
      <x:c r="I5793" s="127" t="str">
        <x:v>Réinteraction volontaire après interruption ; état de l’action conservé.</x:v>
      </x:c>
      <x:c r="J5793" s="127" t="str">
        <x:v>THE PIT</x:v>
      </x:c>
      <x:c r="K5793" s="130" t="n">
        <x:v>9</x:v>
      </x:c>
    </x:row>
    <x:row r="5794" ht="44" customHeight="1">
      <x:c r="A5794" s="121" t="str">
        <x:v>D6-C-PIT-06-CHOIX-A-01</x:v>
      </x:c>
      <x:c r="B5794" s="122" t="str">
        <x:v>D6-C-PIT-06</x:v>
      </x:c>
      <x:c r="C5794" s="122" t="str">
        <x:v>CHOIX</x:v>
      </x:c>
      <x:c r="D5794" s="122" t="str">
        <x:v>A</x:v>
      </x:c>
      <x:c r="E5794" s="123" t="n">
        <x:v>1</x:v>
      </x:c>
      <x:c r="F5794" s="122" t="str">
        <x:v>Joueur</x:v>
      </x:c>
      <x:c r="G5794" s="122" t="str">
        <x:v>J’attends et je défends.</x:v>
      </x:c>
      <x:c r="H5794" s="122" t="str">
        <x:v>Regarder la personne ou l’appui concerné ; intention, pas résultat.</x:v>
      </x:c>
      <x:c r="I5794" s="122" t="str">
        <x:v>Accès V5 et interlocuteur disponible ; possibilité réelle de l’approche choisie.</x:v>
      </x:c>
      <x:c r="J5794" s="122" t="str">
        <x:v>THE PIT</x:v>
      </x:c>
      <x:c r="K5794" s="125" t="n">
        <x:v>4</x:v>
      </x:c>
    </x:row>
    <x:row r="5795" ht="44" customHeight="1">
      <x:c r="A5795" s="126" t="str">
        <x:v>D6-C-PIT-06-REPONSE-A-01</x:v>
      </x:c>
      <x:c r="B5795" s="127" t="str">
        <x:v>D6-C-PIT-06</x:v>
      </x:c>
      <x:c r="C5795" s="127" t="str">
        <x:v>REPONSE</x:v>
      </x:c>
      <x:c r="D5795" s="127" t="str">
        <x:v>A</x:v>
      </x:c>
      <x:c r="E5795" s="128" t="n">
        <x:v>1</x:v>
      </x:c>
      <x:c r="F5795" s="127" t="str">
        <x:v>Partenaire d’exercice</x:v>
      </x:c>
      <x:c r="G5795" s="127" t="str">
        <x:v>Regarde mon épaule avant de choisir ton recul.</x:v>
      </x:c>
      <x:c r="H5795" s="127" t="str">
        <x:v>Réponse au choix retenu ; les autres réponses ne sont pas jouées.</x:v>
      </x:c>
      <x:c r="I5795" s="127" t="str">
        <x:v>Accès V5 et interlocuteur disponible ; possibilité réelle de l’approche choisie.</x:v>
      </x:c>
      <x:c r="J5795" s="127" t="str">
        <x:v>THE PIT</x:v>
      </x:c>
      <x:c r="K5795" s="130" t="n">
        <x:v>8</x:v>
      </x:c>
    </x:row>
    <x:row r="5796" ht="59" customHeight="1">
      <x:c r="A5796" s="121" t="str">
        <x:v>D6-C-PIT-06-CHOIX-B-01</x:v>
      </x:c>
      <x:c r="B5796" s="122" t="str">
        <x:v>D6-C-PIT-06</x:v>
      </x:c>
      <x:c r="C5796" s="122" t="str">
        <x:v>CHOIX</x:v>
      </x:c>
      <x:c r="D5796" s="122" t="str">
        <x:v>B</x:v>
      </x:c>
      <x:c r="E5796" s="123" t="n">
        <x:v>1</x:v>
      </x:c>
      <x:c r="F5796" s="122" t="str">
        <x:v>Joueur</x:v>
      </x:c>
      <x:c r="G5796" s="122" t="str">
        <x:v>Je cherche la riposte.</x:v>
      </x:c>
      <x:c r="H5796" s="122" t="str">
        <x:v>Regarder la personne ou l’appui concerné ; intention, pas résultat.</x:v>
      </x:c>
      <x:c r="I5796" s="122" t="str">
        <x:v>Lire les conditions V5 ; aucun objet ou PNJ supposé présent. Refuser ou différer suspend l’objectif au lieu de le déclarer réussi.</x:v>
      </x:c>
      <x:c r="J5796" s="122" t="str">
        <x:v>THE PIT</x:v>
      </x:c>
      <x:c r="K5796" s="125" t="n">
        <x:v>4</x:v>
      </x:c>
    </x:row>
    <x:row r="5797" ht="59" customHeight="1">
      <x:c r="A5797" s="126" t="str">
        <x:v>D6-C-PIT-06-REPONSE-B-01</x:v>
      </x:c>
      <x:c r="B5797" s="127" t="str">
        <x:v>D6-C-PIT-06</x:v>
      </x:c>
      <x:c r="C5797" s="127" t="str">
        <x:v>REPONSE</x:v>
      </x:c>
      <x:c r="D5797" s="127" t="str">
        <x:v>B</x:v>
      </x:c>
      <x:c r="E5797" s="128" t="n">
        <x:v>1</x:v>
      </x:c>
      <x:c r="F5797" s="127" t="str">
        <x:v>Partenaire d’exercice</x:v>
      </x:c>
      <x:c r="G5797" s="127" t="str">
        <x:v>Laisse d’abord mon attaque finir à sa vraie distance.</x:v>
      </x:c>
      <x:c r="H5797" s="127" t="str">
        <x:v>Réponse au choix retenu ; les autres réponses ne sont pas jouées.</x:v>
      </x:c>
      <x:c r="I5797" s="127" t="str">
        <x:v>Lire les conditions V5 ; aucun objet ou PNJ supposé présent. Refuser ou différer suspend l’objectif au lieu de le déclarer réussi.</x:v>
      </x:c>
      <x:c r="J5797" s="127" t="str">
        <x:v>THE PIT</x:v>
      </x:c>
      <x:c r="K5797" s="130" t="n">
        <x:v>9</x:v>
      </x:c>
    </x:row>
    <x:row r="5798" ht="59" customHeight="1">
      <x:c r="A5798" s="121" t="str">
        <x:v>D6-C-PIT-07-OUV---01</x:v>
      </x:c>
      <x:c r="B5798" s="122" t="str">
        <x:v>D6-C-PIT-07</x:v>
      </x:c>
      <x:c r="C5798" s="122" t="str">
        <x:v>OUV</x:v>
      </x:c>
      <x:c r="D5798" s="122" t="str">
        <x:v>-</x:v>
      </x:c>
      <x:c r="E5798" s="123" t="n">
        <x:v>1</x:v>
      </x:c>
      <x:c r="F5798" s="122" t="str">
        <x:v>Gardienne de l’arène</x:v>
      </x:c>
      <x:c r="G5798" s="122" t="str">
        <x:v>Le bord est ici. La lumière du fond peut tromper ta lecture du relief.</x:v>
      </x:c>
      <x:c r="H5798" s="122" t="str">
        <x:v>Le locuteur désigne l’appui ou l’objet présent ; laisse le déplacement se jouer.</x:v>
      </x:c>
      <x:c r="I5798" s="122" t="str">
        <x:v>Arène déverrouillée. ; locuteur réellement présent ou retour effectué auprès de lui. Les scènes de résultat exigent le résultat observé correspondant.</x:v>
      </x:c>
      <x:c r="J5798" s="122" t="str">
        <x:v>THE PIT</x:v>
      </x:c>
      <x:c r="K5798" s="125" t="n">
        <x:v>14</x:v>
      </x:c>
    </x:row>
    <x:row r="5799" ht="74" customHeight="1">
      <x:c r="A5799" s="126" t="str">
        <x:v>D6-C-PIT-07-SUCCES---01</x:v>
      </x:c>
      <x:c r="B5799" s="127" t="str">
        <x:v>D6-C-PIT-07</x:v>
      </x:c>
      <x:c r="C5799" s="127" t="str">
        <x:v>SUCCES</x:v>
      </x:c>
      <x:c r="D5799" s="127" t="str">
        <x:v>-</x:v>
      </x:c>
      <x:c r="E5799" s="128" t="n">
        <x:v>1</x:v>
      </x:c>
      <x:c r="F5799" s="127" t="str">
        <x:v>Gardienne de l’arène</x:v>
      </x:c>
      <x:c r="G5799" s="127" t="str">
        <x:v>Tu connais le terrain de cette rencontre.</x:v>
      </x:c>
      <x:c r="H5799" s="127" t="str">
        <x:v>Le locuteur désigne l’appui ou l’objet présent ; laisse le déplacement se jouer.</x:v>
      </x:c>
      <x:c r="I5799" s="127" t="str">
        <x:v>Résultat correspondant effectivement constaté ; remplace ou supprime la ligne si choix de refus/différé/observation. Ne jamais jouer une victoire non acquise.</x:v>
      </x:c>
      <x:c r="J5799" s="127" t="str">
        <x:v>THE PIT</x:v>
      </x:c>
      <x:c r="K5799" s="130" t="n">
        <x:v>7</x:v>
      </x:c>
    </x:row>
    <x:row r="5800" ht="44" customHeight="1">
      <x:c r="A5800" s="121" t="str">
        <x:v>D6-C-PIT-07-ECHEC---01</x:v>
      </x:c>
      <x:c r="B5800" s="122" t="str">
        <x:v>D6-C-PIT-07</x:v>
      </x:c>
      <x:c r="C5800" s="122" t="str">
        <x:v>ECHEC</x:v>
      </x:c>
      <x:c r="D5800" s="122" t="str">
        <x:v>-</x:v>
      </x:c>
      <x:c r="E5800" s="123" t="n">
        <x:v>1</x:v>
      </x:c>
      <x:c r="F5800" s="122" t="str">
        <x:v>Gardienne de l’arène</x:v>
      </x:c>
      <x:c r="G5800" s="122" t="str">
        <x:v>Ce passage appartient aux spectateurs. Reviens dans l’aire prévue.</x:v>
      </x:c>
      <x:c r="H5800" s="122" t="str">
        <x:v>Retrait de l’appui dangereux ou suspension du geste ; aucun reset de l’état.</x:v>
      </x:c>
      <x:c r="I5800" s="122" t="str">
        <x:v>Échec ou blocage correspondant effectivement observé ; les dégâts, objets et positions persistent.</x:v>
      </x:c>
      <x:c r="J5800" s="122" t="str">
        <x:v>THE PIT</x:v>
      </x:c>
      <x:c r="K5800" s="125" t="n">
        <x:v>9</x:v>
      </x:c>
    </x:row>
    <x:row r="5801" ht="44" customHeight="1">
      <x:c r="A5801" s="126" t="str">
        <x:v>D6-C-PIT-07-REPRISE---01</x:v>
      </x:c>
      <x:c r="B5801" s="127" t="str">
        <x:v>D6-C-PIT-07</x:v>
      </x:c>
      <x:c r="C5801" s="127" t="str">
        <x:v>REPRISE</x:v>
      </x:c>
      <x:c r="D5801" s="127" t="str">
        <x:v>-</x:v>
      </x:c>
      <x:c r="E5801" s="128" t="n">
        <x:v>1</x:v>
      </x:c>
      <x:c r="F5801" s="127" t="str">
        <x:v>Gardienne de l’arène</x:v>
      </x:c>
      <x:c r="G5801" s="127" t="str">
        <x:v>L’autre bord est reconnu. Reprends le côté encore inconnu.</x:v>
      </x:c>
      <x:c r="H5801" s="127" t="str">
        <x:v>Regard sur le dernier repère conservé ; attendre la main du joueur.</x:v>
      </x:c>
      <x:c r="I5801" s="127" t="str">
        <x:v>Réinteraction volontaire après interruption ; état de l’action conservé.</x:v>
      </x:c>
      <x:c r="J5801" s="127" t="str">
        <x:v>THE PIT</x:v>
      </x:c>
      <x:c r="K5801" s="130" t="n">
        <x:v>9</x:v>
      </x:c>
    </x:row>
    <x:row r="5802" ht="44" customHeight="1">
      <x:c r="A5802" s="121" t="str">
        <x:v>D6-C-PIT-07-CHOIX-A-01</x:v>
      </x:c>
      <x:c r="B5802" s="122" t="str">
        <x:v>D6-C-PIT-07</x:v>
      </x:c>
      <x:c r="C5802" s="122" t="str">
        <x:v>CHOIX</x:v>
      </x:c>
      <x:c r="D5802" s="122" t="str">
        <x:v>A</x:v>
      </x:c>
      <x:c r="E5802" s="123" t="n">
        <x:v>1</x:v>
      </x:c>
      <x:c r="F5802" s="122" t="str">
        <x:v>Joueur</x:v>
      </x:c>
      <x:c r="G5802" s="122" t="str">
        <x:v>Je parcours les limites.</x:v>
      </x:c>
      <x:c r="H5802" s="122" t="str">
        <x:v>Regarder la personne ou l’appui concerné ; intention, pas résultat.</x:v>
      </x:c>
      <x:c r="I5802" s="122" t="str">
        <x:v>Accès V5 et interlocuteur disponible ; possibilité réelle de l’approche choisie.</x:v>
      </x:c>
      <x:c r="J5802" s="122" t="str">
        <x:v>THE PIT</x:v>
      </x:c>
      <x:c r="K5802" s="125" t="n">
        <x:v>4</x:v>
      </x:c>
    </x:row>
    <x:row r="5803" ht="44" customHeight="1">
      <x:c r="A5803" s="126" t="str">
        <x:v>D6-C-PIT-07-REPONSE-A-01</x:v>
      </x:c>
      <x:c r="B5803" s="127" t="str">
        <x:v>D6-C-PIT-07</x:v>
      </x:c>
      <x:c r="C5803" s="127" t="str">
        <x:v>REPONSE</x:v>
      </x:c>
      <x:c r="D5803" s="127" t="str">
        <x:v>A</x:v>
      </x:c>
      <x:c r="E5803" s="128" t="n">
        <x:v>1</x:v>
      </x:c>
      <x:c r="F5803" s="127" t="str">
        <x:v>Gardienne de l’arène</x:v>
      </x:c>
      <x:c r="G5803" s="127" t="str">
        <x:v>Va jusqu’aux deux extrémités avant de revenir au centre.</x:v>
      </x:c>
      <x:c r="H5803" s="127" t="str">
        <x:v>Réponse au choix retenu ; les autres réponses ne sont pas jouées.</x:v>
      </x:c>
      <x:c r="I5803" s="127" t="str">
        <x:v>Accès V5 et interlocuteur disponible ; possibilité réelle de l’approche choisie.</x:v>
      </x:c>
      <x:c r="J5803" s="127" t="str">
        <x:v>THE PIT</x:v>
      </x:c>
      <x:c r="K5803" s="130" t="n">
        <x:v>9</x:v>
      </x:c>
    </x:row>
    <x:row r="5804" ht="59" customHeight="1">
      <x:c r="A5804" s="121" t="str">
        <x:v>D6-C-PIT-07-CHOIX-B-01</x:v>
      </x:c>
      <x:c r="B5804" s="122" t="str">
        <x:v>D6-C-PIT-07</x:v>
      </x:c>
      <x:c r="C5804" s="122" t="str">
        <x:v>CHOIX</x:v>
      </x:c>
      <x:c r="D5804" s="122" t="str">
        <x:v>B</x:v>
      </x:c>
      <x:c r="E5804" s="123" t="n">
        <x:v>1</x:v>
      </x:c>
      <x:c r="F5804" s="122" t="str">
        <x:v>Joueur</x:v>
      </x:c>
      <x:c r="G5804" s="122" t="str">
        <x:v>Je regarde les changements de lumière.</x:v>
      </x:c>
      <x:c r="H5804" s="122" t="str">
        <x:v>Regarder la personne ou l’appui concerné ; intention, pas résultat.</x:v>
      </x:c>
      <x:c r="I5804" s="122" t="str">
        <x:v>Lire les conditions V5 ; aucun objet ou PNJ supposé présent. Refuser ou différer suspend l’objectif au lieu de le déclarer réussi.</x:v>
      </x:c>
      <x:c r="J5804" s="122" t="str">
        <x:v>THE PIT</x:v>
      </x:c>
      <x:c r="K5804" s="125" t="n">
        <x:v>6</x:v>
      </x:c>
    </x:row>
    <x:row r="5805" ht="59" customHeight="1">
      <x:c r="A5805" s="126" t="str">
        <x:v>D6-C-PIT-07-REPONSE-B-01</x:v>
      </x:c>
      <x:c r="B5805" s="127" t="str">
        <x:v>D6-C-PIT-07</x:v>
      </x:c>
      <x:c r="C5805" s="127" t="str">
        <x:v>REPONSE</x:v>
      </x:c>
      <x:c r="D5805" s="127" t="str">
        <x:v>B</x:v>
      </x:c>
      <x:c r="E5805" s="128" t="n">
        <x:v>1</x:v>
      </x:c>
      <x:c r="F5805" s="127" t="str">
        <x:v>Gardienne de l’arène</x:v>
      </x:c>
      <x:c r="G5805" s="127" t="str">
        <x:v>Observe depuis la place où tu commenceras.</x:v>
      </x:c>
      <x:c r="H5805" s="127" t="str">
        <x:v>Réponse au choix retenu ; les autres réponses ne sont pas jouées.</x:v>
      </x:c>
      <x:c r="I5805" s="127" t="str">
        <x:v>Lire les conditions V5 ; aucun objet ou PNJ supposé présent. Refuser ou différer suspend l’objectif au lieu de le déclarer réussi.</x:v>
      </x:c>
      <x:c r="J5805" s="127" t="str">
        <x:v>THE PIT</x:v>
      </x:c>
      <x:c r="K5805" s="130" t="n">
        <x:v>7</x:v>
      </x:c>
    </x:row>
    <x:row r="5806" ht="74" customHeight="1">
      <x:c r="A5806" s="121" t="str">
        <x:v>D6-C-PIT-08-OUV---01</x:v>
      </x:c>
      <x:c r="B5806" s="122" t="str">
        <x:v>D6-C-PIT-08</x:v>
      </x:c>
      <x:c r="C5806" s="122" t="str">
        <x:v>OUV</x:v>
      </x:c>
      <x:c r="D5806" s="122" t="str">
        <x:v>-</x:v>
      </x:c>
      <x:c r="E5806" s="123" t="n">
        <x:v>1</x:v>
      </x:c>
      <x:c r="F5806" s="122" t="str">
        <x:v>Partenaire volontaire</x:v>
      </x:c>
      <x:c r="G5806" s="122" t="str">
        <x:v>Une manche d’exercice, si tu le veux. Nous sortons tous les deux d’ici après l’arrêt.</x:v>
      </x:c>
      <x:c r="H5806" s="122" t="str">
        <x:v>Le locuteur désigne l’appui ou l’objet présent ; laisse le déplacement se jouer.</x:v>
      </x:c>
      <x:c r="I5806" s="122" t="str">
        <x:v>Deux personnages vivants acceptent un entraînement. ; locuteur réellement présent ou retour effectué auprès de lui. Les scènes de résultat exigent le résultat observé correspondant.</x:v>
      </x:c>
      <x:c r="J5806" s="122" t="str">
        <x:v>THE PIT</x:v>
      </x:c>
      <x:c r="K5806" s="125" t="n">
        <x:v>15</x:v>
      </x:c>
    </x:row>
    <x:row r="5807" ht="74" customHeight="1">
      <x:c r="A5807" s="126" t="str">
        <x:v>D6-C-PIT-08-SUCCES---01</x:v>
      </x:c>
      <x:c r="B5807" s="127" t="str">
        <x:v>D6-C-PIT-08</x:v>
      </x:c>
      <x:c r="C5807" s="127" t="str">
        <x:v>SUCCES</x:v>
      </x:c>
      <x:c r="D5807" s="127" t="str">
        <x:v>-</x:v>
      </x:c>
      <x:c r="E5807" s="128" t="n">
        <x:v>1</x:v>
      </x:c>
      <x:c r="F5807" s="127" t="str">
        <x:v>Partenaire volontaire</x:v>
      </x:c>
      <x:c r="G5807" s="127" t="str">
        <x:v>La manche est terminée. Nous pouvons comparer nos gestes.</x:v>
      </x:c>
      <x:c r="H5807" s="127" t="str">
        <x:v>Le locuteur désigne l’appui ou l’objet présent ; laisse le déplacement se jouer.</x:v>
      </x:c>
      <x:c r="I5807" s="127" t="str">
        <x:v>Résultat correspondant effectivement constaté ; remplace ou supprime la ligne si choix de refus/différé/observation. Ne jamais jouer une victoire non acquise.</x:v>
      </x:c>
      <x:c r="J5807" s="127" t="str">
        <x:v>THE PIT</x:v>
      </x:c>
      <x:c r="K5807" s="130" t="n">
        <x:v>9</x:v>
      </x:c>
    </x:row>
    <x:row r="5808" ht="44" customHeight="1">
      <x:c r="A5808" s="121" t="str">
        <x:v>D6-C-PIT-08-ECHEC---01</x:v>
      </x:c>
      <x:c r="B5808" s="122" t="str">
        <x:v>D6-C-PIT-08</x:v>
      </x:c>
      <x:c r="C5808" s="122" t="str">
        <x:v>ECHEC</x:v>
      </x:c>
      <x:c r="D5808" s="122" t="str">
        <x:v>-</x:v>
      </x:c>
      <x:c r="E5808" s="123" t="n">
        <x:v>1</x:v>
      </x:c>
      <x:c r="F5808" s="122" t="str">
        <x:v>Partenaire volontaire</x:v>
      </x:c>
      <x:c r="G5808" s="122" t="str">
        <x:v>Arrêt de l’exercice. Vérifions l’appui avant une autre tentative.</x:v>
      </x:c>
      <x:c r="H5808" s="122" t="str">
        <x:v>Retrait de l’appui dangereux ou suspension du geste ; aucun reset de l’état.</x:v>
      </x:c>
      <x:c r="I5808" s="122" t="str">
        <x:v>Échec ou blocage correspondant effectivement observé ; les dégâts, objets et positions persistent.</x:v>
      </x:c>
      <x:c r="J5808" s="122" t="str">
        <x:v>THE PIT</x:v>
      </x:c>
      <x:c r="K5808" s="125" t="n">
        <x:v>9</x:v>
      </x:c>
    </x:row>
    <x:row r="5809" ht="44" customHeight="1">
      <x:c r="A5809" s="126" t="str">
        <x:v>D6-C-PIT-08-REPRISE---01</x:v>
      </x:c>
      <x:c r="B5809" s="127" t="str">
        <x:v>D6-C-PIT-08</x:v>
      </x:c>
      <x:c r="C5809" s="127" t="str">
        <x:v>REPRISE</x:v>
      </x:c>
      <x:c r="D5809" s="127" t="str">
        <x:v>-</x:v>
      </x:c>
      <x:c r="E5809" s="128" t="n">
        <x:v>1</x:v>
      </x:c>
      <x:c r="F5809" s="127" t="str">
        <x:v>Partenaire volontaire</x:v>
      </x:c>
      <x:c r="G5809" s="127" t="str">
        <x:v>Nous reprenons seulement si nous sommes prêts tous les deux.</x:v>
      </x:c>
      <x:c r="H5809" s="127" t="str">
        <x:v>Regard sur le dernier repère conservé ; attendre la main du joueur.</x:v>
      </x:c>
      <x:c r="I5809" s="127" t="str">
        <x:v>Réinteraction volontaire après interruption ; état de l’action conservé.</x:v>
      </x:c>
      <x:c r="J5809" s="127" t="str">
        <x:v>THE PIT</x:v>
      </x:c>
      <x:c r="K5809" s="130" t="n">
        <x:v>10</x:v>
      </x:c>
    </x:row>
    <x:row r="5810" ht="44" customHeight="1">
      <x:c r="A5810" s="121" t="str">
        <x:v>D6-C-PIT-08-CHOIX-A-01</x:v>
      </x:c>
      <x:c r="B5810" s="122" t="str">
        <x:v>D6-C-PIT-08</x:v>
      </x:c>
      <x:c r="C5810" s="122" t="str">
        <x:v>CHOIX</x:v>
      </x:c>
      <x:c r="D5810" s="122" t="str">
        <x:v>A</x:v>
      </x:c>
      <x:c r="E5810" s="123" t="n">
        <x:v>1</x:v>
      </x:c>
      <x:c r="F5810" s="122" t="str">
        <x:v>Joueur</x:v>
      </x:c>
      <x:c r="G5810" s="122" t="str">
        <x:v>J’accepte cette manche.</x:v>
      </x:c>
      <x:c r="H5810" s="122" t="str">
        <x:v>Regarder la personne ou l’appui concerné ; intention, pas résultat.</x:v>
      </x:c>
      <x:c r="I5810" s="122" t="str">
        <x:v>Accès V5 et interlocuteur disponible ; possibilité réelle de l’approche choisie.</x:v>
      </x:c>
      <x:c r="J5810" s="122" t="str">
        <x:v>THE PIT</x:v>
      </x:c>
      <x:c r="K5810" s="125" t="n">
        <x:v>3</x:v>
      </x:c>
    </x:row>
    <x:row r="5811" ht="44" customHeight="1">
      <x:c r="A5811" s="126" t="str">
        <x:v>D6-C-PIT-08-REPONSE-A-01</x:v>
      </x:c>
      <x:c r="B5811" s="127" t="str">
        <x:v>D6-C-PIT-08</x:v>
      </x:c>
      <x:c r="C5811" s="127" t="str">
        <x:v>REPONSE</x:v>
      </x:c>
      <x:c r="D5811" s="127" t="str">
        <x:v>A</x:v>
      </x:c>
      <x:c r="E5811" s="128" t="n">
        <x:v>1</x:v>
      </x:c>
      <x:c r="F5811" s="127" t="str">
        <x:v>Partenaire volontaire</x:v>
      </x:c>
      <x:c r="G5811" s="127" t="str">
        <x:v>Alors montrons le signe d’arrêt avant de commencer.</x:v>
      </x:c>
      <x:c r="H5811" s="127" t="str">
        <x:v>Réponse au choix retenu ; les autres réponses ne sont pas jouées.</x:v>
      </x:c>
      <x:c r="I5811" s="127" t="str">
        <x:v>Accès V5 et interlocuteur disponible ; possibilité réelle de l’approche choisie.</x:v>
      </x:c>
      <x:c r="J5811" s="127" t="str">
        <x:v>THE PIT</x:v>
      </x:c>
      <x:c r="K5811" s="130" t="n">
        <x:v>8</x:v>
      </x:c>
    </x:row>
    <x:row r="5812" ht="59" customHeight="1">
      <x:c r="A5812" s="121" t="str">
        <x:v>D6-C-PIT-08-CHOIX-B-01</x:v>
      </x:c>
      <x:c r="B5812" s="122" t="str">
        <x:v>D6-C-PIT-08</x:v>
      </x:c>
      <x:c r="C5812" s="122" t="str">
        <x:v>CHOIX</x:v>
      </x:c>
      <x:c r="D5812" s="122" t="str">
        <x:v>B</x:v>
      </x:c>
      <x:c r="E5812" s="123" t="n">
        <x:v>1</x:v>
      </x:c>
      <x:c r="F5812" s="122" t="str">
        <x:v>Joueur</x:v>
      </x:c>
      <x:c r="G5812" s="122" t="str">
        <x:v>Je diffère l’entraînement.</x:v>
      </x:c>
      <x:c r="H5812" s="122" t="str">
        <x:v>Regarder la personne ou l’appui concerné ; intention, pas résultat.</x:v>
      </x:c>
      <x:c r="I5812" s="122" t="str">
        <x:v>Lire les conditions V5 ; aucun objet ou PNJ supposé présent. Refuser ou différer suspend l’objectif au lieu de le déclarer réussi.</x:v>
      </x:c>
      <x:c r="J5812" s="122" t="str">
        <x:v>THE PIT</x:v>
      </x:c>
      <x:c r="K5812" s="125" t="n">
        <x:v>3</x:v>
      </x:c>
    </x:row>
    <x:row r="5813" ht="59" customHeight="1">
      <x:c r="A5813" s="126" t="str">
        <x:v>D6-C-PIT-08-REPONSE-B-01</x:v>
      </x:c>
      <x:c r="B5813" s="127" t="str">
        <x:v>D6-C-PIT-08</x:v>
      </x:c>
      <x:c r="C5813" s="127" t="str">
        <x:v>REPONSE</x:v>
      </x:c>
      <x:c r="D5813" s="127" t="str">
        <x:v>B</x:v>
      </x:c>
      <x:c r="E5813" s="128" t="n">
        <x:v>1</x:v>
      </x:c>
      <x:c r="F5813" s="127" t="str">
        <x:v>Partenaire volontaire</x:v>
      </x:c>
      <x:c r="G5813" s="127" t="str">
        <x:v>Je remets mon arme au râtelier. Reviens lorsque nous serons tous deux disponibles.</x:v>
      </x:c>
      <x:c r="H5813" s="127" t="str">
        <x:v>Réponse au choix retenu ; les autres réponses ne sont pas jouées.</x:v>
      </x:c>
      <x:c r="I5813" s="127" t="str">
        <x:v>Lire les conditions V5 ; aucun objet ou PNJ supposé présent. Refuser ou différer suspend l’objectif au lieu de le déclarer réussi.</x:v>
      </x:c>
      <x:c r="J5813" s="127" t="str">
        <x:v>THE PIT</x:v>
      </x:c>
      <x:c r="K5813" s="130" t="n">
        <x:v>13</x:v>
      </x:c>
    </x:row>
    <x:row r="5814" ht="74" customHeight="1">
      <x:c r="A5814" s="121" t="str">
        <x:v>D6-C-PIT-09-OUV---01</x:v>
      </x:c>
      <x:c r="B5814" s="122" t="str">
        <x:v>D6-C-PIT-09</x:v>
      </x:c>
      <x:c r="C5814" s="122" t="str">
        <x:v>OUV</x:v>
      </x:c>
      <x:c r="D5814" s="122" t="str">
        <x:v>-</x:v>
      </x:c>
      <x:c r="E5814" s="123" t="n">
        <x:v>1</x:v>
      </x:c>
      <x:c r="F5814" s="122" t="str">
        <x:v>Organisatrice du tournoi</x:v>
      </x:c>
      <x:c r="G5814" s="122" t="str">
        <x:v>Tu rencontres d’abord celui du cercle bas. Le repos se prend entre les manches, pas au milieu de son ouverture.</x:v>
      </x:c>
      <x:c r="H5814" s="122" t="str">
        <x:v>Le locuteur désigne l’appui ou l’objet présent ; laisse le déplacement se jouer.</x:v>
      </x:c>
      <x:c r="I5814" s="122" t="str">
        <x:v>Un cercle organise une série de manches. ; locuteur réellement présent ou retour effectué auprès de lui. Les scènes de résultat exigent le résultat observé correspondant.</x:v>
      </x:c>
      <x:c r="J5814" s="122" t="str">
        <x:v>THE PIT</x:v>
      </x:c>
      <x:c r="K5814" s="125" t="n">
        <x:v>20</x:v>
      </x:c>
    </x:row>
    <x:row r="5815" ht="74" customHeight="1">
      <x:c r="A5815" s="126" t="str">
        <x:v>D6-C-PIT-09-SUCCES---01</x:v>
      </x:c>
      <x:c r="B5815" s="127" t="str">
        <x:v>D6-C-PIT-09</x:v>
      </x:c>
      <x:c r="C5815" s="127" t="str">
        <x:v>SUCCES</x:v>
      </x:c>
      <x:c r="D5815" s="127" t="str">
        <x:v>-</x:v>
      </x:c>
      <x:c r="E5815" s="128" t="n">
        <x:v>1</x:v>
      </x:c>
      <x:c r="F5815" s="127" t="str">
        <x:v>Organisatrice du tournoi</x:v>
      </x:c>
      <x:c r="G5815" s="127" t="str">
        <x:v>La manche a son résultat. Tu peux suivre la suite prévue par le tournoi.</x:v>
      </x:c>
      <x:c r="H5815" s="127" t="str">
        <x:v>Le locuteur désigne l’appui ou l’objet présent ; laisse le déplacement se jouer.</x:v>
      </x:c>
      <x:c r="I5815" s="127" t="str">
        <x:v>Résultat correspondant effectivement constaté ; remplace ou supprime la ligne si choix de refus/différé/observation. Ne jamais jouer une victoire non acquise.</x:v>
      </x:c>
      <x:c r="J5815" s="127" t="str">
        <x:v>THE PIT</x:v>
      </x:c>
      <x:c r="K5815" s="130" t="n">
        <x:v>14</x:v>
      </x:c>
    </x:row>
    <x:row r="5816" ht="44" customHeight="1">
      <x:c r="A5816" s="121" t="str">
        <x:v>D6-C-PIT-09-ECHEC---01</x:v>
      </x:c>
      <x:c r="B5816" s="122" t="str">
        <x:v>D6-C-PIT-09</x:v>
      </x:c>
      <x:c r="C5816" s="122" t="str">
        <x:v>ECHEC</x:v>
      </x:c>
      <x:c r="D5816" s="122" t="str">
        <x:v>-</x:v>
      </x:c>
      <x:c r="E5816" s="123" t="n">
        <x:v>1</x:v>
      </x:c>
      <x:c r="F5816" s="122" t="str">
        <x:v>Organisatrice du tournoi</x:v>
      </x:c>
      <x:c r="G5816" s="122" t="str">
        <x:v>Tu es éliminé de cette série. L’arène reste ouverte aux spectateurs.</x:v>
      </x:c>
      <x:c r="H5816" s="122" t="str">
        <x:v>Retrait de l’appui dangereux ou suspension du geste ; aucun reset de l’état.</x:v>
      </x:c>
      <x:c r="I5816" s="122" t="str">
        <x:v>Échec ou blocage correspondant effectivement observé ; les dégâts, objets et positions persistent.</x:v>
      </x:c>
      <x:c r="J5816" s="122" t="str">
        <x:v>THE PIT</x:v>
      </x:c>
      <x:c r="K5816" s="125" t="n">
        <x:v>11</x:v>
      </x:c>
    </x:row>
    <x:row r="5817" ht="44" customHeight="1">
      <x:c r="A5817" s="126" t="str">
        <x:v>D6-C-PIT-09-REPRISE---01</x:v>
      </x:c>
      <x:c r="B5817" s="127" t="str">
        <x:v>D6-C-PIT-09</x:v>
      </x:c>
      <x:c r="C5817" s="127" t="str">
        <x:v>REPRISE</x:v>
      </x:c>
      <x:c r="D5817" s="127" t="str">
        <x:v>-</x:v>
      </x:c>
      <x:c r="E5817" s="128" t="n">
        <x:v>1</x:v>
      </x:c>
      <x:c r="F5817" s="127" t="str">
        <x:v>Organisatrice du tournoi</x:v>
      </x:c>
      <x:c r="G5817" s="127" t="str">
        <x:v>La préparation est conservée. Attends l’appel de la prochaine manche disponible.</x:v>
      </x:c>
      <x:c r="H5817" s="127" t="str">
        <x:v>Regard sur le dernier repère conservé ; attendre la main du joueur.</x:v>
      </x:c>
      <x:c r="I5817" s="127" t="str">
        <x:v>Réinteraction volontaire après interruption ; état de l’action conservé.</x:v>
      </x:c>
      <x:c r="J5817" s="127" t="str">
        <x:v>THE PIT</x:v>
      </x:c>
      <x:c r="K5817" s="130" t="n">
        <x:v>11</x:v>
      </x:c>
    </x:row>
    <x:row r="5818" ht="44" customHeight="1">
      <x:c r="A5818" s="121" t="str">
        <x:v>D6-C-PIT-09-CHOIX-A-01</x:v>
      </x:c>
      <x:c r="B5818" s="122" t="str">
        <x:v>D6-C-PIT-09</x:v>
      </x:c>
      <x:c r="C5818" s="122" t="str">
        <x:v>CHOIX</x:v>
      </x:c>
      <x:c r="D5818" s="122" t="str">
        <x:v>A</x:v>
      </x:c>
      <x:c r="E5818" s="123" t="n">
        <x:v>1</x:v>
      </x:c>
      <x:c r="F5818" s="122" t="str">
        <x:v>Joueur</x:v>
      </x:c>
      <x:c r="G5818" s="122" t="str">
        <x:v>Je prépare mon équipement autorisé.</x:v>
      </x:c>
      <x:c r="H5818" s="122" t="str">
        <x:v>Regarder la personne ou l’appui concerné ; intention, pas résultat.</x:v>
      </x:c>
      <x:c r="I5818" s="122" t="str">
        <x:v>Accès V5 et interlocuteur disponible ; possibilité réelle de l’approche choisie.</x:v>
      </x:c>
      <x:c r="J5818" s="122" t="str">
        <x:v>THE PIT</x:v>
      </x:c>
      <x:c r="K5818" s="125" t="n">
        <x:v>5</x:v>
      </x:c>
    </x:row>
    <x:row r="5819" ht="44" customHeight="1">
      <x:c r="A5819" s="126" t="str">
        <x:v>D6-C-PIT-09-REPONSE-A-01</x:v>
      </x:c>
      <x:c r="B5819" s="127" t="str">
        <x:v>D6-C-PIT-09</x:v>
      </x:c>
      <x:c r="C5819" s="127" t="str">
        <x:v>REPONSE</x:v>
      </x:c>
      <x:c r="D5819" s="127" t="str">
        <x:v>A</x:v>
      </x:c>
      <x:c r="E5819" s="128" t="n">
        <x:v>1</x:v>
      </x:c>
      <x:c r="F5819" s="127" t="str">
        <x:v>Organisatrice du tournoi</x:v>
      </x:c>
      <x:c r="G5819" s="127" t="str">
        <x:v>Présente-le au râtelier, puis viens rencontrer ton adversaire.</x:v>
      </x:c>
      <x:c r="H5819" s="127" t="str">
        <x:v>Réponse au choix retenu ; les autres réponses ne sont pas jouées.</x:v>
      </x:c>
      <x:c r="I5819" s="127" t="str">
        <x:v>Accès V5 et interlocuteur disponible ; possibilité réelle de l’approche choisie.</x:v>
      </x:c>
      <x:c r="J5819" s="127" t="str">
        <x:v>THE PIT</x:v>
      </x:c>
      <x:c r="K5819" s="130" t="n">
        <x:v>8</x:v>
      </x:c>
    </x:row>
    <x:row r="5820" ht="59" customHeight="1">
      <x:c r="A5820" s="121" t="str">
        <x:v>D6-C-PIT-09-CHOIX-B-01</x:v>
      </x:c>
      <x:c r="B5820" s="122" t="str">
        <x:v>D6-C-PIT-09</x:v>
      </x:c>
      <x:c r="C5820" s="122" t="str">
        <x:v>CHOIX</x:v>
      </x:c>
      <x:c r="D5820" s="122" t="str">
        <x:v>B</x:v>
      </x:c>
      <x:c r="E5820" s="123" t="n">
        <x:v>1</x:v>
      </x:c>
      <x:c r="F5820" s="122" t="str">
        <x:v>Joueur</x:v>
      </x:c>
      <x:c r="G5820" s="122" t="str">
        <x:v>Je regarde la manche avant la mienne.</x:v>
      </x:c>
      <x:c r="H5820" s="122" t="str">
        <x:v>Regarder la personne ou l’appui concerné ; intention, pas résultat.</x:v>
      </x:c>
      <x:c r="I5820" s="122" t="str">
        <x:v>Lire les conditions V5 ; aucun objet ou PNJ supposé présent. Refuser ou différer suspend l’objectif au lieu de le déclarer réussi.</x:v>
      </x:c>
      <x:c r="J5820" s="122" t="str">
        <x:v>THE PIT</x:v>
      </x:c>
      <x:c r="K5820" s="125" t="n">
        <x:v>7</x:v>
      </x:c>
    </x:row>
    <x:row r="5821" ht="59" customHeight="1">
      <x:c r="A5821" s="126" t="str">
        <x:v>D6-C-PIT-09-REPONSE-B-01</x:v>
      </x:c>
      <x:c r="B5821" s="127" t="str">
        <x:v>D6-C-PIT-09</x:v>
      </x:c>
      <x:c r="C5821" s="127" t="str">
        <x:v>REPONSE</x:v>
      </x:c>
      <x:c r="D5821" s="127" t="str">
        <x:v>B</x:v>
      </x:c>
      <x:c r="E5821" s="128" t="n">
        <x:v>1</x:v>
      </x:c>
      <x:c r="F5821" s="127" t="str">
        <x:v>Organisatrice du tournoi</x:v>
      </x:c>
      <x:c r="G5821" s="127" t="str">
        <x:v>Reste près de l’appel. Tu verras son style sans connaître tous ses gestes.</x:v>
      </x:c>
      <x:c r="H5821" s="127" t="str">
        <x:v>Réponse au choix retenu ; les autres réponses ne sont pas jouées.</x:v>
      </x:c>
      <x:c r="I5821" s="127" t="str">
        <x:v>Lire les conditions V5 ; aucun objet ou PNJ supposé présent. Refuser ou différer suspend l’objectif au lieu de le déclarer réussi.</x:v>
      </x:c>
      <x:c r="J5821" s="127" t="str">
        <x:v>THE PIT</x:v>
      </x:c>
      <x:c r="K5821" s="130" t="n">
        <x:v>13</x:v>
      </x:c>
    </x:row>
    <x:row r="5822" ht="74" customHeight="1">
      <x:c r="A5822" s="121" t="str">
        <x:v>D6-C-PIT-10-OUV---01</x:v>
      </x:c>
      <x:c r="B5822" s="122" t="str">
        <x:v>D6-C-PIT-10</x:v>
      </x:c>
      <x:c r="C5822" s="122" t="str">
        <x:v>OUV</x:v>
      </x:c>
      <x:c r="D5822" s="122" t="str">
        <x:v>-</x:v>
      </x:c>
      <x:c r="E5822" s="123" t="n">
        <x:v>1</x:v>
      </x:c>
      <x:c r="F5822" s="122" t="str">
        <x:v>Harek — rival de cohorte</x:v>
      </x:c>
      <x:c r="G5822" s="122" t="str">
        <x:v>Tu te souviens de mon ancienne approche. Moi aussi. Je ne l’ai pas gardée entière.</x:v>
      </x:c>
      <x:c r="H5822" s="122" t="str">
        <x:v>Le locuteur désigne l’appui ou l’objet présent ; laisse le déplacement se jouer.</x:v>
      </x:c>
      <x:c r="I5822" s="122" t="str">
        <x:v>Harek ou un rival disponible propose une manche. ; locuteur réellement présent ou retour effectué auprès de lui. Les scènes de résultat exigent le résultat observé correspondant.</x:v>
      </x:c>
      <x:c r="J5822" s="122" t="str">
        <x:v>THE PIT</x:v>
      </x:c>
      <x:c r="K5822" s="125" t="n">
        <x:v>15</x:v>
      </x:c>
    </x:row>
    <x:row r="5823" ht="74" customHeight="1">
      <x:c r="A5823" s="126" t="str">
        <x:v>D6-C-PIT-10-SUCCES---01</x:v>
      </x:c>
      <x:c r="B5823" s="127" t="str">
        <x:v>D6-C-PIT-10</x:v>
      </x:c>
      <x:c r="C5823" s="127" t="str">
        <x:v>SUCCES</x:v>
      </x:c>
      <x:c r="D5823" s="127" t="str">
        <x:v>-</x:v>
      </x:c>
      <x:c r="E5823" s="128" t="n">
        <x:v>1</x:v>
      </x:c>
      <x:c r="F5823" s="127" t="str">
        <x:v>Harek — rival de cohorte</x:v>
      </x:c>
      <x:c r="G5823" s="127" t="str">
        <x:v>Nous avons une seconde rencontre à raconter. La première n’a pas disparu.</x:v>
      </x:c>
      <x:c r="H5823" s="127" t="str">
        <x:v>Le locuteur désigne l’appui ou l’objet présent ; laisse le déplacement se jouer.</x:v>
      </x:c>
      <x:c r="I5823" s="127" t="str">
        <x:v>Résultat correspondant effectivement constaté ; remplace ou supprime la ligne si choix de refus/différé/observation. Ne jamais jouer une victoire non acquise.</x:v>
      </x:c>
      <x:c r="J5823" s="127" t="str">
        <x:v>THE PIT</x:v>
      </x:c>
      <x:c r="K5823" s="130" t="n">
        <x:v>12</x:v>
      </x:c>
    </x:row>
    <x:row r="5824" ht="44" customHeight="1">
      <x:c r="A5824" s="121" t="str">
        <x:v>D6-C-PIT-10-ECHEC---01</x:v>
      </x:c>
      <x:c r="B5824" s="122" t="str">
        <x:v>D6-C-PIT-10</x:v>
      </x:c>
      <x:c r="C5824" s="122" t="str">
        <x:v>ECHEC</x:v>
      </x:c>
      <x:c r="D5824" s="122" t="str">
        <x:v>-</x:v>
      </x:c>
      <x:c r="E5824" s="123" t="n">
        <x:v>1</x:v>
      </x:c>
      <x:c r="F5824" s="122" t="str">
        <x:v>Harek — rival de cohorte</x:v>
      </x:c>
      <x:c r="G5824" s="122" t="str">
        <x:v>Cette fois, tu m’as laissé l’ouverture. Respire avant d’en demander une autre.</x:v>
      </x:c>
      <x:c r="H5824" s="122" t="str">
        <x:v>Retrait de l’appui dangereux ou suspension du geste ; aucun reset de l’état.</x:v>
      </x:c>
      <x:c r="I5824" s="122" t="str">
        <x:v>Échec ou blocage correspondant effectivement observé ; les dégâts, objets et positions persistent.</x:v>
      </x:c>
      <x:c r="J5824" s="122" t="str">
        <x:v>THE PIT</x:v>
      </x:c>
      <x:c r="K5824" s="125" t="n">
        <x:v>12</x:v>
      </x:c>
    </x:row>
    <x:row r="5825" ht="44" customHeight="1">
      <x:c r="A5825" s="126" t="str">
        <x:v>D6-C-PIT-10-REPRISE---01</x:v>
      </x:c>
      <x:c r="B5825" s="127" t="str">
        <x:v>D6-C-PIT-10</x:v>
      </x:c>
      <x:c r="C5825" s="127" t="str">
        <x:v>REPRISE</x:v>
      </x:c>
      <x:c r="D5825" s="127" t="str">
        <x:v>-</x:v>
      </x:c>
      <x:c r="E5825" s="128" t="n">
        <x:v>1</x:v>
      </x:c>
      <x:c r="F5825" s="127" t="str">
        <x:v>Harek — rival de cohorte</x:v>
      </x:c>
      <x:c r="G5825" s="127" t="str">
        <x:v>Nous connaissons le terrain. Reprenons seulement après l’arrêt convenu.</x:v>
      </x:c>
      <x:c r="H5825" s="127" t="str">
        <x:v>Regard sur le dernier repère conservé ; attendre la main du joueur.</x:v>
      </x:c>
      <x:c r="I5825" s="127" t="str">
        <x:v>Réinteraction volontaire après interruption ; état de l’action conservé.</x:v>
      </x:c>
      <x:c r="J5825" s="127" t="str">
        <x:v>THE PIT</x:v>
      </x:c>
      <x:c r="K5825" s="130" t="n">
        <x:v>9</x:v>
      </x:c>
    </x:row>
    <x:row r="5826" ht="44" customHeight="1">
      <x:c r="A5826" s="121" t="str">
        <x:v>D6-C-PIT-10-CHOIX-A-01</x:v>
      </x:c>
      <x:c r="B5826" s="122" t="str">
        <x:v>D6-C-PIT-10</x:v>
      </x:c>
      <x:c r="C5826" s="122" t="str">
        <x:v>CHOIX</x:v>
      </x:c>
      <x:c r="D5826" s="122" t="str">
        <x:v>A</x:v>
      </x:c>
      <x:c r="E5826" s="123" t="n">
        <x:v>1</x:v>
      </x:c>
      <x:c r="F5826" s="122" t="str">
        <x:v>Joueur</x:v>
      </x:c>
      <x:c r="G5826" s="122" t="str">
        <x:v>J’accepte la revanche.</x:v>
      </x:c>
      <x:c r="H5826" s="122" t="str">
        <x:v>Regarder la personne ou l’appui concerné ; intention, pas résultat.</x:v>
      </x:c>
      <x:c r="I5826" s="122" t="str">
        <x:v>Accès V5 et interlocuteur disponible ; possibilité réelle de l’approche choisie.</x:v>
      </x:c>
      <x:c r="J5826" s="122" t="str">
        <x:v>THE PIT</x:v>
      </x:c>
      <x:c r="K5826" s="125" t="n">
        <x:v>3</x:v>
      </x:c>
    </x:row>
    <x:row r="5827" ht="44" customHeight="1">
      <x:c r="A5827" s="126" t="str">
        <x:v>D6-C-PIT-10-REPONSE-A-01</x:v>
      </x:c>
      <x:c r="B5827" s="127" t="str">
        <x:v>D6-C-PIT-10</x:v>
      </x:c>
      <x:c r="C5827" s="127" t="str">
        <x:v>REPONSE</x:v>
      </x:c>
      <x:c r="D5827" s="127" t="str">
        <x:v>A</x:v>
      </x:c>
      <x:c r="E5827" s="128" t="n">
        <x:v>1</x:v>
      </x:c>
      <x:c r="F5827" s="127" t="str">
        <x:v>Harek — rival de cohorte</x:v>
      </x:c>
      <x:c r="G5827" s="127" t="str">
        <x:v>Alors regarde bien quand je changerai d’appui.</x:v>
      </x:c>
      <x:c r="H5827" s="127" t="str">
        <x:v>Réponse au choix retenu ; les autres réponses ne sont pas jouées.</x:v>
      </x:c>
      <x:c r="I5827" s="127" t="str">
        <x:v>Accès V5 et interlocuteur disponible ; possibilité réelle de l’approche choisie.</x:v>
      </x:c>
      <x:c r="J5827" s="127" t="str">
        <x:v>THE PIT</x:v>
      </x:c>
      <x:c r="K5827" s="130" t="n">
        <x:v>7</x:v>
      </x:c>
    </x:row>
    <x:row r="5828" ht="59" customHeight="1">
      <x:c r="A5828" s="121" t="str">
        <x:v>D6-C-PIT-10-CHOIX-B-01</x:v>
      </x:c>
      <x:c r="B5828" s="122" t="str">
        <x:v>D6-C-PIT-10</x:v>
      </x:c>
      <x:c r="C5828" s="122" t="str">
        <x:v>CHOIX</x:v>
      </x:c>
      <x:c r="D5828" s="122" t="str">
        <x:v>B</x:v>
      </x:c>
      <x:c r="E5828" s="123" t="n">
        <x:v>1</x:v>
      </x:c>
      <x:c r="F5828" s="122" t="str">
        <x:v>Joueur</x:v>
      </x:c>
      <x:c r="G5828" s="122" t="str">
        <x:v>Je garde cette rencontre pour plus tard.</x:v>
      </x:c>
      <x:c r="H5828" s="122" t="str">
        <x:v>Regarder la personne ou l’appui concerné ; intention, pas résultat.</x:v>
      </x:c>
      <x:c r="I5828" s="122" t="str">
        <x:v>Lire les conditions V5 ; aucun objet ou PNJ supposé présent. Refuser ou différer suspend l’objectif au lieu de le déclarer réussi.</x:v>
      </x:c>
      <x:c r="J5828" s="122" t="str">
        <x:v>THE PIT</x:v>
      </x:c>
      <x:c r="K5828" s="125" t="n">
        <x:v>7</x:v>
      </x:c>
    </x:row>
    <x:row r="5829" ht="59" customHeight="1">
      <x:c r="A5829" s="126" t="str">
        <x:v>D6-C-PIT-10-REPONSE-B-01</x:v>
      </x:c>
      <x:c r="B5829" s="127" t="str">
        <x:v>D6-C-PIT-10</x:v>
      </x:c>
      <x:c r="C5829" s="127" t="str">
        <x:v>REPONSE</x:v>
      </x:c>
      <x:c r="D5829" s="127" t="str">
        <x:v>B</x:v>
      </x:c>
      <x:c r="E5829" s="128" t="n">
        <x:v>1</x:v>
      </x:c>
      <x:c r="F5829" s="127" t="str">
        <x:v>Harek — rival de cohorte</x:v>
      </x:c>
      <x:c r="G5829" s="127" t="str">
        <x:v>Je ne vais pas rester devant cette porte à t’attendre. Retrouve-moi quand je serai disponible.</x:v>
      </x:c>
      <x:c r="H5829" s="127" t="str">
        <x:v>Réponse au choix retenu ; les autres réponses ne sont pas jouées.</x:v>
      </x:c>
      <x:c r="I5829" s="127" t="str">
        <x:v>Lire les conditions V5 ; aucun objet ou PNJ supposé présent. Refuser ou différer suspend l’objectif au lieu de le déclarer réussi.</x:v>
      </x:c>
      <x:c r="J5829" s="127" t="str">
        <x:v>THE PIT</x:v>
      </x:c>
      <x:c r="K5829" s="130" t="n">
        <x:v>15</x:v>
      </x:c>
    </x:row>
    <x:row r="5830" ht="44" customHeight="1">
      <x:c r="A5830" s="121" t="str">
        <x:v>D6-C-PIT-10-VARIANTE---01</x:v>
      </x:c>
      <x:c r="B5830" s="122" t="str">
        <x:v>D6-C-PIT-10</x:v>
      </x:c>
      <x:c r="C5830" s="122" t="str">
        <x:v>VARIANTE</x:v>
      </x:c>
      <x:c r="D5830" s="122" t="str">
        <x:v>-</x:v>
      </x:c>
      <x:c r="E5830" s="123" t="n">
        <x:v>1</x:v>
      </x:c>
      <x:c r="F5830" s="122" t="str">
        <x:v>Gardien du vestibule</x:v>
      </x:c>
      <x:c r="G5830" s="122" t="str">
        <x:v>Cette revanche n’est pas disponible aujourd’hui. Le râtelier d’exercice reste ouvert.</x:v>
      </x:c>
      <x:c r="H5830" s="122" t="str">
        <x:v>Réaction brève après constat réel ; remplace la ligne par défaut si elle en contredit le sens.</x:v>
      </x:c>
      <x:c r="I5830" s="122" t="str">
        <x:v>Priorité 1 : Harek absent, blessé ou mort ; dialogue du rival supprimé</x:v>
      </x:c>
      <x:c r="J5830" s="122" t="str">
        <x:v>THE PIT</x:v>
      </x:c>
      <x:c r="K5830" s="125" t="n">
        <x:v>11</x:v>
      </x:c>
    </x:row>
    <x:row r="5831" ht="44" customHeight="1">
      <x:c r="A5831" s="126" t="str">
        <x:v>D6-C-PIT-10-VARIANTE---02</x:v>
      </x:c>
      <x:c r="B5831" s="127" t="str">
        <x:v>D6-C-PIT-10</x:v>
      </x:c>
      <x:c r="C5831" s="127" t="str">
        <x:v>VARIANTE</x:v>
      </x:c>
      <x:c r="D5831" s="127" t="str">
        <x:v>-</x:v>
      </x:c>
      <x:c r="E5831" s="128" t="n">
        <x:v>2</x:v>
      </x:c>
      <x:c r="F5831" s="127" t="str">
        <x:v>Harek — rival de cohorte</x:v>
      </x:c>
      <x:c r="G5831" s="127" t="str">
        <x:v>Tu as cherché mon ancienne ouverture. Je t’avais prévenu.</x:v>
      </x:c>
      <x:c r="H5831" s="127" t="str">
        <x:v>Réaction brève après constat réel ; remplace la ligne par défaut si elle en contredit le sens.</x:v>
      </x:c>
      <x:c r="I5831" s="127" t="str">
        <x:v>Priorité 2 : Harek vivant présent ; joueur perd réellement la manche</x:v>
      </x:c>
      <x:c r="J5831" s="127" t="str">
        <x:v>THE PIT</x:v>
      </x:c>
      <x:c r="K5831" s="130" t="n">
        <x:v>9</x:v>
      </x:c>
    </x:row>
    <x:row r="5832" ht="44" customHeight="1">
      <x:c r="A5832" s="121" t="str">
        <x:v>D6-C-PIT-10-VARIANTE---03</x:v>
      </x:c>
      <x:c r="B5832" s="122" t="str">
        <x:v>D6-C-PIT-10</x:v>
      </x:c>
      <x:c r="C5832" s="122" t="str">
        <x:v>VARIANTE</x:v>
      </x:c>
      <x:c r="D5832" s="122" t="str">
        <x:v>-</x:v>
      </x:c>
      <x:c r="E5832" s="123" t="n">
        <x:v>3</x:v>
      </x:c>
      <x:c r="F5832" s="122" t="str">
        <x:v>Harek — rival de cohorte</x:v>
      </x:c>
      <x:c r="G5832" s="122" t="str">
        <x:v>Tu as lu mon changement. Je vais devoir travailler celui-là.</x:v>
      </x:c>
      <x:c r="H5832" s="122" t="str">
        <x:v>Réaction brève après constat réel ; remplace la ligne par défaut si elle en contredit le sens.</x:v>
      </x:c>
      <x:c r="I5832" s="122" t="str">
        <x:v>Priorité 3 : Harek vivant présent ; joueur gagne réellement la manche</x:v>
      </x:c>
      <x:c r="J5832" s="122" t="str">
        <x:v>THE PIT</x:v>
      </x:c>
      <x:c r="K5832" s="125" t="n">
        <x:v>10</x:v>
      </x:c>
    </x:row>
    <x:row r="5833" ht="74" customHeight="1">
      <x:c r="A5833" s="126" t="str">
        <x:v>D6-C-PIT-11-OUV---01</x:v>
      </x:c>
      <x:c r="B5833" s="127" t="str">
        <x:v>D6-C-PIT-11</x:v>
      </x:c>
      <x:c r="C5833" s="127" t="str">
        <x:v>OUV</x:v>
      </x:c>
      <x:c r="D5833" s="127" t="str">
        <x:v>-</x:v>
      </x:c>
      <x:c r="E5833" s="128" t="n">
        <x:v>1</x:v>
      </x:c>
      <x:c r="F5833" s="127" t="str">
        <x:v>Maître des défis</x:v>
      </x:c>
      <x:c r="G5833" s="127" t="str">
        <x:v>Le défi porte sur un geste précis. Gagner autrement ne le montrera pas.</x:v>
      </x:c>
      <x:c r="H5833" s="127" t="str">
        <x:v>Le locuteur désigne l’appui ou l’objet présent ; laisse le déplacement se jouer.</x:v>
      </x:c>
      <x:c r="I5833" s="127" t="str">
        <x:v>Le joueur choisit un défi de combat. ; locuteur réellement présent ou retour effectué auprès de lui. Les scènes de résultat exigent le résultat observé correspondant.</x:v>
      </x:c>
      <x:c r="J5833" s="127" t="str">
        <x:v>THE PIT</x:v>
      </x:c>
      <x:c r="K5833" s="130" t="n">
        <x:v>13</x:v>
      </x:c>
    </x:row>
    <x:row r="5834" ht="74" customHeight="1">
      <x:c r="A5834" s="121" t="str">
        <x:v>D6-C-PIT-11-SUCCES---01</x:v>
      </x:c>
      <x:c r="B5834" s="122" t="str">
        <x:v>D6-C-PIT-11</x:v>
      </x:c>
      <x:c r="C5834" s="122" t="str">
        <x:v>SUCCES</x:v>
      </x:c>
      <x:c r="D5834" s="122" t="str">
        <x:v>-</x:v>
      </x:c>
      <x:c r="E5834" s="123" t="n">
        <x:v>1</x:v>
      </x:c>
      <x:c r="F5834" s="122" t="str">
        <x:v>Maître des défis</x:v>
      </x:c>
      <x:c r="G5834" s="122" t="str">
        <x:v>Le geste demandé a été constaté pendant la manche.</x:v>
      </x:c>
      <x:c r="H5834" s="122" t="str">
        <x:v>Le locuteur désigne l’appui ou l’objet présent ; laisse le déplacement se jouer.</x:v>
      </x:c>
      <x:c r="I5834" s="122" t="str">
        <x:v>Résultat correspondant effectivement constaté ; remplace ou supprime la ligne si choix de refus/différé/observation. Ne jamais jouer une victoire non acquise.</x:v>
      </x:c>
      <x:c r="J5834" s="122" t="str">
        <x:v>THE PIT</x:v>
      </x:c>
      <x:c r="K5834" s="125" t="n">
        <x:v>9</x:v>
      </x:c>
    </x:row>
    <x:row r="5835" ht="44" customHeight="1">
      <x:c r="A5835" s="126" t="str">
        <x:v>D6-C-PIT-11-ECHEC---01</x:v>
      </x:c>
      <x:c r="B5835" s="127" t="str">
        <x:v>D6-C-PIT-11</x:v>
      </x:c>
      <x:c r="C5835" s="127" t="str">
        <x:v>ECHEC</x:v>
      </x:c>
      <x:c r="D5835" s="127" t="str">
        <x:v>-</x:v>
      </x:c>
      <x:c r="E5835" s="128" t="n">
        <x:v>1</x:v>
      </x:c>
      <x:c r="F5835" s="127" t="str">
        <x:v>Maître des défis</x:v>
      </x:c>
      <x:c r="G5835" s="127" t="str">
        <x:v>La manche est gagnée, mais pas par le geste de ce défi.</x:v>
      </x:c>
      <x:c r="H5835" s="127" t="str">
        <x:v>Retrait de l’appui dangereux ou suspension du geste ; aucun reset de l’état.</x:v>
      </x:c>
      <x:c r="I5835" s="127" t="str">
        <x:v>Échec ou blocage correspondant effectivement observé ; les dégâts, objets et positions persistent.</x:v>
      </x:c>
      <x:c r="J5835" s="127" t="str">
        <x:v>THE PIT</x:v>
      </x:c>
      <x:c r="K5835" s="130" t="n">
        <x:v>12</x:v>
      </x:c>
    </x:row>
    <x:row r="5836" ht="44" customHeight="1">
      <x:c r="A5836" s="121" t="str">
        <x:v>D6-C-PIT-11-REPRISE---01</x:v>
      </x:c>
      <x:c r="B5836" s="122" t="str">
        <x:v>D6-C-PIT-11</x:v>
      </x:c>
      <x:c r="C5836" s="122" t="str">
        <x:v>REPRISE</x:v>
      </x:c>
      <x:c r="D5836" s="122" t="str">
        <x:v>-</x:v>
      </x:c>
      <x:c r="E5836" s="123" t="n">
        <x:v>1</x:v>
      </x:c>
      <x:c r="F5836" s="122" t="str">
        <x:v>Maître des défis</x:v>
      </x:c>
      <x:c r="G5836" s="122" t="str">
        <x:v>Le défi reste le même. Reprends avec ce que la manche t’a appris.</x:v>
      </x:c>
      <x:c r="H5836" s="122" t="str">
        <x:v>Regard sur le dernier repère conservé ; attendre la main du joueur.</x:v>
      </x:c>
      <x:c r="I5836" s="122" t="str">
        <x:v>Réinteraction volontaire après interruption ; état de l’action conservé.</x:v>
      </x:c>
      <x:c r="J5836" s="122" t="str">
        <x:v>THE PIT</x:v>
      </x:c>
      <x:c r="K5836" s="125" t="n">
        <x:v>13</x:v>
      </x:c>
    </x:row>
    <x:row r="5837" ht="44" customHeight="1">
      <x:c r="A5837" s="126" t="str">
        <x:v>D6-C-PIT-11-CHOIX-A-01</x:v>
      </x:c>
      <x:c r="B5837" s="127" t="str">
        <x:v>D6-C-PIT-11</x:v>
      </x:c>
      <x:c r="C5837" s="127" t="str">
        <x:v>CHOIX</x:v>
      </x:c>
      <x:c r="D5837" s="127" t="str">
        <x:v>A</x:v>
      </x:c>
      <x:c r="E5837" s="128" t="n">
        <x:v>1</x:v>
      </x:c>
      <x:c r="F5837" s="127" t="str">
        <x:v>Joueur</x:v>
      </x:c>
      <x:c r="G5837" s="127" t="str">
        <x:v>Je travaille l’esquive demandée.</x:v>
      </x:c>
      <x:c r="H5837" s="127" t="str">
        <x:v>Regarder la personne ou l’appui concerné ; intention, pas résultat.</x:v>
      </x:c>
      <x:c r="I5837" s="127" t="str">
        <x:v>Accès V5 et interlocuteur disponible ; possibilité réelle de l’approche choisie.</x:v>
      </x:c>
      <x:c r="J5837" s="127" t="str">
        <x:v>THE PIT</x:v>
      </x:c>
      <x:c r="K5837" s="130" t="n">
        <x:v>4</x:v>
      </x:c>
    </x:row>
    <x:row r="5838" ht="44" customHeight="1">
      <x:c r="A5838" s="121" t="str">
        <x:v>D6-C-PIT-11-REPONSE-A-01</x:v>
      </x:c>
      <x:c r="B5838" s="122" t="str">
        <x:v>D6-C-PIT-11</x:v>
      </x:c>
      <x:c r="C5838" s="122" t="str">
        <x:v>REPONSE</x:v>
      </x:c>
      <x:c r="D5838" s="122" t="str">
        <x:v>A</x:v>
      </x:c>
      <x:c r="E5838" s="123" t="n">
        <x:v>1</x:v>
      </x:c>
      <x:c r="F5838" s="122" t="str">
        <x:v>Maître des défis</x:v>
      </x:c>
      <x:c r="G5838" s="122" t="str">
        <x:v>Lis son attaque jusqu’au mouvement qui l’engage.</x:v>
      </x:c>
      <x:c r="H5838" s="122" t="str">
        <x:v>Réponse au choix retenu ; les autres réponses ne sont pas jouées.</x:v>
      </x:c>
      <x:c r="I5838" s="122" t="str">
        <x:v>Accès V5 et interlocuteur disponible ; possibilité réelle de l’approche choisie.</x:v>
      </x:c>
      <x:c r="J5838" s="122" t="str">
        <x:v>THE PIT</x:v>
      </x:c>
      <x:c r="K5838" s="125" t="n">
        <x:v>7</x:v>
      </x:c>
    </x:row>
    <x:row r="5839" ht="59" customHeight="1">
      <x:c r="A5839" s="126" t="str">
        <x:v>D6-C-PIT-11-CHOIX-B-01</x:v>
      </x:c>
      <x:c r="B5839" s="127" t="str">
        <x:v>D6-C-PIT-11</x:v>
      </x:c>
      <x:c r="C5839" s="127" t="str">
        <x:v>CHOIX</x:v>
      </x:c>
      <x:c r="D5839" s="127" t="str">
        <x:v>B</x:v>
      </x:c>
      <x:c r="E5839" s="128" t="n">
        <x:v>1</x:v>
      </x:c>
      <x:c r="F5839" s="127" t="str">
        <x:v>Joueur</x:v>
      </x:c>
      <x:c r="G5839" s="127" t="str">
        <x:v>Je protège la zone sans projection.</x:v>
      </x:c>
      <x:c r="H5839" s="127" t="str">
        <x:v>Regarder la personne ou l’appui concerné ; intention, pas résultat.</x:v>
      </x:c>
      <x:c r="I5839" s="127" t="str">
        <x:v>Lire les conditions V5 ; aucun objet ou PNJ supposé présent. Refuser ou différer suspend l’objectif au lieu de le déclarer réussi.</x:v>
      </x:c>
      <x:c r="J5839" s="127" t="str">
        <x:v>THE PIT</x:v>
      </x:c>
      <x:c r="K5839" s="130" t="n">
        <x:v>6</x:v>
      </x:c>
    </x:row>
    <x:row r="5840" ht="59" customHeight="1">
      <x:c r="A5840" s="121" t="str">
        <x:v>D6-C-PIT-11-REPONSE-B-01</x:v>
      </x:c>
      <x:c r="B5840" s="122" t="str">
        <x:v>D6-C-PIT-11</x:v>
      </x:c>
      <x:c r="C5840" s="122" t="str">
        <x:v>REPONSE</x:v>
      </x:c>
      <x:c r="D5840" s="122" t="str">
        <x:v>B</x:v>
      </x:c>
      <x:c r="E5840" s="123" t="n">
        <x:v>1</x:v>
      </x:c>
      <x:c r="F5840" s="122" t="str">
        <x:v>Maître des défis</x:v>
      </x:c>
      <x:c r="G5840" s="122" t="str">
        <x:v>Garde tes appuis dans la limite et choisis une autre interruption.</x:v>
      </x:c>
      <x:c r="H5840" s="122" t="str">
        <x:v>Réponse au choix retenu ; les autres réponses ne sont pas jouées.</x:v>
      </x:c>
      <x:c r="I5840" s="122" t="str">
        <x:v>Lire les conditions V5 ; aucun objet ou PNJ supposé présent. Refuser ou différer suspend l’objectif au lieu de le déclarer réussi.</x:v>
      </x:c>
      <x:c r="J5840" s="122" t="str">
        <x:v>THE PIT</x:v>
      </x:c>
      <x:c r="K5840" s="125" t="n">
        <x:v>11</x:v>
      </x:c>
    </x:row>
    <x:row r="5841" ht="74" customHeight="1">
      <x:c r="A5841" s="126" t="str">
        <x:v>D6-C-PIT-12-OUV---01</x:v>
      </x:c>
      <x:c r="B5841" s="127" t="str">
        <x:v>D6-C-PIT-12</x:v>
      </x:c>
      <x:c r="C5841" s="127" t="str">
        <x:v>OUV</x:v>
      </x:c>
      <x:c r="D5841" s="127" t="str">
        <x:v>-</x:v>
      </x:c>
      <x:c r="E5841" s="128" t="n">
        <x:v>1</x:v>
      </x:c>
      <x:c r="F5841" s="127" t="str">
        <x:v>Combattante du parcours</x:v>
      </x:c>
      <x:c r="G5841" s="127" t="str">
        <x:v>Je viens pour éprouver ma portée contre trois styles. Le deuxième m’a déjà battue ailleurs.</x:v>
      </x:c>
      <x:c r="H5841" s="127" t="str">
        <x:v>Le locuteur désigne l’appui ou l’objet présent ; laisse le déplacement se jouer.</x:v>
      </x:c>
      <x:c r="I5841" s="127" t="str">
        <x:v>Parcours de versus sélectionné. ; locuteur réellement présent ou retour effectué auprès de lui. Les scènes de résultat exigent le résultat observé correspondant.</x:v>
      </x:c>
      <x:c r="J5841" s="127" t="str">
        <x:v>THE PIT</x:v>
      </x:c>
      <x:c r="K5841" s="130" t="n">
        <x:v>15</x:v>
      </x:c>
    </x:row>
    <x:row r="5842" ht="74" customHeight="1">
      <x:c r="A5842" s="121" t="str">
        <x:v>D6-C-PIT-12-SUCCES---01</x:v>
      </x:c>
      <x:c r="B5842" s="122" t="str">
        <x:v>D6-C-PIT-12</x:v>
      </x:c>
      <x:c r="C5842" s="122" t="str">
        <x:v>SUCCES</x:v>
      </x:c>
      <x:c r="D5842" s="122" t="str">
        <x:v>-</x:v>
      </x:c>
      <x:c r="E5842" s="123" t="n">
        <x:v>1</x:v>
      </x:c>
      <x:c r="F5842" s="122" t="str">
        <x:v>Combattante du parcours</x:v>
      </x:c>
      <x:c r="G5842" s="122" t="str">
        <x:v>Cette rencontre avance notre parcours. La suivante aura son propre terrain.</x:v>
      </x:c>
      <x:c r="H5842" s="122" t="str">
        <x:v>Le locuteur désigne l’appui ou l’objet présent ; laisse le déplacement se jouer.</x:v>
      </x:c>
      <x:c r="I5842" s="122" t="str">
        <x:v>Résultat correspondant effectivement constaté ; remplace ou supprime la ligne si choix de refus/différé/observation. Ne jamais jouer une victoire non acquise.</x:v>
      </x:c>
      <x:c r="J5842" s="122" t="str">
        <x:v>THE PIT</x:v>
      </x:c>
      <x:c r="K5842" s="125" t="n">
        <x:v>11</x:v>
      </x:c>
    </x:row>
    <x:row r="5843" ht="44" customHeight="1">
      <x:c r="A5843" s="126" t="str">
        <x:v>D6-C-PIT-12-ECHEC---01</x:v>
      </x:c>
      <x:c r="B5843" s="127" t="str">
        <x:v>D6-C-PIT-12</x:v>
      </x:c>
      <x:c r="C5843" s="127" t="str">
        <x:v>ECHEC</x:v>
      </x:c>
      <x:c r="D5843" s="127" t="str">
        <x:v>-</x:v>
      </x:c>
      <x:c r="E5843" s="128" t="n">
        <x:v>1</x:v>
      </x:c>
      <x:c r="F5843" s="127" t="str">
        <x:v>Combattante du parcours</x:v>
      </x:c>
      <x:c r="G5843" s="127" t="str">
        <x:v>Ce style t’a arrêté ici. Le parcours garde ce résultat.</x:v>
      </x:c>
      <x:c r="H5843" s="127" t="str">
        <x:v>Retrait de l’appui dangereux ou suspension du geste ; aucun reset de l’état.</x:v>
      </x:c>
      <x:c r="I5843" s="127" t="str">
        <x:v>Échec ou blocage correspondant effectivement observé ; les dégâts, objets et positions persistent.</x:v>
      </x:c>
      <x:c r="J5843" s="127" t="str">
        <x:v>THE PIT</x:v>
      </x:c>
      <x:c r="K5843" s="130" t="n">
        <x:v>10</x:v>
      </x:c>
    </x:row>
    <x:row r="5844" ht="44" customHeight="1">
      <x:c r="A5844" s="121" t="str">
        <x:v>D6-C-PIT-12-REPRISE---01</x:v>
      </x:c>
      <x:c r="B5844" s="122" t="str">
        <x:v>D6-C-PIT-12</x:v>
      </x:c>
      <x:c r="C5844" s="122" t="str">
        <x:v>REPRISE</x:v>
      </x:c>
      <x:c r="D5844" s="122" t="str">
        <x:v>-</x:v>
      </x:c>
      <x:c r="E5844" s="123" t="n">
        <x:v>1</x:v>
      </x:c>
      <x:c r="F5844" s="122" t="str">
        <x:v>Combattante du parcours</x:v>
      </x:c>
      <x:c r="G5844" s="122" t="str">
        <x:v>La préparation est conservée. Reprends la rencontre encore disponible.</x:v>
      </x:c>
      <x:c r="H5844" s="122" t="str">
        <x:v>Regard sur le dernier repère conservé ; attendre la main du joueur.</x:v>
      </x:c>
      <x:c r="I5844" s="122" t="str">
        <x:v>Réinteraction volontaire après interruption ; état de l’action conservé.</x:v>
      </x:c>
      <x:c r="J5844" s="122" t="str">
        <x:v>THE PIT</x:v>
      </x:c>
      <x:c r="K5844" s="125" t="n">
        <x:v>9</x:v>
      </x:c>
    </x:row>
    <x:row r="5845" ht="44" customHeight="1">
      <x:c r="A5845" s="126" t="str">
        <x:v>D6-C-PIT-12-CHOIX-A-01</x:v>
      </x:c>
      <x:c r="B5845" s="127" t="str">
        <x:v>D6-C-PIT-12</x:v>
      </x:c>
      <x:c r="C5845" s="127" t="str">
        <x:v>CHOIX</x:v>
      </x:c>
      <x:c r="D5845" s="127" t="str">
        <x:v>A</x:v>
      </x:c>
      <x:c r="E5845" s="128" t="n">
        <x:v>1</x:v>
      </x:c>
      <x:c r="F5845" s="127" t="str">
        <x:v>Joueur</x:v>
      </x:c>
      <x:c r="G5845" s="127" t="str">
        <x:v>Je commence par le premier adversaire.</x:v>
      </x:c>
      <x:c r="H5845" s="127" t="str">
        <x:v>Regarder la personne ou l’appui concerné ; intention, pas résultat.</x:v>
      </x:c>
      <x:c r="I5845" s="127" t="str">
        <x:v>Accès V5 et interlocuteur disponible ; possibilité réelle de l’approche choisie.</x:v>
      </x:c>
      <x:c r="J5845" s="127" t="str">
        <x:v>THE PIT</x:v>
      </x:c>
      <x:c r="K5845" s="130" t="n">
        <x:v>6</x:v>
      </x:c>
    </x:row>
    <x:row r="5846" ht="44" customHeight="1">
      <x:c r="A5846" s="121" t="str">
        <x:v>D6-C-PIT-12-REPONSE-A-01</x:v>
      </x:c>
      <x:c r="B5846" s="122" t="str">
        <x:v>D6-C-PIT-12</x:v>
      </x:c>
      <x:c r="C5846" s="122" t="str">
        <x:v>REPONSE</x:v>
      </x:c>
      <x:c r="D5846" s="122" t="str">
        <x:v>A</x:v>
      </x:c>
      <x:c r="E5846" s="123" t="n">
        <x:v>1</x:v>
      </x:c>
      <x:c r="F5846" s="122" t="str">
        <x:v>Combattante du parcours</x:v>
      </x:c>
      <x:c r="G5846" s="122" t="str">
        <x:v>Observe son rythme ; il presse avant de changer de niveau.</x:v>
      </x:c>
      <x:c r="H5846" s="122" t="str">
        <x:v>Réponse au choix retenu ; les autres réponses ne sont pas jouées.</x:v>
      </x:c>
      <x:c r="I5846" s="122" t="str">
        <x:v>Accès V5 et interlocuteur disponible ; possibilité réelle de l’approche choisie.</x:v>
      </x:c>
      <x:c r="J5846" s="122" t="str">
        <x:v>THE PIT</x:v>
      </x:c>
      <x:c r="K5846" s="125" t="n">
        <x:v>11</x:v>
      </x:c>
    </x:row>
    <x:row r="5847" ht="59" customHeight="1">
      <x:c r="A5847" s="126" t="str">
        <x:v>D6-C-PIT-12-CHOIX-B-01</x:v>
      </x:c>
      <x:c r="B5847" s="127" t="str">
        <x:v>D6-C-PIT-12</x:v>
      </x:c>
      <x:c r="C5847" s="127" t="str">
        <x:v>CHOIX</x:v>
      </x:c>
      <x:c r="D5847" s="127" t="str">
        <x:v>B</x:v>
      </x:c>
      <x:c r="E5847" s="128" t="n">
        <x:v>1</x:v>
      </x:c>
      <x:c r="F5847" s="127" t="str">
        <x:v>Joueur</x:v>
      </x:c>
      <x:c r="G5847" s="127" t="str">
        <x:v>Je retourne au râtelier avant la rencontre.</x:v>
      </x:c>
      <x:c r="H5847" s="127" t="str">
        <x:v>Regarder la personne ou l’appui concerné ; intention, pas résultat.</x:v>
      </x:c>
      <x:c r="I5847" s="127" t="str">
        <x:v>Lire les conditions V5 ; aucun objet ou PNJ supposé présent. Refuser ou différer suspend l’objectif au lieu de le déclarer réussi.</x:v>
      </x:c>
      <x:c r="J5847" s="127" t="str">
        <x:v>THE PIT</x:v>
      </x:c>
      <x:c r="K5847" s="130" t="n">
        <x:v>7</x:v>
      </x:c>
    </x:row>
    <x:row r="5848" ht="59" customHeight="1">
      <x:c r="A5848" s="121" t="str">
        <x:v>D6-C-PIT-12-REPONSE-B-01</x:v>
      </x:c>
      <x:c r="B5848" s="122" t="str">
        <x:v>D6-C-PIT-12</x:v>
      </x:c>
      <x:c r="C5848" s="122" t="str">
        <x:v>REPONSE</x:v>
      </x:c>
      <x:c r="D5848" s="122" t="str">
        <x:v>B</x:v>
      </x:c>
      <x:c r="E5848" s="123" t="n">
        <x:v>1</x:v>
      </x:c>
      <x:c r="F5848" s="122" t="str">
        <x:v>Combattante du parcours</x:v>
      </x:c>
      <x:c r="G5848" s="122" t="str">
        <x:v>Éprouve le geste que tu hésites encore à tenter.</x:v>
      </x:c>
      <x:c r="H5848" s="122" t="str">
        <x:v>Réponse au choix retenu ; les autres réponses ne sont pas jouées.</x:v>
      </x:c>
      <x:c r="I5848" s="122" t="str">
        <x:v>Lire les conditions V5 ; aucun objet ou PNJ supposé présent. Refuser ou différer suspend l’objectif au lieu de le déclarer réussi.</x:v>
      </x:c>
      <x:c r="J5848" s="122" t="str">
        <x:v>THE PIT</x:v>
      </x:c>
      <x:c r="K5848" s="125" t="n">
        <x:v>9</x:v>
      </x:c>
    </x:row>
    <x:row r="5849" ht="59" customHeight="1">
      <x:c r="A5849" s="126" t="str">
        <x:v>D6-C-PIT-13-OUV---01</x:v>
      </x:c>
      <x:c r="B5849" s="127" t="str">
        <x:v>D6-C-PIT-13</x:v>
      </x:c>
      <x:c r="C5849" s="127" t="str">
        <x:v>OUV</x:v>
      </x:c>
      <x:c r="D5849" s="127" t="str">
        <x:v>-</x:v>
      </x:c>
      <x:c r="E5849" s="128" t="n">
        <x:v>1</x:v>
      </x:c>
      <x:c r="F5849" s="127" t="str">
        <x:v>Adversaire du cercle</x:v>
      </x:c>
      <x:c r="G5849" s="127" t="str">
        <x:v>Je te vois. Garde ton signe jusqu’à ce que je sois en place.</x:v>
      </x:c>
      <x:c r="H5849" s="127" t="str">
        <x:v>Le locuteur désigne l’appui ou l’objet présent ; laisse le déplacement se jouer.</x:v>
      </x:c>
      <x:c r="I5849" s="127" t="str">
        <x:v>Début de match. ; locuteur réellement présent ou retour effectué auprès de lui. Les scènes de résultat exigent le résultat observé correspondant.</x:v>
      </x:c>
      <x:c r="J5849" s="127" t="str">
        <x:v>THE PIT</x:v>
      </x:c>
      <x:c r="K5849" s="130" t="n">
        <x:v>13</x:v>
      </x:c>
    </x:row>
    <x:row r="5850" ht="74" customHeight="1">
      <x:c r="A5850" s="121" t="str">
        <x:v>D6-C-PIT-13-SUCCES---01</x:v>
      </x:c>
      <x:c r="B5850" s="122" t="str">
        <x:v>D6-C-PIT-13</x:v>
      </x:c>
      <x:c r="C5850" s="122" t="str">
        <x:v>SUCCES</x:v>
      </x:c>
      <x:c r="D5850" s="122" t="str">
        <x:v>-</x:v>
      </x:c>
      <x:c r="E5850" s="123" t="n">
        <x:v>1</x:v>
      </x:c>
      <x:c r="F5850" s="122" t="str">
        <x:v>Adversaire du cercle</x:v>
      </x:c>
      <x:c r="G5850" s="122" t="str">
        <x:v>Nous avons pris nos places. Le signal peut lancer la manche.</x:v>
      </x:c>
      <x:c r="H5850" s="122" t="str">
        <x:v>Le locuteur désigne l’appui ou l’objet présent ; laisse le déplacement se jouer.</x:v>
      </x:c>
      <x:c r="I5850" s="122" t="str">
        <x:v>Résultat correspondant effectivement constaté ; remplace ou supprime la ligne si choix de refus/différé/observation. Ne jamais jouer une victoire non acquise.</x:v>
      </x:c>
      <x:c r="J5850" s="122" t="str">
        <x:v>THE PIT</x:v>
      </x:c>
      <x:c r="K5850" s="125" t="n">
        <x:v>11</x:v>
      </x:c>
    </x:row>
    <x:row r="5851" ht="44" customHeight="1">
      <x:c r="A5851" s="126" t="str">
        <x:v>D6-C-PIT-13-ECHEC---01</x:v>
      </x:c>
      <x:c r="B5851" s="127" t="str">
        <x:v>D6-C-PIT-13</x:v>
      </x:c>
      <x:c r="C5851" s="127" t="str">
        <x:v>ECHEC</x:v>
      </x:c>
      <x:c r="D5851" s="127" t="str">
        <x:v>-</x:v>
      </x:c>
      <x:c r="E5851" s="128" t="n">
        <x:v>1</x:v>
      </x:c>
      <x:c r="F5851" s="127" t="str">
        <x:v>Adversaire du cercle</x:v>
      </x:c>
      <x:c r="G5851" s="127" t="str">
        <x:v>Le signal n’est pas encore donné. Retiens ton geste.</x:v>
      </x:c>
      <x:c r="H5851" s="127" t="str">
        <x:v>Retrait de l’appui dangereux ou suspension du geste ; aucun reset de l’état.</x:v>
      </x:c>
      <x:c r="I5851" s="127" t="str">
        <x:v>Échec ou blocage correspondant effectivement observé ; les dégâts, objets et positions persistent.</x:v>
      </x:c>
      <x:c r="J5851" s="127" t="str">
        <x:v>THE PIT</x:v>
      </x:c>
      <x:c r="K5851" s="130" t="n">
        <x:v>9</x:v>
      </x:c>
    </x:row>
    <x:row r="5852" ht="44" customHeight="1">
      <x:c r="A5852" s="121" t="str">
        <x:v>D6-C-PIT-13-REPRISE---01</x:v>
      </x:c>
      <x:c r="B5852" s="122" t="str">
        <x:v>D6-C-PIT-13</x:v>
      </x:c>
      <x:c r="C5852" s="122" t="str">
        <x:v>REPRISE</x:v>
      </x:c>
      <x:c r="D5852" s="122" t="str">
        <x:v>-</x:v>
      </x:c>
      <x:c r="E5852" s="123" t="n">
        <x:v>1</x:v>
      </x:c>
      <x:c r="F5852" s="122" t="str">
        <x:v>Adversaire du cercle</x:v>
      </x:c>
      <x:c r="G5852" s="122" t="str">
        <x:v>Les places sont reprises. Nous attendons le même signal.</x:v>
      </x:c>
      <x:c r="H5852" s="122" t="str">
        <x:v>Regard sur le dernier repère conservé ; attendre la main du joueur.</x:v>
      </x:c>
      <x:c r="I5852" s="122" t="str">
        <x:v>Réinteraction volontaire après interruption ; état de l’action conservé.</x:v>
      </x:c>
      <x:c r="J5852" s="122" t="str">
        <x:v>THE PIT</x:v>
      </x:c>
      <x:c r="K5852" s="125" t="n">
        <x:v>9</x:v>
      </x:c>
    </x:row>
    <x:row r="5853" ht="44" customHeight="1">
      <x:c r="A5853" s="126" t="str">
        <x:v>D6-C-PIT-13-CHOIX-A-01</x:v>
      </x:c>
      <x:c r="B5853" s="127" t="str">
        <x:v>D6-C-PIT-13</x:v>
      </x:c>
      <x:c r="C5853" s="127" t="str">
        <x:v>CHOIX</x:v>
      </x:c>
      <x:c r="D5853" s="127" t="str">
        <x:v>A</x:v>
      </x:c>
      <x:c r="E5853" s="128" t="n">
        <x:v>1</x:v>
      </x:c>
      <x:c r="F5853" s="127" t="str">
        <x:v>Joueur</x:v>
      </x:c>
      <x:c r="G5853" s="127" t="str">
        <x:v>Je salue sobrement.</x:v>
      </x:c>
      <x:c r="H5853" s="127" t="str">
        <x:v>Regarder la personne ou l’appui concerné ; intention, pas résultat.</x:v>
      </x:c>
      <x:c r="I5853" s="127" t="str">
        <x:v>Accès V5 et interlocuteur disponible ; possibilité réelle de l’approche choisie.</x:v>
      </x:c>
      <x:c r="J5853" s="127" t="str">
        <x:v>THE PIT</x:v>
      </x:c>
      <x:c r="K5853" s="130" t="n">
        <x:v>3</x:v>
      </x:c>
    </x:row>
    <x:row r="5854" ht="44" customHeight="1">
      <x:c r="A5854" s="121" t="str">
        <x:v>D6-C-PIT-13-REPONSE-A-01</x:v>
      </x:c>
      <x:c r="B5854" s="122" t="str">
        <x:v>D6-C-PIT-13</x:v>
      </x:c>
      <x:c r="C5854" s="122" t="str">
        <x:v>REPONSE</x:v>
      </x:c>
      <x:c r="D5854" s="122" t="str">
        <x:v>A</x:v>
      </x:c>
      <x:c r="E5854" s="123" t="n">
        <x:v>1</x:v>
      </x:c>
      <x:c r="F5854" s="122" t="str">
        <x:v>Adversaire du cercle</x:v>
      </x:c>
      <x:c r="G5854" s="122" t="str">
        <x:v>Le signe est reçu. Je prends ma distance.</x:v>
      </x:c>
      <x:c r="H5854" s="122" t="str">
        <x:v>Réponse au choix retenu ; les autres réponses ne sont pas jouées.</x:v>
      </x:c>
      <x:c r="I5854" s="122" t="str">
        <x:v>Accès V5 et interlocuteur disponible ; possibilité réelle de l’approche choisie.</x:v>
      </x:c>
      <x:c r="J5854" s="122" t="str">
        <x:v>THE PIT</x:v>
      </x:c>
      <x:c r="K5854" s="125" t="n">
        <x:v>8</x:v>
      </x:c>
    </x:row>
    <x:row r="5855" ht="59" customHeight="1">
      <x:c r="A5855" s="126" t="str">
        <x:v>D6-C-PIT-13-CHOIX-B-01</x:v>
      </x:c>
      <x:c r="B5855" s="127" t="str">
        <x:v>D6-C-PIT-13</x:v>
      </x:c>
      <x:c r="C5855" s="127" t="str">
        <x:v>CHOIX</x:v>
      </x:c>
      <x:c r="D5855" s="127" t="str">
        <x:v>B</x:v>
      </x:c>
      <x:c r="E5855" s="128" t="n">
        <x:v>1</x:v>
      </x:c>
      <x:c r="F5855" s="127" t="str">
        <x:v>Joueur</x:v>
      </x:c>
      <x:c r="G5855" s="127" t="str">
        <x:v>Je provoque par une posture de défi.</x:v>
      </x:c>
      <x:c r="H5855" s="127" t="str">
        <x:v>Regarder la personne ou l’appui concerné ; intention, pas résultat.</x:v>
      </x:c>
      <x:c r="I5855" s="127" t="str">
        <x:v>Lire les conditions V5 ; aucun objet ou PNJ supposé présent. Refuser ou différer suspend l’objectif au lieu de le déclarer réussi.</x:v>
      </x:c>
      <x:c r="J5855" s="127" t="str">
        <x:v>THE PIT</x:v>
      </x:c>
      <x:c r="K5855" s="130" t="n">
        <x:v>7</x:v>
      </x:c>
    </x:row>
    <x:row r="5856" ht="59" customHeight="1">
      <x:c r="A5856" s="121" t="str">
        <x:v>D6-C-PIT-13-REPONSE-B-01</x:v>
      </x:c>
      <x:c r="B5856" s="122" t="str">
        <x:v>D6-C-PIT-13</x:v>
      </x:c>
      <x:c r="C5856" s="122" t="str">
        <x:v>REPONSE</x:v>
      </x:c>
      <x:c r="D5856" s="122" t="str">
        <x:v>B</x:v>
      </x:c>
      <x:c r="E5856" s="123" t="n">
        <x:v>1</x:v>
      </x:c>
      <x:c r="F5856" s="122" t="str">
        <x:v>Adversaire du cercle</x:v>
      </x:c>
      <x:c r="G5856" s="122" t="str">
        <x:v>Garde cette assurance lorsque la manche commencera.</x:v>
      </x:c>
      <x:c r="H5856" s="122" t="str">
        <x:v>Réponse au choix retenu ; les autres réponses ne sont pas jouées.</x:v>
      </x:c>
      <x:c r="I5856" s="122" t="str">
        <x:v>Lire les conditions V5 ; aucun objet ou PNJ supposé présent. Refuser ou différer suspend l’objectif au lieu de le déclarer réussi.</x:v>
      </x:c>
      <x:c r="J5856" s="122" t="str">
        <x:v>THE PIT</x:v>
      </x:c>
      <x:c r="K5856" s="125" t="n">
        <x:v>7</x:v>
      </x:c>
    </x:row>
    <x:row r="5857" ht="59" customHeight="1">
      <x:c r="A5857" s="126" t="str">
        <x:v>D6-C-PIT-14-OUV---01</x:v>
      </x:c>
      <x:c r="B5857" s="127" t="str">
        <x:v>D6-C-PIT-14</x:v>
      </x:c>
      <x:c r="C5857" s="127" t="str">
        <x:v>OUV</x:v>
      </x:c>
      <x:c r="D5857" s="127" t="str">
        <x:v>-</x:v>
      </x:c>
      <x:c r="E5857" s="128" t="n">
        <x:v>1</x:v>
      </x:c>
      <x:c r="F5857" s="127" t="str">
        <x:v>Gardienne de manche</x:v>
      </x:c>
      <x:c r="G5857" s="127" t="str">
        <x:v>Le résultat est constaté. Laissez maintenant l’autre reprendre son souffle.</x:v>
      </x:c>
      <x:c r="H5857" s="127" t="str">
        <x:v>Le locuteur désigne l’appui ou l’objet présent ; laisse le déplacement se jouer.</x:v>
      </x:c>
      <x:c r="I5857" s="127" t="str">
        <x:v>Manche terminée. ; locuteur réellement présent ou retour effectué auprès de lui. Les scènes de résultat exigent le résultat observé correspondant.</x:v>
      </x:c>
      <x:c r="J5857" s="127" t="str">
        <x:v>THE PIT</x:v>
      </x:c>
      <x:c r="K5857" s="130" t="n">
        <x:v>10</x:v>
      </x:c>
    </x:row>
    <x:row r="5858" ht="74" customHeight="1">
      <x:c r="A5858" s="121" t="str">
        <x:v>D6-C-PIT-14-SUCCES---01</x:v>
      </x:c>
      <x:c r="B5858" s="122" t="str">
        <x:v>D6-C-PIT-14</x:v>
      </x:c>
      <x:c r="C5858" s="122" t="str">
        <x:v>SUCCES</x:v>
      </x:c>
      <x:c r="D5858" s="122" t="str">
        <x:v>-</x:v>
      </x:c>
      <x:c r="E5858" s="123" t="n">
        <x:v>1</x:v>
      </x:c>
      <x:c r="F5858" s="122" t="str">
        <x:v>Gardienne de manche</x:v>
      </x:c>
      <x:c r="G5858" s="122" t="str">
        <x:v>Les deux sorties sont achevées. Le cercle peut accueillir la suite.</x:v>
      </x:c>
      <x:c r="H5858" s="122" t="str">
        <x:v>Le locuteur désigne l’appui ou l’objet présent ; laisse le déplacement se jouer.</x:v>
      </x:c>
      <x:c r="I5858" s="122" t="str">
        <x:v>Résultat correspondant effectivement constaté ; remplace ou supprime la ligne si choix de refus/différé/observation. Ne jamais jouer une victoire non acquise.</x:v>
      </x:c>
      <x:c r="J5858" s="122" t="str">
        <x:v>THE PIT</x:v>
      </x:c>
      <x:c r="K5858" s="125" t="n">
        <x:v>11</x:v>
      </x:c>
    </x:row>
    <x:row r="5859" ht="44" customHeight="1">
      <x:c r="A5859" s="126" t="str">
        <x:v>D6-C-PIT-14-ECHEC---01</x:v>
      </x:c>
      <x:c r="B5859" s="127" t="str">
        <x:v>D6-C-PIT-14</x:v>
      </x:c>
      <x:c r="C5859" s="127" t="str">
        <x:v>ECHEC</x:v>
      </x:c>
      <x:c r="D5859" s="127" t="str">
        <x:v>-</x:v>
      </x:c>
      <x:c r="E5859" s="128" t="n">
        <x:v>1</x:v>
      </x:c>
      <x:c r="F5859" s="127" t="str">
        <x:v>Gardienne de manche</x:v>
      </x:c>
      <x:c r="G5859" s="127" t="str">
        <x:v>L’un des combattants n’a pas encore quitté l’aire. Attendez.</x:v>
      </x:c>
      <x:c r="H5859" s="127" t="str">
        <x:v>Retrait de l’appui dangereux ou suspension du geste ; aucun reset de l’état.</x:v>
      </x:c>
      <x:c r="I5859" s="127" t="str">
        <x:v>Échec ou blocage correspondant effectivement observé ; les dégâts, objets et positions persistent.</x:v>
      </x:c>
      <x:c r="J5859" s="127" t="str">
        <x:v>THE PIT</x:v>
      </x:c>
      <x:c r="K5859" s="130" t="n">
        <x:v>9</x:v>
      </x:c>
    </x:row>
    <x:row r="5860" ht="44" customHeight="1">
      <x:c r="A5860" s="121" t="str">
        <x:v>D6-C-PIT-14-REPRISE---01</x:v>
      </x:c>
      <x:c r="B5860" s="122" t="str">
        <x:v>D6-C-PIT-14</x:v>
      </x:c>
      <x:c r="C5860" s="122" t="str">
        <x:v>REPRISE</x:v>
      </x:c>
      <x:c r="D5860" s="122" t="str">
        <x:v>-</x:v>
      </x:c>
      <x:c r="E5860" s="123" t="n">
        <x:v>1</x:v>
      </x:c>
      <x:c r="F5860" s="122" t="str">
        <x:v>Gardienne de manche</x:v>
      </x:c>
      <x:c r="G5860" s="122" t="str">
        <x:v>Le premier est sorti. Il reste à libérer l’autre passage.</x:v>
      </x:c>
      <x:c r="H5860" s="122" t="str">
        <x:v>Regard sur le dernier repère conservé ; attendre la main du joueur.</x:v>
      </x:c>
      <x:c r="I5860" s="122" t="str">
        <x:v>Réinteraction volontaire après interruption ; état de l’action conservé.</x:v>
      </x:c>
      <x:c r="J5860" s="122" t="str">
        <x:v>THE PIT</x:v>
      </x:c>
      <x:c r="K5860" s="125" t="n">
        <x:v>10</x:v>
      </x:c>
    </x:row>
    <x:row r="5861" ht="44" customHeight="1">
      <x:c r="A5861" s="126" t="str">
        <x:v>D6-C-PIT-14-CHOIX-A-01</x:v>
      </x:c>
      <x:c r="B5861" s="127" t="str">
        <x:v>D6-C-PIT-14</x:v>
      </x:c>
      <x:c r="C5861" s="127" t="str">
        <x:v>CHOIX</x:v>
      </x:c>
      <x:c r="D5861" s="127" t="str">
        <x:v>A</x:v>
      </x:c>
      <x:c r="E5861" s="128" t="n">
        <x:v>1</x:v>
      </x:c>
      <x:c r="F5861" s="127" t="str">
        <x:v>Joueur</x:v>
      </x:c>
      <x:c r="G5861" s="127" t="str">
        <x:v>Je salue après le résultat.</x:v>
      </x:c>
      <x:c r="H5861" s="127" t="str">
        <x:v>Regarder la personne ou l’appui concerné ; intention, pas résultat.</x:v>
      </x:c>
      <x:c r="I5861" s="127" t="str">
        <x:v>Accès V5 et interlocuteur disponible ; possibilité réelle de l’approche choisie.</x:v>
      </x:c>
      <x:c r="J5861" s="127" t="str">
        <x:v>THE PIT</x:v>
      </x:c>
      <x:c r="K5861" s="130" t="n">
        <x:v>5</x:v>
      </x:c>
    </x:row>
    <x:row r="5862" ht="44" customHeight="1">
      <x:c r="A5862" s="121" t="str">
        <x:v>D6-C-PIT-14-REPONSE-A-01</x:v>
      </x:c>
      <x:c r="B5862" s="122" t="str">
        <x:v>D6-C-PIT-14</x:v>
      </x:c>
      <x:c r="C5862" s="122" t="str">
        <x:v>REPONSE</x:v>
      </x:c>
      <x:c r="D5862" s="122" t="str">
        <x:v>A</x:v>
      </x:c>
      <x:c r="E5862" s="123" t="n">
        <x:v>1</x:v>
      </x:c>
      <x:c r="F5862" s="122" t="str">
        <x:v>Gardienne de manche</x:v>
      </x:c>
      <x:c r="G5862" s="122" t="str">
        <x:v>Le salut est vu. Quittez le cercle par vos entrées.</x:v>
      </x:c>
      <x:c r="H5862" s="122" t="str">
        <x:v>Réponse au choix retenu ; les autres réponses ne sont pas jouées.</x:v>
      </x:c>
      <x:c r="I5862" s="122" t="str">
        <x:v>Accès V5 et interlocuteur disponible ; possibilité réelle de l’approche choisie.</x:v>
      </x:c>
      <x:c r="J5862" s="122" t="str">
        <x:v>THE PIT</x:v>
      </x:c>
      <x:c r="K5862" s="125" t="n">
        <x:v>10</x:v>
      </x:c>
    </x:row>
    <x:row r="5863" ht="59" customHeight="1">
      <x:c r="A5863" s="126" t="str">
        <x:v>D6-C-PIT-14-CHOIX-B-01</x:v>
      </x:c>
      <x:c r="B5863" s="127" t="str">
        <x:v>D6-C-PIT-14</x:v>
      </x:c>
      <x:c r="C5863" s="127" t="str">
        <x:v>CHOIX</x:v>
      </x:c>
      <x:c r="D5863" s="127" t="str">
        <x:v>B</x:v>
      </x:c>
      <x:c r="E5863" s="128" t="n">
        <x:v>1</x:v>
      </x:c>
      <x:c r="F5863" s="127" t="str">
        <x:v>Joueur</x:v>
      </x:c>
      <x:c r="G5863" s="127" t="str">
        <x:v>Je quitte la manche sans parole.</x:v>
      </x:c>
      <x:c r="H5863" s="127" t="str">
        <x:v>Regarder la personne ou l’appui concerné ; intention, pas résultat.</x:v>
      </x:c>
      <x:c r="I5863" s="127" t="str">
        <x:v>Lire les conditions V5 ; aucun objet ou PNJ supposé présent. Refuser ou différer suspend l’objectif au lieu de le déclarer réussi.</x:v>
      </x:c>
      <x:c r="J5863" s="127" t="str">
        <x:v>THE PIT</x:v>
      </x:c>
      <x:c r="K5863" s="130" t="n">
        <x:v>6</x:v>
      </x:c>
    </x:row>
    <x:row r="5864" ht="59" customHeight="1">
      <x:c r="A5864" s="121" t="str">
        <x:v>D6-C-PIT-14-REPONSE-B-01</x:v>
      </x:c>
      <x:c r="B5864" s="122" t="str">
        <x:v>D6-C-PIT-14</x:v>
      </x:c>
      <x:c r="C5864" s="122" t="str">
        <x:v>REPONSE</x:v>
      </x:c>
      <x:c r="D5864" s="122" t="str">
        <x:v>B</x:v>
      </x:c>
      <x:c r="E5864" s="123" t="n">
        <x:v>1</x:v>
      </x:c>
      <x:c r="F5864" s="122" t="str">
        <x:v>Gardienne de manche</x:v>
      </x:c>
      <x:c r="G5864" s="122" t="str">
        <x:v>La sortie est libre. Le résultat demeure.</x:v>
      </x:c>
      <x:c r="H5864" s="122" t="str">
        <x:v>Réponse au choix retenu ; les autres réponses ne sont pas jouées.</x:v>
      </x:c>
      <x:c r="I5864" s="122" t="str">
        <x:v>Lire les conditions V5 ; aucun objet ou PNJ supposé présent. Refuser ou différer suspend l’objectif au lieu de le déclarer réussi.</x:v>
      </x:c>
      <x:c r="J5864" s="122" t="str">
        <x:v>THE PIT</x:v>
      </x:c>
      <x:c r="K5864" s="125" t="n">
        <x:v>7</x:v>
      </x:c>
    </x:row>
    <x:row r="5865" ht="74" customHeight="1">
      <x:c r="A5865" s="126" t="str">
        <x:v>D6-C-PIT-15-OUV---01</x:v>
      </x:c>
      <x:c r="B5865" s="127" t="str">
        <x:v>D6-C-PIT-15</x:v>
      </x:c>
      <x:c r="C5865" s="127" t="str">
        <x:v>OUV</x:v>
      </x:c>
      <x:c r="D5865" s="127" t="str">
        <x:v>-</x:v>
      </x:c>
      <x:c r="E5865" s="128" t="n">
        <x:v>1</x:v>
      </x:c>
      <x:c r="F5865" s="127" t="str">
        <x:v>Gardienne de manche</x:v>
      </x:c>
      <x:c r="G5865" s="127" t="str">
        <x:v>Cette rencontre possède ses propres gestes de clôture. Vérifie-les avant le combat.</x:v>
      </x:c>
      <x:c r="H5865" s="127" t="str">
        <x:v>Le locuteur désigne l’appui ou l’objet présent ; laisse le déplacement se jouer.</x:v>
      </x:c>
      <x:c r="I5865" s="127" t="str">
        <x:v>Règles du match autorisant une finition. ; locuteur réellement présent ou retour effectué auprès de lui. Les scènes de résultat exigent le résultat observé correspondant.</x:v>
      </x:c>
      <x:c r="J5865" s="127" t="str">
        <x:v>THE PIT</x:v>
      </x:c>
      <x:c r="K5865" s="130" t="n">
        <x:v>12</x:v>
      </x:c>
    </x:row>
    <x:row r="5866" ht="74" customHeight="1">
      <x:c r="A5866" s="121" t="str">
        <x:v>D6-C-PIT-15-SUCCES---01</x:v>
      </x:c>
      <x:c r="B5866" s="122" t="str">
        <x:v>D6-C-PIT-15</x:v>
      </x:c>
      <x:c r="C5866" s="122" t="str">
        <x:v>SUCCES</x:v>
      </x:c>
      <x:c r="D5866" s="122" t="str">
        <x:v>-</x:v>
      </x:c>
      <x:c r="E5866" s="123" t="n">
        <x:v>1</x:v>
      </x:c>
      <x:c r="F5866" s="122" t="str">
        <x:v>Gardienne de manche</x:v>
      </x:c>
      <x:c r="G5866" s="122" t="str">
        <x:v>La clôture prévue a été jouée. La manche est terminée.</x:v>
      </x:c>
      <x:c r="H5866" s="122" t="str">
        <x:v>Le locuteur désigne l’appui ou l’objet présent ; laisse le déplacement se jouer.</x:v>
      </x:c>
      <x:c r="I5866" s="122" t="str">
        <x:v>Résultat correspondant effectivement constaté ; remplace ou supprime la ligne si choix de refus/différé/observation. Ne jamais jouer une victoire non acquise.</x:v>
      </x:c>
      <x:c r="J5866" s="122" t="str">
        <x:v>THE PIT</x:v>
      </x:c>
      <x:c r="K5866" s="125" t="n">
        <x:v>10</x:v>
      </x:c>
    </x:row>
    <x:row r="5867" ht="44" customHeight="1">
      <x:c r="A5867" s="126" t="str">
        <x:v>D6-C-PIT-15-ECHEC---01</x:v>
      </x:c>
      <x:c r="B5867" s="127" t="str">
        <x:v>D6-C-PIT-15</x:v>
      </x:c>
      <x:c r="C5867" s="127" t="str">
        <x:v>ECHEC</x:v>
      </x:c>
      <x:c r="D5867" s="127" t="str">
        <x:v>-</x:v>
      </x:c>
      <x:c r="E5867" s="128" t="n">
        <x:v>1</x:v>
      </x:c>
      <x:c r="F5867" s="127" t="str">
        <x:v>Gardienne de manche</x:v>
      </x:c>
      <x:c r="G5867" s="127" t="str">
        <x:v>Les conditions de cette clôture ne sont pas réunies.</x:v>
      </x:c>
      <x:c r="H5867" s="127" t="str">
        <x:v>Retrait de l’appui dangereux ou suspension du geste ; aucun reset de l’état.</x:v>
      </x:c>
      <x:c r="I5867" s="127" t="str">
        <x:v>Échec ou blocage correspondant effectivement observé ; les dégâts, objets et positions persistent.</x:v>
      </x:c>
      <x:c r="J5867" s="127" t="str">
        <x:v>THE PIT</x:v>
      </x:c>
      <x:c r="K5867" s="130" t="n">
        <x:v>9</x:v>
      </x:c>
    </x:row>
    <x:row r="5868" ht="44" customHeight="1">
      <x:c r="A5868" s="121" t="str">
        <x:v>D6-C-PIT-15-REPRISE---01</x:v>
      </x:c>
      <x:c r="B5868" s="122" t="str">
        <x:v>D6-C-PIT-15</x:v>
      </x:c>
      <x:c r="C5868" s="122" t="str">
        <x:v>REPRISE</x:v>
      </x:c>
      <x:c r="D5868" s="122" t="str">
        <x:v>-</x:v>
      </x:c>
      <x:c r="E5868" s="123" t="n">
        <x:v>1</x:v>
      </x:c>
      <x:c r="F5868" s="122" t="str">
        <x:v>Gardienne de manche</x:v>
      </x:c>
      <x:c r="G5868" s="122" t="str">
        <x:v>Le résultat est conservé. Reprends seulement la sortie de manche.</x:v>
      </x:c>
      <x:c r="H5868" s="122" t="str">
        <x:v>Regard sur le dernier repère conservé ; attendre la main du joueur.</x:v>
      </x:c>
      <x:c r="I5868" s="122" t="str">
        <x:v>Réinteraction volontaire après interruption ; état de l’action conservé.</x:v>
      </x:c>
      <x:c r="J5868" s="122" t="str">
        <x:v>THE PIT</x:v>
      </x:c>
      <x:c r="K5868" s="125" t="n">
        <x:v>10</x:v>
      </x:c>
    </x:row>
    <x:row r="5869" ht="44" customHeight="1">
      <x:c r="A5869" s="126" t="str">
        <x:v>D6-C-PIT-15-CHOIX-A-01</x:v>
      </x:c>
      <x:c r="B5869" s="127" t="str">
        <x:v>D6-C-PIT-15</x:v>
      </x:c>
      <x:c r="C5869" s="127" t="str">
        <x:v>CHOIX</x:v>
      </x:c>
      <x:c r="D5869" s="127" t="str">
        <x:v>A</x:v>
      </x:c>
      <x:c r="E5869" s="128" t="n">
        <x:v>1</x:v>
      </x:c>
      <x:c r="F5869" s="127" t="str">
        <x:v>Joueur</x:v>
      </x:c>
      <x:c r="G5869" s="127" t="str">
        <x:v>Je choisis la présentation stylisée autorisée.</x:v>
      </x:c>
      <x:c r="H5869" s="127" t="str">
        <x:v>Regarder la personne ou l’appui concerné ; intention, pas résultat.</x:v>
      </x:c>
      <x:c r="I5869" s="127" t="str">
        <x:v>Accès V5 et interlocuteur disponible ; possibilité réelle de l’approche choisie.</x:v>
      </x:c>
      <x:c r="J5869" s="127" t="str">
        <x:v>THE PIT</x:v>
      </x:c>
      <x:c r="K5869" s="130" t="n">
        <x:v>6</x:v>
      </x:c>
    </x:row>
    <x:row r="5870" ht="44" customHeight="1">
      <x:c r="A5870" s="121" t="str">
        <x:v>D6-C-PIT-15-REPONSE-A-01</x:v>
      </x:c>
      <x:c r="B5870" s="122" t="str">
        <x:v>D6-C-PIT-15</x:v>
      </x:c>
      <x:c r="C5870" s="122" t="str">
        <x:v>REPONSE</x:v>
      </x:c>
      <x:c r="D5870" s="122" t="str">
        <x:v>A</x:v>
      </x:c>
      <x:c r="E5870" s="123" t="n">
        <x:v>1</x:v>
      </x:c>
      <x:c r="F5870" s="122" t="str">
        <x:v>Gardienne de manche</x:v>
      </x:c>
      <x:c r="G5870" s="122" t="str">
        <x:v>Elle restera liée à cette rencontre et à son résultat.</x:v>
      </x:c>
      <x:c r="H5870" s="122" t="str">
        <x:v>Réponse au choix retenu ; les autres réponses ne sont pas jouées.</x:v>
      </x:c>
      <x:c r="I5870" s="122" t="str">
        <x:v>Accès V5 et interlocuteur disponible ; possibilité réelle de l’approche choisie.</x:v>
      </x:c>
      <x:c r="J5870" s="122" t="str">
        <x:v>THE PIT</x:v>
      </x:c>
      <x:c r="K5870" s="125" t="n">
        <x:v>10</x:v>
      </x:c>
    </x:row>
    <x:row r="5871" ht="59" customHeight="1">
      <x:c r="A5871" s="126" t="str">
        <x:v>D6-C-PIT-15-CHOIX-B-01</x:v>
      </x:c>
      <x:c r="B5871" s="127" t="str">
        <x:v>D6-C-PIT-15</x:v>
      </x:c>
      <x:c r="C5871" s="127" t="str">
        <x:v>CHOIX</x:v>
      </x:c>
      <x:c r="D5871" s="127" t="str">
        <x:v>B</x:v>
      </x:c>
      <x:c r="E5871" s="128" t="n">
        <x:v>1</x:v>
      </x:c>
      <x:c r="F5871" s="127" t="str">
        <x:v>Joueur</x:v>
      </x:c>
      <x:c r="G5871" s="127" t="str">
        <x:v>Je choisis la présentation sobre.</x:v>
      </x:c>
      <x:c r="H5871" s="127" t="str">
        <x:v>Regarder la personne ou l’appui concerné ; intention, pas résultat.</x:v>
      </x:c>
      <x:c r="I5871" s="127" t="str">
        <x:v>Lire les conditions V5 ; aucun objet ou PNJ supposé présent. Refuser ou différer suspend l’objectif au lieu de le déclarer réussi.</x:v>
      </x:c>
      <x:c r="J5871" s="127" t="str">
        <x:v>THE PIT</x:v>
      </x:c>
      <x:c r="K5871" s="130" t="n">
        <x:v>5</x:v>
      </x:c>
    </x:row>
    <x:row r="5872" ht="59" customHeight="1">
      <x:c r="A5872" s="121" t="str">
        <x:v>D6-C-PIT-15-REPONSE-B-01</x:v>
      </x:c>
      <x:c r="B5872" s="122" t="str">
        <x:v>D6-C-PIT-15</x:v>
      </x:c>
      <x:c r="C5872" s="122" t="str">
        <x:v>REPONSE</x:v>
      </x:c>
      <x:c r="D5872" s="122" t="str">
        <x:v>B</x:v>
      </x:c>
      <x:c r="E5872" s="123" t="n">
        <x:v>1</x:v>
      </x:c>
      <x:c r="F5872" s="122" t="str">
        <x:v>Gardienne de manche</x:v>
      </x:c>
      <x:c r="G5872" s="122" t="str">
        <x:v>La lecture du résultat sera la même.</x:v>
      </x:c>
      <x:c r="H5872" s="122" t="str">
        <x:v>Réponse au choix retenu ; les autres réponses ne sont pas jouées.</x:v>
      </x:c>
      <x:c r="I5872" s="122" t="str">
        <x:v>Lire les conditions V5 ; aucun objet ou PNJ supposé présent. Refuser ou différer suspend l’objectif au lieu de le déclarer réussi.</x:v>
      </x:c>
      <x:c r="J5872" s="122" t="str">
        <x:v>THE PIT</x:v>
      </x:c>
      <x:c r="K5872" s="125" t="n">
        <x:v>7</x:v>
      </x:c>
    </x:row>
    <x:row r="5873" ht="74" customHeight="1">
      <x:c r="A5873" s="126" t="str">
        <x:v>D6-C-PIT-16-OUV---01</x:v>
      </x:c>
      <x:c r="B5873" s="127" t="str">
        <x:v>D6-C-PIT-16</x:v>
      </x:c>
      <x:c r="C5873" s="127" t="str">
        <x:v>OUV</x:v>
      </x:c>
      <x:c r="D5873" s="127" t="str">
        <x:v>-</x:v>
      </x:c>
      <x:c r="E5873" s="128" t="n">
        <x:v>1</x:v>
      </x:c>
      <x:c r="F5873" s="127" t="str">
        <x:v>Artisane des signes de tenue</x:v>
      </x:c>
      <x:c r="G5873" s="127" t="str">
        <x:v>Ce signe rappelle ton défi dans l’arène. Il ne racontera pas une chasse faite ailleurs.</x:v>
      </x:c>
      <x:c r="H5873" s="127" t="str">
        <x:v>Le locuteur désigne l’appui ou l’objet présent ; laisse le déplacement se jouer.</x:v>
      </x:c>
      <x:c r="I5873" s="127" t="str">
        <x:v>Défi unique réellement accompli. ; locuteur réellement présent ou retour effectué auprès de lui. Les scènes de résultat exigent le résultat observé correspondant.</x:v>
      </x:c>
      <x:c r="J5873" s="127" t="str">
        <x:v>THE PIT</x:v>
      </x:c>
      <x:c r="K5873" s="130" t="n">
        <x:v>15</x:v>
      </x:c>
    </x:row>
    <x:row r="5874" ht="74" customHeight="1">
      <x:c r="A5874" s="121" t="str">
        <x:v>D6-C-PIT-16-SUCCES---01</x:v>
      </x:c>
      <x:c r="B5874" s="122" t="str">
        <x:v>D6-C-PIT-16</x:v>
      </x:c>
      <x:c r="C5874" s="122" t="str">
        <x:v>SUCCES</x:v>
      </x:c>
      <x:c r="D5874" s="122" t="str">
        <x:v>-</x:v>
      </x:c>
      <x:c r="E5874" s="123" t="n">
        <x:v>1</x:v>
      </x:c>
      <x:c r="F5874" s="122" t="str">
        <x:v>Artisane des signes de tenue</x:v>
      </x:c>
      <x:c r="G5874" s="122" t="str">
        <x:v>Le signe est installé à la place choisie.</x:v>
      </x:c>
      <x:c r="H5874" s="122" t="str">
        <x:v>Le locuteur désigne l’appui ou l’objet présent ; laisse le déplacement se jouer.</x:v>
      </x:c>
      <x:c r="I5874" s="122" t="str">
        <x:v>Résultat correspondant effectivement constaté ; remplace ou supprime la ligne si choix de refus/différé/observation. Ne jamais jouer une victoire non acquise.</x:v>
      </x:c>
      <x:c r="J5874" s="122" t="str">
        <x:v>THE PIT</x:v>
      </x:c>
      <x:c r="K5874" s="125" t="n">
        <x:v>8</x:v>
      </x:c>
    </x:row>
    <x:row r="5875" ht="44" customHeight="1">
      <x:c r="A5875" s="126" t="str">
        <x:v>D6-C-PIT-16-ECHEC---01</x:v>
      </x:c>
      <x:c r="B5875" s="127" t="str">
        <x:v>D6-C-PIT-16</x:v>
      </x:c>
      <x:c r="C5875" s="127" t="str">
        <x:v>ECHEC</x:v>
      </x:c>
      <x:c r="D5875" s="127" t="str">
        <x:v>-</x:v>
      </x:c>
      <x:c r="E5875" s="128" t="n">
        <x:v>1</x:v>
      </x:c>
      <x:c r="F5875" s="127" t="str">
        <x:v>Artisane des signes de tenue</x:v>
      </x:c>
      <x:c r="G5875" s="127" t="str">
        <x:v>L’attache ne tient pas. Le signe reste sur le banc.</x:v>
      </x:c>
      <x:c r="H5875" s="127" t="str">
        <x:v>Retrait de l’appui dangereux ou suspension du geste ; aucun reset de l’état.</x:v>
      </x:c>
      <x:c r="I5875" s="127" t="str">
        <x:v>Échec ou blocage correspondant effectivement observé ; les dégâts, objets et positions persistent.</x:v>
      </x:c>
      <x:c r="J5875" s="127" t="str">
        <x:v>THE PIT</x:v>
      </x:c>
      <x:c r="K5875" s="130" t="n">
        <x:v>10</x:v>
      </x:c>
    </x:row>
    <x:row r="5876" ht="44" customHeight="1">
      <x:c r="A5876" s="121" t="str">
        <x:v>D6-C-PIT-16-REPRISE---01</x:v>
      </x:c>
      <x:c r="B5876" s="122" t="str">
        <x:v>D6-C-PIT-16</x:v>
      </x:c>
      <x:c r="C5876" s="122" t="str">
        <x:v>REPRISE</x:v>
      </x:c>
      <x:c r="D5876" s="122" t="str">
        <x:v>-</x:v>
      </x:c>
      <x:c r="E5876" s="123" t="n">
        <x:v>1</x:v>
      </x:c>
      <x:c r="F5876" s="122" t="str">
        <x:v>Artisane des signes de tenue</x:v>
      </x:c>
      <x:c r="G5876" s="122" t="str">
        <x:v>La pièce est préparée. Reprends la fixation.</x:v>
      </x:c>
      <x:c r="H5876" s="122" t="str">
        <x:v>Regard sur le dernier repère conservé ; attendre la main du joueur.</x:v>
      </x:c>
      <x:c r="I5876" s="122" t="str">
        <x:v>Réinteraction volontaire après interruption ; état de l’action conservé.</x:v>
      </x:c>
      <x:c r="J5876" s="122" t="str">
        <x:v>THE PIT</x:v>
      </x:c>
      <x:c r="K5876" s="125" t="n">
        <x:v>7</x:v>
      </x:c>
    </x:row>
    <x:row r="5877" ht="44" customHeight="1">
      <x:c r="A5877" s="126" t="str">
        <x:v>D6-C-PIT-16-CHOIX-A-01</x:v>
      </x:c>
      <x:c r="B5877" s="127" t="str">
        <x:v>D6-C-PIT-16</x:v>
      </x:c>
      <x:c r="C5877" s="127" t="str">
        <x:v>CHOIX</x:v>
      </x:c>
      <x:c r="D5877" s="127" t="str">
        <x:v>A</x:v>
      </x:c>
      <x:c r="E5877" s="128" t="n">
        <x:v>1</x:v>
      </x:c>
      <x:c r="F5877" s="127" t="str">
        <x:v>Joueur</x:v>
      </x:c>
      <x:c r="G5877" s="127" t="str">
        <x:v>Je l’installe sur ma tenue.</x:v>
      </x:c>
      <x:c r="H5877" s="127" t="str">
        <x:v>Regarder la personne ou l’appui concerné ; intention, pas résultat.</x:v>
      </x:c>
      <x:c r="I5877" s="127" t="str">
        <x:v>Accès V5 et interlocuteur disponible ; possibilité réelle de l’approche choisie.</x:v>
      </x:c>
      <x:c r="J5877" s="127" t="str">
        <x:v>THE PIT</x:v>
      </x:c>
      <x:c r="K5877" s="130" t="n">
        <x:v>5</x:v>
      </x:c>
    </x:row>
    <x:row r="5878" ht="44" customHeight="1">
      <x:c r="A5878" s="121" t="str">
        <x:v>D6-C-PIT-16-REPONSE-A-01</x:v>
      </x:c>
      <x:c r="B5878" s="122" t="str">
        <x:v>D6-C-PIT-16</x:v>
      </x:c>
      <x:c r="C5878" s="122" t="str">
        <x:v>REPONSE</x:v>
      </x:c>
      <x:c r="D5878" s="122" t="str">
        <x:v>A</x:v>
      </x:c>
      <x:c r="E5878" s="123" t="n">
        <x:v>1</x:v>
      </x:c>
      <x:c r="F5878" s="122" t="str">
        <x:v>Artisane des signes de tenue</x:v>
      </x:c>
      <x:c r="G5878" s="122" t="str">
        <x:v>Choisis son emplacement, puis vérifie ses attaches.</x:v>
      </x:c>
      <x:c r="H5878" s="122" t="str">
        <x:v>Réponse au choix retenu ; les autres réponses ne sont pas jouées.</x:v>
      </x:c>
      <x:c r="I5878" s="122" t="str">
        <x:v>Accès V5 et interlocuteur disponible ; possibilité réelle de l’approche choisie.</x:v>
      </x:c>
      <x:c r="J5878" s="122" t="str">
        <x:v>THE PIT</x:v>
      </x:c>
      <x:c r="K5878" s="125" t="n">
        <x:v>7</x:v>
      </x:c>
    </x:row>
    <x:row r="5879" ht="59" customHeight="1">
      <x:c r="A5879" s="126" t="str">
        <x:v>D6-C-PIT-16-CHOIX-B-01</x:v>
      </x:c>
      <x:c r="B5879" s="127" t="str">
        <x:v>D6-C-PIT-16</x:v>
      </x:c>
      <x:c r="C5879" s="127" t="str">
        <x:v>CHOIX</x:v>
      </x:c>
      <x:c r="D5879" s="127" t="str">
        <x:v>B</x:v>
      </x:c>
      <x:c r="E5879" s="128" t="n">
        <x:v>1</x:v>
      </x:c>
      <x:c r="F5879" s="127" t="str">
        <x:v>Joueur</x:v>
      </x:c>
      <x:c r="G5879" s="127" t="str">
        <x:v>Je le garde au support pour plus tard.</x:v>
      </x:c>
      <x:c r="H5879" s="127" t="str">
        <x:v>Regarder la personne ou l’appui concerné ; intention, pas résultat.</x:v>
      </x:c>
      <x:c r="I5879" s="127" t="str">
        <x:v>Lire les conditions V5 ; aucun objet ou PNJ supposé présent. Refuser ou différer suspend l’objectif au lieu de le déclarer réussi.</x:v>
      </x:c>
      <x:c r="J5879" s="127" t="str">
        <x:v>THE PIT</x:v>
      </x:c>
      <x:c r="K5879" s="130" t="n">
        <x:v>8</x:v>
      </x:c>
    </x:row>
    <x:row r="5880" ht="59" customHeight="1">
      <x:c r="A5880" s="121" t="str">
        <x:v>D6-C-PIT-16-REPONSE-B-01</x:v>
      </x:c>
      <x:c r="B5880" s="122" t="str">
        <x:v>D6-C-PIT-16</x:v>
      </x:c>
      <x:c r="C5880" s="122" t="str">
        <x:v>REPONSE</x:v>
      </x:c>
      <x:c r="D5880" s="122" t="str">
        <x:v>B</x:v>
      </x:c>
      <x:c r="E5880" s="123" t="n">
        <x:v>1</x:v>
      </x:c>
      <x:c r="F5880" s="122" t="str">
        <x:v>Artisane des signes de tenue</x:v>
      </x:c>
      <x:c r="G5880" s="122" t="str">
        <x:v>Il t’attendra avec sa provenance d’arène.</x:v>
      </x:c>
      <x:c r="H5880" s="122" t="str">
        <x:v>Réponse au choix retenu ; les autres réponses ne sont pas jouées.</x:v>
      </x:c>
      <x:c r="I5880" s="122" t="str">
        <x:v>Lire les conditions V5 ; aucun objet ou PNJ supposé présent. Refuser ou différer suspend l’objectif au lieu de le déclarer réussi.</x:v>
      </x:c>
      <x:c r="J5880" s="122" t="str">
        <x:v>THE PIT</x:v>
      </x:c>
      <x:c r="K5880" s="125" t="n">
        <x:v>6</x:v>
      </x:c>
    </x:row>
    <x:row r="5881" ht="74" customHeight="1">
      <x:c r="A5881" s="126" t="str">
        <x:v>D6-C-PIT-17-OUV---01</x:v>
      </x:c>
      <x:c r="B5881" s="127" t="str">
        <x:v>D6-C-PIT-17</x:v>
      </x:c>
      <x:c r="C5881" s="127" t="str">
        <x:v>OUV</x:v>
      </x:c>
      <x:c r="D5881" s="127" t="str">
        <x:v>-</x:v>
      </x:c>
      <x:c r="E5881" s="128" t="n">
        <x:v>1</x:v>
      </x:c>
      <x:c r="F5881" s="127" t="str">
        <x:v>Gardien du vestibule</x:v>
      </x:c>
      <x:c r="G5881" s="127" t="str">
        <x:v>La sortie rejoint le lieu où tu as commencé ce passage. Vérifie tes affaires de campagne.</x:v>
      </x:c>
      <x:c r="H5881" s="127" t="str">
        <x:v>Le locuteur désigne l’appui ou l’objet présent ; laisse le déplacement se jouer.</x:v>
      </x:c>
      <x:c r="I5881" s="127" t="str">
        <x:v>Le joueur quitte THE PIT. ; locuteur réellement présent ou retour effectué auprès de lui. Les scènes de résultat exigent le résultat observé correspondant.</x:v>
      </x:c>
      <x:c r="J5881" s="127" t="str">
        <x:v>THE PIT</x:v>
      </x:c>
      <x:c r="K5881" s="130" t="n">
        <x:v>16</x:v>
      </x:c>
    </x:row>
    <x:row r="5882" ht="74" customHeight="1">
      <x:c r="A5882" s="121" t="str">
        <x:v>D6-C-PIT-17-SUCCES---01</x:v>
      </x:c>
      <x:c r="B5882" s="122" t="str">
        <x:v>D6-C-PIT-17</x:v>
      </x:c>
      <x:c r="C5882" s="122" t="str">
        <x:v>SUCCES</x:v>
      </x:c>
      <x:c r="D5882" s="122" t="str">
        <x:v>-</x:v>
      </x:c>
      <x:c r="E5882" s="123" t="n">
        <x:v>1</x:v>
      </x:c>
      <x:c r="F5882" s="122" t="str">
        <x:v>Gardien du vestibule</x:v>
      </x:c>
      <x:c r="G5882" s="122" t="str">
        <x:v>Tu as retrouvé ton point de départ et tes propres affaires.</x:v>
      </x:c>
      <x:c r="H5882" s="122" t="str">
        <x:v>Le locuteur désigne l’appui ou l’objet présent ; laisse le déplacement se jouer.</x:v>
      </x:c>
      <x:c r="I5882" s="122" t="str">
        <x:v>Résultat correspondant effectivement constaté ; remplace ou supprime la ligne si choix de refus/différé/observation. Ne jamais jouer une victoire non acquise.</x:v>
      </x:c>
      <x:c r="J5882" s="122" t="str">
        <x:v>THE PIT</x:v>
      </x:c>
      <x:c r="K5882" s="125" t="n">
        <x:v>11</x:v>
      </x:c>
    </x:row>
    <x:row r="5883" ht="44" customHeight="1">
      <x:c r="A5883" s="126" t="str">
        <x:v>D6-C-PIT-17-ECHEC---01</x:v>
      </x:c>
      <x:c r="B5883" s="127" t="str">
        <x:v>D6-C-PIT-17</x:v>
      </x:c>
      <x:c r="C5883" s="127" t="str">
        <x:v>ECHEC</x:v>
      </x:c>
      <x:c r="D5883" s="127" t="str">
        <x:v>-</x:v>
      </x:c>
      <x:c r="E5883" s="128" t="n">
        <x:v>1</x:v>
      </x:c>
      <x:c r="F5883" s="127" t="str">
        <x:v>Gardien du vestibule</x:v>
      </x:c>
      <x:c r="G5883" s="127" t="str">
        <x:v>Le retour n’est pas encore achevé. Attends de franchir le seuil.</x:v>
      </x:c>
      <x:c r="H5883" s="127" t="str">
        <x:v>Retrait de l’appui dangereux ou suspension du geste ; aucun reset de l’état.</x:v>
      </x:c>
      <x:c r="I5883" s="127" t="str">
        <x:v>Échec ou blocage correspondant effectivement observé ; les dégâts, objets et positions persistent.</x:v>
      </x:c>
      <x:c r="J5883" s="127" t="str">
        <x:v>THE PIT</x:v>
      </x:c>
      <x:c r="K5883" s="130" t="n">
        <x:v>11</x:v>
      </x:c>
    </x:row>
    <x:row r="5884" ht="44" customHeight="1">
      <x:c r="A5884" s="121" t="str">
        <x:v>D6-C-PIT-17-REPRISE---01</x:v>
      </x:c>
      <x:c r="B5884" s="122" t="str">
        <x:v>D6-C-PIT-17</x:v>
      </x:c>
      <x:c r="C5884" s="122" t="str">
        <x:v>REPRISE</x:v>
      </x:c>
      <x:c r="D5884" s="122" t="str">
        <x:v>-</x:v>
      </x:c>
      <x:c r="E5884" s="123" t="n">
        <x:v>1</x:v>
      </x:c>
      <x:c r="F5884" s="122" t="str">
        <x:v>Gardien du vestibule</x:v>
      </x:c>
      <x:c r="G5884" s="122" t="str">
        <x:v>La sortie choisie est conservée. Reprends le passage interrompu.</x:v>
      </x:c>
      <x:c r="H5884" s="122" t="str">
        <x:v>Regard sur le dernier repère conservé ; attendre la main du joueur.</x:v>
      </x:c>
      <x:c r="I5884" s="122" t="str">
        <x:v>Réinteraction volontaire après interruption ; état de l’action conservé.</x:v>
      </x:c>
      <x:c r="J5884" s="122" t="str">
        <x:v>THE PIT</x:v>
      </x:c>
      <x:c r="K5884" s="125" t="n">
        <x:v>9</x:v>
      </x:c>
    </x:row>
    <x:row r="5885" ht="44" customHeight="1">
      <x:c r="A5885" s="126" t="str">
        <x:v>D6-C-PIT-17-CHOIX-A-01</x:v>
      </x:c>
      <x:c r="B5885" s="127" t="str">
        <x:v>D6-C-PIT-17</x:v>
      </x:c>
      <x:c r="C5885" s="127" t="str">
        <x:v>CHOIX</x:v>
      </x:c>
      <x:c r="D5885" s="127" t="str">
        <x:v>A</x:v>
      </x:c>
      <x:c r="E5885" s="128" t="n">
        <x:v>1</x:v>
      </x:c>
      <x:c r="F5885" s="127" t="str">
        <x:v>Joueur</x:v>
      </x:c>
      <x:c r="G5885" s="127" t="str">
        <x:v>Je retourne vers la chasse.</x:v>
      </x:c>
      <x:c r="H5885" s="127" t="str">
        <x:v>Regarder la personne ou l’appui concerné ; intention, pas résultat.</x:v>
      </x:c>
      <x:c r="I5885" s="127" t="str">
        <x:v>Accès V5 et interlocuteur disponible ; possibilité réelle de l’approche choisie.</x:v>
      </x:c>
      <x:c r="J5885" s="127" t="str">
        <x:v>THE PIT</x:v>
      </x:c>
      <x:c r="K5885" s="130" t="n">
        <x:v>5</x:v>
      </x:c>
    </x:row>
    <x:row r="5886" ht="44" customHeight="1">
      <x:c r="A5886" s="121" t="str">
        <x:v>D6-C-PIT-17-REPONSE-A-01</x:v>
      </x:c>
      <x:c r="B5886" s="122" t="str">
        <x:v>D6-C-PIT-17</x:v>
      </x:c>
      <x:c r="C5886" s="122" t="str">
        <x:v>REPONSE</x:v>
      </x:c>
      <x:c r="D5886" s="122" t="str">
        <x:v>A</x:v>
      </x:c>
      <x:c r="E5886" s="123" t="n">
        <x:v>1</x:v>
      </x:c>
      <x:c r="F5886" s="122" t="str">
        <x:v>Gardien du vestibule</x:v>
      </x:c>
      <x:c r="G5886" s="122" t="str">
        <x:v>Le seuil est libre. Reprends tes préparatifs là-bas.</x:v>
      </x:c>
      <x:c r="H5886" s="122" t="str">
        <x:v>Réponse au choix retenu ; les autres réponses ne sont pas jouées.</x:v>
      </x:c>
      <x:c r="I5886" s="122" t="str">
        <x:v>Accès V5 et interlocuteur disponible ; possibilité réelle de l’approche choisie.</x:v>
      </x:c>
      <x:c r="J5886" s="122" t="str">
        <x:v>THE PIT</x:v>
      </x:c>
      <x:c r="K5886" s="125" t="n">
        <x:v>8</x:v>
      </x:c>
    </x:row>
    <x:row r="5887" ht="59" customHeight="1">
      <x:c r="A5887" s="126" t="str">
        <x:v>D6-C-PIT-17-CHOIX-B-01</x:v>
      </x:c>
      <x:c r="B5887" s="127" t="str">
        <x:v>D6-C-PIT-17</x:v>
      </x:c>
      <x:c r="C5887" s="127" t="str">
        <x:v>CHOIX</x:v>
      </x:c>
      <x:c r="D5887" s="127" t="str">
        <x:v>B</x:v>
      </x:c>
      <x:c r="E5887" s="128" t="n">
        <x:v>1</x:v>
      </x:c>
      <x:c r="F5887" s="127" t="str">
        <x:v>Joueur</x:v>
      </x:c>
      <x:c r="G5887" s="127" t="str">
        <x:v>Je reste un instant au râtelier.</x:v>
      </x:c>
      <x:c r="H5887" s="127" t="str">
        <x:v>Regarder la personne ou l’appui concerné ; intention, pas résultat.</x:v>
      </x:c>
      <x:c r="I5887" s="127" t="str">
        <x:v>Lire les conditions V5 ; aucun objet ou PNJ supposé présent. Refuser ou différer suspend l’objectif au lieu de le déclarer réussi.</x:v>
      </x:c>
      <x:c r="J5887" s="127" t="str">
        <x:v>THE PIT</x:v>
      </x:c>
      <x:c r="K5887" s="130" t="n">
        <x:v>6</x:v>
      </x:c>
    </x:row>
    <x:row r="5888" ht="59" customHeight="1">
      <x:c r="A5888" s="121" t="str">
        <x:v>D6-C-PIT-17-REPONSE-B-01</x:v>
      </x:c>
      <x:c r="B5888" s="122" t="str">
        <x:v>D6-C-PIT-17</x:v>
      </x:c>
      <x:c r="C5888" s="122" t="str">
        <x:v>REPONSE</x:v>
      </x:c>
      <x:c r="D5888" s="122" t="str">
        <x:v>B</x:v>
      </x:c>
      <x:c r="E5888" s="123" t="n">
        <x:v>1</x:v>
      </x:c>
      <x:c r="F5888" s="122" t="str">
        <x:v>Gardien du vestibule</x:v>
      </x:c>
      <x:c r="G5888" s="122" t="str">
        <x:v>Tu peux examiner un geste avant de quitter le mode.</x:v>
      </x:c>
      <x:c r="H5888" s="122" t="str">
        <x:v>Réponse au choix retenu ; les autres réponses ne sont pas jouées.</x:v>
      </x:c>
      <x:c r="I5888" s="122" t="str">
        <x:v>Lire les conditions V5 ; aucun objet ou PNJ supposé présent. Refuser ou différer suspend l’objectif au lieu de le déclarer réussi.</x:v>
      </x:c>
      <x:c r="J5888" s="122" t="str">
        <x:v>THE PIT</x:v>
      </x:c>
      <x:c r="K5888" s="125" t="n">
        <x:v>10</x:v>
      </x:c>
    </x:row>
    <x:row r="5889" ht="74" customHeight="1">
      <x:c r="A5889" s="126" t="str">
        <x:v>D6-C-PIT-18-OUV---01</x:v>
      </x:c>
      <x:c r="B5889" s="127" t="str">
        <x:v>D6-C-PIT-18</x:v>
      </x:c>
      <x:c r="C5889" s="127" t="str">
        <x:v>OUV</x:v>
      </x:c>
      <x:c r="D5889" s="127" t="str">
        <x:v>-</x:v>
      </x:c>
      <x:c r="E5889" s="128" t="n">
        <x:v>1</x:v>
      </x:c>
      <x:c r="F5889" s="127" t="str">
        <x:v>Organisatrice de rencontre</x:v>
      </x:c>
      <x:c r="G5889" s="127" t="str">
        <x:v>Pour cette rencontre future, chacun devra connaître l’arène et les paramètres convenus.</x:v>
      </x:c>
      <x:c r="H5889" s="127" t="str">
        <x:v>Le locuteur désigne l’appui ou l’objet présent ; laisse le déplacement se jouer.</x:v>
      </x:c>
      <x:c r="I5889" s="127" t="str">
        <x:v>Extension réseau envisagée. ; locuteur réellement présent ou retour effectué auprès de lui. Les scènes de résultat exigent le résultat observé correspondant.</x:v>
      </x:c>
      <x:c r="J5889" s="127" t="str">
        <x:v>THE PIT</x:v>
      </x:c>
      <x:c r="K5889" s="130" t="n">
        <x:v>12</x:v>
      </x:c>
    </x:row>
    <x:row r="5890" ht="74" customHeight="1">
      <x:c r="A5890" s="121" t="str">
        <x:v>D6-C-PIT-18-SUCCES---01</x:v>
      </x:c>
      <x:c r="B5890" s="122" t="str">
        <x:v>D6-C-PIT-18</x:v>
      </x:c>
      <x:c r="C5890" s="122" t="str">
        <x:v>SUCCES</x:v>
      </x:c>
      <x:c r="D5890" s="122" t="str">
        <x:v>-</x:v>
      </x:c>
      <x:c r="E5890" s="123" t="n">
        <x:v>1</x:v>
      </x:c>
      <x:c r="F5890" s="122" t="str">
        <x:v>Organisatrice de rencontre</x:v>
      </x:c>
      <x:c r="G5890" s="122" t="str">
        <x:v>Les participants ont confirmé la même rencontre.</x:v>
      </x:c>
      <x:c r="H5890" s="122" t="str">
        <x:v>Le locuteur désigne l’appui ou l’objet présent ; laisse le déplacement se jouer.</x:v>
      </x:c>
      <x:c r="I5890" s="122" t="str">
        <x:v>Résultat correspondant effectivement constaté ; remplace ou supprime la ligne si choix de refus/différé/observation. Ne jamais jouer une victoire non acquise.</x:v>
      </x:c>
      <x:c r="J5890" s="122" t="str">
        <x:v>THE PIT</x:v>
      </x:c>
      <x:c r="K5890" s="125" t="n">
        <x:v>7</x:v>
      </x:c>
    </x:row>
    <x:row r="5891" ht="44" customHeight="1">
      <x:c r="A5891" s="126" t="str">
        <x:v>D6-C-PIT-18-ECHEC---01</x:v>
      </x:c>
      <x:c r="B5891" s="127" t="str">
        <x:v>D6-C-PIT-18</x:v>
      </x:c>
      <x:c r="C5891" s="127" t="str">
        <x:v>ECHEC</x:v>
      </x:c>
      <x:c r="D5891" s="127" t="str">
        <x:v>-</x:v>
      </x:c>
      <x:c r="E5891" s="128" t="n">
        <x:v>1</x:v>
      </x:c>
      <x:c r="F5891" s="127" t="str">
        <x:v>Organisatrice de rencontre</x:v>
      </x:c>
      <x:c r="G5891" s="127" t="str">
        <x:v>Un participant s’est déconnecté. Le résultat n’est pas encore confirmé.</x:v>
      </x:c>
      <x:c r="H5891" s="127" t="str">
        <x:v>Retrait de l’appui dangereux ou suspension du geste ; aucun reset de l’état.</x:v>
      </x:c>
      <x:c r="I5891" s="127" t="str">
        <x:v>Échec ou blocage correspondant effectivement observé ; les dégâts, objets et positions persistent.</x:v>
      </x:c>
      <x:c r="J5891" s="127" t="str">
        <x:v>THE PIT</x:v>
      </x:c>
      <x:c r="K5891" s="130" t="n">
        <x:v>10</x:v>
      </x:c>
    </x:row>
    <x:row r="5892" ht="44" customHeight="1">
      <x:c r="A5892" s="121" t="str">
        <x:v>D6-C-PIT-18-REPRISE---01</x:v>
      </x:c>
      <x:c r="B5892" s="122" t="str">
        <x:v>D6-C-PIT-18</x:v>
      </x:c>
      <x:c r="C5892" s="122" t="str">
        <x:v>REPRISE</x:v>
      </x:c>
      <x:c r="D5892" s="122" t="str">
        <x:v>-</x:v>
      </x:c>
      <x:c r="E5892" s="123" t="n">
        <x:v>1</x:v>
      </x:c>
      <x:c r="F5892" s="122" t="str">
        <x:v>Organisatrice de rencontre</x:v>
      </x:c>
      <x:c r="G5892" s="122" t="str">
        <x:v>La préparation reste visible. Reprenez après un nouvel accord des présents.</x:v>
      </x:c>
      <x:c r="H5892" s="122" t="str">
        <x:v>Regard sur le dernier repère conservé ; attendre la main du joueur.</x:v>
      </x:c>
      <x:c r="I5892" s="122" t="str">
        <x:v>Réinteraction volontaire après interruption ; état de l’action conservé.</x:v>
      </x:c>
      <x:c r="J5892" s="122" t="str">
        <x:v>THE PIT</x:v>
      </x:c>
      <x:c r="K5892" s="125" t="n">
        <x:v>11</x:v>
      </x:c>
    </x:row>
    <x:row r="5893" ht="44" customHeight="1">
      <x:c r="A5893" s="126" t="str">
        <x:v>D6-C-PIT-18-CHOIX-A-01</x:v>
      </x:c>
      <x:c r="B5893" s="127" t="str">
        <x:v>D6-C-PIT-18</x:v>
      </x:c>
      <x:c r="C5893" s="127" t="str">
        <x:v>CHOIX</x:v>
      </x:c>
      <x:c r="D5893" s="127" t="str">
        <x:v>A</x:v>
      </x:c>
      <x:c r="E5893" s="128" t="n">
        <x:v>1</x:v>
      </x:c>
      <x:c r="F5893" s="127" t="str">
        <x:v>Joueur</x:v>
      </x:c>
      <x:c r="G5893" s="127" t="str">
        <x:v>Je prépare une invitation avec les mêmes règles.</x:v>
      </x:c>
      <x:c r="H5893" s="127" t="str">
        <x:v>Regarder la personne ou l’appui concerné ; intention, pas résultat.</x:v>
      </x:c>
      <x:c r="I5893" s="127" t="str">
        <x:v>Accès V5 et interlocuteur disponible ; possibilité réelle de l’approche choisie.</x:v>
      </x:c>
      <x:c r="J5893" s="127" t="str">
        <x:v>THE PIT</x:v>
      </x:c>
      <x:c r="K5893" s="130" t="n">
        <x:v>8</x:v>
      </x:c>
    </x:row>
    <x:row r="5894" ht="44" customHeight="1">
      <x:c r="A5894" s="121" t="str">
        <x:v>D6-C-PIT-18-REPONSE-A-01</x:v>
      </x:c>
      <x:c r="B5894" s="122" t="str">
        <x:v>D6-C-PIT-18</x:v>
      </x:c>
      <x:c r="C5894" s="122" t="str">
        <x:v>REPONSE</x:v>
      </x:c>
      <x:c r="D5894" s="122" t="str">
        <x:v>A</x:v>
      </x:c>
      <x:c r="E5894" s="123" t="n">
        <x:v>1</x:v>
      </x:c>
      <x:c r="F5894" s="122" t="str">
        <x:v>Organisatrice de rencontre</x:v>
      </x:c>
      <x:c r="G5894" s="122" t="str">
        <x:v>Attends la réponse avant de compter l’autre combattant présent.</x:v>
      </x:c>
      <x:c r="H5894" s="122" t="str">
        <x:v>Réponse au choix retenu ; les autres réponses ne sont pas jouées.</x:v>
      </x:c>
      <x:c r="I5894" s="122" t="str">
        <x:v>Accès V5 et interlocuteur disponible ; possibilité réelle de l’approche choisie.</x:v>
      </x:c>
      <x:c r="J5894" s="122" t="str">
        <x:v>THE PIT</x:v>
      </x:c>
      <x:c r="K5894" s="125" t="n">
        <x:v>9</x:v>
      </x:c>
    </x:row>
    <x:row r="5895" ht="59" customHeight="1">
      <x:c r="A5895" s="126" t="str">
        <x:v>D6-C-PIT-18-CHOIX-B-01</x:v>
      </x:c>
      <x:c r="B5895" s="127" t="str">
        <x:v>D6-C-PIT-18</x:v>
      </x:c>
      <x:c r="C5895" s="127" t="str">
        <x:v>CHOIX</x:v>
      </x:c>
      <x:c r="D5895" s="127" t="str">
        <x:v>B</x:v>
      </x:c>
      <x:c r="E5895" s="128" t="n">
        <x:v>1</x:v>
      </x:c>
      <x:c r="F5895" s="127" t="str">
        <x:v>Joueur</x:v>
      </x:c>
      <x:c r="G5895" s="127" t="str">
        <x:v>Je prépare une rencontre locale en attendant.</x:v>
      </x:c>
      <x:c r="H5895" s="127" t="str">
        <x:v>Regarder la personne ou l’appui concerné ; intention, pas résultat.</x:v>
      </x:c>
      <x:c r="I5895" s="127" t="str">
        <x:v>Lire les conditions V5 ; aucun objet ou PNJ supposé présent. Refuser ou différer suspend l’objectif au lieu de le déclarer réussi.</x:v>
      </x:c>
      <x:c r="J5895" s="127" t="str">
        <x:v>THE PIT</x:v>
      </x:c>
      <x:c r="K5895" s="130" t="n">
        <x:v>7</x:v>
      </x:c>
    </x:row>
    <x:row r="5896" ht="59" customHeight="1">
      <x:c r="A5896" s="121" t="str">
        <x:v>D6-C-PIT-18-REPONSE-B-01</x:v>
      </x:c>
      <x:c r="B5896" s="122" t="str">
        <x:v>D6-C-PIT-18</x:v>
      </x:c>
      <x:c r="C5896" s="122" t="str">
        <x:v>REPONSE</x:v>
      </x:c>
      <x:c r="D5896" s="122" t="str">
        <x:v>B</x:v>
      </x:c>
      <x:c r="E5896" s="123" t="n">
        <x:v>1</x:v>
      </x:c>
      <x:c r="F5896" s="122" t="str">
        <x:v>Organisatrice de rencontre</x:v>
      </x:c>
      <x:c r="G5896" s="122" t="str">
        <x:v>Le râtelier reste accessible sans partenaire distant.</x:v>
      </x:c>
      <x:c r="H5896" s="122" t="str">
        <x:v>Réponse au choix retenu ; les autres réponses ne sont pas jouées.</x:v>
      </x:c>
      <x:c r="I5896" s="122" t="str">
        <x:v>Lire les conditions V5 ; aucun objet ou PNJ supposé présent. Refuser ou différer suspend l’objectif au lieu de le déclarer réussi.</x:v>
      </x:c>
      <x:c r="J5896" s="122" t="str">
        <x:v>THE PIT</x:v>
      </x:c>
      <x:c r="K5896" s="125" t="n">
        <x:v>7</x:v>
      </x:c>
    </x:row>
    <x:row r="5897" ht="254" customHeight="1">
      <x:c r="A5897" s="126" t="str">
        <x:v>D6-C-WARP5-ARC01-OUV---01</x:v>
      </x:c>
      <x:c r="B5897" s="127" t="str">
        <x:v>D6-C-WARP5-ARC01</x:v>
      </x:c>
      <x:c r="C5897" s="127" t="str">
        <x:v>OUV</x:v>
      </x:c>
      <x:c r="D5897" s="127" t="str">
        <x:v>-</x:v>
      </x:c>
      <x:c r="E5897" s="128" t="n">
        <x:v>1</x:v>
      </x:c>
      <x:c r="F5897" s="127" t="str">
        <x:v>Veilleuse de la grotte</x:v>
      </x:c>
      <x:c r="G5897" s="127" t="str">
        <x:v>Deux souffles traversent la roche. Les bêtes suivent celui du bas ; les nôtres attendent près de l’entrée.</x:v>
      </x:c>
      <x:c r="H5897" s="127" t="str">
        <x:v>Le locuteur regarde le geste et s’adresse à son groupe ; le chasseur montre une direction à distance.</x:v>
      </x:c>
      <x:c r="I5897"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J5897" s="127" t="str">
        <x:v>Warp historique</x:v>
      </x:c>
      <x:c r="K5897" s="130" t="n">
        <x:v>18</x:v>
      </x:c>
    </x:row>
    <x:row r="5898" ht="74" customHeight="1">
      <x:c r="A5898" s="121" t="str">
        <x:v>D6-C-WARP5-ARC01-SUCCES---01</x:v>
      </x:c>
      <x:c r="B5898" s="122" t="str">
        <x:v>D6-C-WARP5-ARC01</x:v>
      </x:c>
      <x:c r="C5898" s="122" t="str">
        <x:v>SUCCES</x:v>
      </x:c>
      <x:c r="D5898" s="122" t="str">
        <x:v>-</x:v>
      </x:c>
      <x:c r="E5898" s="123" t="n">
        <x:v>1</x:v>
      </x:c>
      <x:c r="F5898" s="122" t="str">
        <x:v>Veilleuse de la grotte</x:v>
      </x:c>
      <x:c r="G5898" s="122" t="str">
        <x:v>Nous pouvons maintenant choisir notre passage. Reprenons les charges ensemble.</x:v>
      </x:c>
      <x:c r="H5898" s="122" t="str">
        <x:v>Le locuteur regarde le geste et s’adresse à son groupe ; le chasseur montre une direction à distance.</x:v>
      </x:c>
      <x:c r="I5898" s="122" t="str">
        <x:v>Résultat correspondant effectivement constaté ; remplace ou supprime la ligne si choix de refus/différé/observation. Ne jamais jouer une victoire non acquise.</x:v>
      </x:c>
      <x:c r="J5898" s="122" t="str">
        <x:v>Warp historique</x:v>
      </x:c>
      <x:c r="K5898" s="125" t="n">
        <x:v>10</x:v>
      </x:c>
    </x:row>
    <x:row r="5899" ht="44" customHeight="1">
      <x:c r="A5899" s="126" t="str">
        <x:v>D6-C-WARP5-ARC01-ECHEC---01</x:v>
      </x:c>
      <x:c r="B5899" s="127" t="str">
        <x:v>D6-C-WARP5-ARC01</x:v>
      </x:c>
      <x:c r="C5899" s="127" t="str">
        <x:v>ECHEC</x:v>
      </x:c>
      <x:c r="D5899" s="127" t="str">
        <x:v>-</x:v>
      </x:c>
      <x:c r="E5899" s="128" t="n">
        <x:v>1</x:v>
      </x:c>
      <x:c r="F5899" s="127" t="str">
        <x:v>Veilleuse de la grotte</x:v>
      </x:c>
      <x:c r="G5899" s="127" t="str">
        <x:v>La sortie choisie reste obstruée. Nous prendrons l’autre si elle tient.</x:v>
      </x:c>
      <x:c r="H5899" s="127" t="str">
        <x:v>Retrait de l’appui dangereux ou suspension du geste ; aucun reset de l’état.</x:v>
      </x:c>
      <x:c r="I5899" s="127" t="str">
        <x:v>Échec ou blocage correspondant effectivement observé ; les dégâts, objets et positions persistent.</x:v>
      </x:c>
      <x:c r="J5899" s="127" t="str">
        <x:v>Warp historique</x:v>
      </x:c>
      <x:c r="K5899" s="130" t="n">
        <x:v>11</x:v>
      </x:c>
    </x:row>
    <x:row r="5900" ht="44" customHeight="1">
      <x:c r="A5900" s="121" t="str">
        <x:v>D6-C-WARP5-ARC01-REPRISE---01</x:v>
      </x:c>
      <x:c r="B5900" s="122" t="str">
        <x:v>D6-C-WARP5-ARC01</x:v>
      </x:c>
      <x:c r="C5900" s="122" t="str">
        <x:v>REPRISE</x:v>
      </x:c>
      <x:c r="D5900" s="122" t="str">
        <x:v>-</x:v>
      </x:c>
      <x:c r="E5900" s="123" t="n">
        <x:v>1</x:v>
      </x:c>
      <x:c r="F5900" s="122" t="str">
        <x:v>Veilleuse de la grotte</x:v>
      </x:c>
      <x:c r="G5900" s="122" t="str">
        <x:v>Les repères fixes sont encore sur la roche. Nous reprenons depuis eux.</x:v>
      </x:c>
      <x:c r="H5900" s="122" t="str">
        <x:v>Regard sur le dernier repère conservé ; attendre la main du joueur.</x:v>
      </x:c>
      <x:c r="I5900" s="122" t="str">
        <x:v>Réinteraction volontaire après interruption ; état de l’action conservé.</x:v>
      </x:c>
      <x:c r="J5900" s="122" t="str">
        <x:v>Warp historique</x:v>
      </x:c>
      <x:c r="K5900" s="125" t="n">
        <x:v>12</x:v>
      </x:c>
    </x:row>
    <x:row r="5901" ht="74" customHeight="1">
      <x:c r="A5901" s="126" t="str">
        <x:v>D6-C-WARP5-ARC01-CHOIX-A-01</x:v>
      </x:c>
      <x:c r="B5901" s="127" t="str">
        <x:v>D6-C-WARP5-ARC01</x:v>
      </x:c>
      <x:c r="C5901" s="127" t="str">
        <x:v>CHOIX</x:v>
      </x:c>
      <x:c r="D5901" s="127" t="str">
        <x:v>A</x:v>
      </x:c>
      <x:c r="E5901" s="128" t="n">
        <x:v>1</x:v>
      </x:c>
      <x:c r="F5901" s="127" t="str">
        <x:v>Joueur</x:v>
      </x:c>
      <x:c r="G5901" s="127" t="str">
        <x:v>Je dégage l’issue haute.</x:v>
      </x:c>
      <x:c r="H5901" s="127" t="str">
        <x:v>Regarder la personne ou l’appui concerné ; intention, pas résultat.</x:v>
      </x:c>
      <x:c r="I5901" s="127" t="str">
        <x:v>Branche visitée réellement ; retour engagé conservé ; lecture des seuls signes observables. Tout don exige une offre réelle et un propriétaire libre de refuser.</x:v>
      </x:c>
      <x:c r="J5901" s="127" t="str">
        <x:v>Warp historique</x:v>
      </x:c>
      <x:c r="K5901" s="130" t="n">
        <x:v>4</x:v>
      </x:c>
    </x:row>
    <x:row r="5902" ht="74" customHeight="1">
      <x:c r="A5902" s="121" t="str">
        <x:v>D6-C-WARP5-ARC01-REPONSE-A-01</x:v>
      </x:c>
      <x:c r="B5902" s="122" t="str">
        <x:v>D6-C-WARP5-ARC01</x:v>
      </x:c>
      <x:c r="C5902" s="122" t="str">
        <x:v>REPONSE</x:v>
      </x:c>
      <x:c r="D5902" s="122" t="str">
        <x:v>A</x:v>
      </x:c>
      <x:c r="E5902" s="123" t="n">
        <x:v>1</x:v>
      </x:c>
      <x:c r="F5902" s="122" t="str">
        <x:v>Veilleuse de la grotte</x:v>
      </x:c>
      <x:c r="G5902" s="122" t="str">
        <x:v>Il monte vers l’autre courant d’air. Gardons les charges à l’entrée.</x:v>
      </x:c>
      <x:c r="H5902" s="122" t="str">
        <x:v>Réponse au choix retenu ; les autres réponses ne sont pas jouées.</x:v>
      </x:c>
      <x:c r="I5902" s="122" t="str">
        <x:v>Branche visitée réellement ; retour engagé conservé ; lecture des seuls signes observables. Tout don exige une offre réelle et un propriétaire libre de refuser.</x:v>
      </x:c>
      <x:c r="J5902" s="122" t="str">
        <x:v>Warp historique</x:v>
      </x:c>
      <x:c r="K5902" s="125" t="n">
        <x:v>11</x:v>
      </x:c>
    </x:row>
    <x:row r="5903" ht="59" customHeight="1">
      <x:c r="A5903" s="126" t="str">
        <x:v>D6-C-WARP5-ARC01-CHOIX-B-01</x:v>
      </x:c>
      <x:c r="B5903" s="127" t="str">
        <x:v>D6-C-WARP5-ARC01</x:v>
      </x:c>
      <x:c r="C5903" s="127" t="str">
        <x:v>CHOIX</x:v>
      </x:c>
      <x:c r="D5903" s="127" t="str">
        <x:v>B</x:v>
      </x:c>
      <x:c r="E5903" s="128" t="n">
        <x:v>1</x:v>
      </x:c>
      <x:c r="F5903" s="127" t="str">
        <x:v>Joueur</x:v>
      </x:c>
      <x:c r="G5903" s="127" t="str">
        <x:v>Je libère la sortie basse.</x:v>
      </x:c>
      <x:c r="H5903" s="127" t="str">
        <x:v>Regarder la personne ou l’appui concerné ; intention, pas résultat.</x:v>
      </x:c>
      <x:c r="I5903" s="127" t="str">
        <x:v>Lire les conditions V5 ; aucun objet ou PNJ supposé présent. Refuser ou différer suspend l’objectif au lieu de le déclarer réussi.</x:v>
      </x:c>
      <x:c r="J5903" s="127" t="str">
        <x:v>Warp historique</x:v>
      </x:c>
      <x:c r="K5903" s="130" t="n">
        <x:v>5</x:v>
      </x:c>
    </x:row>
    <x:row r="5904" ht="59" customHeight="1">
      <x:c r="A5904" s="121" t="str">
        <x:v>D6-C-WARP5-ARC01-REPONSE-B-01</x:v>
      </x:c>
      <x:c r="B5904" s="122" t="str">
        <x:v>D6-C-WARP5-ARC01</x:v>
      </x:c>
      <x:c r="C5904" s="122" t="str">
        <x:v>REPONSE</x:v>
      </x:c>
      <x:c r="D5904" s="122" t="str">
        <x:v>B</x:v>
      </x:c>
      <x:c r="E5904" s="123" t="n">
        <x:v>1</x:v>
      </x:c>
      <x:c r="F5904" s="122" t="str">
        <x:v>Veilleuse de la grotte</x:v>
      </x:c>
      <x:c r="G5904" s="122" t="str">
        <x:v>Il montre le passage des bêtes. Nous regarderons s’il est réellement libre.</x:v>
      </x:c>
      <x:c r="H5904" s="122" t="str">
        <x:v>Réponse au choix retenu ; les autres réponses ne sont pas jouées.</x:v>
      </x:c>
      <x:c r="I5904" s="122" t="str">
        <x:v>Lire les conditions V5 ; aucun objet ou PNJ supposé présent. Refuser ou différer suspend l’objectif au lieu de le déclarer réussi.</x:v>
      </x:c>
      <x:c r="J5904" s="122" t="str">
        <x:v>Warp historique</x:v>
      </x:c>
      <x:c r="K5904" s="125" t="n">
        <x:v>12</x:v>
      </x:c>
    </x:row>
    <x:row r="5905" ht="254" customHeight="1">
      <x:c r="A5905" s="126" t="str">
        <x:v>D6-C-WARP5-ARC02-OUV---01</x:v>
      </x:c>
      <x:c r="B5905" s="127" t="str">
        <x:v>D6-C-WARP5-ARC02</x:v>
      </x:c>
      <x:c r="C5905" s="127" t="str">
        <x:v>OUV</x:v>
      </x:c>
      <x:c r="D5905" s="127" t="str">
        <x:v>-</x:v>
      </x:c>
      <x:c r="E5905" s="128" t="n">
        <x:v>1</x:v>
      </x:c>
      <x:c r="F5905" s="127" t="str">
        <x:v>Gardienne des réserves du fleuve</x:v>
      </x:c>
      <x:c r="G5905" s="127" t="str">
        <x:v>L’eau a déplacé nos contenants. Certains sont accessibles ; d’autres sont déjà perdus.</x:v>
      </x:c>
      <x:c r="H5905" s="127" t="str">
        <x:v>Le locuteur regarde le geste et s’adresse à son groupe ; le chasseur montre une direction à distance.</x:v>
      </x:c>
      <x:c r="I5905"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J5905" s="127" t="str">
        <x:v>Warp historique</x:v>
      </x:c>
      <x:c r="K5905" s="130" t="n">
        <x:v>13</x:v>
      </x:c>
    </x:row>
    <x:row r="5906" ht="74" customHeight="1">
      <x:c r="A5906" s="121" t="str">
        <x:v>D6-C-WARP5-ARC02-SUCCES---01</x:v>
      </x:c>
      <x:c r="B5906" s="122" t="str">
        <x:v>D6-C-WARP5-ARC02</x:v>
      </x:c>
      <x:c r="C5906" s="122" t="str">
        <x:v>SUCCES</x:v>
      </x:c>
      <x:c r="D5906" s="122" t="str">
        <x:v>-</x:v>
      </x:c>
      <x:c r="E5906" s="123" t="n">
        <x:v>1</x:v>
      </x:c>
      <x:c r="F5906" s="122" t="str">
        <x:v>Gardienne des réserves du fleuve</x:v>
      </x:c>
      <x:c r="G5906" s="122" t="str">
        <x:v>Le grenier change de place. Ce que nous avons récupéré doit encore y être porté.</x:v>
      </x:c>
      <x:c r="H5906" s="122" t="str">
        <x:v>Le locuteur regarde le geste et s’adresse à son groupe ; le chasseur montre une direction à distance.</x:v>
      </x:c>
      <x:c r="I5906" s="122" t="str">
        <x:v>Résultat correspondant effectivement constaté ; remplace ou supprime la ligne si choix de refus/différé/observation. Ne jamais jouer une victoire non acquise.</x:v>
      </x:c>
      <x:c r="J5906" s="122" t="str">
        <x:v>Warp historique</x:v>
      </x:c>
      <x:c r="K5906" s="125" t="n">
        <x:v>15</x:v>
      </x:c>
    </x:row>
    <x:row r="5907" ht="44" customHeight="1">
      <x:c r="A5907" s="126" t="str">
        <x:v>D6-C-WARP5-ARC02-ECHEC---01</x:v>
      </x:c>
      <x:c r="B5907" s="127" t="str">
        <x:v>D6-C-WARP5-ARC02</x:v>
      </x:c>
      <x:c r="C5907" s="127" t="str">
        <x:v>ECHEC</x:v>
      </x:c>
      <x:c r="D5907" s="127" t="str">
        <x:v>-</x:v>
      </x:c>
      <x:c r="E5907" s="128" t="n">
        <x:v>1</x:v>
      </x:c>
      <x:c r="F5907" s="127" t="str">
        <x:v>Gardienne des réserves du fleuve</x:v>
      </x:c>
      <x:c r="G5907" s="127" t="str">
        <x:v>Ce contenant ne tient plus. Laissez-le ; prenez ceux que nous pouvons réellement porter.</x:v>
      </x:c>
      <x:c r="H5907" s="127" t="str">
        <x:v>Retrait de l’appui dangereux ou suspension du geste ; aucun reset de l’état.</x:v>
      </x:c>
      <x:c r="I5907" s="127" t="str">
        <x:v>Échec ou blocage correspondant effectivement observé ; les dégâts, objets et positions persistent.</x:v>
      </x:c>
      <x:c r="J5907" s="127" t="str">
        <x:v>Warp historique</x:v>
      </x:c>
      <x:c r="K5907" s="130" t="n">
        <x:v>14</x:v>
      </x:c>
    </x:row>
    <x:row r="5908" ht="44" customHeight="1">
      <x:c r="A5908" s="121" t="str">
        <x:v>D6-C-WARP5-ARC02-REPRISE---01</x:v>
      </x:c>
      <x:c r="B5908" s="122" t="str">
        <x:v>D6-C-WARP5-ARC02</x:v>
      </x:c>
      <x:c r="C5908" s="122" t="str">
        <x:v>REPRISE</x:v>
      </x:c>
      <x:c r="D5908" s="122" t="str">
        <x:v>-</x:v>
      </x:c>
      <x:c r="E5908" s="123" t="n">
        <x:v>1</x:v>
      </x:c>
      <x:c r="F5908" s="122" t="str">
        <x:v>Gardienne des réserves du fleuve</x:v>
      </x:c>
      <x:c r="G5908" s="122" t="str">
        <x:v>Le premier lot est à l’abri. Reprenons le trajet avec les autres.</x:v>
      </x:c>
      <x:c r="H5908" s="122" t="str">
        <x:v>Regard sur le dernier repère conservé ; attendre la main du joueur.</x:v>
      </x:c>
      <x:c r="I5908" s="122" t="str">
        <x:v>Réinteraction volontaire après interruption ; état de l’action conservé.</x:v>
      </x:c>
      <x:c r="J5908" s="122" t="str">
        <x:v>Warp historique</x:v>
      </x:c>
      <x:c r="K5908" s="125" t="n">
        <x:v>12</x:v>
      </x:c>
    </x:row>
    <x:row r="5909" ht="74" customHeight="1">
      <x:c r="A5909" s="126" t="str">
        <x:v>D6-C-WARP5-ARC02-CHOIX-A-01</x:v>
      </x:c>
      <x:c r="B5909" s="127" t="str">
        <x:v>D6-C-WARP5-ARC02</x:v>
      </x:c>
      <x:c r="C5909" s="127" t="str">
        <x:v>CHOIX</x:v>
      </x:c>
      <x:c r="D5909" s="127" t="str">
        <x:v>A</x:v>
      </x:c>
      <x:c r="E5909" s="128" t="n">
        <x:v>1</x:v>
      </x:c>
      <x:c r="F5909" s="127" t="str">
        <x:v>Joueur</x:v>
      </x:c>
      <x:c r="G5909" s="127" t="str">
        <x:v>Je récupère le lot accessible.</x:v>
      </x:c>
      <x:c r="H5909" s="127" t="str">
        <x:v>Regarder la personne ou l’appui concerné ; intention, pas résultat.</x:v>
      </x:c>
      <x:c r="I5909" s="127" t="str">
        <x:v>Branche visitée réellement ; retour engagé conservé ; lecture des seuls signes observables. Tout don exige une offre réelle et un propriétaire libre de refuser.</x:v>
      </x:c>
      <x:c r="J5909" s="127" t="str">
        <x:v>Warp historique</x:v>
      </x:c>
      <x:c r="K5909" s="130" t="n">
        <x:v>5</x:v>
      </x:c>
    </x:row>
    <x:row r="5910" ht="74" customHeight="1">
      <x:c r="A5910" s="121" t="str">
        <x:v>D6-C-WARP5-ARC02-REPONSE-A-01</x:v>
      </x:c>
      <x:c r="B5910" s="122" t="str">
        <x:v>D6-C-WARP5-ARC02</x:v>
      </x:c>
      <x:c r="C5910" s="122" t="str">
        <x:v>REPONSE</x:v>
      </x:c>
      <x:c r="D5910" s="122" t="str">
        <x:v>A</x:v>
      </x:c>
      <x:c r="E5910" s="123" t="n">
        <x:v>1</x:v>
      </x:c>
      <x:c r="F5910" s="122" t="str">
        <x:v>Gardienne des réserves du fleuve</x:v>
      </x:c>
      <x:c r="G5910" s="122" t="str">
        <x:v>Il avance vers la rive stable. Préparons une place plus haute pour les contenants.</x:v>
      </x:c>
      <x:c r="H5910" s="122" t="str">
        <x:v>Réponse au choix retenu ; les autres réponses ne sont pas jouées.</x:v>
      </x:c>
      <x:c r="I5910" s="122" t="str">
        <x:v>Branche visitée réellement ; retour engagé conservé ; lecture des seuls signes observables. Tout don exige une offre réelle et un propriétaire libre de refuser.</x:v>
      </x:c>
      <x:c r="J5910" s="122" t="str">
        <x:v>Warp historique</x:v>
      </x:c>
      <x:c r="K5910" s="125" t="n">
        <x:v>14</x:v>
      </x:c>
    </x:row>
    <x:row r="5911" ht="59" customHeight="1">
      <x:c r="A5911" s="126" t="str">
        <x:v>D6-C-WARP5-ARC02-CHOIX-B-01</x:v>
      </x:c>
      <x:c r="B5911" s="127" t="str">
        <x:v>D6-C-WARP5-ARC02</x:v>
      </x:c>
      <x:c r="C5911" s="127" t="str">
        <x:v>CHOIX</x:v>
      </x:c>
      <x:c r="D5911" s="127" t="str">
        <x:v>B</x:v>
      </x:c>
      <x:c r="E5911" s="128" t="n">
        <x:v>1</x:v>
      </x:c>
      <x:c r="F5911" s="127" t="str">
        <x:v>Joueur</x:v>
      </x:c>
      <x:c r="G5911" s="127" t="str">
        <x:v>J’ouvre d’abord le passage des personnes.</x:v>
      </x:c>
      <x:c r="H5911" s="127" t="str">
        <x:v>Regarder la personne ou l’appui concerné ; intention, pas résultat.</x:v>
      </x:c>
      <x:c r="I5911" s="127" t="str">
        <x:v>Lire les conditions V5 ; aucun objet ou PNJ supposé présent. Refuser ou différer suspend l’objectif au lieu de le déclarer réussi.</x:v>
      </x:c>
      <x:c r="J5911" s="127" t="str">
        <x:v>Warp historique</x:v>
      </x:c>
      <x:c r="K5911" s="130" t="n">
        <x:v>6</x:v>
      </x:c>
    </x:row>
    <x:row r="5912" ht="59" customHeight="1">
      <x:c r="A5912" s="121" t="str">
        <x:v>D6-C-WARP5-ARC02-REPONSE-B-01</x:v>
      </x:c>
      <x:c r="B5912" s="122" t="str">
        <x:v>D6-C-WARP5-ARC02</x:v>
      </x:c>
      <x:c r="C5912" s="122" t="str">
        <x:v>REPONSE</x:v>
      </x:c>
      <x:c r="D5912" s="122" t="str">
        <x:v>B</x:v>
      </x:c>
      <x:c r="E5912" s="123" t="n">
        <x:v>1</x:v>
      </x:c>
      <x:c r="F5912" s="122" t="str">
        <x:v>Gardienne des réserves du fleuve</x:v>
      </x:c>
      <x:c r="G5912" s="122" t="str">
        <x:v>Il dégage le trajet. Quelqu’un pourra ensuite revenir aux réserves.</x:v>
      </x:c>
      <x:c r="H5912" s="122" t="str">
        <x:v>Réponse au choix retenu ; les autres réponses ne sont pas jouées.</x:v>
      </x:c>
      <x:c r="I5912" s="122" t="str">
        <x:v>Lire les conditions V5 ; aucun objet ou PNJ supposé présent. Refuser ou différer suspend l’objectif au lieu de le déclarer réussi.</x:v>
      </x:c>
      <x:c r="J5912" s="122" t="str">
        <x:v>Warp historique</x:v>
      </x:c>
      <x:c r="K5912" s="125" t="n">
        <x:v>10</x:v>
      </x:c>
    </x:row>
    <x:row r="5913" ht="254" customHeight="1">
      <x:c r="A5913" s="126" t="str">
        <x:v>D6-C-WARP5-ARC03-OUV---01</x:v>
      </x:c>
      <x:c r="B5913" s="127" t="str">
        <x:v>D6-C-WARP5-ARC03</x:v>
      </x:c>
      <x:c r="C5913" s="127" t="str">
        <x:v>OUV</x:v>
      </x:c>
      <x:c r="D5913" s="127" t="str">
        <x:v>-</x:v>
      </x:c>
      <x:c r="E5913" s="128" t="n">
        <x:v>1</x:v>
      </x:c>
      <x:c r="F5913" s="127" t="str">
        <x:v>Fondeur des deux marques</x:v>
      </x:c>
      <x:c r="G5913" s="127" t="str">
        <x:v>Ma marque désigne le métal que j’ai travaillé. Celle de la chasse désigne le geste qu’il a rendu possible.</x:v>
      </x:c>
      <x:c r="H5913" s="127" t="str">
        <x:v>Le locuteur regarde le geste et s’adresse à son groupe ; le chasseur montre une direction à distance.</x:v>
      </x:c>
      <x:c r="I5913"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J5913" s="127" t="str">
        <x:v>Warp historique</x:v>
      </x:c>
      <x:c r="K5913" s="130" t="n">
        <x:v>19</x:v>
      </x:c>
    </x:row>
    <x:row r="5914" ht="74" customHeight="1">
      <x:c r="A5914" s="121" t="str">
        <x:v>D6-C-WARP5-ARC03-SUCCES---01</x:v>
      </x:c>
      <x:c r="B5914" s="122" t="str">
        <x:v>D6-C-WARP5-ARC03</x:v>
      </x:c>
      <x:c r="C5914" s="122" t="str">
        <x:v>SUCCES</x:v>
      </x:c>
      <x:c r="D5914" s="122" t="str">
        <x:v>-</x:v>
      </x:c>
      <x:c r="E5914" s="123" t="n">
        <x:v>1</x:v>
      </x:c>
      <x:c r="F5914" s="122" t="str">
        <x:v>Fondeur des deux marques</x:v>
      </x:c>
      <x:c r="G5914" s="122" t="str">
        <x:v>Les deux gestes ont leur place sur le support. Nous n’avons pas changé qui a porté le dernier coup.</x:v>
      </x:c>
      <x:c r="H5914" s="122" t="str">
        <x:v>Le locuteur regarde le geste et s’adresse à son groupe ; le chasseur montre une direction à distance.</x:v>
      </x:c>
      <x:c r="I5914" s="122" t="str">
        <x:v>Résultat correspondant effectivement constaté ; remplace ou supprime la ligne si choix de refus/différé/observation. Ne jamais jouer une victoire non acquise.</x:v>
      </x:c>
      <x:c r="J5914" s="122" t="str">
        <x:v>Warp historique</x:v>
      </x:c>
      <x:c r="K5914" s="125" t="n">
        <x:v>19</x:v>
      </x:c>
    </x:row>
    <x:row r="5915" ht="44" customHeight="1">
      <x:c r="A5915" s="126" t="str">
        <x:v>D6-C-WARP5-ARC03-ECHEC---01</x:v>
      </x:c>
      <x:c r="B5915" s="127" t="str">
        <x:v>D6-C-WARP5-ARC03</x:v>
      </x:c>
      <x:c r="C5915" s="127" t="str">
        <x:v>ECHEC</x:v>
      </x:c>
      <x:c r="D5915" s="127" t="str">
        <x:v>-</x:v>
      </x:c>
      <x:c r="E5915" s="128" t="n">
        <x:v>1</x:v>
      </x:c>
      <x:c r="F5915" s="127" t="str">
        <x:v>Fondeur des deux marques</x:v>
      </x:c>
      <x:c r="G5915" s="127" t="str">
        <x:v>Une marque reste cachée. Le récit attend encore cette face.</x:v>
      </x:c>
      <x:c r="H5915" s="127" t="str">
        <x:v>Retrait de l’appui dangereux ou suspension du geste ; aucun reset de l’état.</x:v>
      </x:c>
      <x:c r="I5915" s="127" t="str">
        <x:v>Échec ou blocage correspondant effectivement observé ; les dégâts, objets et positions persistent.</x:v>
      </x:c>
      <x:c r="J5915" s="127" t="str">
        <x:v>Warp historique</x:v>
      </x:c>
      <x:c r="K5915" s="130" t="n">
        <x:v>10</x:v>
      </x:c>
    </x:row>
    <x:row r="5916" ht="44" customHeight="1">
      <x:c r="A5916" s="121" t="str">
        <x:v>D6-C-WARP5-ARC03-REPRISE---01</x:v>
      </x:c>
      <x:c r="B5916" s="122" t="str">
        <x:v>D6-C-WARP5-ARC03</x:v>
      </x:c>
      <x:c r="C5916" s="122" t="str">
        <x:v>REPRISE</x:v>
      </x:c>
      <x:c r="D5916" s="122" t="str">
        <x:v>-</x:v>
      </x:c>
      <x:c r="E5916" s="123" t="n">
        <x:v>1</x:v>
      </x:c>
      <x:c r="F5916" s="122" t="str">
        <x:v>Fondeur des deux marques</x:v>
      </x:c>
      <x:c r="G5916" s="122" t="str">
        <x:v>Le support est préparé. Reprenons la lecture restée incomplète.</x:v>
      </x:c>
      <x:c r="H5916" s="122" t="str">
        <x:v>Regard sur le dernier repère conservé ; attendre la main du joueur.</x:v>
      </x:c>
      <x:c r="I5916" s="122" t="str">
        <x:v>Réinteraction volontaire après interruption ; état de l’action conservé.</x:v>
      </x:c>
      <x:c r="J5916" s="122" t="str">
        <x:v>Warp historique</x:v>
      </x:c>
      <x:c r="K5916" s="125" t="n">
        <x:v>9</x:v>
      </x:c>
    </x:row>
    <x:row r="5917" ht="74" customHeight="1">
      <x:c r="A5917" s="126" t="str">
        <x:v>D6-C-WARP5-ARC03-CHOIX-A-01</x:v>
      </x:c>
      <x:c r="B5917" s="127" t="str">
        <x:v>D6-C-WARP5-ARC03</x:v>
      </x:c>
      <x:c r="C5917" s="127" t="str">
        <x:v>CHOIX</x:v>
      </x:c>
      <x:c r="D5917" s="127" t="str">
        <x:v>A</x:v>
      </x:c>
      <x:c r="E5917" s="128" t="n">
        <x:v>1</x:v>
      </x:c>
      <x:c r="F5917" s="127" t="str">
        <x:v>Joueur</x:v>
      </x:c>
      <x:c r="G5917" s="127" t="str">
        <x:v>Je montre les contributions séparées.</x:v>
      </x:c>
      <x:c r="H5917" s="127" t="str">
        <x:v>Regarder la personne ou l’appui concerné ; intention, pas résultat.</x:v>
      </x:c>
      <x:c r="I5917" s="127" t="str">
        <x:v>Branche visitée réellement ; retour engagé conservé ; lecture des seuls signes observables. Tout don exige une offre réelle et un propriétaire libre de refuser.</x:v>
      </x:c>
      <x:c r="J5917" s="127" t="str">
        <x:v>Warp historique</x:v>
      </x:c>
      <x:c r="K5917" s="130" t="n">
        <x:v>5</x:v>
      </x:c>
    </x:row>
    <x:row r="5918" ht="74" customHeight="1">
      <x:c r="A5918" s="121" t="str">
        <x:v>D6-C-WARP5-ARC03-REPONSE-A-01</x:v>
      </x:c>
      <x:c r="B5918" s="122" t="str">
        <x:v>D6-C-WARP5-ARC03</x:v>
      </x:c>
      <x:c r="C5918" s="122" t="str">
        <x:v>REPONSE</x:v>
      </x:c>
      <x:c r="D5918" s="122" t="str">
        <x:v>A</x:v>
      </x:c>
      <x:c r="E5918" s="123" t="n">
        <x:v>1</x:v>
      </x:c>
      <x:c r="F5918" s="122" t="str">
        <x:v>Fondeur des deux marques</x:v>
      </x:c>
      <x:c r="G5918" s="122" t="str">
        <x:v>Place les deux faces sous la lumière. Qu’on puisse les regarder l’une après l’autre.</x:v>
      </x:c>
      <x:c r="H5918" s="122" t="str">
        <x:v>Réponse au choix retenu ; les autres réponses ne sont pas jouées.</x:v>
      </x:c>
      <x:c r="I5918" s="122" t="str">
        <x:v>Branche visitée réellement ; retour engagé conservé ; lecture des seuls signes observables. Tout don exige une offre réelle et un propriétaire libre de refuser.</x:v>
      </x:c>
      <x:c r="J5918" s="122" t="str">
        <x:v>Warp historique</x:v>
      </x:c>
      <x:c r="K5918" s="125" t="n">
        <x:v>14</x:v>
      </x:c>
    </x:row>
    <x:row r="5919" ht="59" customHeight="1">
      <x:c r="A5919" s="126" t="str">
        <x:v>D6-C-WARP5-ARC03-CHOIX-B-01</x:v>
      </x:c>
      <x:c r="B5919" s="127" t="str">
        <x:v>D6-C-WARP5-ARC03</x:v>
      </x:c>
      <x:c r="C5919" s="127" t="str">
        <x:v>CHOIX</x:v>
      </x:c>
      <x:c r="D5919" s="127" t="str">
        <x:v>B</x:v>
      </x:c>
      <x:c r="E5919" s="128" t="n">
        <x:v>1</x:v>
      </x:c>
      <x:c r="F5919" s="127" t="str">
        <x:v>Joueur</x:v>
      </x:c>
      <x:c r="G5919" s="127" t="str">
        <x:v>Je réunis les témoins disponibles.</x:v>
      </x:c>
      <x:c r="H5919" s="127" t="str">
        <x:v>Regarder la personne ou l’appui concerné ; intention, pas résultat.</x:v>
      </x:c>
      <x:c r="I5919" s="127" t="str">
        <x:v>Lire les conditions V5 ; aucun objet ou PNJ supposé présent. Refuser ou différer suspend l’objectif au lieu de le déclarer réussi.</x:v>
      </x:c>
      <x:c r="J5919" s="127" t="str">
        <x:v>Warp historique</x:v>
      </x:c>
      <x:c r="K5919" s="130" t="n">
        <x:v>5</x:v>
      </x:c>
    </x:row>
    <x:row r="5920" ht="59" customHeight="1">
      <x:c r="A5920" s="121" t="str">
        <x:v>D6-C-WARP5-ARC03-REPONSE-B-01</x:v>
      </x:c>
      <x:c r="B5920" s="122" t="str">
        <x:v>D6-C-WARP5-ARC03</x:v>
      </x:c>
      <x:c r="C5920" s="122" t="str">
        <x:v>REPONSE</x:v>
      </x:c>
      <x:c r="D5920" s="122" t="str">
        <x:v>B</x:v>
      </x:c>
      <x:c r="E5920" s="123" t="n">
        <x:v>1</x:v>
      </x:c>
      <x:c r="F5920" s="122" t="str">
        <x:v>Fondeur des deux marques</x:v>
      </x:c>
      <x:c r="G5920" s="122" t="str">
        <x:v>Chacun montrera sa part. Aucun ne parlera pour les absents.</x:v>
      </x:c>
      <x:c r="H5920" s="122" t="str">
        <x:v>Réponse au choix retenu ; les autres réponses ne sont pas jouées.</x:v>
      </x:c>
      <x:c r="I5920" s="122" t="str">
        <x:v>Lire les conditions V5 ; aucun objet ou PNJ supposé présent. Refuser ou différer suspend l’objectif au lieu de le déclarer réussi.</x:v>
      </x:c>
      <x:c r="J5920" s="122" t="str">
        <x:v>Warp historique</x:v>
      </x:c>
      <x:c r="K5920" s="125" t="n">
        <x:v>10</x:v>
      </x:c>
    </x:row>
    <x:row r="5921" ht="254" customHeight="1">
      <x:c r="A5921" s="126" t="str">
        <x:v>D6-C-WARP5-ARC04-OUV---01</x:v>
      </x:c>
      <x:c r="B5921" s="127" t="str">
        <x:v>D6-C-WARP5-ARC04</x:v>
      </x:c>
      <x:c r="C5921" s="127" t="str">
        <x:v>OUV</x:v>
      </x:c>
      <x:c r="D5921" s="127" t="str">
        <x:v>-</x:v>
      </x:c>
      <x:c r="E5921" s="128" t="n">
        <x:v>1</x:v>
      </x:c>
      <x:c r="F5921" s="127" t="str">
        <x:v>Porteur du gué disputé</x:v>
      </x:c>
      <x:c r="G5921" s="127" t="str">
        <x:v>Trois groupes attendent sur des rives différentes. Un seul passage tient les charges.</x:v>
      </x:c>
      <x:c r="H5921" s="127" t="str">
        <x:v>Le locuteur regarde le geste et s’adresse à son groupe ; le chasseur montre une direction à distance.</x:v>
      </x:c>
      <x:c r="I5921"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J5921" s="127" t="str">
        <x:v>Warp historique</x:v>
      </x:c>
      <x:c r="K5921" s="130" t="n">
        <x:v>13</x:v>
      </x:c>
    </x:row>
    <x:row r="5922" ht="74" customHeight="1">
      <x:c r="A5922" s="121" t="str">
        <x:v>D6-C-WARP5-ARC04-SUCCES---01</x:v>
      </x:c>
      <x:c r="B5922" s="122" t="str">
        <x:v>D6-C-WARP5-ARC04</x:v>
      </x:c>
      <x:c r="C5922" s="122" t="str">
        <x:v>SUCCES</x:v>
      </x:c>
      <x:c r="D5922" s="122" t="str">
        <x:v>-</x:v>
      </x:c>
      <x:c r="E5922" s="123" t="n">
        <x:v>1</x:v>
      </x:c>
      <x:c r="F5922" s="122" t="str">
        <x:v>Porteur du gué disputé</x:v>
      </x:c>
      <x:c r="G5922" s="122" t="str">
        <x:v>Chaque groupe a repris sa direction. Aucune bannière n’est devenue la nôtre.</x:v>
      </x:c>
      <x:c r="H5922" s="122" t="str">
        <x:v>Le locuteur regarde le geste et s’adresse à son groupe ; le chasseur montre une direction à distance.</x:v>
      </x:c>
      <x:c r="I5922" s="122" t="str">
        <x:v>Résultat correspondant effectivement constaté ; remplace ou supprime la ligne si choix de refus/différé/observation. Ne jamais jouer une victoire non acquise.</x:v>
      </x:c>
      <x:c r="J5922" s="122" t="str">
        <x:v>Warp historique</x:v>
      </x:c>
      <x:c r="K5922" s="125" t="n">
        <x:v>12</x:v>
      </x:c>
    </x:row>
    <x:row r="5923" ht="44" customHeight="1">
      <x:c r="A5923" s="126" t="str">
        <x:v>D6-C-WARP5-ARC04-ECHEC---01</x:v>
      </x:c>
      <x:c r="B5923" s="127" t="str">
        <x:v>D6-C-WARP5-ARC04</x:v>
      </x:c>
      <x:c r="C5923" s="127" t="str">
        <x:v>ECHEC</x:v>
      </x:c>
      <x:c r="D5923" s="127" t="str">
        <x:v>-</x:v>
      </x:c>
      <x:c r="E5923" s="128" t="n">
        <x:v>1</x:v>
      </x:c>
      <x:c r="F5923" s="127" t="str">
        <x:v>Porteur du gué disputé</x:v>
      </x:c>
      <x:c r="G5923" s="127" t="str">
        <x:v>Le passage est encore disputé. Restez sur vos appuis.</x:v>
      </x:c>
      <x:c r="H5923" s="127" t="str">
        <x:v>Retrait de l’appui dangereux ou suspension du geste ; aucun reset de l’état.</x:v>
      </x:c>
      <x:c r="I5923" s="127" t="str">
        <x:v>Échec ou blocage correspondant effectivement observé ; les dégâts, objets et positions persistent.</x:v>
      </x:c>
      <x:c r="J5923" s="127" t="str">
        <x:v>Warp historique</x:v>
      </x:c>
      <x:c r="K5923" s="130" t="n">
        <x:v>9</x:v>
      </x:c>
    </x:row>
    <x:row r="5924" ht="44" customHeight="1">
      <x:c r="A5924" s="121" t="str">
        <x:v>D6-C-WARP5-ARC04-REPRISE---01</x:v>
      </x:c>
      <x:c r="B5924" s="122" t="str">
        <x:v>D6-C-WARP5-ARC04</x:v>
      </x:c>
      <x:c r="C5924" s="122" t="str">
        <x:v>REPRISE</x:v>
      </x:c>
      <x:c r="D5924" s="122" t="str">
        <x:v>-</x:v>
      </x:c>
      <x:c r="E5924" s="123" t="n">
        <x:v>1</x:v>
      </x:c>
      <x:c r="F5924" s="122" t="str">
        <x:v>Porteur du gué disputé</x:v>
      </x:c>
      <x:c r="G5924" s="122" t="str">
        <x:v>Le premier groupe a traversé. Les autres attendent toujours leur passage.</x:v>
      </x:c>
      <x:c r="H5924" s="122" t="str">
        <x:v>Regard sur le dernier repère conservé ; attendre la main du joueur.</x:v>
      </x:c>
      <x:c r="I5924" s="122" t="str">
        <x:v>Réinteraction volontaire après interruption ; état de l’action conservé.</x:v>
      </x:c>
      <x:c r="J5924" s="122" t="str">
        <x:v>Warp historique</x:v>
      </x:c>
      <x:c r="K5924" s="125" t="n">
        <x:v>11</x:v>
      </x:c>
    </x:row>
    <x:row r="5925" ht="74" customHeight="1">
      <x:c r="A5925" s="126" t="str">
        <x:v>D6-C-WARP5-ARC04-CHOIX-A-01</x:v>
      </x:c>
      <x:c r="B5925" s="127" t="str">
        <x:v>D6-C-WARP5-ARC04</x:v>
      </x:c>
      <x:c r="C5925" s="127" t="str">
        <x:v>CHOIX</x:v>
      </x:c>
      <x:c r="D5925" s="127" t="str">
        <x:v>A</x:v>
      </x:c>
      <x:c r="E5925" s="128" t="n">
        <x:v>1</x:v>
      </x:c>
      <x:c r="F5925" s="127" t="str">
        <x:v>Joueur</x:v>
      </x:c>
      <x:c r="G5925" s="127" t="str">
        <x:v>Je crée une fenêtre de traversée.</x:v>
      </x:c>
      <x:c r="H5925" s="127" t="str">
        <x:v>Regarder la personne ou l’appui concerné ; intention, pas résultat.</x:v>
      </x:c>
      <x:c r="I5925" s="127" t="str">
        <x:v>Branche visitée réellement ; retour engagé conservé ; lecture des seuls signes observables. Tout don exige une offre réelle et un propriétaire libre de refuser.</x:v>
      </x:c>
      <x:c r="J5925" s="127" t="str">
        <x:v>Warp historique</x:v>
      </x:c>
      <x:c r="K5925" s="130" t="n">
        <x:v>6</x:v>
      </x:c>
    </x:row>
    <x:row r="5926" ht="74" customHeight="1">
      <x:c r="A5926" s="121" t="str">
        <x:v>D6-C-WARP5-ARC04-REPONSE-A-01</x:v>
      </x:c>
      <x:c r="B5926" s="122" t="str">
        <x:v>D6-C-WARP5-ARC04</x:v>
      </x:c>
      <x:c r="C5926" s="122" t="str">
        <x:v>REPONSE</x:v>
      </x:c>
      <x:c r="D5926" s="122" t="str">
        <x:v>A</x:v>
      </x:c>
      <x:c r="E5926" s="123" t="n">
        <x:v>1</x:v>
      </x:c>
      <x:c r="F5926" s="122" t="str">
        <x:v>Porteur du gué disputé</x:v>
      </x:c>
      <x:c r="G5926" s="122" t="str">
        <x:v>Il dégage l’appui. N’avancez qu’après avoir vu l’autre rive se vider.</x:v>
      </x:c>
      <x:c r="H5926" s="122" t="str">
        <x:v>Réponse au choix retenu ; les autres réponses ne sont pas jouées.</x:v>
      </x:c>
      <x:c r="I5926" s="122" t="str">
        <x:v>Branche visitée réellement ; retour engagé conservé ; lecture des seuls signes observables. Tout don exige une offre réelle et un propriétaire libre de refuser.</x:v>
      </x:c>
      <x:c r="J5926" s="122" t="str">
        <x:v>Warp historique</x:v>
      </x:c>
      <x:c r="K5926" s="125" t="n">
        <x:v>11</x:v>
      </x:c>
    </x:row>
    <x:row r="5927" ht="59" customHeight="1">
      <x:c r="A5927" s="126" t="str">
        <x:v>D6-C-WARP5-ARC04-CHOIX-B-01</x:v>
      </x:c>
      <x:c r="B5927" s="127" t="str">
        <x:v>D6-C-WARP5-ARC04</x:v>
      </x:c>
      <x:c r="C5927" s="127" t="str">
        <x:v>CHOIX</x:v>
      </x:c>
      <x:c r="D5927" s="127" t="str">
        <x:v>B</x:v>
      </x:c>
      <x:c r="E5927" s="128" t="n">
        <x:v>1</x:v>
      </x:c>
      <x:c r="F5927" s="127" t="str">
        <x:v>Joueur</x:v>
      </x:c>
      <x:c r="G5927" s="127" t="str">
        <x:v>Je prépare une confrontation bornée loin du gué.</x:v>
      </x:c>
      <x:c r="H5927" s="127" t="str">
        <x:v>Regarder la personne ou l’appui concerné ; intention, pas résultat.</x:v>
      </x:c>
      <x:c r="I5927" s="127" t="str">
        <x:v>Lire les conditions V5 ; aucun objet ou PNJ supposé présent. Refuser ou différer suspend l’objectif au lieu de le déclarer réussi.</x:v>
      </x:c>
      <x:c r="J5927" s="127" t="str">
        <x:v>Warp historique</x:v>
      </x:c>
      <x:c r="K5927" s="130" t="n">
        <x:v>8</x:v>
      </x:c>
    </x:row>
    <x:row r="5928" ht="59" customHeight="1">
      <x:c r="A5928" s="121" t="str">
        <x:v>D6-C-WARP5-ARC04-REPONSE-B-01</x:v>
      </x:c>
      <x:c r="B5928" s="122" t="str">
        <x:v>D6-C-WARP5-ARC04</x:v>
      </x:c>
      <x:c r="C5928" s="122" t="str">
        <x:v>REPONSE</x:v>
      </x:c>
      <x:c r="D5928" s="122" t="str">
        <x:v>B</x:v>
      </x:c>
      <x:c r="E5928" s="123" t="n">
        <x:v>1</x:v>
      </x:c>
      <x:c r="F5928" s="122" t="str">
        <x:v>Porteur du gué disputé</x:v>
      </x:c>
      <x:c r="G5928" s="122" t="str">
        <x:v>Le mouvement quitte le passage. Gardez les porteurs dans leur route.</x:v>
      </x:c>
      <x:c r="H5928" s="122" t="str">
        <x:v>Réponse au choix retenu ; les autres réponses ne sont pas jouées.</x:v>
      </x:c>
      <x:c r="I5928" s="122" t="str">
        <x:v>Lire les conditions V5 ; aucun objet ou PNJ supposé présent. Refuser ou différer suspend l’objectif au lieu de le déclarer réussi.</x:v>
      </x:c>
      <x:c r="J5928" s="122" t="str">
        <x:v>Warp historique</x:v>
      </x:c>
      <x:c r="K5928" s="125" t="n">
        <x:v>11</x:v>
      </x:c>
    </x:row>
    <x:row r="5929" ht="254" customHeight="1">
      <x:c r="A5929" s="126" t="str">
        <x:v>D6-C-WARP5-ARC05-OUV---01</x:v>
      </x:c>
      <x:c r="B5929" s="127" t="str">
        <x:v>D6-C-WARP5-ARC05</x:v>
      </x:c>
      <x:c r="C5929" s="127" t="str">
        <x:v>OUV</x:v>
      </x:c>
      <x:c r="D5929" s="127" t="str">
        <x:v>-</x:v>
      </x:c>
      <x:c r="E5929" s="128" t="n">
        <x:v>1</x:v>
      </x:c>
      <x:c r="F5929" s="127" t="str">
        <x:v>Charpentière de rive</x:v>
      </x:c>
      <x:c r="G5929" s="127" t="str">
        <x:v>La quille repose trop haut. Notre départ dépend de ces appuis et de la route de la bête.</x:v>
      </x:c>
      <x:c r="H5929" s="127" t="str">
        <x:v>Le locuteur regarde le geste et s’adresse à son groupe ; le chasseur montre une direction à distance.</x:v>
      </x:c>
      <x:c r="I5929"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J5929" s="127" t="str">
        <x:v>Warp historique</x:v>
      </x:c>
      <x:c r="K5929" s="130" t="n">
        <x:v>18</x:v>
      </x:c>
    </x:row>
    <x:row r="5930" ht="74" customHeight="1">
      <x:c r="A5930" s="121" t="str">
        <x:v>D6-C-WARP5-ARC05-SUCCES---01</x:v>
      </x:c>
      <x:c r="B5930" s="122" t="str">
        <x:v>D6-C-WARP5-ARC05</x:v>
      </x:c>
      <x:c r="C5930" s="122" t="str">
        <x:v>SUCCES</x:v>
      </x:c>
      <x:c r="D5930" s="122" t="str">
        <x:v>-</x:v>
      </x:c>
      <x:c r="E5930" s="123" t="n">
        <x:v>1</x:v>
      </x:c>
      <x:c r="F5930" s="122" t="str">
        <x:v>Charpentière de rive</x:v>
      </x:c>
      <x:c r="G5930" s="122" t="str">
        <x:v>Notre équipage choisit maintenant sa route. Le voyageur garde la sienne.</x:v>
      </x:c>
      <x:c r="H5930" s="122" t="str">
        <x:v>Le locuteur regarde le geste et s’adresse à son groupe ; le chasseur montre une direction à distance.</x:v>
      </x:c>
      <x:c r="I5930" s="122" t="str">
        <x:v>Résultat correspondant effectivement constaté ; remplace ou supprime la ligne si choix de refus/différé/observation. Ne jamais jouer une victoire non acquise.</x:v>
      </x:c>
      <x:c r="J5930" s="122" t="str">
        <x:v>Warp historique</x:v>
      </x:c>
      <x:c r="K5930" s="125" t="n">
        <x:v>11</x:v>
      </x:c>
    </x:row>
    <x:row r="5931" ht="44" customHeight="1">
      <x:c r="A5931" s="126" t="str">
        <x:v>D6-C-WARP5-ARC05-ECHEC---01</x:v>
      </x:c>
      <x:c r="B5931" s="127" t="str">
        <x:v>D6-C-WARP5-ARC05</x:v>
      </x:c>
      <x:c r="C5931" s="127" t="str">
        <x:v>ECHEC</x:v>
      </x:c>
      <x:c r="D5931" s="127" t="str">
        <x:v>-</x:v>
      </x:c>
      <x:c r="E5931" s="128" t="n">
        <x:v>1</x:v>
      </x:c>
      <x:c r="F5931" s="127" t="str">
        <x:v>Charpentière de rive</x:v>
      </x:c>
      <x:c r="G5931" s="127" t="str">
        <x:v>La quille ne porte pas encore. Le bateau ne partira pas sur une parole.</x:v>
      </x:c>
      <x:c r="H5931" s="127" t="str">
        <x:v>Retrait de l’appui dangereux ou suspension du geste ; aucun reset de l’état.</x:v>
      </x:c>
      <x:c r="I5931" s="127" t="str">
        <x:v>Échec ou blocage correspondant effectivement observé ; les dégâts, objets et positions persistent.</x:v>
      </x:c>
      <x:c r="J5931" s="127" t="str">
        <x:v>Warp historique</x:v>
      </x:c>
      <x:c r="K5931" s="130" t="n">
        <x:v>14</x:v>
      </x:c>
    </x:row>
    <x:row r="5932" ht="44" customHeight="1">
      <x:c r="A5932" s="121" t="str">
        <x:v>D6-C-WARP5-ARC05-REPRISE---01</x:v>
      </x:c>
      <x:c r="B5932" s="122" t="str">
        <x:v>D6-C-WARP5-ARC05</x:v>
      </x:c>
      <x:c r="C5932" s="122" t="str">
        <x:v>REPRISE</x:v>
      </x:c>
      <x:c r="D5932" s="122" t="str">
        <x:v>-</x:v>
      </x:c>
      <x:c r="E5932" s="123" t="n">
        <x:v>1</x:v>
      </x:c>
      <x:c r="F5932" s="122" t="str">
        <x:v>Charpentière de rive</x:v>
      </x:c>
      <x:c r="G5932" s="122" t="str">
        <x:v>Les appuis posés sont restés. Nous reprenons au bord qui penche.</x:v>
      </x:c>
      <x:c r="H5932" s="122" t="str">
        <x:v>Regard sur le dernier repère conservé ; attendre la main du joueur.</x:v>
      </x:c>
      <x:c r="I5932" s="122" t="str">
        <x:v>Réinteraction volontaire après interruption ; état de l’action conservé.</x:v>
      </x:c>
      <x:c r="J5932" s="122" t="str">
        <x:v>Warp historique</x:v>
      </x:c>
      <x:c r="K5932" s="125" t="n">
        <x:v>11</x:v>
      </x:c>
    </x:row>
    <x:row r="5933" ht="74" customHeight="1">
      <x:c r="A5933" s="126" t="str">
        <x:v>D6-C-WARP5-ARC05-CHOIX-A-01</x:v>
      </x:c>
      <x:c r="B5933" s="127" t="str">
        <x:v>D6-C-WARP5-ARC05</x:v>
      </x:c>
      <x:c r="C5933" s="127" t="str">
        <x:v>CHOIX</x:v>
      </x:c>
      <x:c r="D5933" s="127" t="str">
        <x:v>A</x:v>
      </x:c>
      <x:c r="E5933" s="128" t="n">
        <x:v>1</x:v>
      </x:c>
      <x:c r="F5933" s="127" t="str">
        <x:v>Joueur</x:v>
      </x:c>
      <x:c r="G5933" s="127" t="str">
        <x:v>J’aide au projet du navire.</x:v>
      </x:c>
      <x:c r="H5933" s="127" t="str">
        <x:v>Regarder la personne ou l’appui concerné ; intention, pas résultat.</x:v>
      </x:c>
      <x:c r="I5933" s="127" t="str">
        <x:v>Branche visitée réellement ; retour engagé conservé ; lecture des seuls signes observables. Tout don exige une offre réelle et un propriétaire libre de refuser.</x:v>
      </x:c>
      <x:c r="J5933" s="127" t="str">
        <x:v>Warp historique</x:v>
      </x:c>
      <x:c r="K5933" s="130" t="n">
        <x:v>5</x:v>
      </x:c>
    </x:row>
    <x:row r="5934" ht="74" customHeight="1">
      <x:c r="A5934" s="121" t="str">
        <x:v>D6-C-WARP5-ARC05-REPONSE-A-01</x:v>
      </x:c>
      <x:c r="B5934" s="122" t="str">
        <x:v>D6-C-WARP5-ARC05</x:v>
      </x:c>
      <x:c r="C5934" s="122" t="str">
        <x:v>REPONSE</x:v>
      </x:c>
      <x:c r="D5934" s="122" t="str">
        <x:v>A</x:v>
      </x:c>
      <x:c r="E5934" s="123" t="n">
        <x:v>1</x:v>
      </x:c>
      <x:c r="F5934" s="122" t="str">
        <x:v>Charpentière de rive</x:v>
      </x:c>
      <x:c r="G5934" s="122" t="str">
        <x:v>Il rejoint la charge. Éloignez les mains avant de déplacer l’appui.</x:v>
      </x:c>
      <x:c r="H5934" s="122" t="str">
        <x:v>Réponse au choix retenu ; les autres réponses ne sont pas jouées.</x:v>
      </x:c>
      <x:c r="I5934" s="122" t="str">
        <x:v>Branche visitée réellement ; retour engagé conservé ; lecture des seuls signes observables. Tout don exige une offre réelle et un propriétaire libre de refuser.</x:v>
      </x:c>
      <x:c r="J5934" s="122" t="str">
        <x:v>Warp historique</x:v>
      </x:c>
      <x:c r="K5934" s="125" t="n">
        <x:v>11</x:v>
      </x:c>
    </x:row>
    <x:row r="5935" ht="59" customHeight="1">
      <x:c r="A5935" s="126" t="str">
        <x:v>D6-C-WARP5-ARC05-CHOIX-B-01</x:v>
      </x:c>
      <x:c r="B5935" s="127" t="str">
        <x:v>D6-C-WARP5-ARC05</x:v>
      </x:c>
      <x:c r="C5935" s="127" t="str">
        <x:v>CHOIX</x:v>
      </x:c>
      <x:c r="D5935" s="127" t="str">
        <x:v>B</x:v>
      </x:c>
      <x:c r="E5935" s="128" t="n">
        <x:v>1</x:v>
      </x:c>
      <x:c r="F5935" s="127" t="str">
        <x:v>Joueur</x:v>
      </x:c>
      <x:c r="G5935" s="127" t="str">
        <x:v>Je protège la halte de rive.</x:v>
      </x:c>
      <x:c r="H5935" s="127" t="str">
        <x:v>Regarder la personne ou l’appui concerné ; intention, pas résultat.</x:v>
      </x:c>
      <x:c r="I5935" s="127" t="str">
        <x:v>Lire les conditions V5 ; aucun objet ou PNJ supposé présent. Refuser ou différer suspend l’objectif au lieu de le déclarer réussi.</x:v>
      </x:c>
      <x:c r="J5935" s="127" t="str">
        <x:v>Warp historique</x:v>
      </x:c>
      <x:c r="K5935" s="130" t="n">
        <x:v>6</x:v>
      </x:c>
    </x:row>
    <x:row r="5936" ht="59" customHeight="1">
      <x:c r="A5936" s="121" t="str">
        <x:v>D6-C-WARP5-ARC05-REPONSE-B-01</x:v>
      </x:c>
      <x:c r="B5936" s="122" t="str">
        <x:v>D6-C-WARP5-ARC05</x:v>
      </x:c>
      <x:c r="C5936" s="122" t="str">
        <x:v>REPONSE</x:v>
      </x:c>
      <x:c r="D5936" s="122" t="str">
        <x:v>B</x:v>
      </x:c>
      <x:c r="E5936" s="123" t="n">
        <x:v>1</x:v>
      </x:c>
      <x:c r="F5936" s="122" t="str">
        <x:v>Charpentière de rive</x:v>
      </x:c>
      <x:c r="G5936" s="122" t="str">
        <x:v>Il regarde le passage des bêtes. Nous garderons la quille en attente.</x:v>
      </x:c>
      <x:c r="H5936" s="122" t="str">
        <x:v>Réponse au choix retenu ; les autres réponses ne sont pas jouées.</x:v>
      </x:c>
      <x:c r="I5936" s="122" t="str">
        <x:v>Lire les conditions V5 ; aucun objet ou PNJ supposé présent. Refuser ou différer suspend l’objectif au lieu de le déclarer réussi.</x:v>
      </x:c>
      <x:c r="J5936" s="122" t="str">
        <x:v>Warp historique</x:v>
      </x:c>
      <x:c r="K5936" s="125" t="n">
        <x:v>12</x:v>
      </x:c>
    </x:row>
    <x:row r="5937" ht="254" customHeight="1">
      <x:c r="A5937" s="126" t="str">
        <x:v>D6-C-WARP5-ARC06-OUV---01</x:v>
      </x:c>
      <x:c r="B5937" s="127" t="str">
        <x:v>D6-C-WARP5-ARC06</x:v>
      </x:c>
      <x:c r="C5937" s="127" t="str">
        <x:v>OUV</x:v>
      </x:c>
      <x:c r="D5937" s="127" t="str">
        <x:v>-</x:v>
      </x:c>
      <x:c r="E5937" s="128" t="n">
        <x:v>1</x:v>
      </x:c>
      <x:c r="F5937" s="127" t="str">
        <x:v>Guetteuse du col</x:v>
      </x:c>
      <x:c r="G5937" s="127" t="str">
        <x:v>La clochette a changé de place. Son avertissement mène vers un passage fermé.</x:v>
      </x:c>
      <x:c r="H5937" s="127" t="str">
        <x:v>Le locuteur regarde le geste et s’adresse à son groupe ; le chasseur montre une direction à distance.</x:v>
      </x:c>
      <x:c r="I5937"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J5937" s="127" t="str">
        <x:v>Warp historique</x:v>
      </x:c>
      <x:c r="K5937" s="130" t="n">
        <x:v>13</x:v>
      </x:c>
    </x:row>
    <x:row r="5938" ht="74" customHeight="1">
      <x:c r="A5938" s="121" t="str">
        <x:v>D6-C-WARP5-ARC06-SUCCES---01</x:v>
      </x:c>
      <x:c r="B5938" s="122" t="str">
        <x:v>D6-C-WARP5-ARC06</x:v>
      </x:c>
      <x:c r="C5938" s="122" t="str">
        <x:v>SUCCES</x:v>
      </x:c>
      <x:c r="D5938" s="122" t="str">
        <x:v>-</x:v>
      </x:c>
      <x:c r="E5938" s="123" t="n">
        <x:v>1</x:v>
      </x:c>
      <x:c r="F5938" s="122" t="str">
        <x:v>Guetteuse du col</x:v>
      </x:c>
      <x:c r="G5938" s="122" t="str">
        <x:v>Le son annonce de nouveau un passage réel. Les habitants peuvent le vérifier.</x:v>
      </x:c>
      <x:c r="H5938" s="122" t="str">
        <x:v>Le locuteur regarde le geste et s’adresse à son groupe ; le chasseur montre une direction à distance.</x:v>
      </x:c>
      <x:c r="I5938" s="122" t="str">
        <x:v>Résultat correspondant effectivement constaté ; remplace ou supprime la ligne si choix de refus/différé/observation. Ne jamais jouer une victoire non acquise.</x:v>
      </x:c>
      <x:c r="J5938" s="122" t="str">
        <x:v>Warp historique</x:v>
      </x:c>
      <x:c r="K5938" s="125" t="n">
        <x:v>13</x:v>
      </x:c>
    </x:row>
    <x:row r="5939" ht="44" customHeight="1">
      <x:c r="A5939" s="126" t="str">
        <x:v>D6-C-WARP5-ARC06-ECHEC---01</x:v>
      </x:c>
      <x:c r="B5939" s="127" t="str">
        <x:v>D6-C-WARP5-ARC06</x:v>
      </x:c>
      <x:c r="C5939" s="127" t="str">
        <x:v>ECHEC</x:v>
      </x:c>
      <x:c r="D5939" s="127" t="str">
        <x:v>-</x:v>
      </x:c>
      <x:c r="E5939" s="128" t="n">
        <x:v>1</x:v>
      </x:c>
      <x:c r="F5939" s="127" t="str">
        <x:v>Guetteuse du col</x:v>
      </x:c>
      <x:c r="G5939" s="127" t="str">
        <x:v>Le signal sonne du mauvais côté. Ne l’utilisez pas encore.</x:v>
      </x:c>
      <x:c r="H5939" s="127" t="str">
        <x:v>Retrait de l’appui dangereux ou suspension du geste ; aucun reset de l’état.</x:v>
      </x:c>
      <x:c r="I5939" s="127" t="str">
        <x:v>Échec ou blocage correspondant effectivement observé ; les dégâts, objets et positions persistent.</x:v>
      </x:c>
      <x:c r="J5939" s="127" t="str">
        <x:v>Warp historique</x:v>
      </x:c>
      <x:c r="K5939" s="130" t="n">
        <x:v>10</x:v>
      </x:c>
    </x:row>
    <x:row r="5940" ht="44" customHeight="1">
      <x:c r="A5940" s="121" t="str">
        <x:v>D6-C-WARP5-ARC06-REPRISE---01</x:v>
      </x:c>
      <x:c r="B5940" s="122" t="str">
        <x:v>D6-C-WARP5-ARC06</x:v>
      </x:c>
      <x:c r="C5940" s="122" t="str">
        <x:v>REPRISE</x:v>
      </x:c>
      <x:c r="D5940" s="122" t="str">
        <x:v>-</x:v>
      </x:c>
      <x:c r="E5940" s="123" t="n">
        <x:v>1</x:v>
      </x:c>
      <x:c r="F5940" s="122" t="str">
        <x:v>Guetteuse du col</x:v>
      </x:c>
      <x:c r="G5940" s="122" t="str">
        <x:v>Le premier fil est réglé. Il reste celui du col fermé.</x:v>
      </x:c>
      <x:c r="H5940" s="122" t="str">
        <x:v>Regard sur le dernier repère conservé ; attendre la main du joueur.</x:v>
      </x:c>
      <x:c r="I5940" s="122" t="str">
        <x:v>Réinteraction volontaire après interruption ; état de l’action conservé.</x:v>
      </x:c>
      <x:c r="J5940" s="122" t="str">
        <x:v>Warp historique</x:v>
      </x:c>
      <x:c r="K5940" s="125" t="n">
        <x:v>11</x:v>
      </x:c>
    </x:row>
    <x:row r="5941" ht="74" customHeight="1">
      <x:c r="A5941" s="126" t="str">
        <x:v>D6-C-WARP5-ARC06-CHOIX-A-01</x:v>
      </x:c>
      <x:c r="B5941" s="127" t="str">
        <x:v>D6-C-WARP5-ARC06</x:v>
      </x:c>
      <x:c r="C5941" s="127" t="str">
        <x:v>CHOIX</x:v>
      </x:c>
      <x:c r="D5941" s="127" t="str">
        <x:v>A</x:v>
      </x:c>
      <x:c r="E5941" s="128" t="n">
        <x:v>1</x:v>
      </x:c>
      <x:c r="F5941" s="127" t="str">
        <x:v>Joueur</x:v>
      </x:c>
      <x:c r="G5941" s="127" t="str">
        <x:v>Je rétablis les signaux.</x:v>
      </x:c>
      <x:c r="H5941" s="127" t="str">
        <x:v>Regarder la personne ou l’appui concerné ; intention, pas résultat.</x:v>
      </x:c>
      <x:c r="I5941" s="127" t="str">
        <x:v>Branche visitée réellement ; retour engagé conservé ; lecture des seuls signes observables. Tout don exige une offre réelle et un propriétaire libre de refuser.</x:v>
      </x:c>
      <x:c r="J5941" s="127" t="str">
        <x:v>Warp historique</x:v>
      </x:c>
      <x:c r="K5941" s="130" t="n">
        <x:v>4</x:v>
      </x:c>
    </x:row>
    <x:row r="5942" ht="74" customHeight="1">
      <x:c r="A5942" s="121" t="str">
        <x:v>D6-C-WARP5-ARC06-REPONSE-A-01</x:v>
      </x:c>
      <x:c r="B5942" s="122" t="str">
        <x:v>D6-C-WARP5-ARC06</x:v>
      </x:c>
      <x:c r="C5942" s="122" t="str">
        <x:v>REPONSE</x:v>
      </x:c>
      <x:c r="D5942" s="122" t="str">
        <x:v>A</x:v>
      </x:c>
      <x:c r="E5942" s="123" t="n">
        <x:v>1</x:v>
      </x:c>
      <x:c r="F5942" s="122" t="str">
        <x:v>Guetteuse du col</x:v>
      </x:c>
      <x:c r="G5942" s="122" t="str">
        <x:v>Il regarde le fil déplacé. Montrons-lui le passage qu’il doit annoncer.</x:v>
      </x:c>
      <x:c r="H5942" s="122" t="str">
        <x:v>Réponse au choix retenu ; les autres réponses ne sont pas jouées.</x:v>
      </x:c>
      <x:c r="I5942" s="122" t="str">
        <x:v>Branche visitée réellement ; retour engagé conservé ; lecture des seuls signes observables. Tout don exige une offre réelle et un propriétaire libre de refuser.</x:v>
      </x:c>
      <x:c r="J5942" s="122" t="str">
        <x:v>Warp historique</x:v>
      </x:c>
      <x:c r="K5942" s="125" t="n">
        <x:v>11</x:v>
      </x:c>
    </x:row>
    <x:row r="5943" ht="59" customHeight="1">
      <x:c r="A5943" s="126" t="str">
        <x:v>D6-C-WARP5-ARC06-CHOIX-B-01</x:v>
      </x:c>
      <x:c r="B5943" s="127" t="str">
        <x:v>D6-C-WARP5-ARC06</x:v>
      </x:c>
      <x:c r="C5943" s="127" t="str">
        <x:v>CHOIX</x:v>
      </x:c>
      <x:c r="D5943" s="127" t="str">
        <x:v>B</x:v>
      </x:c>
      <x:c r="E5943" s="128" t="n">
        <x:v>1</x:v>
      </x:c>
      <x:c r="F5943" s="127" t="str">
        <x:v>Joueur</x:v>
      </x:c>
      <x:c r="G5943" s="127" t="str">
        <x:v>Je poursuis la menace pour rouvrir le col.</x:v>
      </x:c>
      <x:c r="H5943" s="127" t="str">
        <x:v>Regarder la personne ou l’appui concerné ; intention, pas résultat.</x:v>
      </x:c>
      <x:c r="I5943" s="127" t="str">
        <x:v>Lire les conditions V5 ; aucun objet ou PNJ supposé présent. Refuser ou différer suspend l’objectif au lieu de le déclarer réussi.</x:v>
      </x:c>
      <x:c r="J5943" s="127" t="str">
        <x:v>Warp historique</x:v>
      </x:c>
      <x:c r="K5943" s="130" t="n">
        <x:v>8</x:v>
      </x:c>
    </x:row>
    <x:row r="5944" ht="59" customHeight="1">
      <x:c r="A5944" s="121" t="str">
        <x:v>D6-C-WARP5-ARC06-REPONSE-B-01</x:v>
      </x:c>
      <x:c r="B5944" s="122" t="str">
        <x:v>D6-C-WARP5-ARC06</x:v>
      </x:c>
      <x:c r="C5944" s="122" t="str">
        <x:v>REPONSE</x:v>
      </x:c>
      <x:c r="D5944" s="122" t="str">
        <x:v>B</x:v>
      </x:c>
      <x:c r="E5944" s="123" t="n">
        <x:v>1</x:v>
      </x:c>
      <x:c r="F5944" s="122" t="str">
        <x:v>Guetteuse du col</x:v>
      </x:c>
      <x:c r="G5944" s="122" t="str">
        <x:v>La silhouette suit les traces. Gardez les signaux près de l’entrée sûre.</x:v>
      </x:c>
      <x:c r="H5944" s="122" t="str">
        <x:v>Réponse au choix retenu ; les autres réponses ne sont pas jouées.</x:v>
      </x:c>
      <x:c r="I5944" s="122" t="str">
        <x:v>Lire les conditions V5 ; aucun objet ou PNJ supposé présent. Refuser ou différer suspend l’objectif au lieu de le déclarer réussi.</x:v>
      </x:c>
      <x:c r="J5944" s="122" t="str">
        <x:v>Warp historique</x:v>
      </x:c>
      <x:c r="K5944" s="125" t="n">
        <x:v>12</x:v>
      </x:c>
    </x:row>
    <x:row r="5945" ht="254" customHeight="1">
      <x:c r="A5945" s="126" t="str">
        <x:v>D6-C-WARP5-ARC07-OUV---01</x:v>
      </x:c>
      <x:c r="B5945" s="127" t="str">
        <x:v>D6-C-WARP5-ARC07</x:v>
      </x:c>
      <x:c r="C5945" s="127" t="str">
        <x:v>OUV</x:v>
      </x:c>
      <x:c r="D5945" s="127" t="str">
        <x:v>-</x:v>
      </x:c>
      <x:c r="E5945" s="128" t="n">
        <x:v>1</x:v>
      </x:c>
      <x:c r="F5945" s="127" t="str">
        <x:v>Pisteuse au chien</x:v>
      </x:c>
      <x:c r="G5945" s="127" t="str">
        <x:v>Il suit la pierre depuis longtemps. Ce chien connaît ma route ; il ne partira pas parce qu’un étranger l’admire.</x:v>
      </x:c>
      <x:c r="H5945" s="127" t="str">
        <x:v>Le locuteur regarde le geste et s’adresse à son groupe ; le chasseur montre une direction à distance.</x:v>
      </x:c>
      <x:c r="I5945"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J5945" s="127" t="str">
        <x:v>Warp historique</x:v>
      </x:c>
      <x:c r="K5945" s="130" t="n">
        <x:v>20</x:v>
      </x:c>
    </x:row>
    <x:row r="5946" ht="74" customHeight="1">
      <x:c r="A5946" s="121" t="str">
        <x:v>D6-C-WARP5-ARC07-SUCCES---01</x:v>
      </x:c>
      <x:c r="B5946" s="122" t="str">
        <x:v>D6-C-WARP5-ARC07</x:v>
      </x:c>
      <x:c r="C5946" s="122" t="str">
        <x:v>SUCCES</x:v>
      </x:c>
      <x:c r="D5946" s="122" t="str">
        <x:v>-</x:v>
      </x:c>
      <x:c r="E5946" s="123" t="n">
        <x:v>1</x:v>
      </x:c>
      <x:c r="F5946" s="122" t="str">
        <x:v>Pisteuse au chien</x:v>
      </x:c>
      <x:c r="G5946" s="122" t="str">
        <x:v>La chasse a son résultat. Le chien reprend sa place auprès de moi.</x:v>
      </x:c>
      <x:c r="H5946" s="122" t="str">
        <x:v>Le locuteur regarde le geste et s’adresse à son groupe ; le chasseur montre une direction à distance.</x:v>
      </x:c>
      <x:c r="I5946" s="122" t="str">
        <x:v>Résultat correspondant effectivement constaté ; remplace ou supprime la ligne si choix de refus/différé/observation. Ne jamais jouer une victoire non acquise.</x:v>
      </x:c>
      <x:c r="J5946" s="122" t="str">
        <x:v>Warp historique</x:v>
      </x:c>
      <x:c r="K5946" s="125" t="n">
        <x:v>13</x:v>
      </x:c>
    </x:row>
    <x:row r="5947" ht="44" customHeight="1">
      <x:c r="A5947" s="126" t="str">
        <x:v>D6-C-WARP5-ARC07-ECHEC---01</x:v>
      </x:c>
      <x:c r="B5947" s="127" t="str">
        <x:v>D6-C-WARP5-ARC07</x:v>
      </x:c>
      <x:c r="C5947" s="127" t="str">
        <x:v>ECHEC</x:v>
      </x:c>
      <x:c r="D5947" s="127" t="str">
        <x:v>-</x:v>
      </x:c>
      <x:c r="E5947" s="128" t="n">
        <x:v>1</x:v>
      </x:c>
      <x:c r="F5947" s="127" t="str">
        <x:v>Pisteuse au chien</x:v>
      </x:c>
      <x:c r="G5947" s="127" t="str">
        <x:v>Nos signaux ne se répondent plus. Je rappelle mon chien.</x:v>
      </x:c>
      <x:c r="H5947" s="127" t="str">
        <x:v>Retrait de l’appui dangereux ou suspension du geste ; aucun reset de l’état.</x:v>
      </x:c>
      <x:c r="I5947" s="127" t="str">
        <x:v>Échec ou blocage correspondant effectivement observé ; les dégâts, objets et positions persistent.</x:v>
      </x:c>
      <x:c r="J5947" s="127" t="str">
        <x:v>Warp historique</x:v>
      </x:c>
      <x:c r="K5947" s="130" t="n">
        <x:v>10</x:v>
      </x:c>
    </x:row>
    <x:row r="5948" ht="44" customHeight="1">
      <x:c r="A5948" s="121" t="str">
        <x:v>D6-C-WARP5-ARC07-REPRISE---01</x:v>
      </x:c>
      <x:c r="B5948" s="122" t="str">
        <x:v>D6-C-WARP5-ARC07</x:v>
      </x:c>
      <x:c r="C5948" s="122" t="str">
        <x:v>REPRISE</x:v>
      </x:c>
      <x:c r="D5948" s="122" t="str">
        <x:v>-</x:v>
      </x:c>
      <x:c r="E5948" s="123" t="n">
        <x:v>1</x:v>
      </x:c>
      <x:c r="F5948" s="122" t="str">
        <x:v>Pisteuse au chien</x:v>
      </x:c>
      <x:c r="G5948" s="122" t="str">
        <x:v>La piste est encore sur la pierre. Nous pouvons reprendre chacun de notre côté.</x:v>
      </x:c>
      <x:c r="H5948" s="122" t="str">
        <x:v>Regard sur le dernier repère conservé ; attendre la main du joueur.</x:v>
      </x:c>
      <x:c r="I5948" s="122" t="str">
        <x:v>Réinteraction volontaire après interruption ; état de l’action conservé.</x:v>
      </x:c>
      <x:c r="J5948" s="122" t="str">
        <x:v>Warp historique</x:v>
      </x:c>
      <x:c r="K5948" s="125" t="n">
        <x:v>14</x:v>
      </x:c>
    </x:row>
    <x:row r="5949" ht="74" customHeight="1">
      <x:c r="A5949" s="126" t="str">
        <x:v>D6-C-WARP5-ARC07-CHOIX-A-01</x:v>
      </x:c>
      <x:c r="B5949" s="127" t="str">
        <x:v>D6-C-WARP5-ARC07</x:v>
      </x:c>
      <x:c r="C5949" s="127" t="str">
        <x:v>CHOIX</x:v>
      </x:c>
      <x:c r="D5949" s="127" t="str">
        <x:v>A</x:v>
      </x:c>
      <x:c r="E5949" s="128" t="n">
        <x:v>1</x:v>
      </x:c>
      <x:c r="F5949" s="127" t="str">
        <x:v>Joueur</x:v>
      </x:c>
      <x:c r="G5949" s="127" t="str">
        <x:v>Je coopère sur cette chasse précise.</x:v>
      </x:c>
      <x:c r="H5949" s="127" t="str">
        <x:v>Regarder la personne ou l’appui concerné ; intention, pas résultat.</x:v>
      </x:c>
      <x:c r="I5949" s="127" t="str">
        <x:v>Branche visitée réellement ; retour engagé conservé ; lecture des seuls signes observables. Tout don exige une offre réelle et un propriétaire libre de refuser.</x:v>
      </x:c>
      <x:c r="J5949" s="127" t="str">
        <x:v>Warp historique</x:v>
      </x:c>
      <x:c r="K5949" s="130" t="n">
        <x:v>6</x:v>
      </x:c>
    </x:row>
    <x:row r="5950" ht="74" customHeight="1">
      <x:c r="A5950" s="121" t="str">
        <x:v>D6-C-WARP5-ARC07-REPONSE-A-01</x:v>
      </x:c>
      <x:c r="B5950" s="122" t="str">
        <x:v>D6-C-WARP5-ARC07</x:v>
      </x:c>
      <x:c r="C5950" s="122" t="str">
        <x:v>REPONSE</x:v>
      </x:c>
      <x:c r="D5950" s="122" t="str">
        <x:v>A</x:v>
      </x:c>
      <x:c r="E5950" s="123" t="n">
        <x:v>1</x:v>
      </x:c>
      <x:c r="F5950" s="122" t="str">
        <x:v>Pisteuse au chien</x:v>
      </x:c>
      <x:c r="G5950" s="122" t="str">
        <x:v>Reste sur l’autre appui quand je donne le signe. Le chien reste avec moi.</x:v>
      </x:c>
      <x:c r="H5950" s="122" t="str">
        <x:v>Réponse au choix retenu ; les autres réponses ne sont pas jouées.</x:v>
      </x:c>
      <x:c r="I5950" s="122" t="str">
        <x:v>Branche visitée réellement ; retour engagé conservé ; lecture des seuls signes observables. Tout don exige une offre réelle et un propriétaire libre de refuser.</x:v>
      </x:c>
      <x:c r="J5950" s="122" t="str">
        <x:v>Warp historique</x:v>
      </x:c>
      <x:c r="K5950" s="125" t="n">
        <x:v>14</x:v>
      </x:c>
    </x:row>
    <x:row r="5951" ht="59" customHeight="1">
      <x:c r="A5951" s="126" t="str">
        <x:v>D6-C-WARP5-ARC07-CHOIX-B-01</x:v>
      </x:c>
      <x:c r="B5951" s="127" t="str">
        <x:v>D6-C-WARP5-ARC07</x:v>
      </x:c>
      <x:c r="C5951" s="127" t="str">
        <x:v>CHOIX</x:v>
      </x:c>
      <x:c r="D5951" s="127" t="str">
        <x:v>B</x:v>
      </x:c>
      <x:c r="E5951" s="128" t="n">
        <x:v>1</x:v>
      </x:c>
      <x:c r="F5951" s="127" t="str">
        <x:v>Joueur</x:v>
      </x:c>
      <x:c r="G5951" s="127" t="str">
        <x:v>Je mène une piste parallèle.</x:v>
      </x:c>
      <x:c r="H5951" s="127" t="str">
        <x:v>Regarder la personne ou l’appui concerné ; intention, pas résultat.</x:v>
      </x:c>
      <x:c r="I5951" s="127" t="str">
        <x:v>Lire les conditions V5 ; aucun objet ou PNJ supposé présent. Refuser ou différer suspend l’objectif au lieu de le déclarer réussi.</x:v>
      </x:c>
      <x:c r="J5951" s="127" t="str">
        <x:v>Warp historique</x:v>
      </x:c>
      <x:c r="K5951" s="130" t="n">
        <x:v>5</x:v>
      </x:c>
    </x:row>
    <x:row r="5952" ht="59" customHeight="1">
      <x:c r="A5952" s="121" t="str">
        <x:v>D6-C-WARP5-ARC07-REPONSE-B-01</x:v>
      </x:c>
      <x:c r="B5952" s="122" t="str">
        <x:v>D6-C-WARP5-ARC07</x:v>
      </x:c>
      <x:c r="C5952" s="122" t="str">
        <x:v>REPONSE</x:v>
      </x:c>
      <x:c r="D5952" s="122" t="str">
        <x:v>B</x:v>
      </x:c>
      <x:c r="E5952" s="123" t="n">
        <x:v>1</x:v>
      </x:c>
      <x:c r="F5952" s="122" t="str">
        <x:v>Pisteuse au chien</x:v>
      </x:c>
      <x:c r="G5952" s="122" t="str">
        <x:v>Alors garde ton approche hors de la nôtre. Nous verrons où elles se rejoignent.</x:v>
      </x:c>
      <x:c r="H5952" s="122" t="str">
        <x:v>Réponse au choix retenu ; les autres réponses ne sont pas jouées.</x:v>
      </x:c>
      <x:c r="I5952" s="122" t="str">
        <x:v>Lire les conditions V5 ; aucun objet ou PNJ supposé présent. Refuser ou différer suspend l’objectif au lieu de le déclarer réussi.</x:v>
      </x:c>
      <x:c r="J5952" s="122" t="str">
        <x:v>Warp historique</x:v>
      </x:c>
      <x:c r="K5952" s="125" t="n">
        <x:v>14</x:v>
      </x:c>
    </x:row>
    <x:row r="5953" ht="254" customHeight="1">
      <x:c r="A5953" s="126" t="str">
        <x:v>D6-C-WARP5-ARC08-OUV---01</x:v>
      </x:c>
      <x:c r="B5953" s="127" t="str">
        <x:v>D6-C-WARP5-ARC08</x:v>
      </x:c>
      <x:c r="C5953" s="127" t="str">
        <x:v>OUV</x:v>
      </x:c>
      <x:c r="D5953" s="127" t="str">
        <x:v>-</x:v>
      </x:c>
      <x:c r="E5953" s="128" t="n">
        <x:v>1</x:v>
      </x:c>
      <x:c r="F5953" s="127" t="str">
        <x:v>Responsable du train arrêté</x:v>
      </x:c>
      <x:c r="G5953" s="127" t="str">
        <x:v>Les voyageurs attendent sur la corniche. La menace reste sous le wagon du fond.</x:v>
      </x:c>
      <x:c r="H5953" s="127" t="str">
        <x:v>Le locuteur regarde le geste et s’adresse à son groupe ; le chasseur montre une direction à distance.</x:v>
      </x:c>
      <x:c r="I5953"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J5953" s="127" t="str">
        <x:v>Warp historique</x:v>
      </x:c>
      <x:c r="K5953" s="130" t="n">
        <x:v>14</x:v>
      </x:c>
    </x:row>
    <x:row r="5954" ht="74" customHeight="1">
      <x:c r="A5954" s="121" t="str">
        <x:v>D6-C-WARP5-ARC08-SUCCES---01</x:v>
      </x:c>
      <x:c r="B5954" s="122" t="str">
        <x:v>D6-C-WARP5-ARC08</x:v>
      </x:c>
      <x:c r="C5954" s="122" t="str">
        <x:v>SUCCES</x:v>
      </x:c>
      <x:c r="D5954" s="122" t="str">
        <x:v>-</x:v>
      </x:c>
      <x:c r="E5954" s="123" t="n">
        <x:v>1</x:v>
      </x:c>
      <x:c r="F5954" s="122" t="str">
        <x:v>Responsable du train arrêté</x:v>
      </x:c>
      <x:c r="G5954" s="122" t="str">
        <x:v>Les roues peuvent repartir seulement maintenant. Les voyageurs ont rejoint leur passage.</x:v>
      </x:c>
      <x:c r="H5954" s="122" t="str">
        <x:v>Le locuteur regarde le geste et s’adresse à son groupe ; le chasseur montre une direction à distance.</x:v>
      </x:c>
      <x:c r="I5954" s="122" t="str">
        <x:v>Résultat correspondant effectivement constaté ; remplace ou supprime la ligne si choix de refus/différé/observation. Ne jamais jouer une victoire non acquise.</x:v>
      </x:c>
      <x:c r="J5954" s="122" t="str">
        <x:v>Warp historique</x:v>
      </x:c>
      <x:c r="K5954" s="125" t="n">
        <x:v>12</x:v>
      </x:c>
    </x:row>
    <x:row r="5955" ht="44" customHeight="1">
      <x:c r="A5955" s="126" t="str">
        <x:v>D6-C-WARP5-ARC08-ECHEC---01</x:v>
      </x:c>
      <x:c r="B5955" s="127" t="str">
        <x:v>D6-C-WARP5-ARC08</x:v>
      </x:c>
      <x:c r="C5955" s="127" t="str">
        <x:v>ECHEC</x:v>
      </x:c>
      <x:c r="D5955" s="127" t="str">
        <x:v>-</x:v>
      </x:c>
      <x:c r="E5955" s="128" t="n">
        <x:v>1</x:v>
      </x:c>
      <x:c r="F5955" s="127" t="str">
        <x:v>Responsable du train arrêté</x:v>
      </x:c>
      <x:c r="G5955" s="127" t="str">
        <x:v>La dernière charge obstrue encore la voie. Le train attend.</x:v>
      </x:c>
      <x:c r="H5955" s="127" t="str">
        <x:v>Retrait de l’appui dangereux ou suspension du geste ; aucun reset de l’état.</x:v>
      </x:c>
      <x:c r="I5955" s="127" t="str">
        <x:v>Échec ou blocage correspondant effectivement observé ; les dégâts, objets et positions persistent.</x:v>
      </x:c>
      <x:c r="J5955" s="127" t="str">
        <x:v>Warp historique</x:v>
      </x:c>
      <x:c r="K5955" s="130" t="n">
        <x:v>10</x:v>
      </x:c>
    </x:row>
    <x:row r="5956" ht="44" customHeight="1">
      <x:c r="A5956" s="121" t="str">
        <x:v>D6-C-WARP5-ARC08-REPRISE---01</x:v>
      </x:c>
      <x:c r="B5956" s="122" t="str">
        <x:v>D6-C-WARP5-ARC08</x:v>
      </x:c>
      <x:c r="C5956" s="122" t="str">
        <x:v>REPRISE</x:v>
      </x:c>
      <x:c r="D5956" s="122" t="str">
        <x:v>-</x:v>
      </x:c>
      <x:c r="E5956" s="123" t="n">
        <x:v>1</x:v>
      </x:c>
      <x:c r="F5956" s="122" t="str">
        <x:v>Responsable du train arrêté</x:v>
      </x:c>
      <x:c r="G5956" s="122" t="str">
        <x:v>La corniche est dégagée. Reprenons sous le wagon restant.</x:v>
      </x:c>
      <x:c r="H5956" s="122" t="str">
        <x:v>Regard sur le dernier repère conservé ; attendre la main du joueur.</x:v>
      </x:c>
      <x:c r="I5956" s="122" t="str">
        <x:v>Réinteraction volontaire après interruption ; état de l’action conservé.</x:v>
      </x:c>
      <x:c r="J5956" s="122" t="str">
        <x:v>Warp historique</x:v>
      </x:c>
      <x:c r="K5956" s="125" t="n">
        <x:v>9</x:v>
      </x:c>
    </x:row>
    <x:row r="5957" ht="74" customHeight="1">
      <x:c r="A5957" s="126" t="str">
        <x:v>D6-C-WARP5-ARC08-CHOIX-A-01</x:v>
      </x:c>
      <x:c r="B5957" s="127" t="str">
        <x:v>D6-C-WARP5-ARC08</x:v>
      </x:c>
      <x:c r="C5957" s="127" t="str">
        <x:v>CHOIX</x:v>
      </x:c>
      <x:c r="D5957" s="127" t="str">
        <x:v>A</x:v>
      </x:c>
      <x:c r="E5957" s="128" t="n">
        <x:v>1</x:v>
      </x:c>
      <x:c r="F5957" s="127" t="str">
        <x:v>Joueur</x:v>
      </x:c>
      <x:c r="G5957" s="127" t="str">
        <x:v>Je dégage l’évacuation puis je chasse.</x:v>
      </x:c>
      <x:c r="H5957" s="127" t="str">
        <x:v>Regarder la personne ou l’appui concerné ; intention, pas résultat.</x:v>
      </x:c>
      <x:c r="I5957" s="127" t="str">
        <x:v>Branche visitée réellement ; retour engagé conservé ; lecture des seuls signes observables. Tout don exige une offre réelle et un propriétaire libre de refuser.</x:v>
      </x:c>
      <x:c r="J5957" s="127" t="str">
        <x:v>Warp historique</x:v>
      </x:c>
      <x:c r="K5957" s="130" t="n">
        <x:v>6</x:v>
      </x:c>
    </x:row>
    <x:row r="5958" ht="74" customHeight="1">
      <x:c r="A5958" s="121" t="str">
        <x:v>D6-C-WARP5-ARC08-REPONSE-A-01</x:v>
      </x:c>
      <x:c r="B5958" s="122" t="str">
        <x:v>D6-C-WARP5-ARC08</x:v>
      </x:c>
      <x:c r="C5958" s="122" t="str">
        <x:v>REPONSE</x:v>
      </x:c>
      <x:c r="D5958" s="122" t="str">
        <x:v>A</x:v>
      </x:c>
      <x:c r="E5958" s="123" t="n">
        <x:v>1</x:v>
      </x:c>
      <x:c r="F5958" s="122" t="str">
        <x:v>Responsable du train arrêté</x:v>
      </x:c>
      <x:c r="G5958" s="122" t="str">
        <x:v>Il montre la sortie des voyageurs. Libérez ce trajet avant de déplacer le wagon.</x:v>
      </x:c>
      <x:c r="H5958" s="122" t="str">
        <x:v>Réponse au choix retenu ; les autres réponses ne sont pas jouées.</x:v>
      </x:c>
      <x:c r="I5958" s="122" t="str">
        <x:v>Branche visitée réellement ; retour engagé conservé ; lecture des seuls signes observables. Tout don exige une offre réelle et un propriétaire libre de refuser.</x:v>
      </x:c>
      <x:c r="J5958" s="122" t="str">
        <x:v>Warp historique</x:v>
      </x:c>
      <x:c r="K5958" s="125" t="n">
        <x:v>14</x:v>
      </x:c>
    </x:row>
    <x:row r="5959" ht="59" customHeight="1">
      <x:c r="A5959" s="126" t="str">
        <x:v>D6-C-WARP5-ARC08-CHOIX-B-01</x:v>
      </x:c>
      <x:c r="B5959" s="127" t="str">
        <x:v>D6-C-WARP5-ARC08</x:v>
      </x:c>
      <x:c r="C5959" s="127" t="str">
        <x:v>CHOIX</x:v>
      </x:c>
      <x:c r="D5959" s="127" t="str">
        <x:v>B</x:v>
      </x:c>
      <x:c r="E5959" s="128" t="n">
        <x:v>1</x:v>
      </x:c>
      <x:c r="F5959" s="127" t="str">
        <x:v>Joueur</x:v>
      </x:c>
      <x:c r="G5959" s="127" t="str">
        <x:v>Je dégage l’évacuation puis j’éloigne la menace.</x:v>
      </x:c>
      <x:c r="H5959" s="127" t="str">
        <x:v>Regarder la personne ou l’appui concerné ; intention, pas résultat.</x:v>
      </x:c>
      <x:c r="I5959" s="127" t="str">
        <x:v>Lire les conditions V5 ; aucun objet ou PNJ supposé présent. Refuser ou différer suspend l’objectif au lieu de le déclarer réussi.</x:v>
      </x:c>
      <x:c r="J5959" s="127" t="str">
        <x:v>Warp historique</x:v>
      </x:c>
      <x:c r="K5959" s="130" t="n">
        <x:v>7</x:v>
      </x:c>
    </x:row>
    <x:row r="5960" ht="59" customHeight="1">
      <x:c r="A5960" s="121" t="str">
        <x:v>D6-C-WARP5-ARC08-REPONSE-B-01</x:v>
      </x:c>
      <x:c r="B5960" s="122" t="str">
        <x:v>D6-C-WARP5-ARC08</x:v>
      </x:c>
      <x:c r="C5960" s="122" t="str">
        <x:v>REPONSE</x:v>
      </x:c>
      <x:c r="D5960" s="122" t="str">
        <x:v>B</x:v>
      </x:c>
      <x:c r="E5960" s="123" t="n">
        <x:v>1</x:v>
      </x:c>
      <x:c r="F5960" s="122" t="str">
        <x:v>Responsable du train arrêté</x:v>
      </x:c>
      <x:c r="G5960" s="122" t="str">
        <x:v>Il ne reste pas sous le train. Préparons la reprise de la voie.</x:v>
      </x:c>
      <x:c r="H5960" s="122" t="str">
        <x:v>Réponse au choix retenu ; les autres réponses ne sont pas jouées.</x:v>
      </x:c>
      <x:c r="I5960" s="122" t="str">
        <x:v>Lire les conditions V5 ; aucun objet ou PNJ supposé présent. Refuser ou différer suspend l’objectif au lieu de le déclarer réussi.</x:v>
      </x:c>
      <x:c r="J5960" s="122" t="str">
        <x:v>Warp historique</x:v>
      </x:c>
      <x:c r="K5960" s="125" t="n">
        <x:v>13</x:v>
      </x:c>
    </x:row>
    <x:row r="5961" ht="254" customHeight="1">
      <x:c r="A5961" s="126" t="str">
        <x:v>D6-C-WARP5-ARC09-OUV---01</x:v>
      </x:c>
      <x:c r="B5961" s="127" t="str">
        <x:v>D6-C-WARP5-ARC09</x:v>
      </x:c>
      <x:c r="C5961" s="127" t="str">
        <x:v>OUV</x:v>
      </x:c>
      <x:c r="D5961" s="127" t="str">
        <x:v>-</x:v>
      </x:c>
      <x:c r="E5961" s="128" t="n">
        <x:v>1</x:v>
      </x:c>
      <x:c r="F5961" s="127" t="str">
        <x:v>Porteur des lettres</x:v>
      </x:c>
      <x:c r="G5961" s="127" t="str">
        <x:v>Ces enveloppes attendent leurs destinataires. Leur histoire ne nous appartient pas parce qu’elles sont restées ici.</x:v>
      </x:c>
      <x:c r="H5961" s="127" t="str">
        <x:v>Le locuteur regarde le geste et s’adresse à son groupe ; le chasseur montre une direction à distance.</x:v>
      </x:c>
      <x:c r="I5961"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J5961" s="127" t="str">
        <x:v>Warp historique</x:v>
      </x:c>
      <x:c r="K5961" s="130" t="n">
        <x:v>16</x:v>
      </x:c>
    </x:row>
    <x:row r="5962" ht="74" customHeight="1">
      <x:c r="A5962" s="121" t="str">
        <x:v>D6-C-WARP5-ARC09-SUCCES---01</x:v>
      </x:c>
      <x:c r="B5962" s="122" t="str">
        <x:v>D6-C-WARP5-ARC09</x:v>
      </x:c>
      <x:c r="C5962" s="122" t="str">
        <x:v>SUCCES</x:v>
      </x:c>
      <x:c r="D5962" s="122" t="str">
        <x:v>-</x:v>
      </x:c>
      <x:c r="E5962" s="123" t="n">
        <x:v>1</x:v>
      </x:c>
      <x:c r="F5962" s="122" t="str">
        <x:v>Porteur des lettres</x:v>
      </x:c>
      <x:c r="G5962" s="122" t="str">
        <x:v>Les lettres restent sous la garde convenue. Nous n’avons pas lu ce qui était adressé aux autres.</x:v>
      </x:c>
      <x:c r="H5962" s="122" t="str">
        <x:v>Le locuteur regarde le geste et s’adresse à son groupe ; le chasseur montre une direction à distance.</x:v>
      </x:c>
      <x:c r="I5962" s="122" t="str">
        <x:v>Résultat correspondant effectivement constaté ; remplace ou supprime la ligne si choix de refus/différé/observation. Ne jamais jouer une victoire non acquise.</x:v>
      </x:c>
      <x:c r="J5962" s="122" t="str">
        <x:v>Warp historique</x:v>
      </x:c>
      <x:c r="K5962" s="125" t="n">
        <x:v>17</x:v>
      </x:c>
    </x:row>
    <x:row r="5963" ht="44" customHeight="1">
      <x:c r="A5963" s="126" t="str">
        <x:v>D6-C-WARP5-ARC09-ECHEC---01</x:v>
      </x:c>
      <x:c r="B5963" s="127" t="str">
        <x:v>D6-C-WARP5-ARC09</x:v>
      </x:c>
      <x:c r="C5963" s="127" t="str">
        <x:v>ECHEC</x:v>
      </x:c>
      <x:c r="D5963" s="127" t="str">
        <x:v>-</x:v>
      </x:c>
      <x:c r="E5963" s="128" t="n">
        <x:v>1</x:v>
      </x:c>
      <x:c r="F5963" s="127" t="str">
        <x:v>Porteur des lettres</x:v>
      </x:c>
      <x:c r="G5963" s="127" t="str">
        <x:v>La route est coupée. Elles restent au poste jusqu’à une autre traversée.</x:v>
      </x:c>
      <x:c r="H5963" s="127" t="str">
        <x:v>Retrait de l’appui dangereux ou suspension du geste ; aucun reset de l’état.</x:v>
      </x:c>
      <x:c r="I5963" s="127" t="str">
        <x:v>Échec ou blocage correspondant effectivement observé ; les dégâts, objets et positions persistent.</x:v>
      </x:c>
      <x:c r="J5963" s="127" t="str">
        <x:v>Warp historique</x:v>
      </x:c>
      <x:c r="K5963" s="130" t="n">
        <x:v>12</x:v>
      </x:c>
    </x:row>
    <x:row r="5964" ht="44" customHeight="1">
      <x:c r="A5964" s="121" t="str">
        <x:v>D6-C-WARP5-ARC09-REPRISE---01</x:v>
      </x:c>
      <x:c r="B5964" s="122" t="str">
        <x:v>D6-C-WARP5-ARC09</x:v>
      </x:c>
      <x:c r="C5964" s="122" t="str">
        <x:v>REPRISE</x:v>
      </x:c>
      <x:c r="D5964" s="122" t="str">
        <x:v>-</x:v>
      </x:c>
      <x:c r="E5964" s="123" t="n">
        <x:v>1</x:v>
      </x:c>
      <x:c r="F5964" s="122" t="str">
        <x:v>Porteur des lettres</x:v>
      </x:c>
      <x:c r="G5964" s="122" t="str">
        <x:v>Le premier relais est atteint. Le suivant reste à rejoindre.</x:v>
      </x:c>
      <x:c r="H5964" s="122" t="str">
        <x:v>Regard sur le dernier repère conservé ; attendre la main du joueur.</x:v>
      </x:c>
      <x:c r="I5964" s="122" t="str">
        <x:v>Réinteraction volontaire après interruption ; état de l’action conservé.</x:v>
      </x:c>
      <x:c r="J5964" s="122" t="str">
        <x:v>Warp historique</x:v>
      </x:c>
      <x:c r="K5964" s="125" t="n">
        <x:v>10</x:v>
      </x:c>
    </x:row>
    <x:row r="5965" ht="74" customHeight="1">
      <x:c r="A5965" s="126" t="str">
        <x:v>D6-C-WARP5-ARC09-CHOIX-A-01</x:v>
      </x:c>
      <x:c r="B5965" s="127" t="str">
        <x:v>D6-C-WARP5-ARC09</x:v>
      </x:c>
      <x:c r="C5965" s="127" t="str">
        <x:v>CHOIX</x:v>
      </x:c>
      <x:c r="D5965" s="127" t="str">
        <x:v>A</x:v>
      </x:c>
      <x:c r="E5965" s="128" t="n">
        <x:v>1</x:v>
      </x:c>
      <x:c r="F5965" s="127" t="str">
        <x:v>Joueur</x:v>
      </x:c>
      <x:c r="G5965" s="127" t="str">
        <x:v>Je protège leur route vers le relais.</x:v>
      </x:c>
      <x:c r="H5965" s="127" t="str">
        <x:v>Regarder la personne ou l’appui concerné ; intention, pas résultat.</x:v>
      </x:c>
      <x:c r="I5965" s="127" t="str">
        <x:v>Branche visitée réellement ; retour engagé conservé ; lecture des seuls signes observables. Tout don exige une offre réelle et un propriétaire libre de refuser.</x:v>
      </x:c>
      <x:c r="J5965" s="127" t="str">
        <x:v>Warp historique</x:v>
      </x:c>
      <x:c r="K5965" s="130" t="n">
        <x:v>7</x:v>
      </x:c>
    </x:row>
    <x:row r="5966" ht="74" customHeight="1">
      <x:c r="A5966" s="121" t="str">
        <x:v>D6-C-WARP5-ARC09-REPONSE-A-01</x:v>
      </x:c>
      <x:c r="B5966" s="122" t="str">
        <x:v>D6-C-WARP5-ARC09</x:v>
      </x:c>
      <x:c r="C5966" s="122" t="str">
        <x:v>REPONSE</x:v>
      </x:c>
      <x:c r="D5966" s="122" t="str">
        <x:v>A</x:v>
      </x:c>
      <x:c r="E5966" s="123" t="n">
        <x:v>1</x:v>
      </x:c>
      <x:c r="F5966" s="122" t="str">
        <x:v>Porteur des lettres</x:v>
      </x:c>
      <x:c r="G5966" s="122" t="str">
        <x:v>Il désigne le passage boisé. Vérifiez le premier couvert avant de partir.</x:v>
      </x:c>
      <x:c r="H5966" s="122" t="str">
        <x:v>Réponse au choix retenu ; les autres réponses ne sont pas jouées.</x:v>
      </x:c>
      <x:c r="I5966" s="122" t="str">
        <x:v>Branche visitée réellement ; retour engagé conservé ; lecture des seuls signes observables. Tout don exige une offre réelle et un propriétaire libre de refuser.</x:v>
      </x:c>
      <x:c r="J5966" s="122" t="str">
        <x:v>Warp historique</x:v>
      </x:c>
      <x:c r="K5966" s="125" t="n">
        <x:v>12</x:v>
      </x:c>
    </x:row>
    <x:row r="5967" ht="59" customHeight="1">
      <x:c r="A5967" s="126" t="str">
        <x:v>D6-C-WARP5-ARC09-CHOIX-B-01</x:v>
      </x:c>
      <x:c r="B5967" s="127" t="str">
        <x:v>D6-C-WARP5-ARC09</x:v>
      </x:c>
      <x:c r="C5967" s="127" t="str">
        <x:v>CHOIX</x:v>
      </x:c>
      <x:c r="D5967" s="127" t="str">
        <x:v>B</x:v>
      </x:c>
      <x:c r="E5967" s="128" t="n">
        <x:v>1</x:v>
      </x:c>
      <x:c r="F5967" s="127" t="str">
        <x:v>Joueur</x:v>
      </x:c>
      <x:c r="G5967" s="127" t="str">
        <x:v>Je laisse les lettres à leur garde et j’observe la menace.</x:v>
      </x:c>
      <x:c r="H5967" s="127" t="str">
        <x:v>Regarder la personne ou l’appui concerné ; intention, pas résultat.</x:v>
      </x:c>
      <x:c r="I5967" s="127" t="str">
        <x:v>Lire les conditions V5 ; aucun objet ou PNJ supposé présent. Refuser ou différer suspend l’objectif au lieu de le déclarer réussi.</x:v>
      </x:c>
      <x:c r="J5967" s="127" t="str">
        <x:v>Warp historique</x:v>
      </x:c>
      <x:c r="K5967" s="130" t="n">
        <x:v>11</x:v>
      </x:c>
    </x:row>
    <x:row r="5968" ht="59" customHeight="1">
      <x:c r="A5968" s="121" t="str">
        <x:v>D6-C-WARP5-ARC09-REPONSE-B-01</x:v>
      </x:c>
      <x:c r="B5968" s="122" t="str">
        <x:v>D6-C-WARP5-ARC09</x:v>
      </x:c>
      <x:c r="C5968" s="122" t="str">
        <x:v>REPONSE</x:v>
      </x:c>
      <x:c r="D5968" s="122" t="str">
        <x:v>B</x:v>
      </x:c>
      <x:c r="E5968" s="123" t="n">
        <x:v>1</x:v>
      </x:c>
      <x:c r="F5968" s="122" t="str">
        <x:v>Porteur des lettres</x:v>
      </x:c>
      <x:c r="G5968" s="122" t="str">
        <x:v>La silhouette s’écarte du poste. Les lettres restent sous notre garde.</x:v>
      </x:c>
      <x:c r="H5968" s="122" t="str">
        <x:v>Réponse au choix retenu ; les autres réponses ne sont pas jouées.</x:v>
      </x:c>
      <x:c r="I5968" s="122" t="str">
        <x:v>Lire les conditions V5 ; aucun objet ou PNJ supposé présent. Refuser ou différer suspend l’objectif au lieu de le déclarer réussi.</x:v>
      </x:c>
      <x:c r="J5968" s="122" t="str">
        <x:v>Warp historique</x:v>
      </x:c>
      <x:c r="K5968" s="125" t="n">
        <x:v>11</x:v>
      </x:c>
    </x:row>
    <x:row r="5969" ht="254" customHeight="1">
      <x:c r="A5969" s="126" t="str">
        <x:v>D6-C-WARP5-ARC10-OUV---01</x:v>
      </x:c>
      <x:c r="B5969" s="127" t="str">
        <x:v>D6-C-WARP5-ARC10</x:v>
      </x:c>
      <x:c r="C5969" s="127" t="str">
        <x:v>OUV</x:v>
      </x:c>
      <x:c r="D5969" s="127" t="str">
        <x:v>-</x:v>
      </x:c>
      <x:c r="E5969" s="128" t="n">
        <x:v>1</x:v>
      </x:c>
      <x:c r="F5969" s="127" t="str">
        <x:v>Pilote isolé</x:v>
      </x:c>
      <x:c r="G5969" s="127" t="str">
        <x:v>La piste est inutilisable. Je peux rejoindre les miens par la crête ou par le fond du massif.</x:v>
      </x:c>
      <x:c r="H5969" s="127" t="str">
        <x:v>Le locuteur regarde le geste et s’adresse à son groupe ; le chasseur montre une direction à distance.</x:v>
      </x:c>
      <x:c r="I5969"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J5969" s="127" t="str">
        <x:v>Warp historique</x:v>
      </x:c>
      <x:c r="K5969" s="130" t="n">
        <x:v>18</x:v>
      </x:c>
    </x:row>
    <x:row r="5970" ht="74" customHeight="1">
      <x:c r="A5970" s="121" t="str">
        <x:v>D6-C-WARP5-ARC10-SUCCES---01</x:v>
      </x:c>
      <x:c r="B5970" s="122" t="str">
        <x:v>D6-C-WARP5-ARC10</x:v>
      </x:c>
      <x:c r="C5970" s="122" t="str">
        <x:v>SUCCES</x:v>
      </x:c>
      <x:c r="D5970" s="122" t="str">
        <x:v>-</x:v>
      </x:c>
      <x:c r="E5970" s="123" t="n">
        <x:v>1</x:v>
      </x:c>
      <x:c r="F5970" s="122" t="str">
        <x:v>Pilote isolé</x:v>
      </x:c>
      <x:c r="G5970" s="122" t="str">
        <x:v>J’ai rejoint mon extraction. Lui reprend un autre départ.</x:v>
      </x:c>
      <x:c r="H5970" s="122" t="str">
        <x:v>Le locuteur regarde le geste et s’adresse à son groupe ; le chasseur montre une direction à distance.</x:v>
      </x:c>
      <x:c r="I5970" s="122" t="str">
        <x:v>Résultat correspondant effectivement constaté ; remplace ou supprime la ligne si choix de refus/différé/observation. Ne jamais jouer une victoire non acquise.</x:v>
      </x:c>
      <x:c r="J5970" s="122" t="str">
        <x:v>Warp historique</x:v>
      </x:c>
      <x:c r="K5970" s="125" t="n">
        <x:v>9</x:v>
      </x:c>
    </x:row>
    <x:row r="5971" ht="44" customHeight="1">
      <x:c r="A5971" s="126" t="str">
        <x:v>D6-C-WARP5-ARC10-ECHEC---01</x:v>
      </x:c>
      <x:c r="B5971" s="127" t="str">
        <x:v>D6-C-WARP5-ARC10</x:v>
      </x:c>
      <x:c r="C5971" s="127" t="str">
        <x:v>ECHEC</x:v>
      </x:c>
      <x:c r="D5971" s="127" t="str">
        <x:v>-</x:v>
      </x:c>
      <x:c r="E5971" s="128" t="n">
        <x:v>1</x:v>
      </x:c>
      <x:c r="F5971" s="127" t="str">
        <x:v>Pilote isolé</x:v>
      </x:c>
      <x:c r="G5971" s="127" t="str">
        <x:v>Le massif ferme cette route. Je reste à couvert jusqu’au prochain signe.</x:v>
      </x:c>
      <x:c r="H5971" s="127" t="str">
        <x:v>Retrait de l’appui dangereux ou suspension du geste ; aucun reset de l’état.</x:v>
      </x:c>
      <x:c r="I5971" s="127" t="str">
        <x:v>Échec ou blocage correspondant effectivement observé ; les dégâts, objets et positions persistent.</x:v>
      </x:c>
      <x:c r="J5971" s="127" t="str">
        <x:v>Warp historique</x:v>
      </x:c>
      <x:c r="K5971" s="130" t="n">
        <x:v>12</x:v>
      </x:c>
    </x:row>
    <x:row r="5972" ht="44" customHeight="1">
      <x:c r="A5972" s="121" t="str">
        <x:v>D6-C-WARP5-ARC10-REPRISE---01</x:v>
      </x:c>
      <x:c r="B5972" s="122" t="str">
        <x:v>D6-C-WARP5-ARC10</x:v>
      </x:c>
      <x:c r="C5972" s="122" t="str">
        <x:v>REPRISE</x:v>
      </x:c>
      <x:c r="D5972" s="122" t="str">
        <x:v>-</x:v>
      </x:c>
      <x:c r="E5972" s="123" t="n">
        <x:v>1</x:v>
      </x:c>
      <x:c r="F5972" s="122" t="str">
        <x:v>Pilote isolé</x:v>
      </x:c>
      <x:c r="G5972" s="122" t="str">
        <x:v>Le dernier abri est atteint. Je repars de là, pas de l’épave.</x:v>
      </x:c>
      <x:c r="H5972" s="122" t="str">
        <x:v>Regard sur le dernier repère conservé ; attendre la main du joueur.</x:v>
      </x:c>
      <x:c r="I5972" s="122" t="str">
        <x:v>Réinteraction volontaire après interruption ; état de l’action conservé.</x:v>
      </x:c>
      <x:c r="J5972" s="122" t="str">
        <x:v>Warp historique</x:v>
      </x:c>
      <x:c r="K5972" s="125" t="n">
        <x:v>12</x:v>
      </x:c>
    </x:row>
    <x:row r="5973" ht="74" customHeight="1">
      <x:c r="A5973" s="126" t="str">
        <x:v>D6-C-WARP5-ARC10-CHOIX-A-01</x:v>
      </x:c>
      <x:c r="B5973" s="127" t="str">
        <x:v>D6-C-WARP5-ARC10</x:v>
      </x:c>
      <x:c r="C5973" s="127" t="str">
        <x:v>CHOIX</x:v>
      </x:c>
      <x:c r="D5973" s="127" t="str">
        <x:v>A</x:v>
      </x:c>
      <x:c r="E5973" s="128" t="n">
        <x:v>1</x:v>
      </x:c>
      <x:c r="F5973" s="127" t="str">
        <x:v>Joueur</x:v>
      </x:c>
      <x:c r="G5973" s="127" t="str">
        <x:v>Je montre la route des hauteurs.</x:v>
      </x:c>
      <x:c r="H5973" s="127" t="str">
        <x:v>Regarder la personne ou l’appui concerné ; intention, pas résultat.</x:v>
      </x:c>
      <x:c r="I5973" s="127" t="str">
        <x:v>Branche visitée réellement ; retour engagé conservé ; lecture des seuls signes observables. Tout don exige une offre réelle et un propriétaire libre de refuser.</x:v>
      </x:c>
      <x:c r="J5973" s="127" t="str">
        <x:v>Warp historique</x:v>
      </x:c>
      <x:c r="K5973" s="130" t="n">
        <x:v>6</x:v>
      </x:c>
    </x:row>
    <x:row r="5974" ht="74" customHeight="1">
      <x:c r="A5974" s="121" t="str">
        <x:v>D6-C-WARP5-ARC10-REPONSE-A-01</x:v>
      </x:c>
      <x:c r="B5974" s="122" t="str">
        <x:v>D6-C-WARP5-ARC10</x:v>
      </x:c>
      <x:c r="C5974" s="122" t="str">
        <x:v>REPONSE</x:v>
      </x:c>
      <x:c r="D5974" s="122" t="str">
        <x:v>A</x:v>
      </x:c>
      <x:c r="E5974" s="123" t="n">
        <x:v>1</x:v>
      </x:c>
      <x:c r="F5974" s="122" t="str">
        <x:v>Pilote isolé</x:v>
      </x:c>
      <x:c r="G5974" s="122" t="str">
        <x:v>Il suit mes repères jusqu’à la crête. Je regarderai le prochain appui avant d’avancer.</x:v>
      </x:c>
      <x:c r="H5974" s="122" t="str">
        <x:v>Réponse au choix retenu ; les autres réponses ne sont pas jouées.</x:v>
      </x:c>
      <x:c r="I5974" s="122" t="str">
        <x:v>Branche visitée réellement ; retour engagé conservé ; lecture des seuls signes observables. Tout don exige une offre réelle et un propriétaire libre de refuser.</x:v>
      </x:c>
      <x:c r="J5974" s="122" t="str">
        <x:v>Warp historique</x:v>
      </x:c>
      <x:c r="K5974" s="125" t="n">
        <x:v>14</x:v>
      </x:c>
    </x:row>
    <x:row r="5975" ht="59" customHeight="1">
      <x:c r="A5975" s="126" t="str">
        <x:v>D6-C-WARP5-ARC10-CHOIX-B-01</x:v>
      </x:c>
      <x:c r="B5975" s="127" t="str">
        <x:v>D6-C-WARP5-ARC10</x:v>
      </x:c>
      <x:c r="C5975" s="127" t="str">
        <x:v>CHOIX</x:v>
      </x:c>
      <x:c r="D5975" s="127" t="str">
        <x:v>B</x:v>
      </x:c>
      <x:c r="E5975" s="128" t="n">
        <x:v>1</x:v>
      </x:c>
      <x:c r="F5975" s="127" t="str">
        <x:v>Joueur</x:v>
      </x:c>
      <x:c r="G5975" s="127" t="str">
        <x:v>Je reconnais le trajet abrité.</x:v>
      </x:c>
      <x:c r="H5975" s="127" t="str">
        <x:v>Regarder la personne ou l’appui concerné ; intention, pas résultat.</x:v>
      </x:c>
      <x:c r="I5975" s="127" t="str">
        <x:v>Lire les conditions V5 ; aucun objet ou PNJ supposé présent. Refuser ou différer suspend l’objectif au lieu de le déclarer réussi.</x:v>
      </x:c>
      <x:c r="J5975" s="127" t="str">
        <x:v>Warp historique</x:v>
      </x:c>
      <x:c r="K5975" s="130" t="n">
        <x:v>5</x:v>
      </x:c>
    </x:row>
    <x:row r="5976" ht="59" customHeight="1">
      <x:c r="A5976" s="121" t="str">
        <x:v>D6-C-WARP5-ARC10-REPONSE-B-01</x:v>
      </x:c>
      <x:c r="B5976" s="122" t="str">
        <x:v>D6-C-WARP5-ARC10</x:v>
      </x:c>
      <x:c r="C5976" s="122" t="str">
        <x:v>REPONSE</x:v>
      </x:c>
      <x:c r="D5976" s="122" t="str">
        <x:v>B</x:v>
      </x:c>
      <x:c r="E5976" s="123" t="n">
        <x:v>1</x:v>
      </x:c>
      <x:c r="F5976" s="122" t="str">
        <x:v>Pilote isolé</x:v>
      </x:c>
      <x:c r="G5976" s="122" t="str">
        <x:v>Il revient vers le bas. Je vais comparer ce passage depuis le couvert.</x:v>
      </x:c>
      <x:c r="H5976" s="122" t="str">
        <x:v>Réponse au choix retenu ; les autres réponses ne sont pas jouées.</x:v>
      </x:c>
      <x:c r="I5976" s="122" t="str">
        <x:v>Lire les conditions V5 ; aucun objet ou PNJ supposé présent. Refuser ou différer suspend l’objectif au lieu de le déclarer réussi.</x:v>
      </x:c>
      <x:c r="J5976" s="122" t="str">
        <x:v>Warp historique</x:v>
      </x:c>
      <x:c r="K5976" s="125" t="n">
        <x:v>13</x:v>
      </x:c>
    </x:row>
    <x:row r="5977" ht="254" customHeight="1">
      <x:c r="A5977" s="126" t="str">
        <x:v>D6-C-WARP5-ARC11-OUV---01</x:v>
      </x:c>
      <x:c r="B5977" s="127" t="str">
        <x:v>D6-C-WARP5-ARC11</x:v>
      </x:c>
      <x:c r="C5977" s="127" t="str">
        <x:v>OUV</x:v>
      </x:c>
      <x:c r="D5977" s="127" t="str">
        <x:v>-</x:v>
      </x:c>
      <x:c r="E5977" s="128" t="n">
        <x:v>1</x:v>
      </x:c>
      <x:c r="F5977" s="127" t="str">
        <x:v>Habitante de l’immeuble</x:v>
      </x:c>
      <x:c r="G5977" s="127" t="str">
        <x:v>Il reste des gens dans les étages éclairés. La chose passe par les gaines entre eux.</x:v>
      </x:c>
      <x:c r="H5977" s="127" t="str">
        <x:v>Le locuteur regarde le geste et s’adresse à son groupe ; le chasseur montre une direction à distance.</x:v>
      </x:c>
      <x:c r="I5977"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J5977" s="127" t="str">
        <x:v>Warp historique</x:v>
      </x:c>
      <x:c r="K5977" s="130" t="n">
        <x:v>16</x:v>
      </x:c>
    </x:row>
    <x:row r="5978" ht="74" customHeight="1">
      <x:c r="A5978" s="121" t="str">
        <x:v>D6-C-WARP5-ARC11-SUCCES---01</x:v>
      </x:c>
      <x:c r="B5978" s="122" t="str">
        <x:v>D6-C-WARP5-ARC11</x:v>
      </x:c>
      <x:c r="C5978" s="122" t="str">
        <x:v>SUCCES</x:v>
      </x:c>
      <x:c r="D5978" s="122" t="str">
        <x:v>-</x:v>
      </x:c>
      <x:c r="E5978" s="123" t="n">
        <x:v>1</x:v>
      </x:c>
      <x:c r="F5978" s="122" t="str">
        <x:v>Habitante de l’immeuble</x:v>
      </x:c>
      <x:c r="G5978" s="122" t="str">
        <x:v>Les passages ont changé. Nous pouvons rallumer ce qui tient encore.</x:v>
      </x:c>
      <x:c r="H5978" s="122" t="str">
        <x:v>Le locuteur regarde le geste et s’adresse à son groupe ; le chasseur montre une direction à distance.</x:v>
      </x:c>
      <x:c r="I5978" s="122" t="str">
        <x:v>Résultat correspondant effectivement constaté ; remplace ou supprime la ligne si choix de refus/différé/observation. Ne jamais jouer une victoire non acquise.</x:v>
      </x:c>
      <x:c r="J5978" s="122" t="str">
        <x:v>Warp historique</x:v>
      </x:c>
      <x:c r="K5978" s="125" t="n">
        <x:v>11</x:v>
      </x:c>
    </x:row>
    <x:row r="5979" ht="44" customHeight="1">
      <x:c r="A5979" s="126" t="str">
        <x:v>D6-C-WARP5-ARC11-ECHEC---01</x:v>
      </x:c>
      <x:c r="B5979" s="127" t="str">
        <x:v>D6-C-WARP5-ARC11</x:v>
      </x:c>
      <x:c r="C5979" s="127" t="str">
        <x:v>ECHEC</x:v>
      </x:c>
      <x:c r="D5979" s="127" t="str">
        <x:v>-</x:v>
      </x:c>
      <x:c r="E5979" s="128" t="n">
        <x:v>1</x:v>
      </x:c>
      <x:c r="F5979" s="127" t="str">
        <x:v>Habitante de l’immeuble</x:v>
      </x:c>
      <x:c r="G5979" s="127" t="str">
        <x:v>La sortie n’est pas libre. Revenez derrière la porte.</x:v>
      </x:c>
      <x:c r="H5979" s="127" t="str">
        <x:v>Retrait de l’appui dangereux ou suspension du geste ; aucun reset de l’état.</x:v>
      </x:c>
      <x:c r="I5979" s="127" t="str">
        <x:v>Échec ou blocage correspondant effectivement observé ; les dégâts, objets et positions persistent.</x:v>
      </x:c>
      <x:c r="J5979" s="127" t="str">
        <x:v>Warp historique</x:v>
      </x:c>
      <x:c r="K5979" s="130" t="n">
        <x:v>9</x:v>
      </x:c>
    </x:row>
    <x:row r="5980" ht="44" customHeight="1">
      <x:c r="A5980" s="121" t="str">
        <x:v>D6-C-WARP5-ARC11-REPRISE---01</x:v>
      </x:c>
      <x:c r="B5980" s="122" t="str">
        <x:v>D6-C-WARP5-ARC11</x:v>
      </x:c>
      <x:c r="C5980" s="122" t="str">
        <x:v>REPRISE</x:v>
      </x:c>
      <x:c r="D5980" s="122" t="str">
        <x:v>-</x:v>
      </x:c>
      <x:c r="E5980" s="123" t="n">
        <x:v>1</x:v>
      </x:c>
      <x:c r="F5980" s="122" t="str">
        <x:v>Habitante de l’immeuble</x:v>
      </x:c>
      <x:c r="G5980" s="122" t="str">
        <x:v>Le premier palier est vide. Il reste les personnes de l’étage suivant.</x:v>
      </x:c>
      <x:c r="H5980" s="122" t="str">
        <x:v>Regard sur le dernier repère conservé ; attendre la main du joueur.</x:v>
      </x:c>
      <x:c r="I5980" s="122" t="str">
        <x:v>Réinteraction volontaire après interruption ; état de l’action conservé.</x:v>
      </x:c>
      <x:c r="J5980" s="122" t="str">
        <x:v>Warp historique</x:v>
      </x:c>
      <x:c r="K5980" s="125" t="n">
        <x:v>12</x:v>
      </x:c>
    </x:row>
    <x:row r="5981" ht="74" customHeight="1">
      <x:c r="A5981" s="126" t="str">
        <x:v>D6-C-WARP5-ARC11-CHOIX-A-01</x:v>
      </x:c>
      <x:c r="B5981" s="127" t="str">
        <x:v>D6-C-WARP5-ARC11</x:v>
      </x:c>
      <x:c r="C5981" s="127" t="str">
        <x:v>CHOIX</x:v>
      </x:c>
      <x:c r="D5981" s="127" t="str">
        <x:v>A</x:v>
      </x:c>
      <x:c r="E5981" s="128" t="n">
        <x:v>1</x:v>
      </x:c>
      <x:c r="F5981" s="127" t="str">
        <x:v>Joueur</x:v>
      </x:c>
      <x:c r="G5981" s="127" t="str">
        <x:v>J’éloigne la cible des appartements.</x:v>
      </x:c>
      <x:c r="H5981" s="127" t="str">
        <x:v>Regarder la personne ou l’appui concerné ; intention, pas résultat.</x:v>
      </x:c>
      <x:c r="I5981" s="127" t="str">
        <x:v>Branche visitée réellement ; retour engagé conservé ; lecture des seuls signes observables. Tout don exige une offre réelle et un propriétaire libre de refuser.</x:v>
      </x:c>
      <x:c r="J5981" s="127" t="str">
        <x:v>Warp historique</x:v>
      </x:c>
      <x:c r="K5981" s="130" t="n">
        <x:v>5</x:v>
      </x:c>
    </x:row>
    <x:row r="5982" ht="74" customHeight="1">
      <x:c r="A5982" s="121" t="str">
        <x:v>D6-C-WARP5-ARC11-REPONSE-A-01</x:v>
      </x:c>
      <x:c r="B5982" s="122" t="str">
        <x:v>D6-C-WARP5-ARC11</x:v>
      </x:c>
      <x:c r="C5982" s="122" t="str">
        <x:v>REPONSE</x:v>
      </x:c>
      <x:c r="D5982" s="122" t="str">
        <x:v>A</x:v>
      </x:c>
      <x:c r="E5982" s="123" t="n">
        <x:v>1</x:v>
      </x:c>
      <x:c r="F5982" s="122" t="str">
        <x:v>Habitante de l’immeuble</x:v>
      </x:c>
      <x:c r="G5982" s="122" t="str">
        <x:v>Le mouvement va vers le toit. Gardez les portes fermées sur la cage.</x:v>
      </x:c>
      <x:c r="H5982" s="122" t="str">
        <x:v>Réponse au choix retenu ; les autres réponses ne sont pas jouées.</x:v>
      </x:c>
      <x:c r="I5982" s="122" t="str">
        <x:v>Branche visitée réellement ; retour engagé conservé ; lecture des seuls signes observables. Tout don exige une offre réelle et un propriétaire libre de refuser.</x:v>
      </x:c>
      <x:c r="J5982" s="122" t="str">
        <x:v>Warp historique</x:v>
      </x:c>
      <x:c r="K5982" s="125" t="n">
        <x:v>13</x:v>
      </x:c>
    </x:row>
    <x:row r="5983" ht="59" customHeight="1">
      <x:c r="A5983" s="126" t="str">
        <x:v>D6-C-WARP5-ARC11-CHOIX-B-01</x:v>
      </x:c>
      <x:c r="B5983" s="127" t="str">
        <x:v>D6-C-WARP5-ARC11</x:v>
      </x:c>
      <x:c r="C5983" s="127" t="str">
        <x:v>CHOIX</x:v>
      </x:c>
      <x:c r="D5983" s="127" t="str">
        <x:v>B</x:v>
      </x:c>
      <x:c r="E5983" s="128" t="n">
        <x:v>1</x:v>
      </x:c>
      <x:c r="F5983" s="127" t="str">
        <x:v>Joueur</x:v>
      </x:c>
      <x:c r="G5983" s="127" t="str">
        <x:v>J’ouvre une sortie de service.</x:v>
      </x:c>
      <x:c r="H5983" s="127" t="str">
        <x:v>Regarder la personne ou l’appui concerné ; intention, pas résultat.</x:v>
      </x:c>
      <x:c r="I5983" s="127" t="str">
        <x:v>Lire les conditions V5 ; aucun objet ou PNJ supposé présent. Refuser ou différer suspend l’objectif au lieu de le déclarer réussi.</x:v>
      </x:c>
      <x:c r="J5983" s="127" t="str">
        <x:v>Warp historique</x:v>
      </x:c>
      <x:c r="K5983" s="130" t="n">
        <x:v>5</x:v>
      </x:c>
    </x:row>
    <x:row r="5984" ht="59" customHeight="1">
      <x:c r="A5984" s="121" t="str">
        <x:v>D6-C-WARP5-ARC11-REPONSE-B-01</x:v>
      </x:c>
      <x:c r="B5984" s="122" t="str">
        <x:v>D6-C-WARP5-ARC11</x:v>
      </x:c>
      <x:c r="C5984" s="122" t="str">
        <x:v>REPONSE</x:v>
      </x:c>
      <x:c r="D5984" s="122" t="str">
        <x:v>B</x:v>
      </x:c>
      <x:c r="E5984" s="123" t="n">
        <x:v>1</x:v>
      </x:c>
      <x:c r="F5984" s="122" t="str">
        <x:v>Habitante de l’immeuble</x:v>
      </x:c>
      <x:c r="G5984" s="122" t="str">
        <x:v>La porte du bas bouge. Regardez si le couloir est réellement libre.</x:v>
      </x:c>
      <x:c r="H5984" s="122" t="str">
        <x:v>Réponse au choix retenu ; les autres réponses ne sont pas jouées.</x:v>
      </x:c>
      <x:c r="I5984" s="122" t="str">
        <x:v>Lire les conditions V5 ; aucun objet ou PNJ supposé présent. Refuser ou différer suspend l’objectif au lieu de le déclarer réussi.</x:v>
      </x:c>
      <x:c r="J5984" s="122" t="str">
        <x:v>Warp historique</x:v>
      </x:c>
      <x:c r="K5984" s="125" t="n">
        <x:v>12</x:v>
      </x:c>
    </x:row>
    <x:row r="5985" ht="254" customHeight="1">
      <x:c r="A5985" s="126" t="str">
        <x:v>D6-C-WARP5-ARC12-OUV---01</x:v>
      </x:c>
      <x:c r="B5985" s="127" t="str">
        <x:v>D6-C-WARP5-ARC12</x:v>
      </x:c>
      <x:c r="C5985" s="127" t="str">
        <x:v>OUV</x:v>
      </x:c>
      <x:c r="D5985" s="127" t="str">
        <x:v>-</x:v>
      </x:c>
      <x:c r="E5985" s="128" t="n">
        <x:v>1</x:v>
      </x:c>
      <x:c r="F5985" s="127" t="str">
        <x:v>Bâtisseuse de l’ancien seuil</x:v>
      </x:c>
      <x:c r="G5985" s="127" t="str">
        <x:v>Nous construisons ce seuil pour ceux qui vivent ici. Tu peux aider à cet appui sans lui donner ton nom.</x:v>
      </x:c>
      <x:c r="H5985" s="127" t="str">
        <x:v>Le locuteur regarde le geste et s’adresse à son groupe ; le chasseur montre une direction à distance.</x:v>
      </x:c>
      <x:c r="I5985" s="127" t="str">
        <x:v>Nouveau départ seulement : Blooded au minimum, vaisseau possédé, joueur dans la fonction Adjutant, quête commune Warp réussie et module installé ; trajet et réserve de retour engagés avant traversée. Après le départ, l’entrée dans cette conversation dépend de la branche, de la phase et des personnes réellement présentes. Le retrait ultérieur d’une condition d’accès, notamment Adjutant, ne ferme ni le retour engagé ni les scènes nécessaires pour le rejoindre. Référence de progression V5 : Suite facultative de la branche historique correspondante ; cinq conditions Warp pour partir ; état de branche antérieur conservé ; retour engagé garanti. ; locuteur réellement présent ou retour effectué auprès de lui. Les scènes de résultat exigent le résultat observé correspondant.</x:v>
      </x:c>
      <x:c r="J5985" s="127" t="str">
        <x:v>Warp historique</x:v>
      </x:c>
      <x:c r="K5985" s="130" t="n">
        <x:v>20</x:v>
      </x:c>
    </x:row>
    <x:row r="5986" ht="74" customHeight="1">
      <x:c r="A5986" s="121" t="str">
        <x:v>D6-C-WARP5-ARC12-SUCCES---01</x:v>
      </x:c>
      <x:c r="B5986" s="122" t="str">
        <x:v>D6-C-WARP5-ARC12</x:v>
      </x:c>
      <x:c r="C5986" s="122" t="str">
        <x:v>SUCCES</x:v>
      </x:c>
      <x:c r="D5986" s="122" t="str">
        <x:v>-</x:v>
      </x:c>
      <x:c r="E5986" s="123" t="n">
        <x:v>1</x:v>
      </x:c>
      <x:c r="F5986" s="122" t="str">
        <x:v>Bâtisseuse de l’ancien seuil</x:v>
      </x:c>
      <x:c r="G5986" s="122" t="str">
        <x:v>Le seuil tient grâce aux gestes réellement accomplis. Son nom reste à ceux qui l’habitent.</x:v>
      </x:c>
      <x:c r="H5986" s="122" t="str">
        <x:v>Le locuteur regarde le geste et s’adresse à son groupe ; le chasseur montre une direction à distance.</x:v>
      </x:c>
      <x:c r="I5986" s="122" t="str">
        <x:v>Résultat correspondant effectivement constaté ; remplace ou supprime la ligne si choix de refus/différé/observation. Ne jamais jouer une victoire non acquise.</x:v>
      </x:c>
      <x:c r="J5986" s="122" t="str">
        <x:v>Warp historique</x:v>
      </x:c>
      <x:c r="K5986" s="125" t="n">
        <x:v>15</x:v>
      </x:c>
    </x:row>
    <x:row r="5987" ht="44" customHeight="1">
      <x:c r="A5987" s="126" t="str">
        <x:v>D6-C-WARP5-ARC12-ECHEC---01</x:v>
      </x:c>
      <x:c r="B5987" s="127" t="str">
        <x:v>D6-C-WARP5-ARC12</x:v>
      </x:c>
      <x:c r="C5987" s="127" t="str">
        <x:v>ECHEC</x:v>
      </x:c>
      <x:c r="D5987" s="127" t="str">
        <x:v>-</x:v>
      </x:c>
      <x:c r="E5987" s="128" t="n">
        <x:v>1</x:v>
      </x:c>
      <x:c r="F5987" s="127" t="str">
        <x:v>Bâtisseuse de l’ancien seuil</x:v>
      </x:c>
      <x:c r="G5987" s="127" t="str">
        <x:v>La charge tire encore de travers. Ne grave rien sur un appui inachevé.</x:v>
      </x:c>
      <x:c r="H5987" s="127" t="str">
        <x:v>Retrait de l’appui dangereux ou suspension du geste ; aucun reset de l’état.</x:v>
      </x:c>
      <x:c r="I5987" s="127" t="str">
        <x:v>Échec ou blocage correspondant effectivement observé ; les dégâts, objets et positions persistent.</x:v>
      </x:c>
      <x:c r="J5987" s="127" t="str">
        <x:v>Warp historique</x:v>
      </x:c>
      <x:c r="K5987" s="130" t="n">
        <x:v>13</x:v>
      </x:c>
    </x:row>
    <x:row r="5988" ht="44" customHeight="1">
      <x:c r="A5988" s="121" t="str">
        <x:v>D6-C-WARP5-ARC12-REPRISE---01</x:v>
      </x:c>
      <x:c r="B5988" s="122" t="str">
        <x:v>D6-C-WARP5-ARC12</x:v>
      </x:c>
      <x:c r="C5988" s="122" t="str">
        <x:v>REPRISE</x:v>
      </x:c>
      <x:c r="D5988" s="122" t="str">
        <x:v>-</x:v>
      </x:c>
      <x:c r="E5988" s="123" t="n">
        <x:v>1</x:v>
      </x:c>
      <x:c r="F5988" s="122" t="str">
        <x:v>Bâtisseuse de l’ancien seuil</x:v>
      </x:c>
      <x:c r="G5988" s="122" t="str">
        <x:v>Le premier pied est posé. Reprenons celui qui reste.</x:v>
      </x:c>
      <x:c r="H5988" s="122" t="str">
        <x:v>Regard sur le dernier repère conservé ; attendre la main du joueur.</x:v>
      </x:c>
      <x:c r="I5988" s="122" t="str">
        <x:v>Réinteraction volontaire après interruption ; état de l’action conservé.</x:v>
      </x:c>
      <x:c r="J5988" s="122" t="str">
        <x:v>Warp historique</x:v>
      </x:c>
      <x:c r="K5988" s="125" t="n">
        <x:v>9</x:v>
      </x:c>
    </x:row>
    <x:row r="5989" ht="74" customHeight="1">
      <x:c r="A5989" s="126" t="str">
        <x:v>D6-C-WARP5-ARC12-CHOIX-A-01</x:v>
      </x:c>
      <x:c r="B5989" s="127" t="str">
        <x:v>D6-C-WARP5-ARC12</x:v>
      </x:c>
      <x:c r="C5989" s="127" t="str">
        <x:v>CHOIX</x:v>
      </x:c>
      <x:c r="D5989" s="127" t="str">
        <x:v>A</x:v>
      </x:c>
      <x:c r="E5989" s="128" t="n">
        <x:v>1</x:v>
      </x:c>
      <x:c r="F5989" s="127" t="str">
        <x:v>Joueur</x:v>
      </x:c>
      <x:c r="G5989" s="127" t="str">
        <x:v>Je contribue au geste local.</x:v>
      </x:c>
      <x:c r="H5989" s="127" t="str">
        <x:v>Regarder la personne ou l’appui concerné ; intention, pas résultat.</x:v>
      </x:c>
      <x:c r="I5989" s="127" t="str">
        <x:v>Branche visitée réellement ; retour engagé conservé ; lecture des seuls signes observables. Tout don exige une offre réelle et un propriétaire libre de refuser.</x:v>
      </x:c>
      <x:c r="J5989" s="127" t="str">
        <x:v>Warp historique</x:v>
      </x:c>
      <x:c r="K5989" s="130" t="n">
        <x:v>5</x:v>
      </x:c>
    </x:row>
    <x:row r="5990" ht="74" customHeight="1">
      <x:c r="A5990" s="121" t="str">
        <x:v>D6-C-WARP5-ARC12-REPONSE-A-01</x:v>
      </x:c>
      <x:c r="B5990" s="122" t="str">
        <x:v>D6-C-WARP5-ARC12</x:v>
      </x:c>
      <x:c r="C5990" s="122" t="str">
        <x:v>REPONSE</x:v>
      </x:c>
      <x:c r="D5990" s="122" t="str">
        <x:v>A</x:v>
      </x:c>
      <x:c r="E5990" s="123" t="n">
        <x:v>1</x:v>
      </x:c>
      <x:c r="F5990" s="122" t="str">
        <x:v>Bâtisseuse de l’ancien seuil</x:v>
      </x:c>
      <x:c r="G5990" s="122" t="str">
        <x:v>Prends ce côté. Regarde le signal de celle qui porte l’autre charge.</x:v>
      </x:c>
      <x:c r="H5990" s="122" t="str">
        <x:v>Réponse au choix retenu ; les autres réponses ne sont pas jouées.</x:v>
      </x:c>
      <x:c r="I5990" s="122" t="str">
        <x:v>Branche visitée réellement ; retour engagé conservé ; lecture des seuls signes observables. Tout don exige une offre réelle et un propriétaire libre de refuser.</x:v>
      </x:c>
      <x:c r="J5990" s="122" t="str">
        <x:v>Warp historique</x:v>
      </x:c>
      <x:c r="K5990" s="125" t="n">
        <x:v>12</x:v>
      </x:c>
    </x:row>
    <x:row r="5991" ht="59" customHeight="1">
      <x:c r="A5991" s="126" t="str">
        <x:v>D6-C-WARP5-ARC12-CHOIX-B-01</x:v>
      </x:c>
      <x:c r="B5991" s="127" t="str">
        <x:v>D6-C-WARP5-ARC12</x:v>
      </x:c>
      <x:c r="C5991" s="127" t="str">
        <x:v>CHOIX</x:v>
      </x:c>
      <x:c r="D5991" s="127" t="str">
        <x:v>B</x:v>
      </x:c>
      <x:c r="E5991" s="128" t="n">
        <x:v>1</x:v>
      </x:c>
      <x:c r="F5991" s="127" t="str">
        <x:v>Joueur</x:v>
      </x:c>
      <x:c r="G5991" s="127" t="str">
        <x:v>J’étudie votre méthode à distance.</x:v>
      </x:c>
      <x:c r="H5991" s="127" t="str">
        <x:v>Regarder la personne ou l’appui concerné ; intention, pas résultat.</x:v>
      </x:c>
      <x:c r="I5991" s="127" t="str">
        <x:v>Lire les conditions V5 ; aucun objet ou PNJ supposé présent. Refuser ou différer suspend l’objectif au lieu de le déclarer réussi.</x:v>
      </x:c>
      <x:c r="J5991" s="127" t="str">
        <x:v>Warp historique</x:v>
      </x:c>
      <x:c r="K5991" s="130" t="n">
        <x:v>5</x:v>
      </x:c>
    </x:row>
    <x:row r="5992" ht="59" customHeight="1">
      <x:c r="A5992" s="121" t="str">
        <x:v>D6-C-WARP5-ARC12-REPONSE-B-01</x:v>
      </x:c>
      <x:c r="B5992" s="122" t="str">
        <x:v>D6-C-WARP5-ARC12</x:v>
      </x:c>
      <x:c r="C5992" s="122" t="str">
        <x:v>REPONSE</x:v>
      </x:c>
      <x:c r="D5992" s="122" t="str">
        <x:v>B</x:v>
      </x:c>
      <x:c r="E5992" s="123" t="n">
        <x:v>1</x:v>
      </x:c>
      <x:c r="F5992" s="122" t="str">
        <x:v>Bâtisseuse de l’ancien seuil</x:v>
      </x:c>
      <x:c r="G5992" s="122" t="str">
        <x:v>Reste hors du passage. Nous te montrerons l’appui quand il sera libre.</x:v>
      </x:c>
      <x:c r="H5992" s="122" t="str">
        <x:v>Réponse au choix retenu ; les autres réponses ne sont pas jouées.</x:v>
      </x:c>
      <x:c r="I5992" s="122" t="str">
        <x:v>Lire les conditions V5 ; aucun objet ou PNJ supposé présent. Refuser ou différer suspend l’objectif au lieu de le déclarer réussi.</x:v>
      </x:c>
      <x:c r="J5992" s="122" t="str">
        <x:v>Warp historique</x:v>
      </x:c>
      <x:c r="K5992" s="125" t="n">
        <x:v>12</x:v>
      </x:c>
    </x:row>
    <x:row r="5993" ht="74" customHeight="1">
      <x:c r="A5993" s="126" t="str">
        <x:v>D6-C-CIN-01-OUV---01</x:v>
      </x:c>
      <x:c r="B5993" s="127" t="str">
        <x:v>D6-C-CIN-01</x:v>
      </x:c>
      <x:c r="C5993" s="127" t="str">
        <x:v>OUV</x:v>
      </x:c>
      <x:c r="D5993" s="127" t="str">
        <x:v>-</x:v>
      </x:c>
      <x:c r="E5993" s="128" t="n">
        <x:v>1</x:v>
      </x:c>
      <x:c r="F5993" s="127" t="str">
        <x:v>Gardienne du mausolée</x:v>
      </x:c>
      <x:c r="G5993" s="127" t="str">
        <x:v>Ce support ouvre le récit d’un groupe pris en chasse dans la jungle. Observe ses propres protagonistes avant de choisir ton parcours.</x:v>
      </x:c>
      <x:c r="H5993" s="127" t="str">
        <x:v>Le locuteur désigne l’appui ou l’objet présent ; laisse le déplacement se jouer.</x:v>
      </x:c>
      <x:c r="I5993" s="127" t="str">
        <x:v>Support accessible dans le mausolée ; mode choisi et cartel lu ; locuteur réellement présent ou retour effectué auprès de lui. Les scènes de résultat exigent le résultat observé correspondant.</x:v>
      </x:c>
      <x:c r="J5993" s="127" t="str">
        <x:v>Mausolée et cinéma</x:v>
      </x:c>
      <x:c r="K5993" s="130" t="n">
        <x:v>22</x:v>
      </x:c>
    </x:row>
    <x:row r="5994" ht="74" customHeight="1">
      <x:c r="A5994" s="121" t="str">
        <x:v>D6-C-CIN-01-SUCCES---01</x:v>
      </x:c>
      <x:c r="B5994" s="122" t="str">
        <x:v>D6-C-CIN-01</x:v>
      </x:c>
      <x:c r="C5994" s="122" t="str">
        <x:v>SUCCES</x:v>
      </x:c>
      <x:c r="D5994" s="122" t="str">
        <x:v>-</x:v>
      </x:c>
      <x:c r="E5994" s="123" t="n">
        <x:v>1</x:v>
      </x:c>
      <x:c r="F5994" s="122" t="str">
        <x:v>Gardienne du mausolée</x:v>
      </x:c>
      <x:c r="G5994" s="122" t="str">
        <x:v>Le masque est préparé sur le support choisi. L’entrée peut commencer.</x:v>
      </x:c>
      <x:c r="H5994" s="122" t="str">
        <x:v>Le locuteur désigne l’appui ou l’objet présent ; laisse le déplacement se jouer.</x:v>
      </x:c>
      <x:c r="I5994" s="122" t="str">
        <x:v>Résultat correspondant effectivement constaté ; remplace ou supprime la ligne si choix de refus/différé/observation. Ne jamais jouer une victoire non acquise.</x:v>
      </x:c>
      <x:c r="J5994" s="122" t="str">
        <x:v>Mausolée et cinéma</x:v>
      </x:c>
      <x:c r="K5994" s="125" t="n">
        <x:v>11</x:v>
      </x:c>
    </x:row>
    <x:row r="5995" ht="44" customHeight="1">
      <x:c r="A5995" s="126" t="str">
        <x:v>D6-C-CIN-01-ECHEC---01</x:v>
      </x:c>
      <x:c r="B5995" s="127" t="str">
        <x:v>D6-C-CIN-01</x:v>
      </x:c>
      <x:c r="C5995" s="127" t="str">
        <x:v>ECHEC</x:v>
      </x:c>
      <x:c r="D5995" s="127" t="str">
        <x:v>-</x:v>
      </x:c>
      <x:c r="E5995" s="128" t="n">
        <x:v>1</x:v>
      </x:c>
      <x:c r="F5995" s="127" t="str">
        <x:v>Gardienne du mausolée</x:v>
      </x:c>
      <x:c r="G5995" s="127" t="str">
        <x:v>La sélection du support reste incertaine. Repose le masque et lis son cartel.</x:v>
      </x:c>
      <x:c r="H5995" s="127" t="str">
        <x:v>Retrait de l’appui dangereux ou suspension du geste ; aucun reset de l’état.</x:v>
      </x:c>
      <x:c r="I5995" s="127" t="str">
        <x:v>Échec ou blocage correspondant effectivement observé ; les dégâts, objets et positions persistent.</x:v>
      </x:c>
      <x:c r="J5995" s="127" t="str">
        <x:v>Mausolée et cinéma</x:v>
      </x:c>
      <x:c r="K5995" s="130" t="n">
        <x:v>13</x:v>
      </x:c>
    </x:row>
    <x:row r="5996" ht="44" customHeight="1">
      <x:c r="A5996" s="121" t="str">
        <x:v>D6-C-CIN-01-REPRISE---01</x:v>
      </x:c>
      <x:c r="B5996" s="122" t="str">
        <x:v>D6-C-CIN-01</x:v>
      </x:c>
      <x:c r="C5996" s="122" t="str">
        <x:v>REPRISE</x:v>
      </x:c>
      <x:c r="D5996" s="122" t="str">
        <x:v>-</x:v>
      </x:c>
      <x:c r="E5996" s="123" t="n">
        <x:v>1</x:v>
      </x:c>
      <x:c r="F5996" s="122" t="str">
        <x:v>Gardienne du mausolée</x:v>
      </x:c>
      <x:c r="G5996" s="122" t="str">
        <x:v>Le support de jungle est toujours choisi. Reprends le geste suspendu.</x:v>
      </x:c>
      <x:c r="H5996" s="122" t="str">
        <x:v>Regard sur le dernier repère conservé ; attendre la main du joueur.</x:v>
      </x:c>
      <x:c r="I5996" s="122" t="str">
        <x:v>Réinteraction volontaire après interruption ; état de l’action conservé.</x:v>
      </x:c>
      <x:c r="J5996" s="122" t="str">
        <x:v>Mausolée et cinéma</x:v>
      </x:c>
      <x:c r="K5996" s="125" t="n">
        <x:v>11</x:v>
      </x:c>
    </x:row>
    <x:row r="5997" ht="44" customHeight="1">
      <x:c r="A5997" s="126" t="str">
        <x:v>D6-C-CIN-01-CHOIX-A-01</x:v>
      </x:c>
      <x:c r="B5997" s="127" t="str">
        <x:v>D6-C-CIN-01</x:v>
      </x:c>
      <x:c r="C5997" s="127" t="str">
        <x:v>CHOIX</x:v>
      </x:c>
      <x:c r="D5997" s="127" t="str">
        <x:v>A</x:v>
      </x:c>
      <x:c r="E5997" s="128" t="n">
        <x:v>1</x:v>
      </x:c>
      <x:c r="F5997" s="127" t="str">
        <x:v>Joueur</x:v>
      </x:c>
      <x:c r="G5997" s="127" t="str">
        <x:v>J’ouvre la chronique fidèle de Predator.</x:v>
      </x:c>
      <x:c r="H5997" s="127" t="str">
        <x:v>Regarder la personne ou l’appui concerné ; intention, pas résultat.</x:v>
      </x:c>
      <x:c r="I5997" s="127" t="str">
        <x:v>Accès V5 et interlocuteur disponible ; possibilité réelle de l’approche choisie.</x:v>
      </x:c>
      <x:c r="J5997" s="127" t="str">
        <x:v>Mausolée et cinéma</x:v>
      </x:c>
      <x:c r="K5997" s="130" t="n">
        <x:v>6</x:v>
      </x:c>
    </x:row>
    <x:row r="5998" ht="44" customHeight="1">
      <x:c r="A5998" s="121" t="str">
        <x:v>D6-C-CIN-01-REPONSE-A-01</x:v>
      </x:c>
      <x:c r="B5998" s="122" t="str">
        <x:v>D6-C-CIN-01</x:v>
      </x:c>
      <x:c r="C5998" s="122" t="str">
        <x:v>REPONSE</x:v>
      </x:c>
      <x:c r="D5998" s="122" t="str">
        <x:v>A</x:v>
      </x:c>
      <x:c r="E5998" s="123" t="n">
        <x:v>1</x:v>
      </x:c>
      <x:c r="F5998" s="122" t="str">
        <x:v>Gardienne du mausolée</x:v>
      </x:c>
      <x:c r="G5998" s="122" t="str">
        <x:v>Le cartel conserve son issue. Tu ne la remplaceras pas par celle de ton chasseur.</x:v>
      </x:c>
      <x:c r="H5998" s="122" t="str">
        <x:v>Réponse au choix retenu ; les autres réponses ne sont pas jouées.</x:v>
      </x:c>
      <x:c r="I5998" s="122" t="str">
        <x:v>Accès V5 et interlocuteur disponible ; possibilité réelle de l’approche choisie.</x:v>
      </x:c>
      <x:c r="J5998" s="122" t="str">
        <x:v>Mausolée et cinéma</x:v>
      </x:c>
      <x:c r="K5998" s="125" t="n">
        <x:v>15</x:v>
      </x:c>
    </x:row>
    <x:row r="5999" ht="59" customHeight="1">
      <x:c r="A5999" s="126" t="str">
        <x:v>D6-C-CIN-01-CHOIX-B-01</x:v>
      </x:c>
      <x:c r="B5999" s="127" t="str">
        <x:v>D6-C-CIN-01</x:v>
      </x:c>
      <x:c r="C5999" s="127" t="str">
        <x:v>CHOIX</x:v>
      </x:c>
      <x:c r="D5999" s="127" t="str">
        <x:v>B</x:v>
      </x:c>
      <x:c r="E5999" s="128" t="n">
        <x:v>1</x:v>
      </x:c>
      <x:c r="F5999" s="127" t="str">
        <x:v>Joueur</x:v>
      </x:c>
      <x:c r="G5999" s="127" t="str">
        <x:v>J’ouvre une variation de mon personnage.</x:v>
      </x:c>
      <x:c r="H5999" s="127" t="str">
        <x:v>Regarder la personne ou l’appui concerné ; intention, pas résultat.</x:v>
      </x:c>
      <x:c r="I5999" s="127" t="str">
        <x:v>Lire les conditions V5 ; aucun objet ou PNJ supposé présent. Refuser ou différer suspend l’objectif au lieu de le déclarer réussi.</x:v>
      </x:c>
      <x:c r="J5999" s="127" t="str">
        <x:v>Mausolée et cinéma</x:v>
      </x:c>
      <x:c r="K5999" s="130" t="n">
        <x:v>6</x:v>
      </x:c>
    </x:row>
    <x:row r="6000" ht="59" customHeight="1">
      <x:c r="A6000" s="121" t="str">
        <x:v>D6-C-CIN-01-REPONSE-B-01</x:v>
      </x:c>
      <x:c r="B6000" s="122" t="str">
        <x:v>D6-C-CIN-01</x:v>
      </x:c>
      <x:c r="C6000" s="122" t="str">
        <x:v>REPONSE</x:v>
      </x:c>
      <x:c r="D6000" s="122" t="str">
        <x:v>B</x:v>
      </x:c>
      <x:c r="E6000" s="123" t="n">
        <x:v>1</x:v>
      </x:c>
      <x:c r="F6000" s="122" t="str">
        <x:v>Gardienne du mausolée</x:v>
      </x:c>
      <x:c r="G6000" s="122" t="str">
        <x:v>La variation aura sa propre branche. Ses gestes ne seront pas attribués aux protagonistes du film.</x:v>
      </x:c>
      <x:c r="H6000" s="122" t="str">
        <x:v>Réponse au choix retenu ; les autres réponses ne sont pas jouées.</x:v>
      </x:c>
      <x:c r="I6000" s="122" t="str">
        <x:v>Lire les conditions V5 ; aucun objet ou PNJ supposé présent. Refuser ou différer suspend l’objectif au lieu de le déclarer réussi.</x:v>
      </x:c>
      <x:c r="J6000" s="122" t="str">
        <x:v>Mausolée et cinéma</x:v>
      </x:c>
      <x:c r="K6000" s="125" t="n">
        <x:v>16</x:v>
      </x:c>
    </x:row>
    <x:row r="6001" ht="74" customHeight="1">
      <x:c r="A6001" s="126" t="str">
        <x:v>D6-C-CIN-02-OUV---01</x:v>
      </x:c>
      <x:c r="B6001" s="127" t="str">
        <x:v>D6-C-CIN-02</x:v>
      </x:c>
      <x:c r="C6001" s="127" t="str">
        <x:v>OUV</x:v>
      </x:c>
      <x:c r="D6001" s="127" t="str">
        <x:v>-</x:v>
      </x:c>
      <x:c r="E6001" s="128" t="n">
        <x:v>1</x:v>
      </x:c>
      <x:c r="F6001" s="127" t="str">
        <x:v>Gardienne du mausolée</x:v>
      </x:c>
      <x:c r="G6001" s="127" t="str">
        <x:v>Ce masque conduit vers une chasse urbaine. Les angles des rues et des toits en portent le récit.</x:v>
      </x:c>
      <x:c r="H6001" s="127" t="str">
        <x:v>Le locuteur désigne l’appui ou l’objet présent ; laisse le déplacement se jouer.</x:v>
      </x:c>
      <x:c r="I6001" s="127" t="str">
        <x:v>Support accessible dans le mausolée ; mode choisi et cartel lu ; locuteur réellement présent ou retour effectué auprès de lui. Les scènes de résultat exigent le résultat observé correspondant.</x:v>
      </x:c>
      <x:c r="J6001" s="127" t="str">
        <x:v>Mausolée et cinéma</x:v>
      </x:c>
      <x:c r="K6001" s="130" t="n">
        <x:v>18</x:v>
      </x:c>
    </x:row>
    <x:row r="6002" ht="74" customHeight="1">
      <x:c r="A6002" s="121" t="str">
        <x:v>D6-C-CIN-02-SUCCES---01</x:v>
      </x:c>
      <x:c r="B6002" s="122" t="str">
        <x:v>D6-C-CIN-02</x:v>
      </x:c>
      <x:c r="C6002" s="122" t="str">
        <x:v>SUCCES</x:v>
      </x:c>
      <x:c r="D6002" s="122" t="str">
        <x:v>-</x:v>
      </x:c>
      <x:c r="E6002" s="123" t="n">
        <x:v>1</x:v>
      </x:c>
      <x:c r="F6002" s="122" t="str">
        <x:v>Gardienne du mausolée</x:v>
      </x:c>
      <x:c r="G6002" s="122" t="str">
        <x:v>Le masque urbain est fixé. La transition peut s’ouvrir.</x:v>
      </x:c>
      <x:c r="H6002" s="122" t="str">
        <x:v>Le locuteur désigne l’appui ou l’objet présent ; laisse le déplacement se jouer.</x:v>
      </x:c>
      <x:c r="I6002" s="122" t="str">
        <x:v>Résultat correspondant effectivement constaté ; remplace ou supprime la ligne si choix de refus/différé/observation. Ne jamais jouer une victoire non acquise.</x:v>
      </x:c>
      <x:c r="J6002" s="122" t="str">
        <x:v>Mausolée et cinéma</x:v>
      </x:c>
      <x:c r="K6002" s="125" t="n">
        <x:v>9</x:v>
      </x:c>
    </x:row>
    <x:row r="6003" ht="44" customHeight="1">
      <x:c r="A6003" s="126" t="str">
        <x:v>D6-C-CIN-02-ECHEC---01</x:v>
      </x:c>
      <x:c r="B6003" s="127" t="str">
        <x:v>D6-C-CIN-02</x:v>
      </x:c>
      <x:c r="C6003" s="127" t="str">
        <x:v>ECHEC</x:v>
      </x:c>
      <x:c r="D6003" s="127" t="str">
        <x:v>-</x:v>
      </x:c>
      <x:c r="E6003" s="128" t="n">
        <x:v>1</x:v>
      </x:c>
      <x:c r="F6003" s="127" t="str">
        <x:v>Gardienne du mausolée</x:v>
      </x:c>
      <x:c r="G6003" s="127" t="str">
        <x:v>Le mauvais support est encore occupé. Repose d’abord ce masque.</x:v>
      </x:c>
      <x:c r="H6003" s="127" t="str">
        <x:v>Retrait de l’appui dangereux ou suspension du geste ; aucun reset de l’état.</x:v>
      </x:c>
      <x:c r="I6003" s="127" t="str">
        <x:v>Échec ou blocage correspondant effectivement observé ; les dégâts, objets et positions persistent.</x:v>
      </x:c>
      <x:c r="J6003" s="127" t="str">
        <x:v>Mausolée et cinéma</x:v>
      </x:c>
      <x:c r="K6003" s="130" t="n">
        <x:v>10</x:v>
      </x:c>
    </x:row>
    <x:row r="6004" ht="44" customHeight="1">
      <x:c r="A6004" s="121" t="str">
        <x:v>D6-C-CIN-02-REPRISE---01</x:v>
      </x:c>
      <x:c r="B6004" s="122" t="str">
        <x:v>D6-C-CIN-02</x:v>
      </x:c>
      <x:c r="C6004" s="122" t="str">
        <x:v>REPRISE</x:v>
      </x:c>
      <x:c r="D6004" s="122" t="str">
        <x:v>-</x:v>
      </x:c>
      <x:c r="E6004" s="123" t="n">
        <x:v>1</x:v>
      </x:c>
      <x:c r="F6004" s="122" t="str">
        <x:v>Gardienne du mausolée</x:v>
      </x:c>
      <x:c r="G6004" s="122" t="str">
        <x:v>Le cartel urbain reste affiché. Reprends la préparation à ce support.</x:v>
      </x:c>
      <x:c r="H6004" s="122" t="str">
        <x:v>Regard sur le dernier repère conservé ; attendre la main du joueur.</x:v>
      </x:c>
      <x:c r="I6004" s="122" t="str">
        <x:v>Réinteraction volontaire après interruption ; état de l’action conservé.</x:v>
      </x:c>
      <x:c r="J6004" s="122" t="str">
        <x:v>Mausolée et cinéma</x:v>
      </x:c>
      <x:c r="K6004" s="125" t="n">
        <x:v>11</x:v>
      </x:c>
    </x:row>
    <x:row r="6005" ht="44" customHeight="1">
      <x:c r="A6005" s="126" t="str">
        <x:v>D6-C-CIN-02-CHOIX-A-01</x:v>
      </x:c>
      <x:c r="B6005" s="127" t="str">
        <x:v>D6-C-CIN-02</x:v>
      </x:c>
      <x:c r="C6005" s="127" t="str">
        <x:v>CHOIX</x:v>
      </x:c>
      <x:c r="D6005" s="127" t="str">
        <x:v>A</x:v>
      </x:c>
      <x:c r="E6005" s="128" t="n">
        <x:v>1</x:v>
      </x:c>
      <x:c r="F6005" s="127" t="str">
        <x:v>Joueur</x:v>
      </x:c>
      <x:c r="G6005" s="127" t="str">
        <x:v>Je choisis les protagonistes de Predator 2.</x:v>
      </x:c>
      <x:c r="H6005" s="127" t="str">
        <x:v>Regarder la personne ou l’appui concerné ; intention, pas résultat.</x:v>
      </x:c>
      <x:c r="I6005" s="127" t="str">
        <x:v>Accès V5 et interlocuteur disponible ; possibilité réelle de l’approche choisie.</x:v>
      </x:c>
      <x:c r="J6005" s="127" t="str">
        <x:v>Mausolée et cinéma</x:v>
      </x:c>
      <x:c r="K6005" s="130" t="n">
        <x:v>7</x:v>
      </x:c>
    </x:row>
    <x:row r="6006" ht="44" customHeight="1">
      <x:c r="A6006" s="121" t="str">
        <x:v>D6-C-CIN-02-REPONSE-A-01</x:v>
      </x:c>
      <x:c r="B6006" s="122" t="str">
        <x:v>D6-C-CIN-02</x:v>
      </x:c>
      <x:c r="C6006" s="122" t="str">
        <x:v>REPONSE</x:v>
      </x:c>
      <x:c r="D6006" s="122" t="str">
        <x:v>A</x:v>
      </x:c>
      <x:c r="E6006" s="123" t="n">
        <x:v>1</x:v>
      </x:c>
      <x:c r="F6006" s="122" t="str">
        <x:v>Gardienne du mausolée</x:v>
      </x:c>
      <x:c r="G6006" s="122" t="str">
        <x:v>Leur parcours garde ses propres événements et ses limites de connaissance.</x:v>
      </x:c>
      <x:c r="H6006" s="122" t="str">
        <x:v>Réponse au choix retenu ; les autres réponses ne sont pas jouées.</x:v>
      </x:c>
      <x:c r="I6006" s="122" t="str">
        <x:v>Accès V5 et interlocuteur disponible ; possibilité réelle de l’approche choisie.</x:v>
      </x:c>
      <x:c r="J6006" s="122" t="str">
        <x:v>Mausolée et cinéma</x:v>
      </x:c>
      <x:c r="K6006" s="125" t="n">
        <x:v>11</x:v>
      </x:c>
    </x:row>
    <x:row r="6007" ht="59" customHeight="1">
      <x:c r="A6007" s="126" t="str">
        <x:v>D6-C-CIN-02-CHOIX-B-01</x:v>
      </x:c>
      <x:c r="B6007" s="127" t="str">
        <x:v>D6-C-CIN-02</x:v>
      </x:c>
      <x:c r="C6007" s="127" t="str">
        <x:v>CHOIX</x:v>
      </x:c>
      <x:c r="D6007" s="127" t="str">
        <x:v>B</x:v>
      </x:c>
      <x:c r="E6007" s="128" t="n">
        <x:v>1</x:v>
      </x:c>
      <x:c r="F6007" s="127" t="str">
        <x:v>Joueur</x:v>
      </x:c>
      <x:c r="G6007" s="127" t="str">
        <x:v>Je prépare une variation urbaine.</x:v>
      </x:c>
      <x:c r="H6007" s="127" t="str">
        <x:v>Regarder la personne ou l’appui concerné ; intention, pas résultat.</x:v>
      </x:c>
      <x:c r="I6007" s="127" t="str">
        <x:v>Lire les conditions V5 ; aucun objet ou PNJ supposé présent. Refuser ou différer suspend l’objectif au lieu de le déclarer réussi.</x:v>
      </x:c>
      <x:c r="J6007" s="127" t="str">
        <x:v>Mausolée et cinéma</x:v>
      </x:c>
      <x:c r="K6007" s="130" t="n">
        <x:v>5</x:v>
      </x:c>
    </x:row>
    <x:row r="6008" ht="59" customHeight="1">
      <x:c r="A6008" s="121" t="str">
        <x:v>D6-C-CIN-02-REPONSE-B-01</x:v>
      </x:c>
      <x:c r="B6008" s="122" t="str">
        <x:v>D6-C-CIN-02</x:v>
      </x:c>
      <x:c r="C6008" s="122" t="str">
        <x:v>REPONSE</x:v>
      </x:c>
      <x:c r="D6008" s="122" t="str">
        <x:v>B</x:v>
      </x:c>
      <x:c r="E6008" s="123" t="n">
        <x:v>1</x:v>
      </x:c>
      <x:c r="F6008" s="122" t="str">
        <x:v>Gardienne du mausolée</x:v>
      </x:c>
      <x:c r="G6008" s="122" t="str">
        <x:v>Ton chasseur suivra un autre récit, clairement désigné comme tel.</x:v>
      </x:c>
      <x:c r="H6008" s="122" t="str">
        <x:v>Réponse au choix retenu ; les autres réponses ne sont pas jouées.</x:v>
      </x:c>
      <x:c r="I6008" s="122" t="str">
        <x:v>Lire les conditions V5 ; aucun objet ou PNJ supposé présent. Refuser ou différer suspend l’objectif au lieu de le déclarer réussi.</x:v>
      </x:c>
      <x:c r="J6008" s="122" t="str">
        <x:v>Mausolée et cinéma</x:v>
      </x:c>
      <x:c r="K6008" s="125" t="n">
        <x:v>10</x:v>
      </x:c>
    </x:row>
    <x:row r="6009" ht="74" customHeight="1">
      <x:c r="A6009" s="126" t="str">
        <x:v>D6-C-CIN-03-OUV---01</x:v>
      </x:c>
      <x:c r="B6009" s="127" t="str">
        <x:v>D6-C-CIN-03</x:v>
      </x:c>
      <x:c r="C6009" s="127" t="str">
        <x:v>OUV</x:v>
      </x:c>
      <x:c r="D6009" s="127" t="str">
        <x:v>-</x:v>
      </x:c>
      <x:c r="E6009" s="128" t="n">
        <x:v>1</x:v>
      </x:c>
      <x:c r="F6009" s="127" t="str">
        <x:v>Gardienne du mausolée</x:v>
      </x:c>
      <x:c r="G6009" s="127" t="str">
        <x:v>Des personnes se retrouvent sur un monde où elles sont les proies. Elles doivent d’abord comprendre le terrain.</x:v>
      </x:c>
      <x:c r="H6009" s="127" t="str">
        <x:v>Le locuteur désigne l’appui ou l’objet présent ; laisse le déplacement se jouer.</x:v>
      </x:c>
      <x:c r="I6009" s="127" t="str">
        <x:v>Support accessible dans le mausolée ; mode choisi et cartel lu ; locuteur réellement présent ou retour effectué auprès de lui. Les scènes de résultat exigent le résultat observé correspondant.</x:v>
      </x:c>
      <x:c r="J6009" s="127" t="str">
        <x:v>Mausolée et cinéma</x:v>
      </x:c>
      <x:c r="K6009" s="130" t="n">
        <x:v>18</x:v>
      </x:c>
    </x:row>
    <x:row r="6010" ht="74" customHeight="1">
      <x:c r="A6010" s="121" t="str">
        <x:v>D6-C-CIN-03-SUCCES---01</x:v>
      </x:c>
      <x:c r="B6010" s="122" t="str">
        <x:v>D6-C-CIN-03</x:v>
      </x:c>
      <x:c r="C6010" s="122" t="str">
        <x:v>SUCCES</x:v>
      </x:c>
      <x:c r="D6010" s="122" t="str">
        <x:v>-</x:v>
      </x:c>
      <x:c r="E6010" s="123" t="n">
        <x:v>1</x:v>
      </x:c>
      <x:c r="F6010" s="122" t="str">
        <x:v>Gardienne du mausolée</x:v>
      </x:c>
      <x:c r="G6010" s="122" t="str">
        <x:v>Le support de réserve est prêt. Tu peux suivre la transition choisie.</x:v>
      </x:c>
      <x:c r="H6010" s="122" t="str">
        <x:v>Le locuteur désigne l’appui ou l’objet présent ; laisse le déplacement se jouer.</x:v>
      </x:c>
      <x:c r="I6010" s="122" t="str">
        <x:v>Résultat correspondant effectivement constaté ; remplace ou supprime la ligne si choix de refus/différé/observation. Ne jamais jouer une victoire non acquise.</x:v>
      </x:c>
      <x:c r="J6010" s="122" t="str">
        <x:v>Mausolée et cinéma</x:v>
      </x:c>
      <x:c r="K6010" s="125" t="n">
        <x:v>12</x:v>
      </x:c>
    </x:row>
    <x:row r="6011" ht="44" customHeight="1">
      <x:c r="A6011" s="126" t="str">
        <x:v>D6-C-CIN-03-ECHEC---01</x:v>
      </x:c>
      <x:c r="B6011" s="127" t="str">
        <x:v>D6-C-CIN-03</x:v>
      </x:c>
      <x:c r="C6011" s="127" t="str">
        <x:v>ECHEC</x:v>
      </x:c>
      <x:c r="D6011" s="127" t="str">
        <x:v>-</x:v>
      </x:c>
      <x:c r="E6011" s="128" t="n">
        <x:v>1</x:v>
      </x:c>
      <x:c r="F6011" s="127" t="str">
        <x:v>Gardienne du mausolée</x:v>
      </x:c>
      <x:c r="G6011" s="127" t="str">
        <x:v>Le masque n’est pas posé dans son berceau. Termine ce geste avant le seuil.</x:v>
      </x:c>
      <x:c r="H6011" s="127" t="str">
        <x:v>Retrait de l’appui dangereux ou suspension du geste ; aucun reset de l’état.</x:v>
      </x:c>
      <x:c r="I6011" s="127" t="str">
        <x:v>Échec ou blocage correspondant effectivement observé ; les dégâts, objets et positions persistent.</x:v>
      </x:c>
      <x:c r="J6011" s="127" t="str">
        <x:v>Mausolée et cinéma</x:v>
      </x:c>
      <x:c r="K6011" s="130" t="n">
        <x:v>14</x:v>
      </x:c>
    </x:row>
    <x:row r="6012" ht="44" customHeight="1">
      <x:c r="A6012" s="121" t="str">
        <x:v>D6-C-CIN-03-REPRISE---01</x:v>
      </x:c>
      <x:c r="B6012" s="122" t="str">
        <x:v>D6-C-CIN-03</x:v>
      </x:c>
      <x:c r="C6012" s="122" t="str">
        <x:v>REPRISE</x:v>
      </x:c>
      <x:c r="D6012" s="122" t="str">
        <x:v>-</x:v>
      </x:c>
      <x:c r="E6012" s="123" t="n">
        <x:v>1</x:v>
      </x:c>
      <x:c r="F6012" s="122" t="str">
        <x:v>Gardienne du mausolée</x:v>
      </x:c>
      <x:c r="G6012" s="122" t="str">
        <x:v>La préparation de la réserve est conservée. Reprends à la fixation.</x:v>
      </x:c>
      <x:c r="H6012" s="122" t="str">
        <x:v>Regard sur le dernier repère conservé ; attendre la main du joueur.</x:v>
      </x:c>
      <x:c r="I6012" s="122" t="str">
        <x:v>Réinteraction volontaire après interruption ; état de l’action conservé.</x:v>
      </x:c>
      <x:c r="J6012" s="122" t="str">
        <x:v>Mausolée et cinéma</x:v>
      </x:c>
      <x:c r="K6012" s="125" t="n">
        <x:v>11</x:v>
      </x:c>
    </x:row>
    <x:row r="6013" ht="44" customHeight="1">
      <x:c r="A6013" s="126" t="str">
        <x:v>D6-C-CIN-03-CHOIX-A-01</x:v>
      </x:c>
      <x:c r="B6013" s="127" t="str">
        <x:v>D6-C-CIN-03</x:v>
      </x:c>
      <x:c r="C6013" s="127" t="str">
        <x:v>CHOIX</x:v>
      </x:c>
      <x:c r="D6013" s="127" t="str">
        <x:v>A</x:v>
      </x:c>
      <x:c r="E6013" s="128" t="n">
        <x:v>1</x:v>
      </x:c>
      <x:c r="F6013" s="127" t="str">
        <x:v>Joueur</x:v>
      </x:c>
      <x:c r="G6013" s="127" t="str">
        <x:v>J’entre dans la chronique de Predators.</x:v>
      </x:c>
      <x:c r="H6013" s="127" t="str">
        <x:v>Regarder la personne ou l’appui concerné ; intention, pas résultat.</x:v>
      </x:c>
      <x:c r="I6013" s="127" t="str">
        <x:v>Accès V5 et interlocuteur disponible ; possibilité réelle de l’approche choisie.</x:v>
      </x:c>
      <x:c r="J6013" s="127" t="str">
        <x:v>Mausolée et cinéma</x:v>
      </x:c>
      <x:c r="K6013" s="130" t="n">
        <x:v>6</x:v>
      </x:c>
    </x:row>
    <x:row r="6014" ht="44" customHeight="1">
      <x:c r="A6014" s="121" t="str">
        <x:v>D6-C-CIN-03-REPONSE-A-01</x:v>
      </x:c>
      <x:c r="B6014" s="122" t="str">
        <x:v>D6-C-CIN-03</x:v>
      </x:c>
      <x:c r="C6014" s="122" t="str">
        <x:v>REPONSE</x:v>
      </x:c>
      <x:c r="D6014" s="122" t="str">
        <x:v>A</x:v>
      </x:c>
      <x:c r="E6014" s="123" t="n">
        <x:v>1</x:v>
      </x:c>
      <x:c r="F6014" s="122" t="str">
        <x:v>Gardienne du mausolée</x:v>
      </x:c>
      <x:c r="G6014" s="122" t="str">
        <x:v>Tu suivras les protagonistes de cette histoire, avec ce qu’ils savent à ce moment.</x:v>
      </x:c>
      <x:c r="H6014" s="122" t="str">
        <x:v>Réponse au choix retenu ; les autres réponses ne sont pas jouées.</x:v>
      </x:c>
      <x:c r="I6014" s="122" t="str">
        <x:v>Accès V5 et interlocuteur disponible ; possibilité réelle de l’approche choisie.</x:v>
      </x:c>
      <x:c r="J6014" s="122" t="str">
        <x:v>Mausolée et cinéma</x:v>
      </x:c>
      <x:c r="K6014" s="125" t="n">
        <x:v>14</x:v>
      </x:c>
    </x:row>
    <x:row r="6015" ht="59" customHeight="1">
      <x:c r="A6015" s="126" t="str">
        <x:v>D6-C-CIN-03-CHOIX-B-01</x:v>
      </x:c>
      <x:c r="B6015" s="127" t="str">
        <x:v>D6-C-CIN-03</x:v>
      </x:c>
      <x:c r="C6015" s="127" t="str">
        <x:v>CHOIX</x:v>
      </x:c>
      <x:c r="D6015" s="127" t="str">
        <x:v>B</x:v>
      </x:c>
      <x:c r="E6015" s="128" t="n">
        <x:v>1</x:v>
      </x:c>
      <x:c r="F6015" s="127" t="str">
        <x:v>Joueur</x:v>
      </x:c>
      <x:c r="G6015" s="127" t="str">
        <x:v>Je choisis une autre chasse sur une réserve du projet.</x:v>
      </x:c>
      <x:c r="H6015" s="127" t="str">
        <x:v>Regarder la personne ou l’appui concerné ; intention, pas résultat.</x:v>
      </x:c>
      <x:c r="I6015" s="127" t="str">
        <x:v>Lire les conditions V5 ; aucun objet ou PNJ supposé présent. Refuser ou différer suspend l’objectif au lieu de le déclarer réussi.</x:v>
      </x:c>
      <x:c r="J6015" s="127" t="str">
        <x:v>Mausolée et cinéma</x:v>
      </x:c>
      <x:c r="K6015" s="130" t="n">
        <x:v>10</x:v>
      </x:c>
    </x:row>
    <x:row r="6016" ht="59" customHeight="1">
      <x:c r="A6016" s="121" t="str">
        <x:v>D6-C-CIN-03-REPONSE-B-01</x:v>
      </x:c>
      <x:c r="B6016" s="122" t="str">
        <x:v>D6-C-CIN-03</x:v>
      </x:c>
      <x:c r="C6016" s="122" t="str">
        <x:v>REPONSE</x:v>
      </x:c>
      <x:c r="D6016" s="122" t="str">
        <x:v>B</x:v>
      </x:c>
      <x:c r="E6016" s="123" t="n">
        <x:v>1</x:v>
      </x:c>
      <x:c r="F6016" s="122" t="str">
        <x:v>Gardienne du mausolée</x:v>
      </x:c>
      <x:c r="G6016" s="122" t="str">
        <x:v>Alors le cartel indiquera cette variation et ses propres événements.</x:v>
      </x:c>
      <x:c r="H6016" s="122" t="str">
        <x:v>Réponse au choix retenu ; les autres réponses ne sont pas jouées.</x:v>
      </x:c>
      <x:c r="I6016" s="122" t="str">
        <x:v>Lire les conditions V5 ; aucun objet ou PNJ supposé présent. Refuser ou différer suspend l’objectif au lieu de le déclarer réussi.</x:v>
      </x:c>
      <x:c r="J6016" s="122" t="str">
        <x:v>Mausolée et cinéma</x:v>
      </x:c>
      <x:c r="K6016" s="125" t="n">
        <x:v>10</x:v>
      </x:c>
    </x:row>
    <x:row r="6017" ht="74" customHeight="1">
      <x:c r="A6017" s="126" t="str">
        <x:v>D6-C-CIN-04-OUV---01</x:v>
      </x:c>
      <x:c r="B6017" s="127" t="str">
        <x:v>D6-C-CIN-04</x:v>
      </x:c>
      <x:c r="C6017" s="127" t="str">
        <x:v>OUV</x:v>
      </x:c>
      <x:c r="D6017" s="127" t="str">
        <x:v>-</x:v>
      </x:c>
      <x:c r="E6017" s="128" t="n">
        <x:v>1</x:v>
      </x:c>
      <x:c r="F6017" s="127" t="str">
        <x:v>Gardienne du mausolée</x:v>
      </x:c>
      <x:c r="G6017" s="127" t="str">
        <x:v>Ce récit appartient notamment à Naru et à son regard sur la chasse. Le porter demande de garder sa place dans l’histoire.</x:v>
      </x:c>
      <x:c r="H6017" s="127" t="str">
        <x:v>Le locuteur désigne l’appui ou l’objet présent ; laisse le déplacement se jouer.</x:v>
      </x:c>
      <x:c r="I6017" s="127" t="str">
        <x:v>Support accessible dans le mausolée ; mode choisi et cartel lu ; locuteur réellement présent ou retour effectué auprès de lui. Les scènes de résultat exigent le résultat observé correspondant.</x:v>
      </x:c>
      <x:c r="J6017" s="127" t="str">
        <x:v>Mausolée et cinéma</x:v>
      </x:c>
      <x:c r="K6017" s="130" t="n">
        <x:v>22</x:v>
      </x:c>
    </x:row>
    <x:row r="6018" ht="74" customHeight="1">
      <x:c r="A6018" s="121" t="str">
        <x:v>D6-C-CIN-04-SUCCES---01</x:v>
      </x:c>
      <x:c r="B6018" s="122" t="str">
        <x:v>D6-C-CIN-04</x:v>
      </x:c>
      <x:c r="C6018" s="122" t="str">
        <x:v>SUCCES</x:v>
      </x:c>
      <x:c r="D6018" s="122" t="str">
        <x:v>-</x:v>
      </x:c>
      <x:c r="E6018" s="123" t="n">
        <x:v>1</x:v>
      </x:c>
      <x:c r="F6018" s="122" t="str">
        <x:v>Gardienne du mausolée</x:v>
      </x:c>
      <x:c r="G6018" s="122" t="str">
        <x:v>Le masque et le cartel correspondent. La transition peut commencer.</x:v>
      </x:c>
      <x:c r="H6018" s="122" t="str">
        <x:v>Le locuteur désigne l’appui ou l’objet présent ; laisse le déplacement se jouer.</x:v>
      </x:c>
      <x:c r="I6018" s="122" t="str">
        <x:v>Résultat correspondant effectivement constaté ; remplace ou supprime la ligne si choix de refus/différé/observation. Ne jamais jouer une victoire non acquise.</x:v>
      </x:c>
      <x:c r="J6018" s="122" t="str">
        <x:v>Mausolée et cinéma</x:v>
      </x:c>
      <x:c r="K6018" s="125" t="n">
        <x:v>10</x:v>
      </x:c>
    </x:row>
    <x:row r="6019" ht="44" customHeight="1">
      <x:c r="A6019" s="126" t="str">
        <x:v>D6-C-CIN-04-ECHEC---01</x:v>
      </x:c>
      <x:c r="B6019" s="127" t="str">
        <x:v>D6-C-CIN-04</x:v>
      </x:c>
      <x:c r="C6019" s="127" t="str">
        <x:v>ECHEC</x:v>
      </x:c>
      <x:c r="D6019" s="127" t="str">
        <x:v>-</x:v>
      </x:c>
      <x:c r="E6019" s="128" t="n">
        <x:v>1</x:v>
      </x:c>
      <x:c r="F6019" s="127" t="str">
        <x:v>Gardienne du mausolée</x:v>
      </x:c>
      <x:c r="G6019" s="127" t="str">
        <x:v>La sélection a changé avant la pose. Vérifie le parcours avant d’entrer.</x:v>
      </x:c>
      <x:c r="H6019" s="127" t="str">
        <x:v>Retrait de l’appui dangereux ou suspension du geste ; aucun reset de l’état.</x:v>
      </x:c>
      <x:c r="I6019" s="127" t="str">
        <x:v>Échec ou blocage correspondant effectivement observé ; les dégâts, objets et positions persistent.</x:v>
      </x:c>
      <x:c r="J6019" s="127" t="str">
        <x:v>Mausolée et cinéma</x:v>
      </x:c>
      <x:c r="K6019" s="130" t="n">
        <x:v>12</x:v>
      </x:c>
    </x:row>
    <x:row r="6020" ht="44" customHeight="1">
      <x:c r="A6020" s="121" t="str">
        <x:v>D6-C-CIN-04-REPRISE---01</x:v>
      </x:c>
      <x:c r="B6020" s="122" t="str">
        <x:v>D6-C-CIN-04</x:v>
      </x:c>
      <x:c r="C6020" s="122" t="str">
        <x:v>REPRISE</x:v>
      </x:c>
      <x:c r="D6020" s="122" t="str">
        <x:v>-</x:v>
      </x:c>
      <x:c r="E6020" s="123" t="n">
        <x:v>1</x:v>
      </x:c>
      <x:c r="F6020" s="122" t="str">
        <x:v>Gardienne du mausolée</x:v>
      </x:c>
      <x:c r="G6020" s="122" t="str">
        <x:v>Le support attend toujours son masque. Reprends ce geste.</x:v>
      </x:c>
      <x:c r="H6020" s="122" t="str">
        <x:v>Regard sur le dernier repère conservé ; attendre la main du joueur.</x:v>
      </x:c>
      <x:c r="I6020" s="122" t="str">
        <x:v>Réinteraction volontaire après interruption ; état de l’action conservé.</x:v>
      </x:c>
      <x:c r="J6020" s="122" t="str">
        <x:v>Mausolée et cinéma</x:v>
      </x:c>
      <x:c r="K6020" s="125" t="n">
        <x:v>9</x:v>
      </x:c>
    </x:row>
    <x:row r="6021" ht="44" customHeight="1">
      <x:c r="A6021" s="126" t="str">
        <x:v>D6-C-CIN-04-CHOIX-A-01</x:v>
      </x:c>
      <x:c r="B6021" s="127" t="str">
        <x:v>D6-C-CIN-04</x:v>
      </x:c>
      <x:c r="C6021" s="127" t="str">
        <x:v>CHOIX</x:v>
      </x:c>
      <x:c r="D6021" s="127" t="str">
        <x:v>A</x:v>
      </x:c>
      <x:c r="E6021" s="128" t="n">
        <x:v>1</x:v>
      </x:c>
      <x:c r="F6021" s="127" t="str">
        <x:v>Joueur</x:v>
      </x:c>
      <x:c r="G6021" s="127" t="str">
        <x:v>Je choisis la chronique de Prey.</x:v>
      </x:c>
      <x:c r="H6021" s="127" t="str">
        <x:v>Regarder la personne ou l’appui concerné ; intention, pas résultat.</x:v>
      </x:c>
      <x:c r="I6021" s="127" t="str">
        <x:v>Accès V5 et interlocuteur disponible ; possibilité réelle de l’approche choisie.</x:v>
      </x:c>
      <x:c r="J6021" s="127" t="str">
        <x:v>Mausolée et cinéma</x:v>
      </x:c>
      <x:c r="K6021" s="130" t="n">
        <x:v>6</x:v>
      </x:c>
    </x:row>
    <x:row r="6022" ht="44" customHeight="1">
      <x:c r="A6022" s="121" t="str">
        <x:v>D6-C-CIN-04-REPONSE-A-01</x:v>
      </x:c>
      <x:c r="B6022" s="122" t="str">
        <x:v>D6-C-CIN-04</x:v>
      </x:c>
      <x:c r="C6022" s="122" t="str">
        <x:v>REPONSE</x:v>
      </x:c>
      <x:c r="D6022" s="122" t="str">
        <x:v>A</x:v>
      </x:c>
      <x:c r="E6022" s="123" t="n">
        <x:v>1</x:v>
      </x:c>
      <x:c r="F6022" s="122" t="str">
        <x:v>Gardienne du mausolée</x:v>
      </x:c>
      <x:c r="G6022" s="122" t="str">
        <x:v>Le parcours conservera ses protagonistes. Ton propre chasseur attend ici.</x:v>
      </x:c>
      <x:c r="H6022" s="122" t="str">
        <x:v>Réponse au choix retenu ; les autres réponses ne sont pas jouées.</x:v>
      </x:c>
      <x:c r="I6022" s="122" t="str">
        <x:v>Accès V5 et interlocuteur disponible ; possibilité réelle de l’approche choisie.</x:v>
      </x:c>
      <x:c r="J6022" s="122" t="str">
        <x:v>Mausolée et cinéma</x:v>
      </x:c>
      <x:c r="K6022" s="125" t="n">
        <x:v>10</x:v>
      </x:c>
    </x:row>
    <x:row r="6023" ht="59" customHeight="1">
      <x:c r="A6023" s="126" t="str">
        <x:v>D6-C-CIN-04-CHOIX-B-01</x:v>
      </x:c>
      <x:c r="B6023" s="127" t="str">
        <x:v>D6-C-CIN-04</x:v>
      </x:c>
      <x:c r="C6023" s="127" t="str">
        <x:v>CHOIX</x:v>
      </x:c>
      <x:c r="D6023" s="127" t="str">
        <x:v>B</x:v>
      </x:c>
      <x:c r="E6023" s="128" t="n">
        <x:v>1</x:v>
      </x:c>
      <x:c r="F6023" s="127" t="str">
        <x:v>Joueur</x:v>
      </x:c>
      <x:c r="G6023" s="127" t="str">
        <x:v>Je prépare une branche historique originale.</x:v>
      </x:c>
      <x:c r="H6023" s="127" t="str">
        <x:v>Regarder la personne ou l’appui concerné ; intention, pas résultat.</x:v>
      </x:c>
      <x:c r="I6023" s="127" t="str">
        <x:v>Lire les conditions V5 ; aucun objet ou PNJ supposé présent. Refuser ou différer suspend l’objectif au lieu de le déclarer réussi.</x:v>
      </x:c>
      <x:c r="J6023" s="127" t="str">
        <x:v>Mausolée et cinéma</x:v>
      </x:c>
      <x:c r="K6023" s="130" t="n">
        <x:v>6</x:v>
      </x:c>
    </x:row>
    <x:row r="6024" ht="59" customHeight="1">
      <x:c r="A6024" s="121" t="str">
        <x:v>D6-C-CIN-04-REPONSE-B-01</x:v>
      </x:c>
      <x:c r="B6024" s="122" t="str">
        <x:v>D6-C-CIN-04</x:v>
      </x:c>
      <x:c r="C6024" s="122" t="str">
        <x:v>REPONSE</x:v>
      </x:c>
      <x:c r="D6024" s="122" t="str">
        <x:v>B</x:v>
      </x:c>
      <x:c r="E6024" s="123" t="n">
        <x:v>1</x:v>
      </x:c>
      <x:c r="F6024" s="122" t="str">
        <x:v>Gardienne du mausolée</x:v>
      </x:c>
      <x:c r="G6024" s="122" t="str">
        <x:v>Cette branche ne portera pas le nom de son exploit. Elle aura ses propres personnes et ses traces.</x:v>
      </x:c>
      <x:c r="H6024" s="122" t="str">
        <x:v>Réponse au choix retenu ; les autres réponses ne sont pas jouées.</x:v>
      </x:c>
      <x:c r="I6024" s="122" t="str">
        <x:v>Lire les conditions V5 ; aucun objet ou PNJ supposé présent. Refuser ou différer suspend l’objectif au lieu de le déclarer réussi.</x:v>
      </x:c>
      <x:c r="J6024" s="122" t="str">
        <x:v>Mausolée et cinéma</x:v>
      </x:c>
      <x:c r="K6024" s="125" t="n">
        <x:v>18</x:v>
      </x:c>
    </x:row>
    <x:row r="6025" ht="74" customHeight="1">
      <x:c r="A6025" s="126" t="str">
        <x:v>D6-C-CIN-05-OUV---01</x:v>
      </x:c>
      <x:c r="B6025" s="127" t="str">
        <x:v>D6-C-CIN-05</x:v>
      </x:c>
      <x:c r="C6025" s="127" t="str">
        <x:v>OUV</x:v>
      </x:c>
      <x:c r="D6025" s="127" t="str">
        <x:v>-</x:v>
      </x:c>
      <x:c r="E6025" s="128" t="n">
        <x:v>1</x:v>
      </x:c>
      <x:c r="F6025" s="127" t="str">
        <x:v>Gardienne du mausolée</x:v>
      </x:c>
      <x:c r="G6025" s="127" t="str">
        <x:v>Cette chronique montre des chasseurs aux transformations particulières. Elle ne décrit pas tous les nôtres.</x:v>
      </x:c>
      <x:c r="H6025" s="127" t="str">
        <x:v>Le locuteur désigne l’appui ou l’objet présent ; laisse le déplacement se jouer.</x:v>
      </x:c>
      <x:c r="I6025" s="127" t="str">
        <x:v>Support accessible dans le mausolée ; mode choisi et cartel lu ; locuteur réellement présent ou retour effectué auprès de lui. Les scènes de résultat exigent le résultat observé correspondant.</x:v>
      </x:c>
      <x:c r="J6025" s="127" t="str">
        <x:v>Mausolée et cinéma</x:v>
      </x:c>
      <x:c r="K6025" s="130" t="n">
        <x:v>15</x:v>
      </x:c>
    </x:row>
    <x:row r="6026" ht="74" customHeight="1">
      <x:c r="A6026" s="121" t="str">
        <x:v>D6-C-CIN-05-SUCCES---01</x:v>
      </x:c>
      <x:c r="B6026" s="122" t="str">
        <x:v>D6-C-CIN-05</x:v>
      </x:c>
      <x:c r="C6026" s="122" t="str">
        <x:v>SUCCES</x:v>
      </x:c>
      <x:c r="D6026" s="122" t="str">
        <x:v>-</x:v>
      </x:c>
      <x:c r="E6026" s="123" t="n">
        <x:v>1</x:v>
      </x:c>
      <x:c r="F6026" s="122" t="str">
        <x:v>Gardienne du mausolée</x:v>
      </x:c>
      <x:c r="G6026" s="122" t="str">
        <x:v>La lecture choisie est préparée. Les objets du musée restent à leur place.</x:v>
      </x:c>
      <x:c r="H6026" s="122" t="str">
        <x:v>Le locuteur désigne l’appui ou l’objet présent ; laisse le déplacement se jouer.</x:v>
      </x:c>
      <x:c r="I6026" s="122" t="str">
        <x:v>Résultat correspondant effectivement constaté ; remplace ou supprime la ligne si choix de refus/différé/observation. Ne jamais jouer une victoire non acquise.</x:v>
      </x:c>
      <x:c r="J6026" s="122" t="str">
        <x:v>Mausolée et cinéma</x:v>
      </x:c>
      <x:c r="K6026" s="125" t="n">
        <x:v>13</x:v>
      </x:c>
    </x:row>
    <x:row r="6027" ht="44" customHeight="1">
      <x:c r="A6027" s="126" t="str">
        <x:v>D6-C-CIN-05-ECHEC---01</x:v>
      </x:c>
      <x:c r="B6027" s="127" t="str">
        <x:v>D6-C-CIN-05</x:v>
      </x:c>
      <x:c r="C6027" s="127" t="str">
        <x:v>ECHEC</x:v>
      </x:c>
      <x:c r="D6027" s="127" t="str">
        <x:v>-</x:v>
      </x:c>
      <x:c r="E6027" s="128" t="n">
        <x:v>1</x:v>
      </x:c>
      <x:c r="F6027" s="127" t="str">
        <x:v>Gardienne du mausolée</x:v>
      </x:c>
      <x:c r="G6027" s="127" t="str">
        <x:v>Cette pièce appartient à un autre support. Repose-la avant de poursuivre.</x:v>
      </x:c>
      <x:c r="H6027" s="127" t="str">
        <x:v>Retrait de l’appui dangereux ou suspension du geste ; aucun reset de l’état.</x:v>
      </x:c>
      <x:c r="I6027" s="127" t="str">
        <x:v>Échec ou blocage correspondant effectivement observé ; les dégâts, objets et positions persistent.</x:v>
      </x:c>
      <x:c r="J6027" s="127" t="str">
        <x:v>Mausolée et cinéma</x:v>
      </x:c>
      <x:c r="K6027" s="130" t="n">
        <x:v>11</x:v>
      </x:c>
    </x:row>
    <x:row r="6028" ht="44" customHeight="1">
      <x:c r="A6028" s="121" t="str">
        <x:v>D6-C-CIN-05-REPRISE---01</x:v>
      </x:c>
      <x:c r="B6028" s="122" t="str">
        <x:v>D6-C-CIN-05</x:v>
      </x:c>
      <x:c r="C6028" s="122" t="str">
        <x:v>REPRISE</x:v>
      </x:c>
      <x:c r="D6028" s="122" t="str">
        <x:v>-</x:v>
      </x:c>
      <x:c r="E6028" s="123" t="n">
        <x:v>1</x:v>
      </x:c>
      <x:c r="F6028" s="122" t="str">
        <x:v>Gardienne du mausolée</x:v>
      </x:c>
      <x:c r="G6028" s="122" t="str">
        <x:v>Le cartel des transformations est ouvert. Reprends l’examen.</x:v>
      </x:c>
      <x:c r="H6028" s="122" t="str">
        <x:v>Regard sur le dernier repère conservé ; attendre la main du joueur.</x:v>
      </x:c>
      <x:c r="I6028" s="122" t="str">
        <x:v>Réinteraction volontaire après interruption ; état de l’action conservé.</x:v>
      </x:c>
      <x:c r="J6028" s="122" t="str">
        <x:v>Mausolée et cinéma</x:v>
      </x:c>
      <x:c r="K6028" s="125" t="n">
        <x:v>8</x:v>
      </x:c>
    </x:row>
    <x:row r="6029" ht="44" customHeight="1">
      <x:c r="A6029" s="126" t="str">
        <x:v>D6-C-CIN-05-CHOIX-A-01</x:v>
      </x:c>
      <x:c r="B6029" s="127" t="str">
        <x:v>D6-C-CIN-05</x:v>
      </x:c>
      <x:c r="C6029" s="127" t="str">
        <x:v>CHOIX</x:v>
      </x:c>
      <x:c r="D6029" s="127" t="str">
        <x:v>A</x:v>
      </x:c>
      <x:c r="E6029" s="128" t="n">
        <x:v>1</x:v>
      </x:c>
      <x:c r="F6029" s="127" t="str">
        <x:v>Joueur</x:v>
      </x:c>
      <x:c r="G6029" s="127" t="str">
        <x:v>J’entre dans The Predator.</x:v>
      </x:c>
      <x:c r="H6029" s="127" t="str">
        <x:v>Regarder la personne ou l’appui concerné ; intention, pas résultat.</x:v>
      </x:c>
      <x:c r="I6029" s="127" t="str">
        <x:v>Accès V5 et interlocuteur disponible ; possibilité réelle de l’approche choisie.</x:v>
      </x:c>
      <x:c r="J6029" s="127" t="str">
        <x:v>Mausolée et cinéma</x:v>
      </x:c>
      <x:c r="K6029" s="130" t="n">
        <x:v>4</x:v>
      </x:c>
    </x:row>
    <x:row r="6030" ht="44" customHeight="1">
      <x:c r="A6030" s="121" t="str">
        <x:v>D6-C-CIN-05-REPONSE-A-01</x:v>
      </x:c>
      <x:c r="B6030" s="122" t="str">
        <x:v>D6-C-CIN-05</x:v>
      </x:c>
      <x:c r="C6030" s="122" t="str">
        <x:v>REPONSE</x:v>
      </x:c>
      <x:c r="D6030" s="122" t="str">
        <x:v>A</x:v>
      </x:c>
      <x:c r="E6030" s="123" t="n">
        <x:v>1</x:v>
      </x:c>
      <x:c r="F6030" s="122" t="str">
        <x:v>Gardienne du mausolée</x:v>
      </x:c>
      <x:c r="G6030" s="122" t="str">
        <x:v>Ses personnages garderont leurs moyens propres dans le récit.</x:v>
      </x:c>
      <x:c r="H6030" s="122" t="str">
        <x:v>Réponse au choix retenu ; les autres réponses ne sont pas jouées.</x:v>
      </x:c>
      <x:c r="I6030" s="122" t="str">
        <x:v>Accès V5 et interlocuteur disponible ; possibilité réelle de l’approche choisie.</x:v>
      </x:c>
      <x:c r="J6030" s="122" t="str">
        <x:v>Mausolée et cinéma</x:v>
      </x:c>
      <x:c r="K6030" s="125" t="n">
        <x:v>9</x:v>
      </x:c>
    </x:row>
    <x:row r="6031" ht="59" customHeight="1">
      <x:c r="A6031" s="126" t="str">
        <x:v>D6-C-CIN-05-CHOIX-B-01</x:v>
      </x:c>
      <x:c r="B6031" s="127" t="str">
        <x:v>D6-C-CIN-05</x:v>
      </x:c>
      <x:c r="C6031" s="127" t="str">
        <x:v>CHOIX</x:v>
      </x:c>
      <x:c r="D6031" s="127" t="str">
        <x:v>B</x:v>
      </x:c>
      <x:c r="E6031" s="128" t="n">
        <x:v>1</x:v>
      </x:c>
      <x:c r="F6031" s="127" t="str">
        <x:v>Joueur</x:v>
      </x:c>
      <x:c r="G6031" s="127" t="str">
        <x:v>Je regarde d’abord les différences d’équipement.</x:v>
      </x:c>
      <x:c r="H6031" s="127" t="str">
        <x:v>Regarder la personne ou l’appui concerné ; intention, pas résultat.</x:v>
      </x:c>
      <x:c r="I6031" s="127" t="str">
        <x:v>Lire les conditions V5 ; aucun objet ou PNJ supposé présent. Refuser ou différer suspend l’objectif au lieu de le déclarer réussi.</x:v>
      </x:c>
      <x:c r="J6031" s="127" t="str">
        <x:v>Mausolée et cinéma</x:v>
      </x:c>
      <x:c r="K6031" s="130" t="n">
        <x:v>6</x:v>
      </x:c>
    </x:row>
    <x:row r="6032" ht="59" customHeight="1">
      <x:c r="A6032" s="121" t="str">
        <x:v>D6-C-CIN-05-REPONSE-B-01</x:v>
      </x:c>
      <x:c r="B6032" s="122" t="str">
        <x:v>D6-C-CIN-05</x:v>
      </x:c>
      <x:c r="C6032" s="122" t="str">
        <x:v>REPONSE</x:v>
      </x:c>
      <x:c r="D6032" s="122" t="str">
        <x:v>B</x:v>
      </x:c>
      <x:c r="E6032" s="123" t="n">
        <x:v>1</x:v>
      </x:c>
      <x:c r="F6032" s="122" t="str">
        <x:v>Gardienne du mausolée</x:v>
      </x:c>
      <x:c r="G6032" s="122" t="str">
        <x:v>Les supports permettent de les comparer sans te les attribuer.</x:v>
      </x:c>
      <x:c r="H6032" s="122" t="str">
        <x:v>Réponse au choix retenu ; les autres réponses ne sont pas jouées.</x:v>
      </x:c>
      <x:c r="I6032" s="122" t="str">
        <x:v>Lire les conditions V5 ; aucun objet ou PNJ supposé présent. Refuser ou différer suspend l’objectif au lieu de le déclarer réussi.</x:v>
      </x:c>
      <x:c r="J6032" s="122" t="str">
        <x:v>Mausolée et cinéma</x:v>
      </x:c>
      <x:c r="K6032" s="125" t="n">
        <x:v>10</x:v>
      </x:c>
    </x:row>
    <x:row r="6033" ht="74" customHeight="1">
      <x:c r="A6033" s="126" t="str">
        <x:v>D6-C-CIN-06-OUV---01</x:v>
      </x:c>
      <x:c r="B6033" s="127" t="str">
        <x:v>D6-C-CIN-06</x:v>
      </x:c>
      <x:c r="C6033" s="127" t="str">
        <x:v>OUV</x:v>
      </x:c>
      <x:c r="D6033" s="127" t="str">
        <x:v>-</x:v>
      </x:c>
      <x:c r="E6033" s="128" t="n">
        <x:v>1</x:v>
      </x:c>
      <x:c r="F6033" s="127" t="str">
        <x:v>Gardienne du mausolée</x:v>
      </x:c>
      <x:c r="G6033" s="127" t="str">
        <x:v>Le jeune chasseur de ce récit cherche à faire reconnaître sa valeur. Sa route n’est pas celle de tous les rejetés.</x:v>
      </x:c>
      <x:c r="H6033" s="127" t="str">
        <x:v>Le locuteur désigne l’appui ou l’objet présent ; laisse le déplacement se jouer.</x:v>
      </x:c>
      <x:c r="I6033" s="127" t="str">
        <x:v>Support accessible dans le mausolée ; mode choisi et cartel lu ; locuteur réellement présent ou retour effectué auprès de lui. Les scènes de résultat exigent le résultat observé correspondant.</x:v>
      </x:c>
      <x:c r="J6033" s="127" t="str">
        <x:v>Mausolée et cinéma</x:v>
      </x:c>
      <x:c r="K6033" s="130" t="n">
        <x:v>21</x:v>
      </x:c>
    </x:row>
    <x:row r="6034" ht="74" customHeight="1">
      <x:c r="A6034" s="121" t="str">
        <x:v>D6-C-CIN-06-SUCCES---01</x:v>
      </x:c>
      <x:c r="B6034" s="122" t="str">
        <x:v>D6-C-CIN-06</x:v>
      </x:c>
      <x:c r="C6034" s="122" t="str">
        <x:v>SUCCES</x:v>
      </x:c>
      <x:c r="D6034" s="122" t="str">
        <x:v>-</x:v>
      </x:c>
      <x:c r="E6034" s="123" t="n">
        <x:v>1</x:v>
      </x:c>
      <x:c r="F6034" s="122" t="str">
        <x:v>Gardienne du mausolée</x:v>
      </x:c>
      <x:c r="G6034" s="122" t="str">
        <x:v>Le choix est indiqué sur le support. Nous pouvons suivre le parcours annoncé.</x:v>
      </x:c>
      <x:c r="H6034" s="122" t="str">
        <x:v>Le locuteur désigne l’appui ou l’objet présent ; laisse le déplacement se jouer.</x:v>
      </x:c>
      <x:c r="I6034" s="122" t="str">
        <x:v>Résultat correspondant effectivement constaté ; remplace ou supprime la ligne si choix de refus/différé/observation. Ne jamais jouer une victoire non acquise.</x:v>
      </x:c>
      <x:c r="J6034" s="122" t="str">
        <x:v>Mausolée et cinéma</x:v>
      </x:c>
      <x:c r="K6034" s="125" t="n">
        <x:v>13</x:v>
      </x:c>
    </x:row>
    <x:row r="6035" ht="44" customHeight="1">
      <x:c r="A6035" s="126" t="str">
        <x:v>D6-C-CIN-06-ECHEC---01</x:v>
      </x:c>
      <x:c r="B6035" s="127" t="str">
        <x:v>D6-C-CIN-06</x:v>
      </x:c>
      <x:c r="C6035" s="127" t="str">
        <x:v>ECHEC</x:v>
      </x:c>
      <x:c r="D6035" s="127" t="str">
        <x:v>-</x:v>
      </x:c>
      <x:c r="E6035" s="128" t="n">
        <x:v>1</x:v>
      </x:c>
      <x:c r="F6035" s="127" t="str">
        <x:v>Gardienne du mausolée</x:v>
      </x:c>
      <x:c r="G6035" s="127" t="str">
        <x:v>Le support n’est pas stabilisé. Ne franchis pas encore le seuil.</x:v>
      </x:c>
      <x:c r="H6035" s="127" t="str">
        <x:v>Retrait de l’appui dangereux ou suspension du geste ; aucun reset de l’état.</x:v>
      </x:c>
      <x:c r="I6035" s="127" t="str">
        <x:v>Échec ou blocage correspondant effectivement observé ; les dégâts, objets et positions persistent.</x:v>
      </x:c>
      <x:c r="J6035" s="127" t="str">
        <x:v>Mausolée et cinéma</x:v>
      </x:c>
      <x:c r="K6035" s="130" t="n">
        <x:v>11</x:v>
      </x:c>
    </x:row>
    <x:row r="6036" ht="44" customHeight="1">
      <x:c r="A6036" s="121" t="str">
        <x:v>D6-C-CIN-06-REPRISE---01</x:v>
      </x:c>
      <x:c r="B6036" s="122" t="str">
        <x:v>D6-C-CIN-06</x:v>
      </x:c>
      <x:c r="C6036" s="122" t="str">
        <x:v>REPRISE</x:v>
      </x:c>
      <x:c r="D6036" s="122" t="str">
        <x:v>-</x:v>
      </x:c>
      <x:c r="E6036" s="123" t="n">
        <x:v>1</x:v>
      </x:c>
      <x:c r="F6036" s="122" t="str">
        <x:v>Gardienne du mausolée</x:v>
      </x:c>
      <x:c r="G6036" s="122" t="str">
        <x:v>Le choix est conservé. Reprends le dernier geste au masque.</x:v>
      </x:c>
      <x:c r="H6036" s="122" t="str">
        <x:v>Regard sur le dernier repère conservé ; attendre la main du joueur.</x:v>
      </x:c>
      <x:c r="I6036" s="122" t="str">
        <x:v>Réinteraction volontaire après interruption ; état de l’action conservé.</x:v>
      </x:c>
      <x:c r="J6036" s="122" t="str">
        <x:v>Mausolée et cinéma</x:v>
      </x:c>
      <x:c r="K6036" s="125" t="n">
        <x:v>10</x:v>
      </x:c>
    </x:row>
    <x:row r="6037" ht="44" customHeight="1">
      <x:c r="A6037" s="126" t="str">
        <x:v>D6-C-CIN-06-CHOIX-A-01</x:v>
      </x:c>
      <x:c r="B6037" s="127" t="str">
        <x:v>D6-C-CIN-06</x:v>
      </x:c>
      <x:c r="C6037" s="127" t="str">
        <x:v>CHOIX</x:v>
      </x:c>
      <x:c r="D6037" s="127" t="str">
        <x:v>A</x:v>
      </x:c>
      <x:c r="E6037" s="128" t="n">
        <x:v>1</x:v>
      </x:c>
      <x:c r="F6037" s="127" t="str">
        <x:v>Joueur</x:v>
      </x:c>
      <x:c r="G6037" s="127" t="str">
        <x:v>Je choisis la chronique de Dek.</x:v>
      </x:c>
      <x:c r="H6037" s="127" t="str">
        <x:v>Regarder la personne ou l’appui concerné ; intention, pas résultat.</x:v>
      </x:c>
      <x:c r="I6037" s="127" t="str">
        <x:v>Accès V5 et interlocuteur disponible ; possibilité réelle de l’approche choisie.</x:v>
      </x:c>
      <x:c r="J6037" s="127" t="str">
        <x:v>Mausolée et cinéma</x:v>
      </x:c>
      <x:c r="K6037" s="130" t="n">
        <x:v>6</x:v>
      </x:c>
    </x:row>
    <x:row r="6038" ht="44" customHeight="1">
      <x:c r="A6038" s="121" t="str">
        <x:v>D6-C-CIN-06-REPONSE-A-01</x:v>
      </x:c>
      <x:c r="B6038" s="122" t="str">
        <x:v>D6-C-CIN-06</x:v>
      </x:c>
      <x:c r="C6038" s="122" t="str">
        <x:v>REPONSE</x:v>
      </x:c>
      <x:c r="D6038" s="122" t="str">
        <x:v>A</x:v>
      </x:c>
      <x:c r="E6038" s="123" t="n">
        <x:v>1</x:v>
      </x:c>
      <x:c r="F6038" s="122" t="str">
        <x:v>Gardienne du mausolée</x:v>
      </x:c>
      <x:c r="G6038" s="122" t="str">
        <x:v>Son histoire conserve ses rencontres. Elle ne remplacera pas celle de ton origine.</x:v>
      </x:c>
      <x:c r="H6038" s="122" t="str">
        <x:v>Réponse au choix retenu ; les autres réponses ne sont pas jouées.</x:v>
      </x:c>
      <x:c r="I6038" s="122" t="str">
        <x:v>Accès V5 et interlocuteur disponible ; possibilité réelle de l’approche choisie.</x:v>
      </x:c>
      <x:c r="J6038" s="122" t="str">
        <x:v>Mausolée et cinéma</x:v>
      </x:c>
      <x:c r="K6038" s="125" t="n">
        <x:v>13</x:v>
      </x:c>
    </x:row>
    <x:row r="6039" ht="59" customHeight="1">
      <x:c r="A6039" s="126" t="str">
        <x:v>D6-C-CIN-06-CHOIX-B-01</x:v>
      </x:c>
      <x:c r="B6039" s="127" t="str">
        <x:v>D6-C-CIN-06</x:v>
      </x:c>
      <x:c r="C6039" s="127" t="str">
        <x:v>CHOIX</x:v>
      </x:c>
      <x:c r="D6039" s="127" t="str">
        <x:v>B</x:v>
      </x:c>
      <x:c r="E6039" s="128" t="n">
        <x:v>1</x:v>
      </x:c>
      <x:c r="F6039" s="127" t="str">
        <x:v>Joueur</x:v>
      </x:c>
      <x:c r="G6039" s="127" t="str">
        <x:v>Je retourne à ma propre voie.</x:v>
      </x:c>
      <x:c r="H6039" s="127" t="str">
        <x:v>Regarder la personne ou l’appui concerné ; intention, pas résultat.</x:v>
      </x:c>
      <x:c r="I6039" s="127" t="str">
        <x:v>Lire les conditions V5 ; aucun objet ou PNJ supposé présent. Refuser ou différer suspend l’objectif au lieu de le déclarer réussi.</x:v>
      </x:c>
      <x:c r="J6039" s="127" t="str">
        <x:v>Mausolée et cinéma</x:v>
      </x:c>
      <x:c r="K6039" s="130" t="n">
        <x:v>6</x:v>
      </x:c>
    </x:row>
    <x:row r="6040" ht="59" customHeight="1">
      <x:c r="A6040" s="121" t="str">
        <x:v>D6-C-CIN-06-REPONSE-B-01</x:v>
      </x:c>
      <x:c r="B6040" s="122" t="str">
        <x:v>D6-C-CIN-06</x:v>
      </x:c>
      <x:c r="C6040" s="122" t="str">
        <x:v>REPONSE</x:v>
      </x:c>
      <x:c r="D6040" s="122" t="str">
        <x:v>B</x:v>
      </x:c>
      <x:c r="E6040" s="123" t="n">
        <x:v>1</x:v>
      </x:c>
      <x:c r="F6040" s="122" t="str">
        <x:v>Gardienne du mausolée</x:v>
      </x:c>
      <x:c r="G6040" s="122" t="str">
        <x:v>Ton parcours te rejoint au lieu où tu l’as laissé.</x:v>
      </x:c>
      <x:c r="H6040" s="122" t="str">
        <x:v>Réponse au choix retenu ; les autres réponses ne sont pas jouées.</x:v>
      </x:c>
      <x:c r="I6040" s="122" t="str">
        <x:v>Lire les conditions V5 ; aucun objet ou PNJ supposé présent. Refuser ou différer suspend l’objectif au lieu de le déclarer réussi.</x:v>
      </x:c>
      <x:c r="J6040" s="122" t="str">
        <x:v>Mausolée et cinéma</x:v>
      </x:c>
      <x:c r="K6040" s="125" t="n">
        <x:v>10</x:v>
      </x:c>
    </x:row>
    <x:row r="6041" ht="74" customHeight="1">
      <x:c r="A6041" s="126" t="str">
        <x:v>D6-C-CIN-07-OUV---01</x:v>
      </x:c>
      <x:c r="B6041" s="127" t="str">
        <x:v>D6-C-CIN-07</x:v>
      </x:c>
      <x:c r="C6041" s="127" t="str">
        <x:v>OUV</x:v>
      </x:c>
      <x:c r="D6041" s="127" t="str">
        <x:v>-</x:v>
      </x:c>
      <x:c r="E6041" s="128" t="n">
        <x:v>1</x:v>
      </x:c>
      <x:c r="F6041" s="127" t="str">
        <x:v>Gardienne du mausolée</x:v>
      </x:c>
      <x:c r="G6041" s="127" t="str">
        <x:v>Ce support relie plusieurs récits de combattants. Leurs époques ne suffisent pas à en faire tes voyages.</x:v>
      </x:c>
      <x:c r="H6041" s="127" t="str">
        <x:v>Le locuteur désigne l’appui ou l’objet présent ; laisse le déplacement se jouer.</x:v>
      </x:c>
      <x:c r="I6041" s="127" t="str">
        <x:v>Support accessible dans le mausolée ; mode choisi et cartel lu ; locuteur réellement présent ou retour effectué auprès de lui. Les scènes de résultat exigent le résultat observé correspondant.</x:v>
      </x:c>
      <x:c r="J6041" s="127" t="str">
        <x:v>Mausolée et cinéma</x:v>
      </x:c>
      <x:c r="K6041" s="130" t="n">
        <x:v>17</x:v>
      </x:c>
    </x:row>
    <x:row r="6042" ht="74" customHeight="1">
      <x:c r="A6042" s="121" t="str">
        <x:v>D6-C-CIN-07-SUCCES---01</x:v>
      </x:c>
      <x:c r="B6042" s="122" t="str">
        <x:v>D6-C-CIN-07</x:v>
      </x:c>
      <x:c r="C6042" s="122" t="str">
        <x:v>SUCCES</x:v>
      </x:c>
      <x:c r="D6042" s="122" t="str">
        <x:v>-</x:v>
      </x:c>
      <x:c r="E6042" s="123" t="n">
        <x:v>1</x:v>
      </x:c>
      <x:c r="F6042" s="122" t="str">
        <x:v>Gardienne du mausolée</x:v>
      </x:c>
      <x:c r="G6042" s="122" t="str">
        <x:v>Le support indique le parcours choisi. Ses préparatifs restent ceux de ce parcours.</x:v>
      </x:c>
      <x:c r="H6042" s="122" t="str">
        <x:v>Le locuteur désigne l’appui ou l’objet présent ; laisse le déplacement se jouer.</x:v>
      </x:c>
      <x:c r="I6042" s="122" t="str">
        <x:v>Résultat correspondant effectivement constaté ; remplace ou supprime la ligne si choix de refus/différé/observation. Ne jamais jouer une victoire non acquise.</x:v>
      </x:c>
      <x:c r="J6042" s="122" t="str">
        <x:v>Mausolée et cinéma</x:v>
      </x:c>
      <x:c r="K6042" s="125" t="n">
        <x:v>13</x:v>
      </x:c>
    </x:row>
    <x:row r="6043" ht="44" customHeight="1">
      <x:c r="A6043" s="126" t="str">
        <x:v>D6-C-CIN-07-ECHEC---01</x:v>
      </x:c>
      <x:c r="B6043" s="127" t="str">
        <x:v>D6-C-CIN-07</x:v>
      </x:c>
      <x:c r="C6043" s="127" t="str">
        <x:v>ECHEC</x:v>
      </x:c>
      <x:c r="D6043" s="127" t="str">
        <x:v>-</x:v>
      </x:c>
      <x:c r="E6043" s="128" t="n">
        <x:v>1</x:v>
      </x:c>
      <x:c r="F6043" s="127" t="str">
        <x:v>Gardienne du mausolée</x:v>
      </x:c>
      <x:c r="G6043" s="127" t="str">
        <x:v>Deux supports sont encore ouverts. Ferme celui que tu ne prends pas.</x:v>
      </x:c>
      <x:c r="H6043" s="127" t="str">
        <x:v>Retrait de l’appui dangereux ou suspension du geste ; aucun reset de l’état.</x:v>
      </x:c>
      <x:c r="I6043" s="127" t="str">
        <x:v>Échec ou blocage correspondant effectivement observé ; les dégâts, objets et positions persistent.</x:v>
      </x:c>
      <x:c r="J6043" s="127" t="str">
        <x:v>Mausolée et cinéma</x:v>
      </x:c>
      <x:c r="K6043" s="130" t="n">
        <x:v>12</x:v>
      </x:c>
    </x:row>
    <x:row r="6044" ht="44" customHeight="1">
      <x:c r="A6044" s="121" t="str">
        <x:v>D6-C-CIN-07-REPRISE---01</x:v>
      </x:c>
      <x:c r="B6044" s="122" t="str">
        <x:v>D6-C-CIN-07</x:v>
      </x:c>
      <x:c r="C6044" s="122" t="str">
        <x:v>REPRISE</x:v>
      </x:c>
      <x:c r="D6044" s="122" t="str">
        <x:v>-</x:v>
      </x:c>
      <x:c r="E6044" s="123" t="n">
        <x:v>1</x:v>
      </x:c>
      <x:c r="F6044" s="122" t="str">
        <x:v>Gardienne du mausolée</x:v>
      </x:c>
      <x:c r="G6044" s="122" t="str">
        <x:v>Le récit choisi reste inscrit. Reprends la pose correspondante.</x:v>
      </x:c>
      <x:c r="H6044" s="122" t="str">
        <x:v>Regard sur le dernier repère conservé ; attendre la main du joueur.</x:v>
      </x:c>
      <x:c r="I6044" s="122" t="str">
        <x:v>Réinteraction volontaire après interruption ; état de l’action conservé.</x:v>
      </x:c>
      <x:c r="J6044" s="122" t="str">
        <x:v>Mausolée et cinéma</x:v>
      </x:c>
      <x:c r="K6044" s="125" t="n">
        <x:v>9</x:v>
      </x:c>
    </x:row>
    <x:row r="6045" ht="44" customHeight="1">
      <x:c r="A6045" s="126" t="str">
        <x:v>D6-C-CIN-07-CHOIX-A-01</x:v>
      </x:c>
      <x:c r="B6045" s="127" t="str">
        <x:v>D6-C-CIN-07</x:v>
      </x:c>
      <x:c r="C6045" s="127" t="str">
        <x:v>CHOIX</x:v>
      </x:c>
      <x:c r="D6045" s="127" t="str">
        <x:v>A</x:v>
      </x:c>
      <x:c r="E6045" s="128" t="n">
        <x:v>1</x:v>
      </x:c>
      <x:c r="F6045" s="127" t="str">
        <x:v>Joueur</x:v>
      </x:c>
      <x:c r="G6045" s="127" t="str">
        <x:v>Je choisis Killer of Killers.</x:v>
      </x:c>
      <x:c r="H6045" s="127" t="str">
        <x:v>Regarder la personne ou l’appui concerné ; intention, pas résultat.</x:v>
      </x:c>
      <x:c r="I6045" s="127" t="str">
        <x:v>Accès V5 et interlocuteur disponible ; possibilité réelle de l’approche choisie.</x:v>
      </x:c>
      <x:c r="J6045" s="127" t="str">
        <x:v>Mausolée et cinéma</x:v>
      </x:c>
      <x:c r="K6045" s="130" t="n">
        <x:v>5</x:v>
      </x:c>
    </x:row>
    <x:row r="6046" ht="44" customHeight="1">
      <x:c r="A6046" s="121" t="str">
        <x:v>D6-C-CIN-07-REPONSE-A-01</x:v>
      </x:c>
      <x:c r="B6046" s="122" t="str">
        <x:v>D6-C-CIN-07</x:v>
      </x:c>
      <x:c r="C6046" s="122" t="str">
        <x:v>REPONSE</x:v>
      </x:c>
      <x:c r="D6046" s="122" t="str">
        <x:v>A</x:v>
      </x:c>
      <x:c r="E6046" s="123" t="n">
        <x:v>1</x:v>
      </x:c>
      <x:c r="F6046" s="122" t="str">
        <x:v>Gardienne du mausolée</x:v>
      </x:c>
      <x:c r="G6046" s="122" t="str">
        <x:v>Les segments suivront leurs protagonistes et leurs transitions documentées.</x:v>
      </x:c>
      <x:c r="H6046" s="122" t="str">
        <x:v>Réponse au choix retenu ; les autres réponses ne sont pas jouées.</x:v>
      </x:c>
      <x:c r="I6046" s="122" t="str">
        <x:v>Accès V5 et interlocuteur disponible ; possibilité réelle de l’approche choisie.</x:v>
      </x:c>
      <x:c r="J6046" s="122" t="str">
        <x:v>Mausolée et cinéma</x:v>
      </x:c>
      <x:c r="K6046" s="125" t="n">
        <x:v>9</x:v>
      </x:c>
    </x:row>
    <x:row r="6047" ht="59" customHeight="1">
      <x:c r="A6047" s="126" t="str">
        <x:v>D6-C-CIN-07-CHOIX-B-01</x:v>
      </x:c>
      <x:c r="B6047" s="127" t="str">
        <x:v>D6-C-CIN-07</x:v>
      </x:c>
      <x:c r="C6047" s="127" t="str">
        <x:v>CHOIX</x:v>
      </x:c>
      <x:c r="D6047" s="127" t="str">
        <x:v>B</x:v>
      </x:c>
      <x:c r="E6047" s="128" t="n">
        <x:v>1</x:v>
      </x:c>
      <x:c r="F6047" s="127" t="str">
        <x:v>Joueur</x:v>
      </x:c>
      <x:c r="G6047" s="127" t="str">
        <x:v>Je regarde les branches du Warp du projet.</x:v>
      </x:c>
      <x:c r="H6047" s="127" t="str">
        <x:v>Regarder la personne ou l’appui concerné ; intention, pas résultat.</x:v>
      </x:c>
      <x:c r="I6047" s="127" t="str">
        <x:v>Lire les conditions V5 ; aucun objet ou PNJ supposé présent. Refuser ou différer suspend l’objectif au lieu de le déclarer réussi.</x:v>
      </x:c>
      <x:c r="J6047" s="127" t="str">
        <x:v>Mausolée et cinéma</x:v>
      </x:c>
      <x:c r="K6047" s="130" t="n">
        <x:v>8</x:v>
      </x:c>
    </x:row>
    <x:row r="6048" ht="59" customHeight="1">
      <x:c r="A6048" s="121" t="str">
        <x:v>D6-C-CIN-07-REPONSE-B-01</x:v>
      </x:c>
      <x:c r="B6048" s="122" t="str">
        <x:v>D6-C-CIN-07</x:v>
      </x:c>
      <x:c r="C6048" s="122" t="str">
        <x:v>REPONSE</x:v>
      </x:c>
      <x:c r="D6048" s="122" t="str">
        <x:v>B</x:v>
      </x:c>
      <x:c r="E6048" s="123" t="n">
        <x:v>1</x:v>
      </x:c>
      <x:c r="F6048" s="122" t="str">
        <x:v>Gardienne du mausolée</x:v>
      </x:c>
      <x:c r="G6048" s="122" t="str">
        <x:v>Elles portent leurs propres lieux et leurs propres personnes. Tu les prépares à bord.</x:v>
      </x:c>
      <x:c r="H6048" s="122" t="str">
        <x:v>Réponse au choix retenu ; les autres réponses ne sont pas jouées.</x:v>
      </x:c>
      <x:c r="I6048" s="122" t="str">
        <x:v>Lire les conditions V5 ; aucun objet ou PNJ supposé présent. Refuser ou différer suspend l’objectif au lieu de le déclarer réussi.</x:v>
      </x:c>
      <x:c r="J6048" s="122" t="str">
        <x:v>Mausolée et cinéma</x:v>
      </x:c>
      <x:c r="K6048" s="125" t="n">
        <x:v>14</x:v>
      </x:c>
    </x:row>
    <x:row r="6049" ht="74" customHeight="1">
      <x:c r="A6049" s="126" t="str">
        <x:v>D6-C-CIN-08-OUV---01</x:v>
      </x:c>
      <x:c r="B6049" s="127" t="str">
        <x:v>D6-C-CIN-08</x:v>
      </x:c>
      <x:c r="C6049" s="127" t="str">
        <x:v>OUV</x:v>
      </x:c>
      <x:c r="D6049" s="127" t="str">
        <x:v>-</x:v>
      </x:c>
      <x:c r="E6049" s="128" t="n">
        <x:v>1</x:v>
      </x:c>
      <x:c r="F6049" s="127" t="str">
        <x:v>Gardienne du mausolée</x:v>
      </x:c>
      <x:c r="G6049" s="127" t="str">
        <x:v>Une pyramide changeante accueille cette rencontre entre chasseurs, humains et créatures. Observe les passages avant les armes.</x:v>
      </x:c>
      <x:c r="H6049" s="127" t="str">
        <x:v>Le locuteur désigne l’appui ou l’objet présent ; laisse le déplacement se jouer.</x:v>
      </x:c>
      <x:c r="I6049" s="127" t="str">
        <x:v>Support accessible dans le mausolée ; mode choisi et cartel lu ; locuteur réellement présent ou retour effectué auprès de lui. Les scènes de résultat exigent le résultat observé correspondant.</x:v>
      </x:c>
      <x:c r="J6049" s="127" t="str">
        <x:v>Mausolée et cinéma</x:v>
      </x:c>
      <x:c r="K6049" s="130" t="n">
        <x:v>17</x:v>
      </x:c>
    </x:row>
    <x:row r="6050" ht="74" customHeight="1">
      <x:c r="A6050" s="121" t="str">
        <x:v>D6-C-CIN-08-SUCCES---01</x:v>
      </x:c>
      <x:c r="B6050" s="122" t="str">
        <x:v>D6-C-CIN-08</x:v>
      </x:c>
      <x:c r="C6050" s="122" t="str">
        <x:v>SUCCES</x:v>
      </x:c>
      <x:c r="D6050" s="122" t="str">
        <x:v>-</x:v>
      </x:c>
      <x:c r="E6050" s="123" t="n">
        <x:v>1</x:v>
      </x:c>
      <x:c r="F6050" s="122" t="str">
        <x:v>Gardienne du mausolée</x:v>
      </x:c>
      <x:c r="G6050" s="122" t="str">
        <x:v>Le support choisi est prêt. Les récits restent identifiés.</x:v>
      </x:c>
      <x:c r="H6050" s="122" t="str">
        <x:v>Le locuteur désigne l’appui ou l’objet présent ; laisse le déplacement se jouer.</x:v>
      </x:c>
      <x:c r="I6050" s="122" t="str">
        <x:v>Résultat correspondant effectivement constaté ; remplace ou supprime la ligne si choix de refus/différé/observation. Ne jamais jouer une victoire non acquise.</x:v>
      </x:c>
      <x:c r="J6050" s="122" t="str">
        <x:v>Mausolée et cinéma</x:v>
      </x:c>
      <x:c r="K6050" s="125" t="n">
        <x:v>9</x:v>
      </x:c>
    </x:row>
    <x:row r="6051" ht="44" customHeight="1">
      <x:c r="A6051" s="126" t="str">
        <x:v>D6-C-CIN-08-ECHEC---01</x:v>
      </x:c>
      <x:c r="B6051" s="127" t="str">
        <x:v>D6-C-CIN-08</x:v>
      </x:c>
      <x:c r="C6051" s="127" t="str">
        <x:v>ECHEC</x:v>
      </x:c>
      <x:c r="D6051" s="127" t="str">
        <x:v>-</x:v>
      </x:c>
      <x:c r="E6051" s="128" t="n">
        <x:v>1</x:v>
      </x:c>
      <x:c r="F6051" s="127" t="str">
        <x:v>Gardienne du mausolée</x:v>
      </x:c>
      <x:c r="G6051" s="127" t="str">
        <x:v>Le masque repose de travers. Reprends ses deux appuis.</x:v>
      </x:c>
      <x:c r="H6051" s="127" t="str">
        <x:v>Retrait de l’appui dangereux ou suspension du geste ; aucun reset de l’état.</x:v>
      </x:c>
      <x:c r="I6051" s="127" t="str">
        <x:v>Échec ou blocage correspondant effectivement observé ; les dégâts, objets et positions persistent.</x:v>
      </x:c>
      <x:c r="J6051" s="127" t="str">
        <x:v>Mausolée et cinéma</x:v>
      </x:c>
      <x:c r="K6051" s="130" t="n">
        <x:v>9</x:v>
      </x:c>
    </x:row>
    <x:row r="6052" ht="44" customHeight="1">
      <x:c r="A6052" s="121" t="str">
        <x:v>D6-C-CIN-08-REPRISE---01</x:v>
      </x:c>
      <x:c r="B6052" s="122" t="str">
        <x:v>D6-C-CIN-08</x:v>
      </x:c>
      <x:c r="C6052" s="122" t="str">
        <x:v>REPRISE</x:v>
      </x:c>
      <x:c r="D6052" s="122" t="str">
        <x:v>-</x:v>
      </x:c>
      <x:c r="E6052" s="123" t="n">
        <x:v>1</x:v>
      </x:c>
      <x:c r="F6052" s="122" t="str">
        <x:v>Gardienne du mausolée</x:v>
      </x:c>
      <x:c r="G6052" s="122" t="str">
        <x:v>La sélection de la pyramide est conservée. Termine la fixation.</x:v>
      </x:c>
      <x:c r="H6052" s="122" t="str">
        <x:v>Regard sur le dernier repère conservé ; attendre la main du joueur.</x:v>
      </x:c>
      <x:c r="I6052" s="122" t="str">
        <x:v>Réinteraction volontaire après interruption ; état de l’action conservé.</x:v>
      </x:c>
      <x:c r="J6052" s="122" t="str">
        <x:v>Mausolée et cinéma</x:v>
      </x:c>
      <x:c r="K6052" s="125" t="n">
        <x:v>10</x:v>
      </x:c>
    </x:row>
    <x:row r="6053" ht="44" customHeight="1">
      <x:c r="A6053" s="126" t="str">
        <x:v>D6-C-CIN-08-CHOIX-A-01</x:v>
      </x:c>
      <x:c r="B6053" s="127" t="str">
        <x:v>D6-C-CIN-08</x:v>
      </x:c>
      <x:c r="C6053" s="127" t="str">
        <x:v>CHOIX</x:v>
      </x:c>
      <x:c r="D6053" s="127" t="str">
        <x:v>A</x:v>
      </x:c>
      <x:c r="E6053" s="128" t="n">
        <x:v>1</x:v>
      </x:c>
      <x:c r="F6053" s="127" t="str">
        <x:v>Joueur</x:v>
      </x:c>
      <x:c r="G6053" s="127" t="str">
        <x:v>J’entre dans la chronique d’Alien vs. Predator.</x:v>
      </x:c>
      <x:c r="H6053" s="127" t="str">
        <x:v>Regarder la personne ou l’appui concerné ; intention, pas résultat.</x:v>
      </x:c>
      <x:c r="I6053" s="127" t="str">
        <x:v>Accès V5 et interlocuteur disponible ; possibilité réelle de l’approche choisie.</x:v>
      </x:c>
      <x:c r="J6053" s="127" t="str">
        <x:v>Mausolée et cinéma</x:v>
      </x:c>
      <x:c r="K6053" s="130" t="n">
        <x:v>7</x:v>
      </x:c>
    </x:row>
    <x:row r="6054" ht="44" customHeight="1">
      <x:c r="A6054" s="121" t="str">
        <x:v>D6-C-CIN-08-REPONSE-A-01</x:v>
      </x:c>
      <x:c r="B6054" s="122" t="str">
        <x:v>D6-C-CIN-08</x:v>
      </x:c>
      <x:c r="C6054" s="122" t="str">
        <x:v>REPONSE</x:v>
      </x:c>
      <x:c r="D6054" s="122" t="str">
        <x:v>A</x:v>
      </x:c>
      <x:c r="E6054" s="123" t="n">
        <x:v>1</x:v>
      </x:c>
      <x:c r="F6054" s="122" t="str">
        <x:v>Gardienne du mausolée</x:v>
      </x:c>
      <x:c r="G6054" s="122" t="str">
        <x:v>Le récit gardera ses rencontres et ses destins. Les objets du film ne quittent pas ce mode par ce seul geste.</x:v>
      </x:c>
      <x:c r="H6054" s="122" t="str">
        <x:v>Réponse au choix retenu ; les autres réponses ne sont pas jouées.</x:v>
      </x:c>
      <x:c r="I6054" s="122" t="str">
        <x:v>Accès V5 et interlocuteur disponible ; possibilité réelle de l’approche choisie.</x:v>
      </x:c>
      <x:c r="J6054" s="122" t="str">
        <x:v>Mausolée et cinéma</x:v>
      </x:c>
      <x:c r="K6054" s="125" t="n">
        <x:v>21</x:v>
      </x:c>
    </x:row>
    <x:row r="6055" ht="59" customHeight="1">
      <x:c r="A6055" s="126" t="str">
        <x:v>D6-C-CIN-08-CHOIX-B-01</x:v>
      </x:c>
      <x:c r="B6055" s="127" t="str">
        <x:v>D6-C-CIN-08</x:v>
      </x:c>
      <x:c r="C6055" s="127" t="str">
        <x:v>CHOIX</x:v>
      </x:c>
      <x:c r="D6055" s="127" t="str">
        <x:v>B</x:v>
      </x:c>
      <x:c r="E6055" s="128" t="n">
        <x:v>1</x:v>
      </x:c>
      <x:c r="F6055" s="127" t="str">
        <x:v>Joueur</x:v>
      </x:c>
      <x:c r="G6055" s="127" t="str">
        <x:v>Je retourne préparer le rite de mon propre chasseur.</x:v>
      </x:c>
      <x:c r="H6055" s="127" t="str">
        <x:v>Regarder la personne ou l’appui concerné ; intention, pas résultat.</x:v>
      </x:c>
      <x:c r="I6055" s="127" t="str">
        <x:v>Lire les conditions V5 ; aucun objet ou PNJ supposé présent. Refuser ou différer suspend l’objectif au lieu de le déclarer réussi.</x:v>
      </x:c>
      <x:c r="J6055" s="127" t="str">
        <x:v>Mausolée et cinéma</x:v>
      </x:c>
      <x:c r="K6055" s="130" t="n">
        <x:v>9</x:v>
      </x:c>
    </x:row>
    <x:row r="6056" ht="59" customHeight="1">
      <x:c r="A6056" s="121" t="str">
        <x:v>D6-C-CIN-08-REPONSE-B-01</x:v>
      </x:c>
      <x:c r="B6056" s="122" t="str">
        <x:v>D6-C-CIN-08</x:v>
      </x:c>
      <x:c r="C6056" s="122" t="str">
        <x:v>REPONSE</x:v>
      </x:c>
      <x:c r="D6056" s="122" t="str">
        <x:v>B</x:v>
      </x:c>
      <x:c r="E6056" s="123" t="n">
        <x:v>1</x:v>
      </x:c>
      <x:c r="F6056" s="122" t="str">
        <x:v>Gardienne du mausolée</x:v>
      </x:c>
      <x:c r="G6056" s="122" t="str">
        <x:v>Ton temple suit les règles locales du projet et sa propre campagne.</x:v>
      </x:c>
      <x:c r="H6056" s="122" t="str">
        <x:v>Réponse au choix retenu ; les autres réponses ne sont pas jouées.</x:v>
      </x:c>
      <x:c r="I6056" s="122" t="str">
        <x:v>Lire les conditions V5 ; aucun objet ou PNJ supposé présent. Refuser ou différer suspend l’objectif au lieu de le déclarer réussi.</x:v>
      </x:c>
      <x:c r="J6056" s="122" t="str">
        <x:v>Mausolée et cinéma</x:v>
      </x:c>
      <x:c r="K6056" s="125" t="n">
        <x:v>12</x:v>
      </x:c>
    </x:row>
    <x:row r="6057" ht="74" customHeight="1">
      <x:c r="A6057" s="126" t="str">
        <x:v>D6-C-CIN-09-OUV---01</x:v>
      </x:c>
      <x:c r="B6057" s="127" t="str">
        <x:v>D6-C-CIN-09</x:v>
      </x:c>
      <x:c r="C6057" s="127" t="str">
        <x:v>OUV</x:v>
      </x:c>
      <x:c r="D6057" s="127" t="str">
        <x:v>-</x:v>
      </x:c>
      <x:c r="E6057" s="128" t="n">
        <x:v>1</x:v>
      </x:c>
      <x:c r="F6057" s="127" t="str">
        <x:v>Gardienne du mausolée</x:v>
      </x:c>
      <x:c r="G6057" s="127" t="str">
        <x:v>Ce support suit une intervention et ses préparatifs. Les objets rassemblés ici permettent d’en regarder les gestes.</x:v>
      </x:c>
      <x:c r="H6057" s="127" t="str">
        <x:v>Le locuteur désigne l’appui ou l’objet présent ; laisse le déplacement se jouer.</x:v>
      </x:c>
      <x:c r="I6057" s="127" t="str">
        <x:v>Support accessible dans le mausolée ; mode choisi et cartel lu ; locuteur réellement présent ou retour effectué auprès de lui. Les scènes de résultat exigent le résultat observé correspondant.</x:v>
      </x:c>
      <x:c r="J6057" s="127" t="str">
        <x:v>Mausolée et cinéma</x:v>
      </x:c>
      <x:c r="K6057" s="130" t="n">
        <x:v>17</x:v>
      </x:c>
    </x:row>
    <x:row r="6058" ht="74" customHeight="1">
      <x:c r="A6058" s="121" t="str">
        <x:v>D6-C-CIN-09-SUCCES---01</x:v>
      </x:c>
      <x:c r="B6058" s="122" t="str">
        <x:v>D6-C-CIN-09</x:v>
      </x:c>
      <x:c r="C6058" s="122" t="str">
        <x:v>SUCCES</x:v>
      </x:c>
      <x:c r="D6058" s="122" t="str">
        <x:v>-</x:v>
      </x:c>
      <x:c r="E6058" s="123" t="n">
        <x:v>1</x:v>
      </x:c>
      <x:c r="F6058" s="122" t="str">
        <x:v>Gardienne du mausolée</x:v>
      </x:c>
      <x:c r="G6058" s="122" t="str">
        <x:v>Le support conserve la chronique de Wolf. Tu peux suivre le choix annoncé pour la suite de ta visite.</x:v>
      </x:c>
      <x:c r="H6058" s="122" t="str">
        <x:v>Le locuteur désigne l’appui ou l’objet présent ; laisse le déplacement se jouer.</x:v>
      </x:c>
      <x:c r="I6058" s="122" t="str">
        <x:v>Résultat correspondant effectivement constaté ; remplace ou supprime la ligne si choix de refus/différé/observation. Ne jamais jouer une victoire non acquise.</x:v>
      </x:c>
      <x:c r="J6058" s="122" t="str">
        <x:v>Mausolée et cinéma</x:v>
      </x:c>
      <x:c r="K6058" s="125" t="n">
        <x:v>19</x:v>
      </x:c>
    </x:row>
    <x:row r="6059" ht="44" customHeight="1">
      <x:c r="A6059" s="126" t="str">
        <x:v>D6-C-CIN-09-ECHEC---01</x:v>
      </x:c>
      <x:c r="B6059" s="127" t="str">
        <x:v>D6-C-CIN-09</x:v>
      </x:c>
      <x:c r="C6059" s="127" t="str">
        <x:v>ECHEC</x:v>
      </x:c>
      <x:c r="D6059" s="127" t="str">
        <x:v>-</x:v>
      </x:c>
      <x:c r="E6059" s="128" t="n">
        <x:v>1</x:v>
      </x:c>
      <x:c r="F6059" s="127" t="str">
        <x:v>Gardienne du mausolée</x:v>
      </x:c>
      <x:c r="G6059" s="127" t="str">
        <x:v>Le support ne ferme pas encore. Le masque reste ici.</x:v>
      </x:c>
      <x:c r="H6059" s="127" t="str">
        <x:v>Retrait de l’appui dangereux ou suspension du geste ; aucun reset de l’état.</x:v>
      </x:c>
      <x:c r="I6059" s="127" t="str">
        <x:v>Échec ou blocage correspondant effectivement observé ; les dégâts, objets et positions persistent.</x:v>
      </x:c>
      <x:c r="J6059" s="127" t="str">
        <x:v>Mausolée et cinéma</x:v>
      </x:c>
      <x:c r="K6059" s="130" t="n">
        <x:v>10</x:v>
      </x:c>
    </x:row>
    <x:row r="6060" ht="44" customHeight="1">
      <x:c r="A6060" s="121" t="str">
        <x:v>D6-C-CIN-09-REPRISE---01</x:v>
      </x:c>
      <x:c r="B6060" s="122" t="str">
        <x:v>D6-C-CIN-09</x:v>
      </x:c>
      <x:c r="C6060" s="122" t="str">
        <x:v>REPRISE</x:v>
      </x:c>
      <x:c r="D6060" s="122" t="str">
        <x:v>-</x:v>
      </x:c>
      <x:c r="E6060" s="123" t="n">
        <x:v>1</x:v>
      </x:c>
      <x:c r="F6060" s="122" t="str">
        <x:v>Gardienne du mausolée</x:v>
      </x:c>
      <x:c r="G6060" s="122" t="str">
        <x:v>L’autre attache tient. Reprends seulement celle-ci.</x:v>
      </x:c>
      <x:c r="H6060" s="122" t="str">
        <x:v>Regard sur le dernier repère conservé ; attendre la main du joueur.</x:v>
      </x:c>
      <x:c r="I6060" s="122" t="str">
        <x:v>Réinteraction volontaire après interruption ; état de l’action conservé.</x:v>
      </x:c>
      <x:c r="J6060" s="122" t="str">
        <x:v>Mausolée et cinéma</x:v>
      </x:c>
      <x:c r="K6060" s="125" t="n">
        <x:v>6</x:v>
      </x:c>
    </x:row>
    <x:row r="6061" ht="44" customHeight="1">
      <x:c r="A6061" s="126" t="str">
        <x:v>D6-C-CIN-09-CHOIX-A-01</x:v>
      </x:c>
      <x:c r="B6061" s="127" t="str">
        <x:v>D6-C-CIN-09</x:v>
      </x:c>
      <x:c r="C6061" s="127" t="str">
        <x:v>CHOIX</x:v>
      </x:c>
      <x:c r="D6061" s="127" t="str">
        <x:v>A</x:v>
      </x:c>
      <x:c r="E6061" s="128" t="n">
        <x:v>1</x:v>
      </x:c>
      <x:c r="F6061" s="127" t="str">
        <x:v>Joueur</x:v>
      </x:c>
      <x:c r="G6061" s="127" t="str">
        <x:v>Je choisis la chronique de Wolf.</x:v>
      </x:c>
      <x:c r="H6061" s="127" t="str">
        <x:v>Regarder la personne ou l’appui concerné ; intention, pas résultat.</x:v>
      </x:c>
      <x:c r="I6061" s="127" t="str">
        <x:v>Accès V5 et interlocuteur disponible ; possibilité réelle de l’approche choisie.</x:v>
      </x:c>
      <x:c r="J6061" s="127" t="str">
        <x:v>Mausolée et cinéma</x:v>
      </x:c>
      <x:c r="K6061" s="130" t="n">
        <x:v>6</x:v>
      </x:c>
    </x:row>
    <x:row r="6062" ht="44" customHeight="1">
      <x:c r="A6062" s="121" t="str">
        <x:v>D6-C-CIN-09-REPONSE-A-01</x:v>
      </x:c>
      <x:c r="B6062" s="122" t="str">
        <x:v>D6-C-CIN-09</x:v>
      </x:c>
      <x:c r="C6062" s="122" t="str">
        <x:v>REPONSE</x:v>
      </x:c>
      <x:c r="D6062" s="122" t="str">
        <x:v>A</x:v>
      </x:c>
      <x:c r="E6062" s="123" t="n">
        <x:v>1</x:v>
      </x:c>
      <x:c r="F6062" s="122" t="str">
        <x:v>Gardienne du mausolée</x:v>
      </x:c>
      <x:c r="G6062" s="122" t="str">
        <x:v>Son parcours gardera ses événements. Les dialogues nouveaux de ta maison restent ceux de ton jeu.</x:v>
      </x:c>
      <x:c r="H6062" s="122" t="str">
        <x:v>Réponse au choix retenu ; les autres réponses ne sont pas jouées.</x:v>
      </x:c>
      <x:c r="I6062" s="122" t="str">
        <x:v>Accès V5 et interlocuteur disponible ; possibilité réelle de l’approche choisie.</x:v>
      </x:c>
      <x:c r="J6062" s="122" t="str">
        <x:v>Mausolée et cinéma</x:v>
      </x:c>
      <x:c r="K6062" s="125" t="n">
        <x:v>16</x:v>
      </x:c>
    </x:row>
    <x:row r="6063" ht="59" customHeight="1">
      <x:c r="A6063" s="126" t="str">
        <x:v>D6-C-CIN-09-CHOIX-B-01</x:v>
      </x:c>
      <x:c r="B6063" s="127" t="str">
        <x:v>D6-C-CIN-09</x:v>
      </x:c>
      <x:c r="C6063" s="127" t="str">
        <x:v>CHOIX</x:v>
      </x:c>
      <x:c r="D6063" s="127" t="str">
        <x:v>B</x:v>
      </x:c>
      <x:c r="E6063" s="128" t="n">
        <x:v>1</x:v>
      </x:c>
      <x:c r="F6063" s="127" t="str">
        <x:v>Joueur</x:v>
      </x:c>
      <x:c r="G6063" s="127" t="str">
        <x:v>Je retourne à ma galerie personnelle.</x:v>
      </x:c>
      <x:c r="H6063" s="127" t="str">
        <x:v>Regarder la personne ou l’appui concerné ; intention, pas résultat.</x:v>
      </x:c>
      <x:c r="I6063" s="127" t="str">
        <x:v>Lire les conditions V5 ; aucun objet ou PNJ supposé présent. Refuser ou différer suspend l’objectif au lieu de le déclarer réussi.</x:v>
      </x:c>
      <x:c r="J6063" s="127" t="str">
        <x:v>Mausolée et cinéma</x:v>
      </x:c>
      <x:c r="K6063" s="130" t="n">
        <x:v>6</x:v>
      </x:c>
    </x:row>
    <x:row r="6064" ht="59" customHeight="1">
      <x:c r="A6064" s="121" t="str">
        <x:v>D6-C-CIN-09-REPONSE-B-01</x:v>
      </x:c>
      <x:c r="B6064" s="122" t="str">
        <x:v>D6-C-CIN-09</x:v>
      </x:c>
      <x:c r="C6064" s="122" t="str">
        <x:v>REPONSE</x:v>
      </x:c>
      <x:c r="D6064" s="122" t="str">
        <x:v>B</x:v>
      </x:c>
      <x:c r="E6064" s="123" t="n">
        <x:v>1</x:v>
      </x:c>
      <x:c r="F6064" s="122" t="str">
        <x:v>Gardienne du mausolée</x:v>
      </x:c>
      <x:c r="G6064" s="122" t="str">
        <x:v>Tu y retrouveras les objets que tu possèdes réellement.</x:v>
      </x:c>
      <x:c r="H6064" s="122" t="str">
        <x:v>Réponse au choix retenu ; les autres réponses ne sont pas jouées.</x:v>
      </x:c>
      <x:c r="I6064" s="122" t="str">
        <x:v>Lire les conditions V5 ; aucun objet ou PNJ supposé présent. Refuser ou différer suspend l’objectif au lieu de le déclarer réussi.</x:v>
      </x:c>
      <x:c r="J6064" s="122" t="str">
        <x:v>Mausolée et cinéma</x:v>
      </x:c>
      <x:c r="K6064" s="125" t="n">
        <x:v>9</x:v>
      </x:c>
    </x:row>
  </x:sheetData>
  <x:pageMargins left="0.7" right="0.7" top="0.75" bottom="0.75" header="0.3" footer="0.3"/>
  <x:tableParts count="1">
    <x:tablePart xmlns:r="http://schemas.openxmlformats.org/officeDocument/2006/relationships" r:id="Rc3029db2434549aa"/>
  </x:tableParts>
</x:worksheet>
</file>

<file path=xl/worksheets/sheet13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7" hidden="0" customWidth="1"/>
    <x:col min="2" max="2" width="47" hidden="0" customWidth="1"/>
    <x:col min="3" max="3" width="18" hidden="0" customWidth="1"/>
    <x:col min="4" max="4" width="47" hidden="0" customWidth="1"/>
    <x:col min="5" max="5" width="47" hidden="0" customWidth="1"/>
    <x:col min="6" max="6" width="72" hidden="0" customWidth="1"/>
    <x:col min="7" max="7" width="72" hidden="0" customWidth="1"/>
    <x:col min="8" max="8" width="72" hidden="0" customWidth="1"/>
    <x:col min="9" max="9" width="58" hidden="0" customWidth="1"/>
  </x:cols>
  <x:sheetData>
    <x:row r="1">
      <x:c r="A1" s="2"/>
      <x:c r="B1" s="2"/>
      <x:c r="C1" s="2"/>
      <x:c r="D1" s="2"/>
      <x:c r="E1" s="2"/>
    </x:row>
    <x:row r="2" ht="32" customHeight="1">
      <x:c r="A2" s="3" t="str">
        <x:v>Choix et actions V6</x:v>
      </x:c>
      <x:c r="B2" s="3"/>
      <x:c r="C2" s="3"/>
      <x:c r="D2" s="3"/>
      <x:c r="E2" s="3"/>
    </x:row>
    <x:row r="3">
      <x:c r="A3" s="4"/>
      <x:c r="B3" s="4"/>
      <x:c r="C3" s="4"/>
      <x:c r="D3" s="4"/>
      <x:c r="E3" s="4"/>
    </x:row>
    <x:row r="4">
      <x:c r="A4" s="2" t="str">
        <x:v>1494 lignes de conception · filtres en ligne 5 · corpus original du projet.</x:v>
      </x:c>
      <x:c r="B4" s="2"/>
      <x:c r="C4" s="2"/>
      <x:c r="D4" s="2"/>
      <x:c r="E4" s="2"/>
    </x:row>
    <x:row r="5" ht="48" customHeight="1">
      <x:c r="A5" s="118" t="str">
        <x:v>Identifiant</x:v>
      </x:c>
      <x:c r="B5" s="119" t="str">
        <x:v>Scène</x:v>
      </x:c>
      <x:c r="C5" s="119" t="str">
        <x:v>Choix</x:v>
      </x:c>
      <x:c r="D5" s="119" t="str">
        <x:v>ID réplique du joueur</x:v>
      </x:c>
      <x:c r="E5" s="119" t="str">
        <x:v>ID réponse du PNJ</x:v>
      </x:c>
      <x:c r="F5" s="119" t="str">
        <x:v>Action à réaliser</x:v>
      </x:c>
      <x:c r="G5" s="119" t="str">
        <x:v>Conditions de l’option</x:v>
      </x:c>
      <x:c r="H5" s="119" t="str">
        <x:v>Conséquence</x:v>
      </x:c>
      <x:c r="I5" s="120" t="str">
        <x:v>Résolution</x:v>
      </x:c>
    </x:row>
    <x:row r="6" ht="104" customHeight="1">
      <x:c r="A6" s="121" t="str">
        <x:v>D6-O1-M01-OPTION-A</x:v>
      </x:c>
      <x:c r="B6" s="122" t="str">
        <x:v>D6-O1-M01</x:v>
      </x:c>
      <x:c r="C6" s="122" t="str">
        <x:v>A</x:v>
      </x:c>
      <x:c r="D6" s="122" t="str">
        <x:v>D6-O1-M01-CHOIX-A-01</x:v>
      </x:c>
      <x:c r="E6" s="122" t="str">
        <x:v>D6-O1-M01-REPONSE-A-01</x:v>
      </x:c>
      <x:c r="F6" s="122" t="str">
        <x:v>Appeler Ruun, saisir la corde tendue et atteindre physiquement l’anneau.</x:v>
      </x:c>
      <x:c r="G6" s="122" t="str">
        <x:v>Conditions d’entrée encore valides ; personne, outil et passage nécessaires disponibles. La parole seule ne valide pas l’objectif.</x:v>
      </x:c>
      <x:c r="H6" s="122" t="str">
        <x:v>Appliquer seulement le résultat de cette action : Demander la corde reconnaît l’aide de Ruun ; utiliser la racine crée un trajet personnel visible. Enregistrer O1-M01.resolved séparément de .success, puis O1-M01.choice, les observations et les transferts réellement accomplis. Le raccourci reste praticable et Dhera décrit la décision précise, même si Varek la méprise.</x:v>
      </x:c>
      <x:c r="I6" s="131" t="str">
        <x:v>Après la réponse : action physique ou refus/différé ; succès/échec/reprise selon résultat réel et variantes prioritaires. Aucun résultat par la sélection seule.</x:v>
      </x:c>
    </x:row>
    <x:row r="7" ht="104" customHeight="1">
      <x:c r="A7" s="126" t="str">
        <x:v>D6-O1-M01-OPTION-B</x:v>
      </x:c>
      <x:c r="B7" s="127" t="str">
        <x:v>D6-O1-M01</x:v>
      </x:c>
      <x:c r="C7" s="127" t="str">
        <x:v>B</x:v>
      </x:c>
      <x:c r="D7" s="127" t="str">
        <x:v>D6-O1-M01-CHOIX-B-01</x:v>
      </x:c>
      <x:c r="E7" s="127" t="str">
        <x:v>D6-O1-M01-REPONSE-B-01</x:v>
      </x:c>
      <x:c r="F7" s="127" t="str">
        <x:v>Tester la racine, déplacer l’appui et emprunter le trajet individuel.</x:v>
      </x:c>
      <x:c r="G7" s="127" t="str">
        <x:v>Conditions d’entrée encore valides ; personne, outil et passage nécessaires disponibles. La parole seule ne valide pas l’objectif.</x:v>
      </x:c>
      <x:c r="H7" s="127" t="str">
        <x:v>Appliquer seulement le résultat de cette action : Demander la corde reconnaît l’aide de Ruun ; utiliser la racine crée un trajet personnel visible. Enregistrer O1-M01.resolved séparément de .success, puis O1-M01.choice, les observations et les transferts réellement accomplis. Le raccourci reste praticable et Dhera décrit la décision précise, même si Varek la méprise.</x:v>
      </x:c>
      <x:c r="I7" s="132" t="str">
        <x:v>Après la réponse : action physique ou refus/différé ; succès/échec/reprise selon résultat réel et variantes prioritaires. Aucun résultat par la sélection seule.</x:v>
      </x:c>
    </x:row>
    <x:row r="8" ht="104" customHeight="1">
      <x:c r="A8" s="121" t="str">
        <x:v>D6-O1-M02-OPTION-A</x:v>
      </x:c>
      <x:c r="B8" s="122" t="str">
        <x:v>D6-O1-M02</x:v>
      </x:c>
      <x:c r="C8" s="122" t="str">
        <x:v>A</x:v>
      </x:c>
      <x:c r="D8" s="122" t="str">
        <x:v>D6-O1-M02-CHOIX-A-01</x:v>
      </x:c>
      <x:c r="E8" s="122" t="str">
        <x:v>D6-O1-M02-REPONSE-A-01</x:v>
      </x:c>
      <x:c r="F8" s="122" t="str">
        <x:v>Suivre les arrêts de la petite proie et récupérer uniquement la ration.</x:v>
      </x:c>
      <x:c r="G8" s="122" t="str">
        <x:v>Conditions d’entrée encore valides ; personne, outil et passage nécessaires disponibles. La parole seule ne valide pas l’objectif.</x:v>
      </x:c>
      <x:c r="H8" s="122" t="str">
        <x:v>Appliquer seulement le résultat de cette action : Récupérer seulement la ration ou détourner aussi l’animal du four change la réaction de la voisine. Enregistrer O1-M02.resolved séparément de .success, puis O1-M02.choice, les observations et les transferts réellement accomplis. Un premier abri chez Dhera peut être proposé ; aucune maison permanente n’est offerte sans ses conditions.</x:v>
      </x:c>
      <x:c r="I8" s="131" t="str">
        <x:v>Après la réponse : action physique ou refus/différé ; succès/échec/reprise selon résultat réel et variantes prioritaires. Aucun résultat par la sélection seule.</x:v>
      </x:c>
    </x:row>
    <x:row r="9" ht="104" customHeight="1">
      <x:c r="A9" s="126" t="str">
        <x:v>D6-O1-M02-OPTION-B</x:v>
      </x:c>
      <x:c r="B9" s="127" t="str">
        <x:v>D6-O1-M02</x:v>
      </x:c>
      <x:c r="C9" s="127" t="str">
        <x:v>B</x:v>
      </x:c>
      <x:c r="D9" s="127" t="str">
        <x:v>D6-O1-M02-CHOIX-B-01</x:v>
      </x:c>
      <x:c r="E9" s="127" t="str">
        <x:v>D6-O1-M02-REPONSE-B-01</x:v>
      </x:c>
      <x:c r="F9" s="127" t="str">
        <x:v>Détourner la proie par la cour latérale, protéger le four puis récupérer la ration.</x:v>
      </x:c>
      <x:c r="G9" s="127" t="str">
        <x:v>Conditions d’entrée encore valides ; personne, outil et passage nécessaires disponibles. La parole seule ne valide pas l’objectif.</x:v>
      </x:c>
      <x:c r="H9" s="127" t="str">
        <x:v>Appliquer seulement le résultat de cette action : Récupérer seulement la ration ou détourner aussi l’animal du four change la réaction de la voisine. Enregistrer O1-M02.resolved séparément de .success, puis O1-M02.choice, les observations et les transferts réellement accomplis. Un premier abri chez Dhera peut être proposé ; aucune maison permanente n’est offerte sans ses conditions.</x:v>
      </x:c>
      <x:c r="I9" s="132" t="str">
        <x:v>Après la réponse : action physique ou refus/différé ; succès/échec/reprise selon résultat réel et variantes prioritaires. Aucun résultat par la sélection seule.</x:v>
      </x:c>
    </x:row>
    <x:row r="10" ht="104" customHeight="1">
      <x:c r="A10" s="121" t="str">
        <x:v>D6-O1-M03-OPTION-A</x:v>
      </x:c>
      <x:c r="B10" s="122" t="str">
        <x:v>D6-O1-M03</x:v>
      </x:c>
      <x:c r="C10" s="122" t="str">
        <x:v>A</x:v>
      </x:c>
      <x:c r="D10" s="122" t="str">
        <x:v>D6-O1-M03-CHOIX-A-01</x:v>
      </x:c>
      <x:c r="E10" s="122" t="str">
        <x:v>D6-O1-M03-REPONSE-A-01</x:v>
      </x:c>
      <x:c r="F10" s="122" t="str">
        <x:v>Examiner et conserver la pierre barrée sans l’altérer.</x:v>
      </x:c>
      <x:c r="G10" s="122" t="str">
        <x:v>Conditions d’entrée encore valides ; personne, outil et passage nécessaires disponibles. La parole seule ne valide pas l’objectif.</x:v>
      </x:c>
      <x:c r="H10" s="122" t="str">
        <x:v>Appliquer seulement le résultat de cette action : Conserver la marque barrée ou graver un signe voisin prépare une mémoire différente de l’enfance. Enregistrer O1-M03.resolved séparément de .success, puis O1-M03.choice, les observations et les transferts réellement accomplis. Ruun avoue avoir obéi par peur ; sa confiance progresse si le joueur le laisse parler sans menace.</x:v>
      </x:c>
      <x:c r="I10" s="131" t="str">
        <x:v>Après la réponse : action physique ou refus/différé ; succès/échec/reprise selon résultat réel et variantes prioritaires. Aucun résultat par la sélection seule.</x:v>
      </x:c>
    </x:row>
    <x:row r="11" ht="104" customHeight="1">
      <x:c r="A11" s="126" t="str">
        <x:v>D6-O1-M03-OPTION-B</x:v>
      </x:c>
      <x:c r="B11" s="127" t="str">
        <x:v>D6-O1-M03</x:v>
      </x:c>
      <x:c r="C11" s="127" t="str">
        <x:v>B</x:v>
      </x:c>
      <x:c r="D11" s="127" t="str">
        <x:v>D6-O1-M03-CHOIX-B-01</x:v>
      </x:c>
      <x:c r="E11" s="127" t="str">
        <x:v>D6-O1-M03-REPONSE-B-01</x:v>
      </x:c>
      <x:c r="F11" s="127" t="str">
        <x:v>Graver un signe personnel sur l’espace voisin disponible.</x:v>
      </x:c>
      <x:c r="G11" s="127" t="str">
        <x:v>Conditions d’entrée encore valides ; personne, outil et passage nécessaires disponibles. La parole seule ne valide pas l’objectif.</x:v>
      </x:c>
      <x:c r="H11" s="127" t="str">
        <x:v>Appliquer seulement le résultat de cette action : Conserver la marque barrée ou graver un signe voisin prépare une mémoire différente de l’enfance. Enregistrer O1-M03.resolved séparément de .success, puis O1-M03.choice, les observations et les transferts réellement accomplis. Ruun avoue avoir obéi par peur ; sa confiance progresse si le joueur le laisse parler sans menace.</x:v>
      </x:c>
      <x:c r="I11" s="132" t="str">
        <x:v>Après la réponse : action physique ou refus/différé ; succès/échec/reprise selon résultat réel et variantes prioritaires. Aucun résultat par la sélection seule.</x:v>
      </x:c>
    </x:row>
    <x:row r="12" ht="104" customHeight="1">
      <x:c r="A12" s="121" t="str">
        <x:v>D6-O1-M04-OPTION-A</x:v>
      </x:c>
      <x:c r="B12" s="122" t="str">
        <x:v>D6-O1-M04</x:v>
      </x:c>
      <x:c r="C12" s="122" t="str">
        <x:v>A</x:v>
      </x:c>
      <x:c r="D12" s="122" t="str">
        <x:v>D6-O1-M04-CHOIX-A-01</x:v>
      </x:c>
      <x:c r="E12" s="122" t="str">
        <x:v>D6-O1-M04-REPONSE-A-01</x:v>
      </x:c>
      <x:c r="F12" s="122" t="str">
        <x:v>Ramper par les zones froides et ouvrir discrètement la grille.</x:v>
      </x:c>
      <x:c r="G12" s="122" t="str">
        <x:v>Conditions d’entrée encore valides ; personne, outil et passage nécessaires disponibles. La parole seule ne valide pas l’objectif.</x:v>
      </x:c>
      <x:c r="H12" s="122" t="str">
        <x:v>Appliquer seulement le résultat de cette action : Passer par l’ombre sans bruit ou provoquer une chute de paniers change ce que les témoins voient. Enregistrer O1-M04.resolved séparément de .success, puis O1-M04.choice, les observations et les transferts réellement accomplis. L’intimidation devient un fait racontable ; le gardien ne peut prétendre que la sortie était libre.</x:v>
      </x:c>
      <x:c r="I12" s="131" t="str">
        <x:v>Après la réponse : action physique ou refus/différé ; succès/échec/reprise selon résultat réel et variantes prioritaires. Aucun résultat par la sélection seule.</x:v>
      </x:c>
    </x:row>
    <x:row r="13" ht="104" customHeight="1">
      <x:c r="A13" s="126" t="str">
        <x:v>D6-O1-M04-OPTION-B</x:v>
      </x:c>
      <x:c r="B13" s="127" t="str">
        <x:v>D6-O1-M04</x:v>
      </x:c>
      <x:c r="C13" s="127" t="str">
        <x:v>B</x:v>
      </x:c>
      <x:c r="D13" s="127" t="str">
        <x:v>D6-O1-M04-CHOIX-B-01</x:v>
      </x:c>
      <x:c r="E13" s="127" t="str">
        <x:v>D6-O1-M04-REPONSE-B-01</x:v>
      </x:c>
      <x:c r="F13" s="127" t="str">
        <x:v>Faire tomber les paniers comme diversion puis rejoindre la sortie visible des témoins.</x:v>
      </x:c>
      <x:c r="G13" s="127" t="str">
        <x:v>Conditions d’entrée encore valides ; personne, outil et passage nécessaires disponibles. La parole seule ne valide pas l’objectif.</x:v>
      </x:c>
      <x:c r="H13" s="127" t="str">
        <x:v>Appliquer seulement le résultat de cette action : Passer par l’ombre sans bruit ou provoquer une chute de paniers change ce que les témoins voient. Enregistrer O1-M04.resolved séparément de .success, puis O1-M04.choice, les observations et les transferts réellement accomplis. L’intimidation devient un fait racontable ; le gardien ne peut prétendre que la sortie était libre.</x:v>
      </x:c>
      <x:c r="I13" s="132" t="str">
        <x:v>Après la réponse : action physique ou refus/différé ; succès/échec/reprise selon résultat réel et variantes prioritaires. Aucun résultat par la sélection seule.</x:v>
      </x:c>
    </x:row>
    <x:row r="14" ht="119" customHeight="1">
      <x:c r="A14" s="121" t="str">
        <x:v>D6-O1-M05-OPTION-A</x:v>
      </x:c>
      <x:c r="B14" s="122" t="str">
        <x:v>D6-O1-M05</x:v>
      </x:c>
      <x:c r="C14" s="122" t="str">
        <x:v>A</x:v>
      </x:c>
      <x:c r="D14" s="122" t="str">
        <x:v>D6-O1-M05-CHOIX-A-01</x:v>
      </x:c>
      <x:c r="E14" s="122" t="str">
        <x:v>D6-O1-M05-REPONSE-A-01</x:v>
      </x:c>
      <x:c r="F14" s="122" t="str">
        <x:v>Observer le ressort, déplacer l’appât et réussir seul la séquence.</x:v>
      </x:c>
      <x:c r="G14" s="122" t="str">
        <x:v>Conditions d’entrée encore valides ; personne, outil et passage nécessaires disponibles. La parole seule ne valide pas l’objectif.</x:v>
      </x:c>
      <x:c r="H14" s="122" t="str">
        <x:v>Appliquer seulement le résultat de cette action : Gagner seul ou utiliser un signal convenu avec un camarade donne deux démonstrations réellement différentes. Enregistrer O1-M05.resolved séparément de .success, puis O1-M05.choice, les observations et les transferts réellement accomplis. Dhera conserve une observation de compétence, distincte du jugement familial et de la promotion commune.</x:v>
      </x:c>
      <x:c r="I14" s="131" t="str">
        <x:v>Après la réponse : action physique ou refus/différé ; succès/échec/reprise selon résultat réel et variantes prioritaires. Aucun résultat par la sélection seule.</x:v>
      </x:c>
    </x:row>
    <x:row r="15" ht="119" customHeight="1">
      <x:c r="A15" s="126" t="str">
        <x:v>D6-O1-M05-OPTION-B</x:v>
      </x:c>
      <x:c r="B15" s="127" t="str">
        <x:v>D6-O1-M05</x:v>
      </x:c>
      <x:c r="C15" s="127" t="str">
        <x:v>B</x:v>
      </x:c>
      <x:c r="D15" s="127" t="str">
        <x:v>D6-O1-M05-CHOIX-B-01</x:v>
      </x:c>
      <x:c r="E15" s="127" t="str">
        <x:v>D6-O1-M05-REPONSE-B-01</x:v>
      </x:c>
      <x:c r="F15" s="127" t="str">
        <x:v>Établir le signal avec un camarade présent puis coordonner l’appât et le saut.</x:v>
      </x:c>
      <x:c r="G15" s="127" t="str">
        <x:v>Conditions d’entrée encore valides ; personne, outil et passage nécessaires disponibles. La parole seule ne valide pas l’objectif.</x:v>
      </x:c>
      <x:c r="H15" s="127" t="str">
        <x:v>Appliquer seulement le résultat de cette action : Gagner seul ou utiliser un signal convenu avec un camarade donne deux démonstrations réellement différentes. Enregistrer O1-M05.resolved séparément de .success, puis O1-M05.choice, les observations et les transferts réellement accomplis. Dhera conserve une observation de compétence, distincte du jugement familial et de la promotion commune.</x:v>
      </x:c>
      <x:c r="I15" s="132" t="str">
        <x:v>Après la réponse : action physique ou refus/différé ; succès/échec/reprise selon résultat réel et variantes prioritaires. Aucun résultat par la sélection seule.</x:v>
      </x:c>
    </x:row>
    <x:row r="16" ht="104" customHeight="1">
      <x:c r="A16" s="121" t="str">
        <x:v>D6-O1-M06-OPTION-A</x:v>
      </x:c>
      <x:c r="B16" s="122" t="str">
        <x:v>D6-O1-M06</x:v>
      </x:c>
      <x:c r="C16" s="122" t="str">
        <x:v>A</x:v>
      </x:c>
      <x:c r="D16" s="122" t="str">
        <x:v>D6-O1-M06-CHOIX-A-01</x:v>
      </x:c>
      <x:c r="E16" s="122" t="str">
        <x:v>D6-O1-M06-REPONSE-A-01</x:v>
      </x:c>
      <x:c r="F16" s="122" t="str">
        <x:v>Récupérer les effets accessibles et laisser au lieu convenu un signe réservé à Ruun.</x:v>
      </x:c>
      <x:c r="G16" s="122" t="str">
        <x:v>Conditions d’entrée encore valides ; personne, outil et passage nécessaires disponibles. La parole seule ne valide pas l’objectif.</x:v>
      </x:c>
      <x:c r="H16" s="122" t="str">
        <x:v>Appliquer seulement le résultat de cette action : Quitter un signe destiné au frère ou partir sans adresse règle la possibilité du prochain contact. Enregistrer O1-M06.resolved séparément de .success, puis O1-M06.choice, les observations et les transferts réellement accomplis. Le lieu de couchage change physiquement ; la formation commune reste ouverte malgré la rupture domestique.</x:v>
      </x:c>
      <x:c r="I16" s="131" t="str">
        <x:v>Après la réponse : action physique ou refus/différé ; succès/échec/reprise selon résultat réel et variantes prioritaires. Aucun résultat par la sélection seule.</x:v>
      </x:c>
    </x:row>
    <x:row r="17" ht="104" customHeight="1">
      <x:c r="A17" s="126" t="str">
        <x:v>D6-O1-M06-OPTION-B</x:v>
      </x:c>
      <x:c r="B17" s="127" t="str">
        <x:v>D6-O1-M06</x:v>
      </x:c>
      <x:c r="C17" s="127" t="str">
        <x:v>B</x:v>
      </x:c>
      <x:c r="D17" s="127" t="str">
        <x:v>D6-O1-M06-CHOIX-B-01</x:v>
      </x:c>
      <x:c r="E17" s="127" t="str">
        <x:v>D6-O1-M06-REPONSE-B-01</x:v>
      </x:c>
      <x:c r="F17" s="127" t="str">
        <x:v>Récupérer les effets puis sortir sans marque de contact.</x:v>
      </x:c>
      <x:c r="G17" s="127" t="str">
        <x:v>Conditions d’entrée encore valides ; personne, outil et passage nécessaires disponibles. La parole seule ne valide pas l’objectif.</x:v>
      </x:c>
      <x:c r="H17" s="127" t="str">
        <x:v>Appliquer seulement le résultat de cette action : Quitter un signe destiné au frère ou partir sans adresse règle la possibilité du prochain contact. Enregistrer O1-M06.resolved séparément de .success, puis O1-M06.choice, les observations et les transferts réellement accomplis. Le lieu de couchage change physiquement ; la formation commune reste ouverte malgré la rupture domestique.</x:v>
      </x:c>
      <x:c r="I17" s="132" t="str">
        <x:v>Après la réponse : action physique ou refus/différé ; succès/échec/reprise selon résultat réel et variantes prioritaires. Aucun résultat par la sélection seule.</x:v>
      </x:c>
    </x:row>
    <x:row r="18" ht="119" customHeight="1">
      <x:c r="A18" s="121" t="str">
        <x:v>D6-O1-M07-OPTION-A</x:v>
      </x:c>
      <x:c r="B18" s="122" t="str">
        <x:v>D6-O1-M07</x:v>
      </x:c>
      <x:c r="C18" s="122" t="str">
        <x:v>A</x:v>
      </x:c>
      <x:c r="D18" s="122" t="str">
        <x:v>D6-O1-M07-CHOIX-A-01</x:v>
      </x:c>
      <x:c r="E18" s="122" t="str">
        <x:v>D6-O1-M07-REPONSE-A-01</x:v>
      </x:c>
      <x:c r="F18" s="122" t="str">
        <x:v>Choisir l’arme d’exercice adaptée et achever son parcours de portée.</x:v>
      </x:c>
      <x:c r="G18" s="122" t="str">
        <x:v>Conditions d’entrée encore valides ; personne, outil et passage nécessaires disponibles. La parole seule ne valide pas l’objectif.</x:v>
      </x:c>
      <x:c r="H18" s="122" t="str">
        <x:v>Appliquer seulement le résultat de cette action : Choisir l’outil adapté ou travailler la prise de l’arme lourde ouvre une spécialité sans bonus de rang. Enregistrer O1-M07.resolved séparément de .success, puis O1-M07.choice, les observations et les transferts réellement accomplis. Le râtelier mémorise une préférence ; les remarques futures citent le geste appris plutôt qu’une force abstraite.</x:v>
      </x:c>
      <x:c r="I18" s="131" t="str">
        <x:v>Après la réponse : action physique ou refus/différé ; succès/échec/reprise selon résultat réel et variantes prioritaires. Aucun résultat par la sélection seule.</x:v>
      </x:c>
    </x:row>
    <x:row r="19" ht="119" customHeight="1">
      <x:c r="A19" s="126" t="str">
        <x:v>D6-O1-M07-OPTION-B</x:v>
      </x:c>
      <x:c r="B19" s="127" t="str">
        <x:v>D6-O1-M07</x:v>
      </x:c>
      <x:c r="C19" s="127" t="str">
        <x:v>B</x:v>
      </x:c>
      <x:c r="D19" s="127" t="str">
        <x:v>D6-O1-M07-CHOIX-B-01</x:v>
      </x:c>
      <x:c r="E19" s="127" t="str">
        <x:v>D6-O1-M07-REPONSE-B-01</x:v>
      </x:c>
      <x:c r="F19" s="127" t="str">
        <x:v>Travailler la prise de l’arme lourde dans le parcours sans ignorer la fatigue.</x:v>
      </x:c>
      <x:c r="G19" s="127" t="str">
        <x:v>Conditions d’entrée encore valides ; personne, outil et passage nécessaires disponibles. La parole seule ne valide pas l’objectif.</x:v>
      </x:c>
      <x:c r="H19" s="127" t="str">
        <x:v>Appliquer seulement le résultat de cette action : Choisir l’outil adapté ou travailler la prise de l’arme lourde ouvre une spécialité sans bonus de rang. Enregistrer O1-M07.resolved séparément de .success, puis O1-M07.choice, les observations et les transferts réellement accomplis. Le râtelier mémorise une préférence ; les remarques futures citent le geste appris plutôt qu’une force abstraite.</x:v>
      </x:c>
      <x:c r="I19" s="132" t="str">
        <x:v>Après la réponse : action physique ou refus/différé ; succès/échec/reprise selon résultat réel et variantes prioritaires. Aucun résultat par la sélection seule.</x:v>
      </x:c>
    </x:row>
    <x:row r="20" ht="119" customHeight="1">
      <x:c r="A20" s="121" t="str">
        <x:v>D6-O1-M08-OPTION-A</x:v>
      </x:c>
      <x:c r="B20" s="122" t="str">
        <x:v>D6-O1-M08</x:v>
      </x:c>
      <x:c r="C20" s="122" t="str">
        <x:v>A</x:v>
      </x:c>
      <x:c r="D20" s="122" t="str">
        <x:v>D6-O1-M08-CHOIX-A-01</x:v>
      </x:c>
      <x:c r="E20" s="122" t="str">
        <x:v>D6-O1-M08-REPONSE-A-01</x:v>
      </x:c>
      <x:c r="F20" s="122" t="str">
        <x:v>Observer les deux pistes et attendre leur rencontre depuis une position sûre.</x:v>
      </x:c>
      <x:c r="G20" s="122" t="str">
        <x:v>Conditions d’entrée encore valides ; personne, outil et passage nécessaires disponibles. La parole seule ne valide pas l’objectif.</x:v>
      </x:c>
      <x:c r="H20" s="122" t="str">
        <x:v>Appliquer seulement le résultat de cette action : Attendre le croisement ou détourner sa propre piste avec une traversée d’eau produit une chasse différente. Enregistrer O1-M08.resolved séparément de .success, puis O1-M08.choice, les observations et les transferts réellement accomplis. La carte personnelle reçoit l’itinéraire réellement observé ; aucun trophée n’apparaît si la chasse est abandonnée.</x:v>
      </x:c>
      <x:c r="I20" s="131" t="str">
        <x:v>Après la réponse : action physique ou refus/différé ; succès/échec/reprise selon résultat réel et variantes prioritaires. Aucun résultat par la sélection seule.</x:v>
      </x:c>
    </x:row>
    <x:row r="21" ht="119" customHeight="1">
      <x:c r="A21" s="126" t="str">
        <x:v>D6-O1-M08-OPTION-B</x:v>
      </x:c>
      <x:c r="B21" s="127" t="str">
        <x:v>D6-O1-M08</x:v>
      </x:c>
      <x:c r="C21" s="127" t="str">
        <x:v>B</x:v>
      </x:c>
      <x:c r="D21" s="127" t="str">
        <x:v>D6-O1-M08-CHOIX-B-01</x:v>
      </x:c>
      <x:c r="E21" s="127" t="str">
        <x:v>D6-O1-M08-REPONSE-B-01</x:v>
      </x:c>
      <x:c r="F21" s="127" t="str">
        <x:v>Traverser le cours d’eau puis établir une nouvelle approche en lisant les marques.</x:v>
      </x:c>
      <x:c r="G21" s="127" t="str">
        <x:v>Conditions d’entrée encore valides ; personne, outil et passage nécessaires disponibles. La parole seule ne valide pas l’objectif.</x:v>
      </x:c>
      <x:c r="H21" s="127" t="str">
        <x:v>Appliquer seulement le résultat de cette action : Attendre le croisement ou détourner sa propre piste avec une traversée d’eau produit une chasse différente. Enregistrer O1-M08.resolved séparément de .success, puis O1-M08.choice, les observations et les transferts réellement accomplis. La carte personnelle reçoit l’itinéraire réellement observé ; aucun trophée n’apparaît si la chasse est abandonnée.</x:v>
      </x:c>
      <x:c r="I21" s="132" t="str">
        <x:v>Après la réponse : action physique ou refus/différé ; succès/échec/reprise selon résultat réel et variantes prioritaires. Aucun résultat par la sélection seule.</x:v>
      </x:c>
    </x:row>
    <x:row r="22" ht="104" customHeight="1">
      <x:c r="A22" s="121" t="str">
        <x:v>D6-O1-M09-OPTION-A</x:v>
      </x:c>
      <x:c r="B22" s="122" t="str">
        <x:v>D6-O1-M09</x:v>
      </x:c>
      <x:c r="C22" s="122" t="str">
        <x:v>A</x:v>
      </x:c>
      <x:c r="D22" s="122" t="str">
        <x:v>D6-O1-M09-CHOIX-A-01</x:v>
      </x:c>
      <x:c r="E22" s="122" t="str">
        <x:v>D6-O1-M09-REPONSE-A-01</x:v>
      </x:c>
      <x:c r="F22" s="122" t="str">
        <x:v>Jouer le duel puis démontrer au frère la faille observée.</x:v>
      </x:c>
      <x:c r="G22" s="122" t="str">
        <x:v>Conditions d’entrée encore valides ; personne, outil et passage nécessaires disponibles. La parole seule ne valide pas l’objectif.</x:v>
      </x:c>
      <x:c r="H22" s="122" t="str">
        <x:v>Appliquer seulement le résultat de cette action : Montrer au frère sa faille après la manche ou garder l’avantage secret change sa prochaine tactique. Enregistrer O1-M09.resolved séparément de .success, puis O1-M09.choice, les observations et les transferts réellement accomplis. La rivalité fraternelle devient entraînement partagé ou distance prudente ; le résultat du duel est conservé.</x:v>
      </x:c>
      <x:c r="I22" s="131" t="str">
        <x:v>Après la réponse : action physique ou refus/différé ; succès/échec/reprise selon résultat réel et variantes prioritaires. Aucun résultat par la sélection seule.</x:v>
      </x:c>
    </x:row>
    <x:row r="23" ht="104" customHeight="1">
      <x:c r="A23" s="126" t="str">
        <x:v>D6-O1-M09-OPTION-B</x:v>
      </x:c>
      <x:c r="B23" s="127" t="str">
        <x:v>D6-O1-M09</x:v>
      </x:c>
      <x:c r="C23" s="127" t="str">
        <x:v>B</x:v>
      </x:c>
      <x:c r="D23" s="127" t="str">
        <x:v>D6-O1-M09-CHOIX-B-01</x:v>
      </x:c>
      <x:c r="E23" s="127" t="str">
        <x:v>D6-O1-M09-REPONSE-B-01</x:v>
      </x:c>
      <x:c r="F23" s="127" t="str">
        <x:v>Jouer le duel et garder pour soi l’observation tactique.</x:v>
      </x:c>
      <x:c r="G23" s="127" t="str">
        <x:v>Conditions d’entrée encore valides ; personne, outil et passage nécessaires disponibles. La parole seule ne valide pas l’objectif.</x:v>
      </x:c>
      <x:c r="H23" s="127" t="str">
        <x:v>Appliquer seulement le résultat de cette action : Montrer au frère sa faille après la manche ou garder l’avantage secret change sa prochaine tactique. Enregistrer O1-M09.resolved séparément de .success, puis O1-M09.choice, les observations et les transferts réellement accomplis. La rivalité fraternelle devient entraînement partagé ou distance prudente ; le résultat du duel est conservé.</x:v>
      </x:c>
      <x:c r="I23" s="132" t="str">
        <x:v>Après la réponse : action physique ou refus/différé ; succès/échec/reprise selon résultat réel et variantes prioritaires. Aucun résultat par la sélection seule.</x:v>
      </x:c>
    </x:row>
    <x:row r="24" ht="119" customHeight="1">
      <x:c r="A24" s="121" t="str">
        <x:v>D6-O1-M10-OPTION-A</x:v>
      </x:c>
      <x:c r="B24" s="122" t="str">
        <x:v>D6-O1-M10</x:v>
      </x:c>
      <x:c r="C24" s="122" t="str">
        <x:v>A</x:v>
      </x:c>
      <x:c r="D24" s="122" t="str">
        <x:v>D6-O1-M10-CHOIX-A-01</x:v>
      </x:c>
      <x:c r="E24" s="122" t="str">
        <x:v>D6-O1-M10-REPONSE-A-01</x:v>
      </x:c>
      <x:c r="F24" s="122" t="str">
        <x:v>Neutraliser le filet par ses ancrages puis confronter le gardien encore présent.</x:v>
      </x:c>
      <x:c r="G24" s="122" t="str">
        <x:v>Conditions d’entrée encore valides ; personne, outil et passage nécessaires disponibles. La parole seule ne valide pas l’objectif.</x:v>
      </x:c>
      <x:c r="H24" s="122" t="str">
        <x:v>Appliquer seulement le résultat de cette action : Neutraliser le piège puis confronter le garde ou créer un passage discret détermine les témoins disponibles. Enregistrer O1-M10.resolved séparément de .success, puis O1-M10.choice, les observations et les transferts réellement accomplis. L’hostilité est désormais matérielle ; le câble récupéré peut être montré à Dhera sans inventer son auteur.</x:v>
      </x:c>
      <x:c r="I24" s="131" t="str">
        <x:v>Après la réponse : action physique ou refus/différé ; succès/échec/reprise selon résultat réel et variantes prioritaires. Aucun résultat par la sélection seule.</x:v>
      </x:c>
    </x:row>
    <x:row r="25" ht="119" customHeight="1">
      <x:c r="A25" s="126" t="str">
        <x:v>D6-O1-M10-OPTION-B</x:v>
      </x:c>
      <x:c r="B25" s="127" t="str">
        <x:v>D6-O1-M10</x:v>
      </x:c>
      <x:c r="C25" s="127" t="str">
        <x:v>B</x:v>
      </x:c>
      <x:c r="D25" s="127" t="str">
        <x:v>D6-O1-M10-CHOIX-B-01</x:v>
      </x:c>
      <x:c r="E25" s="127" t="str">
        <x:v>D6-O1-M10-REPONSE-B-01</x:v>
      </x:c>
      <x:c r="F25" s="127" t="str">
        <x:v>Créer un passage discret pendant la tension du câble et éviter la confrontation directe.</x:v>
      </x:c>
      <x:c r="G25" s="127" t="str">
        <x:v>Conditions d’entrée encore valides ; personne, outil et passage nécessaires disponibles. La parole seule ne valide pas l’objectif.</x:v>
      </x:c>
      <x:c r="H25" s="127" t="str">
        <x:v>Appliquer seulement le résultat de cette action : Neutraliser le piège puis confronter le garde ou créer un passage discret détermine les témoins disponibles. Enregistrer O1-M10.resolved séparément de .success, puis O1-M10.choice, les observations et les transferts réellement accomplis. L’hostilité est désormais matérielle ; le câble récupéré peut être montré à Dhera sans inventer son auteur.</x:v>
      </x:c>
      <x:c r="I25" s="132" t="str">
        <x:v>Après la réponse : action physique ou refus/différé ; succès/échec/reprise selon résultat réel et variantes prioritaires. Aucun résultat par la sélection seule.</x:v>
      </x:c>
    </x:row>
    <x:row r="26" ht="119" customHeight="1">
      <x:c r="A26" s="121" t="str">
        <x:v>D6-O1-M11-OPTION-A</x:v>
      </x:c>
      <x:c r="B26" s="122" t="str">
        <x:v>D6-O1-M11</x:v>
      </x:c>
      <x:c r="C26" s="122" t="str">
        <x:v>A</x:v>
      </x:c>
      <x:c r="D26" s="122" t="str">
        <x:v>D6-O1-M11-CHOIX-A-01</x:v>
      </x:c>
      <x:c r="E26" s="122" t="str">
        <x:v>D6-O1-M11-REPONSE-A-01</x:v>
      </x:c>
      <x:c r="F26" s="122" t="str">
        <x:v>Porter le contrepoids, rétablir le monte-charge et recueillir les témoins disponibles.</x:v>
      </x:c>
      <x:c r="G26" s="122" t="str">
        <x:v>Conditions d’entrée encore valides ; personne, outil et passage nécessaires disponibles. La parole seule ne valide pas l’objectif.</x:v>
      </x:c>
      <x:c r="H26" s="122" t="str">
        <x:v>Appliquer seulement le résultat de cette action : Assembler les témoignages complets ou présenter uniquement la preuve matérielle change ce qui peut être affirmé. Enregistrer O1-M11.resolved séparément de .success, puis O1-M11.choice, les observations et les transferts réellement accomplis. Le récit distingue intention supposée et gestes observés ; un soutien local existe même sans unanimité.</x:v>
      </x:c>
      <x:c r="I26" s="131" t="str">
        <x:v>Après la réponse : action physique ou refus/différé ; succès/échec/reprise selon résultat réel et variantes prioritaires. Aucun résultat par la sélection seule.</x:v>
      </x:c>
    </x:row>
    <x:row r="27" ht="119" customHeight="1">
      <x:c r="A27" s="126" t="str">
        <x:v>D6-O1-M11-OPTION-B</x:v>
      </x:c>
      <x:c r="B27" s="127" t="str">
        <x:v>D6-O1-M11</x:v>
      </x:c>
      <x:c r="C27" s="127" t="str">
        <x:v>B</x:v>
      </x:c>
      <x:c r="D27" s="127" t="str">
        <x:v>D6-O1-M11-CHOIX-B-01</x:v>
      </x:c>
      <x:c r="E27" s="127" t="str">
        <x:v>D6-O1-M11-REPONSE-B-01</x:v>
      </x:c>
      <x:c r="F27" s="127" t="str">
        <x:v>Ranger la preuve matérielle et limiter l’exposé à ce qu’elle établit.</x:v>
      </x:c>
      <x:c r="G27" s="127" t="str">
        <x:v>Conditions d’entrée encore valides ; personne, outil et passage nécessaires disponibles. La parole seule ne valide pas l’objectif.</x:v>
      </x:c>
      <x:c r="H27" s="127" t="str">
        <x:v>Appliquer seulement le résultat de cette action : Assembler les témoignages complets ou présenter uniquement la preuve matérielle change ce qui peut être affirmé. Enregistrer O1-M11.resolved séparément de .success, puis O1-M11.choice, les observations et les transferts réellement accomplis. Le récit distingue intention supposée et gestes observés ; un soutien local existe même sans unanimité.</x:v>
      </x:c>
      <x:c r="I27" s="132" t="str">
        <x:v>Après la réponse : action physique ou refus/différé ; succès/échec/reprise selon résultat réel et variantes prioritaires. Aucun résultat par la sélection seule.</x:v>
      </x:c>
    </x:row>
    <x:row r="28" ht="119" customHeight="1">
      <x:c r="A28" s="121" t="str">
        <x:v>D6-O1-M12-OPTION-A</x:v>
      </x:c>
      <x:c r="B28" s="122" t="str">
        <x:v>D6-O1-M12</x:v>
      </x:c>
      <x:c r="C28" s="122" t="str">
        <x:v>A</x:v>
      </x:c>
      <x:c r="D28" s="122" t="str">
        <x:v>D6-O1-M12-CHOIX-A-01</x:v>
      </x:c>
      <x:c r="E28" s="122" t="str">
        <x:v>D6-O1-M12-REPONSE-A-01</x:v>
      </x:c>
      <x:c r="F28" s="122" t="str">
        <x:v>Jouer l’exercice puis adresser volontairement le salut à Dhera.</x:v>
      </x:c>
      <x:c r="G28" s="122" t="str">
        <x:v>Conditions d’entrée encore valides ; personne, outil et passage nécessaires disponibles. La parole seule ne valide pas l’objectif.</x:v>
      </x:c>
      <x:c r="H28" s="122" t="str">
        <x:v>Appliquer seulement le résultat de cette action : Saluer Dhera, Ruun ou toute la cohorte rend visible la loyauté choisie sans imposer une réconciliation. Enregistrer O1-M12.resolved séparément de .success, puis O1-M12.choice, les observations et les transferts réellement accomplis. Le public retient la performance et le destinataire du salut ; l’accès Young Blood dépend toujours du parcours commun.</x:v>
      </x:c>
      <x:c r="I28" s="131" t="str">
        <x:v>Après la réponse : action physique ou refus/différé ; succès/échec/reprise selon résultat réel et variantes prioritaires. Aucun résultat par la sélection seule.</x:v>
      </x:c>
    </x:row>
    <x:row r="29" ht="119" customHeight="1">
      <x:c r="A29" s="126" t="str">
        <x:v>D6-O1-M12-OPTION-B</x:v>
      </x:c>
      <x:c r="B29" s="127" t="str">
        <x:v>D6-O1-M12</x:v>
      </x:c>
      <x:c r="C29" s="127" t="str">
        <x:v>B</x:v>
      </x:c>
      <x:c r="D29" s="127" t="str">
        <x:v>D6-O1-M12-CHOIX-B-01</x:v>
      </x:c>
      <x:c r="E29" s="127" t="str">
        <x:v>D6-O1-M12-REPONSE-B-01</x:v>
      </x:c>
      <x:c r="F29" s="127" t="str">
        <x:v>Jouer l’exercice puis saluer Ruun s’il assiste réellement à la scène.</x:v>
      </x:c>
      <x:c r="G29" s="127" t="str">
        <x:v>Conditions d’entrée encore valides ; personne, outil et passage nécessaires disponibles. La parole seule ne valide pas l’objectif.</x:v>
      </x:c>
      <x:c r="H29" s="127" t="str">
        <x:v>Appliquer seulement le résultat de cette action : Saluer Dhera, Ruun ou toute la cohorte rend visible la loyauté choisie sans imposer une réconciliation. Enregistrer O1-M12.resolved séparément de .success, puis O1-M12.choice, les observations et les transferts réellement accomplis. Le public retient la performance et le destinataire du salut ; l’accès Young Blood dépend toujours du parcours commun.</x:v>
      </x:c>
      <x:c r="I29" s="132" t="str">
        <x:v>Après la réponse : action physique ou refus/différé ; succès/échec/reprise selon résultat réel et variantes prioritaires. Aucun résultat par la sélection seule.</x:v>
      </x:c>
    </x:row>
    <x:row r="30" ht="119" customHeight="1">
      <x:c r="A30" s="121" t="str">
        <x:v>D6-O1-M12-OPTION-C</x:v>
      </x:c>
      <x:c r="B30" s="122" t="str">
        <x:v>D6-O1-M12</x:v>
      </x:c>
      <x:c r="C30" s="122" t="str">
        <x:v>C</x:v>
      </x:c>
      <x:c r="D30" s="122" t="str">
        <x:v>D6-O1-M12-CHOIX-C-01</x:v>
      </x:c>
      <x:c r="E30" s="122" t="str">
        <x:v>D6-O1-M12-REPONSE-C-01</x:v>
      </x:c>
      <x:c r="F30" s="122" t="str">
        <x:v>Jouer l’exercice public puis adresser le salut à la cohorte effectivement présente.</x:v>
      </x:c>
      <x:c r="G30" s="122" t="str">
        <x:v>Cohorte présente ; salut après la manche réellement terminée.</x:v>
      </x:c>
      <x:c r="H30" s="122" t="str">
        <x:v>Cette troisième option reste distincte des deux autres. Saluer Dhera, Ruun ou toute la cohorte rend visible la loyauté choisie sans imposer une réconciliation. Enregistrer O1-M12.resolved séparément de .success, puis O1-M12.choice, les observations et les transferts réellement accomplis. Le public retient la performance et le destinataire du salut ; l’accès Young Blood dépend toujours du parcours commun.</x:v>
      </x:c>
      <x:c r="I30" s="131" t="str">
        <x:v>Après la réponse : action physique ou refus/différé ; succès/échec/reprise selon résultat réel et variantes prioritaires. Aucun résultat par la sélection seule.</x:v>
      </x:c>
    </x:row>
    <x:row r="31" ht="119" customHeight="1">
      <x:c r="A31" s="126" t="str">
        <x:v>D6-O1-M13-OPTION-A</x:v>
      </x:c>
      <x:c r="B31" s="127" t="str">
        <x:v>D6-O1-M13</x:v>
      </x:c>
      <x:c r="C31" s="127" t="str">
        <x:v>A</x:v>
      </x:c>
      <x:c r="D31" s="127" t="str">
        <x:v>D6-O1-M13-CHOIX-A-01</x:v>
      </x:c>
      <x:c r="E31" s="127" t="str">
        <x:v>D6-O1-M13-REPONSE-A-01</x:v>
      </x:c>
      <x:c r="F31" s="127" t="str">
        <x:v>Répéter le signal de coordination dans la galerie extérieure d’entraînement.</x:v>
      </x:c>
      <x:c r="G31" s="127" t="str">
        <x:v>Conditions d’entrée encore valides ; personne, outil et passage nécessaires disponibles. La parole seule ne valide pas l’objectif.</x:v>
      </x:c>
      <x:c r="H31" s="127" t="str">
        <x:v>Appliquer seulement le résultat de cette action : Partager un signal de triade ou travailler une esquive individuelle modifie la contribution future de Ruun. Enregistrer O1-M13.resolved séparément de .success, puis O1-M13.choice, les observations et les transferts réellement accomplis. Un lien de coopération est créé ; aucun rite, grade ou équipement énergétique n’est accordé par la scène.</x:v>
      </x:c>
      <x:c r="I31" s="132" t="str">
        <x:v>Après la réponse : action physique ou refus/différé ; succès/échec/reprise selon résultat réel et variantes prioritaires. Aucun résultat par la sélection seule.</x:v>
      </x:c>
    </x:row>
    <x:row r="32" ht="119" customHeight="1">
      <x:c r="A32" s="121" t="str">
        <x:v>D6-O1-M13-OPTION-B</x:v>
      </x:c>
      <x:c r="B32" s="122" t="str">
        <x:v>D6-O1-M13</x:v>
      </x:c>
      <x:c r="C32" s="122" t="str">
        <x:v>B</x:v>
      </x:c>
      <x:c r="D32" s="122" t="str">
        <x:v>D6-O1-M13-CHOIX-B-01</x:v>
      </x:c>
      <x:c r="E32" s="122" t="str">
        <x:v>D6-O1-M13-REPONSE-B-01</x:v>
      </x:c>
      <x:c r="F32" s="122" t="str">
        <x:v>Entraîner l’esquive individuelle de Ruun entre les silhouettes.</x:v>
      </x:c>
      <x:c r="G32" s="122" t="str">
        <x:v>Conditions d’entrée encore valides ; personne, outil et passage nécessaires disponibles. La parole seule ne valide pas l’objectif.</x:v>
      </x:c>
      <x:c r="H32" s="122" t="str">
        <x:v>Appliquer seulement le résultat de cette action : Partager un signal de triade ou travailler une esquive individuelle modifie la contribution future de Ruun. Enregistrer O1-M13.resolved séparément de .success, puis O1-M13.choice, les observations et les transferts réellement accomplis. Un lien de coopération est créé ; aucun rite, grade ou équipement énergétique n’est accordé par la scène.</x:v>
      </x:c>
      <x:c r="I32" s="131" t="str">
        <x:v>Après la réponse : action physique ou refus/différé ; succès/échec/reprise selon résultat réel et variantes prioritaires. Aucun résultat par la sélection seule.</x:v>
      </x:c>
    </x:row>
    <x:row r="33" ht="104" customHeight="1">
      <x:c r="A33" s="126" t="str">
        <x:v>D6-O1-M14-OPTION-A</x:v>
      </x:c>
      <x:c r="B33" s="127" t="str">
        <x:v>D6-O1-M14</x:v>
      </x:c>
      <x:c r="C33" s="127" t="str">
        <x:v>A</x:v>
      </x:c>
      <x:c r="D33" s="127" t="str">
        <x:v>D6-O1-M14-CHOIX-A-01</x:v>
      </x:c>
      <x:c r="E33" s="127" t="str">
        <x:v>D6-O1-M14-REPONSE-A-01</x:v>
      </x:c>
      <x:c r="F33" s="127" t="str">
        <x:v>Éloigner la proie, dégager le passage et conduire Ruun à Dhera pour les soins.</x:v>
      </x:c>
      <x:c r="G33" s="127" t="str">
        <x:v>Conditions d’entrée encore valides ; personne, outil et passage nécessaires disponibles. La parole seule ne valide pas l’objectif.</x:v>
      </x:c>
      <x:c r="H33" s="127" t="str">
        <x:v>Appliquer seulement le résultat de cette action : Faire soigner Ruun chez Dhera ou auprès d’un soigneur neutre change qui apprend les faits immédiatement. Enregistrer O1-M14.resolved séparément de .success, puis O1-M14.choice, les observations et les transferts réellement accomplis. Ruun explique ce qu’il accepte de raconter ; la blessure persiste pendant sa récupération.</x:v>
      </x:c>
      <x:c r="I33" s="132" t="str">
        <x:v>Après la réponse : action physique ou refus/différé ; succès/échec/reprise selon résultat réel et variantes prioritaires. Aucun résultat par la sélection seule.</x:v>
      </x:c>
    </x:row>
    <x:row r="34" ht="104" customHeight="1">
      <x:c r="A34" s="121" t="str">
        <x:v>D6-O1-M14-OPTION-B</x:v>
      </x:c>
      <x:c r="B34" s="122" t="str">
        <x:v>D6-O1-M14</x:v>
      </x:c>
      <x:c r="C34" s="122" t="str">
        <x:v>B</x:v>
      </x:c>
      <x:c r="D34" s="122" t="str">
        <x:v>D6-O1-M14-CHOIX-B-01</x:v>
      </x:c>
      <x:c r="E34" s="122" t="str">
        <x:v>D6-O1-M14-REPONSE-B-01</x:v>
      </x:c>
      <x:c r="F34" s="122" t="str">
        <x:v>Détourner la proie et accompagner Ruun jusqu’au soigneur neutre.</x:v>
      </x:c>
      <x:c r="G34" s="122" t="str">
        <x:v>Conditions d’entrée encore valides ; personne, outil et passage nécessaires disponibles. La parole seule ne valide pas l’objectif.</x:v>
      </x:c>
      <x:c r="H34" s="122" t="str">
        <x:v>Appliquer seulement le résultat de cette action : Faire soigner Ruun chez Dhera ou auprès d’un soigneur neutre change qui apprend les faits immédiatement. Enregistrer O1-M14.resolved séparément de .success, puis O1-M14.choice, les observations et les transferts réellement accomplis. Ruun explique ce qu’il accepte de raconter ; la blessure persiste pendant sa récupération.</x:v>
      </x:c>
      <x:c r="I34" s="131" t="str">
        <x:v>Après la réponse : action physique ou refus/différé ; succès/échec/reprise selon résultat réel et variantes prioritaires. Aucun résultat par la sélection seule.</x:v>
      </x:c>
    </x:row>
    <x:row r="35" ht="119" customHeight="1">
      <x:c r="A35" s="126" t="str">
        <x:v>D6-O1-M15-OPTION-A</x:v>
      </x:c>
      <x:c r="B35" s="127" t="str">
        <x:v>D6-O1-M15</x:v>
      </x:c>
      <x:c r="C35" s="127" t="str">
        <x:v>A</x:v>
      </x:c>
      <x:c r="D35" s="127" t="str">
        <x:v>D6-O1-M15-CHOIX-A-01</x:v>
      </x:c>
      <x:c r="E35" s="127" t="str">
        <x:v>D6-O1-M15-REPONSE-A-01</x:v>
      </x:c>
      <x:c r="F35" s="127" t="str">
        <x:v>Traverser les cendres et les couvertures vers la cloche du poste pour alerter de vrais témoins.</x:v>
      </x:c>
      <x:c r="G35" s="127" t="str">
        <x:v>Conditions d’entrée encore valides ; personne, outil et passage nécessaires disponibles. La parole seule ne valide pas l’objectif.</x:v>
      </x:c>
      <x:c r="H35" s="127" t="str">
        <x:v>Appliquer seulement le résultat de cette action : Rejoindre les témoins du poste ou tendre un piège non fatal modifie la confrontation et la preuve disponible. Enregistrer O1-M15.resolved séparément de .success, puis O1-M15.choice, les observations et les transferts réellement accomplis. Une tentative de meurtre située est établie selon ce qui a réellement été vu ; Varek perd un accès local.</x:v>
      </x:c>
      <x:c r="I35" s="132" t="str">
        <x:v>Après la réponse : action physique ou refus/différé ; succès/échec/reprise selon résultat réel et variantes prioritaires. Aucun résultat par la sélection seule.</x:v>
      </x:c>
    </x:row>
    <x:row r="36" ht="119" customHeight="1">
      <x:c r="A36" s="121" t="str">
        <x:v>D6-O1-M15-OPTION-B</x:v>
      </x:c>
      <x:c r="B36" s="122" t="str">
        <x:v>D6-O1-M15</x:v>
      </x:c>
      <x:c r="C36" s="122" t="str">
        <x:v>B</x:v>
      </x:c>
      <x:c r="D36" s="122" t="str">
        <x:v>D6-O1-M15-CHOIX-B-01</x:v>
      </x:c>
      <x:c r="E36" s="122" t="str">
        <x:v>D6-O1-M15-REPONSE-B-01</x:v>
      </x:c>
      <x:c r="F36" s="122" t="str">
        <x:v>Poser puis déclencher un piège non fatal avant de rejoindre une position sûre.</x:v>
      </x:c>
      <x:c r="G36" s="122" t="str">
        <x:v>Conditions d’entrée encore valides ; personne, outil et passage nécessaires disponibles. La parole seule ne valide pas l’objectif.</x:v>
      </x:c>
      <x:c r="H36" s="122" t="str">
        <x:v>Appliquer seulement le résultat de cette action : Rejoindre les témoins du poste ou tendre un piège non fatal modifie la confrontation et la preuve disponible. Enregistrer O1-M15.resolved séparément de .success, puis O1-M15.choice, les observations et les transferts réellement accomplis. Une tentative de meurtre située est établie selon ce qui a réellement été vu ; Varek perd un accès local.</x:v>
      </x:c>
      <x:c r="I36" s="131" t="str">
        <x:v>Après la réponse : action physique ou refus/différé ; succès/échec/reprise selon résultat réel et variantes prioritaires. Aucun résultat par la sélection seule.</x:v>
      </x:c>
    </x:row>
    <x:row r="37" ht="104" customHeight="1">
      <x:c r="A37" s="126" t="str">
        <x:v>D6-O1-M16-OPTION-A</x:v>
      </x:c>
      <x:c r="B37" s="127" t="str">
        <x:v>D6-O1-M16</x:v>
      </x:c>
      <x:c r="C37" s="127" t="str">
        <x:v>A</x:v>
      </x:c>
      <x:c r="D37" s="127" t="str">
        <x:v>D6-O1-M16-CHOIX-A-01</x:v>
      </x:c>
      <x:c r="E37" s="127" t="str">
        <x:v>D6-O1-M16-REPONSE-A-01</x:v>
      </x:c>
      <x:c r="F37" s="127" t="str">
        <x:v>Dégager la lame, la conditionner et la ranger dans un emplacement personnel unique.</x:v>
      </x:c>
      <x:c r="G37" s="127" t="str">
        <x:v>Conditions d’entrée encore valides ; personne, outil et passage nécessaires disponibles. La parole seule ne valide pas l’objectif.</x:v>
      </x:c>
      <x:c r="H37" s="127" t="str">
        <x:v>Appliquer seulement le résultat de cette action : Conserver l’arme pour la confrontation ou la remettre à une garde neutre change sa garde matérielle. Enregistrer O1-M16.resolved séparément de .success, puis O1-M16.choice, les observations et les transferts réellement accomplis. L’objet reçoit provenance et emplacement uniques ; sa restitution éventuelle reste visible dans la galerie.</x:v>
      </x:c>
      <x:c r="I37" s="132" t="str">
        <x:v>Après la réponse : action physique ou refus/différé ; succès/échec/reprise selon résultat réel et variantes prioritaires. Aucun résultat par la sélection seule.</x:v>
      </x:c>
    </x:row>
    <x:row r="38" ht="104" customHeight="1">
      <x:c r="A38" s="121" t="str">
        <x:v>D6-O1-M16-OPTION-B</x:v>
      </x:c>
      <x:c r="B38" s="122" t="str">
        <x:v>D6-O1-M16</x:v>
      </x:c>
      <x:c r="C38" s="122" t="str">
        <x:v>B</x:v>
      </x:c>
      <x:c r="D38" s="122" t="str">
        <x:v>D6-O1-M16-CHOIX-B-01</x:v>
      </x:c>
      <x:c r="E38" s="122" t="str">
        <x:v>D6-O1-M16-REPONSE-B-01</x:v>
      </x:c>
      <x:c r="F38" s="122" t="str">
        <x:v>Récupérer la lame puis la transférer physiquement à la garde neutre.</x:v>
      </x:c>
      <x:c r="G38" s="122" t="str">
        <x:v>Conditions d’entrée encore valides ; personne, outil et passage nécessaires disponibles. La parole seule ne valide pas l’objectif.</x:v>
      </x:c>
      <x:c r="H38" s="122" t="str">
        <x:v>Appliquer seulement le résultat de cette action : Conserver l’arme pour la confrontation ou la remettre à une garde neutre change sa garde matérielle. Enregistrer O1-M16.resolved séparément de .success, puis O1-M16.choice, les observations et les transferts réellement accomplis. L’objet reçoit provenance et emplacement uniques ; sa restitution éventuelle reste visible dans la galerie.</x:v>
      </x:c>
      <x:c r="I38" s="131" t="str">
        <x:v>Après la réponse : action physique ou refus/différé ; succès/échec/reprise selon résultat réel et variantes prioritaires. Aucun résultat par la sélection seule.</x:v>
      </x:c>
    </x:row>
    <x:row r="39" ht="119" customHeight="1">
      <x:c r="A39" s="126" t="str">
        <x:v>D6-O1-M17-OPTION-A</x:v>
      </x:c>
      <x:c r="B39" s="127" t="str">
        <x:v>D6-O1-M17</x:v>
      </x:c>
      <x:c r="C39" s="127" t="str">
        <x:v>A</x:v>
      </x:c>
      <x:c r="D39" s="127" t="str">
        <x:v>D6-O1-M17-CHOIX-A-01</x:v>
      </x:c>
      <x:c r="E39" s="127" t="str">
        <x:v>D6-O1-M17-REPONSE-A-01</x:v>
      </x:c>
      <x:c r="F39" s="127" t="str">
        <x:v>Visiter les foyers, aider aux seuils et choisir une communauté à soutenir selon ses conditions propres.</x:v>
      </x:c>
      <x:c r="G39" s="127" t="str">
        <x:v>Conditions d’entrée encore valides ; personne, outil et passage nécessaires disponibles. La parole seule ne valide pas l’objectif.</x:v>
      </x:c>
      <x:c r="H39" s="127" t="str">
        <x:v>Appliquer seulement le résultat de cette action : Choisir une communauté à soutenir prépare une future maison ; accepter seulement une halte garde une vie mobile. Enregistrer O1-M17.resolved séparément de .success, puis O1-M17.choice, les observations et les transferts réellement accomplis. Une adresse de refuge et des relations locales sont enregistrées sans sauter respect, rang ou mission de maison.</x:v>
      </x:c>
      <x:c r="I39" s="132" t="str">
        <x:v>Après la réponse : action physique ou refus/différé ; succès/échec/reprise selon résultat réel et variantes prioritaires. Aucun résultat par la sélection seule.</x:v>
      </x:c>
    </x:row>
    <x:row r="40" ht="119" customHeight="1">
      <x:c r="A40" s="121" t="str">
        <x:v>D6-O1-M17-OPTION-B</x:v>
      </x:c>
      <x:c r="B40" s="122" t="str">
        <x:v>D6-O1-M17</x:v>
      </x:c>
      <x:c r="C40" s="122" t="str">
        <x:v>B</x:v>
      </x:c>
      <x:c r="D40" s="122" t="str">
        <x:v>D6-O1-M17-CHOIX-B-01</x:v>
      </x:c>
      <x:c r="E40" s="122" t="str">
        <x:v>D6-O1-M17-REPONSE-B-01</x:v>
      </x:c>
      <x:c r="F40" s="122" t="str">
        <x:v>Accepter un refuge temporaire sans activer une résidence ni promettre une installation.</x:v>
      </x:c>
      <x:c r="G40" s="122" t="str">
        <x:v>Conditions d’entrée encore valides ; personne, outil et passage nécessaires disponibles. La parole seule ne valide pas l’objectif.</x:v>
      </x:c>
      <x:c r="H40" s="122" t="str">
        <x:v>Appliquer seulement le résultat de cette action : Choisir une communauté à soutenir prépare une future maison ; accepter seulement une halte garde une vie mobile. Enregistrer O1-M17.resolved séparément de .success, puis O1-M17.choice, les observations et les transferts réellement accomplis. Une adresse de refuge et des relations locales sont enregistrées sans sauter respect, rang ou mission de maison.</x:v>
      </x:c>
      <x:c r="I40" s="131" t="str">
        <x:v>Après la réponse : action physique ou refus/différé ; succès/échec/reprise selon résultat réel et variantes prioritaires. Aucun résultat par la sélection seule.</x:v>
      </x:c>
    </x:row>
    <x:row r="41" ht="119" customHeight="1">
      <x:c r="A41" s="126" t="str">
        <x:v>D6-O1-M18-OPTION-A</x:v>
      </x:c>
      <x:c r="B41" s="127" t="str">
        <x:v>D6-O1-M18</x:v>
      </x:c>
      <x:c r="C41" s="127" t="str">
        <x:v>A</x:v>
      </x:c>
      <x:c r="D41" s="127" t="str">
        <x:v>D6-O1-M18-CHOIX-A-01</x:v>
      </x:c>
      <x:c r="E41" s="127" t="str">
        <x:v>D6-O1-M18-REPONSE-A-01</x:v>
      </x:c>
      <x:c r="F41" s="127" t="str">
        <x:v>Reprendre les effets et remettre à Ruun une adresse de contact choisie.</x:v>
      </x:c>
      <x:c r="G41" s="127" t="str">
        <x:v>Conditions d’entrée encore valides ; personne, outil et passage nécessaires disponibles. La parole seule ne valide pas l’objectif.</x:v>
      </x:c>
      <x:c r="H41" s="127" t="str">
        <x:v>Appliquer seulement le résultat de cette action : Dire au frère où écrire ou couper le lien familial change les contacts possibles après le voyage. Enregistrer O1-M18.resolved séparément de .success, puis O1-M18.choice, les observations et les transferts réellement accomplis. Le départ est choisi par le personnage ; le vaisseau et le rang Blooded restent à obtenir dans les missions communes.</x:v>
      </x:c>
      <x:c r="I41" s="132" t="str">
        <x:v>Après la réponse : action physique ou refus/différé ; succès/échec/reprise selon résultat réel et variantes prioritaires. Aucun résultat par la sélection seule.</x:v>
      </x:c>
    </x:row>
    <x:row r="42" ht="119" customHeight="1">
      <x:c r="A42" s="121" t="str">
        <x:v>D6-O1-M18-OPTION-B</x:v>
      </x:c>
      <x:c r="B42" s="122" t="str">
        <x:v>D6-O1-M18</x:v>
      </x:c>
      <x:c r="C42" s="122" t="str">
        <x:v>B</x:v>
      </x:c>
      <x:c r="D42" s="122" t="str">
        <x:v>D6-O1-M18-CHOIX-B-01</x:v>
      </x:c>
      <x:c r="E42" s="122" t="str">
        <x:v>D6-O1-M18-REPONSE-B-01</x:v>
      </x:c>
      <x:c r="F42" s="122" t="str">
        <x:v>Reprendre les effets souhaités et partir sans canal de contact familial.</x:v>
      </x:c>
      <x:c r="G42" s="122" t="str">
        <x:v>Conditions d’entrée encore valides ; personne, outil et passage nécessaires disponibles. La parole seule ne valide pas l’objectif.</x:v>
      </x:c>
      <x:c r="H42" s="122" t="str">
        <x:v>Appliquer seulement le résultat de cette action : Dire au frère où écrire ou couper le lien familial change les contacts possibles après le voyage. Enregistrer O1-M18.resolved séparément de .success, puis O1-M18.choice, les observations et les transferts réellement accomplis. Le départ est choisi par le personnage ; le vaisseau et le rang Blooded restent à obtenir dans les missions communes.</x:v>
      </x:c>
      <x:c r="I42" s="131" t="str">
        <x:v>Après la réponse : action physique ou refus/différé ; succès/échec/reprise selon résultat réel et variantes prioritaires. Aucun résultat par la sélection seule.</x:v>
      </x:c>
    </x:row>
    <x:row r="43" ht="104" customHeight="1">
      <x:c r="A43" s="126" t="str">
        <x:v>D6-O1-M19-OPTION-A</x:v>
      </x:c>
      <x:c r="B43" s="127" t="str">
        <x:v>D6-O1-M19</x:v>
      </x:c>
      <x:c r="C43" s="127" t="str">
        <x:v>A</x:v>
      </x:c>
      <x:c r="D43" s="127" t="str">
        <x:v>D6-O1-M19-CHOIX-A-01</x:v>
      </x:c>
      <x:c r="E43" s="127" t="str">
        <x:v>D6-O1-M19-REPONSE-A-01</x:v>
      </x:c>
      <x:c r="F43" s="127" t="str">
        <x:v>Parcourir le flanc balisé, remplacer le clip puis remettre l’ancien à l’expertise.</x:v>
      </x:c>
      <x:c r="G43" s="127" t="str">
        <x:v>Conditions d’entrée encore valides ; personne, outil et passage nécessaires disponibles. La parole seule ne valide pas l’objectif.</x:v>
      </x:c>
      <x:c r="H43" s="127" t="str">
        <x:v>Appliquer seulement le résultat de cette action : Faire expertiser la pièce ou la conserver comme souvenir privilégie une enquête factuelle ou un départ rapide. Enregistrer O1-M19.resolved séparément de .success, puis O1-M19.choice, les observations et les transferts réellement accomplis. Le navire retrouve son état vérifié ; aucun soupçon n’est automatiquement attribué au père.</x:v>
      </x:c>
      <x:c r="I43" s="132" t="str">
        <x:v>Après la réponse : action physique ou refus/différé ; succès/échec/reprise selon résultat réel et variantes prioritaires. Aucun résultat par la sélection seule.</x:v>
      </x:c>
    </x:row>
    <x:row r="44" ht="104" customHeight="1">
      <x:c r="A44" s="121" t="str">
        <x:v>D6-O1-M19-OPTION-B</x:v>
      </x:c>
      <x:c r="B44" s="122" t="str">
        <x:v>D6-O1-M19</x:v>
      </x:c>
      <x:c r="C44" s="122" t="str">
        <x:v>B</x:v>
      </x:c>
      <x:c r="D44" s="122" t="str">
        <x:v>D6-O1-M19-CHOIX-B-01</x:v>
      </x:c>
      <x:c r="E44" s="122" t="str">
        <x:v>D6-O1-M19-REPONSE-B-01</x:v>
      </x:c>
      <x:c r="F44" s="122" t="str">
        <x:v>Remplacer le clip, tester la pression et conserver la pièce ancienne comme souvenir à provenance limitée.</x:v>
      </x:c>
      <x:c r="G44" s="122" t="str">
        <x:v>Conditions d’entrée encore valides ; personne, outil et passage nécessaires disponibles. La parole seule ne valide pas l’objectif.</x:v>
      </x:c>
      <x:c r="H44" s="122" t="str">
        <x:v>Appliquer seulement le résultat de cette action : Faire expertiser la pièce ou la conserver comme souvenir privilégie une enquête factuelle ou un départ rapide. Enregistrer O1-M19.resolved séparément de .success, puis O1-M19.choice, les observations et les transferts réellement accomplis. Le navire retrouve son état vérifié ; aucun soupçon n’est automatiquement attribué au père.</x:v>
      </x:c>
      <x:c r="I44" s="131" t="str">
        <x:v>Après la réponse : action physique ou refus/différé ; succès/échec/reprise selon résultat réel et variantes prioritaires. Aucun résultat par la sélection seule.</x:v>
      </x:c>
    </x:row>
    <x:row r="45" ht="104" customHeight="1">
      <x:c r="A45" s="126" t="str">
        <x:v>D6-O1-M20-OPTION-A</x:v>
      </x:c>
      <x:c r="B45" s="127" t="str">
        <x:v>D6-O1-M20</x:v>
      </x:c>
      <x:c r="C45" s="127" t="str">
        <x:v>A</x:v>
      </x:c>
      <x:c r="D45" s="127" t="str">
        <x:v>D6-O1-M20-CHOIX-A-01</x:v>
      </x:c>
      <x:c r="E45" s="127" t="str">
        <x:v>D6-O1-M20-REPONSE-A-01</x:v>
      </x:c>
      <x:c r="F45" s="127" t="str">
        <x:v>Observer la cible et ne poursuivre que si elle devient effectivement apte à combattre.</x:v>
      </x:c>
      <x:c r="G45" s="127" t="str">
        <x:v>Conditions d’entrée encore valides ; personne, outil et passage nécessaires disponibles. La parole seule ne valide pas l’objectif.</x:v>
      </x:c>
      <x:c r="H45" s="127" t="str">
        <x:v>Appliquer seulement le résultat de cette action : Poursuivre une cible devenue apte à combattre ou renoncer à cette prise produit deux bilans assumés. Enregistrer O1-M20.resolved séparément de .success, puis O1-M20.choice, les observations et les transferts réellement accomplis. La décision nourrit la réputation personnelle ; la compassion n’accorde pas de trophée imaginaire.</x:v>
      </x:c>
      <x:c r="I45" s="132" t="str">
        <x:v>Après la réponse : action physique ou refus/différé ; succès/échec/reprise selon résultat réel et variantes prioritaires. Aucun résultat par la sélection seule.</x:v>
      </x:c>
    </x:row>
    <x:row r="46" ht="104" customHeight="1">
      <x:c r="A46" s="121" t="str">
        <x:v>D6-O1-M20-OPTION-B</x:v>
      </x:c>
      <x:c r="B46" s="122" t="str">
        <x:v>D6-O1-M20</x:v>
      </x:c>
      <x:c r="C46" s="122" t="str">
        <x:v>B</x:v>
      </x:c>
      <x:c r="D46" s="122" t="str">
        <x:v>D6-O1-M20-CHOIX-B-01</x:v>
      </x:c>
      <x:c r="E46" s="122" t="str">
        <x:v>D6-O1-M20-REPONSE-B-01</x:v>
      </x:c>
      <x:c r="F46" s="122" t="str">
        <x:v>Se retirer par la faille, noter l’observation et ne prélever aucun trophée imaginaire.</x:v>
      </x:c>
      <x:c r="G46" s="122" t="str">
        <x:v>Conditions d’entrée encore valides ; personne, outil et passage nécessaires disponibles. La parole seule ne valide pas l’objectif.</x:v>
      </x:c>
      <x:c r="H46" s="122" t="str">
        <x:v>Appliquer seulement le résultat de cette action : Poursuivre une cible devenue apte à combattre ou renoncer à cette prise produit deux bilans assumés. Enregistrer O1-M20.resolved séparément de .success, puis O1-M20.choice, les observations et les transferts réellement accomplis. La décision nourrit la réputation personnelle ; la compassion n’accorde pas de trophée imaginaire.</x:v>
      </x:c>
      <x:c r="I46" s="131" t="str">
        <x:v>Après la réponse : action physique ou refus/différé ; succès/échec/reprise selon résultat réel et variantes prioritaires. Aucun résultat par la sélection seule.</x:v>
      </x:c>
    </x:row>
    <x:row r="47" ht="119" customHeight="1">
      <x:c r="A47" s="126" t="str">
        <x:v>D6-O1-M21-OPTION-A</x:v>
      </x:c>
      <x:c r="B47" s="127" t="str">
        <x:v>D6-O1-M21</x:v>
      </x:c>
      <x:c r="C47" s="127" t="str">
        <x:v>A</x:v>
      </x:c>
      <x:c r="D47" s="127" t="str">
        <x:v>D6-O1-M21-CHOIX-A-01</x:v>
      </x:c>
      <x:c r="E47" s="127" t="str">
        <x:v>D6-O1-M21-REPONSE-A-01</x:v>
      </x:c>
      <x:c r="F47" s="127" t="str">
        <x:v>Reconstituer les segments au relais réel puis proposer un rendez-vous au prochain retour physique.</x:v>
      </x:c>
      <x:c r="G47" s="127" t="str">
        <x:v>Canal familial effectivement ouvert ou réouvert volontairement ; message authentique de Ruun reçu et segments vérifiés ; pas de message créé si la famille a été coupée.</x:v>
      </x:c>
      <x:c r="H47" s="127" t="str">
        <x:v>Appliquer seulement le résultat de cette action : Proposer une rencontre au prochain retour ou donner une adresse indépendante change le soutien offert. Enregistrer O1-M21.resolved séparément de .success, puis O1-M21.choice, les observations et les transferts réellement accomplis. Un rendez-vous facultatif devient disponible ; Ruun poursuit ses activités même si le joueur diffère son retour.</x:v>
      </x:c>
      <x:c r="I47" s="132" t="str">
        <x:v>Après la réponse : action physique ou refus/différé ; succès/échec/reprise selon résultat réel et variantes prioritaires. Aucun résultat par la sélection seule.</x:v>
      </x:c>
    </x:row>
    <x:row r="48" ht="119" customHeight="1">
      <x:c r="A48" s="121" t="str">
        <x:v>D6-O1-M21-OPTION-B</x:v>
      </x:c>
      <x:c r="B48" s="122" t="str">
        <x:v>D6-O1-M21</x:v>
      </x:c>
      <x:c r="C48" s="122" t="str">
        <x:v>B</x:v>
      </x:c>
      <x:c r="D48" s="122" t="str">
        <x:v>D6-O1-M21-CHOIX-B-01</x:v>
      </x:c>
      <x:c r="E48" s="122" t="str">
        <x:v>D6-O1-M21-REPONSE-B-01</x:v>
      </x:c>
      <x:c r="F48" s="122" t="str">
        <x:v>Rétablir la réception puis transmettre une adresse indépendante, sans affecter Ruun au navire.</x:v>
      </x:c>
      <x:c r="G48" s="122" t="str">
        <x:v>Canal familial ouvert ou réouvert par choix explicite ; message réellement reçu ; adresse indépendante connue et partage autorisé.</x:v>
      </x:c>
      <x:c r="H48" s="122" t="str">
        <x:v>Appliquer seulement le résultat de cette action : Proposer une rencontre au prochain retour ou donner une adresse indépendante change le soutien offert. Enregistrer O1-M21.resolved séparément de .success, puis O1-M21.choice, les observations et les transferts réellement accomplis. Un rendez-vous facultatif devient disponible ; Ruun poursuit ses activités même si le joueur diffère son retour.</x:v>
      </x:c>
      <x:c r="I48" s="131" t="str">
        <x:v>Après la réponse : action physique ou refus/différé ; succès/échec/reprise selon résultat réel et variantes prioritaires. Aucun résultat par la sélection seule.</x:v>
      </x:c>
    </x:row>
    <x:row r="49" ht="119" customHeight="1">
      <x:c r="A49" s="126" t="str">
        <x:v>D6-O1-M21-OPTION-C</x:v>
      </x:c>
      <x:c r="B49" s="127" t="str">
        <x:v>D6-O1-M21</x:v>
      </x:c>
      <x:c r="C49" s="127" t="str">
        <x:v>C</x:v>
      </x:c>
      <x:c r="D49" s="127" t="str">
        <x:v>D6-O1-M21-CHOIX-C-01</x:v>
      </x:c>
      <x:c r="E49" s="127" t="str">
        <x:v>D6-O1-M21-REPONSE-C-01</x:v>
      </x:c>
      <x:c r="F49" s="127" t="str">
        <x:v>Consulter l’état du canal sans lire ni créer un message de Ruun, quitter la visite et conserver le choix de coupure ; progression par issue refus/indisponibilité, sans réussite de réception.</x:v>
      </x:c>
      <x:c r="G49" s="127" t="str">
        <x:v>Canal familial explicitement fermé ; technicien présent au relais ; cette option de continuité remplace l’enquête de message inaccessible.</x:v>
      </x:c>
      <x:c r="H49" s="127" t="str">
        <x:v>Cette troisième option reste distincte des deux autres. Proposer une rencontre au prochain retour ou donner une adresse indépendante change le soutien offert. Enregistrer O1-M21.resolved séparément de .success, puis O1-M21.choice, les observations et les transferts réellement accomplis. Un rendez-vous facultatif devient disponible ; Ruun poursuit ses activités même si le joueur diffère son retour.</x:v>
      </x:c>
      <x:c r="I49" s="132" t="str">
        <x:v>Après la réponse : action physique ou refus/différé ; succès/échec/reprise selon résultat réel et variantes prioritaires. Aucun résultat par la sélection seule.</x:v>
      </x:c>
    </x:row>
    <x:row r="50" ht="119" customHeight="1">
      <x:c r="A50" s="121" t="str">
        <x:v>D6-O1-M22-OPTION-A</x:v>
      </x:c>
      <x:c r="B50" s="122" t="str">
        <x:v>D6-O1-M22</x:v>
      </x:c>
      <x:c r="C50" s="122" t="str">
        <x:v>A</x:v>
      </x:c>
      <x:c r="D50" s="122" t="str">
        <x:v>D6-O1-M22-CHOIX-A-01</x:v>
      </x:c>
      <x:c r="E50" s="122" t="str">
        <x:v>D6-O1-M22-REPONSE-A-01</x:v>
      </x:c>
      <x:c r="F50" s="122" t="str">
        <x:v>Achever ou quitter l’essai puis rendre le masque et refuser le patronage familial.</x:v>
      </x:c>
      <x:c r="G50" s="122" t="str">
        <x:v>Conditions d’entrée encore valides ; personne, outil et passage nécessaires disponibles. La parole seule ne valide pas l’objectif.</x:v>
      </x:c>
      <x:c r="H50" s="122" t="str">
        <x:v>Appliquer seulement le résultat de cette action : Refuser le patronage ou accepter une location sans emblème familial modifie l’équipement accessible et la dette matérielle. Enregistrer O1-M22.resolved séparément de .success, puis O1-M22.choice, les observations et les transferts réellement accomplis. L’autonomie se traduit par des conditions choisies ; le masque prêté garde son propriétaire réel.</x:v>
      </x:c>
      <x:c r="I50" s="131" t="str">
        <x:v>Après la réponse : action physique ou refus/différé ; succès/échec/reprise selon résultat réel et variantes prioritaires. Aucun résultat par la sélection seule.</x:v>
      </x:c>
    </x:row>
    <x:row r="51" ht="119" customHeight="1">
      <x:c r="A51" s="126" t="str">
        <x:v>D6-O1-M22-OPTION-B</x:v>
      </x:c>
      <x:c r="B51" s="127" t="str">
        <x:v>D6-O1-M22</x:v>
      </x:c>
      <x:c r="C51" s="127" t="str">
        <x:v>B</x:v>
      </x:c>
      <x:c r="D51" s="127" t="str">
        <x:v>D6-O1-M22-CHOIX-B-01</x:v>
      </x:c>
      <x:c r="E51" s="127" t="str">
        <x:v>D6-O1-M22-REPONSE-B-01</x:v>
      </x:c>
      <x:c r="F51" s="127" t="str">
        <x:v>Tester le masque, négocier la location sans emblème et réaliser le transfert seulement après accord.</x:v>
      </x:c>
      <x:c r="G51" s="127" t="str">
        <x:v>Conditions d’entrée encore valides ; personne, outil et passage nécessaires disponibles. La parole seule ne valide pas l’objectif.</x:v>
      </x:c>
      <x:c r="H51" s="127" t="str">
        <x:v>Appliquer seulement le résultat de cette action : Refuser le patronage ou accepter une location sans emblème familial modifie l’équipement accessible et la dette matérielle. Enregistrer O1-M22.resolved séparément de .success, puis O1-M22.choice, les observations et les transferts réellement accomplis. L’autonomie se traduit par des conditions choisies ; le masque prêté garde son propriétaire réel.</x:v>
      </x:c>
      <x:c r="I51" s="132" t="str">
        <x:v>Après la réponse : action physique ou refus/différé ; succès/échec/reprise selon résultat réel et variantes prioritaires. Aucun résultat par la sélection seule.</x:v>
      </x:c>
    </x:row>
    <x:row r="52" ht="104" customHeight="1">
      <x:c r="A52" s="121" t="str">
        <x:v>D6-O1-M23-OPTION-A</x:v>
      </x:c>
      <x:c r="B52" s="122" t="str">
        <x:v>D6-O1-M23</x:v>
      </x:c>
      <x:c r="C52" s="122" t="str">
        <x:v>A</x:v>
      </x:c>
      <x:c r="D52" s="122" t="str">
        <x:v>D6-O1-M23-CHOIX-A-01</x:v>
      </x:c>
      <x:c r="E52" s="122" t="str">
        <x:v>D6-O1-M23-REPONSE-A-01</x:v>
      </x:c>
      <x:c r="F52" s="122" t="str">
        <x:v>Couper l’alimentation, inspecter les marques puis déplacer le bras et traverser la baie.</x:v>
      </x:c>
      <x:c r="G52" s="122" t="str">
        <x:v>Conditions d’entrée encore valides ; personne, outil et passage nécessaires disponibles. La parole seule ne valide pas l’objectif.</x:v>
      </x:c>
      <x:c r="H52" s="122" t="str">
        <x:v>Appliquer seulement le résultat de cette action : Comparer calmement les marques ou poursuivre d’abord la cible détermine les informations ramenées. Enregistrer O1-M23.resolved séparément de .success, puis O1-M23.choice, les observations et les transferts réellement accomplis. L’expérience familiale devient compétence ; le jeu confirme que tous les pièges ne viennent pas du père.</x:v>
      </x:c>
      <x:c r="I52" s="131" t="str">
        <x:v>Après la réponse : action physique ou refus/différé ; succès/échec/reprise selon résultat réel et variantes prioritaires. Aucun résultat par la sélection seule.</x:v>
      </x:c>
    </x:row>
    <x:row r="53" ht="104" customHeight="1">
      <x:c r="A53" s="126" t="str">
        <x:v>D6-O1-M23-OPTION-B</x:v>
      </x:c>
      <x:c r="B53" s="127" t="str">
        <x:v>D6-O1-M23</x:v>
      </x:c>
      <x:c r="C53" s="127" t="str">
        <x:v>B</x:v>
      </x:c>
      <x:c r="D53" s="127" t="str">
        <x:v>D6-O1-M23-CHOIX-B-01</x:v>
      </x:c>
      <x:c r="E53" s="127" t="str">
        <x:v>D6-O1-M23-REPONSE-B-01</x:v>
      </x:c>
      <x:c r="F53" s="127" t="str">
        <x:v>Sécuriser le mécanisme, poursuivre d’abord la cible et ne rapporter que les indices réellement vus.</x:v>
      </x:c>
      <x:c r="G53" s="127" t="str">
        <x:v>Conditions d’entrée encore valides ; personne, outil et passage nécessaires disponibles. La parole seule ne valide pas l’objectif.</x:v>
      </x:c>
      <x:c r="H53" s="127" t="str">
        <x:v>Appliquer seulement le résultat de cette action : Comparer calmement les marques ou poursuivre d’abord la cible détermine les informations ramenées. Enregistrer O1-M23.resolved séparément de .success, puis O1-M23.choice, les observations et les transferts réellement accomplis. L’expérience familiale devient compétence ; le jeu confirme que tous les pièges ne viennent pas du père.</x:v>
      </x:c>
      <x:c r="I53" s="132" t="str">
        <x:v>Après la réponse : action physique ou refus/différé ; succès/échec/reprise selon résultat réel et variantes prioritaires. Aucun résultat par la sélection seule.</x:v>
      </x:c>
    </x:row>
    <x:row r="54" ht="119" customHeight="1">
      <x:c r="A54" s="121" t="str">
        <x:v>D6-O1-M24-OPTION-A</x:v>
      </x:c>
      <x:c r="B54" s="122" t="str">
        <x:v>D6-O1-M24</x:v>
      </x:c>
      <x:c r="C54" s="122" t="str">
        <x:v>A</x:v>
      </x:c>
      <x:c r="D54" s="122" t="str">
        <x:v>D6-O1-M24-CHOIX-A-01</x:v>
      </x:c>
      <x:c r="E54" s="122" t="str">
        <x:v>D6-O1-M24-REPONSE-A-01</x:v>
      </x:c>
      <x:c r="F54" s="122" t="str">
        <x:v>Essayer puis fixer l’emblème familial conservé sur l’emplacement de coque choisi.</x:v>
      </x:c>
      <x:c r="G54" s="122" t="str">
        <x:v>Conditions d’entrée encore valides ; personne, outil et passage nécessaires disponibles. La parole seule ne valide pas l’objectif.</x:v>
      </x:c>
      <x:c r="H54" s="122" t="str">
        <x:v>Appliquer seulement le résultat de cette action : Conserver, contextualiser ou remplacer l’emblème change les salutations et les traces de l’histoire personnelle. Enregistrer O1-M24.resolved séparément de .success, puis O1-M24.choice, les observations et les transferts réellement accomplis. La coque porte la décision ; elle n’équivaut pas encore à la fin exclusive choisie plus tard à Elite.</x:v>
      </x:c>
      <x:c r="I54" s="131" t="str">
        <x:v>Après la réponse : action physique ou refus/différé ; succès/échec/reprise selon résultat réel et variantes prioritaires. Aucun résultat par la sélection seule.</x:v>
      </x:c>
    </x:row>
    <x:row r="55" ht="119" customHeight="1">
      <x:c r="A55" s="126" t="str">
        <x:v>D6-O1-M24-OPTION-B</x:v>
      </x:c>
      <x:c r="B55" s="127" t="str">
        <x:v>D6-O1-M24</x:v>
      </x:c>
      <x:c r="C55" s="127" t="str">
        <x:v>B</x:v>
      </x:c>
      <x:c r="D55" s="127" t="str">
        <x:v>D6-O1-M24-CHOIX-B-01</x:v>
      </x:c>
      <x:c r="E55" s="127" t="str">
        <x:v>D6-O1-M24-REPONSE-B-01</x:v>
      </x:c>
      <x:c r="F55" s="127" t="str">
        <x:v>Composer et fixer un emblème familial contextualisé par une marque personnelle distincte.</x:v>
      </x:c>
      <x:c r="G55" s="127" t="str">
        <x:v>Conditions d’entrée encore valides ; personne, outil et passage nécessaires disponibles. La parole seule ne valide pas l’objectif.</x:v>
      </x:c>
      <x:c r="H55" s="127" t="str">
        <x:v>Appliquer seulement le résultat de cette action : Conserver, contextualiser ou remplacer l’emblème change les salutations et les traces de l’histoire personnelle. Enregistrer O1-M24.resolved séparément de .success, puis O1-M24.choice, les observations et les transferts réellement accomplis. La coque porte la décision ; elle n’équivaut pas encore à la fin exclusive choisie plus tard à Elite.</x:v>
      </x:c>
      <x:c r="I55" s="132" t="str">
        <x:v>Après la réponse : action physique ou refus/différé ; succès/échec/reprise selon résultat réel et variantes prioritaires. Aucun résultat par la sélection seule.</x:v>
      </x:c>
    </x:row>
    <x:row r="56" ht="119" customHeight="1">
      <x:c r="A56" s="121" t="str">
        <x:v>D6-O1-M24-OPTION-C</x:v>
      </x:c>
      <x:c r="B56" s="122" t="str">
        <x:v>D6-O1-M24</x:v>
      </x:c>
      <x:c r="C56" s="122" t="str">
        <x:v>C</x:v>
      </x:c>
      <x:c r="D56" s="122" t="str">
        <x:v>D6-O1-M24-CHOIX-C-01</x:v>
      </x:c>
      <x:c r="E56" s="122" t="str">
        <x:v>D6-O1-M24-REPONSE-C-01</x:v>
      </x:c>
      <x:c r="F56" s="122" t="str">
        <x:v>Composer puis fixer une marque personnelle remplaçant l’emblème familial ; conserver les traces historiques de l’ancienne marque.</x:v>
      </x:c>
      <x:c r="G56" s="122" t="str">
        <x:v>Vaisseau possédé, atelier réellement accessible, aucune sélection finale O1 encore imposée.</x:v>
      </x:c>
      <x:c r="H56" s="122" t="str">
        <x:v>Cette troisième option reste distincte des deux autres. Conserver, contextualiser ou remplacer l’emblème change les salutations et les traces de l’histoire personnelle. Enregistrer O1-M24.resolved séparément de .success, puis O1-M24.choice, les observations et les transferts réellement accomplis. La coque porte la décision ; elle n’équivaut pas encore à la fin exclusive choisie plus tard à Elite.</x:v>
      </x:c>
      <x:c r="I56" s="131" t="str">
        <x:v>Après la réponse : action physique ou refus/différé ; succès/échec/reprise selon résultat réel et variantes prioritaires. Aucun résultat par la sélection seule.</x:v>
      </x:c>
    </x:row>
    <x:row r="57" ht="119" customHeight="1">
      <x:c r="A57" s="126" t="str">
        <x:v>D6-O1-M25-OPTION-A</x:v>
      </x:c>
      <x:c r="B57" s="127" t="str">
        <x:v>D6-O1-M25</x:v>
      </x:c>
      <x:c r="C57" s="127" t="str">
        <x:v>A</x:v>
      </x:c>
      <x:c r="D57" s="127" t="str">
        <x:v>D6-O1-M25-CHOIX-A-01</x:v>
      </x:c>
      <x:c r="E57" s="127" t="str">
        <x:v>D6-O1-M25-REPONSE-A-01</x:v>
      </x:c>
      <x:c r="F57" s="127" t="str">
        <x:v>Jouer devant témoins une démonstration de la technique apprise auprès de Dhera.</x:v>
      </x:c>
      <x:c r="G57" s="127" t="str">
        <x:v>Conditions d’entrée encore valides ; personne, outil et passage nécessaires disponibles. La parole seule ne valide pas l’objectif.</x:v>
      </x:c>
      <x:c r="H57" s="127" t="str">
        <x:v>Appliquer seulement le résultat de cette action : Démontrer la technique de Dhera ou une méthode personnelle montre à qui le joueur rattache sa réussite. Enregistrer O1-M25.resolved séparément de .success, puis O1-M25.choice, les observations et les transferts réellement accomplis. Le jugement du cercle évolue indépendamment d’une excuse paternelle ; des témoins nouveaux soutiennent son autonomie.</x:v>
      </x:c>
      <x:c r="I57" s="132" t="str">
        <x:v>Après la réponse : action physique ou refus/différé ; succès/échec/reprise selon résultat réel et variantes prioritaires. Aucun résultat par la sélection seule.</x:v>
      </x:c>
    </x:row>
    <x:row r="58" ht="119" customHeight="1">
      <x:c r="A58" s="121" t="str">
        <x:v>D6-O1-M25-OPTION-B</x:v>
      </x:c>
      <x:c r="B58" s="122" t="str">
        <x:v>D6-O1-M25</x:v>
      </x:c>
      <x:c r="C58" s="122" t="str">
        <x:v>B</x:v>
      </x:c>
      <x:c r="D58" s="122" t="str">
        <x:v>D6-O1-M25-CHOIX-B-01</x:v>
      </x:c>
      <x:c r="E58" s="122" t="str">
        <x:v>D6-O1-M25-REPONSE-B-01</x:v>
      </x:c>
      <x:c r="F58" s="122" t="str">
        <x:v>Installer les appuis et jouer une démonstration personnelle maîtrisée.</x:v>
      </x:c>
      <x:c r="G58" s="122" t="str">
        <x:v>Conditions d’entrée encore valides ; personne, outil et passage nécessaires disponibles. La parole seule ne valide pas l’objectif.</x:v>
      </x:c>
      <x:c r="H58" s="122" t="str">
        <x:v>Appliquer seulement le résultat de cette action : Démontrer la technique de Dhera ou une méthode personnelle montre à qui le joueur rattache sa réussite. Enregistrer O1-M25.resolved séparément de .success, puis O1-M25.choice, les observations et les transferts réellement accomplis. Le jugement du cercle évolue indépendamment d’une excuse paternelle ; des témoins nouveaux soutiennent son autonomie.</x:v>
      </x:c>
      <x:c r="I58" s="131" t="str">
        <x:v>Après la réponse : action physique ou refus/différé ; succès/échec/reprise selon résultat réel et variantes prioritaires. Aucun résultat par la sélection seule.</x:v>
      </x:c>
    </x:row>
    <x:row r="59" ht="104" customHeight="1">
      <x:c r="A59" s="126" t="str">
        <x:v>D6-O1-M26-OPTION-A</x:v>
      </x:c>
      <x:c r="B59" s="127" t="str">
        <x:v>D6-O1-M26</x:v>
      </x:c>
      <x:c r="C59" s="127" t="str">
        <x:v>A</x:v>
      </x:c>
      <x:c r="D59" s="127" t="str">
        <x:v>D6-O1-M26-CHOIX-A-01</x:v>
      </x:c>
      <x:c r="E59" s="127" t="str">
        <x:v>D6-O1-M26-REPONSE-A-01</x:v>
      </x:c>
      <x:c r="F59" s="127" t="str">
        <x:v>Porter la traverse, achever le chantier et soutenir le départ autonome de Ruun.</x:v>
      </x:c>
      <x:c r="G59" s="127" t="str">
        <x:v>Conditions d’entrée encore valides ; personne, outil et passage nécessaires disponibles. La parole seule ne valide pas l’objectif.</x:v>
      </x:c>
      <x:c r="H59" s="127" t="str">
        <x:v>Appliquer seulement le résultat de cette action : Soutenir le départ de Ruun ou lui offrir une halte sans engagement conserve son autonomie. Enregistrer O1-M26.resolved séparément de .success, puis O1-M26.choice, les observations et les transferts réellement accomplis. La relation fraternelle peut survivre au conflit même si les deux personnages ne vivent jamais au même endroit.</x:v>
      </x:c>
      <x:c r="I59" s="132" t="str">
        <x:v>Après la réponse : action physique ou refus/différé ; succès/échec/reprise selon résultat réel et variantes prioritaires. Aucun résultat par la sélection seule.</x:v>
      </x:c>
    </x:row>
    <x:row r="60" ht="104" customHeight="1">
      <x:c r="A60" s="121" t="str">
        <x:v>D6-O1-M26-OPTION-B</x:v>
      </x:c>
      <x:c r="B60" s="122" t="str">
        <x:v>D6-O1-M26</x:v>
      </x:c>
      <x:c r="C60" s="122" t="str">
        <x:v>B</x:v>
      </x:c>
      <x:c r="D60" s="122" t="str">
        <x:v>D6-O1-M26-CHOIX-B-01</x:v>
      </x:c>
      <x:c r="E60" s="122" t="str">
        <x:v>D6-O1-M26-REPONSE-B-01</x:v>
      </x:c>
      <x:c r="F60" s="122" t="str">
        <x:v>Achever l’aide au chantier puis offrir une visite facultative sans fixer résidence ni rôle.</x:v>
      </x:c>
      <x:c r="G60" s="122" t="str">
        <x:v>Conditions d’entrée encore valides ; personne, outil et passage nécessaires disponibles. La parole seule ne valide pas l’objectif.</x:v>
      </x:c>
      <x:c r="H60" s="122" t="str">
        <x:v>Appliquer seulement le résultat de cette action : Soutenir le départ de Ruun ou lui offrir une halte sans engagement conserve son autonomie. Enregistrer O1-M26.resolved séparément de .success, puis O1-M26.choice, les observations et les transferts réellement accomplis. La relation fraternelle peut survivre au conflit même si les deux personnages ne vivent jamais au même endroit.</x:v>
      </x:c>
      <x:c r="I60" s="131" t="str">
        <x:v>Après la réponse : action physique ou refus/différé ; succès/échec/reprise selon résultat réel et variantes prioritaires. Aucun résultat par la sélection seule.</x:v>
      </x:c>
    </x:row>
    <x:row r="61" ht="104" customHeight="1">
      <x:c r="A61" s="126" t="str">
        <x:v>D6-O1-M27-OPTION-A</x:v>
      </x:c>
      <x:c r="B61" s="127" t="str">
        <x:v>D6-O1-M27</x:v>
      </x:c>
      <x:c r="C61" s="127" t="str">
        <x:v>A</x:v>
      </x:c>
      <x:c r="D61" s="127" t="str">
        <x:v>D6-O1-M27-CHOIX-A-01</x:v>
      </x:c>
      <x:c r="E61" s="127" t="str">
        <x:v>D6-O1-M27-REPONSE-A-01</x:v>
      </x:c>
      <x:c r="F61" s="127" t="str">
        <x:v>Sécuriser l’animal et le passage puis secourir personnellement Varek encore vivant.</x:v>
      </x:c>
      <x:c r="G61" s="127" t="str">
        <x:v>Conditions d’entrée encore valides ; personne, outil et passage nécessaires disponibles. La parole seule ne valide pas l’objectif.</x:v>
      </x:c>
      <x:c r="H61" s="127" t="str">
        <x:v>Appliquer seulement le résultat de cette action : Secourir Varek après avoir sécurisé la proie ou appeler une équipe neutre change leur dette personnelle. Enregistrer O1-M27.resolved séparément de .success, puis O1-M27.choice, les observations et les transferts réellement accomplis. La chasse révèle ses limites sans annuler sa responsabilité dans les agressions précédentes.</x:v>
      </x:c>
      <x:c r="I61" s="132" t="str">
        <x:v>Après la réponse : action physique ou refus/différé ; succès/échec/reprise selon résultat réel et variantes prioritaires. Aucun résultat par la sélection seule.</x:v>
      </x:c>
    </x:row>
    <x:row r="62" ht="104" customHeight="1">
      <x:c r="A62" s="121" t="str">
        <x:v>D6-O1-M27-OPTION-B</x:v>
      </x:c>
      <x:c r="B62" s="122" t="str">
        <x:v>D6-O1-M27</x:v>
      </x:c>
      <x:c r="C62" s="122" t="str">
        <x:v>B</x:v>
      </x:c>
      <x:c r="D62" s="122" t="str">
        <x:v>D6-O1-M27-CHOIX-B-01</x:v>
      </x:c>
      <x:c r="E62" s="122" t="str">
        <x:v>D6-O1-M27-REPONSE-B-01</x:v>
      </x:c>
      <x:c r="F62" s="122" t="str">
        <x:v>Protéger le sentier puis faire intervenir l’équipe neutre pour Varek.</x:v>
      </x:c>
      <x:c r="G62" s="122" t="str">
        <x:v>Conditions d’entrée encore valides ; personne, outil et passage nécessaires disponibles. La parole seule ne valide pas l’objectif.</x:v>
      </x:c>
      <x:c r="H62" s="122" t="str">
        <x:v>Appliquer seulement le résultat de cette action : Secourir Varek après avoir sécurisé la proie ou appeler une équipe neutre change leur dette personnelle. Enregistrer O1-M27.resolved séparément de .success, puis O1-M27.choice, les observations et les transferts réellement accomplis. La chasse révèle ses limites sans annuler sa responsabilité dans les agressions précédentes.</x:v>
      </x:c>
      <x:c r="I62" s="131" t="str">
        <x:v>Après la réponse : action physique ou refus/différé ; succès/échec/reprise selon résultat réel et variantes prioritaires. Aucun résultat par la sélection seule.</x:v>
      </x:c>
    </x:row>
    <x:row r="63" ht="119" customHeight="1">
      <x:c r="A63" s="126" t="str">
        <x:v>D6-O1-M28-OPTION-A</x:v>
      </x:c>
      <x:c r="B63" s="127" t="str">
        <x:v>D6-O1-M28</x:v>
      </x:c>
      <x:c r="C63" s="127" t="str">
        <x:v>A</x:v>
      </x:c>
      <x:c r="D63" s="127" t="str">
        <x:v>D6-O1-M28-CHOIX-A-01</x:v>
      </x:c>
      <x:c r="E63" s="127" t="str">
        <x:v>D6-O1-M28-REPONSE-A-01</x:v>
      </x:c>
      <x:c r="F63" s="127" t="str">
        <x:v>Disposer les preuves réellement détenues puis préparer matériellement le départ indépendant, sans sélectionner encore la fin.</x:v>
      </x:c>
      <x:c r="G63" s="127" t="str">
        <x:v>Conditions d’entrée encore valides ; personne, outil et passage nécessaires disponibles. La parole seule ne valide pas l’objectif.</x:v>
      </x:c>
      <x:c r="H63" s="127" t="str">
        <x:v>Appliquer seulement le résultat de cette action : Préparer l’exil indépendant, une confrontation sanctionnée ou une réconciliation conditionnelle ouvre la sélection finale. Enregistrer O1-M28.resolved séparément de .success, puis O1-M28.choice, les observations et les transferts réellement accomplis. Les faits prouvés et les limites du joueur deviennent les préconditions des fins ; le pardon reste facultatif.</x:v>
      </x:c>
      <x:c r="I63" s="132" t="str">
        <x:v>Après la réponse : action physique ou refus/différé ; succès/échec/reprise selon résultat réel et variantes prioritaires. Aucun résultat par la sélection seule.</x:v>
      </x:c>
    </x:row>
    <x:row r="64" ht="119" customHeight="1">
      <x:c r="A64" s="121" t="str">
        <x:v>D6-O1-M28-OPTION-B</x:v>
      </x:c>
      <x:c r="B64" s="122" t="str">
        <x:v>D6-O1-M28</x:v>
      </x:c>
      <x:c r="C64" s="122" t="str">
        <x:v>B</x:v>
      </x:c>
      <x:c r="D64" s="122" t="str">
        <x:v>D6-O1-M28-CHOIX-B-01</x:v>
      </x:c>
      <x:c r="E64" s="122" t="str">
        <x:v>D6-O1-M28-REPONSE-B-01</x:v>
      </x:c>
      <x:c r="F64" s="122" t="str">
        <x:v>Examiner les preuves et préparer les limites d’une confrontation locale sanctionnée, sans confirmer la fin.</x:v>
      </x:c>
      <x:c r="G64" s="122" t="str">
        <x:v>Conditions d’entrée encore valides ; personne, outil et passage nécessaires disponibles. La parole seule ne valide pas l’objectif.</x:v>
      </x:c>
      <x:c r="H64" s="122" t="str">
        <x:v>Appliquer seulement le résultat de cette action : Préparer l’exil indépendant, une confrontation sanctionnée ou une réconciliation conditionnelle ouvre la sélection finale. Enregistrer O1-M28.resolved séparément de .success, puis O1-M28.choice, les observations et les transferts réellement accomplis. Les faits prouvés et les limites du joueur deviennent les préconditions des fins ; le pardon reste facultatif.</x:v>
      </x:c>
      <x:c r="I64" s="131" t="str">
        <x:v>Après la réponse : action physique ou refus/différé ; succès/échec/reprise selon résultat réel et variantes prioritaires. Aucun résultat par la sélection seule.</x:v>
      </x:c>
    </x:row>
    <x:row r="65" ht="119" customHeight="1">
      <x:c r="A65" s="126" t="str">
        <x:v>D6-O1-M28-OPTION-C</x:v>
      </x:c>
      <x:c r="B65" s="127" t="str">
        <x:v>D6-O1-M28</x:v>
      </x:c>
      <x:c r="C65" s="127" t="str">
        <x:v>C</x:v>
      </x:c>
      <x:c r="D65" s="127" t="str">
        <x:v>D6-O1-M28-CHOIX-C-01</x:v>
      </x:c>
      <x:c r="E65" s="127" t="str">
        <x:v>D6-O1-M28-REPONSE-C-01</x:v>
      </x:c>
      <x:c r="F65" s="127" t="str">
        <x:v>Préparer la réconciliation conditionnelle, vérifier les engagements possibles et conserver le choix non confirmé.</x:v>
      </x:c>
      <x:c r="G65" s="127" t="str">
        <x:v>Varek vivant, dialogue préparatoire sûr ; aucun pardon requis.</x:v>
      </x:c>
      <x:c r="H65" s="127" t="str">
        <x:v>Cette troisième option reste distincte des deux autres. Préparer l’exil indépendant, une confrontation sanctionnée ou une réconciliation conditionnelle ouvre la sélection finale. Enregistrer O1-M28.resolved séparément de .success, puis O1-M28.choice, les observations et les transferts réellement accomplis. Les faits prouvés et les limites du joueur deviennent les préconditions des fins ; le pardon reste facultatif.</x:v>
      </x:c>
      <x:c r="I65" s="132" t="str">
        <x:v>Après la réponse : action physique ou refus/différé ; succès/échec/reprise selon résultat réel et variantes prioritaires. Aucun résultat par la sélection seule.</x:v>
      </x:c>
    </x:row>
    <x:row r="66" ht="149" customHeight="1">
      <x:c r="A66" s="121" t="str">
        <x:v>D6-O1-M29-OPTION-A</x:v>
      </x:c>
      <x:c r="B66" s="122" t="str">
        <x:v>D6-O1-M29</x:v>
      </x:c>
      <x:c r="C66" s="122" t="str">
        <x:v>A</x:v>
      </x:c>
      <x:c r="D66" s="122" t="str">
        <x:v>D6-O1-M29-CHOIX-A-01</x:v>
      </x:c>
      <x:c r="E66" s="122" t="str">
        <x:v>D6-O1-M29-REPONSE-A-01</x:v>
      </x:c>
      <x:c r="F66" s="122" t="str">
        <x:v>Présenter O1-E1 puis demander une confirmation explicite ; inscrire exclusivement cette fin seulement après confirmation.</x:v>
      </x:c>
      <x:c r="G66" s="122" t="str">
        <x:v>Direction O1-E1 présentée intégralement ; départ et garde des effets réalisables ; confirmation explicite encore nécessaire. Les effets de cette fin ont été consultés ; confirmation explicite distincte encore nécessaire. La lettre du choix seule ne réalise aucune fin.</x:v>
      </x:c>
      <x:c r="H66" s="122" t="str">
        <x:v>Appliquer seulement le résultat de cette action : Sélectionner une seule fin enregistre O1-E1, O1-E2 ou O1-E3 après présentation complète de ses conditions. Enregistrer la visite de sélection séparément de sa réussite. Écrire O1.endingId avec exactement une valeur valide et O1.endingChoiceConfirmed=true uniquement après confirmation explicite ; une sortie, un refus ou un choix provisoire conserve le choix non confirmé. Le choix est sauvegardé avant la mise en scène de clôture ; aucune mission ultérieure ne le remplace.</x:v>
      </x:c>
      <x:c r="I66" s="131" t="str">
        <x:v>Après la réponse : action physique ou refus/différé ; succès/échec/reprise selon résultat réel et variantes prioritaires. Aucun résultat par la sélection seule.</x:v>
      </x:c>
    </x:row>
    <x:row r="67" ht="149" customHeight="1">
      <x:c r="A67" s="126" t="str">
        <x:v>D6-O1-M29-OPTION-B</x:v>
      </x:c>
      <x:c r="B67" s="127" t="str">
        <x:v>D6-O1-M29</x:v>
      </x:c>
      <x:c r="C67" s="127" t="str">
        <x:v>B</x:v>
      </x:c>
      <x:c r="D67" s="127" t="str">
        <x:v>D6-O1-M29-CHOIX-B-01</x:v>
      </x:c>
      <x:c r="E67" s="127" t="str">
        <x:v>D6-O1-M29-REPONSE-B-01</x:v>
      </x:c>
      <x:c r="F67" s="127" t="str">
        <x:v>Présenter O1-E2 et ses limites puis confirmer explicitement cette seule fin ; le duel reste à jouer.</x:v>
      </x:c>
      <x:c r="G67" s="127" t="str">
        <x:v>Direction O1-E2 présentée ; Varek vivant et accessible dans une confrontation locale autorisée ; conditions du duel connues ; confirmation explicite encore nécessaire. Les effets de cette fin ont été consultés ; confirmation explicite distincte encore nécessaire. La lettre du choix seule ne réalise aucune fin.</x:v>
      </x:c>
      <x:c r="H67" s="127" t="str">
        <x:v>Appliquer seulement le résultat de cette action : Sélectionner une seule fin enregistre O1-E1, O1-E2 ou O1-E3 après présentation complète de ses conditions. Enregistrer la visite de sélection séparément de sa réussite. Écrire O1.endingId avec exactement une valeur valide et O1.endingChoiceConfirmed=true uniquement après confirmation explicite ; une sortie, un refus ou un choix provisoire conserve le choix non confirmé. Le choix est sauvegardé avant la mise en scène de clôture ; aucune mission ultérieure ne le remplace.</x:v>
      </x:c>
      <x:c r="I67" s="132" t="str">
        <x:v>Après la réponse : action physique ou refus/différé ; succès/échec/reprise selon résultat réel et variantes prioritaires. Aucun résultat par la sélection seule.</x:v>
      </x:c>
    </x:row>
    <x:row r="68" ht="149" customHeight="1">
      <x:c r="A68" s="121" t="str">
        <x:v>D6-O1-M29-OPTION-C</x:v>
      </x:c>
      <x:c r="B68" s="122" t="str">
        <x:v>D6-O1-M29</x:v>
      </x:c>
      <x:c r="C68" s="122" t="str">
        <x:v>C</x:v>
      </x:c>
      <x:c r="D68" s="122" t="str">
        <x:v>D6-O1-M29-CHOIX-C-01</x:v>
      </x:c>
      <x:c r="E68" s="122" t="str">
        <x:v>D6-O1-M29-REPONSE-C-01</x:v>
      </x:c>
      <x:c r="F68" s="122" t="str">
        <x:v>Présenter O1-E3 puis confirmer explicitement cette seule fin ; préparer les actes vérifiables et la distance initiale avant réalisation.</x:v>
      </x:c>
      <x:c r="G68" s="122" t="str">
        <x:v>Direction O1-E3 présentée ; Varek vivant, actes de réparation vérifiables et limites recevables ; aucune excuse ne vaut réparation ; confirmation explicite encore nécessaire. Les effets de cette fin ont été consultés ; confirmation explicite distincte encore nécessaire. La lettre du choix seule ne réalise aucune fin.</x:v>
      </x:c>
      <x:c r="H68" s="122" t="str">
        <x:v>Cette troisième option reste distincte des deux autres. Sélectionner une seule fin enregistre O1-E1, O1-E2 ou O1-E3 après présentation complète de ses conditions. Enregistrer la visite de sélection séparément de sa réussite. Écrire O1.endingId avec exactement une valeur valide et O1.endingChoiceConfirmed=true uniquement après confirmation explicite ; une sortie, un refus ou un choix provisoire conserve le choix non confirmé. Le choix est sauvegardé avant la mise en scène de clôture ; aucune mission ultérieure ne le remplace.</x:v>
      </x:c>
      <x:c r="I68" s="131" t="str">
        <x:v>Après la réponse : action physique ou refus/différé ; succès/échec/reprise selon résultat réel et variantes prioritaires. Aucun résultat par la sélection seule.</x:v>
      </x:c>
    </x:row>
    <x:row r="69" ht="134" customHeight="1">
      <x:c r="A69" s="126" t="str">
        <x:v>D6-O1-M30-OPTION-A</x:v>
      </x:c>
      <x:c r="B69" s="127" t="str">
        <x:v>D6-O1-M30</x:v>
      </x:c>
      <x:c r="C69" s="127" t="str">
        <x:v>A</x:v>
      </x:c>
      <x:c r="D69" s="127" t="str">
        <x:v>D6-O1-M30-CHOIX-A-01</x:v>
      </x:c>
      <x:c r="E69" s="127" t="str">
        <x:v>D6-O1-M30-REPONSE-A-01</x:v>
      </x:c>
      <x:c r="F69" s="127" t="str">
        <x:v>Charger uniquement O1-E1, E2 ou E3 selon endingId confirmé et jouer sa séquence physique.</x:v>
      </x:c>
      <x:c r="G69" s="127" t="str">
        <x:v>Exactement un O1.endingId valide et confirmé ; charger la scène E correspondante seulement ; conditions matérielles de cette réalisation réunies.</x:v>
      </x:c>
      <x:c r="H69" s="127" t="str">
        <x:v>Appliquer seulement le résultat de cette action : La variante interne choisie reste compatible avec l’issue exclusive et mémorise le traitement de Varek. Conserver O1.endingId confirmé sans le modifier. Écrire O1.endingRealized=true uniquement après clôture effectivement jouée et réussie ; échec, interruption ou report laissent endingRealized=false et la scène à reprendre. O1-E1, O1-E2 ou O1-E3 devient réalisée ; la famille ne réapparaît pas artificiellement unie au prochain chargement.</x:v>
      </x:c>
      <x:c r="I69" s="132" t="str">
        <x:v>Après la réponse : action physique ou refus/différé ; succès/échec/reprise selon résultat réel et variantes prioritaires. Aucun résultat par la sélection seule.</x:v>
      </x:c>
    </x:row>
    <x:row r="70" ht="134" customHeight="1">
      <x:c r="A70" s="121" t="str">
        <x:v>D6-O1-M30-OPTION-B</x:v>
      </x:c>
      <x:c r="B70" s="122" t="str">
        <x:v>D6-O1-M30</x:v>
      </x:c>
      <x:c r="C70" s="122" t="str">
        <x:v>B</x:v>
      </x:c>
      <x:c r="D70" s="122" t="str">
        <x:v>D6-O1-M30-CHOIX-B-01</x:v>
      </x:c>
      <x:c r="E70" s="122" t="str">
        <x:v>D6-O1-M30-REPONSE-B-01</x:v>
      </x:c>
      <x:c r="F70" s="122" t="str">
        <x:v>Quitter la préparation en conservant endingId confirmé et endingRealized=false.</x:v>
      </x:c>
      <x:c r="G70" s="122" t="str">
        <x:v>O1.endingId confirmé ; option de report toujours possible avant accomplissement ; ne pas déclencher la réussite ni endingRealized.</x:v>
      </x:c>
      <x:c r="H70" s="122" t="str">
        <x:v>Appliquer seulement le résultat de cette action : La variante interne choisie reste compatible avec l’issue exclusive et mémorise le traitement de Varek. Conserver O1.endingId confirmé sans le modifier. Écrire O1.endingRealized=true uniquement après clôture effectivement jouée et réussie ; échec, interruption ou report laissent endingRealized=false et la scène à reprendre. O1-E1, O1-E2 ou O1-E3 devient réalisée ; la famille ne réapparaît pas artificiellement unie au prochain chargement.</x:v>
      </x:c>
      <x:c r="I70" s="131" t="str">
        <x:v>Après la réponse : action physique ou refus/différé ; succès/échec/reprise selon résultat réel et variantes prioritaires. Aucun résultat par la sélection seule.</x:v>
      </x:c>
    </x:row>
    <x:row r="71" ht="119" customHeight="1">
      <x:c r="A71" s="126" t="str">
        <x:v>D6-O1-M31-OPTION-A</x:v>
      </x:c>
      <x:c r="B71" s="127" t="str">
        <x:v>D6-O1-M31</x:v>
      </x:c>
      <x:c r="C71" s="127" t="str">
        <x:v>A</x:v>
      </x:c>
      <x:c r="D71" s="127" t="str">
        <x:v>D6-O1-M31-CHOIX-A-01</x:v>
      </x:c>
      <x:c r="E71" s="127" t="str">
        <x:v>D6-O1-M31-REPONSE-A-01</x:v>
      </x:c>
      <x:c r="F71" s="127" t="str">
        <x:v>Déplacer ou tenir l’appui à la demande du jeune puis le laisser accomplir son saut.</x:v>
      </x:c>
      <x:c r="G71" s="127" t="str">
        <x:v>Conditions d’entrée encore valides ; personne, outil et passage nécessaires disponibles. La parole seule ne valide pas l’objectif.</x:v>
      </x:c>
      <x:c r="H71" s="127" t="str">
        <x:v>Appliquer seulement le résultat de cette action : Aider directement ou laisser un essai observé adapte la leçon à la demande exprimée. Enregistrer O1-M31.resolved séparément de .success, puis O1-M31.choice, les observations et les transferts réellement accomplis. La fin d’Elite reste intacte ; une relation d’enseignement commence sans reproduire les humiliations passées. Ne jamais modifier O1.endingId.</x:v>
      </x:c>
      <x:c r="I71" s="132" t="str">
        <x:v>Après la réponse : action physique ou refus/différé ; succès/échec/reprise selon résultat réel et variantes prioritaires. Aucun résultat par la sélection seule.</x:v>
      </x:c>
    </x:row>
    <x:row r="72" ht="119" customHeight="1">
      <x:c r="A72" s="121" t="str">
        <x:v>D6-O1-M31-OPTION-B</x:v>
      </x:c>
      <x:c r="B72" s="122" t="str">
        <x:v>D6-O1-M31</x:v>
      </x:c>
      <x:c r="C72" s="122" t="str">
        <x:v>B</x:v>
      </x:c>
      <x:c r="D72" s="122" t="str">
        <x:v>D6-O1-M31-CHOIX-B-01</x:v>
      </x:c>
      <x:c r="E72" s="122" t="str">
        <x:v>D6-O1-M31-REPONSE-B-01</x:v>
      </x:c>
      <x:c r="F72" s="122" t="str">
        <x:v>Montrer la prise, vérifier la sécurité puis laisser un essai observé au jeune consentant.</x:v>
      </x:c>
      <x:c r="G72" s="122" t="str">
        <x:v>Conditions d’entrée encore valides ; personne, outil et passage nécessaires disponibles. La parole seule ne valide pas l’objectif.</x:v>
      </x:c>
      <x:c r="H72" s="122" t="str">
        <x:v>Appliquer seulement le résultat de cette action : Aider directement ou laisser un essai observé adapte la leçon à la demande exprimée. Enregistrer O1-M31.resolved séparément de .success, puis O1-M31.choice, les observations et les transferts réellement accomplis. La fin d’Elite reste intacte ; une relation d’enseignement commence sans reproduire les humiliations passées. Ne jamais modifier O1.endingId.</x:v>
      </x:c>
      <x:c r="I72" s="131" t="str">
        <x:v>Après la réponse : action physique ou refus/différé ; succès/échec/reprise selon résultat réel et variantes prioritaires. Aucun résultat par la sélection seule.</x:v>
      </x:c>
    </x:row>
    <x:row r="73" ht="119" customHeight="1">
      <x:c r="A73" s="126" t="str">
        <x:v>D6-O1-M32-OPTION-A</x:v>
      </x:c>
      <x:c r="B73" s="127" t="str">
        <x:v>D6-O1-M32</x:v>
      </x:c>
      <x:c r="C73" s="127" t="str">
        <x:v>A</x:v>
      </x:c>
      <x:c r="D73" s="127" t="str">
        <x:v>D6-O1-M32-CHOIX-A-01</x:v>
      </x:c>
      <x:c r="E73" s="127" t="str">
        <x:v>D6-O1-M32-REPONSE-A-01</x:v>
      </x:c>
      <x:c r="F73" s="127" t="str">
        <x:v>Transporter le râtelier choisi et préparer une transmission locale dans le lieu retenu par Dhera.</x:v>
      </x:c>
      <x:c r="G73" s="127" t="str">
        <x:v>Conditions d’entrée encore valides ; personne, outil et passage nécessaires disponibles. La parole seule ne valide pas l’objectif.</x:v>
      </x:c>
      <x:c r="H73" s="127" t="str">
        <x:v>Appliquer seulement le résultat de cette action : Organiser une transmission locale ou des visites itinérantes respecte le lieu qu’elle choisit. Enregistrer O1-M32.resolved séparément de .success, puis O1-M32.choice, les observations et les transferts réellement accomplis. L’instructrice reste une personne autonome ; son rôle change sans disparaître du monde par simple menu. Ne jamais modifier O1.endingId.</x:v>
      </x:c>
      <x:c r="I73" s="132" t="str">
        <x:v>Après la réponse : action physique ou refus/différé ; succès/échec/reprise selon résultat réel et variantes prioritaires. Aucun résultat par la sélection seule.</x:v>
      </x:c>
    </x:row>
    <x:row r="74" ht="119" customHeight="1">
      <x:c r="A74" s="121" t="str">
        <x:v>D6-O1-M32-OPTION-B</x:v>
      </x:c>
      <x:c r="B74" s="122" t="str">
        <x:v>D6-O1-M32</x:v>
      </x:c>
      <x:c r="C74" s="122" t="str">
        <x:v>B</x:v>
      </x:c>
      <x:c r="D74" s="122" t="str">
        <x:v>D6-O1-M32-CHOIX-B-01</x:v>
      </x:c>
      <x:c r="E74" s="122" t="str">
        <x:v>D6-O1-M32-REPONSE-B-01</x:v>
      </x:c>
      <x:c r="F74" s="122" t="str">
        <x:v>Préparer un itinéraire de visites accepté par Dhera, sans l’installer dans la maison ou le navire du joueur.</x:v>
      </x:c>
      <x:c r="G74" s="122" t="str">
        <x:v>Conditions d’entrée encore valides ; personne, outil et passage nécessaires disponibles. La parole seule ne valide pas l’objectif.</x:v>
      </x:c>
      <x:c r="H74" s="122" t="str">
        <x:v>Appliquer seulement le résultat de cette action : Organiser une transmission locale ou des visites itinérantes respecte le lieu qu’elle choisit. Enregistrer O1-M32.resolved séparément de .success, puis O1-M32.choice, les observations et les transferts réellement accomplis. L’instructrice reste une personne autonome ; son rôle change sans disparaître du monde par simple menu. Ne jamais modifier O1.endingId.</x:v>
      </x:c>
      <x:c r="I74" s="131" t="str">
        <x:v>Après la réponse : action physique ou refus/différé ; succès/échec/reprise selon résultat réel et variantes prioritaires. Aucun résultat par la sélection seule.</x:v>
      </x:c>
    </x:row>
    <x:row r="75" ht="119" customHeight="1">
      <x:c r="A75" s="126" t="str">
        <x:v>D6-O1-M33-OPTION-A</x:v>
      </x:c>
      <x:c r="B75" s="127" t="str">
        <x:v>D6-O1-M33</x:v>
      </x:c>
      <x:c r="C75" s="127" t="str">
        <x:v>A</x:v>
      </x:c>
      <x:c r="D75" s="127" t="str">
        <x:v>D6-O1-M33-CHOIX-A-01</x:v>
      </x:c>
      <x:c r="E75" s="127" t="str">
        <x:v>D6-O1-M33-REPONSE-A-01</x:v>
      </x:c>
      <x:c r="F75" s="127" t="str">
        <x:v>Observer la méthode actuelle de Ruun puis coordonner leurre et corniche selon son plan.</x:v>
      </x:c>
      <x:c r="G75" s="127" t="str">
        <x:v>Conditions d’entrée encore valides ; personne, outil et passage nécessaires disponibles. La parole seule ne valide pas l’objectif.</x:v>
      </x:c>
      <x:c r="H75" s="127" t="str">
        <x:v>Appliquer seulement le résultat de cette action : Suivre la méthode de Ruun ou combiner les deux approches transforme le souvenir partagé. Enregistrer O1-M33.resolved séparément de .success, puis O1-M33.choice, les observations et les transferts réellement accomplis. Le résultat prolonge la relation existante ; un frère éloigné peut refuser l’invitation sans bloquer l’arc. Ne jamais modifier O1.endingId.</x:v>
      </x:c>
      <x:c r="I75" s="132" t="str">
        <x:v>Après la réponse : action physique ou refus/différé ; succès/échec/reprise selon résultat réel et variantes prioritaires. Aucun résultat par la sélection seule.</x:v>
      </x:c>
    </x:row>
    <x:row r="76" ht="119" customHeight="1">
      <x:c r="A76" s="121" t="str">
        <x:v>D6-O1-M33-OPTION-B</x:v>
      </x:c>
      <x:c r="B76" s="122" t="str">
        <x:v>D6-O1-M33</x:v>
      </x:c>
      <x:c r="C76" s="122" t="str">
        <x:v>B</x:v>
      </x:c>
      <x:c r="D76" s="122" t="str">
        <x:v>D6-O1-M33-CHOIX-B-01</x:v>
      </x:c>
      <x:c r="E76" s="122" t="str">
        <x:v>D6-O1-M33-REPONSE-B-01</x:v>
      </x:c>
      <x:c r="F76" s="122" t="str">
        <x:v>Convenir de deux rôles et jouer réellement l’approche combinée.</x:v>
      </x:c>
      <x:c r="G76" s="122" t="str">
        <x:v>Conditions d’entrée encore valides ; personne, outil et passage nécessaires disponibles. La parole seule ne valide pas l’objectif.</x:v>
      </x:c>
      <x:c r="H76" s="122" t="str">
        <x:v>Appliquer seulement le résultat de cette action : Suivre la méthode de Ruun ou combiner les deux approches transforme le souvenir partagé. Enregistrer O1-M33.resolved séparément de .success, puis O1-M33.choice, les observations et les transferts réellement accomplis. Le résultat prolonge la relation existante ; un frère éloigné peut refuser l’invitation sans bloquer l’arc. Ne jamais modifier O1.endingId.</x:v>
      </x:c>
      <x:c r="I76" s="131" t="str">
        <x:v>Après la réponse : action physique ou refus/différé ; succès/échec/reprise selon résultat réel et variantes prioritaires. Aucun résultat par la sélection seule.</x:v>
      </x:c>
    </x:row>
    <x:row r="77" ht="119" customHeight="1">
      <x:c r="A77" s="126" t="str">
        <x:v>D6-O1-M34-OPTION-A</x:v>
      </x:c>
      <x:c r="B77" s="127" t="str">
        <x:v>D6-O1-M34</x:v>
      </x:c>
      <x:c r="C77" s="127" t="str">
        <x:v>A</x:v>
      </x:c>
      <x:c r="D77" s="127" t="str">
        <x:v>D6-O1-M34-CHOIX-A-01</x:v>
      </x:c>
      <x:c r="E77" s="127" t="str">
        <x:v>D6-O1-M34-REPONSE-A-01</x:v>
      </x:c>
      <x:c r="F77" s="127" t="str">
        <x:v>Ouvrir le compartiment et disposer les pièces présentes pour un récit public limité aux faits conservés.</x:v>
      </x:c>
      <x:c r="G77" s="127" t="str">
        <x:v>Conditions d’entrée encore valides ; personne, outil et passage nécessaires disponibles. La parole seule ne valide pas l’objectif.</x:v>
      </x:c>
      <x:c r="H77" s="127" t="str">
        <x:v>Appliquer seulement le résultat de cette action : Raconter l’agression, parler seulement de Dhera ou fermer ce chapitre donne une visite distincte. Enregistrer O1-M34.resolved séparément de .success, puis O1-M34.choice, les observations et les transferts réellement accomplis. Le récit public conserve son périmètre ; garder une douleur privée ne diminue pas le rang ou le mérite. Ne jamais modifier O1.endingId.</x:v>
      </x:c>
      <x:c r="I77" s="132" t="str">
        <x:v>Après la réponse : action physique ou refus/différé ; succès/échec/reprise selon résultat réel et variantes prioritaires. Aucun résultat par la sélection seule.</x:v>
      </x:c>
    </x:row>
    <x:row r="78" ht="119" customHeight="1">
      <x:c r="A78" s="121" t="str">
        <x:v>D6-O1-M34-OPTION-B</x:v>
      </x:c>
      <x:c r="B78" s="122" t="str">
        <x:v>D6-O1-M34</x:v>
      </x:c>
      <x:c r="C78" s="122" t="str">
        <x:v>B</x:v>
      </x:c>
      <x:c r="D78" s="122" t="str">
        <x:v>D6-O1-M34-CHOIX-B-01</x:v>
      </x:c>
      <x:c r="E78" s="122" t="str">
        <x:v>D6-O1-M34-REPONSE-B-01</x:v>
      </x:c>
      <x:c r="F78" s="122" t="str">
        <x:v>Garder la pierre privée et exposer seulement les objets d’enseignement disponibles.</x:v>
      </x:c>
      <x:c r="G78" s="122" t="str">
        <x:v>Conditions d’entrée encore valides ; personne, outil et passage nécessaires disponibles. La parole seule ne valide pas l’objectif.</x:v>
      </x:c>
      <x:c r="H78" s="122" t="str">
        <x:v>Appliquer seulement le résultat de cette action : Raconter l’agression, parler seulement de Dhera ou fermer ce chapitre donne une visite distincte. Enregistrer O1-M34.resolved séparément de .success, puis O1-M34.choice, les observations et les transferts réellement accomplis. Le récit public conserve son périmètre ; garder une douleur privée ne diminue pas le rang ou le mérite. Ne jamais modifier O1.endingId.</x:v>
      </x:c>
      <x:c r="I78" s="131" t="str">
        <x:v>Après la réponse : action physique ou refus/différé ; succès/échec/reprise selon résultat réel et variantes prioritaires. Aucun résultat par la sélection seule.</x:v>
      </x:c>
    </x:row>
    <x:row r="79" ht="119" customHeight="1">
      <x:c r="A79" s="126" t="str">
        <x:v>D6-O1-M34-OPTION-C</x:v>
      </x:c>
      <x:c r="B79" s="127" t="str">
        <x:v>D6-O1-M34</x:v>
      </x:c>
      <x:c r="C79" s="127" t="str">
        <x:v>C</x:v>
      </x:c>
      <x:c r="D79" s="127" t="str">
        <x:v>D6-O1-M34-CHOIX-C-01</x:v>
      </x:c>
      <x:c r="E79" s="127" t="str">
        <x:v>D6-O1-M34-REPONSE-C-01</x:v>
      </x:c>
      <x:c r="F79" s="127" t="str">
        <x:v>Refermer le compartiment personnel et poursuivre une autre partie de la visite, sans pénalité de mérite ni changement de fin.</x:v>
      </x:c>
      <x:c r="G79" s="127" t="str">
        <x:v>Compartiment accessible ; choix de vie privée libre ; ne pas recréer une pièce perdue.</x:v>
      </x:c>
      <x:c r="H79" s="127" t="str">
        <x:v>Cette troisième option reste distincte des deux autres. Raconter l’agression, parler seulement de Dhera ou fermer ce chapitre donne une visite distincte. Enregistrer O1-M34.resolved séparément de .success, puis O1-M34.choice, les observations et les transferts réellement accomplis. Le récit public conserve son périmètre ; garder une douleur privée ne diminue pas le rang ou le mérite. Ne jamais modifier O1.endingId.</x:v>
      </x:c>
      <x:c r="I79" s="132" t="str">
        <x:v>Après la réponse : action physique ou refus/différé ; succès/échec/reprise selon résultat réel et variantes prioritaires. Aucun résultat par la sélection seule.</x:v>
      </x:c>
    </x:row>
    <x:row r="80" ht="119" customHeight="1">
      <x:c r="A80" s="121" t="str">
        <x:v>D6-O1-M35-OPTION-A</x:v>
      </x:c>
      <x:c r="B80" s="122" t="str">
        <x:v>D6-O1-M35</x:v>
      </x:c>
      <x:c r="C80" s="122" t="str">
        <x:v>A</x:v>
      </x:c>
      <x:c r="D80" s="122" t="str">
        <x:v>D6-O1-M35-CHOIX-A-01</x:v>
      </x:c>
      <x:c r="E80" s="122" t="str">
        <x:v>D6-O1-M35-REPONSE-A-01</x:v>
      </x:c>
      <x:c r="F80" s="122" t="str">
        <x:v>Créer sur plaque d’essai puis autoriser une variation distincte sans copier le prestige du joueur.</x:v>
      </x:c>
      <x:c r="G80" s="122" t="str">
        <x:v>Conditions d’entrée encore valides ; personne, outil et passage nécessaires disponibles. La parole seule ne valide pas l’objectif.</x:v>
      </x:c>
      <x:c r="H80" s="122" t="str">
        <x:v>Appliquer seulement le résultat de cette action : Autoriser la variation ou transmettre seulement la technique donne deux héritages cohérents. Enregistrer O1-M35.resolved séparément de .success, puis O1-M35.choice, les observations et les transferts réellement accomplis. Une nouvelle marque est créée sans copier le prestige des trophées ou obliger l’élève à rejoindre le clan. Ne jamais modifier O1.endingId.</x:v>
      </x:c>
      <x:c r="I80" s="131" t="str">
        <x:v>Après la réponse : action physique ou refus/différé ; succès/échec/reprise selon résultat réel et variantes prioritaires. Aucun résultat par la sélection seule.</x:v>
      </x:c>
    </x:row>
    <x:row r="81" ht="119" customHeight="1">
      <x:c r="A81" s="126" t="str">
        <x:v>D6-O1-M35-OPTION-B</x:v>
      </x:c>
      <x:c r="B81" s="127" t="str">
        <x:v>D6-O1-M35</x:v>
      </x:c>
      <x:c r="C81" s="127" t="str">
        <x:v>B</x:v>
      </x:c>
      <x:c r="D81" s="127" t="str">
        <x:v>D6-O1-M35-CHOIX-B-01</x:v>
      </x:c>
      <x:c r="E81" s="127" t="str">
        <x:v>D6-O1-M35-REPONSE-B-01</x:v>
      </x:c>
      <x:c r="F81" s="127" t="str">
        <x:v>Enseigner la technique et laisser l’élève créer sa propre marque sans prêt d’emblème.</x:v>
      </x:c>
      <x:c r="G81" s="127" t="str">
        <x:v>Conditions d’entrée encore valides ; personne, outil et passage nécessaires disponibles. La parole seule ne valide pas l’objectif.</x:v>
      </x:c>
      <x:c r="H81" s="127" t="str">
        <x:v>Appliquer seulement le résultat de cette action : Autoriser la variation ou transmettre seulement la technique donne deux héritages cohérents. Enregistrer O1-M35.resolved séparément de .success, puis O1-M35.choice, les observations et les transferts réellement accomplis. Une nouvelle marque est créée sans copier le prestige des trophées ou obliger l’élève à rejoindre le clan. Ne jamais modifier O1.endingId.</x:v>
      </x:c>
      <x:c r="I81" s="132" t="str">
        <x:v>Après la réponse : action physique ou refus/différé ; succès/échec/reprise selon résultat réel et variantes prioritaires. Aucun résultat par la sélection seule.</x:v>
      </x:c>
    </x:row>
    <x:row r="82" ht="119" customHeight="1">
      <x:c r="A82" s="121" t="str">
        <x:v>D6-O1-M36-OPTION-A</x:v>
      </x:c>
      <x:c r="B82" s="122" t="str">
        <x:v>D6-O1-M36</x:v>
      </x:c>
      <x:c r="C82" s="122" t="str">
        <x:v>A</x:v>
      </x:c>
      <x:c r="D82" s="122" t="str">
        <x:v>D6-O1-M36-CHOIX-A-01</x:v>
      </x:c>
      <x:c r="E82" s="122" t="str">
        <x:v>D6-O1-M36-REPONSE-A-01</x:v>
      </x:c>
      <x:c r="F82" s="122" t="str">
        <x:v>Ajuster physiquement l’appui puis rester accueillir la cohorte selon le foyer et les relations existants.</x:v>
      </x:c>
      <x:c r="G82" s="122" t="str">
        <x:v>Conditions d’entrée encore valides ; personne, outil et passage nécessaires disponibles. La parole seule ne valide pas l’objectif.</x:v>
      </x:c>
      <x:c r="H82" s="122" t="str">
        <x:v>Appliquer seulement le résultat de cette action : Rester pour accueillir ou partir après le passage compose la dernière image sans nouvelle fin concurrente. Enregistrer O1-M36.resolved séparément de .success, puis O1-M36.choice, les observations et les transferts réellement accomplis. La transmission clôt le prolongement ; fin, relations, maison et objets gardent leurs états accumulés. Ne jamais modifier O1.endingId.</x:v>
      </x:c>
      <x:c r="I82" s="131" t="str">
        <x:v>Après la réponse : action physique ou refus/différé ; succès/échec/reprise selon résultat réel et variantes prioritaires. Aucun résultat par la sélection seule.</x:v>
      </x:c>
    </x:row>
    <x:row r="83" ht="119" customHeight="1">
      <x:c r="A83" s="126" t="str">
        <x:v>D6-O1-M36-OPTION-B</x:v>
      </x:c>
      <x:c r="B83" s="127" t="str">
        <x:v>D6-O1-M36</x:v>
      </x:c>
      <x:c r="C83" s="127" t="str">
        <x:v>B</x:v>
      </x:c>
      <x:c r="D83" s="127" t="str">
        <x:v>D6-O1-M36-CHOIX-B-01</x:v>
      </x:c>
      <x:c r="E83" s="127" t="str">
        <x:v>D6-O1-M36-REPONSE-B-01</x:v>
      </x:c>
      <x:c r="F83" s="127" t="str">
        <x:v>Ajuster l’appui, observer le passage puis rejoindre la route compatible avec la fin d’Elite.</x:v>
      </x:c>
      <x:c r="G83" s="127" t="str">
        <x:v>Conditions d’entrée encore valides ; personne, outil et passage nécessaires disponibles. La parole seule ne valide pas l’objectif.</x:v>
      </x:c>
      <x:c r="H83" s="127" t="str">
        <x:v>Appliquer seulement le résultat de cette action : Rester pour accueillir ou partir après le passage compose la dernière image sans nouvelle fin concurrente. Enregistrer O1-M36.resolved séparément de .success, puis O1-M36.choice, les observations et les transferts réellement accomplis. La transmission clôt le prolongement ; fin, relations, maison et objets gardent leurs états accumulés. Ne jamais modifier O1.endingId.</x:v>
      </x:c>
      <x:c r="I83" s="132" t="str">
        <x:v>Après la réponse : action physique ou refus/différé ; succès/échec/reprise selon résultat réel et variantes prioritaires. Aucun résultat par la sélection seule.</x:v>
      </x:c>
    </x:row>
    <x:row r="84" ht="89" customHeight="1">
      <x:c r="A84" s="121" t="str">
        <x:v>D6-O1-E1-OPTION-A</x:v>
      </x:c>
      <x:c r="B84" s="122" t="str">
        <x:v>D6-O1-E1</x:v>
      </x:c>
      <x:c r="C84" s="122" t="str">
        <x:v>A</x:v>
      </x:c>
      <x:c r="D84" s="122" t="str">
        <x:v>D6-O1-E1-CHOIX-A-01</x:v>
      </x:c>
      <x:c r="E84" s="122" t="str">
        <x:v>D6-O1-E1-REPONSE-A-01</x:v>
      </x:c>
      <x:c r="F84" s="122" t="str">
        <x:v>Ranger la preuve existante dans un compartiment privé, fixer la marque personnelle et franchir le seuil.</x:v>
      </x:c>
      <x:c r="G84" s="122" t="str">
        <x:v>Conditions d’entrée encore valides ; personne, outil et passage nécessaires disponibles. La parole seule ne valide pas l’objectif. Exclusivement si O1.endingId=O1-E1 confirmé ; cette scène est appelée depuis O1-M30 et ne constitue jamais une nouvelle sélection.</x:v>
      </x:c>
      <x:c r="H84" s="122" t="str">
        <x:v>Appliquer seulement le résultat de cette action : Liberté de résidence et contacts choisis ; aucune obligation de tuer ou pardonner le père. O1.endingId=O1-E1 ; endingRealized seulement après la scène ; aucune modification par M31..36 ou R2-M060.</x:v>
      </x:c>
      <x:c r="I84" s="131" t="str">
        <x:v>Après la réponse : action physique ou refus/différé ; succès/échec/reprise selon résultat réel et variantes prioritaires. Aucun résultat par la sélection seule.</x:v>
      </x:c>
    </x:row>
    <x:row r="85" ht="89" customHeight="1">
      <x:c r="A85" s="126" t="str">
        <x:v>D6-O1-E1-OPTION-B</x:v>
      </x:c>
      <x:c r="B85" s="127" t="str">
        <x:v>D6-O1-E1</x:v>
      </x:c>
      <x:c r="C85" s="127" t="str">
        <x:v>B</x:v>
      </x:c>
      <x:c r="D85" s="127" t="str">
        <x:v>D6-O1-E1-CHOIX-B-01</x:v>
      </x:c>
      <x:c r="E85" s="127" t="str">
        <x:v>D6-O1-E1-REPONSE-B-01</x:v>
      </x:c>
      <x:c r="F85" s="127" t="str">
        <x:v>Présenter la preuve avec sa provenance, fixer la marque et franchir le seuil.</x:v>
      </x:c>
      <x:c r="G85" s="127" t="str">
        <x:v>Conditions d’entrée encore valides ; personne, outil et passage nécessaires disponibles. La parole seule ne valide pas l’objectif. Exclusivement si O1.endingId=O1-E1 confirmé ; cette scène est appelée depuis O1-M30 et ne constitue jamais une nouvelle sélection.</x:v>
      </x:c>
      <x:c r="H85" s="127" t="str">
        <x:v>Appliquer seulement le résultat de cette action : Liberté de résidence et contacts choisis ; aucune obligation de tuer ou pardonner le père. O1.endingId=O1-E1 ; endingRealized seulement après la scène ; aucune modification par M31..36 ou R2-M060.</x:v>
      </x:c>
      <x:c r="I85" s="132" t="str">
        <x:v>Après la réponse : action physique ou refus/différé ; succès/échec/reprise selon résultat réel et variantes prioritaires. Aucun résultat par la sélection seule.</x:v>
      </x:c>
    </x:row>
    <x:row r="86" ht="89" customHeight="1">
      <x:c r="A86" s="121" t="str">
        <x:v>D6-O1-E2-OPTION-A</x:v>
      </x:c>
      <x:c r="B86" s="122" t="str">
        <x:v>D6-O1-E2</x:v>
      </x:c>
      <x:c r="C86" s="122" t="str">
        <x:v>A</x:v>
      </x:c>
      <x:c r="D86" s="122" t="str">
        <x:v>D6-O1-E2-CHOIX-A-01</x:v>
      </x:c>
      <x:c r="E86" s="122" t="str">
        <x:v>D6-O1-E2-REPONSE-A-01</x:v>
      </x:c>
      <x:c r="F86" s="122" t="str">
        <x:v>Jouer le duel ; choisir l’arrêt non fatal après victoire si l’adversaire et le contexte le permettent.</x:v>
      </x:c>
      <x:c r="G86" s="122" t="str">
        <x:v>Conditions d’entrée encore valides ; personne, outil et passage nécessaires disponibles. La parole seule ne valide pas l’objectif. Exclusivement si O1.endingId=O1-E2 confirmé ; cette scène est appelée depuis O1-M30 et ne constitue jamais une nouvelle sélection.</x:v>
      </x:c>
      <x:c r="H86" s="122" t="str">
        <x:v>Appliquer seulement le résultat de cette action : Le joueur assume sa décision ; Ruun et Dhera réagissent individuellement, sans pardon universel ni prestige automatique du meurtre. O1.endingId=O1-E2 ; endingRealized seulement après la scène ; aucune modification par M31..36 ou R2-M060.</x:v>
      </x:c>
      <x:c r="I86" s="131" t="str">
        <x:v>Après la réponse : action physique ou refus/différé ; succès/échec/reprise selon résultat réel et variantes prioritaires. Aucun résultat par la sélection seule.</x:v>
      </x:c>
    </x:row>
    <x:row r="87" ht="89" customHeight="1">
      <x:c r="A87" s="126" t="str">
        <x:v>D6-O1-E2-OPTION-B</x:v>
      </x:c>
      <x:c r="B87" s="127" t="str">
        <x:v>D6-O1-E2</x:v>
      </x:c>
      <x:c r="C87" s="127" t="str">
        <x:v>B</x:v>
      </x:c>
      <x:c r="D87" s="127" t="str">
        <x:v>D6-O1-E2-CHOIX-B-01</x:v>
      </x:c>
      <x:c r="E87" s="127" t="str">
        <x:v>D6-O1-E2-REPONSE-B-01</x:v>
      </x:c>
      <x:c r="F87" s="127" t="str">
        <x:v>Jouer le duel sans promettre d’issue ; ouvrir après victoire les choix létal ou non létal réellement autorisés.</x:v>
      </x:c>
      <x:c r="G87" s="127" t="str">
        <x:v>Conditions d’entrée encore valides ; personne, outil et passage nécessaires disponibles. La parole seule ne valide pas l’objectif. Exclusivement si O1.endingId=O1-E2 confirmé ; cette scène est appelée depuis O1-M30 et ne constitue jamais une nouvelle sélection.</x:v>
      </x:c>
      <x:c r="H87" s="127" t="str">
        <x:v>Appliquer seulement le résultat de cette action : Le joueur assume sa décision ; Ruun et Dhera réagissent individuellement, sans pardon universel ni prestige automatique du meurtre. O1.endingId=O1-E2 ; endingRealized seulement après la scène ; aucune modification par M31..36 ou R2-M060.</x:v>
      </x:c>
      <x:c r="I87" s="132" t="str">
        <x:v>Après la réponse : action physique ou refus/différé ; succès/échec/reprise selon résultat réel et variantes prioritaires. Aucun résultat par la sélection seule.</x:v>
      </x:c>
    </x:row>
    <x:row r="88" ht="89" customHeight="1">
      <x:c r="A88" s="121" t="str">
        <x:v>D6-O1-E3-OPTION-A</x:v>
      </x:c>
      <x:c r="B88" s="122" t="str">
        <x:v>D6-O1-E3</x:v>
      </x:c>
      <x:c r="C88" s="122" t="str">
        <x:v>A</x:v>
      </x:c>
      <x:c r="D88" s="122" t="str">
        <x:v>D6-O1-E3-CHOIX-A-01</x:v>
      </x:c>
      <x:c r="E88" s="122" t="str">
        <x:v>D6-O1-E3-REPONSE-A-01</x:v>
      </x:c>
      <x:c r="F88" s="122" t="str">
        <x:v>Vérifier l’acte de réparation prévu et recevoir le geste depuis le seuil sans autoriser l’entrée de Varek.</x:v>
      </x:c>
      <x:c r="G88" s="122" t="str">
        <x:v>Conditions d’entrée encore valides ; personne, outil et passage nécessaires disponibles. La parole seule ne valide pas l’objectif. Exclusivement si O1.endingId=O1-E3 confirmé ; cette scène est appelée depuis O1-M30 et ne constitue jamais une nouvelle sélection.</x:v>
      </x:c>
      <x:c r="H88" s="122" t="str">
        <x:v>Appliquer seulement le résultat de cette action : La relation devient conditionnelle ; tout nouvel abus peut fermer la visite sans retirer la fin choisie. O1.endingId=O1-E3 ; endingRealized seulement après la scène ; aucune modification par M31..36 ou R2-M060.</x:v>
      </x:c>
      <x:c r="I88" s="131" t="str">
        <x:v>Après la réponse : action physique ou refus/différé ; succès/échec/reprise selon résultat réel et variantes prioritaires. Aucun résultat par la sélection seule.</x:v>
      </x:c>
    </x:row>
    <x:row r="89" ht="89" customHeight="1">
      <x:c r="A89" s="126" t="str">
        <x:v>D6-O1-E3-OPTION-B</x:v>
      </x:c>
      <x:c r="B89" s="127" t="str">
        <x:v>D6-O1-E3</x:v>
      </x:c>
      <x:c r="C89" s="127" t="str">
        <x:v>B</x:v>
      </x:c>
      <x:c r="D89" s="127" t="str">
        <x:v>D6-O1-E3-CHOIX-B-01</x:v>
      </x:c>
      <x:c r="E89" s="127" t="str">
        <x:v>D6-O1-E3-REPONSE-B-01</x:v>
      </x:c>
      <x:c r="F89" s="127" t="str">
        <x:v>Vérifier la réparation puis jouer une courte visite surveillée avec droit de l’interrompre.</x:v>
      </x:c>
      <x:c r="G89" s="127" t="str">
        <x:v>Conditions d’entrée encore valides ; personne, outil et passage nécessaires disponibles. La parole seule ne valide pas l’objectif. Exclusivement si O1.endingId=O1-E3 confirmé ; cette scène est appelée depuis O1-M30 et ne constitue jamais une nouvelle sélection.</x:v>
      </x:c>
      <x:c r="H89" s="127" t="str">
        <x:v>Appliquer seulement le résultat de cette action : La relation devient conditionnelle ; tout nouvel abus peut fermer la visite sans retirer la fin choisie. O1.endingId=O1-E3 ; endingRealized seulement après la scène ; aucune modification par M31..36 ou R2-M060.</x:v>
      </x:c>
      <x:c r="I89" s="132" t="str">
        <x:v>Après la réponse : action physique ou refus/différé ; succès/échec/reprise selon résultat réel et variantes prioritaires. Aucun résultat par la sélection seule.</x:v>
      </x:c>
    </x:row>
    <x:row r="90" ht="104" customHeight="1">
      <x:c r="A90" s="121" t="str">
        <x:v>D6-O2-M01-OPTION-A</x:v>
      </x:c>
      <x:c r="B90" s="122" t="str">
        <x:v>D6-O2-M01</x:v>
      </x:c>
      <x:c r="C90" s="122" t="str">
        <x:v>A</x:v>
      </x:c>
      <x:c r="D90" s="122" t="str">
        <x:v>D6-O2-M01-CHOIX-A-01</x:v>
      </x:c>
      <x:c r="E90" s="122" t="str">
        <x:v>D6-O2-M01-REPONSE-A-01</x:v>
      </x:c>
      <x:c r="F90" s="122" t="str">
        <x:v>Examiner l’encoche de l’original sans le porter, puis régler la réplique d’exercice.</x:v>
      </x:c>
      <x:c r="G90" s="122" t="str">
        <x:v>Conditions d’entrée encore valides ; personne, outil et passage nécessaires disponibles. La parole seule ne valide pas l’objectif.</x:v>
      </x:c>
      <x:c r="H90" s="122" t="str">
        <x:v>Appliquer seulement le résultat de cette action : Demander le sens de l’encoche ou s’intéresser d’abord à la chasse ouvre une curiosité différente. Enregistrer O2-M01.resolved séparément de .success, puis O2-M01.choice, les observations et les transferts réellement accomplis. Le masque demeure au foyer ; seule la réplique peut être portée pendant la formation.</x:v>
      </x:c>
      <x:c r="I90" s="131" t="str">
        <x:v>Après la réponse : action physique ou refus/différé ; succès/échec/reprise selon résultat réel et variantes prioritaires. Aucun résultat par la sélection seule.</x:v>
      </x:c>
    </x:row>
    <x:row r="91" ht="104" customHeight="1">
      <x:c r="A91" s="126" t="str">
        <x:v>D6-O2-M01-OPTION-B</x:v>
      </x:c>
      <x:c r="B91" s="127" t="str">
        <x:v>D6-O2-M01</x:v>
      </x:c>
      <x:c r="C91" s="127" t="str">
        <x:v>B</x:v>
      </x:c>
      <x:c r="D91" s="127" t="str">
        <x:v>D6-O2-M01-CHOIX-B-01</x:v>
      </x:c>
      <x:c r="E91" s="127" t="str">
        <x:v>D6-O2-M01-REPONSE-B-01</x:v>
      </x:c>
      <x:c r="F91" s="127" t="str">
        <x:v>Observer les traces montrées pendant le récit puis essayer uniquement la réplique.</x:v>
      </x:c>
      <x:c r="G91" s="127" t="str">
        <x:v>Conditions d’entrée encore valides ; personne, outil et passage nécessaires disponibles. La parole seule ne valide pas l’objectif.</x:v>
      </x:c>
      <x:c r="H91" s="127" t="str">
        <x:v>Appliquer seulement le résultat de cette action : Demander le sens de l’encoche ou s’intéresser d’abord à la chasse ouvre une curiosité différente. Enregistrer O2-M01.resolved séparément de .success, puis O2-M01.choice, les observations et les transferts réellement accomplis. Le masque demeure au foyer ; seule la réplique peut être portée pendant la formation.</x:v>
      </x:c>
      <x:c r="I91" s="132" t="str">
        <x:v>Après la réponse : action physique ou refus/différé ; succès/échec/reprise selon résultat réel et variantes prioritaires. Aucun résultat par la sélection seule.</x:v>
      </x:c>
    </x:row>
    <x:row r="92" ht="104" customHeight="1">
      <x:c r="A92" s="121" t="str">
        <x:v>D6-O2-M02-OPTION-A</x:v>
      </x:c>
      <x:c r="B92" s="122" t="str">
        <x:v>D6-O2-M02</x:v>
      </x:c>
      <x:c r="C92" s="122" t="str">
        <x:v>A</x:v>
      </x:c>
      <x:c r="D92" s="122" t="str">
        <x:v>D6-O2-M02-CHOIX-A-01</x:v>
      </x:c>
      <x:c r="E92" s="122" t="str">
        <x:v>D6-O2-M02-REPONSE-A-01</x:v>
      </x:c>
      <x:c r="F92" s="122" t="str">
        <x:v>Nettoyer le panneau puis relever les deux pistes sur une tablette.</x:v>
      </x:c>
      <x:c r="G92" s="122" t="str">
        <x:v>Conditions d’entrée encore valides ; personne, outil et passage nécessaires disponibles. La parole seule ne valide pas l’objectif.</x:v>
      </x:c>
      <x:c r="H92" s="122" t="str">
        <x:v>Appliquer seulement le résultat de cette action : Reproduire les deux pistes sur une tablette ou mémoriser seulement le motif change l’indice conservé. Enregistrer O2-M02.resolved séparément de .success, puis O2-M02.choice, les observations et les transferts réellement accomplis. Une question est ouverte sans conclure qu’une personne a volontairement menti.</x:v>
      </x:c>
      <x:c r="I92" s="131" t="str">
        <x:v>Après la réponse : action physique ou refus/différé ; succès/échec/reprise selon résultat réel et variantes prioritaires. Aucun résultat par la sélection seule.</x:v>
      </x:c>
    </x:row>
    <x:row r="93" ht="104" customHeight="1">
      <x:c r="A93" s="126" t="str">
        <x:v>D6-O2-M02-OPTION-B</x:v>
      </x:c>
      <x:c r="B93" s="127" t="str">
        <x:v>D6-O2-M02</x:v>
      </x:c>
      <x:c r="C93" s="127" t="str">
        <x:v>B</x:v>
      </x:c>
      <x:c r="D93" s="127" t="str">
        <x:v>D6-O2-M02-CHOIX-B-01</x:v>
      </x:c>
      <x:c r="E93" s="127" t="str">
        <x:v>D6-O2-M02-REPONSE-B-01</x:v>
      </x:c>
      <x:c r="F93" s="127" t="str">
        <x:v>Examiner et mémoriser le motif sans créer une tablette inexistante.</x:v>
      </x:c>
      <x:c r="G93" s="127" t="str">
        <x:v>Conditions d’entrée encore valides ; personne, outil et passage nécessaires disponibles. La parole seule ne valide pas l’objectif.</x:v>
      </x:c>
      <x:c r="H93" s="127" t="str">
        <x:v>Appliquer seulement le résultat de cette action : Reproduire les deux pistes sur une tablette ou mémoriser seulement le motif change l’indice conservé. Enregistrer O2-M02.resolved séparément de .success, puis O2-M02.choice, les observations et les transferts réellement accomplis. Une question est ouverte sans conclure qu’une personne a volontairement menti.</x:v>
      </x:c>
      <x:c r="I93" s="132" t="str">
        <x:v>Après la réponse : action physique ou refus/différé ; succès/échec/reprise selon résultat réel et variantes prioritaires. Aucun résultat par la sélection seule.</x:v>
      </x:c>
    </x:row>
    <x:row r="94" ht="104" customHeight="1">
      <x:c r="A94" s="121" t="str">
        <x:v>D6-O2-M03-OPTION-A</x:v>
      </x:c>
      <x:c r="B94" s="122" t="str">
        <x:v>D6-O2-M03</x:v>
      </x:c>
      <x:c r="C94" s="122" t="str">
        <x:v>A</x:v>
      </x:c>
      <x:c r="D94" s="122" t="str">
        <x:v>D6-O2-M03-CHOIX-A-01</x:v>
      </x:c>
      <x:c r="E94" s="122" t="str">
        <x:v>D6-O2-M03-REPONSE-A-01</x:v>
      </x:c>
      <x:c r="F94" s="122" t="str">
        <x:v>Échanger les rôles avec Khor, stabiliser le support puis coordonner l’exercice.</x:v>
      </x:c>
      <x:c r="G94" s="122" t="str">
        <x:v>Conditions d’entrée encore valides ; personne, outil et passage nécessaires disponibles. La parole seule ne valide pas l’objectif.</x:v>
      </x:c>
      <x:c r="H94" s="122" t="str">
        <x:v>Appliquer seulement le résultat de cette action : Échanger les rôles avec Khor ou garder la lance en écoutant son récit modifie leur premier lien. Enregistrer O2-M03.resolved séparément de .success, puis O2-M03.choice, les observations et les transferts réellement accomplis. L’apprentissage montre plusieurs contributions concrètes sans transformer l’ancêtre en simple figurant.</x:v>
      </x:c>
      <x:c r="I94" s="131" t="str">
        <x:v>Après la réponse : action physique ou refus/différé ; succès/échec/reprise selon résultat réel et variantes prioritaires. Aucun résultat par la sélection seule.</x:v>
      </x:c>
    </x:row>
    <x:row r="95" ht="104" customHeight="1">
      <x:c r="A95" s="126" t="str">
        <x:v>D6-O2-M03-OPTION-B</x:v>
      </x:c>
      <x:c r="B95" s="127" t="str">
        <x:v>D6-O2-M03</x:v>
      </x:c>
      <x:c r="C95" s="127" t="str">
        <x:v>B</x:v>
      </x:c>
      <x:c r="D95" s="127" t="str">
        <x:v>D6-O2-M03-CHOIX-B-01</x:v>
      </x:c>
      <x:c r="E95" s="127" t="str">
        <x:v>D6-O2-M03-REPONSE-B-01</x:v>
      </x:c>
      <x:c r="F95" s="127" t="str">
        <x:v>Garder le rôle final, écouter le récit puis réussir la séquence avec le porteur.</x:v>
      </x:c>
      <x:c r="G95" s="127" t="str">
        <x:v>Conditions d’entrée encore valides ; personne, outil et passage nécessaires disponibles. La parole seule ne valide pas l’objectif.</x:v>
      </x:c>
      <x:c r="H95" s="127" t="str">
        <x:v>Appliquer seulement le résultat de cette action : Échanger les rôles avec Khor ou garder la lance en écoutant son récit modifie leur premier lien. Enregistrer O2-M03.resolved séparément de .success, puis O2-M03.choice, les observations et les transferts réellement accomplis. L’apprentissage montre plusieurs contributions concrètes sans transformer l’ancêtre en simple figurant.</x:v>
      </x:c>
      <x:c r="I95" s="132" t="str">
        <x:v>Après la réponse : action physique ou refus/différé ; succès/échec/reprise selon résultat réel et variantes prioritaires. Aucun résultat par la sélection seule.</x:v>
      </x:c>
    </x:row>
    <x:row r="96" ht="119" customHeight="1">
      <x:c r="A96" s="121" t="str">
        <x:v>D6-O2-M04-OPTION-A</x:v>
      </x:c>
      <x:c r="B96" s="122" t="str">
        <x:v>D6-O2-M04</x:v>
      </x:c>
      <x:c r="C96" s="122" t="str">
        <x:v>A</x:v>
      </x:c>
      <x:c r="D96" s="122" t="str">
        <x:v>D6-O2-M04-CHOIX-A-01</x:v>
      </x:c>
      <x:c r="E96" s="122" t="str">
        <x:v>D6-O2-M04-REPONSE-A-01</x:v>
      </x:c>
      <x:c r="F96" s="122" t="str">
        <x:v>Récupérer l’anneau, permettre la reprise puis écouter en privé la version orale ancienne.</x:v>
      </x:c>
      <x:c r="G96" s="122" t="str">
        <x:v>Conditions d’entrée encore valides ; personne, outil et passage nécessaires disponibles. La parole seule ne valide pas l’objectif.</x:v>
      </x:c>
      <x:c r="H96" s="122" t="str">
        <x:v>Appliquer seulement le résultat de cette action : Demander cette version en privé ou la faire écouter à Sael change son entrée dans les archives familiales. Enregistrer O2-M04.resolved séparément de .success, puis O2-M04.choice, les observations et les transferts réellement accomplis. Le chant est conservé comme témoignage oral avec son origine, sans devenir automatiquement preuve absolue.</x:v>
      </x:c>
      <x:c r="I96" s="131" t="str">
        <x:v>Après la réponse : action physique ou refus/différé ; succès/échec/reprise selon résultat réel et variantes prioritaires. Aucun résultat par la sélection seule.</x:v>
      </x:c>
    </x:row>
    <x:row r="97" ht="119" customHeight="1">
      <x:c r="A97" s="126" t="str">
        <x:v>D6-O2-M04-OPTION-B</x:v>
      </x:c>
      <x:c r="B97" s="127" t="str">
        <x:v>D6-O2-M04</x:v>
      </x:c>
      <x:c r="C97" s="127" t="str">
        <x:v>B</x:v>
      </x:c>
      <x:c r="D97" s="127" t="str">
        <x:v>D6-O2-M04-CHOIX-B-01</x:v>
      </x:c>
      <x:c r="E97" s="127" t="str">
        <x:v>D6-O2-M04-REPONSE-B-01</x:v>
      </x:c>
      <x:c r="F97" s="127" t="str">
        <x:v>Récupérer l’anneau puis inviter Sael présente à entendre la version, avec la réserve de mémoire du musicien.</x:v>
      </x:c>
      <x:c r="G97" s="127" t="str">
        <x:v>Conditions d’entrée encore valides ; personne, outil et passage nécessaires disponibles. La parole seule ne valide pas l’objectif.</x:v>
      </x:c>
      <x:c r="H97" s="127" t="str">
        <x:v>Appliquer seulement le résultat de cette action : Demander cette version en privé ou la faire écouter à Sael change son entrée dans les archives familiales. Enregistrer O2-M04.resolved séparément de .success, puis O2-M04.choice, les observations et les transferts réellement accomplis. Le chant est conservé comme témoignage oral avec son origine, sans devenir automatiquement preuve absolue.</x:v>
      </x:c>
      <x:c r="I97" s="132" t="str">
        <x:v>Après la réponse : action physique ou refus/différé ; succès/échec/reprise selon résultat réel et variantes prioritaires. Aucun résultat par la sélection seule.</x:v>
      </x:c>
    </x:row>
    <x:row r="98" ht="104" customHeight="1">
      <x:c r="A98" s="121" t="str">
        <x:v>D6-O2-M05-OPTION-A</x:v>
      </x:c>
      <x:c r="B98" s="122" t="str">
        <x:v>D6-O2-M05</x:v>
      </x:c>
      <x:c r="C98" s="122" t="str">
        <x:v>A</x:v>
      </x:c>
      <x:c r="D98" s="122" t="str">
        <x:v>D6-O2-M05-CHOIX-A-01</x:v>
      </x:c>
      <x:c r="E98" s="122" t="str">
        <x:v>D6-O2-M05-REPONSE-A-01</x:v>
      </x:c>
      <x:c r="F98" s="122" t="str">
        <x:v>Régler la lumière, relever la couture et conserver la toile avec une annotation prudente.</x:v>
      </x:c>
      <x:c r="G98" s="122" t="str">
        <x:v>Conditions d’entrée encore valides ; personne, outil et passage nécessaires disponibles. La parole seule ne valide pas l’objectif.</x:v>
      </x:c>
      <x:c r="H98" s="122" t="str">
        <x:v>Appliquer seulement le résultat de cette action : Conserver la toile telle quelle avec une note ou commander un relevé prépare une exposition différente. Enregistrer O2-M05.resolved séparément de .success, puis O2-M05.choice, les observations et les transferts réellement accomplis. La silhouette devient un indice documenté ; aucune accusation de fraude n’est tirée de la seule couture.</x:v>
      </x:c>
      <x:c r="I98" s="131" t="str">
        <x:v>Après la réponse : action physique ou refus/différé ; succès/échec/reprise selon résultat réel et variantes prioritaires. Aucun résultat par la sélection seule.</x:v>
      </x:c>
    </x:row>
    <x:row r="99" ht="104" customHeight="1">
      <x:c r="A99" s="126" t="str">
        <x:v>D6-O2-M05-OPTION-B</x:v>
      </x:c>
      <x:c r="B99" s="127" t="str">
        <x:v>D6-O2-M05</x:v>
      </x:c>
      <x:c r="C99" s="127" t="str">
        <x:v>B</x:v>
      </x:c>
      <x:c r="D99" s="127" t="str">
        <x:v>D6-O2-M05-CHOIX-B-01</x:v>
      </x:c>
      <x:c r="E99" s="127" t="str">
        <x:v>D6-O2-M05-REPONSE-B-01</x:v>
      </x:c>
      <x:c r="F99" s="127" t="str">
        <x:v>Mesurer le contour et commander un relevé documenté sans modifier l’original.</x:v>
      </x:c>
      <x:c r="G99" s="127" t="str">
        <x:v>Conditions d’entrée encore valides ; personne, outil et passage nécessaires disponibles. La parole seule ne valide pas l’objectif.</x:v>
      </x:c>
      <x:c r="H99" s="127" t="str">
        <x:v>Appliquer seulement le résultat de cette action : Conserver la toile telle quelle avec une note ou commander un relevé prépare une exposition différente. Enregistrer O2-M05.resolved séparément de .success, puis O2-M05.choice, les observations et les transferts réellement accomplis. La silhouette devient un indice documenté ; aucune accusation de fraude n’est tirée de la seule couture.</x:v>
      </x:c>
      <x:c r="I99" s="132" t="str">
        <x:v>Après la réponse : action physique ou refus/différé ; succès/échec/reprise selon résultat réel et variantes prioritaires. Aucun résultat par la sélection seule.</x:v>
      </x:c>
    </x:row>
    <x:row r="100" ht="104" customHeight="1">
      <x:c r="A100" s="121" t="str">
        <x:v>D6-O2-M06-OPTION-A</x:v>
      </x:c>
      <x:c r="B100" s="122" t="str">
        <x:v>D6-O2-M06</x:v>
      </x:c>
      <x:c r="C100" s="122" t="str">
        <x:v>A</x:v>
      </x:c>
      <x:c r="D100" s="122" t="str">
        <x:v>D6-O2-M06-CHOIX-A-01</x:v>
      </x:c>
      <x:c r="E100" s="122" t="str">
        <x:v>D6-O2-M06-REPONSE-A-01</x:v>
      </x:c>
      <x:c r="F100" s="122" t="str">
        <x:v>Inviter Khor sans contrainte puis porter la réplique avec lui s’il consent.</x:v>
      </x:c>
      <x:c r="G100" s="122" t="str">
        <x:v>Conditions d’entrée encore valides ; personne, outil et passage nécessaires disponibles. La parole seule ne valide pas l’objectif.</x:v>
      </x:c>
      <x:c r="H100" s="122" t="str">
        <x:v>Appliquer seulement le résultat de cette action : Inviter Khor à rejoindre le support ou garder une cérémonie familiale règle la proximité entre les lignées. Enregistrer O2-M06.resolved séparément de .success, puis O2-M06.choice, les observations et les transferts réellement accomplis. Le geste prépare le thème du partage ; la propriété de l’original reste clairement enregistrée.</x:v>
      </x:c>
      <x:c r="I100" s="131" t="str">
        <x:v>Après la réponse : action physique ou refus/différé ; succès/échec/reprise selon résultat réel et variantes prioritaires. Aucun résultat par la sélection seule.</x:v>
      </x:c>
    </x:row>
    <x:row r="101" ht="104" customHeight="1">
      <x:c r="A101" s="126" t="str">
        <x:v>D6-O2-M06-OPTION-B</x:v>
      </x:c>
      <x:c r="B101" s="127" t="str">
        <x:v>D6-O2-M06</x:v>
      </x:c>
      <x:c r="C101" s="127" t="str">
        <x:v>B</x:v>
      </x:c>
      <x:c r="D101" s="127" t="str">
        <x:v>D6-O2-M06-CHOIX-B-01</x:v>
      </x:c>
      <x:c r="E101" s="127" t="str">
        <x:v>D6-O2-M06-REPONSE-B-01</x:v>
      </x:c>
      <x:c r="F101" s="127" t="str">
        <x:v>Porter la réplique dans la procession familiale et respecter les spectateurs présents.</x:v>
      </x:c>
      <x:c r="G101" s="127" t="str">
        <x:v>Conditions d’entrée encore valides ; personne, outil et passage nécessaires disponibles. La parole seule ne valide pas l’objectif.</x:v>
      </x:c>
      <x:c r="H101" s="127" t="str">
        <x:v>Appliquer seulement le résultat de cette action : Inviter Khor à rejoindre le support ou garder une cérémonie familiale règle la proximité entre les lignées. Enregistrer O2-M06.resolved séparément de .success, puis O2-M06.choice, les observations et les transferts réellement accomplis. Le geste prépare le thème du partage ; la propriété de l’original reste clairement enregistrée.</x:v>
      </x:c>
      <x:c r="I101" s="132" t="str">
        <x:v>Après la réponse : action physique ou refus/différé ; succès/échec/reprise selon résultat réel et variantes prioritaires. Aucun résultat par la sélection seule.</x:v>
      </x:c>
    </x:row>
    <x:row r="102" ht="104" customHeight="1">
      <x:c r="A102" s="121" t="str">
        <x:v>D6-O2-M07-OPTION-A</x:v>
      </x:c>
      <x:c r="B102" s="122" t="str">
        <x:v>D6-O2-M07</x:v>
      </x:c>
      <x:c r="C102" s="122" t="str">
        <x:v>A</x:v>
      </x:c>
      <x:c r="D102" s="122" t="str">
        <x:v>D6-O2-M07-CHOIX-A-01</x:v>
      </x:c>
      <x:c r="E102" s="122" t="str">
        <x:v>D6-O2-M07-REPONSE-A-01</x:v>
      </x:c>
      <x:c r="F102" s="122" t="str">
        <x:v>Démonter la réplique, comparer la ligature puis ouvrir la visite de l’atelier identifié.</x:v>
      </x:c>
      <x:c r="G102" s="122" t="str">
        <x:v>Conditions d’entrée encore valides ; personne, outil et passage nécessaires disponibles. La parole seule ne valide pas l’objectif.</x:v>
      </x:c>
      <x:c r="H102" s="122" t="str">
        <x:v>Appliquer seulement le résultat de cette action : Rechercher cet atelier ou continuer d’abord la formation change l’ordre de deux visites possibles. Enregistrer O2-M07.resolved séparément de .success, puis O2-M07.choice, les observations et les transferts réellement accomplis. L’origine d’une réparation devient piste d’enquête sans attribuer le succès de chasse à l’artisan.</x:v>
      </x:c>
      <x:c r="I102" s="131" t="str">
        <x:v>Après la réponse : action physique ou refus/différé ; succès/échec/reprise selon résultat réel et variantes prioritaires. Aucun résultat par la sélection seule.</x:v>
      </x:c>
    </x:row>
    <x:row r="103" ht="104" customHeight="1">
      <x:c r="A103" s="126" t="str">
        <x:v>D6-O2-M07-OPTION-B</x:v>
      </x:c>
      <x:c r="B103" s="127" t="str">
        <x:v>D6-O2-M07</x:v>
      </x:c>
      <x:c r="C103" s="127" t="str">
        <x:v>B</x:v>
      </x:c>
      <x:c r="D103" s="127" t="str">
        <x:v>D6-O2-M07-CHOIX-B-01</x:v>
      </x:c>
      <x:c r="E103" s="127" t="str">
        <x:v>D6-O2-M07-REPONSE-B-01</x:v>
      </x:c>
      <x:c r="F103" s="127" t="str">
        <x:v>Achever l’atelier d’exercice et conserver l’indice pour une visite ultérieure.</x:v>
      </x:c>
      <x:c r="G103" s="127" t="str">
        <x:v>Conditions d’entrée encore valides ; personne, outil et passage nécessaires disponibles. La parole seule ne valide pas l’objectif.</x:v>
      </x:c>
      <x:c r="H103" s="127" t="str">
        <x:v>Appliquer seulement le résultat de cette action : Rechercher cet atelier ou continuer d’abord la formation change l’ordre de deux visites possibles. Enregistrer O2-M07.resolved séparément de .success, puis O2-M07.choice, les observations et les transferts réellement accomplis. L’origine d’une réparation devient piste d’enquête sans attribuer le succès de chasse à l’artisan.</x:v>
      </x:c>
      <x:c r="I103" s="132" t="str">
        <x:v>Après la réponse : action physique ou refus/différé ; succès/échec/reprise selon résultat réel et variantes prioritaires. Aucun résultat par la sélection seule.</x:v>
      </x:c>
    </x:row>
    <x:row r="104" ht="119" customHeight="1">
      <x:c r="A104" s="121" t="str">
        <x:v>D6-O2-M08-OPTION-A</x:v>
      </x:c>
      <x:c r="B104" s="122" t="str">
        <x:v>D6-O2-M08</x:v>
      </x:c>
      <x:c r="C104" s="122" t="str">
        <x:v>A</x:v>
      </x:c>
      <x:c r="D104" s="122" t="str">
        <x:v>D6-O2-M08-CHOIX-A-01</x:v>
      </x:c>
      <x:c r="E104" s="122" t="str">
        <x:v>D6-O2-M08-REPONSE-A-01</x:v>
      </x:c>
      <x:c r="F104" s="122" t="str">
        <x:v>Parcourir la piste de préparation et déplacer l’obstacle qui rend l’approche finale possible.</x:v>
      </x:c>
      <x:c r="G104" s="122" t="str">
        <x:v>Conditions d’entrée encore valides ; personne, outil et passage nécessaires disponibles. La parole seule ne valide pas l’objectif.</x:v>
      </x:c>
      <x:c r="H104" s="122" t="str">
        <x:v>Appliquer seulement le résultat de cette action : Jouer le rôle du pisteur ou celui du chasseur final modifie l’exercice et leur compréhension mutuelle. Enregistrer O2-M08.resolved séparément de .success, puis O2-M08.choice, les observations et les transferts réellement accomplis. La coopération produit une connaissance de terrain ; aucun trophée ancestral n’est attribué à cette simulation.</x:v>
      </x:c>
      <x:c r="I104" s="131" t="str">
        <x:v>Après la réponse : action physique ou refus/différé ; succès/échec/reprise selon résultat réel et variantes prioritaires. Aucun résultat par la sélection seule.</x:v>
      </x:c>
    </x:row>
    <x:row r="105" ht="119" customHeight="1">
      <x:c r="A105" s="126" t="str">
        <x:v>D6-O2-M08-OPTION-B</x:v>
      </x:c>
      <x:c r="B105" s="127" t="str">
        <x:v>D6-O2-M08</x:v>
      </x:c>
      <x:c r="C105" s="127" t="str">
        <x:v>B</x:v>
      </x:c>
      <x:c r="D105" s="127" t="str">
        <x:v>D6-O2-M08-CHOIX-B-01</x:v>
      </x:c>
      <x:c r="E105" s="127" t="str">
        <x:v>D6-O2-M08-REPONSE-B-01</x:v>
      </x:c>
      <x:c r="F105" s="127" t="str">
        <x:v>Suivre l’ouverture préparée puis jouer l’approche et le geste final d’exercice.</x:v>
      </x:c>
      <x:c r="G105" s="127" t="str">
        <x:v>Conditions d’entrée encore valides ; personne, outil et passage nécessaires disponibles. La parole seule ne valide pas l’objectif.</x:v>
      </x:c>
      <x:c r="H105" s="127" t="str">
        <x:v>Appliquer seulement le résultat de cette action : Jouer le rôle du pisteur ou celui du chasseur final modifie l’exercice et leur compréhension mutuelle. Enregistrer O2-M08.resolved séparément de .success, puis O2-M08.choice, les observations et les transferts réellement accomplis. La coopération produit une connaissance de terrain ; aucun trophée ancestral n’est attribué à cette simulation.</x:v>
      </x:c>
      <x:c r="I105" s="132" t="str">
        <x:v>Après la réponse : action physique ou refus/différé ; succès/échec/reprise selon résultat réel et variantes prioritaires. Aucun résultat par la sélection seule.</x:v>
      </x:c>
    </x:row>
    <x:row r="106" ht="104" customHeight="1">
      <x:c r="A106" s="121" t="str">
        <x:v>D6-O2-M09-OPTION-A</x:v>
      </x:c>
      <x:c r="B106" s="122" t="str">
        <x:v>D6-O2-M09</x:v>
      </x:c>
      <x:c r="C106" s="122" t="str">
        <x:v>A</x:v>
      </x:c>
      <x:c r="D106" s="122" t="str">
        <x:v>D6-O2-M09-CHOIX-A-01</x:v>
      </x:c>
      <x:c r="E106" s="122" t="str">
        <x:v>D6-O2-M09-REPONSE-A-01</x:v>
      </x:c>
      <x:c r="F106" s="122" t="str">
        <x:v>Jouer une démonstration de traction et comparer sa strie à l’indice du trophée.</x:v>
      </x:c>
      <x:c r="G106" s="122" t="str">
        <x:v>Conditions d’entrée encore valides ; personne, outil et passage nécessaires disponibles. La parole seule ne valide pas l’objectif.</x:v>
      </x:c>
      <x:c r="H106" s="122" t="str">
        <x:v>Appliquer seulement le résultat de cette action : Demander une démonstration ou comparer ses archives prépare deux manières de confirmer l’usage du crochet. Enregistrer O2-M09.resolved séparément de .success, puis O2-M09.choice, les observations et les transferts réellement accomplis. L’indice peut évoquer une extraction après la victoire, sans réduire la valeur du combat gagné.</x:v>
      </x:c>
      <x:c r="I106" s="131" t="str">
        <x:v>Après la réponse : action physique ou refus/différé ; succès/échec/reprise selon résultat réel et variantes prioritaires. Aucun résultat par la sélection seule.</x:v>
      </x:c>
    </x:row>
    <x:row r="107" ht="104" customHeight="1">
      <x:c r="A107" s="126" t="str">
        <x:v>D6-O2-M09-OPTION-B</x:v>
      </x:c>
      <x:c r="B107" s="127" t="str">
        <x:v>D6-O2-M09</x:v>
      </x:c>
      <x:c r="C107" s="127" t="str">
        <x:v>B</x:v>
      </x:c>
      <x:c r="D107" s="127" t="str">
        <x:v>D6-O2-M09-CHOIX-B-01</x:v>
      </x:c>
      <x:c r="E107" s="127" t="str">
        <x:v>D6-O2-M09-REPONSE-B-01</x:v>
      </x:c>
      <x:c r="F107" s="127" t="str">
        <x:v>Examiner les archives autorisées et confronter l’usage du crochet aux traces disponibles.</x:v>
      </x:c>
      <x:c r="G107" s="127" t="str">
        <x:v>Conditions d’entrée encore valides ; personne, outil et passage nécessaires disponibles. La parole seule ne valide pas l’objectif.</x:v>
      </x:c>
      <x:c r="H107" s="127" t="str">
        <x:v>Appliquer seulement le résultat de cette action : Demander une démonstration ou comparer ses archives prépare deux manières de confirmer l’usage du crochet. Enregistrer O2-M09.resolved séparément de .success, puis O2-M09.choice, les observations et les transferts réellement accomplis. L’indice peut évoquer une extraction après la victoire, sans réduire la valeur du combat gagné.</x:v>
      </x:c>
      <x:c r="I107" s="132" t="str">
        <x:v>Après la réponse : action physique ou refus/différé ; succès/échec/reprise selon résultat réel et variantes prioritaires. Aucun résultat par la sélection seule.</x:v>
      </x:c>
    </x:row>
    <x:row r="108" ht="104" customHeight="1">
      <x:c r="A108" s="121" t="str">
        <x:v>D6-O2-M10-OPTION-A</x:v>
      </x:c>
      <x:c r="B108" s="122" t="str">
        <x:v>D6-O2-M10</x:v>
      </x:c>
      <x:c r="C108" s="122" t="str">
        <x:v>A</x:v>
      </x:c>
      <x:c r="D108" s="122" t="str">
        <x:v>D6-O2-M10-CHOIX-A-01</x:v>
      </x:c>
      <x:c r="E108" s="122" t="str">
        <x:v>D6-O2-M10-REPONSE-A-01</x:v>
      </x:c>
      <x:c r="F108" s="122" t="str">
        <x:v>Laisser le parent disposer la maquette puis tester matériellement les trajets accessibles.</x:v>
      </x:c>
      <x:c r="G108" s="122" t="str">
        <x:v>Conditions d’entrée encore valides ; personne, outil et passage nécessaires disponibles. La parole seule ne valide pas l’objectif.</x:v>
      </x:c>
      <x:c r="H108" s="122" t="str">
        <x:v>Appliquer seulement le résultat de cette action : Laisser le parent déplacer les pièces ou démontrer soi-même la séquence change sa manière d’admettre la difficulté. Enregistrer O2-M10.resolved séparément de .success, puis O2-M10.choice, les observations et les transferts réellement accomplis. Le mérite final reste visible ; la préparation collective devient une question concrète.</x:v>
      </x:c>
      <x:c r="I108" s="131" t="str">
        <x:v>Après la réponse : action physique ou refus/différé ; succès/échec/reprise selon résultat réel et variantes prioritaires. Aucun résultat par la sélection seule.</x:v>
      </x:c>
    </x:row>
    <x:row r="109" ht="104" customHeight="1">
      <x:c r="A109" s="126" t="str">
        <x:v>D6-O2-M10-OPTION-B</x:v>
      </x:c>
      <x:c r="B109" s="127" t="str">
        <x:v>D6-O2-M10</x:v>
      </x:c>
      <x:c r="C109" s="127" t="str">
        <x:v>B</x:v>
      </x:c>
      <x:c r="D109" s="127" t="str">
        <x:v>D6-O2-M10-CHOIX-B-01</x:v>
      </x:c>
      <x:c r="E109" s="127" t="str">
        <x:v>D6-O2-M10-REPONSE-B-01</x:v>
      </x:c>
      <x:c r="F109" s="127" t="str">
        <x:v>Démontrer préparation, ouverture et coup final sans diminuer le mérite du chasseur.</x:v>
      </x:c>
      <x:c r="G109" s="127" t="str">
        <x:v>Conditions d’entrée encore valides ; personne, outil et passage nécessaires disponibles. La parole seule ne valide pas l’objectif.</x:v>
      </x:c>
      <x:c r="H109" s="127" t="str">
        <x:v>Appliquer seulement le résultat de cette action : Laisser le parent déplacer les pièces ou démontrer soi-même la séquence change sa manière d’admettre la difficulté. Enregistrer O2-M10.resolved séparément de .success, puis O2-M10.choice, les observations et les transferts réellement accomplis. Le mérite final reste visible ; la préparation collective devient une question concrète.</x:v>
      </x:c>
      <x:c r="I109" s="132" t="str">
        <x:v>Après la réponse : action physique ou refus/différé ; succès/échec/reprise selon résultat réel et variantes prioritaires. Aucun résultat par la sélection seule.</x:v>
      </x:c>
    </x:row>
    <x:row r="110" ht="104" customHeight="1">
      <x:c r="A110" s="121" t="str">
        <x:v>D6-O2-M11-OPTION-A</x:v>
      </x:c>
      <x:c r="B110" s="122" t="str">
        <x:v>D6-O2-M11</x:v>
      </x:c>
      <x:c r="C110" s="122" t="str">
        <x:v>A</x:v>
      </x:c>
      <x:c r="D110" s="122" t="str">
        <x:v>D6-O2-M11-CHOIX-A-01</x:v>
      </x:c>
      <x:c r="E110" s="122" t="str">
        <x:v>D6-O2-M11-REPONSE-A-01</x:v>
      </x:c>
      <x:c r="F110" s="122" t="str">
        <x:v>Ouvrir et comparer l’étui puis proposer un prêt limité, soumis à l’accord explicite de Khor.</x:v>
      </x:c>
      <x:c r="G110" s="122" t="str">
        <x:v>Conditions d’entrée encore valides ; personne, outil et passage nécessaires disponibles. La parole seule ne valide pas l’objectif.</x:v>
      </x:c>
      <x:c r="H110" s="122" t="str">
        <x:v>Appliquer seulement le résultat de cette action : Proposer un prêt limité ou conserver seulement un relevé change les moyens disponibles pour l’exposition. Enregistrer O2-M11.resolved séparément de .success, puis O2-M11.choice, les observations et les transferts réellement accomplis. Le nom et la garde de l’objet sont enregistrés ; un prêt garde ses conditions de retour.</x:v>
      </x:c>
      <x:c r="I110" s="131" t="str">
        <x:v>Après la réponse : action physique ou refus/différé ; succès/échec/reprise selon résultat réel et variantes prioritaires. Aucun résultat par la sélection seule.</x:v>
      </x:c>
    </x:row>
    <x:row r="111" ht="104" customHeight="1">
      <x:c r="A111" s="126" t="str">
        <x:v>D6-O2-M11-OPTION-B</x:v>
      </x:c>
      <x:c r="B111" s="127" t="str">
        <x:v>D6-O2-M11</x:v>
      </x:c>
      <x:c r="C111" s="127" t="str">
        <x:v>B</x:v>
      </x:c>
      <x:c r="D111" s="127" t="str">
        <x:v>D6-O2-M11-CHOIX-B-01</x:v>
      </x:c>
      <x:c r="E111" s="127" t="str">
        <x:v>D6-O2-M11-REPONSE-B-01</x:v>
      </x:c>
      <x:c r="F111" s="127" t="str">
        <x:v>Examiner la bande, relever le nom avec autorisation puis rendre toutes les pièces à leur place.</x:v>
      </x:c>
      <x:c r="G111" s="127" t="str">
        <x:v>Conditions d’entrée encore valides ; personne, outil et passage nécessaires disponibles. La parole seule ne valide pas l’objectif.</x:v>
      </x:c>
      <x:c r="H111" s="127" t="str">
        <x:v>Appliquer seulement le résultat de cette action : Proposer un prêt limité ou conserver seulement un relevé change les moyens disponibles pour l’exposition. Enregistrer O2-M11.resolved séparément de .success, puis O2-M11.choice, les observations et les transferts réellement accomplis. Le nom et la garde de l’objet sont enregistrés ; un prêt garde ses conditions de retour.</x:v>
      </x:c>
      <x:c r="I111" s="132" t="str">
        <x:v>Après la réponse : action physique ou refus/différé ; succès/échec/reprise selon résultat réel et variantes prioritaires. Aucun résultat par la sélection seule.</x:v>
      </x:c>
    </x:row>
    <x:row r="112" ht="104" customHeight="1">
      <x:c r="A112" s="121" t="str">
        <x:v>D6-O2-M12-OPTION-A</x:v>
      </x:c>
      <x:c r="B112" s="122" t="str">
        <x:v>D6-O2-M12</x:v>
      </x:c>
      <x:c r="C112" s="122" t="str">
        <x:v>A</x:v>
      </x:c>
      <x:c r="D112" s="122" t="str">
        <x:v>D6-O2-M12-CHOIX-A-01</x:v>
      </x:c>
      <x:c r="E112" s="122" t="str">
        <x:v>D6-O2-M12-REPONSE-A-01</x:v>
      </x:c>
      <x:c r="F112" s="122" t="str">
        <x:v>Jouer la reconstitution sur cible articulée en étudiant l’angle précis du coup.</x:v>
      </x:c>
      <x:c r="G112" s="122" t="str">
        <x:v>Conditions d’entrée encore valides ; personne, outil et passage nécessaires disponibles. La parole seule ne valide pas l’objectif.</x:v>
      </x:c>
      <x:c r="H112" s="122" t="str">
        <x:v>Appliquer seulement le résultat de cette action : Mettre en avant la précision ou le sang-froid donne deux lectures du même exploit établi. Enregistrer O2-M12.resolved séparément de .success, puis O2-M12.choice, les observations et les transferts réellement accomplis. L’enquête possède une base positive : compléter la mémoire ne signifie pas démolir le héros familial.</x:v>
      </x:c>
      <x:c r="I112" s="131" t="str">
        <x:v>Après la réponse : action physique ou refus/différé ; succès/échec/reprise selon résultat réel et variantes prioritaires. Aucun résultat par la sélection seule.</x:v>
      </x:c>
    </x:row>
    <x:row r="113" ht="104" customHeight="1">
      <x:c r="A113" s="126" t="str">
        <x:v>D6-O2-M12-OPTION-B</x:v>
      </x:c>
      <x:c r="B113" s="127" t="str">
        <x:v>D6-O2-M12</x:v>
      </x:c>
      <x:c r="C113" s="127" t="str">
        <x:v>B</x:v>
      </x:c>
      <x:c r="D113" s="127" t="str">
        <x:v>D6-O2-M12-CHOIX-B-01</x:v>
      </x:c>
      <x:c r="E113" s="127" t="str">
        <x:v>D6-O2-M12-REPONSE-B-01</x:v>
      </x:c>
      <x:c r="F113" s="127" t="str">
        <x:v>Reconstituer le mouvement en privilégiant l’attente et le sang-froid.</x:v>
      </x:c>
      <x:c r="G113" s="127" t="str">
        <x:v>Conditions d’entrée encore valides ; personne, outil et passage nécessaires disponibles. La parole seule ne valide pas l’objectif.</x:v>
      </x:c>
      <x:c r="H113" s="127" t="str">
        <x:v>Appliquer seulement le résultat de cette action : Mettre en avant la précision ou le sang-froid donne deux lectures du même exploit établi. Enregistrer O2-M12.resolved séparément de .success, puis O2-M12.choice, les observations et les transferts réellement accomplis. L’enquête possède une base positive : compléter la mémoire ne signifie pas démolir le héros familial.</x:v>
      </x:c>
      <x:c r="I113" s="132" t="str">
        <x:v>Après la réponse : action physique ou refus/différé ; succès/échec/reprise selon résultat réel et variantes prioritaires. Aucun résultat par la sélection seule.</x:v>
      </x:c>
    </x:row>
    <x:row r="114" ht="104" customHeight="1">
      <x:c r="A114" s="121" t="str">
        <x:v>D6-O2-M13-OPTION-A</x:v>
      </x:c>
      <x:c r="B114" s="122" t="str">
        <x:v>D6-O2-M13</x:v>
      </x:c>
      <x:c r="C114" s="122" t="str">
        <x:v>A</x:v>
      </x:c>
      <x:c r="D114" s="122" t="str">
        <x:v>D6-O2-M13-CHOIX-A-01</x:v>
      </x:c>
      <x:c r="E114" s="122" t="str">
        <x:v>D6-O2-M13-REPONSE-A-01</x:v>
      </x:c>
      <x:c r="F114" s="122" t="str">
        <x:v>Assumer le rôle final dans l’exercice extérieur sans armes énergétiques ni validation du rite commun.</x:v>
      </x:c>
      <x:c r="G114" s="122" t="str">
        <x:v>Conditions d’entrée encore valides ; personne, outil et passage nécessaires disponibles. La parole seule ne valide pas l’objectif.</x:v>
      </x:c>
      <x:c r="H114" s="122" t="str">
        <x:v>Appliquer seulement le résultat de cette action : Prendre le rôle final ou préparer l’ouverture montre comment le personnage habite son héritage. Enregistrer O2-M13.resolved séparément de .success, puis O2-M13.choice, les observations et les transferts réellement accomplis. Le choix améliore la relation de triade ; le Quatza-Rij réel reste enregistré seulement par la campagne commune.</x:v>
      </x:c>
      <x:c r="I114" s="131" t="str">
        <x:v>Après la réponse : action physique ou refus/différé ; succès/échec/reprise selon résultat réel et variantes prioritaires. Aucun résultat par la sélection seule.</x:v>
      </x:c>
    </x:row>
    <x:row r="115" ht="104" customHeight="1">
      <x:c r="A115" s="126" t="str">
        <x:v>D6-O2-M13-OPTION-B</x:v>
      </x:c>
      <x:c r="B115" s="127" t="str">
        <x:v>D6-O2-M13</x:v>
      </x:c>
      <x:c r="C115" s="127" t="str">
        <x:v>B</x:v>
      </x:c>
      <x:c r="D115" s="127" t="str">
        <x:v>D6-O2-M13-CHOIX-B-01</x:v>
      </x:c>
      <x:c r="E115" s="127" t="str">
        <x:v>D6-O2-M13-REPONSE-B-01</x:v>
      </x:c>
      <x:c r="F115" s="127" t="str">
        <x:v>Jouer le rôle de préparation et d’ouverture pour le camarade présent.</x:v>
      </x:c>
      <x:c r="G115" s="127" t="str">
        <x:v>Conditions d’entrée encore valides ; personne, outil et passage nécessaires disponibles. La parole seule ne valide pas l’objectif.</x:v>
      </x:c>
      <x:c r="H115" s="127" t="str">
        <x:v>Appliquer seulement le résultat de cette action : Prendre le rôle final ou préparer l’ouverture montre comment le personnage habite son héritage. Enregistrer O2-M13.resolved séparément de .success, puis O2-M13.choice, les observations et les transferts réellement accomplis. Le choix améliore la relation de triade ; le Quatza-Rij réel reste enregistré seulement par la campagne commune.</x:v>
      </x:c>
      <x:c r="I115" s="132" t="str">
        <x:v>Après la réponse : action physique ou refus/différé ; succès/échec/reprise selon résultat réel et variantes prioritaires. Aucun résultat par la sélection seule.</x:v>
      </x:c>
    </x:row>
    <x:row r="116" ht="104" customHeight="1">
      <x:c r="A116" s="121" t="str">
        <x:v>D6-O2-M14-OPTION-A</x:v>
      </x:c>
      <x:c r="B116" s="122" t="str">
        <x:v>D6-O2-M14</x:v>
      </x:c>
      <x:c r="C116" s="122" t="str">
        <x:v>A</x:v>
      </x:c>
      <x:c r="D116" s="122" t="str">
        <x:v>D6-O2-M14-CHOIX-A-01</x:v>
      </x:c>
      <x:c r="E116" s="122" t="str">
        <x:v>D6-O2-M14-REPONSE-A-01</x:v>
      </x:c>
      <x:c r="F116" s="122" t="str">
        <x:v>Rétablir le passage et suivre les inscriptions de transfert jusqu’à la réserve.</x:v>
      </x:c>
      <x:c r="G116" s="122" t="str">
        <x:v>Conditions d’entrée encore valides ; personne, outil et passage nécessaires disponibles. La parole seule ne valide pas l’objectif.</x:v>
      </x:c>
      <x:c r="H116" s="122" t="str">
        <x:v>Appliquer seulement le résultat de cette action : Suivre le registre de déplacement ou interroger l’équipe de réparation donne deux trajets vers la réserve. Enregistrer O2-M14.resolved séparément de .success, puis O2-M14.choice, les observations et les transferts réellement accomplis. L’histoire gagne un contexte matériel ; l’absence d’un nom peut venir d’une transmission négligée.</x:v>
      </x:c>
      <x:c r="I116" s="131" t="str">
        <x:v>Après la réponse : action physique ou refus/différé ; succès/échec/reprise selon résultat réel et variantes prioritaires. Aucun résultat par la sélection seule.</x:v>
      </x:c>
    </x:row>
    <x:row r="117" ht="104" customHeight="1">
      <x:c r="A117" s="126" t="str">
        <x:v>D6-O2-M14-OPTION-B</x:v>
      </x:c>
      <x:c r="B117" s="127" t="str">
        <x:v>D6-O2-M14</x:v>
      </x:c>
      <x:c r="C117" s="127" t="str">
        <x:v>B</x:v>
      </x:c>
      <x:c r="D117" s="127" t="str">
        <x:v>D6-O2-M14-CHOIX-B-01</x:v>
      </x:c>
      <x:c r="E117" s="127" t="str">
        <x:v>D6-O2-M14-REPONSE-B-01</x:v>
      </x:c>
      <x:c r="F117" s="127" t="str">
        <x:v>Réparer l’accès et interroger les membres de l’équipe réellement disponibles.</x:v>
      </x:c>
      <x:c r="G117" s="127" t="str">
        <x:v>Conditions d’entrée encore valides ; personne, outil et passage nécessaires disponibles. La parole seule ne valide pas l’objectif.</x:v>
      </x:c>
      <x:c r="H117" s="127" t="str">
        <x:v>Appliquer seulement le résultat de cette action : Suivre le registre de déplacement ou interroger l’équipe de réparation donne deux trajets vers la réserve. Enregistrer O2-M14.resolved séparément de .success, puis O2-M14.choice, les observations et les transferts réellement accomplis. L’histoire gagne un contexte matériel ; l’absence d’un nom peut venir d’une transmission négligée.</x:v>
      </x:c>
      <x:c r="I117" s="132" t="str">
        <x:v>Après la réponse : action physique ou refus/différé ; succès/échec/reprise selon résultat réel et variantes prioritaires. Aucun résultat par la sélection seule.</x:v>
      </x:c>
    </x:row>
    <x:row r="118" ht="104" customHeight="1">
      <x:c r="A118" s="121" t="str">
        <x:v>D6-O2-M15-OPTION-A</x:v>
      </x:c>
      <x:c r="B118" s="122" t="str">
        <x:v>D6-O2-M15</x:v>
      </x:c>
      <x:c r="C118" s="122" t="str">
        <x:v>A</x:v>
      </x:c>
      <x:c r="D118" s="122" t="str">
        <x:v>D6-O2-M15-CHOIX-A-01</x:v>
      </x:c>
      <x:c r="E118" s="122" t="str">
        <x:v>D6-O2-M15-REPONSE-A-01</x:v>
      </x:c>
      <x:c r="F118" s="122" t="str">
        <x:v>Fixer le mannequin, jouer la remontée puis autoriser la présentation publique de cette contribution documentée.</x:v>
      </x:c>
      <x:c r="G118" s="122" t="str">
        <x:v>Conditions d’entrée encore valides ; personne, outil et passage nécessaires disponibles. La parole seule ne valide pas l’objectif.</x:v>
      </x:c>
      <x:c r="H118" s="122" t="str">
        <x:v>Appliquer seulement le résultat de cette action : Présenter le secours dans la future galerie ou le garder dans les archives familiales change sa visibilité. Enregistrer O2-M15.resolved séparément de .success, puis O2-M15.choice, les observations et les transferts réellement accomplis. Le sauveteur reçoit une contribution précise ; il n’est pas présenté comme auteur du coup décisif.</x:v>
      </x:c>
      <x:c r="I118" s="131" t="str">
        <x:v>Après la réponse : action physique ou refus/différé ; succès/échec/reprise selon résultat réel et variantes prioritaires. Aucun résultat par la sélection seule.</x:v>
      </x:c>
    </x:row>
    <x:row r="119" ht="104" customHeight="1">
      <x:c r="A119" s="126" t="str">
        <x:v>D6-O2-M15-OPTION-B</x:v>
      </x:c>
      <x:c r="B119" s="127" t="str">
        <x:v>D6-O2-M15</x:v>
      </x:c>
      <x:c r="C119" s="127" t="str">
        <x:v>B</x:v>
      </x:c>
      <x:c r="D119" s="127" t="str">
        <x:v>D6-O2-M15-CHOIX-B-01</x:v>
      </x:c>
      <x:c r="E119" s="127" t="str">
        <x:v>D6-O2-M15-REPONSE-B-01</x:v>
      </x:c>
      <x:c r="F119" s="127" t="str">
        <x:v>Réaliser l’exercice et classer la contribution dans les archives autorisées plutôt qu’en exposition.</x:v>
      </x:c>
      <x:c r="G119" s="127" t="str">
        <x:v>Conditions d’entrée encore valides ; personne, outil et passage nécessaires disponibles. La parole seule ne valide pas l’objectif.</x:v>
      </x:c>
      <x:c r="H119" s="127" t="str">
        <x:v>Appliquer seulement le résultat de cette action : Présenter le secours dans la future galerie ou le garder dans les archives familiales change sa visibilité. Enregistrer O2-M15.resolved séparément de .success, puis O2-M15.choice, les observations et les transferts réellement accomplis. Le sauveteur reçoit une contribution précise ; il n’est pas présenté comme auteur du coup décisif.</x:v>
      </x:c>
      <x:c r="I119" s="132" t="str">
        <x:v>Après la réponse : action physique ou refus/différé ; succès/échec/reprise selon résultat réel et variantes prioritaires. Aucun résultat par la sélection seule.</x:v>
      </x:c>
    </x:row>
    <x:row r="120" ht="104" customHeight="1">
      <x:c r="A120" s="121" t="str">
        <x:v>D6-O2-M16-OPTION-A</x:v>
      </x:c>
      <x:c r="B120" s="122" t="str">
        <x:v>D6-O2-M16</x:v>
      </x:c>
      <x:c r="C120" s="122" t="str">
        <x:v>A</x:v>
      </x:c>
      <x:c r="D120" s="122" t="str">
        <x:v>D6-O2-M16-CHOIX-A-01</x:v>
      </x:c>
      <x:c r="E120" s="122" t="str">
        <x:v>D6-O2-M16-REPONSE-A-01</x:v>
      </x:c>
      <x:c r="F120" s="122" t="str">
        <x:v>Orienter le trophée, lire chaque face et assembler une chronologie seulement si les indices suffisent.</x:v>
      </x:c>
      <x:c r="G120" s="122" t="str">
        <x:v>Conditions d’entrée encore valides ; personne, outil et passage nécessaires disponibles. La parole seule ne valide pas l’objectif.</x:v>
      </x:c>
      <x:c r="H120" s="122" t="str">
        <x:v>Appliquer seulement le résultat de cette action : Construire une chronologie complète ou annoter les trois phases sans les relier règle le niveau d’affirmation. Enregistrer O2-M16.resolved séparément de .success, puis O2-M16.choice, les observations et les transferts réellement accomplis. Le futur récit du crâne partagé s’appuie sur des traces distinctes et une incertitude explicite.</x:v>
      </x:c>
      <x:c r="I120" s="131" t="str">
        <x:v>Après la réponse : action physique ou refus/différé ; succès/échec/reprise selon résultat réel et variantes prioritaires. Aucun résultat par la sélection seule.</x:v>
      </x:c>
    </x:row>
    <x:row r="121" ht="104" customHeight="1">
      <x:c r="A121" s="126" t="str">
        <x:v>D6-O2-M16-OPTION-B</x:v>
      </x:c>
      <x:c r="B121" s="127" t="str">
        <x:v>D6-O2-M16</x:v>
      </x:c>
      <x:c r="C121" s="127" t="str">
        <x:v>B</x:v>
      </x:c>
      <x:c r="D121" s="127" t="str">
        <x:v>D6-O2-M16-CHOIX-B-01</x:v>
      </x:c>
      <x:c r="E121" s="127" t="str">
        <x:v>D6-O2-M16-REPONSE-B-01</x:v>
      </x:c>
      <x:c r="F121" s="127" t="str">
        <x:v>Consigner piste, combat et extraction sans affirmer un lien chronologique encore incertain.</x:v>
      </x:c>
      <x:c r="G121" s="127" t="str">
        <x:v>Conditions d’entrée encore valides ; personne, outil et passage nécessaires disponibles. La parole seule ne valide pas l’objectif.</x:v>
      </x:c>
      <x:c r="H121" s="127" t="str">
        <x:v>Appliquer seulement le résultat de cette action : Construire une chronologie complète ou annoter les trois phases sans les relier règle le niveau d’affirmation. Enregistrer O2-M16.resolved séparément de .success, puis O2-M16.choice, les observations et les transferts réellement accomplis. Le futur récit du crâne partagé s’appuie sur des traces distinctes et une incertitude explicite.</x:v>
      </x:c>
      <x:c r="I121" s="132" t="str">
        <x:v>Après la réponse : action physique ou refus/différé ; succès/échec/reprise selon résultat réel et variantes prioritaires. Aucun résultat par la sélection seule.</x:v>
      </x:c>
    </x:row>
    <x:row r="122" ht="104" customHeight="1">
      <x:c r="A122" s="121" t="str">
        <x:v>D6-O2-M17-OPTION-A</x:v>
      </x:c>
      <x:c r="B122" s="122" t="str">
        <x:v>D6-O2-M17</x:v>
      </x:c>
      <x:c r="C122" s="122" t="str">
        <x:v>A</x:v>
      </x:c>
      <x:c r="D122" s="122" t="str">
        <x:v>D6-O2-M17-CHOIX-A-01</x:v>
      </x:c>
      <x:c r="E122" s="122" t="str">
        <x:v>D6-O2-M17-REPONSE-A-01</x:v>
      </x:c>
      <x:c r="F122" s="122" t="str">
        <x:v>Partager la chasse locale, extraire l’outil puis proposer des supports équivalents soumis à l’accord de Khor.</x:v>
      </x:c>
      <x:c r="G122" s="122" t="str">
        <x:v>Conditions d’entrée encore valides ; personne, outil et passage nécessaires disponibles. La parole seule ne valide pas l’objectif.</x:v>
      </x:c>
      <x:c r="H122" s="122" t="str">
        <x:v>Appliquer seulement le résultat de cette action : Proposer deux supports équivalents ou une chronologie commune ouvre deux formes de reconnaissance. Enregistrer O2-M17.resolved séparément de .success, puis O2-M17.choice, les observations et les transferts réellement accomplis. Khor peut accepter, demander un délai ou refuser ; sa famille garde le choix de participer.</x:v>
      </x:c>
      <x:c r="I122" s="131" t="str">
        <x:v>Après la réponse : action physique ou refus/différé ; succès/échec/reprise selon résultat réel et variantes prioritaires. Aucun résultat par la sélection seule.</x:v>
      </x:c>
    </x:row>
    <x:row r="123" ht="104" customHeight="1">
      <x:c r="A123" s="126" t="str">
        <x:v>D6-O2-M17-OPTION-B</x:v>
      </x:c>
      <x:c r="B123" s="127" t="str">
        <x:v>D6-O2-M17</x:v>
      </x:c>
      <x:c r="C123" s="127" t="str">
        <x:v>B</x:v>
      </x:c>
      <x:c r="D123" s="127" t="str">
        <x:v>D6-O2-M17-CHOIX-B-01</x:v>
      </x:c>
      <x:c r="E123" s="127" t="str">
        <x:v>D6-O2-M17-REPONSE-B-01</x:v>
      </x:c>
      <x:c r="F123" s="127" t="str">
        <x:v>Après l’activité partagée, proposer une chronologie commune sans imposer sa participation.</x:v>
      </x:c>
      <x:c r="G123" s="127" t="str">
        <x:v>Conditions d’entrée encore valides ; personne, outil et passage nécessaires disponibles. La parole seule ne valide pas l’objectif.</x:v>
      </x:c>
      <x:c r="H123" s="127" t="str">
        <x:v>Appliquer seulement le résultat de cette action : Proposer deux supports équivalents ou une chronologie commune ouvre deux formes de reconnaissance. Enregistrer O2-M17.resolved séparément de .success, puis O2-M17.choice, les observations et les transferts réellement accomplis. Khor peut accepter, demander un délai ou refuser ; sa famille garde le choix de participer.</x:v>
      </x:c>
      <x:c r="I123" s="132" t="str">
        <x:v>Après la réponse : action physique ou refus/différé ; succès/échec/reprise selon résultat réel et variantes prioritaires. Aucun résultat par la sélection seule.</x:v>
      </x:c>
    </x:row>
    <x:row r="124" ht="104" customHeight="1">
      <x:c r="A124" s="121" t="str">
        <x:v>D6-O2-M18-OPTION-A</x:v>
      </x:c>
      <x:c r="B124" s="122" t="str">
        <x:v>D6-O2-M18</x:v>
      </x:c>
      <x:c r="C124" s="122" t="str">
        <x:v>A</x:v>
      </x:c>
      <x:c r="D124" s="122" t="str">
        <x:v>D6-O2-M18-CHOIX-A-01</x:v>
      </x:c>
      <x:c r="E124" s="122" t="str">
        <x:v>D6-O2-M18-REPONSE-A-01</x:v>
      </x:c>
      <x:c r="F124" s="122" t="str">
        <x:v>Ajuster le support et afficher la plaque provisoire distinguant faits et recherches.</x:v>
      </x:c>
      <x:c r="G124" s="122" t="str">
        <x:v>Conditions d’entrée encore valides ; personne, outil et passage nécessaires disponibles. La parole seule ne valide pas l’objectif.</x:v>
      </x:c>
      <x:c r="H124" s="122" t="str">
        <x:v>Appliquer seulement le résultat de cette action : Afficher la recherche ou garder la plaque dans l’atelier change les premières réactions publiques. Enregistrer O2-M18.resolved séparément de .success, puis O2-M18.choice, les observations et les transferts réellement accomplis. L’enquête peut continuer après Blooded ; cette étape ne donne ni vaisseau ni rang supplémentaire.</x:v>
      </x:c>
      <x:c r="I124" s="131" t="str">
        <x:v>Après la réponse : action physique ou refus/différé ; succès/échec/reprise selon résultat réel et variantes prioritaires. Aucun résultat par la sélection seule.</x:v>
      </x:c>
    </x:row>
    <x:row r="125" ht="104" customHeight="1">
      <x:c r="A125" s="126" t="str">
        <x:v>D6-O2-M18-OPTION-B</x:v>
      </x:c>
      <x:c r="B125" s="127" t="str">
        <x:v>D6-O2-M18</x:v>
      </x:c>
      <x:c r="C125" s="127" t="str">
        <x:v>B</x:v>
      </x:c>
      <x:c r="D125" s="127" t="str">
        <x:v>D6-O2-M18-CHOIX-B-01</x:v>
      </x:c>
      <x:c r="E125" s="127" t="str">
        <x:v>D6-O2-M18-REPONSE-B-01</x:v>
      </x:c>
      <x:c r="F125" s="127" t="str">
        <x:v>Fabriquer la plaque puis la conserver à l’atelier sans annonce publique.</x:v>
      </x:c>
      <x:c r="G125" s="127" t="str">
        <x:v>Conditions d’entrée encore valides ; personne, outil et passage nécessaires disponibles. La parole seule ne valide pas l’objectif.</x:v>
      </x:c>
      <x:c r="H125" s="127" t="str">
        <x:v>Appliquer seulement le résultat de cette action : Afficher la recherche ou garder la plaque dans l’atelier change les premières réactions publiques. Enregistrer O2-M18.resolved séparément de .success, puis O2-M18.choice, les observations et les transferts réellement accomplis. L’enquête peut continuer après Blooded ; cette étape ne donne ni vaisseau ni rang supplémentaire.</x:v>
      </x:c>
      <x:c r="I125" s="132" t="str">
        <x:v>Après la réponse : action physique ou refus/différé ; succès/échec/reprise selon résultat réel et variantes prioritaires. Aucun résultat par la sélection seule.</x:v>
      </x:c>
    </x:row>
    <x:row r="126" ht="104" customHeight="1">
      <x:c r="A126" s="121" t="str">
        <x:v>D6-O2-M19-OPTION-A</x:v>
      </x:c>
      <x:c r="B126" s="122" t="str">
        <x:v>D6-O2-M19</x:v>
      </x:c>
      <x:c r="C126" s="122" t="str">
        <x:v>A</x:v>
      </x:c>
      <x:c r="D126" s="122" t="str">
        <x:v>D6-O2-M19-CHOIX-A-01</x:v>
      </x:c>
      <x:c r="E126" s="122" t="str">
        <x:v>D6-O2-M19-REPONSE-A-01</x:v>
      </x:c>
      <x:c r="F126" s="122" t="str">
        <x:v>Réparer le lecteur puis copier la route complète disponible, sans ouvrir gratuitement ses destinations.</x:v>
      </x:c>
      <x:c r="G126" s="122" t="str">
        <x:v>Conditions d’entrée encore valides ; personne, outil et passage nécessaires disponibles. La parole seule ne valide pas l’objectif.</x:v>
      </x:c>
      <x:c r="H126" s="122" t="str">
        <x:v>Appliquer seulement le résultat de cette action : Copier la route complète ou relever seulement l’escale pertinente détermine la prochaine exploration. Enregistrer O2-M19.resolved séparément de .success, puis O2-M19.choice, les observations et les transferts réellement accomplis. Une route historique devient consultable ; elle ne donne pas gratuitement l’accès à tous ses mondes.</x:v>
      </x:c>
      <x:c r="I126" s="131" t="str">
        <x:v>Après la réponse : action physique ou refus/différé ; succès/échec/reprise selon résultat réel et variantes prioritaires. Aucun résultat par la sélection seule.</x:v>
      </x:c>
    </x:row>
    <x:row r="127" ht="104" customHeight="1">
      <x:c r="A127" s="126" t="str">
        <x:v>D6-O2-M19-OPTION-B</x:v>
      </x:c>
      <x:c r="B127" s="127" t="str">
        <x:v>D6-O2-M19</x:v>
      </x:c>
      <x:c r="C127" s="127" t="str">
        <x:v>B</x:v>
      </x:c>
      <x:c r="D127" s="127" t="str">
        <x:v>D6-O2-M19-CHOIX-B-01</x:v>
      </x:c>
      <x:c r="E127" s="127" t="str">
        <x:v>D6-O2-M19-REPONSE-B-01</x:v>
      </x:c>
      <x:c r="F127" s="127" t="str">
        <x:v>Rétablir le lecteur et relever seulement l’escale pertinente avec ses coordonnées vérifiées.</x:v>
      </x:c>
      <x:c r="G127" s="127" t="str">
        <x:v>Conditions d’entrée encore valides ; personne, outil et passage nécessaires disponibles. La parole seule ne valide pas l’objectif.</x:v>
      </x:c>
      <x:c r="H127" s="127" t="str">
        <x:v>Appliquer seulement le résultat de cette action : Copier la route complète ou relever seulement l’escale pertinente détermine la prochaine exploration. Enregistrer O2-M19.resolved séparément de .success, puis O2-M19.choice, les observations et les transferts réellement accomplis. Une route historique devient consultable ; elle ne donne pas gratuitement l’accès à tous ses mondes.</x:v>
      </x:c>
      <x:c r="I127" s="132" t="str">
        <x:v>Après la réponse : action physique ou refus/différé ; succès/échec/reprise selon résultat réel et variantes prioritaires. Aucun résultat par la sélection seule.</x:v>
      </x:c>
    </x:row>
    <x:row r="128" ht="104" customHeight="1">
      <x:c r="A128" s="121" t="str">
        <x:v>D6-O2-M20-OPTION-A</x:v>
      </x:c>
      <x:c r="B128" s="122" t="str">
        <x:v>D6-O2-M20</x:v>
      </x:c>
      <x:c r="C128" s="122" t="str">
        <x:v>A</x:v>
      </x:c>
      <x:c r="D128" s="122" t="str">
        <x:v>D6-O2-M20-CHOIX-A-01</x:v>
      </x:c>
      <x:c r="E128" s="122" t="str">
        <x:v>D6-O2-M20-REPONSE-A-01</x:v>
      </x:c>
      <x:c r="F128" s="122" t="str">
        <x:v>Escalader, mesurer et rejouer les positions avec des balises temporaires.</x:v>
      </x:c>
      <x:c r="G128" s="122" t="str">
        <x:v>Conditions d’entrée encore valides ; personne, outil et passage nécessaires disponibles. La parole seule ne valide pas l’objectif.</x:v>
      </x:c>
      <x:c r="H128" s="122" t="str">
        <x:v>Appliquer seulement le résultat de cette action : Rejouer les positions avec des balises ou limiter le prélèvement aux relevés visuels change la documentation. Enregistrer O2-M20.resolved séparément de .success, puis O2-M20.choice, les observations et les transferts réellement accomplis. Le site confirme plusieurs contributions sans fabriquer un retour dans le passé.</x:v>
      </x:c>
      <x:c r="I128" s="131" t="str">
        <x:v>Après la réponse : action physique ou refus/différé ; succès/échec/reprise selon résultat réel et variantes prioritaires. Aucun résultat par la sélection seule.</x:v>
      </x:c>
    </x:row>
    <x:row r="129" ht="104" customHeight="1">
      <x:c r="A129" s="126" t="str">
        <x:v>D6-O2-M20-OPTION-B</x:v>
      </x:c>
      <x:c r="B129" s="127" t="str">
        <x:v>D6-O2-M20</x:v>
      </x:c>
      <x:c r="C129" s="127" t="str">
        <x:v>B</x:v>
      </x:c>
      <x:c r="D129" s="127" t="str">
        <x:v>D6-O2-M20-CHOIX-B-01</x:v>
      </x:c>
      <x:c r="E129" s="127" t="str">
        <x:v>D6-O2-M20-REPONSE-B-01</x:v>
      </x:c>
      <x:c r="F129" s="127" t="str">
        <x:v>Observer le site et documenter visuellement les positions sans prélèvement ni balises persistantes.</x:v>
      </x:c>
      <x:c r="G129" s="127" t="str">
        <x:v>Conditions d’entrée encore valides ; personne, outil et passage nécessaires disponibles. La parole seule ne valide pas l’objectif.</x:v>
      </x:c>
      <x:c r="H129" s="127" t="str">
        <x:v>Appliquer seulement le résultat de cette action : Rejouer les positions avec des balises ou limiter le prélèvement aux relevés visuels change la documentation. Enregistrer O2-M20.resolved séparément de .success, puis O2-M20.choice, les observations et les transferts réellement accomplis. Le site confirme plusieurs contributions sans fabriquer un retour dans le passé.</x:v>
      </x:c>
      <x:c r="I129" s="132" t="str">
        <x:v>Après la réponse : action physique ou refus/différé ; succès/échec/reprise selon résultat réel et variantes prioritaires. Aucun résultat par la sélection seule.</x:v>
      </x:c>
    </x:row>
    <x:row r="130" ht="104" customHeight="1">
      <x:c r="A130" s="121" t="str">
        <x:v>D6-O2-M21-OPTION-A</x:v>
      </x:c>
      <x:c r="B130" s="122" t="str">
        <x:v>D6-O2-M21</x:v>
      </x:c>
      <x:c r="C130" s="122" t="str">
        <x:v>A</x:v>
      </x:c>
      <x:c r="D130" s="122" t="str">
        <x:v>D6-O2-M21-CHOIX-A-01</x:v>
      </x:c>
      <x:c r="E130" s="122" t="str">
        <x:v>D6-O2-M21-REPONSE-A-01</x:v>
      </x:c>
      <x:c r="F130" s="122" t="str">
        <x:v>Sécuriser la baie, relever le nom et demander une comparaison à distance via un canal réel.</x:v>
      </x:c>
      <x:c r="G130" s="122" t="str">
        <x:v>Conditions d’entrée encore valides ; personne, outil et passage nécessaires disponibles. La parole seule ne valide pas l’objectif.</x:v>
      </x:c>
      <x:c r="H130" s="122" t="str">
        <x:v>Appliquer seulement le résultat de cette action : Demander une comparaison à distance ou attendre le retour au Homeworld donne deux niveaux de certitude. Enregistrer O2-M21.resolved séparément de .success, puis O2-M21.choice, les observations et les transferts réellement accomplis. L’étui entre dans une garde identifiée ; la famille concernée peut demander sa restitution.</x:v>
      </x:c>
      <x:c r="I130" s="131" t="str">
        <x:v>Après la réponse : action physique ou refus/différé ; succès/échec/reprise selon résultat réel et variantes prioritaires. Aucun résultat par la sélection seule.</x:v>
      </x:c>
    </x:row>
    <x:row r="131" ht="104" customHeight="1">
      <x:c r="A131" s="126" t="str">
        <x:v>D6-O2-M21-OPTION-B</x:v>
      </x:c>
      <x:c r="B131" s="127" t="str">
        <x:v>D6-O2-M21</x:v>
      </x:c>
      <x:c r="C131" s="127" t="str">
        <x:v>B</x:v>
      </x:c>
      <x:c r="D131" s="127" t="str">
        <x:v>D6-O2-M21-CHOIX-B-01</x:v>
      </x:c>
      <x:c r="E131" s="127" t="str">
        <x:v>D6-O2-M21-REPONSE-B-01</x:v>
      </x:c>
      <x:c r="F131" s="127" t="str">
        <x:v>Baliser ou récupérer l’étui si possible et différer l’attribution jusqu’à une comparaison au retour physique.</x:v>
      </x:c>
      <x:c r="G131" s="127" t="str">
        <x:v>Conditions d’entrée encore valides ; personne, outil et passage nécessaires disponibles. La parole seule ne valide pas l’objectif.</x:v>
      </x:c>
      <x:c r="H131" s="127" t="str">
        <x:v>Appliquer seulement le résultat de cette action : Demander une comparaison à distance ou attendre le retour au Homeworld donne deux niveaux de certitude. Enregistrer O2-M21.resolved séparément de .success, puis O2-M21.choice, les observations et les transferts réellement accomplis. L’étui entre dans une garde identifiée ; la famille concernée peut demander sa restitution.</x:v>
      </x:c>
      <x:c r="I131" s="132" t="str">
        <x:v>Après la réponse : action physique ou refus/différé ; succès/échec/reprise selon résultat réel et variantes prioritaires. Aucun résultat par la sélection seule.</x:v>
      </x:c>
    </x:row>
    <x:row r="132" ht="119" customHeight="1">
      <x:c r="A132" s="121" t="str">
        <x:v>D6-O2-M22-OPTION-A</x:v>
      </x:c>
      <x:c r="B132" s="122" t="str">
        <x:v>D6-O2-M22</x:v>
      </x:c>
      <x:c r="C132" s="122" t="str">
        <x:v>A</x:v>
      </x:c>
      <x:c r="D132" s="122" t="str">
        <x:v>D6-O2-M22-CHOIX-A-01</x:v>
      </x:c>
      <x:c r="E132" s="122" t="str">
        <x:v>D6-O2-M22-REPONSE-A-01</x:v>
      </x:c>
      <x:c r="F132" s="122" t="str">
        <x:v>Inspecter le trophée puis construire une exposition chronologique fidèle aux preuves.</x:v>
      </x:c>
      <x:c r="G132" s="122" t="str">
        <x:v>Conditions d’entrée encore valides ; personne, outil et passage nécessaires disponibles. La parole seule ne valide pas l’objectif.</x:v>
      </x:c>
      <x:c r="H132" s="122" t="str">
        <x:v>Appliquer seulement le résultat de cette action : Préparer une exposition chronologique ou plusieurs portraits reliés donne deux récits fidèles aux éléments établis. Enregistrer O2-M22.resolved séparément de .success, puis O2-M22.choice, les observations et les transferts réellement accomplis. Chaque contribution reçoit sa place ; qualité matérielle, authenticité et reconnaissance restent trois dimensions séparées.</x:v>
      </x:c>
      <x:c r="I132" s="131" t="str">
        <x:v>Après la réponse : action physique ou refus/différé ; succès/échec/reprise selon résultat réel et variantes prioritaires. Aucun résultat par la sélection seule.</x:v>
      </x:c>
    </x:row>
    <x:row r="133" ht="119" customHeight="1">
      <x:c r="A133" s="126" t="str">
        <x:v>D6-O2-M22-OPTION-B</x:v>
      </x:c>
      <x:c r="B133" s="127" t="str">
        <x:v>D6-O2-M22</x:v>
      </x:c>
      <x:c r="C133" s="127" t="str">
        <x:v>B</x:v>
      </x:c>
      <x:c r="D133" s="127" t="str">
        <x:v>D6-O2-M22-CHOIX-B-01</x:v>
      </x:c>
      <x:c r="E133" s="127" t="str">
        <x:v>D6-O2-M22-REPONSE-B-01</x:v>
      </x:c>
      <x:c r="F133" s="127" t="str">
        <x:v>Assembler les portraits et leurs traces distinctes sans égaliser artificiellement les contributions.</x:v>
      </x:c>
      <x:c r="G133" s="127" t="str">
        <x:v>Conditions d’entrée encore valides ; personne, outil et passage nécessaires disponibles. La parole seule ne valide pas l’objectif.</x:v>
      </x:c>
      <x:c r="H133" s="127" t="str">
        <x:v>Appliquer seulement le résultat de cette action : Préparer une exposition chronologique ou plusieurs portraits reliés donne deux récits fidèles aux éléments établis. Enregistrer O2-M22.resolved séparément de .success, puis O2-M22.choice, les observations et les transferts réellement accomplis. Chaque contribution reçoit sa place ; qualité matérielle, authenticité et reconnaissance restent trois dimensions séparées.</x:v>
      </x:c>
      <x:c r="I133" s="132" t="str">
        <x:v>Après la réponse : action physique ou refus/différé ; succès/échec/reprise selon résultat réel et variantes prioritaires. Aucun résultat par la sélection seule.</x:v>
      </x:c>
    </x:row>
    <x:row r="134" ht="104" customHeight="1">
      <x:c r="A134" s="121" t="str">
        <x:v>D6-O2-M23-OPTION-A</x:v>
      </x:c>
      <x:c r="B134" s="122" t="str">
        <x:v>D6-O2-M23</x:v>
      </x:c>
      <x:c r="C134" s="122" t="str">
        <x:v>A</x:v>
      </x:c>
      <x:c r="D134" s="122" t="str">
        <x:v>D6-O2-M23-CHOIX-A-01</x:v>
      </x:c>
      <x:c r="E134" s="122" t="str">
        <x:v>D6-O2-M23-REPONSE-A-01</x:v>
      </x:c>
      <x:c r="F134" s="122" t="str">
        <x:v>Décrocher l’original, installer une reproduction identifiée puis accomplir le trajet et la restitution.</x:v>
      </x:c>
      <x:c r="G134" s="122" t="str">
        <x:v>Conditions d’entrée encore valides ; personne, outil et passage nécessaires disponibles. La parole seule ne valide pas l’objectif.</x:v>
      </x:c>
      <x:c r="H134" s="122" t="str">
        <x:v>Appliquer seulement le résultat de cette action : Rendre l’original immédiatement ou demander une prolongation motivée laisse le propriétaire décider. Enregistrer O2-M23.resolved séparément de .success, puis O2-M23.choice, les observations et les transferts réellement accomplis. Le prêt est clôturé ou prolongé ; aucun duplicata n’acquiert le prestige de l’objet rendu.</x:v>
      </x:c>
      <x:c r="I134" s="131" t="str">
        <x:v>Après la réponse : action physique ou refus/différé ; succès/échec/reprise selon résultat réel et variantes prioritaires. Aucun résultat par la sélection seule.</x:v>
      </x:c>
    </x:row>
    <x:row r="135" ht="104" customHeight="1">
      <x:c r="A135" s="126" t="str">
        <x:v>D6-O2-M23-OPTION-B</x:v>
      </x:c>
      <x:c r="B135" s="127" t="str">
        <x:v>D6-O2-M23</x:v>
      </x:c>
      <x:c r="C135" s="127" t="str">
        <x:v>B</x:v>
      </x:c>
      <x:c r="D135" s="127" t="str">
        <x:v>D6-O2-M23-CHOIX-B-01</x:v>
      </x:c>
      <x:c r="E135" s="127" t="str">
        <x:v>D6-O2-M23-REPONSE-B-01</x:v>
      </x:c>
      <x:c r="F135" s="127" t="str">
        <x:v>Demander une prolongation motivée ; conserver l’original seulement si le propriétaire accepte et fixer le nouveau retour.</x:v>
      </x:c>
      <x:c r="G135" s="127" t="str">
        <x:v>Conditions d’entrée encore valides ; personne, outil et passage nécessaires disponibles. La parole seule ne valide pas l’objectif.</x:v>
      </x:c>
      <x:c r="H135" s="127" t="str">
        <x:v>Appliquer seulement le résultat de cette action : Rendre l’original immédiatement ou demander une prolongation motivée laisse le propriétaire décider. Enregistrer O2-M23.resolved séparément de .success, puis O2-M23.choice, les observations et les transferts réellement accomplis. Le prêt est clôturé ou prolongé ; aucun duplicata n’acquiert le prestige de l’objet rendu.</x:v>
      </x:c>
      <x:c r="I135" s="132" t="str">
        <x:v>Après la réponse : action physique ou refus/différé ; succès/échec/reprise selon résultat réel et variantes prioritaires. Aucun résultat par la sélection seule.</x:v>
      </x:c>
    </x:row>
    <x:row r="136" ht="104" customHeight="1">
      <x:c r="A136" s="121" t="str">
        <x:v>D6-O2-M24-OPTION-A</x:v>
      </x:c>
      <x:c r="B136" s="122" t="str">
        <x:v>D6-O2-M24</x:v>
      </x:c>
      <x:c r="C136" s="122" t="str">
        <x:v>A</x:v>
      </x:c>
      <x:c r="D136" s="122" t="str">
        <x:v>D6-O2-M24-CHOIX-A-01</x:v>
      </x:c>
      <x:c r="E136" s="122" t="str">
        <x:v>D6-O2-M24-REPONSE-A-01</x:v>
      </x:c>
      <x:c r="F136" s="122" t="str">
        <x:v>Disposer les traces et composer un récit commun sans combler la phase inconnue.</x:v>
      </x:c>
      <x:c r="G136" s="122" t="str">
        <x:v>Conditions d’entrée encore valides ; personne, outil et passage nécessaires disponibles. La parole seule ne valide pas l’objectif.</x:v>
      </x:c>
      <x:c r="H136" s="122" t="str">
        <x:v>Appliquer seulement le résultat de cette action : Conserver une seule narration commune ou plusieurs témoignages côte à côte change l’expérience de visite. Enregistrer O2-M24.resolved séparément de .success, puis O2-M24.choice, les observations et les transferts réellement accomplis. La mémoire devient plurielle tout en conservant le héros et les limites des preuves.</x:v>
      </x:c>
      <x:c r="I136" s="131" t="str">
        <x:v>Après la réponse : action physique ou refus/différé ; succès/échec/reprise selon résultat réel et variantes prioritaires. Aucun résultat par la sélection seule.</x:v>
      </x:c>
    </x:row>
    <x:row r="137" ht="104" customHeight="1">
      <x:c r="A137" s="126" t="str">
        <x:v>D6-O2-M24-OPTION-B</x:v>
      </x:c>
      <x:c r="B137" s="127" t="str">
        <x:v>D6-O2-M24</x:v>
      </x:c>
      <x:c r="C137" s="127" t="str">
        <x:v>B</x:v>
      </x:c>
      <x:c r="D137" s="127" t="str">
        <x:v>D6-O2-M24-CHOIX-B-01</x:v>
      </x:c>
      <x:c r="E137" s="127" t="str">
        <x:v>D6-O2-M24-REPONSE-B-01</x:v>
      </x:c>
      <x:c r="F137" s="127" t="str">
        <x:v>Présenter les témoignages autorisés séparément, liés aux objets ou relevés effectivement présents.</x:v>
      </x:c>
      <x:c r="G137" s="127" t="str">
        <x:v>Conditions d’entrée encore valides ; personne, outil et passage nécessaires disponibles. La parole seule ne valide pas l’objectif.</x:v>
      </x:c>
      <x:c r="H137" s="127" t="str">
        <x:v>Appliquer seulement le résultat de cette action : Conserver une seule narration commune ou plusieurs témoignages côte à côte change l’expérience de visite. Enregistrer O2-M24.resolved séparément de .success, puis O2-M24.choice, les observations et les transferts réellement accomplis. La mémoire devient plurielle tout en conservant le héros et les limites des preuves.</x:v>
      </x:c>
      <x:c r="I137" s="132" t="str">
        <x:v>Après la réponse : action physique ou refus/différé ; succès/échec/reprise selon résultat réel et variantes prioritaires. Aucun résultat par la sélection seule.</x:v>
      </x:c>
    </x:row>
    <x:row r="138" ht="104" customHeight="1">
      <x:c r="A138" s="121" t="str">
        <x:v>D6-O2-M25-OPTION-A</x:v>
      </x:c>
      <x:c r="B138" s="122" t="str">
        <x:v>D6-O2-M25</x:v>
      </x:c>
      <x:c r="C138" s="122" t="str">
        <x:v>A</x:v>
      </x:c>
      <x:c r="D138" s="122" t="str">
        <x:v>D6-O2-M25-CHOIX-A-01</x:v>
      </x:c>
      <x:c r="E138" s="122" t="str">
        <x:v>D6-O2-M25-REPONSE-A-01</x:v>
      </x:c>
      <x:c r="F138" s="122" t="str">
        <x:v>Régler et essayer la réplique utilisable, puis l’équiper sans sortir l’original de sa garde.</x:v>
      </x:c>
      <x:c r="G138" s="122" t="str">
        <x:v>Conditions d’entrée encore valides ; personne, outil et passage nécessaires disponibles. La parole seule ne valide pas l’objectif.</x:v>
      </x:c>
      <x:c r="H138" s="122" t="str">
        <x:v>Appliquer seulement le résultat de cette action : Chasser avec une réplique ou porter un masque propre laisse l’original dans sa garde choisie. Enregistrer O2-M25.resolved séparément de .success, puis O2-M25.choice, les observations et les transferts réellement accomplis. Le style personnel est affirmé sans faire dépendre le mérite de l’ancien objet.</x:v>
      </x:c>
      <x:c r="I138" s="131" t="str">
        <x:v>Après la réponse : action physique ou refus/différé ; succès/échec/reprise selon résultat réel et variantes prioritaires. Aucun résultat par la sélection seule.</x:v>
      </x:c>
    </x:row>
    <x:row r="139" ht="104" customHeight="1">
      <x:c r="A139" s="126" t="str">
        <x:v>D6-O2-M25-OPTION-B</x:v>
      </x:c>
      <x:c r="B139" s="127" t="str">
        <x:v>D6-O2-M25</x:v>
      </x:c>
      <x:c r="C139" s="127" t="str">
        <x:v>B</x:v>
      </x:c>
      <x:c r="D139" s="127" t="str">
        <x:v>D6-O2-M25-CHOIX-B-01</x:v>
      </x:c>
      <x:c r="E139" s="127" t="str">
        <x:v>D6-O2-M25-REPONSE-B-01</x:v>
      </x:c>
      <x:c r="F139" s="127" t="str">
        <x:v>Régler le masque personnel réellement acquis et le choisir pour la chasse.</x:v>
      </x:c>
      <x:c r="G139" s="127" t="str">
        <x:v>Conditions d’entrée encore valides ; personne, outil et passage nécessaires disponibles. La parole seule ne valide pas l’objectif.</x:v>
      </x:c>
      <x:c r="H139" s="127" t="str">
        <x:v>Appliquer seulement le résultat de cette action : Chasser avec une réplique ou porter un masque propre laisse l’original dans sa garde choisie. Enregistrer O2-M25.resolved séparément de .success, puis O2-M25.choice, les observations et les transferts réellement accomplis. Le style personnel est affirmé sans faire dépendre le mérite de l’ancien objet.</x:v>
      </x:c>
      <x:c r="I139" s="132" t="str">
        <x:v>Après la réponse : action physique ou refus/différé ; succès/échec/reprise selon résultat réel et variantes prioritaires. Aucun résultat par la sélection seule.</x:v>
      </x:c>
    </x:row>
    <x:row r="140" ht="104" customHeight="1">
      <x:c r="A140" s="121" t="str">
        <x:v>D6-O2-M26-OPTION-A</x:v>
      </x:c>
      <x:c r="B140" s="122" t="str">
        <x:v>D6-O2-M26</x:v>
      </x:c>
      <x:c r="C140" s="122" t="str">
        <x:v>A</x:v>
      </x:c>
      <x:c r="D140" s="122" t="str">
        <x:v>D6-O2-M26-CHOIX-A-01</x:v>
      </x:c>
      <x:c r="E140" s="122" t="str">
        <x:v>D6-O2-M26-REPONSE-A-01</x:v>
      </x:c>
      <x:c r="F140" s="122" t="str">
        <x:v>Jouer une démonstration des phases avec cibles et cordes, en attribuant précisément chaque contribution.</x:v>
      </x:c>
      <x:c r="G140" s="122" t="str">
        <x:v>Conditions d’entrée encore valides ; personne, outil et passage nécessaires disponibles. La parole seule ne valide pas l’objectif.</x:v>
      </x:c>
      <x:c r="H140" s="122" t="str">
        <x:v>Appliquer seulement le résultat de cette action : Expliquer par la démonstration ou proposer un parcours d’observation change la médiation de la galerie. Enregistrer O2-M26.resolved séparément de .success, puis O2-M26.choice, les observations et les transferts réellement accomplis. Le mérite du chasseur final reste distinct ; les aides ne sont plus effacées.</x:v>
      </x:c>
      <x:c r="I140" s="131" t="str">
        <x:v>Après la réponse : action physique ou refus/différé ; succès/échec/reprise selon résultat réel et variantes prioritaires. Aucun résultat par la sélection seule.</x:v>
      </x:c>
    </x:row>
    <x:row r="141" ht="104" customHeight="1">
      <x:c r="A141" s="126" t="str">
        <x:v>D6-O2-M26-OPTION-B</x:v>
      </x:c>
      <x:c r="B141" s="127" t="str">
        <x:v>D6-O2-M26</x:v>
      </x:c>
      <x:c r="C141" s="127" t="str">
        <x:v>B</x:v>
      </x:c>
      <x:c r="D141" s="127" t="str">
        <x:v>D6-O2-M26-CHOIX-B-01</x:v>
      </x:c>
      <x:c r="E141" s="127" t="str">
        <x:v>D6-O2-M26-REPONSE-B-01</x:v>
      </x:c>
      <x:c r="F141" s="127" t="str">
        <x:v>Guider le visiteur dans un parcours où chaque trace renvoie à un rôle distinct.</x:v>
      </x:c>
      <x:c r="G141" s="127" t="str">
        <x:v>Conditions d’entrée encore valides ; personne, outil et passage nécessaires disponibles. La parole seule ne valide pas l’objectif.</x:v>
      </x:c>
      <x:c r="H141" s="127" t="str">
        <x:v>Appliquer seulement le résultat de cette action : Expliquer par la démonstration ou proposer un parcours d’observation change la médiation de la galerie. Enregistrer O2-M26.resolved séparément de .success, puis O2-M26.choice, les observations et les transferts réellement accomplis. Le mérite du chasseur final reste distinct ; les aides ne sont plus effacées.</x:v>
      </x:c>
      <x:c r="I141" s="132" t="str">
        <x:v>Après la réponse : action physique ou refus/différé ; succès/échec/reprise selon résultat réel et variantes prioritaires. Aucun résultat par la sélection seule.</x:v>
      </x:c>
    </x:row>
    <x:row r="142" ht="104" customHeight="1">
      <x:c r="A142" s="121" t="str">
        <x:v>D6-O2-M27-OPTION-A</x:v>
      </x:c>
      <x:c r="B142" s="122" t="str">
        <x:v>D6-O2-M27</x:v>
      </x:c>
      <x:c r="C142" s="122" t="str">
        <x:v>A</x:v>
      </x:c>
      <x:c r="D142" s="122" t="str">
        <x:v>D6-O2-M27-CHOIX-A-01</x:v>
      </x:c>
      <x:c r="E142" s="122" t="str">
        <x:v>D6-O2-M27-REPONSE-A-01</x:v>
      </x:c>
      <x:c r="F142" s="122" t="str">
        <x:v>Livrer le relevé, participer à l’entraînement et proposer des visites limitées selon la disponibilité de Khor.</x:v>
      </x:c>
      <x:c r="G142" s="122" t="str">
        <x:v>Conditions d’entrée encore valides ; personne, outil et passage nécessaires disponibles. La parole seule ne valide pas l’objectif.</x:v>
      </x:c>
      <x:c r="H142" s="122" t="str">
        <x:v>Appliquer seulement le résultat de cette action : Organiser des visites ponctuelles ou une exposition commune indépendante laisse deux alliances possibles. Enregistrer O2-M27.resolved séparément de .success, puis O2-M27.choice, les observations et les transferts réellement accomplis. Khor garde son foyer et sa route ; son accord éventuel possède une portée définie.</x:v>
      </x:c>
      <x:c r="I142" s="131" t="str">
        <x:v>Après la réponse : action physique ou refus/différé ; succès/échec/reprise selon résultat réel et variantes prioritaires. Aucun résultat par la sélection seule.</x:v>
      </x:c>
    </x:row>
    <x:row r="143" ht="104" customHeight="1">
      <x:c r="A143" s="126" t="str">
        <x:v>D6-O2-M27-OPTION-B</x:v>
      </x:c>
      <x:c r="B143" s="127" t="str">
        <x:v>D6-O2-M27</x:v>
      </x:c>
      <x:c r="C143" s="127" t="str">
        <x:v>B</x:v>
      </x:c>
      <x:c r="D143" s="127" t="str">
        <x:v>D6-O2-M27-CHOIX-B-01</x:v>
      </x:c>
      <x:c r="E143" s="127" t="str">
        <x:v>D6-O2-M27-REPONSE-B-01</x:v>
      </x:c>
      <x:c r="F143" s="127" t="str">
        <x:v>Après les gestes partagés, proposer une exposition indépendante avec périmètre négocié.</x:v>
      </x:c>
      <x:c r="G143" s="127" t="str">
        <x:v>Conditions d’entrée encore valides ; personne, outil et passage nécessaires disponibles. La parole seule ne valide pas l’objectif.</x:v>
      </x:c>
      <x:c r="H143" s="127" t="str">
        <x:v>Appliquer seulement le résultat de cette action : Organiser des visites ponctuelles ou une exposition commune indépendante laisse deux alliances possibles. Enregistrer O2-M27.resolved séparément de .success, puis O2-M27.choice, les observations et les transferts réellement accomplis. Khor garde son foyer et sa route ; son accord éventuel possède une portée définie.</x:v>
      </x:c>
      <x:c r="I143" s="132" t="str">
        <x:v>Après la réponse : action physique ou refus/différé ; succès/échec/reprise selon résultat réel et variantes prioritaires. Aucun résultat par la sélection seule.</x:v>
      </x:c>
    </x:row>
    <x:row r="144" ht="104" customHeight="1">
      <x:c r="A144" s="121" t="str">
        <x:v>D6-O2-M28-OPTION-A</x:v>
      </x:c>
      <x:c r="B144" s="122" t="str">
        <x:v>D6-O2-M28</x:v>
      </x:c>
      <x:c r="C144" s="122" t="str">
        <x:v>A</x:v>
      </x:c>
      <x:c r="D144" s="122" t="str">
        <x:v>D6-O2-M28-CHOIX-A-01</x:v>
      </x:c>
      <x:c r="E144" s="122" t="str">
        <x:v>D6-O2-M28-REPONSE-A-01</x:v>
      </x:c>
      <x:c r="F144" s="122" t="str">
        <x:v>Tester le support contextualisé et ses obligations sans confirmer la fin.</x:v>
      </x:c>
      <x:c r="G144" s="122" t="str">
        <x:v>Conditions d’entrée encore valides ; personne, outil et passage nécessaires disponibles. La parole seule ne valide pas l’objectif.</x:v>
      </x:c>
      <x:c r="H144" s="122" t="str">
        <x:v>Appliquer seulement le résultat de cette action : Préparer une des trois installations permet de comparer les conséquences avant le choix exclusif. Enregistrer O2-M28.resolved séparément de .success, puis O2-M28.choice, les observations et les transferts réellement accomplis. Les conditions des fins deviennent lisibles : garde de l’objet, récit public et engagement personnel.</x:v>
      </x:c>
      <x:c r="I144" s="131" t="str">
        <x:v>Après la réponse : action physique ou refus/différé ; succès/échec/reprise selon résultat réel et variantes prioritaires. Aucun résultat par la sélection seule.</x:v>
      </x:c>
    </x:row>
    <x:row r="145" ht="104" customHeight="1">
      <x:c r="A145" s="126" t="str">
        <x:v>D6-O2-M28-OPTION-B</x:v>
      </x:c>
      <x:c r="B145" s="127" t="str">
        <x:v>D6-O2-M28</x:v>
      </x:c>
      <x:c r="C145" s="127" t="str">
        <x:v>B</x:v>
      </x:c>
      <x:c r="D145" s="127" t="str">
        <x:v>D6-O2-M28-CHOIX-B-01</x:v>
      </x:c>
      <x:c r="E145" s="127" t="str">
        <x:v>D6-O2-M28-REPONSE-B-01</x:v>
      </x:c>
      <x:c r="F145" s="127" t="str">
        <x:v>Tester les supports reliés et consulter les participants sans confirmer la fin.</x:v>
      </x:c>
      <x:c r="G145" s="127" t="str">
        <x:v>Conditions d’entrée encore valides ; personne, outil et passage nécessaires disponibles. La parole seule ne valide pas l’objectif.</x:v>
      </x:c>
      <x:c r="H145" s="127" t="str">
        <x:v>Appliquer seulement le résultat de cette action : Préparer une des trois installations permet de comparer les conséquences avant le choix exclusif. Enregistrer O2-M28.resolved séparément de .success, puis O2-M28.choice, les observations et les transferts réellement accomplis. Les conditions des fins deviennent lisibles : garde de l’objet, récit public et engagement personnel.</x:v>
      </x:c>
      <x:c r="I145" s="132" t="str">
        <x:v>Après la réponse : action physique ou refus/différé ; succès/échec/reprise selon résultat réel et variantes prioritaires. Aucun résultat par la sélection seule.</x:v>
      </x:c>
    </x:row>
    <x:row r="146" ht="104" customHeight="1">
      <x:c r="A146" s="121" t="str">
        <x:v>D6-O2-M28-OPTION-C</x:v>
      </x:c>
      <x:c r="B146" s="122" t="str">
        <x:v>D6-O2-M28</x:v>
      </x:c>
      <x:c r="C146" s="122" t="str">
        <x:v>C</x:v>
      </x:c>
      <x:c r="D146" s="122" t="str">
        <x:v>D6-O2-M28-CHOIX-C-01</x:v>
      </x:c>
      <x:c r="E146" s="122" t="str">
        <x:v>D6-O2-M28-REPONSE-C-01</x:v>
      </x:c>
      <x:c r="F146" s="122" t="str">
        <x:v>Tester le coffre de transmission et les engagements du futur gardien sans confirmer la fin.</x:v>
      </x:c>
      <x:c r="G146" s="122" t="str">
        <x:v>Original effectivement sous garde autorisée ; destinataire à consulter ; prêts respectés.</x:v>
      </x:c>
      <x:c r="H146" s="122" t="str">
        <x:v>Cette troisième option reste distincte des deux autres. Préparer une des trois installations permet de comparer les conséquences avant le choix exclusif. Enregistrer O2-M28.resolved séparément de .success, puis O2-M28.choice, les observations et les transferts réellement accomplis. Les conditions des fins deviennent lisibles : garde de l’objet, récit public et engagement personnel.</x:v>
      </x:c>
      <x:c r="I146" s="131" t="str">
        <x:v>Après la réponse : action physique ou refus/différé ; succès/échec/reprise selon résultat réel et variantes prioritaires. Aucun résultat par la sélection seule.</x:v>
      </x:c>
    </x:row>
    <x:row r="147" ht="134" customHeight="1">
      <x:c r="A147" s="126" t="str">
        <x:v>D6-O2-M29-OPTION-A</x:v>
      </x:c>
      <x:c r="B147" s="127" t="str">
        <x:v>D6-O2-M29</x:v>
      </x:c>
      <x:c r="C147" s="127" t="str">
        <x:v>A</x:v>
      </x:c>
      <x:c r="D147" s="127" t="str">
        <x:v>D6-O2-M29-CHOIX-A-01</x:v>
      </x:c>
      <x:c r="E147" s="127" t="str">
        <x:v>D6-O2-M29-REPONSE-A-01</x:v>
      </x:c>
      <x:c r="F147" s="127" t="str">
        <x:v>Présenter O2-E1 puis confirmer explicitement cette fin exclusive ; garder la réalisation en attente.</x:v>
      </x:c>
      <x:c r="G147" s="127"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H147" s="127" t="str">
        <x:v>Appliquer seulement le résultat de cette action : Choisir O2-E1, O2-E2 ou O2-E3 verrouille la direction et les responsabilités associées. Enregistrer la visite de sélection séparément de sa réussite. Écrire O2.endingId avec exactement une valeur valide et O2.endingChoiceConfirmed=true uniquement après confirmation explicite ; une sortie, un refus ou un choix provisoire conserve le choix non confirmé. La fin sélectionnée est sauvegardée avant l’ouverture ou la transmission finale.</x:v>
      </x:c>
      <x:c r="I147" s="132" t="str">
        <x:v>Après la réponse : action physique ou refus/différé ; succès/échec/reprise selon résultat réel et variantes prioritaires. Aucun résultat par la sélection seule.</x:v>
      </x:c>
    </x:row>
    <x:row r="148" ht="134" customHeight="1">
      <x:c r="A148" s="121" t="str">
        <x:v>D6-O2-M29-OPTION-B</x:v>
      </x:c>
      <x:c r="B148" s="122" t="str">
        <x:v>D6-O2-M29</x:v>
      </x:c>
      <x:c r="C148" s="122" t="str">
        <x:v>B</x:v>
      </x:c>
      <x:c r="D148" s="122" t="str">
        <x:v>D6-O2-M29-CHOIX-B-01</x:v>
      </x:c>
      <x:c r="E148" s="122" t="str">
        <x:v>D6-O2-M29-REPONSE-B-01</x:v>
      </x:c>
      <x:c r="F148" s="122" t="str">
        <x:v>Présenter O2-E2 et ses accords puis demander confirmation exclusive distincte de la simple visite.</x:v>
      </x:c>
      <x:c r="G148" s="122"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H148" s="122" t="str">
        <x:v>Appliquer seulement le résultat de cette action : Choisir O2-E1, O2-E2 ou O2-E3 verrouille la direction et les responsabilités associées. Enregistrer la visite de sélection séparément de sa réussite. Écrire O2.endingId avec exactement une valeur valide et O2.endingChoiceConfirmed=true uniquement après confirmation explicite ; une sortie, un refus ou un choix provisoire conserve le choix non confirmé. La fin sélectionnée est sauvegardée avant l’ouverture ou la transmission finale.</x:v>
      </x:c>
      <x:c r="I148" s="131" t="str">
        <x:v>Après la réponse : action physique ou refus/différé ; succès/échec/reprise selon résultat réel et variantes prioritaires. Aucun résultat par la sélection seule.</x:v>
      </x:c>
    </x:row>
    <x:row r="149" ht="134" customHeight="1">
      <x:c r="A149" s="126" t="str">
        <x:v>D6-O2-M29-OPTION-C</x:v>
      </x:c>
      <x:c r="B149" s="127" t="str">
        <x:v>D6-O2-M29</x:v>
      </x:c>
      <x:c r="C149" s="127" t="str">
        <x:v>C</x:v>
      </x:c>
      <x:c r="D149" s="127" t="str">
        <x:v>D6-O2-M29-CHOIX-C-01</x:v>
      </x:c>
      <x:c r="E149" s="127" t="str">
        <x:v>D6-O2-M29-REPONSE-C-01</x:v>
      </x:c>
      <x:c r="F149" s="127" t="str">
        <x:v>Présenter O2-E3, son destinataire et les objets requis puis confirmer explicitement cette fin exclusive.</x:v>
      </x:c>
      <x:c r="G149" s="127" t="str">
        <x:v>Destinataire volontaire disponible pour la réalisation ; masque personnel acquis ; garde de l’original transmissible. Les effets de cette fin ont été consultés ; confirmation explicite distincte encore nécessaire. La lettre du choix seule ne réalise aucune fin.</x:v>
      </x:c>
      <x:c r="H149" s="127" t="str">
        <x:v>Cette troisième option reste distincte des deux autres. Choisir O2-E1, O2-E2 ou O2-E3 verrouille la direction et les responsabilités associées. Enregistrer la visite de sélection séparément de sa réussite. Écrire O2.endingId avec exactement une valeur valide et O2.endingChoiceConfirmed=true uniquement après confirmation explicite ; une sortie, un refus ou un choix provisoire conserve le choix non confirmé. La fin sélectionnée est sauvegardée avant l’ouverture ou la transmission finale.</x:v>
      </x:c>
      <x:c r="I149" s="132" t="str">
        <x:v>Après la réponse : action physique ou refus/différé ; succès/échec/reprise selon résultat réel et variantes prioritaires. Aucun résultat par la sélection seule.</x:v>
      </x:c>
    </x:row>
    <x:row r="150" ht="134" customHeight="1">
      <x:c r="A150" s="121" t="str">
        <x:v>D6-O2-M30-OPTION-A</x:v>
      </x:c>
      <x:c r="B150" s="122" t="str">
        <x:v>D6-O2-M30</x:v>
      </x:c>
      <x:c r="C150" s="122" t="str">
        <x:v>A</x:v>
      </x:c>
      <x:c r="D150" s="122" t="str">
        <x:v>D6-O2-M30-CHOIX-A-01</x:v>
      </x:c>
      <x:c r="E150" s="122" t="str">
        <x:v>D6-O2-M30-REPONSE-A-01</x:v>
      </x:c>
      <x:c r="F150" s="122" t="str">
        <x:v>Dans la fin confirmée, préparer le masque ou son support autorisé comme premier objet puis jouer la scène E correspondante.</x:v>
      </x:c>
      <x:c r="G150" s="122" t="str">
        <x:v>Conditions d’entrée encore valides ; personne, outil et passage nécessaires disponibles. La parole seule ne valide pas l’objectif.</x:v>
      </x:c>
      <x:c r="H150" s="122" t="str">
        <x:v>Appliquer seulement le résultat de cette action : Le joueur choisit le premier objet montré tout en respectant l’issue déjà verrouillée. Conserver O2.endingId confirmé sans le modifier. Écrire O2.endingRealized=true uniquement après clôture effectivement jouée et réussie ; échec, interruption ou report laissent endingRealized=false et la scène à reprendre. La fin devient réalisée ; les prêts, gardes et emplacements correspondent à l’installation visible.</x:v>
      </x:c>
      <x:c r="I150" s="131" t="str">
        <x:v>Après la réponse : action physique ou refus/différé ; succès/échec/reprise selon résultat réel et variantes prioritaires. Aucun résultat par la sélection seule.</x:v>
      </x:c>
    </x:row>
    <x:row r="151" ht="134" customHeight="1">
      <x:c r="A151" s="126" t="str">
        <x:v>D6-O2-M30-OPTION-B</x:v>
      </x:c>
      <x:c r="B151" s="127" t="str">
        <x:v>D6-O2-M30</x:v>
      </x:c>
      <x:c r="C151" s="127" t="str">
        <x:v>B</x:v>
      </x:c>
      <x:c r="D151" s="127" t="str">
        <x:v>D6-O2-M30-CHOIX-B-01</x:v>
      </x:c>
      <x:c r="E151" s="127" t="str">
        <x:v>D6-O2-M30-REPONSE-B-01</x:v>
      </x:c>
      <x:c r="F151" s="127" t="str">
        <x:v>Dans la fin confirmée, commencer par la trace de préparation autorisée puis jouer la même fin jusqu’à clôture réelle.</x:v>
      </x:c>
      <x:c r="G151" s="127" t="str">
        <x:v>Conditions d’entrée encore valides ; personne, outil et passage nécessaires disponibles. La parole seule ne valide pas l’objectif.</x:v>
      </x:c>
      <x:c r="H151" s="127" t="str">
        <x:v>Appliquer seulement le résultat de cette action : Le joueur choisit le premier objet montré tout en respectant l’issue déjà verrouillée. Conserver O2.endingId confirmé sans le modifier. Écrire O2.endingRealized=true uniquement après clôture effectivement jouée et réussie ; échec, interruption ou report laissent endingRealized=false et la scène à reprendre. La fin devient réalisée ; les prêts, gardes et emplacements correspondent à l’installation visible.</x:v>
      </x:c>
      <x:c r="I151" s="132" t="str">
        <x:v>Après la réponse : action physique ou refus/différé ; succès/échec/reprise selon résultat réel et variantes prioritaires. Aucun résultat par la sélection seule.</x:v>
      </x:c>
    </x:row>
    <x:row r="152" ht="119" customHeight="1">
      <x:c r="A152" s="121" t="str">
        <x:v>D6-O2-M31-OPTION-A</x:v>
      </x:c>
      <x:c r="B152" s="122" t="str">
        <x:v>D6-O2-M31</x:v>
      </x:c>
      <x:c r="C152" s="122" t="str">
        <x:v>A</x:v>
      </x:c>
      <x:c r="D152" s="122" t="str">
        <x:v>D6-O2-M31-CHOIX-A-01</x:v>
      </x:c>
      <x:c r="E152" s="122" t="str">
        <x:v>D6-O2-M31-REPONSE-A-01</x:v>
      </x:c>
      <x:c r="F152" s="122" t="str">
        <x:v>Donner un indice puis laisser l’élève orienter et comparer les marques.</x:v>
      </x:c>
      <x:c r="G152" s="122" t="str">
        <x:v>Conditions d’entrée encore valides ; personne, outil et passage nécessaires disponibles. La parole seule ne valide pas l’objectif.</x:v>
      </x:c>
      <x:c r="H152" s="122" t="str">
        <x:v>Appliquer seulement le résultat de cette action : Guider par un indice ou laisser comparer trois pièces d’exercice adapte l’enseignement. Enregistrer O2-M31.resolved séparément de .success, puis O2-M31.choice, les observations et les transferts réellement accomplis. L’élève apprend à distinguer observation et récit ; le passé familial reste établi comme auparavant. Ne jamais modifier O2.endingId.</x:v>
      </x:c>
      <x:c r="I152" s="131" t="str">
        <x:v>Après la réponse : action physique ou refus/différé ; succès/échec/reprise selon résultat réel et variantes prioritaires. Aucun résultat par la sélection seule.</x:v>
      </x:c>
    </x:row>
    <x:row r="153" ht="119" customHeight="1">
      <x:c r="A153" s="126" t="str">
        <x:v>D6-O2-M31-OPTION-B</x:v>
      </x:c>
      <x:c r="B153" s="127" t="str">
        <x:v>D6-O2-M31</x:v>
      </x:c>
      <x:c r="C153" s="127" t="str">
        <x:v>B</x:v>
      </x:c>
      <x:c r="D153" s="127" t="str">
        <x:v>D6-O2-M31-CHOIX-B-01</x:v>
      </x:c>
      <x:c r="E153" s="127" t="str">
        <x:v>D6-O2-M31-REPONSE-B-01</x:v>
      </x:c>
      <x:c r="F153" s="127" t="str">
        <x:v>Laisser l’élève comparer trois échantillons avant de revenir au trophée.</x:v>
      </x:c>
      <x:c r="G153" s="127" t="str">
        <x:v>Conditions d’entrée encore valides ; personne, outil et passage nécessaires disponibles. La parole seule ne valide pas l’objectif.</x:v>
      </x:c>
      <x:c r="H153" s="127" t="str">
        <x:v>Appliquer seulement le résultat de cette action : Guider par un indice ou laisser comparer trois pièces d’exercice adapte l’enseignement. Enregistrer O2-M31.resolved séparément de .success, puis O2-M31.choice, les observations et les transferts réellement accomplis. L’élève apprend à distinguer observation et récit ; le passé familial reste établi comme auparavant. Ne jamais modifier O2.endingId.</x:v>
      </x:c>
      <x:c r="I153" s="132" t="str">
        <x:v>Après la réponse : action physique ou refus/différé ; succès/échec/reprise selon résultat réel et variantes prioritaires. Aucun résultat par la sélection seule.</x:v>
      </x:c>
    </x:row>
    <x:row r="154" ht="119" customHeight="1">
      <x:c r="A154" s="121" t="str">
        <x:v>D6-O2-M32-OPTION-A</x:v>
      </x:c>
      <x:c r="B154" s="122" t="str">
        <x:v>D6-O2-M32</x:v>
      </x:c>
      <x:c r="C154" s="122" t="str">
        <x:v>A</x:v>
      </x:c>
      <x:c r="D154" s="122" t="str">
        <x:v>D6-O2-M32-CHOIX-A-01</x:v>
      </x:c>
      <x:c r="E154" s="122" t="str">
        <x:v>D6-O2-M32-REPONSE-A-01</x:v>
      </x:c>
      <x:c r="F154" s="122" t="str">
        <x:v>Jouer la chasse commune puis laisser Khor ouvrir le récit de ses décisions présentes.</x:v>
      </x:c>
      <x:c r="G154" s="122" t="str">
        <x:v>Conditions d’entrée encore valides ; personne, outil et passage nécessaires disponibles. La parole seule ne valide pas l’objectif.</x:v>
      </x:c>
      <x:c r="H154" s="122" t="str">
        <x:v>Appliquer seulement le résultat de cette action : Laisser Khor raconter d’abord ou comparer immédiatement les traces crée une relation de pair. Enregistrer O2-M32.resolved séparément de .success, puis O2-M32.choice, les observations et les transferts réellement accomplis. Une nouvelle histoire complète l’ancienne, sans effacer le masque ni attribuer l’exploit actuel à l’ancêtre. Ne jamais modifier O2.endingId.</x:v>
      </x:c>
      <x:c r="I154" s="131" t="str">
        <x:v>Après la réponse : action physique ou refus/différé ; succès/échec/reprise selon résultat réel et variantes prioritaires. Aucun résultat par la sélection seule.</x:v>
      </x:c>
    </x:row>
    <x:row r="155" ht="119" customHeight="1">
      <x:c r="A155" s="126" t="str">
        <x:v>D6-O2-M32-OPTION-B</x:v>
      </x:c>
      <x:c r="B155" s="127" t="str">
        <x:v>D6-O2-M32</x:v>
      </x:c>
      <x:c r="C155" s="127" t="str">
        <x:v>B</x:v>
      </x:c>
      <x:c r="D155" s="127" t="str">
        <x:v>D6-O2-M32-CHOIX-B-01</x:v>
      </x:c>
      <x:c r="E155" s="127" t="str">
        <x:v>D6-O2-M32-REPONSE-B-01</x:v>
      </x:c>
      <x:c r="F155" s="127" t="str">
        <x:v>Jouer la chasse puis confronter directement les observations et rôles réellement tenus.</x:v>
      </x:c>
      <x:c r="G155" s="127" t="str">
        <x:v>Conditions d’entrée encore valides ; personne, outil et passage nécessaires disponibles. La parole seule ne valide pas l’objectif.</x:v>
      </x:c>
      <x:c r="H155" s="127" t="str">
        <x:v>Appliquer seulement le résultat de cette action : Laisser Khor raconter d’abord ou comparer immédiatement les traces crée une relation de pair. Enregistrer O2-M32.resolved séparément de .success, puis O2-M32.choice, les observations et les transferts réellement accomplis. Une nouvelle histoire complète l’ancienne, sans effacer le masque ni attribuer l’exploit actuel à l’ancêtre. Ne jamais modifier O2.endingId.</x:v>
      </x:c>
      <x:c r="I155" s="132" t="str">
        <x:v>Après la réponse : action physique ou refus/différé ; succès/échec/reprise selon résultat réel et variantes prioritaires. Aucun résultat par la sélection seule.</x:v>
      </x:c>
    </x:row>
    <x:row r="156" ht="119" customHeight="1">
      <x:c r="A156" s="121" t="str">
        <x:v>D6-O2-M33-OPTION-A</x:v>
      </x:c>
      <x:c r="B156" s="122" t="str">
        <x:v>D6-O2-M33</x:v>
      </x:c>
      <x:c r="C156" s="122" t="str">
        <x:v>A</x:v>
      </x:c>
      <x:c r="D156" s="122" t="str">
        <x:v>D6-O2-M33-CHOIX-A-01</x:v>
      </x:c>
      <x:c r="E156" s="122" t="str">
        <x:v>D6-O2-M33-REPONSE-A-01</x:v>
      </x:c>
      <x:c r="F156" s="122" t="str">
        <x:v>Inspecter le meuble et transporter une reproduction identifiée avec ses annotations.</x:v>
      </x:c>
      <x:c r="G156" s="122" t="str">
        <x:v>Conditions d’entrée encore valides ; personne, outil et passage nécessaires disponibles. La parole seule ne valide pas l’objectif.</x:v>
      </x:c>
      <x:c r="H156" s="122" t="str">
        <x:v>Appliquer seulement le résultat de cette action : Prêter une reproduction annotée ou un original autorisé change transport, assurance matérielle et emplacement. Enregistrer O2-M33.resolved séparément de .success, puis O2-M33.choice, les observations et les transferts réellement accomplis. Le réseau de mémoire s’étend avec une chaîne de garde lisible ; l’objet n’existe pas simultanément aux deux endroits. Ne jamais modifier O2.endingId.</x:v>
      </x:c>
      <x:c r="I156" s="131" t="str">
        <x:v>Après la réponse : action physique ou refus/différé ; succès/échec/reprise selon résultat réel et variantes prioritaires. Aucun résultat par la sélection seule.</x:v>
      </x:c>
    </x:row>
    <x:row r="157" ht="119" customHeight="1">
      <x:c r="A157" s="126" t="str">
        <x:v>D6-O2-M33-OPTION-B</x:v>
      </x:c>
      <x:c r="B157" s="127" t="str">
        <x:v>D6-O2-M33</x:v>
      </x:c>
      <x:c r="C157" s="127" t="str">
        <x:v>B</x:v>
      </x:c>
      <x:c r="D157" s="127" t="str">
        <x:v>D6-O2-M33-CHOIX-B-01</x:v>
      </x:c>
      <x:c r="E157" s="127" t="str">
        <x:v>D6-O2-M33-REPONSE-B-01</x:v>
      </x:c>
      <x:c r="F157" s="127" t="str">
        <x:v>Obtenir l’autorisation du gardien réel, adapter le contenant et transporter l’unique original.</x:v>
      </x:c>
      <x:c r="G157" s="127" t="str">
        <x:v>Conditions d’entrée encore valides ; personne, outil et passage nécessaires disponibles. La parole seule ne valide pas l’objectif.</x:v>
      </x:c>
      <x:c r="H157" s="127" t="str">
        <x:v>Appliquer seulement le résultat de cette action : Prêter une reproduction annotée ou un original autorisé change transport, assurance matérielle et emplacement. Enregistrer O2-M33.resolved séparément de .success, puis O2-M33.choice, les observations et les transferts réellement accomplis. Le réseau de mémoire s’étend avec une chaîne de garde lisible ; l’objet n’existe pas simultanément aux deux endroits. Ne jamais modifier O2.endingId.</x:v>
      </x:c>
      <x:c r="I157" s="132" t="str">
        <x:v>Après la réponse : action physique ou refus/différé ; succès/échec/reprise selon résultat réel et variantes prioritaires. Aucun résultat par la sélection seule.</x:v>
      </x:c>
    </x:row>
    <x:row r="158" ht="104" customHeight="1">
      <x:c r="A158" s="121" t="str">
        <x:v>D6-O2-M34-OPTION-A</x:v>
      </x:c>
      <x:c r="B158" s="122" t="str">
        <x:v>D6-O2-M34</x:v>
      </x:c>
      <x:c r="C158" s="122" t="str">
        <x:v>A</x:v>
      </x:c>
      <x:c r="D158" s="122" t="str">
        <x:v>D6-O2-M34-CHOIX-A-01</x:v>
      </x:c>
      <x:c r="E158" s="122" t="str">
        <x:v>D6-O2-M34-REPONSE-A-01</x:v>
      </x:c>
      <x:c r="F158" s="122" t="str">
        <x:v>Comparer les traces puis exposer séparément l’hypothèse avec son incertitude visible.</x:v>
      </x:c>
      <x:c r="G158" s="122" t="str">
        <x:v>Conditions d’entrée encore valides ; personne, outil et passage nécessaires disponibles. La parole seule ne valide pas l’objectif.</x:v>
      </x:c>
      <x:c r="H158" s="122" t="str">
        <x:v>Appliquer seulement le résultat de cette action : Exposer l’hypothèse avec sa réserve ou conserver l’objet à l’étude préserve deux choix honnêtes. Enregistrer O2-M34.resolved séparément de .success, puis O2-M34.choice, les observations et les transferts réellement accomplis. Le récit peut évoluer sans réécrire les certitudes ni prétendre tout savoir. Ne jamais modifier O2.endingId.</x:v>
      </x:c>
      <x:c r="I158" s="131" t="str">
        <x:v>Après la réponse : action physique ou refus/différé ; succès/échec/reprise selon résultat réel et variantes prioritaires. Aucun résultat par la sélection seule.</x:v>
      </x:c>
    </x:row>
    <x:row r="159" ht="104" customHeight="1">
      <x:c r="A159" s="126" t="str">
        <x:v>D6-O2-M34-OPTION-B</x:v>
      </x:c>
      <x:c r="B159" s="127" t="str">
        <x:v>D6-O2-M34</x:v>
      </x:c>
      <x:c r="C159" s="127" t="str">
        <x:v>B</x:v>
      </x:c>
      <x:c r="D159" s="127" t="str">
        <x:v>D6-O2-M34-CHOIX-B-01</x:v>
      </x:c>
      <x:c r="E159" s="127" t="str">
        <x:v>D6-O2-M34-REPONSE-B-01</x:v>
      </x:c>
      <x:c r="F159" s="127" t="str">
        <x:v>Comparer puis ranger la pièce dans un espace d’étude à provenance distincte.</x:v>
      </x:c>
      <x:c r="G159" s="127" t="str">
        <x:v>Conditions d’entrée encore valides ; personne, outil et passage nécessaires disponibles. La parole seule ne valide pas l’objectif.</x:v>
      </x:c>
      <x:c r="H159" s="127" t="str">
        <x:v>Appliquer seulement le résultat de cette action : Exposer l’hypothèse avec sa réserve ou conserver l’objet à l’étude préserve deux choix honnêtes. Enregistrer O2-M34.resolved séparément de .success, puis O2-M34.choice, les observations et les transferts réellement accomplis. Le récit peut évoluer sans réécrire les certitudes ni prétendre tout savoir. Ne jamais modifier O2.endingId.</x:v>
      </x:c>
      <x:c r="I159" s="132" t="str">
        <x:v>Après la réponse : action physique ou refus/différé ; succès/échec/reprise selon résultat réel et variantes prioritaires. Aucun résultat par la sélection seule.</x:v>
      </x:c>
    </x:row>
    <x:row r="160" ht="104" customHeight="1">
      <x:c r="A160" s="121" t="str">
        <x:v>D6-O2-M35-OPTION-A</x:v>
      </x:c>
      <x:c r="B160" s="122" t="str">
        <x:v>D6-O2-M35</x:v>
      </x:c>
      <x:c r="C160" s="122" t="str">
        <x:v>A</x:v>
      </x:c>
      <x:c r="D160" s="122" t="str">
        <x:v>D6-O2-M35-CHOIX-A-01</x:v>
      </x:c>
      <x:c r="E160" s="122" t="str">
        <x:v>D6-O2-M35-REPONSE-A-01</x:v>
      </x:c>
      <x:c r="F160" s="122" t="str">
        <x:v>Prêter ou transmettre l’outil puis discuter une correction appuyée sur les traces, sans graver à sa place.</x:v>
      </x:c>
      <x:c r="G160" s="122" t="str">
        <x:v>Conditions d’entrée encore valides ; personne, outil et passage nécessaires disponibles. La parole seule ne valide pas l’objectif.</x:v>
      </x:c>
      <x:c r="H160" s="122" t="str">
        <x:v>Appliquer seulement le résultat de cette action : Conseiller une correction ou inviter les partenaires à raconter leurs gestes change la résolution. Enregistrer O2-M35.resolved séparément de .success, puis O2-M35.choice, les observations et les transferts réellement accomplis. La transmission devient une pratique, pas la simple répétition des noms anciens. Ne jamais modifier O2.endingId.</x:v>
      </x:c>
      <x:c r="I160" s="131" t="str">
        <x:v>Après la réponse : action physique ou refus/différé ; succès/échec/reprise selon résultat réel et variantes prioritaires. Aucun résultat par la sélection seule.</x:v>
      </x:c>
    </x:row>
    <x:row r="161" ht="104" customHeight="1">
      <x:c r="A161" s="126" t="str">
        <x:v>D6-O2-M35-OPTION-B</x:v>
      </x:c>
      <x:c r="B161" s="127" t="str">
        <x:v>D6-O2-M35</x:v>
      </x:c>
      <x:c r="C161" s="127" t="str">
        <x:v>B</x:v>
      </x:c>
      <x:c r="D161" s="127" t="str">
        <x:v>D6-O2-M35-CHOIX-B-01</x:v>
      </x:c>
      <x:c r="E161" s="127" t="str">
        <x:v>D6-O2-M35-REPONSE-B-01</x:v>
      </x:c>
      <x:c r="F161" s="127" t="str">
        <x:v>Préparer une rencontre volontaire des partenaires et laisser l’élève réviser sa propre version.</x:v>
      </x:c>
      <x:c r="G161" s="127" t="str">
        <x:v>Conditions d’entrée encore valides ; personne, outil et passage nécessaires disponibles. La parole seule ne valide pas l’objectif.</x:v>
      </x:c>
      <x:c r="H161" s="127" t="str">
        <x:v>Appliquer seulement le résultat de cette action : Conseiller une correction ou inviter les partenaires à raconter leurs gestes change la résolution. Enregistrer O2-M35.resolved séparément de .success, puis O2-M35.choice, les observations et les transferts réellement accomplis. La transmission devient une pratique, pas la simple répétition des noms anciens. Ne jamais modifier O2.endingId.</x:v>
      </x:c>
      <x:c r="I161" s="132" t="str">
        <x:v>Après la réponse : action physique ou refus/différé ; succès/échec/reprise selon résultat réel et variantes prioritaires. Aucun résultat par la sélection seule.</x:v>
      </x:c>
    </x:row>
    <x:row r="162" ht="119" customHeight="1">
      <x:c r="A162" s="121" t="str">
        <x:v>D6-O2-M36-OPTION-A</x:v>
      </x:c>
      <x:c r="B162" s="122" t="str">
        <x:v>D6-O2-M36</x:v>
      </x:c>
      <x:c r="C162" s="122" t="str">
        <x:v>A</x:v>
      </x:c>
      <x:c r="D162" s="122" t="str">
        <x:v>D6-O2-M36-CHOIX-A-01</x:v>
      </x:c>
      <x:c r="E162" s="122" t="str">
        <x:v>D6-O2-M36-REPONSE-A-01</x:v>
      </x:c>
      <x:c r="F162" s="122" t="str">
        <x:v>Parcourir l’installation issue de la fin confirmée et terminer au support du masque effectivement présent ou à sa reproduction identifiée.</x:v>
      </x:c>
      <x:c r="G162" s="122" t="str">
        <x:v>Conditions d’entrée encore valides ; personne, outil et passage nécessaires disponibles. La parole seule ne valide pas l’objectif.</x:v>
      </x:c>
      <x:c r="H162" s="122" t="str">
        <x:v>Appliquer seulement le résultat de cette action : Terminer devant l’ancien masque ou la plaque d’un nouvel élève choisit l’accent de la transmission. Enregistrer O2-M36.resolved séparément de .success, puis O2-M36.choice, les observations et les transferts réellement accomplis. La fin exclusive, les propriétaires et les contributions demeurent inchangés ; le prolongement est clôturé. Ne jamais modifier O2.endingId.</x:v>
      </x:c>
      <x:c r="I162" s="131" t="str">
        <x:v>Après la réponse : action physique ou refus/différé ; succès/échec/reprise selon résultat réel et variantes prioritaires. Aucun résultat par la sélection seule.</x:v>
      </x:c>
    </x:row>
    <x:row r="163" ht="119" customHeight="1">
      <x:c r="A163" s="126" t="str">
        <x:v>D6-O2-M36-OPTION-B</x:v>
      </x:c>
      <x:c r="B163" s="127" t="str">
        <x:v>D6-O2-M36</x:v>
      </x:c>
      <x:c r="C163" s="127" t="str">
        <x:v>B</x:v>
      </x:c>
      <x:c r="D163" s="127" t="str">
        <x:v>D6-O2-M36-CHOIX-B-01</x:v>
      </x:c>
      <x:c r="E163" s="127" t="str">
        <x:v>D6-O2-M36-REPONSE-B-01</x:v>
      </x:c>
      <x:c r="F163" s="127" t="str">
        <x:v>Traverser les contributions anciennes puis conclure devant une chasse réellement accomplie de la nouvelle génération.</x:v>
      </x:c>
      <x:c r="G163" s="127" t="str">
        <x:v>Conditions d’entrée encore valides ; personne, outil et passage nécessaires disponibles. La parole seule ne valide pas l’objectif.</x:v>
      </x:c>
      <x:c r="H163" s="127" t="str">
        <x:v>Appliquer seulement le résultat de cette action : Terminer devant l’ancien masque ou la plaque d’un nouvel élève choisit l’accent de la transmission. Enregistrer O2-M36.resolved séparément de .success, puis O2-M36.choice, les observations et les transferts réellement accomplis. La fin exclusive, les propriétaires et les contributions demeurent inchangés ; le prolongement est clôturé. Ne jamais modifier O2.endingId.</x:v>
      </x:c>
      <x:c r="I163" s="132" t="str">
        <x:v>Après la réponse : action physique ou refus/différé ; succès/échec/reprise selon résultat réel et variantes prioritaires. Aucun résultat par la sélection seule.</x:v>
      </x:c>
    </x:row>
    <x:row r="164" ht="89" customHeight="1">
      <x:c r="A164" s="121" t="str">
        <x:v>D6-O2-E1-OPTION-A</x:v>
      </x:c>
      <x:c r="B164" s="122" t="str">
        <x:v>D6-O2-E1</x:v>
      </x:c>
      <x:c r="C164" s="122" t="str">
        <x:v>A</x:v>
      </x:c>
      <x:c r="D164" s="122" t="str">
        <x:v>D6-O2-E1-CHOIX-A-01</x:v>
      </x:c>
      <x:c r="E164" s="122" t="str">
        <x:v>D6-O2-E1-REPONSE-A-01</x:v>
      </x:c>
      <x:c r="F164" s="122" t="str">
        <x:v>Installer le masque, fixer la chronologie puis ouvrir la trace autorisée du pisteur.</x:v>
      </x:c>
      <x:c r="G164" s="122" t="str">
        <x:v>Conditions d’entrée encore valides ; personne, outil et passage nécessaires disponibles. La parole seule ne valide pas l’objectif. Exclusivement si O2.endingId=O2-E1 confirmé ; cette scène est appelée depuis O2-M30 et ne constitue jamais une nouvelle sélection.</x:v>
      </x:c>
      <x:c r="H164" s="122" t="str">
        <x:v>Appliquer seulement le résultat de cette action : Le foyer devient une référence de mémoire contextualisée ; les descendants gardent leurs droits sur leurs objets. O2.endingId=O2-E1 ; endingRealized seulement après la scène ; aucune modification par M31..36 ou R2-M060.</x:v>
      </x:c>
      <x:c r="I164" s="131" t="str">
        <x:v>Après la réponse : action physique ou refus/différé ; succès/échec/reprise selon résultat réel et variantes prioritaires. Aucun résultat par la sélection seule.</x:v>
      </x:c>
    </x:row>
    <x:row r="165" ht="89" customHeight="1">
      <x:c r="A165" s="126" t="str">
        <x:v>D6-O2-E1-OPTION-B</x:v>
      </x:c>
      <x:c r="B165" s="127" t="str">
        <x:v>D6-O2-E1</x:v>
      </x:c>
      <x:c r="C165" s="127" t="str">
        <x:v>B</x:v>
      </x:c>
      <x:c r="D165" s="127" t="str">
        <x:v>D6-O2-E1-CHOIX-B-01</x:v>
      </x:c>
      <x:c r="E165" s="127" t="str">
        <x:v>D6-O2-E1-REPONSE-B-01</x:v>
      </x:c>
      <x:c r="F165" s="127" t="str">
        <x:v>Installer le masque, fixer la chronologie puis ouvrir la contribution autorisée du sauveteur.</x:v>
      </x:c>
      <x:c r="G165" s="127" t="str">
        <x:v>Conditions d’entrée encore valides ; personne, outil et passage nécessaires disponibles. La parole seule ne valide pas l’objectif. Exclusivement si O2.endingId=O2-E1 confirmé ; cette scène est appelée depuis O2-M30 et ne constitue jamais une nouvelle sélection.</x:v>
      </x:c>
      <x:c r="H165" s="127" t="str">
        <x:v>Appliquer seulement le résultat de cette action : Le foyer devient une référence de mémoire contextualisée ; les descendants gardent leurs droits sur leurs objets. O2.endingId=O2-E1 ; endingRealized seulement après la scène ; aucune modification par M31..36 ou R2-M060.</x:v>
      </x:c>
      <x:c r="I165" s="132" t="str">
        <x:v>Après la réponse : action physique ou refus/différé ; succès/échec/reprise selon résultat réel et variantes prioritaires. Aucun résultat par la sélection seule.</x:v>
      </x:c>
    </x:row>
    <x:row r="166" ht="89" customHeight="1">
      <x:c r="A166" s="121" t="str">
        <x:v>D6-O2-E2-OPTION-A</x:v>
      </x:c>
      <x:c r="B166" s="122" t="str">
        <x:v>D6-O2-E2</x:v>
      </x:c>
      <x:c r="C166" s="122" t="str">
        <x:v>A</x:v>
      </x:c>
      <x:c r="D166" s="122" t="str">
        <x:v>D6-O2-E2-CHOIX-A-01</x:v>
      </x:c>
      <x:c r="E166" s="122" t="str">
        <x:v>D6-O2-E2-REPONSE-A-01</x:v>
      </x:c>
      <x:c r="F166" s="122" t="str">
        <x:v>Relier physiquement les supports puis laisser chaque participant présent présenter l’objet autorisé.</x:v>
      </x:c>
      <x:c r="G166" s="122" t="str">
        <x:v>Conditions d’entrée encore valides ; personne, outil et passage nécessaires disponibles. La parole seule ne valide pas l’objectif. Exclusivement si O2.endingId=O2-E2 confirmé ; cette scène est appelée depuis O2-M30 et ne constitue jamais une nouvelle sélection.</x:v>
      </x:c>
      <x:c r="H166" s="122" t="str">
        <x:v>Appliquer seulement le résultat de cette action : La mémoire devient un travail partagé ; les mérites différents sont nommés avec précision. O2.endingId=O2-E2 ; endingRealized seulement après la scène ; aucune modification par M31..36 ou R2-M060.</x:v>
      </x:c>
      <x:c r="I166" s="131" t="str">
        <x:v>Après la réponse : action physique ou refus/différé ; succès/échec/reprise selon résultat réel et variantes prioritaires. Aucun résultat par la sélection seule.</x:v>
      </x:c>
    </x:row>
    <x:row r="167" ht="89" customHeight="1">
      <x:c r="A167" s="126" t="str">
        <x:v>D6-O2-E2-OPTION-B</x:v>
      </x:c>
      <x:c r="B167" s="127" t="str">
        <x:v>D6-O2-E2</x:v>
      </x:c>
      <x:c r="C167" s="127" t="str">
        <x:v>B</x:v>
      </x:c>
      <x:c r="D167" s="127" t="str">
        <x:v>D6-O2-E2-CHOIX-B-01</x:v>
      </x:c>
      <x:c r="E167" s="127" t="str">
        <x:v>D6-O2-E2-REPONSE-B-01</x:v>
      </x:c>
      <x:c r="F167" s="127" t="str">
        <x:v>Finaliser les liens de la galerie, ouvrir le parcours commun puis laisser les volontaires présenter leurs contributions.</x:v>
      </x:c>
      <x:c r="G167" s="127" t="str">
        <x:v>Conditions d’entrée encore valides ; personne, outil et passage nécessaires disponibles. La parole seule ne valide pas l’objectif. Exclusivement si O2.endingId=O2-E2 confirmé ; cette scène est appelée depuis O2-M30 et ne constitue jamais une nouvelle sélection.</x:v>
      </x:c>
      <x:c r="H167" s="127" t="str">
        <x:v>Appliquer seulement le résultat de cette action : La mémoire devient un travail partagé ; les mérites différents sont nommés avec précision. O2.endingId=O2-E2 ; endingRealized seulement après la scène ; aucune modification par M31..36 ou R2-M060.</x:v>
      </x:c>
      <x:c r="I167" s="132" t="str">
        <x:v>Après la réponse : action physique ou refus/différé ; succès/échec/reprise selon résultat réel et variantes prioritaires. Aucun résultat par la sélection seule.</x:v>
      </x:c>
    </x:row>
    <x:row r="168" ht="89" customHeight="1">
      <x:c r="A168" s="121" t="str">
        <x:v>D6-O2-E3-OPTION-A</x:v>
      </x:c>
      <x:c r="B168" s="122" t="str">
        <x:v>D6-O2-E3</x:v>
      </x:c>
      <x:c r="C168" s="122" t="str">
        <x:v>A</x:v>
      </x:c>
      <x:c r="D168" s="122" t="str">
        <x:v>D6-O2-E3-CHOIX-A-01</x:v>
      </x:c>
      <x:c r="E168" s="122" t="str">
        <x:v>D6-O2-E3-REPONSE-A-01</x:v>
      </x:c>
      <x:c r="F168" s="122" t="str">
        <x:v>Remettre l’original au volontaire identifié, contrôler la fixation puis équiper le masque personnel acquis.</x:v>
      </x:c>
      <x:c r="G168" s="122" t="str">
        <x:v>Conditions d’entrée encore valides ; personne, outil et passage nécessaires disponibles. La parole seule ne valide pas l’objectif. Exclusivement si O2.endingId=O2-E3 confirmé ; cette scène est appelée depuis O2-M30 et ne constitue jamais une nouvelle sélection.</x:v>
      </x:c>
      <x:c r="H168" s="122" t="str">
        <x:v>Appliquer seulement le résultat de cette action : Le joueur conserve sa filiation sans posséder l’original ; une copie éventuelle est marquée. O2.endingId=O2-E3 ; endingRealized seulement après la scène ; aucune modification par M31..36 ou R2-M060.</x:v>
      </x:c>
      <x:c r="I168" s="131" t="str">
        <x:v>Après la réponse : action physique ou refus/différé ; succès/échec/reprise selon résultat réel et variantes prioritaires. Aucun résultat par la sélection seule.</x:v>
      </x:c>
    </x:row>
    <x:row r="169" ht="89" customHeight="1">
      <x:c r="A169" s="126" t="str">
        <x:v>D6-O2-E3-OPTION-B</x:v>
      </x:c>
      <x:c r="B169" s="127" t="str">
        <x:v>D6-O2-E3</x:v>
      </x:c>
      <x:c r="C169" s="127" t="str">
        <x:v>B</x:v>
      </x:c>
      <x:c r="D169" s="127" t="str">
        <x:v>D6-O2-E3-CHOIX-B-01</x:v>
      </x:c>
      <x:c r="E169" s="127" t="str">
        <x:v>D6-O2-E3-REPONSE-B-01</x:v>
      </x:c>
      <x:c r="F169" s="127" t="str">
        <x:v>Faire présenter et vérifier le nouveau support par son gardien, transférer l’original puis équiper le masque personnel.</x:v>
      </x:c>
      <x:c r="G169" s="127" t="str">
        <x:v>Conditions d’entrée encore valides ; personne, outil et passage nécessaires disponibles. La parole seule ne valide pas l’objectif. Exclusivement si O2.endingId=O2-E3 confirmé ; cette scène est appelée depuis O2-M30 et ne constitue jamais une nouvelle sélection.</x:v>
      </x:c>
      <x:c r="H169" s="127" t="str">
        <x:v>Appliquer seulement le résultat de cette action : Le joueur conserve sa filiation sans posséder l’original ; une copie éventuelle est marquée. O2.endingId=O2-E3 ; endingRealized seulement après la scène ; aucune modification par M31..36 ou R2-M060.</x:v>
      </x:c>
      <x:c r="I169" s="132" t="str">
        <x:v>Après la réponse : action physique ou refus/différé ; succès/échec/reprise selon résultat réel et variantes prioritaires. Aucun résultat par la sélection seule.</x:v>
      </x:c>
    </x:row>
    <x:row r="170" ht="104" customHeight="1">
      <x:c r="A170" s="121" t="str">
        <x:v>D6-O3-M01-OPTION-A</x:v>
      </x:c>
      <x:c r="B170" s="122" t="str">
        <x:v>D6-O3-M01</x:v>
      </x:c>
      <x:c r="C170" s="122" t="str">
        <x:v>A</x:v>
      </x:c>
      <x:c r="D170" s="122" t="str">
        <x:v>D6-O3-M01-CHOIX-A-01</x:v>
      </x:c>
      <x:c r="E170" s="122" t="str">
        <x:v>D6-O3-M01-REPONSE-A-01</x:v>
      </x:c>
      <x:c r="F170" s="122" t="str">
        <x:v>Rejoindre la plateforme stable, pousser le contrepoids puis guider Orem par les hauteurs.</x:v>
      </x:c>
      <x:c r="G170" s="122" t="str">
        <x:v>Conditions d’entrée encore valides ; personne, outil et passage nécessaires disponibles. La parole seule ne valide pas l’objectif.</x:v>
      </x:c>
      <x:c r="H170" s="122" t="str">
        <x:v>Appliquer seulement le résultat de cette action : Guider Orem par les hauteurs ou suivre l’instructeur au sol détermine le trajet de secours vécu. Enregistrer O3-M01.resolved séparément de .success, puis O3-M01.choice, les observations et les transferts réellement accomplis. La catastrophe est présentée comme phénomène naturel ; le combat du prologue conserve sa motivation commune.</x:v>
      </x:c>
      <x:c r="I170" s="131" t="str">
        <x:v>Après la réponse : action physique ou refus/différé ; succès/échec/reprise selon résultat réel et variantes prioritaires. Aucun résultat par la sélection seule.</x:v>
      </x:c>
    </x:row>
    <x:row r="171" ht="104" customHeight="1">
      <x:c r="A171" s="126" t="str">
        <x:v>D6-O3-M01-OPTION-B</x:v>
      </x:c>
      <x:c r="B171" s="127" t="str">
        <x:v>D6-O3-M01</x:v>
      </x:c>
      <x:c r="C171" s="127" t="str">
        <x:v>B</x:v>
      </x:c>
      <x:c r="D171" s="127" t="str">
        <x:v>D6-O3-M01-CHOIX-B-01</x:v>
      </x:c>
      <x:c r="E171" s="127" t="str">
        <x:v>D6-O3-M01-REPONSE-B-01</x:v>
      </x:c>
      <x:c r="F171" s="127" t="str">
        <x:v>Dégager l’escalier et rejoindre avec Orem la route au sol tenue par l’instructeur.</x:v>
      </x:c>
      <x:c r="G171" s="127" t="str">
        <x:v>Conditions d’entrée encore valides ; personne, outil et passage nécessaires disponibles. La parole seule ne valide pas l’objectif.</x:v>
      </x:c>
      <x:c r="H171" s="127" t="str">
        <x:v>Appliquer seulement le résultat de cette action : Guider Orem par les hauteurs ou suivre l’instructeur au sol détermine le trajet de secours vécu. Enregistrer O3-M01.resolved séparément de .success, puis O3-M01.choice, les observations et les transferts réellement accomplis. La catastrophe est présentée comme phénomène naturel ; le combat du prologue conserve sa motivation commune.</x:v>
      </x:c>
      <x:c r="I171" s="132" t="str">
        <x:v>Après la réponse : action physique ou refus/différé ; succès/échec/reprise selon résultat réel et variantes prioritaires. Aucun résultat par la sélection seule.</x:v>
      </x:c>
    </x:row>
    <x:row r="172" ht="104" customHeight="1">
      <x:c r="A172" s="121" t="str">
        <x:v>D6-O3-M02-OPTION-A</x:v>
      </x:c>
      <x:c r="B172" s="122" t="str">
        <x:v>D6-O3-M02</x:v>
      </x:c>
      <x:c r="C172" s="122" t="str">
        <x:v>A</x:v>
      </x:c>
      <x:c r="D172" s="122" t="str">
        <x:v>D6-O3-M02-CHOIX-A-01</x:v>
      </x:c>
      <x:c r="E172" s="122" t="str">
        <x:v>D6-O3-M02-REPONSE-A-01</x:v>
      </x:c>
      <x:c r="F172" s="122" t="str">
        <x:v>Attendre la fenêtre de vapeur puis régler les volets pour ouvrir d’abord le corridor large.</x:v>
      </x:c>
      <x:c r="G172" s="122" t="str">
        <x:v>Conditions d’entrée encore valides ; personne, outil et passage nécessaires disponibles. La parole seule ne valide pas l’objectif.</x:v>
      </x:c>
      <x:c r="H172" s="122" t="str">
        <x:v>Appliquer seulement le résultat de cette action : Ouvrir le corridor large ou dégager d’abord une alcôve protège des groupes différents, ensuite tous évacuables. Enregistrer O3-M02.resolved séparément de .success, puis O3-M02.choice, les observations et les transferts réellement accomplis. La carte locale garde le passage endommagé et les rencontres faites pendant l’évacuation.</x:v>
      </x:c>
      <x:c r="I172" s="131" t="str">
        <x:v>Après la réponse : action physique ou refus/différé ; succès/échec/reprise selon résultat réel et variantes prioritaires. Aucun résultat par la sélection seule.</x:v>
      </x:c>
    </x:row>
    <x:row r="173" ht="104" customHeight="1">
      <x:c r="A173" s="126" t="str">
        <x:v>D6-O3-M02-OPTION-B</x:v>
      </x:c>
      <x:c r="B173" s="127" t="str">
        <x:v>D6-O3-M02</x:v>
      </x:c>
      <x:c r="C173" s="127" t="str">
        <x:v>B</x:v>
      </x:c>
      <x:c r="D173" s="127" t="str">
        <x:v>D6-O3-M02-CHOIX-B-01</x:v>
      </x:c>
      <x:c r="E173" s="127" t="str">
        <x:v>D6-O3-M02-REPONSE-B-01</x:v>
      </x:c>
      <x:c r="F173" s="127" t="str">
        <x:v>Traverser à la bonne fenêtre et ouvrir d’abord l’alcôve avant l’évacuation générale.</x:v>
      </x:c>
      <x:c r="G173" s="127" t="str">
        <x:v>Conditions d’entrée encore valides ; personne, outil et passage nécessaires disponibles. La parole seule ne valide pas l’objectif.</x:v>
      </x:c>
      <x:c r="H173" s="127" t="str">
        <x:v>Appliquer seulement le résultat de cette action : Ouvrir le corridor large ou dégager d’abord une alcôve protège des groupes différents, ensuite tous évacuables. Enregistrer O3-M02.resolved séparément de .success, puis O3-M02.choice, les observations et les transferts réellement accomplis. La carte locale garde le passage endommagé et les rencontres faites pendant l’évacuation.</x:v>
      </x:c>
      <x:c r="I173" s="132" t="str">
        <x:v>Après la réponse : action physique ou refus/différé ; succès/échec/reprise selon résultat réel et variantes prioritaires. Aucun résultat par la sélection seule.</x:v>
      </x:c>
    </x:row>
    <x:row r="174" ht="104" customHeight="1">
      <x:c r="A174" s="121" t="str">
        <x:v>D6-O3-M03-OPTION-A</x:v>
      </x:c>
      <x:c r="B174" s="122" t="str">
        <x:v>D6-O3-M03</x:v>
      </x:c>
      <x:c r="C174" s="122" t="str">
        <x:v>A</x:v>
      </x:c>
      <x:c r="D174" s="122" t="str">
        <x:v>D6-O3-M03-CHOIX-A-01</x:v>
      </x:c>
      <x:c r="E174" s="122" t="str">
        <x:v>D6-O3-M03-REPONSE-A-01</x:v>
      </x:c>
      <x:c r="F174" s="122" t="str">
        <x:v>Créer l’appui et secourir d’abord les personnes du niveau inférieur.</x:v>
      </x:c>
      <x:c r="G174" s="122" t="str">
        <x:v>Conditions d’entrée encore valides ; personne, outil et passage nécessaires disponibles. La parole seule ne valide pas l’objectif.</x:v>
      </x:c>
      <x:c r="H174" s="122" t="str">
        <x:v>Appliquer seulement le résultat de cette action : Commencer par le niveau bas ou le palier central change qui aide ensuite à tenir la corde. Enregistrer O3-M03.resolved séparément de .success, puis O3-M03.choice, les observations et les transferts réellement accomplis. Les sauvés sont identifiés individuellement ; le monde ne remplit pas le registre avec des survivants supposés.</x:v>
      </x:c>
      <x:c r="I174" s="131" t="str">
        <x:v>Après la réponse : action physique ou refus/différé ; succès/échec/reprise selon résultat réel et variantes prioritaires. Aucun résultat par la sélection seule.</x:v>
      </x:c>
    </x:row>
    <x:row r="175" ht="104" customHeight="1">
      <x:c r="A175" s="126" t="str">
        <x:v>D6-O3-M03-OPTION-B</x:v>
      </x:c>
      <x:c r="B175" s="127" t="str">
        <x:v>D6-O3-M03</x:v>
      </x:c>
      <x:c r="C175" s="127" t="str">
        <x:v>B</x:v>
      </x:c>
      <x:c r="D175" s="127" t="str">
        <x:v>D6-O3-M03-CHOIX-B-01</x:v>
      </x:c>
      <x:c r="E175" s="127" t="str">
        <x:v>D6-O3-M03-REPONSE-B-01</x:v>
      </x:c>
      <x:c r="F175" s="127" t="str">
        <x:v>Atteindre et faire passer d’abord le palier central pour obtenir une aide réelle à la corde.</x:v>
      </x:c>
      <x:c r="G175" s="127" t="str">
        <x:v>Conditions d’entrée encore valides ; personne, outil et passage nécessaires disponibles. La parole seule ne valide pas l’objectif.</x:v>
      </x:c>
      <x:c r="H175" s="127" t="str">
        <x:v>Appliquer seulement le résultat de cette action : Commencer par le niveau bas ou le palier central change qui aide ensuite à tenir la corde. Enregistrer O3-M03.resolved séparément de .success, puis O3-M03.choice, les observations et les transferts réellement accomplis. Les sauvés sont identifiés individuellement ; le monde ne remplit pas le registre avec des survivants supposés.</x:v>
      </x:c>
      <x:c r="I175" s="132" t="str">
        <x:v>Après la réponse : action physique ou refus/différé ; succès/échec/reprise selon résultat réel et variantes prioritaires. Aucun résultat par la sélection seule.</x:v>
      </x:c>
    </x:row>
    <x:row r="176" ht="119" customHeight="1">
      <x:c r="A176" s="121" t="str">
        <x:v>D6-O3-M04-OPTION-A</x:v>
      </x:c>
      <x:c r="B176" s="122" t="str">
        <x:v>D6-O3-M04</x:v>
      </x:c>
      <x:c r="C176" s="122" t="str">
        <x:v>A</x:v>
      </x:c>
      <x:c r="D176" s="122" t="str">
        <x:v>D6-O3-M04-CHOIX-A-01</x:v>
      </x:c>
      <x:c r="E176" s="122" t="str">
        <x:v>D6-O3-M04-REPONSE-A-01</x:v>
      </x:c>
      <x:c r="F176" s="122" t="str">
        <x:v>Revenir par les appuis sûrs et prioriser l’outil familial ou la plaque de noms dans la capacité du contenant.</x:v>
      </x:c>
      <x:c r="G176" s="122" t="str">
        <x:v>L’outil familial est accessible sans traversée interdite ; le contenant peut le recevoir. Cette option porte précisément sur l’outil ; C porte sur la plaque de noms.</x:v>
      </x:c>
      <x:c r="H176" s="122" t="str">
        <x:v>Appliquer seulement le résultat de cette action : Prioriser un objet personnel ou celui d’un compagnon ouvre une conséquence émotionnelle et une récupération ultérieure. Enregistrer O3-M04.resolved séparément de .success, puis O3-M04.choice, les observations et les transferts réellement accomplis. Le choix raconte la perte par des objets transportés ; les biens laissés ne sont pas déclarés détruits sans observation.</x:v>
      </x:c>
      <x:c r="I176" s="131" t="str">
        <x:v>Après la réponse : action physique ou refus/différé ; succès/échec/reprise selon résultat réel et variantes prioritaires. Aucun résultat par la sélection seule.</x:v>
      </x:c>
    </x:row>
    <x:row r="177" ht="119" customHeight="1">
      <x:c r="A177" s="126" t="str">
        <x:v>D6-O3-M04-OPTION-B</x:v>
      </x:c>
      <x:c r="B177" s="127" t="str">
        <x:v>D6-O3-M04</x:v>
      </x:c>
      <x:c r="C177" s="127" t="str">
        <x:v>B</x:v>
      </x:c>
      <x:c r="D177" s="127" t="str">
        <x:v>D6-O3-M04-CHOIX-B-01</x:v>
      </x:c>
      <x:c r="E177" s="127" t="str">
        <x:v>D6-O3-M04-REPONSE-B-01</x:v>
      </x:c>
      <x:c r="F177" s="127" t="str">
        <x:v>Atteindre la zone accessible et récupérer d’abord l’objet d’Orem, en localisant les biens laissés.</x:v>
      </x:c>
      <x:c r="G177" s="127" t="str">
        <x:v>Objet demandé par Orem effectivement accessible et transportable ; aucune restitution tant qu’il n’a pas été remis.</x:v>
      </x:c>
      <x:c r="H177" s="127" t="str">
        <x:v>Appliquer seulement le résultat de cette action : Prioriser un objet personnel ou celui d’un compagnon ouvre une conséquence émotionnelle et une récupération ultérieure. Enregistrer O3-M04.resolved séparément de .success, puis O3-M04.choice, les observations et les transferts réellement accomplis. Le choix raconte la perte par des objets transportés ; les biens laissés ne sont pas déclarés détruits sans observation.</x:v>
      </x:c>
      <x:c r="I177" s="132" t="str">
        <x:v>Après la réponse : action physique ou refus/différé ; succès/échec/reprise selon résultat réel et variantes prioritaires. Aucun résultat par la sélection seule.</x:v>
      </x:c>
    </x:row>
    <x:row r="178" ht="119" customHeight="1">
      <x:c r="A178" s="121" t="str">
        <x:v>D6-O3-M04-OPTION-C</x:v>
      </x:c>
      <x:c r="B178" s="122" t="str">
        <x:v>D6-O3-M04</x:v>
      </x:c>
      <x:c r="C178" s="122" t="str">
        <x:v>C</x:v>
      </x:c>
      <x:c r="D178" s="122" t="str">
        <x:v>D6-O3-M04-CHOIX-C-01</x:v>
      </x:c>
      <x:c r="E178" s="122" t="str">
        <x:v>D6-O3-M04-REPONSE-C-01</x:v>
      </x:c>
      <x:c r="F178" s="122" t="str">
        <x:v>Prioriser la plaque de noms dans la capacité de transport et localiser les objets laissés.</x:v>
      </x:c>
      <x:c r="G178" s="122" t="str">
        <x:v>Accès momentanément sûr ; plaque réellement présente ; cette option précise la priorité personnelle de la V5.</x:v>
      </x:c>
      <x:c r="H178" s="122" t="str">
        <x:v>Cette troisième option reste distincte des deux autres. Prioriser un objet personnel ou celui d’un compagnon ouvre une conséquence émotionnelle et une récupération ultérieure. Enregistrer O3-M04.resolved séparément de .success, puis O3-M04.choice, les observations et les transferts réellement accomplis. Le choix raconte la perte par des objets transportés ; les biens laissés ne sont pas déclarés détruits sans observation.</x:v>
      </x:c>
      <x:c r="I178" s="131" t="str">
        <x:v>Après la réponse : action physique ou refus/différé ; succès/échec/reprise selon résultat réel et variantes prioritaires. Aucun résultat par la sélection seule.</x:v>
      </x:c>
    </x:row>
    <x:row r="179" ht="104" customHeight="1">
      <x:c r="A179" s="126" t="str">
        <x:v>D6-O3-M05-OPTION-A</x:v>
      </x:c>
      <x:c r="B179" s="127" t="str">
        <x:v>D6-O3-M05</x:v>
      </x:c>
      <x:c r="C179" s="127" t="str">
        <x:v>A</x:v>
      </x:c>
      <x:c r="D179" s="127" t="str">
        <x:v>D6-O3-M05-CHOIX-A-01</x:v>
      </x:c>
      <x:c r="E179" s="127" t="str">
        <x:v>D6-O3-M05-REPONSE-A-01</x:v>
      </x:c>
      <x:c r="F179" s="127" t="str">
        <x:v>Installer la table, apporter l’eau puis s’asseoir près d’Orem sans exiger de confession.</x:v>
      </x:c>
      <x:c r="G179" s="127" t="str">
        <x:v>Conditions d’entrée encore valides ; personne, outil et passage nécessaires disponibles. La parole seule ne valide pas l’objectif.</x:v>
      </x:c>
      <x:c r="H179" s="127" t="str">
        <x:v>Appliquer seulement le résultat de cette action : S’asseoir près d’Orem ou aider Tava à servir crée deux premières formes de soutien. Enregistrer O3-M05.resolved séparément de .success, puis O3-M05.choice, les observations et les transferts réellement accomplis. Les absences confirmées et les personnes recherchées restent distinguées dans le récit.</x:v>
      </x:c>
      <x:c r="I179" s="132" t="str">
        <x:v>Après la réponse : action physique ou refus/différé ; succès/échec/reprise selon résultat réel et variantes prioritaires. Aucun résultat par la sélection seule.</x:v>
      </x:c>
    </x:row>
    <x:row r="180" ht="104" customHeight="1">
      <x:c r="A180" s="121" t="str">
        <x:v>D6-O3-M05-OPTION-B</x:v>
      </x:c>
      <x:c r="B180" s="122" t="str">
        <x:v>D6-O3-M05</x:v>
      </x:c>
      <x:c r="C180" s="122" t="str">
        <x:v>B</x:v>
      </x:c>
      <x:c r="D180" s="122" t="str">
        <x:v>D6-O3-M05-CHOIX-B-01</x:v>
      </x:c>
      <x:c r="E180" s="122" t="str">
        <x:v>D6-O3-M05-REPONSE-B-01</x:v>
      </x:c>
      <x:c r="F180" s="122" t="str">
        <x:v>Après les préparatifs, aider Tava à servir les personnes présentes.</x:v>
      </x:c>
      <x:c r="G180" s="122" t="str">
        <x:v>Conditions d’entrée encore valides ; personne, outil et passage nécessaires disponibles. La parole seule ne valide pas l’objectif.</x:v>
      </x:c>
      <x:c r="H180" s="122" t="str">
        <x:v>Appliquer seulement le résultat de cette action : S’asseoir près d’Orem ou aider Tava à servir crée deux premières formes de soutien. Enregistrer O3-M05.resolved séparément de .success, puis O3-M05.choice, les observations et les transferts réellement accomplis. Les absences confirmées et les personnes recherchées restent distinguées dans le récit.</x:v>
      </x:c>
      <x:c r="I180" s="131" t="str">
        <x:v>Après la réponse : action physique ou refus/différé ; succès/échec/reprise selon résultat réel et variantes prioritaires. Aucun résultat par la sélection seule.</x:v>
      </x:c>
    </x:row>
    <x:row r="181" ht="119" customHeight="1">
      <x:c r="A181" s="126" t="str">
        <x:v>D6-O3-M06-OPTION-A</x:v>
      </x:c>
      <x:c r="B181" s="127" t="str">
        <x:v>D6-O3-M06</x:v>
      </x:c>
      <x:c r="C181" s="127" t="str">
        <x:v>A</x:v>
      </x:c>
      <x:c r="D181" s="127" t="str">
        <x:v>D6-O3-M06-CHOIX-A-01</x:v>
      </x:c>
      <x:c r="E181" s="127" t="str">
        <x:v>D6-O3-M06-REPONSE-A-01</x:v>
      </x:c>
      <x:c r="F181" s="127" t="str">
        <x:v>Vérifier la marque, annoncer immédiatement la survie confirmée de Vesha puis poser son repère de route.</x:v>
      </x:c>
      <x:c r="G181" s="127" t="str">
        <x:v>Conditions d’entrée encore valides ; personne, outil et passage nécessaires disponibles. La parole seule ne valide pas l’objectif.</x:v>
      </x:c>
      <x:c r="H181" s="127" t="str">
        <x:v>Appliquer seulement le résultat de cette action : Annoncer immédiatement la nouvelle ou prévenir d’abord un proche change la scène de retrouvailles préparée. Enregistrer O3-M06.resolved séparément de .success, puis O3-M06.choice, les observations et les transferts réellement accomplis. Une personne précise est retrouvée ; les autres noms absents conservent leur statut inconnu ou confirmé.</x:v>
      </x:c>
      <x:c r="I181" s="132" t="str">
        <x:v>Après la réponse : action physique ou refus/différé ; succès/échec/reprise selon résultat réel et variantes prioritaires. Aucun résultat par la sélection seule.</x:v>
      </x:c>
    </x:row>
    <x:row r="182" ht="119" customHeight="1">
      <x:c r="A182" s="121" t="str">
        <x:v>D6-O3-M06-OPTION-B</x:v>
      </x:c>
      <x:c r="B182" s="122" t="str">
        <x:v>D6-O3-M06</x:v>
      </x:c>
      <x:c r="C182" s="122" t="str">
        <x:v>B</x:v>
      </x:c>
      <x:c r="D182" s="122" t="str">
        <x:v>D6-O3-M06-CHOIX-B-01</x:v>
      </x:c>
      <x:c r="E182" s="122" t="str">
        <x:v>D6-O3-M06-REPONSE-B-01</x:v>
      </x:c>
      <x:c r="F182" s="122" t="str">
        <x:v>Vérifier la marque et informer d’abord le proche identifié avant l’annonce au reste du groupe.</x:v>
      </x:c>
      <x:c r="G182" s="122" t="str">
        <x:v>Conditions d’entrée encore valides ; personne, outil et passage nécessaires disponibles. La parole seule ne valide pas l’objectif.</x:v>
      </x:c>
      <x:c r="H182" s="122" t="str">
        <x:v>Appliquer seulement le résultat de cette action : Annoncer immédiatement la nouvelle ou prévenir d’abord un proche change la scène de retrouvailles préparée. Enregistrer O3-M06.resolved séparément de .success, puis O3-M06.choice, les observations et les transferts réellement accomplis. Une personne précise est retrouvée ; les autres noms absents conservent leur statut inconnu ou confirmé.</x:v>
      </x:c>
      <x:c r="I182" s="131" t="str">
        <x:v>Après la réponse : action physique ou refus/différé ; succès/échec/reprise selon résultat réel et variantes prioritaires. Aucun résultat par la sélection seule.</x:v>
      </x:c>
    </x:row>
    <x:row r="183" ht="104" customHeight="1">
      <x:c r="A183" s="126" t="str">
        <x:v>D6-O3-M07-OPTION-A</x:v>
      </x:c>
      <x:c r="B183" s="127" t="str">
        <x:v>D6-O3-M07</x:v>
      </x:c>
      <x:c r="C183" s="127" t="str">
        <x:v>A</x:v>
      </x:c>
      <x:c r="D183" s="127" t="str">
        <x:v>D6-O3-M07-CHOIX-A-01</x:v>
      </x:c>
      <x:c r="E183" s="127" t="str">
        <x:v>D6-O3-M07-REPONSE-A-01</x:v>
      </x:c>
      <x:c r="F183" s="127" t="str">
        <x:v>Tester les appuis puis baliser la route courte exposée et ses contraintes.</x:v>
      </x:c>
      <x:c r="G183" s="127" t="str">
        <x:v>Conditions d’entrée encore valides ; personne, outil et passage nécessaires disponibles. La parole seule ne valide pas l’objectif.</x:v>
      </x:c>
      <x:c r="H183" s="127" t="str">
        <x:v>Appliquer seulement le résultat de cette action : Tracer un chemin court exposé ou un passage long abrité modifie les voyages locaux futurs. Enregistrer O3-M07.resolved séparément de .success, puis O3-M07.choice, les observations et les transferts réellement accomplis. Le nouveau sentier apparaît dans le décor et facilite des visites concrètes entre haltes.</x:v>
      </x:c>
      <x:c r="I183" s="132" t="str">
        <x:v>Après la réponse : action physique ou refus/différé ; succès/échec/reprise selon résultat réel et variantes prioritaires. Aucun résultat par la sélection seule.</x:v>
      </x:c>
    </x:row>
    <x:row r="184" ht="104" customHeight="1">
      <x:c r="A184" s="121" t="str">
        <x:v>D6-O3-M07-OPTION-B</x:v>
      </x:c>
      <x:c r="B184" s="122" t="str">
        <x:v>D6-O3-M07</x:v>
      </x:c>
      <x:c r="C184" s="122" t="str">
        <x:v>B</x:v>
      </x:c>
      <x:c r="D184" s="122" t="str">
        <x:v>D6-O3-M07-CHOIX-B-01</x:v>
      </x:c>
      <x:c r="E184" s="122" t="str">
        <x:v>D6-O3-M07-REPONSE-B-01</x:v>
      </x:c>
      <x:c r="F184" s="122" t="str">
        <x:v>Reconnaître puis baliser la route longue abritée, avec ses passages de transport.</x:v>
      </x:c>
      <x:c r="G184" s="122" t="str">
        <x:v>Conditions d’entrée encore valides ; personne, outil et passage nécessaires disponibles. La parole seule ne valide pas l’objectif.</x:v>
      </x:c>
      <x:c r="H184" s="122" t="str">
        <x:v>Appliquer seulement le résultat de cette action : Tracer un chemin court exposé ou un passage long abrité modifie les voyages locaux futurs. Enregistrer O3-M07.resolved séparément de .success, puis O3-M07.choice, les observations et les transferts réellement accomplis. Le nouveau sentier apparaît dans le décor et facilite des visites concrètes entre haltes.</x:v>
      </x:c>
      <x:c r="I184" s="131" t="str">
        <x:v>Après la réponse : action physique ou refus/différé ; succès/échec/reprise selon résultat réel et variantes prioritaires. Aucun résultat par la sélection seule.</x:v>
      </x:c>
    </x:row>
    <x:row r="185" ht="119" customHeight="1">
      <x:c r="A185" s="126" t="str">
        <x:v>D6-O3-M08-OPTION-A</x:v>
      </x:c>
      <x:c r="B185" s="127" t="str">
        <x:v>D6-O3-M08</x:v>
      </x:c>
      <x:c r="C185" s="127" t="str">
        <x:v>A</x:v>
      </x:c>
      <x:c r="D185" s="127" t="str">
        <x:v>D6-O3-M08-CHOIX-A-01</x:v>
      </x:c>
      <x:c r="E185" s="127" t="str">
        <x:v>D6-O3-M08-REPONSE-A-01</x:v>
      </x:c>
      <x:c r="F185" s="127" t="str">
        <x:v>Aider à réparer la presse puis proposer une visite sans condition de déménagement.</x:v>
      </x:c>
      <x:c r="G185" s="127" t="str">
        <x:v>Conditions d’entrée encore valides ; personne, outil et passage nécessaires disponibles. La parole seule ne valide pas l’objectif.</x:v>
      </x:c>
      <x:c r="H185" s="127" t="str">
        <x:v>Appliquer seulement le résultat de cette action : Lui proposer une visite sans engagement ou demander ce qu’elle souhaite récupérer respecte son installation actuelle. Enregistrer O3-M08.resolved séparément de .success, puis O3-M08.choice, les observations et les transferts réellement accomplis. La rencontre ouvre une relation à distance ; aucun recrutement de survivant n’est automatique.</x:v>
      </x:c>
      <x:c r="I185" s="132" t="str">
        <x:v>Après la réponse : action physique ou refus/différé ; succès/échec/reprise selon résultat réel et variantes prioritaires. Aucun résultat par la sélection seule.</x:v>
      </x:c>
    </x:row>
    <x:row r="186" ht="119" customHeight="1">
      <x:c r="A186" s="121" t="str">
        <x:v>D6-O3-M08-OPTION-B</x:v>
      </x:c>
      <x:c r="B186" s="122" t="str">
        <x:v>D6-O3-M08</x:v>
      </x:c>
      <x:c r="C186" s="122" t="str">
        <x:v>B</x:v>
      </x:c>
      <x:c r="D186" s="122" t="str">
        <x:v>D6-O3-M08-CHOIX-B-01</x:v>
      </x:c>
      <x:c r="E186" s="122" t="str">
        <x:v>D6-O3-M08-REPONSE-B-01</x:v>
      </x:c>
      <x:c r="F186" s="122" t="str">
        <x:v>Réparer la presse, recueillir les demandes précises et noter les récupérations possibles sans promettre l’impossible.</x:v>
      </x:c>
      <x:c r="G186" s="122" t="str">
        <x:v>Conditions d’entrée encore valides ; personne, outil et passage nécessaires disponibles. La parole seule ne valide pas l’objectif.</x:v>
      </x:c>
      <x:c r="H186" s="122" t="str">
        <x:v>Appliquer seulement le résultat de cette action : Lui proposer une visite sans engagement ou demander ce qu’elle souhaite récupérer respecte son installation actuelle. Enregistrer O3-M08.resolved séparément de .success, puis O3-M08.choice, les observations et les transferts réellement accomplis. La rencontre ouvre une relation à distance ; aucun recrutement de survivant n’est automatique.</x:v>
      </x:c>
      <x:c r="I186" s="131" t="str">
        <x:v>Après la réponse : action physique ou refus/différé ; succès/échec/reprise selon résultat réel et variantes prioritaires. Aucun résultat par la sélection seule.</x:v>
      </x:c>
    </x:row>
    <x:row r="187" ht="119" customHeight="1">
      <x:c r="A187" s="126" t="str">
        <x:v>D6-O3-M09-OPTION-A</x:v>
      </x:c>
      <x:c r="B187" s="127" t="str">
        <x:v>D6-O3-M09</x:v>
      </x:c>
      <x:c r="C187" s="127" t="str">
        <x:v>A</x:v>
      </x:c>
      <x:c r="D187" s="127" t="str">
        <x:v>D6-O3-M09-CHOIX-A-01</x:v>
      </x:c>
      <x:c r="E187" s="127" t="str">
        <x:v>D6-O3-M09-REPONSE-A-01</x:v>
      </x:c>
      <x:c r="F187" s="127" t="str">
        <x:v>Suivre la harde sur les rebords et ouvrir son corridor vers l’eau.</x:v>
      </x:c>
      <x:c r="G187" s="127" t="str">
        <x:v>Conditions d’entrée encore valides ; personne, outil et passage nécessaires disponibles. La parole seule ne valide pas l’objectif.</x:v>
      </x:c>
      <x:c r="H187" s="127" t="str">
        <x:v>Appliquer seulement le résultat de cette action : Accompagner la harde par les hauteurs ou détourner le prédateur par un leurre produit deux séquences de chasse. Enregistrer O3-M09.resolved séparément de .success, puis O3-M09.choice, les observations et les transferts réellement accomplis. Les passages de faune changent selon l’action ; le désastre a des conséquences écologiques visibles.</x:v>
      </x:c>
      <x:c r="I187" s="132" t="str">
        <x:v>Après la réponse : action physique ou refus/différé ; succès/échec/reprise selon résultat réel et variantes prioritaires. Aucun résultat par la sélection seule.</x:v>
      </x:c>
    </x:row>
    <x:row r="188" ht="119" customHeight="1">
      <x:c r="A188" s="121" t="str">
        <x:v>D6-O3-M09-OPTION-B</x:v>
      </x:c>
      <x:c r="B188" s="122" t="str">
        <x:v>D6-O3-M09</x:v>
      </x:c>
      <x:c r="C188" s="122" t="str">
        <x:v>B</x:v>
      </x:c>
      <x:c r="D188" s="122" t="str">
        <x:v>D6-O3-M09-CHOIX-B-01</x:v>
      </x:c>
      <x:c r="E188" s="122" t="str">
        <x:v>D6-O3-M09-REPONSE-B-01</x:v>
      </x:c>
      <x:c r="F188" s="122" t="str">
        <x:v>Poser le leurre à distance puis détourner le prédateur territorial du passage de la harde.</x:v>
      </x:c>
      <x:c r="G188" s="122" t="str">
        <x:v>Conditions d’entrée encore valides ; personne, outil et passage nécessaires disponibles. La parole seule ne valide pas l’objectif.</x:v>
      </x:c>
      <x:c r="H188" s="122" t="str">
        <x:v>Appliquer seulement le résultat de cette action : Accompagner la harde par les hauteurs ou détourner le prédateur par un leurre produit deux séquences de chasse. Enregistrer O3-M09.resolved séparément de .success, puis O3-M09.choice, les observations et les transferts réellement accomplis. Les passages de faune changent selon l’action ; le désastre a des conséquences écologiques visibles.</x:v>
      </x:c>
      <x:c r="I188" s="131" t="str">
        <x:v>Après la réponse : action physique ou refus/différé ; succès/échec/reprise selon résultat réel et variantes prioritaires. Aucun résultat par la sélection seule.</x:v>
      </x:c>
    </x:row>
    <x:row r="189" ht="104" customHeight="1">
      <x:c r="A189" s="126" t="str">
        <x:v>D6-O3-M10-OPTION-A</x:v>
      </x:c>
      <x:c r="B189" s="127" t="str">
        <x:v>D6-O3-M10</x:v>
      </x:c>
      <x:c r="C189" s="127" t="str">
        <x:v>A</x:v>
      </x:c>
      <x:c r="D189" s="127" t="str">
        <x:v>D6-O3-M10-CHOIX-A-01</x:v>
      </x:c>
      <x:c r="E189" s="127" t="str">
        <x:v>D6-O3-M10-REPONSE-A-01</x:v>
      </x:c>
      <x:c r="F189" s="127" t="str">
        <x:v>Caler la porte et extraire les outils collectifs accessibles dans la capacité des contenants.</x:v>
      </x:c>
      <x:c r="G189" s="127" t="str">
        <x:v>Conditions d’entrée encore valides ; personne, outil et passage nécessaires disponibles. La parole seule ne valide pas l’objectif.</x:v>
      </x:c>
      <x:c r="H189" s="127" t="str">
        <x:v>Appliquer seulement le résultat de cette action : Rapporter les outils collectifs ou un ensemble spécialisé choisit quel atelier pourra reprendre d’abord. Enregistrer O3-M10.resolved séparément de .success, puis O3-M10.choice, les observations et les transferts réellement accomplis. Les outils ont des destinataires précis ; la reprise d’activité se voit lors de la prochaine visite.</x:v>
      </x:c>
      <x:c r="I189" s="132" t="str">
        <x:v>Après la réponse : action physique ou refus/différé ; succès/échec/reprise selon résultat réel et variantes prioritaires. Aucun résultat par la sélection seule.</x:v>
      </x:c>
    </x:row>
    <x:row r="190" ht="104" customHeight="1">
      <x:c r="A190" s="121" t="str">
        <x:v>D6-O3-M10-OPTION-B</x:v>
      </x:c>
      <x:c r="B190" s="122" t="str">
        <x:v>D6-O3-M10</x:v>
      </x:c>
      <x:c r="C190" s="122" t="str">
        <x:v>B</x:v>
      </x:c>
      <x:c r="D190" s="122" t="str">
        <x:v>D6-O3-M10-CHOIX-B-01</x:v>
      </x:c>
      <x:c r="E190" s="122" t="str">
        <x:v>D6-O3-M10-REPONSE-B-01</x:v>
      </x:c>
      <x:c r="F190" s="122" t="str">
        <x:v>Sécuriser l’accès et récupérer l’ensemble spécialisé choisi pour son destinataire précis.</x:v>
      </x:c>
      <x:c r="G190" s="122" t="str">
        <x:v>Conditions d’entrée encore valides ; personne, outil et passage nécessaires disponibles. La parole seule ne valide pas l’objectif.</x:v>
      </x:c>
      <x:c r="H190" s="122" t="str">
        <x:v>Appliquer seulement le résultat de cette action : Rapporter les outils collectifs ou un ensemble spécialisé choisit quel atelier pourra reprendre d’abord. Enregistrer O3-M10.resolved séparément de .success, puis O3-M10.choice, les observations et les transferts réellement accomplis. Les outils ont des destinataires précis ; la reprise d’activité se voit lors de la prochaine visite.</x:v>
      </x:c>
      <x:c r="I190" s="131" t="str">
        <x:v>Après la réponse : action physique ou refus/différé ; succès/échec/reprise selon résultat réel et variantes prioritaires. Aucun résultat par la sélection seule.</x:v>
      </x:c>
    </x:row>
    <x:row r="191" ht="104" customHeight="1">
      <x:c r="A191" s="126" t="str">
        <x:v>D6-O3-M11-OPTION-A</x:v>
      </x:c>
      <x:c r="B191" s="127" t="str">
        <x:v>D6-O3-M11</x:v>
      </x:c>
      <x:c r="C191" s="127" t="str">
        <x:v>A</x:v>
      </x:c>
      <x:c r="D191" s="127" t="str">
        <x:v>D6-O3-M11-CHOIX-A-01</x:v>
      </x:c>
      <x:c r="E191" s="127" t="str">
        <x:v>D6-O3-M11-REPONSE-A-01</x:v>
      </x:c>
      <x:c r="F191" s="127" t="str">
        <x:v>Interrompre l’épuisement, vérifier l’état d’Orem puis jouer une courte chasse adaptée si disponible.</x:v>
      </x:c>
      <x:c r="G191" s="127" t="str">
        <x:v>Conditions d’entrée encore valides ; personne, outil et passage nécessaires disponibles. La parole seule ne valide pas l’objectif.</x:v>
      </x:c>
      <x:c r="H191" s="127" t="str">
        <x:v>Appliquer seulement le résultat de cette action : Proposer une chasse courte à deux ou l’accompagner au refuge donne deux sorties crédibles de la scène. Enregistrer O3-M11.resolved séparément de .success, puis O3-M11.choice, les observations et les transferts réellement accomplis. Orem peut accepter du repos sans abandonner son désir de progresser.</x:v>
      </x:c>
      <x:c r="I191" s="132" t="str">
        <x:v>Après la réponse : action physique ou refus/différé ; succès/échec/reprise selon résultat réel et variantes prioritaires. Aucun résultat par la sélection seule.</x:v>
      </x:c>
    </x:row>
    <x:row r="192" ht="104" customHeight="1">
      <x:c r="A192" s="121" t="str">
        <x:v>D6-O3-M11-OPTION-B</x:v>
      </x:c>
      <x:c r="B192" s="122" t="str">
        <x:v>D6-O3-M11</x:v>
      </x:c>
      <x:c r="C192" s="122" t="str">
        <x:v>B</x:v>
      </x:c>
      <x:c r="D192" s="122" t="str">
        <x:v>D6-O3-M11-CHOIX-B-01</x:v>
      </x:c>
      <x:c r="E192" s="122" t="str">
        <x:v>D6-O3-M11-REPONSE-B-01</x:v>
      </x:c>
      <x:c r="F192" s="122" t="str">
        <x:v>Accompagner physiquement Orem au refuge et jouer le repos nécessaire.</x:v>
      </x:c>
      <x:c r="G192" s="122" t="str">
        <x:v>Conditions d’entrée encore valides ; personne, outil et passage nécessaires disponibles. La parole seule ne valide pas l’objectif.</x:v>
      </x:c>
      <x:c r="H192" s="122" t="str">
        <x:v>Appliquer seulement le résultat de cette action : Proposer une chasse courte à deux ou l’accompagner au refuge donne deux sorties crédibles de la scène. Enregistrer O3-M11.resolved séparément de .success, puis O3-M11.choice, les observations et les transferts réellement accomplis. Orem peut accepter du repos sans abandonner son désir de progresser.</x:v>
      </x:c>
      <x:c r="I192" s="131" t="str">
        <x:v>Après la réponse : action physique ou refus/différé ; succès/échec/reprise selon résultat réel et variantes prioritaires. Aucun résultat par la sélection seule.</x:v>
      </x:c>
    </x:row>
    <x:row r="193" ht="104" customHeight="1">
      <x:c r="A193" s="126" t="str">
        <x:v>D6-O3-M12-OPTION-A</x:v>
      </x:c>
      <x:c r="B193" s="127" t="str">
        <x:v>D6-O3-M12</x:v>
      </x:c>
      <x:c r="C193" s="127" t="str">
        <x:v>A</x:v>
      </x:c>
      <x:c r="D193" s="127" t="str">
        <x:v>D6-O3-M12-CHOIX-A-01</x:v>
      </x:c>
      <x:c r="E193" s="127" t="str">
        <x:v>D6-O3-M12-REPONSE-A-01</x:v>
      </x:c>
      <x:c r="F193" s="127" t="str">
        <x:v>Comparer les objets puis garder l’unique fragment au refuge avec attribution inconnue.</x:v>
      </x:c>
      <x:c r="G193" s="127" t="str">
        <x:v>Conditions d’entrée encore valides ; personne, outil et passage nécessaires disponibles. La parole seule ne valide pas l’objectif.</x:v>
      </x:c>
      <x:c r="H193" s="127" t="str">
        <x:v>Appliquer seulement le résultat de cette action : Conserver le fragment au refuge ou le confier à l’atelier de comparaison change son lieu de consultation. Enregistrer O3-M12.resolved séparément de .success, puis O3-M12.choice, les observations et les transferts réellement accomplis. Le registre possède une entrée inconnue honnête ; aucun nom n’est inventé pour achever la mission.</x:v>
      </x:c>
      <x:c r="I193" s="132" t="str">
        <x:v>Après la réponse : action physique ou refus/différé ; succès/échec/reprise selon résultat réel et variantes prioritaires. Aucun résultat par la sélection seule.</x:v>
      </x:c>
    </x:row>
    <x:row r="194" ht="104" customHeight="1">
      <x:c r="A194" s="121" t="str">
        <x:v>D6-O3-M12-OPTION-B</x:v>
      </x:c>
      <x:c r="B194" s="122" t="str">
        <x:v>D6-O3-M12</x:v>
      </x:c>
      <x:c r="C194" s="122" t="str">
        <x:v>B</x:v>
      </x:c>
      <x:c r="D194" s="122" t="str">
        <x:v>D6-O3-M12-CHOIX-B-01</x:v>
      </x:c>
      <x:c r="E194" s="122" t="str">
        <x:v>D6-O3-M12-REPONSE-B-01</x:v>
      </x:c>
      <x:c r="F194" s="122" t="str">
        <x:v>Transférer le fragment à l’atelier identifié sans lui attribuer un nom insuffisamment établi.</x:v>
      </x:c>
      <x:c r="G194" s="122" t="str">
        <x:v>Conditions d’entrée encore valides ; personne, outil et passage nécessaires disponibles. La parole seule ne valide pas l’objectif.</x:v>
      </x:c>
      <x:c r="H194" s="122" t="str">
        <x:v>Appliquer seulement le résultat de cette action : Conserver le fragment au refuge ou le confier à l’atelier de comparaison change son lieu de consultation. Enregistrer O3-M12.resolved séparément de .success, puis O3-M12.choice, les observations et les transferts réellement accomplis. Le registre possède une entrée inconnue honnête ; aucun nom n’est inventé pour achever la mission.</x:v>
      </x:c>
      <x:c r="I194" s="131" t="str">
        <x:v>Après la réponse : action physique ou refus/différé ; succès/échec/reprise selon résultat réel et variantes prioritaires. Aucun résultat par la sélection seule.</x:v>
      </x:c>
    </x:row>
    <x:row r="195" ht="104" customHeight="1">
      <x:c r="A195" s="126" t="str">
        <x:v>D6-O3-M13-OPTION-A</x:v>
      </x:c>
      <x:c r="B195" s="127" t="str">
        <x:v>D6-O3-M13</x:v>
      </x:c>
      <x:c r="C195" s="127" t="str">
        <x:v>A</x:v>
      </x:c>
      <x:c r="D195" s="127" t="str">
        <x:v>D6-O3-M13-CHOIX-A-01</x:v>
      </x:c>
      <x:c r="E195" s="127" t="str">
        <x:v>D6-O3-M13-REPONSE-A-01</x:v>
      </x:c>
      <x:c r="F195" s="127" t="str">
        <x:v>Jouer le rôle d’ancrage dans l’exercice à trois et respecter les arrêts demandés.</x:v>
      </x:c>
      <x:c r="G195" s="127" t="str">
        <x:v>Conditions d’entrée encore valides ; personne, outil et passage nécessaires disponibles. La parole seule ne valide pas l’objectif.</x:v>
      </x:c>
      <x:c r="H195" s="127" t="str">
        <x:v>Appliquer seulement le résultat de cette action : Prendre le rôle d’ancrage ou celui d’éclaireur transforme la manière d’aborder ce souvenir. Enregistrer O3-M13.resolved séparément de .success, puis O3-M13.choice, les observations et les transferts réellement accomplis. L’entraînement rend une peur jouable sans remplacer le Quatza-Rij ni imposer sa réussite à la voie.</x:v>
      </x:c>
      <x:c r="I195" s="132" t="str">
        <x:v>Après la réponse : action physique ou refus/différé ; succès/échec/reprise selon résultat réel et variantes prioritaires. Aucun résultat par la sélection seule.</x:v>
      </x:c>
    </x:row>
    <x:row r="196" ht="104" customHeight="1">
      <x:c r="A196" s="121" t="str">
        <x:v>D6-O3-M13-OPTION-B</x:v>
      </x:c>
      <x:c r="B196" s="122" t="str">
        <x:v>D6-O3-M13</x:v>
      </x:c>
      <x:c r="C196" s="122" t="str">
        <x:v>B</x:v>
      </x:c>
      <x:c r="D196" s="122" t="str">
        <x:v>D6-O3-M13-CHOIX-B-01</x:v>
      </x:c>
      <x:c r="E196" s="122" t="str">
        <x:v>D6-O3-M13-REPONSE-B-01</x:v>
      </x:c>
      <x:c r="F196" s="122" t="str">
        <x:v>Prendre le rôle d’éclaireur et ouvrir les segments d’exercice avec des repères visibles.</x:v>
      </x:c>
      <x:c r="G196" s="122" t="str">
        <x:v>Conditions d’entrée encore valides ; personne, outil et passage nécessaires disponibles. La parole seule ne valide pas l’objectif.</x:v>
      </x:c>
      <x:c r="H196" s="122" t="str">
        <x:v>Appliquer seulement le résultat de cette action : Prendre le rôle d’ancrage ou celui d’éclaireur transforme la manière d’aborder ce souvenir. Enregistrer O3-M13.resolved séparément de .success, puis O3-M13.choice, les observations et les transferts réellement accomplis. L’entraînement rend une peur jouable sans remplacer le Quatza-Rij ni imposer sa réussite à la voie.</x:v>
      </x:c>
      <x:c r="I196" s="131" t="str">
        <x:v>Après la réponse : action physique ou refus/différé ; succès/échec/reprise selon résultat réel et variantes prioritaires. Aucun résultat par la sélection seule.</x:v>
      </x:c>
    </x:row>
    <x:row r="197" ht="104" customHeight="1">
      <x:c r="A197" s="126" t="str">
        <x:v>D6-O3-M14-OPTION-A</x:v>
      </x:c>
      <x:c r="B197" s="127" t="str">
        <x:v>D6-O3-M14</x:v>
      </x:c>
      <x:c r="C197" s="127" t="str">
        <x:v>A</x:v>
      </x:c>
      <x:c r="D197" s="127" t="str">
        <x:v>D6-O3-M14-CHOIX-A-01</x:v>
      </x:c>
      <x:c r="E197" s="127" t="str">
        <x:v>D6-O3-M14-REPONSE-A-01</x:v>
      </x:c>
      <x:c r="F197" s="127" t="str">
        <x:v>Mesurer les écoulements puis préparer un mémorial accessible sans habitation sur la parcelle instable.</x:v>
      </x:c>
      <x:c r="G197" s="127" t="str">
        <x:v>Conditions d’entrée encore valides ; personne, outil et passage nécessaires disponibles. La parole seule ne valide pas l’objectif.</x:v>
      </x:c>
      <x:c r="H197" s="127" t="str">
        <x:v>Appliquer seulement le résultat de cette action : Préparer un lieu de mémoire sur place ou baliser seulement l’accès de visite change l’usage futur du site. Enregistrer O3-M14.resolved séparément de .success, puis O3-M14.choice, les observations et les transferts réellement accomplis. La catastrophe demeure naturelle et la reconstruction doit tenir compte du terrain réel.</x:v>
      </x:c>
      <x:c r="I197" s="132" t="str">
        <x:v>Après la réponse : action physique ou refus/différé ; succès/échec/reprise selon résultat réel et variantes prioritaires. Aucun résultat par la sélection seule.</x:v>
      </x:c>
    </x:row>
    <x:row r="198" ht="104" customHeight="1">
      <x:c r="A198" s="121" t="str">
        <x:v>D6-O3-M14-OPTION-B</x:v>
      </x:c>
      <x:c r="B198" s="122" t="str">
        <x:v>D6-O3-M14</x:v>
      </x:c>
      <x:c r="C198" s="122" t="str">
        <x:v>B</x:v>
      </x:c>
      <x:c r="D198" s="122" t="str">
        <x:v>D6-O3-M14-CHOIX-B-01</x:v>
      </x:c>
      <x:c r="E198" s="122" t="str">
        <x:v>D6-O3-M14-REPONSE-B-01</x:v>
      </x:c>
      <x:c r="F198" s="122" t="str">
        <x:v>Inspecter puis baliser un accès limité de visite avec les zones fermées visibles.</x:v>
      </x:c>
      <x:c r="G198" s="122" t="str">
        <x:v>Conditions d’entrée encore valides ; personne, outil et passage nécessaires disponibles. La parole seule ne valide pas l’objectif.</x:v>
      </x:c>
      <x:c r="H198" s="122" t="str">
        <x:v>Appliquer seulement le résultat de cette action : Préparer un lieu de mémoire sur place ou baliser seulement l’accès de visite change l’usage futur du site. Enregistrer O3-M14.resolved séparément de .success, puis O3-M14.choice, les observations et les transferts réellement accomplis. La catastrophe demeure naturelle et la reconstruction doit tenir compte du terrain réel.</x:v>
      </x:c>
      <x:c r="I198" s="131" t="str">
        <x:v>Après la réponse : action physique ou refus/différé ; succès/échec/reprise selon résultat réel et variantes prioritaires. Aucun résultat par la sélection seule.</x:v>
      </x:c>
    </x:row>
    <x:row r="199" ht="104" customHeight="1">
      <x:c r="A199" s="126" t="str">
        <x:v>D6-O3-M15-OPTION-A</x:v>
      </x:c>
      <x:c r="B199" s="127" t="str">
        <x:v>D6-O3-M15</x:v>
      </x:c>
      <x:c r="C199" s="127" t="str">
        <x:v>A</x:v>
      </x:c>
      <x:c r="D199" s="127" t="str">
        <x:v>D6-O3-M15-CHOIX-A-01</x:v>
      </x:c>
      <x:c r="E199" s="127" t="str">
        <x:v>D6-O3-M15-REPONSE-A-01</x:v>
      </x:c>
      <x:c r="F199" s="127" t="str">
        <x:v>Transporter le foyer, allumer la lampe et aménager une halte partagée avec l’accord des occupants.</x:v>
      </x:c>
      <x:c r="G199" s="127" t="str">
        <x:v>Conditions d’entrée encore valides ; personne, outil et passage nécessaires disponibles. La parole seule ne valide pas l’objectif.</x:v>
      </x:c>
      <x:c r="H199" s="127" t="str">
        <x:v>Appliquer seulement le résultat de cette action : Faire de l’atelier une halte partagée ou un lieu de travail local change la fréquence des visites. Enregistrer O3-M15.resolved séparément de .success, puis O3-M15.choice, les observations et les transferts réellement accomplis. Un premier lieu de vie renaît avec sa fonction choisie et ses habitants volontaires.</x:v>
      </x:c>
      <x:c r="I199" s="132" t="str">
        <x:v>Après la réponse : action physique ou refus/différé ; succès/échec/reprise selon résultat réel et variantes prioritaires. Aucun résultat par la sélection seule.</x:v>
      </x:c>
    </x:row>
    <x:row r="200" ht="104" customHeight="1">
      <x:c r="A200" s="121" t="str">
        <x:v>D6-O3-M15-OPTION-B</x:v>
      </x:c>
      <x:c r="B200" s="122" t="str">
        <x:v>D6-O3-M15</x:v>
      </x:c>
      <x:c r="C200" s="122" t="str">
        <x:v>B</x:v>
      </x:c>
      <x:c r="D200" s="122" t="str">
        <x:v>D6-O3-M15-CHOIX-B-01</x:v>
      </x:c>
      <x:c r="E200" s="122" t="str">
        <x:v>D6-O3-M15-REPONSE-B-01</x:v>
      </x:c>
      <x:c r="F200" s="122" t="str">
        <x:v>Installer l’atelier puis réserver ses espaces au travail local selon le choix des occupants.</x:v>
      </x:c>
      <x:c r="G200" s="122" t="str">
        <x:v>Conditions d’entrée encore valides ; personne, outil et passage nécessaires disponibles. La parole seule ne valide pas l’objectif.</x:v>
      </x:c>
      <x:c r="H200" s="122" t="str">
        <x:v>Appliquer seulement le résultat de cette action : Faire de l’atelier une halte partagée ou un lieu de travail local change la fréquence des visites. Enregistrer O3-M15.resolved séparément de .success, puis O3-M15.choice, les observations et les transferts réellement accomplis. Un premier lieu de vie renaît avec sa fonction choisie et ses habitants volontaires.</x:v>
      </x:c>
      <x:c r="I200" s="131" t="str">
        <x:v>Après la réponse : action physique ou refus/différé ; succès/échec/reprise selon résultat réel et variantes prioritaires. Aucun résultat par la sélection seule.</x:v>
      </x:c>
    </x:row>
    <x:row r="201" ht="119" customHeight="1">
      <x:c r="A201" s="126" t="str">
        <x:v>D6-O3-M16-OPTION-A</x:v>
      </x:c>
      <x:c r="B201" s="127" t="str">
        <x:v>D6-O3-M16</x:v>
      </x:c>
      <x:c r="C201" s="127" t="str">
        <x:v>A</x:v>
      </x:c>
      <x:c r="D201" s="127" t="str">
        <x:v>D6-O3-M16-CHOIX-A-01</x:v>
      </x:c>
      <x:c r="E201" s="127" t="str">
        <x:v>D6-O3-M16-REPONSE-A-01</x:v>
      </x:c>
      <x:c r="F201" s="127" t="str">
        <x:v>Faire résonner les objets et conserver la version fragmentaire identifiée comme telle.</x:v>
      </x:c>
      <x:c r="G201" s="127" t="str">
        <x:v>Conditions d’entrée encore valides ; personne, outil et passage nécessaires disponibles. La parole seule ne valide pas l’objectif.</x:v>
      </x:c>
      <x:c r="H201" s="127" t="str">
        <x:v>Appliquer seulement le résultat de cette action : Préserver la version fragmentaire ou composer explicitement une nouvelle réponse donne deux traditions locales. Enregistrer O3-M16.resolved séparément de .success, puis O3-M16.choice, les observations et les transferts réellement accomplis. La nouvelle pratique est nommée comme création des survivants, sans prétendre restaurer exactement ce qui est perdu.</x:v>
      </x:c>
      <x:c r="I201" s="132" t="str">
        <x:v>Après la réponse : action physique ou refus/différé ; succès/échec/reprise selon résultat réel et variantes prioritaires. Aucun résultat par la sélection seule.</x:v>
      </x:c>
    </x:row>
    <x:row r="202" ht="119" customHeight="1">
      <x:c r="A202" s="121" t="str">
        <x:v>D6-O3-M16-OPTION-B</x:v>
      </x:c>
      <x:c r="B202" s="122" t="str">
        <x:v>D6-O3-M16</x:v>
      </x:c>
      <x:c r="C202" s="122" t="str">
        <x:v>B</x:v>
      </x:c>
      <x:c r="D202" s="122" t="str">
        <x:v>D6-O3-M16-CHOIX-B-01</x:v>
      </x:c>
      <x:c r="E202" s="122" t="str">
        <x:v>D6-O3-M16-REPONSE-B-01</x:v>
      </x:c>
      <x:c r="F202" s="122" t="str">
        <x:v>Composer avec les volontaires une réponse nouvelle, explicitement distincte de la version ancienne.</x:v>
      </x:c>
      <x:c r="G202" s="122" t="str">
        <x:v>Conditions d’entrée encore valides ; personne, outil et passage nécessaires disponibles. La parole seule ne valide pas l’objectif.</x:v>
      </x:c>
      <x:c r="H202" s="122" t="str">
        <x:v>Appliquer seulement le résultat de cette action : Préserver la version fragmentaire ou composer explicitement une nouvelle réponse donne deux traditions locales. Enregistrer O3-M16.resolved séparément de .success, puis O3-M16.choice, les observations et les transferts réellement accomplis. La nouvelle pratique est nommée comme création des survivants, sans prétendre restaurer exactement ce qui est perdu.</x:v>
      </x:c>
      <x:c r="I202" s="131" t="str">
        <x:v>Après la réponse : action physique ou refus/différé ; succès/échec/reprise selon résultat réel et variantes prioritaires. Aucun résultat par la sélection seule.</x:v>
      </x:c>
    </x:row>
    <x:row r="203" ht="119" customHeight="1">
      <x:c r="A203" s="126" t="str">
        <x:v>D6-O3-M17-OPTION-A</x:v>
      </x:c>
      <x:c r="B203" s="127" t="str">
        <x:v>D6-O3-M17</x:v>
      </x:c>
      <x:c r="C203" s="127" t="str">
        <x:v>A</x:v>
      </x:c>
      <x:c r="D203" s="127" t="str">
        <x:v>D6-O3-M17-CHOIX-A-01</x:v>
      </x:c>
      <x:c r="E203" s="127" t="str">
        <x:v>D6-O3-M17-REPONSE-A-01</x:v>
      </x:c>
      <x:c r="F203" s="127" t="str">
        <x:v>Jouer la chasse nocturne pour elle-même sans imposer un retour sur le désastre.</x:v>
      </x:c>
      <x:c r="G203" s="127" t="str">
        <x:v>Conditions d’entrée encore valides ; personne, outil et passage nécessaires disponibles. La parole seule ne valide pas l’objectif.</x:v>
      </x:c>
      <x:c r="H203" s="127" t="str">
        <x:v>Appliquer seulement le résultat de cette action : Accepter de vivre cette chasse pour elle-même ou demander ensuite un temps distinct pour les souvenirs respecte son choix. Enregistrer O3-M17.resolved séparément de .success, puis O3-M17.choice, les observations et les transferts réellement accomplis. La relation gagne un événement nouveau ; Vesha ne devient pas uniquement un symbole de perte.</x:v>
      </x:c>
      <x:c r="I203" s="132" t="str">
        <x:v>Après la réponse : action physique ou refus/différé ; succès/échec/reprise selon résultat réel et variantes prioritaires. Aucun résultat par la sélection seule.</x:v>
      </x:c>
    </x:row>
    <x:row r="204" ht="119" customHeight="1">
      <x:c r="A204" s="121" t="str">
        <x:v>D6-O3-M17-OPTION-B</x:v>
      </x:c>
      <x:c r="B204" s="122" t="str">
        <x:v>D6-O3-M17</x:v>
      </x:c>
      <x:c r="C204" s="122" t="str">
        <x:v>B</x:v>
      </x:c>
      <x:c r="D204" s="122" t="str">
        <x:v>D6-O3-M17-CHOIX-B-01</x:v>
      </x:c>
      <x:c r="E204" s="122" t="str">
        <x:v>D6-O3-M17-REPONSE-B-01</x:v>
      </x:c>
      <x:c r="F204" s="122" t="str">
        <x:v>Participer à la chasse présente puis demander séparément un échange de mémoire, avec refus possible.</x:v>
      </x:c>
      <x:c r="G204" s="122" t="str">
        <x:v>Conditions d’entrée encore valides ; personne, outil et passage nécessaires disponibles. La parole seule ne valide pas l’objectif.</x:v>
      </x:c>
      <x:c r="H204" s="122" t="str">
        <x:v>Appliquer seulement le résultat de cette action : Accepter de vivre cette chasse pour elle-même ou demander ensuite un temps distinct pour les souvenirs respecte son choix. Enregistrer O3-M17.resolved séparément de .success, puis O3-M17.choice, les observations et les transferts réellement accomplis. La relation gagne un événement nouveau ; Vesha ne devient pas uniquement un symbole de perte.</x:v>
      </x:c>
      <x:c r="I204" s="131" t="str">
        <x:v>Après la réponse : action physique ou refus/différé ; succès/échec/reprise selon résultat réel et variantes prioritaires. Aucun résultat par la sélection seule.</x:v>
      </x:c>
    </x:row>
    <x:row r="205" ht="104" customHeight="1">
      <x:c r="A205" s="126" t="str">
        <x:v>D6-O3-M18-OPTION-A</x:v>
      </x:c>
      <x:c r="B205" s="127" t="str">
        <x:v>D6-O3-M18</x:v>
      </x:c>
      <x:c r="C205" s="127" t="str">
        <x:v>A</x:v>
      </x:c>
      <x:c r="D205" s="127" t="str">
        <x:v>D6-O3-M18-CHOIX-A-01</x:v>
      </x:c>
      <x:c r="E205" s="127" t="str">
        <x:v>D6-O3-M18-REPONSE-A-01</x:v>
      </x:c>
      <x:c r="F205" s="127" t="str">
        <x:v>Parcourir les haltes et baliser un circuit de visites conforme aux accords locaux.</x:v>
      </x:c>
      <x:c r="G205" s="127" t="str">
        <x:v>Conditions d’entrée encore valides ; personne, outil et passage nécessaires disponibles. La parole seule ne valide pas l’objectif.</x:v>
      </x:c>
      <x:c r="H205" s="127" t="str">
        <x:v>Appliquer seulement le résultat de cette action : Dédier le circuit aux visites ou à un échange d’outils modifie les événements disponibles sur la route. Enregistrer O3-M18.resolved séparément de .success, puis O3-M18.choice, les observations et les transferts réellement accomplis. Un réseau local fonctionne avant tout voyage spatial ; les personnages gardent leurs propres maisons.</x:v>
      </x:c>
      <x:c r="I205" s="132" t="str">
        <x:v>Après la réponse : action physique ou refus/différé ; succès/échec/reprise selon résultat réel et variantes prioritaires. Aucun résultat par la sélection seule.</x:v>
      </x:c>
    </x:row>
    <x:row r="206" ht="104" customHeight="1">
      <x:c r="A206" s="121" t="str">
        <x:v>D6-O3-M18-OPTION-B</x:v>
      </x:c>
      <x:c r="B206" s="122" t="str">
        <x:v>D6-O3-M18</x:v>
      </x:c>
      <x:c r="C206" s="122" t="str">
        <x:v>B</x:v>
      </x:c>
      <x:c r="D206" s="122" t="str">
        <x:v>D6-O3-M18-CHOIX-B-01</x:v>
      </x:c>
      <x:c r="E206" s="122" t="str">
        <x:v>D6-O3-M18-REPONSE-B-01</x:v>
      </x:c>
      <x:c r="F206" s="122" t="str">
        <x:v>Créer un circuit d’échanges d’outils avec transports réels et destinataires consentants.</x:v>
      </x:c>
      <x:c r="G206" s="122" t="str">
        <x:v>Conditions d’entrée encore valides ; personne, outil et passage nécessaires disponibles. La parole seule ne valide pas l’objectif.</x:v>
      </x:c>
      <x:c r="H206" s="122" t="str">
        <x:v>Appliquer seulement le résultat de cette action : Dédier le circuit aux visites ou à un échange d’outils modifie les événements disponibles sur la route. Enregistrer O3-M18.resolved séparément de .success, puis O3-M18.choice, les observations et les transferts réellement accomplis. Un réseau local fonctionne avant tout voyage spatial ; les personnages gardent leurs propres maisons.</x:v>
      </x:c>
      <x:c r="I206" s="131" t="str">
        <x:v>Après la réponse : action physique ou refus/différé ; succès/échec/reprise selon résultat réel et variantes prioritaires. Aucun résultat par la sélection seule.</x:v>
      </x:c>
    </x:row>
    <x:row r="207" ht="119" customHeight="1">
      <x:c r="A207" s="126" t="str">
        <x:v>D6-O3-M19-OPTION-A</x:v>
      </x:c>
      <x:c r="B207" s="127" t="str">
        <x:v>D6-O3-M19</x:v>
      </x:c>
      <x:c r="C207" s="127" t="str">
        <x:v>A</x:v>
      </x:c>
      <x:c r="D207" s="127" t="str">
        <x:v>D6-O3-M19-CHOIX-A-01</x:v>
      </x:c>
      <x:c r="E207" s="127" t="str">
        <x:v>D6-O3-M19-REPONSE-A-01</x:v>
      </x:c>
      <x:c r="F207" s="127" t="str">
        <x:v>Remettre la lettre, aider à extraire la pièce de coque et proposer un retour ponctuel libre.</x:v>
      </x:c>
      <x:c r="G207" s="127" t="str">
        <x:v>Conditions d’entrée encore valides ; personne, outil et passage nécessaires disponibles. La parole seule ne valide pas l’objectif.</x:v>
      </x:c>
      <x:c r="H207" s="127" t="str">
        <x:v>Appliquer seulement le résultat de cette action : Inviter à un retour ponctuel ou proposer des échanges à distance change la relation sans exiger de déménagement. Enregistrer O3-M19.resolved séparément de .success, puis O3-M19.choice, les observations et les transferts réellement accomplis. Une nouvelle adresse devient réelle dans le réseau ; le personnage conserve son poste et ses engagements.</x:v>
      </x:c>
      <x:c r="I207" s="132" t="str">
        <x:v>Après la réponse : action physique ou refus/différé ; succès/échec/reprise selon résultat réel et variantes prioritaires. Aucun résultat par la sélection seule.</x:v>
      </x:c>
    </x:row>
    <x:row r="208" ht="119" customHeight="1">
      <x:c r="A208" s="121" t="str">
        <x:v>D6-O3-M19-OPTION-B</x:v>
      </x:c>
      <x:c r="B208" s="122" t="str">
        <x:v>D6-O3-M19</x:v>
      </x:c>
      <x:c r="C208" s="122" t="str">
        <x:v>B</x:v>
      </x:c>
      <x:c r="D208" s="122" t="str">
        <x:v>D6-O3-M19-CHOIX-B-01</x:v>
      </x:c>
      <x:c r="E208" s="122" t="str">
        <x:v>D6-O3-M19-REPONSE-B-01</x:v>
      </x:c>
      <x:c r="F208" s="122" t="str">
        <x:v>Après l’aide réelle, convenir d’échanges à distance par des relais et disponibilités connus.</x:v>
      </x:c>
      <x:c r="G208" s="122" t="str">
        <x:v>Conditions d’entrée encore valides ; personne, outil et passage nécessaires disponibles. La parole seule ne valide pas l’objectif.</x:v>
      </x:c>
      <x:c r="H208" s="122" t="str">
        <x:v>Appliquer seulement le résultat de cette action : Inviter à un retour ponctuel ou proposer des échanges à distance change la relation sans exiger de déménagement. Enregistrer O3-M19.resolved séparément de .success, puis O3-M19.choice, les observations et les transferts réellement accomplis. Une nouvelle adresse devient réelle dans le réseau ; le personnage conserve son poste et ses engagements.</x:v>
      </x:c>
      <x:c r="I208" s="131" t="str">
        <x:v>Après la réponse : action physique ou refus/différé ; succès/échec/reprise selon résultat réel et variantes prioritaires. Aucun résultat par la sélection seule.</x:v>
      </x:c>
    </x:row>
    <x:row r="209" ht="104" customHeight="1">
      <x:c r="A209" s="126" t="str">
        <x:v>D6-O3-M20-OPTION-A</x:v>
      </x:c>
      <x:c r="B209" s="127" t="str">
        <x:v>D6-O3-M20</x:v>
      </x:c>
      <x:c r="C209" s="127" t="str">
        <x:v>A</x:v>
      </x:c>
      <x:c r="D209" s="127" t="str">
        <x:v>D6-O3-M20-CHOIX-A-01</x:v>
      </x:c>
      <x:c r="E209" s="127" t="str">
        <x:v>D6-O3-M20-REPONSE-A-01</x:v>
      </x:c>
      <x:c r="F209" s="127" t="str">
        <x:v>Identifier et répartir les biens puis jouer personnellement les restitutions sur les lieux accessibles.</x:v>
      </x:c>
      <x:c r="G209" s="127" t="str">
        <x:v>Conditions d’entrée encore valides ; personne, outil et passage nécessaires disponibles. La parole seule ne valide pas l’objectif.</x:v>
      </x:c>
      <x:c r="H209" s="127" t="str">
        <x:v>Appliquer seulement le résultat de cette action : Organiser une tournée personnelle ou confier des lots à des transports convenus répartit coût et temps de restitution. Enregistrer O3-M20.resolved séparément de .success, puis O3-M20.choice, les observations et les transferts réellement accomplis. Chaque objet suit une destination précise ; les biens inconnus restent en étude.</x:v>
      </x:c>
      <x:c r="I209" s="132" t="str">
        <x:v>Après la réponse : action physique ou refus/différé ; succès/échec/reprise selon résultat réel et variantes prioritaires. Aucun résultat par la sélection seule.</x:v>
      </x:c>
    </x:row>
    <x:row r="210" ht="104" customHeight="1">
      <x:c r="A210" s="121" t="str">
        <x:v>D6-O3-M20-OPTION-B</x:v>
      </x:c>
      <x:c r="B210" s="122" t="str">
        <x:v>D6-O3-M20</x:v>
      </x:c>
      <x:c r="C210" s="122" t="str">
        <x:v>B</x:v>
      </x:c>
      <x:c r="D210" s="122" t="str">
        <x:v>D6-O3-M20-CHOIX-B-01</x:v>
      </x:c>
      <x:c r="E210" s="122" t="str">
        <x:v>D6-O3-M20-REPONSE-B-01</x:v>
      </x:c>
      <x:c r="F210" s="122" t="str">
        <x:v>Attribuer les lots à des transporteurs consentants, suivre chargement, trajet et remise sans clôture anticipée.</x:v>
      </x:c>
      <x:c r="G210" s="122" t="str">
        <x:v>Conditions d’entrée encore valides ; personne, outil et passage nécessaires disponibles. La parole seule ne valide pas l’objectif.</x:v>
      </x:c>
      <x:c r="H210" s="122" t="str">
        <x:v>Appliquer seulement le résultat de cette action : Organiser une tournée personnelle ou confier des lots à des transports convenus répartit coût et temps de restitution. Enregistrer O3-M20.resolved séparément de .success, puis O3-M20.choice, les observations et les transferts réellement accomplis. Chaque objet suit une destination précise ; les biens inconnus restent en étude.</x:v>
      </x:c>
      <x:c r="I210" s="131" t="str">
        <x:v>Après la réponse : action physique ou refus/différé ; succès/échec/reprise selon résultat réel et variantes prioritaires. Aucun résultat par la sélection seule.</x:v>
      </x:c>
    </x:row>
    <x:row r="211" ht="119" customHeight="1">
      <x:c r="A211" s="126" t="str">
        <x:v>D6-O3-M21-OPTION-A</x:v>
      </x:c>
      <x:c r="B211" s="127" t="str">
        <x:v>D6-O3-M21</x:v>
      </x:c>
      <x:c r="C211" s="127" t="str">
        <x:v>A</x:v>
      </x:c>
      <x:c r="D211" s="127" t="str">
        <x:v>D6-O3-M21-CHOIX-A-01</x:v>
      </x:c>
      <x:c r="E211" s="127" t="str">
        <x:v>D6-O3-M21-REPONSE-A-01</x:v>
      </x:c>
      <x:c r="F211" s="127" t="str">
        <x:v>Interrompre la traque, quitter le canyon et sécuriser la corniche avec le partenaire.</x:v>
      </x:c>
      <x:c r="G211" s="127" t="str">
        <x:v>Conditions d’entrée encore valides ; personne, outil et passage nécessaires disponibles. La parole seule ne valide pas l’objectif.</x:v>
      </x:c>
      <x:c r="H211" s="127" t="str">
        <x:v>Appliquer seulement le résultat de cette action : Interrompre la chasse ou la reprendre après stabilisation donne deux manières d’utiliser l’expérience passée. Enregistrer O3-M21.resolved séparément de .success, puis O3-M21.choice, les observations et les transferts réellement accomplis. Le souvenir devient connaissance de terrain ; aucune répétition magique du désastre original n’est inventée.</x:v>
      </x:c>
      <x:c r="I211" s="132" t="str">
        <x:v>Après la réponse : action physique ou refus/différé ; succès/échec/reprise selon résultat réel et variantes prioritaires. Aucun résultat par la sélection seule.</x:v>
      </x:c>
    </x:row>
    <x:row r="212" ht="119" customHeight="1">
      <x:c r="A212" s="121" t="str">
        <x:v>D6-O3-M21-OPTION-B</x:v>
      </x:c>
      <x:c r="B212" s="122" t="str">
        <x:v>D6-O3-M21</x:v>
      </x:c>
      <x:c r="C212" s="122" t="str">
        <x:v>B</x:v>
      </x:c>
      <x:c r="D212" s="122" t="str">
        <x:v>D6-O3-M21-CHOIX-B-01</x:v>
      </x:c>
      <x:c r="E212" s="122" t="str">
        <x:v>D6-O3-M21-REPONSE-B-01</x:v>
      </x:c>
      <x:c r="F212" s="122" t="str">
        <x:v>Se replier et observer la stabilisation réelle avant toute reprise de chasse.</x:v>
      </x:c>
      <x:c r="G212" s="122" t="str">
        <x:v>Conditions d’entrée encore valides ; personne, outil et passage nécessaires disponibles. La parole seule ne valide pas l’objectif.</x:v>
      </x:c>
      <x:c r="H212" s="122" t="str">
        <x:v>Appliquer seulement le résultat de cette action : Interrompre la chasse ou la reprendre après stabilisation donne deux manières d’utiliser l’expérience passée. Enregistrer O3-M21.resolved séparément de .success, puis O3-M21.choice, les observations et les transferts réellement accomplis. Le souvenir devient connaissance de terrain ; aucune répétition magique du désastre original n’est inventée.</x:v>
      </x:c>
      <x:c r="I212" s="131" t="str">
        <x:v>Après la réponse : action physique ou refus/différé ; succès/échec/reprise selon résultat réel et variantes prioritaires. Aucun résultat par la sélection seule.</x:v>
      </x:c>
    </x:row>
    <x:row r="213" ht="104" customHeight="1">
      <x:c r="A213" s="126" t="str">
        <x:v>D6-O3-M22-OPTION-A</x:v>
      </x:c>
      <x:c r="B213" s="127" t="str">
        <x:v>D6-O3-M22</x:v>
      </x:c>
      <x:c r="C213" s="127" t="str">
        <x:v>A</x:v>
      </x:c>
      <x:c r="D213" s="127" t="str">
        <x:v>D6-O3-M22-CHOIX-A-01</x:v>
      </x:c>
      <x:c r="E213" s="127" t="str">
        <x:v>D6-O3-M22-REPONSE-A-01</x:v>
      </x:c>
      <x:c r="F213" s="127" t="str">
        <x:v>Installer les supports, vérifier accords et ouvrir une archive publique limitée sans divulguer les adresses privées.</x:v>
      </x:c>
      <x:c r="G213" s="127" t="str">
        <x:v>Conditions d’entrée encore valides ; personne, outil et passage nécessaires disponibles. La parole seule ne valide pas l’objectif.</x:v>
      </x:c>
      <x:c r="H213" s="127" t="str">
        <x:v>Appliquer seulement le résultat de cette action : Créer une mémoire publique limitée ou un cabinet privé change les interactions de visite. Enregistrer O3-M22.resolved séparément de .success, puis O3-M22.choice, les observations et les transferts réellement accomplis. La galerie respecte vivants, morts confirmés et inconnus ; elle ne transforme pas les survivants en objets de collection.</x:v>
      </x:c>
      <x:c r="I213" s="132" t="str">
        <x:v>Après la réponse : action physique ou refus/différé ; succès/échec/reprise selon résultat réel et variantes prioritaires. Aucun résultat par la sélection seule.</x:v>
      </x:c>
    </x:row>
    <x:row r="214" ht="104" customHeight="1">
      <x:c r="A214" s="121" t="str">
        <x:v>D6-O3-M22-OPTION-B</x:v>
      </x:c>
      <x:c r="B214" s="122" t="str">
        <x:v>D6-O3-M22</x:v>
      </x:c>
      <x:c r="C214" s="122" t="str">
        <x:v>B</x:v>
      </x:c>
      <x:c r="D214" s="122" t="str">
        <x:v>D6-O3-M22-CHOIX-B-01</x:v>
      </x:c>
      <x:c r="E214" s="122" t="str">
        <x:v>D6-O3-M22-REPONSE-B-01</x:v>
      </x:c>
      <x:c r="F214" s="122" t="str">
        <x:v>Installer et classer une archive privée en distinguant vivants, morts confirmés et inconnus.</x:v>
      </x:c>
      <x:c r="G214" s="122" t="str">
        <x:v>Conditions d’entrée encore valides ; personne, outil et passage nécessaires disponibles. La parole seule ne valide pas l’objectif.</x:v>
      </x:c>
      <x:c r="H214" s="122" t="str">
        <x:v>Appliquer seulement le résultat de cette action : Créer une mémoire publique limitée ou un cabinet privé change les interactions de visite. Enregistrer O3-M22.resolved séparément de .success, puis O3-M22.choice, les observations et les transferts réellement accomplis. La galerie respecte vivants, morts confirmés et inconnus ; elle ne transforme pas les survivants en objets de collection.</x:v>
      </x:c>
      <x:c r="I214" s="131" t="str">
        <x:v>Après la réponse : action physique ou refus/différé ; succès/échec/reprise selon résultat réel et variantes prioritaires. Aucun résultat par la sélection seule.</x:v>
      </x:c>
    </x:row>
    <x:row r="215" ht="104" customHeight="1">
      <x:c r="A215" s="126" t="str">
        <x:v>D6-O3-M23-OPTION-A</x:v>
      </x:c>
      <x:c r="B215" s="127" t="str">
        <x:v>D6-O3-M23</x:v>
      </x:c>
      <x:c r="C215" s="127" t="str">
        <x:v>A</x:v>
      </x:c>
      <x:c r="D215" s="127" t="str">
        <x:v>D6-O3-M23-CHOIX-A-01</x:v>
      </x:c>
      <x:c r="E215" s="127" t="str">
        <x:v>D6-O3-M23-REPONSE-A-01</x:v>
      </x:c>
      <x:c r="F215" s="127" t="str">
        <x:v>Jouer les rencontres et préparer une expédition réduite avec les seuls volontaires et places réellement disponibles.</x:v>
      </x:c>
      <x:c r="G215" s="127" t="str">
        <x:v>Conditions d’entrée encore valides ; personne, outil et passage nécessaires disponibles. La parole seule ne valide pas l’objectif.</x:v>
      </x:c>
      <x:c r="H215" s="127" t="str">
        <x:v>Appliquer seulement le résultat de cette action : Préparer une expédition réduite ou transformer le projet en chaîne de haltes garde ces choix valables. Enregistrer O3-M23.resolved séparément de .success, puis O3-M23.choice, les observations et les transferts réellement accomplis. Seuls les volontaires participent ; un futur navire de clan ne recrute pas automatiquement ces personnes.</x:v>
      </x:c>
      <x:c r="I215" s="132" t="str">
        <x:v>Après la réponse : action physique ou refus/différé ; succès/échec/reprise selon résultat réel et variantes prioritaires. Aucun résultat par la sélection seule.</x:v>
      </x:c>
    </x:row>
    <x:row r="216" ht="104" customHeight="1">
      <x:c r="A216" s="121" t="str">
        <x:v>D6-O3-M23-OPTION-B</x:v>
      </x:c>
      <x:c r="B216" s="122" t="str">
        <x:v>D6-O3-M23</x:v>
      </x:c>
      <x:c r="C216" s="122" t="str">
        <x:v>B</x:v>
      </x:c>
      <x:c r="D216" s="122" t="str">
        <x:v>D6-O3-M23-CHOIX-B-01</x:v>
      </x:c>
      <x:c r="E216" s="122" t="str">
        <x:v>D6-O3-M23-REPONSE-B-01</x:v>
      </x:c>
      <x:c r="F216" s="122" t="str">
        <x:v>Aider dans chaque lieu puis proposer une chaîne de haltes avec engagements limités acceptés.</x:v>
      </x:c>
      <x:c r="G216" s="122" t="str">
        <x:v>Conditions d’entrée encore valides ; personne, outil et passage nécessaires disponibles. La parole seule ne valide pas l’objectif.</x:v>
      </x:c>
      <x:c r="H216" s="122" t="str">
        <x:v>Appliquer seulement le résultat de cette action : Préparer une expédition réduite ou transformer le projet en chaîne de haltes garde ces choix valables. Enregistrer O3-M23.resolved séparément de .success, puis O3-M23.choice, les observations et les transferts réellement accomplis. Seuls les volontaires participent ; un futur navire de clan ne recrute pas automatiquement ces personnes.</x:v>
      </x:c>
      <x:c r="I216" s="131" t="str">
        <x:v>Après la réponse : action physique ou refus/différé ; succès/échec/reprise selon résultat réel et variantes prioritaires. Aucun résultat par la sélection seule.</x:v>
      </x:c>
    </x:row>
    <x:row r="217" ht="104" customHeight="1">
      <x:c r="A217" s="126" t="str">
        <x:v>D6-O3-M24-OPTION-A</x:v>
      </x:c>
      <x:c r="B217" s="127" t="str">
        <x:v>D6-O3-M24</x:v>
      </x:c>
      <x:c r="C217" s="127" t="str">
        <x:v>A</x:v>
      </x:c>
      <x:c r="D217" s="127" t="str">
        <x:v>D6-O3-M24-CHOIX-A-01</x:v>
      </x:c>
      <x:c r="E217" s="127" t="str">
        <x:v>D6-O3-M24-REPONSE-A-01</x:v>
      </x:c>
      <x:c r="F217" s="127" t="str">
        <x:v>Préparer l’accès, escorter les arrivants puis raconter une chasse réellement vécue au rassemblement.</x:v>
      </x:c>
      <x:c r="G217" s="127" t="str">
        <x:v>Conditions d’entrée encore valides ; personne, outil et passage nécessaires disponibles. La parole seule ne valide pas l’objectif.</x:v>
      </x:c>
      <x:c r="H217" s="127" t="str">
        <x:v>Appliquer seulement le résultat de cette action : Raconter une nouvelle chasse ou écouter d’abord les autres change les relations présentes. Enregistrer O3-M24.resolved séparément de .success, puis O3-M24.choice, les observations et les transferts réellement accomplis. Les survivants construisent une histoire commune mobile ; chaque résidence et trajet reste individuel.</x:v>
      </x:c>
      <x:c r="I217" s="132" t="str">
        <x:v>Après la réponse : action physique ou refus/différé ; succès/échec/reprise selon résultat réel et variantes prioritaires. Aucun résultat par la sélection seule.</x:v>
      </x:c>
    </x:row>
    <x:row r="218" ht="104" customHeight="1">
      <x:c r="A218" s="121" t="str">
        <x:v>D6-O3-M24-OPTION-B</x:v>
      </x:c>
      <x:c r="B218" s="122" t="str">
        <x:v>D6-O3-M24</x:v>
      </x:c>
      <x:c r="C218" s="122" t="str">
        <x:v>B</x:v>
      </x:c>
      <x:c r="D218" s="122" t="str">
        <x:v>D6-O3-M24-CHOIX-B-01</x:v>
      </x:c>
      <x:c r="E218" s="122" t="str">
        <x:v>D6-O3-M24-REPONSE-B-01</x:v>
      </x:c>
      <x:c r="F218" s="122" t="str">
        <x:v>Préparer et escorter puis laisser parler d’abord les participants volontaires.</x:v>
      </x:c>
      <x:c r="G218" s="122" t="str">
        <x:v>Conditions d’entrée encore valides ; personne, outil et passage nécessaires disponibles. La parole seule ne valide pas l’objectif.</x:v>
      </x:c>
      <x:c r="H218" s="122" t="str">
        <x:v>Appliquer seulement le résultat de cette action : Raconter une nouvelle chasse ou écouter d’abord les autres change les relations présentes. Enregistrer O3-M24.resolved séparément de .success, puis O3-M24.choice, les observations et les transferts réellement accomplis. Les survivants construisent une histoire commune mobile ; chaque résidence et trajet reste individuel.</x:v>
      </x:c>
      <x:c r="I218" s="131" t="str">
        <x:v>Après la réponse : action physique ou refus/différé ; succès/échec/reprise selon résultat réel et variantes prioritaires. Aucun résultat par la sélection seule.</x:v>
      </x:c>
    </x:row>
    <x:row r="219" ht="104" customHeight="1">
      <x:c r="A219" s="126" t="str">
        <x:v>D6-O3-M25-OPTION-A</x:v>
      </x:c>
      <x:c r="B219" s="127" t="str">
        <x:v>D6-O3-M25</x:v>
      </x:c>
      <x:c r="C219" s="127" t="str">
        <x:v>A</x:v>
      </x:c>
      <x:c r="D219" s="127" t="str">
        <x:v>D6-O3-M25-CHOIX-A-01</x:v>
      </x:c>
      <x:c r="E219" s="127" t="str">
        <x:v>D6-O3-M25-REPONSE-A-01</x:v>
      </x:c>
      <x:c r="F219" s="127" t="str">
        <x:v>Tester la parcelle, détourner la proie et préparer des logements adaptés aux futurs habitants consentants.</x:v>
      </x:c>
      <x:c r="G219" s="127" t="str">
        <x:v>Conditions d’entrée encore valides ; personne, outil et passage nécessaires disponibles. La parole seule ne valide pas l’objectif.</x:v>
      </x:c>
      <x:c r="H219" s="127" t="str">
        <x:v>Appliquer seulement le résultat de cette action : Préparer des logements volontaires ou un atelier avec haltes temporaires oriente une future fin. Enregistrer O3-M25.resolved séparément de .success, puis O3-M25.choice, les observations et les transferts réellement accomplis. Un projet matériel existe avec ses limites de terrain et ses habitants intéressés.</x:v>
      </x:c>
      <x:c r="I219" s="132" t="str">
        <x:v>Après la réponse : action physique ou refus/différé ; succès/échec/reprise selon résultat réel et variantes prioritaires. Aucun résultat par la sélection seule.</x:v>
      </x:c>
    </x:row>
    <x:row r="220" ht="104" customHeight="1">
      <x:c r="A220" s="121" t="str">
        <x:v>D6-O3-M25-OPTION-B</x:v>
      </x:c>
      <x:c r="B220" s="122" t="str">
        <x:v>D6-O3-M25</x:v>
      </x:c>
      <x:c r="C220" s="122" t="str">
        <x:v>B</x:v>
      </x:c>
      <x:c r="D220" s="122" t="str">
        <x:v>D6-O3-M25-CHOIX-B-01</x:v>
      </x:c>
      <x:c r="E220" s="122" t="str">
        <x:v>D6-O3-M25-REPONSE-B-01</x:v>
      </x:c>
      <x:c r="F220" s="122" t="str">
        <x:v>Sécuriser le terrain puis préparer un atelier et des accueils temporaires sans promesse de résidence forcée.</x:v>
      </x:c>
      <x:c r="G220" s="122" t="str">
        <x:v>Conditions d’entrée encore valides ; personne, outil et passage nécessaires disponibles. La parole seule ne valide pas l’objectif.</x:v>
      </x:c>
      <x:c r="H220" s="122" t="str">
        <x:v>Appliquer seulement le résultat de cette action : Préparer des logements volontaires ou un atelier avec haltes temporaires oriente une future fin. Enregistrer O3-M25.resolved séparément de .success, puis O3-M25.choice, les observations et les transferts réellement accomplis. Un projet matériel existe avec ses limites de terrain et ses habitants intéressés.</x:v>
      </x:c>
      <x:c r="I220" s="131" t="str">
        <x:v>Après la réponse : action physique ou refus/différé ; succès/échec/reprise selon résultat réel et variantes prioritaires. Aucun résultat par la sélection seule.</x:v>
      </x:c>
    </x:row>
    <x:row r="221" ht="104" customHeight="1">
      <x:c r="A221" s="126" t="str">
        <x:v>D6-O3-M26-OPTION-A</x:v>
      </x:c>
      <x:c r="B221" s="127" t="str">
        <x:v>D6-O3-M26</x:v>
      </x:c>
      <x:c r="C221" s="127" t="str">
        <x:v>A</x:v>
      </x:c>
      <x:c r="D221" s="127" t="str">
        <x:v>D6-O3-M26-CHOIX-A-01</x:v>
      </x:c>
      <x:c r="E221" s="127" t="str">
        <x:v>D6-O3-M26-REPONSE-A-01</x:v>
      </x:c>
      <x:c r="F221" s="127" t="str">
        <x:v>Démonter l’établi, porter les caisses et proposer un don accepté compatible avec le transport.</x:v>
      </x:c>
      <x:c r="G221" s="127" t="str">
        <x:v>Conditions d’entrée encore valides ; personne, outil et passage nécessaires disponibles. La parole seule ne valide pas l’objectif.</x:v>
      </x:c>
      <x:c r="H221" s="127" t="str">
        <x:v>Appliquer seulement le résultat de cette action : Offrir un objet de voyage ou garder son casier pour de futures visites change la forme du lien. Enregistrer O3-M26.resolved séparément de .success, puis O3-M26.choice, les observations et les transferts réellement accomplis. Son choix est effectif dans le monde ; elle peut revenir volontairement selon ses activités.</x:v>
      </x:c>
      <x:c r="I221" s="132" t="str">
        <x:v>Après la réponse : action physique ou refus/différé ; succès/échec/reprise selon résultat réel et variantes prioritaires. Aucun résultat par la sélection seule.</x:v>
      </x:c>
    </x:row>
    <x:row r="222" ht="104" customHeight="1">
      <x:c r="A222" s="121" t="str">
        <x:v>D6-O3-M26-OPTION-B</x:v>
      </x:c>
      <x:c r="B222" s="122" t="str">
        <x:v>D6-O3-M26</x:v>
      </x:c>
      <x:c r="C222" s="122" t="str">
        <x:v>B</x:v>
      </x:c>
      <x:c r="D222" s="122" t="str">
        <x:v>D6-O3-M26-CHOIX-B-01</x:v>
      </x:c>
      <x:c r="E222" s="122" t="str">
        <x:v>D6-O3-M26-REPONSE-B-01</x:v>
      </x:c>
      <x:c r="F222" s="122" t="str">
        <x:v>Aider au départ puis conserver un casier de visite sans réserve de siège ni résidence imposée.</x:v>
      </x:c>
      <x:c r="G222" s="122" t="str">
        <x:v>Conditions d’entrée encore valides ; personne, outil et passage nécessaires disponibles. La parole seule ne valide pas l’objectif.</x:v>
      </x:c>
      <x:c r="H222" s="122" t="str">
        <x:v>Appliquer seulement le résultat de cette action : Offrir un objet de voyage ou garder son casier pour de futures visites change la forme du lien. Enregistrer O3-M26.resolved séparément de .success, puis O3-M26.choice, les observations et les transferts réellement accomplis. Son choix est effectif dans le monde ; elle peut revenir volontairement selon ses activités.</x:v>
      </x:c>
      <x:c r="I222" s="131" t="str">
        <x:v>Après la réponse : action physique ou refus/différé ; succès/échec/reprise selon résultat réel et variantes prioritaires. Aucun résultat par la sélection seule.</x:v>
      </x:c>
    </x:row>
    <x:row r="223" ht="104" customHeight="1">
      <x:c r="A223" s="126" t="str">
        <x:v>D6-O3-M27-OPTION-A</x:v>
      </x:c>
      <x:c r="B223" s="127" t="str">
        <x:v>D6-O3-M27</x:v>
      </x:c>
      <x:c r="C223" s="127" t="str">
        <x:v>A</x:v>
      </x:c>
      <x:c r="D223" s="127" t="str">
        <x:v>D6-O3-M27-CHOIX-A-01</x:v>
      </x:c>
      <x:c r="E223" s="127" t="str">
        <x:v>D6-O3-M27-REPONSE-A-01</x:v>
      </x:c>
      <x:c r="F223" s="127" t="str">
        <x:v>Effectuer la dernière comparaison puis déposer l’unique objet au mémorial avec propriétaire non identifié.</x:v>
      </x:c>
      <x:c r="G223" s="127" t="str">
        <x:v>Conditions d’entrée encore valides ; personne, outil et passage nécessaires disponibles. La parole seule ne valide pas l’objectif.</x:v>
      </x:c>
      <x:c r="H223" s="127" t="str">
        <x:v>Appliquer seulement le résultat de cette action : Le déposer au lieu de mémoire ou le garder dans une archive mobile change où l’on pourra le consulter. Enregistrer O3-M27.resolved séparément de .success, puis O3-M27.choice, les observations et les transferts réellement accomplis. L’objet conserve son statut documenté et sa localisation unique.</x:v>
      </x:c>
      <x:c r="I223" s="132" t="str">
        <x:v>Après la réponse : action physique ou refus/différé ; succès/échec/reprise selon résultat réel et variantes prioritaires. Aucun résultat par la sélection seule.</x:v>
      </x:c>
    </x:row>
    <x:row r="224" ht="104" customHeight="1">
      <x:c r="A224" s="121" t="str">
        <x:v>D6-O3-M27-OPTION-B</x:v>
      </x:c>
      <x:c r="B224" s="122" t="str">
        <x:v>D6-O3-M27</x:v>
      </x:c>
      <x:c r="C224" s="122" t="str">
        <x:v>B</x:v>
      </x:c>
      <x:c r="D224" s="122" t="str">
        <x:v>D6-O3-M27-CHOIX-B-01</x:v>
      </x:c>
      <x:c r="E224" s="122" t="str">
        <x:v>D6-O3-M27-REPONSE-B-01</x:v>
      </x:c>
      <x:c r="F224" s="122" t="str">
        <x:v>Comparer puis conserver l’objet dans l’archive mobile, avec une localisation et un statut inconnus explicites.</x:v>
      </x:c>
      <x:c r="G224" s="122" t="str">
        <x:v>Conditions d’entrée encore valides ; personne, outil et passage nécessaires disponibles. La parole seule ne valide pas l’objectif.</x:v>
      </x:c>
      <x:c r="H224" s="122" t="str">
        <x:v>Appliquer seulement le résultat de cette action : Le déposer au lieu de mémoire ou le garder dans une archive mobile change où l’on pourra le consulter. Enregistrer O3-M27.resolved séparément de .success, puis O3-M27.choice, les observations et les transferts réellement accomplis. L’objet conserve son statut documenté et sa localisation unique.</x:v>
      </x:c>
      <x:c r="I224" s="131" t="str">
        <x:v>Après la réponse : action physique ou refus/différé ; succès/échec/reprise selon résultat réel et variantes prioritaires. Aucun résultat par la sélection seule.</x:v>
      </x:c>
    </x:row>
    <x:row r="225" ht="104" customHeight="1">
      <x:c r="A225" s="126" t="str">
        <x:v>D6-O3-M28-OPTION-A</x:v>
      </x:c>
      <x:c r="B225" s="127" t="str">
        <x:v>D6-O3-M28</x:v>
      </x:c>
      <x:c r="C225" s="127" t="str">
        <x:v>A</x:v>
      </x:c>
      <x:c r="D225" s="127" t="str">
        <x:v>D6-O3-M28-CHOIX-A-01</x:v>
      </x:c>
      <x:c r="E225" s="127" t="str">
        <x:v>D6-O3-M28-REPONSE-A-01</x:v>
      </x:c>
      <x:c r="F225" s="127" t="str">
        <x:v>Préparer le foyer volontaire et examiner les conditions matérielles sans confirmer la fin.</x:v>
      </x:c>
      <x:c r="G225" s="127" t="str">
        <x:v>Conditions d’entrée encore valides ; personne, outil et passage nécessaires disponibles. La parole seule ne valide pas l’objectif.</x:v>
      </x:c>
      <x:c r="H225" s="127" t="str">
        <x:v>Appliquer seulement le résultat de cette action : Préparer une des trois options ne la verrouille pas encore et laisse comparer ses conséquences. Enregistrer O3-M28.resolved séparément de .success, puis O3-M28.choice, les observations et les transferts réellement accomplis. Les fins reposent sur des personnes consentantes et des lieux réellement ouverts.</x:v>
      </x:c>
      <x:c r="I225" s="132" t="str">
        <x:v>Après la réponse : action physique ou refus/différé ; succès/échec/reprise selon résultat réel et variantes prioritaires. Aucun résultat par la sélection seule.</x:v>
      </x:c>
    </x:row>
    <x:row r="226" ht="104" customHeight="1">
      <x:c r="A226" s="121" t="str">
        <x:v>D6-O3-M28-OPTION-B</x:v>
      </x:c>
      <x:c r="B226" s="122" t="str">
        <x:v>D6-O3-M28</x:v>
      </x:c>
      <x:c r="C226" s="122" t="str">
        <x:v>B</x:v>
      </x:c>
      <x:c r="D226" s="122" t="str">
        <x:v>D6-O3-M28-CHOIX-B-01</x:v>
      </x:c>
      <x:c r="E226" s="122" t="str">
        <x:v>D6-O3-M28-REPONSE-B-01</x:v>
      </x:c>
      <x:c r="F226" s="122" t="str">
        <x:v>Visiter les haltes ouvertes et vérifier les capacités et volontaires sans sélection finale.</x:v>
      </x:c>
      <x:c r="G226" s="122" t="str">
        <x:v>Conditions d’entrée encore valides ; personne, outil et passage nécessaires disponibles. La parole seule ne valide pas l’objectif.</x:v>
      </x:c>
      <x:c r="H226" s="122" t="str">
        <x:v>Appliquer seulement le résultat de cette action : Préparer une des trois options ne la verrouille pas encore et laisse comparer ses conséquences. Enregistrer O3-M28.resolved séparément de .success, puis O3-M28.choice, les observations et les transferts réellement accomplis. Les fins reposent sur des personnes consentantes et des lieux réellement ouverts.</x:v>
      </x:c>
      <x:c r="I226" s="131" t="str">
        <x:v>Après la réponse : action physique ou refus/différé ; succès/échec/reprise selon résultat réel et variantes prioritaires. Aucun résultat par la sélection seule.</x:v>
      </x:c>
    </x:row>
    <x:row r="227" ht="104" customHeight="1">
      <x:c r="A227" s="126" t="str">
        <x:v>D6-O3-M28-OPTION-C</x:v>
      </x:c>
      <x:c r="B227" s="127" t="str">
        <x:v>D6-O3-M28</x:v>
      </x:c>
      <x:c r="C227" s="127" t="str">
        <x:v>C</x:v>
      </x:c>
      <x:c r="D227" s="127" t="str">
        <x:v>D6-O3-M28-CHOIX-C-01</x:v>
      </x:c>
      <x:c r="E227" s="127" t="str">
        <x:v>D6-O3-M28-REPONSE-C-01</x:v>
      </x:c>
      <x:c r="F227" s="127" t="str">
        <x:v>Visiter les gardes volontaires et préparer les transferts sans confirmer la fin.</x:v>
      </x:c>
      <x:c r="G227" s="127" t="str">
        <x:v>Objets documentés, gardiens volontaires et lieux accessibles ; personne recrutée pour remplir le plan.</x:v>
      </x:c>
      <x:c r="H227" s="127" t="str">
        <x:v>Cette troisième option reste distincte des deux autres. Préparer une des trois options ne la verrouille pas encore et laisse comparer ses conséquences. Enregistrer O3-M28.resolved séparément de .success, puis O3-M28.choice, les observations et les transferts réellement accomplis. Les fins reposent sur des personnes consentantes et des lieux réellement ouverts.</x:v>
      </x:c>
      <x:c r="I227" s="132" t="str">
        <x:v>Après la réponse : action physique ou refus/différé ; succès/échec/reprise selon résultat réel et variantes prioritaires. Aucun résultat par la sélection seule.</x:v>
      </x:c>
    </x:row>
    <x:row r="228" ht="134" customHeight="1">
      <x:c r="A228" s="121" t="str">
        <x:v>D6-O3-M29-OPTION-A</x:v>
      </x:c>
      <x:c r="B228" s="122" t="str">
        <x:v>D6-O3-M29</x:v>
      </x:c>
      <x:c r="C228" s="122" t="str">
        <x:v>A</x:v>
      </x:c>
      <x:c r="D228" s="122" t="str">
        <x:v>D6-O3-M29-CHOIX-A-01</x:v>
      </x:c>
      <x:c r="E228" s="122" t="str">
        <x:v>D6-O3-M29-REPONSE-A-01</x:v>
      </x:c>
      <x:c r="F228" s="122" t="str">
        <x:v>Présenter O3-E1 et demander confirmation explicite exclusive sans recruter de survivant supplémentaire.</x:v>
      </x:c>
      <x:c r="G228" s="122"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H228" s="122" t="str">
        <x:v>Appliquer seulement le résultat de cette action : Choisir O3-E1, O3-E2 ou O3-E3 verrouille uniquement la direction du personnage joueur. Enregistrer la visite de sélection séparément de sa réussite. Écrire O3.endingId avec exactement une valeur valide et O3.endingChoiceConfirmed=true uniquement après confirmation explicite ; une sortie, un refus ou un choix provisoire conserve le choix non confirmé. La fin conserve la catastrophe naturelle, les pertes établies et l’autonomie des survivants.</x:v>
      </x:c>
      <x:c r="I228" s="131" t="str">
        <x:v>Après la réponse : action physique ou refus/différé ; succès/échec/reprise selon résultat réel et variantes prioritaires. Aucun résultat par la sélection seule.</x:v>
      </x:c>
    </x:row>
    <x:row r="229" ht="134" customHeight="1">
      <x:c r="A229" s="126" t="str">
        <x:v>D6-O3-M29-OPTION-B</x:v>
      </x:c>
      <x:c r="B229" s="127" t="str">
        <x:v>D6-O3-M29</x:v>
      </x:c>
      <x:c r="C229" s="127" t="str">
        <x:v>B</x:v>
      </x:c>
      <x:c r="D229" s="127" t="str">
        <x:v>D6-O3-M29-CHOIX-B-01</x:v>
      </x:c>
      <x:c r="E229" s="127" t="str">
        <x:v>D6-O3-M29-REPONSE-B-01</x:v>
      </x:c>
      <x:c r="F229" s="127" t="str">
        <x:v>Présenter O3-E2 puis confirmer explicitement cette fin, sans modifier les choix de résidence des survivants.</x:v>
      </x:c>
      <x:c r="G229" s="127"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H229" s="127" t="str">
        <x:v>Appliquer seulement le résultat de cette action : Choisir O3-E1, O3-E2 ou O3-E3 verrouille uniquement la direction du personnage joueur. Enregistrer la visite de sélection séparément de sa réussite. Écrire O3.endingId avec exactement une valeur valide et O3.endingChoiceConfirmed=true uniquement après confirmation explicite ; une sortie, un refus ou un choix provisoire conserve le choix non confirmé. La fin conserve la catastrophe naturelle, les pertes établies et l’autonomie des survivants.</x:v>
      </x:c>
      <x:c r="I229" s="132" t="str">
        <x:v>Après la réponse : action physique ou refus/différé ; succès/échec/reprise selon résultat réel et variantes prioritaires. Aucun résultat par la sélection seule.</x:v>
      </x:c>
    </x:row>
    <x:row r="230" ht="134" customHeight="1">
      <x:c r="A230" s="121" t="str">
        <x:v>D6-O3-M29-OPTION-C</x:v>
      </x:c>
      <x:c r="B230" s="122" t="str">
        <x:v>D6-O3-M29</x:v>
      </x:c>
      <x:c r="C230" s="122" t="str">
        <x:v>C</x:v>
      </x:c>
      <x:c r="D230" s="122" t="str">
        <x:v>D6-O3-M29-CHOIX-C-01</x:v>
      </x:c>
      <x:c r="E230" s="122" t="str">
        <x:v>D6-O3-M29-REPONSE-C-01</x:v>
      </x:c>
      <x:c r="F230" s="122" t="str">
        <x:v>Présenter O3-E3, vérifier les gardes et confirmer explicitement cette seule fin.</x:v>
      </x:c>
      <x:c r="G230" s="122" t="str">
        <x:v>Gardiens consentants ; vaisseau personnel réellement possédé ; départ futur à jouer après transferts. Les effets de cette fin ont été consultés ; confirmation explicite distincte encore nécessaire. La lettre du choix seule ne réalise aucune fin.</x:v>
      </x:c>
      <x:c r="H230" s="122" t="str">
        <x:v>Cette troisième option reste distincte des deux autres. Choisir O3-E1, O3-E2 ou O3-E3 verrouille uniquement la direction du personnage joueur. Enregistrer la visite de sélection séparément de sa réussite. Écrire O3.endingId avec exactement une valeur valide et O3.endingChoiceConfirmed=true uniquement après confirmation explicite ; une sortie, un refus ou un choix provisoire conserve le choix non confirmé. La fin conserve la catastrophe naturelle, les pertes établies et l’autonomie des survivants.</x:v>
      </x:c>
      <x:c r="I230" s="131" t="str">
        <x:v>Après la réponse : action physique ou refus/différé ; succès/échec/reprise selon résultat réel et variantes prioritaires. Aucun résultat par la sélection seule.</x:v>
      </x:c>
    </x:row>
    <x:row r="231" ht="119" customHeight="1">
      <x:c r="A231" s="126" t="str">
        <x:v>D6-O3-M30-OPTION-A</x:v>
      </x:c>
      <x:c r="B231" s="127" t="str">
        <x:v>D6-O3-M30</x:v>
      </x:c>
      <x:c r="C231" s="127" t="str">
        <x:v>A</x:v>
      </x:c>
      <x:c r="D231" s="127" t="str">
        <x:v>D6-O3-M30-CHOIX-A-01</x:v>
      </x:c>
      <x:c r="E231" s="127" t="str">
        <x:v>D6-O3-M30-REPONSE-A-01</x:v>
      </x:c>
      <x:c r="F231" s="127" t="str">
        <x:v>Exécuter exclusivement O3-E1, E2 ou E3 confirmé puis choisir comme première visite un lieu partagé réellement accessible.</x:v>
      </x:c>
      <x:c r="G231" s="127" t="str">
        <x:v>Conditions d’entrée encore valides ; personne, outil et passage nécessaires disponibles. La parole seule ne valide pas l’objectif.</x:v>
      </x:c>
      <x:c r="H231" s="127" t="str">
        <x:v>Appliquer seulement le résultat de cette action : Choisir la première visite après la cérémonie nuance la fin sans remplacer son orientation. Conserver O3.endingId confirmé sans le modifier. Écrire O3.endingRealized=true uniquement après clôture effectivement jouée et réussie ; échec, interruption ou report laissent endingRealized=false et la scène à reprendre. La fin devient réalisée avec les habitants, lieux et objets effectivement concernés.</x:v>
      </x:c>
      <x:c r="I231" s="132" t="str">
        <x:v>Après la réponse : action physique ou refus/différé ; succès/échec/reprise selon résultat réel et variantes prioritaires. Aucun résultat par la sélection seule.</x:v>
      </x:c>
    </x:row>
    <x:row r="232" ht="119" customHeight="1">
      <x:c r="A232" s="121" t="str">
        <x:v>D6-O3-M30-OPTION-B</x:v>
      </x:c>
      <x:c r="B232" s="122" t="str">
        <x:v>D6-O3-M30</x:v>
      </x:c>
      <x:c r="C232" s="122" t="str">
        <x:v>B</x:v>
      </x:c>
      <x:c r="D232" s="122" t="str">
        <x:v>D6-O3-M30-CHOIX-B-01</x:v>
      </x:c>
      <x:c r="E232" s="122" t="str">
        <x:v>D6-O3-M30-REPONSE-B-01</x:v>
      </x:c>
      <x:c r="F232" s="122" t="str">
        <x:v>Jouer la fin confirmée puis proposer une visite extérieure facultative sans annuler l’absence du participant.</x:v>
      </x:c>
      <x:c r="G232" s="122" t="str">
        <x:v>Conditions d’entrée encore valides ; personne, outil et passage nécessaires disponibles. La parole seule ne valide pas l’objectif.</x:v>
      </x:c>
      <x:c r="H232" s="122" t="str">
        <x:v>Appliquer seulement le résultat de cette action : Choisir la première visite après la cérémonie nuance la fin sans remplacer son orientation. Conserver O3.endingId confirmé sans le modifier. Écrire O3.endingRealized=true uniquement après clôture effectivement jouée et réussie ; échec, interruption ou report laissent endingRealized=false et la scène à reprendre. La fin devient réalisée avec les habitants, lieux et objets effectivement concernés.</x:v>
      </x:c>
      <x:c r="I232" s="131" t="str">
        <x:v>Après la réponse : action physique ou refus/différé ; succès/échec/reprise selon résultat réel et variantes prioritaires. Aucun résultat par la sélection seule.</x:v>
      </x:c>
    </x:row>
    <x:row r="233" ht="104" customHeight="1">
      <x:c r="A233" s="126" t="str">
        <x:v>D6-O3-M31-OPTION-A</x:v>
      </x:c>
      <x:c r="B233" s="127" t="str">
        <x:v>D6-O3-M31</x:v>
      </x:c>
      <x:c r="C233" s="127" t="str">
        <x:v>A</x:v>
      </x:c>
      <x:c r="D233" s="127" t="str">
        <x:v>D6-O3-M31-CHOIX-A-01</x:v>
      </x:c>
      <x:c r="E233" s="127" t="str">
        <x:v>D6-O3-M31-REPONSE-A-01</x:v>
      </x:c>
      <x:c r="F233" s="127" t="str">
        <x:v>Placer trois objets et raconter les usages quotidiens du quartier avant son désastre.</x:v>
      </x:c>
      <x:c r="G233" s="127" t="str">
        <x:v>Conditions d’entrée encore valides ; personne, outil et passage nécessaires disponibles. La parole seule ne valide pas l’objectif.</x:v>
      </x:c>
      <x:c r="H233" s="127" t="str">
        <x:v>Appliquer seulement le résultat de cette action : Montrer d’abord la vie ou le trajet de secours change la mémoire transmise. Enregistrer O3-M31.resolved séparément de .success, puis O3-M31.choice, les observations et les transferts réellement accomplis. La communauté perdue existe autrement que par sa destruction ; la fin d’Elite demeure inchangée. Ne jamais modifier O3.endingId.</x:v>
      </x:c>
      <x:c r="I233" s="132" t="str">
        <x:v>Après la réponse : action physique ou refus/différé ; succès/échec/reprise selon résultat réel et variantes prioritaires. Aucun résultat par la sélection seule.</x:v>
      </x:c>
    </x:row>
    <x:row r="234" ht="104" customHeight="1">
      <x:c r="A234" s="121" t="str">
        <x:v>D6-O3-M31-OPTION-B</x:v>
      </x:c>
      <x:c r="B234" s="122" t="str">
        <x:v>D6-O3-M31</x:v>
      </x:c>
      <x:c r="C234" s="122" t="str">
        <x:v>B</x:v>
      </x:c>
      <x:c r="D234" s="122" t="str">
        <x:v>D6-O3-M31-CHOIX-B-01</x:v>
      </x:c>
      <x:c r="E234" s="122" t="str">
        <x:v>D6-O3-M31-REPONSE-B-01</x:v>
      </x:c>
      <x:c r="F234" s="122" t="str">
        <x:v>Tracer au sol le secours réellement vécu et distinguer trajet connu et découvertes du moment.</x:v>
      </x:c>
      <x:c r="G234" s="122" t="str">
        <x:v>Conditions d’entrée encore valides ; personne, outil et passage nécessaires disponibles. La parole seule ne valide pas l’objectif.</x:v>
      </x:c>
      <x:c r="H234" s="122" t="str">
        <x:v>Appliquer seulement le résultat de cette action : Montrer d’abord la vie ou le trajet de secours change la mémoire transmise. Enregistrer O3-M31.resolved séparément de .success, puis O3-M31.choice, les observations et les transferts réellement accomplis. La communauté perdue existe autrement que par sa destruction ; la fin d’Elite demeure inchangée. Ne jamais modifier O3.endingId.</x:v>
      </x:c>
      <x:c r="I234" s="131" t="str">
        <x:v>Après la réponse : action physique ou refus/différé ; succès/échec/reprise selon résultat réel et variantes prioritaires. Aucun résultat par la sélection seule.</x:v>
      </x:c>
    </x:row>
    <x:row r="235" ht="104" customHeight="1">
      <x:c r="A235" s="126" t="str">
        <x:v>D6-O3-M32-OPTION-A</x:v>
      </x:c>
      <x:c r="B235" s="127" t="str">
        <x:v>D6-O3-M32</x:v>
      </x:c>
      <x:c r="C235" s="127" t="str">
        <x:v>A</x:v>
      </x:c>
      <x:c r="D235" s="127" t="str">
        <x:v>D6-O3-M32-CHOIX-A-01</x:v>
      </x:c>
      <x:c r="E235" s="127" t="str">
        <x:v>D6-O3-M32-REPONSE-A-01</x:v>
      </x:c>
      <x:c r="F235" s="127" t="str">
        <x:v>Lire le territoire puis entretenir un accès limité sans déclarer la zone entièrement sûre.</x:v>
      </x:c>
      <x:c r="G235" s="127" t="str">
        <x:v>Conditions d’entrée encore valides ; personne, outil et passage nécessaires disponibles. La parole seule ne valide pas l’objectif.</x:v>
      </x:c>
      <x:c r="H235" s="127" t="str">
        <x:v>Appliquer seulement le résultat de cette action : Garder un accès de visite ou laisser une partie au vivant change le lieu sans effacer son histoire. Enregistrer O3-M32.resolved séparément de .success, puis O3-M32.choice, les observations et les transferts réellement accomplis. L’ancien foyer évolue naturellement ; la carte reflète le trajet entretenu. Ne jamais modifier O3.endingId.</x:v>
      </x:c>
      <x:c r="I235" s="132" t="str">
        <x:v>Après la réponse : action physique ou refus/différé ; succès/échec/reprise selon résultat réel et variantes prioritaires. Aucun résultat par la sélection seule.</x:v>
      </x:c>
    </x:row>
    <x:row r="236" ht="104" customHeight="1">
      <x:c r="A236" s="121" t="str">
        <x:v>D6-O3-M32-OPTION-B</x:v>
      </x:c>
      <x:c r="B236" s="122" t="str">
        <x:v>D6-O3-M32</x:v>
      </x:c>
      <x:c r="C236" s="122" t="str">
        <x:v>B</x:v>
      </x:c>
      <x:c r="D236" s="122" t="str">
        <x:v>D6-O3-M32-CHOIX-B-01</x:v>
      </x:c>
      <x:c r="E236" s="122" t="str">
        <x:v>D6-O3-M32-REPONSE-B-01</x:v>
      </x:c>
      <x:c r="F236" s="122" t="str">
        <x:v>Renoncer à l’entretien d’une partie du site et conserver un point d’observation accessible.</x:v>
      </x:c>
      <x:c r="G236" s="122" t="str">
        <x:v>Conditions d’entrée encore valides ; personne, outil et passage nécessaires disponibles. La parole seule ne valide pas l’objectif.</x:v>
      </x:c>
      <x:c r="H236" s="122" t="str">
        <x:v>Appliquer seulement le résultat de cette action : Garder un accès de visite ou laisser une partie au vivant change le lieu sans effacer son histoire. Enregistrer O3-M32.resolved séparément de .success, puis O3-M32.choice, les observations et les transferts réellement accomplis. L’ancien foyer évolue naturellement ; la carte reflète le trajet entretenu. Ne jamais modifier O3.endingId.</x:v>
      </x:c>
      <x:c r="I236" s="131" t="str">
        <x:v>Après la réponse : action physique ou refus/différé ; succès/échec/reprise selon résultat réel et variantes prioritaires. Aucun résultat par la sélection seule.</x:v>
      </x:c>
    </x:row>
    <x:row r="237" ht="119" customHeight="1">
      <x:c r="A237" s="126" t="str">
        <x:v>D6-O3-M33-OPTION-A</x:v>
      </x:c>
      <x:c r="B237" s="127" t="str">
        <x:v>D6-O3-M33</x:v>
      </x:c>
      <x:c r="C237" s="127" t="str">
        <x:v>A</x:v>
      </x:c>
      <x:c r="D237" s="127" t="str">
        <x:v>D6-O3-M33-CHOIX-A-01</x:v>
      </x:c>
      <x:c r="E237" s="127" t="str">
        <x:v>D6-O3-M33-REPONSE-A-01</x:v>
      </x:c>
      <x:c r="F237" s="127" t="str">
        <x:v>Vérifier l’identité par les nouvelles traces puis organiser une remise privée avec accord des proches.</x:v>
      </x:c>
      <x:c r="G237" s="127" t="str">
        <x:v>Conditions d’entrée encore valides ; personne, outil et passage nécessaires disponibles. La parole seule ne valide pas l’objectif.</x:v>
      </x:c>
      <x:c r="H237" s="127" t="str">
        <x:v>Appliquer seulement le résultat de cette action : Organiser une remise privée ou une présentation limitée laisse les proches choisir leur exposition. Enregistrer O3-M33.resolved séparément de .success, puis O3-M33.choice, les observations et les transferts réellement accomplis. Le registre est corrigé avec la source et la date de découverte ; les pertes confirmées restent telles quelles. Ne jamais modifier O3.endingId.</x:v>
      </x:c>
      <x:c r="I237" s="132" t="str">
        <x:v>Après la réponse : action physique ou refus/différé ; succès/échec/reprise selon résultat réel et variantes prioritaires. Aucun résultat par la sélection seule.</x:v>
      </x:c>
    </x:row>
    <x:row r="238" ht="119" customHeight="1">
      <x:c r="A238" s="121" t="str">
        <x:v>D6-O3-M33-OPTION-B</x:v>
      </x:c>
      <x:c r="B238" s="122" t="str">
        <x:v>D6-O3-M33</x:v>
      </x:c>
      <x:c r="C238" s="122" t="str">
        <x:v>B</x:v>
      </x:c>
      <x:c r="D238" s="122" t="str">
        <x:v>D6-O3-M33-CHOIX-B-01</x:v>
      </x:c>
      <x:c r="E238" s="122" t="str">
        <x:v>D6-O3-M33-REPONSE-B-01</x:v>
      </x:c>
      <x:c r="F238" s="122" t="str">
        <x:v>Après vérification, demander l’accord pour une présentation limitée puis transférer la pièce selon la garde choisie.</x:v>
      </x:c>
      <x:c r="G238" s="122" t="str">
        <x:v>Conditions d’entrée encore valides ; personne, outil et passage nécessaires disponibles. La parole seule ne valide pas l’objectif.</x:v>
      </x:c>
      <x:c r="H238" s="122" t="str">
        <x:v>Appliquer seulement le résultat de cette action : Organiser une remise privée ou une présentation limitée laisse les proches choisir leur exposition. Enregistrer O3-M33.resolved séparément de .success, puis O3-M33.choice, les observations et les transferts réellement accomplis. Le registre est corrigé avec la source et la date de découverte ; les pertes confirmées restent telles quelles. Ne jamais modifier O3.endingId.</x:v>
      </x:c>
      <x:c r="I238" s="131" t="str">
        <x:v>Après la réponse : action physique ou refus/différé ; succès/échec/reprise selon résultat réel et variantes prioritaires. Aucun résultat par la sélection seule.</x:v>
      </x:c>
    </x:row>
    <x:row r="239" ht="119" customHeight="1">
      <x:c r="A239" s="126" t="str">
        <x:v>D6-O3-M34-OPTION-A</x:v>
      </x:c>
      <x:c r="B239" s="127" t="str">
        <x:v>D6-O3-M34</x:v>
      </x:c>
      <x:c r="C239" s="127" t="str">
        <x:v>A</x:v>
      </x:c>
      <x:c r="D239" s="127" t="str">
        <x:v>D6-O3-M34-CHOIX-A-01</x:v>
      </x:c>
      <x:c r="E239" s="127" t="str">
        <x:v>D6-O3-M34-REPONSE-A-01</x:v>
      </x:c>
      <x:c r="F239" s="127" t="str">
        <x:v>Ouvrir le passage et accueillir les voyageurs dans la capacité réelle du lieu pendant la durée convenue.</x:v>
      </x:c>
      <x:c r="G239" s="127" t="str">
        <x:v>Conditions d’entrée encore valides ; personne, outil et passage nécessaires disponibles. La parole seule ne valide pas l’objectif.</x:v>
      </x:c>
      <x:c r="H239" s="127" t="str">
        <x:v>Appliquer seulement le résultat de cette action : Offrir un accueil court ou orienter vers un lieu mieux adapté produit des relations différentes. Enregistrer O3-M34.resolved séparément de .success, puis O3-M34.choice, les observations et les transferts réellement accomplis. L’expérience passée nourrit une capacité d’accueil sans imposer une communauté unique. Ne jamais modifier O3.endingId.</x:v>
      </x:c>
      <x:c r="I239" s="132" t="str">
        <x:v>Après la réponse : action physique ou refus/différé ; succès/échec/reprise selon résultat réel et variantes prioritaires. Aucun résultat par la sélection seule.</x:v>
      </x:c>
    </x:row>
    <x:row r="240" ht="119" customHeight="1">
      <x:c r="A240" s="121" t="str">
        <x:v>D6-O3-M34-OPTION-B</x:v>
      </x:c>
      <x:c r="B240" s="122" t="str">
        <x:v>D6-O3-M34</x:v>
      </x:c>
      <x:c r="C240" s="122" t="str">
        <x:v>B</x:v>
      </x:c>
      <x:c r="D240" s="122" t="str">
        <x:v>D6-O3-M34-CHOIX-B-01</x:v>
      </x:c>
      <x:c r="E240" s="122" t="str">
        <x:v>D6-O3-M34-REPONSE-B-01</x:v>
      </x:c>
      <x:c r="F240" s="122" t="str">
        <x:v>Préparer un trajet réel vers un lieu mieux adapté et transmettre son accueil confirmé.</x:v>
      </x:c>
      <x:c r="G240" s="122" t="str">
        <x:v>Conditions d’entrée encore valides ; personne, outil et passage nécessaires disponibles. La parole seule ne valide pas l’objectif.</x:v>
      </x:c>
      <x:c r="H240" s="122" t="str">
        <x:v>Appliquer seulement le résultat de cette action : Offrir un accueil court ou orienter vers un lieu mieux adapté produit des relations différentes. Enregistrer O3-M34.resolved séparément de .success, puis O3-M34.choice, les observations et les transferts réellement accomplis. L’expérience passée nourrit une capacité d’accueil sans imposer une communauté unique. Ne jamais modifier O3.endingId.</x:v>
      </x:c>
      <x:c r="I240" s="131" t="str">
        <x:v>Après la réponse : action physique ou refus/différé ; succès/échec/reprise selon résultat réel et variantes prioritaires. Aucun résultat par la sélection seule.</x:v>
      </x:c>
    </x:row>
    <x:row r="241" ht="104" customHeight="1">
      <x:c r="A241" s="126" t="str">
        <x:v>D6-O3-M35-OPTION-A</x:v>
      </x:c>
      <x:c r="B241" s="127" t="str">
        <x:v>D6-O3-M35</x:v>
      </x:c>
      <x:c r="C241" s="127" t="str">
        <x:v>A</x:v>
      </x:c>
      <x:c r="D241" s="127" t="str">
        <x:v>D6-O3-M35-CHOIX-A-01</x:v>
      </x:c>
      <x:c r="E241" s="127" t="str">
        <x:v>D6-O3-M35-REPONSE-A-01</x:v>
      </x:c>
      <x:c r="F241" s="127" t="str">
        <x:v>Suspendre les instruments et conserver les versions séparées avec leurs provenances.</x:v>
      </x:c>
      <x:c r="G241" s="127" t="str">
        <x:v>Conditions d’entrée encore valides ; personne, outil et passage nécessaires disponibles. La parole seule ne valide pas l’objectif.</x:v>
      </x:c>
      <x:c r="H241" s="127" t="str">
        <x:v>Appliquer seulement le résultat de cette action : Conserver les deux versions ou jouer leur réponse alternée change la célébration finale. Enregistrer O3-M35.resolved séparément de .success, puis O3-M35.choice, les observations et les transferts réellement accomplis. La transformation est assumée et ne falsifie pas les archives de l’ancienne version. Ne jamais modifier O3.endingId.</x:v>
      </x:c>
      <x:c r="I241" s="132" t="str">
        <x:v>Après la réponse : action physique ou refus/différé ; succès/échec/reprise selon résultat réel et variantes prioritaires. Aucun résultat par la sélection seule.</x:v>
      </x:c>
    </x:row>
    <x:row r="242" ht="104" customHeight="1">
      <x:c r="A242" s="121" t="str">
        <x:v>D6-O3-M35-OPTION-B</x:v>
      </x:c>
      <x:c r="B242" s="122" t="str">
        <x:v>D6-O3-M35</x:v>
      </x:c>
      <x:c r="C242" s="122" t="str">
        <x:v>B</x:v>
      </x:c>
      <x:c r="D242" s="122" t="str">
        <x:v>D6-O3-M35-CHOIX-B-01</x:v>
      </x:c>
      <x:c r="E242" s="122" t="str">
        <x:v>D6-O3-M35-REPONSE-B-01</x:v>
      </x:c>
      <x:c r="F242" s="122" t="str">
        <x:v>Préparer et jouer une alternance entre versions anciennes conservées et réponse nouvelle assumée.</x:v>
      </x:c>
      <x:c r="G242" s="122" t="str">
        <x:v>Conditions d’entrée encore valides ; personne, outil et passage nécessaires disponibles. La parole seule ne valide pas l’objectif.</x:v>
      </x:c>
      <x:c r="H242" s="122" t="str">
        <x:v>Appliquer seulement le résultat de cette action : Conserver les deux versions ou jouer leur réponse alternée change la célébration finale. Enregistrer O3-M35.resolved séparément de .success, puis O3-M35.choice, les observations et les transferts réellement accomplis. La transformation est assumée et ne falsifie pas les archives de l’ancienne version. Ne jamais modifier O3.endingId.</x:v>
      </x:c>
      <x:c r="I242" s="131" t="str">
        <x:v>Après la réponse : action physique ou refus/différé ; succès/échec/reprise selon résultat réel et variantes prioritaires. Aucun résultat par la sélection seule.</x:v>
      </x:c>
    </x:row>
    <x:row r="243" ht="119" customHeight="1">
      <x:c r="A243" s="126" t="str">
        <x:v>D6-O3-M36-OPTION-A</x:v>
      </x:c>
      <x:c r="B243" s="127" t="str">
        <x:v>D6-O3-M36</x:v>
      </x:c>
      <x:c r="C243" s="127" t="str">
        <x:v>A</x:v>
      </x:c>
      <x:c r="D243" s="127" t="str">
        <x:v>D6-O3-M36-CHOIX-A-01</x:v>
      </x:c>
      <x:c r="E243" s="127" t="str">
        <x:v>D6-O3-M36-REPONSE-A-01</x:v>
      </x:c>
      <x:c r="F243" s="127" t="str">
        <x:v>Retirer la borne inutile, renforcer l’autre puis accompagner un parcours de transmission.</x:v>
      </x:c>
      <x:c r="G243" s="127" t="str">
        <x:v>Conditions d’entrée encore valides ; personne, outil et passage nécessaires disponibles. La parole seule ne valide pas l’objectif.</x:v>
      </x:c>
      <x:c r="H243" s="127" t="str">
        <x:v>Appliquer seulement le résultat de cette action : Accompagner une dernière visite ou laisser le nouveau guide mener choisit le geste de transmission. Enregistrer O3-M36.resolved séparément de .success, puis O3-M36.choice, les observations et les transferts réellement accomplis. Le réseau, le foyer ou les archives continue avec ses participants ; la fin exclusive n’est pas remplacée. Ne jamais modifier O3.endingId.</x:v>
      </x:c>
      <x:c r="I243" s="132" t="str">
        <x:v>Après la réponse : action physique ou refus/différé ; succès/échec/reprise selon résultat réel et variantes prioritaires. Aucun résultat par la sélection seule.</x:v>
      </x:c>
    </x:row>
    <x:row r="244" ht="119" customHeight="1">
      <x:c r="A244" s="121" t="str">
        <x:v>D6-O3-M36-OPTION-B</x:v>
      </x:c>
      <x:c r="B244" s="122" t="str">
        <x:v>D6-O3-M36</x:v>
      </x:c>
      <x:c r="C244" s="122" t="str">
        <x:v>B</x:v>
      </x:c>
      <x:c r="D244" s="122" t="str">
        <x:v>D6-O3-M36-CHOIX-B-01</x:v>
      </x:c>
      <x:c r="E244" s="122" t="str">
        <x:v>D6-O3-M36-REPONSE-B-01</x:v>
      </x:c>
      <x:c r="F244" s="122" t="str">
        <x:v>Entretenir les bornes puis laisser le volontaire guider réellement le trajet, avec corrections limitées aux risques observés.</x:v>
      </x:c>
      <x:c r="G244" s="122" t="str">
        <x:v>Conditions d’entrée encore valides ; personne, outil et passage nécessaires disponibles. La parole seule ne valide pas l’objectif.</x:v>
      </x:c>
      <x:c r="H244" s="122" t="str">
        <x:v>Appliquer seulement le résultat de cette action : Accompagner une dernière visite ou laisser le nouveau guide mener choisit le geste de transmission. Enregistrer O3-M36.resolved séparément de .success, puis O3-M36.choice, les observations et les transferts réellement accomplis. Le réseau, le foyer ou les archives continue avec ses participants ; la fin exclusive n’est pas remplacée. Ne jamais modifier O3.endingId.</x:v>
      </x:c>
      <x:c r="I244" s="131" t="str">
        <x:v>Après la réponse : action physique ou refus/différé ; succès/échec/reprise selon résultat réel et variantes prioritaires. Aucun résultat par la sélection seule.</x:v>
      </x:c>
    </x:row>
    <x:row r="245" ht="89" customHeight="1">
      <x:c r="A245" s="126" t="str">
        <x:v>D6-O3-E1-OPTION-A</x:v>
      </x:c>
      <x:c r="B245" s="127" t="str">
        <x:v>D6-O3-E1</x:v>
      </x:c>
      <x:c r="C245" s="127" t="str">
        <x:v>A</x:v>
      </x:c>
      <x:c r="D245" s="127" t="str">
        <x:v>D6-O3-E1-CHOIX-A-01</x:v>
      </x:c>
      <x:c r="E245" s="127" t="str">
        <x:v>D6-O3-E1-REPONSE-A-01</x:v>
      </x:c>
      <x:c r="F245" s="127" t="str">
        <x:v>Allumer le premier atelier puis ouvrir le passage et accueillir les volontaires réels.</x:v>
      </x:c>
      <x:c r="G245" s="127" t="str">
        <x:v>Conditions d’entrée encore valides ; personne, outil et passage nécessaires disponibles. La parole seule ne valide pas l’objectif. Exclusivement si O3.endingId=O3-E1 confirmé ; cette scène est appelée depuis O3-M30 et ne constitue jamais une nouvelle sélection.</x:v>
      </x:c>
      <x:c r="H245" s="127" t="str">
        <x:v>Appliquer seulement le résultat de cette action : Une communauté nouvelle se construit ; elle ne remplace pas les morts ni n’oblige tous les rescapés à revenir. O3.endingId=O3-E1 ; endingRealized seulement après la scène ; aucune modification par M31..36 ou R2-M060.</x:v>
      </x:c>
      <x:c r="I245" s="132" t="str">
        <x:v>Après la réponse : action physique ou refus/différé ; succès/échec/reprise selon résultat réel et variantes prioritaires. Aucun résultat par la sélection seule.</x:v>
      </x:c>
    </x:row>
    <x:row r="246" ht="89" customHeight="1">
      <x:c r="A246" s="121" t="str">
        <x:v>D6-O3-E1-OPTION-B</x:v>
      </x:c>
      <x:c r="B246" s="122" t="str">
        <x:v>D6-O3-E1</x:v>
      </x:c>
      <x:c r="C246" s="122" t="str">
        <x:v>B</x:v>
      </x:c>
      <x:c r="D246" s="122" t="str">
        <x:v>D6-O3-E1-CHOIX-B-01</x:v>
      </x:c>
      <x:c r="E246" s="122" t="str">
        <x:v>D6-O3-E1-REPONSE-B-01</x:v>
      </x:c>
      <x:c r="F246" s="122" t="str">
        <x:v>Dégager le passage puis allumer l’atelier avec les habitants effectivement consentants.</x:v>
      </x:c>
      <x:c r="G246" s="122" t="str">
        <x:v>Conditions d’entrée encore valides ; personne, outil et passage nécessaires disponibles. La parole seule ne valide pas l’objectif. Exclusivement si O3.endingId=O3-E1 confirmé ; cette scène est appelée depuis O3-M30 et ne constitue jamais une nouvelle sélection.</x:v>
      </x:c>
      <x:c r="H246" s="122" t="str">
        <x:v>Appliquer seulement le résultat de cette action : Une communauté nouvelle se construit ; elle ne remplace pas les morts ni n’oblige tous les rescapés à revenir. O3.endingId=O3-E1 ; endingRealized seulement après la scène ; aucune modification par M31..36 ou R2-M060.</x:v>
      </x:c>
      <x:c r="I246" s="131" t="str">
        <x:v>Après la réponse : action physique ou refus/différé ; succès/échec/reprise selon résultat réel et variantes prioritaires. Aucun résultat par la sélection seule.</x:v>
      </x:c>
    </x:row>
    <x:row r="247" ht="89" customHeight="1">
      <x:c r="A247" s="126" t="str">
        <x:v>D6-O3-E2-OPTION-A</x:v>
      </x:c>
      <x:c r="B247" s="127" t="str">
        <x:v>D6-O3-E2</x:v>
      </x:c>
      <x:c r="C247" s="127" t="str">
        <x:v>A</x:v>
      </x:c>
      <x:c r="D247" s="127" t="str">
        <x:v>D6-O3-E2-CHOIX-A-01</x:v>
      </x:c>
      <x:c r="E247" s="127" t="str">
        <x:v>D6-O3-E2-REPONSE-A-01</x:v>
      </x:c>
      <x:c r="F247" s="127" t="str">
        <x:v>Fixer les bornes, transmettre les itinéraires autorisés puis jouer une visite entre deux haltes.</x:v>
      </x:c>
      <x:c r="G247" s="127" t="str">
        <x:v>Conditions d’entrée encore valides ; personne, outil et passage nécessaires disponibles. La parole seule ne valide pas l’objectif. Exclusivement si O3.endingId=O3-E2 confirmé ; cette scène est appelée depuis O3-M30 et ne constitue jamais une nouvelle sélection.</x:v>
      </x:c>
      <x:c r="H247" s="127" t="str">
        <x:v>Appliquer seulement le résultat de cette action : La mémoire circule avec les personnes et les outils ; les adresses non partagées restent privées. O3.endingId=O3-E2 ; endingRealized seulement après la scène ; aucune modification par M31..36 ou R2-M060.</x:v>
      </x:c>
      <x:c r="I247" s="132" t="str">
        <x:v>Après la réponse : action physique ou refus/différé ; succès/échec/reprise selon résultat réel et variantes prioritaires. Aucun résultat par la sélection seule.</x:v>
      </x:c>
    </x:row>
    <x:row r="248" ht="89" customHeight="1">
      <x:c r="A248" s="121" t="str">
        <x:v>D6-O3-E2-OPTION-B</x:v>
      </x:c>
      <x:c r="B248" s="122" t="str">
        <x:v>D6-O3-E2</x:v>
      </x:c>
      <x:c r="C248" s="122" t="str">
        <x:v>B</x:v>
      </x:c>
      <x:c r="D248" s="122" t="str">
        <x:v>D6-O3-E2-CHOIX-B-01</x:v>
      </x:c>
      <x:c r="E248" s="122" t="str">
        <x:v>D6-O3-E2-REPONSE-B-01</x:v>
      </x:c>
      <x:c r="F248" s="122" t="str">
        <x:v>Poser les derniers repères puis accompagner physiquement une visite consentie entre deux haltes.</x:v>
      </x:c>
      <x:c r="G248" s="122" t="str">
        <x:v>Conditions d’entrée encore valides ; personne, outil et passage nécessaires disponibles. La parole seule ne valide pas l’objectif. Exclusivement si O3.endingId=O3-E2 confirmé ; cette scène est appelée depuis O3-M30 et ne constitue jamais une nouvelle sélection.</x:v>
      </x:c>
      <x:c r="H248" s="122" t="str">
        <x:v>Appliquer seulement le résultat de cette action : La mémoire circule avec les personnes et les outils ; les adresses non partagées restent privées. O3.endingId=O3-E2 ; endingRealized seulement après la scène ; aucune modification par M31..36 ou R2-M060.</x:v>
      </x:c>
      <x:c r="I248" s="131" t="str">
        <x:v>Après la réponse : action physique ou refus/différé ; succès/échec/reprise selon résultat réel et variantes prioritaires. Aucun résultat par la sélection seule.</x:v>
      </x:c>
    </x:row>
    <x:row r="249" ht="89" customHeight="1">
      <x:c r="A249" s="126" t="str">
        <x:v>D6-O3-E3-OPTION-A</x:v>
      </x:c>
      <x:c r="B249" s="127" t="str">
        <x:v>D6-O3-E3</x:v>
      </x:c>
      <x:c r="C249" s="127" t="str">
        <x:v>A</x:v>
      </x:c>
      <x:c r="D249" s="127" t="str">
        <x:v>D6-O3-E3-CHOIX-A-01</x:v>
      </x:c>
      <x:c r="E249" s="127" t="str">
        <x:v>D6-O3-E3-REPONSE-A-01</x:v>
      </x:c>
      <x:c r="F249" s="127" t="str">
        <x:v>Transférer les objets aux gardiens convenus, vérifier les emplacements puis rejoindre le vaisseau possédé.</x:v>
      </x:c>
      <x:c r="G249" s="127" t="str">
        <x:v>Conditions d’entrée encore valides ; personne, outil et passage nécessaires disponibles. La parole seule ne valide pas l’objectif. Exclusivement si O3.endingId=O3-E3 confirmé ; cette scène est appelée depuis O3-M30 et ne constitue jamais une nouvelle sélection.</x:v>
      </x:c>
      <x:c r="H249" s="127" t="str">
        <x:v>Appliquer seulement le résultat de cette action : La mémoire subsiste sans dépendre de la présence permanente du joueur. O3.endingId=O3-E3 ; endingRealized seulement après la scène ; aucune modification par M31..36 ou R2-M060.</x:v>
      </x:c>
      <x:c r="I249" s="132" t="str">
        <x:v>Après la réponse : action physique ou refus/différé ; succès/échec/reprise selon résultat réel et variantes prioritaires. Aucun résultat par la sélection seule.</x:v>
      </x:c>
    </x:row>
    <x:row r="250" ht="89" customHeight="1">
      <x:c r="A250" s="121" t="str">
        <x:v>D6-O3-E3-OPTION-B</x:v>
      </x:c>
      <x:c r="B250" s="122" t="str">
        <x:v>D6-O3-E3</x:v>
      </x:c>
      <x:c r="C250" s="122" t="str">
        <x:v>B</x:v>
      </x:c>
      <x:c r="D250" s="122" t="str">
        <x:v>D6-O3-E3-CHOIX-B-01</x:v>
      </x:c>
      <x:c r="E250" s="122" t="str">
        <x:v>D6-O3-E3-REPONSE-B-01</x:v>
      </x:c>
      <x:c r="F250" s="122" t="str">
        <x:v>Accomplir les transferts et laisser un canal de contact choisi avant le départ physique vers le vaisseau.</x:v>
      </x:c>
      <x:c r="G250" s="122" t="str">
        <x:v>Conditions d’entrée encore valides ; personne, outil et passage nécessaires disponibles. La parole seule ne valide pas l’objectif. Exclusivement si O3.endingId=O3-E3 confirmé ; cette scène est appelée depuis O3-M30 et ne constitue jamais une nouvelle sélection.</x:v>
      </x:c>
      <x:c r="H250" s="122" t="str">
        <x:v>Appliquer seulement le résultat de cette action : La mémoire subsiste sans dépendre de la présence permanente du joueur. O3.endingId=O3-E3 ; endingRealized seulement après la scène ; aucune modification par M31..36 ou R2-M060.</x:v>
      </x:c>
      <x:c r="I250" s="131" t="str">
        <x:v>Après la réponse : action physique ou refus/différé ; succès/échec/reprise selon résultat réel et variantes prioritaires. Aucun résultat par la sélection seule.</x:v>
      </x:c>
    </x:row>
    <x:row r="251" ht="104" customHeight="1">
      <x:c r="A251" s="126" t="str">
        <x:v>D6-O4-M01-OPTION-A</x:v>
      </x:c>
      <x:c r="B251" s="127" t="str">
        <x:v>D6-O4-M01</x:v>
      </x:c>
      <x:c r="C251" s="127" t="str">
        <x:v>A</x:v>
      </x:c>
      <x:c r="D251" s="127" t="str">
        <x:v>D6-O4-M01-CHOIX-A-01</x:v>
      </x:c>
      <x:c r="E251" s="127" t="str">
        <x:v>D6-O4-M01-REPONSE-A-01</x:v>
      </x:c>
      <x:c r="F251" s="127" t="str">
        <x:v>Terminer le parcours puis rejoindre Drek pour entendre sa version familiale sans l’ériger en fait établi.</x:v>
      </x:c>
      <x:c r="G251" s="127" t="str">
        <x:v>Conditions d’entrée encore valides ; personne, outil et passage nécessaires disponibles. La parole seule ne valide pas l’objectif.</x:v>
      </x:c>
      <x:c r="H251" s="127" t="str">
        <x:v>Appliquer seulement le résultat de cette action : Interroger le parent Drek ou demander à l’instructeur de raconter ce qu’il sait ouvre deux points de vue. Enregistrer O4-M01.resolved séparément de .success, puis O4-M01.choice, les observations et les transferts réellement accomplis. La réputation familiale existe mais ne retire ni formation ni droit d’être entendu.</x:v>
      </x:c>
      <x:c r="I251" s="132" t="str">
        <x:v>Après la réponse : action physique ou refus/différé ; succès/échec/reprise selon résultat réel et variantes prioritaires. Aucun résultat par la sélection seule.</x:v>
      </x:c>
    </x:row>
    <x:row r="252" ht="104" customHeight="1">
      <x:c r="A252" s="121" t="str">
        <x:v>D6-O4-M01-OPTION-B</x:v>
      </x:c>
      <x:c r="B252" s="122" t="str">
        <x:v>D6-O4-M01</x:v>
      </x:c>
      <x:c r="C252" s="122" t="str">
        <x:v>B</x:v>
      </x:c>
      <x:c r="D252" s="122" t="str">
        <x:v>D6-O4-M01-CHOIX-B-01</x:v>
      </x:c>
      <x:c r="E252" s="122" t="str">
        <x:v>D6-O4-M01-REPONSE-B-01</x:v>
      </x:c>
      <x:c r="F252" s="122" t="str">
        <x:v>Achever le parcours puis écouter l’instructeur dans les limites de son savoir.</x:v>
      </x:c>
      <x:c r="G252" s="122" t="str">
        <x:v>Conditions d’entrée encore valides ; personne, outil et passage nécessaires disponibles. La parole seule ne valide pas l’objectif.</x:v>
      </x:c>
      <x:c r="H252" s="122" t="str">
        <x:v>Appliquer seulement le résultat de cette action : Interroger le parent Drek ou demander à l’instructeur de raconter ce qu’il sait ouvre deux points de vue. Enregistrer O4-M01.resolved séparément de .success, puis O4-M01.choice, les observations et les transferts réellement accomplis. La réputation familiale existe mais ne retire ni formation ni droit d’être entendu.</x:v>
      </x:c>
      <x:c r="I252" s="131" t="str">
        <x:v>Après la réponse : action physique ou refus/différé ; succès/échec/reprise selon résultat réel et variantes prioritaires. Aucun résultat par la sélection seule.</x:v>
      </x:c>
    </x:row>
    <x:row r="253" ht="104" customHeight="1">
      <x:c r="A253" s="126" t="str">
        <x:v>D6-O4-M02-OPTION-A</x:v>
      </x:c>
      <x:c r="B253" s="127" t="str">
        <x:v>D6-O4-M02</x:v>
      </x:c>
      <x:c r="C253" s="127" t="str">
        <x:v>A</x:v>
      </x:c>
      <x:c r="D253" s="127" t="str">
        <x:v>D6-O4-M02-CHOIX-A-01</x:v>
      </x:c>
      <x:c r="E253" s="127" t="str">
        <x:v>D6-O4-M02-REPONSE-A-01</x:v>
      </x:c>
      <x:c r="F253" s="127" t="str">
        <x:v>Examiner la plaque puis la remettre physiquement à Drek en conservant les observations acquises.</x:v>
      </x:c>
      <x:c r="G253" s="127" t="str">
        <x:v>Conditions d’entrée encore valides ; personne, outil et passage nécessaires disponibles. La parole seule ne valide pas l’objectif.</x:v>
      </x:c>
      <x:c r="H253" s="127" t="str">
        <x:v>Appliquer seulement le résultat de cette action : Remettre la plaque à Drek ou demander une lecture à l’archive règle la première démarche. Enregistrer O4-M02.resolved séparément de .success, puis O4-M02.choice, les observations et les transferts réellement accomplis. L’objet reste dans une garde claire ; l’enquête commence sans déclarer le joueur coupable.</x:v>
      </x:c>
      <x:c r="I253" s="132" t="str">
        <x:v>Après la réponse : action physique ou refus/différé ; succès/échec/reprise selon résultat réel et variantes prioritaires. Aucun résultat par la sélection seule.</x:v>
      </x:c>
    </x:row>
    <x:row r="254" ht="104" customHeight="1">
      <x:c r="A254" s="121" t="str">
        <x:v>D6-O4-M02-OPTION-B</x:v>
      </x:c>
      <x:c r="B254" s="122" t="str">
        <x:v>D6-O4-M02</x:v>
      </x:c>
      <x:c r="C254" s="122" t="str">
        <x:v>B</x:v>
      </x:c>
      <x:c r="D254" s="122" t="str">
        <x:v>D6-O4-M02-CHOIX-B-01</x:v>
      </x:c>
      <x:c r="E254" s="122" t="str">
        <x:v>D6-O4-M02-REPONSE-B-01</x:v>
      </x:c>
      <x:c r="F254" s="122" t="str">
        <x:v>Comparer au monument et transférer la plaque dans une garde d’archive identifiée pour examen.</x:v>
      </x:c>
      <x:c r="G254" s="122" t="str">
        <x:v>Conditions d’entrée encore valides ; personne, outil et passage nécessaires disponibles. La parole seule ne valide pas l’objectif.</x:v>
      </x:c>
      <x:c r="H254" s="122" t="str">
        <x:v>Appliquer seulement le résultat de cette action : Remettre la plaque à Drek ou demander une lecture à l’archive règle la première démarche. Enregistrer O4-M02.resolved séparément de .success, puis O4-M02.choice, les observations et les transferts réellement accomplis. L’objet reste dans une garde claire ; l’enquête commence sans déclarer le joueur coupable.</x:v>
      </x:c>
      <x:c r="I254" s="131" t="str">
        <x:v>Après la réponse : action physique ou refus/différé ; succès/échec/reprise selon résultat réel et variantes prioritaires. Aucun résultat par la sélection seule.</x:v>
      </x:c>
    </x:row>
    <x:row r="255" ht="119" customHeight="1">
      <x:c r="A255" s="126" t="str">
        <x:v>D6-O4-M03-OPTION-A</x:v>
      </x:c>
      <x:c r="B255" s="127" t="str">
        <x:v>D6-O4-M03</x:v>
      </x:c>
      <x:c r="C255" s="127" t="str">
        <x:v>A</x:v>
      </x:c>
      <x:c r="D255" s="127" t="str">
        <x:v>D6-O4-M03-CHOIX-A-01</x:v>
      </x:c>
      <x:c r="E255" s="127" t="str">
        <x:v>D6-O4-M03-REPONSE-A-01</x:v>
      </x:c>
      <x:c r="F255" s="127" t="str">
        <x:v>Jouer l’exercice et expliquer ensuite au camarade l’arrêt exécuté quand la cible ne peut plus riposter.</x:v>
      </x:c>
      <x:c r="G255" s="127" t="str">
        <x:v>Conditions d’entrée encore valides ; personne, outil et passage nécessaires disponibles. La parole seule ne valide pas l’objectif.</x:v>
      </x:c>
      <x:c r="H255" s="127" t="str">
        <x:v>Appliquer seulement le résultat de cette action : Expliquer le geste au camarade ou demander une médiation transforme l’incident de cohorte. Enregistrer O4-M03.resolved séparément de .success, puis O4-M03.choice, les observations et les transferts réellement accomplis. Le joueur apprend une règle locale d’exercice par l’action, sans que l’ancêtre soit encore entièrement jugé dans la scène.</x:v>
      </x:c>
      <x:c r="I255" s="132" t="str">
        <x:v>Après la réponse : action physique ou refus/différé ; succès/échec/reprise selon résultat réel et variantes prioritaires. Aucun résultat par la sélection seule.</x:v>
      </x:c>
    </x:row>
    <x:row r="256" ht="119" customHeight="1">
      <x:c r="A256" s="121" t="str">
        <x:v>D6-O4-M03-OPTION-B</x:v>
      </x:c>
      <x:c r="B256" s="122" t="str">
        <x:v>D6-O4-M03</x:v>
      </x:c>
      <x:c r="C256" s="122" t="str">
        <x:v>B</x:v>
      </x:c>
      <x:c r="D256" s="122" t="str">
        <x:v>D6-O4-M03-CHOIX-B-01</x:v>
      </x:c>
      <x:c r="E256" s="122" t="str">
        <x:v>D6-O4-M03-REPONSE-B-01</x:v>
      </x:c>
      <x:c r="F256" s="122" t="str">
        <x:v>Arrêter correctement l’exercice puis demander une médiation sur la remarque familiale.</x:v>
      </x:c>
      <x:c r="G256" s="122" t="str">
        <x:v>Conditions d’entrée encore valides ; personne, outil et passage nécessaires disponibles. La parole seule ne valide pas l’objectif.</x:v>
      </x:c>
      <x:c r="H256" s="122" t="str">
        <x:v>Appliquer seulement le résultat de cette action : Expliquer le geste au camarade ou demander une médiation transforme l’incident de cohorte. Enregistrer O4-M03.resolved séparément de .success, puis O4-M03.choice, les observations et les transferts réellement accomplis. Le joueur apprend une règle locale d’exercice par l’action, sans que l’ancêtre soit encore entièrement jugé dans la scène.</x:v>
      </x:c>
      <x:c r="I256" s="131" t="str">
        <x:v>Après la réponse : action physique ou refus/différé ; succès/échec/reprise selon résultat réel et variantes prioritaires. Aucun résultat par la sélection seule.</x:v>
      </x:c>
    </x:row>
    <x:row r="257" ht="104" customHeight="1">
      <x:c r="A257" s="126" t="str">
        <x:v>D6-O4-M04-OPTION-A</x:v>
      </x:c>
      <x:c r="B257" s="127" t="str">
        <x:v>D6-O4-M04</x:v>
      </x:c>
      <x:c r="C257" s="127" t="str">
        <x:v>A</x:v>
      </x:c>
      <x:c r="D257" s="127" t="str">
        <x:v>D6-O4-M04-CHOIX-A-01</x:v>
      </x:c>
      <x:c r="E257" s="127" t="str">
        <x:v>D6-O4-M04-REPONSE-A-01</x:v>
      </x:c>
      <x:c r="F257" s="127" t="str">
        <x:v>Alterner l’appui pendant l’escalade puis écouter le récit qu’Isha accepte de partager.</x:v>
      </x:c>
      <x:c r="G257" s="127" t="str">
        <x:v>Conditions d’entrée encore valides ; personne, outil et passage nécessaires disponibles. La parole seule ne valide pas l’objectif.</x:v>
      </x:c>
      <x:c r="H257" s="127" t="str">
        <x:v>Appliquer seulement le résultat de cette action : Écouter son récit ou proposer de reparler après l’exercice change le rythme du premier lien. Enregistrer O4-M04.resolved séparément de .success, puis O4-M04.choice, les observations et les transferts réellement accomplis. Une relation possible existe sans pardon demandé d’avance ni hostilité obligatoire pour toujours.</x:v>
      </x:c>
      <x:c r="I257" s="132" t="str">
        <x:v>Après la réponse : action physique ou refus/différé ; succès/échec/reprise selon résultat réel et variantes prioritaires. Aucun résultat par la sélection seule.</x:v>
      </x:c>
    </x:row>
    <x:row r="258" ht="104" customHeight="1">
      <x:c r="A258" s="121" t="str">
        <x:v>D6-O4-M04-OPTION-B</x:v>
      </x:c>
      <x:c r="B258" s="122" t="str">
        <x:v>D6-O4-M04</x:v>
      </x:c>
      <x:c r="C258" s="122" t="str">
        <x:v>B</x:v>
      </x:c>
      <x:c r="D258" s="122" t="str">
        <x:v>D6-O4-M04-CHOIX-B-01</x:v>
      </x:c>
      <x:c r="E258" s="122" t="str">
        <x:v>D6-O4-M04-REPONSE-B-01</x:v>
      </x:c>
      <x:c r="F258" s="122" t="str">
        <x:v>Jouer l’exercice coopératif puis différer la discussion avec accord des deux personnes.</x:v>
      </x:c>
      <x:c r="G258" s="122" t="str">
        <x:v>Conditions d’entrée encore valides ; personne, outil et passage nécessaires disponibles. La parole seule ne valide pas l’objectif.</x:v>
      </x:c>
      <x:c r="H258" s="122" t="str">
        <x:v>Appliquer seulement le résultat de cette action : Écouter son récit ou proposer de reparler après l’exercice change le rythme du premier lien. Enregistrer O4-M04.resolved séparément de .success, puis O4-M04.choice, les observations et les transferts réellement accomplis. Une relation possible existe sans pardon demandé d’avance ni hostilité obligatoire pour toujours.</x:v>
      </x:c>
      <x:c r="I258" s="131" t="str">
        <x:v>Après la réponse : action physique ou refus/différé ; succès/échec/reprise selon résultat réel et variantes prioritaires. Aucun résultat par la sélection seule.</x:v>
      </x:c>
    </x:row>
    <x:row r="259" ht="104" customHeight="1">
      <x:c r="A259" s="126" t="str">
        <x:v>D6-O4-M05-OPTION-A</x:v>
      </x:c>
      <x:c r="B259" s="127" t="str">
        <x:v>D6-O4-M05</x:v>
      </x:c>
      <x:c r="C259" s="127" t="str">
        <x:v>A</x:v>
      </x:c>
      <x:c r="D259" s="127" t="str">
        <x:v>D6-O4-M05-CHOIX-A-01</x:v>
      </x:c>
      <x:c r="E259" s="127" t="str">
        <x:v>D6-O4-M05-REPONSE-A-01</x:v>
      </x:c>
      <x:c r="F259" s="127" t="str">
        <x:v>Reproduire la disposition de la maquette et confronter Drek aux attaches visibles sans conclure au-delà.</x:v>
      </x:c>
      <x:c r="G259" s="127" t="str">
        <x:v>Conditions d’entrée encore valides ; personne, outil et passage nécessaires disponibles. La parole seule ne valide pas l’objectif.</x:v>
      </x:c>
      <x:c r="H259" s="127" t="str">
        <x:v>Appliquer seulement le résultat de cette action : Montrer le détail à Drek ou le faire examiner par Saer, archiviste local, déclenche deux réactions. Enregistrer O4-M05.resolved séparément de .success, puis O4-M05.choice, les observations et les transferts réellement accomplis. Le doute porte sur un élément matériel et non sur une intuition magique.</x:v>
      </x:c>
      <x:c r="I259" s="132" t="str">
        <x:v>Après la réponse : action physique ou refus/différé ; succès/échec/reprise selon résultat réel et variantes prioritaires. Aucun résultat par la sélection seule.</x:v>
      </x:c>
    </x:row>
    <x:row r="260" ht="104" customHeight="1">
      <x:c r="A260" s="121" t="str">
        <x:v>D6-O4-M05-OPTION-B</x:v>
      </x:c>
      <x:c r="B260" s="122" t="str">
        <x:v>D6-O4-M05</x:v>
      </x:c>
      <x:c r="C260" s="122" t="str">
        <x:v>B</x:v>
      </x:c>
      <x:c r="D260" s="122" t="str">
        <x:v>D6-O4-M05-CHOIX-B-01</x:v>
      </x:c>
      <x:c r="E260" s="122" t="str">
        <x:v>D6-O4-M05-REPONSE-B-01</x:v>
      </x:c>
      <x:c r="F260" s="122" t="str">
        <x:v>Porter la copie à Saer et demander une lecture matérielle limitée à son état.</x:v>
      </x:c>
      <x:c r="G260" s="122" t="str">
        <x:v>Conditions d’entrée encore valides ; personne, outil et passage nécessaires disponibles. La parole seule ne valide pas l’objectif.</x:v>
      </x:c>
      <x:c r="H260" s="122" t="str">
        <x:v>Appliquer seulement le résultat de cette action : Montrer le détail à Drek ou le faire examiner par Saer, archiviste local, déclenche deux réactions. Enregistrer O4-M05.resolved séparément de .success, puis O4-M05.choice, les observations et les transferts réellement accomplis. Le doute porte sur un élément matériel et non sur une intuition magique.</x:v>
      </x:c>
      <x:c r="I260" s="131" t="str">
        <x:v>Après la réponse : action physique ou refus/différé ; succès/échec/reprise selon résultat réel et variantes prioritaires. Aucun résultat par la sélection seule.</x:v>
      </x:c>
    </x:row>
    <x:row r="261" ht="104" customHeight="1">
      <x:c r="A261" s="126" t="str">
        <x:v>D6-O4-M06-OPTION-A</x:v>
      </x:c>
      <x:c r="B261" s="127" t="str">
        <x:v>D6-O4-M06</x:v>
      </x:c>
      <x:c r="C261" s="127" t="str">
        <x:v>A</x:v>
      </x:c>
      <x:c r="D261" s="127" t="str">
        <x:v>D6-O4-M06-CHOIX-A-01</x:v>
      </x:c>
      <x:c r="E261" s="127" t="str">
        <x:v>D6-O4-M06-REPONSE-A-01</x:v>
      </x:c>
      <x:c r="F261" s="127" t="str">
        <x:v>Fermer et détourner l’animal, aider à le calmer puis accepter simplement le remerciement.</x:v>
      </x:c>
      <x:c r="G261" s="127" t="str">
        <x:v>Conditions d’entrée encore valides ; personne, outil et passage nécessaires disponibles. La parole seule ne valide pas l’objectif.</x:v>
      </x:c>
      <x:c r="H261" s="127" t="str">
        <x:v>Appliquer seulement le résultat de cette action : Accepter le remerciement simplement ou expliquer son nom prépare la manière de se présenter. Enregistrer O4-M06.resolved séparément de .success, puis O4-M06.choice, les observations et les transferts réellement accomplis. Une première réputation personnelle est enregistrée sur un acte observé.</x:v>
      </x:c>
      <x:c r="I261" s="132" t="str">
        <x:v>Après la réponse : action physique ou refus/différé ; succès/échec/reprise selon résultat réel et variantes prioritaires. Aucun résultat par la sélection seule.</x:v>
      </x:c>
    </x:row>
    <x:row r="262" ht="104" customHeight="1">
      <x:c r="A262" s="121" t="str">
        <x:v>D6-O4-M06-OPTION-B</x:v>
      </x:c>
      <x:c r="B262" s="122" t="str">
        <x:v>D6-O4-M06</x:v>
      </x:c>
      <x:c r="C262" s="122" t="str">
        <x:v>B</x:v>
      </x:c>
      <x:c r="D262" s="122" t="str">
        <x:v>D6-O4-M06-CHOIX-B-01</x:v>
      </x:c>
      <x:c r="E262" s="122" t="str">
        <x:v>D6-O4-M06-REPONSE-B-01</x:v>
      </x:c>
      <x:c r="F262" s="122" t="str">
        <x:v>Sécuriser l’animal puis se présenter volontairement après le service réellement accompli.</x:v>
      </x:c>
      <x:c r="G262" s="122" t="str">
        <x:v>Conditions d’entrée encore valides ; personne, outil et passage nécessaires disponibles. La parole seule ne valide pas l’objectif.</x:v>
      </x:c>
      <x:c r="H262" s="122" t="str">
        <x:v>Appliquer seulement le résultat de cette action : Accepter le remerciement simplement ou expliquer son nom prépare la manière de se présenter. Enregistrer O4-M06.resolved séparément de .success, puis O4-M06.choice, les observations et les transferts réellement accomplis. Une première réputation personnelle est enregistrée sur un acte observé.</x:v>
      </x:c>
      <x:c r="I262" s="131" t="str">
        <x:v>Après la réponse : action physique ou refus/différé ; succès/échec/reprise selon résultat réel et variantes prioritaires. Aucun résultat par la sélection seule.</x:v>
      </x:c>
    </x:row>
    <x:row r="263" ht="104" customHeight="1">
      <x:c r="A263" s="126" t="str">
        <x:v>D6-O4-M07-OPTION-A</x:v>
      </x:c>
      <x:c r="B263" s="127" t="str">
        <x:v>D6-O4-M07</x:v>
      </x:c>
      <x:c r="C263" s="127" t="str">
        <x:v>A</x:v>
      </x:c>
      <x:c r="D263" s="127" t="str">
        <x:v>D6-O4-M07-CHOIX-A-01</x:v>
      </x:c>
      <x:c r="E263" s="127" t="str">
        <x:v>D6-O4-M07-REPONSE-A-01</x:v>
      </x:c>
      <x:c r="F263" s="127" t="str">
        <x:v>Inspecter l’arme puis la conserver en dépôt verrouillé avec provenance et accès définis.</x:v>
      </x:c>
      <x:c r="G263" s="127" t="str">
        <x:v>Conditions d’entrée encore valides ; personne, outil et passage nécessaires disponibles. La parole seule ne valide pas l’objectif.</x:v>
      </x:c>
      <x:c r="H263" s="127" t="str">
        <x:v>Appliquer seulement le résultat de cette action : Conserver l’arme en dépôt ou demander immédiatement un examen neutre change sa chaîne de garde. Enregistrer O4-M07.resolved séparément de .success, puis O4-M07.choice, les observations et les transferts réellement accomplis. La piste devient documentée ; posséder l’arme ne confère aucun mérite ni culpabilité au joueur.</x:v>
      </x:c>
      <x:c r="I263" s="132" t="str">
        <x:v>Après la réponse : action physique ou refus/différé ; succès/échec/reprise selon résultat réel et variantes prioritaires. Aucun résultat par la sélection seule.</x:v>
      </x:c>
    </x:row>
    <x:row r="264" ht="104" customHeight="1">
      <x:c r="A264" s="121" t="str">
        <x:v>D6-O4-M07-OPTION-B</x:v>
      </x:c>
      <x:c r="B264" s="122" t="str">
        <x:v>D6-O4-M07</x:v>
      </x:c>
      <x:c r="C264" s="122" t="str">
        <x:v>B</x:v>
      </x:c>
      <x:c r="D264" s="122" t="str">
        <x:v>D6-O4-M07-CHOIX-B-01</x:v>
      </x:c>
      <x:c r="E264" s="122" t="str">
        <x:v>D6-O4-M07-REPONSE-B-01</x:v>
      </x:c>
      <x:c r="F264" s="122" t="str">
        <x:v>Orienter et relever la pièce puis transférer l’arme à une garde neutre pour examen.</x:v>
      </x:c>
      <x:c r="G264" s="122" t="str">
        <x:v>Conditions d’entrée encore valides ; personne, outil et passage nécessaires disponibles. La parole seule ne valide pas l’objectif.</x:v>
      </x:c>
      <x:c r="H264" s="122" t="str">
        <x:v>Appliquer seulement le résultat de cette action : Conserver l’arme en dépôt ou demander immédiatement un examen neutre change sa chaîne de garde. Enregistrer O4-M07.resolved séparément de .success, puis O4-M07.choice, les observations et les transferts réellement accomplis. La piste devient documentée ; posséder l’arme ne confère aucun mérite ni culpabilité au joueur.</x:v>
      </x:c>
      <x:c r="I264" s="131" t="str">
        <x:v>Après la réponse : action physique ou refus/différé ; succès/échec/reprise selon résultat réel et variantes prioritaires. Aucun résultat par la sélection seule.</x:v>
      </x:c>
    </x:row>
    <x:row r="265" ht="119" customHeight="1">
      <x:c r="A265" s="126" t="str">
        <x:v>D6-O4-M08-OPTION-A</x:v>
      </x:c>
      <x:c r="B265" s="127" t="str">
        <x:v>D6-O4-M08</x:v>
      </x:c>
      <x:c r="C265" s="127" t="str">
        <x:v>A</x:v>
      </x:c>
      <x:c r="D265" s="127" t="str">
        <x:v>D6-O4-M08-CHOIX-A-01</x:v>
      </x:c>
      <x:c r="E265" s="127" t="str">
        <x:v>D6-O4-M08-REPONSE-A-01</x:v>
      </x:c>
      <x:c r="F265" s="127" t="str">
        <x:v>Examiner et relever les marques d’enclos avant de suivre le trajet de fuite.</x:v>
      </x:c>
      <x:c r="G265" s="127" t="str">
        <x:v>Conditions d’entrée encore valides ; personne, outil et passage nécessaires disponibles. La parole seule ne valide pas l’objectif.</x:v>
      </x:c>
      <x:c r="H265" s="127" t="str">
        <x:v>Appliquer seulement le résultat de cette action : Relever les traces de l’enclos ou chercher d’abord le point d’interception change l’ordre de l’enquête. Enregistrer O4-M08.resolved séparément de .success, puis O4-M08.choice, les observations et les transferts réellement accomplis. Le contexte contraint des victimes se précise ; leur statut n’est pas réécrit pour rendre la chasse honorable.</x:v>
      </x:c>
      <x:c r="I265" s="132" t="str">
        <x:v>Après la réponse : action physique ou refus/différé ; succès/échec/reprise selon résultat réel et variantes prioritaires. Aucun résultat par la sélection seule.</x:v>
      </x:c>
    </x:row>
    <x:row r="266" ht="119" customHeight="1">
      <x:c r="A266" s="121" t="str">
        <x:v>D6-O4-M08-OPTION-B</x:v>
      </x:c>
      <x:c r="B266" s="122" t="str">
        <x:v>D6-O4-M08</x:v>
      </x:c>
      <x:c r="C266" s="122" t="str">
        <x:v>B</x:v>
      </x:c>
      <x:c r="D266" s="122" t="str">
        <x:v>D6-O4-M08-CHOIX-B-01</x:v>
      </x:c>
      <x:c r="E266" s="122" t="str">
        <x:v>D6-O4-M08-REPONSE-B-01</x:v>
      </x:c>
      <x:c r="F266" s="122" t="str">
        <x:v>Suivre d’abord les traces vers le point d’interception sans transformer les victimes en adversaires libres équipés.</x:v>
      </x:c>
      <x:c r="G266" s="122" t="str">
        <x:v>Conditions d’entrée encore valides ; personne, outil et passage nécessaires disponibles. La parole seule ne valide pas l’objectif.</x:v>
      </x:c>
      <x:c r="H266" s="122" t="str">
        <x:v>Appliquer seulement le résultat de cette action : Relever les traces de l’enclos ou chercher d’abord le point d’interception change l’ordre de l’enquête. Enregistrer O4-M08.resolved séparément de .success, puis O4-M08.choice, les observations et les transferts réellement accomplis. Le contexte contraint des victimes se précise ; leur statut n’est pas réécrit pour rendre la chasse honorable.</x:v>
      </x:c>
      <x:c r="I266" s="131" t="str">
        <x:v>Après la réponse : action physique ou refus/différé ; succès/échec/reprise selon résultat réel et variantes prioritaires. Aucun résultat par la sélection seule.</x:v>
      </x:c>
    </x:row>
    <x:row r="267" ht="104" customHeight="1">
      <x:c r="A267" s="126" t="str">
        <x:v>D6-O4-M09-OPTION-A</x:v>
      </x:c>
      <x:c r="B267" s="127" t="str">
        <x:v>D6-O4-M09</x:v>
      </x:c>
      <x:c r="C267" s="127" t="str">
        <x:v>A</x:v>
      </x:c>
      <x:c r="D267" s="127" t="str">
        <x:v>D6-O4-M09-CHOIX-A-01</x:v>
      </x:c>
      <x:c r="E267" s="127" t="str">
        <x:v>D6-O4-M09-REPONSE-A-01</x:v>
      </x:c>
      <x:c r="F267" s="127" t="str">
        <x:v>Parer et désarmer l’agresseur sans entraîner les passants dans le conflit.</x:v>
      </x:c>
      <x:c r="G267" s="127" t="str">
        <x:v>Conditions d’entrée encore valides ; personne, outil et passage nécessaires disponibles. La parole seule ne valide pas l’objectif.</x:v>
      </x:c>
      <x:c r="H267" s="127" t="str">
        <x:v>Appliquer seulement le résultat de cette action : Le désarmer sur place ou rejoindre les gardes avec les témoins modifie la résolution locale. Enregistrer O4-M09.resolved séparément de .success, puis O4-M09.choice, les observations et les transferts réellement accomplis. Le comportement actuel du joueur est jugé séparément de l’ancienne faute familiale.</x:v>
      </x:c>
      <x:c r="I267" s="132" t="str">
        <x:v>Après la réponse : action physique ou refus/différé ; succès/échec/reprise selon résultat réel et variantes prioritaires. Aucun résultat par la sélection seule.</x:v>
      </x:c>
    </x:row>
    <x:row r="268" ht="104" customHeight="1">
      <x:c r="A268" s="121" t="str">
        <x:v>D6-O4-M09-OPTION-B</x:v>
      </x:c>
      <x:c r="B268" s="122" t="str">
        <x:v>D6-O4-M09</x:v>
      </x:c>
      <x:c r="C268" s="122" t="str">
        <x:v>B</x:v>
      </x:c>
      <x:c r="D268" s="122" t="str">
        <x:v>D6-O4-M09-CHOIX-B-01</x:v>
      </x:c>
      <x:c r="E268" s="122" t="str">
        <x:v>D6-O4-M09-REPONSE-B-01</x:v>
      </x:c>
      <x:c r="F268" s="122" t="str">
        <x:v>Se dégager, appeler puis rejoindre les gardes avec les témoins disponibles.</x:v>
      </x:c>
      <x:c r="G268" s="122" t="str">
        <x:v>Conditions d’entrée encore valides ; personne, outil et passage nécessaires disponibles. La parole seule ne valide pas l’objectif.</x:v>
      </x:c>
      <x:c r="H268" s="122" t="str">
        <x:v>Appliquer seulement le résultat de cette action : Le désarmer sur place ou rejoindre les gardes avec les témoins modifie la résolution locale. Enregistrer O4-M09.resolved séparément de .success, puis O4-M09.choice, les observations et les transferts réellement accomplis. Le comportement actuel du joueur est jugé séparément de l’ancienne faute familiale.</x:v>
      </x:c>
      <x:c r="I268" s="131" t="str">
        <x:v>Après la réponse : action physique ou refus/différé ; succès/échec/reprise selon résultat réel et variantes prioritaires. Aucun résultat par la sélection seule.</x:v>
      </x:c>
    </x:row>
    <x:row r="269" ht="104" customHeight="1">
      <x:c r="A269" s="126" t="str">
        <x:v>D6-O4-M10-OPTION-A</x:v>
      </x:c>
      <x:c r="B269" s="127" t="str">
        <x:v>D6-O4-M10</x:v>
      </x:c>
      <x:c r="C269" s="127" t="str">
        <x:v>A</x:v>
      </x:c>
      <x:c r="D269" s="127" t="str">
        <x:v>D6-O4-M10-CHOIX-A-01</x:v>
      </x:c>
      <x:c r="E269" s="127" t="str">
        <x:v>D6-O4-M10-REPONSE-A-01</x:v>
      </x:c>
      <x:c r="F269" s="127" t="str">
        <x:v>Ouvrir le coffret, comparer l’ordre des pièces et enregistrer la version complète autorisée avec sa provenance.</x:v>
      </x:c>
      <x:c r="G269" s="127" t="str">
        <x:v>Conditions d’entrée encore valides ; personne, outil et passage nécessaires disponibles. La parole seule ne valide pas l’objectif.</x:v>
      </x:c>
      <x:c r="H269" s="127" t="str">
        <x:v>Appliquer seulement le résultat de cette action : Enregistrer sa version complète ou conserver seulement les passages autorisés respecte sa participation. Enregistrer O4-M10.resolved séparément de .success, puis O4-M10.choice, les observations et les transferts réellement accomplis. Le témoignage devient une source située ; il ne prétend pas que la descendante a vécu les événements.</x:v>
      </x:c>
      <x:c r="I269" s="132" t="str">
        <x:v>Après la réponse : action physique ou refus/différé ; succès/échec/reprise selon résultat réel et variantes prioritaires. Aucun résultat par la sélection seule.</x:v>
      </x:c>
    </x:row>
    <x:row r="270" ht="104" customHeight="1">
      <x:c r="A270" s="121" t="str">
        <x:v>D6-O4-M10-OPTION-B</x:v>
      </x:c>
      <x:c r="B270" s="122" t="str">
        <x:v>D6-O4-M10</x:v>
      </x:c>
      <x:c r="C270" s="122" t="str">
        <x:v>B</x:v>
      </x:c>
      <x:c r="D270" s="122" t="str">
        <x:v>D6-O4-M10-CHOIX-B-01</x:v>
      </x:c>
      <x:c r="E270" s="122" t="str">
        <x:v>D6-O4-M10-REPONSE-B-01</x:v>
      </x:c>
      <x:c r="F270" s="122" t="str">
        <x:v>Relever uniquement les éléments autorisés et respecter les séquences gardées privées.</x:v>
      </x:c>
      <x:c r="G270" s="122" t="str">
        <x:v>Conditions d’entrée encore valides ; personne, outil et passage nécessaires disponibles. La parole seule ne valide pas l’objectif.</x:v>
      </x:c>
      <x:c r="H270" s="122" t="str">
        <x:v>Appliquer seulement le résultat de cette action : Enregistrer sa version complète ou conserver seulement les passages autorisés respecte sa participation. Enregistrer O4-M10.resolved séparément de .success, puis O4-M10.choice, les observations et les transferts réellement accomplis. Le témoignage devient une source située ; il ne prétend pas que la descendante a vécu les événements.</x:v>
      </x:c>
      <x:c r="I270" s="131" t="str">
        <x:v>Après la réponse : action physique ou refus/différé ; succès/échec/reprise selon résultat réel et variantes prioritaires. Aucun résultat par la sélection seule.</x:v>
      </x:c>
    </x:row>
    <x:row r="271" ht="104" customHeight="1">
      <x:c r="A271" s="126" t="str">
        <x:v>D6-O4-M11-OPTION-A</x:v>
      </x:c>
      <x:c r="B271" s="127" t="str">
        <x:v>D6-O4-M11</x:v>
      </x:c>
      <x:c r="C271" s="127" t="str">
        <x:v>A</x:v>
      </x:c>
      <x:c r="D271" s="127" t="str">
        <x:v>D6-O4-M11-CHOIX-A-01</x:v>
      </x:c>
      <x:c r="E271" s="127" t="str">
        <x:v>D6-O4-M11-REPONSE-A-01</x:v>
      </x:c>
      <x:c r="F271" s="127" t="str">
        <x:v>Récupérer le contenant et transférer l’indice à une garde tierce identifiée.</x:v>
      </x:c>
      <x:c r="G271" s="127" t="str">
        <x:v>Conditions d’entrée encore valides ; personne, outil et passage nécessaires disponibles. La parole seule ne valide pas l’objectif.</x:v>
      </x:c>
      <x:c r="H271" s="127" t="str">
        <x:v>Appliquer seulement le résultat de cette action : Garder la pièce chez un tiers ou convaincre Drek de la laisser visible change la confiance et la garde. Enregistrer O4-M11.resolved séparément de .success, puis O4-M11.choice, les observations et les transferts réellement accomplis. Le refus de dissimulation constitue un choix présent ; l’ancêtre reste responsable de sa faute ancienne.</x:v>
      </x:c>
      <x:c r="I271" s="132" t="str">
        <x:v>Après la réponse : action physique ou refus/différé ; succès/échec/reprise selon résultat réel et variantes prioritaires. Aucun résultat par la sélection seule.</x:v>
      </x:c>
    </x:row>
    <x:row r="272" ht="104" customHeight="1">
      <x:c r="A272" s="121" t="str">
        <x:v>D6-O4-M11-OPTION-B</x:v>
      </x:c>
      <x:c r="B272" s="122" t="str">
        <x:v>D6-O4-M11</x:v>
      </x:c>
      <x:c r="C272" s="122" t="str">
        <x:v>B</x:v>
      </x:c>
      <x:c r="D272" s="122" t="str">
        <x:v>D6-O4-M11-CHOIX-B-01</x:v>
      </x:c>
      <x:c r="E272" s="122" t="str">
        <x:v>D6-O4-M11-REPONSE-B-01</x:v>
      </x:c>
      <x:c r="F272" s="122" t="str">
        <x:v>Empêcher la dissimulation et obtenir un accord réel de Drek pour une garde familiale vérifiable, sinon reprendre la sécurisation.</x:v>
      </x:c>
      <x:c r="G272" s="122" t="str">
        <x:v>Conditions d’entrée encore valides ; personne, outil et passage nécessaires disponibles. La parole seule ne valide pas l’objectif.</x:v>
      </x:c>
      <x:c r="H272" s="122" t="str">
        <x:v>Appliquer seulement le résultat de cette action : Garder la pièce chez un tiers ou convaincre Drek de la laisser visible change la confiance et la garde. Enregistrer O4-M11.resolved séparément de .success, puis O4-M11.choice, les observations et les transferts réellement accomplis. Le refus de dissimulation constitue un choix présent ; l’ancêtre reste responsable de sa faute ancienne.</x:v>
      </x:c>
      <x:c r="I272" s="131" t="str">
        <x:v>Après la réponse : action physique ou refus/différé ; succès/échec/reprise selon résultat réel et variantes prioritaires. Aucun résultat par la sélection seule.</x:v>
      </x:c>
    </x:row>
    <x:row r="273" ht="104" customHeight="1">
      <x:c r="A273" s="126" t="str">
        <x:v>D6-O4-M12-OPTION-A</x:v>
      </x:c>
      <x:c r="B273" s="127" t="str">
        <x:v>D6-O4-M12</x:v>
      </x:c>
      <x:c r="C273" s="127" t="str">
        <x:v>A</x:v>
      </x:c>
      <x:c r="D273" s="127" t="str">
        <x:v>D6-O4-M12-CHOIX-A-01</x:v>
      </x:c>
      <x:c r="E273" s="127" t="str">
        <x:v>D6-O4-M12-REPONSE-A-01</x:v>
      </x:c>
      <x:c r="F273" s="127" t="str">
        <x:v>Jouer le duel d’exercice puis partager volontairement les techniques observées.</x:v>
      </x:c>
      <x:c r="G273" s="127" t="str">
        <x:v>Conditions d’entrée encore valides ; personne, outil et passage nécessaires disponibles. La parole seule ne valide pas l’objectif.</x:v>
      </x:c>
      <x:c r="H273" s="127" t="str">
        <x:v>Appliquer seulement le résultat de cette action : Échanger ensuite les techniques ou garder une relation respectueuse mais distante nuance le lien. Enregistrer O4-M12.resolved séparément de .success, puis O4-M12.choice, les observations et les transferts réellement accomplis. Le résultat du duel est distinct du dossier historique et des réparations encore possibles.</x:v>
      </x:c>
      <x:c r="I273" s="132" t="str">
        <x:v>Après la réponse : action physique ou refus/différé ; succès/échec/reprise selon résultat réel et variantes prioritaires. Aucun résultat par la sélection seule.</x:v>
      </x:c>
    </x:row>
    <x:row r="274" ht="104" customHeight="1">
      <x:c r="A274" s="121" t="str">
        <x:v>D6-O4-M12-OPTION-B</x:v>
      </x:c>
      <x:c r="B274" s="122" t="str">
        <x:v>D6-O4-M12</x:v>
      </x:c>
      <x:c r="C274" s="122" t="str">
        <x:v>B</x:v>
      </x:c>
      <x:c r="D274" s="122" t="str">
        <x:v>D6-O4-M12-CHOIX-B-01</x:v>
      </x:c>
      <x:c r="E274" s="122" t="str">
        <x:v>D6-O4-M12-REPONSE-B-01</x:v>
      </x:c>
      <x:c r="F274" s="122" t="str">
        <x:v>Jouer le duel et conserver ensuite une relation distante sans exiger pardon ou intimité.</x:v>
      </x:c>
      <x:c r="G274" s="122" t="str">
        <x:v>Conditions d’entrée encore valides ; personne, outil et passage nécessaires disponibles. La parole seule ne valide pas l’objectif.</x:v>
      </x:c>
      <x:c r="H274" s="122" t="str">
        <x:v>Appliquer seulement le résultat de cette action : Échanger ensuite les techniques ou garder une relation respectueuse mais distante nuance le lien. Enregistrer O4-M12.resolved séparément de .success, puis O4-M12.choice, les observations et les transferts réellement accomplis. Le résultat du duel est distinct du dossier historique et des réparations encore possibles.</x:v>
      </x:c>
      <x:c r="I274" s="131" t="str">
        <x:v>Après la réponse : action physique ou refus/différé ; succès/échec/reprise selon résultat réel et variantes prioritaires. Aucun résultat par la sélection seule.</x:v>
      </x:c>
    </x:row>
    <x:row r="275" ht="104" customHeight="1">
      <x:c r="A275" s="126" t="str">
        <x:v>D6-O4-M13-OPTION-A</x:v>
      </x:c>
      <x:c r="B275" s="127" t="str">
        <x:v>D6-O4-M13</x:v>
      </x:c>
      <x:c r="C275" s="127" t="str">
        <x:v>A</x:v>
      </x:c>
      <x:c r="D275" s="127" t="str">
        <x:v>D6-O4-M13-CHOIX-A-01</x:v>
      </x:c>
      <x:c r="E275" s="127" t="str">
        <x:v>D6-O4-M13-REPONSE-A-01</x:v>
      </x:c>
      <x:c r="F275" s="127" t="str">
        <x:v>Jouer le rôle exposé et donner le signal observable au partenaire.</x:v>
      </x:c>
      <x:c r="G275" s="127" t="str">
        <x:v>Conditions d’entrée encore valides ; personne, outil et passage nécessaires disponibles. La parole seule ne valide pas l’objectif.</x:v>
      </x:c>
      <x:c r="H275" s="127" t="str">
        <x:v>Appliquer seulement le résultat de cette action : Prendre le rôle exposé ou sécuriser un partenaire produit une confiance fondée sur une action différente. Enregistrer O4-M13.resolved séparément de .success, puis O4-M13.choice, les observations et les transferts réellement accomplis. La coopération actuelle ouvre la relation ; le rite commun n’est pas accordé par cet épisode.</x:v>
      </x:c>
      <x:c r="I275" s="132" t="str">
        <x:v>Après la réponse : action physique ou refus/différé ; succès/échec/reprise selon résultat réel et variantes prioritaires. Aucun résultat par la sélection seule.</x:v>
      </x:c>
    </x:row>
    <x:row r="276" ht="104" customHeight="1">
      <x:c r="A276" s="121" t="str">
        <x:v>D6-O4-M13-OPTION-B</x:v>
      </x:c>
      <x:c r="B276" s="122" t="str">
        <x:v>D6-O4-M13</x:v>
      </x:c>
      <x:c r="C276" s="122" t="str">
        <x:v>B</x:v>
      </x:c>
      <x:c r="D276" s="122" t="str">
        <x:v>D6-O4-M13-CHOIX-B-01</x:v>
      </x:c>
      <x:c r="E276" s="122" t="str">
        <x:v>D6-O4-M13-REPONSE-B-01</x:v>
      </x:c>
      <x:c r="F276" s="122" t="str">
        <x:v>Préparer et maintenir la couverture physique permettant le passage du partenaire.</x:v>
      </x:c>
      <x:c r="G276" s="122" t="str">
        <x:v>Conditions d’entrée encore valides ; personne, outil et passage nécessaires disponibles. La parole seule ne valide pas l’objectif.</x:v>
      </x:c>
      <x:c r="H276" s="122" t="str">
        <x:v>Appliquer seulement le résultat de cette action : Prendre le rôle exposé ou sécuriser un partenaire produit une confiance fondée sur une action différente. Enregistrer O4-M13.resolved séparément de .success, puis O4-M13.choice, les observations et les transferts réellement accomplis. La coopération actuelle ouvre la relation ; le rite commun n’est pas accordé par cet épisode.</x:v>
      </x:c>
      <x:c r="I276" s="131" t="str">
        <x:v>Après la réponse : action physique ou refus/différé ; succès/échec/reprise selon résultat réel et variantes prioritaires. Aucun résultat par la sélection seule.</x:v>
      </x:c>
    </x:row>
    <x:row r="277" ht="104" customHeight="1">
      <x:c r="A277" s="126" t="str">
        <x:v>D6-O4-M14-OPTION-A</x:v>
      </x:c>
      <x:c r="B277" s="127" t="str">
        <x:v>D6-O4-M14</x:v>
      </x:c>
      <x:c r="C277" s="127" t="str">
        <x:v>A</x:v>
      </x:c>
      <x:c r="D277" s="127" t="str">
        <x:v>D6-O4-M14-CHOIX-A-01</x:v>
      </x:c>
      <x:c r="E277" s="127" t="str">
        <x:v>D6-O4-M14-REPONSE-A-01</x:v>
      </x:c>
      <x:c r="F277" s="127" t="str">
        <x:v>Rejouer la maquette, vérifier les traces puis présenter la faute établie avec limites explicites.</x:v>
      </x:c>
      <x:c r="G277" s="127" t="str">
        <x:v>Conditions d’entrée encore valides ; personne, outil et passage nécessaires disponibles. La parole seule ne valide pas l’objectif.</x:v>
      </x:c>
      <x:c r="H277" s="127" t="str">
        <x:v>Appliquer seulement le résultat de cette action : Présenter la reconstitution avec ses limites ou attendre un second examen change le délai de publication. Enregistrer O4-M14.resolved séparément de .success, puis O4-M14.choice, les observations et les transferts réellement accomplis. La faute de l’ancêtre est établie sur les éléments disponibles ; aucune innocence surprise ne l’efface.</x:v>
      </x:c>
      <x:c r="I277" s="132" t="str">
        <x:v>Après la réponse : action physique ou refus/différé ; succès/échec/reprise selon résultat réel et variantes prioritaires. Aucun résultat par la sélection seule.</x:v>
      </x:c>
    </x:row>
    <x:row r="278" ht="104" customHeight="1">
      <x:c r="A278" s="121" t="str">
        <x:v>D6-O4-M14-OPTION-B</x:v>
      </x:c>
      <x:c r="B278" s="122" t="str">
        <x:v>D6-O4-M14</x:v>
      </x:c>
      <x:c r="C278" s="122" t="str">
        <x:v>B</x:v>
      </x:c>
      <x:c r="D278" s="122" t="str">
        <x:v>D6-O4-M14-CHOIX-B-01</x:v>
      </x:c>
      <x:c r="E278" s="122" t="str">
        <x:v>D6-O4-M14-REPONSE-B-01</x:v>
      </x:c>
      <x:c r="F278" s="122" t="str">
        <x:v>Conserver la preuve acquise et demander un examen indépendant avant publication.</x:v>
      </x:c>
      <x:c r="G278" s="122" t="str">
        <x:v>Conditions d’entrée encore valides ; personne, outil et passage nécessaires disponibles. La parole seule ne valide pas l’objectif.</x:v>
      </x:c>
      <x:c r="H278" s="122" t="str">
        <x:v>Appliquer seulement le résultat de cette action : Présenter la reconstitution avec ses limites ou attendre un second examen change le délai de publication. Enregistrer O4-M14.resolved séparément de .success, puis O4-M14.choice, les observations et les transferts réellement accomplis. La faute de l’ancêtre est établie sur les éléments disponibles ; aucune innocence surprise ne l’efface.</x:v>
      </x:c>
      <x:c r="I278" s="131" t="str">
        <x:v>Après la réponse : action physique ou refus/différé ; succès/échec/reprise selon résultat réel et variantes prioritaires. Aucun résultat par la sélection seule.</x:v>
      </x:c>
    </x:row>
    <x:row r="279" ht="119" customHeight="1">
      <x:c r="A279" s="126" t="str">
        <x:v>D6-O4-M15-OPTION-A</x:v>
      </x:c>
      <x:c r="B279" s="127" t="str">
        <x:v>D6-O4-M15</x:v>
      </x:c>
      <x:c r="C279" s="127" t="str">
        <x:v>A</x:v>
      </x:c>
      <x:c r="D279" s="127" t="str">
        <x:v>D6-O4-M15-CHOIX-A-01</x:v>
      </x:c>
      <x:c r="E279" s="127" t="str">
        <x:v>D6-O4-M15-REPONSE-A-01</x:v>
      </x:c>
      <x:c r="F279" s="127" t="str">
        <x:v>Comparer les marques et préparer un transfert réel à un destinataire établi avec les ayants droit.</x:v>
      </x:c>
      <x:c r="G279" s="127" t="str">
        <x:v>Conditions d’entrée encore valides ; personne, outil et passage nécessaires disponibles. La parole seule ne valide pas l’objectif.</x:v>
      </x:c>
      <x:c r="H279" s="127" t="str">
        <x:v>Appliquer seulement le résultat de cette action : Préparer la restitution de l’objet ou un dépôt commun décidé avec les ayants droit ouvre deux réparations concrètes. Enregistrer O4-M15.resolved séparément de .success, puis O4-M15.choice, les observations et les transferts réellement accomplis. Le bénéfice matériel actuel est traité ; le joueur ne prétend pas rembourser une vie par un objet.</x:v>
      </x:c>
      <x:c r="I279" s="132" t="str">
        <x:v>Après la réponse : action physique ou refus/différé ; succès/échec/reprise selon résultat réel et variantes prioritaires. Aucun résultat par la sélection seule.</x:v>
      </x:c>
    </x:row>
    <x:row r="280" ht="119" customHeight="1">
      <x:c r="A280" s="121" t="str">
        <x:v>D6-O4-M15-OPTION-B</x:v>
      </x:c>
      <x:c r="B280" s="122" t="str">
        <x:v>D6-O4-M15</x:v>
      </x:c>
      <x:c r="C280" s="122" t="str">
        <x:v>B</x:v>
      </x:c>
      <x:c r="D280" s="122" t="str">
        <x:v>D6-O4-M15-CHOIX-B-01</x:v>
      </x:c>
      <x:c r="E280" s="122" t="str">
        <x:v>D6-O4-M15-REPONSE-B-01</x:v>
      </x:c>
      <x:c r="F280" s="122" t="str">
        <x:v>Proposer un dépôt commun et l’exécuter seulement après accord des ayants droit identifiés.</x:v>
      </x:c>
      <x:c r="G280" s="122" t="str">
        <x:v>Conditions d’entrée encore valides ; personne, outil et passage nécessaires disponibles. La parole seule ne valide pas l’objectif.</x:v>
      </x:c>
      <x:c r="H280" s="122" t="str">
        <x:v>Appliquer seulement le résultat de cette action : Préparer la restitution de l’objet ou un dépôt commun décidé avec les ayants droit ouvre deux réparations concrètes. Enregistrer O4-M15.resolved séparément de .success, puis O4-M15.choice, les observations et les transferts réellement accomplis. Le bénéfice matériel actuel est traité ; le joueur ne prétend pas rembourser une vie par un objet.</x:v>
      </x:c>
      <x:c r="I280" s="131" t="str">
        <x:v>Après la réponse : action physique ou refus/différé ; succès/échec/reprise selon résultat réel et variantes prioritaires. Aucun résultat par la sélection seule.</x:v>
      </x:c>
    </x:row>
    <x:row r="281" ht="104" customHeight="1">
      <x:c r="A281" s="126" t="str">
        <x:v>D6-O4-M16-OPTION-A</x:v>
      </x:c>
      <x:c r="B281" s="127" t="str">
        <x:v>D6-O4-M16</x:v>
      </x:c>
      <x:c r="C281" s="127" t="str">
        <x:v>A</x:v>
      </x:c>
      <x:c r="D281" s="127" t="str">
        <x:v>D6-O4-M16-CHOIX-A-01</x:v>
      </x:c>
      <x:c r="E281" s="127" t="str">
        <x:v>D6-O4-M16-REPONSE-A-01</x:v>
      </x:c>
      <x:c r="F281" s="127" t="str">
        <x:v>Jouer une prise plus difficile si les conditions de chasse restent valides et observables.</x:v>
      </x:c>
      <x:c r="G281" s="127" t="str">
        <x:v>Conditions d’entrée encore valides ; personne, outil et passage nécessaires disponibles. La parole seule ne valide pas l’objectif.</x:v>
      </x:c>
      <x:c r="H281" s="127" t="str">
        <x:v>Appliquer seulement le résultat de cette action : Choisir une prise plus risquée ou renoncer quand les conditions changent produit un compte rendu distinct. Enregistrer O4-M16.resolved séparément de .success, puis O4-M16.choice, les observations et les transferts réellement accomplis. La réputation personnelle gagne une trace indépendante de l’ancêtre et des rumeurs.</x:v>
      </x:c>
      <x:c r="I281" s="132" t="str">
        <x:v>Après la réponse : action physique ou refus/différé ; succès/échec/reprise selon résultat réel et variantes prioritaires. Aucun résultat par la sélection seule.</x:v>
      </x:c>
    </x:row>
    <x:row r="282" ht="104" customHeight="1">
      <x:c r="A282" s="121" t="str">
        <x:v>D6-O4-M16-OPTION-B</x:v>
      </x:c>
      <x:c r="B282" s="122" t="str">
        <x:v>D6-O4-M16</x:v>
      </x:c>
      <x:c r="C282" s="122" t="str">
        <x:v>B</x:v>
      </x:c>
      <x:c r="D282" s="122" t="str">
        <x:v>D6-O4-M16-CHOIX-B-01</x:v>
      </x:c>
      <x:c r="E282" s="122" t="str">
        <x:v>D6-O4-M16-REPONSE-B-01</x:v>
      </x:c>
      <x:c r="F282" s="122" t="str">
        <x:v>Renoncer effectivement à la chasse quand la cible ou le terrain cesse de remplir les conditions locales.</x:v>
      </x:c>
      <x:c r="G282" s="122" t="str">
        <x:v>Conditions d’entrée encore valides ; personne, outil et passage nécessaires disponibles. La parole seule ne valide pas l’objectif.</x:v>
      </x:c>
      <x:c r="H282" s="122" t="str">
        <x:v>Appliquer seulement le résultat de cette action : Choisir une prise plus risquée ou renoncer quand les conditions changent produit un compte rendu distinct. Enregistrer O4-M16.resolved séparément de .success, puis O4-M16.choice, les observations et les transferts réellement accomplis. La réputation personnelle gagne une trace indépendante de l’ancêtre et des rumeurs.</x:v>
      </x:c>
      <x:c r="I282" s="131" t="str">
        <x:v>Après la réponse : action physique ou refus/différé ; succès/échec/reprise selon résultat réel et variantes prioritaires. Aucun résultat par la sélection seule.</x:v>
      </x:c>
    </x:row>
    <x:row r="283" ht="104" customHeight="1">
      <x:c r="A283" s="126" t="str">
        <x:v>D6-O4-M17-OPTION-A</x:v>
      </x:c>
      <x:c r="B283" s="127" t="str">
        <x:v>D6-O4-M17</x:v>
      </x:c>
      <x:c r="C283" s="127" t="str">
        <x:v>A</x:v>
      </x:c>
      <x:c r="D283" s="127" t="str">
        <x:v>D6-O4-M17-CHOIX-A-01</x:v>
      </x:c>
      <x:c r="E283" s="127" t="str">
        <x:v>D6-O4-M17-REPONSE-A-01</x:v>
      </x:c>
      <x:c r="F283" s="127" t="str">
        <x:v>Porter et installer l’objet puis convenir d’un contact limité accepté par Isha.</x:v>
      </x:c>
      <x:c r="G283" s="127" t="str">
        <x:v>Conditions d’entrée encore valides ; personne, outil et passage nécessaires disponibles. La parole seule ne valide pas l’objectif.</x:v>
      </x:c>
      <x:c r="H283" s="127" t="str">
        <x:v>Appliquer seulement le résultat de cette action : Garder un contact rare ou poursuivre une coopération précise respecte cette limite. Enregistrer O4-M17.resolved séparément de .success, puis O4-M17.choice, les observations et les transferts réellement accomplis. La réparation accomplie reste vraie même sans pardon ; la relation conserve sa nuance.</x:v>
      </x:c>
      <x:c r="I283" s="132" t="str">
        <x:v>Après la réponse : action physique ou refus/différé ; succès/échec/reprise selon résultat réel et variantes prioritaires. Aucun résultat par la sélection seule.</x:v>
      </x:c>
    </x:row>
    <x:row r="284" ht="104" customHeight="1">
      <x:c r="A284" s="121" t="str">
        <x:v>D6-O4-M17-OPTION-B</x:v>
      </x:c>
      <x:c r="B284" s="122" t="str">
        <x:v>D6-O4-M17</x:v>
      </x:c>
      <x:c r="C284" s="122" t="str">
        <x:v>B</x:v>
      </x:c>
      <x:c r="D284" s="122" t="str">
        <x:v>D6-O4-M17-CHOIX-B-01</x:v>
      </x:c>
      <x:c r="E284" s="122" t="str">
        <x:v>D6-O4-M17-REPONSE-B-01</x:v>
      </x:c>
      <x:c r="F284" s="122" t="str">
        <x:v>Accomplir la restitution puis fixer une coopération bornée avec son accord.</x:v>
      </x:c>
      <x:c r="G284" s="122" t="str">
        <x:v>Conditions d’entrée encore valides ; personne, outil et passage nécessaires disponibles. La parole seule ne valide pas l’objectif.</x:v>
      </x:c>
      <x:c r="H284" s="122" t="str">
        <x:v>Appliquer seulement le résultat de cette action : Garder un contact rare ou poursuivre une coopération précise respecte cette limite. Enregistrer O4-M17.resolved séparément de .success, puis O4-M17.choice, les observations et les transferts réellement accomplis. La réparation accomplie reste vraie même sans pardon ; la relation conserve sa nuance.</x:v>
      </x:c>
      <x:c r="I284" s="131" t="str">
        <x:v>Après la réponse : action physique ou refus/différé ; succès/échec/reprise selon résultat réel et variantes prioritaires. Aucun résultat par la sélection seule.</x:v>
      </x:c>
    </x:row>
    <x:row r="285" ht="104" customHeight="1">
      <x:c r="A285" s="126" t="str">
        <x:v>D6-O4-M18-OPTION-A</x:v>
      </x:c>
      <x:c r="B285" s="127" t="str">
        <x:v>D6-O4-M18</x:v>
      </x:c>
      <x:c r="C285" s="127" t="str">
        <x:v>A</x:v>
      </x:c>
      <x:c r="D285" s="127" t="str">
        <x:v>D6-O4-M18-CHOIX-A-01</x:v>
      </x:c>
      <x:c r="E285" s="127" t="str">
        <x:v>D6-O4-M18-REPONSE-A-01</x:v>
      </x:c>
      <x:c r="F285" s="127" t="str">
        <x:v>Essayer le nom familial complet sans confirmer la future fin d’Elite.</x:v>
      </x:c>
      <x:c r="G285" s="127" t="str">
        <x:v>Conditions d’entrée encore valides ; personne, outil et passage nécessaires disponibles. La parole seule ne valide pas l’objectif.</x:v>
      </x:c>
      <x:c r="H285" s="127" t="str">
        <x:v>Appliquer seulement le résultat de cette action : Préparer une présentation différente anticipe la fin d’Elite sans la verrouiller encore. Enregistrer O4-M18.resolved séparément de .success, puis O4-M18.choice, les observations et les transferts réellement accomplis. L’identité publique commence à évoluer ; la campagne commune conserve ses propres conditions de rang.</x:v>
      </x:c>
      <x:c r="I285" s="132" t="str">
        <x:v>Après la réponse : action physique ou refus/différé ; succès/échec/reprise selon résultat réel et variantes prioritaires. Aucun résultat par la sélection seule.</x:v>
      </x:c>
    </x:row>
    <x:row r="286" ht="104" customHeight="1">
      <x:c r="A286" s="121" t="str">
        <x:v>D6-O4-M18-OPTION-B</x:v>
      </x:c>
      <x:c r="B286" s="122" t="str">
        <x:v>D6-O4-M18</x:v>
      </x:c>
      <x:c r="C286" s="122" t="str">
        <x:v>B</x:v>
      </x:c>
      <x:c r="D286" s="122" t="str">
        <x:v>D6-O4-M18-CHOIX-B-01</x:v>
      </x:c>
      <x:c r="E286" s="122" t="str">
        <x:v>D6-O4-M18-REPONSE-B-01</x:v>
      </x:c>
      <x:c r="F286" s="122" t="str">
        <x:v>Préparer une plaque au nom contextualisé sur support provisoire.</x:v>
      </x:c>
      <x:c r="G286" s="122" t="str">
        <x:v>Conditions d’entrée encore valides ; personne, outil et passage nécessaires disponibles. La parole seule ne valide pas l’objectif.</x:v>
      </x:c>
      <x:c r="H286" s="122" t="str">
        <x:v>Appliquer seulement le résultat de cette action : Préparer une présentation différente anticipe la fin d’Elite sans la verrouiller encore. Enregistrer O4-M18.resolved séparément de .success, puis O4-M18.choice, les observations et les transferts réellement accomplis. L’identité publique commence à évoluer ; la campagne commune conserve ses propres conditions de rang.</x:v>
      </x:c>
      <x:c r="I286" s="131" t="str">
        <x:v>Après la réponse : action physique ou refus/différé ; succès/échec/reprise selon résultat réel et variantes prioritaires. Aucun résultat par la sélection seule.</x:v>
      </x:c>
    </x:row>
    <x:row r="287" ht="104" customHeight="1">
      <x:c r="A287" s="126" t="str">
        <x:v>D6-O4-M18-OPTION-C</x:v>
      </x:c>
      <x:c r="B287" s="127" t="str">
        <x:v>D6-O4-M18</x:v>
      </x:c>
      <x:c r="C287" s="127" t="str">
        <x:v>C</x:v>
      </x:c>
      <x:c r="D287" s="127" t="str">
        <x:v>D6-O4-M18-CHOIX-C-01</x:v>
      </x:c>
      <x:c r="E287" s="127" t="str">
        <x:v>D6-O4-M18-REPONSE-C-01</x:v>
      </x:c>
      <x:c r="F287" s="127" t="str">
        <x:v>Préparer sur plaque d’essai une présentation par signe personnel sans effacer l’historique ni verrouiller la fin.</x:v>
      </x:c>
      <x:c r="G287" s="127" t="str">
        <x:v>Atelier accessible ; état provisoire ; identité définitive non modifiée par cette scène.</x:v>
      </x:c>
      <x:c r="H287" s="127" t="str">
        <x:v>Cette troisième option reste distincte des deux autres. Préparer une présentation différente anticipe la fin d’Elite sans la verrouiller encore. Enregistrer O4-M18.resolved séparément de .success, puis O4-M18.choice, les observations et les transferts réellement accomplis. L’identité publique commence à évoluer ; la campagne commune conserve ses propres conditions de rang.</x:v>
      </x:c>
      <x:c r="I287" s="132" t="str">
        <x:v>Après la réponse : action physique ou refus/différé ; succès/échec/reprise selon résultat réel et variantes prioritaires. Aucun résultat par la sélection seule.</x:v>
      </x:c>
    </x:row>
    <x:row r="288" ht="104" customHeight="1">
      <x:c r="A288" s="121" t="str">
        <x:v>D6-O4-M19-OPTION-A</x:v>
      </x:c>
      <x:c r="B288" s="122" t="str">
        <x:v>D6-O4-M19</x:v>
      </x:c>
      <x:c r="C288" s="122" t="str">
        <x:v>A</x:v>
      </x:c>
      <x:c r="D288" s="122" t="str">
        <x:v>D6-O4-M19-CHOIX-A-01</x:v>
      </x:c>
      <x:c r="E288" s="122" t="str">
        <x:v>D6-O4-M19-REPONSE-A-01</x:v>
      </x:c>
      <x:c r="F288" s="122" t="str">
        <x:v>Inspecter et suivre la pièce puis exiger une présentation comme copie, avec preuves de fabrication observées.</x:v>
      </x:c>
      <x:c r="G288" s="122" t="str">
        <x:v>Conditions d’entrée encore valides ; personne, outil et passage nécessaires disponibles. La parole seule ne valide pas l’objectif.</x:v>
      </x:c>
      <x:c r="H288" s="122" t="str">
        <x:v>Appliquer seulement le résultat de cette action : Exiger la correction de provenance ou acheter la copie explicitement déclarée change la résolution marchande. Enregistrer O4-M19.resolved séparément de .success, puis O4-M19.choice, les observations et les transferts réellement accomplis. La copie reste une copie ; l’affaire actuelle ne diminue pas la faute ancienne déjà établie.</x:v>
      </x:c>
      <x:c r="I288" s="131" t="str">
        <x:v>Après la réponse : action physique ou refus/différé ; succès/échec/reprise selon résultat réel et variantes prioritaires. Aucun résultat par la sélection seule.</x:v>
      </x:c>
    </x:row>
    <x:row r="289" ht="104" customHeight="1">
      <x:c r="A289" s="126" t="str">
        <x:v>D6-O4-M19-OPTION-B</x:v>
      </x:c>
      <x:c r="B289" s="127" t="str">
        <x:v>D6-O4-M19</x:v>
      </x:c>
      <x:c r="C289" s="127" t="str">
        <x:v>B</x:v>
      </x:c>
      <x:c r="D289" s="127" t="str">
        <x:v>D6-O4-M19-CHOIX-B-01</x:v>
      </x:c>
      <x:c r="E289" s="127" t="str">
        <x:v>D6-O4-M19-REPONSE-B-01</x:v>
      </x:c>
      <x:c r="F289" s="127" t="str">
        <x:v>Vérifier la copie puis conclure éventuellement un achat explicitement déclaré, sans renommée d’original.</x:v>
      </x:c>
      <x:c r="G289" s="127" t="str">
        <x:v>Conditions d’entrée encore valides ; personne, outil et passage nécessaires disponibles. La parole seule ne valide pas l’objectif.</x:v>
      </x:c>
      <x:c r="H289" s="127" t="str">
        <x:v>Appliquer seulement le résultat de cette action : Exiger la correction de provenance ou acheter la copie explicitement déclarée change la résolution marchande. Enregistrer O4-M19.resolved séparément de .success, puis O4-M19.choice, les observations et les transferts réellement accomplis. La copie reste une copie ; l’affaire actuelle ne diminue pas la faute ancienne déjà établie.</x:v>
      </x:c>
      <x:c r="I289" s="132" t="str">
        <x:v>Après la réponse : action physique ou refus/différé ; succès/échec/reprise selon résultat réel et variantes prioritaires. Aucun résultat par la sélection seule.</x:v>
      </x:c>
    </x:row>
    <x:row r="290" ht="119" customHeight="1">
      <x:c r="A290" s="121" t="str">
        <x:v>D6-O4-M20-OPTION-A</x:v>
      </x:c>
      <x:c r="B290" s="122" t="str">
        <x:v>D6-O4-M20</x:v>
      </x:c>
      <x:c r="C290" s="122" t="str">
        <x:v>A</x:v>
      </x:c>
      <x:c r="D290" s="122" t="str">
        <x:v>D6-O4-M20-CHOIX-A-01</x:v>
      </x:c>
      <x:c r="E290" s="122" t="str">
        <x:v>D6-O4-M20-REPONSE-A-01</x:v>
      </x:c>
      <x:c r="F290" s="122" t="str">
        <x:v>Dégager réellement la proie, ouvrir un passage puis la laisser partir sans trophée.</x:v>
      </x:c>
      <x:c r="G290" s="122" t="str">
        <x:v>Conditions d’entrée encore valides ; personne, outil et passage nécessaires disponibles. La parole seule ne valide pas l’objectif.</x:v>
      </x:c>
      <x:c r="H290" s="122" t="str">
        <x:v>Appliquer seulement le résultat de cette action : Libérer puis laisser partir ou reprendre la chasse plus tard dans des conditions nouvelles produit deux histoires. Enregistrer O4-M20.resolved séparément de .success, puis O4-M20.choice, les observations et les transferts réellement accomplis. Le choix crée un acte personnel opposable au récit familial ; aucun mérite n’est donné pour la simple attente.</x:v>
      </x:c>
      <x:c r="I290" s="131" t="str">
        <x:v>Après la réponse : action physique ou refus/différé ; succès/échec/reprise selon résultat réel et variantes prioritaires. Aucun résultat par la sélection seule.</x:v>
      </x:c>
    </x:row>
    <x:row r="291" ht="119" customHeight="1">
      <x:c r="A291" s="126" t="str">
        <x:v>D6-O4-M20-OPTION-B</x:v>
      </x:c>
      <x:c r="B291" s="127" t="str">
        <x:v>D6-O4-M20</x:v>
      </x:c>
      <x:c r="C291" s="127" t="str">
        <x:v>B</x:v>
      </x:c>
      <x:c r="D291" s="127" t="str">
        <x:v>D6-O4-M20-CHOIX-B-01</x:v>
      </x:c>
      <x:c r="E291" s="127" t="str">
        <x:v>D6-O4-M20-REPONSE-B-01</x:v>
      </x:c>
      <x:c r="F291" s="127" t="str">
        <x:v>Libérer la cible puis différer toute chasse jusqu’à un état apte et une nouvelle rencontre réelle.</x:v>
      </x:c>
      <x:c r="G291" s="127" t="str">
        <x:v>Conditions d’entrée encore valides ; personne, outil et passage nécessaires disponibles. La parole seule ne valide pas l’objectif.</x:v>
      </x:c>
      <x:c r="H291" s="127" t="str">
        <x:v>Appliquer seulement le résultat de cette action : Libérer puis laisser partir ou reprendre la chasse plus tard dans des conditions nouvelles produit deux histoires. Enregistrer O4-M20.resolved séparément de .success, puis O4-M20.choice, les observations et les transferts réellement accomplis. Le choix crée un acte personnel opposable au récit familial ; aucun mérite n’est donné pour la simple attente.</x:v>
      </x:c>
      <x:c r="I291" s="132" t="str">
        <x:v>Après la réponse : action physique ou refus/différé ; succès/échec/reprise selon résultat réel et variantes prioritaires. Aucun résultat par la sélection seule.</x:v>
      </x:c>
    </x:row>
    <x:row r="292" ht="104" customHeight="1">
      <x:c r="A292" s="121" t="str">
        <x:v>D6-O4-M21-OPTION-A</x:v>
      </x:c>
      <x:c r="B292" s="122" t="str">
        <x:v>D6-O4-M21</x:v>
      </x:c>
      <x:c r="C292" s="122" t="str">
        <x:v>A</x:v>
      </x:c>
      <x:c r="D292" s="122" t="str">
        <x:v>D6-O4-M21-CHOIX-A-01</x:v>
      </x:c>
      <x:c r="E292" s="122" t="str">
        <x:v>D6-O4-M21-REPONSE-A-01</x:v>
      </x:c>
      <x:c r="F292" s="122" t="str">
        <x:v>Inspecter le terrain puis confronter l’intermédiaire avec les témoins réels et les limites de leurs observations.</x:v>
      </x:c>
      <x:c r="G292" s="122" t="str">
        <x:v>Conditions d’entrée encore valides ; personne, outil et passage nécessaires disponibles. La parole seule ne valide pas l’objectif.</x:v>
      </x:c>
      <x:c r="H292" s="122" t="str">
        <x:v>Appliquer seulement le résultat de cette action : Confronter l’intermédiaire avec les témoins ou sécuriser d’abord la preuve change la tension et le risque. Enregistrer O4-M21.resolved séparément de .success, puis O4-M21.choice, les observations et les transferts réellement accomplis. La responsabilité de l’acteur actuel est distinguée de celle de l’ancêtre et du joueur.</x:v>
      </x:c>
      <x:c r="I292" s="131" t="str">
        <x:v>Après la réponse : action physique ou refus/différé ; succès/échec/reprise selon résultat réel et variantes prioritaires. Aucun résultat par la sélection seule.</x:v>
      </x:c>
    </x:row>
    <x:row r="293" ht="104" customHeight="1">
      <x:c r="A293" s="126" t="str">
        <x:v>D6-O4-M21-OPTION-B</x:v>
      </x:c>
      <x:c r="B293" s="127" t="str">
        <x:v>D6-O4-M21</x:v>
      </x:c>
      <x:c r="C293" s="127" t="str">
        <x:v>B</x:v>
      </x:c>
      <x:c r="D293" s="127" t="str">
        <x:v>D6-O4-M21-CHOIX-B-01</x:v>
      </x:c>
      <x:c r="E293" s="127" t="str">
        <x:v>D6-O4-M21-REPONSE-B-01</x:v>
      </x:c>
      <x:c r="F293" s="127" t="str">
        <x:v>Suivre le transport et préserver la preuve avant une confrontation ultérieure.</x:v>
      </x:c>
      <x:c r="G293" s="127" t="str">
        <x:v>Conditions d’entrée encore valides ; personne, outil et passage nécessaires disponibles. La parole seule ne valide pas l’objectif.</x:v>
      </x:c>
      <x:c r="H293" s="127" t="str">
        <x:v>Appliquer seulement le résultat de cette action : Confronter l’intermédiaire avec les témoins ou sécuriser d’abord la preuve change la tension et le risque. Enregistrer O4-M21.resolved séparément de .success, puis O4-M21.choice, les observations et les transferts réellement accomplis. La responsabilité de l’acteur actuel est distinguée de celle de l’ancêtre et du joueur.</x:v>
      </x:c>
      <x:c r="I293" s="132" t="str">
        <x:v>Après la réponse : action physique ou refus/différé ; succès/échec/reprise selon résultat réel et variantes prioritaires. Aucun résultat par la sélection seule.</x:v>
      </x:c>
    </x:row>
    <x:row r="294" ht="104" customHeight="1">
      <x:c r="A294" s="121" t="str">
        <x:v>D6-O4-M22-OPTION-A</x:v>
      </x:c>
      <x:c r="B294" s="122" t="str">
        <x:v>D6-O4-M22</x:v>
      </x:c>
      <x:c r="C294" s="122" t="str">
        <x:v>A</x:v>
      </x:c>
      <x:c r="D294" s="122" t="str">
        <x:v>D6-O4-M22-CHOIX-A-01</x:v>
      </x:c>
      <x:c r="E294" s="122" t="str">
        <x:v>D6-O4-M22-REPONSE-A-01</x:v>
      </x:c>
      <x:c r="F294" s="122" t="str">
        <x:v>Inspecter, graver une contextualisation exacte puis exposer la pièce en vitrine fermée d’avertissement.</x:v>
      </x:c>
      <x:c r="G294" s="122" t="str">
        <x:v>Conditions d’entrée encore valides ; personne, outil et passage nécessaires disponibles. La parole seule ne valide pas l’objectif.</x:v>
      </x:c>
      <x:c r="H294" s="122" t="str">
        <x:v>Appliquer seulement le résultat de cette action : Exposer l’objet comme avertissement historique ou le laisser aux archives neutres change son usage. Enregistrer O4-M22.resolved séparément de .success, puis O4-M22.choice, les observations et les transferts réellement accomplis. La provenance est honnête ; la qualité d’exposition ne transforme pas cette prise en trophée honorable.</x:v>
      </x:c>
      <x:c r="I294" s="131" t="str">
        <x:v>Après la réponse : action physique ou refus/différé ; succès/échec/reprise selon résultat réel et variantes prioritaires. Aucun résultat par la sélection seule.</x:v>
      </x:c>
    </x:row>
    <x:row r="295" ht="104" customHeight="1">
      <x:c r="A295" s="126" t="str">
        <x:v>D6-O4-M22-OPTION-B</x:v>
      </x:c>
      <x:c r="B295" s="127" t="str">
        <x:v>D6-O4-M22</x:v>
      </x:c>
      <x:c r="C295" s="127" t="str">
        <x:v>B</x:v>
      </x:c>
      <x:c r="D295" s="127" t="str">
        <x:v>D6-O4-M22-CHOIX-B-01</x:v>
      </x:c>
      <x:c r="E295" s="127" t="str">
        <x:v>D6-O4-M22-REPONSE-B-01</x:v>
      </x:c>
      <x:c r="F295" s="127" t="str">
        <x:v>Documenter puis transférer l’arme aux archives neutres plutôt que l’exposer dans la galerie personnelle.</x:v>
      </x:c>
      <x:c r="G295" s="127" t="str">
        <x:v>Conditions d’entrée encore valides ; personne, outil et passage nécessaires disponibles. La parole seule ne valide pas l’objectif.</x:v>
      </x:c>
      <x:c r="H295" s="127" t="str">
        <x:v>Appliquer seulement le résultat de cette action : Exposer l’objet comme avertissement historique ou le laisser aux archives neutres change son usage. Enregistrer O4-M22.resolved séparément de .success, puis O4-M22.choice, les observations et les transferts réellement accomplis. La provenance est honnête ; la qualité d’exposition ne transforme pas cette prise en trophée honorable.</x:v>
      </x:c>
      <x:c r="I295" s="132" t="str">
        <x:v>Après la réponse : action physique ou refus/différé ; succès/échec/reprise selon résultat réel et variantes prioritaires. Aucun résultat par la sélection seule.</x:v>
      </x:c>
    </x:row>
    <x:row r="296" ht="104" customHeight="1">
      <x:c r="A296" s="121" t="str">
        <x:v>D6-O4-M23-OPTION-A</x:v>
      </x:c>
      <x:c r="B296" s="122" t="str">
        <x:v>D6-O4-M23</x:v>
      </x:c>
      <x:c r="C296" s="122" t="str">
        <x:v>A</x:v>
      </x:c>
      <x:c r="D296" s="122" t="str">
        <x:v>D6-O4-M23-CHOIX-A-01</x:v>
      </x:c>
      <x:c r="E296" s="122" t="str">
        <x:v>D6-O4-M23-REPONSE-A-01</x:v>
      </x:c>
      <x:c r="F296" s="122" t="str">
        <x:v>Rencontrer Drek à l’escale réelle et offrir une aide matérielle limitée sans pardon ni résidence automatiques.</x:v>
      </x:c>
      <x:c r="G296" s="122" t="str">
        <x:v>Conditions d’entrée encore valides ; personne, outil et passage nécessaires disponibles. La parole seule ne valide pas l’objectif.</x:v>
      </x:c>
      <x:c r="H296" s="122" t="str">
        <x:v>Appliquer seulement le résultat de cette action : Offrir une aide matérielle limitée ou maintenir une distance claire donne deux rapports cohérents. Enregistrer O4-M23.resolved séparément de .success, puis O4-M23.choice, les observations et les transferts réellement accomplis. Drek peut changer par actes successifs ; sa détresse n’efface pas sa tentative de dissimulation.</x:v>
      </x:c>
      <x:c r="I296" s="131" t="str">
        <x:v>Après la réponse : action physique ou refus/différé ; succès/échec/reprise selon résultat réel et variantes prioritaires. Aucun résultat par la sélection seule.</x:v>
      </x:c>
    </x:row>
    <x:row r="297" ht="104" customHeight="1">
      <x:c r="A297" s="126" t="str">
        <x:v>D6-O4-M23-OPTION-B</x:v>
      </x:c>
      <x:c r="B297" s="127" t="str">
        <x:v>D6-O4-M23</x:v>
      </x:c>
      <x:c r="C297" s="127" t="str">
        <x:v>B</x:v>
      </x:c>
      <x:c r="D297" s="127" t="str">
        <x:v>D6-O4-M23-CHOIX-B-01</x:v>
      </x:c>
      <x:c r="E297" s="127" t="str">
        <x:v>D6-O4-M23-REPONSE-B-01</x:v>
      </x:c>
      <x:c r="F297" s="127" t="str">
        <x:v>Refuser la rencontre prolongée ou la cohabitation et conserver seulement le canal de message choisi.</x:v>
      </x:c>
      <x:c r="G297" s="127" t="str">
        <x:v>Conditions d’entrée encore valides ; personne, outil et passage nécessaires disponibles. La parole seule ne valide pas l’objectif.</x:v>
      </x:c>
      <x:c r="H297" s="127" t="str">
        <x:v>Appliquer seulement le résultat de cette action : Offrir une aide matérielle limitée ou maintenir une distance claire donne deux rapports cohérents. Enregistrer O4-M23.resolved séparément de .success, puis O4-M23.choice, les observations et les transferts réellement accomplis. Drek peut changer par actes successifs ; sa détresse n’efface pas sa tentative de dissimulation.</x:v>
      </x:c>
      <x:c r="I297" s="132" t="str">
        <x:v>Après la réponse : action physique ou refus/différé ; succès/échec/reprise selon résultat réel et variantes prioritaires. Aucun résultat par la sélection seule.</x:v>
      </x:c>
    </x:row>
    <x:row r="298" ht="104" customHeight="1">
      <x:c r="A298" s="121" t="str">
        <x:v>D6-O4-M24-OPTION-A</x:v>
      </x:c>
      <x:c r="B298" s="122" t="str">
        <x:v>D6-O4-M24</x:v>
      </x:c>
      <x:c r="C298" s="122" t="str">
        <x:v>A</x:v>
      </x:c>
      <x:c r="D298" s="122" t="str">
        <x:v>D6-O4-M24-CHOIX-A-01</x:v>
      </x:c>
      <x:c r="E298" s="122" t="str">
        <x:v>D6-O4-M24-REPONSE-A-01</x:v>
      </x:c>
      <x:c r="F298" s="122" t="str">
        <x:v>Inspecter le trophée réel, attribuer les contributions puis présenter publiquement un récit exact.</x:v>
      </x:c>
      <x:c r="G298" s="122" t="str">
        <x:v>Conditions d’entrée encore valides ; personne, outil et passage nécessaires disponibles. La parole seule ne valide pas l’objectif.</x:v>
      </x:c>
      <x:c r="H298" s="122" t="str">
        <x:v>Appliquer seulement le résultat de cette action : Présenter la chasse publiquement ou garder une galerie privée modifie sa réputation visible. Enregistrer O4-M24.resolved séparément de .success, puis O4-M24.choice, les observations et les transferts réellement accomplis. Une mémoire personnelle existe à côté du dossier ancestral, sans dépendre d’une innocence familiale inventée.</x:v>
      </x:c>
      <x:c r="I298" s="131" t="str">
        <x:v>Après la réponse : action physique ou refus/différé ; succès/échec/reprise selon résultat réel et variantes prioritaires. Aucun résultat par la sélection seule.</x:v>
      </x:c>
    </x:row>
    <x:row r="299" ht="104" customHeight="1">
      <x:c r="A299" s="126" t="str">
        <x:v>D6-O4-M24-OPTION-B</x:v>
      </x:c>
      <x:c r="B299" s="127" t="str">
        <x:v>D6-O4-M24</x:v>
      </x:c>
      <x:c r="C299" s="127" t="str">
        <x:v>B</x:v>
      </x:c>
      <x:c r="D299" s="127" t="str">
        <x:v>D6-O4-M24-CHOIX-B-01</x:v>
      </x:c>
      <x:c r="E299" s="127" t="str">
        <x:v>D6-O4-M24-REPONSE-B-01</x:v>
      </x:c>
      <x:c r="F299" s="127" t="str">
        <x:v>Préparer et ranger le trophée dans la galerie privée, sans renommée publique inventée.</x:v>
      </x:c>
      <x:c r="G299" s="127" t="str">
        <x:v>Conditions d’entrée encore valides ; personne, outil et passage nécessaires disponibles. La parole seule ne valide pas l’objectif.</x:v>
      </x:c>
      <x:c r="H299" s="127" t="str">
        <x:v>Appliquer seulement le résultat de cette action : Présenter la chasse publiquement ou garder une galerie privée modifie sa réputation visible. Enregistrer O4-M24.resolved séparément de .success, puis O4-M24.choice, les observations et les transferts réellement accomplis. Une mémoire personnelle existe à côté du dossier ancestral, sans dépendre d’une innocence familiale inventée.</x:v>
      </x:c>
      <x:c r="I299" s="132" t="str">
        <x:v>Après la réponse : action physique ou refus/différé ; succès/échec/reprise selon résultat réel et variantes prioritaires. Aucun résultat par la sélection seule.</x:v>
      </x:c>
    </x:row>
    <x:row r="300" ht="104" customHeight="1">
      <x:c r="A300" s="121" t="str">
        <x:v>D6-O4-M25-OPTION-A</x:v>
      </x:c>
      <x:c r="B300" s="122" t="str">
        <x:v>D6-O4-M25</x:v>
      </x:c>
      <x:c r="C300" s="122" t="str">
        <x:v>A</x:v>
      </x:c>
      <x:c r="D300" s="122" t="str">
        <x:v>D6-O4-M25-CHOIX-A-01</x:v>
      </x:c>
      <x:c r="E300" s="122" t="str">
        <x:v>D6-O4-M25-REPONSE-A-01</x:v>
      </x:c>
      <x:c r="F300" s="122" t="str">
        <x:v>Traverser le marché, répondre aux personnes volontaires puis accomplir la chasse de protection du passage.</x:v>
      </x:c>
      <x:c r="G300" s="122" t="str">
        <x:v>Conditions d’entrée encore valides ; personne, outil et passage nécessaires disponibles. La parole seule ne valide pas l’objectif.</x:v>
      </x:c>
      <x:c r="H300" s="122" t="str">
        <x:v>Appliquer seulement le résultat de cette action : Répondre aux salutations ou rejoindre directement la piste choisit la manière d’habiter sa réputation. Enregistrer O4-M25.resolved séparément de .success, puis O4-M25.choice, les observations et les transferts réellement accomplis. Le rang est reconnu sans unanimité affective ; les relations demeurent individuelles.</x:v>
      </x:c>
      <x:c r="I300" s="131" t="str">
        <x:v>Après la réponse : action physique ou refus/différé ; succès/échec/reprise selon résultat réel et variantes prioritaires. Aucun résultat par la sélection seule.</x:v>
      </x:c>
    </x:row>
    <x:row r="301" ht="104" customHeight="1">
      <x:c r="A301" s="126" t="str">
        <x:v>D6-O4-M25-OPTION-B</x:v>
      </x:c>
      <x:c r="B301" s="127" t="str">
        <x:v>D6-O4-M25</x:v>
      </x:c>
      <x:c r="C301" s="127" t="str">
        <x:v>B</x:v>
      </x:c>
      <x:c r="D301" s="127" t="str">
        <x:v>D6-O4-M25-CHOIX-B-01</x:v>
      </x:c>
      <x:c r="E301" s="127" t="str">
        <x:v>D6-O4-M25-REPONSE-B-01</x:v>
      </x:c>
      <x:c r="F301" s="127" t="str">
        <x:v>Rejoindre directement la piste et sécuriser le passage avant toute conversation de réputation.</x:v>
      </x:c>
      <x:c r="G301" s="127" t="str">
        <x:v>Conditions d’entrée encore valides ; personne, outil et passage nécessaires disponibles. La parole seule ne valide pas l’objectif.</x:v>
      </x:c>
      <x:c r="H301" s="127" t="str">
        <x:v>Appliquer seulement le résultat de cette action : Répondre aux salutations ou rejoindre directement la piste choisit la manière d’habiter sa réputation. Enregistrer O4-M25.resolved séparément de .success, puis O4-M25.choice, les observations et les transferts réellement accomplis. Le rang est reconnu sans unanimité affective ; les relations demeurent individuelles.</x:v>
      </x:c>
      <x:c r="I301" s="132" t="str">
        <x:v>Après la réponse : action physique ou refus/différé ; succès/échec/reprise selon résultat réel et variantes prioritaires. Aucun résultat par la sélection seule.</x:v>
      </x:c>
    </x:row>
    <x:row r="302" ht="104" customHeight="1">
      <x:c r="A302" s="121" t="str">
        <x:v>D6-O4-M26-OPTION-A</x:v>
      </x:c>
      <x:c r="B302" s="122" t="str">
        <x:v>D6-O4-M26</x:v>
      </x:c>
      <x:c r="C302" s="122" t="str">
        <x:v>A</x:v>
      </x:c>
      <x:c r="D302" s="122" t="str">
        <x:v>D6-O4-M26-CHOIX-A-01</x:v>
      </x:c>
      <x:c r="E302" s="122" t="str">
        <x:v>D6-O4-M26-REPONSE-A-01</x:v>
      </x:c>
      <x:c r="F302" s="122" t="str">
        <x:v>Négocier l’accès, identifier l’objet puis transporter et restituer l’original au destinataire établi.</x:v>
      </x:c>
      <x:c r="G302" s="122" t="str">
        <x:v>Conditions d’entrée encore valides ; personne, outil et passage nécessaires disponibles. La parole seule ne valide pas l’objectif.</x:v>
      </x:c>
      <x:c r="H302" s="122" t="str">
        <x:v>Appliquer seulement le résultat de cette action : Rendre l’original ou accepter une solution convenue si l’original est indisponible distingue deux réparations. Enregistrer O4-M26.resolved séparément de .success, puis O4-M26.choice, les observations et les transferts réellement accomplis. Le transfert est enregistré avec ses limites ; les pertes irréparables restent nommées.</x:v>
      </x:c>
      <x:c r="I302" s="131" t="str">
        <x:v>Après la réponse : action physique ou refus/différé ; succès/échec/reprise selon résultat réel et variantes prioritaires. Aucun résultat par la sélection seule.</x:v>
      </x:c>
    </x:row>
    <x:row r="303" ht="104" customHeight="1">
      <x:c r="A303" s="126" t="str">
        <x:v>D6-O4-M26-OPTION-B</x:v>
      </x:c>
      <x:c r="B303" s="127" t="str">
        <x:v>D6-O4-M26</x:v>
      </x:c>
      <x:c r="C303" s="127" t="str">
        <x:v>B</x:v>
      </x:c>
      <x:c r="D303" s="127" t="str">
        <x:v>D6-O4-M26-CHOIX-B-01</x:v>
      </x:c>
      <x:c r="E303" s="127" t="str">
        <x:v>D6-O4-M26-REPONSE-B-01</x:v>
      </x:c>
      <x:c r="F303" s="127" t="str">
        <x:v>Vérifier l’indisponibilité réelle puis négocier une solution avec les personnes concernées, sans fausse restitution.</x:v>
      </x:c>
      <x:c r="G303" s="127" t="str">
        <x:v>Conditions d’entrée encore valides ; personne, outil et passage nécessaires disponibles. La parole seule ne valide pas l’objectif.</x:v>
      </x:c>
      <x:c r="H303" s="127" t="str">
        <x:v>Appliquer seulement le résultat de cette action : Rendre l’original ou accepter une solution convenue si l’original est indisponible distingue deux réparations. Enregistrer O4-M26.resolved séparément de .success, puis O4-M26.choice, les observations et les transferts réellement accomplis. Le transfert est enregistré avec ses limites ; les pertes irréparables restent nommées.</x:v>
      </x:c>
      <x:c r="I303" s="132" t="str">
        <x:v>Après la réponse : action physique ou refus/différé ; succès/échec/reprise selon résultat réel et variantes prioritaires. Aucun résultat par la sélection seule.</x:v>
      </x:c>
    </x:row>
    <x:row r="304" ht="104" customHeight="1">
      <x:c r="A304" s="121" t="str">
        <x:v>D6-O4-M27-OPTION-A</x:v>
      </x:c>
      <x:c r="B304" s="122" t="str">
        <x:v>D6-O4-M27</x:v>
      </x:c>
      <x:c r="C304" s="122" t="str">
        <x:v>A</x:v>
      </x:c>
      <x:c r="D304" s="122" t="str">
        <x:v>D6-O4-M27-CHOIX-A-01</x:v>
      </x:c>
      <x:c r="E304" s="122" t="str">
        <x:v>D6-O4-M27-REPONSE-A-01</x:v>
      </x:c>
      <x:c r="F304" s="122" t="str">
        <x:v>Jouer la mission d’essai, respecter son mandat puis étudier volontairement cette future fonction.</x:v>
      </x:c>
      <x:c r="G304" s="122" t="str">
        <x:v>Conditions d’entrée encore valides ; personne, outil et passage nécessaires disponibles. La parole seule ne valide pas l’objectif.</x:v>
      </x:c>
      <x:c r="H304" s="122" t="str">
        <x:v>Appliquer seulement le résultat de cette action : Accepter d’étudier cette voie ou refuser en restant chasseur personnel prépare une fin possible. Enregistrer O4-M27.resolved séparément de .success, puis O4-M27.choice, les observations et les transferts réellement accomplis. La fonction est un choix futur ; elle ne fait pas automatiquement du joueur un Enforcer omnipotent.</x:v>
      </x:c>
      <x:c r="I304" s="131" t="str">
        <x:v>Après la réponse : action physique ou refus/différé ; succès/échec/reprise selon résultat réel et variantes prioritaires. Aucun résultat par la sélection seule.</x:v>
      </x:c>
    </x:row>
    <x:row r="305" ht="104" customHeight="1">
      <x:c r="A305" s="126" t="str">
        <x:v>D6-O4-M27-OPTION-B</x:v>
      </x:c>
      <x:c r="B305" s="127" t="str">
        <x:v>D6-O4-M27</x:v>
      </x:c>
      <x:c r="C305" s="127" t="str">
        <x:v>B</x:v>
      </x:c>
      <x:c r="D305" s="127" t="str">
        <x:v>D6-O4-M27-CHOIX-B-01</x:v>
      </x:c>
      <x:c r="E305" s="127" t="str">
        <x:v>D6-O4-M27-REPONSE-B-01</x:v>
      </x:c>
      <x:c r="F305" s="127" t="str">
        <x:v>Examiner le périmètre et refuser l’engagement durable ; ne pas attribuer de pouvoir d’Enforcer.</x:v>
      </x:c>
      <x:c r="G305" s="127" t="str">
        <x:v>Conditions d’entrée encore valides ; personne, outil et passage nécessaires disponibles. La parole seule ne valide pas l’objectif.</x:v>
      </x:c>
      <x:c r="H305" s="127" t="str">
        <x:v>Appliquer seulement le résultat de cette action : Accepter d’étudier cette voie ou refuser en restant chasseur personnel prépare une fin possible. Enregistrer O4-M27.resolved séparément de .success, puis O4-M27.choice, les observations et les transferts réellement accomplis. La fonction est un choix futur ; elle ne fait pas automatiquement du joueur un Enforcer omnipotent.</x:v>
      </x:c>
      <x:c r="I305" s="132" t="str">
        <x:v>Après la réponse : action physique ou refus/différé ; succès/échec/reprise selon résultat réel et variantes prioritaires. Aucun résultat par la sélection seule.</x:v>
      </x:c>
    </x:row>
    <x:row r="306" ht="104" customHeight="1">
      <x:c r="A306" s="121" t="str">
        <x:v>D6-O4-M28-OPTION-A</x:v>
      </x:c>
      <x:c r="B306" s="122" t="str">
        <x:v>D6-O4-M28</x:v>
      </x:c>
      <x:c r="C306" s="122" t="str">
        <x:v>A</x:v>
      </x:c>
      <x:c r="D306" s="122" t="str">
        <x:v>D6-O4-M28-CHOIX-A-01</x:v>
      </x:c>
      <x:c r="E306" s="122" t="str">
        <x:v>D6-O4-M28-REPONSE-A-01</x:v>
      </x:c>
      <x:c r="F306" s="122" t="str">
        <x:v>Tester la plaque contextualisée et rencontrer les personnes concernées, sans confirmation finale.</x:v>
      </x:c>
      <x:c r="G306" s="122" t="str">
        <x:v>Conditions d’entrée encore valides ; personne, outil et passage nécessaires disponibles. La parole seule ne valide pas l’objectif.</x:v>
      </x:c>
      <x:c r="H306" s="122" t="str">
        <x:v>Appliquer seulement le résultat de cette action : Préparer une option permet d’en voir les conséquences relationnelles avant la décision exclusive. Enregistrer O4-M28.resolved séparément de .success, puis O4-M28.choice, les observations et les transferts réellement accomplis. Les fins deviennent concrètes sans faire du changement de nom une disparition de l’histoire.</x:v>
      </x:c>
      <x:c r="I306" s="131" t="str">
        <x:v>Après la réponse : action physique ou refus/différé ; succès/échec/reprise selon résultat réel et variantes prioritaires. Aucun résultat par la sélection seule.</x:v>
      </x:c>
    </x:row>
    <x:row r="307" ht="104" customHeight="1">
      <x:c r="A307" s="126" t="str">
        <x:v>D6-O4-M28-OPTION-B</x:v>
      </x:c>
      <x:c r="B307" s="127" t="str">
        <x:v>D6-O4-M28</x:v>
      </x:c>
      <x:c r="C307" s="127" t="str">
        <x:v>B</x:v>
      </x:c>
      <x:c r="D307" s="127" t="str">
        <x:v>D6-O4-M28-CHOIX-B-01</x:v>
      </x:c>
      <x:c r="E307" s="127" t="str">
        <x:v>D6-O4-M28-REPONSE-B-01</x:v>
      </x:c>
      <x:c r="F307" s="127" t="str">
        <x:v>Tester une nouvelle identité publique sans effacer provenance ni engagements existants.</x:v>
      </x:c>
      <x:c r="G307" s="127" t="str">
        <x:v>Conditions d’entrée encore valides ; personne, outil et passage nécessaires disponibles. La parole seule ne valide pas l’objectif.</x:v>
      </x:c>
      <x:c r="H307" s="127" t="str">
        <x:v>Appliquer seulement le résultat de cette action : Préparer une option permet d’en voir les conséquences relationnelles avant la décision exclusive. Enregistrer O4-M28.resolved séparément de .success, puis O4-M28.choice, les observations et les transferts réellement accomplis. Les fins deviennent concrètes sans faire du changement de nom une disparition de l’histoire.</x:v>
      </x:c>
      <x:c r="I307" s="132" t="str">
        <x:v>Après la réponse : action physique ou refus/différé ; succès/échec/reprise selon résultat réel et variantes prioritaires. Aucun résultat par la sélection seule.</x:v>
      </x:c>
    </x:row>
    <x:row r="308" ht="104" customHeight="1">
      <x:c r="A308" s="121" t="str">
        <x:v>D6-O4-M28-OPTION-C</x:v>
      </x:c>
      <x:c r="B308" s="122" t="str">
        <x:v>D6-O4-M28</x:v>
      </x:c>
      <x:c r="C308" s="122" t="str">
        <x:v>C</x:v>
      </x:c>
      <x:c r="D308" s="122" t="str">
        <x:v>D6-O4-M28-CHOIX-C-01</x:v>
      </x:c>
      <x:c r="E308" s="122" t="str">
        <x:v>D6-O4-M28-REPONSE-C-01</x:v>
      </x:c>
      <x:c r="F308" s="122" t="str">
        <x:v>Tester la plaque liée à la fonction limitée et revoir son périmètre sans confirmer la fin.</x:v>
      </x:c>
      <x:c r="G308" s="122" t="str">
        <x:v>Proposition d’Evar étudiée ; fonction définie localement ; pas d’autorité universelle.</x:v>
      </x:c>
      <x:c r="H308" s="122" t="str">
        <x:v>Cette troisième option reste distincte des deux autres. Préparer une option permet d’en voir les conséquences relationnelles avant la décision exclusive. Enregistrer O4-M28.resolved séparément de .success, puis O4-M28.choice, les observations et les transferts réellement accomplis. Les fins deviennent concrètes sans faire du changement de nom une disparition de l’histoire.</x:v>
      </x:c>
      <x:c r="I308" s="131" t="str">
        <x:v>Après la réponse : action physique ou refus/différé ; succès/échec/reprise selon résultat réel et variantes prioritaires. Aucun résultat par la sélection seule.</x:v>
      </x:c>
    </x:row>
    <x:row r="309" ht="134" customHeight="1">
      <x:c r="A309" s="126" t="str">
        <x:v>D6-O4-M29-OPTION-A</x:v>
      </x:c>
      <x:c r="B309" s="127" t="str">
        <x:v>D6-O4-M29</x:v>
      </x:c>
      <x:c r="C309" s="127" t="str">
        <x:v>A</x:v>
      </x:c>
      <x:c r="D309" s="127" t="str">
        <x:v>D6-O4-M29-CHOIX-A-01</x:v>
      </x:c>
      <x:c r="E309" s="127" t="str">
        <x:v>D6-O4-M29-REPONSE-A-01</x:v>
      </x:c>
      <x:c r="F309" s="127" t="str">
        <x:v>Présenter O4-E1 puis confirmer explicitement la fin sans demander pardon aux tiers.</x:v>
      </x:c>
      <x:c r="G309" s="127"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H309" s="127" t="str">
        <x:v>Appliquer seulement le résultat de cette action : Choisir O4-E1, O4-E2 ou O4-E3 verrouille la direction de fin personnelle. Enregistrer la visite de sélection séparément de sa réussite. Écrire O4.endingId avec exactement une valeur valide et O4.endingChoiceConfirmed=true uniquement après confirmation explicite ; une sortie, un refus ou un choix provisoire conserve le choix non confirmé. La responsabilité historique reste à l’ancêtre ; les engagements présents sont ceux du joueur.</x:v>
      </x:c>
      <x:c r="I309" s="132" t="str">
        <x:v>Après la réponse : action physique ou refus/différé ; succès/échec/reprise selon résultat réel et variantes prioritaires. Aucun résultat par la sélection seule.</x:v>
      </x:c>
    </x:row>
    <x:row r="310" ht="134" customHeight="1">
      <x:c r="A310" s="121" t="str">
        <x:v>D6-O4-M29-OPTION-B</x:v>
      </x:c>
      <x:c r="B310" s="122" t="str">
        <x:v>D6-O4-M29</x:v>
      </x:c>
      <x:c r="C310" s="122" t="str">
        <x:v>B</x:v>
      </x:c>
      <x:c r="D310" s="122" t="str">
        <x:v>D6-O4-M29-CHOIX-B-01</x:v>
      </x:c>
      <x:c r="E310" s="122" t="str">
        <x:v>D6-O4-M29-REPONSE-B-01</x:v>
      </x:c>
      <x:c r="F310" s="122" t="str">
        <x:v>Présenter O4-E2 puis confirmer explicitement la nouvelle identité choisie, sans effacement historique.</x:v>
      </x:c>
      <x:c r="G310" s="122"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H310" s="122" t="str">
        <x:v>Appliquer seulement le résultat de cette action : Choisir O4-E1, O4-E2 ou O4-E3 verrouille la direction de fin personnelle. Enregistrer la visite de sélection séparément de sa réussite. Écrire O4.endingId avec exactement une valeur valide et O4.endingChoiceConfirmed=true uniquement après confirmation explicite ; une sortie, un refus ou un choix provisoire conserve le choix non confirmé. La responsabilité historique reste à l’ancêtre ; les engagements présents sont ceux du joueur.</x:v>
      </x:c>
      <x:c r="I310" s="131" t="str">
        <x:v>Après la réponse : action physique ou refus/différé ; succès/échec/reprise selon résultat réel et variantes prioritaires. Aucun résultat par la sélection seule.</x:v>
      </x:c>
    </x:row>
    <x:row r="311" ht="134" customHeight="1">
      <x:c r="A311" s="126" t="str">
        <x:v>D6-O4-M29-OPTION-C</x:v>
      </x:c>
      <x:c r="B311" s="127" t="str">
        <x:v>D6-O4-M29</x:v>
      </x:c>
      <x:c r="C311" s="127" t="str">
        <x:v>C</x:v>
      </x:c>
      <x:c r="D311" s="127" t="str">
        <x:v>D6-O4-M29-CHOIX-C-01</x:v>
      </x:c>
      <x:c r="E311" s="127" t="str">
        <x:v>D6-O4-M29-REPONSE-C-01</x:v>
      </x:c>
      <x:c r="F311" s="127" t="str">
        <x:v>Présenter O4-E3 puis confirmer cette fin exclusive ; préparer un premier mandat borné réellement jouable.</x:v>
      </x:c>
      <x:c r="G311" s="127" t="str">
        <x:v>Périmètre de fonction accepté et compréhensible ; mandat possible ; aucun rang d’Enforcer automatiquement accordé. Les effets de cette fin ont été consultés ; confirmation explicite distincte encore nécessaire. La lettre du choix seule ne réalise aucune fin.</x:v>
      </x:c>
      <x:c r="H311" s="127" t="str">
        <x:v>Cette troisième option reste distincte des deux autres. Choisir O4-E1, O4-E2 ou O4-E3 verrouille la direction de fin personnelle. Enregistrer la visite de sélection séparément de sa réussite. Écrire O4.endingId avec exactement une valeur valide et O4.endingChoiceConfirmed=true uniquement après confirmation explicite ; une sortie, un refus ou un choix provisoire conserve le choix non confirmé. La responsabilité historique reste à l’ancêtre ; les engagements présents sont ceux du joueur.</x:v>
      </x:c>
      <x:c r="I311" s="132" t="str">
        <x:v>Après la réponse : action physique ou refus/différé ; succès/échec/reprise selon résultat réel et variantes prioritaires. Aucun résultat par la sélection seule.</x:v>
      </x:c>
    </x:row>
    <x:row r="312" ht="134" customHeight="1">
      <x:c r="A312" s="121" t="str">
        <x:v>D6-O4-M30-OPTION-A</x:v>
      </x:c>
      <x:c r="B312" s="122" t="str">
        <x:v>D6-O4-M30</x:v>
      </x:c>
      <x:c r="C312" s="122" t="str">
        <x:v>A</x:v>
      </x:c>
      <x:c r="D312" s="122" t="str">
        <x:v>D6-O4-M30-CHOIX-A-01</x:v>
      </x:c>
      <x:c r="E312" s="122" t="str">
        <x:v>D6-O4-M30-REPONSE-A-01</x:v>
      </x:c>
      <x:c r="F312" s="122" t="str">
        <x:v>Exécuter uniquement la scène E confirmée puis saluer les témoins réellement présents.</x:v>
      </x:c>
      <x:c r="G312" s="122" t="str">
        <x:v>Conditions d’entrée encore valides ; personne, outil et passage nécessaires disponibles. La parole seule ne valide pas l’objectif.</x:v>
      </x:c>
      <x:c r="H312" s="122" t="str">
        <x:v>Appliquer seulement le résultat de cette action : Choisir un destinataire du premier salut nuance la scène sans remplacer la fin exclusive. Conserver O4.endingId confirmé sans le modifier. Écrire O4.endingRealized=true uniquement après clôture effectivement jouée et réussie ; échec, interruption ou report laissent endingRealized=false et la scène à reprendre. La nouvelle identité publique est appliquée ; les anciens faits restent accessibles dans l’histoire.</x:v>
      </x:c>
      <x:c r="I312" s="131" t="str">
        <x:v>Après la réponse : action physique ou refus/différé ; succès/échec/reprise selon résultat réel et variantes prioritaires. Aucun résultat par la sélection seule.</x:v>
      </x:c>
    </x:row>
    <x:row r="313" ht="134" customHeight="1">
      <x:c r="A313" s="126" t="str">
        <x:v>D6-O4-M30-OPTION-B</x:v>
      </x:c>
      <x:c r="B313" s="127" t="str">
        <x:v>D6-O4-M30</x:v>
      </x:c>
      <x:c r="C313" s="127" t="str">
        <x:v>B</x:v>
      </x:c>
      <x:c r="D313" s="127" t="str">
        <x:v>D6-O4-M30-CHOIX-B-01</x:v>
      </x:c>
      <x:c r="E313" s="127" t="str">
        <x:v>D6-O4-M30-REPONSE-B-01</x:v>
      </x:c>
      <x:c r="F313" s="127" t="str">
        <x:v>Jouer la fin confirmée sans imposer de présence à Isha ou aux autres absents ; garder un contact facultatif.</x:v>
      </x:c>
      <x:c r="G313" s="127" t="str">
        <x:v>Conditions d’entrée encore valides ; personne, outil et passage nécessaires disponibles. La parole seule ne valide pas l’objectif.</x:v>
      </x:c>
      <x:c r="H313" s="127" t="str">
        <x:v>Appliquer seulement le résultat de cette action : Choisir un destinataire du premier salut nuance la scène sans remplacer la fin exclusive. Conserver O4.endingId confirmé sans le modifier. Écrire O4.endingRealized=true uniquement après clôture effectivement jouée et réussie ; échec, interruption ou report laissent endingRealized=false et la scène à reprendre. La nouvelle identité publique est appliquée ; les anciens faits restent accessibles dans l’histoire.</x:v>
      </x:c>
      <x:c r="I313" s="132" t="str">
        <x:v>Après la réponse : action physique ou refus/différé ; succès/échec/reprise selon résultat réel et variantes prioritaires. Aucun résultat par la sélection seule.</x:v>
      </x:c>
    </x:row>
    <x:row r="314" ht="119" customHeight="1">
      <x:c r="A314" s="121" t="str">
        <x:v>D6-O4-M31-OPTION-A</x:v>
      </x:c>
      <x:c r="B314" s="122" t="str">
        <x:v>D6-O4-M31</x:v>
      </x:c>
      <x:c r="C314" s="122" t="str">
        <x:v>A</x:v>
      </x:c>
      <x:c r="D314" s="122" t="str">
        <x:v>D6-O4-M31-CHOIX-A-01</x:v>
      </x:c>
      <x:c r="E314" s="122" t="str">
        <x:v>D6-O4-M31-REPONSE-A-01</x:v>
      </x:c>
      <x:c r="F314" s="122" t="str">
        <x:v>Jouer un exercice d’observation puis raconter le parcours réel du joueur sans prescrire sa copie.</x:v>
      </x:c>
      <x:c r="G314" s="122" t="str">
        <x:v>Conditions d’entrée encore valides ; personne, outil et passage nécessaires disponibles. La parole seule ne valide pas l’objectif.</x:v>
      </x:c>
      <x:c r="H314" s="122" t="str">
        <x:v>Appliquer seulement le résultat de cette action : Raconter son propre parcours ou l’orienter vers un témoin neutre adapte l’aide. Enregistrer O4-M31.resolved séparément de .success, puis O4-M31.choice, les observations et les transferts réellement accomplis. La transmission affirme une responsabilité individuelle sans effacer les faits des familles concernées. Ne jamais modifier O4.endingId.</x:v>
      </x:c>
      <x:c r="I314" s="131" t="str">
        <x:v>Après la réponse : action physique ou refus/différé ; succès/échec/reprise selon résultat réel et variantes prioritaires. Aucun résultat par la sélection seule.</x:v>
      </x:c>
    </x:row>
    <x:row r="315" ht="119" customHeight="1">
      <x:c r="A315" s="126" t="str">
        <x:v>D6-O4-M31-OPTION-B</x:v>
      </x:c>
      <x:c r="B315" s="127" t="str">
        <x:v>D6-O4-M31</x:v>
      </x:c>
      <x:c r="C315" s="127" t="str">
        <x:v>B</x:v>
      </x:c>
      <x:c r="D315" s="127" t="str">
        <x:v>D6-O4-M31-CHOIX-B-01</x:v>
      </x:c>
      <x:c r="E315" s="127" t="str">
        <x:v>D6-O4-M31-REPONSE-B-01</x:v>
      </x:c>
      <x:c r="F315" s="127" t="str">
        <x:v>Accompagner l’exercice puis proposer une rencontre volontaire avec un témoin local disponible.</x:v>
      </x:c>
      <x:c r="G315" s="127" t="str">
        <x:v>Conditions d’entrée encore valides ; personne, outil et passage nécessaires disponibles. La parole seule ne valide pas l’objectif.</x:v>
      </x:c>
      <x:c r="H315" s="127" t="str">
        <x:v>Appliquer seulement le résultat de cette action : Raconter son propre parcours ou l’orienter vers un témoin neutre adapte l’aide. Enregistrer O4-M31.resolved séparément de .success, puis O4-M31.choice, les observations et les transferts réellement accomplis. La transmission affirme une responsabilité individuelle sans effacer les faits des familles concernées. Ne jamais modifier O4.endingId.</x:v>
      </x:c>
      <x:c r="I315" s="132" t="str">
        <x:v>Après la réponse : action physique ou refus/différé ; succès/échec/reprise selon résultat réel et variantes prioritaires. Aucun résultat par la sélection seule.</x:v>
      </x:c>
    </x:row>
    <x:row r="316" ht="119" customHeight="1">
      <x:c r="A316" s="121" t="str">
        <x:v>D6-O4-M32-OPTION-A</x:v>
      </x:c>
      <x:c r="B316" s="122" t="str">
        <x:v>D6-O4-M32</x:v>
      </x:c>
      <x:c r="C316" s="122" t="str">
        <x:v>A</x:v>
      </x:c>
      <x:c r="D316" s="122" t="str">
        <x:v>D6-O4-M32-CHOIX-A-01</x:v>
      </x:c>
      <x:c r="E316" s="122" t="str">
        <x:v>D6-O4-M32-REPONSE-A-01</x:v>
      </x:c>
      <x:c r="F316" s="122" t="str">
        <x:v>Vérifier objet et document puis corriger publiquement la plaque précise et tracer la modification.</x:v>
      </x:c>
      <x:c r="G316" s="122" t="str">
        <x:v>Conditions d’entrée encore valides ; personne, outil et passage nécessaires disponibles. La parole seule ne valide pas l’objectif.</x:v>
      </x:c>
      <x:c r="H316" s="122" t="str">
        <x:v>Appliquer seulement le résultat de cette action : Corriger publiquement ou contacter d’abord les personnes lésées change l’ordre de réparation. Enregistrer O4-M32.resolved séparément de .success, puis O4-M32.choice, les observations et les transferts réellement accomplis. Le dossier gagne en précision ; reconnaître une erreur renforce la distinction entre fait et supposition. Ne jamais modifier O4.endingId.</x:v>
      </x:c>
      <x:c r="I316" s="131" t="str">
        <x:v>Après la réponse : action physique ou refus/différé ; succès/échec/reprise selon résultat réel et variantes prioritaires. Aucun résultat par la sélection seule.</x:v>
      </x:c>
    </x:row>
    <x:row r="317" ht="119" customHeight="1">
      <x:c r="A317" s="126" t="str">
        <x:v>D6-O4-M32-OPTION-B</x:v>
      </x:c>
      <x:c r="B317" s="127" t="str">
        <x:v>D6-O4-M32</x:v>
      </x:c>
      <x:c r="C317" s="127" t="str">
        <x:v>B</x:v>
      </x:c>
      <x:c r="D317" s="127" t="str">
        <x:v>D6-O4-M32-CHOIX-B-01</x:v>
      </x:c>
      <x:c r="E317" s="127" t="str">
        <x:v>D6-O4-M32-REPONSE-B-01</x:v>
      </x:c>
      <x:c r="F317" s="127" t="str">
        <x:v>Après vérification, contacter les personnes concernées puis effectuer la correction publique nécessaire.</x:v>
      </x:c>
      <x:c r="G317" s="127" t="str">
        <x:v>Conditions d’entrée encore valides ; personne, outil et passage nécessaires disponibles. La parole seule ne valide pas l’objectif.</x:v>
      </x:c>
      <x:c r="H317" s="127" t="str">
        <x:v>Appliquer seulement le résultat de cette action : Corriger publiquement ou contacter d’abord les personnes lésées change l’ordre de réparation. Enregistrer O4-M32.resolved séparément de .success, puis O4-M32.choice, les observations et les transferts réellement accomplis. Le dossier gagne en précision ; reconnaître une erreur renforce la distinction entre fait et supposition. Ne jamais modifier O4.endingId.</x:v>
      </x:c>
      <x:c r="I317" s="132" t="str">
        <x:v>Après la réponse : action physique ou refus/différé ; succès/échec/reprise selon résultat réel et variantes prioritaires. Aucun résultat par la sélection seule.</x:v>
      </x:c>
    </x:row>
    <x:row r="318" ht="119" customHeight="1">
      <x:c r="A318" s="121" t="str">
        <x:v>D6-O4-M33-OPTION-A</x:v>
      </x:c>
      <x:c r="B318" s="122" t="str">
        <x:v>D6-O4-M33</x:v>
      </x:c>
      <x:c r="C318" s="122" t="str">
        <x:v>A</x:v>
      </x:c>
      <x:c r="D318" s="122" t="str">
        <x:v>D6-O4-M33-CHOIX-A-01</x:v>
      </x:c>
      <x:c r="E318" s="122" t="str">
        <x:v>D6-O4-M33-REPONSE-A-01</x:v>
      </x:c>
      <x:c r="F318" s="122" t="str">
        <x:v>Si invitation active, aider à installer le trophée et célébrer la chasse réelle d’Isha sans ramener la scène à l’ancêtre.</x:v>
      </x:c>
      <x:c r="G318" s="122" t="str">
        <x:v>Invitation active d’Isha ; présence consentie au retour de sa chasse ; son succès déjà enregistré ; lieu accessible après trajet réel.</x:v>
      </x:c>
      <x:c r="H318" s="122" t="str">
        <x:v>Appliquer seulement le résultat de cette action : Célébrer son exploit ou offrir une aide discrète respecte la place qu’elle accorde au joueur. Enregistrer O4-M33.resolved séparément de .success, puis O4-M33.choice, les observations et les transferts réellement accomplis. Sa vie narrative progresse indépendamment du besoin de rédemption du personnage principal. Ne jamais modifier O4.endingId.</x:v>
      </x:c>
      <x:c r="I318" s="131" t="str">
        <x:v>Après la réponse : action physique ou refus/différé ; succès/échec/reprise selon résultat réel et variantes prioritaires. Aucun résultat par la sélection seule.</x:v>
      </x:c>
    </x:row>
    <x:row r="319" ht="119" customHeight="1">
      <x:c r="A319" s="126" t="str">
        <x:v>D6-O4-M33-OPTION-B</x:v>
      </x:c>
      <x:c r="B319" s="127" t="str">
        <x:v>D6-O4-M33</x:v>
      </x:c>
      <x:c r="C319" s="127" t="str">
        <x:v>B</x:v>
      </x:c>
      <x:c r="D319" s="127" t="str">
        <x:v>D6-O4-M33-CHOIX-B-01</x:v>
      </x:c>
      <x:c r="E319" s="127" t="str">
        <x:v>D6-O4-M33-REPONSE-B-01</x:v>
      </x:c>
      <x:c r="F319" s="127" t="str">
        <x:v>Avec son accord, participer discrètement à l’installation puis respecter sa place de protagoniste.</x:v>
      </x:c>
      <x:c r="G319" s="127" t="str">
        <x:v>Invitation et aide explicitement acceptées par Isha ; présence réelle ; aucun droit de visite fondé sur la restitution passée.</x:v>
      </x:c>
      <x:c r="H319" s="127" t="str">
        <x:v>Appliquer seulement le résultat de cette action : Célébrer son exploit ou offrir une aide discrète respecte la place qu’elle accorde au joueur. Enregistrer O4-M33.resolved séparément de .success, puis O4-M33.choice, les observations et les transferts réellement accomplis. Sa vie narrative progresse indépendamment du besoin de rédemption du personnage principal. Ne jamais modifier O4.endingId.</x:v>
      </x:c>
      <x:c r="I319" s="132" t="str">
        <x:v>Après la réponse : action physique ou refus/différé ; succès/échec/reprise selon résultat réel et variantes prioritaires. Aucun résultat par la sélection seule.</x:v>
      </x:c>
    </x:row>
    <x:row r="320" ht="119" customHeight="1">
      <x:c r="A320" s="121" t="str">
        <x:v>D6-O4-M33-OPTION-C</x:v>
      </x:c>
      <x:c r="B320" s="122" t="str">
        <x:v>D6-O4-M33</x:v>
      </x:c>
      <x:c r="C320" s="122" t="str">
        <x:v>C</x:v>
      </x:c>
      <x:c r="D320" s="122" t="str">
        <x:v>D6-O4-M33-CHOIX-C-01</x:v>
      </x:c>
      <x:c r="E320" s="122" t="str">
        <x:v>D6-O4-M33-REPONSE-C-01</x:v>
      </x:c>
      <x:c r="F320" s="122" t="str">
        <x:v>Reconnaître le succès déjà accompli d’Isha depuis la nouvelle autorisée ; ne pas créer d’invitation ni visiter son foyer.</x:v>
      </x:c>
      <x:c r="G320" s="122" t="str">
        <x:v>Absence d’invitation d’Isha ou indisponibilité réelle ; nouvelle autorisée disponible.</x:v>
      </x:c>
      <x:c r="H320" s="122" t="str">
        <x:v>Cette troisième option reste distincte des deux autres. Célébrer son exploit ou offrir une aide discrète respecte la place qu’elle accorde au joueur. Enregistrer O4-M33.resolved séparément de .success, puis O4-M33.choice, les observations et les transferts réellement accomplis. Sa vie narrative progresse indépendamment du besoin de rédemption du personnage principal. Ne jamais modifier O4.endingId.</x:v>
      </x:c>
      <x:c r="I320" s="131" t="str">
        <x:v>Après la réponse : action physique ou refus/différé ; succès/échec/reprise selon résultat réel et variantes prioritaires. Aucun résultat par la sélection seule.</x:v>
      </x:c>
    </x:row>
    <x:row r="321" ht="119" customHeight="1">
      <x:c r="A321" s="126" t="str">
        <x:v>D6-O4-M34-OPTION-A</x:v>
      </x:c>
      <x:c r="B321" s="127" t="str">
        <x:v>D6-O4-M34</x:v>
      </x:c>
      <x:c r="C321" s="127" t="str">
        <x:v>A</x:v>
      </x:c>
      <x:c r="D321" s="127" t="str">
        <x:v>D6-O4-M34-CHOIX-A-01</x:v>
      </x:c>
      <x:c r="E321" s="127" t="str">
        <x:v>D6-O4-M34-REPONSE-A-01</x:v>
      </x:c>
      <x:c r="F321" s="127" t="str">
        <x:v>Jouer la démonstration, examiner la plaque puis autoriser l’usage contextualisé négocié.</x:v>
      </x:c>
      <x:c r="G321" s="127" t="str">
        <x:v>Conditions d’entrée encore valides ; personne, outil et passage nécessaires disponibles. La parole seule ne valide pas l’objectif.</x:v>
      </x:c>
      <x:c r="H321" s="127" t="str">
        <x:v>Appliquer seulement le résultat de cette action : Autoriser l’usage contextualisé ou demander un signe distinct produit une transmission différente. Enregistrer O4-M34.resolved séparément de .success, puis O4-M34.choice, les observations et les transferts réellement accomplis. Le choix concerne l’emblème actuel ; la fin d’Elite et le dossier ancestral demeurent intacts. Ne jamais modifier O4.endingId.</x:v>
      </x:c>
      <x:c r="I321" s="132" t="str">
        <x:v>Après la réponse : action physique ou refus/différé ; succès/échec/reprise selon résultat réel et variantes prioritaires. Aucun résultat par la sélection seule.</x:v>
      </x:c>
    </x:row>
    <x:row r="322" ht="119" customHeight="1">
      <x:c r="A322" s="121" t="str">
        <x:v>D6-O4-M34-OPTION-B</x:v>
      </x:c>
      <x:c r="B322" s="122" t="str">
        <x:v>D6-O4-M34</x:v>
      </x:c>
      <x:c r="C322" s="122" t="str">
        <x:v>B</x:v>
      </x:c>
      <x:c r="D322" s="122" t="str">
        <x:v>D6-O4-M34-CHOIX-B-01</x:v>
      </x:c>
      <x:c r="E322" s="122" t="str">
        <x:v>D6-O4-M34-REPONSE-B-01</x:v>
      </x:c>
      <x:c r="F322" s="122" t="str">
        <x:v>Après examen partagé, demander une variante distincte sans imposer d’autorité universelle sur les symboles.</x:v>
      </x:c>
      <x:c r="G322" s="122" t="str">
        <x:v>Conditions d’entrée encore valides ; personne, outil et passage nécessaires disponibles. La parole seule ne valide pas l’objectif.</x:v>
      </x:c>
      <x:c r="H322" s="122" t="str">
        <x:v>Appliquer seulement le résultat de cette action : Autoriser l’usage contextualisé ou demander un signe distinct produit une transmission différente. Enregistrer O4-M34.resolved séparément de .success, puis O4-M34.choice, les observations et les transferts réellement accomplis. Le choix concerne l’emblème actuel ; la fin d’Elite et le dossier ancestral demeurent intacts. Ne jamais modifier O4.endingId.</x:v>
      </x:c>
      <x:c r="I322" s="131" t="str">
        <x:v>Après la réponse : action physique ou refus/différé ; succès/échec/reprise selon résultat réel et variantes prioritaires. Aucun résultat par la sélection seule.</x:v>
      </x:c>
    </x:row>
    <x:row r="323" ht="119" customHeight="1">
      <x:c r="A323" s="126" t="str">
        <x:v>D6-O4-M35-OPTION-A</x:v>
      </x:c>
      <x:c r="B323" s="127" t="str">
        <x:v>D6-O4-M35</x:v>
      </x:c>
      <x:c r="C323" s="127" t="str">
        <x:v>A</x:v>
      </x:c>
      <x:c r="D323" s="127" t="str">
        <x:v>D6-O4-M35-CHOIX-A-01</x:v>
      </x:c>
      <x:c r="E323" s="127" t="str">
        <x:v>D6-O4-M35-REPONSE-A-01</x:v>
      </x:c>
      <x:c r="F323" s="127" t="str">
        <x:v>Accompagner la mission d’observation puis transférer un outil accepté, sans autorité automatique.</x:v>
      </x:c>
      <x:c r="G323" s="127" t="str">
        <x:v>Conditions d’entrée encore valides ; personne, outil et passage nécessaires disponibles. La parole seule ne valide pas l’objectif.</x:v>
      </x:c>
      <x:c r="H323" s="127" t="str">
        <x:v>Appliquer seulement le résultat de cette action : Transmettre un outil, un contact ou une méthode choisit ce que la génération suivante reçoit. Enregistrer O4-M35.resolved séparément de .success, puis O4-M35.choice, les observations et les transferts réellement accomplis. Le successeur possède sa responsabilité propre ; aucune autorité générale n’est transférée par un simple objet. Ne jamais modifier O4.endingId.</x:v>
      </x:c>
      <x:c r="I323" s="132" t="str">
        <x:v>Après la réponse : action physique ou refus/différé ; succès/échec/reprise selon résultat réel et variantes prioritaires. Aucun résultat par la sélection seule.</x:v>
      </x:c>
    </x:row>
    <x:row r="324" ht="119" customHeight="1">
      <x:c r="A324" s="121" t="str">
        <x:v>D6-O4-M35-OPTION-B</x:v>
      </x:c>
      <x:c r="B324" s="122" t="str">
        <x:v>D6-O4-M35</x:v>
      </x:c>
      <x:c r="C324" s="122" t="str">
        <x:v>B</x:v>
      </x:c>
      <x:c r="D324" s="122" t="str">
        <x:v>D6-O4-M35-CHOIX-B-01</x:v>
      </x:c>
      <x:c r="E324" s="122" t="str">
        <x:v>D6-O4-M35-REPONSE-B-01</x:v>
      </x:c>
      <x:c r="F324" s="122" t="str">
        <x:v>Jouer la mission puis établir un contact consenti dans le périmètre de la fonction ou des archives choisies.</x:v>
      </x:c>
      <x:c r="G324" s="122" t="str">
        <x:v>Conditions d’entrée encore valides ; personne, outil et passage nécessaires disponibles. La parole seule ne valide pas l’objectif.</x:v>
      </x:c>
      <x:c r="H324" s="122" t="str">
        <x:v>Appliquer seulement le résultat de cette action : Transmettre un outil, un contact ou une méthode choisit ce que la génération suivante reçoit. Enregistrer O4-M35.resolved séparément de .success, puis O4-M35.choice, les observations et les transferts réellement accomplis. Le successeur possède sa responsabilité propre ; aucune autorité générale n’est transférée par un simple objet. Ne jamais modifier O4.endingId.</x:v>
      </x:c>
      <x:c r="I324" s="131" t="str">
        <x:v>Après la réponse : action physique ou refus/différé ; succès/échec/reprise selon résultat réel et variantes prioritaires. Aucun résultat par la sélection seule.</x:v>
      </x:c>
    </x:row>
    <x:row r="325" ht="119" customHeight="1">
      <x:c r="A325" s="126" t="str">
        <x:v>D6-O4-M35-OPTION-C</x:v>
      </x:c>
      <x:c r="B325" s="127" t="str">
        <x:v>D6-O4-M35</x:v>
      </x:c>
      <x:c r="C325" s="127" t="str">
        <x:v>C</x:v>
      </x:c>
      <x:c r="D325" s="127" t="str">
        <x:v>D6-O4-M35-CHOIX-C-01</x:v>
      </x:c>
      <x:c r="E325" s="127" t="str">
        <x:v>D6-O4-M35-REPONSE-C-01</x:v>
      </x:c>
      <x:c r="F325" s="127" t="str">
        <x:v>Accompagner la mission puis enseigner une méthode dont le successeur démontre l’usage par une observation réelle.</x:v>
      </x:c>
      <x:c r="G325" s="127" t="str">
        <x:v>Successeur consentant ; tâche compatible avec la fin d’Elite conservée.</x:v>
      </x:c>
      <x:c r="H325" s="127" t="str">
        <x:v>Cette troisième option reste distincte des deux autres. Transmettre un outil, un contact ou une méthode choisit ce que la génération suivante reçoit. Enregistrer O4-M35.resolved séparément de .success, puis O4-M35.choice, les observations et les transferts réellement accomplis. Le successeur possède sa responsabilité propre ; aucune autorité générale n’est transférée par un simple objet. Ne jamais modifier O4.endingId.</x:v>
      </x:c>
      <x:c r="I325" s="132" t="str">
        <x:v>Après la réponse : action physique ou refus/différé ; succès/échec/reprise selon résultat réel et variantes prioritaires. Aucun résultat par la sélection seule.</x:v>
      </x:c>
    </x:row>
    <x:row r="326" ht="74" customHeight="1">
      <x:c r="A326" s="121" t="str">
        <x:v>D6-O4-M36-OPTION-A</x:v>
      </x:c>
      <x:c r="B326" s="122" t="str">
        <x:v>D6-O4-M36</x:v>
      </x:c>
      <x:c r="C326" s="122" t="str">
        <x:v>A</x:v>
      </x:c>
      <x:c r="D326" s="122" t="str">
        <x:v>D6-O4-M36-CHOIX-A-01</x:v>
      </x:c>
      <x:c r="E326" s="122" t="str">
        <x:v>D6-O4-M36-REPONSE-A-01</x:v>
      </x:c>
      <x:c r="F326" s="122" t="str">
        <x:v>Se présenter sous le nom contextualisé conservé par O4-E1 puis rejoindre le foyer ou l’activité correspondante.</x:v>
      </x:c>
      <x:c r="G326" s="122" t="str">
        <x:v>O4-E1 réalisé et verrouillé ; nom complet affiché sur le support de la scène avec ses données de partie réelles.</x:v>
      </x:c>
      <x:c r="H326" s="122" t="str">
        <x:v>La fin O4-E1 demeure réalisée ; aucun changement de nom ni nouvelle sélection.</x:v>
      </x:c>
      <x:c r="I326" s="131" t="str">
        <x:v>Après la réponse : action physique ou refus/différé ; succès/échec/reprise selon résultat réel et variantes prioritaires. Aucun résultat par la sélection seule.</x:v>
      </x:c>
    </x:row>
    <x:row r="327" ht="74" customHeight="1">
      <x:c r="A327" s="126" t="str">
        <x:v>D6-O4-M36-OPTION-B</x:v>
      </x:c>
      <x:c r="B327" s="127" t="str">
        <x:v>D6-O4-M36</x:v>
      </x:c>
      <x:c r="C327" s="127" t="str">
        <x:v>B</x:v>
      </x:c>
      <x:c r="D327" s="127" t="str">
        <x:v>D6-O4-M36-CHOIX-B-01</x:v>
      </x:c>
      <x:c r="E327" s="127" t="str">
        <x:v>D6-O4-M36-REPONSE-B-01</x:v>
      </x:c>
      <x:c r="F327" s="127" t="str">
        <x:v>Montrer et prononcer selon la présentation le nouveau nom déjà choisi en O4-E2 puis rejoindre sa route.</x:v>
      </x:c>
      <x:c r="G327" s="127" t="str">
        <x:v>O4-E2 réalisé et verrouillé ; aucun nouveau nom inventé pour cette scène.</x:v>
      </x:c>
      <x:c r="H327" s="127" t="str">
        <x:v>Nouvelle identité déjà acquise conservée ; ancien dossier et engagements demeurent traçables.</x:v>
      </x:c>
      <x:c r="I327" s="132" t="str">
        <x:v>Après la réponse : action physique ou refus/différé ; succès/échec/reprise selon résultat réel et variantes prioritaires. Aucun résultat par la sélection seule.</x:v>
      </x:c>
    </x:row>
    <x:row r="328" ht="74" customHeight="1">
      <x:c r="A328" s="121" t="str">
        <x:v>D6-O4-M36-OPTION-C</x:v>
      </x:c>
      <x:c r="B328" s="122" t="str">
        <x:v>D6-O4-M36</x:v>
      </x:c>
      <x:c r="C328" s="122" t="str">
        <x:v>C</x:v>
      </x:c>
      <x:c r="D328" s="122" t="str">
        <x:v>D6-O4-M36-CHOIX-C-01</x:v>
      </x:c>
      <x:c r="E328" s="122" t="str">
        <x:v>D6-O4-M36-REPONSE-C-01</x:v>
      </x:c>
      <x:c r="F328" s="122" t="str">
        <x:v>Présenter la fonction effectivement acceptée dans O4-E3 puis rejoindre son activité actuelle et bornée.</x:v>
      </x:c>
      <x:c r="G328" s="122" t="str">
        <x:v>O4-E3 réalisé et verrouillé ; fonction et mandat actuels connus ; si le mandat a expiré, parler seulement de la pratique conservée sans revendiquer un pouvoir actif.</x:v>
      </x:c>
      <x:c r="H328" s="122" t="str">
        <x:v>La fin O4-E3 demeure réalisée ; aucune extension automatique du mandat ni autorité sur toute l’espèce.</x:v>
      </x:c>
      <x:c r="I328" s="131" t="str">
        <x:v>Après la réponse : action physique ou refus/différé ; succès/échec/reprise selon résultat réel et variantes prioritaires. Aucun résultat par la sélection seule.</x:v>
      </x:c>
    </x:row>
    <x:row r="329" ht="89" customHeight="1">
      <x:c r="A329" s="126" t="str">
        <x:v>D6-O4-E1-OPTION-A</x:v>
      </x:c>
      <x:c r="B329" s="127" t="str">
        <x:v>D6-O4-E1</x:v>
      </x:c>
      <x:c r="C329" s="127" t="str">
        <x:v>A</x:v>
      </x:c>
      <x:c r="D329" s="127" t="str">
        <x:v>D6-O4-E1-CHOIX-A-01</x:v>
      </x:c>
      <x:c r="E329" s="127" t="str">
        <x:v>D6-O4-E1-REPONSE-A-01</x:v>
      </x:c>
      <x:c r="F329" s="127" t="str">
        <x:v>Fixer le nom contextualisé à la résidence active autorisée puis rejoindre une activité réelle sous ce nom.</x:v>
      </x:c>
      <x:c r="G329" s="127" t="str">
        <x:v>Conditions d’entrée encore valides ; personne, outil et passage nécessaires disponibles. La parole seule ne valide pas l’objectif. Exclusivement si O4.endingId=O4-E1 confirmé ; cette scène est appelée depuis O4-M30 et ne constitue jamais une nouvelle sélection.</x:v>
      </x:c>
      <x:c r="H329" s="127" t="str">
        <x:v>Appliquer seulement le résultat de cette action : Les réactions restent diverses ; le rang acquis ne force ni pardon ni oubli des autres. O4.endingId=O4-E1 ; endingRealized seulement après la scène ; aucune modification par M31..36 ou R2-M060.</x:v>
      </x:c>
      <x:c r="I329" s="132" t="str">
        <x:v>Après la réponse : action physique ou refus/différé ; succès/échec/reprise selon résultat réel et variantes prioritaires. Aucun résultat par la sélection seule.</x:v>
      </x:c>
    </x:row>
    <x:row r="330" ht="89" customHeight="1">
      <x:c r="A330" s="121" t="str">
        <x:v>D6-O4-E1-OPTION-B</x:v>
      </x:c>
      <x:c r="B330" s="122" t="str">
        <x:v>D6-O4-E1</x:v>
      </x:c>
      <x:c r="C330" s="122" t="str">
        <x:v>B</x:v>
      </x:c>
      <x:c r="D330" s="122" t="str">
        <x:v>D6-O4-E1-CHOIX-B-01</x:v>
      </x:c>
      <x:c r="E330" s="122" t="str">
        <x:v>D6-O4-E1-REPONSE-B-01</x:v>
      </x:c>
      <x:c r="F330" s="122" t="str">
        <x:v>Poser la plaque, permettre une lecture volontaire puis rejoindre son activité sans imposer pardon ni adhésion.</x:v>
      </x:c>
      <x:c r="G330" s="122" t="str">
        <x:v>Conditions d’entrée encore valides ; personne, outil et passage nécessaires disponibles. La parole seule ne valide pas l’objectif. Exclusivement si O4.endingId=O4-E1 confirmé ; cette scène est appelée depuis O4-M30 et ne constitue jamais une nouvelle sélection.</x:v>
      </x:c>
      <x:c r="H330" s="122" t="str">
        <x:v>Appliquer seulement le résultat de cette action : Les réactions restent diverses ; le rang acquis ne force ni pardon ni oubli des autres. O4.endingId=O4-E1 ; endingRealized seulement après la scène ; aucune modification par M31..36 ou R2-M060.</x:v>
      </x:c>
      <x:c r="I330" s="131" t="str">
        <x:v>Après la réponse : action physique ou refus/différé ; succès/échec/reprise selon résultat réel et variantes prioritaires. Aucun résultat par la sélection seule.</x:v>
      </x:c>
    </x:row>
    <x:row r="331" ht="89" customHeight="1">
      <x:c r="A331" s="126" t="str">
        <x:v>D6-O4-E2-OPTION-A</x:v>
      </x:c>
      <x:c r="B331" s="127" t="str">
        <x:v>D6-O4-E2</x:v>
      </x:c>
      <x:c r="C331" s="127" t="str">
        <x:v>A</x:v>
      </x:c>
      <x:c r="D331" s="127" t="str">
        <x:v>D6-O4-E2-CHOIX-A-01</x:v>
      </x:c>
      <x:c r="E331" s="127" t="str">
        <x:v>D6-O4-E2-REPONSE-A-01</x:v>
      </x:c>
      <x:c r="F331" s="127" t="str">
        <x:v>Retirer la plaque provisoire, poser le nouveau signe et se présenter physiquement à une personne qui le découvre.</x:v>
      </x:c>
      <x:c r="G331" s="127" t="str">
        <x:v>Conditions d’entrée encore valides ; personne, outil et passage nécessaires disponibles. La parole seule ne valide pas l’objectif. Exclusivement si O4.endingId=O4-E2 confirmé ; cette scène est appelée depuis O4-M30 et ne constitue jamais une nouvelle sélection.</x:v>
      </x:c>
      <x:c r="H331" s="127" t="str">
        <x:v>Appliquer seulement le résultat de cette action : Une identité actuelle est choisie ; les dettes matérielles réelles ne disparaissent pas par changement de nom. O4.endingId=O4-E2 ; endingRealized seulement après la scène ; aucune modification par M31..36 ou R2-M060.</x:v>
      </x:c>
      <x:c r="I331" s="132" t="str">
        <x:v>Après la réponse : action physique ou refus/différé ; succès/échec/reprise selon résultat réel et variantes prioritaires. Aucun résultat par la sélection seule.</x:v>
      </x:c>
    </x:row>
    <x:row r="332" ht="89" customHeight="1">
      <x:c r="A332" s="121" t="str">
        <x:v>D6-O4-E2-OPTION-B</x:v>
      </x:c>
      <x:c r="B332" s="122" t="str">
        <x:v>D6-O4-E2</x:v>
      </x:c>
      <x:c r="C332" s="122" t="str">
        <x:v>B</x:v>
      </x:c>
      <x:c r="D332" s="122" t="str">
        <x:v>D6-O4-E2-CHOIX-B-01</x:v>
      </x:c>
      <x:c r="E332" s="122" t="str">
        <x:v>D6-O4-E2-REPONSE-B-01</x:v>
      </x:c>
      <x:c r="F332" s="122" t="str">
        <x:v>Vérifier le lien des archives, dettes matérielles et objets, puis poser le signe et jouer la première présentation.</x:v>
      </x:c>
      <x:c r="G332" s="122" t="str">
        <x:v>Conditions d’entrée encore valides ; personne, outil et passage nécessaires disponibles. La parole seule ne valide pas l’objectif. Exclusivement si O4.endingId=O4-E2 confirmé ; cette scène est appelée depuis O4-M30 et ne constitue jamais une nouvelle sélection.</x:v>
      </x:c>
      <x:c r="H332" s="122" t="str">
        <x:v>Appliquer seulement le résultat de cette action : Une identité actuelle est choisie ; les dettes matérielles réelles ne disparaissent pas par changement de nom. O4.endingId=O4-E2 ; endingRealized seulement après la scène ; aucune modification par M31..36 ou R2-M060.</x:v>
      </x:c>
      <x:c r="I332" s="131" t="str">
        <x:v>Après la réponse : action physique ou refus/différé ; succès/échec/reprise selon résultat réel et variantes prioritaires. Aucun résultat par la sélection seule.</x:v>
      </x:c>
    </x:row>
    <x:row r="333" ht="89" customHeight="1">
      <x:c r="A333" s="126" t="str">
        <x:v>D6-O4-E3-OPTION-A</x:v>
      </x:c>
      <x:c r="B333" s="127" t="str">
        <x:v>D6-O4-E3</x:v>
      </x:c>
      <x:c r="C333" s="127" t="str">
        <x:v>A</x:v>
      </x:c>
      <x:c r="D333" s="127" t="str">
        <x:v>D6-O4-E3-CHOIX-A-01</x:v>
      </x:c>
      <x:c r="E333" s="127" t="str">
        <x:v>D6-O4-E3-REPONSE-A-01</x:v>
      </x:c>
      <x:c r="F333" s="127" t="str">
        <x:v>Recevoir le mandat borné, repérer ses limites puis réaliser l’observation et le compte rendu fondé.</x:v>
      </x:c>
      <x:c r="G333" s="127" t="str">
        <x:v>Conditions d’entrée encore valides ; personne, outil et passage nécessaires disponibles. La parole seule ne valide pas l’objectif. Exclusivement si O4.endingId=O4-E3 confirmé ; cette scène est appelée depuis O4-M30 et ne constitue jamais une nouvelle sélection.</x:v>
      </x:c>
      <x:c r="H333" s="127" t="str">
        <x:v>Appliquer seulement le résultat de cette action : La réparation devient pratique volontaire ; les refus, erreurs et limites d’intervention restent possibles. O4.endingId=O4-E3 ; endingRealized seulement après la scène ; aucune modification par M31..36 ou R2-M060.</x:v>
      </x:c>
      <x:c r="I333" s="132" t="str">
        <x:v>Après la réponse : action physique ou refus/différé ; succès/échec/reprise selon résultat réel et variantes prioritaires. Aucun résultat par la sélection seule.</x:v>
      </x:c>
    </x:row>
    <x:row r="334" ht="89" customHeight="1">
      <x:c r="A334" s="121" t="str">
        <x:v>D6-O4-E3-OPTION-B</x:v>
      </x:c>
      <x:c r="B334" s="122" t="str">
        <x:v>D6-O4-E3</x:v>
      </x:c>
      <x:c r="C334" s="122" t="str">
        <x:v>B</x:v>
      </x:c>
      <x:c r="D334" s="122" t="str">
        <x:v>D6-O4-E3-CHOIX-B-01</x:v>
      </x:c>
      <x:c r="E334" s="122" t="str">
        <x:v>D6-O4-E3-REPONSE-B-01</x:v>
      </x:c>
      <x:c r="F334" s="122" t="str">
        <x:v>Préparer le contact du témoin, jouer la mission dans ses limites puis restituer les résultats réellement obtenus.</x:v>
      </x:c>
      <x:c r="G334" s="122" t="str">
        <x:v>Conditions d’entrée encore valides ; personne, outil et passage nécessaires disponibles. La parole seule ne valide pas l’objectif. Exclusivement si O4.endingId=O4-E3 confirmé ; cette scène est appelée depuis O4-M30 et ne constitue jamais une nouvelle sélection.</x:v>
      </x:c>
      <x:c r="H334" s="122" t="str">
        <x:v>Appliquer seulement le résultat de cette action : La réparation devient pratique volontaire ; les refus, erreurs et limites d’intervention restent possibles. O4.endingId=O4-E3 ; endingRealized seulement après la scène ; aucune modification par M31..36 ou R2-M060.</x:v>
      </x:c>
      <x:c r="I334" s="131" t="str">
        <x:v>Après la réponse : action physique ou refus/différé ; succès/échec/reprise selon résultat réel et variantes prioritaires. Aucun résultat par la sélection seule.</x:v>
      </x:c>
    </x:row>
    <x:row r="335" ht="104" customHeight="1">
      <x:c r="A335" s="126" t="str">
        <x:v>D6-O5-M01-OPTION-A</x:v>
      </x:c>
      <x:c r="B335" s="127" t="str">
        <x:v>D6-O5-M01</x:v>
      </x:c>
      <x:c r="C335" s="127" t="str">
        <x:v>A</x:v>
      </x:c>
      <x:c r="D335" s="127" t="str">
        <x:v>D6-O5-M01-CHOIX-A-01</x:v>
      </x:c>
      <x:c r="E335" s="127" t="str">
        <x:v>D6-O5-M01-REPONSE-A-01</x:v>
      </x:c>
      <x:c r="F335" s="127" t="str">
        <x:v>Observer puis imiter le signal du partenaire et déplacer le contrepoids au moment compris.</x:v>
      </x:c>
      <x:c r="G335" s="127" t="str">
        <x:v>Conditions d’entrée encore valides ; personne, outil et passage nécessaires disponibles. La parole seule ne valide pas l’objectif.</x:v>
      </x:c>
      <x:c r="H335" s="127" t="str">
        <x:v>Appliquer seulement le résultat de cette action : Imiter le signal du partenaire ou convenir d’un nouveau signe change la coordination. Enregistrer O5-M01.resolved séparément de .success, puis O5-M01.choice, les observations et les transferts réellement accomplis. Un premier vocabulaire de coopération est acquis dans une scène entièrement située sur le Homeworld.</x:v>
      </x:c>
      <x:c r="I335" s="132" t="str">
        <x:v>Après la réponse : action physique ou refus/différé ; succès/échec/reprise selon résultat réel et variantes prioritaires. Aucun résultat par la sélection seule.</x:v>
      </x:c>
    </x:row>
    <x:row r="336" ht="104" customHeight="1">
      <x:c r="A336" s="121" t="str">
        <x:v>D6-O5-M01-OPTION-B</x:v>
      </x:c>
      <x:c r="B336" s="122" t="str">
        <x:v>D6-O5-M01</x:v>
      </x:c>
      <x:c r="C336" s="122" t="str">
        <x:v>B</x:v>
      </x:c>
      <x:c r="D336" s="122" t="str">
        <x:v>D6-O5-M01-CHOIX-B-01</x:v>
      </x:c>
      <x:c r="E336" s="122" t="str">
        <x:v>D6-O5-M01-REPONSE-B-01</x:v>
      </x:c>
      <x:c r="F336" s="122" t="str">
        <x:v>Convenir d’un signal commun nouveau, le vérifier par démonstration et franchir la poutre.</x:v>
      </x:c>
      <x:c r="G336" s="122" t="str">
        <x:v>Conditions d’entrée encore valides ; personne, outil et passage nécessaires disponibles. La parole seule ne valide pas l’objectif.</x:v>
      </x:c>
      <x:c r="H336" s="122" t="str">
        <x:v>Appliquer seulement le résultat de cette action : Imiter le signal du partenaire ou convenir d’un nouveau signe change la coordination. Enregistrer O5-M01.resolved séparément de .success, puis O5-M01.choice, les observations et les transferts réellement accomplis. Un premier vocabulaire de coopération est acquis dans une scène entièrement située sur le Homeworld.</x:v>
      </x:c>
      <x:c r="I336" s="131" t="str">
        <x:v>Après la réponse : action physique ou refus/différé ; succès/échec/reprise selon résultat réel et variantes prioritaires. Aucun résultat par la sélection seule.</x:v>
      </x:c>
    </x:row>
    <x:row r="337" ht="104" customHeight="1">
      <x:c r="A337" s="126" t="str">
        <x:v>D6-O5-M02-OPTION-A</x:v>
      </x:c>
      <x:c r="B337" s="127" t="str">
        <x:v>D6-O5-M02</x:v>
      </x:c>
      <x:c r="C337" s="127" t="str">
        <x:v>A</x:v>
      </x:c>
      <x:c r="D337" s="127" t="str">
        <x:v>D6-O5-M02-CHOIX-A-01</x:v>
      </x:c>
      <x:c r="E337" s="127" t="str">
        <x:v>D6-O5-M02-REPONSE-A-01</x:v>
      </x:c>
      <x:c r="F337" s="127" t="str">
        <x:v>Observer la route ouverte par la bête puis atteindre et ouvrir la grille.</x:v>
      </x:c>
      <x:c r="G337" s="127" t="str">
        <x:v>Conditions d’entrée encore valides ; personne, outil et passage nécessaires disponibles. La parole seule ne valide pas l’objectif.</x:v>
      </x:c>
      <x:c r="H337" s="127" t="str">
        <x:v>Appliquer seulement le résultat de cette action : Reconnaître l’occasion fournie par la bête ou insister sur sa propre action prépare la manière de raconter une aide. Enregistrer O5-M02.resolved séparément de .success, puis O5-M02.choice, les observations et les transferts réellement accomplis. Le jeu établit un thème de dette sans attribuer une intention humaine à l’animal.</x:v>
      </x:c>
      <x:c r="I337" s="132" t="str">
        <x:v>Après la réponse : action physique ou refus/différé ; succès/échec/reprise selon résultat réel et variantes prioritaires. Aucun résultat par la sélection seule.</x:v>
      </x:c>
    </x:row>
    <x:row r="338" ht="104" customHeight="1">
      <x:c r="A338" s="121" t="str">
        <x:v>D6-O5-M02-OPTION-B</x:v>
      </x:c>
      <x:c r="B338" s="122" t="str">
        <x:v>D6-O5-M02</x:v>
      </x:c>
      <x:c r="C338" s="122" t="str">
        <x:v>B</x:v>
      </x:c>
      <x:c r="D338" s="122" t="str">
        <x:v>D6-O5-M02-CHOIX-B-01</x:v>
      </x:c>
      <x:c r="E338" s="122" t="str">
        <x:v>D6-O5-M02-REPONSE-B-01</x:v>
      </x:c>
      <x:c r="F338" s="122" t="str">
        <x:v>Jouer la sortie puis raconter son propre geste sans supprimer l’occasion fournie par la bête.</x:v>
      </x:c>
      <x:c r="G338" s="122" t="str">
        <x:v>Conditions d’entrée encore valides ; personne, outil et passage nécessaires disponibles. La parole seule ne valide pas l’objectif.</x:v>
      </x:c>
      <x:c r="H338" s="122" t="str">
        <x:v>Appliquer seulement le résultat de cette action : Reconnaître l’occasion fournie par la bête ou insister sur sa propre action prépare la manière de raconter une aide. Enregistrer O5-M02.resolved séparément de .success, puis O5-M02.choice, les observations et les transferts réellement accomplis. Le jeu établit un thème de dette sans attribuer une intention humaine à l’animal.</x:v>
      </x:c>
      <x:c r="I338" s="131" t="str">
        <x:v>Après la réponse : action physique ou refus/différé ; succès/échec/reprise selon résultat réel et variantes prioritaires. Aucun résultat par la sélection seule.</x:v>
      </x:c>
    </x:row>
    <x:row r="339" ht="104" customHeight="1">
      <x:c r="A339" s="126" t="str">
        <x:v>D6-O5-M03-OPTION-A</x:v>
      </x:c>
      <x:c r="B339" s="127" t="str">
        <x:v>D6-O5-M03</x:v>
      </x:c>
      <x:c r="C339" s="127" t="str">
        <x:v>A</x:v>
      </x:c>
      <x:c r="D339" s="127" t="str">
        <x:v>D6-O5-M03-CHOIX-A-01</x:v>
      </x:c>
      <x:c r="E339" s="127" t="str">
        <x:v>D6-O5-M03-REPONSE-A-01</x:v>
      </x:c>
      <x:c r="F339" s="127" t="str">
        <x:v>Obtenir l’aide nécessaire, tendre et verrouiller la corde puis laisser le partenaire traverser d’abord.</x:v>
      </x:c>
      <x:c r="G339" s="127" t="str">
        <x:v>Conditions d’entrée encore valides ; personne, outil et passage nécessaires disponibles. La parole seule ne valide pas l’objectif.</x:v>
      </x:c>
      <x:c r="H339" s="127" t="str">
        <x:v>Appliquer seulement le résultat de cette action : Laisser le partenaire passer d’abord ou prendre la première traversée répartit le risque d’exercice. Enregistrer O5-M03.resolved séparément de .success, puis O5-M03.choice, les observations et les transferts réellement accomplis. Le partenaire se souvient de la coordination ; aucun compagnon permanent n’est recruté.</x:v>
      </x:c>
      <x:c r="I339" s="132" t="str">
        <x:v>Après la réponse : action physique ou refus/différé ; succès/échec/reprise selon résultat réel et variantes prioritaires. Aucun résultat par la sélection seule.</x:v>
      </x:c>
    </x:row>
    <x:row r="340" ht="104" customHeight="1">
      <x:c r="A340" s="121" t="str">
        <x:v>D6-O5-M03-OPTION-B</x:v>
      </x:c>
      <x:c r="B340" s="122" t="str">
        <x:v>D6-O5-M03</x:v>
      </x:c>
      <x:c r="C340" s="122" t="str">
        <x:v>B</x:v>
      </x:c>
      <x:c r="D340" s="122" t="str">
        <x:v>D6-O5-M03-CHOIX-B-01</x:v>
      </x:c>
      <x:c r="E340" s="122" t="str">
        <x:v>D6-O5-M03-REPONSE-B-01</x:v>
      </x:c>
      <x:c r="F340" s="122" t="str">
        <x:v>Répartir les deux postes puis traverser le premier seulement après confirmation de prise.</x:v>
      </x:c>
      <x:c r="G340" s="122" t="str">
        <x:v>Conditions d’entrée encore valides ; personne, outil et passage nécessaires disponibles. La parole seule ne valide pas l’objectif.</x:v>
      </x:c>
      <x:c r="H340" s="122" t="str">
        <x:v>Appliquer seulement le résultat de cette action : Laisser le partenaire passer d’abord ou prendre la première traversée répartit le risque d’exercice. Enregistrer O5-M03.resolved séparément de .success, puis O5-M03.choice, les observations et les transferts réellement accomplis. Le partenaire se souvient de la coordination ; aucun compagnon permanent n’est recruté.</x:v>
      </x:c>
      <x:c r="I340" s="131" t="str">
        <x:v>Après la réponse : action physique ou refus/différé ; succès/échec/reprise selon résultat réel et variantes prioritaires. Aucun résultat par la sélection seule.</x:v>
      </x:c>
    </x:row>
    <x:row r="341" ht="104" customHeight="1">
      <x:c r="A341" s="126" t="str">
        <x:v>D6-O5-M04-OPTION-A</x:v>
      </x:c>
      <x:c r="B341" s="127" t="str">
        <x:v>D6-O5-M04</x:v>
      </x:c>
      <x:c r="C341" s="127" t="str">
        <x:v>A</x:v>
      </x:c>
      <x:c r="D341" s="127" t="str">
        <x:v>D6-O5-M04-CHOIX-A-01</x:v>
      </x:c>
      <x:c r="E341" s="127" t="str">
        <x:v>D6-O5-M04-REPONSE-A-01</x:v>
      </x:c>
      <x:c r="F341" s="127" t="str">
        <x:v>Suivre les marques d’atelier et rendre directement l’outil à sa propriétaire ou à un dépôt convenu.</x:v>
      </x:c>
      <x:c r="G341" s="127" t="str">
        <x:v>Conditions d’entrée encore valides ; personne, outil et passage nécessaires disponibles. La parole seule ne valide pas l’objectif.</x:v>
      </x:c>
      <x:c r="H341" s="127" t="str">
        <x:v>Appliquer seulement le résultat de cette action : Rendre l’outil directement ou l’apporter avec son support retrouvé change le service réellement accompli. Enregistrer O5-M04.resolved séparément de .success, puis O5-M04.choice, les observations et les transferts réellement accomplis. Le prêt et le don sont distingués ; l’objet quitte l’inventaire quand il est rendu.</x:v>
      </x:c>
      <x:c r="I341" s="132" t="str">
        <x:v>Après la réponse : action physique ou refus/différé ; succès/échec/reprise selon résultat réel et variantes prioritaires. Aucun résultat par la sélection seule.</x:v>
      </x:c>
    </x:row>
    <x:row r="342" ht="104" customHeight="1">
      <x:c r="A342" s="121" t="str">
        <x:v>D6-O5-M04-OPTION-B</x:v>
      </x:c>
      <x:c r="B342" s="122" t="str">
        <x:v>D6-O5-M04</x:v>
      </x:c>
      <x:c r="C342" s="122" t="str">
        <x:v>B</x:v>
      </x:c>
      <x:c r="D342" s="122" t="str">
        <x:v>D6-O5-M04-CHOIX-B-01</x:v>
      </x:c>
      <x:c r="E342" s="122" t="str">
        <x:v>D6-O5-M04-REPONSE-B-01</x:v>
      </x:c>
      <x:c r="F342" s="122" t="str">
        <x:v>Retrouver le support puis rendre l’ensemble effectivement récupéré à la propriétaire.</x:v>
      </x:c>
      <x:c r="G342" s="122" t="str">
        <x:v>Conditions d’entrée encore valides ; personne, outil et passage nécessaires disponibles. La parole seule ne valide pas l’objectif.</x:v>
      </x:c>
      <x:c r="H342" s="122" t="str">
        <x:v>Appliquer seulement le résultat de cette action : Rendre l’outil directement ou l’apporter avec son support retrouvé change le service réellement accompli. Enregistrer O5-M04.resolved séparément de .success, puis O5-M04.choice, les observations et les transferts réellement accomplis. Le prêt et le don sont distingués ; l’objet quitte l’inventaire quand il est rendu.</x:v>
      </x:c>
      <x:c r="I342" s="131" t="str">
        <x:v>Après la réponse : action physique ou refus/différé ; succès/échec/reprise selon résultat réel et variantes prioritaires. Aucun résultat par la sélection seule.</x:v>
      </x:c>
    </x:row>
    <x:row r="343" ht="104" customHeight="1">
      <x:c r="A343" s="126" t="str">
        <x:v>D6-O5-M05-OPTION-A</x:v>
      </x:c>
      <x:c r="B343" s="127" t="str">
        <x:v>D6-O5-M05</x:v>
      </x:c>
      <x:c r="C343" s="127" t="str">
        <x:v>A</x:v>
      </x:c>
      <x:c r="D343" s="127" t="str">
        <x:v>D6-O5-M05-CHOIX-A-01</x:v>
      </x:c>
      <x:c r="E343" s="127" t="str">
        <x:v>D6-O5-M05-REPONSE-A-01</x:v>
      </x:c>
      <x:c r="F343" s="127" t="str">
        <x:v>Manipuler les figurines et interroger les moyens de communication situés, sans acquérir de langue étrangère automatiquement.</x:v>
      </x:c>
      <x:c r="G343" s="127" t="str">
        <x:v>Conditions d’entrée encore valides ; personne, outil et passage nécessaires disponibles. La parole seule ne valide pas l’objectif.</x:v>
      </x:c>
      <x:c r="H343" s="127" t="str">
        <x:v>Appliquer seulement le résultat de cette action : Demander comment communiquer ou comment reconnaître un adversaire ouvre deux explications situées. Enregistrer O5-M05.resolved séparément de .success, puis O5-M05.choice, les observations et les transferts réellement accomplis. L’enfant reçoit des récits locaux avec leurs incertitudes, pas un savoir universel sur tous les humains.</x:v>
      </x:c>
      <x:c r="I343" s="132" t="str">
        <x:v>Après la réponse : action physique ou refus/différé ; succès/échec/reprise selon résultat réel et variantes prioritaires. Aucun résultat par la sélection seule.</x:v>
      </x:c>
    </x:row>
    <x:row r="344" ht="104" customHeight="1">
      <x:c r="A344" s="121" t="str">
        <x:v>D6-O5-M05-OPTION-B</x:v>
      </x:c>
      <x:c r="B344" s="122" t="str">
        <x:v>D6-O5-M05</x:v>
      </x:c>
      <x:c r="C344" s="122" t="str">
        <x:v>B</x:v>
      </x:c>
      <x:c r="D344" s="122" t="str">
        <x:v>D6-O5-M05-CHOIX-B-01</x:v>
      </x:c>
      <x:c r="E344" s="122" t="str">
        <x:v>D6-O5-M05-REPONSE-B-01</x:v>
      </x:c>
      <x:c r="F344" s="122" t="str">
        <x:v>Comparer outils et situations des figurines sans transformer un conte en règle universelle sur une espèce.</x:v>
      </x:c>
      <x:c r="G344" s="122" t="str">
        <x:v>Conditions d’entrée encore valides ; personne, outil et passage nécessaires disponibles. La parole seule ne valide pas l’objectif.</x:v>
      </x:c>
      <x:c r="H344" s="122" t="str">
        <x:v>Appliquer seulement le résultat de cette action : Demander comment communiquer ou comment reconnaître un adversaire ouvre deux explications situées. Enregistrer O5-M05.resolved séparément de .success, puis O5-M05.choice, les observations et les transferts réellement accomplis. L’enfant reçoit des récits locaux avec leurs incertitudes, pas un savoir universel sur tous les humains.</x:v>
      </x:c>
      <x:c r="I344" s="131" t="str">
        <x:v>Après la réponse : action physique ou refus/différé ; succès/échec/reprise selon résultat réel et variantes prioritaires. Aucun résultat par la sélection seule.</x:v>
      </x:c>
    </x:row>
    <x:row r="345" ht="104" customHeight="1">
      <x:c r="A345" s="126" t="str">
        <x:v>D6-O5-M06-OPTION-A</x:v>
      </x:c>
      <x:c r="B345" s="127" t="str">
        <x:v>D6-O5-M06</x:v>
      </x:c>
      <x:c r="C345" s="127" t="str">
        <x:v>A</x:v>
      </x:c>
      <x:c r="D345" s="127" t="str">
        <x:v>D6-O5-M06-CHOIX-A-01</x:v>
      </x:c>
      <x:c r="E345" s="127" t="str">
        <x:v>D6-O5-M06-REPONSE-A-01</x:v>
      </x:c>
      <x:c r="F345" s="127" t="str">
        <x:v>Accompagner l’ami au croisement, récupérer le prêt et proposer un rendez-vous accepté et daté.</x:v>
      </x:c>
      <x:c r="G345" s="127" t="str">
        <x:v>Conditions d’entrée encore valides ; personne, outil et passage nécessaires disponibles. La parole seule ne valide pas l’objectif.</x:v>
      </x:c>
      <x:c r="H345" s="127" t="str">
        <x:v>Appliquer seulement le résultat de cette action : Proposer un rendez-vous ou simplement saluer établit une relation qui accepte la séparation. Enregistrer O5-M06.resolved séparément de .success, puis O5-M06.choice, les observations et les transferts réellement accomplis. Le départ de l’ami devient réel dans la cour ; sa liberté n’est pas présentée comme une trahison.</x:v>
      </x:c>
      <x:c r="I345" s="132" t="str">
        <x:v>Après la réponse : action physique ou refus/différé ; succès/échec/reprise selon résultat réel et variantes prioritaires. Aucun résultat par la sélection seule.</x:v>
      </x:c>
    </x:row>
    <x:row r="346" ht="104" customHeight="1">
      <x:c r="A346" s="121" t="str">
        <x:v>D6-O5-M06-OPTION-B</x:v>
      </x:c>
      <x:c r="B346" s="122" t="str">
        <x:v>D6-O5-M06</x:v>
      </x:c>
      <x:c r="C346" s="122" t="str">
        <x:v>B</x:v>
      </x:c>
      <x:c r="D346" s="122" t="str">
        <x:v>D6-O5-M06-CHOIX-B-01</x:v>
      </x:c>
      <x:c r="E346" s="122" t="str">
        <x:v>D6-O5-M06-REPONSE-B-01</x:v>
      </x:c>
      <x:c r="F346" s="122" t="str">
        <x:v>Récupérer le matériel puis saluer sans promesse ni rendez-vous automatique.</x:v>
      </x:c>
      <x:c r="G346" s="122" t="str">
        <x:v>Conditions d’entrée encore valides ; personne, outil et passage nécessaires disponibles. La parole seule ne valide pas l’objectif.</x:v>
      </x:c>
      <x:c r="H346" s="122" t="str">
        <x:v>Appliquer seulement le résultat de cette action : Proposer un rendez-vous ou simplement saluer établit une relation qui accepte la séparation. Enregistrer O5-M06.resolved séparément de .success, puis O5-M06.choice, les observations et les transferts réellement accomplis. Le départ de l’ami devient réel dans la cour ; sa liberté n’est pas présentée comme une trahison.</x:v>
      </x:c>
      <x:c r="I346" s="131" t="str">
        <x:v>Après la réponse : action physique ou refus/différé ; succès/échec/reprise selon résultat réel et variantes prioritaires. Aucun résultat par la sélection seule.</x:v>
      </x:c>
    </x:row>
    <x:row r="347" ht="104" customHeight="1">
      <x:c r="A347" s="126" t="str">
        <x:v>D6-O5-M07-OPTION-A</x:v>
      </x:c>
      <x:c r="B347" s="127" t="str">
        <x:v>D6-O5-M07</x:v>
      </x:c>
      <x:c r="C347" s="127" t="str">
        <x:v>A</x:v>
      </x:c>
      <x:c r="D347" s="127" t="str">
        <x:v>D6-O5-M07-CHOIX-A-01</x:v>
      </x:c>
      <x:c r="E347" s="127" t="str">
        <x:v>D6-O5-M07-REPONSE-A-01</x:v>
      </x:c>
      <x:c r="F347" s="127" t="str">
        <x:v>Alterner arrêt, écoute et déplacement en suivant la méthode sonore de la chasseuse.</x:v>
      </x:c>
      <x:c r="G347" s="127" t="str">
        <x:v>Conditions d’entrée encore valides ; personne, outil et passage nécessaires disponibles. La parole seule ne valide pas l’objectif.</x:v>
      </x:c>
      <x:c r="H347" s="127" t="str">
        <x:v>Appliquer seulement le résultat de cette action : Suivre sa méthode ou combiner son écoute aux traces visuelles crée deux approches de la cible. Enregistrer O5-M07.resolved séparément de .success, puis O5-M07.choice, les observations et les transferts réellement accomplis. Une technique étrangère au style du joueur devient compréhensible sans être automatiquement meilleure.</x:v>
      </x:c>
      <x:c r="I347" s="132" t="str">
        <x:v>Après la réponse : action physique ou refus/différé ; succès/échec/reprise selon résultat réel et variantes prioritaires. Aucun résultat par la sélection seule.</x:v>
      </x:c>
    </x:row>
    <x:row r="348" ht="104" customHeight="1">
      <x:c r="A348" s="121" t="str">
        <x:v>D6-O5-M07-OPTION-B</x:v>
      </x:c>
      <x:c r="B348" s="122" t="str">
        <x:v>D6-O5-M07</x:v>
      </x:c>
      <x:c r="C348" s="122" t="str">
        <x:v>B</x:v>
      </x:c>
      <x:c r="D348" s="122" t="str">
        <x:v>D6-O5-M07-CHOIX-B-01</x:v>
      </x:c>
      <x:c r="E348" s="122" t="str">
        <x:v>D6-O5-M07-REPONSE-B-01</x:v>
      </x:c>
      <x:c r="F348" s="122" t="str">
        <x:v>Croiser indices sonores et visuels puis choisir l’approche fondée sur les deux méthodes.</x:v>
      </x:c>
      <x:c r="G348" s="122" t="str">
        <x:v>Conditions d’entrée encore valides ; personne, outil et passage nécessaires disponibles. La parole seule ne valide pas l’objectif.</x:v>
      </x:c>
      <x:c r="H348" s="122" t="str">
        <x:v>Appliquer seulement le résultat de cette action : Suivre sa méthode ou combiner son écoute aux traces visuelles crée deux approches de la cible. Enregistrer O5-M07.resolved séparément de .success, puis O5-M07.choice, les observations et les transferts réellement accomplis. Une technique étrangère au style du joueur devient compréhensible sans être automatiquement meilleure.</x:v>
      </x:c>
      <x:c r="I348" s="131" t="str">
        <x:v>Après la réponse : action physique ou refus/différé ; succès/échec/reprise selon résultat réel et variantes prioritaires. Aucun résultat par la sélection seule.</x:v>
      </x:c>
    </x:row>
    <x:row r="349" ht="104" customHeight="1">
      <x:c r="A349" s="126" t="str">
        <x:v>D6-O5-M08-OPTION-A</x:v>
      </x:c>
      <x:c r="B349" s="127" t="str">
        <x:v>D6-O5-M08</x:v>
      </x:c>
      <x:c r="C349" s="127" t="str">
        <x:v>A</x:v>
      </x:c>
      <x:c r="D349" s="127" t="str">
        <x:v>D6-O5-M08-CHOIX-A-01</x:v>
      </x:c>
      <x:c r="E349" s="127" t="str">
        <x:v>D6-O5-M08-REPONSE-A-01</x:v>
      </x:c>
      <x:c r="F349" s="127" t="str">
        <x:v>Choisir, vérifier et employer trois signaux simples dans le parcours.</x:v>
      </x:c>
      <x:c r="G349" s="127" t="str">
        <x:v>Conditions d’entrée encore valides ; personne, outil et passage nécessaires disponibles. La parole seule ne valide pas l’objectif.</x:v>
      </x:c>
      <x:c r="H349" s="127" t="str">
        <x:v>Appliquer seulement le résultat de cette action : Choisir trois signaux simples ou ajouter un signe de danger prépare un vocabulaire plus riche mais plus exigeant. Enregistrer O5-M08.resolved séparément de .success, puis O5-M08.choice, les observations et les transferts réellement accomplis. La communication est une mécanique observable avant toute rencontre avec Mara.</x:v>
      </x:c>
      <x:c r="I349" s="132" t="str">
        <x:v>Après la réponse : action physique ou refus/différé ; succès/échec/reprise selon résultat réel et variantes prioritaires. Aucun résultat par la sélection seule.</x:v>
      </x:c>
    </x:row>
    <x:row r="350" ht="104" customHeight="1">
      <x:c r="A350" s="121" t="str">
        <x:v>D6-O5-M08-OPTION-B</x:v>
      </x:c>
      <x:c r="B350" s="122" t="str">
        <x:v>D6-O5-M08</x:v>
      </x:c>
      <x:c r="C350" s="122" t="str">
        <x:v>B</x:v>
      </x:c>
      <x:c r="D350" s="122" t="str">
        <x:v>D6-O5-M08-CHOIX-B-01</x:v>
      </x:c>
      <x:c r="E350" s="122" t="str">
        <x:v>D6-O5-M08-REPONSE-B-01</x:v>
      </x:c>
      <x:c r="F350" s="122" t="str">
        <x:v>Établir les signes de base plus un signe de danger, puis les tester physiquement.</x:v>
      </x:c>
      <x:c r="G350" s="122" t="str">
        <x:v>Conditions d’entrée encore valides ; personne, outil et passage nécessaires disponibles. La parole seule ne valide pas l’objectif.</x:v>
      </x:c>
      <x:c r="H350" s="122" t="str">
        <x:v>Appliquer seulement le résultat de cette action : Choisir trois signaux simples ou ajouter un signe de danger prépare un vocabulaire plus riche mais plus exigeant. Enregistrer O5-M08.resolved séparément de .success, puis O5-M08.choice, les observations et les transferts réellement accomplis. La communication est une mécanique observable avant toute rencontre avec Mara.</x:v>
      </x:c>
      <x:c r="I350" s="131" t="str">
        <x:v>Après la réponse : action physique ou refus/différé ; succès/échec/reprise selon résultat réel et variantes prioritaires. Aucun résultat par la sélection seule.</x:v>
      </x:c>
    </x:row>
    <x:row r="351" ht="104" customHeight="1">
      <x:c r="A351" s="126" t="str">
        <x:v>D6-O5-M09-OPTION-A</x:v>
      </x:c>
      <x:c r="B351" s="127" t="str">
        <x:v>D6-O5-M09</x:v>
      </x:c>
      <x:c r="C351" s="127" t="str">
        <x:v>A</x:v>
      </x:c>
      <x:c r="D351" s="127" t="str">
        <x:v>D6-O5-M09-CHOIX-A-01</x:v>
      </x:c>
      <x:c r="E351" s="127" t="str">
        <x:v>D6-O5-M09-REPONSE-A-01</x:v>
      </x:c>
      <x:c r="F351" s="127" t="str">
        <x:v>Interrompre, permettre l’accès au second outil puis reprendre à équipement adapté et signal commun.</x:v>
      </x:c>
      <x:c r="G351" s="127" t="str">
        <x:v>Conditions d’entrée encore valides ; personne, outil et passage nécessaires disponibles. La parole seule ne valide pas l’objectif.</x:v>
      </x:c>
      <x:c r="H351" s="127" t="str">
        <x:v>Appliquer seulement le résultat de cette action : Reprendre à équipement égal ou clore la manche sans victoire change le récit d’entraînement. Enregistrer O5-M09.resolved séparément de .success, puis O5-M09.choice, les observations et les transferts réellement accomplis. La reconnaissance de la capacité réelle d’un adversaire devient une habitude personnelle.</x:v>
      </x:c>
      <x:c r="I351" s="132" t="str">
        <x:v>Après la réponse : action physique ou refus/différé ; succès/échec/reprise selon résultat réel et variantes prioritaires. Aucun résultat par la sélection seule.</x:v>
      </x:c>
    </x:row>
    <x:row r="352" ht="104" customHeight="1">
      <x:c r="A352" s="121" t="str">
        <x:v>D6-O5-M09-OPTION-B</x:v>
      </x:c>
      <x:c r="B352" s="122" t="str">
        <x:v>D6-O5-M09</x:v>
      </x:c>
      <x:c r="C352" s="122" t="str">
        <x:v>B</x:v>
      </x:c>
      <x:c r="D352" s="122" t="str">
        <x:v>D6-O5-M09-CHOIX-B-01</x:v>
      </x:c>
      <x:c r="E352" s="122" t="str">
        <x:v>D6-O5-M09-REPONSE-B-01</x:v>
      </x:c>
      <x:c r="F352" s="122" t="str">
        <x:v>Clore l’exercice sans victoire ni gain de manche et récupérer ensuite le matériel.</x:v>
      </x:c>
      <x:c r="G352" s="122" t="str">
        <x:v>Conditions d’entrée encore valides ; personne, outil et passage nécessaires disponibles. La parole seule ne valide pas l’objectif.</x:v>
      </x:c>
      <x:c r="H352" s="122" t="str">
        <x:v>Appliquer seulement le résultat de cette action : Reprendre à équipement égal ou clore la manche sans victoire change le récit d’entraînement. Enregistrer O5-M09.resolved séparément de .success, puis O5-M09.choice, les observations et les transferts réellement accomplis. La reconnaissance de la capacité réelle d’un adversaire devient une habitude personnelle.</x:v>
      </x:c>
      <x:c r="I352" s="131" t="str">
        <x:v>Après la réponse : action physique ou refus/différé ; succès/échec/reprise selon résultat réel et variantes prioritaires. Aucun résultat par la sélection seule.</x:v>
      </x:c>
    </x:row>
    <x:row r="353" ht="104" customHeight="1">
      <x:c r="A353" s="126" t="str">
        <x:v>D6-O5-M10-OPTION-A</x:v>
      </x:c>
      <x:c r="B353" s="127" t="str">
        <x:v>D6-O5-M10</x:v>
      </x:c>
      <x:c r="C353" s="127" t="str">
        <x:v>A</x:v>
      </x:c>
      <x:c r="D353" s="127" t="str">
        <x:v>D6-O5-M10-CHOIX-A-01</x:v>
      </x:c>
      <x:c r="E353" s="127" t="str">
        <x:v>D6-O5-M10-REPONSE-A-01</x:v>
      </x:c>
      <x:c r="F353" s="127" t="str">
        <x:v>Rejoindre la piste et accepter une recherche bornée de l’outil sans dette d’obéissance permanente.</x:v>
      </x:c>
      <x:c r="G353" s="127" t="str">
        <x:v>Conditions d’entrée encore valides ; personne, outil et passage nécessaires disponibles. La parole seule ne valide pas l’objectif.</x:v>
      </x:c>
      <x:c r="H353" s="127" t="str">
        <x:v>Appliquer seulement le résultat de cette action : Accepter la recherche d’un outil ou proposer une aide plus courte définit une dette proportionnée. Enregistrer O5-M10.resolved séparément de .success, puis O5-M10.choice, les observations et les transferts réellement accomplis. Le lien reconnaît le secours et les limites de chacun ; le refus d’un excès reste possible.</x:v>
      </x:c>
      <x:c r="I353" s="132" t="str">
        <x:v>Après la réponse : action physique ou refus/différé ; succès/échec/reprise selon résultat réel et variantes prioritaires. Aucun résultat par la sélection seule.</x:v>
      </x:c>
    </x:row>
    <x:row r="354" ht="104" customHeight="1">
      <x:c r="A354" s="121" t="str">
        <x:v>D6-O5-M10-OPTION-B</x:v>
      </x:c>
      <x:c r="B354" s="122" t="str">
        <x:v>D6-O5-M10</x:v>
      </x:c>
      <x:c r="C354" s="122" t="str">
        <x:v>B</x:v>
      </x:c>
      <x:c r="D354" s="122" t="str">
        <x:v>D6-O5-M10-CHOIX-B-01</x:v>
      </x:c>
      <x:c r="E354" s="122" t="str">
        <x:v>D6-O5-M10-REPONSE-B-01</x:v>
      </x:c>
      <x:c r="F354" s="122" t="str">
        <x:v>Proposer puis accomplir une aide plus courte convenue, avec arrêt à la limite annoncée.</x:v>
      </x:c>
      <x:c r="G354" s="122" t="str">
        <x:v>Conditions d’entrée encore valides ; personne, outil et passage nécessaires disponibles. La parole seule ne valide pas l’objectif.</x:v>
      </x:c>
      <x:c r="H354" s="122" t="str">
        <x:v>Appliquer seulement le résultat de cette action : Accepter la recherche d’un outil ou proposer une aide plus courte définit une dette proportionnée. Enregistrer O5-M10.resolved séparément de .success, puis O5-M10.choice, les observations et les transferts réellement accomplis. Le lien reconnaît le secours et les limites de chacun ; le refus d’un excès reste possible.</x:v>
      </x:c>
      <x:c r="I354" s="131" t="str">
        <x:v>Après la réponse : action physique ou refus/différé ; succès/échec/reprise selon résultat réel et variantes prioritaires. Aucun résultat par la sélection seule.</x:v>
      </x:c>
    </x:row>
    <x:row r="355" ht="104" customHeight="1">
      <x:c r="A355" s="126" t="str">
        <x:v>D6-O5-M11-OPTION-A</x:v>
      </x:c>
      <x:c r="B355" s="127" t="str">
        <x:v>D6-O5-M11</x:v>
      </x:c>
      <x:c r="C355" s="127" t="str">
        <x:v>A</x:v>
      </x:c>
      <x:c r="D355" s="127" t="str">
        <x:v>D6-O5-M11-CHOIX-A-01</x:v>
      </x:c>
      <x:c r="E355" s="127" t="str">
        <x:v>D6-O5-M11-REPONSE-A-01</x:v>
      </x:c>
      <x:c r="F355" s="127" t="str">
        <x:v>Comparer les formes puis conserver l’empreinte en catégorie inconnue avec sa source.</x:v>
      </x:c>
      <x:c r="G355" s="127" t="str">
        <x:v>Conditions d’entrée encore valides ; personne, outil et passage nécessaires disponibles. La parole seule ne valide pas l’objectif.</x:v>
      </x:c>
      <x:c r="H355" s="127" t="str">
        <x:v>Appliquer seulement le résultat de cette action : Conserver la catégorie inconnue ou rechercher une autre trace garde l’enquête ouverte. Enregistrer O5-M11.resolved séparément de .success, puis O5-M11.choice, les observations et les transferts réellement accomplis. La curiosité ne fabrique pas une identité humaine ni une rencontre pré-Blooded.</x:v>
      </x:c>
      <x:c r="I355" s="132" t="str">
        <x:v>Après la réponse : action physique ou refus/différé ; succès/échec/reprise selon résultat réel et variantes prioritaires. Aucun résultat par la sélection seule.</x:v>
      </x:c>
    </x:row>
    <x:row r="356" ht="104" customHeight="1">
      <x:c r="A356" s="121" t="str">
        <x:v>D6-O5-M11-OPTION-B</x:v>
      </x:c>
      <x:c r="B356" s="122" t="str">
        <x:v>D6-O5-M11</x:v>
      </x:c>
      <x:c r="C356" s="122" t="str">
        <x:v>B</x:v>
      </x:c>
      <x:c r="D356" s="122" t="str">
        <x:v>D6-O5-M11-CHOIX-B-01</x:v>
      </x:c>
      <x:c r="E356" s="122" t="str">
        <x:v>D6-O5-M11-REPONSE-B-01</x:v>
      </x:c>
      <x:c r="F356" s="122" t="str">
        <x:v>Ouvrir la recherche d’une autre trace sans nommer arbitrairement une espèce.</x:v>
      </x:c>
      <x:c r="G356" s="122" t="str">
        <x:v>Conditions d’entrée encore valides ; personne, outil et passage nécessaires disponibles. La parole seule ne valide pas l’objectif.</x:v>
      </x:c>
      <x:c r="H356" s="122" t="str">
        <x:v>Appliquer seulement le résultat de cette action : Conserver la catégorie inconnue ou rechercher une autre trace garde l’enquête ouverte. Enregistrer O5-M11.resolved séparément de .success, puis O5-M11.choice, les observations et les transferts réellement accomplis. La curiosité ne fabrique pas une identité humaine ni une rencontre pré-Blooded.</x:v>
      </x:c>
      <x:c r="I356" s="131" t="str">
        <x:v>Après la réponse : action physique ou refus/différé ; succès/échec/reprise selon résultat réel et variantes prioritaires. Aucun résultat par la sélection seule.</x:v>
      </x:c>
    </x:row>
    <x:row r="357" ht="104" customHeight="1">
      <x:c r="A357" s="126" t="str">
        <x:v>D6-O5-M12-OPTION-A</x:v>
      </x:c>
      <x:c r="B357" s="127" t="str">
        <x:v>D6-O5-M12</x:v>
      </x:c>
      <x:c r="C357" s="127" t="str">
        <x:v>A</x:v>
      </x:c>
      <x:c r="D357" s="127" t="str">
        <x:v>D6-O5-M12-CHOIX-A-01</x:v>
      </x:c>
      <x:c r="E357" s="127" t="str">
        <x:v>D6-O5-M12-REPONSE-A-01</x:v>
      </x:c>
      <x:c r="F357" s="127" t="str">
        <x:v>Inverser les rôles puis utiliser le signal de repli face à la nouvelle proie factice.</x:v>
      </x:c>
      <x:c r="G357" s="127" t="str">
        <x:v>Conditions d’entrée encore valides ; personne, outil et passage nécessaires disponibles. La parole seule ne valide pas l’objectif.</x:v>
      </x:c>
      <x:c r="H357" s="127" t="str">
        <x:v>Appliquer seulement le résultat de cette action : Utiliser un signal de repli ou improviser une seconde sortie révèle deux styles de coopération. Enregistrer O5-M12.resolved séparément de .success, puis O5-M12.choice, les observations et les transferts réellement accomplis. Le joueur apprend qu’une dette peut se répondre par un geste sans créer une hiérarchie permanente.</x:v>
      </x:c>
      <x:c r="I357" s="132" t="str">
        <x:v>Après la réponse : action physique ou refus/différé ; succès/échec/reprise selon résultat réel et variantes prioritaires. Aucun résultat par la sélection seule.</x:v>
      </x:c>
    </x:row>
    <x:row r="358" ht="104" customHeight="1">
      <x:c r="A358" s="121" t="str">
        <x:v>D6-O5-M12-OPTION-B</x:v>
      </x:c>
      <x:c r="B358" s="122" t="str">
        <x:v>D6-O5-M12</x:v>
      </x:c>
      <x:c r="C358" s="122" t="str">
        <x:v>B</x:v>
      </x:c>
      <x:c r="D358" s="122" t="str">
        <x:v>D6-O5-M12-CHOIX-B-01</x:v>
      </x:c>
      <x:c r="E358" s="122" t="str">
        <x:v>D6-O5-M12-REPONSE-B-01</x:v>
      </x:c>
      <x:c r="F358" s="122" t="str">
        <x:v>Créer et tester une sortie alternative puis reprendre la récupération avec les rôles échangés.</x:v>
      </x:c>
      <x:c r="G358" s="122" t="str">
        <x:v>Conditions d’entrée encore valides ; personne, outil et passage nécessaires disponibles. La parole seule ne valide pas l’objectif.</x:v>
      </x:c>
      <x:c r="H358" s="122" t="str">
        <x:v>Appliquer seulement le résultat de cette action : Utiliser un signal de repli ou improviser une seconde sortie révèle deux styles de coopération. Enregistrer O5-M12.resolved séparément de .success, puis O5-M12.choice, les observations et les transferts réellement accomplis. Le joueur apprend qu’une dette peut se répondre par un geste sans créer une hiérarchie permanente.</x:v>
      </x:c>
      <x:c r="I358" s="131" t="str">
        <x:v>Après la réponse : action physique ou refus/différé ; succès/échec/reprise selon résultat réel et variantes prioritaires. Aucun résultat par la sélection seule.</x:v>
      </x:c>
    </x:row>
    <x:row r="359" ht="104" customHeight="1">
      <x:c r="A359" s="126" t="str">
        <x:v>D6-O5-M13-OPTION-A</x:v>
      </x:c>
      <x:c r="B359" s="127" t="str">
        <x:v>D6-O5-M13</x:v>
      </x:c>
      <x:c r="C359" s="127" t="str">
        <x:v>A</x:v>
      </x:c>
      <x:c r="D359" s="127" t="str">
        <x:v>D6-O5-M13-CHOIX-A-01</x:v>
      </x:c>
      <x:c r="E359" s="127" t="str">
        <x:v>D6-O5-M13-REPONSE-A-01</x:v>
      </x:c>
      <x:c r="F359" s="127" t="str">
        <x:v>Convenir d’un meneur fixe puis jouer la séquence de préparation sans armes énergétiques.</x:v>
      </x:c>
      <x:c r="G359" s="127" t="str">
        <x:v>Conditions d’entrée encore valides ; personne, outil et passage nécessaires disponibles. La parole seule ne valide pas l’objectif.</x:v>
      </x:c>
      <x:c r="H359" s="127" t="str">
        <x:v>Appliquer seulement le résultat de cette action : Conserver un meneur fixe ou distribuer l’initiative par phase change les interactions de cohorte. Enregistrer O5-M13.resolved séparément de .success, puis O5-M13.choice, les observations et les transferts réellement accomplis. La préparation enrichit le rite commun sans en accorder la réussite ni le rang suivant.</x:v>
      </x:c>
      <x:c r="I359" s="132" t="str">
        <x:v>Après la réponse : action physique ou refus/différé ; succès/échec/reprise selon résultat réel et variantes prioritaires. Aucun résultat par la sélection seule.</x:v>
      </x:c>
    </x:row>
    <x:row r="360" ht="104" customHeight="1">
      <x:c r="A360" s="121" t="str">
        <x:v>D6-O5-M13-OPTION-B</x:v>
      </x:c>
      <x:c r="B360" s="122" t="str">
        <x:v>D6-O5-M13</x:v>
      </x:c>
      <x:c r="C360" s="122" t="str">
        <x:v>B</x:v>
      </x:c>
      <x:c r="D360" s="122" t="str">
        <x:v>D6-O5-M13-CHOIX-B-01</x:v>
      </x:c>
      <x:c r="E360" s="122" t="str">
        <x:v>D6-O5-M13-REPONSE-B-01</x:v>
      </x:c>
      <x:c r="F360" s="122" t="str">
        <x:v>Distribuer les initiatives, vérifier les signes et jouer les trois phases d’exercice.</x:v>
      </x:c>
      <x:c r="G360" s="122" t="str">
        <x:v>Conditions d’entrée encore valides ; personne, outil et passage nécessaires disponibles. La parole seule ne valide pas l’objectif.</x:v>
      </x:c>
      <x:c r="H360" s="122" t="str">
        <x:v>Appliquer seulement le résultat de cette action : Conserver un meneur fixe ou distribuer l’initiative par phase change les interactions de cohorte. Enregistrer O5-M13.resolved séparément de .success, puis O5-M13.choice, les observations et les transferts réellement accomplis. La préparation enrichit le rite commun sans en accorder la réussite ni le rang suivant.</x:v>
      </x:c>
      <x:c r="I360" s="131" t="str">
        <x:v>Après la réponse : action physique ou refus/différé ; succès/échec/reprise selon résultat réel et variantes prioritaires. Aucun résultat par la sélection seule.</x:v>
      </x:c>
    </x:row>
    <x:row r="361" ht="104" customHeight="1">
      <x:c r="A361" s="126" t="str">
        <x:v>D6-O5-M14-OPTION-A</x:v>
      </x:c>
      <x:c r="B361" s="127" t="str">
        <x:v>D6-O5-M14</x:v>
      </x:c>
      <x:c r="C361" s="127" t="str">
        <x:v>A</x:v>
      </x:c>
      <x:c r="D361" s="127" t="str">
        <x:v>D6-O5-M14-CHOIX-A-01</x:v>
      </x:c>
      <x:c r="E361" s="127" t="str">
        <x:v>D6-O5-M14-REPONSE-A-01</x:v>
      </x:c>
      <x:c r="F361" s="127" t="str">
        <x:v>Observer la route adaptée puis changer de poste et coordonner un leurre modifié.</x:v>
      </x:c>
      <x:c r="G361" s="127" t="str">
        <x:v>Conditions d’entrée encore valides ; personne, outil et passage nécessaires disponibles. La parole seule ne valide pas l’objectif.</x:v>
      </x:c>
      <x:c r="H361" s="127" t="str">
        <x:v>Appliquer seulement le résultat de cette action : Changer de poste ou renoncer au leurre pour une approche directe modifie la chasse. Enregistrer O5-M14.resolved séparément de .success, puis O5-M14.choice, les observations et les transferts réellement accomplis. La mission prépare la reconnaissance d’une intelligence adaptative sans réduire l’adversaire à une cible fixe.</x:v>
      </x:c>
      <x:c r="I361" s="132" t="str">
        <x:v>Après la réponse : action physique ou refus/différé ; succès/échec/reprise selon résultat réel et variantes prioritaires. Aucun résultat par la sélection seule.</x:v>
      </x:c>
    </x:row>
    <x:row r="362" ht="104" customHeight="1">
      <x:c r="A362" s="121" t="str">
        <x:v>D6-O5-M14-OPTION-B</x:v>
      </x:c>
      <x:c r="B362" s="122" t="str">
        <x:v>D6-O5-M14</x:v>
      </x:c>
      <x:c r="C362" s="122" t="str">
        <x:v>B</x:v>
      </x:c>
      <x:c r="D362" s="122" t="str">
        <x:v>D6-O5-M14-CHOIX-B-01</x:v>
      </x:c>
      <x:c r="E362" s="122" t="str">
        <x:v>D6-O5-M14-REPONSE-B-01</x:v>
      </x:c>
      <x:c r="F362" s="122" t="str">
        <x:v>Abandonner le leurre répété et jouer une approche directe adaptée au comportement actuel.</x:v>
      </x:c>
      <x:c r="G362" s="122" t="str">
        <x:v>Conditions d’entrée encore valides ; personne, outil et passage nécessaires disponibles. La parole seule ne valide pas l’objectif.</x:v>
      </x:c>
      <x:c r="H362" s="122" t="str">
        <x:v>Appliquer seulement le résultat de cette action : Changer de poste ou renoncer au leurre pour une approche directe modifie la chasse. Enregistrer O5-M14.resolved séparément de .success, puis O5-M14.choice, les observations et les transferts réellement accomplis. La mission prépare la reconnaissance d’une intelligence adaptative sans réduire l’adversaire à une cible fixe.</x:v>
      </x:c>
      <x:c r="I362" s="131" t="str">
        <x:v>Après la réponse : action physique ou refus/différé ; succès/échec/reprise selon résultat réel et variantes prioritaires. Aucun résultat par la sélection seule.</x:v>
      </x:c>
    </x:row>
    <x:row r="363" ht="119" customHeight="1">
      <x:c r="A363" s="126" t="str">
        <x:v>D6-O5-M15-OPTION-A</x:v>
      </x:c>
      <x:c r="B363" s="127" t="str">
        <x:v>D6-O5-M15</x:v>
      </x:c>
      <x:c r="C363" s="127" t="str">
        <x:v>A</x:v>
      </x:c>
      <x:c r="D363" s="127" t="str">
        <x:v>D6-O5-M15-CHOIX-A-01</x:v>
      </x:c>
      <x:c r="E363" s="127" t="str">
        <x:v>D6-O5-M15-REPONSE-A-01</x:v>
      </x:c>
      <x:c r="F363" s="127" t="str">
        <x:v>Créer un vocabulaire limité par dessin et gestes, puis régler et tester l’attache sur mannequin.</x:v>
      </x:c>
      <x:c r="G363" s="127" t="str">
        <x:v>Conditions d’entrée encore valides ; personne, outil et passage nécessaires disponibles. La parole seule ne valide pas l’objectif.</x:v>
      </x:c>
      <x:c r="H363" s="127" t="str">
        <x:v>Appliquer seulement le résultat de cette action : Prendre le temps d’un vocabulaire partagé ou laisser l’artisan proposer sa solution change l’objet final. Enregistrer O5-M15.resolved séparément de .success, puis O5-M15.choice, les observations et les transferts réellement accomplis. Un outil reçoit un réglage documenté ; la barrière de langage ne devient pas incapacité générale du personnage.</x:v>
      </x:c>
      <x:c r="I363" s="132" t="str">
        <x:v>Après la réponse : action physique ou refus/différé ; succès/échec/reprise selon résultat réel et variantes prioritaires. Aucun résultat par la sélection seule.</x:v>
      </x:c>
    </x:row>
    <x:row r="364" ht="119" customHeight="1">
      <x:c r="A364" s="121" t="str">
        <x:v>D6-O5-M15-OPTION-B</x:v>
      </x:c>
      <x:c r="B364" s="122" t="str">
        <x:v>D6-O5-M15</x:v>
      </x:c>
      <x:c r="C364" s="122" t="str">
        <x:v>B</x:v>
      </x:c>
      <x:c r="D364" s="122" t="str">
        <x:v>D6-O5-M15-CHOIX-B-01</x:v>
      </x:c>
      <x:c r="E364" s="122" t="str">
        <x:v>D6-O5-M15-REPONSE-B-01</x:v>
      </x:c>
      <x:c r="F364" s="122" t="str">
        <x:v>Laisser l’artisan proposer une solution, la démontrer puis l’ajuster après essai visible.</x:v>
      </x:c>
      <x:c r="G364" s="122" t="str">
        <x:v>Conditions d’entrée encore valides ; personne, outil et passage nécessaires disponibles. La parole seule ne valide pas l’objectif.</x:v>
      </x:c>
      <x:c r="H364" s="122" t="str">
        <x:v>Appliquer seulement le résultat de cette action : Prendre le temps d’un vocabulaire partagé ou laisser l’artisan proposer sa solution change l’objet final. Enregistrer O5-M15.resolved séparément de .success, puis O5-M15.choice, les observations et les transferts réellement accomplis. Un outil reçoit un réglage documenté ; la barrière de langage ne devient pas incapacité générale du personnage.</x:v>
      </x:c>
      <x:c r="I364" s="131" t="str">
        <x:v>Après la réponse : action physique ou refus/différé ; succès/échec/reprise selon résultat réel et variantes prioritaires. Aucun résultat par la sélection seule.</x:v>
      </x:c>
    </x:row>
    <x:row r="365" ht="104" customHeight="1">
      <x:c r="A365" s="126" t="str">
        <x:v>D6-O5-M16-OPTION-A</x:v>
      </x:c>
      <x:c r="B365" s="127" t="str">
        <x:v>D6-O5-M16</x:v>
      </x:c>
      <x:c r="C365" s="127" t="str">
        <x:v>A</x:v>
      </x:c>
      <x:c r="D365" s="127" t="str">
        <x:v>D6-O5-M16-CHOIX-A-01</x:v>
      </x:c>
      <x:c r="E365" s="127" t="str">
        <x:v>D6-O5-M16-REPONSE-A-01</x:v>
      </x:c>
      <x:c r="F365" s="127" t="str">
        <x:v>Rejouer les contraintes de traction puis négocier un service borné accepté par les deux.</x:v>
      </x:c>
      <x:c r="G365" s="127" t="str">
        <x:v>Conditions d’entrée encore valides ; personne, outil et passage nécessaires disponibles. La parole seule ne valide pas l’objectif.</x:v>
      </x:c>
      <x:c r="H365" s="127" t="str">
        <x:v>Appliquer seulement le résultat de cette action : Proposer un service borné ou demander la restitution d’un objet ouvre deux accords possibles. Enregistrer O5-M16.resolved séparément de .success, puis O5-M16.choice, les observations et les transferts réellement accomplis. La scène établit une limite culturelle locale utile au futur lien avec Mara.</x:v>
      </x:c>
      <x:c r="I365" s="132" t="str">
        <x:v>Après la réponse : action physique ou refus/différé ; succès/échec/reprise selon résultat réel et variantes prioritaires. Aucun résultat par la sélection seule.</x:v>
      </x:c>
    </x:row>
    <x:row r="366" ht="104" customHeight="1">
      <x:c r="A366" s="121" t="str">
        <x:v>D6-O5-M16-OPTION-B</x:v>
      </x:c>
      <x:c r="B366" s="122" t="str">
        <x:v>D6-O5-M16</x:v>
      </x:c>
      <x:c r="C366" s="122" t="str">
        <x:v>B</x:v>
      </x:c>
      <x:c r="D366" s="122" t="str">
        <x:v>D6-O5-M16-CHOIX-B-01</x:v>
      </x:c>
      <x:c r="E366" s="122" t="str">
        <x:v>D6-O5-M16-REPONSE-B-01</x:v>
      </x:c>
      <x:c r="F366" s="122" t="str">
        <x:v>Reconstituer l’incident, identifier le prêt puis proposer sa restitution réelle sans obéissance implicite.</x:v>
      </x:c>
      <x:c r="G366" s="122" t="str">
        <x:v>Conditions d’entrée encore valides ; personne, outil et passage nécessaires disponibles. La parole seule ne valide pas l’objectif.</x:v>
      </x:c>
      <x:c r="H366" s="122" t="str">
        <x:v>Appliquer seulement le résultat de cette action : Proposer un service borné ou demander la restitution d’un objet ouvre deux accords possibles. Enregistrer O5-M16.resolved séparément de .success, puis O5-M16.choice, les observations et les transferts réellement accomplis. La scène établit une limite culturelle locale utile au futur lien avec Mara.</x:v>
      </x:c>
      <x:c r="I366" s="131" t="str">
        <x:v>Après la réponse : action physique ou refus/différé ; succès/échec/reprise selon résultat réel et variantes prioritaires. Aucun résultat par la sélection seule.</x:v>
      </x:c>
    </x:row>
    <x:row r="367" ht="104" customHeight="1">
      <x:c r="A367" s="126" t="str">
        <x:v>D6-O5-M17-OPTION-A</x:v>
      </x:c>
      <x:c r="B367" s="127" t="str">
        <x:v>D6-O5-M17</x:v>
      </x:c>
      <x:c r="C367" s="127" t="str">
        <x:v>A</x:v>
      </x:c>
      <x:c r="D367" s="127" t="str">
        <x:v>D6-O5-M17-CHOIX-A-01</x:v>
      </x:c>
      <x:c r="E367" s="127" t="str">
        <x:v>D6-O5-M17-REPONSE-A-01</x:v>
      </x:c>
      <x:c r="F367" s="127" t="str">
        <x:v>Préparer le matériel, échanger les signes de secours puis se séparer et jouer sa propre piste.</x:v>
      </x:c>
      <x:c r="G367" s="127" t="str">
        <x:v>Conditions d’entrée encore valides ; personne, outil et passage nécessaires disponibles. La parole seule ne valide pas l’objectif.</x:v>
      </x:c>
      <x:c r="H367" s="127" t="str">
        <x:v>Appliquer seulement le résultat de cette action : Échanger seulement les signaux de secours ou fixer une rencontre au retour règle le degré de lien. Enregistrer O5-M17.resolved séparément de .success, puis O5-M17.choice, les observations et les transferts réellement accomplis. Les trajectoires individuelles restent possibles après une coopération réussie.</x:v>
      </x:c>
      <x:c r="I367" s="132" t="str">
        <x:v>Après la réponse : action physique ou refus/différé ; succès/échec/reprise selon résultat réel et variantes prioritaires. Aucun résultat par la sélection seule.</x:v>
      </x:c>
    </x:row>
    <x:row r="368" ht="104" customHeight="1">
      <x:c r="A368" s="121" t="str">
        <x:v>D6-O5-M17-OPTION-B</x:v>
      </x:c>
      <x:c r="B368" s="122" t="str">
        <x:v>D6-O5-M17</x:v>
      </x:c>
      <x:c r="C368" s="122" t="str">
        <x:v>B</x:v>
      </x:c>
      <x:c r="D368" s="122" t="str">
        <x:v>D6-O5-M17-CHOIX-B-01</x:v>
      </x:c>
      <x:c r="E368" s="122" t="str">
        <x:v>D6-O5-M17-REPONSE-B-01</x:v>
      </x:c>
      <x:c r="F368" s="122" t="str">
        <x:v>Convenir d’une rencontre facultative puis poursuivre deux chasses réellement séparées.</x:v>
      </x:c>
      <x:c r="G368" s="122" t="str">
        <x:v>Conditions d’entrée encore valides ; personne, outil et passage nécessaires disponibles. La parole seule ne valide pas l’objectif.</x:v>
      </x:c>
      <x:c r="H368" s="122" t="str">
        <x:v>Appliquer seulement le résultat de cette action : Échanger seulement les signaux de secours ou fixer une rencontre au retour règle le degré de lien. Enregistrer O5-M17.resolved séparément de .success, puis O5-M17.choice, les observations et les transferts réellement accomplis. Les trajectoires individuelles restent possibles après une coopération réussie.</x:v>
      </x:c>
      <x:c r="I368" s="131" t="str">
        <x:v>Après la réponse : action physique ou refus/différé ; succès/échec/reprise selon résultat réel et variantes prioritaires. Aucun résultat par la sélection seule.</x:v>
      </x:c>
    </x:row>
    <x:row r="369" ht="119" customHeight="1">
      <x:c r="A369" s="126" t="str">
        <x:v>D6-O5-M18-OPTION-A</x:v>
      </x:c>
      <x:c r="B369" s="127" t="str">
        <x:v>D6-O5-M18</x:v>
      </x:c>
      <x:c r="C369" s="127" t="str">
        <x:v>A</x:v>
      </x:c>
      <x:c r="D369" s="127" t="str">
        <x:v>D6-O5-M18-CHOIX-A-01</x:v>
      </x:c>
      <x:c r="E369" s="127" t="str">
        <x:v>D6-O5-M18-REPONSE-A-01</x:v>
      </x:c>
      <x:c r="F369" s="127" t="str">
        <x:v>Porter le module au hangar sans embarquer puis ouvrir un journal d’intentions de communication.</x:v>
      </x:c>
      <x:c r="G369" s="127" t="str">
        <x:v>Conditions d’entrée encore valides ; personne, outil et passage nécessaires disponibles. La parole seule ne valide pas l’objectif.</x:v>
      </x:c>
      <x:c r="H369" s="127" t="str">
        <x:v>Appliquer seulement le résultat de cette action : S’intéresser aux langues ou aux pistes de mondes lointains prépare le premier journal de voyage. Enregistrer O5-M18.resolved séparément de .success, puis O5-M18.choice, les observations et les transferts réellement accomplis. La curiosité ouvre une intention ; toute rencontre personnelle avec Mara reste postérieure à Blooded et au trajet de Namarra.</x:v>
      </x:c>
      <x:c r="I369" s="132" t="str">
        <x:v>Après la réponse : action physique ou refus/différé ; succès/échec/reprise selon résultat réel et variantes prioritaires. Aucun résultat par la sélection seule.</x:v>
      </x:c>
    </x:row>
    <x:row r="370" ht="119" customHeight="1">
      <x:c r="A370" s="121" t="str">
        <x:v>D6-O5-M18-OPTION-B</x:v>
      </x:c>
      <x:c r="B370" s="122" t="str">
        <x:v>D6-O5-M18</x:v>
      </x:c>
      <x:c r="C370" s="122" t="str">
        <x:v>B</x:v>
      </x:c>
      <x:c r="D370" s="122" t="str">
        <x:v>D6-O5-M18-CHOIX-B-01</x:v>
      </x:c>
      <x:c r="E370" s="122" t="str">
        <x:v>D6-O5-M18-REPONSE-B-01</x:v>
      </x:c>
      <x:c r="F370" s="122" t="str">
        <x:v>Effectuer le portage local puis préparer un journal d’observation des mondes futurs.</x:v>
      </x:c>
      <x:c r="G370" s="122" t="str">
        <x:v>Conditions d’entrée encore valides ; personne, outil et passage nécessaires disponibles. La parole seule ne valide pas l’objectif.</x:v>
      </x:c>
      <x:c r="H370" s="122" t="str">
        <x:v>Appliquer seulement le résultat de cette action : S’intéresser aux langues ou aux pistes de mondes lointains prépare le premier journal de voyage. Enregistrer O5-M18.resolved séparément de .success, puis O5-M18.choice, les observations et les transferts réellement accomplis. La curiosité ouvre une intention ; toute rencontre personnelle avec Mara reste postérieure à Blooded et au trajet de Namarra.</x:v>
      </x:c>
      <x:c r="I370" s="131" t="str">
        <x:v>Après la réponse : action physique ou refus/différé ; succès/échec/reprise selon résultat réel et variantes prioritaires. Aucun résultat par la sélection seule.</x:v>
      </x:c>
    </x:row>
    <x:row r="371" ht="119" customHeight="1">
      <x:c r="A371" s="126" t="str">
        <x:v>D6-O5-M19-OPTION-A</x:v>
      </x:c>
      <x:c r="B371" s="127" t="str">
        <x:v>D6-O5-M19</x:v>
      </x:c>
      <x:c r="C371" s="127" t="str">
        <x:v>A</x:v>
      </x:c>
      <x:c r="D371" s="127" t="str">
        <x:v>D6-O5-M19-CHOIX-A-01</x:v>
      </x:c>
      <x:c r="E371" s="127" t="str">
        <x:v>D6-O5-M19-REPONSE-A-01</x:v>
      </x:c>
      <x:c r="F371" s="127" t="str">
        <x:v>Saisir le câble tendu par Mara sur Namarra puis rejoindre la corniche et affronter séparément la menace immédiate.</x:v>
      </x:c>
      <x:c r="G371" s="127" t="str">
        <x:v>Conditions d’entrée encore valides ; personne, outil et passage nécessaires disponibles. La parole seule ne valide pas l’objectif.</x:v>
      </x:c>
      <x:c r="H371" s="127" t="str">
        <x:v>Appliquer seulement le résultat de cette action : Accepter son point d’appui ou atteindre une seconde prise avant de la rejoindre change le secours vécu. Enregistrer O5-M19.resolved séparément de .success, puis O5-M19.choice, les observations et les transferts réellement accomplis. Première rencontre personnelle confirmée ; Mara est une personne autonome et la dette naît d’un geste observé.</x:v>
      </x:c>
      <x:c r="I371" s="132" t="str">
        <x:v>Après la réponse : action physique ou refus/différé ; succès/échec/reprise selon résultat réel et variantes prioritaires. Aucun résultat par la sélection seule.</x:v>
      </x:c>
    </x:row>
    <x:row r="372" ht="119" customHeight="1">
      <x:c r="A372" s="121" t="str">
        <x:v>D6-O5-M19-OPTION-B</x:v>
      </x:c>
      <x:c r="B372" s="122" t="str">
        <x:v>D6-O5-M19</x:v>
      </x:c>
      <x:c r="C372" s="122" t="str">
        <x:v>B</x:v>
      </x:c>
      <x:c r="D372" s="122" t="str">
        <x:v>D6-O5-M19-CHOIX-B-01</x:v>
      </x:c>
      <x:c r="E372" s="122" t="str">
        <x:v>D6-O5-M19-REPONSE-B-01</x:v>
      </x:c>
      <x:c r="F372" s="122" t="str">
        <x:v>Atteindre la seconde prise avant de rejoindre le secours réellement maintenu par Mara.</x:v>
      </x:c>
      <x:c r="G372" s="122" t="str">
        <x:v>Conditions d’entrée encore valides ; personne, outil et passage nécessaires disponibles. La parole seule ne valide pas l’objectif.</x:v>
      </x:c>
      <x:c r="H372" s="122" t="str">
        <x:v>Appliquer seulement le résultat de cette action : Accepter son point d’appui ou atteindre une seconde prise avant de la rejoindre change le secours vécu. Enregistrer O5-M19.resolved séparément de .success, puis O5-M19.choice, les observations et les transferts réellement accomplis. Première rencontre personnelle confirmée ; Mara est une personne autonome et la dette naît d’un geste observé.</x:v>
      </x:c>
      <x:c r="I372" s="131" t="str">
        <x:v>Après la réponse : action physique ou refus/différé ; succès/échec/reprise selon résultat réel et variantes prioritaires. Aucun résultat par la sélection seule.</x:v>
      </x:c>
    </x:row>
    <x:row r="373" ht="104" customHeight="1">
      <x:c r="A373" s="126" t="str">
        <x:v>D6-O5-M20-OPTION-A</x:v>
      </x:c>
      <x:c r="B373" s="127" t="str">
        <x:v>D6-O5-M20</x:v>
      </x:c>
      <x:c r="C373" s="127" t="str">
        <x:v>A</x:v>
      </x:c>
      <x:c r="D373" s="127" t="str">
        <x:v>D6-O5-M20-CHOIX-A-01</x:v>
      </x:c>
      <x:c r="E373" s="127" t="str">
        <x:v>D6-O5-M20-REPONSE-A-01</x:v>
      </x:c>
      <x:c r="F373" s="127" t="str">
        <x:v>Lire les traces hautes, détourner la proie puis couvrir Mara jusqu’à l’ouverture de sortie qu’elle réalise.</x:v>
      </x:c>
      <x:c r="G373" s="127" t="str">
        <x:v>Conditions d’entrée encore valides ; personne, outil et passage nécessaires disponibles. La parole seule ne valide pas l’objectif.</x:v>
      </x:c>
      <x:c r="H373" s="127" t="str">
        <x:v>Appliquer seulement le résultat de cette action : Détourner la bête ou choisir une route plus longue change eau, fatigue et confiance. Enregistrer O5-M20.resolved séparément de .success, puis O5-M20.choice, les observations et les transferts réellement accomplis. Une coopération volontaire est établie pour traverser ce secteur, sans contrat de compagnon permanent.</x:v>
      </x:c>
      <x:c r="I373" s="132" t="str">
        <x:v>Après la réponse : action physique ou refus/différé ; succès/échec/reprise selon résultat réel et variantes prioritaires. Aucun résultat par la sélection seule.</x:v>
      </x:c>
    </x:row>
    <x:row r="374" ht="104" customHeight="1">
      <x:c r="A374" s="121" t="str">
        <x:v>D6-O5-M20-OPTION-B</x:v>
      </x:c>
      <x:c r="B374" s="122" t="str">
        <x:v>D6-O5-M20</x:v>
      </x:c>
      <x:c r="C374" s="122" t="str">
        <x:v>B</x:v>
      </x:c>
      <x:c r="D374" s="122" t="str">
        <x:v>D6-O5-M20-CHOIX-B-01</x:v>
      </x:c>
      <x:c r="E374" s="122" t="str">
        <x:v>D6-O5-M20-REPONSE-B-01</x:v>
      </x:c>
      <x:c r="F374" s="122" t="str">
        <x:v>Choisir et parcourir ensemble le détour, en conservant eau et fatigue réellement consommées.</x:v>
      </x:c>
      <x:c r="G374" s="122" t="str">
        <x:v>Conditions d’entrée encore valides ; personne, outil et passage nécessaires disponibles. La parole seule ne valide pas l’objectif.</x:v>
      </x:c>
      <x:c r="H374" s="122" t="str">
        <x:v>Appliquer seulement le résultat de cette action : Détourner la bête ou choisir une route plus longue change eau, fatigue et confiance. Enregistrer O5-M20.resolved séparément de .success, puis O5-M20.choice, les observations et les transferts réellement accomplis. Une coopération volontaire est établie pour traverser ce secteur, sans contrat de compagnon permanent.</x:v>
      </x:c>
      <x:c r="I374" s="131" t="str">
        <x:v>Après la réponse : action physique ou refus/différé ; succès/échec/reprise selon résultat réel et variantes prioritaires. Aucun résultat par la sélection seule.</x:v>
      </x:c>
    </x:row>
    <x:row r="375" ht="119" customHeight="1">
      <x:c r="A375" s="126" t="str">
        <x:v>D6-O5-M21-OPTION-A</x:v>
      </x:c>
      <x:c r="B375" s="127" t="str">
        <x:v>D6-O5-M21</x:v>
      </x:c>
      <x:c r="C375" s="127" t="str">
        <x:v>A</x:v>
      </x:c>
      <x:c r="D375" s="127" t="str">
        <x:v>D6-O5-M21-CHOIX-A-01</x:v>
      </x:c>
      <x:c r="E375" s="127" t="str">
        <x:v>D6-O5-M21-REPONSE-A-01</x:v>
      </x:c>
      <x:c r="F375" s="127" t="str">
        <x:v>Traverser la galerie pendant l’action de Mara au sol puis récupérer sa pièce avant la chasse.</x:v>
      </x:c>
      <x:c r="G375" s="127" t="str">
        <x:v>Conditions d’entrée encore valides ; personne, outil et passage nécessaires disponibles. La parole seule ne valide pas l’objectif.</x:v>
      </x:c>
      <x:c r="H375" s="127" t="str">
        <x:v>Appliquer seulement le résultat de cette action : Récupérer la pièce avant la chasse ou sécuriser d’abord la cour change le risque et le temps de l’opération. Enregistrer O5-M21.resolved séparément de .success, puis O5-M21.choice, les observations et les transferts réellement accomplis. L’équipement de Mara redevient fonctionnel ; son autonomie matérielle augmente au lieu d’être retirée au profit du joueur.</x:v>
      </x:c>
      <x:c r="I375" s="132" t="str">
        <x:v>Après la réponse : action physique ou refus/différé ; succès/échec/reprise selon résultat réel et variantes prioritaires. Aucun résultat par la sélection seule.</x:v>
      </x:c>
    </x:row>
    <x:row r="376" ht="119" customHeight="1">
      <x:c r="A376" s="121" t="str">
        <x:v>D6-O5-M21-OPTION-B</x:v>
      </x:c>
      <x:c r="B376" s="122" t="str">
        <x:v>D6-O5-M21</x:v>
      </x:c>
      <x:c r="C376" s="122" t="str">
        <x:v>B</x:v>
      </x:c>
      <x:c r="D376" s="122" t="str">
        <x:v>D6-O5-M21-CHOIX-B-01</x:v>
      </x:c>
      <x:c r="E376" s="122" t="str">
        <x:v>D6-O5-M21-REPONSE-B-01</x:v>
      </x:c>
      <x:c r="F376" s="122" t="str">
        <x:v>Repousser la proie et sécuriser la cour avant de récupérer matériellement l’équipement de Mara.</x:v>
      </x:c>
      <x:c r="G376" s="122" t="str">
        <x:v>Conditions d’entrée encore valides ; personne, outil et passage nécessaires disponibles. La parole seule ne valide pas l’objectif.</x:v>
      </x:c>
      <x:c r="H376" s="122" t="str">
        <x:v>Appliquer seulement le résultat de cette action : Récupérer la pièce avant la chasse ou sécuriser d’abord la cour change le risque et le temps de l’opération. Enregistrer O5-M21.resolved séparément de .success, puis O5-M21.choice, les observations et les transferts réellement accomplis. L’équipement de Mara redevient fonctionnel ; son autonomie matérielle augmente au lieu d’être retirée au profit du joueur.</x:v>
      </x:c>
      <x:c r="I376" s="131" t="str">
        <x:v>Après la réponse : action physique ou refus/différé ; succès/échec/reprise selon résultat réel et variantes prioritaires. Aucun résultat par la sélection seule.</x:v>
      </x:c>
    </x:row>
    <x:row r="377" ht="104" customHeight="1">
      <x:c r="A377" s="126" t="str">
        <x:v>D6-O5-M22-OPTION-A</x:v>
      </x:c>
      <x:c r="B377" s="127" t="str">
        <x:v>D6-O5-M22</x:v>
      </x:c>
      <x:c r="C377" s="127" t="str">
        <x:v>A</x:v>
      </x:c>
      <x:c r="D377" s="127" t="str">
        <x:v>D6-O5-M22-CHOIX-A-01</x:v>
      </x:c>
      <x:c r="E377" s="127" t="str">
        <x:v>D6-O5-M22-REPONSE-A-01</x:v>
      </x:c>
      <x:c r="F377" s="127" t="str">
        <x:v>Comparer la carte aux reliefs, atteindre le relais puis orienter et réparer l’antenne.</x:v>
      </x:c>
      <x:c r="G377" s="127" t="str">
        <x:v>Conditions d’entrée encore valides ; personne, outil et passage nécessaires disponibles. La parole seule ne valide pas l’objectif.</x:v>
      </x:c>
      <x:c r="H377" s="127" t="str">
        <x:v>Appliquer seulement le résultat de cette action : Réparer le relais ou relever un itinéraire terrestre vers le port offre deux chemins de sortie. Enregistrer O5-M22.resolved séparément de .success, puis O5-M22.choice, les observations et les transferts réellement accomplis. Son projet de départ devient objectif explicite ; le joueur accepte que leur coopération puisse se terminer.</x:v>
      </x:c>
      <x:c r="I377" s="132" t="str">
        <x:v>Après la réponse : action physique ou refus/différé ; succès/échec/reprise selon résultat réel et variantes prioritaires. Aucun résultat par la sélection seule.</x:v>
      </x:c>
    </x:row>
    <x:row r="378" ht="104" customHeight="1">
      <x:c r="A378" s="121" t="str">
        <x:v>D6-O5-M22-OPTION-B</x:v>
      </x:c>
      <x:c r="B378" s="122" t="str">
        <x:v>D6-O5-M22</x:v>
      </x:c>
      <x:c r="C378" s="122" t="str">
        <x:v>B</x:v>
      </x:c>
      <x:c r="D378" s="122" t="str">
        <x:v>D6-O5-M22-CHOIX-B-01</x:v>
      </x:c>
      <x:c r="E378" s="122" t="str">
        <x:v>D6-O5-M22-REPONSE-B-01</x:v>
      </x:c>
      <x:c r="F378" s="122" t="str">
        <x:v>Vérifier au sol l’itinéraire terrestre vers le port sans inventer de route déjà ouverte.</x:v>
      </x:c>
      <x:c r="G378" s="122" t="str">
        <x:v>Conditions d’entrée encore valides ; personne, outil et passage nécessaires disponibles. La parole seule ne valide pas l’objectif.</x:v>
      </x:c>
      <x:c r="H378" s="122" t="str">
        <x:v>Appliquer seulement le résultat de cette action : Réparer le relais ou relever un itinéraire terrestre vers le port offre deux chemins de sortie. Enregistrer O5-M22.resolved séparément de .success, puis O5-M22.choice, les observations et les transferts réellement accomplis. Son projet de départ devient objectif explicite ; le joueur accepte que leur coopération puisse se terminer.</x:v>
      </x:c>
      <x:c r="I378" s="131" t="str">
        <x:v>Après la réponse : action physique ou refus/différé ; succès/échec/reprise selon résultat réel et variantes prioritaires. Aucun résultat par la sélection seule.</x:v>
      </x:c>
    </x:row>
    <x:row r="379" ht="104" customHeight="1">
      <x:c r="A379" s="126" t="str">
        <x:v>D6-O5-M23-OPTION-A</x:v>
      </x:c>
      <x:c r="B379" s="127" t="str">
        <x:v>D6-O5-M23</x:v>
      </x:c>
      <x:c r="C379" s="127" t="str">
        <x:v>A</x:v>
      </x:c>
      <x:c r="D379" s="127" t="str">
        <x:v>D6-O5-M23-CHOIX-A-01</x:v>
      </x:c>
      <x:c r="E379" s="127" t="str">
        <x:v>D6-O5-M23-REPONSE-A-01</x:v>
      </x:c>
      <x:c r="F379" s="127" t="str">
        <x:v>Renoncer à la fenêtre de chasse rare et accompagner Mara sur tout le trajet sûr vers son transport.</x:v>
      </x:c>
      <x:c r="G379" s="127" t="str">
        <x:v>Conditions d’entrée encore valides ; personne, outil et passage nécessaires disponibles. La parole seule ne valide pas l’objectif.</x:v>
      </x:c>
      <x:c r="H379" s="127" t="str">
        <x:v>Appliquer seulement le résultat de cette action : Privilégier l’escorte complète ou couvrir puis reprendre la piste change le souvenir de la dette. Enregistrer O5-M23.resolved séparément de .success, puis O5-M23.choice, les observations et les transferts réellement accomplis. La route de départ est ouverte ; un trophée éventuel dépend d’une chasse réellement accomplie séparément.</x:v>
      </x:c>
      <x:c r="I379" s="132" t="str">
        <x:v>Après la réponse : action physique ou refus/différé ; succès/échec/reprise selon résultat réel et variantes prioritaires. Aucun résultat par la sélection seule.</x:v>
      </x:c>
    </x:row>
    <x:row r="380" ht="104" customHeight="1">
      <x:c r="A380" s="121" t="str">
        <x:v>D6-O5-M23-OPTION-B</x:v>
      </x:c>
      <x:c r="B380" s="122" t="str">
        <x:v>D6-O5-M23</x:v>
      </x:c>
      <x:c r="C380" s="122" t="str">
        <x:v>B</x:v>
      </x:c>
      <x:c r="D380" s="122" t="str">
        <x:v>D6-O5-M23-CHOIX-B-01</x:v>
      </x:c>
      <x:c r="E380" s="122" t="str">
        <x:v>D6-O5-M23-REPONSE-B-01</x:v>
      </x:c>
      <x:c r="F380" s="122" t="str">
        <x:v>Sécuriser la traversée choisie par Mara puis poursuivre séparément la proie seulement si la fenêtre réelle subsiste.</x:v>
      </x:c>
      <x:c r="G380" s="122" t="str">
        <x:v>Conditions d’entrée encore valides ; personne, outil et passage nécessaires disponibles. La parole seule ne valide pas l’objectif.</x:v>
      </x:c>
      <x:c r="H380" s="122" t="str">
        <x:v>Appliquer seulement le résultat de cette action : Privilégier l’escorte complète ou couvrir puis reprendre la piste change le souvenir de la dette. Enregistrer O5-M23.resolved séparément de .success, puis O5-M23.choice, les observations et les transferts réellement accomplis. La route de départ est ouverte ; un trophée éventuel dépend d’une chasse réellement accomplie séparément.</x:v>
      </x:c>
      <x:c r="I380" s="131" t="str">
        <x:v>Après la réponse : action physique ou refus/différé ; succès/échec/reprise selon résultat réel et variantes prioritaires. Aucun résultat par la sélection seule.</x:v>
      </x:c>
    </x:row>
    <x:row r="381" ht="119" customHeight="1">
      <x:c r="A381" s="126" t="str">
        <x:v>D6-O5-M24-OPTION-A</x:v>
      </x:c>
      <x:c r="B381" s="127" t="str">
        <x:v>D6-O5-M24</x:v>
      </x:c>
      <x:c r="C381" s="127" t="str">
        <x:v>A</x:v>
      </x:c>
      <x:c r="D381" s="127" t="str">
        <x:v>D6-O5-M24-CHOIX-A-01</x:v>
      </x:c>
      <x:c r="E381" s="127" t="str">
        <x:v>D6-O5-M24-REPONSE-A-01</x:v>
      </x:c>
      <x:c r="F381" s="127" t="str">
        <x:v>Rendre les prêts, proposer un canal consenti puis observer l’embarquement ET le départ de Mara sur son transport avant le retour solitaire du joueur.</x:v>
      </x:c>
      <x:c r="G381" s="127" t="str">
        <x:v>Protocole local de contact limité montré et effectivement compris par gestes ou assistance originale identifiée ; Mara libre d’accepter ou de refuser ; biens prêtés vérifiés.</x:v>
      </x:c>
      <x:c r="H381" s="127" t="str">
        <x:v>Appliquer seulement le résultat de cette action : Proposer un contact volontaire ou saluer sans promesse fixe l’ouverture des échanges ultérieurs. Enregistrer O5-M24.resolved séparément de .success, puis O5-M24.choice, les observations et les transferts réellement accomplis. Après embarquement ET départ observés seulement : Mara.departureConfirmed=true et compagnon actif retiré. Ses biens restent à elle ; sa route n’est pas contrôlée par le joueur.</x:v>
      </x:c>
      <x:c r="I381" s="132" t="str">
        <x:v>Après la réponse : action physique ou refus/différé ; succès/échec/reprise selon résultat réel et variantes prioritaires. Aucun résultat par la sélection seule.</x:v>
      </x:c>
    </x:row>
    <x:row r="382" ht="119" customHeight="1">
      <x:c r="A382" s="121" t="str">
        <x:v>D6-O5-M24-OPTION-B</x:v>
      </x:c>
      <x:c r="B382" s="122" t="str">
        <x:v>D6-O5-M24</x:v>
      </x:c>
      <x:c r="C382" s="122" t="str">
        <x:v>B</x:v>
      </x:c>
      <x:c r="D382" s="122" t="str">
        <x:v>D6-O5-M24-CHOIX-B-01</x:v>
      </x:c>
      <x:c r="E382" s="122" t="str">
        <x:v>D6-O5-M24-REPONSE-B-01</x:v>
      </x:c>
      <x:c r="F382" s="122" t="str">
        <x:v>Restituer les biens, jouer le salut sans promesse puis observer embarquement ET départ réel de Mara, avant de rejoindre seul son propre vaisseau.</x:v>
      </x:c>
      <x:c r="G382" s="122" t="str">
        <x:v>Salut gestuel compréhensible ; aucun contact futur requis ; embarquement et départ réels encore à jouer avant la réussite.</x:v>
      </x:c>
      <x:c r="H382" s="122" t="str">
        <x:v>Appliquer seulement le résultat de cette action : Proposer un contact volontaire ou saluer sans promesse fixe l’ouverture des échanges ultérieurs. Enregistrer O5-M24.resolved séparément de .success, puis O5-M24.choice, les observations et les transferts réellement accomplis. Après embarquement ET départ observés seulement : Mara.departureConfirmed=true et compagnon actif retiré. Ses biens restent à elle ; sa route n’est pas contrôlée par le joueur.</x:v>
      </x:c>
      <x:c r="I382" s="131" t="str">
        <x:v>Après la réponse : action physique ou refus/différé ; succès/échec/reprise selon résultat réel et variantes prioritaires. Aucun résultat par la sélection seule.</x:v>
      </x:c>
    </x:row>
    <x:row r="383" ht="104" customHeight="1">
      <x:c r="A383" s="126" t="str">
        <x:v>D6-O5-M25-OPTION-A</x:v>
      </x:c>
      <x:c r="B383" s="127" t="str">
        <x:v>D6-O5-M25</x:v>
      </x:c>
      <x:c r="C383" s="127" t="str">
        <x:v>A</x:v>
      </x:c>
      <x:c r="D383" s="127" t="str">
        <x:v>D6-O5-M25-CHOIX-A-01</x:v>
      </x:c>
      <x:c r="E383" s="127" t="str">
        <x:v>D6-O5-M25-REPONSE-A-01</x:v>
      </x:c>
      <x:c r="F383" s="127" t="str">
        <x:v>Montrer les traces, reconstruire la falaise puis jouer une démonstration coopérative sans rejuger la réalité du secours.</x:v>
      </x:c>
      <x:c r="G383" s="127" t="str">
        <x:v>Conditions d’entrée encore valides ; personne, outil et passage nécessaires disponibles. La parole seule ne valide pas l’objectif.</x:v>
      </x:c>
      <x:c r="H383" s="127" t="str">
        <x:v>Appliquer seulement le résultat de cette action : Répondre par une démonstration ou raconter sobrement le fait change la réaction locale. Enregistrer O5-M25.resolved séparément de .success, puis O5-M25.choice, les observations et les transferts réellement accomplis. La dette est reconnue ou contestée par des individus, sans transformer leur avis en loi universelle yautja.</x:v>
      </x:c>
      <x:c r="I383" s="132" t="str">
        <x:v>Après la réponse : action physique ou refus/différé ; succès/échec/reprise selon résultat réel et variantes prioritaires. Aucun résultat par la sélection seule.</x:v>
      </x:c>
    </x:row>
    <x:row r="384" ht="104" customHeight="1">
      <x:c r="A384" s="121" t="str">
        <x:v>D6-O5-M25-OPTION-B</x:v>
      </x:c>
      <x:c r="B384" s="122" t="str">
        <x:v>D6-O5-M25</x:v>
      </x:c>
      <x:c r="C384" s="122" t="str">
        <x:v>B</x:v>
      </x:c>
      <x:c r="D384" s="122" t="str">
        <x:v>D6-O5-M25-CHOIX-B-01</x:v>
      </x:c>
      <x:c r="E384" s="122" t="str">
        <x:v>D6-O5-M25-REPONSE-B-01</x:v>
      </x:c>
      <x:c r="F384" s="122" t="str">
        <x:v>Présenter sobrement les faits et la géographie réellement observés sans imposer d’exercice ni d’opinion générale.</x:v>
      </x:c>
      <x:c r="G384" s="122" t="str">
        <x:v>Conditions d’entrée encore valides ; personne, outil et passage nécessaires disponibles. La parole seule ne valide pas l’objectif.</x:v>
      </x:c>
      <x:c r="H384" s="122" t="str">
        <x:v>Appliquer seulement le résultat de cette action : Répondre par une démonstration ou raconter sobrement le fait change la réaction locale. Enregistrer O5-M25.resolved séparément de .success, puis O5-M25.choice, les observations et les transferts réellement accomplis. La dette est reconnue ou contestée par des individus, sans transformer leur avis en loi universelle yautja.</x:v>
      </x:c>
      <x:c r="I384" s="131" t="str">
        <x:v>Après la réponse : action physique ou refus/différé ; succès/échec/reprise selon résultat réel et variantes prioritaires. Aucun résultat par la sélection seule.</x:v>
      </x:c>
    </x:row>
    <x:row r="385" ht="104" customHeight="1">
      <x:c r="A385" s="126" t="str">
        <x:v>D6-O5-M26-OPTION-A</x:v>
      </x:c>
      <x:c r="B385" s="127" t="str">
        <x:v>D6-O5-M26</x:v>
      </x:c>
      <x:c r="C385" s="127" t="str">
        <x:v>A</x:v>
      </x:c>
      <x:c r="D385" s="127" t="str">
        <x:v>D6-O5-M26-CHOIX-A-01</x:v>
      </x:c>
      <x:c r="E385" s="127" t="str">
        <x:v>D6-O5-M26-REPONSE-A-01</x:v>
      </x:c>
      <x:c r="F385" s="127" t="str">
        <x:v>Réparer le relais puis accepter une rencontre limitée seulement si demande autorisée, disponibilité et trajet réel sont établis.</x:v>
      </x:c>
      <x:c r="G385" s="127" t="str">
        <x:v>Contact personnel consenti encore actif ; demande ponctuelle authentique de Mara reçue ; disponibilité et chronologie compatibles ; aucun accord de rendez-vous sans réponse explicite.</x:v>
      </x:c>
      <x:c r="H385" s="127" t="str">
        <x:v>Appliquer seulement le résultat de cette action : Accepter une rencontre limitée ou répondre sans déplacement préserve les engagements respectifs. Enregistrer O5-M26.resolved séparément de .success, puis O5-M26.choice, les observations et les transferts réellement accomplis. Aucun retour automatique de Mara dans l’équipage ; une invitation possède une date et un lieu accessibles.</x:v>
      </x:c>
      <x:c r="I385" s="132" t="str">
        <x:v>Après la réponse : action physique ou refus/différé ; succès/échec/reprise selon résultat réel et variantes prioritaires. Aucun résultat par la sélection seule.</x:v>
      </x:c>
    </x:row>
    <x:row r="386" ht="104" customHeight="1">
      <x:c r="A386" s="121" t="str">
        <x:v>D6-O5-M26-OPTION-B</x:v>
      </x:c>
      <x:c r="B386" s="122" t="str">
        <x:v>D6-O5-M26</x:v>
      </x:c>
      <x:c r="C386" s="122" t="str">
        <x:v>B</x:v>
      </x:c>
      <x:c r="D386" s="122" t="str">
        <x:v>D6-O5-M26-CHOIX-B-01</x:v>
      </x:c>
      <x:c r="E386" s="122" t="str">
        <x:v>D6-O5-M26-REPONSE-B-01</x:v>
      </x:c>
      <x:c r="F386" s="122" t="str">
        <x:v>Réparer et vérifier le relais puis envoyer une réponse ponctuelle seulement dans un canal consenti ; sinon conserver la nouvelle autorisée sans contact forcé.</x:v>
      </x:c>
      <x:c r="G386" s="122" t="str">
        <x:v>Contact personnel consenti encore actif ; destinataire vérifié ; Mara a autorisé une réponse ; aucune invitation ni présence déduite du silence.</x:v>
      </x:c>
      <x:c r="H386" s="122" t="str">
        <x:v>Appliquer seulement le résultat de cette action : Accepter une rencontre limitée ou répondre sans déplacement préserve les engagements respectifs. Enregistrer O5-M26.resolved séparément de .success, puis O5-M26.choice, les observations et les transferts réellement accomplis. Aucun retour automatique de Mara dans l’équipage ; une invitation possède une date et un lieu accessibles.</x:v>
      </x:c>
      <x:c r="I386" s="131" t="str">
        <x:v>Après la réponse : action physique ou refus/différé ; succès/échec/reprise selon résultat réel et variantes prioritaires. Aucun résultat par la sélection seule.</x:v>
      </x:c>
    </x:row>
    <x:row r="387" ht="104" customHeight="1">
      <x:c r="A387" s="126" t="str">
        <x:v>D6-O5-M26-OPTION-C</x:v>
      </x:c>
      <x:c r="B387" s="127" t="str">
        <x:v>D6-O5-M26</x:v>
      </x:c>
      <x:c r="C387" s="127" t="str">
        <x:v>C</x:v>
      </x:c>
      <x:c r="D387" s="127" t="str">
        <x:v>D6-O5-M26-CHOIX-C-01</x:v>
      </x:c>
      <x:c r="E387" s="127" t="str">
        <x:v>D6-O5-M26-REPONSE-C-01</x:v>
      </x:c>
      <x:c r="F387" s="127" t="str">
        <x:v>Réparer le relais, consulter la nouvelle autorisée sans envoyer de réponse non consentie et résoudre la variante informative de la visite.</x:v>
      </x:c>
      <x:c r="G387" s="127" t="str">
        <x:v>Aucun canal personnel consenti ; une nouvelle explicitement autorisée peut être consultée ; aucune parole actuelle de Mara fabriquée.</x:v>
      </x:c>
      <x:c r="H387" s="127" t="str">
        <x:v>Cette troisième option reste distincte des deux autres. Accepter une rencontre limitée ou répondre sans déplacement préserve les engagements respectifs. Enregistrer O5-M26.resolved séparément de .success, puis O5-M26.choice, les observations et les transferts réellement accomplis. Aucun retour automatique de Mara dans l’équipage ; une invitation possède une date et un lieu accessibles.</x:v>
      </x:c>
      <x:c r="I387" s="132" t="str">
        <x:v>Après la réponse : action physique ou refus/différé ; succès/échec/reprise selon résultat réel et variantes prioritaires. Aucun résultat par la sélection seule.</x:v>
      </x:c>
    </x:row>
    <x:row r="388" ht="104" customHeight="1">
      <x:c r="A388" s="121" t="str">
        <x:v>D6-O5-M27-OPTION-A</x:v>
      </x:c>
      <x:c r="B388" s="122" t="str">
        <x:v>D6-O5-M27</x:v>
      </x:c>
      <x:c r="C388" s="122" t="str">
        <x:v>A</x:v>
      </x:c>
      <x:c r="D388" s="122" t="str">
        <x:v>D6-O5-M27-CHOIX-A-01</x:v>
      </x:c>
      <x:c r="E388" s="122" t="str">
        <x:v>D6-O5-M27-REPONSE-A-01</x:v>
      </x:c>
      <x:c r="F388" s="122" t="str">
        <x:v>Lors d’une rencontre réellement acceptée, suivre Mara ; sinon utiliser son relevé volontairement partagé avec un partenaire local distinct.</x:v>
      </x:c>
      <x:c r="G388" s="122" t="str">
        <x:v>Soit Mara présente après rendez-vous bilatéral et trajets réels, soit relevé volontairement partagé disponible avec partenaire local distinct ; le locuteur de base reste ce partenaire local et ne remplace pas Mara.</x:v>
      </x:c>
      <x:c r="H388" s="122" t="str">
        <x:v>Appliquer seulement le résultat de cette action : Suivre sa méthode de piste ou combiner deux approches change la séquence et les rôles crédités. Enregistrer O5-M27.resolved séparément de .success, puis O5-M27.choice, les observations et les transferts réellement accomplis. La coopération actuelle est nouvelle et bornée ; elle ne supprime pas le départ EXP10.</x:v>
      </x:c>
      <x:c r="I388" s="131" t="str">
        <x:v>Après la réponse : action physique ou refus/différé ; succès/échec/reprise selon résultat réel et variantes prioritaires. Aucun résultat par la sélection seule.</x:v>
      </x:c>
    </x:row>
    <x:row r="389" ht="104" customHeight="1">
      <x:c r="A389" s="126" t="str">
        <x:v>D6-O5-M27-OPTION-B</x:v>
      </x:c>
      <x:c r="B389" s="127" t="str">
        <x:v>D6-O5-M27</x:v>
      </x:c>
      <x:c r="C389" s="127" t="str">
        <x:v>B</x:v>
      </x:c>
      <x:c r="D389" s="127" t="str">
        <x:v>D6-O5-M27-CHOIX-B-01</x:v>
      </x:c>
      <x:c r="E389" s="127" t="str">
        <x:v>D6-O5-M27-REPONSE-B-01</x:v>
      </x:c>
      <x:c r="F389" s="127" t="str">
        <x:v>Combiner les deux méthodes dans la récupération avec les partenaires réellement présents et attribuer leurs rôles exacts.</x:v>
      </x:c>
      <x:c r="G389" s="127" t="str">
        <x:v>Deux méthodes accessibles par pratique ou relevé autorisé ; partenaires actuels identifiés et consentants ; aucune copie de Mara créée.</x:v>
      </x:c>
      <x:c r="H389" s="127" t="str">
        <x:v>Appliquer seulement le résultat de cette action : Suivre sa méthode de piste ou combiner deux approches change la séquence et les rôles crédités. Enregistrer O5-M27.resolved séparément de .success, puis O5-M27.choice, les observations et les transferts réellement accomplis. La coopération actuelle est nouvelle et bornée ; elle ne supprime pas le départ EXP10.</x:v>
      </x:c>
      <x:c r="I389" s="132" t="str">
        <x:v>Après la réponse : action physique ou refus/différé ; succès/échec/reprise selon résultat réel et variantes prioritaires. Aucun résultat par la sélection seule.</x:v>
      </x:c>
    </x:row>
    <x:row r="390" ht="104" customHeight="1">
      <x:c r="A390" s="121" t="str">
        <x:v>D6-O5-M27-OPTION-C</x:v>
      </x:c>
      <x:c r="B390" s="122" t="str">
        <x:v>D6-O5-M27</x:v>
      </x:c>
      <x:c r="C390" s="122" t="str">
        <x:v>C</x:v>
      </x:c>
      <x:c r="D390" s="122" t="str">
        <x:v>D6-O5-M27-CHOIX-C-01</x:v>
      </x:c>
      <x:c r="E390" s="122" t="str">
        <x:v>D6-O5-M27-REPONSE-C-01</x:v>
      </x:c>
      <x:c r="F390" s="122" t="str">
        <x:v>Résoudre l’issue de refus ou d’indisponibilité si aucun rendez-vous ou relevé autorisé n’est exploitable ; quitter physiquement le lieu sans marquer l’opération commune réussie.</x:v>
      </x:c>
      <x:c r="G390" s="122" t="str">
        <x:v>Mara indisponible ou rencontre refusée ; aucun relevé partagé exploitable ; pas de mise en présence ni récompense de coopération.</x:v>
      </x:c>
      <x:c r="H390" s="122" t="str">
        <x:v>Cette troisième option reste distincte des deux autres. Suivre sa méthode de piste ou combiner deux approches change la séquence et les rôles crédités. Enregistrer O5-M27.resolved séparément de .success, puis O5-M27.choice, les observations et les transferts réellement accomplis. La coopération actuelle est nouvelle et bornée ; elle ne supprime pas le départ EXP10.</x:v>
      </x:c>
      <x:c r="I390" s="131" t="str">
        <x:v>Après la réponse : action physique ou refus/différé ; succès/échec/reprise selon résultat réel et variantes prioritaires. Aucun résultat par la sélection seule.</x:v>
      </x:c>
    </x:row>
    <x:row r="391" ht="104" customHeight="1">
      <x:c r="A391" s="126" t="str">
        <x:v>D6-O5-M28-OPTION-A</x:v>
      </x:c>
      <x:c r="B391" s="127" t="str">
        <x:v>D6-O5-M28</x:v>
      </x:c>
      <x:c r="C391" s="127" t="str">
        <x:v>A</x:v>
      </x:c>
      <x:c r="D391" s="127" t="str">
        <x:v>D6-O5-M28-CHOIX-A-01</x:v>
      </x:c>
      <x:c r="E391" s="127" t="str">
        <x:v>D6-O5-M28-REPONSE-A-01</x:v>
      </x:c>
      <x:c r="F391" s="127" t="str">
        <x:v>Préparer le signe d’alliance et demander les seuls engagements réellement consentis, sans verrouiller la fin.</x:v>
      </x:c>
      <x:c r="G391" s="127" t="str">
        <x:v>Conditions d’entrée encore valides ; personne, outil et passage nécessaires disponibles. La parole seule ne valide pas l’objectif.</x:v>
      </x:c>
      <x:c r="H391" s="127" t="str">
        <x:v>Appliquer seulement le résultat de cette action : Préparer l’alliance, la séparation reconnue ou le rôle de relais permet d’en comparer les limites. Enregistrer O5-M28.resolved séparément de .success, puis O5-M28.choice, les observations et les transferts réellement accomplis. Les fins ne possèdent ni Mara ni sa route ; elles définissent une relation ou une responsabilité choisie.</x:v>
      </x:c>
      <x:c r="I391" s="132" t="str">
        <x:v>Après la réponse : action physique ou refus/différé ; succès/échec/reprise selon résultat réel et variantes prioritaires. Aucun résultat par la sélection seule.</x:v>
      </x:c>
    </x:row>
    <x:row r="392" ht="104" customHeight="1">
      <x:c r="A392" s="121" t="str">
        <x:v>D6-O5-M28-OPTION-B</x:v>
      </x:c>
      <x:c r="B392" s="122" t="str">
        <x:v>D6-O5-M28</x:v>
      </x:c>
      <x:c r="C392" s="122" t="str">
        <x:v>B</x:v>
      </x:c>
      <x:c r="D392" s="122" t="str">
        <x:v>D6-O5-M28-CHOIX-B-01</x:v>
      </x:c>
      <x:c r="E392" s="122" t="str">
        <x:v>D6-O5-M28-REPONSE-B-01</x:v>
      </x:c>
      <x:c r="F392" s="122" t="str">
        <x:v>Préparer une séparation assumée, vérifier prêts et souvenirs autorisés, sans encore sélectionner la fin.</x:v>
      </x:c>
      <x:c r="G392" s="122" t="str">
        <x:v>Conditions d’entrée encore valides ; personne, outil et passage nécessaires disponibles. La parole seule ne valide pas l’objectif.</x:v>
      </x:c>
      <x:c r="H392" s="122" t="str">
        <x:v>Appliquer seulement le résultat de cette action : Préparer l’alliance, la séparation reconnue ou le rôle de relais permet d’en comparer les limites. Enregistrer O5-M28.resolved séparément de .success, puis O5-M28.choice, les observations et les transferts réellement accomplis. Les fins ne possèdent ni Mara ni sa route ; elles définissent une relation ou une responsabilité choisie.</x:v>
      </x:c>
      <x:c r="I392" s="131" t="str">
        <x:v>Après la réponse : action physique ou refus/différé ; succès/échec/reprise selon résultat réel et variantes prioritaires. Aucun résultat par la sélection seule.</x:v>
      </x:c>
    </x:row>
    <x:row r="393" ht="104" customHeight="1">
      <x:c r="A393" s="126" t="str">
        <x:v>D6-O5-M28-OPTION-C</x:v>
      </x:c>
      <x:c r="B393" s="127" t="str">
        <x:v>D6-O5-M28</x:v>
      </x:c>
      <x:c r="C393" s="127" t="str">
        <x:v>C</x:v>
      </x:c>
      <x:c r="D393" s="127" t="str">
        <x:v>D6-O5-M28-CHOIX-C-01</x:v>
      </x:c>
      <x:c r="E393" s="127" t="str">
        <x:v>D6-O5-M28-REPONSE-C-01</x:v>
      </x:c>
      <x:c r="F393" s="127" t="str">
        <x:v>Examiner le lieu et les contacts consentants du futur relais sans confirmer la fin ni engager Mara pour une espèce.</x:v>
      </x:c>
      <x:c r="G393" s="127" t="str">
        <x:v>Lieu de relais accessible ; accord de chaque contact ; Mara peut n’accepter qu’un lien personnel ou refuser.</x:v>
      </x:c>
      <x:c r="H393" s="127" t="str">
        <x:v>Cette troisième option reste distincte des deux autres. Préparer l’alliance, la séparation reconnue ou le rôle de relais permet d’en comparer les limites. Enregistrer O5-M28.resolved séparément de .success, puis O5-M28.choice, les observations et les transferts réellement accomplis. Les fins ne possèdent ni Mara ni sa route ; elles définissent une relation ou une responsabilité choisie.</x:v>
      </x:c>
      <x:c r="I393" s="132" t="str">
        <x:v>Après la réponse : action physique ou refus/différé ; succès/échec/reprise selon résultat réel et variantes prioritaires. Aucun résultat par la sélection seule.</x:v>
      </x:c>
    </x:row>
    <x:row r="394" ht="134" customHeight="1">
      <x:c r="A394" s="121" t="str">
        <x:v>D6-O5-M29-OPTION-A</x:v>
      </x:c>
      <x:c r="B394" s="122" t="str">
        <x:v>D6-O5-M29</x:v>
      </x:c>
      <x:c r="C394" s="122" t="str">
        <x:v>A</x:v>
      </x:c>
      <x:c r="D394" s="122" t="str">
        <x:v>D6-O5-M29-CHOIX-A-01</x:v>
      </x:c>
      <x:c r="E394" s="122" t="str">
        <x:v>D6-O5-M29-REPONSE-A-01</x:v>
      </x:c>
      <x:c r="F394" s="122" t="str">
        <x:v>Présenter O5-E1 et sa variante unilatérale honnête puis confirmer explicitement la fin exclusive sans recrutement.</x:v>
      </x:c>
      <x:c r="G394" s="122"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H394" s="122" t="str">
        <x:v>Appliquer seulement le résultat de cette action : Choisir O5-E1, O5-E2 ou O5-E3 verrouille la direction sans ajouter Mara à l’équipage permanent. Enregistrer la visite de sélection séparément de sa réussite. Écrire O5.endingId avec exactement une valeur valide et O5.endingChoiceConfirmed=true uniquement après confirmation explicite ; une sortie, un refus ou un choix provisoire conserve le choix non confirmé. La fin retenue conserve EXP10 et les contacts effectivement consentis.</x:v>
      </x:c>
      <x:c r="I394" s="131" t="str">
        <x:v>Après la réponse : action physique ou refus/différé ; succès/échec/reprise selon résultat réel et variantes prioritaires. Aucun résultat par la sélection seule.</x:v>
      </x:c>
    </x:row>
    <x:row r="395" ht="134" customHeight="1">
      <x:c r="A395" s="126" t="str">
        <x:v>D6-O5-M29-OPTION-B</x:v>
      </x:c>
      <x:c r="B395" s="127" t="str">
        <x:v>D6-O5-M29</x:v>
      </x:c>
      <x:c r="C395" s="127" t="str">
        <x:v>B</x:v>
      </x:c>
      <x:c r="D395" s="127" t="str">
        <x:v>D6-O5-M29-CHOIX-B-01</x:v>
      </x:c>
      <x:c r="E395" s="127" t="str">
        <x:v>D6-O5-M29-REPONSE-B-01</x:v>
      </x:c>
      <x:c r="F395" s="127" t="str">
        <x:v>Présenter O5-E2 avec conditions de restitution puis confirmer la fin exclusive ; ne pas inventer l’accord réciproque absent.</x:v>
      </x:c>
      <x:c r="G395" s="127"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H395" s="127" t="str">
        <x:v>Appliquer seulement le résultat de cette action : Choisir O5-E1, O5-E2 ou O5-E3 verrouille la direction sans ajouter Mara à l’équipage permanent. Enregistrer la visite de sélection séparément de sa réussite. Écrire O5.endingId avec exactement une valeur valide et O5.endingChoiceConfirmed=true uniquement après confirmation explicite ; une sortie, un refus ou un choix provisoire conserve le choix non confirmé. La fin retenue conserve EXP10 et les contacts effectivement consentis.</x:v>
      </x:c>
      <x:c r="I395" s="132" t="str">
        <x:v>Après la réponse : action physique ou refus/différé ; succès/échec/reprise selon résultat réel et variantes prioritaires. Aucun résultat par la sélection seule.</x:v>
      </x:c>
    </x:row>
    <x:row r="396" ht="134" customHeight="1">
      <x:c r="A396" s="121" t="str">
        <x:v>D6-O5-M29-OPTION-C</x:v>
      </x:c>
      <x:c r="B396" s="122" t="str">
        <x:v>D6-O5-M29</x:v>
      </x:c>
      <x:c r="C396" s="122" t="str">
        <x:v>C</x:v>
      </x:c>
      <x:c r="D396" s="122" t="str">
        <x:v>D6-O5-M29-CHOIX-C-01</x:v>
      </x:c>
      <x:c r="E396" s="122" t="str">
        <x:v>D6-O5-M29-REPONSE-C-01</x:v>
      </x:c>
      <x:c r="F396" s="122" t="str">
        <x:v>Présenter O5-E3 puis confirmer explicitement la fin ; l’installation et la première demande acceptée restent à jouer.</x:v>
      </x:c>
      <x:c r="G396" s="122" t="str">
        <x:v>Relais matériel réalisable et au moins une relation consentante ; Mara non requise comme représentante des humains. Les effets de cette fin ont été consultés ; confirmation explicite distincte encore nécessaire. La lettre du choix seule ne réalise aucune fin.</x:v>
      </x:c>
      <x:c r="H396" s="122" t="str">
        <x:v>Cette troisième option reste distincte des deux autres. Choisir O5-E1, O5-E2 ou O5-E3 verrouille la direction sans ajouter Mara à l’équipage permanent. Enregistrer la visite de sélection séparément de sa réussite. Écrire O5.endingId avec exactement une valeur valide et O5.endingChoiceConfirmed=true uniquement après confirmation explicite ; une sortie, un refus ou un choix provisoire conserve le choix non confirmé. La fin retenue conserve EXP10 et les contacts effectivement consentis.</x:v>
      </x:c>
      <x:c r="I396" s="131" t="str">
        <x:v>Après la réponse : action physique ou refus/différé ; succès/échec/reprise selon résultat réel et variantes prioritaires. Aucun résultat par la sélection seule.</x:v>
      </x:c>
    </x:row>
    <x:row r="397" ht="119" customHeight="1">
      <x:c r="A397" s="126" t="str">
        <x:v>D6-O5-M30-OPTION-A</x:v>
      </x:c>
      <x:c r="B397" s="127" t="str">
        <x:v>D6-O5-M30</x:v>
      </x:c>
      <x:c r="C397" s="127" t="str">
        <x:v>A</x:v>
      </x:c>
      <x:c r="D397" s="127" t="str">
        <x:v>D6-O5-M30-CHOIX-A-01</x:v>
      </x:c>
      <x:c r="E397" s="127" t="str">
        <x:v>D6-O5-M30-REPONSE-A-01</x:v>
      </x:c>
      <x:c r="F397" s="127" t="str">
        <x:v>Choisir le relevé appartenant au joueur puis exécuter la scène O5-E confirmée, avec absence ou présence réellement valide de Mara.</x:v>
      </x:c>
      <x:c r="G397" s="127" t="str">
        <x:v>Conditions d’entrée encore valides ; personne, outil et passage nécessaires disponibles. La parole seule ne valide pas l’objectif.</x:v>
      </x:c>
      <x:c r="H397" s="127" t="str">
        <x:v>Appliquer seulement le résultat de cette action : Choisir l’objet commémoratif ou le lieu du relais nuance la fin déjà verrouillée. Conserver O5.endingId confirmé sans le modifier. Écrire O5.endingRealized=true uniquement après clôture effectivement jouée et réussie ; échec, interruption ou report laissent endingRealized=false et la scène à reprendre. La fin devient réalisée avec deux trajectoires autonomes et des biens séparés.</x:v>
      </x:c>
      <x:c r="I397" s="132" t="str">
        <x:v>Après la réponse : action physique ou refus/différé ; succès/échec/reprise selon résultat réel et variantes prioritaires. Aucun résultat par la sélection seule.</x:v>
      </x:c>
    </x:row>
    <x:row r="398" ht="119" customHeight="1">
      <x:c r="A398" s="121" t="str">
        <x:v>D6-O5-M30-OPTION-B</x:v>
      </x:c>
      <x:c r="B398" s="122" t="str">
        <x:v>D6-O5-M30</x:v>
      </x:c>
      <x:c r="C398" s="122" t="str">
        <x:v>B</x:v>
      </x:c>
      <x:c r="D398" s="122" t="str">
        <x:v>D6-O5-M30-CHOIX-B-01</x:v>
      </x:c>
      <x:c r="E398" s="122" t="str">
        <x:v>D6-O5-M30-REPONSE-B-01</x:v>
      </x:c>
      <x:c r="F398" s="122" t="str">
        <x:v>Vérifier propriété et autorisation du souvenir puis jouer uniquement la scène finale confirmée ; sinon conserver le choix en préparation.</x:v>
      </x:c>
      <x:c r="G398" s="122" t="str">
        <x:v>Conditions d’entrée encore valides ; personne, outil et passage nécessaires disponibles. La parole seule ne valide pas l’objectif.</x:v>
      </x:c>
      <x:c r="H398" s="122" t="str">
        <x:v>Appliquer seulement le résultat de cette action : Choisir l’objet commémoratif ou le lieu du relais nuance la fin déjà verrouillée. Conserver O5.endingId confirmé sans le modifier. Écrire O5.endingRealized=true uniquement après clôture effectivement jouée et réussie ; échec, interruption ou report laissent endingRealized=false et la scène à reprendre. La fin devient réalisée avec deux trajectoires autonomes et des biens séparés.</x:v>
      </x:c>
      <x:c r="I398" s="131" t="str">
        <x:v>Après la réponse : action physique ou refus/différé ; succès/échec/reprise selon résultat réel et variantes prioritaires. Aucun résultat par la sélection seule.</x:v>
      </x:c>
    </x:row>
    <x:row r="399" ht="104" customHeight="1">
      <x:c r="A399" s="126" t="str">
        <x:v>D6-O5-M31-OPTION-A</x:v>
      </x:c>
      <x:c r="B399" s="127" t="str">
        <x:v>D6-O5-M31</x:v>
      </x:c>
      <x:c r="C399" s="127" t="str">
        <x:v>A</x:v>
      </x:c>
      <x:c r="D399" s="127" t="str">
        <x:v>D6-O5-M31-CHOIX-A-01</x:v>
      </x:c>
      <x:c r="E399" s="127" t="str">
        <x:v>D6-O5-M31-REPONSE-A-01</x:v>
      </x:c>
      <x:c r="F399" s="127" t="str">
        <x:v>Installer le câble donné ou son relevé autorisé et raconter la gratitude avec provenance exacte.</x:v>
      </x:c>
      <x:c r="G399" s="127" t="str">
        <x:v>Conditions d’entrée encore valides ; personne, outil et passage nécessaires disponibles. La parole seule ne valide pas l’objectif.</x:v>
      </x:c>
      <x:c r="H399" s="127" t="str">
        <x:v>Appliquer seulement le résultat de cette action : Présenter la gratitude ou la coordination technique change l’accent de la visite. Enregistrer O5-M31.resolved séparément de .success, puis O5-M31.choice, les observations et les transferts réellement accomplis. Le souvenir prolonge la fin d’Elite sans recréer un compagnon actif. Ne jamais modifier O5.endingId.</x:v>
      </x:c>
      <x:c r="I399" s="132" t="str">
        <x:v>Après la réponse : action physique ou refus/différé ; succès/échec/reprise selon résultat réel et variantes prioritaires. Aucun résultat par la sélection seule.</x:v>
      </x:c>
    </x:row>
    <x:row r="400" ht="104" customHeight="1">
      <x:c r="A400" s="121" t="str">
        <x:v>D6-O5-M31-OPTION-B</x:v>
      </x:c>
      <x:c r="B400" s="122" t="str">
        <x:v>D6-O5-M31</x:v>
      </x:c>
      <x:c r="C400" s="122" t="str">
        <x:v>B</x:v>
      </x:c>
      <x:c r="D400" s="122" t="str">
        <x:v>D6-O5-M31-CHOIX-B-01</x:v>
      </x:c>
      <x:c r="E400" s="122" t="str">
        <x:v>D6-O5-M31-REPONSE-B-01</x:v>
      </x:c>
      <x:c r="F400" s="122" t="str">
        <x:v>Présenter la coordination technique à l’aide des objets possédés ou d’une reconstitution déclarée.</x:v>
      </x:c>
      <x:c r="G400" s="122" t="str">
        <x:v>Conditions d’entrée encore valides ; personne, outil et passage nécessaires disponibles. La parole seule ne valide pas l’objectif.</x:v>
      </x:c>
      <x:c r="H400" s="122" t="str">
        <x:v>Appliquer seulement le résultat de cette action : Présenter la gratitude ou la coordination technique change l’accent de la visite. Enregistrer O5-M31.resolved séparément de .success, puis O5-M31.choice, les observations et les transferts réellement accomplis. Le souvenir prolonge la fin d’Elite sans recréer un compagnon actif. Ne jamais modifier O5.endingId.</x:v>
      </x:c>
      <x:c r="I400" s="131" t="str">
        <x:v>Après la réponse : action physique ou refus/différé ; succès/échec/reprise selon résultat réel et variantes prioritaires. Aucun résultat par la sélection seule.</x:v>
      </x:c>
    </x:row>
    <x:row r="401" ht="74" customHeight="1">
      <x:c r="A401" s="126" t="str">
        <x:v>D6-O5-M32-OPTION-A</x:v>
      </x:c>
      <x:c r="B401" s="127" t="str">
        <x:v>D6-O5-M32</x:v>
      </x:c>
      <x:c r="C401" s="127" t="str">
        <x:v>A</x:v>
      </x:c>
      <x:c r="D401" s="127" t="str">
        <x:v>D6-O5-M32-CHOIX-A-01</x:v>
      </x:c>
      <x:c r="E401" s="127" t="str">
        <x:v>D6-O5-M32-REPONSE-A-01</x:v>
      </x:c>
      <x:c r="F401" s="127" t="str">
        <x:v>Vérifier contact, consentement, chronologie et disponibilité ; accomplir les trajets réels puis jouer une courte chasse adaptée si l’accord existe.</x:v>
      </x:c>
      <x:c r="G401" s="127" t="str">
        <x:v>Canal consenti et situation de Mara compatible ; avant départ, accord bilatéral explicite et trajet réel praticable.</x:v>
      </x:c>
      <x:c r="H401" s="127" t="str">
        <x:v>Une proposition n’est pas un rendez-vous accompli. Réussite de chasse seulement après jeu et résultat réels ; refus ou indisponibilité conservent l’issue correspondante sans compagnon créé.</x:v>
      </x:c>
      <x:c r="I401" s="132" t="str">
        <x:v>Après la réponse : action physique ou refus/différé ; succès/échec/reprise selon résultat réel et variantes prioritaires. Aucun résultat par la sélection seule.</x:v>
      </x:c>
    </x:row>
    <x:row r="402" ht="74" customHeight="1">
      <x:c r="A402" s="121" t="str">
        <x:v>D6-O5-M32-OPTION-B</x:v>
      </x:c>
      <x:c r="B402" s="122" t="str">
        <x:v>D6-O5-M32</x:v>
      </x:c>
      <x:c r="C402" s="122" t="str">
        <x:v>B</x:v>
      </x:c>
      <x:c r="D402" s="122" t="str">
        <x:v>D6-O5-M32-CHOIX-B-01</x:v>
      </x:c>
      <x:c r="E402" s="122" t="str">
        <x:v>D6-O5-M32-REPONSE-B-01</x:v>
      </x:c>
      <x:c r="F402" s="122" t="str">
        <x:v>Si échange actuel consenti, le jouer via canal ou présence réelle ; sinon consulter uniquement le message conservé autorisé avec sa date, ou constater l’absence de réponse.</x:v>
      </x:c>
      <x:c r="G402" s="122" t="str">
        <x:v>Relais ou archive réellement accessible ; autorisation de consulter le contenu concerné ; aucune existence de message inventée si la source est absente.</x:v>
      </x:c>
      <x:c r="H402" s="122" t="str">
        <x:v>La visite de nouvelles peut se terminer sans rendez-vous ni apparition de Mara ; seuls les faits réellement reçus sont consignés. Fin d’Elite conservée.</x:v>
      </x:c>
      <x:c r="I402" s="131" t="str">
        <x:v>Après la réponse : action physique ou refus/différé ; succès/échec/reprise selon résultat réel et variantes prioritaires. Aucun résultat par la sélection seule.</x:v>
      </x:c>
    </x:row>
    <x:row r="403" ht="74" customHeight="1">
      <x:c r="A403" s="126" t="str">
        <x:v>D6-O5-M32-OPTION-C</x:v>
      </x:c>
      <x:c r="B403" s="127" t="str">
        <x:v>D6-O5-M32</x:v>
      </x:c>
      <x:c r="C403" s="127" t="str">
        <x:v>C</x:v>
      </x:c>
      <x:c r="D403" s="127" t="str">
        <x:v>D6-O5-M32-CHOIX-C-01</x:v>
      </x:c>
      <x:c r="E403" s="127" t="str">
        <x:v>D6-O5-M32-REPONSE-C-01</x:v>
      </x:c>
      <x:c r="F403" s="127" t="str">
        <x:v>Préparer puis jouer la remise consentie ; présence de Mara seulement si conditions réelles réunies, sinon dépôt autorisé ou attente matérielle.</x:v>
      </x:c>
      <x:c r="G403" s="127" t="str">
        <x:v>Objet unique effectivement détenu ; destinataire, garde et autorisation spécifiques vérifiés ; chronologie compatible.</x:v>
      </x:c>
      <x:c r="H403" s="127" t="str">
        <x:v>Transfert réalisé uniquement après réception attestée ; aucune rencontre ou chasse validée par le seul dépôt.</x:v>
      </x:c>
      <x:c r="I403" s="132" t="str">
        <x:v>Après la réponse : action physique ou refus/différé ; succès/échec/reprise selon résultat réel et variantes prioritaires. Aucun résultat par la sélection seule.</x:v>
      </x:c>
    </x:row>
    <x:row r="404" ht="119" customHeight="1">
      <x:c r="A404" s="121" t="str">
        <x:v>D6-O5-M33-OPTION-A</x:v>
      </x:c>
      <x:c r="B404" s="122" t="str">
        <x:v>D6-O5-M33</x:v>
      </x:c>
      <x:c r="C404" s="122" t="str">
        <x:v>A</x:v>
      </x:c>
      <x:c r="D404" s="122" t="str">
        <x:v>D6-O5-M33-CHOIX-A-01</x:v>
      </x:c>
      <x:c r="E404" s="122" t="str">
        <x:v>D6-O5-M33-REPONSE-A-01</x:v>
      </x:c>
      <x:c r="F404" s="122" t="str">
        <x:v>Ancrer, couvrir et vérifier le signal compris puis secourir le voyageur sans engagement ultérieur.</x:v>
      </x:c>
      <x:c r="G404" s="122" t="str">
        <x:v>Conditions d’entrée encore valides ; personne, outil et passage nécessaires disponibles. La parole seule ne valide pas l’objectif.</x:v>
      </x:c>
      <x:c r="H404" s="122" t="str">
        <x:v>Appliquer seulement le résultat de cette action : Aider puis laisser partir ou proposer une halte temporaire choisit la portée du service. Enregistrer O5-M33.resolved séparément de .success, puis O5-M33.choice, les observations et les transferts réellement accomplis. Une méthode transmise devient action présente ; le voyageur ne remplace pas Mara dans l’histoire. Ne jamais modifier O5.endingId.</x:v>
      </x:c>
      <x:c r="I404" s="131" t="str">
        <x:v>Après la réponse : action physique ou refus/différé ; succès/échec/reprise selon résultat réel et variantes prioritaires. Aucun résultat par la sélection seule.</x:v>
      </x:c>
    </x:row>
    <x:row r="405" ht="119" customHeight="1">
      <x:c r="A405" s="126" t="str">
        <x:v>D6-O5-M33-OPTION-B</x:v>
      </x:c>
      <x:c r="B405" s="127" t="str">
        <x:v>D6-O5-M33</x:v>
      </x:c>
      <x:c r="C405" s="127" t="str">
        <x:v>B</x:v>
      </x:c>
      <x:c r="D405" s="127" t="str">
        <x:v>D6-O5-M33-CHOIX-B-01</x:v>
      </x:c>
      <x:c r="E405" s="127" t="str">
        <x:v>D6-O5-M33-REPONSE-B-01</x:v>
      </x:c>
      <x:c r="F405" s="127" t="str">
        <x:v>Jouer le secours puis proposer une halte temporaire que le voyageur peut accepter ou refuser.</x:v>
      </x:c>
      <x:c r="G405" s="127" t="str">
        <x:v>Conditions d’entrée encore valides ; personne, outil et passage nécessaires disponibles. La parole seule ne valide pas l’objectif.</x:v>
      </x:c>
      <x:c r="H405" s="127" t="str">
        <x:v>Appliquer seulement le résultat de cette action : Aider puis laisser partir ou proposer une halte temporaire choisit la portée du service. Enregistrer O5-M33.resolved séparément de .success, puis O5-M33.choice, les observations et les transferts réellement accomplis. Une méthode transmise devient action présente ; le voyageur ne remplace pas Mara dans l’histoire. Ne jamais modifier O5.endingId.</x:v>
      </x:c>
      <x:c r="I405" s="132" t="str">
        <x:v>Après la réponse : action physique ou refus/différé ; succès/échec/reprise selon résultat réel et variantes prioritaires. Aucun résultat par la sélection seule.</x:v>
      </x:c>
    </x:row>
    <x:row r="406" ht="119" customHeight="1">
      <x:c r="A406" s="121" t="str">
        <x:v>D6-O5-M34-OPTION-A</x:v>
      </x:c>
      <x:c r="B406" s="122" t="str">
        <x:v>D6-O5-M34</x:v>
      </x:c>
      <x:c r="C406" s="122" t="str">
        <x:v>A</x:v>
      </x:c>
      <x:c r="D406" s="122" t="str">
        <x:v>D6-O5-M34-CHOIX-A-01</x:v>
      </x:c>
      <x:c r="E406" s="122" t="str">
        <x:v>D6-O5-M34-REPONSE-A-01</x:v>
      </x:c>
      <x:c r="F406" s="122" t="str">
        <x:v>Vérifier la chronologie réelle et les conditions de vie/contact ; inviter seulement si compatible et consenti, sans résurrection ni prolongation artificielle.</x:v>
      </x:c>
      <x:c r="G406" s="122" t="str">
        <x:v>Conditions d’entrée encore valides ; personne, outil et passage nécessaires disponibles. La parole seule ne valide pas l’objectif.</x:v>
      </x:c>
      <x:c r="H406" s="122" t="str">
        <x:v>Appliquer seulement le résultat de cette action : Inviter si c’est possible ou préserver le récit déjà reçu respecte les limites du temps. Enregistrer O5-M34.resolved séparément de .success, puis O5-M34.choice, les observations et les transferts réellement accomplis. Aucune résurrection, longévité inventée ou copie temporelle n’est utilisée pour maintenir le compagnon. Ne jamais modifier O5.endingId.</x:v>
      </x:c>
      <x:c r="I406" s="131" t="str">
        <x:v>Après la réponse : action physique ou refus/différé ; succès/échec/reprise selon résultat réel et variantes prioritaires. Aucun résultat par la sélection seule.</x:v>
      </x:c>
    </x:row>
    <x:row r="407" ht="119" customHeight="1">
      <x:c r="A407" s="126" t="str">
        <x:v>D6-O5-M34-OPTION-B</x:v>
      </x:c>
      <x:c r="B407" s="127" t="str">
        <x:v>D6-O5-M34</x:v>
      </x:c>
      <x:c r="C407" s="127" t="str">
        <x:v>B</x:v>
      </x:c>
      <x:c r="D407" s="127" t="str">
        <x:v>D6-O5-M34-CHOIX-B-01</x:v>
      </x:c>
      <x:c r="E407" s="127" t="str">
        <x:v>D6-O5-M34-REPONSE-B-01</x:v>
      </x:c>
      <x:c r="F407" s="127" t="str">
        <x:v>Consulter puis préserver le message ancien ou souvenir autorisé sans le jouer comme une conversation actuelle.</x:v>
      </x:c>
      <x:c r="G407" s="127" t="str">
        <x:v>Conditions d’entrée encore valides ; personne, outil et passage nécessaires disponibles. La parole seule ne valide pas l’objectif.</x:v>
      </x:c>
      <x:c r="H407" s="127" t="str">
        <x:v>Appliquer seulement le résultat de cette action : Inviter si c’est possible ou préserver le récit déjà reçu respecte les limites du temps. Enregistrer O5-M34.resolved séparément de .success, puis O5-M34.choice, les observations et les transferts réellement accomplis. Aucune résurrection, longévité inventée ou copie temporelle n’est utilisée pour maintenir le compagnon. Ne jamais modifier O5.endingId.</x:v>
      </x:c>
      <x:c r="I407" s="132" t="str">
        <x:v>Après la réponse : action physique ou refus/différé ; succès/échec/reprise selon résultat réel et variantes prioritaires. Aucun résultat par la sélection seule.</x:v>
      </x:c>
    </x:row>
    <x:row r="408" ht="119" customHeight="1">
      <x:c r="A408" s="121" t="str">
        <x:v>D6-O5-M35-OPTION-A</x:v>
      </x:c>
      <x:c r="B408" s="122" t="str">
        <x:v>D6-O5-M35</x:v>
      </x:c>
      <x:c r="C408" s="122" t="str">
        <x:v>A</x:v>
      </x:c>
      <x:c r="D408" s="122" t="str">
        <x:v>D6-O5-M35-CHOIX-A-01</x:v>
      </x:c>
      <x:c r="E408" s="122" t="str">
        <x:v>D6-O5-M35-REPONSE-A-01</x:v>
      </x:c>
      <x:c r="F408" s="122" t="str">
        <x:v>Vérifier l’autorisation de partage puis enseigner le signal précis contextualisé de Namarra.</x:v>
      </x:c>
      <x:c r="G408" s="122" t="str">
        <x:v>Conditions d’entrée encore valides ; personne, outil et passage nécessaires disponibles. La parole seule ne valide pas l’objectif.</x:v>
      </x:c>
      <x:c r="H408" s="122" t="str">
        <x:v>Appliquer seulement le résultat de cette action : Garder le signe original contextualisé ou créer une variante d’exercice distingue héritage et imitation. Enregistrer O5-M35.resolved séparément de .success, puis O5-M35.choice, les observations et les transferts réellement accomplis. La mémoire circule par une compétence précise ; la fin relationnelle reste celle choisie à Elite. Ne jamais modifier O5.endingId.</x:v>
      </x:c>
      <x:c r="I408" s="131" t="str">
        <x:v>Après la réponse : action physique ou refus/différé ; succès/échec/reprise selon résultat réel et variantes prioritaires. Aucun résultat par la sélection seule.</x:v>
      </x:c>
    </x:row>
    <x:row r="409" ht="119" customHeight="1">
      <x:c r="A409" s="126" t="str">
        <x:v>D6-O5-M35-OPTION-B</x:v>
      </x:c>
      <x:c r="B409" s="127" t="str">
        <x:v>D6-O5-M35</x:v>
      </x:c>
      <x:c r="C409" s="127" t="str">
        <x:v>B</x:v>
      </x:c>
      <x:c r="D409" s="127" t="str">
        <x:v>D6-O5-M35-CHOIX-B-01</x:v>
      </x:c>
      <x:c r="E409" s="127" t="str">
        <x:v>D6-O5-M35-REPONSE-B-01</x:v>
      </x:c>
      <x:c r="F409" s="127" t="str">
        <x:v>Créer avec l’élève une variante distincte puis la tester aux deux points d’appui.</x:v>
      </x:c>
      <x:c r="G409" s="127" t="str">
        <x:v>Conditions d’entrée encore valides ; personne, outil et passage nécessaires disponibles. La parole seule ne valide pas l’objectif.</x:v>
      </x:c>
      <x:c r="H409" s="127" t="str">
        <x:v>Appliquer seulement le résultat de cette action : Garder le signe original contextualisé ou créer une variante d’exercice distingue héritage et imitation. Enregistrer O5-M35.resolved séparément de .success, puis O5-M35.choice, les observations et les transferts réellement accomplis. La mémoire circule par une compétence précise ; la fin relationnelle reste celle choisie à Elite. Ne jamais modifier O5.endingId.</x:v>
      </x:c>
      <x:c r="I409" s="132" t="str">
        <x:v>Après la réponse : action physique ou refus/différé ; succès/échec/reprise selon résultat réel et variantes prioritaires. Aucun résultat par la sélection seule.</x:v>
      </x:c>
    </x:row>
    <x:row r="410" ht="119" customHeight="1">
      <x:c r="A410" s="121" t="str">
        <x:v>D6-O5-M36-OPTION-A</x:v>
      </x:c>
      <x:c r="B410" s="122" t="str">
        <x:v>D6-O5-M36</x:v>
      </x:c>
      <x:c r="C410" s="122" t="str">
        <x:v>A</x:v>
      </x:c>
      <x:c r="D410" s="122" t="str">
        <x:v>D6-O5-M36-CHOIX-A-01</x:v>
      </x:c>
      <x:c r="E410" s="122" t="str">
        <x:v>D6-O5-M36-REPONSE-A-01</x:v>
      </x:c>
      <x:c r="F410" s="122" t="str">
        <x:v>Consulter une dernière fois le souvenir conforme à la fin puis sortir réellement vers la prochaine activité.</x:v>
      </x:c>
      <x:c r="G410" s="122" t="str">
        <x:v>Conditions d’entrée encore valides ; personne, outil et passage nécessaires disponibles. La parole seule ne valide pas l’objectif.</x:v>
      </x:c>
      <x:c r="H410" s="122" t="str">
        <x:v>Appliquer seulement le résultat de cette action : Regarder le souvenir une dernière fois ou transmettre une invitation sans obligation choisit la clôture. Enregistrer O5-M36.resolved séparément de .success, puis O5-M36.choice, les observations et les transferts réellement accomplis. L’histoire se termine en préservant l’autonomie de Mara et le départ EXP10 ; aucune nouvelle fin concurrente. Ne jamais modifier O5.endingId.</x:v>
      </x:c>
      <x:c r="I410" s="131" t="str">
        <x:v>Après la réponse : action physique ou refus/différé ; succès/échec/reprise selon résultat réel et variantes prioritaires. Aucun résultat par la sélection seule.</x:v>
      </x:c>
    </x:row>
    <x:row r="411" ht="119" customHeight="1">
      <x:c r="A411" s="126" t="str">
        <x:v>D6-O5-M36-OPTION-B</x:v>
      </x:c>
      <x:c r="B411" s="127" t="str">
        <x:v>D6-O5-M36</x:v>
      </x:c>
      <x:c r="C411" s="127" t="str">
        <x:v>B</x:v>
      </x:c>
      <x:c r="D411" s="127" t="str">
        <x:v>D6-O5-M36-CHOIX-B-01</x:v>
      </x:c>
      <x:c r="E411" s="127" t="str">
        <x:v>D6-O5-M36-REPONSE-B-01</x:v>
      </x:c>
      <x:c r="F411" s="127" t="str">
        <x:v>Vérifier la validité du contact et transmettre une invitation facultative, sinon la conserver non envoyée ; poursuivre sa propre route.</x:v>
      </x:c>
      <x:c r="G411" s="127" t="str">
        <x:v>Conditions d’entrée encore valides ; personne, outil et passage nécessaires disponibles. La parole seule ne valide pas l’objectif.</x:v>
      </x:c>
      <x:c r="H411" s="127" t="str">
        <x:v>Appliquer seulement le résultat de cette action : Regarder le souvenir une dernière fois ou transmettre une invitation sans obligation choisit la clôture. Enregistrer O5-M36.resolved séparément de .success, puis O5-M36.choice, les observations et les transferts réellement accomplis. L’histoire se termine en préservant l’autonomie de Mara et le départ EXP10 ; aucune nouvelle fin concurrente. Ne jamais modifier O5.endingId.</x:v>
      </x:c>
      <x:c r="I411" s="132" t="str">
        <x:v>Après la réponse : action physique ou refus/différé ; succès/échec/reprise selon résultat réel et variantes prioritaires. Aucun résultat par la sélection seule.</x:v>
      </x:c>
    </x:row>
    <x:row r="412" ht="89" customHeight="1">
      <x:c r="A412" s="121" t="str">
        <x:v>D6-O5-E1-OPTION-A</x:v>
      </x:c>
      <x:c r="B412" s="122" t="str">
        <x:v>D6-O5-E1</x:v>
      </x:c>
      <x:c r="C412" s="122" t="str">
        <x:v>A</x:v>
      </x:c>
      <x:c r="D412" s="122" t="str">
        <x:v>D6-O5-E1-CHOIX-A-01</x:v>
      </x:c>
      <x:c r="E412" s="122" t="str">
        <x:v>D6-O5-E1-REPONSE-A-01</x:v>
      </x:c>
      <x:c r="F412" s="122" t="str">
        <x:v>Si accord réciproque valide, échanger physiquement ou par message autorisé le signe prévu puis préserver les deux départs ; sinon cette option reste indisponible.</x:v>
      </x:c>
      <x:c r="G412" s="122" t="str">
        <x:v>O5-E1 confirmé ; accord réciproque actuel de Mara effectivement reçu et encore valide ; canal ou rencontre autorisés ; objets et signes disponibles. Exclusivement si O5.endingId=O5-E1 confirmé ; cette scène est appelée depuis O5-M30 et ne constitue jamais une nouvelle sélection.</x:v>
      </x:c>
      <x:c r="H412" s="122" t="str">
        <x:v>Appliquer seulement le résultat de cette action : Mara n’est pas recrutée définitivement ; les rencontres futures exigent disponibilité et accord. O5.endingId=O5-E1 ; endingRealized seulement après la scène ; aucune modification par M31..36 ou R2-M060.</x:v>
      </x:c>
      <x:c r="I412" s="131" t="str">
        <x:v>Après la réponse : action physique ou refus/différé ; succès/échec/reprise selon résultat réel et variantes prioritaires. Aucun résultat par la sélection seule.</x:v>
      </x:c>
    </x:row>
    <x:row r="413" ht="89" customHeight="1">
      <x:c r="A413" s="126" t="str">
        <x:v>D6-O5-E1-OPTION-B</x:v>
      </x:c>
      <x:c r="B413" s="127" t="str">
        <x:v>D6-O5-E1</x:v>
      </x:c>
      <x:c r="C413" s="127" t="str">
        <x:v>B</x:v>
      </x:c>
      <x:c r="D413" s="127" t="str">
        <x:v>D6-O5-E1-CHOIX-B-01</x:v>
      </x:c>
      <x:c r="E413" s="127" t="str">
        <x:v>D6-O5-E1-REPONSE-B-01</x:v>
      </x:c>
      <x:c r="F413" s="127" t="str">
        <x:v>Ranger honnêtement une offre unilatérale sans pacte réciproque, puis rejoindre sa route et réaliser la variante V5 autorisée.</x:v>
      </x:c>
      <x:c r="G413" s="127" t="str">
        <x:v>O5-E1 confirmé ; aucun accord réciproque reçu ou offre volontairement maintenue unilatérale ; support clairement présenté comme invitation non acceptée ; départ du joueur libre. Exclusivement si O5.endingId=O5-E1 confirmé ; cette scène est appelée depuis O5-M30 et ne constitue jamais une nouvelle sélection.</x:v>
      </x:c>
      <x:c r="H413" s="127" t="str">
        <x:v>Appliquer seulement le résultat de cette action : Mara n’est pas recrutée définitivement ; les rencontres futures exigent disponibilité et accord. O5.endingId=O5-E1 ; endingRealized seulement après la scène ; aucune modification par M31..36 ou R2-M060.</x:v>
      </x:c>
      <x:c r="I413" s="132" t="str">
        <x:v>Après la réponse : action physique ou refus/différé ; succès/échec/reprise selon résultat réel et variantes prioritaires. Aucun résultat par la sélection seule.</x:v>
      </x:c>
    </x:row>
    <x:row r="414" ht="89" customHeight="1">
      <x:c r="A414" s="121" t="str">
        <x:v>D6-O5-E2-OPTION-A</x:v>
      </x:c>
      <x:c r="B414" s="122" t="str">
        <x:v>D6-O5-E2</x:v>
      </x:c>
      <x:c r="C414" s="122" t="str">
        <x:v>A</x:v>
      </x:c>
      <x:c r="D414" s="122" t="str">
        <x:v>D6-O5-E2-CHOIX-A-01</x:v>
      </x:c>
      <x:c r="E414" s="122" t="str">
        <x:v>D6-O5-E2-REPONSE-A-01</x:v>
      </x:c>
      <x:c r="F414" s="122" t="str">
        <x:v>Restituer effectivement les prêts encore en garde, jouer le salut par présence ou canal autorisé puis ranger le souvenir permis.</x:v>
      </x:c>
      <x:c r="G414" s="122" t="str">
        <x:v>Conditions d’entrée encore valides ; personne, outil et passage nécessaires disponibles. La parole seule ne valide pas l’objectif. Exclusivement si O5.endingId=O5-E2 confirmé ; cette scène est appelée depuis O5-M30 et ne constitue jamais une nouvelle sélection.</x:v>
      </x:c>
      <x:c r="H414" s="122" t="str">
        <x:v>Appliquer seulement le résultat de cette action : La gratitude demeure sans droit sur le temps, la vie ou les objets de Mara. O5.endingId=O5-E2 ; endingRealized seulement après la scène ; aucune modification par M31..36 ou R2-M060.</x:v>
      </x:c>
      <x:c r="I414" s="131" t="str">
        <x:v>Après la réponse : action physique ou refus/différé ; succès/échec/reprise selon résultat réel et variantes prioritaires. Aucun résultat par la sélection seule.</x:v>
      </x:c>
    </x:row>
    <x:row r="415" ht="89" customHeight="1">
      <x:c r="A415" s="126" t="str">
        <x:v>D6-O5-E2-OPTION-B</x:v>
      </x:c>
      <x:c r="B415" s="127" t="str">
        <x:v>D6-O5-E2</x:v>
      </x:c>
      <x:c r="C415" s="127" t="str">
        <x:v>B</x:v>
      </x:c>
      <x:c r="D415" s="127" t="str">
        <x:v>D6-O5-E2-CHOIX-B-01</x:v>
      </x:c>
      <x:c r="E415" s="127" t="str">
        <x:v>D6-O5-E2-REPONSE-B-01</x:v>
      </x:c>
      <x:c r="F415" s="127" t="str">
        <x:v>Après restitution confirmée, accomplir le salut solitaire ou autorisé et ranger le récit ; ne pas fabriquer une approbation absente.</x:v>
      </x:c>
      <x:c r="G415" s="127" t="str">
        <x:v>Conditions d’entrée encore valides ; personne, outil et passage nécessaires disponibles. La parole seule ne valide pas l’objectif. Exclusivement si O5.endingId=O5-E2 confirmé ; cette scène est appelée depuis O5-M30 et ne constitue jamais une nouvelle sélection.</x:v>
      </x:c>
      <x:c r="H415" s="127" t="str">
        <x:v>Appliquer seulement le résultat de cette action : La gratitude demeure sans droit sur le temps, la vie ou les objets de Mara. O5.endingId=O5-E2 ; endingRealized seulement après la scène ; aucune modification par M31..36 ou R2-M060.</x:v>
      </x:c>
      <x:c r="I415" s="132" t="str">
        <x:v>Après la réponse : action physique ou refus/différé ; succès/échec/reprise selon résultat réel et variantes prioritaires. Aucun résultat par la sélection seule.</x:v>
      </x:c>
    </x:row>
    <x:row r="416" ht="89" customHeight="1">
      <x:c r="A416" s="121" t="str">
        <x:v>D6-O5-E3-OPTION-A</x:v>
      </x:c>
      <x:c r="B416" s="122" t="str">
        <x:v>D6-O5-E3</x:v>
      </x:c>
      <x:c r="C416" s="122" t="str">
        <x:v>A</x:v>
      </x:c>
      <x:c r="D416" s="122" t="str">
        <x:v>D6-O5-E3-CHOIX-A-01</x:v>
      </x:c>
      <x:c r="E416" s="122" t="str">
        <x:v>D6-O5-E3-REPONSE-A-01</x:v>
      </x:c>
      <x:c r="F416" s="122" t="str">
        <x:v>Installer le relais accessible, enregistrer les accords réels puis transmettre une première demande bornée à un volontaire.</x:v>
      </x:c>
      <x:c r="G416" s="122" t="str">
        <x:v>Conditions d’entrée encore valides ; personne, outil et passage nécessaires disponibles. La parole seule ne valide pas l’objectif. Exclusivement si O5.endingId=O5-E3 confirmé ; cette scène est appelée depuis O5-M30 et ne constitue jamais une nouvelle sélection.</x:v>
      </x:c>
      <x:c r="H416" s="122" t="str">
        <x:v>Appliquer seulement le résultat de cette action : La fonction est limitée à des personnes et à des missions acceptées ; aucune alliance d’espèces entière n’est proclamée. O5.endingId=O5-E3 ; endingRealized seulement après la scène ; aucune modification par M31..36 ou R2-M060.</x:v>
      </x:c>
      <x:c r="I416" s="131" t="str">
        <x:v>Après la réponse : action physique ou refus/différé ; succès/échec/reprise selon résultat réel et variantes prioritaires. Aucun résultat par la sélection seule.</x:v>
      </x:c>
    </x:row>
    <x:row r="417" ht="89" customHeight="1">
      <x:c r="A417" s="126" t="str">
        <x:v>D6-O5-E3-OPTION-B</x:v>
      </x:c>
      <x:c r="B417" s="127" t="str">
        <x:v>D6-O5-E3</x:v>
      </x:c>
      <x:c r="C417" s="127" t="str">
        <x:v>B</x:v>
      </x:c>
      <x:c r="D417" s="127" t="str">
        <x:v>D6-O5-E3-CHOIX-B-01</x:v>
      </x:c>
      <x:c r="E417" s="127" t="str">
        <x:v>D6-O5-E3-REPONSE-B-01</x:v>
      </x:c>
      <x:c r="F417" s="127" t="str">
        <x:v>Respecter le périmètre propre à Mara, installer le relais pour les autres contacts consentants et transmettre une demande acceptée.</x:v>
      </x:c>
      <x:c r="G417" s="127" t="str">
        <x:v>Conditions d’entrée encore valides ; personne, outil et passage nécessaires disponibles. La parole seule ne valide pas l’objectif. Exclusivement si O5.endingId=O5-E3 confirmé ; cette scène est appelée depuis O5-M30 et ne constitue jamais une nouvelle sélection.</x:v>
      </x:c>
      <x:c r="H417" s="127" t="str">
        <x:v>Appliquer seulement le résultat de cette action : La fonction est limitée à des personnes et à des missions acceptées ; aucune alliance d’espèces entière n’est proclamée. O5.endingId=O5-E3 ; endingRealized seulement après la scène ; aucune modification par M31..36 ou R2-M060.</x:v>
      </x:c>
      <x:c r="I417" s="132" t="str">
        <x:v>Après la réponse : action physique ou refus/différé ; succès/échec/reprise selon résultat réel et variantes prioritaires. Aucun résultat par la sélection seule.</x:v>
      </x:c>
    </x:row>
    <x:row r="418" ht="104" customHeight="1">
      <x:c r="A418" s="121" t="str">
        <x:v>D6-O6-M01-OPTION-A</x:v>
      </x:c>
      <x:c r="B418" s="122" t="str">
        <x:v>D6-O6-M01</x:v>
      </x:c>
      <x:c r="C418" s="122" t="str">
        <x:v>A</x:v>
      </x:c>
      <x:c r="D418" s="122" t="str">
        <x:v>D6-O6-M01-CHOIX-A-01</x:v>
      </x:c>
      <x:c r="E418" s="122" t="str">
        <x:v>D6-O6-M01-REPONSE-A-01</x:v>
      </x:c>
      <x:c r="F418" s="122" t="str">
        <x:v>Récupérer l’arme puis écouter la lecture d’Harek en la confrontant au combat réellement joué.</x:v>
      </x:c>
      <x:c r="G418" s="122" t="str">
        <x:v>Conditions d’entrée encore valides ; personne, outil et passage nécessaires disponibles. La parole seule ne valide pas l’objectif.</x:v>
      </x:c>
      <x:c r="H418" s="122" t="str">
        <x:v>Appliquer seulement le résultat de cette action : Écouter Harek ou revoir un geste avec Saar ouvre deux liens initiaux sans choisir encore un style définitif. Enregistrer O6-M01.resolved séparément de .success, puis O6-M01.choice, les observations et les transferts réellement accomplis. L’histoire originale commence par une cohorte et une expérience vécue, sans père hostile ajouté.</x:v>
      </x:c>
      <x:c r="I418" s="131" t="str">
        <x:v>Après la réponse : action physique ou refus/différé ; succès/échec/reprise selon résultat réel et variantes prioritaires. Aucun résultat par la sélection seule.</x:v>
      </x:c>
    </x:row>
    <x:row r="419" ht="104" customHeight="1">
      <x:c r="A419" s="126" t="str">
        <x:v>D6-O6-M01-OPTION-B</x:v>
      </x:c>
      <x:c r="B419" s="127" t="str">
        <x:v>D6-O6-M01</x:v>
      </x:c>
      <x:c r="C419" s="127" t="str">
        <x:v>B</x:v>
      </x:c>
      <x:c r="D419" s="127" t="str">
        <x:v>D6-O6-M01-CHOIX-B-01</x:v>
      </x:c>
      <x:c r="E419" s="127" t="str">
        <x:v>D6-O6-M01-REPONSE-B-01</x:v>
      </x:c>
      <x:c r="F419" s="127" t="str">
        <x:v>Récupérer l’arme puis rejouer le geste observé avec Saar sans relancer le prologue.</x:v>
      </x:c>
      <x:c r="G419" s="127" t="str">
        <x:v>Conditions d’entrée encore valides ; personne, outil et passage nécessaires disponibles. La parole seule ne valide pas l’objectif.</x:v>
      </x:c>
      <x:c r="H419" s="127" t="str">
        <x:v>Appliquer seulement le résultat de cette action : Écouter Harek ou revoir un geste avec Saar ouvre deux liens initiaux sans choisir encore un style définitif. Enregistrer O6-M01.resolved séparément de .success, puis O6-M01.choice, les observations et les transferts réellement accomplis. L’histoire originale commence par une cohorte et une expérience vécue, sans père hostile ajouté.</x:v>
      </x:c>
      <x:c r="I419" s="132" t="str">
        <x:v>Après la réponse : action physique ou refus/différé ; succès/échec/reprise selon résultat réel et variantes prioritaires. Aucun résultat par la sélection seule.</x:v>
      </x:c>
    </x:row>
    <x:row r="420" ht="104" customHeight="1">
      <x:c r="A420" s="121" t="str">
        <x:v>D6-O6-M02-OPTION-A</x:v>
      </x:c>
      <x:c r="B420" s="122" t="str">
        <x:v>D6-O6-M02</x:v>
      </x:c>
      <x:c r="C420" s="122" t="str">
        <x:v>A</x:v>
      </x:c>
      <x:c r="D420" s="122" t="str">
        <x:v>D6-O6-M02-CHOIX-A-01</x:v>
      </x:c>
      <x:c r="E420" s="122" t="str">
        <x:v>D6-O6-M02-REPONSE-A-01</x:v>
      </x:c>
      <x:c r="F420" s="122" t="str">
        <x:v>Prendre la tête du parcours puis attendre réellement le signal final du partenaire.</x:v>
      </x:c>
      <x:c r="G420" s="122" t="str">
        <x:v>Conditions d’entrée encore valides ; personne, outil et passage nécessaires disponibles. La parole seule ne valide pas l’objectif.</x:v>
      </x:c>
      <x:c r="H420" s="122" t="str">
        <x:v>Appliquer seulement le résultat de cette action : Prendre la tête ou observer depuis l’arrière change qui demande de l’aide ensuite. Enregistrer O6-M02.resolved séparément de .success, puis O6-M02.choice, les observations et les transferts réellement accomplis. Une première relation de cohorte est enregistrée avec les gestes effectivement partagés.</x:v>
      </x:c>
      <x:c r="I420" s="131" t="str">
        <x:v>Après la réponse : action physique ou refus/différé ; succès/échec/reprise selon résultat réel et variantes prioritaires. Aucun résultat par la sélection seule.</x:v>
      </x:c>
    </x:row>
    <x:row r="421" ht="104" customHeight="1">
      <x:c r="A421" s="126" t="str">
        <x:v>D6-O6-M02-OPTION-B</x:v>
      </x:c>
      <x:c r="B421" s="127" t="str">
        <x:v>D6-O6-M02</x:v>
      </x:c>
      <x:c r="C421" s="127" t="str">
        <x:v>B</x:v>
      </x:c>
      <x:c r="D421" s="127" t="str">
        <x:v>D6-O6-M02-CHOIX-B-01</x:v>
      </x:c>
      <x:c r="E421" s="127" t="str">
        <x:v>D6-O6-M02-REPONSE-B-01</x:v>
      </x:c>
      <x:c r="F421" s="127" t="str">
        <x:v>Observer depuis l’arrière, traverser les deux niveaux et aider selon les positions réelles.</x:v>
      </x:c>
      <x:c r="G421" s="127" t="str">
        <x:v>Conditions d’entrée encore valides ; personne, outil et passage nécessaires disponibles. La parole seule ne valide pas l’objectif.</x:v>
      </x:c>
      <x:c r="H421" s="127" t="str">
        <x:v>Appliquer seulement le résultat de cette action : Prendre la tête ou observer depuis l’arrière change qui demande de l’aide ensuite. Enregistrer O6-M02.resolved séparément de .success, puis O6-M02.choice, les observations et les transferts réellement accomplis. Une première relation de cohorte est enregistrée avec les gestes effectivement partagés.</x:v>
      </x:c>
      <x:c r="I421" s="132" t="str">
        <x:v>Après la réponse : action physique ou refus/différé ; succès/échec/reprise selon résultat réel et variantes prioritaires. Aucun résultat par la sélection seule.</x:v>
      </x:c>
    </x:row>
    <x:row r="422" ht="104" customHeight="1">
      <x:c r="A422" s="121" t="str">
        <x:v>D6-O6-M03-OPTION-A</x:v>
      </x:c>
      <x:c r="B422" s="122" t="str">
        <x:v>D6-O6-M03</x:v>
      </x:c>
      <x:c r="C422" s="122" t="str">
        <x:v>A</x:v>
      </x:c>
      <x:c r="D422" s="122" t="str">
        <x:v>D6-O6-M03-CHOIX-A-01</x:v>
      </x:c>
      <x:c r="E422" s="122" t="str">
        <x:v>D6-O6-M03-REPONSE-A-01</x:v>
      </x:c>
      <x:c r="F422" s="122" t="str">
        <x:v>Porter la pièce et sonner la livraison puis accompagner Yena à l’atelier.</x:v>
      </x:c>
      <x:c r="G422" s="122" t="str">
        <x:v>Conditions d’entrée encore valides ; personne, outil et passage nécessaires disponibles. La parole seule ne valide pas l’objectif.</x:v>
      </x:c>
      <x:c r="H422" s="122" t="str">
        <x:v>Appliquer seulement le résultat de cette action : Accompagner Yena à l’atelier ou Tov au chenil choisit la première visite secondaire. Enregistrer O6-M03.resolved séparément de .success, puis O6-M03.choice, les observations et les transferts réellement accomplis. La ville devient le prolongement de la formation et propose deux contacts locaux accessibles.</x:v>
      </x:c>
      <x:c r="I422" s="131" t="str">
        <x:v>Après la réponse : action physique ou refus/différé ; succès/échec/reprise selon résultat réel et variantes prioritaires. Aucun résultat par la sélection seule.</x:v>
      </x:c>
    </x:row>
    <x:row r="423" ht="104" customHeight="1">
      <x:c r="A423" s="126" t="str">
        <x:v>D6-O6-M03-OPTION-B</x:v>
      </x:c>
      <x:c r="B423" s="127" t="str">
        <x:v>D6-O6-M03</x:v>
      </x:c>
      <x:c r="C423" s="127" t="str">
        <x:v>B</x:v>
      </x:c>
      <x:c r="D423" s="127" t="str">
        <x:v>D6-O6-M03-CHOIX-B-01</x:v>
      </x:c>
      <x:c r="E423" s="127" t="str">
        <x:v>D6-O6-M03-REPONSE-B-01</x:v>
      </x:c>
      <x:c r="F423" s="127" t="str">
        <x:v>Accomplir la livraison puis visiter le chenil avec Tov et ses limites d’accès.</x:v>
      </x:c>
      <x:c r="G423" s="127" t="str">
        <x:v>Conditions d’entrée encore valides ; personne, outil et passage nécessaires disponibles. La parole seule ne valide pas l’objectif.</x:v>
      </x:c>
      <x:c r="H423" s="127" t="str">
        <x:v>Appliquer seulement le résultat de cette action : Accompagner Yena à l’atelier ou Tov au chenil choisit la première visite secondaire. Enregistrer O6-M03.resolved séparément de .success, puis O6-M03.choice, les observations et les transferts réellement accomplis. La ville devient le prolongement de la formation et propose deux contacts locaux accessibles.</x:v>
      </x:c>
      <x:c r="I423" s="132" t="str">
        <x:v>Après la réponse : action physique ou refus/différé ; succès/échec/reprise selon résultat réel et variantes prioritaires. Aucun résultat par la sélection seule.</x:v>
      </x:c>
    </x:row>
    <x:row r="424" ht="104" customHeight="1">
      <x:c r="A424" s="121" t="str">
        <x:v>D6-O6-M04-OPTION-A</x:v>
      </x:c>
      <x:c r="B424" s="122" t="str">
        <x:v>D6-O6-M04</x:v>
      </x:c>
      <x:c r="C424" s="122" t="str">
        <x:v>A</x:v>
      </x:c>
      <x:c r="D424" s="122" t="str">
        <x:v>D6-O6-M04-CHOIX-A-01</x:v>
      </x:c>
      <x:c r="E424" s="122" t="str">
        <x:v>D6-O6-M04-REPONSE-A-01</x:v>
      </x:c>
      <x:c r="F424" s="122" t="str">
        <x:v>Tenter la route rapide en lisant la poutre mobile et conserver le résultat réel de course.</x:v>
      </x:c>
      <x:c r="G424" s="122" t="str">
        <x:v>Conditions d’entrée encore valides ; personne, outil et passage nécessaires disponibles. La parole seule ne valide pas l’objectif.</x:v>
      </x:c>
      <x:c r="H424" s="122" t="str">
        <x:v>Appliquer seulement le résultat de cette action : Chercher la victoire rapide ou signaler le danger avant de poursuivre change la rivalité. Enregistrer O6-M04.resolved séparément de .success, puis O6-M04.choice, les observations et les transferts réellement accomplis. Harek mémorise l’aide ou l’avantage pris, sans devenir automatiquement ami ou ennemi définitif.</x:v>
      </x:c>
      <x:c r="I424" s="131" t="str">
        <x:v>Après la réponse : action physique ou refus/différé ; succès/échec/reprise selon résultat réel et variantes prioritaires. Aucun résultat par la sélection seule.</x:v>
      </x:c>
    </x:row>
    <x:row r="425" ht="104" customHeight="1">
      <x:c r="A425" s="126" t="str">
        <x:v>D6-O6-M04-OPTION-B</x:v>
      </x:c>
      <x:c r="B425" s="127" t="str">
        <x:v>D6-O6-M04</x:v>
      </x:c>
      <x:c r="C425" s="127" t="str">
        <x:v>B</x:v>
      </x:c>
      <x:c r="D425" s="127" t="str">
        <x:v>D6-O6-M04-CHOIX-B-01</x:v>
      </x:c>
      <x:c r="E425" s="127" t="str">
        <x:v>D6-O6-M04-REPONSE-B-01</x:v>
      </x:c>
      <x:c r="F425" s="127" t="str">
        <x:v>Avertir Harek du danger puis poursuivre par la route choisie sans victoire automatique.</x:v>
      </x:c>
      <x:c r="G425" s="127" t="str">
        <x:v>Conditions d’entrée encore valides ; personne, outil et passage nécessaires disponibles. La parole seule ne valide pas l’objectif.</x:v>
      </x:c>
      <x:c r="H425" s="127" t="str">
        <x:v>Appliquer seulement le résultat de cette action : Chercher la victoire rapide ou signaler le danger avant de poursuivre change la rivalité. Enregistrer O6-M04.resolved séparément de .success, puis O6-M04.choice, les observations et les transferts réellement accomplis. Harek mémorise l’aide ou l’avantage pris, sans devenir automatiquement ami ou ennemi définitif.</x:v>
      </x:c>
      <x:c r="I425" s="132" t="str">
        <x:v>Après la réponse : action physique ou refus/différé ; succès/échec/reprise selon résultat réel et variantes prioritaires. Aucun résultat par la sélection seule.</x:v>
      </x:c>
    </x:row>
    <x:row r="426" ht="104" customHeight="1">
      <x:c r="A426" s="121" t="str">
        <x:v>D6-O6-M05-OPTION-A</x:v>
      </x:c>
      <x:c r="B426" s="122" t="str">
        <x:v>D6-O6-M05</x:v>
      </x:c>
      <x:c r="C426" s="122" t="str">
        <x:v>A</x:v>
      </x:c>
      <x:c r="D426" s="122" t="str">
        <x:v>D6-O6-M05-CHOIX-A-01</x:v>
      </x:c>
      <x:c r="E426" s="122" t="str">
        <x:v>D6-O6-M05-REPONSE-A-01</x:v>
      </x:c>
      <x:c r="F426" s="122" t="str">
        <x:v>Observer la petite proie puis dresser une carte fidèle aux segments réellement suivis.</x:v>
      </x:c>
      <x:c r="G426" s="122" t="str">
        <x:v>Conditions d’entrée encore valides ; personne, outil et passage nécessaires disponibles. La parole seule ne valide pas l’objectif.</x:v>
      </x:c>
      <x:c r="H426" s="122" t="str">
        <x:v>Appliquer seulement le résultat de cette action : Rapporter une carte de trajet ou expliquer le comportement met en avant deux formes de maîtrise. Enregistrer O6-M05.resolved séparément de .success, puis O6-M05.choice, les observations et les transferts réellement accomplis. Une première compétence de piste nourrit les futures chasses ; aucun trophée n’est accordé à l’observation seule.</x:v>
      </x:c>
      <x:c r="I426" s="131" t="str">
        <x:v>Après la réponse : action physique ou refus/différé ; succès/échec/reprise selon résultat réel et variantes prioritaires. Aucun résultat par la sélection seule.</x:v>
      </x:c>
    </x:row>
    <x:row r="427" ht="104" customHeight="1">
      <x:c r="A427" s="126" t="str">
        <x:v>D6-O6-M05-OPTION-B</x:v>
      </x:c>
      <x:c r="B427" s="127" t="str">
        <x:v>D6-O6-M05</x:v>
      </x:c>
      <x:c r="C427" s="127" t="str">
        <x:v>B</x:v>
      </x:c>
      <x:c r="D427" s="127" t="str">
        <x:v>D6-O6-M05-CHOIX-B-01</x:v>
      </x:c>
      <x:c r="E427" s="127" t="str">
        <x:v>D6-O6-M05-REPONSE-B-01</x:v>
      </x:c>
      <x:c r="F427" s="127" t="str">
        <x:v>Suivre puis expliquer les comportements observés sans capture ni trophée.</x:v>
      </x:c>
      <x:c r="G427" s="127" t="str">
        <x:v>Conditions d’entrée encore valides ; personne, outil et passage nécessaires disponibles. La parole seule ne valide pas l’objectif.</x:v>
      </x:c>
      <x:c r="H427" s="127" t="str">
        <x:v>Appliquer seulement le résultat de cette action : Rapporter une carte de trajet ou expliquer le comportement met en avant deux formes de maîtrise. Enregistrer O6-M05.resolved séparément de .success, puis O6-M05.choice, les observations et les transferts réellement accomplis. Une première compétence de piste nourrit les futures chasses ; aucun trophée n’est accordé à l’observation seule.</x:v>
      </x:c>
      <x:c r="I427" s="132" t="str">
        <x:v>Après la réponse : action physique ou refus/différé ; succès/échec/reprise selon résultat réel et variantes prioritaires. Aucun résultat par la sélection seule.</x:v>
      </x:c>
    </x:row>
    <x:row r="428" ht="104" customHeight="1">
      <x:c r="A428" s="121" t="str">
        <x:v>D6-O6-M06-OPTION-A</x:v>
      </x:c>
      <x:c r="B428" s="122" t="str">
        <x:v>D6-O6-M06</x:v>
      </x:c>
      <x:c r="C428" s="122" t="str">
        <x:v>A</x:v>
      </x:c>
      <x:c r="D428" s="122" t="str">
        <x:v>D6-O6-M06-CHOIX-A-01</x:v>
      </x:c>
      <x:c r="E428" s="122" t="str">
        <x:v>D6-O6-M06-REPONSE-A-01</x:v>
      </x:c>
      <x:c r="F428" s="122" t="str">
        <x:v>Ranger réellement le matériel puis exprimer une ambition révisable devant la cohorte.</x:v>
      </x:c>
      <x:c r="G428" s="122" t="str">
        <x:v>Conditions d’entrée encore valides ; personne, outil et passage nécessaires disponibles. La parole seule ne valide pas l’objectif.</x:v>
      </x:c>
      <x:c r="H428" s="122" t="str">
        <x:v>Appliquer seulement le résultat de cette action : Confier son ambition ou laisser les actes futurs parler change les premières attentes des compagnons. Enregistrer O6-M06.resolved séparément de .success, puis O6-M06.choice, les observations et les transferts réellement accomplis. Le chapitre d’enfance se clôt dans une histoire commune, sans imposer un drame familial supplémentaire.</x:v>
      </x:c>
      <x:c r="I428" s="131" t="str">
        <x:v>Après la réponse : action physique ou refus/différé ; succès/échec/reprise selon résultat réel et variantes prioritaires. Aucun résultat par la sélection seule.</x:v>
      </x:c>
    </x:row>
    <x:row r="429" ht="104" customHeight="1">
      <x:c r="A429" s="126" t="str">
        <x:v>D6-O6-M06-OPTION-B</x:v>
      </x:c>
      <x:c r="B429" s="127" t="str">
        <x:v>D6-O6-M06</x:v>
      </x:c>
      <x:c r="C429" s="127" t="str">
        <x:v>B</x:v>
      </x:c>
      <x:c r="D429" s="127" t="str">
        <x:v>D6-O6-M06-CHOIX-B-01</x:v>
      </x:c>
      <x:c r="E429" s="127" t="str">
        <x:v>D6-O6-M06-REPONSE-B-01</x:v>
      </x:c>
      <x:c r="F429" s="127" t="str">
        <x:v>Achever le rangement puis garder l’ambition ouverte sans verrouiller de style.</x:v>
      </x:c>
      <x:c r="G429" s="127" t="str">
        <x:v>Conditions d’entrée encore valides ; personne, outil et passage nécessaires disponibles. La parole seule ne valide pas l’objectif.</x:v>
      </x:c>
      <x:c r="H429" s="127" t="str">
        <x:v>Appliquer seulement le résultat de cette action : Confier son ambition ou laisser les actes futurs parler change les premières attentes des compagnons. Enregistrer O6-M06.resolved séparément de .success, puis O6-M06.choice, les observations et les transferts réellement accomplis. Le chapitre d’enfance se clôt dans une histoire commune, sans imposer un drame familial supplémentaire.</x:v>
      </x:c>
      <x:c r="I429" s="132" t="str">
        <x:v>Après la réponse : action physique ou refus/différé ; succès/échec/reprise selon résultat réel et variantes prioritaires. Aucun résultat par la sélection seule.</x:v>
      </x:c>
    </x:row>
    <x:row r="430" ht="104" customHeight="1">
      <x:c r="A430" s="121" t="str">
        <x:v>D6-O6-M07-OPTION-A</x:v>
      </x:c>
      <x:c r="B430" s="122" t="str">
        <x:v>D6-O6-M07</x:v>
      </x:c>
      <x:c r="C430" s="122" t="str">
        <x:v>A</x:v>
      </x:c>
      <x:c r="D430" s="122" t="str">
        <x:v>D6-O6-M07-CHOIX-A-01</x:v>
      </x:c>
      <x:c r="E430" s="122" t="str">
        <x:v>D6-O6-M07-REPONSE-A-01</x:v>
      </x:c>
      <x:c r="F430" s="122" t="str">
        <x:v>Régler le masque possédé pour la lecture lointaine et tester le compromis sur cibles à plusieurs profondeurs.</x:v>
      </x:c>
      <x:c r="G430" s="122" t="str">
        <x:v>Conditions d’entrée encore valides ; personne, outil et passage nécessaires disponibles. La parole seule ne valide pas l’objectif.</x:v>
      </x:c>
      <x:c r="H430" s="122" t="str">
        <x:v>Appliquer seulement le résultat de cette action : Privilégier la lecture lointaine ou le confort de proximité établit un réglage réversible. Enregistrer O6-M07.resolved séparément de .success, puis O6-M07.choice, les observations et les transferts réellement accomplis. Le masque réellement acquis dans la campagne reçoit un profil personnel ; l’objet n’est pas donné une seconde fois.</x:v>
      </x:c>
      <x:c r="I430" s="131" t="str">
        <x:v>Après la réponse : action physique ou refus/différé ; succès/échec/reprise selon résultat réel et variantes prioritaires. Aucun résultat par la sélection seule.</x:v>
      </x:c>
    </x:row>
    <x:row r="431" ht="104" customHeight="1">
      <x:c r="A431" s="126" t="str">
        <x:v>D6-O6-M07-OPTION-B</x:v>
      </x:c>
      <x:c r="B431" s="127" t="str">
        <x:v>D6-O6-M07</x:v>
      </x:c>
      <x:c r="C431" s="127" t="str">
        <x:v>B</x:v>
      </x:c>
      <x:c r="D431" s="127" t="str">
        <x:v>D6-O6-M07-CHOIX-B-01</x:v>
      </x:c>
      <x:c r="E431" s="127" t="str">
        <x:v>D6-O6-M07-REPONSE-B-01</x:v>
      </x:c>
      <x:c r="F431" s="127" t="str">
        <x:v>Régler la proximité puis tester les cibles mobiles sans créer un second masque.</x:v>
      </x:c>
      <x:c r="G431" s="127" t="str">
        <x:v>Conditions d’entrée encore valides ; personne, outil et passage nécessaires disponibles. La parole seule ne valide pas l’objectif.</x:v>
      </x:c>
      <x:c r="H431" s="127" t="str">
        <x:v>Appliquer seulement le résultat de cette action : Privilégier la lecture lointaine ou le confort de proximité établit un réglage réversible. Enregistrer O6-M07.resolved séparément de .success, puis O6-M07.choice, les observations et les transferts réellement accomplis. Le masque réellement acquis dans la campagne reçoit un profil personnel ; l’objet n’est pas donné une seconde fois.</x:v>
      </x:c>
      <x:c r="I431" s="132" t="str">
        <x:v>Après la réponse : action physique ou refus/différé ; succès/échec/reprise selon résultat réel et variantes prioritaires. Aucun résultat par la sélection seule.</x:v>
      </x:c>
    </x:row>
    <x:row r="432" ht="104" customHeight="1">
      <x:c r="A432" s="121" t="str">
        <x:v>D6-O6-M08-OPTION-A</x:v>
      </x:c>
      <x:c r="B432" s="122" t="str">
        <x:v>D6-O6-M08</x:v>
      </x:c>
      <x:c r="C432" s="122" t="str">
        <x:v>A</x:v>
      </x:c>
      <x:c r="D432" s="122" t="str">
        <x:v>D6-O6-M08-CHOIX-A-01</x:v>
      </x:c>
      <x:c r="E432" s="122" t="str">
        <x:v>D6-O6-M08-REPONSE-A-01</x:v>
      </x:c>
      <x:c r="F432" s="122" t="str">
        <x:v>Jouer l’approche par les hauteurs en maîtrisant traces de feuillage et ressource de camouflage.</x:v>
      </x:c>
      <x:c r="G432" s="122" t="str">
        <x:v>Conditions d’entrée encore valides ; personne, outil et passage nécessaires disponibles. La parole seule ne valide pas l’objectif.</x:v>
      </x:c>
      <x:c r="H432" s="122" t="str">
        <x:v>Appliquer seulement le résultat de cette action : Traverser les branches ou longer les pierres enseigne deux usages du décor. Enregistrer O6-M08.resolved séparément de .success, puis O6-M08.choice, les observations et les transferts réellement accomplis. Le parcours mémorise les erreurs visibles et ouvre des commentaires de Saar sur la méthode.</x:v>
      </x:c>
      <x:c r="I432" s="131" t="str">
        <x:v>Après la réponse : action physique ou refus/différé ; succès/échec/reprise selon résultat réel et variantes prioritaires. Aucun résultat par la sélection seule.</x:v>
      </x:c>
    </x:row>
    <x:row r="433" ht="104" customHeight="1">
      <x:c r="A433" s="126" t="str">
        <x:v>D6-O6-M08-OPTION-B</x:v>
      </x:c>
      <x:c r="B433" s="127" t="str">
        <x:v>D6-O6-M08</x:v>
      </x:c>
      <x:c r="C433" s="127" t="str">
        <x:v>B</x:v>
      </x:c>
      <x:c r="D433" s="127" t="str">
        <x:v>D6-O6-M08-CHOIX-B-01</x:v>
      </x:c>
      <x:c r="E433" s="127" t="str">
        <x:v>D6-O6-M08-REPONSE-B-01</x:v>
      </x:c>
      <x:c r="F433" s="127" t="str">
        <x:v>Longer les appuis minéraux en gérant attente, vitesse et flaques.</x:v>
      </x:c>
      <x:c r="G433" s="127" t="str">
        <x:v>Conditions d’entrée encore valides ; personne, outil et passage nécessaires disponibles. La parole seule ne valide pas l’objectif.</x:v>
      </x:c>
      <x:c r="H433" s="127" t="str">
        <x:v>Appliquer seulement le résultat de cette action : Traverser les branches ou longer les pierres enseigne deux usages du décor. Enregistrer O6-M08.resolved séparément de .success, puis O6-M08.choice, les observations et les transferts réellement accomplis. Le parcours mémorise les erreurs visibles et ouvre des commentaires de Saar sur la méthode.</x:v>
      </x:c>
      <x:c r="I433" s="132" t="str">
        <x:v>Après la réponse : action physique ou refus/différé ; succès/échec/reprise selon résultat réel et variantes prioritaires. Aucun résultat par la sélection seule.</x:v>
      </x:c>
    </x:row>
    <x:row r="434" ht="104" customHeight="1">
      <x:c r="A434" s="121" t="str">
        <x:v>D6-O6-M09-OPTION-A</x:v>
      </x:c>
      <x:c r="B434" s="122" t="str">
        <x:v>D6-O6-M09</x:v>
      </x:c>
      <x:c r="C434" s="122" t="str">
        <x:v>A</x:v>
      </x:c>
      <x:c r="D434" s="122" t="str">
        <x:v>D6-O6-M09-CHOIX-A-01</x:v>
      </x:c>
      <x:c r="E434" s="122" t="str">
        <x:v>D6-O6-M09-REPONSE-A-01</x:v>
      </x:c>
      <x:c r="F434" s="122" t="str">
        <x:v>Comparer repli et déploiement puis jouer la portée prudente du combistick.</x:v>
      </x:c>
      <x:c r="G434" s="122" t="str">
        <x:v>Conditions d’entrée encore valides ; personne, outil et passage nécessaires disponibles. La parole seule ne valide pas l’objectif.</x:v>
      </x:c>
      <x:c r="H434" s="122" t="str">
        <x:v>Appliquer seulement le résultat de cette action : Jouer la portée prudente ou le lancer suivi d’approche prépare une préférence de chasse. Enregistrer O6-M09.resolved séparément de .success, puis O6-M09.choice, les observations et les transferts réellement accomplis. Le style devient lisible dans les dialogues de Yena, sans bonus de grade automatique.</x:v>
      </x:c>
      <x:c r="I434" s="131" t="str">
        <x:v>Après la réponse : action physique ou refus/différé ; succès/échec/reprise selon résultat réel et variantes prioritaires. Aucun résultat par la sélection seule.</x:v>
      </x:c>
    </x:row>
    <x:row r="435" ht="104" customHeight="1">
      <x:c r="A435" s="126" t="str">
        <x:v>D6-O6-M09-OPTION-B</x:v>
      </x:c>
      <x:c r="B435" s="127" t="str">
        <x:v>D6-O6-M09</x:v>
      </x:c>
      <x:c r="C435" s="127" t="str">
        <x:v>B</x:v>
      </x:c>
      <x:c r="D435" s="127" t="str">
        <x:v>D6-O6-M09-CHOIX-B-01</x:v>
      </x:c>
      <x:c r="E435" s="127" t="str">
        <x:v>D6-O6-M09-REPONSE-B-01</x:v>
      </x:c>
      <x:c r="F435" s="127" t="str">
        <x:v>Lancer le combistick, traverser le passage mobile et récupérer physiquement l’unique arme.</x:v>
      </x:c>
      <x:c r="G435" s="127" t="str">
        <x:v>Conditions d’entrée encore valides ; personne, outil et passage nécessaires disponibles. La parole seule ne valide pas l’objectif.</x:v>
      </x:c>
      <x:c r="H435" s="127" t="str">
        <x:v>Appliquer seulement le résultat de cette action : Jouer la portée prudente ou le lancer suivi d’approche prépare une préférence de chasse. Enregistrer O6-M09.resolved séparément de .success, puis O6-M09.choice, les observations et les transferts réellement accomplis. Le style devient lisible dans les dialogues de Yena, sans bonus de grade automatique.</x:v>
      </x:c>
      <x:c r="I435" s="132" t="str">
        <x:v>Après la réponse : action physique ou refus/différé ; succès/échec/reprise selon résultat réel et variantes prioritaires. Aucun résultat par la sélection seule.</x:v>
      </x:c>
    </x:row>
    <x:row r="436" ht="104" customHeight="1">
      <x:c r="A436" s="121" t="str">
        <x:v>D6-O6-M10-OPTION-A</x:v>
      </x:c>
      <x:c r="B436" s="122" t="str">
        <x:v>D6-O6-M10</x:v>
      </x:c>
      <x:c r="C436" s="122" t="str">
        <x:v>A</x:v>
      </x:c>
      <x:c r="D436" s="122" t="str">
        <x:v>D6-O6-M10-CHOIX-A-01</x:v>
      </x:c>
      <x:c r="E436" s="122" t="str">
        <x:v>D6-O6-M10-REPONSE-A-01</x:v>
      </x:c>
      <x:c r="F436" s="122" t="str">
        <x:v>Placer la mine d’exercice pour couvrir le couloir tout en préservant un trajet allié lisible.</x:v>
      </x:c>
      <x:c r="G436" s="122" t="str">
        <x:v>Conditions d’entrée encore valides ; personne, outil et passage nécessaires disponibles. La parole seule ne valide pas l’objectif.</x:v>
      </x:c>
      <x:c r="H436" s="122" t="str">
        <x:v>Appliquer seulement le résultat de cette action : Protéger un couloir ou créer un détour offre deux applications et leurs limites. Enregistrer O6-M10.resolved séparément de .success, puis O6-M10.choice, les observations et les transferts réellement accomplis. Le joueur comprend l’espace d’un piège ; les alliés gardent des trajets lisibles.</x:v>
      </x:c>
      <x:c r="I436" s="131" t="str">
        <x:v>Après la réponse : action physique ou refus/différé ; succès/échec/reprise selon résultat réel et variantes prioritaires. Aucun résultat par la sélection seule.</x:v>
      </x:c>
    </x:row>
    <x:row r="437" ht="104" customHeight="1">
      <x:c r="A437" s="126" t="str">
        <x:v>D6-O6-M10-OPTION-B</x:v>
      </x:c>
      <x:c r="B437" s="127" t="str">
        <x:v>D6-O6-M10</x:v>
      </x:c>
      <x:c r="C437" s="127" t="str">
        <x:v>B</x:v>
      </x:c>
      <x:c r="D437" s="127" t="str">
        <x:v>D6-O6-M10-CHOIX-B-01</x:v>
      </x:c>
      <x:c r="E437" s="127" t="str">
        <x:v>D6-O6-M10-REPONSE-B-01</x:v>
      </x:c>
      <x:c r="F437" s="127" t="str">
        <x:v>Installer l’obstacle et la mine pour orienter le déplacement, avec repli praticable.</x:v>
      </x:c>
      <x:c r="G437" s="127" t="str">
        <x:v>Conditions d’entrée encore valides ; personne, outil et passage nécessaires disponibles. La parole seule ne valide pas l’objectif.</x:v>
      </x:c>
      <x:c r="H437" s="127" t="str">
        <x:v>Appliquer seulement le résultat de cette action : Protéger un couloir ou créer un détour offre deux applications et leurs limites. Enregistrer O6-M10.resolved séparément de .success, puis O6-M10.choice, les observations et les transferts réellement accomplis. Le joueur comprend l’espace d’un piège ; les alliés gardent des trajets lisibles.</x:v>
      </x:c>
      <x:c r="I437" s="132" t="str">
        <x:v>Après la réponse : action physique ou refus/différé ; succès/échec/reprise selon résultat réel et variantes prioritaires. Aucun résultat par la sélection seule.</x:v>
      </x:c>
    </x:row>
    <x:row r="438" ht="104" customHeight="1">
      <x:c r="A438" s="121" t="str">
        <x:v>D6-O6-M11-OPTION-A</x:v>
      </x:c>
      <x:c r="B438" s="122" t="str">
        <x:v>D6-O6-M11</x:v>
      </x:c>
      <x:c r="C438" s="122" t="str">
        <x:v>A</x:v>
      </x:c>
      <x:c r="D438" s="122" t="str">
        <x:v>D6-O6-M11-CHOIX-A-01</x:v>
      </x:c>
      <x:c r="E438" s="122" t="str">
        <x:v>D6-O6-M11-REPONSE-A-01</x:v>
      </x:c>
      <x:c r="F438" s="122" t="str">
        <x:v>Conserver le résultat du duel puis aider Harek à arrêter et relever la cible.</x:v>
      </x:c>
      <x:c r="G438" s="122" t="str">
        <x:v>Conditions d’entrée encore valides ; personne, outil et passage nécessaires disponibles. La parole seule ne valide pas l’objectif.</x:v>
      </x:c>
      <x:c r="H438" s="122" t="str">
        <x:v>Appliquer seulement le résultat de cette action : Aider Harek à relever la cible ou sécuriser d’abord Tov change ce qu’il retient de la scène. Enregistrer O6-M11.resolved séparément de .success, puis O6-M11.choice, les observations et les transferts réellement accomplis. La rivalité possède plusieurs dimensions et n’est pas déterminée par un duel unique.</x:v>
      </x:c>
      <x:c r="I438" s="131" t="str">
        <x:v>Après la réponse : action physique ou refus/différé ; succès/échec/reprise selon résultat réel et variantes prioritaires. Aucun résultat par la sélection seule.</x:v>
      </x:c>
    </x:row>
    <x:row r="439" ht="104" customHeight="1">
      <x:c r="A439" s="126" t="str">
        <x:v>D6-O6-M11-OPTION-B</x:v>
      </x:c>
      <x:c r="B439" s="127" t="str">
        <x:v>D6-O6-M11</x:v>
      </x:c>
      <x:c r="C439" s="127" t="str">
        <x:v>B</x:v>
      </x:c>
      <x:c r="D439" s="127" t="str">
        <x:v>D6-O6-M11-CHOIX-B-01</x:v>
      </x:c>
      <x:c r="E439" s="127" t="str">
        <x:v>D6-O6-M11-REPONSE-B-01</x:v>
      </x:c>
      <x:c r="F439" s="127" t="str">
        <x:v>Écarter Tov de la chute puis participer à la sécurisation de la cible.</x:v>
      </x:c>
      <x:c r="G439" s="127" t="str">
        <x:v>Conditions d’entrée encore valides ; personne, outil et passage nécessaires disponibles. La parole seule ne valide pas l’objectif.</x:v>
      </x:c>
      <x:c r="H439" s="127" t="str">
        <x:v>Appliquer seulement le résultat de cette action : Aider Harek à relever la cible ou sécuriser d’abord Tov change ce qu’il retient de la scène. Enregistrer O6-M11.resolved séparément de .success, puis O6-M11.choice, les observations et les transferts réellement accomplis. La rivalité possède plusieurs dimensions et n’est pas déterminée par un duel unique.</x:v>
      </x:c>
      <x:c r="I439" s="132" t="str">
        <x:v>Après la réponse : action physique ou refus/différé ; succès/échec/reprise selon résultat réel et variantes prioritaires. Aucun résultat par la sélection seule.</x:v>
      </x:c>
    </x:row>
    <x:row r="440" ht="104" customHeight="1">
      <x:c r="A440" s="121" t="str">
        <x:v>D6-O6-M12-OPTION-A</x:v>
      </x:c>
      <x:c r="B440" s="122" t="str">
        <x:v>D6-O6-M12</x:v>
      </x:c>
      <x:c r="C440" s="122" t="str">
        <x:v>A</x:v>
      </x:c>
      <x:c r="D440" s="122" t="str">
        <x:v>D6-O6-M12-CHOIX-A-01</x:v>
      </x:c>
      <x:c r="E440" s="122" t="str">
        <x:v>D6-O6-M12-REPONSE-A-01</x:v>
      </x:c>
      <x:c r="F440" s="122" t="str">
        <x:v>Visiter les postes, choisir des objets réellement acquis et tester une charge légère.</x:v>
      </x:c>
      <x:c r="G440" s="122" t="str">
        <x:v>Conditions d’entrée encore valides ; personne, outil et passage nécessaires disponibles. La parole seule ne valide pas l’objectif.</x:v>
      </x:c>
      <x:c r="H440" s="122" t="str">
        <x:v>Appliquer seulement le résultat de cette action : Préparer un équipement léger ou une marge de secours change la logistique du prochain exercice. Enregistrer O6-M12.resolved séparément de .success, puis O6-M12.choice, les observations et les transferts réellement accomplis. Les outils équipés correspondent aux acquisitions réelles ; aucune pièce manquante n’apparaît par narration.</x:v>
      </x:c>
      <x:c r="I440" s="131" t="str">
        <x:v>Après la réponse : action physique ou refus/différé ; succès/échec/reprise selon résultat réel et variantes prioritaires. Aucun résultat par la sélection seule.</x:v>
      </x:c>
    </x:row>
    <x:row r="441" ht="104" customHeight="1">
      <x:c r="A441" s="126" t="str">
        <x:v>D6-O6-M12-OPTION-B</x:v>
      </x:c>
      <x:c r="B441" s="127" t="str">
        <x:v>D6-O6-M12</x:v>
      </x:c>
      <x:c r="C441" s="127" t="str">
        <x:v>B</x:v>
      </x:c>
      <x:c r="D441" s="127" t="str">
        <x:v>D6-O6-M12-CHOIX-B-01</x:v>
      </x:c>
      <x:c r="E441" s="127" t="str">
        <x:v>D6-O6-M12-REPONSE-B-01</x:v>
      </x:c>
      <x:c r="F441" s="127" t="str">
        <x:v>Équiper une marge de secours réelle puis tester poids, fixation et accès aux outils.</x:v>
      </x:c>
      <x:c r="G441" s="127" t="str">
        <x:v>Conditions d’entrée encore valides ; personne, outil et passage nécessaires disponibles. La parole seule ne valide pas l’objectif.</x:v>
      </x:c>
      <x:c r="H441" s="127" t="str">
        <x:v>Appliquer seulement le résultat de cette action : Préparer un équipement léger ou une marge de secours change la logistique du prochain exercice. Enregistrer O6-M12.resolved séparément de .success, puis O6-M12.choice, les observations et les transferts réellement accomplis. Les outils équipés correspondent aux acquisitions réelles ; aucune pièce manquante n’apparaît par narration.</x:v>
      </x:c>
      <x:c r="I441" s="132" t="str">
        <x:v>Après la réponse : action physique ou refus/différé ; succès/échec/reprise selon résultat réel et variantes prioritaires. Aucun résultat par la sélection seule.</x:v>
      </x:c>
    </x:row>
    <x:row r="442" ht="104" customHeight="1">
      <x:c r="A442" s="121" t="str">
        <x:v>D6-O6-M13-OPTION-A</x:v>
      </x:c>
      <x:c r="B442" s="122" t="str">
        <x:v>D6-O6-M13</x:v>
      </x:c>
      <x:c r="C442" s="122" t="str">
        <x:v>A</x:v>
      </x:c>
      <x:c r="D442" s="122" t="str">
        <x:v>D6-O6-M13-CHOIX-A-01</x:v>
      </x:c>
      <x:c r="E442" s="122" t="str">
        <x:v>D6-O6-M13-REPONSE-A-01</x:v>
      </x:c>
      <x:c r="F442" s="122" t="str">
        <x:v>Placer les fanions, convenir d’un meneur et jouer la préparation sans arme énergétique.</x:v>
      </x:c>
      <x:c r="G442" s="122" t="str">
        <x:v>Conditions d’entrée encore valides ; personne, outil et passage nécessaires disponibles. La parole seule ne valide pas l’objectif.</x:v>
      </x:c>
      <x:c r="H442" s="122" t="str">
        <x:v>Appliquer seulement le résultat de cette action : Conserver un meneur ou répartir l’initiative par phase change le dialogue et le plan de répétition. Enregistrer O6-M13.resolved séparément de .success, puis O6-M13.choice, les observations et les transferts réellement accomplis. La cohorte prépare le rite commun, dont la réussite et la promotion restent possédées par la campagne.</x:v>
      </x:c>
      <x:c r="I442" s="131" t="str">
        <x:v>Après la réponse : action physique ou refus/différé ; succès/échec/reprise selon résultat réel et variantes prioritaires. Aucun résultat par la sélection seule.</x:v>
      </x:c>
    </x:row>
    <x:row r="443" ht="104" customHeight="1">
      <x:c r="A443" s="126" t="str">
        <x:v>D6-O6-M13-OPTION-B</x:v>
      </x:c>
      <x:c r="B443" s="127" t="str">
        <x:v>D6-O6-M13</x:v>
      </x:c>
      <x:c r="C443" s="127" t="str">
        <x:v>B</x:v>
      </x:c>
      <x:c r="D443" s="127" t="str">
        <x:v>D6-O6-M13-CHOIX-B-01</x:v>
      </x:c>
      <x:c r="E443" s="127" t="str">
        <x:v>D6-O6-M13-REPONSE-B-01</x:v>
      </x:c>
      <x:c r="F443" s="127" t="str">
        <x:v>Distribuer l’initiative et jouer les phases selon les méthodes de chacun.</x:v>
      </x:c>
      <x:c r="G443" s="127" t="str">
        <x:v>Conditions d’entrée encore valides ; personne, outil et passage nécessaires disponibles. La parole seule ne valide pas l’objectif.</x:v>
      </x:c>
      <x:c r="H443" s="127" t="str">
        <x:v>Appliquer seulement le résultat de cette action : Conserver un meneur ou répartir l’initiative par phase change le dialogue et le plan de répétition. Enregistrer O6-M13.resolved séparément de .success, puis O6-M13.choice, les observations et les transferts réellement accomplis. La cohorte prépare le rite commun, dont la réussite et la promotion restent possédées par la campagne.</x:v>
      </x:c>
      <x:c r="I443" s="132" t="str">
        <x:v>Après la réponse : action physique ou refus/différé ; succès/échec/reprise selon résultat réel et variantes prioritaires. Aucun résultat par la sélection seule.</x:v>
      </x:c>
    </x:row>
    <x:row r="444" ht="104" customHeight="1">
      <x:c r="A444" s="121" t="str">
        <x:v>D6-O6-M14-OPTION-A</x:v>
      </x:c>
      <x:c r="B444" s="122" t="str">
        <x:v>D6-O6-M14</x:v>
      </x:c>
      <x:c r="C444" s="122" t="str">
        <x:v>A</x:v>
      </x:c>
      <x:c r="D444" s="122" t="str">
        <x:v>D6-O6-M14-CHOIX-A-01</x:v>
      </x:c>
      <x:c r="E444" s="122" t="str">
        <x:v>D6-O6-M14-REPONSE-A-01</x:v>
      </x:c>
      <x:c r="F444" s="122" t="str">
        <x:v>Ralentir, sentir les vibrations puis suivre la méthode de Tov vers l’ouverture.</x:v>
      </x:c>
      <x:c r="G444" s="122" t="str">
        <x:v>Conditions d’entrée encore valides ; personne, outil et passage nécessaires disponibles. La parole seule ne valide pas l’objectif.</x:v>
      </x:c>
      <x:c r="H444" s="122" t="str">
        <x:v>Appliquer seulement le résultat de cette action : Faire confiance à Tov ou comparer deux indices avant d’agir transforme la coopération. Enregistrer O6-M14.resolved séparément de .success, puis O6-M14.choice, les observations et les transferts réellement accomplis. Un camarade discret apporte une compétence déterminante à la chasse locale.</x:v>
      </x:c>
      <x:c r="I444" s="131" t="str">
        <x:v>Après la réponse : action physique ou refus/différé ; succès/échec/reprise selon résultat réel et variantes prioritaires. Aucun résultat par la sélection seule.</x:v>
      </x:c>
    </x:row>
    <x:row r="445" ht="104" customHeight="1">
      <x:c r="A445" s="126" t="str">
        <x:v>D6-O6-M14-OPTION-B</x:v>
      </x:c>
      <x:c r="B445" s="127" t="str">
        <x:v>D6-O6-M14</x:v>
      </x:c>
      <x:c r="C445" s="127" t="str">
        <x:v>B</x:v>
      </x:c>
      <x:c r="D445" s="127" t="str">
        <x:v>D6-O6-M14-CHOIX-B-01</x:v>
      </x:c>
      <x:c r="E445" s="127" t="str">
        <x:v>D6-O6-M14-REPONSE-B-01</x:v>
      </x:c>
      <x:c r="F445" s="127" t="str">
        <x:v>Croiser vibration et indice visuel avant d’agir, en acceptant la fenêtre réelle disponible.</x:v>
      </x:c>
      <x:c r="G445" s="127" t="str">
        <x:v>Conditions d’entrée encore valides ; personne, outil et passage nécessaires disponibles. La parole seule ne valide pas l’objectif.</x:v>
      </x:c>
      <x:c r="H445" s="127" t="str">
        <x:v>Appliquer seulement le résultat de cette action : Faire confiance à Tov ou comparer deux indices avant d’agir transforme la coopération. Enregistrer O6-M14.resolved séparément de .success, puis O6-M14.choice, les observations et les transferts réellement accomplis. Un camarade discret apporte une compétence déterminante à la chasse locale.</x:v>
      </x:c>
      <x:c r="I445" s="132" t="str">
        <x:v>Après la réponse : action physique ou refus/différé ; succès/échec/reprise selon résultat réel et variantes prioritaires. Aucun résultat par la sélection seule.</x:v>
      </x:c>
    </x:row>
    <x:row r="446" ht="104" customHeight="1">
      <x:c r="A446" s="121" t="str">
        <x:v>D6-O6-M15-OPTION-A</x:v>
      </x:c>
      <x:c r="B446" s="122" t="str">
        <x:v>D6-O6-M15</x:v>
      </x:c>
      <x:c r="C446" s="122" t="str">
        <x:v>A</x:v>
      </x:c>
      <x:c r="D446" s="122" t="str">
        <x:v>D6-O6-M15-CHOIX-A-01</x:v>
      </x:c>
      <x:c r="E446" s="122" t="str">
        <x:v>D6-O6-M15-REPONSE-A-01</x:v>
      </x:c>
      <x:c r="F446" s="122" t="str">
        <x:v>Déplacer l’obstacle puis soutenir le plan de Yena par une synchronisation réelle.</x:v>
      </x:c>
      <x:c r="G446" s="122" t="str">
        <x:v>Conditions d’entrée encore valides ; personne, outil et passage nécessaires disponibles. La parole seule ne valide pas l’objectif.</x:v>
      </x:c>
      <x:c r="H446" s="122" t="str">
        <x:v>Appliquer seulement le résultat de cette action : Soutenir son plan ou proposer un autre angle ouvre une coopération différente, testée dans le décor. Enregistrer O6-M15.resolved séparément de .success, puis O6-M15.choice, les observations et les transferts réellement accomplis. La méthode de Yena reçoit un résultat concret et peut être reprise dans de futures missions.</x:v>
      </x:c>
      <x:c r="I446" s="131" t="str">
        <x:v>Après la réponse : action physique ou refus/différé ; succès/échec/reprise selon résultat réel et variantes prioritaires. Aucun résultat par la sélection seule.</x:v>
      </x:c>
    </x:row>
    <x:row r="447" ht="104" customHeight="1">
      <x:c r="A447" s="126" t="str">
        <x:v>D6-O6-M15-OPTION-B</x:v>
      </x:c>
      <x:c r="B447" s="127" t="str">
        <x:v>D6-O6-M15</x:v>
      </x:c>
      <x:c r="C447" s="127" t="str">
        <x:v>B</x:v>
      </x:c>
      <x:c r="D447" s="127" t="str">
        <x:v>D6-O6-M15-CHOIX-B-01</x:v>
      </x:c>
      <x:c r="E447" s="127" t="str">
        <x:v>D6-O6-M15-REPONSE-B-01</x:v>
      </x:c>
      <x:c r="F447" s="127" t="str">
        <x:v>Tester un angle alternatif et réorganiser les deux postes seulement si la ligne devient praticable.</x:v>
      </x:c>
      <x:c r="G447" s="127" t="str">
        <x:v>Conditions d’entrée encore valides ; personne, outil et passage nécessaires disponibles. La parole seule ne valide pas l’objectif.</x:v>
      </x:c>
      <x:c r="H447" s="127" t="str">
        <x:v>Appliquer seulement le résultat de cette action : Soutenir son plan ou proposer un autre angle ouvre une coopération différente, testée dans le décor. Enregistrer O6-M15.resolved séparément de .success, puis O6-M15.choice, les observations et les transferts réellement accomplis. La méthode de Yena reçoit un résultat concret et peut être reprise dans de futures missions.</x:v>
      </x:c>
      <x:c r="I447" s="132" t="str">
        <x:v>Après la réponse : action physique ou refus/différé ; succès/échec/reprise selon résultat réel et variantes prioritaires. Aucun résultat par la sélection seule.</x:v>
      </x:c>
    </x:row>
    <x:row r="448" ht="104" customHeight="1">
      <x:c r="A448" s="121" t="str">
        <x:v>D6-O6-M16-OPTION-A</x:v>
      </x:c>
      <x:c r="B448" s="122" t="str">
        <x:v>D6-O6-M16</x:v>
      </x:c>
      <x:c r="C448" s="122" t="str">
        <x:v>A</x:v>
      </x:c>
      <x:c r="D448" s="122" t="str">
        <x:v>D6-O6-M16-CHOIX-A-01</x:v>
      </x:c>
      <x:c r="E448" s="122" t="str">
        <x:v>D6-O6-M16-REPONSE-A-01</x:v>
      </x:c>
      <x:c r="F448" s="122" t="str">
        <x:v>Jouer le court duel d’exercice puis expliquer la faille réellement montrée.</x:v>
      </x:c>
      <x:c r="G448" s="122" t="str">
        <x:v>Conditions d’entrée encore valides ; personne, outil et passage nécessaires disponibles. La parole seule ne valide pas l’objectif.</x:v>
      </x:c>
      <x:c r="H448" s="122" t="str">
        <x:v>Appliquer seulement le résultat de cette action : Expliquer après l’avoir montré ou l’inviter à regarder son propre enregistrement change sa réaction. Enregistrer O6-M16.resolved séparément de .success, puis O6-M16.choice, les observations et les transferts réellement accomplis. Le rival progresse réellement et adapte ensuite son style, même si l’amitié reste limitée.</x:v>
      </x:c>
      <x:c r="I448" s="131" t="str">
        <x:v>Après la réponse : action physique ou refus/différé ; succès/échec/reprise selon résultat réel et variantes prioritaires. Aucun résultat par la sélection seule.</x:v>
      </x:c>
    </x:row>
    <x:row r="449" ht="104" customHeight="1">
      <x:c r="A449" s="126" t="str">
        <x:v>D6-O6-M16-OPTION-B</x:v>
      </x:c>
      <x:c r="B449" s="127" t="str">
        <x:v>D6-O6-M16</x:v>
      </x:c>
      <x:c r="C449" s="127" t="str">
        <x:v>B</x:v>
      </x:c>
      <x:c r="D449" s="127" t="str">
        <x:v>D6-O6-M16-CHOIX-B-01</x:v>
      </x:c>
      <x:c r="E449" s="127" t="str">
        <x:v>D6-O6-M16-REPONSE-B-01</x:v>
      </x:c>
      <x:c r="F449" s="127" t="str">
        <x:v>Consulter l’enregistrement disponible et faire observer à Harek le défaut de répétition.</x:v>
      </x:c>
      <x:c r="G449" s="127" t="str">
        <x:v>Conditions d’entrée encore valides ; personne, outil et passage nécessaires disponibles. La parole seule ne valide pas l’objectif.</x:v>
      </x:c>
      <x:c r="H449" s="127" t="str">
        <x:v>Appliquer seulement le résultat de cette action : Expliquer après l’avoir montré ou l’inviter à regarder son propre enregistrement change sa réaction. Enregistrer O6-M16.resolved séparément de .success, puis O6-M16.choice, les observations et les transferts réellement accomplis. Le rival progresse réellement et adapte ensuite son style, même si l’amitié reste limitée.</x:v>
      </x:c>
      <x:c r="I449" s="132" t="str">
        <x:v>Après la réponse : action physique ou refus/différé ; succès/échec/reprise selon résultat réel et variantes prioritaires. Aucun résultat par la sélection seule.</x:v>
      </x:c>
    </x:row>
    <x:row r="450" ht="119" customHeight="1">
      <x:c r="A450" s="121" t="str">
        <x:v>D6-O6-M17-OPTION-A</x:v>
      </x:c>
      <x:c r="B450" s="122" t="str">
        <x:v>D6-O6-M17</x:v>
      </x:c>
      <x:c r="C450" s="122" t="str">
        <x:v>A</x:v>
      </x:c>
      <x:c r="D450" s="122" t="str">
        <x:v>D6-O6-M17-CHOIX-A-01</x:v>
      </x:c>
      <x:c r="E450" s="122" t="str">
        <x:v>D6-O6-M17-REPONSE-A-01</x:v>
      </x:c>
      <x:c r="F450" s="122" t="str">
        <x:v>Rendre le prêt, montrer une trace autorisée puis célébrer avec les camarades réellement présents au foyer.</x:v>
      </x:c>
      <x:c r="G450" s="122" t="str">
        <x:v>Conditions d’entrée encore valides ; personne, outil et passage nécessaires disponibles. La parole seule ne valide pas l’objectif.</x:v>
      </x:c>
      <x:c r="H450" s="122" t="str">
        <x:v>Appliquer seulement le résultat de cette action : Célébrer au foyer de cohorte ou rejoindre les ateliers met en avant une autre communauté de soutien. Enregistrer O6-M17.resolved séparément de .success, puis O6-M17.choice, les observations et les transferts réellement accomplis. La mission lit le résultat commun et ses pertes éventuelles ; elle ne crée pas une seconde cérémonie de promotion.</x:v>
      </x:c>
      <x:c r="I450" s="131" t="str">
        <x:v>Après la réponse : action physique ou refus/différé ; succès/échec/reprise selon résultat réel et variantes prioritaires. Aucun résultat par la sélection seule.</x:v>
      </x:c>
    </x:row>
    <x:row r="451" ht="119" customHeight="1">
      <x:c r="A451" s="126" t="str">
        <x:v>D6-O6-M17-OPTION-B</x:v>
      </x:c>
      <x:c r="B451" s="127" t="str">
        <x:v>D6-O6-M17</x:v>
      </x:c>
      <x:c r="C451" s="127" t="str">
        <x:v>B</x:v>
      </x:c>
      <x:c r="D451" s="127" t="str">
        <x:v>D6-O6-M17-CHOIX-B-01</x:v>
      </x:c>
      <x:c r="E451" s="127" t="str">
        <x:v>D6-O6-M17-REPONSE-B-01</x:v>
      </x:c>
      <x:c r="F451" s="127" t="str">
        <x:v>Après restitution, visiter les ateliers et reconnaître les soutiens matériels réels.</x:v>
      </x:c>
      <x:c r="G451" s="127" t="str">
        <x:v>Conditions d’entrée encore valides ; personne, outil et passage nécessaires disponibles. La parole seule ne valide pas l’objectif.</x:v>
      </x:c>
      <x:c r="H451" s="127" t="str">
        <x:v>Appliquer seulement le résultat de cette action : Célébrer au foyer de cohorte ou rejoindre les ateliers met en avant une autre communauté de soutien. Enregistrer O6-M17.resolved séparément de .success, puis O6-M17.choice, les observations et les transferts réellement accomplis. La mission lit le résultat commun et ses pertes éventuelles ; elle ne crée pas une seconde cérémonie de promotion.</x:v>
      </x:c>
      <x:c r="I451" s="132" t="str">
        <x:v>Après la réponse : action physique ou refus/différé ; succès/échec/reprise selon résultat réel et variantes prioritaires. Aucun résultat par la sélection seule.</x:v>
      </x:c>
    </x:row>
    <x:row r="452" ht="104" customHeight="1">
      <x:c r="A452" s="121" t="str">
        <x:v>D6-O6-M18-OPTION-A</x:v>
      </x:c>
      <x:c r="B452" s="122" t="str">
        <x:v>D6-O6-M18</x:v>
      </x:c>
      <x:c r="C452" s="122" t="str">
        <x:v>A</x:v>
      </x:c>
      <x:c r="D452" s="122" t="str">
        <x:v>D6-O6-M18-CHOIX-A-01</x:v>
      </x:c>
      <x:c r="E452" s="122" t="str">
        <x:v>D6-O6-M18-REPONSE-A-01</x:v>
      </x:c>
      <x:c r="F452" s="122" t="str">
        <x:v>Installer et jouer un parcours fondé sur lecture de traces et observation.</x:v>
      </x:c>
      <x:c r="G452" s="122" t="str">
        <x:v>Conditions d’entrée encore valides ; personne, outil et passage nécessaires disponibles. La parole seule ne valide pas l’objectif.</x:v>
      </x:c>
      <x:c r="H452" s="122" t="str">
        <x:v>Appliquer seulement le résultat de cette action : Définir un parcours de piste, de mobilité ou de confrontation prépare la spécialité personnelle. Enregistrer O6-M18.resolved séparément de .success, puis O6-M18.choice, les observations et les transferts réellement accomplis. Un profil de chasse est mémorisé sans empêcher de changer plus tard d’équipement ou de méthode.</x:v>
      </x:c>
      <x:c r="I452" s="131" t="str">
        <x:v>Après la réponse : action physique ou refus/différé ; succès/échec/reprise selon résultat réel et variantes prioritaires. Aucun résultat par la sélection seule.</x:v>
      </x:c>
    </x:row>
    <x:row r="453" ht="104" customHeight="1">
      <x:c r="A453" s="126" t="str">
        <x:v>D6-O6-M18-OPTION-B</x:v>
      </x:c>
      <x:c r="B453" s="127" t="str">
        <x:v>D6-O6-M18</x:v>
      </x:c>
      <x:c r="C453" s="127" t="str">
        <x:v>B</x:v>
      </x:c>
      <x:c r="D453" s="127" t="str">
        <x:v>D6-O6-M18-CHOIX-B-01</x:v>
      </x:c>
      <x:c r="E453" s="127" t="str">
        <x:v>D6-O6-M18-REPONSE-B-01</x:v>
      </x:c>
      <x:c r="F453" s="127" t="str">
        <x:v>Composer et tester un trajet de mobilité avec outils acquis et points de reprise visibles.</x:v>
      </x:c>
      <x:c r="G453" s="127" t="str">
        <x:v>Conditions d’entrée encore valides ; personne, outil et passage nécessaires disponibles. La parole seule ne valide pas l’objectif.</x:v>
      </x:c>
      <x:c r="H453" s="127" t="str">
        <x:v>Appliquer seulement le résultat de cette action : Définir un parcours de piste, de mobilité ou de confrontation prépare la spécialité personnelle. Enregistrer O6-M18.resolved séparément de .success, puis O6-M18.choice, les observations et les transferts réellement accomplis. Un profil de chasse est mémorisé sans empêcher de changer plus tard d’équipement ou de méthode.</x:v>
      </x:c>
      <x:c r="I453" s="132" t="str">
        <x:v>Après la réponse : action physique ou refus/différé ; succès/échec/reprise selon résultat réel et variantes prioritaires. Aucun résultat par la sélection seule.</x:v>
      </x:c>
    </x:row>
    <x:row r="454" ht="104" customHeight="1">
      <x:c r="A454" s="121" t="str">
        <x:v>D6-O6-M18-OPTION-C</x:v>
      </x:c>
      <x:c r="B454" s="122" t="str">
        <x:v>D6-O6-M18</x:v>
      </x:c>
      <x:c r="C454" s="122" t="str">
        <x:v>C</x:v>
      </x:c>
      <x:c r="D454" s="122" t="str">
        <x:v>D6-O6-M18-CHOIX-C-01</x:v>
      </x:c>
      <x:c r="E454" s="122" t="str">
        <x:v>D6-O6-M18-REPONSE-C-01</x:v>
      </x:c>
      <x:c r="F454" s="122" t="str">
        <x:v>Installer et jouer un parcours de confrontation avec trois éléments réellement maîtrisés et révisables.</x:v>
      </x:c>
      <x:c r="G454" s="122" t="str">
        <x:v>Outils acquis et dispositifs d’exercice disponibles ; aucun style verrouillé définitivement.</x:v>
      </x:c>
      <x:c r="H454" s="122" t="str">
        <x:v>Cette troisième option reste distincte des deux autres. Définir un parcours de piste, de mobilité ou de confrontation prépare la spécialité personnelle. Enregistrer O6-M18.resolved séparément de .success, puis O6-M18.choice, les observations et les transferts réellement accomplis. Un profil de chasse est mémorisé sans empêcher de changer plus tard d’équipement ou de méthode.</x:v>
      </x:c>
      <x:c r="I454" s="131" t="str">
        <x:v>Après la réponse : action physique ou refus/différé ; succès/échec/reprise selon résultat réel et variantes prioritaires. Aucun résultat par la sélection seule.</x:v>
      </x:c>
    </x:row>
    <x:row r="455" ht="104" customHeight="1">
      <x:c r="A455" s="126" t="str">
        <x:v>D6-O6-M19-OPTION-A</x:v>
      </x:c>
      <x:c r="B455" s="127" t="str">
        <x:v>D6-O6-M19</x:v>
      </x:c>
      <x:c r="C455" s="127" t="str">
        <x:v>A</x:v>
      </x:c>
      <x:c r="D455" s="127" t="str">
        <x:v>D6-O6-M19-CHOIX-A-01</x:v>
      </x:c>
      <x:c r="E455" s="127" t="str">
        <x:v>D6-O6-M19-REPONSE-A-01</x:v>
      </x:c>
      <x:c r="F455" s="127" t="str">
        <x:v>Récupérer l’attache avec le pilote puis explorer physiquement le quai et sa signalétique.</x:v>
      </x:c>
      <x:c r="G455" s="127" t="str">
        <x:v>Conditions d’entrée encore valides ; personne, outil et passage nécessaires disponibles. La parole seule ne valide pas l’objectif.</x:v>
      </x:c>
      <x:c r="H455" s="127" t="str">
        <x:v>Appliquer seulement le résultat de cette action : Explorer le quai ou préparer rapidement une expédition choisit le premier rythme spatial de la voie. Enregistrer O6-M19.resolved séparément de .success, puis O6-M19.choice, les observations et les transferts réellement accomplis. Le premier voyage devient une scène vécue ; la cabine et la maison restent des lieux distincts.</x:v>
      </x:c>
      <x:c r="I455" s="132" t="str">
        <x:v>Après la réponse : action physique ou refus/différé ; succès/échec/reprise selon résultat réel et variantes prioritaires. Aucun résultat par la sélection seule.</x:v>
      </x:c>
    </x:row>
    <x:row r="456" ht="104" customHeight="1">
      <x:c r="A456" s="121" t="str">
        <x:v>D6-O6-M19-OPTION-B</x:v>
      </x:c>
      <x:c r="B456" s="122" t="str">
        <x:v>D6-O6-M19</x:v>
      </x:c>
      <x:c r="C456" s="122" t="str">
        <x:v>B</x:v>
      </x:c>
      <x:c r="D456" s="122" t="str">
        <x:v>D6-O6-M19-CHOIX-B-01</x:v>
      </x:c>
      <x:c r="E456" s="122" t="str">
        <x:v>D6-O6-M19-REPONSE-B-01</x:v>
      </x:c>
      <x:c r="F456" s="122" t="str">
        <x:v>Accomplir l’aide locale puis préparer une expédition accessible avec son vaisseau réel.</x:v>
      </x:c>
      <x:c r="G456" s="122" t="str">
        <x:v>Conditions d’entrée encore valides ; personne, outil et passage nécessaires disponibles. La parole seule ne valide pas l’objectif.</x:v>
      </x:c>
      <x:c r="H456" s="122" t="str">
        <x:v>Appliquer seulement le résultat de cette action : Explorer le quai ou préparer rapidement une expédition choisit le premier rythme spatial de la voie. Enregistrer O6-M19.resolved séparément de .success, puis O6-M19.choice, les observations et les transferts réellement accomplis. Le premier voyage devient une scène vécue ; la cabine et la maison restent des lieux distincts.</x:v>
      </x:c>
      <x:c r="I456" s="131" t="str">
        <x:v>Après la réponse : action physique ou refus/différé ; succès/échec/reprise selon résultat réel et variantes prioritaires. Aucun résultat par la sélection seule.</x:v>
      </x:c>
    </x:row>
    <x:row r="457" ht="104" customHeight="1">
      <x:c r="A457" s="126" t="str">
        <x:v>D6-O6-M20-OPTION-A</x:v>
      </x:c>
      <x:c r="B457" s="127" t="str">
        <x:v>D6-O6-M20</x:v>
      </x:c>
      <x:c r="C457" s="127" t="str">
        <x:v>A</x:v>
      </x:c>
      <x:c r="D457" s="127" t="str">
        <x:v>D6-O6-M20-CHOIX-A-01</x:v>
      </x:c>
      <x:c r="E457" s="127" t="str">
        <x:v>D6-O6-M20-REPONSE-A-01</x:v>
      </x:c>
      <x:c r="F457" s="127" t="str">
        <x:v>Préparer la chasse avec ressources réelles puis inviter un partenaire disponible qui consent et occupe une place réelle.</x:v>
      </x:c>
      <x:c r="G457" s="127" t="str">
        <x:v>Conditions d’entrée encore valides ; personne, outil et passage nécessaires disponibles. La parole seule ne valide pas l’objectif.</x:v>
      </x:c>
      <x:c r="H457" s="127" t="str">
        <x:v>Appliquer seulement le résultat de cette action : Inviter un partenaire disponible ou partir seul change la composition réelle de l’expédition. Enregistrer O6-M20.resolved séparément de .success, puis O6-M20.choice, les observations et les transferts réellement accomplis. La cohorte devient un réseau de personnes autonomes plutôt qu’un groupe figé permanent.</x:v>
      </x:c>
      <x:c r="I457" s="132" t="str">
        <x:v>Après la réponse : action physique ou refus/différé ; succès/échec/reprise selon résultat réel et variantes prioritaires. Aucun résultat par la sélection seule.</x:v>
      </x:c>
    </x:row>
    <x:row r="458" ht="104" customHeight="1">
      <x:c r="A458" s="121" t="str">
        <x:v>D6-O6-M20-OPTION-B</x:v>
      </x:c>
      <x:c r="B458" s="122" t="str">
        <x:v>D6-O6-M20</x:v>
      </x:c>
      <x:c r="C458" s="122" t="str">
        <x:v>B</x:v>
      </x:c>
      <x:c r="D458" s="122" t="str">
        <x:v>D6-O6-M20-CHOIX-B-01</x:v>
      </x:c>
      <x:c r="E458" s="122" t="str">
        <x:v>D6-O6-M20-REPONSE-B-01</x:v>
      </x:c>
      <x:c r="F458" s="122" t="str">
        <x:v>Préparer la variante solo complète puis embarquer sans PNJ absent ni poste fictivement tenu.</x:v>
      </x:c>
      <x:c r="G458" s="122" t="str">
        <x:v>Conditions d’entrée encore valides ; personne, outil et passage nécessaires disponibles. La parole seule ne valide pas l’objectif.</x:v>
      </x:c>
      <x:c r="H458" s="122" t="str">
        <x:v>Appliquer seulement le résultat de cette action : Inviter un partenaire disponible ou partir seul change la composition réelle de l’expédition. Enregistrer O6-M20.resolved séparément de .success, puis O6-M20.choice, les observations et les transferts réellement accomplis. La cohorte devient un réseau de personnes autonomes plutôt qu’un groupe figé permanent.</x:v>
      </x:c>
      <x:c r="I458" s="131" t="str">
        <x:v>Après la réponse : action physique ou refus/différé ; succès/échec/reprise selon résultat réel et variantes prioritaires. Aucun résultat par la sélection seule.</x:v>
      </x:c>
    </x:row>
    <x:row r="459" ht="104" customHeight="1">
      <x:c r="A459" s="126" t="str">
        <x:v>D6-O6-M21-OPTION-A</x:v>
      </x:c>
      <x:c r="B459" s="127" t="str">
        <x:v>D6-O6-M21</x:v>
      </x:c>
      <x:c r="C459" s="127" t="str">
        <x:v>A</x:v>
      </x:c>
      <x:c r="D459" s="127" t="str">
        <x:v>D6-O6-M21-CHOIX-A-01</x:v>
      </x:c>
      <x:c r="E459" s="127" t="str">
        <x:v>D6-O6-M21-REPONSE-A-01</x:v>
      </x:c>
      <x:c r="F459" s="127" t="str">
        <x:v>Se mettre à couvert, lire les vibrations puis adapter le trajet à une technique réellement apprise auprès de Tov.</x:v>
      </x:c>
      <x:c r="G459" s="127" t="str">
        <x:v>Conditions d’entrée encore valides ; personne, outil et passage nécessaires disponibles. La parole seule ne valide pas l’objectif.</x:v>
      </x:c>
      <x:c r="H459" s="127" t="str">
        <x:v>Appliquer seulement le résultat de cette action : Réutiliser une technique de Tov ou inventer un appui différent donne deux adaptations concrètes. Enregistrer O6-M21.resolved séparément de .success, puis O6-M21.choice, les observations et les transferts réellement accomplis. La maîtrise consiste à lire la situation ; le bestiaire reçoit seulement les comportements observés.</x:v>
      </x:c>
      <x:c r="I459" s="132" t="str">
        <x:v>Après la réponse : action physique ou refus/différé ; succès/échec/reprise selon résultat réel et variantes prioritaires. Aucun résultat par la sélection seule.</x:v>
      </x:c>
    </x:row>
    <x:row r="460" ht="104" customHeight="1">
      <x:c r="A460" s="121" t="str">
        <x:v>D6-O6-M21-OPTION-B</x:v>
      </x:c>
      <x:c r="B460" s="122" t="str">
        <x:v>D6-O6-M21</x:v>
      </x:c>
      <x:c r="C460" s="122" t="str">
        <x:v>B</x:v>
      </x:c>
      <x:c r="D460" s="122" t="str">
        <x:v>D6-O6-M21-CHOIX-B-01</x:v>
      </x:c>
      <x:c r="E460" s="122" t="str">
        <x:v>D6-O6-M21-REPONSE-B-01</x:v>
      </x:c>
      <x:c r="F460" s="122" t="str">
        <x:v>Observer puis construire un nouvel angle d’appui adapté au plafond et aux déplacements actuels.</x:v>
      </x:c>
      <x:c r="G460" s="122" t="str">
        <x:v>Conditions d’entrée encore valides ; personne, outil et passage nécessaires disponibles. La parole seule ne valide pas l’objectif.</x:v>
      </x:c>
      <x:c r="H460" s="122" t="str">
        <x:v>Appliquer seulement le résultat de cette action : Réutiliser une technique de Tov ou inventer un appui différent donne deux adaptations concrètes. Enregistrer O6-M21.resolved séparément de .success, puis O6-M21.choice, les observations et les transferts réellement accomplis. La maîtrise consiste à lire la situation ; le bestiaire reçoit seulement les comportements observés.</x:v>
      </x:c>
      <x:c r="I460" s="131" t="str">
        <x:v>Après la réponse : action physique ou refus/différé ; succès/échec/reprise selon résultat réel et variantes prioritaires. Aucun résultat par la sélection seule.</x:v>
      </x:c>
    </x:row>
    <x:row r="461" ht="119" customHeight="1">
      <x:c r="A461" s="126" t="str">
        <x:v>D6-O6-M22-OPTION-A</x:v>
      </x:c>
      <x:c r="B461" s="127" t="str">
        <x:v>D6-O6-M22</x:v>
      </x:c>
      <x:c r="C461" s="127" t="str">
        <x:v>A</x:v>
      </x:c>
      <x:c r="D461" s="127" t="str">
        <x:v>D6-O6-M22-CHOIX-A-01</x:v>
      </x:c>
      <x:c r="E461" s="127" t="str">
        <x:v>D6-O6-M22-REPONSE-A-01</x:v>
      </x:c>
      <x:c r="F461" s="127" t="str">
        <x:v>Accomplir le trajet vers Harek, sécuriser mécanisme et couverture puis extraire le rival avant toute poursuite.</x:v>
      </x:c>
      <x:c r="G461" s="127" t="str">
        <x:v>Conditions d’entrée encore valides ; personne, outil et passage nécessaires disponibles. La parole seule ne valide pas l’objectif.</x:v>
      </x:c>
      <x:c r="H461" s="127" t="str">
        <x:v>Appliquer seulement le résultat de cette action : L’aider à sortir avant toute poursuite ou lui laisser finir une phase viable change sa manière de vivre le secours. Enregistrer O6-M22.resolved séparément de .success, puis O6-M22.choice, les observations et les transferts réellement accomplis. Harek garde sa responsabilité et sa progression ; il n’est ni humilié d’office ni sauvé hors écran.</x:v>
      </x:c>
      <x:c r="I461" s="132" t="str">
        <x:v>Après la réponse : action physique ou refus/différé ; succès/échec/reprise selon résultat réel et variantes prioritaires. Aucun résultat par la sélection seule.</x:v>
      </x:c>
    </x:row>
    <x:row r="462" ht="119" customHeight="1">
      <x:c r="A462" s="121" t="str">
        <x:v>D6-O6-M22-OPTION-B</x:v>
      </x:c>
      <x:c r="B462" s="122" t="str">
        <x:v>D6-O6-M22</x:v>
      </x:c>
      <x:c r="C462" s="122" t="str">
        <x:v>B</x:v>
      </x:c>
      <x:c r="D462" s="122" t="str">
        <x:v>D6-O6-M22-CHOIX-B-01</x:v>
      </x:c>
      <x:c r="E462" s="122" t="str">
        <x:v>D6-O6-M22-REPONSE-B-01</x:v>
      </x:c>
      <x:c r="F462" s="122" t="str">
        <x:v>Évaluer une phase réellement viable, la laisser jouer à Harek puis organiser l’extraction sans danger inventé pour prestige.</x:v>
      </x:c>
      <x:c r="G462" s="122" t="str">
        <x:v>Conditions d’entrée encore valides ; personne, outil et passage nécessaires disponibles. La parole seule ne valide pas l’objectif.</x:v>
      </x:c>
      <x:c r="H462" s="122" t="str">
        <x:v>Appliquer seulement le résultat de cette action : L’aider à sortir avant toute poursuite ou lui laisser finir une phase viable change sa manière de vivre le secours. Enregistrer O6-M22.resolved séparément de .success, puis O6-M22.choice, les observations et les transferts réellement accomplis. Harek garde sa responsabilité et sa progression ; il n’est ni humilié d’office ni sauvé hors écran.</x:v>
      </x:c>
      <x:c r="I462" s="131" t="str">
        <x:v>Après la réponse : action physique ou refus/différé ; succès/échec/reprise selon résultat réel et variantes prioritaires. Aucun résultat par la sélection seule.</x:v>
      </x:c>
    </x:row>
    <x:row r="463" ht="104" customHeight="1">
      <x:c r="A463" s="126" t="str">
        <x:v>D6-O6-M23-OPTION-A</x:v>
      </x:c>
      <x:c r="B463" s="127" t="str">
        <x:v>D6-O6-M23</x:v>
      </x:c>
      <x:c r="C463" s="127" t="str">
        <x:v>A</x:v>
      </x:c>
      <x:c r="D463" s="127" t="str">
        <x:v>D6-O6-M23-CHOIX-A-01</x:v>
      </x:c>
      <x:c r="E463" s="127" t="str">
        <x:v>D6-O6-M23-REPONSE-A-01</x:v>
      </x:c>
      <x:c r="F463" s="127" t="str">
        <x:v>Inspecter le trophée réellement obtenu et préparer une présentation des participants effectifs ; si chasse solo, raconter ce fait.</x:v>
      </x:c>
      <x:c r="G463" s="127" t="str">
        <x:v>Conditions d’entrée encore valides ; personne, outil et passage nécessaires disponibles. La parole seule ne valide pas l’objectif.</x:v>
      </x:c>
      <x:c r="H463" s="127" t="str">
        <x:v>Appliquer seulement le résultat de cette action : Présenter le groupe ou insister sur la méthode personnelle, selon les faits, change la visite de galerie. Enregistrer O6-M23.resolved séparément de .success, puis O6-M23.choice, les observations et les transferts réellement accomplis. Le trophée appartient au présent de la cohorte et garde une provenance unique.</x:v>
      </x:c>
      <x:c r="I463" s="132" t="str">
        <x:v>Après la réponse : action physique ou refus/différé ; succès/échec/reprise selon résultat réel et variantes prioritaires. Aucun résultat par la sélection seule.</x:v>
      </x:c>
    </x:row>
    <x:row r="464" ht="104" customHeight="1">
      <x:c r="A464" s="121" t="str">
        <x:v>D6-O6-M23-OPTION-B</x:v>
      </x:c>
      <x:c r="B464" s="122" t="str">
        <x:v>D6-O6-M23</x:v>
      </x:c>
      <x:c r="C464" s="122" t="str">
        <x:v>B</x:v>
      </x:c>
      <x:c r="D464" s="122" t="str">
        <x:v>D6-O6-M23-CHOIX-B-01</x:v>
      </x:c>
      <x:c r="E464" s="122" t="str">
        <x:v>D6-O6-M23-REPONSE-B-01</x:v>
      </x:c>
      <x:c r="F464" s="122" t="str">
        <x:v>Choisir un support centré sur la méthode personnelle sans effacer les contributions réelles.</x:v>
      </x:c>
      <x:c r="G464" s="122" t="str">
        <x:v>Conditions d’entrée encore valides ; personne, outil et passage nécessaires disponibles. La parole seule ne valide pas l’objectif.</x:v>
      </x:c>
      <x:c r="H464" s="122" t="str">
        <x:v>Appliquer seulement le résultat de cette action : Présenter le groupe ou insister sur la méthode personnelle, selon les faits, change la visite de galerie. Enregistrer O6-M23.resolved séparément de .success, puis O6-M23.choice, les observations et les transferts réellement accomplis. Le trophée appartient au présent de la cohorte et garde une provenance unique.</x:v>
      </x:c>
      <x:c r="I464" s="131" t="str">
        <x:v>Après la réponse : action physique ou refus/différé ; succès/échec/reprise selon résultat réel et variantes prioritaires. Aucun résultat par la sélection seule.</x:v>
      </x:c>
    </x:row>
    <x:row r="465" ht="104" customHeight="1">
      <x:c r="A465" s="126" t="str">
        <x:v>D6-O6-M24-OPTION-A</x:v>
      </x:c>
      <x:c r="B465" s="127" t="str">
        <x:v>D6-O6-M24</x:v>
      </x:c>
      <x:c r="C465" s="127" t="str">
        <x:v>A</x:v>
      </x:c>
      <x:c r="D465" s="127" t="str">
        <x:v>D6-O6-M24-CHOIX-A-01</x:v>
      </x:c>
      <x:c r="E465" s="127" t="str">
        <x:v>D6-O6-M24-REPONSE-A-01</x:v>
      </x:c>
      <x:c r="F465" s="127" t="str">
        <x:v>Après retour réel au Homeworld, démontrer le geste puis laisser le novice essayer selon ses capacités.</x:v>
      </x:c>
      <x:c r="G465" s="127" t="str">
        <x:v>Conditions d’entrée encore valides ; personne, outil et passage nécessaires disponibles. La parole seule ne valide pas l’objectif.</x:v>
      </x:c>
      <x:c r="H465" s="127" t="str">
        <x:v>Appliquer seulement le résultat de cette action : Démontrer une fois ou aider le novice à trouver son propre appui prépare la question de la transmission. Enregistrer O6-M24.resolved séparément de .success, puis O6-M24.choice, les observations et les transferts réellement accomplis. La progression devient visible dans l’espace, sans faire du joueur un maître universel immédiat.</x:v>
      </x:c>
      <x:c r="I465" s="132" t="str">
        <x:v>Après la réponse : action physique ou refus/différé ; succès/échec/reprise selon résultat réel et variantes prioritaires. Aucun résultat par la sélection seule.</x:v>
      </x:c>
    </x:row>
    <x:row r="466" ht="104" customHeight="1">
      <x:c r="A466" s="121" t="str">
        <x:v>D6-O6-M24-OPTION-B</x:v>
      </x:c>
      <x:c r="B466" s="122" t="str">
        <x:v>D6-O6-M24</x:v>
      </x:c>
      <x:c r="C466" s="122" t="str">
        <x:v>B</x:v>
      </x:c>
      <x:c r="D466" s="122" t="str">
        <x:v>D6-O6-M24-CHOIX-B-01</x:v>
      </x:c>
      <x:c r="E466" s="122" t="str">
        <x:v>D6-O6-M24-REPONSE-B-01</x:v>
      </x:c>
      <x:c r="F466" s="122" t="str">
        <x:v>Aider le novice à tester ses propres appuis plutôt que lui imposer la méthode du joueur.</x:v>
      </x:c>
      <x:c r="G466" s="122" t="str">
        <x:v>Conditions d’entrée encore valides ; personne, outil et passage nécessaires disponibles. La parole seule ne valide pas l’objectif.</x:v>
      </x:c>
      <x:c r="H466" s="122" t="str">
        <x:v>Appliquer seulement le résultat de cette action : Démontrer une fois ou aider le novice à trouver son propre appui prépare la question de la transmission. Enregistrer O6-M24.resolved séparément de .success, puis O6-M24.choice, les observations et les transferts réellement accomplis. La progression devient visible dans l’espace, sans faire du joueur un maître universel immédiat.</x:v>
      </x:c>
      <x:c r="I466" s="131" t="str">
        <x:v>Après la réponse : action physique ou refus/différé ; succès/échec/reprise selon résultat réel et variantes prioritaires. Aucun résultat par la sélection seule.</x:v>
      </x:c>
    </x:row>
    <x:row r="467" ht="104" customHeight="1">
      <x:c r="A467" s="126" t="str">
        <x:v>D6-O6-M25-OPTION-A</x:v>
      </x:c>
      <x:c r="B467" s="127" t="str">
        <x:v>D6-O6-M25</x:v>
      </x:c>
      <x:c r="C467" s="127" t="str">
        <x:v>A</x:v>
      </x:c>
      <x:c r="D467" s="127" t="str">
        <x:v>D6-O6-M25-CHOIX-A-01</x:v>
      </x:c>
      <x:c r="E467" s="127" t="str">
        <x:v>D6-O6-M25-REPONSE-A-01</x:v>
      </x:c>
      <x:c r="F467" s="127" t="str">
        <x:v>Nettoyer l’équipement réellement utilisé puis raconter précisément une décision victorieuse de l’épreuve commune.</x:v>
      </x:c>
      <x:c r="G467" s="127" t="str">
        <x:v>Conditions d’entrée encore valides ; personne, outil et passage nécessaires disponibles. La parole seule ne valide pas l’objectif.</x:v>
      </x:c>
      <x:c r="H467" s="127" t="str">
        <x:v>Appliquer seulement le résultat de cette action : Parler de la victoire ou d’une limite rencontrée choisit l’accent du retour. Enregistrer O6-M25.resolved séparément de .success, puis O6-M25.choice, les observations et les transferts réellement accomplis. Le rang est lu dans l’état commun ; la voie développe son sens personnel sans seconde épreuve de promotion.</x:v>
      </x:c>
      <x:c r="I467" s="132" t="str">
        <x:v>Après la réponse : action physique ou refus/différé ; succès/échec/reprise selon résultat réel et variantes prioritaires. Aucun résultat par la sélection seule.</x:v>
      </x:c>
    </x:row>
    <x:row r="468" ht="104" customHeight="1">
      <x:c r="A468" s="121" t="str">
        <x:v>D6-O6-M25-OPTION-B</x:v>
      </x:c>
      <x:c r="B468" s="122" t="str">
        <x:v>D6-O6-M25</x:v>
      </x:c>
      <x:c r="C468" s="122" t="str">
        <x:v>B</x:v>
      </x:c>
      <x:c r="D468" s="122" t="str">
        <x:v>D6-O6-M25-CHOIX-B-01</x:v>
      </x:c>
      <x:c r="E468" s="122" t="str">
        <x:v>D6-O6-M25-REPONSE-B-01</x:v>
      </x:c>
      <x:c r="F468" s="122" t="str">
        <x:v>Ranger l’équipement puis décrire une limite réelle sans relancer le rang ou l’épreuve.</x:v>
      </x:c>
      <x:c r="G468" s="122" t="str">
        <x:v>Conditions d’entrée encore valides ; personne, outil et passage nécessaires disponibles. La parole seule ne valide pas l’objectif.</x:v>
      </x:c>
      <x:c r="H468" s="122" t="str">
        <x:v>Appliquer seulement le résultat de cette action : Parler de la victoire ou d’une limite rencontrée choisit l’accent du retour. Enregistrer O6-M25.resolved séparément de .success, puis O6-M25.choice, les observations et les transferts réellement accomplis. Le rang est lu dans l’état commun ; la voie développe son sens personnel sans seconde épreuve de promotion.</x:v>
      </x:c>
      <x:c r="I468" s="131" t="str">
        <x:v>Après la réponse : action physique ou refus/différé ; succès/échec/reprise selon résultat réel et variantes prioritaires. Aucun résultat par la sélection seule.</x:v>
      </x:c>
    </x:row>
    <x:row r="469" ht="104" customHeight="1">
      <x:c r="A469" s="126" t="str">
        <x:v>D6-O6-M26-OPTION-A</x:v>
      </x:c>
      <x:c r="B469" s="127" t="str">
        <x:v>D6-O6-M26</x:v>
      </x:c>
      <x:c r="C469" s="127" t="str">
        <x:v>A</x:v>
      </x:c>
      <x:c r="D469" s="127" t="str">
        <x:v>D6-O6-M26-CHOIX-A-01</x:v>
      </x:c>
      <x:c r="E469" s="127" t="str">
        <x:v>D6-O6-M26-REPONSE-A-01</x:v>
      </x:c>
      <x:c r="F469" s="127" t="str">
        <x:v>Jouer le duel réel puis entretenir une rivalité libre sans classement permanent.</x:v>
      </x:c>
      <x:c r="G469" s="127" t="str">
        <x:v>Conditions d’entrée encore valides ; personne, outil et passage nécessaires disponibles. La parole seule ne valide pas l’objectif.</x:v>
      </x:c>
      <x:c r="H469" s="127" t="str">
        <x:v>Appliquer seulement le résultat de cette action : Entretenir la rivalité, transformer le lien en entraînement régulier ou garder une distance respectueuse nuance leur relation. Enregistrer O6-M26.resolved séparément de .success, puis O6-M26.choice, les observations et les transferts réellement accomplis. Le rival reste un personnage qui évolue indépendamment des victoires du joueur.</x:v>
      </x:c>
      <x:c r="I469" s="132" t="str">
        <x:v>Après la réponse : action physique ou refus/différé ; succès/échec/reprise selon résultat réel et variantes prioritaires. Aucun résultat par la sélection seule.</x:v>
      </x:c>
    </x:row>
    <x:row r="470" ht="104" customHeight="1">
      <x:c r="A470" s="121" t="str">
        <x:v>D6-O6-M26-OPTION-B</x:v>
      </x:c>
      <x:c r="B470" s="122" t="str">
        <x:v>D6-O6-M26</x:v>
      </x:c>
      <x:c r="C470" s="122" t="str">
        <x:v>B</x:v>
      </x:c>
      <x:c r="D470" s="122" t="str">
        <x:v>D6-O6-M26-CHOIX-B-01</x:v>
      </x:c>
      <x:c r="E470" s="122" t="str">
        <x:v>D6-O6-M26-REPONSE-B-01</x:v>
      </x:c>
      <x:c r="F470" s="122" t="str">
        <x:v>Jouer la rencontre puis convenir d’entraînements limités aux disponibilités des deux.</x:v>
      </x:c>
      <x:c r="G470" s="122" t="str">
        <x:v>Conditions d’entrée encore valides ; personne, outil et passage nécessaires disponibles. La parole seule ne valide pas l’objectif.</x:v>
      </x:c>
      <x:c r="H470" s="122" t="str">
        <x:v>Appliquer seulement le résultat de cette action : Entretenir la rivalité, transformer le lien en entraînement régulier ou garder une distance respectueuse nuance leur relation. Enregistrer O6-M26.resolved séparément de .success, puis O6-M26.choice, les observations et les transferts réellement accomplis. Le rival reste un personnage qui évolue indépendamment des victoires du joueur.</x:v>
      </x:c>
      <x:c r="I470" s="131" t="str">
        <x:v>Après la réponse : action physique ou refus/différé ; succès/échec/reprise selon résultat réel et variantes prioritaires. Aucun résultat par la sélection seule.</x:v>
      </x:c>
    </x:row>
    <x:row r="471" ht="119" customHeight="1">
      <x:c r="A471" s="126" t="str">
        <x:v>D6-O6-M26-OPTION-C</x:v>
      </x:c>
      <x:c r="B471" s="127" t="str">
        <x:v>D6-O6-M26</x:v>
      </x:c>
      <x:c r="C471" s="127" t="str">
        <x:v>C</x:v>
      </x:c>
      <x:c r="D471" s="127" t="str">
        <x:v>D6-O6-M26-CHOIX-C-01</x:v>
      </x:c>
      <x:c r="E471" s="127" t="str">
        <x:v>D6-O6-M26-REPONSE-C-01</x:v>
      </x:c>
      <x:c r="F471" s="127" t="str">
        <x:v>Jouer le duel puis refuser l’entraînement régulier ou la rivalité entretenue sans effacer les résultats et liens antérieurs.</x:v>
      </x:c>
      <x:c r="G471" s="127" t="str">
        <x:v>Résultat du duel conservé ; aucune obligation d’amitié ou d’hostilité permanente.</x:v>
      </x:c>
      <x:c r="H471" s="127" t="str">
        <x:v>Cette troisième option reste distincte des deux autres. Entretenir la rivalité, transformer le lien en entraînement régulier ou garder une distance respectueuse nuance leur relation. Enregistrer O6-M26.resolved séparément de .success, puis O6-M26.choice, les observations et les transferts réellement accomplis. Le rival reste un personnage qui évolue indépendamment des victoires du joueur.</x:v>
      </x:c>
      <x:c r="I471" s="132" t="str">
        <x:v>Après la réponse : action physique ou refus/différé ; succès/échec/reprise selon résultat réel et variantes prioritaires. Aucun résultat par la sélection seule.</x:v>
      </x:c>
    </x:row>
    <x:row r="472" ht="119" customHeight="1">
      <x:c r="A472" s="121" t="str">
        <x:v>D6-O6-M27-OPTION-A</x:v>
      </x:c>
      <x:c r="B472" s="122" t="str">
        <x:v>D6-O6-M27</x:v>
      </x:c>
      <x:c r="C472" s="122" t="str">
        <x:v>A</x:v>
      </x:c>
      <x:c r="D472" s="122" t="str">
        <x:v>D6-O6-M27-CHOIX-A-01</x:v>
      </x:c>
      <x:c r="E472" s="122" t="str">
        <x:v>D6-O6-M27-REPONSE-A-01</x:v>
      </x:c>
      <x:c r="F472" s="122" t="str">
        <x:v>Accompagner les activités de Yena et Tov puis proposer des interventions limitées avec accords individuels.</x:v>
      </x:c>
      <x:c r="G472" s="122" t="str">
        <x:v>Conditions d’entrée encore valides ; personne, outil et passage nécessaires disponibles. La parole seule ne valide pas l’objectif.</x:v>
      </x:c>
      <x:c r="H472" s="122" t="str">
        <x:v>Appliquer seulement le résultat de cette action : Proposer une contribution ponctuelle ou une place volontaire dans un projet futur respecte leurs choix. Enregistrer O6-M27.resolved séparément de .success, puis O6-M27.choice, les observations et les transferts réellement accomplis. Les engagements de la cohorte deviennent précis ; seuls les volontaires rejoignent un éventuel navire réellement acquis.</x:v>
      </x:c>
      <x:c r="I472" s="131" t="str">
        <x:v>Après la réponse : action physique ou refus/différé ; succès/échec/reprise selon résultat réel et variantes prioritaires. Aucun résultat par la sélection seule.</x:v>
      </x:c>
    </x:row>
    <x:row r="473" ht="119" customHeight="1">
      <x:c r="A473" s="126" t="str">
        <x:v>D6-O6-M27-OPTION-B</x:v>
      </x:c>
      <x:c r="B473" s="127" t="str">
        <x:v>D6-O6-M27</x:v>
      </x:c>
      <x:c r="C473" s="127" t="str">
        <x:v>B</x:v>
      </x:c>
      <x:c r="D473" s="127" t="str">
        <x:v>D6-O6-M27-CHOIX-B-01</x:v>
      </x:c>
      <x:c r="E473" s="127" t="str">
        <x:v>D6-O6-M27-REPONSE-B-01</x:v>
      </x:c>
      <x:c r="F473" s="127" t="str">
        <x:v>Présenter une place volontaire sans recrutement avant acquisition du navire, capacité réelle et consentement.</x:v>
      </x:c>
      <x:c r="G473" s="127" t="str">
        <x:v>Conditions d’entrée encore valides ; personne, outil et passage nécessaires disponibles. La parole seule ne valide pas l’objectif.</x:v>
      </x:c>
      <x:c r="H473" s="127" t="str">
        <x:v>Appliquer seulement le résultat de cette action : Proposer une contribution ponctuelle ou une place volontaire dans un projet futur respecte leurs choix. Enregistrer O6-M27.resolved séparément de .success, puis O6-M27.choice, les observations et les transferts réellement accomplis. Les engagements de la cohorte deviennent précis ; seuls les volontaires rejoignent un éventuel navire réellement acquis.</x:v>
      </x:c>
      <x:c r="I473" s="132" t="str">
        <x:v>Après la réponse : action physique ou refus/différé ; succès/échec/reprise selon résultat réel et variantes prioritaires. Aucun résultat par la sélection seule.</x:v>
      </x:c>
    </x:row>
    <x:row r="474" ht="104" customHeight="1">
      <x:c r="A474" s="121" t="str">
        <x:v>D6-O6-M28-OPTION-A</x:v>
      </x:c>
      <x:c r="B474" s="122" t="str">
        <x:v>D6-O6-M28</x:v>
      </x:c>
      <x:c r="C474" s="122" t="str">
        <x:v>A</x:v>
      </x:c>
      <x:c r="D474" s="122" t="str">
        <x:v>D6-O6-M28-CHOIX-A-01</x:v>
      </x:c>
      <x:c r="E474" s="122" t="str">
        <x:v>D6-O6-M28-REPONSE-A-01</x:v>
      </x:c>
      <x:c r="F474" s="122" t="str">
        <x:v>Visiter et préparer un espace d’enseignement compatible avec la résidence active et les déverrouillages sans confirmer la fin.</x:v>
      </x:c>
      <x:c r="G474" s="122" t="str">
        <x:v>Conditions d’entrée encore valides ; personne, outil et passage nécessaires disponibles. La parole seule ne valide pas l’objectif.</x:v>
      </x:c>
      <x:c r="H474" s="122" t="str">
        <x:v>Appliquer seulement le résultat de cette action : Préparer l’école, le cercle de chasse ou la route d’exploration permet de comparer les responsabilités. Enregistrer O6-M28.resolved séparément de .success, puis O6-M28.choice, les observations et les transferts réellement accomplis. Les fins prolongent l’histoire originale et restent compatibles avec le navire de clan facultatif.</x:v>
      </x:c>
      <x:c r="I474" s="131" t="str">
        <x:v>Après la réponse : action physique ou refus/différé ; succès/échec/reprise selon résultat réel et variantes prioritaires. Aucun résultat par la sélection seule.</x:v>
      </x:c>
    </x:row>
    <x:row r="475" ht="104" customHeight="1">
      <x:c r="A475" s="126" t="str">
        <x:v>D6-O6-M28-OPTION-B</x:v>
      </x:c>
      <x:c r="B475" s="127" t="str">
        <x:v>D6-O6-M28</x:v>
      </x:c>
      <x:c r="C475" s="127" t="str">
        <x:v>B</x:v>
      </x:c>
      <x:c r="D475" s="127" t="str">
        <x:v>D6-O6-M28-CHOIX-B-01</x:v>
      </x:c>
      <x:c r="E475" s="127" t="str">
        <x:v>D6-O6-M28-REPONSE-B-01</x:v>
      </x:c>
      <x:c r="F475" s="127" t="str">
        <x:v>Parcourir et préparer l’itinéraire d’un cercle de volontaires dans les moyens réels du joueur.</x:v>
      </x:c>
      <x:c r="G475" s="127" t="str">
        <x:v>Conditions d’entrée encore valides ; personne, outil et passage nécessaires disponibles. La parole seule ne valide pas l’objectif.</x:v>
      </x:c>
      <x:c r="H475" s="127" t="str">
        <x:v>Appliquer seulement le résultat de cette action : Préparer l’école, le cercle de chasse ou la route d’exploration permet de comparer les responsabilités. Enregistrer O6-M28.resolved séparément de .success, puis O6-M28.choice, les observations et les transferts réellement accomplis. Les fins prolongent l’histoire originale et restent compatibles avec le navire de clan facultatif.</x:v>
      </x:c>
      <x:c r="I475" s="132" t="str">
        <x:v>Après la réponse : action physique ou refus/différé ; succès/échec/reprise selon résultat réel et variantes prioritaires. Aucun résultat par la sélection seule.</x:v>
      </x:c>
    </x:row>
    <x:row r="476" ht="104" customHeight="1">
      <x:c r="A476" s="121" t="str">
        <x:v>D6-O6-M28-OPTION-C</x:v>
      </x:c>
      <x:c r="B476" s="122" t="str">
        <x:v>D6-O6-M28</x:v>
      </x:c>
      <x:c r="C476" s="122" t="str">
        <x:v>C</x:v>
      </x:c>
      <x:c r="D476" s="122" t="str">
        <x:v>D6-O6-M28-CHOIX-C-01</x:v>
      </x:c>
      <x:c r="E476" s="122" t="str">
        <x:v>D6-O6-M28-REPONSE-C-01</x:v>
      </x:c>
      <x:c r="F476" s="122" t="str">
        <x:v>Préparer le coffre, les volontaires et une destination accessible sans confirmer la fin.</x:v>
      </x:c>
      <x:c r="G476" s="122" t="str">
        <x:v>Outils réellement possédés ; gardes consentantes ; vaisseau et accès de route existants.</x:v>
      </x:c>
      <x:c r="H476" s="122" t="str">
        <x:v>Cette troisième option reste distincte des deux autres. Préparer l’école, le cercle de chasse ou la route d’exploration permet de comparer les responsabilités. Enregistrer O6-M28.resolved séparément de .success, puis O6-M28.choice, les observations et les transferts réellement accomplis. Les fins prolongent l’histoire originale et restent compatibles avec le navire de clan facultatif.</x:v>
      </x:c>
      <x:c r="I476" s="131" t="str">
        <x:v>Après la réponse : action physique ou refus/différé ; succès/échec/reprise selon résultat réel et variantes prioritaires. Aucun résultat par la sélection seule.</x:v>
      </x:c>
    </x:row>
    <x:row r="477" ht="134" customHeight="1">
      <x:c r="A477" s="126" t="str">
        <x:v>D6-O6-M29-OPTION-A</x:v>
      </x:c>
      <x:c r="B477" s="127" t="str">
        <x:v>D6-O6-M29</x:v>
      </x:c>
      <x:c r="C477" s="127" t="str">
        <x:v>A</x:v>
      </x:c>
      <x:c r="D477" s="127" t="str">
        <x:v>D6-O6-M29-CHOIX-A-01</x:v>
      </x:c>
      <x:c r="E477" s="127" t="str">
        <x:v>D6-O6-M29-REPONSE-A-01</x:v>
      </x:c>
      <x:c r="F477" s="127" t="str">
        <x:v>Présenter O6-E1, vérifier résidence et droits réels puis demander confirmation exclusive distincte de l’essai.</x:v>
      </x:c>
      <x:c r="G477" s="127"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H477" s="127" t="str">
        <x:v>Appliquer seulement le résultat de cette action : Choisir O6-E1, O6-E2 ou O6-E3 verrouille la direction de l’histoire originale. Enregistrer la visite de sélection séparément de sa réussite. Écrire O6.endingId avec exactement une valeur valide et O6.endingChoiceConfirmed=true uniquement après confirmation explicite ; une sortie, un refus ou un choix provisoire conserve le choix non confirmé. La fin appartient à cette sixième voie et ne réintroduit pas les drames des cinq alternatives.</x:v>
      </x:c>
      <x:c r="I477" s="132" t="str">
        <x:v>Après la réponse : action physique ou refus/différé ; succès/échec/reprise selon résultat réel et variantes prioritaires. Aucun résultat par la sélection seule.</x:v>
      </x:c>
    </x:row>
    <x:row r="478" ht="134" customHeight="1">
      <x:c r="A478" s="121" t="str">
        <x:v>D6-O6-M29-OPTION-B</x:v>
      </x:c>
      <x:c r="B478" s="122" t="str">
        <x:v>D6-O6-M29</x:v>
      </x:c>
      <x:c r="C478" s="122" t="str">
        <x:v>B</x:v>
      </x:c>
      <x:c r="D478" s="122" t="str">
        <x:v>D6-O6-M29-CHOIX-B-01</x:v>
      </x:c>
      <x:c r="E478" s="122" t="str">
        <x:v>D6-O6-M29-REPONSE-B-01</x:v>
      </x:c>
      <x:c r="F478" s="122" t="str">
        <x:v>Présenter O6-E2 puis confirmer explicitement cette fin sans attribuer un navire ou recruter les camarades.</x:v>
      </x:c>
      <x:c r="G478" s="122" t="str">
        <x:v>Conditions d’entrée encore valides ; personne, outil et passage nécessaires disponibles. La parole seule ne valide pas l’objectif. Les effets de cette fin ont été consultés ; confirmation explicite distincte encore nécessaire. La lettre du choix seule ne réalise aucune fin.</x:v>
      </x:c>
      <x:c r="H478" s="122" t="str">
        <x:v>Appliquer seulement le résultat de cette action : Choisir O6-E1, O6-E2 ou O6-E3 verrouille la direction de l’histoire originale. Enregistrer la visite de sélection séparément de sa réussite. Écrire O6.endingId avec exactement une valeur valide et O6.endingChoiceConfirmed=true uniquement après confirmation explicite ; une sortie, un refus ou un choix provisoire conserve le choix non confirmé. La fin appartient à cette sixième voie et ne réintroduit pas les drames des cinq alternatives.</x:v>
      </x:c>
      <x:c r="I478" s="131" t="str">
        <x:v>Après la réponse : action physique ou refus/différé ; succès/échec/reprise selon résultat réel et variantes prioritaires. Aucun résultat par la sélection seule.</x:v>
      </x:c>
    </x:row>
    <x:row r="479" ht="134" customHeight="1">
      <x:c r="A479" s="126" t="str">
        <x:v>D6-O6-M29-OPTION-C</x:v>
      </x:c>
      <x:c r="B479" s="127" t="str">
        <x:v>D6-O6-M29</x:v>
      </x:c>
      <x:c r="C479" s="127" t="str">
        <x:v>C</x:v>
      </x:c>
      <x:c r="D479" s="127" t="str">
        <x:v>D6-O6-M29-CHOIX-C-01</x:v>
      </x:c>
      <x:c r="E479" s="127" t="str">
        <x:v>D6-O6-M29-REPONSE-C-01</x:v>
      </x:c>
      <x:c r="F479" s="127" t="str">
        <x:v>Présenter O6-E3 puis confirmer explicitement cette fin exclusive ; transmission et départ restent à accomplir.</x:v>
      </x:c>
      <x:c r="G479" s="127" t="str">
        <x:v>Destinataires volontaires ; objets existants et libres de prêt ; destination accessible et vaisseau possédé. Les effets de cette fin ont été consultés ; confirmation explicite distincte encore nécessaire. La lettre du choix seule ne réalise aucune fin.</x:v>
      </x:c>
      <x:c r="H479" s="127" t="str">
        <x:v>Cette troisième option reste distincte des deux autres. Choisir O6-E1, O6-E2 ou O6-E3 verrouille la direction de l’histoire originale. Enregistrer la visite de sélection séparément de sa réussite. Écrire O6.endingId avec exactement une valeur valide et O6.endingChoiceConfirmed=true uniquement après confirmation explicite ; une sortie, un refus ou un choix provisoire conserve le choix non confirmé. La fin appartient à cette sixième voie et ne réintroduit pas les drames des cinq alternatives.</x:v>
      </x:c>
      <x:c r="I479" s="132" t="str">
        <x:v>Après la réponse : action physique ou refus/différé ; succès/échec/reprise selon résultat réel et variantes prioritaires. Aucun résultat par la sélection seule.</x:v>
      </x:c>
    </x:row>
    <x:row r="480" ht="134" customHeight="1">
      <x:c r="A480" s="121" t="str">
        <x:v>D6-O6-M30-OPTION-A</x:v>
      </x:c>
      <x:c r="B480" s="122" t="str">
        <x:v>D6-O6-M30</x:v>
      </x:c>
      <x:c r="C480" s="122" t="str">
        <x:v>A</x:v>
      </x:c>
      <x:c r="D480" s="122" t="str">
        <x:v>D6-O6-M30-CHOIX-A-01</x:v>
      </x:c>
      <x:c r="E480" s="122" t="str">
        <x:v>D6-O6-M30-REPONSE-A-01</x:v>
      </x:c>
      <x:c r="F480" s="122" t="str">
        <x:v>Exécuter uniquement O6-E confirmé en ouvrant la scène par le partenaire réellement volontaire et présent.</x:v>
      </x:c>
      <x:c r="G480" s="122" t="str">
        <x:v>Conditions d’entrée encore valides ; personne, outil et passage nécessaires disponibles. La parole seule ne valide pas l’objectif.</x:v>
      </x:c>
      <x:c r="H480" s="122" t="str">
        <x:v>Appliquer seulement le résultat de cette action : Choisir le premier partenaire ou le premier outil transmis nuance la scène dans la fin retenue. Conserver O6.endingId confirmé sans le modifier. Écrire O6.endingRealized=true uniquement après clôture effectivement jouée et réussie ; échec, interruption ou report laissent endingRealized=false et la scène à reprendre. La fin devient réalisée ; maison, vaisseau, cohorte et objets conservent leurs états réellement acquis.</x:v>
      </x:c>
      <x:c r="I480" s="131" t="str">
        <x:v>Après la réponse : action physique ou refus/différé ; succès/échec/reprise selon résultat réel et variantes prioritaires. Aucun résultat par la sélection seule.</x:v>
      </x:c>
    </x:row>
    <x:row r="481" ht="134" customHeight="1">
      <x:c r="A481" s="126" t="str">
        <x:v>D6-O6-M30-OPTION-B</x:v>
      </x:c>
      <x:c r="B481" s="127" t="str">
        <x:v>D6-O6-M30</x:v>
      </x:c>
      <x:c r="C481" s="127" t="str">
        <x:v>B</x:v>
      </x:c>
      <x:c r="D481" s="127" t="str">
        <x:v>D6-O6-M30-CHOIX-B-01</x:v>
      </x:c>
      <x:c r="E481" s="127" t="str">
        <x:v>D6-O6-M30-REPONSE-B-01</x:v>
      </x:c>
      <x:c r="F481" s="127" t="str">
        <x:v>Jouer la fin confirmée en choisissant d’abord un outil possédé et autorisé, sans transfert fictif ni autre issue.</x:v>
      </x:c>
      <x:c r="G481" s="127" t="str">
        <x:v>Conditions d’entrée encore valides ; personne, outil et passage nécessaires disponibles. La parole seule ne valide pas l’objectif.</x:v>
      </x:c>
      <x:c r="H481" s="127" t="str">
        <x:v>Appliquer seulement le résultat de cette action : Choisir le premier partenaire ou le premier outil transmis nuance la scène dans la fin retenue. Conserver O6.endingId confirmé sans le modifier. Écrire O6.endingRealized=true uniquement après clôture effectivement jouée et réussie ; échec, interruption ou report laissent endingRealized=false et la scène à reprendre. La fin devient réalisée ; maison, vaisseau, cohorte et objets conservent leurs états réellement acquis.</x:v>
      </x:c>
      <x:c r="I481" s="132" t="str">
        <x:v>Après la réponse : action physique ou refus/différé ; succès/échec/reprise selon résultat réel et variantes prioritaires. Aucun résultat par la sélection seule.</x:v>
      </x:c>
    </x:row>
    <x:row r="482" ht="119" customHeight="1">
      <x:c r="A482" s="121" t="str">
        <x:v>D6-O6-M31-OPTION-A</x:v>
      </x:c>
      <x:c r="B482" s="122" t="str">
        <x:v>D6-O6-M31</x:v>
      </x:c>
      <x:c r="C482" s="122" t="str">
        <x:v>A</x:v>
      </x:c>
      <x:c r="D482" s="122" t="str">
        <x:v>D6-O6-M31-CHOIX-A-01</x:v>
      </x:c>
      <x:c r="E482" s="122" t="str">
        <x:v>D6-O6-M31-REPONSE-A-01</x:v>
      </x:c>
      <x:c r="F482" s="122" t="str">
        <x:v>Préparer deux comportements distincts, montrer l’échec lisible puis guider la comparaison.</x:v>
      </x:c>
      <x:c r="G482" s="122" t="str">
        <x:v>Conditions d’entrée encore valides ; personne, outil et passage nécessaires disponibles. La parole seule ne valide pas l’objectif.</x:v>
      </x:c>
      <x:c r="H482" s="122" t="str">
        <x:v>Appliquer seulement le résultat de cette action : Montrer d’abord l’échec ou laisser l’élève formuler son hypothèse adapte la pédagogie. Enregistrer O6-M31.resolved séparément de .success, puis O6-M31.choice, les observations et les transferts réellement accomplis. La transmission porte sur le jugement et l’adaptation, pas seulement sur un bonus de compétence. Ne jamais modifier O6.endingId.</x:v>
      </x:c>
      <x:c r="I482" s="131" t="str">
        <x:v>Après la réponse : action physique ou refus/différé ; succès/échec/reprise selon résultat réel et variantes prioritaires. Aucun résultat par la sélection seule.</x:v>
      </x:c>
    </x:row>
    <x:row r="483" ht="119" customHeight="1">
      <x:c r="A483" s="126" t="str">
        <x:v>D6-O6-M31-OPTION-B</x:v>
      </x:c>
      <x:c r="B483" s="127" t="str">
        <x:v>D6-O6-M31</x:v>
      </x:c>
      <x:c r="C483" s="127" t="str">
        <x:v>B</x:v>
      </x:c>
      <x:c r="D483" s="127" t="str">
        <x:v>D6-O6-M31-CHOIX-B-01</x:v>
      </x:c>
      <x:c r="E483" s="127" t="str">
        <x:v>D6-O6-M31-REPONSE-B-01</x:v>
      </x:c>
      <x:c r="F483" s="127" t="str">
        <x:v>Laisser le jeune formuler une hypothèse puis la tester physiquement sur les deux cibles.</x:v>
      </x:c>
      <x:c r="G483" s="127" t="str">
        <x:v>Conditions d’entrée encore valides ; personne, outil et passage nécessaires disponibles. La parole seule ne valide pas l’objectif.</x:v>
      </x:c>
      <x:c r="H483" s="127" t="str">
        <x:v>Appliquer seulement le résultat de cette action : Montrer d’abord l’échec ou laisser l’élève formuler son hypothèse adapte la pédagogie. Enregistrer O6-M31.resolved séparément de .success, puis O6-M31.choice, les observations et les transferts réellement accomplis. La transmission porte sur le jugement et l’adaptation, pas seulement sur un bonus de compétence. Ne jamais modifier O6.endingId.</x:v>
      </x:c>
      <x:c r="I483" s="132" t="str">
        <x:v>Après la réponse : action physique ou refus/différé ; succès/échec/reprise selon résultat réel et variantes prioritaires. Aucun résultat par la sélection seule.</x:v>
      </x:c>
    </x:row>
    <x:row r="484" ht="119" customHeight="1">
      <x:c r="A484" s="121" t="str">
        <x:v>D6-O6-M32-OPTION-A</x:v>
      </x:c>
      <x:c r="B484" s="122" t="str">
        <x:v>D6-O6-M32</x:v>
      </x:c>
      <x:c r="C484" s="122" t="str">
        <x:v>A</x:v>
      </x:c>
      <x:c r="D484" s="122" t="str">
        <x:v>D6-O6-M32-CHOIX-A-01</x:v>
      </x:c>
      <x:c r="E484" s="122" t="str">
        <x:v>D6-O6-M32-REPONSE-A-01</x:v>
      </x:c>
      <x:c r="F484" s="122" t="str">
        <x:v>Vérifier équipements et ressources des présents puis décider d’un plan autonome sans faire apparaître Saar.</x:v>
      </x:c>
      <x:c r="G484" s="122" t="str">
        <x:v>Conditions d’entrée encore valides ; personne, outil et passage nécessaires disponibles. La parole seule ne valide pas l’objectif.</x:v>
      </x:c>
      <x:c r="H484" s="122" t="str">
        <x:v>Appliquer seulement le résultat de cette action : Prendre seul la décision ou répartir le commandement entre partenaires donne deux conduites. Enregistrer O6-M32.resolved séparément de .success, puis O6-M32.choice, les observations et les transferts réellement accomplis. L’autonomie de la nouvelle génération devient réelle ; l’absence de Saar conserve sa cause enregistrée. Ne jamais modifier O6.endingId.</x:v>
      </x:c>
      <x:c r="I484" s="131" t="str">
        <x:v>Après la réponse : action physique ou refus/différé ; succès/échec/reprise selon résultat réel et variantes prioritaires. Aucun résultat par la sélection seule.</x:v>
      </x:c>
    </x:row>
    <x:row r="485" ht="119" customHeight="1">
      <x:c r="A485" s="126" t="str">
        <x:v>D6-O6-M32-OPTION-B</x:v>
      </x:c>
      <x:c r="B485" s="127" t="str">
        <x:v>D6-O6-M32</x:v>
      </x:c>
      <x:c r="C485" s="127" t="str">
        <x:v>B</x:v>
      </x:c>
      <x:c r="D485" s="127" t="str">
        <x:v>D6-O6-M32-CHOIX-B-01</x:v>
      </x:c>
      <x:c r="E485" s="127" t="str">
        <x:v>D6-O6-M32-REPONSE-B-01</x:v>
      </x:c>
      <x:c r="F485" s="127" t="str">
        <x:v>Préparer le départ et distribuer les responsabilités aux partenaires consentants selon leurs capacités réelles.</x:v>
      </x:c>
      <x:c r="G485" s="127" t="str">
        <x:v>Conditions d’entrée encore valides ; personne, outil et passage nécessaires disponibles. La parole seule ne valide pas l’objectif.</x:v>
      </x:c>
      <x:c r="H485" s="127" t="str">
        <x:v>Appliquer seulement le résultat de cette action : Prendre seul la décision ou répartir le commandement entre partenaires donne deux conduites. Enregistrer O6-M32.resolved séparément de .success, puis O6-M32.choice, les observations et les transferts réellement accomplis. L’autonomie de la nouvelle génération devient réelle ; l’absence de Saar conserve sa cause enregistrée. Ne jamais modifier O6.endingId.</x:v>
      </x:c>
      <x:c r="I485" s="132" t="str">
        <x:v>Après la réponse : action physique ou refus/différé ; succès/échec/reprise selon résultat réel et variantes prioritaires. Aucun résultat par la sélection seule.</x:v>
      </x:c>
    </x:row>
    <x:row r="486" ht="119" customHeight="1">
      <x:c r="A486" s="121" t="str">
        <x:v>D6-O6-M33-OPTION-A</x:v>
      </x:c>
      <x:c r="B486" s="122" t="str">
        <x:v>D6-O6-M33</x:v>
      </x:c>
      <x:c r="C486" s="122" t="str">
        <x:v>A</x:v>
      </x:c>
      <x:c r="D486" s="122" t="str">
        <x:v>D6-O6-M33-CHOIX-A-01</x:v>
      </x:c>
      <x:c r="E486" s="122" t="str">
        <x:v>D6-O6-M33-REPONSE-A-01</x:v>
      </x:c>
      <x:c r="F486" s="122" t="str">
        <x:v>Accepter l’invitation réelle puis jouer l’appui dans l’approche, le rabattement et le retour du cercle.</x:v>
      </x:c>
      <x:c r="G486" s="122" t="str">
        <x:v>Conditions d’entrée encore valides ; personne, outil et passage nécessaires disponibles. La parole seule ne valide pas l’objectif.</x:v>
      </x:c>
      <x:c r="H486" s="122" t="str">
        <x:v>Appliquer seulement le résultat de cette action : Accepter un rôle d’appui ou négocier une responsabilité complémentaire change la relation entre pairs. Enregistrer O6-M33.resolved séparément de .success, puis O6-M33.choice, les observations et les transferts réellement accomplis. Harek possède un monde social indépendant ; l’ancienne rivalité enrichit la rencontre sans la gouverner seule. Ne jamais modifier O6.endingId.</x:v>
      </x:c>
      <x:c r="I486" s="131" t="str">
        <x:v>Après la réponse : action physique ou refus/différé ; succès/échec/reprise selon résultat réel et variantes prioritaires. Aucun résultat par la sélection seule.</x:v>
      </x:c>
    </x:row>
    <x:row r="487" ht="119" customHeight="1">
      <x:c r="A487" s="126" t="str">
        <x:v>D6-O6-M33-OPTION-B</x:v>
      </x:c>
      <x:c r="B487" s="127" t="str">
        <x:v>D6-O6-M33</x:v>
      </x:c>
      <x:c r="C487" s="127" t="str">
        <x:v>B</x:v>
      </x:c>
      <x:c r="D487" s="127" t="str">
        <x:v>D6-O6-M33-CHOIX-B-01</x:v>
      </x:c>
      <x:c r="E487" s="127" t="str">
        <x:v>D6-O6-M33-REPONSE-B-01</x:v>
      </x:c>
      <x:c r="F487" s="127" t="str">
        <x:v>Négocier une responsabilité avec le cercle volontaire puis la jouer dans le plan commun.</x:v>
      </x:c>
      <x:c r="G487" s="127" t="str">
        <x:v>Conditions d’entrée encore valides ; personne, outil et passage nécessaires disponibles. La parole seule ne valide pas l’objectif.</x:v>
      </x:c>
      <x:c r="H487" s="127" t="str">
        <x:v>Appliquer seulement le résultat de cette action : Accepter un rôle d’appui ou négocier une responsabilité complémentaire change la relation entre pairs. Enregistrer O6-M33.resolved séparément de .success, puis O6-M33.choice, les observations et les transferts réellement accomplis. Harek possède un monde social indépendant ; l’ancienne rivalité enrichit la rencontre sans la gouverner seule. Ne jamais modifier O6.endingId.</x:v>
      </x:c>
      <x:c r="I487" s="132" t="str">
        <x:v>Après la réponse : action physique ou refus/différé ; succès/échec/reprise selon résultat réel et variantes prioritaires. Aucun résultat par la sélection seule.</x:v>
      </x:c>
    </x:row>
    <x:row r="488" ht="119" customHeight="1">
      <x:c r="A488" s="121" t="str">
        <x:v>D6-O6-M34-OPTION-A</x:v>
      </x:c>
      <x:c r="B488" s="122" t="str">
        <x:v>D6-O6-M34</x:v>
      </x:c>
      <x:c r="C488" s="122" t="str">
        <x:v>A</x:v>
      </x:c>
      <x:c r="D488" s="122" t="str">
        <x:v>D6-O6-M34-CHOIX-A-01</x:v>
      </x:c>
      <x:c r="E488" s="122" t="str">
        <x:v>D6-O6-M34-REPONSE-A-01</x:v>
      </x:c>
      <x:c r="F488" s="122" t="str">
        <x:v>Comparer les traces et réparer un outil toujours possédé si son état le permet.</x:v>
      </x:c>
      <x:c r="G488" s="122" t="str">
        <x:v>Conditions d’entrée encore valides ; personne, outil et passage nécessaires disponibles. La parole seule ne valide pas l’objectif.</x:v>
      </x:c>
      <x:c r="H488" s="122" t="str">
        <x:v>Appliquer seulement le résultat de cette action : Réparer un outil conservé ou fabriquer un support pour raconter son absence choisit une mémoire matérielle. Enregistrer O6-M34.resolved séparément de .success, puis O6-M34.choice, les observations et les transferts réellement accomplis. L’inventaire respecte les transferts ; une arme transmise ne revient pas gratuitement pour la scène. Ne jamais modifier O6.endingId.</x:v>
      </x:c>
      <x:c r="I488" s="131" t="str">
        <x:v>Après la réponse : action physique ou refus/différé ; succès/échec/reprise selon résultat réel et variantes prioritaires. Aucun résultat par la sélection seule.</x:v>
      </x:c>
    </x:row>
    <x:row r="489" ht="119" customHeight="1">
      <x:c r="A489" s="126" t="str">
        <x:v>D6-O6-M34-OPTION-B</x:v>
      </x:c>
      <x:c r="B489" s="127" t="str">
        <x:v>D6-O6-M34</x:v>
      </x:c>
      <x:c r="C489" s="127" t="str">
        <x:v>B</x:v>
      </x:c>
      <x:c r="D489" s="127" t="str">
        <x:v>D6-O6-M34-CHOIX-B-01</x:v>
      </x:c>
      <x:c r="E489" s="127" t="str">
        <x:v>D6-O6-M34-REPONSE-B-01</x:v>
      </x:c>
      <x:c r="F489" s="127" t="str">
        <x:v>Fabriquer un support d’absence ou de relevé sans reprendre l’original transmis ni copier sa renommée.</x:v>
      </x:c>
      <x:c r="G489" s="127" t="str">
        <x:v>Conditions d’entrée encore valides ; personne, outil et passage nécessaires disponibles. La parole seule ne valide pas l’objectif.</x:v>
      </x:c>
      <x:c r="H489" s="127" t="str">
        <x:v>Appliquer seulement le résultat de cette action : Réparer un outil conservé ou fabriquer un support pour raconter son absence choisit une mémoire matérielle. Enregistrer O6-M34.resolved séparément de .success, puis O6-M34.choice, les observations et les transferts réellement accomplis. L’inventaire respecte les transferts ; une arme transmise ne revient pas gratuitement pour la scène. Ne jamais modifier O6.endingId.</x:v>
      </x:c>
      <x:c r="I489" s="132" t="str">
        <x:v>Après la réponse : action physique ou refus/différé ; succès/échec/reprise selon résultat réel et variantes prioritaires. Aucun résultat par la sélection seule.</x:v>
      </x:c>
    </x:row>
    <x:row r="490" ht="119" customHeight="1">
      <x:c r="A490" s="121" t="str">
        <x:v>D6-O6-M35-OPTION-A</x:v>
      </x:c>
      <x:c r="B490" s="122" t="str">
        <x:v>D6-O6-M35</x:v>
      </x:c>
      <x:c r="C490" s="122" t="str">
        <x:v>A</x:v>
      </x:c>
      <x:c r="D490" s="122" t="str">
        <x:v>D6-O6-M35-CHOIX-A-01</x:v>
      </x:c>
      <x:c r="E490" s="122" t="str">
        <x:v>D6-O6-M35-REPONSE-A-01</x:v>
      </x:c>
      <x:c r="F490" s="122" t="str">
        <x:v>Suivre le plan de l’élève, signaler un risque concret et le laisser adapter la conduite sauf danger immédiat.</x:v>
      </x:c>
      <x:c r="G490" s="122" t="str">
        <x:v>Conditions d’entrée encore valides ; personne, outil et passage nécessaires disponibles. La parole seule ne valide pas l’objectif.</x:v>
      </x:c>
      <x:c r="H490" s="122" t="str">
        <x:v>Appliquer seulement le résultat de cette action : Conseiller à un point précis ou attendre une demande laisse une autonomie réelle avec ses limites. Enregistrer O6-M35.resolved séparément de .success, puis O6-M35.choice, les observations et les transferts réellement accomplis. Le successeur gagne sa propre histoire et ses contributions clairement attribuées. Ne jamais modifier O6.endingId.</x:v>
      </x:c>
      <x:c r="I490" s="131" t="str">
        <x:v>Après la réponse : action physique ou refus/différé ; succès/échec/reprise selon résultat réel et variantes prioritaires. Aucun résultat par la sélection seule.</x:v>
      </x:c>
    </x:row>
    <x:row r="491" ht="119" customHeight="1">
      <x:c r="A491" s="126" t="str">
        <x:v>D6-O6-M35-OPTION-B</x:v>
      </x:c>
      <x:c r="B491" s="127" t="str">
        <x:v>D6-O6-M35</x:v>
      </x:c>
      <x:c r="C491" s="127" t="str">
        <x:v>B</x:v>
      </x:c>
      <x:c r="D491" s="127" t="str">
        <x:v>D6-O6-M35-CHOIX-B-01</x:v>
      </x:c>
      <x:c r="E491" s="127" t="str">
        <x:v>D6-O6-M35-REPONSE-B-01</x:v>
      </x:c>
      <x:c r="F491" s="127" t="str">
        <x:v>Laisser l’élève mener selon des limites de sécurité explicites et intervenir à sa demande ou au seuil de danger prévu.</x:v>
      </x:c>
      <x:c r="G491" s="127" t="str">
        <x:v>Conditions d’entrée encore valides ; personne, outil et passage nécessaires disponibles. La parole seule ne valide pas l’objectif.</x:v>
      </x:c>
      <x:c r="H491" s="127" t="str">
        <x:v>Appliquer seulement le résultat de cette action : Conseiller à un point précis ou attendre une demande laisse une autonomie réelle avec ses limites. Enregistrer O6-M35.resolved séparément de .success, puis O6-M35.choice, les observations et les transferts réellement accomplis. Le successeur gagne sa propre histoire et ses contributions clairement attribuées. Ne jamais modifier O6.endingId.</x:v>
      </x:c>
      <x:c r="I491" s="132" t="str">
        <x:v>Après la réponse : action physique ou refus/différé ; succès/échec/reprise selon résultat réel et variantes prioritaires. Aucun résultat par la sélection seule.</x:v>
      </x:c>
    </x:row>
    <x:row r="492" ht="119" customHeight="1">
      <x:c r="A492" s="121" t="str">
        <x:v>D6-O6-M36-OPTION-A</x:v>
      </x:c>
      <x:c r="B492" s="122" t="str">
        <x:v>D6-O6-M36</x:v>
      </x:c>
      <x:c r="C492" s="122" t="str">
        <x:v>A</x:v>
      </x:c>
      <x:c r="D492" s="122" t="str">
        <x:v>D6-O6-M36-CHOIX-A-01</x:v>
      </x:c>
      <x:c r="E492" s="122" t="str">
        <x:v>D6-O6-M36-REPONSE-A-01</x:v>
      </x:c>
      <x:c r="F492" s="122" t="str">
        <x:v>Observer la nouvelle cohorte dans le lieu compatible avec la fin réalisée puis rejoindre sa propre activité.</x:v>
      </x:c>
      <x:c r="G492" s="122" t="str">
        <x:v>Conditions d’entrée encore valides ; personne, outil et passage nécessaires disponibles. La parole seule ne valide pas l’objectif.</x:v>
      </x:c>
      <x:c r="H492" s="122" t="str">
        <x:v>Appliquer seulement le résultat de cette action : Observer le départ ou accompagner les premiers pas choisit la dernière image de la transmission. Enregistrer O6-M36.resolved séparément de .success, puis O6-M36.choice, les observations et les transferts réellement accomplis. La Longue Chasse continue avec de nouveaux noms ; la fin d’Elite et l’histoire originale restent préservées. Ne jamais modifier O6.endingId.</x:v>
      </x:c>
      <x:c r="I492" s="131" t="str">
        <x:v>Après la réponse : action physique ou refus/différé ; succès/échec/reprise selon résultat réel et variantes prioritaires. Aucun résultat par la sélection seule.</x:v>
      </x:c>
    </x:row>
    <x:row r="493" ht="119" customHeight="1">
      <x:c r="A493" s="126" t="str">
        <x:v>D6-O6-M36-OPTION-B</x:v>
      </x:c>
      <x:c r="B493" s="127" t="str">
        <x:v>D6-O6-M36</x:v>
      </x:c>
      <x:c r="C493" s="127" t="str">
        <x:v>B</x:v>
      </x:c>
      <x:c r="D493" s="127" t="str">
        <x:v>D6-O6-M36-CHOIX-B-01</x:v>
      </x:c>
      <x:c r="E493" s="127" t="str">
        <x:v>D6-O6-M36-REPONSE-B-01</x:v>
      </x:c>
      <x:c r="F493" s="127" t="str">
        <x:v>Accompagner les premiers pas puis laisser la nouvelle cohorte avancer sans présence forcée des anciens camarades.</x:v>
      </x:c>
      <x:c r="G493" s="127" t="str">
        <x:v>Conditions d’entrée encore valides ; personne, outil et passage nécessaires disponibles. La parole seule ne valide pas l’objectif.</x:v>
      </x:c>
      <x:c r="H493" s="127" t="str">
        <x:v>Appliquer seulement le résultat de cette action : Observer le départ ou accompagner les premiers pas choisit la dernière image de la transmission. Enregistrer O6-M36.resolved séparément de .success, puis O6-M36.choice, les observations et les transferts réellement accomplis. La Longue Chasse continue avec de nouveaux noms ; la fin d’Elite et l’histoire originale restent préservées. Ne jamais modifier O6.endingId.</x:v>
      </x:c>
      <x:c r="I493" s="132" t="str">
        <x:v>Après la réponse : action physique ou refus/différé ; succès/échec/reprise selon résultat réel et variantes prioritaires. Aucun résultat par la sélection seule.</x:v>
      </x:c>
    </x:row>
    <x:row r="494" ht="89" customHeight="1">
      <x:c r="A494" s="121" t="str">
        <x:v>D6-O6-E1-OPTION-A</x:v>
      </x:c>
      <x:c r="B494" s="122" t="str">
        <x:v>D6-O6-E1</x:v>
      </x:c>
      <x:c r="C494" s="122" t="str">
        <x:v>A</x:v>
      </x:c>
      <x:c r="D494" s="122" t="str">
        <x:v>D6-O6-E1-CHOIX-A-01</x:v>
      </x:c>
      <x:c r="E494" s="122" t="str">
        <x:v>D6-O6-E1-REPONSE-A-01</x:v>
      </x:c>
      <x:c r="F494" s="122" t="str">
        <x:v>Ouvrir le râtelier dans le lieu autorisé, laisser l’élève choisir puis accompagner sa première tentative.</x:v>
      </x:c>
      <x:c r="G494" s="122" t="str">
        <x:v>Conditions d’entrée encore valides ; personne, outil et passage nécessaires disponibles. La parole seule ne valide pas l’objectif. Exclusivement si O6.endingId=O6-E1 confirmé ; cette scène est appelée depuis O6-M30 et ne constitue jamais une nouvelle sélection.</x:v>
      </x:c>
      <x:c r="H494" s="122" t="str">
        <x:v>Appliquer seulement le résultat de cette action : La sixième histoire originale devient transmission locale sans cesser d’autoriser des chasses personnelles. O6.endingId=O6-E1 ; endingRealized seulement après la scène ; aucune modification par M31..36 ou R2-M060.</x:v>
      </x:c>
      <x:c r="I494" s="131" t="str">
        <x:v>Après la réponse : action physique ou refus/différé ; succès/échec/reprise selon résultat réel et variantes prioritaires. Aucun résultat par la sélection seule.</x:v>
      </x:c>
    </x:row>
    <x:row r="495" ht="89" customHeight="1">
      <x:c r="A495" s="126" t="str">
        <x:v>D6-O6-E1-OPTION-B</x:v>
      </x:c>
      <x:c r="B495" s="127" t="str">
        <x:v>D6-O6-E1</x:v>
      </x:c>
      <x:c r="C495" s="127" t="str">
        <x:v>B</x:v>
      </x:c>
      <x:c r="D495" s="127" t="str">
        <x:v>D6-O6-E1-CHOIX-B-01</x:v>
      </x:c>
      <x:c r="E495" s="127" t="str">
        <x:v>D6-O6-E1-REPONSE-B-01</x:v>
      </x:c>
      <x:c r="F495" s="127" t="str">
        <x:v>Dans l’espace d’enseignement compatible avec l’unique résidence active, comparer deux outils puis laisser l’élève agir.</x:v>
      </x:c>
      <x:c r="G495" s="127" t="str">
        <x:v>Conditions d’entrée encore valides ; personne, outil et passage nécessaires disponibles. La parole seule ne valide pas l’objectif. Exclusivement si O6.endingId=O6-E1 confirmé ; cette scène est appelée depuis O6-M30 et ne constitue jamais une nouvelle sélection.</x:v>
      </x:c>
      <x:c r="H495" s="127" t="str">
        <x:v>Appliquer seulement le résultat de cette action : La sixième histoire originale devient transmission locale sans cesser d’autoriser des chasses personnelles. O6.endingId=O6-E1 ; endingRealized seulement après la scène ; aucune modification par M31..36 ou R2-M060.</x:v>
      </x:c>
      <x:c r="I495" s="132" t="str">
        <x:v>Après la réponse : action physique ou refus/différé ; succès/échec/reprise selon résultat réel et variantes prioritaires. Aucun résultat par la sélection seule.</x:v>
      </x:c>
    </x:row>
    <x:row r="496" ht="89" customHeight="1">
      <x:c r="A496" s="121" t="str">
        <x:v>D6-O6-E2-OPTION-A</x:v>
      </x:c>
      <x:c r="B496" s="122" t="str">
        <x:v>D6-O6-E2</x:v>
      </x:c>
      <x:c r="C496" s="122" t="str">
        <x:v>A</x:v>
      </x:c>
      <x:c r="D496" s="122" t="str">
        <x:v>D6-O6-E2-CHOIX-A-01</x:v>
      </x:c>
      <x:c r="E496" s="122" t="str">
        <x:v>D6-O6-E2-REPONSE-A-01</x:v>
      </x:c>
      <x:c r="F496" s="122" t="str">
        <x:v>Vérifier route, places et volontaires, répartir les rôles puis franchir le sas du navire réellement possédé.</x:v>
      </x:c>
      <x:c r="G496" s="122" t="str">
        <x:v>Conditions d’entrée encore valides ; personne, outil et passage nécessaires disponibles. La parole seule ne valide pas l’objectif. Exclusivement si O6.endingId=O6-E2 confirmé ; cette scène est appelée depuis O6-M30 et ne constitue jamais une nouvelle sélection.</x:v>
      </x:c>
      <x:c r="H496" s="122" t="str">
        <x:v>Appliquer seulement le résultat de cette action : La cohorte peut devenir un réseau de pairs ; aucun camarade n’est recruté contre son projet de vie. O6.endingId=O6-E2 ; endingRealized seulement après la scène ; aucune modification par M31..36 ou R2-M060.</x:v>
      </x:c>
      <x:c r="I496" s="131" t="str">
        <x:v>Après la réponse : action physique ou refus/différé ; succès/échec/reprise selon résultat réel et variantes prioritaires. Aucun résultat par la sélection seule.</x:v>
      </x:c>
    </x:row>
    <x:row r="497" ht="89" customHeight="1">
      <x:c r="A497" s="126" t="str">
        <x:v>D6-O6-E2-OPTION-B</x:v>
      </x:c>
      <x:c r="B497" s="127" t="str">
        <x:v>D6-O6-E2</x:v>
      </x:c>
      <x:c r="C497" s="127" t="str">
        <x:v>B</x:v>
      </x:c>
      <x:c r="D497" s="127" t="str">
        <x:v>D6-O6-E2-CHOIX-B-01</x:v>
      </x:c>
      <x:c r="E497" s="127" t="str">
        <x:v>D6-O6-E2-REPONSE-B-01</x:v>
      </x:c>
      <x:c r="F497" s="127" t="str">
        <x:v>Préparer le matériel réel avec les volontaires puis jouer l’embarquement dans les capacités disponibles.</x:v>
      </x:c>
      <x:c r="G497" s="127" t="str">
        <x:v>Conditions d’entrée encore valides ; personne, outil et passage nécessaires disponibles. La parole seule ne valide pas l’objectif. Exclusivement si O6.endingId=O6-E2 confirmé ; cette scène est appelée depuis O6-M30 et ne constitue jamais une nouvelle sélection.</x:v>
      </x:c>
      <x:c r="H497" s="127" t="str">
        <x:v>Appliquer seulement le résultat de cette action : La cohorte peut devenir un réseau de pairs ; aucun camarade n’est recruté contre son projet de vie. O6.endingId=O6-E2 ; endingRealized seulement après la scène ; aucune modification par M31..36 ou R2-M060.</x:v>
      </x:c>
      <x:c r="I497" s="132" t="str">
        <x:v>Après la réponse : action physique ou refus/différé ; succès/échec/reprise selon résultat réel et variantes prioritaires. Aucun résultat par la sélection seule.</x:v>
      </x:c>
    </x:row>
    <x:row r="498" ht="89" customHeight="1">
      <x:c r="A498" s="121" t="str">
        <x:v>D6-O6-E3-OPTION-A</x:v>
      </x:c>
      <x:c r="B498" s="122" t="str">
        <x:v>D6-O6-E3</x:v>
      </x:c>
      <x:c r="C498" s="122" t="str">
        <x:v>A</x:v>
      </x:c>
      <x:c r="D498" s="122" t="str">
        <x:v>D6-O6-E3-CHOIX-A-01</x:v>
      </x:c>
      <x:c r="E498" s="122" t="str">
        <x:v>D6-O6-E3-REPONSE-A-01</x:v>
      </x:c>
      <x:c r="F498" s="122" t="str">
        <x:v>Transférer les outils convenus, vérifier leur nouveau gardien puis choisir une destination accessible et partir réellement.</x:v>
      </x:c>
      <x:c r="G498" s="122" t="str">
        <x:v>Conditions d’entrée encore valides ; personne, outil et passage nécessaires disponibles. La parole seule ne valide pas l’objectif. Exclusivement si O6.endingId=O6-E3 confirmé ; cette scène est appelée depuis O6-M30 et ne constitue jamais une nouvelle sélection.</x:v>
      </x:c>
      <x:c r="H498" s="122" t="str">
        <x:v>Appliquer seulement le résultat de cette action : Le voyage prolonge La Longue Chasse ; le passé de cohorte reste visible sans fixer le personnage au même foyer. O6.endingId=O6-E3 ; endingRealized seulement après la scène ; aucune modification par M31..36 ou R2-M060.</x:v>
      </x:c>
      <x:c r="I498" s="131" t="str">
        <x:v>Après la réponse : action physique ou refus/différé ; succès/échec/reprise selon résultat réel et variantes prioritaires. Aucun résultat par la sélection seule.</x:v>
      </x:c>
    </x:row>
    <x:row r="499" ht="89" customHeight="1">
      <x:c r="A499" s="126" t="str">
        <x:v>D6-O6-E3-OPTION-B</x:v>
      </x:c>
      <x:c r="B499" s="127" t="str">
        <x:v>D6-O6-E3</x:v>
      </x:c>
      <x:c r="C499" s="127" t="str">
        <x:v>B</x:v>
      </x:c>
      <x:c r="D499" s="127" t="str">
        <x:v>D6-O6-E3-CHOIX-B-01</x:v>
      </x:c>
      <x:c r="E499" s="127" t="str">
        <x:v>D6-O6-E3-REPONSE-B-01</x:v>
      </x:c>
      <x:c r="F499" s="127" t="str">
        <x:v>Démontrer l’usage demandé, accomplir la transmission et sa fixation puis jouer le départ d’exploration réel.</x:v>
      </x:c>
      <x:c r="G499" s="127" t="str">
        <x:v>Conditions d’entrée encore valides ; personne, outil et passage nécessaires disponibles. La parole seule ne valide pas l’objectif. Exclusivement si O6.endingId=O6-E3 confirmé ; cette scène est appelée depuis O6-M30 et ne constitue jamais une nouvelle sélection.</x:v>
      </x:c>
      <x:c r="H499" s="127" t="str">
        <x:v>Appliquer seulement le résultat de cette action : Le voyage prolonge La Longue Chasse ; le passé de cohorte reste visible sans fixer le personnage au même foyer. O6.endingId=O6-E3 ; endingRealized seulement après la scène ; aucune modification par M31..36 ou R2-M060.</x:v>
      </x:c>
      <x:c r="I499" s="132" t="str">
        <x:v>Après la réponse : action physique ou refus/différé ; succès/échec/reprise selon résultat réel et variantes prioritaires. Aucun résultat par la sélection seule.</x:v>
      </x:c>
    </x:row>
    <x:row r="500" ht="74" customHeight="1">
      <x:c r="A500" s="121" t="str">
        <x:v>D6-W-W3-N01-OPTION-A</x:v>
      </x:c>
      <x:c r="B500" s="122" t="str">
        <x:v>D6-W-W3-N01</x:v>
      </x:c>
      <x:c r="C500" s="122" t="str">
        <x:v>A</x:v>
      </x:c>
      <x:c r="D500" s="122" t="str">
        <x:v>D6-W-W3-N01-CHOIX-A-01</x:v>
      </x:c>
      <x:c r="E500" s="122" t="str">
        <x:v>D6-W-W3-N01-REPONSE-A-01</x:v>
      </x:c>
      <x:c r="F500" s="122" t="str">
        <x:v>Poursuivre le guetteur par ses prises visibles en conservant une sortie.</x:v>
      </x:c>
      <x:c r="G500" s="122" t="str">
        <x:v>Option physiquement praticable ; partenaires mentionnés présents et volontaires ; ressources nécessaires disponibles.</x:v>
      </x:c>
      <x:c r="H500" s="122" t="str">
        <x:v>Approche A annoncée ; ses effets dépendent des gestes et du résultat réellement joués. Aucun objet, grade, soin, trophée ou territoire n’est accordé par cette parole.</x:v>
      </x:c>
      <x:c r="I500" s="131" t="str">
        <x:v>Après la réponse : action physique ou refus/différé ; succès/échec/reprise selon résultat réel et variantes prioritaires. Aucun résultat par la sélection seule.</x:v>
      </x:c>
    </x:row>
    <x:row r="501" ht="74" customHeight="1">
      <x:c r="A501" s="126" t="str">
        <x:v>D6-W-W3-N01-OPTION-B</x:v>
      </x:c>
      <x:c r="B501" s="127" t="str">
        <x:v>D6-W-W3-N01</x:v>
      </x:c>
      <x:c r="C501" s="127" t="str">
        <x:v>B</x:v>
      </x:c>
      <x:c r="D501" s="127" t="str">
        <x:v>D6-W-W3-N01-CHOIX-B-01</x:v>
      </x:c>
      <x:c r="E501" s="127" t="str">
        <x:v>D6-W-W3-N01-REPONSE-B-01</x:v>
      </x:c>
      <x:c r="F501" s="127" t="str">
        <x:v>Examiner l’arche, repérer la corde et préparer physiquement le passage sûr.</x:v>
      </x:c>
      <x:c r="G501" s="127" t="str">
        <x:v>Option physiquement praticable ; aucune téléportation ou ressource supposée. Si choix de différer : sortie sûre encore atteignable.</x:v>
      </x:c>
      <x:c r="H501" s="127" t="str">
        <x:v>Approche B annoncée ; conserver les états déjà acquis et appliquer seulement les effets des actions achevées. Différer ou se replier ne vaut pas victoire.</x:v>
      </x:c>
      <x:c r="I501" s="132" t="str">
        <x:v>Après la réponse : action physique ou refus/différé ; succès/échec/reprise selon résultat réel et variantes prioritaires. Aucun résultat par la sélection seule.</x:v>
      </x:c>
    </x:row>
    <x:row r="502" ht="74" customHeight="1">
      <x:c r="A502" s="121" t="str">
        <x:v>D6-W-W3-N02-OPTION-A</x:v>
      </x:c>
      <x:c r="B502" s="122" t="str">
        <x:v>D6-W-W3-N02</x:v>
      </x:c>
      <x:c r="C502" s="122" t="str">
        <x:v>A</x:v>
      </x:c>
      <x:c r="D502" s="122" t="str">
        <x:v>D6-W-W3-N02-CHOIX-A-01</x:v>
      </x:c>
      <x:c r="E502" s="122" t="str">
        <x:v>D6-W-W3-N02-REPONSE-A-01</x:v>
      </x:c>
      <x:c r="F502" s="122" t="str">
        <x:v>Tenir la paroi pendant le déplacement réel des témoins puis leur montrer trace et fragment.</x:v>
      </x:c>
      <x:c r="G502" s="122" t="str">
        <x:v>Option physiquement praticable ; partenaires mentionnés présents et volontaires ; ressources nécessaires disponibles.</x:v>
      </x:c>
      <x:c r="H502" s="122" t="str">
        <x:v>Approche A annoncée ; ses effets dépendent des gestes et du résultat réellement joués. Aucun objet, grade, soin, trophée ou territoire n’est accordé par cette parole.</x:v>
      </x:c>
      <x:c r="I502" s="131" t="str">
        <x:v>Après la réponse : action physique ou refus/différé ; succès/échec/reprise selon résultat réel et variantes prioritaires. Aucun résultat par la sélection seule.</x:v>
      </x:c>
    </x:row>
    <x:row r="503" ht="74" customHeight="1">
      <x:c r="A503" s="126" t="str">
        <x:v>D6-W-W3-N02-OPTION-B</x:v>
      </x:c>
      <x:c r="B503" s="127" t="str">
        <x:v>D6-W-W3-N02</x:v>
      </x:c>
      <x:c r="C503" s="127" t="str">
        <x:v>B</x:v>
      </x:c>
      <x:c r="D503" s="127" t="str">
        <x:v>D6-W-W3-N02-CHOIX-B-01</x:v>
      </x:c>
      <x:c r="E503" s="127" t="str">
        <x:v>D6-W-W3-N02-REPONSE-B-01</x:v>
      </x:c>
      <x:c r="F503" s="127" t="str">
        <x:v>Orienter la lumière, relever le trait et emporter le relevé par la sortie cachée.</x:v>
      </x:c>
      <x:c r="G503" s="127" t="str">
        <x:v>Option physiquement praticable ; aucune téléportation ou ressource supposée. Si choix de différer : sortie sûre encore atteignable.</x:v>
      </x:c>
      <x:c r="H503" s="127" t="str">
        <x:v>Approche B annoncée ; conserver les états déjà acquis et appliquer seulement les effets des actions achevées. Différer ou se replier ne vaut pas victoire.</x:v>
      </x:c>
      <x:c r="I503" s="132" t="str">
        <x:v>Après la réponse : action physique ou refus/différé ; succès/échec/reprise selon résultat réel et variantes prioritaires. Aucun résultat par la sélection seule.</x:v>
      </x:c>
    </x:row>
    <x:row r="504" ht="74" customHeight="1">
      <x:c r="A504" s="121" t="str">
        <x:v>D6-W-W3-N03-OPTION-A</x:v>
      </x:c>
      <x:c r="B504" s="122" t="str">
        <x:v>D6-W-W3-N03</x:v>
      </x:c>
      <x:c r="C504" s="122" t="str">
        <x:v>A</x:v>
      </x:c>
      <x:c r="D504" s="122" t="str">
        <x:v>D6-W-W3-N03-CHOIX-A-01</x:v>
      </x:c>
      <x:c r="E504" s="122" t="str">
        <x:v>D6-W-W3-N03-REPONSE-A-01</x:v>
      </x:c>
      <x:c r="F504" s="122" t="str">
        <x:v>Vérifier les limites, faire reculer les tiers et jouer le duel borné à la chasse.</x:v>
      </x:c>
      <x:c r="G504" s="122" t="str">
        <x:v>Option physiquement praticable ; partenaires mentionnés présents et volontaires ; ressources nécessaires disponibles.</x:v>
      </x:c>
      <x:c r="H504" s="122" t="str">
        <x:v>Approche A annoncée ; ses effets dépendent des gestes et du résultat réellement joués. Aucun objet, grade, soin, trophée ou territoire n’est accordé par cette parole.</x:v>
      </x:c>
      <x:c r="I504" s="131" t="str">
        <x:v>Après la réponse : action physique ou refus/différé ; succès/échec/reprise selon résultat réel et variantes prioritaires. Aucun résultat par la sélection seule.</x:v>
      </x:c>
    </x:row>
    <x:row r="505" ht="74" customHeight="1">
      <x:c r="A505" s="126" t="str">
        <x:v>D6-W-W3-N03-OPTION-B</x:v>
      </x:c>
      <x:c r="B505" s="127" t="str">
        <x:v>D6-W-W3-N03</x:v>
      </x:c>
      <x:c r="C505" s="127" t="str">
        <x:v>B</x:v>
      </x:c>
      <x:c r="D505" s="127" t="str">
        <x:v>D6-W-W3-N03-CHOIX-B-01</x:v>
      </x:c>
      <x:c r="E505" s="127" t="str">
        <x:v>D6-W-W3-N03-REPONSE-B-01</x:v>
      </x:c>
      <x:c r="F505" s="127" t="str">
        <x:v>Quitter l’aire puis déployer les seules équipes présentes pour une confrontation de passage.</x:v>
      </x:c>
      <x:c r="G505" s="127" t="str">
        <x:v>Option physiquement praticable ; aucune téléportation ou ressource supposée. Si choix de différer : sortie sûre encore atteignable.</x:v>
      </x:c>
      <x:c r="H505" s="127" t="str">
        <x:v>Approche B annoncée ; conserver les états déjà acquis et appliquer seulement les effets des actions achevées. Différer ou se replier ne vaut pas victoire.</x:v>
      </x:c>
      <x:c r="I505" s="132" t="str">
        <x:v>Après la réponse : action physique ou refus/différé ; succès/échec/reprise selon résultat réel et variantes prioritaires. Aucun résultat par la sélection seule.</x:v>
      </x:c>
    </x:row>
    <x:row r="506" ht="74" customHeight="1">
      <x:c r="A506" s="121" t="str">
        <x:v>D6-W-W3-N04-OPTION-A</x:v>
      </x:c>
      <x:c r="B506" s="122" t="str">
        <x:v>D6-W-W3-N04</x:v>
      </x:c>
      <x:c r="C506" s="122" t="str">
        <x:v>A</x:v>
      </x:c>
      <x:c r="D506" s="122" t="str">
        <x:v>D6-W-W3-N04-CHOIX-A-01</x:v>
      </x:c>
      <x:c r="E506" s="122" t="str">
        <x:v>D6-W-W3-N04-REPONSE-A-01</x:v>
      </x:c>
      <x:c r="F506" s="122" t="str">
        <x:v>Transporter la pièce, défendre la ruelle, poser un montage partagé avec gardien unique explicite.</x:v>
      </x:c>
      <x:c r="G506" s="122" t="str">
        <x:v>Option physiquement praticable ; partenaires mentionnés présents et volontaires ; ressources nécessaires disponibles.</x:v>
      </x:c>
      <x:c r="H506" s="122" t="str">
        <x:v>Approche A annoncée ; ses effets dépendent des gestes et du résultat réellement joués. Aucun objet, grade, soin, trophée ou territoire n’est accordé par cette parole.</x:v>
      </x:c>
      <x:c r="I506" s="131" t="str">
        <x:v>Après la réponse : action physique ou refus/différé ; succès/échec/reprise selon résultat réel et variantes prioritaires. Aucun résultat par la sélection seule.</x:v>
      </x:c>
    </x:row>
    <x:row r="507" ht="74" customHeight="1">
      <x:c r="A507" s="126" t="str">
        <x:v>D6-W-W3-N04-OPTION-B</x:v>
      </x:c>
      <x:c r="B507" s="127" t="str">
        <x:v>D6-W-W3-N04</x:v>
      </x:c>
      <x:c r="C507" s="127" t="str">
        <x:v>B</x:v>
      </x:c>
      <x:c r="D507" s="127" t="str">
        <x:v>D6-W-W3-N04-CHOIX-B-01</x:v>
      </x:c>
      <x:c r="E507" s="127" t="str">
        <x:v>D6-W-W3-N04-REPONSE-B-01</x:v>
      </x:c>
      <x:c r="F507" s="127" t="str">
        <x:v>Transporter la pièce puis régler une présentation individuelle montrant aussi les contributions établies.</x:v>
      </x:c>
      <x:c r="G507" s="127" t="str">
        <x:v>Option physiquement praticable ; aucune téléportation ou ressource supposée. Si choix de différer : sortie sûre encore atteignable.</x:v>
      </x:c>
      <x:c r="H507" s="127" t="str">
        <x:v>Approche B annoncée ; conserver les états déjà acquis et appliquer seulement les effets des actions achevées. Différer ou se replier ne vaut pas victoire.</x:v>
      </x:c>
      <x:c r="I507" s="132" t="str">
        <x:v>Après la réponse : action physique ou refus/différé ; succès/échec/reprise selon résultat réel et variantes prioritaires. Aucun résultat par la sélection seule.</x:v>
      </x:c>
    </x:row>
    <x:row r="508" ht="74" customHeight="1">
      <x:c r="A508" s="121" t="str">
        <x:v>D6-W-W3-N05-OPTION-A</x:v>
      </x:c>
      <x:c r="B508" s="122" t="str">
        <x:v>D6-W-W3-N05</x:v>
      </x:c>
      <x:c r="C508" s="122" t="str">
        <x:v>A</x:v>
      </x:c>
      <x:c r="D508" s="122" t="str">
        <x:v>D6-W-W3-N05-CHOIX-A-01</x:v>
      </x:c>
      <x:c r="E508" s="122" t="str">
        <x:v>D6-W-W3-N05-REPONSE-A-01</x:v>
      </x:c>
      <x:c r="F508" s="122" t="str">
        <x:v>Suivre l’intrus par l’escalier praticable vers le toit.</x:v>
      </x:c>
      <x:c r="G508" s="122" t="str">
        <x:v>Option physiquement praticable ; partenaires mentionnés présents et volontaires ; ressources nécessaires disponibles.</x:v>
      </x:c>
      <x:c r="H508" s="122" t="str">
        <x:v>Approche A annoncée ; ses effets dépendent des gestes et du résultat réellement joués. Aucun objet, grade, soin, trophée ou territoire n’est accordé par cette parole.</x:v>
      </x:c>
      <x:c r="I508" s="131" t="str">
        <x:v>Après la réponse : action physique ou refus/différé ; succès/échec/reprise selon résultat réel et variantes prioritaires. Aucun résultat par la sélection seule.</x:v>
      </x:c>
    </x:row>
    <x:row r="509" ht="74" customHeight="1">
      <x:c r="A509" s="126" t="str">
        <x:v>D6-W-W3-N05-OPTION-B</x:v>
      </x:c>
      <x:c r="B509" s="127" t="str">
        <x:v>D6-W-W3-N05</x:v>
      </x:c>
      <x:c r="C509" s="127" t="str">
        <x:v>B</x:v>
      </x:c>
      <x:c r="D509" s="127" t="str">
        <x:v>D6-W-W3-N05-CHOIX-B-01</x:v>
      </x:c>
      <x:c r="E509" s="127" t="str">
        <x:v>D6-W-W3-N05-REPONSE-B-01</x:v>
      </x:c>
      <x:c r="F509" s="127" t="str">
        <x:v>Sécuriser le levier puis lire les reflets restants pour reconnaître l’accès de raid.</x:v>
      </x:c>
      <x:c r="G509" s="127" t="str">
        <x:v>Option physiquement praticable ; aucune téléportation ou ressource supposée. Si choix de différer : sortie sûre encore atteignable.</x:v>
      </x:c>
      <x:c r="H509" s="127" t="str">
        <x:v>Approche B annoncée ; conserver les états déjà acquis et appliquer seulement les effets des actions achevées. Différer ou se replier ne vaut pas victoire.</x:v>
      </x:c>
      <x:c r="I509" s="132" t="str">
        <x:v>Après la réponse : action physique ou refus/différé ; succès/échec/reprise selon résultat réel et variantes prioritaires. Aucun résultat par la sélection seule.</x:v>
      </x:c>
    </x:row>
    <x:row r="510" ht="74" customHeight="1">
      <x:c r="A510" s="121" t="str">
        <x:v>D6-W-W3-N06-OPTION-A</x:v>
      </x:c>
      <x:c r="B510" s="122" t="str">
        <x:v>D6-W-W3-N06</x:v>
      </x:c>
      <x:c r="C510" s="122" t="str">
        <x:v>A</x:v>
      </x:c>
      <x:c r="D510" s="122" t="str">
        <x:v>D6-W-W3-N06-CHOIX-A-01</x:v>
      </x:c>
      <x:c r="E510" s="122" t="str">
        <x:v>D6-W-W3-N06-REPONSE-A-01</x:v>
      </x:c>
      <x:c r="F510" s="122" t="str">
        <x:v>Ouvrir la grille, maintenir le palan et défendre la réparation courte.</x:v>
      </x:c>
      <x:c r="G510" s="122" t="str">
        <x:v>Option physiquement praticable ; partenaires mentionnés présents et volontaires ; ressources nécessaires disponibles.</x:v>
      </x:c>
      <x:c r="H510" s="122" t="str">
        <x:v>Approche A annoncée ; ses effets dépendent des gestes et du résultat réellement joués. Aucun objet, grade, soin, trophée ou territoire n’est accordé par cette parole.</x:v>
      </x:c>
      <x:c r="I510" s="131" t="str">
        <x:v>Après la réponse : action physique ou refus/différé ; succès/échec/reprise selon résultat réel et variantes prioritaires. Aucun résultat par la sélection seule.</x:v>
      </x:c>
    </x:row>
    <x:row r="511" ht="74" customHeight="1">
      <x:c r="A511" s="126" t="str">
        <x:v>D6-W-W3-N06-OPTION-B</x:v>
      </x:c>
      <x:c r="B511" s="127" t="str">
        <x:v>D6-W-W3-N06</x:v>
      </x:c>
      <x:c r="C511" s="127" t="str">
        <x:v>B</x:v>
      </x:c>
      <x:c r="D511" s="127" t="str">
        <x:v>D6-W-W3-N06-CHOIX-B-01</x:v>
      </x:c>
      <x:c r="E511" s="127" t="str">
        <x:v>D6-W-W3-N06-REPONSE-B-01</x:v>
      </x:c>
      <x:c r="F511" s="127" t="str">
        <x:v>Déplacer le palan et les couverts puis poser le circuit de détour.</x:v>
      </x:c>
      <x:c r="G511" s="127" t="str">
        <x:v>Option physiquement praticable ; aucune téléportation ou ressource supposée. Si choix de différer : sortie sûre encore atteignable.</x:v>
      </x:c>
      <x:c r="H511" s="127" t="str">
        <x:v>Approche B annoncée ; conserver les états déjà acquis et appliquer seulement les effets des actions achevées. Différer ou se replier ne vaut pas victoire.</x:v>
      </x:c>
      <x:c r="I511" s="132" t="str">
        <x:v>Après la réponse : action physique ou refus/différé ; succès/échec/reprise selon résultat réel et variantes prioritaires. Aucun résultat par la sélection seule.</x:v>
      </x:c>
    </x:row>
    <x:row r="512" ht="74" customHeight="1">
      <x:c r="A512" s="121" t="str">
        <x:v>D6-W-W3-N07-OPTION-A</x:v>
      </x:c>
      <x:c r="B512" s="122" t="str">
        <x:v>D6-W-W3-N07</x:v>
      </x:c>
      <x:c r="C512" s="122" t="str">
        <x:v>A</x:v>
      </x:c>
      <x:c r="D512" s="122" t="str">
        <x:v>D6-W-W3-N07-CHOIX-A-01</x:v>
      </x:c>
      <x:c r="E512" s="122" t="str">
        <x:v>D6-W-W3-N07-REPONSE-A-01</x:v>
      </x:c>
      <x:c r="F512" s="122" t="str">
        <x:v>Entrer après la relève, désamorcer le piège et interrompre la fermeture avant confrontation.</x:v>
      </x:c>
      <x:c r="G512" s="122" t="str">
        <x:v>Option physiquement praticable ; partenaires mentionnés présents et volontaires ; ressources nécessaires disponibles.</x:v>
      </x:c>
      <x:c r="H512" s="122" t="str">
        <x:v>Approche A annoncée ; ses effets dépendent des gestes et du résultat réellement joués. Aucun objet, grade, soin, trophée ou territoire n’est accordé par cette parole.</x:v>
      </x:c>
      <x:c r="I512" s="131" t="str">
        <x:v>Après la réponse : action physique ou refus/différé ; succès/échec/reprise selon résultat réel et variantes prioritaires. Aucun résultat par la sélection seule.</x:v>
      </x:c>
    </x:row>
    <x:row r="513" ht="74" customHeight="1">
      <x:c r="A513" s="126" t="str">
        <x:v>D6-W-W3-N07-OPTION-B</x:v>
      </x:c>
      <x:c r="B513" s="127" t="str">
        <x:v>D6-W-W3-N07</x:v>
      </x:c>
      <x:c r="C513" s="127" t="str">
        <x:v>B</x:v>
      </x:c>
      <x:c r="D513" s="127" t="str">
        <x:v>D6-W-W3-N07-CHOIX-B-01</x:v>
      </x:c>
      <x:c r="E513" s="127" t="str">
        <x:v>D6-W-W3-N07-REPONSE-B-01</x:v>
      </x:c>
      <x:c r="F513" s="127" t="str">
        <x:v>Observer le cycle de fermeture et séparer les adversaires avant occupation réelle du poste.</x:v>
      </x:c>
      <x:c r="G513" s="127" t="str">
        <x:v>Option physiquement praticable ; aucune téléportation ou ressource supposée. Si choix de différer : sortie sûre encore atteignable.</x:v>
      </x:c>
      <x:c r="H513" s="127" t="str">
        <x:v>Approche B annoncée ; conserver les états déjà acquis et appliquer seulement les effets des actions achevées. Différer ou se replier ne vaut pas victoire.</x:v>
      </x:c>
      <x:c r="I513" s="132" t="str">
        <x:v>Après la réponse : action physique ou refus/différé ; succès/échec/reprise selon résultat réel et variantes prioritaires. Aucun résultat par la sélection seule.</x:v>
      </x:c>
    </x:row>
    <x:row r="514" ht="74" customHeight="1">
      <x:c r="A514" s="121" t="str">
        <x:v>D6-W-W3-N08-OPTION-A</x:v>
      </x:c>
      <x:c r="B514" s="122" t="str">
        <x:v>D6-W-W3-N08</x:v>
      </x:c>
      <x:c r="C514" s="122" t="str">
        <x:v>A</x:v>
      </x:c>
      <x:c r="D514" s="122" t="str">
        <x:v>D6-W-W3-N08-CHOIX-A-01</x:v>
      </x:c>
      <x:c r="E514" s="122" t="str">
        <x:v>D6-W-W3-N08-REPONSE-A-01</x:v>
      </x:c>
      <x:c r="F514" s="122" t="str">
        <x:v>Poser le régulateur, manipuler les vannes et tenir le poste pendant vérification du quartier.</x:v>
      </x:c>
      <x:c r="G514" s="122" t="str">
        <x:v>Option physiquement praticable ; partenaires mentionnés présents et volontaires ; ressources nécessaires disponibles.</x:v>
      </x:c>
      <x:c r="H514" s="122" t="str">
        <x:v>Approche A annoncée ; ses effets dépendent des gestes et du résultat réellement joués. Aucun objet, grade, soin, trophée ou territoire n’est accordé par cette parole.</x:v>
      </x:c>
      <x:c r="I514" s="131" t="str">
        <x:v>Après la réponse : action physique ou refus/différé ; succès/échec/reprise selon résultat réel et variantes prioritaires. Aucun résultat par la sélection seule.</x:v>
      </x:c>
    </x:row>
    <x:row r="515" ht="74" customHeight="1">
      <x:c r="A515" s="126" t="str">
        <x:v>D6-W-W3-N08-OPTION-B</x:v>
      </x:c>
      <x:c r="B515" s="127" t="str">
        <x:v>D6-W-W3-N08</x:v>
      </x:c>
      <x:c r="C515" s="127" t="str">
        <x:v>B</x:v>
      </x:c>
      <x:c r="D515" s="127" t="str">
        <x:v>D6-W-W3-N08-CHOIX-B-01</x:v>
      </x:c>
      <x:c r="E515" s="127" t="str">
        <x:v>D6-W-W3-N08-REPONSE-B-01</x:v>
      </x:c>
      <x:c r="F515" s="127" t="str">
        <x:v>Confier le poste à l’artisane présente puis suivre l’assaillant et revenir vérifier le circuit.</x:v>
      </x:c>
      <x:c r="G515" s="127" t="str">
        <x:v>Option physiquement praticable ; aucune téléportation ou ressource supposée. Si choix de différer : sortie sûre encore atteignable.</x:v>
      </x:c>
      <x:c r="H515" s="127" t="str">
        <x:v>Approche B annoncée ; conserver les états déjà acquis et appliquer seulement les effets des actions achevées. Différer ou se replier ne vaut pas victoire.</x:v>
      </x:c>
      <x:c r="I515" s="132" t="str">
        <x:v>Après la réponse : action physique ou refus/différé ; succès/échec/reprise selon résultat réel et variantes prioritaires. Aucun résultat par la sélection seule.</x:v>
      </x:c>
    </x:row>
    <x:row r="516" ht="74" customHeight="1">
      <x:c r="A516" s="121" t="str">
        <x:v>D6-W-W3-N09-OPTION-A</x:v>
      </x:c>
      <x:c r="B516" s="122" t="str">
        <x:v>D6-W-W3-N09</x:v>
      </x:c>
      <x:c r="C516" s="122" t="str">
        <x:v>A</x:v>
      </x:c>
      <x:c r="D516" s="122" t="str">
        <x:v>D6-W-W3-N09-CHOIX-A-01</x:v>
      </x:c>
      <x:c r="E516" s="122" t="str">
        <x:v>D6-W-W3-N09-REPONSE-A-01</x:v>
      </x:c>
      <x:c r="F516" s="122" t="str">
        <x:v>Contourner la falaise opaque puis neutraliser le guet proche depuis une prise reconnue.</x:v>
      </x:c>
      <x:c r="G516" s="122" t="str">
        <x:v>Option physiquement praticable ; partenaires mentionnés présents et volontaires ; ressources nécessaires disponibles.</x:v>
      </x:c>
      <x:c r="H516" s="122" t="str">
        <x:v>Approche A annoncée ; ses effets dépendent des gestes et du résultat réellement joués. Aucun objet, grade, soin, trophée ou territoire n’est accordé par cette parole.</x:v>
      </x:c>
      <x:c r="I516" s="131" t="str">
        <x:v>Après la réponse : action physique ou refus/différé ; succès/échec/reprise selon résultat réel et variantes prioritaires. Aucun résultat par la sélection seule.</x:v>
      </x:c>
    </x:row>
    <x:row r="517" ht="74" customHeight="1">
      <x:c r="A517" s="126" t="str">
        <x:v>D6-W-W3-N09-OPTION-B</x:v>
      </x:c>
      <x:c r="B517" s="127" t="str">
        <x:v>D6-W-W3-N09</x:v>
      </x:c>
      <x:c r="C517" s="127" t="str">
        <x:v>B</x:v>
      </x:c>
      <x:c r="D517" s="127" t="str">
        <x:v>D6-W-W3-N09-CHOIX-B-01</x:v>
      </x:c>
      <x:c r="E517" s="127" t="str">
        <x:v>D6-W-W3-N09-REPONSE-B-01</x:v>
      </x:c>
      <x:c r="F517" s="127" t="str">
        <x:v>Observer et suivre physiquement la relève vers le poste principal.</x:v>
      </x:c>
      <x:c r="G517" s="127" t="str">
        <x:v>Option physiquement praticable ; aucune téléportation ou ressource supposée. Si choix de différer : sortie sûre encore atteignable.</x:v>
      </x:c>
      <x:c r="H517" s="127" t="str">
        <x:v>Approche B annoncée ; conserver les états déjà acquis et appliquer seulement les effets des actions achevées. Différer ou se replier ne vaut pas victoire.</x:v>
      </x:c>
      <x:c r="I517" s="132" t="str">
        <x:v>Après la réponse : action physique ou refus/différé ; succès/échec/reprise selon résultat réel et variantes prioritaires. Aucun résultat par la sélection seule.</x:v>
      </x:c>
    </x:row>
    <x:row r="518" ht="74" customHeight="1">
      <x:c r="A518" s="121" t="str">
        <x:v>D6-W-W3-N10-OPTION-A</x:v>
      </x:c>
      <x:c r="B518" s="122" t="str">
        <x:v>D6-W-W3-N10</x:v>
      </x:c>
      <x:c r="C518" s="122" t="str">
        <x:v>A</x:v>
      </x:c>
      <x:c r="D518" s="122" t="str">
        <x:v>D6-W-W3-N10-CHOIX-A-01</x:v>
      </x:c>
      <x:c r="E518" s="122" t="str">
        <x:v>D6-W-W3-N10-REPONSE-A-01</x:v>
      </x:c>
      <x:c r="F518" s="122" t="str">
        <x:v>Défendre la corniche, soutenir et démonter physiquement le réflecteur.</x:v>
      </x:c>
      <x:c r="G518" s="122" t="str">
        <x:v>Option physiquement praticable ; partenaires mentionnés présents et volontaires ; ressources nécessaires disponibles.</x:v>
      </x:c>
      <x:c r="H518" s="122" t="str">
        <x:v>Approche A annoncée ; ses effets dépendent des gestes et du résultat réellement joués. Aucun objet, grade, soin, trophée ou territoire n’est accordé par cette parole.</x:v>
      </x:c>
      <x:c r="I518" s="131" t="str">
        <x:v>Après la réponse : action physique ou refus/différé ; succès/échec/reprise selon résultat réel et variantes prioritaires. Aucun résultat par la sélection seule.</x:v>
      </x:c>
    </x:row>
    <x:row r="519" ht="74" customHeight="1">
      <x:c r="A519" s="126" t="str">
        <x:v>D6-W-W3-N10-OPTION-B</x:v>
      </x:c>
      <x:c r="B519" s="127" t="str">
        <x:v>D6-W-W3-N10</x:v>
      </x:c>
      <x:c r="C519" s="127" t="str">
        <x:v>B</x:v>
      </x:c>
      <x:c r="D519" s="127" t="str">
        <x:v>D6-W-W3-N10-CHOIX-B-01</x:v>
      </x:c>
      <x:c r="E519" s="127" t="str">
        <x:v>D6-W-W3-N10-REPONSE-B-01</x:v>
      </x:c>
      <x:c r="F519" s="127" t="str">
        <x:v>Maintenir puis orienter le réflecteur vers la paroi pour un débarquement unique.</x:v>
      </x:c>
      <x:c r="G519" s="127" t="str">
        <x:v>Option physiquement praticable ; aucune téléportation ou ressource supposée. Si choix de différer : sortie sûre encore atteignable.</x:v>
      </x:c>
      <x:c r="H519" s="127" t="str">
        <x:v>Approche B annoncée ; conserver les états déjà acquis et appliquer seulement les effets des actions achevées. Différer ou se replier ne vaut pas victoire.</x:v>
      </x:c>
      <x:c r="I519" s="132" t="str">
        <x:v>Après la réponse : action physique ou refus/différé ; succès/échec/reprise selon résultat réel et variantes prioritaires. Aucun résultat par la sélection seule.</x:v>
      </x:c>
    </x:row>
    <x:row r="520" ht="74" customHeight="1">
      <x:c r="A520" s="121" t="str">
        <x:v>D6-W-W3-N11-OPTION-A</x:v>
      </x:c>
      <x:c r="B520" s="122" t="str">
        <x:v>D6-W-W3-N11</x:v>
      </x:c>
      <x:c r="C520" s="122" t="str">
        <x:v>A</x:v>
      </x:c>
      <x:c r="D520" s="122" t="str">
        <x:v>D6-W-W3-N11-CHOIX-A-01</x:v>
      </x:c>
      <x:c r="E520" s="122" t="str">
        <x:v>D6-W-W3-N11-REPONSE-A-01</x:v>
      </x:c>
      <x:c r="F520" s="122" t="str">
        <x:v>Choisir l’ordre puis accompagner le porteur en couvrant chaque franchissement.</x:v>
      </x:c>
      <x:c r="G520" s="122" t="str">
        <x:v>Option physiquement praticable ; partenaires mentionnés présents et volontaires ; ressources nécessaires disponibles.</x:v>
      </x:c>
      <x:c r="H520" s="122" t="str">
        <x:v>Approche A annoncée ; ses effets dépendent des gestes et du résultat réellement joués. Aucun objet, grade, soin, trophée ou territoire n’est accordé par cette parole.</x:v>
      </x:c>
      <x:c r="I520" s="131" t="str">
        <x:v>Après la réponse : action physique ou refus/différé ; succès/échec/reprise selon résultat réel et variantes prioritaires. Aucun résultat par la sélection seule.</x:v>
      </x:c>
    </x:row>
    <x:row r="521" ht="74" customHeight="1">
      <x:c r="A521" s="126" t="str">
        <x:v>D6-W-W3-N11-OPTION-B</x:v>
      </x:c>
      <x:c r="B521" s="127" t="str">
        <x:v>D6-W-W3-N11</x:v>
      </x:c>
      <x:c r="C521" s="127" t="str">
        <x:v>B</x:v>
      </x:c>
      <x:c r="D521" s="127" t="str">
        <x:v>D6-W-W3-N11-CHOIX-B-01</x:v>
      </x:c>
      <x:c r="E521" s="127" t="str">
        <x:v>D6-W-W3-N11-REPONSE-B-01</x:v>
      </x:c>
      <x:c r="F521" s="127" t="str">
        <x:v>Grimper vers le tireur et jouer une diversion visible avant le départ des porteurs.</x:v>
      </x:c>
      <x:c r="G521" s="127" t="str">
        <x:v>Option physiquement praticable ; aucune téléportation ou ressource supposée. Si choix de différer : sortie sûre encore atteignable.</x:v>
      </x:c>
      <x:c r="H521" s="127" t="str">
        <x:v>Approche B annoncée ; conserver les états déjà acquis et appliquer seulement les effets des actions achevées. Différer ou se replier ne vaut pas victoire.</x:v>
      </x:c>
      <x:c r="I521" s="132" t="str">
        <x:v>Après la réponse : action physique ou refus/différé ; succès/échec/reprise selon résultat réel et variantes prioritaires. Aucun résultat par la sélection seule.</x:v>
      </x:c>
    </x:row>
    <x:row r="522" ht="74" customHeight="1">
      <x:c r="A522" s="121" t="str">
        <x:v>D6-W-W3-N12-OPTION-A</x:v>
      </x:c>
      <x:c r="B522" s="122" t="str">
        <x:v>D6-W-W3-N12</x:v>
      </x:c>
      <x:c r="C522" s="122" t="str">
        <x:v>A</x:v>
      </x:c>
      <x:c r="D522" s="122" t="str">
        <x:v>D6-W-W3-N12-CHOIX-A-01</x:v>
      </x:c>
      <x:c r="E522" s="122" t="str">
        <x:v>D6-W-W3-N12-REPONSE-A-01</x:v>
      </x:c>
      <x:c r="F522" s="122" t="str">
        <x:v>Définir l’aire, jouer le duel puis faire occuper le guet selon le résultat.</x:v>
      </x:c>
      <x:c r="G522" s="122" t="str">
        <x:v>Option physiquement praticable ; partenaires mentionnés présents et volontaires ; ressources nécessaires disponibles.</x:v>
      </x:c>
      <x:c r="H522" s="122" t="str">
        <x:v>Approche A annoncée ; ses effets dépendent des gestes et du résultat réellement joués. Aucun objet, grade, soin, trophée ou territoire n’est accordé par cette parole.</x:v>
      </x:c>
      <x:c r="I522" s="131" t="str">
        <x:v>Après la réponse : action physique ou refus/différé ; succès/échec/reprise selon résultat réel et variantes prioritaires. Aucun résultat par la sélection seule.</x:v>
      </x:c>
    </x:row>
    <x:row r="523" ht="74" customHeight="1">
      <x:c r="A523" s="126" t="str">
        <x:v>D6-W-W3-N12-OPTION-B</x:v>
      </x:c>
      <x:c r="B523" s="127" t="str">
        <x:v>D6-W-W3-N12</x:v>
      </x:c>
      <x:c r="C523" s="127" t="str">
        <x:v>B</x:v>
      </x:c>
      <x:c r="D523" s="127" t="str">
        <x:v>D6-W-W3-N12-CHOIX-B-01</x:v>
      </x:c>
      <x:c r="E523" s="127" t="str">
        <x:v>D6-W-W3-N12-REPONSE-B-01</x:v>
      </x:c>
      <x:c r="F523" s="127" t="str">
        <x:v>Engager les équipes disponibles puis déplacer réellement un membre au poste pris.</x:v>
      </x:c>
      <x:c r="G523" s="127" t="str">
        <x:v>Option physiquement praticable ; aucune téléportation ou ressource supposée. Si choix de différer : sortie sûre encore atteignable.</x:v>
      </x:c>
      <x:c r="H523" s="127" t="str">
        <x:v>Approche B annoncée ; conserver les états déjà acquis et appliquer seulement les effets des actions achevées. Différer ou se replier ne vaut pas victoire.</x:v>
      </x:c>
      <x:c r="I523" s="132" t="str">
        <x:v>Après la réponse : action physique ou refus/différé ; succès/échec/reprise selon résultat réel et variantes prioritaires. Aucun résultat par la sélection seule.</x:v>
      </x:c>
    </x:row>
    <x:row r="524" ht="74" customHeight="1">
      <x:c r="A524" s="121" t="str">
        <x:v>D6-W-W3-N13-OPTION-A</x:v>
      </x:c>
      <x:c r="B524" s="122" t="str">
        <x:v>D6-W-W3-N13</x:v>
      </x:c>
      <x:c r="C524" s="122" t="str">
        <x:v>A</x:v>
      </x:c>
      <x:c r="D524" s="122" t="str">
        <x:v>D6-W-W3-N13-CHOIX-A-01</x:v>
      </x:c>
      <x:c r="E524" s="122" t="str">
        <x:v>D6-W-W3-N13-REPONSE-A-01</x:v>
      </x:c>
      <x:c r="F524" s="122" t="str">
        <x:v>Tirer la maintenance, ramper sous la passerelle et atteindre le treuil par contournement.</x:v>
      </x:c>
      <x:c r="G524" s="122" t="str">
        <x:v>Option physiquement praticable ; partenaires mentionnés présents et volontaires ; ressources nécessaires disponibles.</x:v>
      </x:c>
      <x:c r="H524" s="122" t="str">
        <x:v>Approche A annoncée ; ses effets dépendent des gestes et du résultat réellement joués. Aucun objet, grade, soin, trophée ou territoire n’est accordé par cette parole.</x:v>
      </x:c>
      <x:c r="I524" s="131" t="str">
        <x:v>Après la réponse : action physique ou refus/différé ; succès/échec/reprise selon résultat réel et variantes prioritaires. Aucun résultat par la sélection seule.</x:v>
      </x:c>
    </x:row>
    <x:row r="525" ht="74" customHeight="1">
      <x:c r="A525" s="126" t="str">
        <x:v>D6-W-W3-N13-OPTION-B</x:v>
      </x:c>
      <x:c r="B525" s="127" t="str">
        <x:v>D6-W-W3-N13</x:v>
      </x:c>
      <x:c r="C525" s="127" t="str">
        <x:v>B</x:v>
      </x:c>
      <x:c r="D525" s="127" t="str">
        <x:v>D6-W-W3-N13-CHOIX-B-01</x:v>
      </x:c>
      <x:c r="E525" s="127" t="str">
        <x:v>D6-W-W3-N13-REPONSE-B-01</x:v>
      </x:c>
      <x:c r="F525" s="127" t="str">
        <x:v>Provoquer puis observer une relève réelle pour libérer la passerelle et inspecter les arrimages.</x:v>
      </x:c>
      <x:c r="G525" s="127" t="str">
        <x:v>Option physiquement praticable ; aucune téléportation ou ressource supposée. Si choix de différer : sortie sûre encore atteignable.</x:v>
      </x:c>
      <x:c r="H525" s="127" t="str">
        <x:v>Approche B annoncée ; conserver les états déjà acquis et appliquer seulement les effets des actions achevées. Différer ou se replier ne vaut pas victoire.</x:v>
      </x:c>
      <x:c r="I525" s="132" t="str">
        <x:v>Après la réponse : action physique ou refus/différé ; succès/échec/reprise selon résultat réel et variantes prioritaires. Aucun résultat par la sélection seule.</x:v>
      </x:c>
    </x:row>
    <x:row r="526" ht="74" customHeight="1">
      <x:c r="A526" s="121" t="str">
        <x:v>D6-W-W3-N14-OPTION-A</x:v>
      </x:c>
      <x:c r="B526" s="122" t="str">
        <x:v>D6-W-W3-N14</x:v>
      </x:c>
      <x:c r="C526" s="122" t="str">
        <x:v>A</x:v>
      </x:c>
      <x:c r="D526" s="122" t="str">
        <x:v>D6-W-W3-N14-CHOIX-A-01</x:v>
      </x:c>
      <x:c r="E526" s="122" t="str">
        <x:v>D6-W-W3-N14-REPONSE-A-01</x:v>
      </x:c>
      <x:c r="F526" s="122" t="str">
        <x:v>Combattre aux mécanismes et poser les pièces de blocage durable.</x:v>
      </x:c>
      <x:c r="G526" s="122" t="str">
        <x:v>Option physiquement praticable ; partenaires mentionnés présents et volontaires ; ressources nécessaires disponibles.</x:v>
      </x:c>
      <x:c r="H526" s="122" t="str">
        <x:v>Approche A annoncée ; ses effets dépendent des gestes et du résultat réellement joués. Aucun objet, grade, soin, trophée ou territoire n’est accordé par cette parole.</x:v>
      </x:c>
      <x:c r="I526" s="131" t="str">
        <x:v>Après la réponse : action physique ou refus/différé ; succès/échec/reprise selon résultat réel et variantes prioritaires. Aucun résultat par la sélection seule.</x:v>
      </x:c>
    </x:row>
    <x:row r="527" ht="74" customHeight="1">
      <x:c r="A527" s="126" t="str">
        <x:v>D6-W-W3-N14-OPTION-B</x:v>
      </x:c>
      <x:c r="B527" s="127" t="str">
        <x:v>D6-W-W3-N14</x:v>
      </x:c>
      <x:c r="C527" s="127" t="str">
        <x:v>B</x:v>
      </x:c>
      <x:c r="D527" s="127" t="str">
        <x:v>D6-W-W3-N14-CHOIX-B-01</x:v>
      </x:c>
      <x:c r="E527" s="127" t="str">
        <x:v>D6-W-W3-N14-REPONSE-B-01</x:v>
      </x:c>
      <x:c r="F527" s="127" t="str">
        <x:v>Maintenir le mécanisme intact pendant un passage limité puis contrôler la descente.</x:v>
      </x:c>
      <x:c r="G527" s="127" t="str">
        <x:v>Option physiquement praticable ; aucune téléportation ou ressource supposée. Si choix de différer : sortie sûre encore atteignable.</x:v>
      </x:c>
      <x:c r="H527" s="127" t="str">
        <x:v>Approche B annoncée ; conserver les états déjà acquis et appliquer seulement les effets des actions achevées. Différer ou se replier ne vaut pas victoire.</x:v>
      </x:c>
      <x:c r="I527" s="132" t="str">
        <x:v>Après la réponse : action physique ou refus/différé ; succès/échec/reprise selon résultat réel et variantes prioritaires. Aucun résultat par la sélection seule.</x:v>
      </x:c>
    </x:row>
    <x:row r="528" ht="74" customHeight="1">
      <x:c r="A528" s="121" t="str">
        <x:v>D6-W-W3-N15-OPTION-A</x:v>
      </x:c>
      <x:c r="B528" s="122" t="str">
        <x:v>D6-W-W3-N15</x:v>
      </x:c>
      <x:c r="C528" s="122" t="str">
        <x:v>A</x:v>
      </x:c>
      <x:c r="D528" s="122" t="str">
        <x:v>D6-W-W3-N15-CHOIX-A-01</x:v>
      </x:c>
      <x:c r="E528" s="122" t="str">
        <x:v>D6-W-W3-N15-REPONSE-A-01</x:v>
      </x:c>
      <x:c r="F528" s="122" t="str">
        <x:v>Lire les conduits, atteindre la vanne et affronter le maître pendant sa fenêtre.</x:v>
      </x:c>
      <x:c r="G528" s="122" t="str">
        <x:v>Option physiquement praticable ; partenaires mentionnés présents et volontaires ; ressources nécessaires disponibles.</x:v>
      </x:c>
      <x:c r="H528" s="122" t="str">
        <x:v>Approche A annoncée ; ses effets dépendent des gestes et du résultat réellement joués. Aucun objet, grade, soin, trophée ou territoire n’est accordé par cette parole.</x:v>
      </x:c>
      <x:c r="I528" s="131" t="str">
        <x:v>Après la réponse : action physique ou refus/différé ; succès/échec/reprise selon résultat réel et variantes prioritaires. Aucun résultat par la sélection seule.</x:v>
      </x:c>
    </x:row>
    <x:row r="529" ht="74" customHeight="1">
      <x:c r="A529" s="126" t="str">
        <x:v>D6-W-W3-N15-OPTION-B</x:v>
      </x:c>
      <x:c r="B529" s="127" t="str">
        <x:v>D6-W-W3-N15</x:v>
      </x:c>
      <x:c r="C529" s="127" t="str">
        <x:v>B</x:v>
      </x:c>
      <x:c r="D529" s="127" t="str">
        <x:v>D6-W-W3-N15-CHOIX-B-01</x:v>
      </x:c>
      <x:c r="E529" s="127" t="str">
        <x:v>D6-W-W3-N15-REPONSE-B-01</x:v>
      </x:c>
      <x:c r="F529" s="127" t="str">
        <x:v>Gagner la grille, libérer les porteurs puis organiser leur extraction par la passerelle.</x:v>
      </x:c>
      <x:c r="G529" s="127" t="str">
        <x:v>Option physiquement praticable ; aucune téléportation ou ressource supposée. Si choix de différer : sortie sûre encore atteignable.</x:v>
      </x:c>
      <x:c r="H529" s="127" t="str">
        <x:v>Approche B annoncée ; conserver les états déjà acquis et appliquer seulement les effets des actions achevées. Différer ou se replier ne vaut pas victoire.</x:v>
      </x:c>
      <x:c r="I529" s="132" t="str">
        <x:v>Après la réponse : action physique ou refus/différé ; succès/échec/reprise selon résultat réel et variantes prioritaires. Aucun résultat par la sélection seule.</x:v>
      </x:c>
    </x:row>
    <x:row r="530" ht="74" customHeight="1">
      <x:c r="A530" s="121" t="str">
        <x:v>D6-W-W3-N16-OPTION-A</x:v>
      </x:c>
      <x:c r="B530" s="122" t="str">
        <x:v>D6-W-W3-N16</x:v>
      </x:c>
      <x:c r="C530" s="122" t="str">
        <x:v>A</x:v>
      </x:c>
      <x:c r="D530" s="122" t="str">
        <x:v>D6-W-W3-N16-CHOIX-A-01</x:v>
      </x:c>
      <x:c r="E530" s="122" t="str">
        <x:v>D6-W-W3-N16-REPONSE-A-01</x:v>
      </x:c>
      <x:c r="F530" s="122" t="str">
        <x:v>Répartir le poids, protéger les haltes et escorter la pièce lourde jusqu’à la rampe.</x:v>
      </x:c>
      <x:c r="G530" s="122" t="str">
        <x:v>Option physiquement praticable ; partenaires mentionnés présents et volontaires ; ressources nécessaires disponibles.</x:v>
      </x:c>
      <x:c r="H530" s="122" t="str">
        <x:v>Approche A annoncée ; ses effets dépendent des gestes et du résultat réellement joués. Aucun objet, grade, soin, trophée ou territoire n’est accordé par cette parole.</x:v>
      </x:c>
      <x:c r="I530" s="131" t="str">
        <x:v>Après la réponse : action physique ou refus/différé ; succès/échec/reprise selon résultat réel et variantes prioritaires. Aucun résultat par la sélection seule.</x:v>
      </x:c>
    </x:row>
    <x:row r="531" ht="74" customHeight="1">
      <x:c r="A531" s="126" t="str">
        <x:v>D6-W-W3-N16-OPTION-B</x:v>
      </x:c>
      <x:c r="B531" s="127" t="str">
        <x:v>D6-W-W3-N16</x:v>
      </x:c>
      <x:c r="C531" s="127" t="str">
        <x:v>B</x:v>
      </x:c>
      <x:c r="D531" s="127" t="str">
        <x:v>D6-W-W3-N16-CHOIX-B-01</x:v>
      </x:c>
      <x:c r="E531" s="127" t="str">
        <x:v>D6-W-W3-N16-REPONSE-B-01</x:v>
      </x:c>
      <x:c r="F531" s="127" t="str">
        <x:v>Extraire les personnes, identifier les objets laissés et rejoindre réellement le transport.</x:v>
      </x:c>
      <x:c r="G531" s="127" t="str">
        <x:v>Option physiquement praticable ; aucune téléportation ou ressource supposée. Si choix de différer : sortie sûre encore atteignable.</x:v>
      </x:c>
      <x:c r="H531" s="127" t="str">
        <x:v>Approche B annoncée ; conserver les états déjà acquis et appliquer seulement les effets des actions achevées. Différer ou se replier ne vaut pas victoire.</x:v>
      </x:c>
      <x:c r="I531" s="132" t="str">
        <x:v>Après la réponse : action physique ou refus/différé ; succès/échec/reprise selon résultat réel et variantes prioritaires. Aucun résultat par la sélection seule.</x:v>
      </x:c>
    </x:row>
    <x:row r="532" ht="74" customHeight="1">
      <x:c r="A532" s="121" t="str">
        <x:v>D6-W-W3-N17-OPTION-A</x:v>
      </x:c>
      <x:c r="B532" s="122" t="str">
        <x:v>D6-W-W3-N17</x:v>
      </x:c>
      <x:c r="C532" s="122" t="str">
        <x:v>A</x:v>
      </x:c>
      <x:c r="D532" s="122" t="str">
        <x:v>D6-W-W3-N17-CHOIX-A-01</x:v>
      </x:c>
      <x:c r="E532" s="122" t="str">
        <x:v>D6-W-W3-N17-REPONSE-A-01</x:v>
      </x:c>
      <x:c r="F532" s="122" t="str">
        <x:v>Progresser de couvert en couvert en suivant le câble physique.</x:v>
      </x:c>
      <x:c r="G532" s="122" t="str">
        <x:v>Option physiquement praticable ; partenaires mentionnés présents et volontaires ; ressources nécessaires disponibles.</x:v>
      </x:c>
      <x:c r="H532" s="122" t="str">
        <x:v>Approche A annoncée ; ses effets dépendent des gestes et du résultat réellement joués. Aucun objet, grade, soin, trophée ou territoire n’est accordé par cette parole.</x:v>
      </x:c>
      <x:c r="I532" s="131" t="str">
        <x:v>Après la réponse : action physique ou refus/différé ; succès/échec/reprise selon résultat réel et variantes prioritaires. Aucun résultat par la sélection seule.</x:v>
      </x:c>
    </x:row>
    <x:row r="533" ht="74" customHeight="1">
      <x:c r="A533" s="126" t="str">
        <x:v>D6-W-W3-N17-OPTION-B</x:v>
      </x:c>
      <x:c r="B533" s="127" t="str">
        <x:v>D6-W-W3-N17</x:v>
      </x:c>
      <x:c r="C533" s="127" t="str">
        <x:v>B</x:v>
      </x:c>
      <x:c r="D533" s="127" t="str">
        <x:v>D6-W-W3-N17-CHOIX-B-01</x:v>
      </x:c>
      <x:c r="E533" s="127" t="str">
        <x:v>D6-W-W3-N17-REPONSE-B-01</x:v>
      </x:c>
      <x:c r="F533" s="127" t="str">
        <x:v>Observer une accalmie puis gagner l’arête praticable pour intercepter le porteur.</x:v>
      </x:c>
      <x:c r="G533" s="127" t="str">
        <x:v>Option physiquement praticable ; aucune téléportation ou ressource supposée. Si choix de différer : sortie sûre encore atteignable.</x:v>
      </x:c>
      <x:c r="H533" s="127" t="str">
        <x:v>Approche B annoncée ; conserver les états déjà acquis et appliquer seulement les effets des actions achevées. Différer ou se replier ne vaut pas victoire.</x:v>
      </x:c>
      <x:c r="I533" s="132" t="str">
        <x:v>Après la réponse : action physique ou refus/différé ; succès/échec/reprise selon résultat réel et variantes prioritaires. Aucun résultat par la sélection seule.</x:v>
      </x:c>
    </x:row>
    <x:row r="534" ht="74" customHeight="1">
      <x:c r="A534" s="121" t="str">
        <x:v>D6-W-W3-N18-OPTION-A</x:v>
      </x:c>
      <x:c r="B534" s="122" t="str">
        <x:v>D6-W-W3-N18</x:v>
      </x:c>
      <x:c r="C534" s="122" t="str">
        <x:v>A</x:v>
      </x:c>
      <x:c r="D534" s="122" t="str">
        <x:v>D6-W-W3-N18-CHOIX-A-01</x:v>
      </x:c>
      <x:c r="E534" s="122" t="str">
        <x:v>D6-W-W3-N18-REPONSE-A-01</x:v>
      </x:c>
      <x:c r="F534" s="122" t="str">
        <x:v>Identifier le faux boîtier puis fermer physiquement une sortie avec une équipe présente.</x:v>
      </x:c>
      <x:c r="G534" s="122" t="str">
        <x:v>Option physiquement praticable ; partenaires mentionnés présents et volontaires ; ressources nécessaires disponibles.</x:v>
      </x:c>
      <x:c r="H534" s="122" t="str">
        <x:v>Approche A annoncée ; ses effets dépendent des gestes et du résultat réellement joués. Aucun objet, grade, soin, trophée ou territoire n’est accordé par cette parole.</x:v>
      </x:c>
      <x:c r="I534" s="131" t="str">
        <x:v>Après la réponse : action physique ou refus/différé ; succès/échec/reprise selon résultat réel et variantes prioritaires. Aucun résultat par la sélection seule.</x:v>
      </x:c>
    </x:row>
    <x:row r="535" ht="74" customHeight="1">
      <x:c r="A535" s="126" t="str">
        <x:v>D6-W-W3-N18-OPTION-B</x:v>
      </x:c>
      <x:c r="B535" s="127" t="str">
        <x:v>D6-W-W3-N18</x:v>
      </x:c>
      <x:c r="C535" s="127" t="str">
        <x:v>B</x:v>
      </x:c>
      <x:c r="D535" s="127" t="str">
        <x:v>D6-W-W3-N18-CHOIX-B-01</x:v>
      </x:c>
      <x:c r="E535" s="127" t="str">
        <x:v>D6-W-W3-N18-REPONSE-B-01</x:v>
      </x:c>
      <x:c r="F535" s="127" t="str">
        <x:v>Éviter les charges, grimper et engager les protecteurs de la vraie balise.</x:v>
      </x:c>
      <x:c r="G535" s="127" t="str">
        <x:v>Option physiquement praticable ; aucune téléportation ou ressource supposée. Si choix de différer : sortie sûre encore atteignable.</x:v>
      </x:c>
      <x:c r="H535" s="127" t="str">
        <x:v>Approche B annoncée ; conserver les états déjà acquis et appliquer seulement les effets des actions achevées. Différer ou se replier ne vaut pas victoire.</x:v>
      </x:c>
      <x:c r="I535" s="132" t="str">
        <x:v>Après la réponse : action physique ou refus/différé ; succès/échec/reprise selon résultat réel et variantes prioritaires. Aucun résultat par la sélection seule.</x:v>
      </x:c>
    </x:row>
    <x:row r="536" ht="74" customHeight="1">
      <x:c r="A536" s="121" t="str">
        <x:v>D6-W-W3-N19-OPTION-A</x:v>
      </x:c>
      <x:c r="B536" s="122" t="str">
        <x:v>D6-W-W3-N19</x:v>
      </x:c>
      <x:c r="C536" s="122" t="str">
        <x:v>A</x:v>
      </x:c>
      <x:c r="D536" s="122" t="str">
        <x:v>D6-W-W3-N19-CHOIX-A-01</x:v>
      </x:c>
      <x:c r="E536" s="122" t="str">
        <x:v>D6-W-W3-N19-REPONSE-A-01</x:v>
      </x:c>
      <x:c r="F536" s="122" t="str">
        <x:v>Transporter et brancher la balise puis vérifier les trois alignements sous attaque.</x:v>
      </x:c>
      <x:c r="G536" s="122" t="str">
        <x:v>Option physiquement praticable ; partenaires mentionnés présents et volontaires ; ressources nécessaires disponibles.</x:v>
      </x:c>
      <x:c r="H536" s="122" t="str">
        <x:v>Approche A annoncée ; ses effets dépendent des gestes et du résultat réellement joués. Aucun objet, grade, soin, trophée ou territoire n’est accordé par cette parole.</x:v>
      </x:c>
      <x:c r="I536" s="131" t="str">
        <x:v>Après la réponse : action physique ou refus/différé ; succès/échec/reprise selon résultat réel et variantes prioritaires. Aucun résultat par la sélection seule.</x:v>
      </x:c>
    </x:row>
    <x:row r="537" ht="74" customHeight="1">
      <x:c r="A537" s="126" t="str">
        <x:v>D6-W-W3-N19-OPTION-B</x:v>
      </x:c>
      <x:c r="B537" s="127" t="str">
        <x:v>D6-W-W3-N19</x:v>
      </x:c>
      <x:c r="C537" s="127" t="str">
        <x:v>B</x:v>
      </x:c>
      <x:c r="D537" s="127" t="str">
        <x:v>D6-W-W3-N19-CHOIX-B-01</x:v>
      </x:c>
      <x:c r="E537" s="127" t="str">
        <x:v>D6-W-W3-N19-REPONSE-B-01</x:v>
      </x:c>
      <x:c r="F537" s="127" t="str">
        <x:v>Préparer et tester le repère temporaire pour une seule arrivée réelle.</x:v>
      </x:c>
      <x:c r="G537" s="127" t="str">
        <x:v>Option physiquement praticable ; aucune téléportation ou ressource supposée. Si choix de différer : sortie sûre encore atteignable.</x:v>
      </x:c>
      <x:c r="H537" s="127" t="str">
        <x:v>Approche B annoncée ; conserver les états déjà acquis et appliquer seulement les effets des actions achevées. Différer ou se replier ne vaut pas victoire.</x:v>
      </x:c>
      <x:c r="I537" s="132" t="str">
        <x:v>Après la réponse : action physique ou refus/différé ; succès/échec/reprise selon résultat réel et variantes prioritaires. Aucun résultat par la sélection seule.</x:v>
      </x:c>
    </x:row>
    <x:row r="538" ht="74" customHeight="1">
      <x:c r="A538" s="121" t="str">
        <x:v>D6-W-W3-N20-OPTION-A</x:v>
      </x:c>
      <x:c r="B538" s="122" t="str">
        <x:v>D6-W-W3-N20</x:v>
      </x:c>
      <x:c r="C538" s="122" t="str">
        <x:v>A</x:v>
      </x:c>
      <x:c r="D538" s="122" t="str">
        <x:v>D6-W-W3-N20-CHOIX-A-01</x:v>
      </x:c>
      <x:c r="E538" s="122" t="str">
        <x:v>D6-W-W3-N20-REPONSE-A-01</x:v>
      </x:c>
      <x:c r="F538" s="122" t="str">
        <x:v>Couper le treuil pour empêcher le départ puis trouver et jouer une extraction alternative.</x:v>
      </x:c>
      <x:c r="G538" s="122" t="str">
        <x:v>Option physiquement praticable ; partenaires mentionnés présents et volontaires ; ressources nécessaires disponibles.</x:v>
      </x:c>
      <x:c r="H538" s="122" t="str">
        <x:v>Approche A annoncée ; ses effets dépendent des gestes et du résultat réellement joués. Aucun objet, grade, soin, trophée ou territoire n’est accordé par cette parole.</x:v>
      </x:c>
      <x:c r="I538" s="131" t="str">
        <x:v>Après la réponse : action physique ou refus/différé ; succès/échec/reprise selon résultat réel et variantes prioritaires. Aucun résultat par la sélection seule.</x:v>
      </x:c>
    </x:row>
    <x:row r="539" ht="74" customHeight="1">
      <x:c r="A539" s="126" t="str">
        <x:v>D6-W-W3-N20-OPTION-B</x:v>
      </x:c>
      <x:c r="B539" s="127" t="str">
        <x:v>D6-W-W3-N20</x:v>
      </x:c>
      <x:c r="C539" s="127" t="str">
        <x:v>B</x:v>
      </x:c>
      <x:c r="D539" s="127" t="str">
        <x:v>D6-W-W3-N20-CHOIX-B-01</x:v>
      </x:c>
      <x:c r="E539" s="127" t="str">
        <x:v>D6-W-W3-N20-REPONSE-B-01</x:v>
      </x:c>
      <x:c r="F539" s="127" t="str">
        <x:v>Préserver le treuil en affrontant ou repoussant le chef et extraire l’équipe.</x:v>
      </x:c>
      <x:c r="G539" s="127" t="str">
        <x:v>Option physiquement praticable ; aucune téléportation ou ressource supposée. Si choix de différer : sortie sûre encore atteignable.</x:v>
      </x:c>
      <x:c r="H539" s="127" t="str">
        <x:v>Approche B annoncée ; conserver les états déjà acquis et appliquer seulement les effets des actions achevées. Différer ou se replier ne vaut pas victoire.</x:v>
      </x:c>
      <x:c r="I539" s="132" t="str">
        <x:v>Après la réponse : action physique ou refus/différé ; succès/échec/reprise selon résultat réel et variantes prioritaires. Aucun résultat par la sélection seule.</x:v>
      </x:c>
    </x:row>
    <x:row r="540" ht="74" customHeight="1">
      <x:c r="A540" s="121" t="str">
        <x:v>D6-W-W3-N21-OPTION-A</x:v>
      </x:c>
      <x:c r="B540" s="122" t="str">
        <x:v>D6-W-W3-N21</x:v>
      </x:c>
      <x:c r="C540" s="122" t="str">
        <x:v>A</x:v>
      </x:c>
      <x:c r="D540" s="122" t="str">
        <x:v>D6-W-W3-N21-CHOIX-A-01</x:v>
      </x:c>
      <x:c r="E540" s="122" t="str">
        <x:v>D6-W-W3-N21-REPONSE-A-01</x:v>
      </x:c>
      <x:c r="F540" s="122" t="str">
        <x:v>Traverser en amont et suivre les indices distinctifs de la bête.</x:v>
      </x:c>
      <x:c r="G540" s="122" t="str">
        <x:v>Option physiquement praticable ; partenaires mentionnés présents et volontaires ; ressources nécessaires disponibles.</x:v>
      </x:c>
      <x:c r="H540" s="122" t="str">
        <x:v>Approche A annoncée ; ses effets dépendent des gestes et du résultat réellement joués. Aucun objet, grade, soin, trophée ou territoire n’est accordé par cette parole.</x:v>
      </x:c>
      <x:c r="I540" s="131" t="str">
        <x:v>Après la réponse : action physique ou refus/différé ; succès/échec/reprise selon résultat réel et variantes prioritaires. Aucun résultat par la sélection seule.</x:v>
      </x:c>
    </x:row>
    <x:row r="541" ht="74" customHeight="1">
      <x:c r="A541" s="126" t="str">
        <x:v>D6-W-W3-N21-OPTION-B</x:v>
      </x:c>
      <x:c r="B541" s="127" t="str">
        <x:v>D6-W-W3-N21</x:v>
      </x:c>
      <x:c r="C541" s="127" t="str">
        <x:v>B</x:v>
      </x:c>
      <x:c r="D541" s="127" t="str">
        <x:v>D6-W-W3-N21-CHOIX-B-01</x:v>
      </x:c>
      <x:c r="E541" s="127" t="str">
        <x:v>D6-W-W3-N21-REPONSE-B-01</x:v>
      </x:c>
      <x:c r="F541" s="127" t="str">
        <x:v>Vérifier les passages des voyageurs puis observer ou contourner le guet yautja.</x:v>
      </x:c>
      <x:c r="G541" s="127" t="str">
        <x:v>Option physiquement praticable ; aucune téléportation ou ressource supposée. Si choix de différer : sortie sûre encore atteignable.</x:v>
      </x:c>
      <x:c r="H541" s="127" t="str">
        <x:v>Approche B annoncée ; conserver les états déjà acquis et appliquer seulement les effets des actions achevées. Différer ou se replier ne vaut pas victoire.</x:v>
      </x:c>
      <x:c r="I541" s="132" t="str">
        <x:v>Après la réponse : action physique ou refus/différé ; succès/échec/reprise selon résultat réel et variantes prioritaires. Aucun résultat par la sélection seule.</x:v>
      </x:c>
    </x:row>
    <x:row r="542" ht="74" customHeight="1">
      <x:c r="A542" s="121" t="str">
        <x:v>D6-W-W3-N22-OPTION-A</x:v>
      </x:c>
      <x:c r="B542" s="122" t="str">
        <x:v>D6-W-W3-N22</x:v>
      </x:c>
      <x:c r="C542" s="122" t="str">
        <x:v>A</x:v>
      </x:c>
      <x:c r="D542" s="122" t="str">
        <x:v>D6-W-W3-N22-CHOIX-A-01</x:v>
      </x:c>
      <x:c r="E542" s="122" t="str">
        <x:v>D6-W-W3-N22-REPONSE-A-01</x:v>
      </x:c>
      <x:c r="F542" s="122" t="str">
        <x:v>Suivre la tension, libérer les deux ancrages et retirer le dispositif du corridor.</x:v>
      </x:c>
      <x:c r="G542" s="122" t="str">
        <x:v>Option physiquement praticable ; partenaires mentionnés présents et volontaires ; ressources nécessaires disponibles.</x:v>
      </x:c>
      <x:c r="H542" s="122" t="str">
        <x:v>Approche A annoncée ; ses effets dépendent des gestes et du résultat réellement joués. Aucun objet, grade, soin, trophée ou territoire n’est accordé par cette parole.</x:v>
      </x:c>
      <x:c r="I542" s="131" t="str">
        <x:v>Après la réponse : action physique ou refus/différé ; succès/échec/reprise selon résultat réel et variantes prioritaires. Aucun résultat par la sélection seule.</x:v>
      </x:c>
    </x:row>
    <x:row r="543" ht="74" customHeight="1">
      <x:c r="A543" s="126" t="str">
        <x:v>D6-W-W3-N22-OPTION-B</x:v>
      </x:c>
      <x:c r="B543" s="127" t="str">
        <x:v>D6-W-W3-N22</x:v>
      </x:c>
      <x:c r="C543" s="127" t="str">
        <x:v>B</x:v>
      </x:c>
      <x:c r="D543" s="127" t="str">
        <x:v>D6-W-W3-N22-CHOIX-B-01</x:v>
      </x:c>
      <x:c r="E543" s="127" t="str">
        <x:v>D6-W-W3-N22-REPONSE-B-01</x:v>
      </x:c>
      <x:c r="F543" s="127" t="str">
        <x:v>Reconnaître la clairière puis déplacer l’ouverture du piège vers cet espace dégagé.</x:v>
      </x:c>
      <x:c r="G543" s="127" t="str">
        <x:v>Option physiquement praticable ; aucune téléportation ou ressource supposée. Si choix de différer : sortie sûre encore atteignable.</x:v>
      </x:c>
      <x:c r="H543" s="127" t="str">
        <x:v>Approche B annoncée ; conserver les états déjà acquis et appliquer seulement les effets des actions achevées. Différer ou se replier ne vaut pas victoire.</x:v>
      </x:c>
      <x:c r="I543" s="132" t="str">
        <x:v>Après la réponse : action physique ou refus/différé ; succès/échec/reprise selon résultat réel et variantes prioritaires. Aucun résultat par la sélection seule.</x:v>
      </x:c>
    </x:row>
    <x:row r="544" ht="74" customHeight="1">
      <x:c r="A544" s="121" t="str">
        <x:v>D6-W-W3-N23-OPTION-A</x:v>
      </x:c>
      <x:c r="B544" s="122" t="str">
        <x:v>D6-W-W3-N23</x:v>
      </x:c>
      <x:c r="C544" s="122" t="str">
        <x:v>A</x:v>
      </x:c>
      <x:c r="D544" s="122" t="str">
        <x:v>D6-W-W3-N23-CHOIX-A-01</x:v>
      </x:c>
      <x:c r="E544" s="122" t="str">
        <x:v>D6-W-W3-N23-REPONSE-A-01</x:v>
      </x:c>
      <x:c r="F544" s="122" t="str">
        <x:v>Séparer les angles par les troncs puis proposer et jouer la confrontation du meneur.</x:v>
      </x:c>
      <x:c r="G544" s="122" t="str">
        <x:v>Option physiquement praticable ; partenaires mentionnés présents et volontaires ; ressources nécessaires disponibles.</x:v>
      </x:c>
      <x:c r="H544" s="122" t="str">
        <x:v>Approche A annoncée ; ses effets dépendent des gestes et du résultat réellement joués. Aucun objet, grade, soin, trophée ou territoire n’est accordé par cette parole.</x:v>
      </x:c>
      <x:c r="I544" s="131" t="str">
        <x:v>Après la réponse : action physique ou refus/différé ; succès/échec/reprise selon résultat réel et variantes prioritaires. Aucun résultat par la sélection seule.</x:v>
      </x:c>
    </x:row>
    <x:row r="545" ht="74" customHeight="1">
      <x:c r="A545" s="126" t="str">
        <x:v>D6-W-W3-N23-OPTION-B</x:v>
      </x:c>
      <x:c r="B545" s="127" t="str">
        <x:v>D6-W-W3-N23</x:v>
      </x:c>
      <x:c r="C545" s="127" t="str">
        <x:v>B</x:v>
      </x:c>
      <x:c r="D545" s="127" t="str">
        <x:v>D6-W-W3-N23-CHOIX-B-01</x:v>
      </x:c>
      <x:c r="E545" s="127" t="str">
        <x:v>D6-W-W3-N23-REPONSE-B-01</x:v>
      </x:c>
      <x:c r="F545" s="127" t="str">
        <x:v>Couper les lignes de tir et escorter les personnes volontaires jusqu’à la rive sûre.</x:v>
      </x:c>
      <x:c r="G545" s="127" t="str">
        <x:v>Option physiquement praticable ; aucune téléportation ou ressource supposée. Si choix de différer : sortie sûre encore atteignable.</x:v>
      </x:c>
      <x:c r="H545" s="127" t="str">
        <x:v>Approche B annoncée ; conserver les états déjà acquis et appliquer seulement les effets des actions achevées. Différer ou se replier ne vaut pas victoire.</x:v>
      </x:c>
      <x:c r="I545" s="132" t="str">
        <x:v>Après la réponse : action physique ou refus/différé ; succès/échec/reprise selon résultat réel et variantes prioritaires. Aucun résultat par la sélection seule.</x:v>
      </x:c>
    </x:row>
    <x:row r="546" ht="74" customHeight="1">
      <x:c r="A546" s="121" t="str">
        <x:v>D6-W-W3-N24-OPTION-A</x:v>
      </x:c>
      <x:c r="B546" s="122" t="str">
        <x:v>D6-W-W3-N24</x:v>
      </x:c>
      <x:c r="C546" s="122" t="str">
        <x:v>A</x:v>
      </x:c>
      <x:c r="D546" s="122" t="str">
        <x:v>D6-W-W3-N24-CHOIX-A-01</x:v>
      </x:c>
      <x:c r="E546" s="122" t="str">
        <x:v>D6-W-W3-N24-REPONSE-A-01</x:v>
      </x:c>
      <x:c r="F546" s="122" t="str">
        <x:v>Retirer la boucle oubliée, vérifier la plateforme et transporter la trace au navire.</x:v>
      </x:c>
      <x:c r="G546" s="122" t="str">
        <x:v>Option physiquement praticable ; partenaires mentionnés présents et volontaires ; ressources nécessaires disponibles.</x:v>
      </x:c>
      <x:c r="H546" s="122" t="str">
        <x:v>Approche A annoncée ; ses effets dépendent des gestes et du résultat réellement joués. Aucun objet, grade, soin, trophée ou territoire n’est accordé par cette parole.</x:v>
      </x:c>
      <x:c r="I546" s="131" t="str">
        <x:v>Après la réponse : action physique ou refus/différé ; succès/échec/reprise selon résultat réel et variantes prioritaires. Aucun résultat par la sélection seule.</x:v>
      </x:c>
    </x:row>
    <x:row r="547" ht="74" customHeight="1">
      <x:c r="A547" s="126" t="str">
        <x:v>D6-W-W3-N24-OPTION-B</x:v>
      </x:c>
      <x:c r="B547" s="127" t="str">
        <x:v>D6-W-W3-N24</x:v>
      </x:c>
      <x:c r="C547" s="127" t="str">
        <x:v>B</x:v>
      </x:c>
      <x:c r="D547" s="127" t="str">
        <x:v>D6-W-W3-N24-CHOIX-B-01</x:v>
      </x:c>
      <x:c r="E547" s="127" t="str">
        <x:v>D6-W-W3-N24-REPONSE-B-01</x:v>
      </x:c>
      <x:c r="F547" s="127" t="str">
        <x:v>Rétablir le corridor puis obtenir le dépôt et transporter la pièce à l’atelier local.</x:v>
      </x:c>
      <x:c r="G547" s="127" t="str">
        <x:v>Option physiquement praticable ; aucune téléportation ou ressource supposée. Si choix de différer : sortie sûre encore atteignable.</x:v>
      </x:c>
      <x:c r="H547" s="127" t="str">
        <x:v>Approche B annoncée ; conserver les états déjà acquis et appliquer seulement les effets des actions achevées. Différer ou se replier ne vaut pas victoire.</x:v>
      </x:c>
      <x:c r="I547" s="132" t="str">
        <x:v>Après la réponse : action physique ou refus/différé ; succès/échec/reprise selon résultat réel et variantes prioritaires. Aucun résultat par la sélection seule.</x:v>
      </x:c>
    </x:row>
    <x:row r="548" ht="74" customHeight="1">
      <x:c r="A548" s="121" t="str">
        <x:v>D6-W-W3-N25-OPTION-A</x:v>
      </x:c>
      <x:c r="B548" s="122" t="str">
        <x:v>D6-W-W3-N25</x:v>
      </x:c>
      <x:c r="C548" s="122" t="str">
        <x:v>A</x:v>
      </x:c>
      <x:c r="D548" s="122" t="str">
        <x:v>D6-W-W3-N25-CHOIX-A-01</x:v>
      </x:c>
      <x:c r="E548" s="122" t="str">
        <x:v>D6-W-W3-N25-REPONSE-A-01</x:v>
      </x:c>
      <x:c r="F548" s="122" t="str">
        <x:v>Entrer par la cavité dans sa fenêtre de marée puis atteindre l’escalier de service.</x:v>
      </x:c>
      <x:c r="G548" s="122" t="str">
        <x:v>Option physiquement praticable ; partenaires mentionnés présents et volontaires ; ressources nécessaires disponibles.</x:v>
      </x:c>
      <x:c r="H548" s="122" t="str">
        <x:v>Approche A annoncée ; ses effets dépendent des gestes et du résultat réellement joués. Aucun objet, grade, soin, trophée ou territoire n’est accordé par cette parole.</x:v>
      </x:c>
      <x:c r="I548" s="131" t="str">
        <x:v>Après la réponse : action physique ou refus/différé ; succès/échec/reprise selon résultat réel et variantes prioritaires. Aucun résultat par la sélection seule.</x:v>
      </x:c>
    </x:row>
    <x:row r="549" ht="74" customHeight="1">
      <x:c r="A549" s="126" t="str">
        <x:v>D6-W-W3-N25-OPTION-B</x:v>
      </x:c>
      <x:c r="B549" s="127" t="str">
        <x:v>D6-W-W3-N25</x:v>
      </x:c>
      <x:c r="C549" s="127" t="str">
        <x:v>B</x:v>
      </x:c>
      <x:c r="D549" s="127" t="str">
        <x:v>D6-W-W3-N25-CHOIX-B-01</x:v>
      </x:c>
      <x:c r="E549" s="127" t="str">
        <x:v>D6-W-W3-N25-REPONSE-B-01</x:v>
      </x:c>
      <x:c r="F549" s="127" t="str">
        <x:v>Observer les gardes et attirer leur patrouille vers la coque pour libérer un accès.</x:v>
      </x:c>
      <x:c r="G549" s="127" t="str">
        <x:v>Option physiquement praticable ; aucune téléportation ou ressource supposée. Si choix de différer : sortie sûre encore atteignable.</x:v>
      </x:c>
      <x:c r="H549" s="127" t="str">
        <x:v>Approche B annoncée ; conserver les états déjà acquis et appliquer seulement les effets des actions achevées. Différer ou se replier ne vaut pas victoire.</x:v>
      </x:c>
      <x:c r="I549" s="132" t="str">
        <x:v>Après la réponse : action physique ou refus/différé ; succès/échec/reprise selon résultat réel et variantes prioritaires. Aucun résultat par la sélection seule.</x:v>
      </x:c>
    </x:row>
    <x:row r="550" ht="74" customHeight="1">
      <x:c r="A550" s="121" t="str">
        <x:v>D6-W-W3-N26-OPTION-A</x:v>
      </x:c>
      <x:c r="B550" s="122" t="str">
        <x:v>D6-W-W3-N26</x:v>
      </x:c>
      <x:c r="C550" s="122" t="str">
        <x:v>A</x:v>
      </x:c>
      <x:c r="D550" s="122" t="str">
        <x:v>D6-W-W3-N26-CHOIX-A-01</x:v>
      </x:c>
      <x:c r="E550" s="122" t="str">
        <x:v>D6-W-W3-N26-REPONSE-A-01</x:v>
      </x:c>
      <x:c r="F550" s="122" t="str">
        <x:v>Fixer le crochet, déplacer le contrepoids et protéger une ouverture brève de chenal.</x:v>
      </x:c>
      <x:c r="G550" s="122" t="str">
        <x:v>Option physiquement praticable ; partenaires mentionnés présents et volontaires ; ressources nécessaires disponibles.</x:v>
      </x:c>
      <x:c r="H550" s="122" t="str">
        <x:v>Approche A annoncée ; ses effets dépendent des gestes et du résultat réellement joués. Aucun objet, grade, soin, trophée ou territoire n’est accordé par cette parole.</x:v>
      </x:c>
      <x:c r="I550" s="131" t="str">
        <x:v>Après la réponse : action physique ou refus/différé ; succès/échec/reprise selon résultat réel et variantes prioritaires. Aucun résultat par la sélection seule.</x:v>
      </x:c>
    </x:row>
    <x:row r="551" ht="74" customHeight="1">
      <x:c r="A551" s="126" t="str">
        <x:v>D6-W-W3-N26-OPTION-B</x:v>
      </x:c>
      <x:c r="B551" s="127" t="str">
        <x:v>D6-W-W3-N26</x:v>
      </x:c>
      <x:c r="C551" s="127" t="str">
        <x:v>B</x:v>
      </x:c>
      <x:c r="D551" s="127" t="str">
        <x:v>D6-W-W3-N26-CHOIX-B-01</x:v>
      </x:c>
      <x:c r="E551" s="127" t="str">
        <x:v>D6-W-W3-N26-REPONSE-B-01</x:v>
      </x:c>
      <x:c r="F551" s="127" t="str">
        <x:v>Transporter réellement un partenaire à l’autre tour puis tenir les deux postes.</x:v>
      </x:c>
      <x:c r="G551" s="127" t="str">
        <x:v>Option physiquement praticable ; aucune téléportation ou ressource supposée. Si choix de différer : sortie sûre encore atteignable.</x:v>
      </x:c>
      <x:c r="H551" s="127" t="str">
        <x:v>Approche B annoncée ; conserver les états déjà acquis et appliquer seulement les effets des actions achevées. Différer ou se replier ne vaut pas victoire.</x:v>
      </x:c>
      <x:c r="I551" s="132" t="str">
        <x:v>Après la réponse : action physique ou refus/différé ; succès/échec/reprise selon résultat réel et variantes prioritaires. Aucun résultat par la sélection seule.</x:v>
      </x:c>
    </x:row>
    <x:row r="552" ht="74" customHeight="1">
      <x:c r="A552" s="121" t="str">
        <x:v>D6-W-W3-N27-OPTION-A</x:v>
      </x:c>
      <x:c r="B552" s="122" t="str">
        <x:v>D6-W-W3-N27</x:v>
      </x:c>
      <x:c r="C552" s="122" t="str">
        <x:v>A</x:v>
      </x:c>
      <x:c r="D552" s="122" t="str">
        <x:v>D6-W-W3-N27-CHOIX-A-01</x:v>
      </x:c>
      <x:c r="E552" s="122" t="str">
        <x:v>D6-W-W3-N27-REPONSE-A-01</x:v>
      </x:c>
      <x:c r="F552" s="122" t="str">
        <x:v>Rejoindre l’aire entre les proues et jouer le duel en lisant ressac et amarres.</x:v>
      </x:c>
      <x:c r="G552" s="122" t="str">
        <x:v>Option physiquement praticable ; partenaires mentionnés présents et volontaires ; ressources nécessaires disponibles.</x:v>
      </x:c>
      <x:c r="H552" s="122" t="str">
        <x:v>Approche A annoncée ; ses effets dépendent des gestes et du résultat réellement joués. Aucun objet, grade, soin, trophée ou territoire n’est accordé par cette parole.</x:v>
      </x:c>
      <x:c r="I552" s="131" t="str">
        <x:v>Après la réponse : action physique ou refus/différé ; succès/échec/reprise selon résultat réel et variantes prioritaires. Aucun résultat par la sélection seule.</x:v>
      </x:c>
    </x:row>
    <x:row r="553" ht="74" customHeight="1">
      <x:c r="A553" s="126" t="str">
        <x:v>D6-W-W3-N27-OPTION-B</x:v>
      </x:c>
      <x:c r="B553" s="127" t="str">
        <x:v>D6-W-W3-N27</x:v>
      </x:c>
      <x:c r="C553" s="127" t="str">
        <x:v>B</x:v>
      </x:c>
      <x:c r="D553" s="127" t="str">
        <x:v>D6-W-W3-N27-CHOIX-B-01</x:v>
      </x:c>
      <x:c r="E553" s="127" t="str">
        <x:v>D6-W-W3-N27-REPONSE-B-01</x:v>
      </x:c>
      <x:c r="F553" s="127" t="str">
        <x:v>Déployer les équipes présentes aux deux entrées réellement ouvertes puis engager l’assaut.</x:v>
      </x:c>
      <x:c r="G553" s="127" t="str">
        <x:v>Option physiquement praticable ; aucune téléportation ou ressource supposée. Si choix de différer : sortie sûre encore atteignable.</x:v>
      </x:c>
      <x:c r="H553" s="127" t="str">
        <x:v>Approche B annoncée ; conserver les états déjà acquis et appliquer seulement les effets des actions achevées. Différer ou se replier ne vaut pas victoire.</x:v>
      </x:c>
      <x:c r="I553" s="132" t="str">
        <x:v>Après la réponse : action physique ou refus/différé ; succès/échec/reprise selon résultat réel et variantes prioritaires. Aucun résultat par la sélection seule.</x:v>
      </x:c>
    </x:row>
    <x:row r="554" ht="74" customHeight="1">
      <x:c r="A554" s="121" t="str">
        <x:v>D6-W-W3-N28-OPTION-A</x:v>
      </x:c>
      <x:c r="B554" s="122" t="str">
        <x:v>D6-W-W3-N28</x:v>
      </x:c>
      <x:c r="C554" s="122" t="str">
        <x:v>A</x:v>
      </x:c>
      <x:c r="D554" s="122" t="str">
        <x:v>D6-W-W3-N28-CHOIX-A-01</x:v>
      </x:c>
      <x:c r="E554" s="122" t="str">
        <x:v>D6-W-W3-N28-REPONSE-A-01</x:v>
      </x:c>
      <x:c r="F554" s="122" t="str">
        <x:v>Porter la lentille, franchir la cour et régler les trois marques pour l’équipage attendu.</x:v>
      </x:c>
      <x:c r="G554" s="122" t="str">
        <x:v>Option physiquement praticable ; partenaires mentionnés présents et volontaires ; ressources nécessaires disponibles.</x:v>
      </x:c>
      <x:c r="H554" s="122" t="str">
        <x:v>Approche A annoncée ; ses effets dépendent des gestes et du résultat réellement joués. Aucun objet, grade, soin, trophée ou territoire n’est accordé par cette parole.</x:v>
      </x:c>
      <x:c r="I554" s="131" t="str">
        <x:v>Après la réponse : action physique ou refus/différé ; succès/échec/reprise selon résultat réel et variantes prioritaires. Aucun résultat par la sélection seule.</x:v>
      </x:c>
    </x:row>
    <x:row r="555" ht="74" customHeight="1">
      <x:c r="A555" s="126" t="str">
        <x:v>D6-W-W3-N28-OPTION-B</x:v>
      </x:c>
      <x:c r="B555" s="127" t="str">
        <x:v>D6-W-W3-N28</x:v>
      </x:c>
      <x:c r="C555" s="127" t="str">
        <x:v>B</x:v>
      </x:c>
      <x:c r="D555" s="127" t="str">
        <x:v>D6-W-W3-N28-CHOIX-B-01</x:v>
      </x:c>
      <x:c r="E555" s="127" t="str">
        <x:v>D6-W-W3-N28-REPONSE-B-01</x:v>
      </x:c>
      <x:c r="F555" s="127" t="str">
        <x:v>Confier le poste à un volontaire présent puis poursuivre le groupe en préservant le service.</x:v>
      </x:c>
      <x:c r="G555" s="127" t="str">
        <x:v>Option physiquement praticable ; aucune téléportation ou ressource supposée. Si choix de différer : sortie sûre encore atteignable.</x:v>
      </x:c>
      <x:c r="H555" s="127" t="str">
        <x:v>Approche B annoncée ; conserver les états déjà acquis et appliquer seulement les effets des actions achevées. Différer ou se replier ne vaut pas victoire.</x:v>
      </x:c>
      <x:c r="I555" s="132" t="str">
        <x:v>Après la réponse : action physique ou refus/différé ; succès/échec/reprise selon résultat réel et variantes prioritaires. Aucun résultat par la sélection seule.</x:v>
      </x:c>
    </x:row>
    <x:row r="556" ht="74" customHeight="1">
      <x:c r="A556" s="121" t="str">
        <x:v>D6-W-W3-N29-OPTION-A</x:v>
      </x:c>
      <x:c r="B556" s="122" t="str">
        <x:v>D6-W-W3-N29</x:v>
      </x:c>
      <x:c r="C556" s="122" t="str">
        <x:v>A</x:v>
      </x:c>
      <x:c r="D556" s="122" t="str">
        <x:v>D6-W-W3-N29-CHOIX-A-01</x:v>
      </x:c>
      <x:c r="E556" s="122" t="str">
        <x:v>D6-W-W3-N29-REPONSE-A-01</x:v>
      </x:c>
      <x:c r="F556" s="122" t="str">
        <x:v>Sonder les trois zones puis suivre la trace par les appuis effectivement stables.</x:v>
      </x:c>
      <x:c r="G556" s="122" t="str">
        <x:v>Option physiquement praticable ; partenaires mentionnés présents et volontaires ; ressources nécessaires disponibles.</x:v>
      </x:c>
      <x:c r="H556" s="122" t="str">
        <x:v>Approche A annoncée ; ses effets dépendent des gestes et du résultat réellement joués. Aucun objet, grade, soin, trophée ou territoire n’est accordé par cette parole.</x:v>
      </x:c>
      <x:c r="I556" s="131" t="str">
        <x:v>Après la réponse : action physique ou refus/différé ; succès/échec/reprise selon résultat réel et variantes prioritaires. Aucun résultat par la sélection seule.</x:v>
      </x:c>
    </x:row>
    <x:row r="557" ht="74" customHeight="1">
      <x:c r="A557" s="126" t="str">
        <x:v>D6-W-W3-N29-OPTION-B</x:v>
      </x:c>
      <x:c r="B557" s="127" t="str">
        <x:v>D6-W-W3-N29</x:v>
      </x:c>
      <x:c r="C557" s="127" t="str">
        <x:v>B</x:v>
      </x:c>
      <x:c r="D557" s="127" t="str">
        <x:v>D6-W-W3-N29-CHOIX-B-01</x:v>
      </x:c>
      <x:c r="E557" s="127" t="str">
        <x:v>D6-W-W3-N29-REPONSE-B-01</x:v>
      </x:c>
      <x:c r="F557" s="127" t="str">
        <x:v>Contourner par la moraine et consulter le poste du guide avant engagement.</x:v>
      </x:c>
      <x:c r="G557" s="127" t="str">
        <x:v>Option physiquement praticable ; aucune téléportation ou ressource supposée. Si choix de différer : sortie sûre encore atteignable.</x:v>
      </x:c>
      <x:c r="H557" s="127" t="str">
        <x:v>Approche B annoncée ; conserver les états déjà acquis et appliquer seulement les effets des actions achevées. Différer ou se replier ne vaut pas victoire.</x:v>
      </x:c>
      <x:c r="I557" s="132" t="str">
        <x:v>Après la réponse : action physique ou refus/différé ; succès/échec/reprise selon résultat réel et variantes prioritaires. Aucun résultat par la sélection seule.</x:v>
      </x:c>
    </x:row>
    <x:row r="558" ht="74" customHeight="1">
      <x:c r="A558" s="121" t="str">
        <x:v>D6-W-W3-N30-OPTION-A</x:v>
      </x:c>
      <x:c r="B558" s="122" t="str">
        <x:v>D6-W-W3-N30</x:v>
      </x:c>
      <x:c r="C558" s="122" t="str">
        <x:v>A</x:v>
      </x:c>
      <x:c r="D558" s="122" t="str">
        <x:v>D6-W-W3-N30-CHOIX-A-01</x:v>
      </x:c>
      <x:c r="E558" s="122" t="str">
        <x:v>D6-W-W3-N30-REPONSE-A-01</x:v>
      </x:c>
      <x:c r="F558" s="122" t="str">
        <x:v>Placer un ancrage et un palan lourd puis couvrir la remontée lente du blessé.</x:v>
      </x:c>
      <x:c r="G558" s="122" t="str">
        <x:v>Option physiquement praticable ; partenaires mentionnés présents et volontaires ; ressources nécessaires disponibles.</x:v>
      </x:c>
      <x:c r="H558" s="122" t="str">
        <x:v>Approche A annoncée ; ses effets dépendent des gestes et du résultat réellement joués. Aucun objet, grade, soin, trophée ou territoire n’est accordé par cette parole.</x:v>
      </x:c>
      <x:c r="I558" s="131" t="str">
        <x:v>Après la réponse : action physique ou refus/différé ; succès/échec/reprise selon résultat réel et variantes prioritaires. Aucun résultat par la sélection seule.</x:v>
      </x:c>
    </x:row>
    <x:row r="559" ht="74" customHeight="1">
      <x:c r="A559" s="126" t="str">
        <x:v>D6-W-W3-N30-OPTION-B</x:v>
      </x:c>
      <x:c r="B559" s="127" t="str">
        <x:v>D6-W-W3-N30</x:v>
      </x:c>
      <x:c r="C559" s="127" t="str">
        <x:v>B</x:v>
      </x:c>
      <x:c r="D559" s="127" t="str">
        <x:v>D6-W-W3-N30-CHOIX-B-01</x:v>
      </x:c>
      <x:c r="E559" s="127" t="str">
        <x:v>D6-W-W3-N30-REPONSE-B-01</x:v>
      </x:c>
      <x:c r="F559" s="127" t="str">
        <x:v>Créer un second ancrage, répartir l’effort et défendre les opérateurs pendant extraction.</x:v>
      </x:c>
      <x:c r="G559" s="127" t="str">
        <x:v>Option physiquement praticable ; aucune téléportation ou ressource supposée. Si choix de différer : sortie sûre encore atteignable.</x:v>
      </x:c>
      <x:c r="H559" s="127" t="str">
        <x:v>Approche B annoncée ; conserver les états déjà acquis et appliquer seulement les effets des actions achevées. Différer ou se replier ne vaut pas victoire.</x:v>
      </x:c>
      <x:c r="I559" s="132" t="str">
        <x:v>Après la réponse : action physique ou refus/différé ; succès/échec/reprise selon résultat réel et variantes prioritaires. Aucun résultat par la sélection seule.</x:v>
      </x:c>
    </x:row>
    <x:row r="560" ht="74" customHeight="1">
      <x:c r="A560" s="121" t="str">
        <x:v>D6-W-W3-N31-OPTION-A</x:v>
      </x:c>
      <x:c r="B560" s="122" t="str">
        <x:v>D6-W-W3-N31</x:v>
      </x:c>
      <x:c r="C560" s="122" t="str">
        <x:v>A</x:v>
      </x:c>
      <x:c r="D560" s="122" t="str">
        <x:v>D6-W-W3-N31-CHOIX-A-01</x:v>
      </x:c>
      <x:c r="E560" s="122" t="str">
        <x:v>D6-W-W3-N31-REPONSE-A-01</x:v>
      </x:c>
      <x:c r="F560" s="122" t="str">
        <x:v>Réorganiser les obstacles et jouer la chasse dans le passage sondé avec sortie protégée.</x:v>
      </x:c>
      <x:c r="G560" s="122" t="str">
        <x:v>Option physiquement praticable ; partenaires mentionnés présents et volontaires ; ressources nécessaires disponibles.</x:v>
      </x:c>
      <x:c r="H560" s="122" t="str">
        <x:v>Approche A annoncée ; ses effets dépendent des gestes et du résultat réellement joués. Aucun objet, grade, soin, trophée ou territoire n’est accordé par cette parole.</x:v>
      </x:c>
      <x:c r="I560" s="131" t="str">
        <x:v>Après la réponse : action physique ou refus/différé ; succès/échec/reprise selon résultat réel et variantes prioritaires. Aucun résultat par la sélection seule.</x:v>
      </x:c>
    </x:row>
    <x:row r="561" ht="74" customHeight="1">
      <x:c r="A561" s="126" t="str">
        <x:v>D6-W-W3-N31-OPTION-B</x:v>
      </x:c>
      <x:c r="B561" s="127" t="str">
        <x:v>D6-W-W3-N31</x:v>
      </x:c>
      <x:c r="C561" s="127" t="str">
        <x:v>B</x:v>
      </x:c>
      <x:c r="D561" s="127" t="str">
        <x:v>D6-W-W3-N31-CHOIX-B-01</x:v>
      </x:c>
      <x:c r="E561" s="127" t="str">
        <x:v>D6-W-W3-N31-REPONSE-B-01</x:v>
      </x:c>
      <x:c r="F561" s="127" t="str">
        <x:v>Rompre l’engagement puis rejoindre et ramener physiquement l’équipe isolée.</x:v>
      </x:c>
      <x:c r="G561" s="127" t="str">
        <x:v>Option physiquement praticable ; aucune téléportation ou ressource supposée. Si choix de différer : sortie sûre encore atteignable.</x:v>
      </x:c>
      <x:c r="H561" s="127" t="str">
        <x:v>Approche B annoncée ; conserver les états déjà acquis et appliquer seulement les effets des actions achevées. Différer ou se replier ne vaut pas victoire.</x:v>
      </x:c>
      <x:c r="I561" s="132" t="str">
        <x:v>Après la réponse : action physique ou refus/différé ; succès/échec/reprise selon résultat réel et variantes prioritaires. Aucun résultat par la sélection seule.</x:v>
      </x:c>
    </x:row>
    <x:row r="562" ht="74" customHeight="1">
      <x:c r="A562" s="121" t="str">
        <x:v>D6-W-W3-N32-OPTION-A</x:v>
      </x:c>
      <x:c r="B562" s="122" t="str">
        <x:v>D6-W-W3-N32</x:v>
      </x:c>
      <x:c r="C562" s="122" t="str">
        <x:v>A</x:v>
      </x:c>
      <x:c r="D562" s="122" t="str">
        <x:v>D6-W-W3-N32-CHOIX-A-01</x:v>
      </x:c>
      <x:c r="E562" s="122" t="str">
        <x:v>D6-W-W3-N32-REPONSE-A-01</x:v>
      </x:c>
      <x:c r="F562" s="122" t="str">
        <x:v>Allumer les repères, installer les blessés et ouvrir les places restantes au groupe rival consentant.</x:v>
      </x:c>
      <x:c r="G562" s="122" t="str">
        <x:v>Option physiquement praticable ; partenaires mentionnés présents et volontaires ; ressources nécessaires disponibles.</x:v>
      </x:c>
      <x:c r="H562" s="122" t="str">
        <x:v>Approche A annoncée ; ses effets dépendent des gestes et du résultat réellement joués. Aucun objet, grade, soin, trophée ou territoire n’est accordé par cette parole.</x:v>
      </x:c>
      <x:c r="I562" s="131" t="str">
        <x:v>Après la réponse : action physique ou refus/différé ; succès/échec/reprise selon résultat réel et variantes prioritaires. Aucun résultat par la sélection seule.</x:v>
      </x:c>
    </x:row>
    <x:row r="563" ht="74" customHeight="1">
      <x:c r="A563" s="126" t="str">
        <x:v>D6-W-W3-N32-OPTION-B</x:v>
      </x:c>
      <x:c r="B563" s="127" t="str">
        <x:v>D6-W-W3-N32</x:v>
      </x:c>
      <x:c r="C563" s="127" t="str">
        <x:v>B</x:v>
      </x:c>
      <x:c r="D563" s="127" t="str">
        <x:v>D6-W-W3-N32-CHOIX-B-01</x:v>
      </x:c>
      <x:c r="E563" s="127" t="str">
        <x:v>D6-W-W3-N32-REPONSE-B-01</x:v>
      </x:c>
      <x:c r="F563" s="127" t="str">
        <x:v>Équiper deux haltes et jouer les trajets séparés puis récupérer les outils accessibles.</x:v>
      </x:c>
      <x:c r="G563" s="127" t="str">
        <x:v>Option physiquement praticable ; aucune téléportation ou ressource supposée. Si choix de différer : sortie sûre encore atteignable.</x:v>
      </x:c>
      <x:c r="H563" s="127" t="str">
        <x:v>Approche B annoncée ; conserver les états déjà acquis et appliquer seulement les effets des actions achevées. Différer ou se replier ne vaut pas victoire.</x:v>
      </x:c>
      <x:c r="I563" s="132" t="str">
        <x:v>Après la réponse : action physique ou refus/différé ; succès/échec/reprise selon résultat réel et variantes prioritaires. Aucun résultat par la sélection seule.</x:v>
      </x:c>
    </x:row>
    <x:row r="564" ht="74" customHeight="1">
      <x:c r="A564" s="121" t="str">
        <x:v>D6-W-W3-N33-OPTION-A</x:v>
      </x:c>
      <x:c r="B564" s="122" t="str">
        <x:v>D6-W-W3-N33</x:v>
      </x:c>
      <x:c r="C564" s="122" t="str">
        <x:v>A</x:v>
      </x:c>
      <x:c r="D564" s="122" t="str">
        <x:v>D6-W-W3-N33-CHOIX-A-01</x:v>
      </x:c>
      <x:c r="E564" s="122" t="str">
        <x:v>D6-W-W3-N33-REPONSE-A-01</x:v>
      </x:c>
      <x:c r="F564" s="122" t="str">
        <x:v>Remettre la porte sur son rail, protéger le poste et tester une liaison brève.</x:v>
      </x:c>
      <x:c r="G564" s="122" t="str">
        <x:v>Option physiquement praticable ; partenaires mentionnés présents et volontaires ; ressources nécessaires disponibles.</x:v>
      </x:c>
      <x:c r="H564" s="122" t="str">
        <x:v>Approche A annoncée ; ses effets dépendent des gestes et du résultat réellement joués. Aucun objet, grade, soin, trophée ou territoire n’est accordé par cette parole.</x:v>
      </x:c>
      <x:c r="I564" s="131" t="str">
        <x:v>Après la réponse : action physique ou refus/différé ; succès/échec/reprise selon résultat réel et variantes prioritaires. Aucun résultat par la sélection seule.</x:v>
      </x:c>
    </x:row>
    <x:row r="565" ht="74" customHeight="1">
      <x:c r="A565" s="126" t="str">
        <x:v>D6-W-W3-N33-OPTION-B</x:v>
      </x:c>
      <x:c r="B565" s="127" t="str">
        <x:v>D6-W-W3-N33</x:v>
      </x:c>
      <x:c r="C565" s="127" t="str">
        <x:v>B</x:v>
      </x:c>
      <x:c r="D565" s="127" t="str">
        <x:v>D6-W-W3-N33-CHOIX-B-01</x:v>
      </x:c>
      <x:c r="E565" s="127" t="str">
        <x:v>D6-W-W3-N33-REPONSE-B-01</x:v>
      </x:c>
      <x:c r="F565" s="127" t="str">
        <x:v>Fermer l’angle adverse puis emprunter le passage interne pour atteindre le tireur.</x:v>
      </x:c>
      <x:c r="G565" s="127" t="str">
        <x:v>Option physiquement praticable ; aucune téléportation ou ressource supposée. Si choix de différer : sortie sûre encore atteignable.</x:v>
      </x:c>
      <x:c r="H565" s="127" t="str">
        <x:v>Approche B annoncée ; conserver les états déjà acquis et appliquer seulement les effets des actions achevées. Différer ou se replier ne vaut pas victoire.</x:v>
      </x:c>
      <x:c r="I565" s="132" t="str">
        <x:v>Après la réponse : action physique ou refus/différé ; succès/échec/reprise selon résultat réel et variantes prioritaires. Aucun résultat par la sélection seule.</x:v>
      </x:c>
    </x:row>
    <x:row r="566" ht="74" customHeight="1">
      <x:c r="A566" s="121" t="str">
        <x:v>D6-W-W3-N34-OPTION-A</x:v>
      </x:c>
      <x:c r="B566" s="122" t="str">
        <x:v>D6-W-W3-N34</x:v>
      </x:c>
      <x:c r="C566" s="122" t="str">
        <x:v>A</x:v>
      </x:c>
      <x:c r="D566" s="122" t="str">
        <x:v>D6-W-W3-N34-CHOIX-A-01</x:v>
      </x:c>
      <x:c r="E566" s="122" t="str">
        <x:v>D6-W-W3-N34-REPONSE-A-01</x:v>
      </x:c>
      <x:c r="F566" s="122" t="str">
        <x:v>Charger le dispositif compatible, confier l’autre poste et protéger la montée.</x:v>
      </x:c>
      <x:c r="G566" s="122" t="str">
        <x:v>Option physiquement praticable ; partenaires mentionnés présents et volontaires ; ressources nécessaires disponibles.</x:v>
      </x:c>
      <x:c r="H566" s="122" t="str">
        <x:v>Approche A annoncée ; ses effets dépendent des gestes et du résultat réellement joués. Aucun objet, grade, soin, trophée ou territoire n’est accordé par cette parole.</x:v>
      </x:c>
      <x:c r="I566" s="131" t="str">
        <x:v>Après la réponse : action physique ou refus/différé ; succès/échec/reprise selon résultat réel et variantes prioritaires. Aucun résultat par la sélection seule.</x:v>
      </x:c>
    </x:row>
    <x:row r="567" ht="74" customHeight="1">
      <x:c r="A567" s="126" t="str">
        <x:v>D6-W-W3-N34-OPTION-B</x:v>
      </x:c>
      <x:c r="B567" s="127" t="str">
        <x:v>D6-W-W3-N34</x:v>
      </x:c>
      <x:c r="C567" s="127" t="str">
        <x:v>B</x:v>
      </x:c>
      <x:c r="D567" s="127" t="str">
        <x:v>D6-W-W3-N34-CHOIX-B-01</x:v>
      </x:c>
      <x:c r="E567" s="127" t="str">
        <x:v>D6-W-W3-N34-REPONSE-B-01</x:v>
      </x:c>
      <x:c r="F567" s="127" t="str">
        <x:v>Évacuer les personnes du balcon par la plateforme puis revenir prendre le dispositif.</x:v>
      </x:c>
      <x:c r="G567" s="127" t="str">
        <x:v>Option physiquement praticable ; aucune téléportation ou ressource supposée. Si choix de différer : sortie sûre encore atteignable.</x:v>
      </x:c>
      <x:c r="H567" s="127" t="str">
        <x:v>Approche B annoncée ; conserver les états déjà acquis et appliquer seulement les effets des actions achevées. Différer ou se replier ne vaut pas victoire.</x:v>
      </x:c>
      <x:c r="I567" s="132" t="str">
        <x:v>Après la réponse : action physique ou refus/différé ; succès/échec/reprise selon résultat réel et variantes prioritaires. Aucun résultat par la sélection seule.</x:v>
      </x:c>
    </x:row>
    <x:row r="568" ht="74" customHeight="1">
      <x:c r="A568" s="121" t="str">
        <x:v>D6-W-W3-N35-OPTION-A</x:v>
      </x:c>
      <x:c r="B568" s="122" t="str">
        <x:v>D6-W-W3-N35</x:v>
      </x:c>
      <x:c r="C568" s="122" t="str">
        <x:v>A</x:v>
      </x:c>
      <x:c r="D568" s="122" t="str">
        <x:v>D6-W-W3-N35-CHOIX-A-01</x:v>
      </x:c>
      <x:c r="E568" s="122" t="str">
        <x:v>D6-W-W3-N35-REPONSE-A-01</x:v>
      </x:c>
      <x:c r="F568" s="122" t="str">
        <x:v>Reconnaître les positions, ouvrir la seconde entrée et attaquer la force du barrage.</x:v>
      </x:c>
      <x:c r="G568" s="122" t="str">
        <x:v>Option physiquement praticable ; partenaires mentionnés présents et volontaires ; ressources nécessaires disponibles.</x:v>
      </x:c>
      <x:c r="H568" s="122" t="str">
        <x:v>Approche A annoncée ; ses effets dépendent des gestes et du résultat réellement joués. Aucun objet, grade, soin, trophée ou territoire n’est accordé par cette parole.</x:v>
      </x:c>
      <x:c r="I568" s="131" t="str">
        <x:v>Après la réponse : action physique ou refus/différé ; succès/échec/reprise selon résultat réel et variantes prioritaires. Aucun résultat par la sélection seule.</x:v>
      </x:c>
    </x:row>
    <x:row r="569" ht="74" customHeight="1">
      <x:c r="A569" s="126" t="str">
        <x:v>D6-W-W3-N35-OPTION-B</x:v>
      </x:c>
      <x:c r="B569" s="127" t="str">
        <x:v>D6-W-W3-N35</x:v>
      </x:c>
      <x:c r="C569" s="127" t="str">
        <x:v>B</x:v>
      </x:c>
      <x:c r="D569" s="127" t="str">
        <x:v>D6-W-W3-N35-CHOIX-B-01</x:v>
      </x:c>
      <x:c r="E569" s="127" t="str">
        <x:v>D6-W-W3-N35-REPONSE-B-01</x:v>
      </x:c>
      <x:c r="F569" s="127" t="str">
        <x:v>Tenir la route pendant le retrait réel de la coalition sans poursuivre au-delà du mandat.</x:v>
      </x:c>
      <x:c r="G569" s="127" t="str">
        <x:v>Option physiquement praticable ; aucune téléportation ou ressource supposée. Si choix de différer : sortie sûre encore atteignable.</x:v>
      </x:c>
      <x:c r="H569" s="127" t="str">
        <x:v>Approche B annoncée ; conserver les états déjà acquis et appliquer seulement les effets des actions achevées. Différer ou se replier ne vaut pas victoire.</x:v>
      </x:c>
      <x:c r="I569" s="132" t="str">
        <x:v>Après la réponse : action physique ou refus/différé ; succès/échec/reprise selon résultat réel et variantes prioritaires. Aucun résultat par la sélection seule.</x:v>
      </x:c>
    </x:row>
    <x:row r="570" ht="74" customHeight="1">
      <x:c r="A570" s="121" t="str">
        <x:v>D6-W-W3-N36-OPTION-A</x:v>
      </x:c>
      <x:c r="B570" s="122" t="str">
        <x:v>D6-W-W3-N36</x:v>
      </x:c>
      <x:c r="C570" s="122" t="str">
        <x:v>A</x:v>
      </x:c>
      <x:c r="D570" s="122" t="str">
        <x:v>D6-W-W3-N36-CHOIX-A-01</x:v>
      </x:c>
      <x:c r="E570" s="122" t="str">
        <x:v>D6-W-W3-N36-REPONSE-A-01</x:v>
      </x:c>
      <x:c r="F570" s="122" t="str">
        <x:v>Poser les bornes, retirer les obstacles inutiles puis affecter une garde réellement disponible.</x:v>
      </x:c>
      <x:c r="G570" s="122" t="str">
        <x:v>Option physiquement praticable ; partenaires mentionnés présents et volontaires ; ressources nécessaires disponibles.</x:v>
      </x:c>
      <x:c r="H570" s="122" t="str">
        <x:v>Approche A annoncée ; ses effets dépendent des gestes et du résultat réellement joués. Aucun objet, grade, soin, trophée ou territoire n’est accordé par cette parole.</x:v>
      </x:c>
      <x:c r="I570" s="131" t="str">
        <x:v>Après la réponse : action physique ou refus/différé ; succès/échec/reprise selon résultat réel et variantes prioritaires. Aucun résultat par la sélection seule.</x:v>
      </x:c>
    </x:row>
    <x:row r="571" ht="74" customHeight="1">
      <x:c r="A571" s="126" t="str">
        <x:v>D6-W-W3-N36-OPTION-B</x:v>
      </x:c>
      <x:c r="B571" s="127" t="str">
        <x:v>D6-W-W3-N36</x:v>
      </x:c>
      <x:c r="C571" s="127" t="str">
        <x:v>B</x:v>
      </x:c>
      <x:c r="D571" s="127" t="str">
        <x:v>D6-W-W3-N36-CHOIX-B-01</x:v>
      </x:c>
      <x:c r="E571" s="127" t="str">
        <x:v>D6-W-W3-N36-REPONSE-B-01</x:v>
      </x:c>
      <x:c r="F571" s="127" t="str">
        <x:v>Sécuriser la traversée et effectuer le passage de relais avant retrait du poste.</x:v>
      </x:c>
      <x:c r="G571" s="127" t="str">
        <x:v>Option physiquement praticable ; aucune téléportation ou ressource supposée. Si choix de différer : sortie sûre encore atteignable.</x:v>
      </x:c>
      <x:c r="H571" s="127" t="str">
        <x:v>Approche B annoncée ; conserver les états déjà acquis et appliquer seulement les effets des actions achevées. Différer ou se replier ne vaut pas victoire.</x:v>
      </x:c>
      <x:c r="I571" s="132" t="str">
        <x:v>Après la réponse : action physique ou refus/différé ; succès/échec/reprise selon résultat réel et variantes prioritaires. Aucun résultat par la sélection seule.</x:v>
      </x:c>
    </x:row>
    <x:row r="572" ht="74" customHeight="1">
      <x:c r="A572" s="121" t="str">
        <x:v>D6-W-W3-N37-OPTION-A</x:v>
      </x:c>
      <x:c r="B572" s="122" t="str">
        <x:v>D6-W-W3-N37</x:v>
      </x:c>
      <x:c r="C572" s="122" t="str">
        <x:v>A</x:v>
      </x:c>
      <x:c r="D572" s="122" t="str">
        <x:v>D6-W-W3-N37-CHOIX-A-01</x:v>
      </x:c>
      <x:c r="E572" s="122" t="str">
        <x:v>D6-W-W3-N37-REPONSE-A-01</x:v>
      </x:c>
      <x:c r="F572" s="122" t="str">
        <x:v>Lire les impacts et contourner l’appât pour suivre la sentinelle sur les coursives.</x:v>
      </x:c>
      <x:c r="G572" s="122" t="str">
        <x:v>Option physiquement praticable ; partenaires mentionnés présents et volontaires ; ressources nécessaires disponibles.</x:v>
      </x:c>
      <x:c r="H572" s="122" t="str">
        <x:v>Approche A annoncée ; ses effets dépendent des gestes et du résultat réellement joués. Aucun objet, grade, soin, trophée ou territoire n’est accordé par cette parole.</x:v>
      </x:c>
      <x:c r="I572" s="131" t="str">
        <x:v>Après la réponse : action physique ou refus/différé ; succès/échec/reprise selon résultat réel et variantes prioritaires. Aucun résultat par la sélection seule.</x:v>
      </x:c>
    </x:row>
    <x:row r="573" ht="74" customHeight="1">
      <x:c r="A573" s="126" t="str">
        <x:v>D6-W-W3-N37-OPTION-B</x:v>
      </x:c>
      <x:c r="B573" s="127" t="str">
        <x:v>D6-W-W3-N37</x:v>
      </x:c>
      <x:c r="C573" s="127" t="str">
        <x:v>B</x:v>
      </x:c>
      <x:c r="D573" s="127" t="str">
        <x:v>D6-W-W3-N37-CHOIX-B-01</x:v>
      </x:c>
      <x:c r="E573" s="127" t="str">
        <x:v>D6-W-W3-N37-REPONSE-B-01</x:v>
      </x:c>
      <x:c r="F573" s="127" t="str">
        <x:v>Défendre le masque, le décrocher et le transporter dans un contenant identifié.</x:v>
      </x:c>
      <x:c r="G573" s="127" t="str">
        <x:v>Option physiquement praticable ; aucune téléportation ou ressource supposée. Si choix de différer : sortie sûre encore atteignable.</x:v>
      </x:c>
      <x:c r="H573" s="127" t="str">
        <x:v>Approche B annoncée ; conserver les états déjà acquis et appliquer seulement les effets des actions achevées. Différer ou se replier ne vaut pas victoire.</x:v>
      </x:c>
      <x:c r="I573" s="132" t="str">
        <x:v>Après la réponse : action physique ou refus/différé ; succès/échec/reprise selon résultat réel et variantes prioritaires. Aucun résultat par la sélection seule.</x:v>
      </x:c>
    </x:row>
    <x:row r="574" ht="74" customHeight="1">
      <x:c r="A574" s="121" t="str">
        <x:v>D6-W-W3-N38-OPTION-A</x:v>
      </x:c>
      <x:c r="B574" s="122" t="str">
        <x:v>D6-W-W3-N38</x:v>
      </x:c>
      <x:c r="C574" s="122" t="str">
        <x:v>A</x:v>
      </x:c>
      <x:c r="D574" s="122" t="str">
        <x:v>D6-W-W3-N38-CHOIX-A-01</x:v>
      </x:c>
      <x:c r="E574" s="122" t="str">
        <x:v>D6-W-W3-N38-REPONSE-A-01</x:v>
      </x:c>
      <x:c r="F574" s="122" t="str">
        <x:v>Progresser par prises équipées et sas puis déplacer la caisse pour élargir le retour.</x:v>
      </x:c>
      <x:c r="G574" s="122" t="str">
        <x:v>Option physiquement praticable ; partenaires mentionnés présents et volontaires ; ressources nécessaires disponibles.</x:v>
      </x:c>
      <x:c r="H574" s="122" t="str">
        <x:v>Approche A annoncée ; ses effets dépendent des gestes et du résultat réellement joués. Aucun objet, grade, soin, trophée ou territoire n’est accordé par cette parole.</x:v>
      </x:c>
      <x:c r="I574" s="131" t="str">
        <x:v>Après la réponse : action physique ou refus/différé ; succès/échec/reprise selon résultat réel et variantes prioritaires. Aucun résultat par la sélection seule.</x:v>
      </x:c>
    </x:row>
    <x:row r="575" ht="74" customHeight="1">
      <x:c r="A575" s="126" t="str">
        <x:v>D6-W-W3-N38-OPTION-B</x:v>
      </x:c>
      <x:c r="B575" s="127" t="str">
        <x:v>D6-W-W3-N38</x:v>
      </x:c>
      <x:c r="C575" s="127" t="str">
        <x:v>B</x:v>
      </x:c>
      <x:c r="D575" s="127" t="str">
        <x:v>D6-W-W3-N38-CHOIX-B-01</x:v>
      </x:c>
      <x:c r="E575" s="127" t="str">
        <x:v>D6-W-W3-N38-REPONSE-B-01</x:v>
      </x:c>
      <x:c r="F575" s="127" t="str">
        <x:v>Attendre la fermeture correcte du sas et emprunter discrètement l’issue de gabarit limité.</x:v>
      </x:c>
      <x:c r="G575" s="127" t="str">
        <x:v>Option physiquement praticable ; aucune téléportation ou ressource supposée. Si choix de différer : sortie sûre encore atteignable.</x:v>
      </x:c>
      <x:c r="H575" s="127" t="str">
        <x:v>Approche B annoncée ; conserver les états déjà acquis et appliquer seulement les effets des actions achevées. Différer ou se replier ne vaut pas victoire.</x:v>
      </x:c>
      <x:c r="I575" s="132" t="str">
        <x:v>Après la réponse : action physique ou refus/différé ; succès/échec/reprise selon résultat réel et variantes prioritaires. Aucun résultat par la sélection seule.</x:v>
      </x:c>
    </x:row>
    <x:row r="576" ht="74" customHeight="1">
      <x:c r="A576" s="121" t="str">
        <x:v>D6-W-W3-N39-OPTION-A</x:v>
      </x:c>
      <x:c r="B576" s="122" t="str">
        <x:v>D6-W-W3-N39</x:v>
      </x:c>
      <x:c r="C576" s="122" t="str">
        <x:v>A</x:v>
      </x:c>
      <x:c r="D576" s="122" t="str">
        <x:v>D6-W-W3-N39-CHOIX-A-01</x:v>
      </x:c>
      <x:c r="E576" s="122" t="str">
        <x:v>D6-W-W3-N39-REPONSE-A-01</x:v>
      </x:c>
      <x:c r="F576" s="122" t="str">
        <x:v>Utiliser les supports comme couverts et limiter le treuil pour affronter le meneur.</x:v>
      </x:c>
      <x:c r="G576" s="122" t="str">
        <x:v>Option physiquement praticable ; partenaires mentionnés présents et volontaires ; ressources nécessaires disponibles.</x:v>
      </x:c>
      <x:c r="H576" s="122" t="str">
        <x:v>Approche A annoncée ; ses effets dépendent des gestes et du résultat réellement joués. Aucun objet, grade, soin, trophée ou territoire n’est accordé par cette parole.</x:v>
      </x:c>
      <x:c r="I576" s="131" t="str">
        <x:v>Après la réponse : action physique ou refus/différé ; succès/échec/reprise selon résultat réel et variantes prioritaires. Aucun résultat par la sélection seule.</x:v>
      </x:c>
    </x:row>
    <x:row r="577" ht="74" customHeight="1">
      <x:c r="A577" s="126" t="str">
        <x:v>D6-W-W3-N39-OPTION-B</x:v>
      </x:c>
      <x:c r="B577" s="127" t="str">
        <x:v>D6-W-W3-N39</x:v>
      </x:c>
      <x:c r="C577" s="127" t="str">
        <x:v>B</x:v>
      </x:c>
      <x:c r="D577" s="127" t="str">
        <x:v>D6-W-W3-N39-CHOIX-B-01</x:v>
      </x:c>
      <x:c r="E577" s="127" t="str">
        <x:v>D6-W-W3-N39-REPONSE-B-01</x:v>
      </x:c>
      <x:c r="F577" s="127" t="str">
        <x:v>Libérer les captifs et sécuriser leurs premiers déplacements avant poursuite.</x:v>
      </x:c>
      <x:c r="G577" s="127" t="str">
        <x:v>Option physiquement praticable ; aucune téléportation ou ressource supposée. Si choix de différer : sortie sûre encore atteignable.</x:v>
      </x:c>
      <x:c r="H577" s="127" t="str">
        <x:v>Approche B annoncée ; conserver les états déjà acquis et appliquer seulement les effets des actions achevées. Différer ou se replier ne vaut pas victoire.</x:v>
      </x:c>
      <x:c r="I577" s="132" t="str">
        <x:v>Après la réponse : action physique ou refus/différé ; succès/échec/reprise selon résultat réel et variantes prioritaires. Aucun résultat par la sélection seule.</x:v>
      </x:c>
    </x:row>
    <x:row r="578" ht="74" customHeight="1">
      <x:c r="A578" s="121" t="str">
        <x:v>D6-W-W3-N40-OPTION-A</x:v>
      </x:c>
      <x:c r="B578" s="122" t="str">
        <x:v>D6-W-W3-N40</x:v>
      </x:c>
      <x:c r="C578" s="122" t="str">
        <x:v>A</x:v>
      </x:c>
      <x:c r="D578" s="122" t="str">
        <x:v>D6-W-W3-N40-CHOIX-A-01</x:v>
      </x:c>
      <x:c r="E578" s="122" t="str">
        <x:v>D6-W-W3-N40-REPONSE-A-01</x:v>
      </x:c>
      <x:c r="F578" s="122" t="str">
        <x:v>Comparer les marques puis protéger des rotations réelles de personnes et objets.</x:v>
      </x:c>
      <x:c r="G578" s="122" t="str">
        <x:v>Option physiquement praticable ; partenaires mentionnés présents et volontaires ; ressources nécessaires disponibles.</x:v>
      </x:c>
      <x:c r="H578" s="122" t="str">
        <x:v>Approche A annoncée ; ses effets dépendent des gestes et du résultat réellement joués. Aucun objet, grade, soin, trophée ou territoire n’est accordé par cette parole.</x:v>
      </x:c>
      <x:c r="I578" s="131" t="str">
        <x:v>Après la réponse : action physique ou refus/différé ; succès/échec/reprise selon résultat réel et variantes prioritaires. Aucun résultat par la sélection seule.</x:v>
      </x:c>
    </x:row>
    <x:row r="579" ht="74" customHeight="1">
      <x:c r="A579" s="126" t="str">
        <x:v>D6-W-W3-N40-OPTION-B</x:v>
      </x:c>
      <x:c r="B579" s="127" t="str">
        <x:v>D6-W-W3-N40</x:v>
      </x:c>
      <x:c r="C579" s="127" t="str">
        <x:v>B</x:v>
      </x:c>
      <x:c r="D579" s="127" t="str">
        <x:v>D6-W-W3-N40-CHOIX-B-01</x:v>
      </x:c>
      <x:c r="E579" s="127" t="str">
        <x:v>D6-W-W3-N40-REPONSE-B-01</x:v>
      </x:c>
      <x:c r="F579" s="127" t="str">
        <x:v>Répartir le chargement entre effectifs disponibles puis défendre son transport commun.</x:v>
      </x:c>
      <x:c r="G579" s="127" t="str">
        <x:v>Option physiquement praticable ; aucune téléportation ou ressource supposée. Si choix de différer : sortie sûre encore atteignable.</x:v>
      </x:c>
      <x:c r="H579" s="127" t="str">
        <x:v>Approche B annoncée ; conserver les états déjà acquis et appliquer seulement les effets des actions achevées. Différer ou se replier ne vaut pas victoire.</x:v>
      </x:c>
      <x:c r="I579" s="132" t="str">
        <x:v>Après la réponse : action physique ou refus/différé ; succès/échec/reprise selon résultat réel et variantes prioritaires. Aucun résultat par la sélection seule.</x:v>
      </x:c>
    </x:row>
    <x:row r="580" ht="74" customHeight="1">
      <x:c r="A580" s="121" t="str">
        <x:v>D6-W-W3-N41-OPTION-A</x:v>
      </x:c>
      <x:c r="B580" s="122" t="str">
        <x:v>D6-W-W3-N41</x:v>
      </x:c>
      <x:c r="C580" s="122" t="str">
        <x:v>A</x:v>
      </x:c>
      <x:c r="D580" s="122" t="str">
        <x:v>D6-W-W3-N41-CHOIX-A-01</x:v>
      </x:c>
      <x:c r="E580" s="122" t="str">
        <x:v>D6-W-W3-N41-REPONSE-A-01</x:v>
      </x:c>
      <x:c r="F580" s="122" t="str">
        <x:v>Poser le détour accessible sur pilotis, déplacer l’écran et escorter les blessés.</x:v>
      </x:c>
      <x:c r="G580" s="122" t="str">
        <x:v>Option physiquement praticable ; partenaires mentionnés présents et volontaires ; ressources nécessaires disponibles.</x:v>
      </x:c>
      <x:c r="H580" s="122" t="str">
        <x:v>Approche A annoncée ; ses effets dépendent des gestes et du résultat réellement joués. Aucun objet, grade, soin, trophée ou territoire n’est accordé par cette parole.</x:v>
      </x:c>
      <x:c r="I580" s="131" t="str">
        <x:v>Après la réponse : action physique ou refus/différé ; succès/échec/reprise selon résultat réel et variantes prioritaires. Aucun résultat par la sélection seule.</x:v>
      </x:c>
    </x:row>
    <x:row r="581" ht="74" customHeight="1">
      <x:c r="A581" s="126" t="str">
        <x:v>D6-W-W3-N41-OPTION-B</x:v>
      </x:c>
      <x:c r="B581" s="127" t="str">
        <x:v>D6-W-W3-N41</x:v>
      </x:c>
      <x:c r="C581" s="127" t="str">
        <x:v>B</x:v>
      </x:c>
      <x:c r="D581" s="127" t="str">
        <x:v>D6-W-W3-N41-CHOIX-B-01</x:v>
      </x:c>
      <x:c r="E581" s="127" t="str">
        <x:v>D6-W-W3-N41-REPONSE-B-01</x:v>
      </x:c>
      <x:c r="F581" s="127" t="str">
        <x:v>Observer la patrouille et jouer la traversée directe pendant une fenêtre réelle.</x:v>
      </x:c>
      <x:c r="G581" s="127" t="str">
        <x:v>Option physiquement praticable ; aucune téléportation ou ressource supposée. Si choix de différer : sortie sûre encore atteignable.</x:v>
      </x:c>
      <x:c r="H581" s="127" t="str">
        <x:v>Approche B annoncée ; conserver les états déjà acquis et appliquer seulement les effets des actions achevées. Différer ou se replier ne vaut pas victoire.</x:v>
      </x:c>
      <x:c r="I581" s="132" t="str">
        <x:v>Après la réponse : action physique ou refus/différé ; succès/échec/reprise selon résultat réel et variantes prioritaires. Aucun résultat par la sélection seule.</x:v>
      </x:c>
    </x:row>
    <x:row r="582" ht="74" customHeight="1">
      <x:c r="A582" s="121" t="str">
        <x:v>D6-W-W3-N42-OPTION-A</x:v>
      </x:c>
      <x:c r="B582" s="122" t="str">
        <x:v>D6-W-W3-N42</x:v>
      </x:c>
      <x:c r="C582" s="122" t="str">
        <x:v>A</x:v>
      </x:c>
      <x:c r="D582" s="122" t="str">
        <x:v>D6-W-W3-N42-CHOIX-A-01</x:v>
      </x:c>
      <x:c r="E582" s="122" t="str">
        <x:v>D6-W-W3-N42-REPONSE-A-01</x:v>
      </x:c>
      <x:c r="F582" s="122" t="str">
        <x:v>Marquer et abriter la caisse personnelle puis répartir le portage des blessés et soins.</x:v>
      </x:c>
      <x:c r="G582" s="122" t="str">
        <x:v>Option physiquement praticable ; partenaires mentionnés présents et volontaires ; ressources nécessaires disponibles.</x:v>
      </x:c>
      <x:c r="H582" s="122" t="str">
        <x:v>Approche A annoncée ; ses effets dépendent des gestes et du résultat réellement joués. Aucun objet, grade, soin, trophée ou territoire n’est accordé par cette parole.</x:v>
      </x:c>
      <x:c r="I582" s="131" t="str">
        <x:v>Après la réponse : action physique ou refus/différé ; succès/échec/reprise selon résultat réel et variantes prioritaires. Aucun résultat par la sélection seule.</x:v>
      </x:c>
    </x:row>
    <x:row r="583" ht="74" customHeight="1">
      <x:c r="A583" s="126" t="str">
        <x:v>D6-W-W3-N42-OPTION-B</x:v>
      </x:c>
      <x:c r="B583" s="127" t="str">
        <x:v>D6-W-W3-N42</x:v>
      </x:c>
      <x:c r="C583" s="127" t="str">
        <x:v>B</x:v>
      </x:c>
      <x:c r="D583" s="127" t="str">
        <x:v>D6-W-W3-N42-CHOIX-B-01</x:v>
      </x:c>
      <x:c r="E583" s="127" t="str">
        <x:v>D6-W-W3-N42-REPONSE-B-01</x:v>
      </x:c>
      <x:c r="F583" s="127" t="str">
        <x:v>Neutraliser l’angle de digue et prolonger la défense pour transporter chaque lot réel.</x:v>
      </x:c>
      <x:c r="G583" s="127" t="str">
        <x:v>Option physiquement praticable ; aucune téléportation ou ressource supposée. Si choix de différer : sortie sûre encore atteignable.</x:v>
      </x:c>
      <x:c r="H583" s="127" t="str">
        <x:v>Approche B annoncée ; conserver les états déjà acquis et appliquer seulement les effets des actions achevées. Différer ou se replier ne vaut pas victoire.</x:v>
      </x:c>
      <x:c r="I583" s="132" t="str">
        <x:v>Après la réponse : action physique ou refus/différé ; succès/échec/reprise selon résultat réel et variantes prioritaires. Aucun résultat par la sélection seule.</x:v>
      </x:c>
    </x:row>
    <x:row r="584" ht="74" customHeight="1">
      <x:c r="A584" s="121" t="str">
        <x:v>D6-W-W3-N43-OPTION-A</x:v>
      </x:c>
      <x:c r="B584" s="122" t="str">
        <x:v>D6-W-W3-N43</x:v>
      </x:c>
      <x:c r="C584" s="122" t="str">
        <x:v>A</x:v>
      </x:c>
      <x:c r="D584" s="122" t="str">
        <x:v>D6-W-W3-N43-CHOIX-A-01</x:v>
      </x:c>
      <x:c r="E584" s="122" t="str">
        <x:v>D6-W-W3-N43-REPONSE-A-01</x:v>
      </x:c>
      <x:c r="F584" s="122" t="str">
        <x:v>Ouvrir une brèche de piège puis jouer un duel de retardement sans supposer l’accord des tiers.</x:v>
      </x:c>
      <x:c r="G584" s="122" t="str">
        <x:v>Option physiquement praticable ; partenaires mentionnés présents et volontaires ; ressources nécessaires disponibles.</x:v>
      </x:c>
      <x:c r="H584" s="122" t="str">
        <x:v>Approche A annoncée ; ses effets dépendent des gestes et du résultat réellement joués. Aucun objet, grade, soin, trophée ou territoire n’est accordé par cette parole.</x:v>
      </x:c>
      <x:c r="I584" s="131" t="str">
        <x:v>Après la réponse : action physique ou refus/différé ; succès/échec/reprise selon résultat réel et variantes prioritaires. Aucun résultat par la sélection seule.</x:v>
      </x:c>
    </x:row>
    <x:row r="585" ht="74" customHeight="1">
      <x:c r="A585" s="126" t="str">
        <x:v>D6-W-W3-N43-OPTION-B</x:v>
      </x:c>
      <x:c r="B585" s="127" t="str">
        <x:v>D6-W-W3-N43</x:v>
      </x:c>
      <x:c r="C585" s="127" t="str">
        <x:v>B</x:v>
      </x:c>
      <x:c r="D585" s="127" t="str">
        <x:v>D6-W-W3-N43-CHOIX-B-01</x:v>
      </x:c>
      <x:c r="E585" s="127" t="str">
        <x:v>D6-W-W3-N43-REPONSE-B-01</x:v>
      </x:c>
      <x:c r="F585" s="127" t="str">
        <x:v>Réordonner le convoi, regrouper les couverts et franchir ensemble la brèche réelle.</x:v>
      </x:c>
      <x:c r="G585" s="127" t="str">
        <x:v>Option physiquement praticable ; aucune téléportation ou ressource supposée. Si choix de différer : sortie sûre encore atteignable.</x:v>
      </x:c>
      <x:c r="H585" s="127" t="str">
        <x:v>Approche B annoncée ; conserver les états déjà acquis et appliquer seulement les effets des actions achevées. Différer ou se replier ne vaut pas victoire.</x:v>
      </x:c>
      <x:c r="I585" s="132" t="str">
        <x:v>Après la réponse : action physique ou refus/différé ; succès/échec/reprise selon résultat réel et variantes prioritaires. Aucun résultat par la sélection seule.</x:v>
      </x:c>
    </x:row>
    <x:row r="586" ht="74" customHeight="1">
      <x:c r="A586" s="121" t="str">
        <x:v>D6-W-W3-N44-OPTION-A</x:v>
      </x:c>
      <x:c r="B586" s="122" t="str">
        <x:v>D6-W-W3-N44</x:v>
      </x:c>
      <x:c r="C586" s="122" t="str">
        <x:v>A</x:v>
      </x:c>
      <x:c r="D586" s="122" t="str">
        <x:v>D6-W-W3-N44-CHOIX-A-01</x:v>
      </x:c>
      <x:c r="E586" s="122" t="str">
        <x:v>D6-W-W3-N44-REPONSE-A-01</x:v>
      </x:c>
      <x:c r="F586" s="122" t="str">
        <x:v>Dégager la coursive, embarquer la vague compatible et protéger une halte pour rotation réelle.</x:v>
      </x:c>
      <x:c r="G586" s="122" t="str">
        <x:v>Option physiquement praticable ; partenaires mentionnés présents et volontaires ; ressources nécessaires disponibles.</x:v>
      </x:c>
      <x:c r="H586" s="122" t="str">
        <x:v>Approche A annoncée ; ses effets dépendent des gestes et du résultat réellement joués. Aucun objet, grade, soin, trophée ou territoire n’est accordé par cette parole.</x:v>
      </x:c>
      <x:c r="I586" s="131" t="str">
        <x:v>Après la réponse : action physique ou refus/différé ; succès/échec/reprise selon résultat réel et variantes prioritaires. Aucun résultat par la sélection seule.</x:v>
      </x:c>
    </x:row>
    <x:row r="587" ht="74" customHeight="1">
      <x:c r="A587" s="126" t="str">
        <x:v>D6-W-W3-N44-OPTION-B</x:v>
      </x:c>
      <x:c r="B587" s="127" t="str">
        <x:v>D6-W-W3-N44</x:v>
      </x:c>
      <x:c r="C587" s="127" t="str">
        <x:v>B</x:v>
      </x:c>
      <x:c r="D587" s="127" t="str">
        <x:v>D6-W-W3-N44-CHOIX-B-01</x:v>
      </x:c>
      <x:c r="E587" s="127" t="str">
        <x:v>D6-W-W3-N44-REPONSE-B-01</x:v>
      </x:c>
      <x:c r="F587" s="127" t="str">
        <x:v>Réparer la rampe et tenir le quai puis organiser les embarquements dans la capacité disponible.</x:v>
      </x:c>
      <x:c r="G587" s="127" t="str">
        <x:v>Option physiquement praticable ; aucune téléportation ou ressource supposée. Si choix de différer : sortie sûre encore atteignable.</x:v>
      </x:c>
      <x:c r="H587" s="127" t="str">
        <x:v>Approche B annoncée ; conserver les états déjà acquis et appliquer seulement les effets des actions achevées. Différer ou se replier ne vaut pas victoire.</x:v>
      </x:c>
      <x:c r="I587" s="132" t="str">
        <x:v>Après la réponse : action physique ou refus/différé ; succès/échec/reprise selon résultat réel et variantes prioritaires. Aucun résultat par la sélection seule.</x:v>
      </x:c>
    </x:row>
    <x:row r="588" ht="74" customHeight="1">
      <x:c r="A588" s="121" t="str">
        <x:v>D6-W-W3-N45-OPTION-A</x:v>
      </x:c>
      <x:c r="B588" s="122" t="str">
        <x:v>D6-W-W3-N45</x:v>
      </x:c>
      <x:c r="C588" s="122" t="str">
        <x:v>A</x:v>
      </x:c>
      <x:c r="D588" s="122" t="str">
        <x:v>D6-W-W3-N45-CHOIX-A-01</x:v>
      </x:c>
      <x:c r="E588" s="122" t="str">
        <x:v>D6-W-W3-N45-REPONSE-A-01</x:v>
      </x:c>
      <x:c r="F588" s="122" t="str">
        <x:v>Contourner les colonnes et gagner les trois points de vue pour identifier un flanc.</x:v>
      </x:c>
      <x:c r="G588" s="122" t="str">
        <x:v>Option physiquement praticable ; partenaires mentionnés présents et volontaires ; ressources nécessaires disponibles.</x:v>
      </x:c>
      <x:c r="H588" s="122" t="str">
        <x:v>Approche A annoncée ; ses effets dépendent des gestes et du résultat réellement joués. Aucun objet, grade, soin, trophée ou territoire n’est accordé par cette parole.</x:v>
      </x:c>
      <x:c r="I588" s="131" t="str">
        <x:v>Après la réponse : action physique ou refus/différé ; succès/échec/reprise selon résultat réel et variantes prioritaires. Aucun résultat par la sélection seule.</x:v>
      </x:c>
    </x:row>
    <x:row r="589" ht="74" customHeight="1">
      <x:c r="A589" s="126" t="str">
        <x:v>D6-W-W3-N45-OPTION-B</x:v>
      </x:c>
      <x:c r="B589" s="127" t="str">
        <x:v>D6-W-W3-N45</x:v>
      </x:c>
      <x:c r="C589" s="127" t="str">
        <x:v>B</x:v>
      </x:c>
      <x:c r="D589" s="127" t="str">
        <x:v>D6-W-W3-N45-CHOIX-B-01</x:v>
      </x:c>
      <x:c r="E589" s="127" t="str">
        <x:v>D6-W-W3-N45-REPONSE-B-01</x:v>
      </x:c>
      <x:c r="F589" s="127" t="str">
        <x:v>Reconnaître les itinéraires de retrait et les équipes fatiguées avant le déploiement final.</x:v>
      </x:c>
      <x:c r="G589" s="127" t="str">
        <x:v>Option physiquement praticable ; aucune téléportation ou ressource supposée. Si choix de différer : sortie sûre encore atteignable.</x:v>
      </x:c>
      <x:c r="H589" s="127" t="str">
        <x:v>Approche B annoncée ; conserver les états déjà acquis et appliquer seulement les effets des actions achevées. Différer ou se replier ne vaut pas victoire.</x:v>
      </x:c>
      <x:c r="I589" s="132" t="str">
        <x:v>Après la réponse : action physique ou refus/différé ; succès/échec/reprise selon résultat réel et variantes prioritaires. Aucun résultat par la sélection seule.</x:v>
      </x:c>
    </x:row>
    <x:row r="590" ht="74" customHeight="1">
      <x:c r="A590" s="121" t="str">
        <x:v>D6-W-W3-N46-OPTION-A</x:v>
      </x:c>
      <x:c r="B590" s="122" t="str">
        <x:v>D6-W-W3-N46</x:v>
      </x:c>
      <x:c r="C590" s="122" t="str">
        <x:v>A</x:v>
      </x:c>
      <x:c r="D590" s="122" t="str">
        <x:v>D6-W-W3-N46-CHOIX-A-01</x:v>
      </x:c>
      <x:c r="E590" s="122" t="str">
        <x:v>D6-W-W3-N46-REPONSE-A-01</x:v>
      </x:c>
      <x:c r="F590" s="122" t="str">
        <x:v>Diviser les lots réels, ouvrir deux routes et jouer les livraisons séparées.</x:v>
      </x:c>
      <x:c r="G590" s="122" t="str">
        <x:v>Option physiquement praticable ; partenaires mentionnés présents et volontaires ; ressources nécessaires disponibles.</x:v>
      </x:c>
      <x:c r="H590" s="122" t="str">
        <x:v>Approche A annoncée ; ses effets dépendent des gestes et du résultat réellement joués. Aucun objet, grade, soin, trophée ou territoire n’est accordé par cette parole.</x:v>
      </x:c>
      <x:c r="I590" s="131" t="str">
        <x:v>Après la réponse : action physique ou refus/différé ; succès/échec/reprise selon résultat réel et variantes prioritaires. Aucun résultat par la sélection seule.</x:v>
      </x:c>
    </x:row>
    <x:row r="591" ht="74" customHeight="1">
      <x:c r="A591" s="126" t="str">
        <x:v>D6-W-W3-N46-OPTION-B</x:v>
      </x:c>
      <x:c r="B591" s="127" t="str">
        <x:v>D6-W-W3-N46</x:v>
      </x:c>
      <x:c r="C591" s="127" t="str">
        <x:v>B</x:v>
      </x:c>
      <x:c r="D591" s="127" t="str">
        <x:v>D6-W-W3-N46-CHOIX-B-01</x:v>
      </x:c>
      <x:c r="E591" s="127" t="str">
        <x:v>D6-W-W3-N46-REPONSE-B-01</x:v>
      </x:c>
      <x:c r="F591" s="127" t="str">
        <x:v>Acheminer le stock concentré et protéger le poste de percée avec une sortie conservée.</x:v>
      </x:c>
      <x:c r="G591" s="127" t="str">
        <x:v>Option physiquement praticable ; aucune téléportation ou ressource supposée. Si choix de différer : sortie sûre encore atteignable.</x:v>
      </x:c>
      <x:c r="H591" s="127" t="str">
        <x:v>Approche B annoncée ; conserver les états déjà acquis et appliquer seulement les effets des actions achevées. Différer ou se replier ne vaut pas victoire.</x:v>
      </x:c>
      <x:c r="I591" s="132" t="str">
        <x:v>Après la réponse : action physique ou refus/différé ; succès/échec/reprise selon résultat réel et variantes prioritaires. Aucun résultat par la sélection seule.</x:v>
      </x:c>
    </x:row>
    <x:row r="592" ht="74" customHeight="1">
      <x:c r="A592" s="121" t="str">
        <x:v>D6-W-W3-N47-OPTION-A</x:v>
      </x:c>
      <x:c r="B592" s="122" t="str">
        <x:v>D6-W-W3-N47</x:v>
      </x:c>
      <x:c r="C592" s="122" t="str">
        <x:v>A</x:v>
      </x:c>
      <x:c r="D592" s="122" t="str">
        <x:v>D6-W-W3-N47-CHOIX-A-01</x:v>
      </x:c>
      <x:c r="E592" s="122" t="str">
        <x:v>D6-W-W3-N47-REPONSE-A-01</x:v>
      </x:c>
      <x:c r="F592" s="122" t="str">
        <x:v>Rejoindre le combat existant et ouvrir ou prendre le seuil avec les groupes présents.</x:v>
      </x:c>
      <x:c r="G592" s="122" t="str">
        <x:v>Option physiquement praticable ; partenaires mentionnés présents et volontaires ; ressources nécessaires disponibles.</x:v>
      </x:c>
      <x:c r="H592" s="122" t="str">
        <x:v>Approche A annoncée ; ses effets dépendent des gestes et du résultat réellement joués. Aucun objet, grade, soin, trophée ou territoire n’est accordé par cette parole.</x:v>
      </x:c>
      <x:c r="I592" s="131" t="str">
        <x:v>Après la réponse : action physique ou refus/différé ; succès/échec/reprise selon résultat réel et variantes prioritaires. Aucun résultat par la sélection seule.</x:v>
      </x:c>
    </x:row>
    <x:row r="593" ht="74" customHeight="1">
      <x:c r="A593" s="126" t="str">
        <x:v>D6-W-W3-N47-OPTION-B</x:v>
      </x:c>
      <x:c r="B593" s="127" t="str">
        <x:v>D6-W-W3-N47</x:v>
      </x:c>
      <x:c r="C593" s="127" t="str">
        <x:v>B</x:v>
      </x:c>
      <x:c r="D593" s="127" t="str">
        <x:v>D6-W-W3-N47-CHOIX-B-01</x:v>
      </x:c>
      <x:c r="E593" s="127" t="str">
        <x:v>D6-W-W3-N47-REPONSE-B-01</x:v>
      </x:c>
      <x:c r="F593" s="127" t="str">
        <x:v>Proposer le duel puis le jouer seulement si le chef l’accepte, sans suspendre les tiers.</x:v>
      </x:c>
      <x:c r="G593" s="127" t="str">
        <x:v>Option physiquement praticable ; aucune téléportation ou ressource supposée. Si choix de différer : sortie sûre encore atteignable.</x:v>
      </x:c>
      <x:c r="H593" s="127" t="str">
        <x:v>Approche B annoncée ; conserver les états déjà acquis et appliquer seulement les effets des actions achevées. Différer ou se replier ne vaut pas victoire.</x:v>
      </x:c>
      <x:c r="I593" s="132" t="str">
        <x:v>Après la réponse : action physique ou refus/différé ; succès/échec/reprise selon résultat réel et variantes prioritaires. Aucun résultat par la sélection seule.</x:v>
      </x:c>
    </x:row>
    <x:row r="594" ht="74" customHeight="1">
      <x:c r="A594" s="121" t="str">
        <x:v>D6-W-W3-N47-OPTION-C</x:v>
      </x:c>
      <x:c r="B594" s="122" t="str">
        <x:v>D6-W-W3-N47</x:v>
      </x:c>
      <x:c r="C594" s="122" t="str">
        <x:v>C</x:v>
      </x:c>
      <x:c r="D594" s="122" t="str">
        <x:v>D6-W-W3-N47-CHOIX-C-01</x:v>
      </x:c>
      <x:c r="E594" s="122" t="str">
        <x:v>D6-W-W3-N47-REPONSE-C-01</x:v>
      </x:c>
      <x:c r="F594" s="122" t="str">
        <x:v>Ouvrir la sortie et extraire réellement les membres de la coalition depuis leurs positions actuelles.</x:v>
      </x:c>
      <x:c r="G594" s="122" t="str">
        <x:v>Sortie encore accessible ou pouvant être ouverte ; transport et capacité effectifs.</x:v>
      </x:c>
      <x:c r="H594" s="122" t="str">
        <x:v>Repli documenté : conserver contrôle adverse, pertes, blessures, objets et stocks dépensés ; aucun succès de prise accordé.</x:v>
      </x:c>
      <x:c r="I594" s="131" t="str">
        <x:v>Après la réponse : action physique ou refus/différé ; succès/échec/reprise selon résultat réel et variantes prioritaires. Aucun résultat par la sélection seule.</x:v>
      </x:c>
    </x:row>
    <x:row r="595" ht="74" customHeight="1">
      <x:c r="A595" s="126" t="str">
        <x:v>D6-W-W3-N48-OPTION-A</x:v>
      </x:c>
      <x:c r="B595" s="127" t="str">
        <x:v>D6-W-W3-N48</x:v>
      </x:c>
      <x:c r="C595" s="127" t="str">
        <x:v>A</x:v>
      </x:c>
      <x:c r="D595" s="127" t="str">
        <x:v>D6-W-W3-N48-CHOIX-A-01</x:v>
      </x:c>
      <x:c r="E595" s="127" t="str">
        <x:v>D6-W-W3-N48-REPONSE-A-01</x:v>
      </x:c>
      <x:c r="F595" s="127" t="str">
        <x:v>Choisir les postes soutenables, y affecter des équipes présentes et démonter les autres ouvrages.</x:v>
      </x:c>
      <x:c r="G595" s="127" t="str">
        <x:v>Option physiquement praticable ; partenaires mentionnés présents et volontaires ; ressources nécessaires disponibles.</x:v>
      </x:c>
      <x:c r="H595" s="127" t="str">
        <x:v>Approche A annoncée ; ses effets dépendent des gestes et du résultat réellement joués. Aucun objet, grade, soin, trophée ou territoire n’est accordé par cette parole.</x:v>
      </x:c>
      <x:c r="I595" s="132" t="str">
        <x:v>Après la réponse : action physique ou refus/différé ; succès/échec/reprise selon résultat réel et variantes prioritaires. Aucun résultat par la sélection seule.</x:v>
      </x:c>
    </x:row>
    <x:row r="596" ht="74" customHeight="1">
      <x:c r="A596" s="121" t="str">
        <x:v>D6-W-W3-N48-OPTION-B</x:v>
      </x:c>
      <x:c r="B596" s="122" t="str">
        <x:v>D6-W-W3-N48</x:v>
      </x:c>
      <x:c r="C596" s="122" t="str">
        <x:v>B</x:v>
      </x:c>
      <x:c r="D596" s="122" t="str">
        <x:v>D6-W-W3-N48-CHOIX-B-01</x:v>
      </x:c>
      <x:c r="E596" s="122" t="str">
        <x:v>D6-W-W3-N48-REPONSE-B-01</x:v>
      </x:c>
      <x:c r="F596" s="122" t="str">
        <x:v>Obtenir l’accord de l’allié, escorter sa relève et réaliser le transfert physique du poste.</x:v>
      </x:c>
      <x:c r="G596" s="122" t="str">
        <x:v>Option physiquement praticable ; aucune téléportation ou ressource supposée. Si choix de différer : sortie sûre encore atteignable.</x:v>
      </x:c>
      <x:c r="H596" s="122" t="str">
        <x:v>Approche B annoncée ; conserver les états déjà acquis et appliquer seulement les effets des actions achevées. Différer ou se replier ne vaut pas victoire.</x:v>
      </x:c>
      <x:c r="I596" s="131" t="str">
        <x:v>Après la réponse : action physique ou refus/différé ; succès/échec/reprise selon résultat réel et variantes prioritaires. Aucun résultat par la sélection seule.</x:v>
      </x:c>
    </x:row>
    <x:row r="597" ht="74" customHeight="1">
      <x:c r="A597" s="126" t="str">
        <x:v>D6-W-W3-N48-OPTION-C</x:v>
      </x:c>
      <x:c r="B597" s="127" t="str">
        <x:v>D6-W-W3-N48</x:v>
      </x:c>
      <x:c r="C597" s="127" t="str">
        <x:v>C</x:v>
      </x:c>
      <x:c r="D597" s="127" t="str">
        <x:v>D6-W-W3-N48-CHOIX-C-01</x:v>
      </x:c>
      <x:c r="E597" s="127" t="str">
        <x:v>D6-W-W3-N48-REPONSE-C-01</x:v>
      </x:c>
      <x:c r="F597" s="127" t="str">
        <x:v>Retirer les ouvrages transférables, rapporter les biens personnels, embarquer puis jouer Korthas → Homeworld avant la visite de résidence.</x:v>
      </x:c>
      <x:c r="G597" s="127" t="str">
        <x:v>Navire présent, personnes et charges compatibles ; sortie sécurisée ou repli risqué effectivement joué.</x:v>
      </x:c>
      <x:c r="H597" s="127" t="str">
        <x:v>Présence du joueur retirée selon trajets joués ; pertes de guerre et fin d’origine préservées ; aucune visite de maison avant retour réel.</x:v>
      </x:c>
      <x:c r="I597" s="132" t="str">
        <x:v>Après la réponse : action physique ou refus/différé ; succès/échec/reprise selon résultat réel et variantes prioritaires. Aucun résultat par la sélection seule.</x:v>
      </x:c>
    </x:row>
    <x:row r="598" ht="74" customHeight="1">
      <x:c r="A598" s="121" t="str">
        <x:v>D6-W-W3-RTS01-OPTION-A</x:v>
      </x:c>
      <x:c r="B598" s="122" t="str">
        <x:v>D6-W-W3-RTS01</x:v>
      </x:c>
      <x:c r="C598" s="122" t="str">
        <x:v>A</x:v>
      </x:c>
      <x:c r="D598" s="122" t="str">
        <x:v>D6-W-W3-RTS01-CHOIX-A-01</x:v>
      </x:c>
      <x:c r="E598" s="122" t="str">
        <x:v>D6-W-W3-RTS01-REPONSE-A-01</x:v>
      </x:c>
      <x:c r="F598" s="122" t="str">
        <x:v>Déplacer un groupe jusqu’au réflecteur, le démonter puis extraire sa charge.</x:v>
      </x:c>
      <x:c r="G598" s="122" t="str">
        <x:v>Option physiquement praticable ; partenaires mentionnés présents et volontaires ; ressources nécessaires disponibles.</x:v>
      </x:c>
      <x:c r="H598" s="122" t="str">
        <x:v>Approche A annoncée ; ses effets dépendent des gestes et du résultat réellement joués. Aucun objet, grade, soin, trophée ou territoire n’est accordé par cette parole.</x:v>
      </x:c>
      <x:c r="I598" s="131" t="str">
        <x:v>Après la réponse : action physique ou refus/différé ; succès/échec/reprise selon résultat réel et variantes prioritaires. Aucun résultat par la sélection seule.</x:v>
      </x:c>
    </x:row>
    <x:row r="599" ht="74" customHeight="1">
      <x:c r="A599" s="126" t="str">
        <x:v>D6-W-W3-RTS01-OPTION-B</x:v>
      </x:c>
      <x:c r="B599" s="127" t="str">
        <x:v>D6-W-W3-RTS01</x:v>
      </x:c>
      <x:c r="C599" s="127" t="str">
        <x:v>B</x:v>
      </x:c>
      <x:c r="D599" s="127" t="str">
        <x:v>D6-W-W3-RTS01-CHOIX-B-01</x:v>
      </x:c>
      <x:c r="E599" s="127" t="str">
        <x:v>D6-W-W3-RTS01-REPONSE-B-01</x:v>
      </x:c>
      <x:c r="F599" s="127" t="str">
        <x:v>Tenir le point haut et couvrir chaque franchissement jusqu’à la sortie.</x:v>
      </x:c>
      <x:c r="G599" s="127" t="str">
        <x:v>Option physiquement praticable ; aucune téléportation ou ressource supposée. Si choix de différer : sortie sûre encore atteignable.</x:v>
      </x:c>
      <x:c r="H599" s="127" t="str">
        <x:v>Approche B annoncée ; conserver les états déjà acquis et appliquer seulement les effets des actions achevées. Différer ou se replier ne vaut pas victoire.</x:v>
      </x:c>
      <x:c r="I599" s="132" t="str">
        <x:v>Après la réponse : action physique ou refus/différé ; succès/échec/reprise selon résultat réel et variantes prioritaires. Aucun résultat par la sélection seule.</x:v>
      </x:c>
    </x:row>
    <x:row r="600" ht="74" customHeight="1">
      <x:c r="A600" s="121" t="str">
        <x:v>D6-W-W3-RTS02-OPTION-A</x:v>
      </x:c>
      <x:c r="B600" s="122" t="str">
        <x:v>D6-W-W3-RTS02</x:v>
      </x:c>
      <x:c r="C600" s="122" t="str">
        <x:v>A</x:v>
      </x:c>
      <x:c r="D600" s="122" t="str">
        <x:v>D6-W-W3-RTS02-CHOIX-A-01</x:v>
      </x:c>
      <x:c r="E600" s="122" t="str">
        <x:v>D6-W-W3-RTS02-REPONSE-A-01</x:v>
      </x:c>
      <x:c r="F600" s="122" t="str">
        <x:v>Occuper le poste et déplacer la réserve mobile jusqu’à l’arrivée physique de la relève.</x:v>
      </x:c>
      <x:c r="G600" s="122" t="str">
        <x:v>Option physiquement praticable ; partenaires mentionnés présents et volontaires ; ressources nécessaires disponibles.</x:v>
      </x:c>
      <x:c r="H600" s="122" t="str">
        <x:v>Approche A annoncée ; ses effets dépendent des gestes et du résultat réellement joués. Aucun objet, grade, soin, trophée ou territoire n’est accordé par cette parole.</x:v>
      </x:c>
      <x:c r="I600" s="131" t="str">
        <x:v>Après la réponse : action physique ou refus/différé ; succès/échec/reprise selon résultat réel et variantes prioritaires. Aucun résultat par la sélection seule.</x:v>
      </x:c>
    </x:row>
    <x:row r="601" ht="74" customHeight="1">
      <x:c r="A601" s="126" t="str">
        <x:v>D6-W-W3-RTS02-OPTION-B</x:v>
      </x:c>
      <x:c r="B601" s="127" t="str">
        <x:v>D6-W-W3-RTS02</x:v>
      </x:c>
      <x:c r="C601" s="127" t="str">
        <x:v>B</x:v>
      </x:c>
      <x:c r="D601" s="127" t="str">
        <x:v>D6-W-W3-RTS02-CHOIX-B-01</x:v>
      </x:c>
      <x:c r="E601" s="127" t="str">
        <x:v>D6-W-W3-RTS02-REPONSE-B-01</x:v>
      </x:c>
      <x:c r="F601" s="127" t="str">
        <x:v>Céder le premier seuil et escorter les éclaireurs porteurs du relevé au débarcadère.</x:v>
      </x:c>
      <x:c r="G601" s="127" t="str">
        <x:v>Option physiquement praticable ; aucune téléportation ou ressource supposée. Si choix de différer : sortie sûre encore atteignable.</x:v>
      </x:c>
      <x:c r="H601" s="127" t="str">
        <x:v>Approche B annoncée ; conserver les états déjà acquis et appliquer seulement les effets des actions achevées. Différer ou se replier ne vaut pas victoire.</x:v>
      </x:c>
      <x:c r="I601" s="132" t="str">
        <x:v>Après la réponse : action physique ou refus/différé ; succès/échec/reprise selon résultat réel et variantes prioritaires. Aucun résultat par la sélection seule.</x:v>
      </x:c>
    </x:row>
    <x:row r="602" ht="74" customHeight="1">
      <x:c r="A602" s="121" t="str">
        <x:v>D6-W-W3-RTS03-OPTION-A</x:v>
      </x:c>
      <x:c r="B602" s="122" t="str">
        <x:v>D6-W-W3-RTS03</x:v>
      </x:c>
      <x:c r="C602" s="122" t="str">
        <x:v>A</x:v>
      </x:c>
      <x:c r="D602" s="122" t="str">
        <x:v>D6-W-W3-RTS03-CHOIX-A-01</x:v>
      </x:c>
      <x:c r="E602" s="122" t="str">
        <x:v>D6-W-W3-RTS03-REPONSE-A-01</x:v>
      </x:c>
      <x:c r="F602" s="122" t="str">
        <x:v>Avancer avec protection mobile, tenir les vannes et monter puis tester le circuit court.</x:v>
      </x:c>
      <x:c r="G602" s="122" t="str">
        <x:v>Option physiquement praticable ; partenaires mentionnés présents et volontaires ; ressources nécessaires disponibles.</x:v>
      </x:c>
      <x:c r="H602" s="122" t="str">
        <x:v>Approche A annoncée ; ses effets dépendent des gestes et du résultat réellement joués. Aucun objet, grade, soin, trophée ou territoire n’est accordé par cette parole.</x:v>
      </x:c>
      <x:c r="I602" s="131" t="str">
        <x:v>Après la réponse : action physique ou refus/différé ; succès/échec/reprise selon résultat réel et variantes prioritaires. Aucun résultat par la sélection seule.</x:v>
      </x:c>
    </x:row>
    <x:row r="603" ht="74" customHeight="1">
      <x:c r="A603" s="126" t="str">
        <x:v>D6-W-W3-RTS03-OPTION-B</x:v>
      </x:c>
      <x:c r="B603" s="127" t="str">
        <x:v>D6-W-W3-RTS03</x:v>
      </x:c>
      <x:c r="C603" s="127" t="str">
        <x:v>B</x:v>
      </x:c>
      <x:c r="D603" s="127" t="str">
        <x:v>D6-W-W3-RTS03-CHOIX-B-01</x:v>
      </x:c>
      <x:c r="E603" s="127" t="str">
        <x:v>D6-W-W3-RTS03-REPONSE-B-01</x:v>
      </x:c>
      <x:c r="F603" s="127" t="str">
        <x:v>Livrer la seconde pièce et défendre les opérateurs pendant la réparation du filtre additionnel.</x:v>
      </x:c>
      <x:c r="G603" s="127" t="str">
        <x:v>Option physiquement praticable ; aucune téléportation ou ressource supposée. Si choix de différer : sortie sûre encore atteignable.</x:v>
      </x:c>
      <x:c r="H603" s="127" t="str">
        <x:v>Approche B annoncée ; conserver les états déjà acquis et appliquer seulement les effets des actions achevées. Différer ou se replier ne vaut pas victoire.</x:v>
      </x:c>
      <x:c r="I603" s="132" t="str">
        <x:v>Après la réponse : action physique ou refus/différé ; succès/échec/reprise selon résultat réel et variantes prioritaires. Aucun résultat par la sélection seule.</x:v>
      </x:c>
    </x:row>
    <x:row r="604" ht="74" customHeight="1">
      <x:c r="A604" s="121" t="str">
        <x:v>D6-W-W3-RTS04-OPTION-A</x:v>
      </x:c>
      <x:c r="B604" s="122" t="str">
        <x:v>D6-W-W3-RTS04</x:v>
      </x:c>
      <x:c r="C604" s="122" t="str">
        <x:v>A</x:v>
      </x:c>
      <x:c r="D604" s="122" t="str">
        <x:v>D6-W-W3-RTS04-CHOIX-A-01</x:v>
      </x:c>
      <x:c r="E604" s="122" t="str">
        <x:v>D6-W-W3-RTS04-REPONSE-A-01</x:v>
      </x:c>
      <x:c r="F604" s="122" t="str">
        <x:v>Placer sentinelles et pièges compatibles avec le chemin des porteurs pour défendre le circuit.</x:v>
      </x:c>
      <x:c r="G604" s="122" t="str">
        <x:v>Option physiquement praticable ; partenaires mentionnés présents et volontaires ; ressources nécessaires disponibles.</x:v>
      </x:c>
      <x:c r="H604" s="122" t="str">
        <x:v>Approche A annoncée ; ses effets dépendent des gestes et du résultat réellement joués. Aucun objet, grade, soin, trophée ou territoire n’est accordé par cette parole.</x:v>
      </x:c>
      <x:c r="I604" s="131" t="str">
        <x:v>Après la réponse : action physique ou refus/différé ; succès/échec/reprise selon résultat réel et variantes prioritaires. Aucun résultat par la sélection seule.</x:v>
      </x:c>
    </x:row>
    <x:row r="605" ht="74" customHeight="1">
      <x:c r="A605" s="126" t="str">
        <x:v>D6-W-W3-RTS04-OPTION-B</x:v>
      </x:c>
      <x:c r="B605" s="127" t="str">
        <x:v>D6-W-W3-RTS04</x:v>
      </x:c>
      <x:c r="C605" s="127" t="str">
        <x:v>B</x:v>
      </x:c>
      <x:c r="D605" s="127" t="str">
        <x:v>D6-W-W3-RTS04-CHOIX-B-01</x:v>
      </x:c>
      <x:c r="E605" s="127" t="str">
        <x:v>D6-W-W3-RTS04-REPONSE-B-01</x:v>
      </x:c>
      <x:c r="F605" s="127" t="str">
        <x:v>Envoyer une équipe atteindre la réserve ennemie observée tout en conservant une garde au filtre.</x:v>
      </x:c>
      <x:c r="G605" s="127" t="str">
        <x:v>Option physiquement praticable ; aucune téléportation ou ressource supposée. Si choix de différer : sortie sûre encore atteignable.</x:v>
      </x:c>
      <x:c r="H605" s="127" t="str">
        <x:v>Approche B annoncée ; conserver les états déjà acquis et appliquer seulement les effets des actions achevées. Différer ou se replier ne vaut pas victoire.</x:v>
      </x:c>
      <x:c r="I605" s="132" t="str">
        <x:v>Après la réponse : action physique ou refus/différé ; succès/échec/reprise selon résultat réel et variantes prioritaires. Aucun résultat par la sélection seule.</x:v>
      </x:c>
    </x:row>
    <x:row r="606" ht="74" customHeight="1">
      <x:c r="A606" s="121" t="str">
        <x:v>D6-W-W3-RTS05-OPTION-A</x:v>
      </x:c>
      <x:c r="B606" s="122" t="str">
        <x:v>D6-W-W3-RTS05</x:v>
      </x:c>
      <x:c r="C606" s="122" t="str">
        <x:v>A</x:v>
      </x:c>
      <x:c r="D606" s="122" t="str">
        <x:v>D6-W-W3-RTS05-CHOIX-A-01</x:v>
      </x:c>
      <x:c r="E606" s="122" t="str">
        <x:v>D6-W-W3-RTS05-REPONSE-A-01</x:v>
      </x:c>
      <x:c r="F606" s="122" t="str">
        <x:v>Reconnaître le fond du cratère et fermer les sorties par des équipes effectivement arrivées.</x:v>
      </x:c>
      <x:c r="G606" s="122" t="str">
        <x:v>Option physiquement praticable ; partenaires mentionnés présents et volontaires ; ressources nécessaires disponibles.</x:v>
      </x:c>
      <x:c r="H606" s="122" t="str">
        <x:v>Approche A annoncée ; ses effets dépendent des gestes et du résultat réellement joués. Aucun objet, grade, soin, trophée ou territoire n’est accordé par cette parole.</x:v>
      </x:c>
      <x:c r="I606" s="131" t="str">
        <x:v>Après la réponse : action physique ou refus/différé ; succès/échec/reprise selon résultat réel et variantes prioritaires. Aucun résultat par la sélection seule.</x:v>
      </x:c>
    </x:row>
    <x:row r="607" ht="74" customHeight="1">
      <x:c r="A607" s="126" t="str">
        <x:v>D6-W-W3-RTS05-OPTION-B</x:v>
      </x:c>
      <x:c r="B607" s="127" t="str">
        <x:v>D6-W-W3-RTS05</x:v>
      </x:c>
      <x:c r="C607" s="127" t="str">
        <x:v>B</x:v>
      </x:c>
      <x:c r="D607" s="127" t="str">
        <x:v>D6-W-W3-RTS05-CHOIX-B-01</x:v>
      </x:c>
      <x:c r="E607" s="127" t="str">
        <x:v>D6-W-W3-RTS05-REPONSE-B-01</x:v>
      </x:c>
      <x:c r="F607" s="127" t="str">
        <x:v>Poursuivre avec un groupe mobile, vérifier le leurre puis transporter la vraie balise au retour.</x:v>
      </x:c>
      <x:c r="G607" s="127" t="str">
        <x:v>Option physiquement praticable ; aucune téléportation ou ressource supposée. Si choix de différer : sortie sûre encore atteignable.</x:v>
      </x:c>
      <x:c r="H607" s="127" t="str">
        <x:v>Approche B annoncée ; conserver les états déjà acquis et appliquer seulement les effets des actions achevées. Différer ou se replier ne vaut pas victoire.</x:v>
      </x:c>
      <x:c r="I607" s="132" t="str">
        <x:v>Après la réponse : action physique ou refus/différé ; succès/échec/reprise selon résultat réel et variantes prioritaires. Aucun résultat par la sélection seule.</x:v>
      </x:c>
    </x:row>
    <x:row r="608" ht="74" customHeight="1">
      <x:c r="A608" s="121" t="str">
        <x:v>D6-W-W3-RTS06-OPTION-A</x:v>
      </x:c>
      <x:c r="B608" s="122" t="str">
        <x:v>D6-W-W3-RTS06</x:v>
      </x:c>
      <x:c r="C608" s="122" t="str">
        <x:v>A</x:v>
      </x:c>
      <x:c r="D608" s="122" t="str">
        <x:v>D6-W-W3-RTS06-CHOIX-A-01</x:v>
      </x:c>
      <x:c r="E608" s="122" t="str">
        <x:v>D6-W-W3-RTS06-REPONSE-A-01</x:v>
      </x:c>
      <x:c r="F608" s="122" t="str">
        <x:v>Marquer la caisse abandonnée puis extraire les survivants en déplaçant les couvertures.</x:v>
      </x:c>
      <x:c r="G608" s="122" t="str">
        <x:v>Option physiquement praticable ; partenaires mentionnés présents et volontaires ; ressources nécessaires disponibles.</x:v>
      </x:c>
      <x:c r="H608" s="122" t="str">
        <x:v>Approche A annoncée ; ses effets dépendent des gestes et du résultat réellement joués. Aucun objet, grade, soin, trophée ou territoire n’est accordé par cette parole.</x:v>
      </x:c>
      <x:c r="I608" s="131" t="str">
        <x:v>Après la réponse : action physique ou refus/différé ; succès/échec/reprise selon résultat réel et variantes prioritaires. Aucun résultat par la sélection seule.</x:v>
      </x:c>
    </x:row>
    <x:row r="609" ht="74" customHeight="1">
      <x:c r="A609" s="126" t="str">
        <x:v>D6-W-W3-RTS06-OPTION-B</x:v>
      </x:c>
      <x:c r="B609" s="127" t="str">
        <x:v>D6-W-W3-RTS06</x:v>
      </x:c>
      <x:c r="C609" s="127" t="str">
        <x:v>B</x:v>
      </x:c>
      <x:c r="D609" s="127" t="str">
        <x:v>D6-W-W3-RTS06-CHOIX-B-01</x:v>
      </x:c>
      <x:c r="E609" s="127" t="str">
        <x:v>D6-W-W3-RTS06-REPONSE-B-01</x:v>
      </x:c>
      <x:c r="F609" s="127" t="str">
        <x:v>Tenir un second point, récupérer la caisse et couvrir son trajet effectif jusqu’à la coque.</x:v>
      </x:c>
      <x:c r="G609" s="127" t="str">
        <x:v>Option physiquement praticable ; aucune téléportation ou ressource supposée. Si choix de différer : sortie sûre encore atteignable.</x:v>
      </x:c>
      <x:c r="H609" s="127" t="str">
        <x:v>Approche B annoncée ; conserver les états déjà acquis et appliquer seulement les effets des actions achevées. Différer ou se replier ne vaut pas victoire.</x:v>
      </x:c>
      <x:c r="I609" s="132" t="str">
        <x:v>Après la réponse : action physique ou refus/différé ; succès/échec/reprise selon résultat réel et variantes prioritaires. Aucun résultat par la sélection seule.</x:v>
      </x:c>
    </x:row>
    <x:row r="610" ht="74" customHeight="1">
      <x:c r="A610" s="121" t="str">
        <x:v>D6-W-W3-RTS07-OPTION-A</x:v>
      </x:c>
      <x:c r="B610" s="122" t="str">
        <x:v>D6-W-W3-RTS07</x:v>
      </x:c>
      <x:c r="C610" s="122" t="str">
        <x:v>A</x:v>
      </x:c>
      <x:c r="D610" s="122" t="str">
        <x:v>D6-W-W3-RTS07-CHOIX-A-01</x:v>
      </x:c>
      <x:c r="E610" s="122" t="str">
        <x:v>D6-W-W3-RTS07-REPONSE-A-01</x:v>
      </x:c>
      <x:c r="F610" s="122" t="str">
        <x:v>Ouvrir l’accès et neutraliser physiquement l’antenne pour arrêter l’émission.</x:v>
      </x:c>
      <x:c r="G610" s="122" t="str">
        <x:v>Option physiquement praticable ; partenaires mentionnés présents et volontaires ; ressources nécessaires disponibles.</x:v>
      </x:c>
      <x:c r="H610" s="122" t="str">
        <x:v>Approche A annoncée ; ses effets dépendent des gestes et du résultat réellement joués. Aucun objet, grade, soin, trophée ou territoire n’est accordé par cette parole.</x:v>
      </x:c>
      <x:c r="I610" s="131" t="str">
        <x:v>Après la réponse : action physique ou refus/différé ; succès/échec/reprise selon résultat réel et variantes prioritaires. Aucun résultat par la sélection seule.</x:v>
      </x:c>
    </x:row>
    <x:row r="611" ht="74" customHeight="1">
      <x:c r="A611" s="126" t="str">
        <x:v>D6-W-W3-RTS07-OPTION-B</x:v>
      </x:c>
      <x:c r="B611" s="127" t="str">
        <x:v>D6-W-W3-RTS07</x:v>
      </x:c>
      <x:c r="C611" s="127" t="str">
        <x:v>B</x:v>
      </x:c>
      <x:c r="D611" s="127" t="str">
        <x:v>D6-W-W3-RTS07-CHOIX-B-01</x:v>
      </x:c>
      <x:c r="E611" s="127" t="str">
        <x:v>D6-W-W3-RTS07-REPONSE-B-01</x:v>
      </x:c>
      <x:c r="F611" s="127" t="str">
        <x:v>Défendre l’artisane pendant récupération intacte du boîtier avec surveillance du toit.</x:v>
      </x:c>
      <x:c r="G611" s="127" t="str">
        <x:v>Option physiquement praticable ; aucune téléportation ou ressource supposée. Si choix de différer : sortie sûre encore atteignable.</x:v>
      </x:c>
      <x:c r="H611" s="127" t="str">
        <x:v>Approche B annoncée ; conserver les états déjà acquis et appliquer seulement les effets des actions achevées. Différer ou se replier ne vaut pas victoire.</x:v>
      </x:c>
      <x:c r="I611" s="132" t="str">
        <x:v>Après la réponse : action physique ou refus/différé ; succès/échec/reprise selon résultat réel et variantes prioritaires. Aucun résultat par la sélection seule.</x:v>
      </x:c>
    </x:row>
    <x:row r="612" ht="74" customHeight="1">
      <x:c r="A612" s="121" t="str">
        <x:v>D6-W-W3-RTS08-OPTION-A</x:v>
      </x:c>
      <x:c r="B612" s="122" t="str">
        <x:v>D6-W-W3-RTS08</x:v>
      </x:c>
      <x:c r="C612" s="122" t="str">
        <x:v>A</x:v>
      </x:c>
      <x:c r="D612" s="122" t="str">
        <x:v>D6-W-W3-RTS08-CHOIX-A-01</x:v>
      </x:c>
      <x:c r="E612" s="122" t="str">
        <x:v>D6-W-W3-RTS08-REPONSE-A-01</x:v>
      </x:c>
      <x:c r="F612" s="122" t="str">
        <x:v>Marquer les sorties, charger le matériel et tenir une arrière-garde pendant les transports réels.</x:v>
      </x:c>
      <x:c r="G612" s="122" t="str">
        <x:v>Option physiquement praticable ; partenaires mentionnés présents et volontaires ; ressources nécessaires disponibles.</x:v>
      </x:c>
      <x:c r="H612" s="122" t="str">
        <x:v>Approche A annoncée ; ses effets dépendent des gestes et du résultat réellement joués. Aucun objet, grade, soin, trophée ou territoire n’est accordé par cette parole.</x:v>
      </x:c>
      <x:c r="I612" s="131" t="str">
        <x:v>Après la réponse : action physique ou refus/différé ; succès/échec/reprise selon résultat réel et variantes prioritaires. Aucun résultat par la sélection seule.</x:v>
      </x:c>
    </x:row>
    <x:row r="613" ht="74" customHeight="1">
      <x:c r="A613" s="126" t="str">
        <x:v>D6-W-W3-RTS08-OPTION-B</x:v>
      </x:c>
      <x:c r="B613" s="127" t="str">
        <x:v>D6-W-W3-RTS08</x:v>
      </x:c>
      <x:c r="C613" s="127" t="str">
        <x:v>B</x:v>
      </x:c>
      <x:c r="D613" s="127" t="str">
        <x:v>D6-W-W3-RTS08-CHOIX-B-01</x:v>
      </x:c>
      <x:c r="E613" s="127" t="str">
        <x:v>D6-W-W3-RTS08-REPONSE-B-01</x:v>
      </x:c>
      <x:c r="F613" s="127" t="str">
        <x:v>Évacuer les équipes fatiguées puis marquer les lots qui ne peuvent pas suivre.</x:v>
      </x:c>
      <x:c r="G613" s="127" t="str">
        <x:v>Option physiquement praticable ; aucune téléportation ou ressource supposée. Si choix de différer : sortie sûre encore atteignable.</x:v>
      </x:c>
      <x:c r="H613" s="127" t="str">
        <x:v>Approche B annoncée ; conserver les états déjà acquis et appliquer seulement les effets des actions achevées. Différer ou se replier ne vaut pas victoire.</x:v>
      </x:c>
      <x:c r="I613" s="132" t="str">
        <x:v>Après la réponse : action physique ou refus/différé ; succès/échec/reprise selon résultat réel et variantes prioritaires. Aucun résultat par la sélection seule.</x:v>
      </x:c>
    </x:row>
    <x:row r="614" ht="74" customHeight="1">
      <x:c r="A614" s="121" t="str">
        <x:v>D6-W-W3-RTS09-OPTION-A</x:v>
      </x:c>
      <x:c r="B614" s="122" t="str">
        <x:v>D6-W-W3-RTS09</x:v>
      </x:c>
      <x:c r="C614" s="122" t="str">
        <x:v>A</x:v>
      </x:c>
      <x:c r="D614" s="122" t="str">
        <x:v>D6-W-W3-RTS09-CHOIX-A-01</x:v>
      </x:c>
      <x:c r="E614" s="122" t="str">
        <x:v>D6-W-W3-RTS09-REPONSE-A-01</x:v>
      </x:c>
      <x:c r="F614" s="122" t="str">
        <x:v>Reconnaître puis protéger le sol contre la trajectoire actuelle de la proie.</x:v>
      </x:c>
      <x:c r="G614" s="122" t="str">
        <x:v>Option physiquement praticable ; partenaires mentionnés présents et volontaires ; ressources nécessaires disponibles.</x:v>
      </x:c>
      <x:c r="H614" s="122" t="str">
        <x:v>Approche A annoncée ; ses effets dépendent des gestes et du résultat réellement joués. Aucun objet, grade, soin, trophée ou territoire n’est accordé par cette parole.</x:v>
      </x:c>
      <x:c r="I614" s="131" t="str">
        <x:v>Après la réponse : action physique ou refus/différé ; succès/échec/reprise selon résultat réel et variantes prioritaires. Aucun résultat par la sélection seule.</x:v>
      </x:c>
    </x:row>
    <x:row r="615" ht="74" customHeight="1">
      <x:c r="A615" s="126" t="str">
        <x:v>D6-W-W3-RTS09-OPTION-B</x:v>
      </x:c>
      <x:c r="B615" s="127" t="str">
        <x:v>D6-W-W3-RTS09</x:v>
      </x:c>
      <x:c r="C615" s="127" t="str">
        <x:v>B</x:v>
      </x:c>
      <x:c r="D615" s="127" t="str">
        <x:v>D6-W-W3-RTS09-CHOIX-B-01</x:v>
      </x:c>
      <x:c r="E615" s="127" t="str">
        <x:v>D6-W-W3-RTS09-REPONSE-B-01</x:v>
      </x:c>
      <x:c r="F615" s="127" t="str">
        <x:v>Inspecter les ancrages et ouvrir un passage de plateforme compatible avec les charges.</x:v>
      </x:c>
      <x:c r="G615" s="127" t="str">
        <x:v>Option physiquement praticable ; aucune téléportation ou ressource supposée. Si choix de différer : sortie sûre encore atteignable.</x:v>
      </x:c>
      <x:c r="H615" s="127" t="str">
        <x:v>Approche B annoncée ; conserver les états déjà acquis et appliquer seulement les effets des actions achevées. Différer ou se replier ne vaut pas victoire.</x:v>
      </x:c>
      <x:c r="I615" s="132" t="str">
        <x:v>Après la réponse : action physique ou refus/différé ; succès/échec/reprise selon résultat réel et variantes prioritaires. Aucun résultat par la sélection seule.</x:v>
      </x:c>
    </x:row>
    <x:row r="616" ht="74" customHeight="1">
      <x:c r="A616" s="121" t="str">
        <x:v>D6-W-W3-RTS10-OPTION-A</x:v>
      </x:c>
      <x:c r="B616" s="122" t="str">
        <x:v>D6-W-W3-RTS10</x:v>
      </x:c>
      <x:c r="C616" s="122" t="str">
        <x:v>A</x:v>
      </x:c>
      <x:c r="D616" s="122" t="str">
        <x:v>D6-W-W3-RTS10-CHOIX-A-01</x:v>
      </x:c>
      <x:c r="E616" s="122" t="str">
        <x:v>D6-W-W3-RTS10-REPONSE-A-01</x:v>
      </x:c>
      <x:c r="F616" s="122" t="str">
        <x:v>Retirer le piège puis proposer et jouer le défi réellement accepté.</x:v>
      </x:c>
      <x:c r="G616" s="122" t="str">
        <x:v>Option physiquement praticable ; partenaires mentionnés présents et volontaires ; ressources nécessaires disponibles.</x:v>
      </x:c>
      <x:c r="H616" s="122" t="str">
        <x:v>Approche A annoncée ; ses effets dépendent des gestes et du résultat réellement joués. Aucun objet, grade, soin, trophée ou territoire n’est accordé par cette parole.</x:v>
      </x:c>
      <x:c r="I616" s="131" t="str">
        <x:v>Après la réponse : action physique ou refus/différé ; succès/échec/reprise selon résultat réel et variantes prioritaires. Aucun résultat par la sélection seule.</x:v>
      </x:c>
    </x:row>
    <x:row r="617" ht="74" customHeight="1">
      <x:c r="A617" s="126" t="str">
        <x:v>D6-W-W3-RTS10-OPTION-B</x:v>
      </x:c>
      <x:c r="B617" s="127" t="str">
        <x:v>D6-W-W3-RTS10</x:v>
      </x:c>
      <x:c r="C617" s="127" t="str">
        <x:v>B</x:v>
      </x:c>
      <x:c r="D617" s="127" t="str">
        <x:v>D6-W-W3-RTS10-CHOIX-B-01</x:v>
      </x:c>
      <x:c r="E617" s="127" t="str">
        <x:v>D6-W-W3-RTS10-REPONSE-B-01</x:v>
      </x:c>
      <x:c r="F617" s="127" t="str">
        <x:v>Ouvrir l’issue et tenir une ligne de défense pendant le retrait des groupes concernés.</x:v>
      </x:c>
      <x:c r="G617" s="127" t="str">
        <x:v>Option physiquement praticable ; aucune téléportation ou ressource supposée. Si choix de différer : sortie sûre encore atteignable.</x:v>
      </x:c>
      <x:c r="H617" s="127" t="str">
        <x:v>Approche B annoncée ; conserver les états déjà acquis et appliquer seulement les effets des actions achevées. Différer ou se replier ne vaut pas victoire.</x:v>
      </x:c>
      <x:c r="I617" s="132" t="str">
        <x:v>Après la réponse : action physique ou refus/différé ; succès/échec/reprise selon résultat réel et variantes prioritaires. Aucun résultat par la sélection seule.</x:v>
      </x:c>
    </x:row>
    <x:row r="618" ht="74" customHeight="1">
      <x:c r="A618" s="121" t="str">
        <x:v>D6-W-W3-RTS11-OPTION-A</x:v>
      </x:c>
      <x:c r="B618" s="122" t="str">
        <x:v>D6-W-W3-RTS11</x:v>
      </x:c>
      <x:c r="C618" s="122" t="str">
        <x:v>A</x:v>
      </x:c>
      <x:c r="D618" s="122" t="str">
        <x:v>D6-W-W3-RTS11-CHOIX-A-01</x:v>
      </x:c>
      <x:c r="E618" s="122" t="str">
        <x:v>D6-W-W3-RTS11-REPONSE-A-01</x:v>
      </x:c>
      <x:c r="F618" s="122" t="str">
        <x:v>Observer les voyageurs, poser les pièges hors de leur route et tenir la berge.</x:v>
      </x:c>
      <x:c r="G618" s="122" t="str">
        <x:v>Option physiquement praticable ; partenaires mentionnés présents et volontaires ; ressources nécessaires disponibles.</x:v>
      </x:c>
      <x:c r="H618" s="122" t="str">
        <x:v>Approche A annoncée ; ses effets dépendent des gestes et du résultat réellement joués. Aucun objet, grade, soin, trophée ou territoire n’est accordé par cette parole.</x:v>
      </x:c>
      <x:c r="I618" s="131" t="str">
        <x:v>Après la réponse : action physique ou refus/différé ; succès/échec/reprise selon résultat réel et variantes prioritaires. Aucun résultat par la sélection seule.</x:v>
      </x:c>
    </x:row>
    <x:row r="619" ht="74" customHeight="1">
      <x:c r="A619" s="126" t="str">
        <x:v>D6-W-W3-RTS11-OPTION-B</x:v>
      </x:c>
      <x:c r="B619" s="127" t="str">
        <x:v>D6-W-W3-RTS11</x:v>
      </x:c>
      <x:c r="C619" s="127" t="str">
        <x:v>B</x:v>
      </x:c>
      <x:c r="D619" s="127" t="str">
        <x:v>D6-W-W3-RTS11-CHOIX-B-01</x:v>
      </x:c>
      <x:c r="E619" s="127" t="str">
        <x:v>D6-W-W3-RTS11-REPONSE-B-01</x:v>
      </x:c>
      <x:c r="F619" s="127" t="str">
        <x:v>Préparer la route de retrait et déplacer l’affrontement dans la zone rocheuse.</x:v>
      </x:c>
      <x:c r="G619" s="127" t="str">
        <x:v>Option physiquement praticable ; aucune téléportation ou ressource supposée. Si choix de différer : sortie sûre encore atteignable.</x:v>
      </x:c>
      <x:c r="H619" s="127" t="str">
        <x:v>Approche B annoncée ; conserver les états déjà acquis et appliquer seulement les effets des actions achevées. Différer ou se replier ne vaut pas victoire.</x:v>
      </x:c>
      <x:c r="I619" s="132" t="str">
        <x:v>Après la réponse : action physique ou refus/différé ; succès/échec/reprise selon résultat réel et variantes prioritaires. Aucun résultat par la sélection seule.</x:v>
      </x:c>
    </x:row>
    <x:row r="620" ht="74" customHeight="1">
      <x:c r="A620" s="121" t="str">
        <x:v>D6-W-W3-RTS12-OPTION-A</x:v>
      </x:c>
      <x:c r="B620" s="122" t="str">
        <x:v>D6-W-W3-RTS12</x:v>
      </x:c>
      <x:c r="C620" s="122" t="str">
        <x:v>A</x:v>
      </x:c>
      <x:c r="D620" s="122" t="str">
        <x:v>D6-W-W3-RTS12-CHOIX-A-01</x:v>
      </x:c>
      <x:c r="E620" s="122" t="str">
        <x:v>D6-W-W3-RTS12-REPONSE-A-01</x:v>
      </x:c>
      <x:c r="F620" s="122" t="str">
        <x:v>Ramener les unités légères au gué et organiser une traversée réunie.</x:v>
      </x:c>
      <x:c r="G620" s="122" t="str">
        <x:v>Option physiquement praticable ; partenaires mentionnés présents et volontaires ; ressources nécessaires disponibles.</x:v>
      </x:c>
      <x:c r="H620" s="122" t="str">
        <x:v>Approche A annoncée ; ses effets dépendent des gestes et du résultat réellement joués. Aucun objet, grade, soin, trophée ou territoire n’est accordé par cette parole.</x:v>
      </x:c>
      <x:c r="I620" s="131" t="str">
        <x:v>Après la réponse : action physique ou refus/différé ; succès/échec/reprise selon résultat réel et variantes prioritaires. Aucun résultat par la sélection seule.</x:v>
      </x:c>
    </x:row>
    <x:row r="621" ht="74" customHeight="1">
      <x:c r="A621" s="126" t="str">
        <x:v>D6-W-W3-RTS12-OPTION-B</x:v>
      </x:c>
      <x:c r="B621" s="127" t="str">
        <x:v>D6-W-W3-RTS12</x:v>
      </x:c>
      <x:c r="C621" s="127" t="str">
        <x:v>B</x:v>
      </x:c>
      <x:c r="D621" s="127" t="str">
        <x:v>D6-W-W3-RTS12-CHOIX-B-01</x:v>
      </x:c>
      <x:c r="E621" s="127" t="str">
        <x:v>D6-W-W3-RTS12-REPONSE-B-01</x:v>
      </x:c>
      <x:c r="F621" s="127" t="str">
        <x:v>Utiliser les routes de gabarit distinct avec déplacement réel de l’équipe de couverture.</x:v>
      </x:c>
      <x:c r="G621" s="127" t="str">
        <x:v>Option physiquement praticable ; aucune téléportation ou ressource supposée. Si choix de différer : sortie sûre encore atteignable.</x:v>
      </x:c>
      <x:c r="H621" s="127" t="str">
        <x:v>Approche B annoncée ; conserver les états déjà acquis et appliquer seulement les effets des actions achevées. Différer ou se replier ne vaut pas victoire.</x:v>
      </x:c>
      <x:c r="I621" s="132" t="str">
        <x:v>Après la réponse : action physique ou refus/différé ; succès/échec/reprise selon résultat réel et variantes prioritaires. Aucun résultat par la sélection seule.</x:v>
      </x:c>
    </x:row>
    <x:row r="622" ht="74" customHeight="1">
      <x:c r="A622" s="121" t="str">
        <x:v>D6-W-W3-RTS13-OPTION-A</x:v>
      </x:c>
      <x:c r="B622" s="122" t="str">
        <x:v>D6-W-W3-RTS13</x:v>
      </x:c>
      <x:c r="C622" s="122" t="str">
        <x:v>A</x:v>
      </x:c>
      <x:c r="D622" s="122" t="str">
        <x:v>D6-W-W3-RTS13-CHOIX-A-01</x:v>
      </x:c>
      <x:c r="E622" s="122" t="str">
        <x:v>D6-W-W3-RTS13-REPONSE-A-01</x:v>
      </x:c>
      <x:c r="F622" s="122" t="str">
        <x:v>Prendre l’escalier et le mécanisme en maintenant le bateau disponible pour extraction.</x:v>
      </x:c>
      <x:c r="G622" s="122" t="str">
        <x:v>Option physiquement praticable ; partenaires mentionnés présents et volontaires ; ressources nécessaires disponibles.</x:v>
      </x:c>
      <x:c r="H622" s="122" t="str">
        <x:v>Approche A annoncée ; ses effets dépendent des gestes et du résultat réellement joués. Aucun objet, grade, soin, trophée ou territoire n’est accordé par cette parole.</x:v>
      </x:c>
      <x:c r="I622" s="131" t="str">
        <x:v>Après la réponse : action physique ou refus/différé ; succès/échec/reprise selon résultat réel et variantes prioritaires. Aucun résultat par la sélection seule.</x:v>
      </x:c>
    </x:row>
    <x:row r="623" ht="74" customHeight="1">
      <x:c r="A623" s="126" t="str">
        <x:v>D6-W-W3-RTS13-OPTION-B</x:v>
      </x:c>
      <x:c r="B623" s="127" t="str">
        <x:v>D6-W-W3-RTS13</x:v>
      </x:c>
      <x:c r="C623" s="127" t="str">
        <x:v>B</x:v>
      </x:c>
      <x:c r="D623" s="127" t="str">
        <x:v>D6-W-W3-RTS13-CHOIX-B-01</x:v>
      </x:c>
      <x:c r="E623" s="127" t="str">
        <x:v>D6-W-W3-RTS13-REPONSE-B-01</x:v>
      </x:c>
      <x:c r="F623" s="127" t="str">
        <x:v>Sécuriser une place d’amarrage puis jouer le débarquement de la charge compatible.</x:v>
      </x:c>
      <x:c r="G623" s="127" t="str">
        <x:v>Option physiquement praticable ; aucune téléportation ou ressource supposée. Si choix de différer : sortie sûre encore atteignable.</x:v>
      </x:c>
      <x:c r="H623" s="127" t="str">
        <x:v>Approche B annoncée ; conserver les états déjà acquis et appliquer seulement les effets des actions achevées. Différer ou se replier ne vaut pas victoire.</x:v>
      </x:c>
      <x:c r="I623" s="132" t="str">
        <x:v>Après la réponse : action physique ou refus/différé ; succès/échec/reprise selon résultat réel et variantes prioritaires. Aucun résultat par la sélection seule.</x:v>
      </x:c>
    </x:row>
    <x:row r="624" ht="74" customHeight="1">
      <x:c r="A624" s="121" t="str">
        <x:v>D6-W-W3-RTS14-OPTION-A</x:v>
      </x:c>
      <x:c r="B624" s="122" t="str">
        <x:v>D6-W-W3-RTS14</x:v>
      </x:c>
      <x:c r="C624" s="122" t="str">
        <x:v>A</x:v>
      </x:c>
      <x:c r="D624" s="122" t="str">
        <x:v>D6-W-W3-RTS14-CHOIX-A-01</x:v>
      </x:c>
      <x:c r="E624" s="122" t="str">
        <x:v>D6-W-W3-RTS14-REPONSE-A-01</x:v>
      </x:c>
      <x:c r="F624" s="122" t="str">
        <x:v>Installer et défendre le treuil jusqu’au chargement de la caisse lourde.</x:v>
      </x:c>
      <x:c r="G624" s="122" t="str">
        <x:v>Option physiquement praticable ; partenaires mentionnés présents et volontaires ; ressources nécessaires disponibles.</x:v>
      </x:c>
      <x:c r="H624" s="122" t="str">
        <x:v>Approche A annoncée ; ses effets dépendent des gestes et du résultat réellement joués. Aucun objet, grade, soin, trophée ou territoire n’est accordé par cette parole.</x:v>
      </x:c>
      <x:c r="I624" s="131" t="str">
        <x:v>Après la réponse : action physique ou refus/différé ; succès/échec/reprise selon résultat réel et variantes prioritaires. Aucun résultat par la sélection seule.</x:v>
      </x:c>
    </x:row>
    <x:row r="625" ht="74" customHeight="1">
      <x:c r="A625" s="126" t="str">
        <x:v>D6-W-W3-RTS14-OPTION-B</x:v>
      </x:c>
      <x:c r="B625" s="127" t="str">
        <x:v>D6-W-W3-RTS14</x:v>
      </x:c>
      <x:c r="C625" s="127" t="str">
        <x:v>B</x:v>
      </x:c>
      <x:c r="D625" s="127" t="str">
        <x:v>D6-W-W3-RTS14-CHOIX-B-01</x:v>
      </x:c>
      <x:c r="E625" s="127" t="str">
        <x:v>D6-W-W3-RTS14-REPONSE-B-01</x:v>
      </x:c>
      <x:c r="F625" s="127" t="str">
        <x:v>Interrompre le treuil à sa butée puis évacuer réellement les personnes.</x:v>
      </x:c>
      <x:c r="G625" s="127" t="str">
        <x:v>Option physiquement praticable ; aucune téléportation ou ressource supposée. Si choix de différer : sortie sûre encore atteignable.</x:v>
      </x:c>
      <x:c r="H625" s="127" t="str">
        <x:v>Approche B annoncée ; conserver les états déjà acquis et appliquer seulement les effets des actions achevées. Différer ou se replier ne vaut pas victoire.</x:v>
      </x:c>
      <x:c r="I625" s="132" t="str">
        <x:v>Après la réponse : action physique ou refus/différé ; succès/échec/reprise selon résultat réel et variantes prioritaires. Aucun résultat par la sélection seule.</x:v>
      </x:c>
    </x:row>
    <x:row r="626" ht="74" customHeight="1">
      <x:c r="A626" s="121" t="str">
        <x:v>D6-W-W3-RTS15-OPTION-A</x:v>
      </x:c>
      <x:c r="B626" s="122" t="str">
        <x:v>D6-W-W3-RTS15</x:v>
      </x:c>
      <x:c r="C626" s="122" t="str">
        <x:v>A</x:v>
      </x:c>
      <x:c r="D626" s="122" t="str">
        <x:v>D6-W-W3-RTS15-CHOIX-A-01</x:v>
      </x:c>
      <x:c r="E626" s="122" t="str">
        <x:v>D6-W-W3-RTS15-REPONSE-A-01</x:v>
      </x:c>
      <x:c r="F626" s="122" t="str">
        <x:v>Approcher par deux routes et disputer physiquement la tour et sa lentille.</x:v>
      </x:c>
      <x:c r="G626" s="122" t="str">
        <x:v>Option physiquement praticable ; partenaires mentionnés présents et volontaires ; ressources nécessaires disponibles.</x:v>
      </x:c>
      <x:c r="H626" s="122" t="str">
        <x:v>Approche A annoncée ; ses effets dépendent des gestes et du résultat réellement joués. Aucun objet, grade, soin, trophée ou territoire n’est accordé par cette parole.</x:v>
      </x:c>
      <x:c r="I626" s="131" t="str">
        <x:v>Après la réponse : action physique ou refus/différé ; succès/échec/reprise selon résultat réel et variantes prioritaires. Aucun résultat par la sélection seule.</x:v>
      </x:c>
    </x:row>
    <x:row r="627" ht="74" customHeight="1">
      <x:c r="A627" s="126" t="str">
        <x:v>D6-W-W3-RTS15-OPTION-B</x:v>
      </x:c>
      <x:c r="B627" s="127" t="str">
        <x:v>D6-W-W3-RTS15</x:v>
      </x:c>
      <x:c r="C627" s="127" t="str">
        <x:v>B</x:v>
      </x:c>
      <x:c r="D627" s="127" t="str">
        <x:v>D6-W-W3-RTS15-CHOIX-B-01</x:v>
      </x:c>
      <x:c r="E627" s="127" t="str">
        <x:v>D6-W-W3-RTS15-REPONSE-B-01</x:v>
      </x:c>
      <x:c r="F627" s="127" t="str">
        <x:v>Observer la lentille puis neutraliser son optique depuis un angle réellement dégagé.</x:v>
      </x:c>
      <x:c r="G627" s="127" t="str">
        <x:v>Option physiquement praticable ; aucune téléportation ou ressource supposée. Si choix de différer : sortie sûre encore atteignable.</x:v>
      </x:c>
      <x:c r="H627" s="127" t="str">
        <x:v>Approche B annoncée ; conserver les états déjà acquis et appliquer seulement les effets des actions achevées. Différer ou se replier ne vaut pas victoire.</x:v>
      </x:c>
      <x:c r="I627" s="132" t="str">
        <x:v>Après la réponse : action physique ou refus/différé ; succès/échec/reprise selon résultat réel et variantes prioritaires. Aucun résultat par la sélection seule.</x:v>
      </x:c>
    </x:row>
    <x:row r="628" ht="74" customHeight="1">
      <x:c r="A628" s="121" t="str">
        <x:v>D6-W-W3-RTS16-OPTION-A</x:v>
      </x:c>
      <x:c r="B628" s="122" t="str">
        <x:v>D6-W-W3-RTS16</x:v>
      </x:c>
      <x:c r="C628" s="122" t="str">
        <x:v>A</x:v>
      </x:c>
      <x:c r="D628" s="122" t="str">
        <x:v>D6-W-W3-RTS16-CHOIX-A-01</x:v>
      </x:c>
      <x:c r="E628" s="122" t="str">
        <x:v>D6-W-W3-RTS16-REPONSE-A-01</x:v>
      </x:c>
      <x:c r="F628" s="122" t="str">
        <x:v>Fortifier la tour choisie et tester un signal de secours vers une halte accessible.</x:v>
      </x:c>
      <x:c r="G628" s="122" t="str">
        <x:v>Option physiquement praticable ; partenaires mentionnés présents et volontaires ; ressources nécessaires disponibles.</x:v>
      </x:c>
      <x:c r="H628" s="122" t="str">
        <x:v>Approche A annoncée ; ses effets dépendent des gestes et du résultat réellement joués. Aucun objet, grade, soin, trophée ou territoire n’est accordé par cette parole.</x:v>
      </x:c>
      <x:c r="I628" s="131" t="str">
        <x:v>Après la réponse : action physique ou refus/différé ; succès/échec/reprise selon résultat réel et variantes prioritaires. Aucun résultat par la sélection seule.</x:v>
      </x:c>
    </x:row>
    <x:row r="629" ht="74" customHeight="1">
      <x:c r="A629" s="126" t="str">
        <x:v>D6-W-W3-RTS16-OPTION-B</x:v>
      </x:c>
      <x:c r="B629" s="127" t="str">
        <x:v>D6-W-W3-RTS16</x:v>
      </x:c>
      <x:c r="C629" s="127" t="str">
        <x:v>B</x:v>
      </x:c>
      <x:c r="D629" s="127" t="str">
        <x:v>D6-W-W3-RTS16-CHOIX-B-01</x:v>
      </x:c>
      <x:c r="E629" s="127" t="str">
        <x:v>D6-W-W3-RTS16-REPONSE-B-01</x:v>
      </x:c>
      <x:c r="F629" s="127" t="str">
        <x:v>Répartir les gardes entre les deux feux et déplacer la réserve sur la passerelle réelle.</x:v>
      </x:c>
      <x:c r="G629" s="127" t="str">
        <x:v>Option physiquement praticable ; aucune téléportation ou ressource supposée. Si choix de différer : sortie sûre encore atteignable.</x:v>
      </x:c>
      <x:c r="H629" s="127" t="str">
        <x:v>Approche B annoncée ; conserver les états déjà acquis et appliquer seulement les effets des actions achevées. Différer ou se replier ne vaut pas victoire.</x:v>
      </x:c>
      <x:c r="I629" s="132" t="str">
        <x:v>Après la réponse : action physique ou refus/différé ; succès/échec/reprise selon résultat réel et variantes prioritaires. Aucun résultat par la sélection seule.</x:v>
      </x:c>
    </x:row>
    <x:row r="630" ht="74" customHeight="1">
      <x:c r="A630" s="121" t="str">
        <x:v>D6-W-W3-RTS17-OPTION-A</x:v>
      </x:c>
      <x:c r="B630" s="122" t="str">
        <x:v>D6-W-W3-RTS17</x:v>
      </x:c>
      <x:c r="C630" s="122" t="str">
        <x:v>A</x:v>
      </x:c>
      <x:c r="D630" s="122" t="str">
        <x:v>D6-W-W3-RTS17-CHOIX-A-01</x:v>
      </x:c>
      <x:c r="E630" s="122" t="str">
        <x:v>D6-W-W3-RTS17-REPONSE-A-01</x:v>
      </x:c>
      <x:c r="F630" s="122" t="str">
        <x:v>Tester les plaques et évacuer les personnes par les appuis compatibles.</x:v>
      </x:c>
      <x:c r="G630" s="122" t="str">
        <x:v>Option physiquement praticable ; partenaires mentionnés présents et volontaires ; ressources nécessaires disponibles.</x:v>
      </x:c>
      <x:c r="H630" s="122" t="str">
        <x:v>Approche A annoncée ; ses effets dépendent des gestes et du résultat réellement joués. Aucun objet, grade, soin, trophée ou territoire n’est accordé par cette parole.</x:v>
      </x:c>
      <x:c r="I630" s="131" t="str">
        <x:v>Après la réponse : action physique ou refus/différé ; succès/échec/reprise selon résultat réel et variantes prioritaires. Aucun résultat par la sélection seule.</x:v>
      </x:c>
    </x:row>
    <x:row r="631" ht="74" customHeight="1">
      <x:c r="A631" s="126" t="str">
        <x:v>D6-W-W3-RTS17-OPTION-B</x:v>
      </x:c>
      <x:c r="B631" s="127" t="str">
        <x:v>D6-W-W3-RTS17</x:v>
      </x:c>
      <x:c r="C631" s="127" t="str">
        <x:v>B</x:v>
      </x:c>
      <x:c r="D631" s="127" t="str">
        <x:v>D6-W-W3-RTS17-CHOIX-B-01</x:v>
      </x:c>
      <x:c r="E631" s="127" t="str">
        <x:v>D6-W-W3-RTS17-REPONSE-B-01</x:v>
      </x:c>
      <x:c r="F631" s="127" t="str">
        <x:v>Poser un support stable puis tirer séparément les charges en conservant la protection du convoi.</x:v>
      </x:c>
      <x:c r="G631" s="127" t="str">
        <x:v>Option physiquement praticable ; aucune téléportation ou ressource supposée. Si choix de différer : sortie sûre encore atteignable.</x:v>
      </x:c>
      <x:c r="H631" s="127" t="str">
        <x:v>Approche B annoncée ; conserver les états déjà acquis et appliquer seulement les effets des actions achevées. Différer ou se replier ne vaut pas victoire.</x:v>
      </x:c>
      <x:c r="I631" s="132" t="str">
        <x:v>Après la réponse : action physique ou refus/différé ; succès/échec/reprise selon résultat réel et variantes prioritaires. Aucun résultat par la sélection seule.</x:v>
      </x:c>
    </x:row>
    <x:row r="632" ht="74" customHeight="1">
      <x:c r="A632" s="121" t="str">
        <x:v>D6-W-W3-RTS18-OPTION-A</x:v>
      </x:c>
      <x:c r="B632" s="122" t="str">
        <x:v>D6-W-W3-RTS18</x:v>
      </x:c>
      <x:c r="C632" s="122" t="str">
        <x:v>A</x:v>
      </x:c>
      <x:c r="D632" s="122" t="str">
        <x:v>D6-W-W3-RTS18-CHOIX-A-01</x:v>
      </x:c>
      <x:c r="E632" s="122" t="str">
        <x:v>D6-W-W3-RTS18-REPONSE-A-01</x:v>
      </x:c>
      <x:c r="F632" s="122" t="str">
        <x:v>Préparer la sortie et évacuer la vague à la première fenêtre sûre.</x:v>
      </x:c>
      <x:c r="G632" s="122" t="str">
        <x:v>Option physiquement praticable ; partenaires mentionnés présents et volontaires ; ressources nécessaires disponibles.</x:v>
      </x:c>
      <x:c r="H632" s="122" t="str">
        <x:v>Approche A annoncée ; ses effets dépendent des gestes et du résultat réellement joués. Aucun objet, grade, soin, trophée ou territoire n’est accordé par cette parole.</x:v>
      </x:c>
      <x:c r="I632" s="131" t="str">
        <x:v>Après la réponse : action physique ou refus/différé ; succès/échec/reprise selon résultat réel et variantes prioritaires. Aucun résultat par la sélection seule.</x:v>
      </x:c>
    </x:row>
    <x:row r="633" ht="74" customHeight="1">
      <x:c r="A633" s="126" t="str">
        <x:v>D6-W-W3-RTS18-OPTION-B</x:v>
      </x:c>
      <x:c r="B633" s="127" t="str">
        <x:v>D6-W-W3-RTS18</x:v>
      </x:c>
      <x:c r="C633" s="127" t="str">
        <x:v>B</x:v>
      </x:c>
      <x:c r="D633" s="127" t="str">
        <x:v>D6-W-W3-RTS18-CHOIX-B-01</x:v>
      </x:c>
      <x:c r="E633" s="127" t="str">
        <x:v>D6-W-W3-RTS18-REPONSE-B-01</x:v>
      </x:c>
      <x:c r="F633" s="127" t="str">
        <x:v>Maintenir une défense supplémentaire pour une équipe identifiée et réellement en route.</x:v>
      </x:c>
      <x:c r="G633" s="127" t="str">
        <x:v>Option physiquement praticable ; aucune téléportation ou ressource supposée. Si choix de différer : sortie sûre encore atteignable.</x:v>
      </x:c>
      <x:c r="H633" s="127" t="str">
        <x:v>Approche B annoncée ; conserver les états déjà acquis et appliquer seulement les effets des actions achevées. Différer ou se replier ne vaut pas victoire.</x:v>
      </x:c>
      <x:c r="I633" s="132" t="str">
        <x:v>Après la réponse : action physique ou refus/différé ; succès/échec/reprise selon résultat réel et variantes prioritaires. Aucun résultat par la sélection seule.</x:v>
      </x:c>
    </x:row>
    <x:row r="634" ht="74" customHeight="1">
      <x:c r="A634" s="121" t="str">
        <x:v>D6-W-W3-RTS19-OPTION-A</x:v>
      </x:c>
      <x:c r="B634" s="122" t="str">
        <x:v>D6-W-W3-RTS19</x:v>
      </x:c>
      <x:c r="C634" s="122" t="str">
        <x:v>A</x:v>
      </x:c>
      <x:c r="D634" s="122" t="str">
        <x:v>D6-W-W3-RTS19-CHOIX-A-01</x:v>
      </x:c>
      <x:c r="E634" s="122" t="str">
        <x:v>D6-W-W3-RTS19-REPONSE-A-01</x:v>
      </x:c>
      <x:c r="F634" s="122" t="str">
        <x:v>Manipuler la vanne et défendre les artisans pour ouvrir le circuit court exposé.</x:v>
      </x:c>
      <x:c r="G634" s="122" t="str">
        <x:v>Option physiquement praticable ; partenaires mentionnés présents et volontaires ; ressources nécessaires disponibles.</x:v>
      </x:c>
      <x:c r="H634" s="122" t="str">
        <x:v>Approche A annoncée ; ses effets dépendent des gestes et du résultat réellement joués. Aucun objet, grade, soin, trophée ou territoire n’est accordé par cette parole.</x:v>
      </x:c>
      <x:c r="I634" s="131" t="str">
        <x:v>Après la réponse : action physique ou refus/différé ; succès/échec/reprise selon résultat réel et variantes prioritaires. Aucun résultat par la sélection seule.</x:v>
      </x:c>
    </x:row>
    <x:row r="635" ht="74" customHeight="1">
      <x:c r="A635" s="126" t="str">
        <x:v>D6-W-W3-RTS19-OPTION-B</x:v>
      </x:c>
      <x:c r="B635" s="127" t="str">
        <x:v>D6-W-W3-RTS19</x:v>
      </x:c>
      <x:c r="C635" s="127" t="str">
        <x:v>B</x:v>
      </x:c>
      <x:c r="D635" s="127" t="str">
        <x:v>D6-W-W3-RTS19-CHOIX-B-01</x:v>
      </x:c>
      <x:c r="E635" s="127" t="str">
        <x:v>D6-W-W3-RTS19-REPONSE-B-01</x:v>
      </x:c>
      <x:c r="F635" s="127" t="str">
        <x:v>Livrer les pièces et régler les portes du détour compatible avec blessés et charges.</x:v>
      </x:c>
      <x:c r="G635" s="127" t="str">
        <x:v>Option physiquement praticable ; aucune téléportation ou ressource supposée. Si choix de différer : sortie sûre encore atteignable.</x:v>
      </x:c>
      <x:c r="H635" s="127" t="str">
        <x:v>Approche B annoncée ; conserver les états déjà acquis et appliquer seulement les effets des actions achevées. Différer ou se replier ne vaut pas victoire.</x:v>
      </x:c>
      <x:c r="I635" s="132" t="str">
        <x:v>Après la réponse : action physique ou refus/différé ; succès/échec/reprise selon résultat réel et variantes prioritaires. Aucun résultat par la sélection seule.</x:v>
      </x:c>
    </x:row>
    <x:row r="636" ht="74" customHeight="1">
      <x:c r="A636" s="121" t="str">
        <x:v>D6-W-W3-RTS20-OPTION-A</x:v>
      </x:c>
      <x:c r="B636" s="122" t="str">
        <x:v>D6-W-W3-RTS20</x:v>
      </x:c>
      <x:c r="C636" s="122" t="str">
        <x:v>A</x:v>
      </x:c>
      <x:c r="D636" s="122" t="str">
        <x:v>D6-W-W3-RTS20-CHOIX-A-01</x:v>
      </x:c>
      <x:c r="E636" s="122" t="str">
        <x:v>D6-W-W3-RTS20-REPONSE-A-01</x:v>
      </x:c>
      <x:c r="F636" s="122" t="str">
        <x:v>Déplacer les écrans et garder chaque fermeture pendant transport des derniers contenants.</x:v>
      </x:c>
      <x:c r="G636" s="122" t="str">
        <x:v>Option physiquement praticable ; partenaires mentionnés présents et volontaires ; ressources nécessaires disponibles.</x:v>
      </x:c>
      <x:c r="H636" s="122" t="str">
        <x:v>Approche A annoncée ; ses effets dépendent des gestes et du résultat réellement joués. Aucun objet, grade, soin, trophée ou territoire n’est accordé par cette parole.</x:v>
      </x:c>
      <x:c r="I636" s="131" t="str">
        <x:v>Après la réponse : action physique ou refus/différé ; succès/échec/reprise selon résultat réel et variantes prioritaires. Aucun résultat par la sélection seule.</x:v>
      </x:c>
    </x:row>
    <x:row r="637" ht="74" customHeight="1">
      <x:c r="A637" s="126" t="str">
        <x:v>D6-W-W3-RTS20-OPTION-B</x:v>
      </x:c>
      <x:c r="B637" s="127" t="str">
        <x:v>D6-W-W3-RTS20</x:v>
      </x:c>
      <x:c r="C637" s="127" t="str">
        <x:v>B</x:v>
      </x:c>
      <x:c r="D637" s="127" t="str">
        <x:v>D6-W-W3-RTS20-CHOIX-B-01</x:v>
      </x:c>
      <x:c r="E637" s="127" t="str">
        <x:v>D6-W-W3-RTS20-REPONSE-B-01</x:v>
      </x:c>
      <x:c r="F637" s="127" t="str">
        <x:v>Retirer les personnes puis sceller physiquement la réserve sur place.</x:v>
      </x:c>
      <x:c r="G637" s="127" t="str">
        <x:v>Option physiquement praticable ; aucune téléportation ou ressource supposée. Si choix de différer : sortie sûre encore atteignable.</x:v>
      </x:c>
      <x:c r="H637" s="127" t="str">
        <x:v>Approche B annoncée ; conserver les états déjà acquis et appliquer seulement les effets des actions achevées. Différer ou se replier ne vaut pas victoire.</x:v>
      </x:c>
      <x:c r="I637" s="132" t="str">
        <x:v>Après la réponse : action physique ou refus/différé ; succès/échec/reprise selon résultat réel et variantes prioritaires. Aucun résultat par la sélection seule.</x:v>
      </x:c>
    </x:row>
    <x:row r="638" ht="74" customHeight="1">
      <x:c r="A638" s="121" t="str">
        <x:v>D6-W-W3-RTS21-OPTION-A</x:v>
      </x:c>
      <x:c r="B638" s="122" t="str">
        <x:v>D6-W-W3-RTS21</x:v>
      </x:c>
      <x:c r="C638" s="122" t="str">
        <x:v>A</x:v>
      </x:c>
      <x:c r="D638" s="122" t="str">
        <x:v>D6-W-W3-RTS21-CHOIX-A-01</x:v>
      </x:c>
      <x:c r="E638" s="122" t="str">
        <x:v>D6-W-W3-RTS21-REPONSE-A-01</x:v>
      </x:c>
      <x:c r="F638" s="122" t="str">
        <x:v>Occuper les paliers et jouer les rotations compatibles de l’ascenseur jusqu’au montage testé.</x:v>
      </x:c>
      <x:c r="G638" s="122" t="str">
        <x:v>Option physiquement praticable ; partenaires mentionnés présents et volontaires ; ressources nécessaires disponibles.</x:v>
      </x:c>
      <x:c r="H638" s="122" t="str">
        <x:v>Approche A annoncée ; ses effets dépendent des gestes et du résultat réellement joués. Aucun objet, grade, soin, trophée ou territoire n’est accordé par cette parole.</x:v>
      </x:c>
      <x:c r="I638" s="131" t="str">
        <x:v>Après la réponse : action physique ou refus/différé ; succès/échec/reprise selon résultat réel et variantes prioritaires. Aucun résultat par la sélection seule.</x:v>
      </x:c>
    </x:row>
    <x:row r="639" ht="74" customHeight="1">
      <x:c r="A639" s="126" t="str">
        <x:v>D6-W-W3-RTS21-OPTION-B</x:v>
      </x:c>
      <x:c r="B639" s="127" t="str">
        <x:v>D6-W-W3-RTS21</x:v>
      </x:c>
      <x:c r="C639" s="127" t="str">
        <x:v>B</x:v>
      </x:c>
      <x:c r="D639" s="127" t="str">
        <x:v>D6-W-W3-RTS21-CHOIX-B-01</x:v>
      </x:c>
      <x:c r="E639" s="127" t="str">
        <x:v>D6-W-W3-RTS21-REPONSE-B-01</x:v>
      </x:c>
      <x:c r="F639" s="127" t="str">
        <x:v>Répartir la charge puis escorter les porteurs par le détour physique vers le port.</x:v>
      </x:c>
      <x:c r="G639" s="127" t="str">
        <x:v>Option physiquement praticable ; aucune téléportation ou ressource supposée. Si choix de différer : sortie sûre encore atteignable.</x:v>
      </x:c>
      <x:c r="H639" s="127" t="str">
        <x:v>Approche B annoncée ; conserver les états déjà acquis et appliquer seulement les effets des actions achevées. Différer ou se replier ne vaut pas victoire.</x:v>
      </x:c>
      <x:c r="I639" s="132" t="str">
        <x:v>Après la réponse : action physique ou refus/différé ; succès/échec/reprise selon résultat réel et variantes prioritaires. Aucun résultat par la sélection seule.</x:v>
      </x:c>
    </x:row>
    <x:row r="640" ht="74" customHeight="1">
      <x:c r="A640" s="121" t="str">
        <x:v>D6-W-W3-RTS22-OPTION-A</x:v>
      </x:c>
      <x:c r="B640" s="122" t="str">
        <x:v>D6-W-W3-RTS22</x:v>
      </x:c>
      <x:c r="C640" s="122" t="str">
        <x:v>A</x:v>
      </x:c>
      <x:c r="D640" s="122" t="str">
        <x:v>D6-W-W3-RTS22-CHOIX-A-01</x:v>
      </x:c>
      <x:c r="E640" s="122" t="str">
        <x:v>D6-W-W3-RTS22-REPONSE-A-01</x:v>
      </x:c>
      <x:c r="F640" s="122" t="str">
        <x:v>Tenir les portes et la réserve jusqu’au passage réel de la coalition.</x:v>
      </x:c>
      <x:c r="G640" s="122" t="str">
        <x:v>Option physiquement praticable ; partenaires mentionnés présents et volontaires ; ressources nécessaires disponibles.</x:v>
      </x:c>
      <x:c r="H640" s="122" t="str">
        <x:v>Approche A annoncée ; ses effets dépendent des gestes et du résultat réellement joués. Aucun objet, grade, soin, trophée ou territoire n’est accordé par cette parole.</x:v>
      </x:c>
      <x:c r="I640" s="131" t="str">
        <x:v>Après la réponse : action physique ou refus/différé ; succès/échec/reprise selon résultat réel et variantes prioritaires. Aucun résultat par la sélection seule.</x:v>
      </x:c>
    </x:row>
    <x:row r="641" ht="74" customHeight="1">
      <x:c r="A641" s="126" t="str">
        <x:v>D6-W-W3-RTS22-OPTION-B</x:v>
      </x:c>
      <x:c r="B641" s="127" t="str">
        <x:v>D6-W-W3-RTS22</x:v>
      </x:c>
      <x:c r="C641" s="127" t="str">
        <x:v>B</x:v>
      </x:c>
      <x:c r="D641" s="127" t="str">
        <x:v>D6-W-W3-RTS22-CHOIX-B-01</x:v>
      </x:c>
      <x:c r="E641" s="127" t="str">
        <x:v>D6-W-W3-RTS22-REPONSE-B-01</x:v>
      </x:c>
      <x:c r="F641" s="127" t="str">
        <x:v>Envoyer une petite équipe proposer le duel en conservant des gardes suffisants au seuil.</x:v>
      </x:c>
      <x:c r="G641" s="127" t="str">
        <x:v>Option physiquement praticable ; aucune téléportation ou ressource supposée. Si choix de différer : sortie sûre encore atteignable.</x:v>
      </x:c>
      <x:c r="H641" s="127" t="str">
        <x:v>Approche B annoncée ; conserver les états déjà acquis et appliquer seulement les effets des actions achevées. Différer ou se replier ne vaut pas victoire.</x:v>
      </x:c>
      <x:c r="I641" s="132" t="str">
        <x:v>Après la réponse : action physique ou refus/différé ; succès/échec/reprise selon résultat réel et variantes prioritaires. Aucun résultat par la sélection seule.</x:v>
      </x:c>
    </x:row>
    <x:row r="642" ht="74" customHeight="1">
      <x:c r="A642" s="121" t="str">
        <x:v>D6-W-W3-RTS23-OPTION-A</x:v>
      </x:c>
      <x:c r="B642" s="122" t="str">
        <x:v>D6-W-W3-RTS23</x:v>
      </x:c>
      <x:c r="C642" s="122" t="str">
        <x:v>A</x:v>
      </x:c>
      <x:c r="D642" s="122" t="str">
        <x:v>D6-W-W3-RTS23-CHOIX-A-01</x:v>
      </x:c>
      <x:c r="E642" s="122" t="str">
        <x:v>D6-W-W3-RTS23-REPONSE-A-01</x:v>
      </x:c>
      <x:c r="F642" s="122" t="str">
        <x:v>Stabiliser les pressions et reconnaître les coursives avant progression vers le meneur.</x:v>
      </x:c>
      <x:c r="G642" s="122" t="str">
        <x:v>Option physiquement praticable ; partenaires mentionnés présents et volontaires ; ressources nécessaires disponibles.</x:v>
      </x:c>
      <x:c r="H642" s="122" t="str">
        <x:v>Approche A annoncée ; ses effets dépendent des gestes et du résultat réellement joués. Aucun objet, grade, soin, trophée ou territoire n’est accordé par cette parole.</x:v>
      </x:c>
      <x:c r="I642" s="131" t="str">
        <x:v>Après la réponse : action physique ou refus/différé ; succès/échec/reprise selon résultat réel et variantes prioritaires. Aucun résultat par la sélection seule.</x:v>
      </x:c>
    </x:row>
    <x:row r="643" ht="74" customHeight="1">
      <x:c r="A643" s="126" t="str">
        <x:v>D6-W-W3-RTS23-OPTION-B</x:v>
      </x:c>
      <x:c r="B643" s="127" t="str">
        <x:v>D6-W-W3-RTS23</x:v>
      </x:c>
      <x:c r="C643" s="127" t="str">
        <x:v>B</x:v>
      </x:c>
      <x:c r="D643" s="127" t="str">
        <x:v>D6-W-W3-RTS23-CHOIX-B-01</x:v>
      </x:c>
      <x:c r="E643" s="127" t="str">
        <x:v>D6-W-W3-RTS23-REPONSE-B-01</x:v>
      </x:c>
      <x:c r="F643" s="127" t="str">
        <x:v>Sécuriser les accès et aménager une seconde zone de repli dans un compartiment atteint.</x:v>
      </x:c>
      <x:c r="G643" s="127" t="str">
        <x:v>Option physiquement praticable ; aucune téléportation ou ressource supposée. Si choix de différer : sortie sûre encore atteignable.</x:v>
      </x:c>
      <x:c r="H643" s="127" t="str">
        <x:v>Approche B annoncée ; conserver les états déjà acquis et appliquer seulement les effets des actions achevées. Différer ou se replier ne vaut pas victoire.</x:v>
      </x:c>
      <x:c r="I643" s="132" t="str">
        <x:v>Après la réponse : action physique ou refus/différé ; succès/échec/reprise selon résultat réel et variantes prioritaires. Aucun résultat par la sélection seule.</x:v>
      </x:c>
    </x:row>
    <x:row r="644" ht="74" customHeight="1">
      <x:c r="A644" s="121" t="str">
        <x:v>D6-W-W3-RTS24-OPTION-A</x:v>
      </x:c>
      <x:c r="B644" s="122" t="str">
        <x:v>D6-W-W3-RTS24</x:v>
      </x:c>
      <x:c r="C644" s="122" t="str">
        <x:v>A</x:v>
      </x:c>
      <x:c r="D644" s="122" t="str">
        <x:v>D6-W-W3-RTS24-CHOIX-A-01</x:v>
      </x:c>
      <x:c r="E644" s="122" t="str">
        <x:v>D6-W-W3-RTS24-REPONSE-A-01</x:v>
      </x:c>
      <x:c r="F644" s="122" t="str">
        <x:v>Identifier les pièces sur place puis escorter les témoins avant les rotations d’objets.</x:v>
      </x:c>
      <x:c r="G644" s="122" t="str">
        <x:v>Option physiquement praticable ; partenaires mentionnés présents et volontaires ; ressources nécessaires disponibles.</x:v>
      </x:c>
      <x:c r="H644" s="122" t="str">
        <x:v>Approche A annoncée ; ses effets dépendent des gestes et du résultat réellement joués. Aucun objet, grade, soin, trophée ou territoire n’est accordé par cette parole.</x:v>
      </x:c>
      <x:c r="I644" s="131" t="str">
        <x:v>Après la réponse : action physique ou refus/différé ; succès/échec/reprise selon résultat réel et variantes prioritaires. Aucun résultat par la sélection seule.</x:v>
      </x:c>
    </x:row>
    <x:row r="645" ht="74" customHeight="1">
      <x:c r="A645" s="126" t="str">
        <x:v>D6-W-W3-RTS24-OPTION-B</x:v>
      </x:c>
      <x:c r="B645" s="127" t="str">
        <x:v>D6-W-W3-RTS24</x:v>
      </x:c>
      <x:c r="C645" s="127" t="str">
        <x:v>B</x:v>
      </x:c>
      <x:c r="D645" s="127" t="str">
        <x:v>D6-W-W3-RTS24-CHOIX-B-01</x:v>
      </x:c>
      <x:c r="E645" s="127" t="str">
        <x:v>D6-W-W3-RTS24-REPONSE-B-01</x:v>
      </x:c>
      <x:c r="F645" s="127" t="str">
        <x:v>Répartir les contenants selon les porteurs disponibles et défendre le chargement de retrait.</x:v>
      </x:c>
      <x:c r="G645" s="127" t="str">
        <x:v>Option physiquement praticable ; aucune téléportation ou ressource supposée. Si choix de différer : sortie sûre encore atteignable.</x:v>
      </x:c>
      <x:c r="H645" s="127" t="str">
        <x:v>Approche B annoncée ; conserver les états déjà acquis et appliquer seulement les effets des actions achevées. Différer ou se replier ne vaut pas victoire.</x:v>
      </x:c>
      <x:c r="I645" s="132" t="str">
        <x:v>Après la réponse : action physique ou refus/différé ; succès/échec/reprise selon résultat réel et variantes prioritaires. Aucun résultat par la sélection seule.</x:v>
      </x:c>
    </x:row>
    <x:row r="646" ht="74" customHeight="1">
      <x:c r="A646" s="121" t="str">
        <x:v>D6-W-CM01-OPTION-A</x:v>
      </x:c>
      <x:c r="B646" s="122" t="str">
        <x:v>D6-W-CM01</x:v>
      </x:c>
      <x:c r="C646" s="122" t="str">
        <x:v>A</x:v>
      </x:c>
      <x:c r="D646" s="122" t="str">
        <x:v>D6-W-CM01-CHOIX-A-01</x:v>
      </x:c>
      <x:c r="E646" s="122" t="str">
        <x:v>D6-W-CM01-REPONSE-A-01</x:v>
      </x:c>
      <x:c r="F646" s="122" t="str">
        <x:v>Façonner la garde puis faire jouer son essai par le chasseur présent.</x:v>
      </x:c>
      <x:c r="G646" s="122" t="str">
        <x:v>Option physiquement praticable ; partenaires mentionnés présents et volontaires ; ressources nécessaires disponibles.</x:v>
      </x:c>
      <x:c r="H646" s="122" t="str">
        <x:v>Approche A annoncée ; ses effets dépendent des gestes et du résultat réellement joués. Aucun objet, grade, soin, trophée ou territoire n’est accordé par cette parole.</x:v>
      </x:c>
      <x:c r="I646" s="131" t="str">
        <x:v>Après la réponse : action physique ou refus/différé ; succès/échec/reprise selon résultat réel et variantes prioritaires. Aucun résultat par la sélection seule.</x:v>
      </x:c>
    </x:row>
    <x:row r="647" ht="74" customHeight="1">
      <x:c r="A647" s="126" t="str">
        <x:v>D6-W-CM01-OPTION-B</x:v>
      </x:c>
      <x:c r="B647" s="127" t="str">
        <x:v>D6-W-CM01</x:v>
      </x:c>
      <x:c r="C647" s="127" t="str">
        <x:v>B</x:v>
      </x:c>
      <x:c r="D647" s="127" t="str">
        <x:v>D6-W-CM01-CHOIX-B-01</x:v>
      </x:c>
      <x:c r="E647" s="127" t="str">
        <x:v>D6-W-CM01-REPONSE-B-01</x:v>
      </x:c>
      <x:c r="F647" s="127" t="str">
        <x:v>Porter l’attache au passage quotidien, la poser puis vérifier l’ouverture en situation.</x:v>
      </x:c>
      <x:c r="G647" s="127" t="str">
        <x:v>Option physiquement praticable ; aucune téléportation ou ressource supposée. Si choix de différer : sortie sûre encore atteignable.</x:v>
      </x:c>
      <x:c r="H647" s="127" t="str">
        <x:v>Approche B annoncée ; conserver les états déjà acquis et appliquer seulement les effets des actions achevées. Différer ou se replier ne vaut pas victoire.</x:v>
      </x:c>
      <x:c r="I647" s="132" t="str">
        <x:v>Après la réponse : action physique ou refus/différé ; succès/échec/reprise selon résultat réel et variantes prioritaires. Aucun résultat par la sélection seule.</x:v>
      </x:c>
    </x:row>
    <x:row r="648" ht="74" customHeight="1">
      <x:c r="A648" s="121" t="str">
        <x:v>D6-W-CM02-OPTION-A</x:v>
      </x:c>
      <x:c r="B648" s="122" t="str">
        <x:v>D6-W-CM02</x:v>
      </x:c>
      <x:c r="C648" s="122" t="str">
        <x:v>A</x:v>
      </x:c>
      <x:c r="D648" s="122" t="str">
        <x:v>D6-W-CM02-CHOIX-A-01</x:v>
      </x:c>
      <x:c r="E648" s="122" t="str">
        <x:v>D6-W-CM02-REPONSE-A-01</x:v>
      </x:c>
      <x:c r="F648" s="122" t="str">
        <x:v>Observer les appuis puis restaurer les prises de l’itinéraire familier.</x:v>
      </x:c>
      <x:c r="G648" s="122" t="str">
        <x:v>Option physiquement praticable ; partenaires mentionnés présents et volontaires ; ressources nécessaires disponibles.</x:v>
      </x:c>
      <x:c r="H648" s="122" t="str">
        <x:v>Approche A annoncée ; ses effets dépendent des gestes et du résultat réellement joués. Aucun objet, grade, soin, trophée ou territoire n’est accordé par cette parole.</x:v>
      </x:c>
      <x:c r="I648" s="131" t="str">
        <x:v>Après la réponse : action physique ou refus/différé ; succès/échec/reprise selon résultat réel et variantes prioritaires. Aucun résultat par la sélection seule.</x:v>
      </x:c>
    </x:row>
    <x:row r="649" ht="74" customHeight="1">
      <x:c r="A649" s="126" t="str">
        <x:v>D6-W-CM02-OPTION-B</x:v>
      </x:c>
      <x:c r="B649" s="127" t="str">
        <x:v>D6-W-CM02</x:v>
      </x:c>
      <x:c r="C649" s="127" t="str">
        <x:v>B</x:v>
      </x:c>
      <x:c r="D649" s="127" t="str">
        <x:v>D6-W-CM02-CHOIX-B-01</x:v>
      </x:c>
      <x:c r="E649" s="127" t="str">
        <x:v>D6-W-CM02-REPONSE-B-01</x:v>
      </x:c>
      <x:c r="F649" s="127" t="str">
        <x:v>Transporter un gabarit et dégager un passage adapté aux traîneaux réels.</x:v>
      </x:c>
      <x:c r="G649" s="127" t="str">
        <x:v>Option physiquement praticable ; aucune téléportation ou ressource supposée. Si choix de différer : sortie sûre encore atteignable.</x:v>
      </x:c>
      <x:c r="H649" s="127" t="str">
        <x:v>Approche B annoncée ; conserver les états déjà acquis et appliquer seulement les effets des actions achevées. Différer ou se replier ne vaut pas victoire.</x:v>
      </x:c>
      <x:c r="I649" s="132" t="str">
        <x:v>Après la réponse : action physique ou refus/différé ; succès/échec/reprise selon résultat réel et variantes prioritaires. Aucun résultat par la sélection seule.</x:v>
      </x:c>
    </x:row>
    <x:row r="650" ht="74" customHeight="1">
      <x:c r="A650" s="121" t="str">
        <x:v>D6-W-CM03-OPTION-A</x:v>
      </x:c>
      <x:c r="B650" s="122" t="str">
        <x:v>D6-W-CM03</x:v>
      </x:c>
      <x:c r="C650" s="122" t="str">
        <x:v>A</x:v>
      </x:c>
      <x:c r="D650" s="122" t="str">
        <x:v>D6-W-CM03-CHOIX-A-01</x:v>
      </x:c>
      <x:c r="E650" s="122" t="str">
        <x:v>D6-W-CM03-REPONSE-A-01</x:v>
      </x:c>
      <x:c r="F650" s="122" t="str">
        <x:v>Tester et ajuster les fermetures des réservoirs réellement destinés à l’expédition.</x:v>
      </x:c>
      <x:c r="G650" s="122" t="str">
        <x:v>Option physiquement praticable ; partenaires mentionnés présents et volontaires ; ressources nécessaires disponibles.</x:v>
      </x:c>
      <x:c r="H650" s="122" t="str">
        <x:v>Approche A annoncée ; ses effets dépendent des gestes et du résultat réellement joués. Aucun objet, grade, soin, trophée ou territoire n’est accordé par cette parole.</x:v>
      </x:c>
      <x:c r="I650" s="131" t="str">
        <x:v>Après la réponse : action physique ou refus/différé ; succès/échec/reprise selon résultat réel et variantes prioritaires. Aucun résultat par la sélection seule.</x:v>
      </x:c>
    </x:row>
    <x:row r="651" ht="74" customHeight="1">
      <x:c r="A651" s="126" t="str">
        <x:v>D6-W-CM03-OPTION-B</x:v>
      </x:c>
      <x:c r="B651" s="127" t="str">
        <x:v>D6-W-CM03</x:v>
      </x:c>
      <x:c r="C651" s="127" t="str">
        <x:v>B</x:v>
      </x:c>
      <x:c r="D651" s="127" t="str">
        <x:v>D6-W-CM03-CHOIX-B-01</x:v>
      </x:c>
      <x:c r="E651" s="127" t="str">
        <x:v>D6-W-CM03-REPONSE-B-01</x:v>
      </x:c>
      <x:c r="F651" s="127" t="str">
        <x:v>Localiser puis réparer la bouche quotidienne et vérifier le jet sous pression fictive.</x:v>
      </x:c>
      <x:c r="G651" s="127" t="str">
        <x:v>Option physiquement praticable ; aucune téléportation ou ressource supposée. Si choix de différer : sortie sûre encore atteignable.</x:v>
      </x:c>
      <x:c r="H651" s="127" t="str">
        <x:v>Approche B annoncée ; conserver les états déjà acquis et appliquer seulement les effets des actions achevées. Différer ou se replier ne vaut pas victoire.</x:v>
      </x:c>
      <x:c r="I651" s="132" t="str">
        <x:v>Après la réponse : action physique ou refus/différé ; succès/échec/reprise selon résultat réel et variantes prioritaires. Aucun résultat par la sélection seule.</x:v>
      </x:c>
    </x:row>
    <x:row r="652" ht="74" customHeight="1">
      <x:c r="A652" s="121" t="str">
        <x:v>D6-W-CM04-OPTION-A</x:v>
      </x:c>
      <x:c r="B652" s="122" t="str">
        <x:v>D6-W-CM04</x:v>
      </x:c>
      <x:c r="C652" s="122" t="str">
        <x:v>A</x:v>
      </x:c>
      <x:c r="D652" s="122" t="str">
        <x:v>D6-W-CM04-CHOIX-A-01</x:v>
      </x:c>
      <x:c r="E652" s="122" t="str">
        <x:v>D6-W-CM04-REPONSE-A-01</x:v>
      </x:c>
      <x:c r="F652" s="122" t="str">
        <x:v>Reconnaître puis baliser l’ancien trajet avec ses appuis actuels.</x:v>
      </x:c>
      <x:c r="G652" s="122" t="str">
        <x:v>Option physiquement praticable ; partenaires mentionnés présents et volontaires ; ressources nécessaires disponibles.</x:v>
      </x:c>
      <x:c r="H652" s="122" t="str">
        <x:v>Approche A annoncée ; ses effets dépendent des gestes et du résultat réellement joués. Aucun objet, grade, soin, trophée ou territoire n’est accordé par cette parole.</x:v>
      </x:c>
      <x:c r="I652" s="131" t="str">
        <x:v>Après la réponse : action physique ou refus/différé ; succès/échec/reprise selon résultat réel et variantes prioritaires. Aucun résultat par la sélection seule.</x:v>
      </x:c>
    </x:row>
    <x:row r="653" ht="74" customHeight="1">
      <x:c r="A653" s="126" t="str">
        <x:v>D6-W-CM04-OPTION-B</x:v>
      </x:c>
      <x:c r="B653" s="127" t="str">
        <x:v>D6-W-CM04</x:v>
      </x:c>
      <x:c r="C653" s="127" t="str">
        <x:v>B</x:v>
      </x:c>
      <x:c r="D653" s="127" t="str">
        <x:v>D6-W-CM04-CHOIX-B-01</x:v>
      </x:c>
      <x:c r="E653" s="127" t="str">
        <x:v>D6-W-CM04-REPONSE-B-01</x:v>
      </x:c>
      <x:c r="F653" s="127" t="str">
        <x:v>Tester le détour de bas de dune avec un gabarit de charge large.</x:v>
      </x:c>
      <x:c r="G653" s="127" t="str">
        <x:v>Option physiquement praticable ; aucune téléportation ou ressource supposée. Si choix de différer : sortie sûre encore atteignable.</x:v>
      </x:c>
      <x:c r="H653" s="127" t="str">
        <x:v>Approche B annoncée ; conserver les états déjà acquis et appliquer seulement les effets des actions achevées. Différer ou se replier ne vaut pas victoire.</x:v>
      </x:c>
      <x:c r="I653" s="132" t="str">
        <x:v>Après la réponse : action physique ou refus/différé ; succès/échec/reprise selon résultat réel et variantes prioritaires. Aucun résultat par la sélection seule.</x:v>
      </x:c>
    </x:row>
    <x:row r="654" ht="74" customHeight="1">
      <x:c r="A654" s="121" t="str">
        <x:v>D6-W-CM05-OPTION-A</x:v>
      </x:c>
      <x:c r="B654" s="122" t="str">
        <x:v>D6-W-CM05</x:v>
      </x:c>
      <x:c r="C654" s="122" t="str">
        <x:v>A</x:v>
      </x:c>
      <x:c r="D654" s="122" t="str">
        <x:v>D6-W-CM05-CHOIX-A-01</x:v>
      </x:c>
      <x:c r="E654" s="122" t="str">
        <x:v>D6-W-CM05-REPONSE-A-01</x:v>
      </x:c>
      <x:c r="F654" s="122" t="str">
        <x:v>Livrer et éprouver une corde à la plateforme de préparation de chasse.</x:v>
      </x:c>
      <x:c r="G654" s="122" t="str">
        <x:v>Option physiquement praticable ; partenaires mentionnés présents et volontaires ; ressources nécessaires disponibles.</x:v>
      </x:c>
      <x:c r="H654" s="122" t="str">
        <x:v>Approche A annoncée ; ses effets dépendent des gestes et du résultat réellement joués. Aucun objet, grade, soin, trophée ou territoire n’est accordé par cette parole.</x:v>
      </x:c>
      <x:c r="I654" s="131" t="str">
        <x:v>Après la réponse : action physique ou refus/différé ; succès/échec/reprise selon résultat réel et variantes prioritaires. Aucun résultat par la sélection seule.</x:v>
      </x:c>
    </x:row>
    <x:row r="655" ht="74" customHeight="1">
      <x:c r="A655" s="126" t="str">
        <x:v>D6-W-CM05-OPTION-B</x:v>
      </x:c>
      <x:c r="B655" s="127" t="str">
        <x:v>D6-W-CM05</x:v>
      </x:c>
      <x:c r="C655" s="127" t="str">
        <x:v>B</x:v>
      </x:c>
      <x:c r="D655" s="127" t="str">
        <x:v>D6-W-CM05-CHOIX-B-01</x:v>
      </x:c>
      <x:c r="E655" s="127" t="str">
        <x:v>D6-W-CM05-REPONSE-B-01</x:v>
      </x:c>
      <x:c r="F655" s="127" t="str">
        <x:v>Transporter la planche par le niveau bas, réparer et tester la passerelle quotidienne.</x:v>
      </x:c>
      <x:c r="G655" s="127" t="str">
        <x:v>Option physiquement praticable ; aucune téléportation ou ressource supposée. Si choix de différer : sortie sûre encore atteignable.</x:v>
      </x:c>
      <x:c r="H655" s="127" t="str">
        <x:v>Approche B annoncée ; conserver les états déjà acquis et appliquer seulement les effets des actions achevées. Différer ou se replier ne vaut pas victoire.</x:v>
      </x:c>
      <x:c r="I655" s="132" t="str">
        <x:v>Après la réponse : action physique ou refus/différé ; succès/échec/reprise selon résultat réel et variantes prioritaires. Aucun résultat par la sélection seule.</x:v>
      </x:c>
    </x:row>
    <x:row r="656" ht="74" customHeight="1">
      <x:c r="A656" s="121" t="str">
        <x:v>D6-W-CM06-OPTION-A</x:v>
      </x:c>
      <x:c r="B656" s="122" t="str">
        <x:v>D6-W-CM06</x:v>
      </x:c>
      <x:c r="C656" s="122" t="str">
        <x:v>A</x:v>
      </x:c>
      <x:c r="D656" s="122" t="str">
        <x:v>D6-W-CM06-CHOIX-A-01</x:v>
      </x:c>
      <x:c r="E656" s="122" t="str">
        <x:v>D6-W-CM06-REPONSE-A-01</x:v>
      </x:c>
      <x:c r="F656" s="122" t="str">
        <x:v>Observer les mouvements bas puis tester les prises du trajet de grimpeurs.</x:v>
      </x:c>
      <x:c r="G656" s="122" t="str">
        <x:v>Option physiquement praticable ; partenaires mentionnés présents et volontaires ; ressources nécessaires disponibles.</x:v>
      </x:c>
      <x:c r="H656" s="122" t="str">
        <x:v>Approche A annoncée ; ses effets dépendent des gestes et du résultat réellement joués. Aucun objet, grade, soin, trophée ou territoire n’est accordé par cette parole.</x:v>
      </x:c>
      <x:c r="I656" s="131" t="str">
        <x:v>Après la réponse : action physique ou refus/différé ; succès/échec/reprise selon résultat réel et variantes prioritaires. Aucun résultat par la sélection seule.</x:v>
      </x:c>
    </x:row>
    <x:row r="657" ht="74" customHeight="1">
      <x:c r="A657" s="126" t="str">
        <x:v>D6-W-CM06-OPTION-B</x:v>
      </x:c>
      <x:c r="B657" s="127" t="str">
        <x:v>D6-W-CM06</x:v>
      </x:c>
      <x:c r="C657" s="127" t="str">
        <x:v>B</x:v>
      </x:c>
      <x:c r="D657" s="127" t="str">
        <x:v>D6-W-CM06-CHOIX-B-01</x:v>
      </x:c>
      <x:c r="E657" s="127" t="str">
        <x:v>D6-W-CM06-REPONSE-B-01</x:v>
      </x:c>
      <x:c r="F657" s="127" t="str">
        <x:v>Élargir le palier utile et tester la route des porteurs sans détruire l’arbre de retour.</x:v>
      </x:c>
      <x:c r="G657" s="127" t="str">
        <x:v>Option physiquement praticable ; aucune téléportation ou ressource supposée. Si choix de différer : sortie sûre encore atteignable.</x:v>
      </x:c>
      <x:c r="H657" s="127" t="str">
        <x:v>Approche B annoncée ; conserver les états déjà acquis et appliquer seulement les effets des actions achevées. Différer ou se replier ne vaut pas victoire.</x:v>
      </x:c>
      <x:c r="I657" s="132" t="str">
        <x:v>Après la réponse : action physique ou refus/différé ; succès/échec/reprise selon résultat réel et variantes prioritaires. Aucun résultat par la sélection seule.</x:v>
      </x:c>
    </x:row>
    <x:row r="658" ht="74" customHeight="1">
      <x:c r="A658" s="121" t="str">
        <x:v>D6-W-CM07-OPTION-A</x:v>
      </x:c>
      <x:c r="B658" s="122" t="str">
        <x:v>D6-W-CM07</x:v>
      </x:c>
      <x:c r="C658" s="122" t="str">
        <x:v>A</x:v>
      </x:c>
      <x:c r="D658" s="122" t="str">
        <x:v>D6-W-CM07-CHOIX-A-01</x:v>
      </x:c>
      <x:c r="E658" s="122" t="str">
        <x:v>D6-W-CM07-REPONSE-A-01</x:v>
      </x:c>
      <x:c r="F658" s="122" t="str">
        <x:v>Vérifier l’amarrage puis remettre la barque de chasse en état de départ.</x:v>
      </x:c>
      <x:c r="G658" s="122" t="str">
        <x:v>Option physiquement praticable ; partenaires mentionnés présents et volontaires ; ressources nécessaires disponibles.</x:v>
      </x:c>
      <x:c r="H658" s="122" t="str">
        <x:v>Approche A annoncée ; ses effets dépendent des gestes et du résultat réellement joués. Aucun objet, grade, soin, trophée ou territoire n’est accordé par cette parole.</x:v>
      </x:c>
      <x:c r="I658" s="131" t="str">
        <x:v>Après la réponse : action physique ou refus/différé ; succès/échec/reprise selon résultat réel et variantes prioritaires. Aucun résultat par la sélection seule.</x:v>
      </x:c>
    </x:row>
    <x:row r="659" ht="74" customHeight="1">
      <x:c r="A659" s="126" t="str">
        <x:v>D6-W-CM07-OPTION-B</x:v>
      </x:c>
      <x:c r="B659" s="127" t="str">
        <x:v>D6-W-CM07</x:v>
      </x:c>
      <x:c r="C659" s="127" t="str">
        <x:v>B</x:v>
      </x:c>
      <x:c r="D659" s="127" t="str">
        <x:v>D6-W-CM07-CHOIX-B-01</x:v>
      </x:c>
      <x:c r="E659" s="127" t="str">
        <x:v>D6-W-CM07-REPONSE-B-01</x:v>
      </x:c>
      <x:c r="F659" s="127" t="str">
        <x:v>Observer le pilier, poser le renfort adapté et tester le pont quotidien.</x:v>
      </x:c>
      <x:c r="G659" s="127" t="str">
        <x:v>Option physiquement praticable ; aucune téléportation ou ressource supposée. Si choix de différer : sortie sûre encore atteignable.</x:v>
      </x:c>
      <x:c r="H659" s="127" t="str">
        <x:v>Approche B annoncée ; conserver les états déjà acquis et appliquer seulement les effets des actions achevées. Différer ou se replier ne vaut pas victoire.</x:v>
      </x:c>
      <x:c r="I659" s="132" t="str">
        <x:v>Après la réponse : action physique ou refus/différé ; succès/échec/reprise selon résultat réel et variantes prioritaires. Aucun résultat par la sélection seule.</x:v>
      </x:c>
    </x:row>
    <x:row r="660" ht="74" customHeight="1">
      <x:c r="A660" s="121" t="str">
        <x:v>D6-W-CM08-OPTION-A</x:v>
      </x:c>
      <x:c r="B660" s="122" t="str">
        <x:v>D6-W-CM08</x:v>
      </x:c>
      <x:c r="C660" s="122" t="str">
        <x:v>A</x:v>
      </x:c>
      <x:c r="D660" s="122" t="str">
        <x:v>D6-W-CM08-CHOIX-A-01</x:v>
      </x:c>
      <x:c r="E660" s="122" t="str">
        <x:v>D6-W-CM08-REPONSE-A-01</x:v>
      </x:c>
      <x:c r="F660" s="122" t="str">
        <x:v>Réorienter les balises déplacées puis jouer le trajet familier.</x:v>
      </x:c>
      <x:c r="G660" s="122" t="str">
        <x:v>Option physiquement praticable ; partenaires mentionnés présents et volontaires ; ressources nécessaires disponibles.</x:v>
      </x:c>
      <x:c r="H660" s="122" t="str">
        <x:v>Approche A annoncée ; ses effets dépendent des gestes et du résultat réellement joués. Aucun objet, grade, soin, trophée ou territoire n’est accordé par cette parole.</x:v>
      </x:c>
      <x:c r="I660" s="131" t="str">
        <x:v>Après la réponse : action physique ou refus/différé ; succès/échec/reprise selon résultat réel et variantes prioritaires. Aucun résultat par la sélection seule.</x:v>
      </x:c>
    </x:row>
    <x:row r="661" ht="74" customHeight="1">
      <x:c r="A661" s="126" t="str">
        <x:v>D6-W-CM08-OPTION-B</x:v>
      </x:c>
      <x:c r="B661" s="127" t="str">
        <x:v>D6-W-CM08</x:v>
      </x:c>
      <x:c r="C661" s="127" t="str">
        <x:v>B</x:v>
      </x:c>
      <x:c r="D661" s="127" t="str">
        <x:v>D6-W-CM08-CHOIX-B-01</x:v>
      </x:c>
      <x:c r="E661" s="127" t="str">
        <x:v>D6-W-CM08-REPONSE-B-01</x:v>
      </x:c>
      <x:c r="F661" s="127" t="str">
        <x:v>Reconnaître le coude et éprouver une route de barges compatible avec courant et gabarit.</x:v>
      </x:c>
      <x:c r="G661" s="127" t="str">
        <x:v>Option physiquement praticable ; aucune téléportation ou ressource supposée. Si choix de différer : sortie sûre encore atteignable.</x:v>
      </x:c>
      <x:c r="H661" s="127" t="str">
        <x:v>Approche B annoncée ; conserver les états déjà acquis et appliquer seulement les effets des actions achevées. Différer ou se replier ne vaut pas victoire.</x:v>
      </x:c>
      <x:c r="I661" s="132" t="str">
        <x:v>Après la réponse : action physique ou refus/différé ; succès/échec/reprise selon résultat réel et variantes prioritaires. Aucun résultat par la sélection seule.</x:v>
      </x:c>
    </x:row>
    <x:row r="662" ht="74" customHeight="1">
      <x:c r="A662" s="121" t="str">
        <x:v>D6-W-CM09-OPTION-A</x:v>
      </x:c>
      <x:c r="B662" s="122" t="str">
        <x:v>D6-W-CM09</x:v>
      </x:c>
      <x:c r="C662" s="122" t="str">
        <x:v>A</x:v>
      </x:c>
      <x:c r="D662" s="122" t="str">
        <x:v>D6-W-CM09-CHOIX-A-01</x:v>
      </x:c>
      <x:c r="E662" s="122" t="str">
        <x:v>D6-W-CM09-REPONSE-A-01</x:v>
      </x:c>
      <x:c r="F662" s="122" t="str">
        <x:v>Façonner puis éprouver au vent le fanion de l’expédition.</x:v>
      </x:c>
      <x:c r="G662" s="122" t="str">
        <x:v>Option physiquement praticable ; partenaires mentionnés présents et volontaires ; ressources nécessaires disponibles.</x:v>
      </x:c>
      <x:c r="H662" s="122" t="str">
        <x:v>Approche A annoncée ; ses effets dépendent des gestes et du résultat réellement joués. Aucun objet, grade, soin, trophée ou territoire n’est accordé par cette parole.</x:v>
      </x:c>
      <x:c r="I662" s="131" t="str">
        <x:v>Après la réponse : action physique ou refus/différé ; succès/échec/reprise selon résultat réel et variantes prioritaires. Aucun résultat par la sélection seule.</x:v>
      </x:c>
    </x:row>
    <x:row r="663" ht="74" customHeight="1">
      <x:c r="A663" s="126" t="str">
        <x:v>D6-W-CM09-OPTION-B</x:v>
      </x:c>
      <x:c r="B663" s="127" t="str">
        <x:v>D6-W-CM09</x:v>
      </x:c>
      <x:c r="C663" s="127" t="str">
        <x:v>B</x:v>
      </x:c>
      <x:c r="D663" s="127" t="str">
        <x:v>D6-W-CM09-CHOIX-B-01</x:v>
      </x:c>
      <x:c r="E663" s="127" t="str">
        <x:v>D6-W-CM09-REPONSE-B-01</x:v>
      </x:c>
      <x:c r="F663" s="127" t="str">
        <x:v>Réparer la cloche et tester son signal avec une personne réellement située derrière le coude.</x:v>
      </x:c>
      <x:c r="G663" s="127" t="str">
        <x:v>Option physiquement praticable ; aucune téléportation ou ressource supposée. Si choix de différer : sortie sûre encore atteignable.</x:v>
      </x:c>
      <x:c r="H663" s="127" t="str">
        <x:v>Approche B annoncée ; conserver les états déjà acquis et appliquer seulement les effets des actions achevées. Différer ou se replier ne vaut pas victoire.</x:v>
      </x:c>
      <x:c r="I663" s="132" t="str">
        <x:v>Après la réponse : action physique ou refus/différé ; succès/échec/reprise selon résultat réel et variantes prioritaires. Aucun résultat par la sélection seule.</x:v>
      </x:c>
    </x:row>
    <x:row r="664" ht="74" customHeight="1">
      <x:c r="A664" s="121" t="str">
        <x:v>D6-W-CM10-OPTION-A</x:v>
      </x:c>
      <x:c r="B664" s="122" t="str">
        <x:v>D6-W-CM10</x:v>
      </x:c>
      <x:c r="C664" s="122" t="str">
        <x:v>A</x:v>
      </x:c>
      <x:c r="D664" s="122" t="str">
        <x:v>D6-W-CM10-CHOIX-A-01</x:v>
      </x:c>
      <x:c r="E664" s="122" t="str">
        <x:v>D6-W-CM10-REPONSE-A-01</x:v>
      </x:c>
      <x:c r="F664" s="122" t="str">
        <x:v>Observer puis consolider l’ancrage du trajet intertours existant.</x:v>
      </x:c>
      <x:c r="G664" s="122" t="str">
        <x:v>Option physiquement praticable ; partenaires mentionnés présents et volontaires ; ressources nécessaires disponibles.</x:v>
      </x:c>
      <x:c r="H664" s="122" t="str">
        <x:v>Approche A annoncée ; ses effets dépendent des gestes et du résultat réellement joués. Aucun objet, grade, soin, trophée ou territoire n’est accordé par cette parole.</x:v>
      </x:c>
      <x:c r="I664" s="131" t="str">
        <x:v>Après la réponse : action physique ou refus/différé ; succès/échec/reprise selon résultat réel et variantes prioritaires. Aucun résultat par la sélection seule.</x:v>
      </x:c>
    </x:row>
    <x:row r="665" ht="74" customHeight="1">
      <x:c r="A665" s="126" t="str">
        <x:v>D6-W-CM10-OPTION-B</x:v>
      </x:c>
      <x:c r="B665" s="127" t="str">
        <x:v>D6-W-CM10</x:v>
      </x:c>
      <x:c r="C665" s="127" t="str">
        <x:v>B</x:v>
      </x:c>
      <x:c r="D665" s="127" t="str">
        <x:v>D6-W-CM10-CHOIX-B-01</x:v>
      </x:c>
      <x:c r="E665" s="127" t="str">
        <x:v>D6-W-CM10-REPONSE-B-01</x:v>
      </x:c>
      <x:c r="F665" s="127" t="str">
        <x:v>Reconnaître et préparer les marches basses pour une équipe chargée.</x:v>
      </x:c>
      <x:c r="G665" s="127" t="str">
        <x:v>Option physiquement praticable ; aucune téléportation ou ressource supposée. Si choix de différer : sortie sûre encore atteignable.</x:v>
      </x:c>
      <x:c r="H665" s="127" t="str">
        <x:v>Approche B annoncée ; conserver les états déjà acquis et appliquer seulement les effets des actions achevées. Différer ou se replier ne vaut pas victoire.</x:v>
      </x:c>
      <x:c r="I665" s="132" t="str">
        <x:v>Après la réponse : action physique ou refus/différé ; succès/échec/reprise selon résultat réel et variantes prioritaires. Aucun résultat par la sélection seule.</x:v>
      </x:c>
    </x:row>
    <x:row r="666" ht="74" customHeight="1">
      <x:c r="A666" s="121" t="str">
        <x:v>D6-W-CM11-OPTION-A</x:v>
      </x:c>
      <x:c r="B666" s="122" t="str">
        <x:v>D6-W-CM11</x:v>
      </x:c>
      <x:c r="C666" s="122" t="str">
        <x:v>A</x:v>
      </x:c>
      <x:c r="D666" s="122" t="str">
        <x:v>D6-W-CM11-CHOIX-A-01</x:v>
      </x:c>
      <x:c r="E666" s="122" t="str">
        <x:v>D6-W-CM11-REPONSE-A-01</x:v>
      </x:c>
      <x:c r="F666" s="122" t="str">
        <x:v>Réparer et tester le treuil destiné à la chasse annoncée.</x:v>
      </x:c>
      <x:c r="G666" s="122" t="str">
        <x:v>Option physiquement praticable ; partenaires mentionnés présents et volontaires ; ressources nécessaires disponibles.</x:v>
      </x:c>
      <x:c r="H666" s="122" t="str">
        <x:v>Approche A annoncée ; ses effets dépendent des gestes et du résultat réellement joués. Aucun objet, grade, soin, trophée ou territoire n’est accordé par cette parole.</x:v>
      </x:c>
      <x:c r="I666" s="131" t="str">
        <x:v>Après la réponse : action physique ou refus/différé ; succès/échec/reprise selon résultat réel et variantes prioritaires. Aucun résultat par la sélection seule.</x:v>
      </x:c>
    </x:row>
    <x:row r="667" ht="74" customHeight="1">
      <x:c r="A667" s="126" t="str">
        <x:v>D6-W-CM11-OPTION-B</x:v>
      </x:c>
      <x:c r="B667" s="127" t="str">
        <x:v>D6-W-CM11</x:v>
      </x:c>
      <x:c r="C667" s="127" t="str">
        <x:v>B</x:v>
      </x:c>
      <x:c r="D667" s="127" t="str">
        <x:v>D6-W-CM11-CHOIX-B-01</x:v>
      </x:c>
      <x:c r="E667" s="127" t="str">
        <x:v>D6-W-CM11-REPONSE-B-01</x:v>
      </x:c>
      <x:c r="F667" s="127" t="str">
        <x:v>Coordonner les équipages, réparer le bord du quai et remettre les amarres en charge.</x:v>
      </x:c>
      <x:c r="G667" s="127" t="str">
        <x:v>Option physiquement praticable ; aucune téléportation ou ressource supposée. Si choix de différer : sortie sûre encore atteignable.</x:v>
      </x:c>
      <x:c r="H667" s="127" t="str">
        <x:v>Approche B annoncée ; conserver les états déjà acquis et appliquer seulement les effets des actions achevées. Différer ou se replier ne vaut pas victoire.</x:v>
      </x:c>
      <x:c r="I667" s="132" t="str">
        <x:v>Après la réponse : action physique ou refus/différé ; succès/échec/reprise selon résultat réel et variantes prioritaires. Aucun résultat par la sélection seule.</x:v>
      </x:c>
    </x:row>
    <x:row r="668" ht="74" customHeight="1">
      <x:c r="A668" s="121" t="str">
        <x:v>D6-W-CM12-OPTION-A</x:v>
      </x:c>
      <x:c r="B668" s="122" t="str">
        <x:v>D6-W-CM12</x:v>
      </x:c>
      <x:c r="C668" s="122" t="str">
        <x:v>A</x:v>
      </x:c>
      <x:c r="D668" s="122" t="str">
        <x:v>D6-W-CM12-CHOIX-A-01</x:v>
      </x:c>
      <x:c r="E668" s="122" t="str">
        <x:v>D6-W-CM12-REPONSE-A-01</x:v>
      </x:c>
      <x:c r="F668" s="122" t="str">
        <x:v>Reconnaître l’arche et restaurer l’escalier de repli de la route familière.</x:v>
      </x:c>
      <x:c r="G668" s="122" t="str">
        <x:v>Option physiquement praticable ; partenaires mentionnés présents et volontaires ; ressources nécessaires disponibles.</x:v>
      </x:c>
      <x:c r="H668" s="122" t="str">
        <x:v>Approche A annoncée ; ses effets dépendent des gestes et du résultat réellement joués. Aucun objet, grade, soin, trophée ou territoire n’est accordé par cette parole.</x:v>
      </x:c>
      <x:c r="I668" s="131" t="str">
        <x:v>Après la réponse : action physique ou refus/différé ; succès/échec/reprise selon résultat réel et variantes prioritaires. Aucun résultat par la sélection seule.</x:v>
      </x:c>
    </x:row>
    <x:row r="669" ht="74" customHeight="1">
      <x:c r="A669" s="126" t="str">
        <x:v>D6-W-CM12-OPTION-B</x:v>
      </x:c>
      <x:c r="B669" s="127" t="str">
        <x:v>D6-W-CM12</x:v>
      </x:c>
      <x:c r="C669" s="127" t="str">
        <x:v>B</x:v>
      </x:c>
      <x:c r="D669" s="127" t="str">
        <x:v>D6-W-CM12-CHOIX-B-01</x:v>
      </x:c>
      <x:c r="E669" s="127" t="str">
        <x:v>D6-W-CM12-REPONSE-B-01</x:v>
      </x:c>
      <x:c r="F669" s="127" t="str">
        <x:v>Mesurer et dégager le détour haut pour les contenants larges.</x:v>
      </x:c>
      <x:c r="G669" s="127" t="str">
        <x:v>Option physiquement praticable ; aucune téléportation ou ressource supposée. Si choix de différer : sortie sûre encore atteignable.</x:v>
      </x:c>
      <x:c r="H669" s="127" t="str">
        <x:v>Approche B annoncée ; conserver les états déjà acquis et appliquer seulement les effets des actions achevées. Différer ou se replier ne vaut pas victoire.</x:v>
      </x:c>
      <x:c r="I669" s="132" t="str">
        <x:v>Après la réponse : action physique ou refus/différé ; succès/échec/reprise selon résultat réel et variantes prioritaires. Aucun résultat par la sélection seule.</x:v>
      </x:c>
    </x:row>
    <x:row r="670" ht="74" customHeight="1">
      <x:c r="A670" s="121" t="str">
        <x:v>D6-W-CM13-OPTION-A</x:v>
      </x:c>
      <x:c r="B670" s="122" t="str">
        <x:v>D6-W-CM13</x:v>
      </x:c>
      <x:c r="C670" s="122" t="str">
        <x:v>A</x:v>
      </x:c>
      <x:c r="D670" s="122" t="str">
        <x:v>D6-W-CM13-CHOIX-A-01</x:v>
      </x:c>
      <x:c r="E670" s="122" t="str">
        <x:v>D6-W-CM13-REPONSE-A-01</x:v>
      </x:c>
      <x:c r="F670" s="122" t="str">
        <x:v>Façonner et éprouver un outil pour la chasse annoncée.</x:v>
      </x:c>
      <x:c r="G670" s="122" t="str">
        <x:v>Option physiquement praticable ; partenaires mentionnés présents et volontaires ; ressources nécessaires disponibles.</x:v>
      </x:c>
      <x:c r="H670" s="122" t="str">
        <x:v>Approche A annoncée ; ses effets dépendent des gestes et du résultat réellement joués. Aucun objet, grade, soin, trophée ou territoire n’est accordé par cette parole.</x:v>
      </x:c>
      <x:c r="I670" s="131" t="str">
        <x:v>Après la réponse : action physique ou refus/différé ; succès/échec/reprise selon résultat réel et variantes prioritaires. Aucun résultat par la sélection seule.</x:v>
      </x:c>
    </x:row>
    <x:row r="671" ht="74" customHeight="1">
      <x:c r="A671" s="126" t="str">
        <x:v>D6-W-CM13-OPTION-B</x:v>
      </x:c>
      <x:c r="B671" s="127" t="str">
        <x:v>D6-W-CM13</x:v>
      </x:c>
      <x:c r="C671" s="127" t="str">
        <x:v>B</x:v>
      </x:c>
      <x:c r="D671" s="127" t="str">
        <x:v>D6-W-CM13-CHOIX-B-01</x:v>
      </x:c>
      <x:c r="E671" s="127" t="str">
        <x:v>D6-W-CM13-REPONSE-B-01</x:v>
      </x:c>
      <x:c r="F671" s="127" t="str">
        <x:v>Décharger, réaligner l’axe du chariot puis tester une livraison quotidienne.</x:v>
      </x:c>
      <x:c r="G671" s="127" t="str">
        <x:v>Option physiquement praticable ; aucune téléportation ou ressource supposée. Si choix de différer : sortie sûre encore atteignable.</x:v>
      </x:c>
      <x:c r="H671" s="127" t="str">
        <x:v>Approche B annoncée ; conserver les états déjà acquis et appliquer seulement les effets des actions achevées. Différer ou se replier ne vaut pas victoire.</x:v>
      </x:c>
      <x:c r="I671" s="132" t="str">
        <x:v>Après la réponse : action physique ou refus/différé ; succès/échec/reprise selon résultat réel et variantes prioritaires. Aucun résultat par la sélection seule.</x:v>
      </x:c>
    </x:row>
    <x:row r="672" ht="74" customHeight="1">
      <x:c r="A672" s="121" t="str">
        <x:v>D6-W-CM14-OPTION-A</x:v>
      </x:c>
      <x:c r="B672" s="122" t="str">
        <x:v>D6-W-CM14</x:v>
      </x:c>
      <x:c r="C672" s="122" t="str">
        <x:v>A</x:v>
      </x:c>
      <x:c r="D672" s="122" t="str">
        <x:v>D6-W-CM14-CHOIX-A-01</x:v>
      </x:c>
      <x:c r="E672" s="122" t="str">
        <x:v>D6-W-CM14-REPONSE-A-01</x:v>
      </x:c>
      <x:c r="F672" s="122" t="str">
        <x:v>Observer un cycle et replacer les repères du trajet existant.</x:v>
      </x:c>
      <x:c r="G672" s="122" t="str">
        <x:v>Option physiquement praticable ; partenaires mentionnés présents et volontaires ; ressources nécessaires disponibles.</x:v>
      </x:c>
      <x:c r="H672" s="122" t="str">
        <x:v>Approche A annoncée ; ses effets dépendent des gestes et du résultat réellement joués. Aucun objet, grade, soin, trophée ou territoire n’est accordé par cette parole.</x:v>
      </x:c>
      <x:c r="I672" s="131" t="str">
        <x:v>Après la réponse : action physique ou refus/différé ; succès/échec/reprise selon résultat réel et variantes prioritaires. Aucun résultat par la sélection seule.</x:v>
      </x:c>
    </x:row>
    <x:row r="673" ht="74" customHeight="1">
      <x:c r="A673" s="126" t="str">
        <x:v>D6-W-CM14-OPTION-B</x:v>
      </x:c>
      <x:c r="B673" s="127" t="str">
        <x:v>D6-W-CM14</x:v>
      </x:c>
      <x:c r="C673" s="127" t="str">
        <x:v>B</x:v>
      </x:c>
      <x:c r="D673" s="127" t="str">
        <x:v>D6-W-CM14-CHOIX-B-01</x:v>
      </x:c>
      <x:c r="E673" s="127" t="str">
        <x:v>D6-W-CM14-REPONSE-B-01</x:v>
      </x:c>
      <x:c r="F673" s="127" t="str">
        <x:v>Déplacer le support du détour et tester son gabarit pendant un cycle sûr.</x:v>
      </x:c>
      <x:c r="G673" s="127" t="str">
        <x:v>Option physiquement praticable ; aucune téléportation ou ressource supposée. Si choix de différer : sortie sûre encore atteignable.</x:v>
      </x:c>
      <x:c r="H673" s="127" t="str">
        <x:v>Approche B annoncée ; conserver les états déjà acquis et appliquer seulement les effets des actions achevées. Différer ou se replier ne vaut pas victoire.</x:v>
      </x:c>
      <x:c r="I673" s="132" t="str">
        <x:v>Après la réponse : action physique ou refus/différé ; succès/échec/reprise selon résultat réel et variantes prioritaires. Aucun résultat par la sélection seule.</x:v>
      </x:c>
    </x:row>
    <x:row r="674" ht="74" customHeight="1">
      <x:c r="A674" s="121" t="str">
        <x:v>D6-W-CM15-OPTION-A</x:v>
      </x:c>
      <x:c r="B674" s="122" t="str">
        <x:v>D6-W-CM15</x:v>
      </x:c>
      <x:c r="C674" s="122" t="str">
        <x:v>A</x:v>
      </x:c>
      <x:c r="D674" s="122" t="str">
        <x:v>D6-W-CM15-CHOIX-A-01</x:v>
      </x:c>
      <x:c r="E674" s="122" t="str">
        <x:v>D6-W-CM15-REPONSE-A-01</x:v>
      </x:c>
      <x:c r="F674" s="122" t="str">
        <x:v>Monter le contenant et éprouver sa fermeture dans le froid réel du lieu.</x:v>
      </x:c>
      <x:c r="G674" s="122" t="str">
        <x:v>Option physiquement praticable ; partenaires mentionnés présents et volontaires ; ressources nécessaires disponibles.</x:v>
      </x:c>
      <x:c r="H674" s="122" t="str">
        <x:v>Approche A annoncée ; ses effets dépendent des gestes et du résultat réellement joués. Aucun objet, grade, soin, trophée ou territoire n’est accordé par cette parole.</x:v>
      </x:c>
      <x:c r="I674" s="131" t="str">
        <x:v>Après la réponse : action physique ou refus/différé ; succès/échec/reprise selon résultat réel et variantes prioritaires. Aucun résultat par la sélection seule.</x:v>
      </x:c>
    </x:row>
    <x:row r="675" ht="74" customHeight="1">
      <x:c r="A675" s="126" t="str">
        <x:v>D6-W-CM15-OPTION-B</x:v>
      </x:c>
      <x:c r="B675" s="127" t="str">
        <x:v>D6-W-CM15</x:v>
      </x:c>
      <x:c r="C675" s="127" t="str">
        <x:v>B</x:v>
      </x:c>
      <x:c r="D675" s="127" t="str">
        <x:v>D6-W-CM15-CHOIX-B-01</x:v>
      </x:c>
      <x:c r="E675" s="127" t="str">
        <x:v>D6-W-CM15-REPONSE-B-01</x:v>
      </x:c>
      <x:c r="F675" s="127" t="str">
        <x:v>Déplacer temporairement les occupants consentants puis réparer et tester le paravent commun.</x:v>
      </x:c>
      <x:c r="G675" s="127" t="str">
        <x:v>Option physiquement praticable ; aucune téléportation ou ressource supposée. Si choix de différer : sortie sûre encore atteignable.</x:v>
      </x:c>
      <x:c r="H675" s="127" t="str">
        <x:v>Approche B annoncée ; conserver les états déjà acquis et appliquer seulement les effets des actions achevées. Différer ou se replier ne vaut pas victoire.</x:v>
      </x:c>
      <x:c r="I675" s="132" t="str">
        <x:v>Après la réponse : action physique ou refus/différé ; succès/échec/reprise selon résultat réel et variantes prioritaires. Aucun résultat par la sélection seule.</x:v>
      </x:c>
    </x:row>
    <x:row r="676" ht="74" customHeight="1">
      <x:c r="A676" s="121" t="str">
        <x:v>D6-W-CM16-OPTION-A</x:v>
      </x:c>
      <x:c r="B676" s="122" t="str">
        <x:v>D6-W-CM16</x:v>
      </x:c>
      <x:c r="C676" s="122" t="str">
        <x:v>A</x:v>
      </x:c>
      <x:c r="D676" s="122" t="str">
        <x:v>D6-W-CM16-CHOIX-A-01</x:v>
      </x:c>
      <x:c r="E676" s="122" t="str">
        <x:v>D6-W-CM16-REPONSE-A-01</x:v>
      </x:c>
      <x:c r="F676" s="122" t="str">
        <x:v>Observer et sonder le trajet habituel en conservant un retour par appuis confirmés.</x:v>
      </x:c>
      <x:c r="G676" s="122" t="str">
        <x:v>Option physiquement praticable ; partenaires mentionnés présents et volontaires ; ressources nécessaires disponibles.</x:v>
      </x:c>
      <x:c r="H676" s="122" t="str">
        <x:v>Approche A annoncée ; ses effets dépendent des gestes et du résultat réellement joués. Aucun objet, grade, soin, trophée ou territoire n’est accordé par cette parole.</x:v>
      </x:c>
      <x:c r="I676" s="131" t="str">
        <x:v>Après la réponse : action physique ou refus/différé ; succès/échec/reprise selon résultat réel et variantes prioritaires. Aucun résultat par la sélection seule.</x:v>
      </x:c>
    </x:row>
    <x:row r="677" ht="74" customHeight="1">
      <x:c r="A677" s="126" t="str">
        <x:v>D6-W-CM16-OPTION-B</x:v>
      </x:c>
      <x:c r="B677" s="127" t="str">
        <x:v>D6-W-CM16</x:v>
      </x:c>
      <x:c r="C677" s="127" t="str">
        <x:v>B</x:v>
      </x:c>
      <x:c r="D677" s="127" t="str">
        <x:v>D6-W-CM16-CHOIX-B-01</x:v>
      </x:c>
      <x:c r="E677" s="127" t="str">
        <x:v>D6-W-CM16-REPONSE-B-01</x:v>
      </x:c>
      <x:c r="F677" s="127" t="str">
        <x:v>Reconnaître puis baliser le détour de moraine adapté au portage lourd.</x:v>
      </x:c>
      <x:c r="G677" s="127" t="str">
        <x:v>Option physiquement praticable ; aucune téléportation ou ressource supposée. Si choix de différer : sortie sûre encore atteignable.</x:v>
      </x:c>
      <x:c r="H677" s="127" t="str">
        <x:v>Approche B annoncée ; conserver les états déjà acquis et appliquer seulement les effets des actions achevées. Différer ou se replier ne vaut pas victoire.</x:v>
      </x:c>
      <x:c r="I677" s="132" t="str">
        <x:v>Après la réponse : action physique ou refus/différé ; succès/échec/reprise selon résultat réel et variantes prioritaires. Aucun résultat par la sélection seule.</x:v>
      </x:c>
    </x:row>
    <x:row r="678" ht="74" customHeight="1">
      <x:c r="A678" s="121" t="str">
        <x:v>D6-W-CM17-OPTION-A</x:v>
      </x:c>
      <x:c r="B678" s="122" t="str">
        <x:v>D6-W-CM17</x:v>
      </x:c>
      <x:c r="C678" s="122" t="str">
        <x:v>A</x:v>
      </x:c>
      <x:c r="D678" s="122" t="str">
        <x:v>D6-W-CM17-CHOIX-A-01</x:v>
      </x:c>
      <x:c r="E678" s="122" t="str">
        <x:v>D6-W-CM17-REPONSE-A-01</x:v>
      </x:c>
      <x:c r="F678" s="122" t="str">
        <x:v>Monter un support de présentation qui laisse visibles les marques authentifiées.</x:v>
      </x:c>
      <x:c r="G678" s="122" t="str">
        <x:v>Option physiquement praticable ; partenaires mentionnés présents et volontaires ; ressources nécessaires disponibles.</x:v>
      </x:c>
      <x:c r="H678" s="122" t="str">
        <x:v>Approche A annoncée ; ses effets dépendent des gestes et du résultat réellement joués. Aucun objet, grade, soin, trophée ou territoire n’est accordé par cette parole.</x:v>
      </x:c>
      <x:c r="I678" s="131" t="str">
        <x:v>Après la réponse : action physique ou refus/différé ; succès/échec/reprise selon résultat réel et variantes prioritaires. Aucun résultat par la sélection seule.</x:v>
      </x:c>
    </x:row>
    <x:row r="679" ht="74" customHeight="1">
      <x:c r="A679" s="126" t="str">
        <x:v>D6-W-CM17-OPTION-B</x:v>
      </x:c>
      <x:c r="B679" s="127" t="str">
        <x:v>D6-W-CM17</x:v>
      </x:c>
      <x:c r="C679" s="127" t="str">
        <x:v>B</x:v>
      </x:c>
      <x:c r="D679" s="127" t="str">
        <x:v>D6-W-CM17-CHOIX-B-01</x:v>
      </x:c>
      <x:c r="E679" s="127" t="str">
        <x:v>D6-W-CM17-REPONSE-B-01</x:v>
      </x:c>
      <x:c r="F679" s="127" t="str">
        <x:v>Protéger la tablette de passage en conservant matière et inscription intactes.</x:v>
      </x:c>
      <x:c r="G679" s="127" t="str">
        <x:v>Option physiquement praticable ; aucune téléportation ou ressource supposée. Si choix de différer : sortie sûre encore atteignable.</x:v>
      </x:c>
      <x:c r="H679" s="127" t="str">
        <x:v>Approche B annoncée ; conserver les états déjà acquis et appliquer seulement les effets des actions achevées. Différer ou se replier ne vaut pas victoire.</x:v>
      </x:c>
      <x:c r="I679" s="132" t="str">
        <x:v>Après la réponse : action physique ou refus/différé ; succès/échec/reprise selon résultat réel et variantes prioritaires. Aucun résultat par la sélection seule.</x:v>
      </x:c>
    </x:row>
    <x:row r="680" ht="74" customHeight="1">
      <x:c r="A680" s="121" t="str">
        <x:v>D6-W-CM18-OPTION-A</x:v>
      </x:c>
      <x:c r="B680" s="122" t="str">
        <x:v>D6-W-CM18</x:v>
      </x:c>
      <x:c r="C680" s="122" t="str">
        <x:v>A</x:v>
      </x:c>
      <x:c r="D680" s="122" t="str">
        <x:v>D6-W-CM18-CHOIX-A-01</x:v>
      </x:c>
      <x:c r="E680" s="122" t="str">
        <x:v>D6-W-CM18-REPONSE-A-01</x:v>
      </x:c>
      <x:c r="F680" s="122" t="str">
        <x:v>Atteindre les repères connus puis reconnaître et restaurer l’ancien chemin s’il existe.</x:v>
      </x:c>
      <x:c r="G680" s="122" t="str">
        <x:v>Option physiquement praticable ; partenaires mentionnés présents et volontaires ; ressources nécessaires disponibles.</x:v>
      </x:c>
      <x:c r="H680" s="122" t="str">
        <x:v>Approche A annoncée ; ses effets dépendent des gestes et du résultat réellement joués. Aucun objet, grade, soin, trophée ou territoire n’est accordé par cette parole.</x:v>
      </x:c>
      <x:c r="I680" s="131" t="str">
        <x:v>Après la réponse : action physique ou refus/différé ; succès/échec/reprise selon résultat réel et variantes prioritaires. Aucun résultat par la sélection seule.</x:v>
      </x:c>
    </x:row>
    <x:row r="681" ht="74" customHeight="1">
      <x:c r="A681" s="126" t="str">
        <x:v>D6-W-CM18-OPTION-B</x:v>
      </x:c>
      <x:c r="B681" s="127" t="str">
        <x:v>D6-W-CM18</x:v>
      </x:c>
      <x:c r="C681" s="127" t="str">
        <x:v>B</x:v>
      </x:c>
      <x:c r="D681" s="127" t="str">
        <x:v>D6-W-CM18-CHOIX-B-01</x:v>
      </x:c>
      <x:c r="E681" s="127" t="str">
        <x:v>D6-W-CM18-REPONSE-B-01</x:v>
      </x:c>
      <x:c r="F681" s="127" t="str">
        <x:v>Tester physiquement le gabarit de charge et relever un nouvel itinéraire de fouille.</x:v>
      </x:c>
      <x:c r="G681" s="127" t="str">
        <x:v>Option physiquement praticable ; aucune téléportation ou ressource supposée. Si choix de différer : sortie sûre encore atteignable.</x:v>
      </x:c>
      <x:c r="H681" s="127" t="str">
        <x:v>Approche B annoncée ; conserver les états déjà acquis et appliquer seulement les effets des actions achevées. Différer ou se replier ne vaut pas victoire.</x:v>
      </x:c>
      <x:c r="I681" s="132" t="str">
        <x:v>Après la réponse : action physique ou refus/différé ; succès/échec/reprise selon résultat réel et variantes prioritaires. Aucun résultat par la sélection seule.</x:v>
      </x:c>
    </x:row>
    <x:row r="682" ht="74" customHeight="1">
      <x:c r="A682" s="121" t="str">
        <x:v>D6-W-CM19-OPTION-A</x:v>
      </x:c>
      <x:c r="B682" s="122" t="str">
        <x:v>D6-W-CM19</x:v>
      </x:c>
      <x:c r="C682" s="122" t="str">
        <x:v>A</x:v>
      </x:c>
      <x:c r="D682" s="122" t="str">
        <x:v>D6-W-CM19-CHOIX-A-01</x:v>
      </x:c>
      <x:c r="E682" s="122" t="str">
        <x:v>D6-W-CM19-REPONSE-A-01</x:v>
      </x:c>
      <x:c r="F682" s="122" t="str">
        <x:v>Monter un leurre fictif et observer une réponse locale depuis le couvert sans promettre contrôle de la bête.</x:v>
      </x:c>
      <x:c r="G682" s="122" t="str">
        <x:v>Option physiquement praticable ; partenaires mentionnés présents et volontaires ; ressources nécessaires disponibles.</x:v>
      </x:c>
      <x:c r="H682" s="122" t="str">
        <x:v>Approche A annoncée ; ses effets dépendent des gestes et du résultat réellement joués. Aucun objet, grade, soin, trophée ou territoire n’est accordé par cette parole.</x:v>
      </x:c>
      <x:c r="I682" s="131" t="str">
        <x:v>Après la réponse : action physique ou refus/différé ; succès/échec/reprise selon résultat réel et variantes prioritaires. Aucun résultat par la sélection seule.</x:v>
      </x:c>
    </x:row>
    <x:row r="683" ht="74" customHeight="1">
      <x:c r="A683" s="126" t="str">
        <x:v>D6-W-CM19-OPTION-B</x:v>
      </x:c>
      <x:c r="B683" s="127" t="str">
        <x:v>D6-W-CM19</x:v>
      </x:c>
      <x:c r="C683" s="127" t="str">
        <x:v>B</x:v>
      </x:c>
      <x:c r="D683" s="127" t="str">
        <x:v>D6-W-CM19-CHOIX-B-01</x:v>
      </x:c>
      <x:c r="E683" s="127" t="str">
        <x:v>D6-W-CM19-REPONSE-B-01</x:v>
      </x:c>
      <x:c r="F683" s="127" t="str">
        <x:v>Isoler le secteur par l’autre porte puis réparer et éprouver la fermeture de service.</x:v>
      </x:c>
      <x:c r="G683" s="127" t="str">
        <x:v>Option physiquement praticable ; aucune téléportation ou ressource supposée. Si choix de différer : sortie sûre encore atteignable.</x:v>
      </x:c>
      <x:c r="H683" s="127" t="str">
        <x:v>Approche B annoncée ; conserver les états déjà acquis et appliquer seulement les effets des actions achevées. Différer ou se replier ne vaut pas victoire.</x:v>
      </x:c>
      <x:c r="I683" s="132" t="str">
        <x:v>Après la réponse : action physique ou refus/différé ; succès/échec/reprise selon résultat réel et variantes prioritaires. Aucun résultat par la sélection seule.</x:v>
      </x:c>
    </x:row>
    <x:row r="684" ht="74" customHeight="1">
      <x:c r="A684" s="121" t="str">
        <x:v>D6-W-CM20-OPTION-A</x:v>
      </x:c>
      <x:c r="B684" s="122" t="str">
        <x:v>D6-W-CM20</x:v>
      </x:c>
      <x:c r="C684" s="122" t="str">
        <x:v>A</x:v>
      </x:c>
      <x:c r="D684" s="122" t="str">
        <x:v>D6-W-CM20-CHOIX-A-01</x:v>
      </x:c>
      <x:c r="E684" s="122" t="str">
        <x:v>D6-W-CM20-REPONSE-A-01</x:v>
      </x:c>
      <x:c r="F684" s="122" t="str">
        <x:v>Reconnaître les traces récentes et vérifier les deux sorties de la route familière.</x:v>
      </x:c>
      <x:c r="G684" s="122" t="str">
        <x:v>Option physiquement praticable ; partenaires mentionnés présents et volontaires ; ressources nécessaires disponibles.</x:v>
      </x:c>
      <x:c r="H684" s="122" t="str">
        <x:v>Approche A annoncée ; ses effets dépendent des gestes et du résultat réellement joués. Aucun objet, grade, soin, trophée ou territoire n’est accordé par cette parole.</x:v>
      </x:c>
      <x:c r="I684" s="131" t="str">
        <x:v>Après la réponse : action physique ou refus/différé ; succès/échec/reprise selon résultat réel et variantes prioritaires. Aucun résultat par la sélection seule.</x:v>
      </x:c>
    </x:row>
    <x:row r="685" ht="74" customHeight="1">
      <x:c r="A685" s="126" t="str">
        <x:v>D6-W-CM20-OPTION-B</x:v>
      </x:c>
      <x:c r="B685" s="127" t="str">
        <x:v>D6-W-CM20</x:v>
      </x:c>
      <x:c r="C685" s="127" t="str">
        <x:v>B</x:v>
      </x:c>
      <x:c r="D685" s="127" t="str">
        <x:v>D6-W-CM20-CHOIX-B-01</x:v>
      </x:c>
      <x:c r="E685" s="127" t="str">
        <x:v>D6-W-CM20-REPONSE-B-01</x:v>
      </x:c>
      <x:c r="F685" s="127" t="str">
        <x:v>Observer le comportement local puis déplacer le dépôt et tester le détour de livraison.</x:v>
      </x:c>
      <x:c r="G685" s="127" t="str">
        <x:v>Option physiquement praticable ; aucune téléportation ou ressource supposée. Si choix de différer : sortie sûre encore atteignable.</x:v>
      </x:c>
      <x:c r="H685" s="127" t="str">
        <x:v>Approche B annoncée ; conserver les états déjà acquis et appliquer seulement les effets des actions achevées. Différer ou se replier ne vaut pas victoire.</x:v>
      </x:c>
      <x:c r="I685" s="132" t="str">
        <x:v>Après la réponse : action physique ou refus/différé ; succès/échec/reprise selon résultat réel et variantes prioritaires. Aucun résultat par la sélection seule.</x:v>
      </x:c>
    </x:row>
    <x:row r="686" ht="74" customHeight="1">
      <x:c r="A686" s="121" t="str">
        <x:v>D6-W-CL1-OPTION-A</x:v>
      </x:c>
      <x:c r="B686" s="122" t="str">
        <x:v>D6-W-CL1</x:v>
      </x:c>
      <x:c r="C686" s="122" t="str">
        <x:v>A</x:v>
      </x:c>
      <x:c r="D686" s="122" t="str">
        <x:v>D6-W-CL1-CHOIX-A-01</x:v>
      </x:c>
      <x:c r="E686" s="122" t="str">
        <x:v>D6-W-CL1-REPONSE-A-01</x:v>
      </x:c>
      <x:c r="F686" s="122" t="str">
        <x:v>Escorter un artisan invité avec la pièce manquante puis éprouver sa réparation publiquement.</x:v>
      </x:c>
      <x:c r="G686" s="122" t="str">
        <x:v>Option physiquement praticable ; partenaires mentionnés présents et volontaires ; ressources nécessaires disponibles.</x:v>
      </x:c>
      <x:c r="H686" s="122" t="str">
        <x:v>Approche A annoncée ; ses effets dépendent des gestes et du résultat réellement joués. Aucun objet, grade, soin, trophée ou territoire n’est accordé par cette parole.</x:v>
      </x:c>
      <x:c r="I686" s="131" t="str">
        <x:v>Après la réponse : action physique ou refus/différé ; succès/échec/reprise selon résultat réel et variantes prioritaires. Aucun résultat par la sélection seule.</x:v>
      </x:c>
    </x:row>
    <x:row r="687" ht="74" customHeight="1">
      <x:c r="A687" s="126" t="str">
        <x:v>D6-W-CL1-OPTION-B</x:v>
      </x:c>
      <x:c r="B687" s="127" t="str">
        <x:v>D6-W-CL1</x:v>
      </x:c>
      <x:c r="C687" s="127" t="str">
        <x:v>B</x:v>
      </x:c>
      <x:c r="D687" s="127" t="str">
        <x:v>D6-W-CL1-CHOIX-B-01</x:v>
      </x:c>
      <x:c r="E687" s="127" t="str">
        <x:v>D6-W-CL1-REPONSE-B-01</x:v>
      </x:c>
      <x:c r="F687" s="127" t="str">
        <x:v>Réaménager la garde et déplacer les outils sensibles en conservant le passage commun.</x:v>
      </x:c>
      <x:c r="G687" s="127" t="str">
        <x:v>Option physiquement praticable ; aucune téléportation ou ressource supposée. Si choix de différer : sortie sûre encore atteignable.</x:v>
      </x:c>
      <x:c r="H687" s="127" t="str">
        <x:v>Approche B annoncée ; conserver les états déjà acquis et appliquer seulement les effets des actions achevées. Différer ou se replier ne vaut pas victoire.</x:v>
      </x:c>
      <x:c r="I687" s="132" t="str">
        <x:v>Après la réponse : action physique ou refus/différé ; succès/échec/reprise selon résultat réel et variantes prioritaires. Aucun résultat par la sélection seule.</x:v>
      </x:c>
    </x:row>
    <x:row r="688" ht="74" customHeight="1">
      <x:c r="A688" s="121" t="str">
        <x:v>D6-W-CL2-OPTION-A</x:v>
      </x:c>
      <x:c r="B688" s="122" t="str">
        <x:v>D6-W-CL2</x:v>
      </x:c>
      <x:c r="C688" s="122" t="str">
        <x:v>A</x:v>
      </x:c>
      <x:c r="D688" s="122" t="str">
        <x:v>D6-W-CL2-CHOIX-A-01</x:v>
      </x:c>
      <x:c r="E688" s="122" t="str">
        <x:v>D6-W-CL2-REPONSE-A-01</x:v>
      </x:c>
      <x:c r="F688" s="122" t="str">
        <x:v>Reconnaître et réparer une source autorisée puis transporter les réservoirs destinés au départ.</x:v>
      </x:c>
      <x:c r="G688" s="122" t="str">
        <x:v>Option physiquement praticable ; partenaires mentionnés présents et volontaires ; ressources nécessaires disponibles.</x:v>
      </x:c>
      <x:c r="H688" s="122" t="str">
        <x:v>Approche A annoncée ; ses effets dépendent des gestes et du résultat réellement joués. Aucun objet, grade, soin, trophée ou territoire n’est accordé par cette parole.</x:v>
      </x:c>
      <x:c r="I688" s="131" t="str">
        <x:v>Après la réponse : action physique ou refus/différé ; succès/échec/reprise selon résultat réel et variantes prioritaires. Aucun résultat par la sélection seule.</x:v>
      </x:c>
    </x:row>
    <x:row r="689" ht="74" customHeight="1">
      <x:c r="A689" s="126" t="str">
        <x:v>D6-W-CL2-OPTION-B</x:v>
      </x:c>
      <x:c r="B689" s="127" t="str">
        <x:v>D6-W-CL2</x:v>
      </x:c>
      <x:c r="C689" s="127" t="str">
        <x:v>B</x:v>
      </x:c>
      <x:c r="D689" s="127" t="str">
        <x:v>D6-W-CL2-CHOIX-B-01</x:v>
      </x:c>
      <x:c r="E689" s="127" t="str">
        <x:v>D6-W-CL2-REPONSE-B-01</x:v>
      </x:c>
      <x:c r="F689" s="127" t="str">
        <x:v>Rétablir la distribution locale et tester les jets avant libération des porteurs d’expédition.</x:v>
      </x:c>
      <x:c r="G689" s="127" t="str">
        <x:v>Option physiquement praticable ; aucune téléportation ou ressource supposée. Si choix de différer : sortie sûre encore atteignable.</x:v>
      </x:c>
      <x:c r="H689" s="127" t="str">
        <x:v>Approche B annoncée ; conserver les états déjà acquis et appliquer seulement les effets des actions achevées. Différer ou se replier ne vaut pas victoire.</x:v>
      </x:c>
      <x:c r="I689" s="132" t="str">
        <x:v>Après la réponse : action physique ou refus/différé ; succès/échec/reprise selon résultat réel et variantes prioritaires. Aucun résultat par la sélection seule.</x:v>
      </x:c>
    </x:row>
    <x:row r="690" ht="74" customHeight="1">
      <x:c r="A690" s="121" t="str">
        <x:v>D6-W-CL3-OPTION-A</x:v>
      </x:c>
      <x:c r="B690" s="122" t="str">
        <x:v>D6-W-CL3</x:v>
      </x:c>
      <x:c r="C690" s="122" t="str">
        <x:v>A</x:v>
      </x:c>
      <x:c r="D690" s="122" t="str">
        <x:v>D6-W-CL3-CHOIX-A-01</x:v>
      </x:c>
      <x:c r="E690" s="122" t="str">
        <x:v>D6-W-CL3-REPONSE-A-01</x:v>
      </x:c>
      <x:c r="F690" s="122" t="str">
        <x:v>Reconnaître une autre ligne de chasse et la faire observer au groupe concerné.</x:v>
      </x:c>
      <x:c r="G690" s="122" t="str">
        <x:v>Option physiquement praticable ; partenaires mentionnés présents et volontaires ; ressources nécessaires disponibles.</x:v>
      </x:c>
      <x:c r="H690" s="122" t="str">
        <x:v>Approche A annoncée ; ses effets dépendent des gestes et du résultat réellement joués. Aucun objet, grade, soin, trophée ou territoire n’est accordé par cette parole.</x:v>
      </x:c>
      <x:c r="I690" s="131" t="str">
        <x:v>Après la réponse : action physique ou refus/différé ; succès/échec/reprise selon résultat réel et variantes prioritaires. Aucun résultat par la sélection seule.</x:v>
      </x:c>
    </x:row>
    <x:row r="691" ht="74" customHeight="1">
      <x:c r="A691" s="126" t="str">
        <x:v>D6-W-CL3-OPTION-B</x:v>
      </x:c>
      <x:c r="B691" s="127" t="str">
        <x:v>D6-W-CL3</x:v>
      </x:c>
      <x:c r="C691" s="127" t="str">
        <x:v>B</x:v>
      </x:c>
      <x:c r="D691" s="127" t="str">
        <x:v>D6-W-CL3-CHOIX-B-01</x:v>
      </x:c>
      <x:c r="E691" s="127" t="str">
        <x:v>D6-W-CL3-REPONSE-B-01</x:v>
      </x:c>
      <x:c r="F691" s="127" t="str">
        <x:v>Renforcer et tester la passerelle alternative avant discussion de l’abattage local.</x:v>
      </x:c>
      <x:c r="G691" s="127" t="str">
        <x:v>Option physiquement praticable ; aucune téléportation ou ressource supposée. Si choix de différer : sortie sûre encore atteignable.</x:v>
      </x:c>
      <x:c r="H691" s="127" t="str">
        <x:v>Approche B annoncée ; conserver les états déjà acquis et appliquer seulement les effets des actions achevées. Différer ou se replier ne vaut pas victoire.</x:v>
      </x:c>
      <x:c r="I691" s="132" t="str">
        <x:v>Après la réponse : action physique ou refus/différé ; succès/échec/reprise selon résultat réel et variantes prioritaires. Aucun résultat par la sélection seule.</x:v>
      </x:c>
    </x:row>
    <x:row r="692" ht="74" customHeight="1">
      <x:c r="A692" s="121" t="str">
        <x:v>D6-W-CL4-OPTION-A</x:v>
      </x:c>
      <x:c r="B692" s="122" t="str">
        <x:v>D6-W-CL4</x:v>
      </x:c>
      <x:c r="C692" s="122" t="str">
        <x:v>A</x:v>
      </x:c>
      <x:c r="D692" s="122" t="str">
        <x:v>D6-W-CL4-CHOIX-A-01</x:v>
      </x:c>
      <x:c r="E692" s="122" t="str">
        <x:v>D6-W-CL4-REPONSE-A-01</x:v>
      </x:c>
      <x:c r="F692" s="122" t="str">
        <x:v>Reconnaître et baliser un chenal voisin puis éprouver le transport avec une barge.</x:v>
      </x:c>
      <x:c r="G692" s="122" t="str">
        <x:v>Option physiquement praticable ; partenaires mentionnés présents et volontaires ; ressources nécessaires disponibles.</x:v>
      </x:c>
      <x:c r="H692" s="122" t="str">
        <x:v>Approche A annoncée ; ses effets dépendent des gestes et du résultat réellement joués. Aucun objet, grade, soin, trophée ou territoire n’est accordé par cette parole.</x:v>
      </x:c>
      <x:c r="I692" s="131" t="str">
        <x:v>Après la réponse : action physique ou refus/différé ; succès/échec/reprise selon résultat réel et variantes prioritaires. Aucun résultat par la sélection seule.</x:v>
      </x:c>
    </x:row>
    <x:row r="693" ht="74" customHeight="1">
      <x:c r="A693" s="126" t="str">
        <x:v>D6-W-CL4-OPTION-B</x:v>
      </x:c>
      <x:c r="B693" s="127" t="str">
        <x:v>D6-W-CL4</x:v>
      </x:c>
      <x:c r="C693" s="127" t="str">
        <x:v>B</x:v>
      </x:c>
      <x:c r="D693" s="127" t="str">
        <x:v>D6-W-CL4-CHOIX-B-01</x:v>
      </x:c>
      <x:c r="E693" s="127" t="str">
        <x:v>D6-W-CL4-REPONSE-B-01</x:v>
      </x:c>
      <x:c r="F693" s="127" t="str">
        <x:v>Observer les fenêtres de courant puis déplacer les pièges et le départ de chasse en conséquence.</x:v>
      </x:c>
      <x:c r="G693" s="127" t="str">
        <x:v>Option physiquement praticable ; aucune téléportation ou ressource supposée. Si choix de différer : sortie sûre encore atteignable.</x:v>
      </x:c>
      <x:c r="H693" s="127" t="str">
        <x:v>Approche B annoncée ; conserver les états déjà acquis et appliquer seulement les effets des actions achevées. Différer ou se replier ne vaut pas victoire.</x:v>
      </x:c>
      <x:c r="I693" s="132" t="str">
        <x:v>Après la réponse : action physique ou refus/différé ; succès/échec/reprise selon résultat réel et variantes prioritaires. Aucun résultat par la sélection seule.</x:v>
      </x:c>
    </x:row>
    <x:row r="694" ht="74" customHeight="1">
      <x:c r="A694" s="121" t="str">
        <x:v>D6-W-CL5-OPTION-A</x:v>
      </x:c>
      <x:c r="B694" s="122" t="str">
        <x:v>D6-W-CL5</x:v>
      </x:c>
      <x:c r="C694" s="122" t="str">
        <x:v>A</x:v>
      </x:c>
      <x:c r="D694" s="122" t="str">
        <x:v>D6-W-CL5-CHOIX-A-01</x:v>
      </x:c>
      <x:c r="E694" s="122" t="str">
        <x:v>D6-W-CL5-REPONSE-A-01</x:v>
      </x:c>
      <x:c r="F694" s="122" t="str">
        <x:v>Confirmer la chute depuis un couvert puis baliser et jouer le repli.</x:v>
      </x:c>
      <x:c r="G694" s="122" t="str">
        <x:v>Option physiquement praticable ; partenaires mentionnés présents et volontaires ; ressources nécessaires disponibles.</x:v>
      </x:c>
      <x:c r="H694" s="122" t="str">
        <x:v>Approche A annoncée ; ses effets dépendent des gestes et du résultat réellement joués. Aucun objet, grade, soin, trophée ou territoire n’est accordé par cette parole.</x:v>
      </x:c>
      <x:c r="I694" s="131" t="str">
        <x:v>Après la réponse : action physique ou refus/différé ; succès/échec/reprise selon résultat réel et variantes prioritaires. Aucun résultat par la sélection seule.</x:v>
      </x:c>
    </x:row>
    <x:row r="695" ht="74" customHeight="1">
      <x:c r="A695" s="126" t="str">
        <x:v>D6-W-CL5-OPTION-B</x:v>
      </x:c>
      <x:c r="B695" s="127" t="str">
        <x:v>D6-W-CL5</x:v>
      </x:c>
      <x:c r="C695" s="127" t="str">
        <x:v>B</x:v>
      </x:c>
      <x:c r="D695" s="127" t="str">
        <x:v>D6-W-CL5-CHOIX-B-01</x:v>
      </x:c>
      <x:c r="E695" s="127" t="str">
        <x:v>D6-W-CL5-REPONSE-B-01</x:v>
      </x:c>
      <x:c r="F695" s="127" t="str">
        <x:v>Inspecter une aire abritée, obtenir l’accord des duellistes et déplacer leur confrontation.</x:v>
      </x:c>
      <x:c r="G695" s="127" t="str">
        <x:v>Option physiquement praticable ; aucune téléportation ou ressource supposée. Si choix de différer : sortie sûre encore atteignable.</x:v>
      </x:c>
      <x:c r="H695" s="127" t="str">
        <x:v>Approche B annoncée ; conserver les états déjà acquis et appliquer seulement les effets des actions achevées. Différer ou se replier ne vaut pas victoire.</x:v>
      </x:c>
      <x:c r="I695" s="132" t="str">
        <x:v>Après la réponse : action physique ou refus/différé ; succès/échec/reprise selon résultat réel et variantes prioritaires. Aucun résultat par la sélection seule.</x:v>
      </x:c>
    </x:row>
    <x:row r="696" ht="74" customHeight="1">
      <x:c r="A696" s="121" t="str">
        <x:v>D6-W-CL6-OPTION-A</x:v>
      </x:c>
      <x:c r="B696" s="122" t="str">
        <x:v>D6-W-CL6</x:v>
      </x:c>
      <x:c r="C696" s="122" t="str">
        <x:v>A</x:v>
      </x:c>
      <x:c r="D696" s="122" t="str">
        <x:v>D6-W-CL6-CHOIX-A-01</x:v>
      </x:c>
      <x:c r="E696" s="122" t="str">
        <x:v>D6-W-CL6-REPONSE-A-01</x:v>
      </x:c>
      <x:c r="F696" s="122" t="str">
        <x:v>Examiner les arrimages, réunir les témoins disponibles puis préparer le transport convenu.</x:v>
      </x:c>
      <x:c r="G696" s="122" t="str">
        <x:v>Option physiquement praticable ; partenaires mentionnés présents et volontaires ; ressources nécessaires disponibles.</x:v>
      </x:c>
      <x:c r="H696" s="122" t="str">
        <x:v>Approche A annoncée ; ses effets dépendent des gestes et du résultat réellement joués. Aucun objet, grade, soin, trophée ou territoire n’est accordé par cette parole.</x:v>
      </x:c>
      <x:c r="I696" s="131" t="str">
        <x:v>Après la réponse : action physique ou refus/différé ; succès/échec/reprise selon résultat réel et variantes prioritaires. Aucun résultat par la sélection seule.</x:v>
      </x:c>
    </x:row>
    <x:row r="697" ht="74" customHeight="1">
      <x:c r="A697" s="126" t="str">
        <x:v>D6-W-CL6-OPTION-B</x:v>
      </x:c>
      <x:c r="B697" s="127" t="str">
        <x:v>D6-W-CL6</x:v>
      </x:c>
      <x:c r="C697" s="127" t="str">
        <x:v>B</x:v>
      </x:c>
      <x:c r="D697" s="127" t="str">
        <x:v>D6-W-CL6-CHOIX-B-01</x:v>
      </x:c>
      <x:c r="E697" s="127" t="str">
        <x:v>D6-W-CL6-REPONSE-B-01</x:v>
      </x:c>
      <x:c r="F697" s="127" t="str">
        <x:v>Relever et présenter la prise en préservant l’épave comme abri matériel du quai.</x:v>
      </x:c>
      <x:c r="G697" s="127" t="str">
        <x:v>Option physiquement praticable ; aucune téléportation ou ressource supposée. Si choix de différer : sortie sûre encore atteignable.</x:v>
      </x:c>
      <x:c r="H697" s="127" t="str">
        <x:v>Approche B annoncée ; conserver les états déjà acquis et appliquer seulement les effets des actions achevées. Différer ou se replier ne vaut pas victoire.</x:v>
      </x:c>
      <x:c r="I697" s="132" t="str">
        <x:v>Après la réponse : action physique ou refus/différé ; succès/échec/reprise selon résultat réel et variantes prioritaires. Aucun résultat par la sélection seule.</x:v>
      </x:c>
    </x:row>
    <x:row r="698" ht="74" customHeight="1">
      <x:c r="A698" s="121" t="str">
        <x:v>D6-W-CL7-OPTION-A</x:v>
      </x:c>
      <x:c r="B698" s="122" t="str">
        <x:v>D6-W-CL7</x:v>
      </x:c>
      <x:c r="C698" s="122" t="str">
        <x:v>A</x:v>
      </x:c>
      <x:c r="D698" s="122" t="str">
        <x:v>D6-W-CL7-CHOIX-A-01</x:v>
      </x:c>
      <x:c r="E698" s="122" t="str">
        <x:v>D6-W-CL7-REPONSE-A-01</x:v>
      </x:c>
      <x:c r="F698" s="122" t="str">
        <x:v>Monter le prototype sur un parcours d’essai et tester ses limites fictives avec arrêt observé.</x:v>
      </x:c>
      <x:c r="G698" s="122" t="str">
        <x:v>Option physiquement praticable ; partenaires mentionnés présents et volontaires ; ressources nécessaires disponibles.</x:v>
      </x:c>
      <x:c r="H698" s="122" t="str">
        <x:v>Approche A annoncée ; ses effets dépendent des gestes et du résultat réellement joués. Aucun objet, grade, soin, trophée ou territoire n’est accordé par cette parole.</x:v>
      </x:c>
      <x:c r="I698" s="131" t="str">
        <x:v>Après la réponse : action physique ou refus/différé ; succès/échec/reprise selon résultat réel et variantes prioritaires. Aucun résultat par la sélection seule.</x:v>
      </x:c>
    </x:row>
    <x:row r="699" ht="74" customHeight="1">
      <x:c r="A699" s="126" t="str">
        <x:v>D6-W-CL7-OPTION-B</x:v>
      </x:c>
      <x:c r="B699" s="127" t="str">
        <x:v>D6-W-CL7</x:v>
      </x:c>
      <x:c r="C699" s="127" t="str">
        <x:v>B</x:v>
      </x:c>
      <x:c r="D699" s="127" t="str">
        <x:v>D6-W-CL7-CHOIX-B-01</x:v>
      </x:c>
      <x:c r="E699" s="127" t="str">
        <x:v>D6-W-CL7-REPONSE-B-01</x:v>
      </x:c>
      <x:c r="F699" s="127" t="str">
        <x:v>Remplacer le support endommagé puis répéter l’essai avant autorisation locale de sortie.</x:v>
      </x:c>
      <x:c r="G699" s="127" t="str">
        <x:v>Option physiquement praticable ; aucune téléportation ou ressource supposée. Si choix de différer : sortie sûre encore atteignable.</x:v>
      </x:c>
      <x:c r="H699" s="127" t="str">
        <x:v>Approche B annoncée ; conserver les états déjà acquis et appliquer seulement les effets des actions achevées. Différer ou se replier ne vaut pas victoire.</x:v>
      </x:c>
      <x:c r="I699" s="132" t="str">
        <x:v>Après la réponse : action physique ou refus/différé ; succès/échec/reprise selon résultat réel et variantes prioritaires. Aucun résultat par la sélection seule.</x:v>
      </x:c>
    </x:row>
    <x:row r="700" ht="74" customHeight="1">
      <x:c r="A700" s="121" t="str">
        <x:v>D6-W-CL8-OPTION-A</x:v>
      </x:c>
      <x:c r="B700" s="122" t="str">
        <x:v>D6-W-CL8</x:v>
      </x:c>
      <x:c r="C700" s="122" t="str">
        <x:v>A</x:v>
      </x:c>
      <x:c r="D700" s="122" t="str">
        <x:v>D6-W-CL8-CHOIX-A-01</x:v>
      </x:c>
      <x:c r="E700" s="122" t="str">
        <x:v>D6-W-CL8-REPONSE-A-01</x:v>
      </x:c>
      <x:c r="F700" s="122" t="str">
        <x:v>Recruter une relève volontaire et lui faire jouer le trajet jusqu’au refuge et ses postes.</x:v>
      </x:c>
      <x:c r="G700" s="122" t="str">
        <x:v>Option physiquement praticable ; partenaires mentionnés présents et volontaires ; ressources nécessaires disponibles.</x:v>
      </x:c>
      <x:c r="H700" s="122" t="str">
        <x:v>Approche A annoncée ; ses effets dépendent des gestes et du résultat réellement joués. Aucun objet, grade, soin, trophée ou territoire n’est accordé par cette parole.</x:v>
      </x:c>
      <x:c r="I700" s="131" t="str">
        <x:v>Après la réponse : action physique ou refus/différé ; succès/échec/reprise selon résultat réel et variantes prioritaires. Aucun résultat par la sélection seule.</x:v>
      </x:c>
    </x:row>
    <x:row r="701" ht="74" customHeight="1">
      <x:c r="A701" s="126" t="str">
        <x:v>D6-W-CL8-OPTION-B</x:v>
      </x:c>
      <x:c r="B701" s="127" t="str">
        <x:v>D6-W-CL8</x:v>
      </x:c>
      <x:c r="C701" s="127" t="str">
        <x:v>B</x:v>
      </x:c>
      <x:c r="D701" s="127" t="str">
        <x:v>D6-W-CL8-CHOIX-B-01</x:v>
      </x:c>
      <x:c r="E701" s="127" t="str">
        <x:v>D6-W-CL8-REPONSE-B-01</x:v>
      </x:c>
      <x:c r="F701" s="127" t="str">
        <x:v>Reconnaître une route de chasse plus courte puis vérifier le retour avant le départ annoncé.</x:v>
      </x:c>
      <x:c r="G701" s="127" t="str">
        <x:v>Option physiquement praticable ; aucune téléportation ou ressource supposée. Si choix de différer : sortie sûre encore atteignable.</x:v>
      </x:c>
      <x:c r="H701" s="127" t="str">
        <x:v>Approche B annoncée ; conserver les états déjà acquis et appliquer seulement les effets des actions achevées. Différer ou se replier ne vaut pas victoire.</x:v>
      </x:c>
      <x:c r="I701" s="132" t="str">
        <x:v>Après la réponse : action physique ou refus/différé ; succès/échec/reprise selon résultat réel et variantes prioritaires. Aucun résultat par la sélection seule.</x:v>
      </x:c>
    </x:row>
    <x:row r="702" ht="74" customHeight="1">
      <x:c r="A702" s="121" t="str">
        <x:v>D6-W-CL9-OPTION-A</x:v>
      </x:c>
      <x:c r="B702" s="122" t="str">
        <x:v>D6-W-CL9</x:v>
      </x:c>
      <x:c r="C702" s="122" t="str">
        <x:v>A</x:v>
      </x:c>
      <x:c r="D702" s="122" t="str">
        <x:v>D6-W-CL9-CHOIX-A-01</x:v>
      </x:c>
      <x:c r="E702" s="122" t="str">
        <x:v>D6-W-CL9-REPONSE-A-01</x:v>
      </x:c>
      <x:c r="F702" s="122" t="str">
        <x:v>Comparer sous lumière rasante les surfaces et objets réellement disponibles.</x:v>
      </x:c>
      <x:c r="G702" s="122" t="str">
        <x:v>Option physiquement praticable ; partenaires mentionnés présents et volontaires ; ressources nécessaires disponibles.</x:v>
      </x:c>
      <x:c r="H702" s="122" t="str">
        <x:v>Approche A annoncée ; ses effets dépendent des gestes et du résultat réellement joués. Aucun objet, grade, soin, trophée ou territoire n’est accordé par cette parole.</x:v>
      </x:c>
      <x:c r="I702" s="131" t="str">
        <x:v>Après la réponse : action physique ou refus/différé ; succès/échec/reprise selon résultat réel et variantes prioritaires. Aucun résultat par la sélection seule.</x:v>
      </x:c>
    </x:row>
    <x:row r="703" ht="74" customHeight="1">
      <x:c r="A703" s="126" t="str">
        <x:v>D6-W-CL9-OPTION-B</x:v>
      </x:c>
      <x:c r="B703" s="127" t="str">
        <x:v>D6-W-CL9</x:v>
      </x:c>
      <x:c r="C703" s="127" t="str">
        <x:v>B</x:v>
      </x:c>
      <x:c r="D703" s="127" t="str">
        <x:v>D6-W-CL9-CHOIX-B-01</x:v>
      </x:c>
      <x:c r="E703" s="127" t="str">
        <x:v>D6-W-CL9-REPONSE-B-01</x:v>
      </x:c>
      <x:c r="F703" s="127" t="str">
        <x:v>Explorer le dépôt accepté et chercher une trace distincte du second passage.</x:v>
      </x:c>
      <x:c r="G703" s="127" t="str">
        <x:v>Option physiquement praticable ; aucune téléportation ou ressource supposée. Si choix de différer : sortie sûre encore atteignable.</x:v>
      </x:c>
      <x:c r="H703" s="127" t="str">
        <x:v>Approche B annoncée ; conserver les états déjà acquis et appliquer seulement les effets des actions achevées. Différer ou se replier ne vaut pas victoire.</x:v>
      </x:c>
      <x:c r="I703" s="132" t="str">
        <x:v>Après la réponse : action physique ou refus/différé ; succès/échec/reprise selon résultat réel et variantes prioritaires. Aucun résultat par la sélection seule.</x:v>
      </x:c>
    </x:row>
    <x:row r="704" ht="74" customHeight="1">
      <x:c r="A704" s="121" t="str">
        <x:v>D6-W-CL10-OPTION-A</x:v>
      </x:c>
      <x:c r="B704" s="122" t="str">
        <x:v>D6-W-CL10</x:v>
      </x:c>
      <x:c r="C704" s="122" t="str">
        <x:v>A</x:v>
      </x:c>
      <x:c r="D704" s="122" t="str">
        <x:v>D6-W-CL10-CHOIX-A-01</x:v>
      </x:c>
      <x:c r="E704" s="122" t="str">
        <x:v>D6-W-CL10-REPONSE-A-01</x:v>
      </x:c>
      <x:c r="F704" s="122" t="str">
        <x:v>Renforcer les fermetures et observer la bête depuis un couvert sans ouvrir le service trop tôt.</x:v>
      </x:c>
      <x:c r="G704" s="122" t="str">
        <x:v>Option physiquement praticable ; partenaires mentionnés présents et volontaires ; ressources nécessaires disponibles.</x:v>
      </x:c>
      <x:c r="H704" s="122" t="str">
        <x:v>Approche A annoncée ; ses effets dépendent des gestes et du résultat réellement joués. Aucun objet, grade, soin, trophée ou territoire n’est accordé par cette parole.</x:v>
      </x:c>
      <x:c r="I704" s="131" t="str">
        <x:v>Après la réponse : action physique ou refus/différé ; succès/échec/reprise selon résultat réel et variantes prioritaires. Aucun résultat par la sélection seule.</x:v>
      </x:c>
    </x:row>
    <x:row r="705" ht="74" customHeight="1">
      <x:c r="A705" s="126" t="str">
        <x:v>D6-W-CL10-OPTION-B</x:v>
      </x:c>
      <x:c r="B705" s="127" t="str">
        <x:v>D6-W-CL10</x:v>
      </x:c>
      <x:c r="C705" s="127" t="str">
        <x:v>B</x:v>
      </x:c>
      <x:c r="D705" s="127" t="str">
        <x:v>D6-W-CL10-CHOIX-B-01</x:v>
      </x:c>
      <x:c r="E705" s="127" t="str">
        <x:v>D6-W-CL10-REPONSE-B-01</x:v>
      </x:c>
      <x:c r="F705" s="127" t="str">
        <x:v>Reconnaître un secteur compatible et jouer son déplacement accompagné selon comportement réel.</x:v>
      </x:c>
      <x:c r="G705" s="127" t="str">
        <x:v>Option physiquement praticable ; aucune téléportation ou ressource supposée. Si choix de différer : sortie sûre encore atteignable.</x:v>
      </x:c>
      <x:c r="H705" s="127" t="str">
        <x:v>Approche B annoncée ; conserver les états déjà acquis et appliquer seulement les effets des actions achevées. Différer ou se replier ne vaut pas victoire.</x:v>
      </x:c>
      <x:c r="I705" s="132" t="str">
        <x:v>Après la réponse : action physique ou refus/différé ; succès/échec/reprise selon résultat réel et variantes prioritaires. Aucun résultat par la sélection seule.</x:v>
      </x:c>
    </x:row>
    <x:row r="706" ht="74" customHeight="1">
      <x:c r="A706" s="121" t="str">
        <x:v>D6-W-CL11-OPTION-A</x:v>
      </x:c>
      <x:c r="B706" s="122" t="str">
        <x:v>D6-W-CL11</x:v>
      </x:c>
      <x:c r="C706" s="122" t="str">
        <x:v>A</x:v>
      </x:c>
      <x:c r="D706" s="122" t="str">
        <x:v>D6-W-CL11-CHOIX-A-01</x:v>
      </x:c>
      <x:c r="E706" s="122" t="str">
        <x:v>D6-W-CL11-REPONSE-A-01</x:v>
      </x:c>
      <x:c r="F706" s="122" t="str">
        <x:v>Transporter les pièces et une équipe consentante à la halte puis vérifier un amarrage.</x:v>
      </x:c>
      <x:c r="G706" s="122" t="str">
        <x:v>Option physiquement praticable ; partenaires mentionnés présents et volontaires ; ressources nécessaires disponibles.</x:v>
      </x:c>
      <x:c r="H706" s="122" t="str">
        <x:v>Approche A annoncée ; ses effets dépendent des gestes et du résultat réellement joués. Aucun objet, grade, soin, trophée ou territoire n’est accordé par cette parole.</x:v>
      </x:c>
      <x:c r="I706" s="131" t="str">
        <x:v>Après la réponse : action physique ou refus/différé ; succès/échec/reprise selon résultat réel et variantes prioritaires. Aucun résultat par la sélection seule.</x:v>
      </x:c>
    </x:row>
    <x:row r="707" ht="74" customHeight="1">
      <x:c r="A707" s="126" t="str">
        <x:v>D6-W-CL11-OPTION-B</x:v>
      </x:c>
      <x:c r="B707" s="127" t="str">
        <x:v>D6-W-CL11</x:v>
      </x:c>
      <x:c r="C707" s="127" t="str">
        <x:v>B</x:v>
      </x:c>
      <x:c r="D707" s="127" t="str">
        <x:v>D6-W-CL11-CHOIX-B-01</x:v>
      </x:c>
      <x:c r="E707" s="127" t="str">
        <x:v>D6-W-CL11-REPONSE-B-01</x:v>
      </x:c>
      <x:c r="F707" s="127" t="str">
        <x:v>Vérifier les escales actives et préparer un trajet plus long avec ses consommations réelles.</x:v>
      </x:c>
      <x:c r="G707" s="127" t="str">
        <x:v>Option physiquement praticable ; aucune téléportation ou ressource supposée. Si choix de différer : sortie sûre encore atteignable.</x:v>
      </x:c>
      <x:c r="H707" s="127" t="str">
        <x:v>Approche B annoncée ; conserver les états déjà acquis et appliquer seulement les effets des actions achevées. Différer ou se replier ne vaut pas victoire.</x:v>
      </x:c>
      <x:c r="I707" s="132" t="str">
        <x:v>Après la réponse : action physique ou refus/différé ; succès/échec/reprise selon résultat réel et variantes prioritaires. Aucun résultat par la sélection seule.</x:v>
      </x:c>
    </x:row>
    <x:row r="708" ht="74" customHeight="1">
      <x:c r="A708" s="121" t="str">
        <x:v>D6-W-CL12-OPTION-A</x:v>
      </x:c>
      <x:c r="B708" s="122" t="str">
        <x:v>D6-W-CL12</x:v>
      </x:c>
      <x:c r="C708" s="122" t="str">
        <x:v>A</x:v>
      </x:c>
      <x:c r="D708" s="122" t="str">
        <x:v>D6-W-CL12-CHOIX-A-01</x:v>
      </x:c>
      <x:c r="E708" s="122" t="str">
        <x:v>D6-W-CL12-REPONSE-A-01</x:v>
      </x:c>
      <x:c r="F708" s="122" t="str">
        <x:v>Poser et tenir les bornes puis réaliser le retour du mandat initial.</x:v>
      </x:c>
      <x:c r="G708" s="122" t="str">
        <x:v>Option physiquement praticable ; partenaires mentionnés présents et volontaires ; ressources nécessaires disponibles.</x:v>
      </x:c>
      <x:c r="H708" s="122" t="str">
        <x:v>Approche A annoncée ; ses effets dépendent des gestes et du résultat réellement joués. Aucun objet, grade, soin, trophée ou territoire n’est accordé par cette parole.</x:v>
      </x:c>
      <x:c r="I708" s="131" t="str">
        <x:v>Après la réponse : action physique ou refus/différé ; succès/échec/reprise selon résultat réel et variantes prioritaires. Aucun résultat par la sélection seule.</x:v>
      </x:c>
    </x:row>
    <x:row r="709" ht="74" customHeight="1">
      <x:c r="A709" s="126" t="str">
        <x:v>D6-W-CL12-OPTION-B</x:v>
      </x:c>
      <x:c r="B709" s="127" t="str">
        <x:v>D6-W-CL12</x:v>
      </x:c>
      <x:c r="C709" s="127" t="str">
        <x:v>B</x:v>
      </x:c>
      <x:c r="D709" s="127" t="str">
        <x:v>D6-W-CL12-CHOIX-B-01</x:v>
      </x:c>
      <x:c r="E709" s="127" t="str">
        <x:v>D6-W-CL12-REPONSE-B-01</x:v>
      </x:c>
      <x:c r="F709" s="127" t="str">
        <x:v>Réunir les seuls volontaires présents, préparer leurs moyens et lancer une opération distincte si viable.</x:v>
      </x:c>
      <x:c r="G709" s="127" t="str">
        <x:v>Option physiquement praticable ; aucune téléportation ou ressource supposée. Si choix de différer : sortie sûre encore atteignable.</x:v>
      </x:c>
      <x:c r="H709" s="127" t="str">
        <x:v>Approche B annoncée ; conserver les états déjà acquis et appliquer seulement les effets des actions achevées. Différer ou se replier ne vaut pas victoire.</x:v>
      </x:c>
      <x:c r="I709" s="132" t="str">
        <x:v>Après la réponse : action physique ou refus/différé ; succès/échec/reprise selon résultat réel et variantes prioritaires. Aucun résultat par la sélection seule.</x:v>
      </x:c>
    </x:row>
    <x:row r="710" ht="74" customHeight="1">
      <x:c r="A710" s="121" t="str">
        <x:v>D6-W-CL13-OPTION-A</x:v>
      </x:c>
      <x:c r="B710" s="122" t="str">
        <x:v>D6-W-CL13</x:v>
      </x:c>
      <x:c r="C710" s="122" t="str">
        <x:v>A</x:v>
      </x:c>
      <x:c r="D710" s="122" t="str">
        <x:v>D6-W-CL13-CHOIX-A-01</x:v>
      </x:c>
      <x:c r="E710" s="122" t="str">
        <x:v>D6-W-CL13-REPONSE-A-01</x:v>
      </x:c>
      <x:c r="F710" s="122" t="str">
        <x:v>Retrouver le repère du pisteur et recueillir son témoignage consenti.</x:v>
      </x:c>
      <x:c r="G710" s="122" t="str">
        <x:v>Option physiquement praticable ; partenaires mentionnés présents et volontaires ; ressources nécessaires disponibles.</x:v>
      </x:c>
      <x:c r="H710" s="122" t="str">
        <x:v>Approche A annoncée ; ses effets dépendent des gestes et du résultat réellement joués. Aucun objet, grade, soin, trophée ou territoire n’est accordé par cette parole.</x:v>
      </x:c>
      <x:c r="I710" s="131" t="str">
        <x:v>Après la réponse : action physique ou refus/différé ; succès/échec/reprise selon résultat réel et variantes prioritaires. Aucun résultat par la sélection seule.</x:v>
      </x:c>
    </x:row>
    <x:row r="711" ht="74" customHeight="1">
      <x:c r="A711" s="126" t="str">
        <x:v>D6-W-CL13-OPTION-B</x:v>
      </x:c>
      <x:c r="B711" s="127" t="str">
        <x:v>D6-W-CL13</x:v>
      </x:c>
      <x:c r="C711" s="127" t="str">
        <x:v>B</x:v>
      </x:c>
      <x:c r="D711" s="127" t="str">
        <x:v>D6-W-CL13-CHOIX-B-01</x:v>
      </x:c>
      <x:c r="E711" s="127" t="str">
        <x:v>D6-W-CL13-REPONSE-B-01</x:v>
      </x:c>
      <x:c r="F711" s="127" t="str">
        <x:v>Monter une présentation conjointe des preuves de combat et d’approche sans nier l’exploit.</x:v>
      </x:c>
      <x:c r="G711" s="127" t="str">
        <x:v>Option physiquement praticable ; aucune téléportation ou ressource supposée. Si choix de différer : sortie sûre encore atteignable.</x:v>
      </x:c>
      <x:c r="H711" s="127" t="str">
        <x:v>Approche B annoncée ; conserver les états déjà acquis et appliquer seulement les effets des actions achevées. Différer ou se replier ne vaut pas victoire.</x:v>
      </x:c>
      <x:c r="I711" s="132" t="str">
        <x:v>Après la réponse : action physique ou refus/différé ; succès/échec/reprise selon résultat réel et variantes prioritaires. Aucun résultat par la sélection seule.</x:v>
      </x:c>
    </x:row>
    <x:row r="712" ht="74" customHeight="1">
      <x:c r="A712" s="121" t="str">
        <x:v>D6-W-CL14-OPTION-A</x:v>
      </x:c>
      <x:c r="B712" s="122" t="str">
        <x:v>D6-W-CL14</x:v>
      </x:c>
      <x:c r="C712" s="122" t="str">
        <x:v>A</x:v>
      </x:c>
      <x:c r="D712" s="122" t="str">
        <x:v>D6-W-CL14-CHOIX-A-01</x:v>
      </x:c>
      <x:c r="E712" s="122" t="str">
        <x:v>D6-W-CL14-REPONSE-A-01</x:v>
      </x:c>
      <x:c r="F712" s="122" t="str">
        <x:v>Identifier la caisse avec son propriétaire et accompagner son embarquement réel.</x:v>
      </x:c>
      <x:c r="G712" s="122" t="str">
        <x:v>Option physiquement praticable ; partenaires mentionnés présents et volontaires ; ressources nécessaires disponibles.</x:v>
      </x:c>
      <x:c r="H712" s="122" t="str">
        <x:v>Approche A annoncée ; ses effets dépendent des gestes et du résultat réellement joués. Aucun objet, grade, soin, trophée ou territoire n’est accordé par cette parole.</x:v>
      </x:c>
      <x:c r="I712" s="131" t="str">
        <x:v>Après la réponse : action physique ou refus/différé ; succès/échec/reprise selon résultat réel et variantes prioritaires. Aucun résultat par la sélection seule.</x:v>
      </x:c>
    </x:row>
    <x:row r="713" ht="74" customHeight="1">
      <x:c r="A713" s="126" t="str">
        <x:v>D6-W-CL14-OPTION-B</x:v>
      </x:c>
      <x:c r="B713" s="127" t="str">
        <x:v>D6-W-CL14</x:v>
      </x:c>
      <x:c r="C713" s="127" t="str">
        <x:v>B</x:v>
      </x:c>
      <x:c r="D713" s="127" t="str">
        <x:v>D6-W-CL14-CHOIX-B-01</x:v>
      </x:c>
      <x:c r="E713" s="127" t="str">
        <x:v>D6-W-CL14-REPONSE-B-01</x:v>
      </x:c>
      <x:c r="F713" s="127" t="str">
        <x:v>Montrer une activité et une place disponibles puis laisser le survivant essayer et décider librement.</x:v>
      </x:c>
      <x:c r="G713" s="127" t="str">
        <x:v>Option physiquement praticable ; aucune téléportation ou ressource supposée. Si choix de différer : sortie sûre encore atteignable.</x:v>
      </x:c>
      <x:c r="H713" s="127" t="str">
        <x:v>Approche B annoncée ; conserver les états déjà acquis et appliquer seulement les effets des actions achevées. Différer ou se replier ne vaut pas victoire.</x:v>
      </x:c>
      <x:c r="I713" s="132" t="str">
        <x:v>Après la réponse : action physique ou refus/différé ; succès/échec/reprise selon résultat réel et variantes prioritaires. Aucun résultat par la sélection seule.</x:v>
      </x:c>
    </x:row>
    <x:row r="714" ht="74" customHeight="1">
      <x:c r="A714" s="121" t="str">
        <x:v>D6-W-CL15-OPTION-A</x:v>
      </x:c>
      <x:c r="B714" s="122" t="str">
        <x:v>D6-W-CL15</x:v>
      </x:c>
      <x:c r="C714" s="122" t="str">
        <x:v>A</x:v>
      </x:c>
      <x:c r="D714" s="122" t="str">
        <x:v>D6-W-CL15-CHOIX-A-01</x:v>
      </x:c>
      <x:c r="E714" s="122" t="str">
        <x:v>D6-W-CL15-REPONSE-A-01</x:v>
      </x:c>
      <x:c r="F714" s="122" t="str">
        <x:v>Effectuer une épreuve physique d’ajustage sur une pièce dédiée puis la faire examiner.</x:v>
      </x:c>
      <x:c r="G714" s="122" t="str">
        <x:v>Option physiquement praticable ; partenaires mentionnés présents et volontaires ; ressources nécessaires disponibles.</x:v>
      </x:c>
      <x:c r="H714" s="122" t="str">
        <x:v>Approche A annoncée ; ses effets dépendent des gestes et du résultat réellement joués. Aucun objet, grade, soin, trophée ou territoire n’est accordé par cette parole.</x:v>
      </x:c>
      <x:c r="I714" s="131" t="str">
        <x:v>Après la réponse : action physique ou refus/différé ; succès/échec/reprise selon résultat réel et variantes prioritaires. Aucun résultat par la sélection seule.</x:v>
      </x:c>
    </x:row>
    <x:row r="715" ht="74" customHeight="1">
      <x:c r="A715" s="126" t="str">
        <x:v>D6-W-CL15-OPTION-B</x:v>
      </x:c>
      <x:c r="B715" s="127" t="str">
        <x:v>D6-W-CL15</x:v>
      </x:c>
      <x:c r="C715" s="127" t="str">
        <x:v>B</x:v>
      </x:c>
      <x:c r="D715" s="127" t="str">
        <x:v>D6-W-CL15-CHOIX-B-01</x:v>
      </x:c>
      <x:c r="E715" s="127" t="str">
        <x:v>D6-W-CL15-REPONSE-B-01</x:v>
      </x:c>
      <x:c r="F715" s="127" t="str">
        <x:v>Coopérer à une réparation consentie en respectant les limites locales de transmission.</x:v>
      </x:c>
      <x:c r="G715" s="127" t="str">
        <x:v>Option physiquement praticable ; aucune téléportation ou ressource supposée. Si choix de différer : sortie sûre encore atteignable.</x:v>
      </x:c>
      <x:c r="H715" s="127" t="str">
        <x:v>Approche B annoncée ; conserver les états déjà acquis et appliquer seulement les effets des actions achevées. Différer ou se replier ne vaut pas victoire.</x:v>
      </x:c>
      <x:c r="I715" s="132" t="str">
        <x:v>Après la réponse : action physique ou refus/différé ; succès/échec/reprise selon résultat réel et variantes prioritaires. Aucun résultat par la sélection seule.</x:v>
      </x:c>
    </x:row>
    <x:row r="716" ht="74" customHeight="1">
      <x:c r="A716" s="121" t="str">
        <x:v>D6-W-SPACE-BASE-01-OPTION-A</x:v>
      </x:c>
      <x:c r="B716" s="122" t="str">
        <x:v>D6-W-SPACE-BASE-01</x:v>
      </x:c>
      <x:c r="C716" s="122" t="str">
        <x:v>A</x:v>
      </x:c>
      <x:c r="D716" s="122" t="str">
        <x:v>D6-W-SPACE-BASE-01-CHOIX-A-01</x:v>
      </x:c>
      <x:c r="E716" s="122" t="str">
        <x:v>D6-W-SPACE-BASE-01-REPONSE-A-01</x:v>
      </x:c>
      <x:c r="F716" s="122" t="str">
        <x:v>Relever les balises, poser le repère puis jouer une escorte de départ avec son vaisseau possédé.</x:v>
      </x:c>
      <x:c r="G716" s="122" t="str">
        <x:v>Option physiquement praticable ; partenaires mentionnés présents et volontaires ; ressources nécessaires disponibles.</x:v>
      </x:c>
      <x:c r="H716" s="122" t="str">
        <x:v>Approche A annoncée ; ses effets dépendent des gestes et du résultat réellement joués. Aucun objet, grade, soin, trophée ou territoire n’est accordé par cette parole.</x:v>
      </x:c>
      <x:c r="I716" s="131" t="str">
        <x:v>Après la réponse : action physique ou refus/différé ; succès/échec/reprise selon résultat réel et variantes prioritaires. Aucun résultat par la sélection seule.</x:v>
      </x:c>
    </x:row>
    <x:row r="717" ht="74" customHeight="1">
      <x:c r="A717" s="126" t="str">
        <x:v>D6-W-SPACE-BASE-01-OPTION-B</x:v>
      </x:c>
      <x:c r="B717" s="127" t="str">
        <x:v>D6-W-SPACE-BASE-01</x:v>
      </x:c>
      <x:c r="C717" s="127" t="str">
        <x:v>B</x:v>
      </x:c>
      <x:c r="D717" s="127" t="str">
        <x:v>D6-W-SPACE-BASE-01-CHOIX-B-01</x:v>
      </x:c>
      <x:c r="E717" s="127" t="str">
        <x:v>D6-W-SPACE-BASE-01-REPONSE-B-01</x:v>
      </x:c>
      <x:c r="F717" s="127" t="str">
        <x:v>Vérifier une route plus longue et la tester avant transmission aux pilotes présents.</x:v>
      </x:c>
      <x:c r="G717" s="127" t="str">
        <x:v>Option physiquement praticable ; aucune téléportation ou ressource supposée. Si choix de différer : sortie sûre encore atteignable.</x:v>
      </x:c>
      <x:c r="H717" s="127" t="str">
        <x:v>Approche B annoncée ; conserver les états déjà acquis et appliquer seulement les effets des actions achevées. Différer ou se replier ne vaut pas victoire.</x:v>
      </x:c>
      <x:c r="I717" s="132" t="str">
        <x:v>Après la réponse : action physique ou refus/différé ; succès/échec/reprise selon résultat réel et variantes prioritaires. Aucun résultat par la sélection seule.</x:v>
      </x:c>
    </x:row>
    <x:row r="718" ht="74" customHeight="1">
      <x:c r="A718" s="121" t="str">
        <x:v>D6-W-SPACE-BASE-02-OPTION-A</x:v>
      </x:c>
      <x:c r="B718" s="122" t="str">
        <x:v>D6-W-SPACE-BASE-02</x:v>
      </x:c>
      <x:c r="C718" s="122" t="str">
        <x:v>A</x:v>
      </x:c>
      <x:c r="D718" s="122" t="str">
        <x:v>D6-W-SPACE-BASE-02-CHOIX-A-01</x:v>
      </x:c>
      <x:c r="E718" s="122" t="str">
        <x:v>D6-W-SPACE-BASE-02-REPONSE-A-01</x:v>
      </x:c>
      <x:c r="F718" s="122" t="str">
        <x:v>Comparer les rythmes, réparer le relais puis tester dehors départ et retour.</x:v>
      </x:c>
      <x:c r="G718" s="122" t="str">
        <x:v>Option physiquement praticable ; partenaires mentionnés présents et volontaires ; ressources nécessaires disponibles.</x:v>
      </x:c>
      <x:c r="H718" s="122" t="str">
        <x:v>Approche A annoncée ; ses effets dépendent des gestes et du résultat réellement joués. Aucun objet, grade, soin, trophée ou territoire n’est accordé par cette parole.</x:v>
      </x:c>
      <x:c r="I718" s="131" t="str">
        <x:v>Après la réponse : action physique ou refus/différé ; succès/échec/reprise selon résultat réel et variantes prioritaires. Aucun résultat par la sélection seule.</x:v>
      </x:c>
    </x:row>
    <x:row r="719" ht="74" customHeight="1">
      <x:c r="A719" s="126" t="str">
        <x:v>D6-W-SPACE-BASE-02-OPTION-B</x:v>
      </x:c>
      <x:c r="B719" s="127" t="str">
        <x:v>D6-W-SPACE-BASE-02</x:v>
      </x:c>
      <x:c r="C719" s="127" t="str">
        <x:v>B</x:v>
      </x:c>
      <x:c r="D719" s="127" t="str">
        <x:v>D6-W-SPACE-BASE-02-CHOIX-B-01</x:v>
      </x:c>
      <x:c r="E719" s="127" t="str">
        <x:v>D6-W-SPACE-BASE-02-REPONSE-B-01</x:v>
      </x:c>
      <x:c r="F719" s="127" t="str">
        <x:v>Installer la sonde consommable et éprouver une fenêtre courte de passage avec retour préparé.</x:v>
      </x:c>
      <x:c r="G719" s="127" t="str">
        <x:v>Option physiquement praticable ; aucune téléportation ou ressource supposée. Si choix de différer : sortie sûre encore atteignable.</x:v>
      </x:c>
      <x:c r="H719" s="127" t="str">
        <x:v>Approche B annoncée ; conserver les états déjà acquis et appliquer seulement les effets des actions achevées. Différer ou se replier ne vaut pas victoire.</x:v>
      </x:c>
      <x:c r="I719" s="132" t="str">
        <x:v>Après la réponse : action physique ou refus/différé ; succès/échec/reprise selon résultat réel et variantes prioritaires. Aucun résultat par la sélection seule.</x:v>
      </x:c>
    </x:row>
    <x:row r="720" ht="74" customHeight="1">
      <x:c r="A720" s="121" t="str">
        <x:v>D6-W-SPACE-BASE-03-OPTION-A</x:v>
      </x:c>
      <x:c r="B720" s="122" t="str">
        <x:v>D6-W-SPACE-BASE-03</x:v>
      </x:c>
      <x:c r="C720" s="122" t="str">
        <x:v>A</x:v>
      </x:c>
      <x:c r="D720" s="122" t="str">
        <x:v>D6-W-SPACE-BASE-03-CHOIX-A-01</x:v>
      </x:c>
      <x:c r="E720" s="122" t="str">
        <x:v>D6-W-SPACE-BASE-03-REPONSE-A-01</x:v>
      </x:c>
      <x:c r="F720" s="122" t="str">
        <x:v>Suivre la cicatrice, comparer les appuis puis poser un renfort visible et tester le pont.</x:v>
      </x:c>
      <x:c r="G720" s="122" t="str">
        <x:v>Option physiquement praticable ; partenaires mentionnés présents et volontaires ; ressources nécessaires disponibles.</x:v>
      </x:c>
      <x:c r="H720" s="122" t="str">
        <x:v>Approche A annoncée ; ses effets dépendent des gestes et du résultat réellement joués. Aucun objet, grade, soin, trophée ou territoire n’est accordé par cette parole.</x:v>
      </x:c>
      <x:c r="I720" s="131" t="str">
        <x:v>Après la réponse : action physique ou refus/différé ; succès/échec/reprise selon résultat réel et variantes prioritaires. Aucun résultat par la sélection seule.</x:v>
      </x:c>
    </x:row>
    <x:row r="721" ht="74" customHeight="1">
      <x:c r="A721" s="126" t="str">
        <x:v>D6-W-SPACE-BASE-03-OPTION-B</x:v>
      </x:c>
      <x:c r="B721" s="127" t="str">
        <x:v>D6-W-SPACE-BASE-03</x:v>
      </x:c>
      <x:c r="C721" s="127" t="str">
        <x:v>B</x:v>
      </x:c>
      <x:c r="D721" s="127" t="str">
        <x:v>D6-W-SPACE-BASE-03-CHOIX-B-01</x:v>
      </x:c>
      <x:c r="E721" s="127" t="str">
        <x:v>D6-W-SPACE-BASE-03-REPONSE-B-01</x:v>
      </x:c>
      <x:c r="F721" s="127" t="str">
        <x:v>Remplacer la plaque, transporter l’ancienne au dépôt identifié puis vérifier la réparation.</x:v>
      </x:c>
      <x:c r="G721" s="127" t="str">
        <x:v>Option physiquement praticable ; aucune téléportation ou ressource supposée. Si choix de différer : sortie sûre encore atteignable.</x:v>
      </x:c>
      <x:c r="H721" s="127" t="str">
        <x:v>Approche B annoncée ; conserver les états déjà acquis et appliquer seulement les effets des actions achevées. Différer ou se replier ne vaut pas victoire.</x:v>
      </x:c>
      <x:c r="I721" s="132" t="str">
        <x:v>Après la réponse : action physique ou refus/différé ; succès/échec/reprise selon résultat réel et variantes prioritaires. Aucun résultat par la sélection seule.</x:v>
      </x:c>
    </x:row>
    <x:row r="722" ht="74" customHeight="1">
      <x:c r="A722" s="121" t="str">
        <x:v>D6-W-SPACE-BASE-04-OPTION-A</x:v>
      </x:c>
      <x:c r="B722" s="122" t="str">
        <x:v>D6-W-SPACE-BASE-04</x:v>
      </x:c>
      <x:c r="C722" s="122" t="str">
        <x:v>A</x:v>
      </x:c>
      <x:c r="D722" s="122" t="str">
        <x:v>D6-W-SPACE-BASE-04-CHOIX-A-01</x:v>
      </x:c>
      <x:c r="E722" s="122" t="str">
        <x:v>D6-W-SPACE-BASE-04-REPONSE-A-01</x:v>
      </x:c>
      <x:c r="F722" s="122" t="str">
        <x:v>Baliser le retour, rejoindre l’éclaireur et jouer un défi accepté limité à cette observation.</x:v>
      </x:c>
      <x:c r="G722" s="122" t="str">
        <x:v>Option physiquement praticable ; partenaires mentionnés présents et volontaires ; ressources nécessaires disponibles.</x:v>
      </x:c>
      <x:c r="H722" s="122" t="str">
        <x:v>Approche A annoncée ; ses effets dépendent des gestes et du résultat réellement joués. Aucun objet, grade, soin, trophée ou territoire n’est accordé par cette parole.</x:v>
      </x:c>
      <x:c r="I722" s="131" t="str">
        <x:v>Après la réponse : action physique ou refus/différé ; succès/échec/reprise selon résultat réel et variantes prioritaires. Aucun résultat par la sélection seule.</x:v>
      </x:c>
    </x:row>
    <x:row r="723" ht="74" customHeight="1">
      <x:c r="A723" s="126" t="str">
        <x:v>D6-W-SPACE-BASE-04-OPTION-B</x:v>
      </x:c>
      <x:c r="B723" s="127" t="str">
        <x:v>D6-W-SPACE-BASE-04</x:v>
      </x:c>
      <x:c r="C723" s="127" t="str">
        <x:v>B</x:v>
      </x:c>
      <x:c r="D723" s="127" t="str">
        <x:v>D6-W-SPACE-BASE-04-CHOIX-B-01</x:v>
      </x:c>
      <x:c r="E723" s="127" t="str">
        <x:v>D6-W-SPACE-BASE-04-REPONSE-B-01</x:v>
      </x:c>
      <x:c r="F723" s="127" t="str">
        <x:v>Reconnaître en vaisseau un détour protégé puis escorter un passage d’essai.</x:v>
      </x:c>
      <x:c r="G723" s="127" t="str">
        <x:v>Option physiquement praticable ; aucune téléportation ou ressource supposée. Si choix de différer : sortie sûre encore atteignable.</x:v>
      </x:c>
      <x:c r="H723" s="127" t="str">
        <x:v>Approche B annoncée ; conserver les états déjà acquis et appliquer seulement les effets des actions achevées. Différer ou se replier ne vaut pas victoire.</x:v>
      </x:c>
      <x:c r="I723" s="132" t="str">
        <x:v>Après la réponse : action physique ou refus/différé ; succès/échec/reprise selon résultat réel et variantes prioritaires. Aucun résultat par la sélection seule.</x:v>
      </x:c>
    </x:row>
    <x:row r="724" ht="74" customHeight="1">
      <x:c r="A724" s="121" t="str">
        <x:v>D6-W-SPACE-BASE-05-OPTION-A</x:v>
      </x:c>
      <x:c r="B724" s="122" t="str">
        <x:v>D6-W-SPACE-BASE-05</x:v>
      </x:c>
      <x:c r="C724" s="122" t="str">
        <x:v>A</x:v>
      </x:c>
      <x:c r="D724" s="122" t="str">
        <x:v>D6-W-SPACE-BASE-05-CHOIX-A-01</x:v>
      </x:c>
      <x:c r="E724" s="122" t="str">
        <x:v>D6-W-SPACE-BASE-05-REPONSE-A-01</x:v>
      </x:c>
      <x:c r="F724" s="122" t="str">
        <x:v>Identifier la caisse avec le voyageur puis jouer sa dernière halte et l’accompagner au quai.</x:v>
      </x:c>
      <x:c r="G724" s="122" t="str">
        <x:v>Option physiquement praticable ; partenaires mentionnés présents et volontaires ; ressources nécessaires disponibles.</x:v>
      </x:c>
      <x:c r="H724" s="122" t="str">
        <x:v>Approche A annoncée ; ses effets dépendent des gestes et du résultat réellement joués. Aucun objet, grade, soin, trophée ou territoire n’est accordé par cette parole.</x:v>
      </x:c>
      <x:c r="I724" s="131" t="str">
        <x:v>Après la réponse : action physique ou refus/différé ; succès/échec/reprise selon résultat réel et variantes prioritaires. Aucun résultat par la sélection seule.</x:v>
      </x:c>
    </x:row>
    <x:row r="725" ht="74" customHeight="1">
      <x:c r="A725" s="126" t="str">
        <x:v>D6-W-SPACE-BASE-05-OPTION-B</x:v>
      </x:c>
      <x:c r="B725" s="127" t="str">
        <x:v>D6-W-SPACE-BASE-05</x:v>
      </x:c>
      <x:c r="C725" s="127" t="str">
        <x:v>B</x:v>
      </x:c>
      <x:c r="D725" s="127" t="str">
        <x:v>D6-W-SPACE-BASE-05-CHOIX-B-01</x:v>
      </x:c>
      <x:c r="E725" s="127" t="str">
        <x:v>D6-W-SPACE-BASE-05-REPONSE-B-01</x:v>
      </x:c>
      <x:c r="F725" s="127" t="str">
        <x:v>Vérifier l’identité locale du pilote autorisé et lui porter physiquement la caisse.</x:v>
      </x:c>
      <x:c r="G725" s="127" t="str">
        <x:v>Option physiquement praticable ; aucune téléportation ou ressource supposée. Si choix de différer : sortie sûre encore atteignable.</x:v>
      </x:c>
      <x:c r="H725" s="127" t="str">
        <x:v>Approche B annoncée ; conserver les états déjà acquis et appliquer seulement les effets des actions achevées. Différer ou se replier ne vaut pas victoire.</x:v>
      </x:c>
      <x:c r="I725" s="132" t="str">
        <x:v>Après la réponse : action physique ou refus/différé ; succès/échec/reprise selon résultat réel et variantes prioritaires. Aucun résultat par la sélection seule.</x:v>
      </x:c>
    </x:row>
    <x:row r="726" ht="74" customHeight="1">
      <x:c r="A726" s="121" t="str">
        <x:v>D6-W-SPACE-BASE-06-OPTION-A</x:v>
      </x:c>
      <x:c r="B726" s="122" t="str">
        <x:v>D6-W-SPACE-BASE-06</x:v>
      </x:c>
      <x:c r="C726" s="122" t="str">
        <x:v>A</x:v>
      </x:c>
      <x:c r="D726" s="122" t="str">
        <x:v>D6-W-SPACE-BASE-06-CHOIX-A-01</x:v>
      </x:c>
      <x:c r="E726" s="122" t="str">
        <x:v>D6-W-SPACE-BASE-06-REPONSE-A-01</x:v>
      </x:c>
      <x:c r="F726" s="122" t="str">
        <x:v>Examiner la prise et le dernier signal puis jouer un secours avec moyens immédiatement disponibles.</x:v>
      </x:c>
      <x:c r="G726" s="122" t="str">
        <x:v>Option physiquement praticable ; partenaires mentionnés présents et volontaires ; ressources nécessaires disponibles.</x:v>
      </x:c>
      <x:c r="H726" s="122" t="str">
        <x:v>Approche A annoncée ; ses effets dépendent des gestes et du résultat réellement joués. Aucun objet, grade, soin, trophée ou territoire n’est accordé par cette parole.</x:v>
      </x:c>
      <x:c r="I726" s="131" t="str">
        <x:v>Après la réponse : action physique ou refus/différé ; succès/échec/reprise selon résultat réel et variantes prioritaires. Aucun résultat par la sélection seule.</x:v>
      </x:c>
    </x:row>
    <x:row r="727" ht="74" customHeight="1">
      <x:c r="A727" s="126" t="str">
        <x:v>D6-W-SPACE-BASE-06-OPTION-B</x:v>
      </x:c>
      <x:c r="B727" s="127" t="str">
        <x:v>D6-W-SPACE-BASE-06</x:v>
      </x:c>
      <x:c r="C727" s="127" t="str">
        <x:v>B</x:v>
      </x:c>
      <x:c r="D727" s="127" t="str">
        <x:v>D6-W-SPACE-BASE-06-CHOIX-B-01</x:v>
      </x:c>
      <x:c r="E727" s="127" t="str">
        <x:v>D6-W-SPACE-BASE-06-REPONSE-B-01</x:v>
      </x:c>
      <x:c r="F727" s="127" t="str">
        <x:v>Rejoindre le relais, réunir les volontaires et charges compatibles puis mener l’expédition de secours.</x:v>
      </x:c>
      <x:c r="G727" s="127" t="str">
        <x:v>Option physiquement praticable ; aucune téléportation ou ressource supposée. Si choix de différer : sortie sûre encore atteignable.</x:v>
      </x:c>
      <x:c r="H727" s="127" t="str">
        <x:v>Approche B annoncée ; conserver les états déjà acquis et appliquer seulement les effets des actions achevées. Différer ou se replier ne vaut pas victoire.</x:v>
      </x:c>
      <x:c r="I727" s="132" t="str">
        <x:v>Après la réponse : action physique ou refus/différé ; succès/échec/reprise selon résultat réel et variantes prioritaires. Aucun résultat par la sélection seule.</x:v>
      </x:c>
    </x:row>
    <x:row r="728" ht="74" customHeight="1">
      <x:c r="A728" s="121" t="str">
        <x:v>D6-W-SPACE-BASE-07-OPTION-A</x:v>
      </x:c>
      <x:c r="B728" s="122" t="str">
        <x:v>D6-W-SPACE-BASE-07</x:v>
      </x:c>
      <x:c r="C728" s="122" t="str">
        <x:v>A</x:v>
      </x:c>
      <x:c r="D728" s="122" t="str">
        <x:v>D6-W-SPACE-BASE-07-CHOIX-A-01</x:v>
      </x:c>
      <x:c r="E728" s="122" t="str">
        <x:v>D6-W-SPACE-BASE-07-REPONSE-A-01</x:v>
      </x:c>
      <x:c r="F728" s="122" t="str">
        <x:v>Faire pivoter le contenant fermé, comparer les signaux fictifs et maintenir son isolement.</x:v>
      </x:c>
      <x:c r="G728" s="122" t="str">
        <x:v>Option physiquement praticable ; partenaires mentionnés présents et volontaires ; ressources nécessaires disponibles.</x:v>
      </x:c>
      <x:c r="H728" s="122" t="str">
        <x:v>Approche A annoncée ; ses effets dépendent des gestes et du résultat réellement joués. Aucun objet, grade, soin, trophée ou territoire n’est accordé par cette parole.</x:v>
      </x:c>
      <x:c r="I728" s="131" t="str">
        <x:v>Après la réponse : action physique ou refus/différé ; succès/échec/reprise selon résultat réel et variantes prioritaires. Aucun résultat par la sélection seule.</x:v>
      </x:c>
    </x:row>
    <x:row r="729" ht="74" customHeight="1">
      <x:c r="A729" s="126" t="str">
        <x:v>D6-W-SPACE-BASE-07-OPTION-B</x:v>
      </x:c>
      <x:c r="B729" s="127" t="str">
        <x:v>D6-W-SPACE-BASE-07</x:v>
      </x:c>
      <x:c r="C729" s="127" t="str">
        <x:v>B</x:v>
      </x:c>
      <x:c r="D729" s="127" t="str">
        <x:v>D6-W-SPACE-BASE-07-CHOIX-B-01</x:v>
      </x:c>
      <x:c r="E729" s="127" t="str">
        <x:v>D6-W-SPACE-BASE-07-REPONSE-B-01</x:v>
      </x:c>
      <x:c r="F729" s="127" t="str">
        <x:v>Préparer le berceau compatible puis effectuer le transfert fictif avec le spécialiste et les sas requis.</x:v>
      </x:c>
      <x:c r="G729" s="127" t="str">
        <x:v>Option physiquement praticable ; aucune téléportation ou ressource supposée. Si choix de différer : sortie sûre encore atteignable.</x:v>
      </x:c>
      <x:c r="H729" s="127" t="str">
        <x:v>Approche B annoncée ; conserver les états déjà acquis et appliquer seulement les effets des actions achevées. Différer ou se replier ne vaut pas victoire.</x:v>
      </x:c>
      <x:c r="I729" s="132" t="str">
        <x:v>Après la réponse : action physique ou refus/différé ; succès/échec/reprise selon résultat réel et variantes prioritaires. Aucun résultat par la sélection seule.</x:v>
      </x:c>
    </x:row>
    <x:row r="730" ht="74" customHeight="1">
      <x:c r="A730" s="121" t="str">
        <x:v>D6-W-SPACE-BASE-08-OPTION-A</x:v>
      </x:c>
      <x:c r="B730" s="122" t="str">
        <x:v>D6-W-SPACE-BASE-08</x:v>
      </x:c>
      <x:c r="C730" s="122" t="str">
        <x:v>A</x:v>
      </x:c>
      <x:c r="D730" s="122" t="str">
        <x:v>D6-W-SPACE-BASE-08-CHOIX-A-01</x:v>
      </x:c>
      <x:c r="E730" s="122" t="str">
        <x:v>D6-W-SPACE-BASE-08-REPONSE-A-01</x:v>
      </x:c>
      <x:c r="F730" s="122" t="str">
        <x:v>Préparer le banc et rejoindre la séquence Warp propriétaire pour éprouver le rappel avant expédition.</x:v>
      </x:c>
      <x:c r="G730" s="122" t="str">
        <x:v>Option physiquement praticable ; partenaires mentionnés présents et volontaires ; ressources nécessaires disponibles.</x:v>
      </x:c>
      <x:c r="H730" s="122" t="str">
        <x:v>Approche A annoncée ; ses effets dépendent des gestes et du résultat réellement joués. Aucun objet, grade, soin, trophée ou territoire n’est accordé par cette parole.</x:v>
      </x:c>
      <x:c r="I730" s="131" t="str">
        <x:v>Après la réponse : action physique ou refus/différé ; succès/échec/reprise selon résultat réel et variantes prioritaires. Aucun résultat par la sélection seule.</x:v>
      </x:c>
    </x:row>
    <x:row r="731" ht="74" customHeight="1">
      <x:c r="A731" s="126" t="str">
        <x:v>D6-W-SPACE-BASE-08-OPTION-B</x:v>
      </x:c>
      <x:c r="B731" s="127" t="str">
        <x:v>D6-W-SPACE-BASE-08</x:v>
      </x:c>
      <x:c r="C731" s="127" t="str">
        <x:v>B</x:v>
      </x:c>
      <x:c r="D731" s="127" t="str">
        <x:v>D6-W-SPACE-BASE-08-CHOIX-B-01</x:v>
      </x:c>
      <x:c r="E731" s="127" t="str">
        <x:v>D6-W-SPACE-BASE-08-REPONSE-B-01</x:v>
      </x:c>
      <x:c r="F731" s="127" t="str">
        <x:v>Déposer le relevé à l’archive et différer l’expédition sans activer la destination.</x:v>
      </x:c>
      <x:c r="G731" s="127" t="str">
        <x:v>Option physiquement praticable ; aucune téléportation ou ressource supposée. Si choix de différer : sortie sûre encore atteignable.</x:v>
      </x:c>
      <x:c r="H731" s="127" t="str">
        <x:v>Approche B annoncée ; conserver les états déjà acquis et appliquer seulement les effets des actions achevées. Différer ou se replier ne vaut pas victoire.</x:v>
      </x:c>
      <x:c r="I731" s="132" t="str">
        <x:v>Après la réponse : action physique ou refus/différé ; succès/échec/reprise selon résultat réel et variantes prioritaires. Aucun résultat par la sélection seule.</x:v>
      </x:c>
    </x:row>
    <x:row r="732" ht="74" customHeight="1">
      <x:c r="A732" s="121" t="str">
        <x:v>D6-W-SPACE-BASE-09-OPTION-A</x:v>
      </x:c>
      <x:c r="B732" s="122" t="str">
        <x:v>D6-W-SPACE-BASE-09</x:v>
      </x:c>
      <x:c r="C732" s="122" t="str">
        <x:v>A</x:v>
      </x:c>
      <x:c r="D732" s="122" t="str">
        <x:v>D6-W-SPACE-BASE-09-CHOIX-A-01</x:v>
      </x:c>
      <x:c r="E732" s="122" t="str">
        <x:v>D6-W-SPACE-BASE-09-REPONSE-A-01</x:v>
      </x:c>
      <x:c r="F732" s="122" t="str">
        <x:v>Explorer les coursives, reconstituer les fragments disponibles et transporter un objet autorisé identifié.</x:v>
      </x:c>
      <x:c r="G732" s="122" t="str">
        <x:v>Option physiquement praticable ; partenaires mentionnés présents et volontaires ; ressources nécessaires disponibles.</x:v>
      </x:c>
      <x:c r="H732" s="122" t="str">
        <x:v>Approche A annoncée ; ses effets dépendent des gestes et du résultat réellement joués. Aucun objet, grade, soin, trophée ou territoire n’est accordé par cette parole.</x:v>
      </x:c>
      <x:c r="I732" s="131" t="str">
        <x:v>Après la réponse : action physique ou refus/différé ; succès/échec/reprise selon résultat réel et variantes prioritaires. Aucun résultat par la sélection seule.</x:v>
      </x:c>
    </x:row>
    <x:row r="733" ht="74" customHeight="1">
      <x:c r="A733" s="126" t="str">
        <x:v>D6-W-SPACE-BASE-09-OPTION-B</x:v>
      </x:c>
      <x:c r="B733" s="127" t="str">
        <x:v>D6-W-SPACE-BASE-09</x:v>
      </x:c>
      <x:c r="C733" s="127" t="str">
        <x:v>B</x:v>
      </x:c>
      <x:c r="D733" s="127" t="str">
        <x:v>D6-W-SPACE-BASE-09-CHOIX-B-01</x:v>
      </x:c>
      <x:c r="E733" s="127" t="str">
        <x:v>D6-W-SPACE-BASE-09-REPONSE-B-01</x:v>
      </x:c>
      <x:c r="F733" s="127" t="str">
        <x:v>Parcourir les deux niveaux et réaliser un relevé contextualisé sans emporter l’objet.</x:v>
      </x:c>
      <x:c r="G733" s="127" t="str">
        <x:v>Option physiquement praticable ; aucune téléportation ou ressource supposée. Si choix de différer : sortie sûre encore atteignable.</x:v>
      </x:c>
      <x:c r="H733" s="127" t="str">
        <x:v>Approche B annoncée ; conserver les états déjà acquis et appliquer seulement les effets des actions achevées. Différer ou se replier ne vaut pas victoire.</x:v>
      </x:c>
      <x:c r="I733" s="132" t="str">
        <x:v>Après la réponse : action physique ou refus/différé ; succès/échec/reprise selon résultat réel et variantes prioritaires. Aucun résultat par la sélection seule.</x:v>
      </x:c>
    </x:row>
    <x:row r="734" ht="74" customHeight="1">
      <x:c r="A734" s="121" t="str">
        <x:v>D6-W-SPACE-BASE-10-OPTION-A</x:v>
      </x:c>
      <x:c r="B734" s="122" t="str">
        <x:v>D6-W-SPACE-BASE-10</x:v>
      </x:c>
      <x:c r="C734" s="122" t="str">
        <x:v>A</x:v>
      </x:c>
      <x:c r="D734" s="122" t="str">
        <x:v>D6-W-SPACE-BASE-10-CHOIX-A-01</x:v>
      </x:c>
      <x:c r="E734" s="122" t="str">
        <x:v>D6-W-SPACE-BASE-10-REPONSE-A-01</x:v>
      </x:c>
      <x:c r="F734" s="122" t="str">
        <x:v>Acheminer les trois charges, placer les balises et tester l’amarrage avant ouverture de l’atelier.</x:v>
      </x:c>
      <x:c r="G734" s="122" t="str">
        <x:v>Option physiquement praticable ; partenaires mentionnés présents et volontaires ; ressources nécessaires disponibles.</x:v>
      </x:c>
      <x:c r="H734" s="122" t="str">
        <x:v>Approche A annoncée ; ses effets dépendent des gestes et du résultat réellement joués. Aucun objet, grade, soin, trophée ou territoire n’est accordé par cette parole.</x:v>
      </x:c>
      <x:c r="I734" s="131" t="str">
        <x:v>Après la réponse : action physique ou refus/différé ; succès/échec/reprise selon résultat réel et variantes prioritaires. Aucun résultat par la sélection seule.</x:v>
      </x:c>
    </x:row>
    <x:row r="735" ht="74" customHeight="1">
      <x:c r="A735" s="126" t="str">
        <x:v>D6-W-SPACE-BASE-10-OPTION-B</x:v>
      </x:c>
      <x:c r="B735" s="127" t="str">
        <x:v>D6-W-SPACE-BASE-10</x:v>
      </x:c>
      <x:c r="C735" s="127" t="str">
        <x:v>B</x:v>
      </x:c>
      <x:c r="D735" s="127" t="str">
        <x:v>D6-W-SPACE-BASE-10-CHOIX-B-01</x:v>
      </x:c>
      <x:c r="E735" s="127" t="str">
        <x:v>D6-W-SPACE-BASE-10-REPONSE-B-01</x:v>
      </x:c>
      <x:c r="F735" s="127" t="str">
        <x:v>Livrer les charges et supports de transit puis tester gabarit, sas et amarrage des grandes prises.</x:v>
      </x:c>
      <x:c r="G735" s="127" t="str">
        <x:v>Option physiquement praticable ; aucune téléportation ou ressource supposée. Si choix de différer : sortie sûre encore atteignable.</x:v>
      </x:c>
      <x:c r="H735" s="127" t="str">
        <x:v>Approche B annoncée ; conserver les états déjà acquis et appliquer seulement les effets des actions achevées. Différer ou se replier ne vaut pas victoire.</x:v>
      </x:c>
      <x:c r="I735" s="132" t="str">
        <x:v>Après la réponse : action physique ou refus/différé ; succès/échec/reprise selon résultat réel et variantes prioritaires. Aucun résultat par la sélection seule.</x:v>
      </x:c>
    </x:row>
    <x:row r="736" ht="74" customHeight="1">
      <x:c r="A736" s="121" t="str">
        <x:v>D6-W-W3-DIP01-OPTION-A</x:v>
      </x:c>
      <x:c r="B736" s="122" t="str">
        <x:v>D6-W-W3-DIP01</x:v>
      </x:c>
      <x:c r="C736" s="122" t="str">
        <x:v>A</x:v>
      </x:c>
      <x:c r="D736" s="122" t="str">
        <x:v>D6-W-W3-DIP01-CHOIX-A-01</x:v>
      </x:c>
      <x:c r="E736" s="122" t="str">
        <x:v>D6-W-W3-DIP01-REPONSE-A-01</x:v>
      </x:c>
      <x:c r="F736" s="122" t="str">
        <x:v>Réunir le groupe, vérifier les gabarits et suivre l’escorte jusqu’à sa limite.</x:v>
      </x:c>
      <x:c r="G736" s="122" t="str">
        <x:v>Option physiquement praticable ; partenaires mentionnés présents et volontaires ; ressources nécessaires disponibles.</x:v>
      </x:c>
      <x:c r="H736" s="122" t="str">
        <x:v>Approche A annoncée ; ses effets dépendent des gestes et du résultat réellement joués. Aucun objet, grade, soin, trophée ou territoire n’est accordé par cette parole.</x:v>
      </x:c>
      <x:c r="I736" s="131" t="str">
        <x:v>Après la réponse : action physique ou refus/différé ; succès/échec/reprise selon résultat réel et variantes prioritaires. Aucun résultat par la sélection seule.</x:v>
      </x:c>
    </x:row>
    <x:row r="737" ht="74" customHeight="1">
      <x:c r="A737" s="126" t="str">
        <x:v>D6-W-W3-DIP01-OPTION-B</x:v>
      </x:c>
      <x:c r="B737" s="127" t="str">
        <x:v>D6-W-W3-DIP01</x:v>
      </x:c>
      <x:c r="C737" s="127" t="str">
        <x:v>B</x:v>
      </x:c>
      <x:c r="D737" s="127" t="str">
        <x:v>D6-W-W3-DIP01-CHOIX-B-01</x:v>
      </x:c>
      <x:c r="E737" s="127" t="str">
        <x:v>D6-W-W3-DIP01-REPONSE-B-01</x:v>
      </x:c>
      <x:c r="F737" s="127" t="str">
        <x:v>Différer la garde permanente, visiter le poste et obtenir un accord distinct avant toute installation.</x:v>
      </x:c>
      <x:c r="G737" s="127" t="str">
        <x:v>Option physiquement praticable ; aucune téléportation ou ressource supposée. Si choix de différer : sortie sûre encore atteignable.</x:v>
      </x:c>
      <x:c r="H737" s="127" t="str">
        <x:v>Approche B annoncée ; conserver les états déjà acquis et appliquer seulement les effets des actions achevées. Différer ou se replier ne vaut pas victoire.</x:v>
      </x:c>
      <x:c r="I737" s="132" t="str">
        <x:v>Après la réponse : action physique ou refus/différé ; succès/échec/reprise selon résultat réel et variantes prioritaires. Aucun résultat par la sélection seule.</x:v>
      </x:c>
    </x:row>
    <x:row r="738" ht="74" customHeight="1">
      <x:c r="A738" s="121" t="str">
        <x:v>D6-W-W3-DIP02-OPTION-A</x:v>
      </x:c>
      <x:c r="B738" s="122" t="str">
        <x:v>D6-W-W3-DIP02</x:v>
      </x:c>
      <x:c r="C738" s="122" t="str">
        <x:v>A</x:v>
      </x:c>
      <x:c r="D738" s="122" t="str">
        <x:v>D6-W-W3-DIP02-CHOIX-A-01</x:v>
      </x:c>
      <x:c r="E738" s="122" t="str">
        <x:v>D6-W-W3-DIP02-REPONSE-A-01</x:v>
      </x:c>
      <x:c r="F738" s="122" t="str">
        <x:v>Tenir et vérifier la branche de distribution des habitants pendant l’assaut.</x:v>
      </x:c>
      <x:c r="G738" s="122" t="str">
        <x:v>Option physiquement praticable ; partenaires mentionnés présents et volontaires ; ressources nécessaires disponibles.</x:v>
      </x:c>
      <x:c r="H738" s="122" t="str">
        <x:v>Approche A annoncée ; ses effets dépendent des gestes et du résultat réellement joués. Aucun objet, grade, soin, trophée ou territoire n’est accordé par cette parole.</x:v>
      </x:c>
      <x:c r="I738" s="131" t="str">
        <x:v>Après la réponse : action physique ou refus/différé ; succès/échec/reprise selon résultat réel et variantes prioritaires. Aucun résultat par la sélection seule.</x:v>
      </x:c>
    </x:row>
    <x:row r="739" ht="74" customHeight="1">
      <x:c r="A739" s="126" t="str">
        <x:v>D6-W-W3-DIP02-OPTION-B</x:v>
      </x:c>
      <x:c r="B739" s="127" t="str">
        <x:v>D6-W-W3-DIP02</x:v>
      </x:c>
      <x:c r="C739" s="127" t="str">
        <x:v>B</x:v>
      </x:c>
      <x:c r="D739" s="127" t="str">
        <x:v>D6-W-W3-DIP02-CHOIX-B-01</x:v>
      </x:c>
      <x:c r="E739" s="127" t="str">
        <x:v>D6-W-W3-DIP02-REPONSE-B-01</x:v>
      </x:c>
      <x:c r="F739" s="127" t="str">
        <x:v>Monter un détour puis réparer le raccord et vérifier séparément les jets du front et du quartier.</x:v>
      </x:c>
      <x:c r="G739" s="127" t="str">
        <x:v>Option physiquement praticable ; aucune téléportation ou ressource supposée. Si choix de différer : sortie sûre encore atteignable.</x:v>
      </x:c>
      <x:c r="H739" s="127" t="str">
        <x:v>Approche B annoncée ; conserver les états déjà acquis et appliquer seulement les effets des actions achevées. Différer ou se replier ne vaut pas victoire.</x:v>
      </x:c>
      <x:c r="I739" s="132" t="str">
        <x:v>Après la réponse : action physique ou refus/différé ; succès/échec/reprise selon résultat réel et variantes prioritaires. Aucun résultat par la sélection seule.</x:v>
      </x:c>
    </x:row>
    <x:row r="740" ht="74" customHeight="1">
      <x:c r="A740" s="121" t="str">
        <x:v>D6-W-W3-DIP03-OPTION-A</x:v>
      </x:c>
      <x:c r="B740" s="122" t="str">
        <x:v>D6-W-W3-DIP03</x:v>
      </x:c>
      <x:c r="C740" s="122" t="str">
        <x:v>A</x:v>
      </x:c>
      <x:c r="D740" s="122" t="str">
        <x:v>D6-W-W3-DIP03-CHOIX-A-01</x:v>
      </x:c>
      <x:c r="E740" s="122" t="str">
        <x:v>D6-W-W3-DIP03-REPONSE-A-01</x:v>
      </x:c>
      <x:c r="F740" s="122" t="str">
        <x:v>Rejoindre les poseurs puis démonter les ancrages du piège dans le corridor.</x:v>
      </x:c>
      <x:c r="G740" s="122" t="str">
        <x:v>Option physiquement praticable ; partenaires mentionnés présents et volontaires ; ressources nécessaires disponibles.</x:v>
      </x:c>
      <x:c r="H740" s="122" t="str">
        <x:v>Approche A annoncée ; ses effets dépendent des gestes et du résultat réellement joués. Aucun objet, grade, soin, trophée ou territoire n’est accordé par cette parole.</x:v>
      </x:c>
      <x:c r="I740" s="131" t="str">
        <x:v>Après la réponse : action physique ou refus/différé ; succès/échec/reprise selon résultat réel et variantes prioritaires. Aucun résultat par la sélection seule.</x:v>
      </x:c>
    </x:row>
    <x:row r="741" ht="74" customHeight="1">
      <x:c r="A741" s="126" t="str">
        <x:v>D6-W-W3-DIP03-OPTION-B</x:v>
      </x:c>
      <x:c r="B741" s="127" t="str">
        <x:v>D6-W-W3-DIP03</x:v>
      </x:c>
      <x:c r="C741" s="127" t="str">
        <x:v>B</x:v>
      </x:c>
      <x:c r="D741" s="127" t="str">
        <x:v>D6-W-W3-DIP03-CHOIX-B-01</x:v>
      </x:c>
      <x:c r="E741" s="127" t="str">
        <x:v>D6-W-W3-DIP03-REPONSE-B-01</x:v>
      </x:c>
      <x:c r="F741" s="127" t="str">
        <x:v>Reconnaître une route alternative et obtenir son adoption avant de déplacer les pièges.</x:v>
      </x:c>
      <x:c r="G741" s="127" t="str">
        <x:v>Option physiquement praticable ; aucune téléportation ou ressource supposée. Si choix de différer : sortie sûre encore atteignable.</x:v>
      </x:c>
      <x:c r="H741" s="127" t="str">
        <x:v>Approche B annoncée ; conserver les états déjà acquis et appliquer seulement les effets des actions achevées. Différer ou se replier ne vaut pas victoire.</x:v>
      </x:c>
      <x:c r="I741" s="132" t="str">
        <x:v>Après la réponse : action physique ou refus/différé ; succès/échec/reprise selon résultat réel et variantes prioritaires. Aucun résultat par la sélection seule.</x:v>
      </x:c>
    </x:row>
    <x:row r="742" ht="74" customHeight="1">
      <x:c r="A742" s="121" t="str">
        <x:v>D6-W-W3-DIP04-OPTION-A</x:v>
      </x:c>
      <x:c r="B742" s="122" t="str">
        <x:v>D6-W-W3-DIP04</x:v>
      </x:c>
      <x:c r="C742" s="122" t="str">
        <x:v>A</x:v>
      </x:c>
      <x:c r="D742" s="122" t="str">
        <x:v>D6-W-W3-DIP04-CHOIX-A-01</x:v>
      </x:c>
      <x:c r="E742" s="122" t="str">
        <x:v>D6-W-W3-DIP04-REPONSE-A-01</x:v>
      </x:c>
      <x:c r="F742" s="122" t="str">
        <x:v>Jouer l’approche, l’usage du ponton dans sa fenêtre et le départ sans prise de stock.</x:v>
      </x:c>
      <x:c r="G742" s="122" t="str">
        <x:v>Option physiquement praticable ; partenaires mentionnés présents et volontaires ; ressources nécessaires disponibles.</x:v>
      </x:c>
      <x:c r="H742" s="122" t="str">
        <x:v>Approche A annoncée ; ses effets dépendent des gestes et du résultat réellement joués. Aucun objet, grade, soin, trophée ou territoire n’est accordé par cette parole.</x:v>
      </x:c>
      <x:c r="I742" s="131" t="str">
        <x:v>Après la réponse : action physique ou refus/différé ; succès/échec/reprise selon résultat réel et variantes prioritaires. Aucun résultat par la sélection seule.</x:v>
      </x:c>
    </x:row>
    <x:row r="743" ht="74" customHeight="1">
      <x:c r="A743" s="126" t="str">
        <x:v>D6-W-W3-DIP04-OPTION-B</x:v>
      </x:c>
      <x:c r="B743" s="127" t="str">
        <x:v>D6-W-W3-DIP04</x:v>
      </x:c>
      <x:c r="C743" s="127" t="str">
        <x:v>B</x:v>
      </x:c>
      <x:c r="D743" s="127" t="str">
        <x:v>D6-W-W3-DIP04-CHOIX-B-01</x:v>
      </x:c>
      <x:c r="E743" s="127" t="str">
        <x:v>D6-W-W3-DIP04-REPONSE-B-01</x:v>
      </x:c>
      <x:c r="F743" s="127" t="str">
        <x:v>Reconnaître une autre halte compatible pour la durée supplémentaire et y jouer le transfert.</x:v>
      </x:c>
      <x:c r="G743" s="127" t="str">
        <x:v>Option physiquement praticable ; aucune téléportation ou ressource supposée. Si choix de différer : sortie sûre encore atteignable.</x:v>
      </x:c>
      <x:c r="H743" s="127" t="str">
        <x:v>Approche B annoncée ; conserver les états déjà acquis et appliquer seulement les effets des actions achevées. Différer ou se replier ne vaut pas victoire.</x:v>
      </x:c>
      <x:c r="I743" s="132" t="str">
        <x:v>Après la réponse : action physique ou refus/différé ; succès/échec/reprise selon résultat réel et variantes prioritaires. Aucun résultat par la sélection seule.</x:v>
      </x:c>
    </x:row>
    <x:row r="744" ht="74" customHeight="1">
      <x:c r="A744" s="121" t="str">
        <x:v>D6-W-W3-DIP05-OPTION-A</x:v>
      </x:c>
      <x:c r="B744" s="122" t="str">
        <x:v>D6-W-W3-DIP05</x:v>
      </x:c>
      <x:c r="C744" s="122" t="str">
        <x:v>A</x:v>
      </x:c>
      <x:c r="D744" s="122" t="str">
        <x:v>D6-W-W3-DIP05-CHOIX-A-01</x:v>
      </x:c>
      <x:c r="E744" s="122" t="str">
        <x:v>D6-W-W3-DIP05-REPONSE-A-01</x:v>
      </x:c>
      <x:c r="F744" s="122" t="str">
        <x:v>Identifier et emporter les pièces prêtées puis jouer leur restitution ou constater leur perte.</x:v>
      </x:c>
      <x:c r="G744" s="122" t="str">
        <x:v>Option physiquement praticable ; partenaires mentionnés présents et volontaires ; ressources nécessaires disponibles.</x:v>
      </x:c>
      <x:c r="H744" s="122" t="str">
        <x:v>Approche A annoncée ; ses effets dépendent des gestes et du résultat réellement joués. Aucun objet, grade, soin, trophée ou territoire n’est accordé par cette parole.</x:v>
      </x:c>
      <x:c r="I744" s="131" t="str">
        <x:v>Après la réponse : action physique ou refus/différé ; succès/échec/reprise selon résultat réel et variantes prioritaires. Aucun résultat par la sélection seule.</x:v>
      </x:c>
    </x:row>
    <x:row r="745" ht="74" customHeight="1">
      <x:c r="A745" s="126" t="str">
        <x:v>D6-W-W3-DIP05-OPTION-B</x:v>
      </x:c>
      <x:c r="B745" s="127" t="str">
        <x:v>D6-W-W3-DIP05</x:v>
      </x:c>
      <x:c r="C745" s="127" t="str">
        <x:v>B</x:v>
      </x:c>
      <x:c r="D745" s="127" t="str">
        <x:v>D6-W-W3-DIP05-CHOIX-B-01</x:v>
      </x:c>
      <x:c r="E745" s="127" t="str">
        <x:v>D6-W-W3-DIP05-REPONSE-B-01</x:v>
      </x:c>
      <x:c r="F745" s="127" t="str">
        <x:v>Différer l’emprunt et faire livrer les propres pièces du joueur avant préparation du repli.</x:v>
      </x:c>
      <x:c r="G745" s="127" t="str">
        <x:v>Option physiquement praticable ; aucune téléportation ou ressource supposée. Si choix de différer : sortie sûre encore atteignable.</x:v>
      </x:c>
      <x:c r="H745" s="127" t="str">
        <x:v>Approche B annoncée ; conserver les états déjà acquis et appliquer seulement les effets des actions achevées. Différer ou se replier ne vaut pas victoire.</x:v>
      </x:c>
      <x:c r="I745" s="132" t="str">
        <x:v>Après la réponse : action physique ou refus/différé ; succès/échec/reprise selon résultat réel et variantes prioritaires. Aucun résultat par la sélection seule.</x:v>
      </x:c>
    </x:row>
    <x:row r="746" ht="74" customHeight="1">
      <x:c r="A746" s="121" t="str">
        <x:v>D6-W-W3-DIP06-OPTION-A</x:v>
      </x:c>
      <x:c r="B746" s="122" t="str">
        <x:v>D6-W-W3-DIP06</x:v>
      </x:c>
      <x:c r="C746" s="122" t="str">
        <x:v>A</x:v>
      </x:c>
      <x:c r="D746" s="122" t="str">
        <x:v>D6-W-W3-DIP06-CHOIX-A-01</x:v>
      </x:c>
      <x:c r="E746" s="122" t="str">
        <x:v>D6-W-W3-DIP06-REPONSE-A-01</x:v>
      </x:c>
      <x:c r="F746" s="122" t="str">
        <x:v>Installer les groupes dans la capacité disponible avec duel reporté dans l’enceinte.</x:v>
      </x:c>
      <x:c r="G746" s="122" t="str">
        <x:v>Option physiquement praticable ; partenaires mentionnés présents et volontaires ; ressources nécessaires disponibles.</x:v>
      </x:c>
      <x:c r="H746" s="122" t="str">
        <x:v>Approche A annoncée ; ses effets dépendent des gestes et du résultat réellement joués. Aucun objet, grade, soin, trophée ou territoire n’est accordé par cette parole.</x:v>
      </x:c>
      <x:c r="I746" s="131" t="str">
        <x:v>Après la réponse : action physique ou refus/différé ; succès/échec/reprise selon résultat réel et variantes prioritaires. Aucun résultat par la sélection seule.</x:v>
      </x:c>
    </x:row>
    <x:row r="747" ht="74" customHeight="1">
      <x:c r="A747" s="126" t="str">
        <x:v>D6-W-W3-DIP06-OPTION-B</x:v>
      </x:c>
      <x:c r="B747" s="127" t="str">
        <x:v>D6-W-W3-DIP06</x:v>
      </x:c>
      <x:c r="C747" s="127" t="str">
        <x:v>B</x:v>
      </x:c>
      <x:c r="D747" s="127" t="str">
        <x:v>D6-W-W3-DIP06-CHOIX-B-01</x:v>
      </x:c>
      <x:c r="E747" s="127" t="str">
        <x:v>D6-W-W3-DIP06-REPONSE-B-01</x:v>
      </x:c>
      <x:c r="F747" s="127" t="str">
        <x:v>Équiper l’abri voisin, tester sa route et répartir les occupants consentants.</x:v>
      </x:c>
      <x:c r="G747" s="127" t="str">
        <x:v>Option physiquement praticable ; aucune téléportation ou ressource supposée. Si choix de différer : sortie sûre encore atteignable.</x:v>
      </x:c>
      <x:c r="H747" s="127" t="str">
        <x:v>Approche B annoncée ; conserver les états déjà acquis et appliquer seulement les effets des actions achevées. Différer ou se replier ne vaut pas victoire.</x:v>
      </x:c>
      <x:c r="I747" s="132" t="str">
        <x:v>Après la réponse : action physique ou refus/différé ; succès/échec/reprise selon résultat réel et variantes prioritaires. Aucun résultat par la sélection seule.</x:v>
      </x:c>
    </x:row>
    <x:row r="748" ht="74" customHeight="1">
      <x:c r="A748" s="121" t="str">
        <x:v>D6-W-W3-DIP07-OPTION-A</x:v>
      </x:c>
      <x:c r="B748" s="122" t="str">
        <x:v>D6-W-W3-DIP07</x:v>
      </x:c>
      <x:c r="C748" s="122" t="str">
        <x:v>A</x:v>
      </x:c>
      <x:c r="D748" s="122" t="str">
        <x:v>D6-W-W3-DIP07-CHOIX-A-01</x:v>
      </x:c>
      <x:c r="E748" s="122" t="str">
        <x:v>D6-W-W3-DIP07-REPONSE-A-01</x:v>
      </x:c>
      <x:c r="F748" s="122" t="str">
        <x:v>Tenir l’accès sans interrompre la comparaison matérielle des traces.</x:v>
      </x:c>
      <x:c r="G748" s="122" t="str">
        <x:v>Option physiquement praticable ; partenaires mentionnés présents et volontaires ; ressources nécessaires disponibles.</x:v>
      </x:c>
      <x:c r="H748" s="122" t="str">
        <x:v>Approche A annoncée ; ses effets dépendent des gestes et du résultat réellement joués. Aucun objet, grade, soin, trophée ou territoire n’est accordé par cette parole.</x:v>
      </x:c>
      <x:c r="I748" s="131" t="str">
        <x:v>Après la réponse : action physique ou refus/différé ; succès/échec/reprise selon résultat réel et variantes prioritaires. Aucun résultat par la sélection seule.</x:v>
      </x:c>
    </x:row>
    <x:row r="749" ht="74" customHeight="1">
      <x:c r="A749" s="126" t="str">
        <x:v>D6-W-W3-DIP07-OPTION-B</x:v>
      </x:c>
      <x:c r="B749" s="127" t="str">
        <x:v>D6-W-W3-DIP07</x:v>
      </x:c>
      <x:c r="C749" s="127" t="str">
        <x:v>B</x:v>
      </x:c>
      <x:c r="D749" s="127" t="str">
        <x:v>D6-W-W3-DIP07-CHOIX-B-01</x:v>
      </x:c>
      <x:c r="E749" s="127" t="str">
        <x:v>D6-W-W3-DIP07-REPONSE-B-01</x:v>
      </x:c>
      <x:c r="F749" s="127" t="str">
        <x:v>Chercher la pièce manquante avec sa provenance puis l’apporter aux supports de comparaison.</x:v>
      </x:c>
      <x:c r="G749" s="127" t="str">
        <x:v>Option physiquement praticable ; aucune téléportation ou ressource supposée. Si choix de différer : sortie sûre encore atteignable.</x:v>
      </x:c>
      <x:c r="H749" s="127" t="str">
        <x:v>Approche B annoncée ; conserver les états déjà acquis et appliquer seulement les effets des actions achevées. Différer ou se replier ne vaut pas victoire.</x:v>
      </x:c>
      <x:c r="I749" s="132" t="str">
        <x:v>Après la réponse : action physique ou refus/différé ; succès/échec/reprise selon résultat réel et variantes prioritaires. Aucun résultat par la sélection seule.</x:v>
      </x:c>
    </x:row>
    <x:row r="750" ht="74" customHeight="1">
      <x:c r="A750" s="121" t="str">
        <x:v>D6-W-W3-DIP08-OPTION-A</x:v>
      </x:c>
      <x:c r="B750" s="122" t="str">
        <x:v>D6-W-W3-DIP08</x:v>
      </x:c>
      <x:c r="C750" s="122" t="str">
        <x:v>A</x:v>
      </x:c>
      <x:c r="D750" s="122" t="str">
        <x:v>D6-W-W3-DIP08-CHOIX-A-01</x:v>
      </x:c>
      <x:c r="E750" s="122" t="str">
        <x:v>D6-W-W3-DIP08-REPONSE-A-01</x:v>
      </x:c>
      <x:c r="F750" s="122" t="str">
        <x:v>Équiper un compartiment, tester gabarit et sas puis embarquer les personnes et prises compatibles.</x:v>
      </x:c>
      <x:c r="G750" s="122" t="str">
        <x:v>Option physiquement praticable ; partenaires mentionnés présents et volontaires ; ressources nécessaires disponibles.</x:v>
      </x:c>
      <x:c r="H750" s="122" t="str">
        <x:v>Approche A annoncée ; ses effets dépendent des gestes et du résultat réellement joués. Aucun objet, grade, soin, trophée ou territoire n’est accordé par cette parole.</x:v>
      </x:c>
      <x:c r="I750" s="131" t="str">
        <x:v>Après la réponse : action physique ou refus/différé ; succès/échec/reprise selon résultat réel et variantes prioritaires. Aucun résultat par la sélection seule.</x:v>
      </x:c>
    </x:row>
    <x:row r="751" ht="74" customHeight="1">
      <x:c r="A751" s="126" t="str">
        <x:v>D6-W-W3-DIP08-OPTION-B</x:v>
      </x:c>
      <x:c r="B751" s="127" t="str">
        <x:v>D6-W-W3-DIP08</x:v>
      </x:c>
      <x:c r="C751" s="127" t="str">
        <x:v>B</x:v>
      </x:c>
      <x:c r="D751" s="127" t="str">
        <x:v>D6-W-W3-DIP08-CHOIX-B-01</x:v>
      </x:c>
      <x:c r="E751" s="127" t="str">
        <x:v>D6-W-W3-DIP08-REPONSE-B-01</x:v>
      </x:c>
      <x:c r="F751" s="127" t="str">
        <x:v>Préparer une attente abritée et faire venir un transport compatible avant embarquement réel.</x:v>
      </x:c>
      <x:c r="G751" s="127" t="str">
        <x:v>Option physiquement praticable ; aucune téléportation ou ressource supposée. Si choix de différer : sortie sûre encore atteignable.</x:v>
      </x:c>
      <x:c r="H751" s="127" t="str">
        <x:v>Approche B annoncée ; conserver les états déjà acquis et appliquer seulement les effets des actions achevées. Différer ou se replier ne vaut pas victoire.</x:v>
      </x:c>
      <x:c r="I751" s="132" t="str">
        <x:v>Après la réponse : action physique ou refus/différé ; succès/échec/reprise selon résultat réel et variantes prioritaires. Aucun résultat par la sélection seule.</x:v>
      </x:c>
    </x:row>
    <x:row r="752" ht="74" customHeight="1">
      <x:c r="A752" s="121" t="str">
        <x:v>D6-W-W3-DIP09-OPTION-A</x:v>
      </x:c>
      <x:c r="B752" s="122" t="str">
        <x:v>D6-W-W3-DIP09</x:v>
      </x:c>
      <x:c r="C752" s="122" t="str">
        <x:v>A</x:v>
      </x:c>
      <x:c r="D752" s="122" t="str">
        <x:v>D6-W-W3-DIP09-CHOIX-A-01</x:v>
      </x:c>
      <x:c r="E752" s="122" t="str">
        <x:v>D6-W-W3-DIP09-REPONSE-A-01</x:v>
      </x:c>
      <x:c r="F752" s="122" t="str">
        <x:v>Réunir et embarquer les groupes du mandat puis jouer leur retour.</x:v>
      </x:c>
      <x:c r="G752" s="122" t="str">
        <x:v>Option physiquement praticable ; partenaires mentionnés présents et volontaires ; ressources nécessaires disponibles.</x:v>
      </x:c>
      <x:c r="H752" s="122" t="str">
        <x:v>Approche A annoncée ; ses effets dépendent des gestes et du résultat réellement joués. Aucun objet, grade, soin, trophée ou territoire n’est accordé par cette parole.</x:v>
      </x:c>
      <x:c r="I752" s="131" t="str">
        <x:v>Après la réponse : action physique ou refus/différé ; succès/échec/reprise selon résultat réel et variantes prioritaires. Aucun résultat par la sélection seule.</x:v>
      </x:c>
    </x:row>
    <x:row r="753" ht="74" customHeight="1">
      <x:c r="A753" s="126" t="str">
        <x:v>D6-W-W3-DIP09-OPTION-B</x:v>
      </x:c>
      <x:c r="B753" s="127" t="str">
        <x:v>D6-W-W3-DIP09</x:v>
      </x:c>
      <x:c r="C753" s="127" t="str">
        <x:v>B</x:v>
      </x:c>
      <x:c r="D753" s="127" t="str">
        <x:v>D6-W-W3-DIP09-CHOIX-B-01</x:v>
      </x:c>
      <x:c r="E753" s="127" t="str">
        <x:v>D6-W-W3-DIP09-REPONSE-B-01</x:v>
      </x:c>
      <x:c r="F753" s="127" t="str">
        <x:v>Achever d’abord le retour actuel puis préparer séparément une expédition de volontaires.</x:v>
      </x:c>
      <x:c r="G753" s="127" t="str">
        <x:v>Option physiquement praticable ; aucune téléportation ou ressource supposée. Si choix de différer : sortie sûre encore atteignable.</x:v>
      </x:c>
      <x:c r="H753" s="127" t="str">
        <x:v>Approche B annoncée ; conserver les états déjà acquis et appliquer seulement les effets des actions achevées. Différer ou se replier ne vaut pas victoire.</x:v>
      </x:c>
      <x:c r="I753" s="132" t="str">
        <x:v>Après la réponse : action physique ou refus/différé ; succès/échec/reprise selon résultat réel et variantes prioritaires. Aucun résultat par la sélection seule.</x:v>
      </x:c>
    </x:row>
    <x:row r="754" ht="74" customHeight="1">
      <x:c r="A754" s="121" t="str">
        <x:v>D6-W-W3-DIP10-OPTION-A</x:v>
      </x:c>
      <x:c r="B754" s="122" t="str">
        <x:v>D6-W-W3-DIP10</x:v>
      </x:c>
      <x:c r="C754" s="122" t="str">
        <x:v>A</x:v>
      </x:c>
      <x:c r="D754" s="122" t="str">
        <x:v>D6-W-W3-DIP10-CHOIX-A-01</x:v>
      </x:c>
      <x:c r="E754" s="122" t="str">
        <x:v>D6-W-W3-DIP10-REPONSE-A-01</x:v>
      </x:c>
      <x:c r="F754" s="122" t="str">
        <x:v>Réunir les participants et monter une présentation avec gardien explicite de l’original unique.</x:v>
      </x:c>
      <x:c r="G754" s="122" t="str">
        <x:v>Option physiquement praticable ; partenaires mentionnés présents et volontaires ; ressources nécessaires disponibles.</x:v>
      </x:c>
      <x:c r="H754" s="122" t="str">
        <x:v>Approche A annoncée ; ses effets dépendent des gestes et du résultat réellement joués. Aucun objet, grade, soin, trophée ou territoire n’est accordé par cette parole.</x:v>
      </x:c>
      <x:c r="I754" s="131" t="str">
        <x:v>Après la réponse : action physique ou refus/différé ; succès/échec/reprise selon résultat réel et variantes prioritaires. Aucun résultat par la sélection seule.</x:v>
      </x:c>
    </x:row>
    <x:row r="755" ht="74" customHeight="1">
      <x:c r="A755" s="126" t="str">
        <x:v>D6-W-W3-DIP10-OPTION-B</x:v>
      </x:c>
      <x:c r="B755" s="127" t="str">
        <x:v>D6-W-W3-DIP10</x:v>
      </x:c>
      <x:c r="C755" s="127" t="str">
        <x:v>B</x:v>
      </x:c>
      <x:c r="D755" s="127" t="str">
        <x:v>D6-W-W3-DIP10-CHOIX-B-01</x:v>
      </x:c>
      <x:c r="E755" s="127" t="str">
        <x:v>D6-W-W3-DIP10-REPONSE-B-01</x:v>
      </x:c>
      <x:c r="F755" s="127" t="str">
        <x:v>Obtenir l’autorisation, produire une reproduction marquée puis transporter celle-ci au second atelier.</x:v>
      </x:c>
      <x:c r="G755" s="127" t="str">
        <x:v>Option physiquement praticable ; aucune téléportation ou ressource supposée. Si choix de différer : sortie sûre encore atteignable.</x:v>
      </x:c>
      <x:c r="H755" s="127" t="str">
        <x:v>Approche B annoncée ; conserver les états déjà acquis et appliquer seulement les effets des actions achevées. Différer ou se replier ne vaut pas victoire.</x:v>
      </x:c>
      <x:c r="I755" s="132" t="str">
        <x:v>Après la réponse : action physique ou refus/différé ; succès/échec/reprise selon résultat réel et variantes prioritaires. Aucun résultat par la sélection seule.</x:v>
      </x:c>
    </x:row>
    <x:row r="756" ht="74" customHeight="1">
      <x:c r="A756" s="121" t="str">
        <x:v>D6-W-W3-DIP11-OPTION-A</x:v>
      </x:c>
      <x:c r="B756" s="122" t="str">
        <x:v>D6-W-W3-DIP11</x:v>
      </x:c>
      <x:c r="C756" s="122" t="str">
        <x:v>A</x:v>
      </x:c>
      <x:c r="D756" s="122" t="str">
        <x:v>D6-W-W3-DIP11-CHOIX-A-01</x:v>
      </x:c>
      <x:c r="E756" s="122" t="str">
        <x:v>D6-W-W3-DIP11-REPONSE-A-01</x:v>
      </x:c>
      <x:c r="F756" s="122" t="str">
        <x:v>Défendre le stock identifié avec couverts et voies de portage réellement utilisables.</x:v>
      </x:c>
      <x:c r="G756" s="122" t="str">
        <x:v>Option physiquement praticable ; partenaires mentionnés présents et volontaires ; ressources nécessaires disponibles.</x:v>
      </x:c>
      <x:c r="H756" s="122" t="str">
        <x:v>Approche A annoncée ; ses effets dépendent des gestes et du résultat réellement joués. Aucun objet, grade, soin, trophée ou territoire n’est accordé par cette parole.</x:v>
      </x:c>
      <x:c r="I756" s="131" t="str">
        <x:v>Après la réponse : action physique ou refus/différé ; succès/échec/reprise selon résultat réel et variantes prioritaires. Aucun résultat par la sélection seule.</x:v>
      </x:c>
    </x:row>
    <x:row r="757" ht="74" customHeight="1">
      <x:c r="A757" s="126" t="str">
        <x:v>D6-W-W3-DIP11-OPTION-B</x:v>
      </x:c>
      <x:c r="B757" s="127" t="str">
        <x:v>D6-W-W3-DIP11</x:v>
      </x:c>
      <x:c r="C757" s="127" t="str">
        <x:v>B</x:v>
      </x:c>
      <x:c r="D757" s="127" t="str">
        <x:v>D6-W-W3-DIP11-CHOIX-B-01</x:v>
      </x:c>
      <x:c r="E757" s="127" t="str">
        <x:v>D6-W-W3-DIP11-REPONSE-B-01</x:v>
      </x:c>
      <x:c r="F757" s="127" t="str">
        <x:v>Identifier avec leurs propriétaires les lots évacuables puis jouer leur transport sous escorte.</x:v>
      </x:c>
      <x:c r="G757" s="127" t="str">
        <x:v>Option physiquement praticable ; aucune téléportation ou ressource supposée. Si choix de différer : sortie sûre encore atteignable.</x:v>
      </x:c>
      <x:c r="H757" s="127" t="str">
        <x:v>Approche B annoncée ; conserver les états déjà acquis et appliquer seulement les effets des actions achevées. Différer ou se replier ne vaut pas victoire.</x:v>
      </x:c>
      <x:c r="I757" s="132" t="str">
        <x:v>Après la réponse : action physique ou refus/différé ; succès/échec/reprise selon résultat réel et variantes prioritaires. Aucun résultat par la sélection seule.</x:v>
      </x:c>
    </x:row>
    <x:row r="758" ht="74" customHeight="1">
      <x:c r="A758" s="121" t="str">
        <x:v>D6-W-W3-DIP12-OPTION-A</x:v>
      </x:c>
      <x:c r="B758" s="122" t="str">
        <x:v>D6-W-W3-DIP12</x:v>
      </x:c>
      <x:c r="C758" s="122" t="str">
        <x:v>A</x:v>
      </x:c>
      <x:c r="D758" s="122" t="str">
        <x:v>D6-W-W3-DIP12-CHOIX-A-01</x:v>
      </x:c>
      <x:c r="E758" s="122" t="str">
        <x:v>D6-W-W3-DIP12-REPONSE-A-01</x:v>
      </x:c>
      <x:c r="F758" s="122" t="str">
        <x:v>Fixer les bornes, confirmer les engagements puis jouer le duel et le déplacement des gardes signataires.</x:v>
      </x:c>
      <x:c r="G758" s="122" t="str">
        <x:v>Option physiquement praticable ; partenaires mentionnés présents et volontaires ; ressources nécessaires disponibles.</x:v>
      </x:c>
      <x:c r="H758" s="122" t="str">
        <x:v>Approche A annoncée ; ses effets dépendent des gestes et du résultat réellement joués. Aucun objet, grade, soin, trophée ou territoire n’est accordé par cette parole.</x:v>
      </x:c>
      <x:c r="I758" s="131" t="str">
        <x:v>Après la réponse : action physique ou refus/différé ; succès/échec/reprise selon résultat réel et variantes prioritaires. Aucun résultat par la sélection seule.</x:v>
      </x:c>
    </x:row>
    <x:row r="759" ht="74" customHeight="1">
      <x:c r="A759" s="126" t="str">
        <x:v>D6-W-W3-DIP12-OPTION-B</x:v>
      </x:c>
      <x:c r="B759" s="127" t="str">
        <x:v>D6-W-W3-DIP12</x:v>
      </x:c>
      <x:c r="C759" s="127" t="str">
        <x:v>B</x:v>
      </x:c>
      <x:c r="D759" s="127" t="str">
        <x:v>D6-W-W3-DIP12-CHOIX-B-01</x:v>
      </x:c>
      <x:c r="E759" s="127" t="str">
        <x:v>D6-W-W3-DIP12-REPONSE-B-01</x:v>
      </x:c>
      <x:c r="F759" s="127" t="str">
        <x:v>Rencontrer le groupe non signataire et recueillir son engagement distinct avant extension du défi.</x:v>
      </x:c>
      <x:c r="G759" s="127" t="str">
        <x:v>Option physiquement praticable ; aucune téléportation ou ressource supposée. Si choix de différer : sortie sûre encore atteignable.</x:v>
      </x:c>
      <x:c r="H759" s="127" t="str">
        <x:v>Approche B annoncée ; conserver les états déjà acquis et appliquer seulement les effets des actions achevées. Différer ou se replier ne vaut pas victoire.</x:v>
      </x:c>
      <x:c r="I759" s="132" t="str">
        <x:v>Après la réponse : action physique ou refus/différé ; succès/échec/reprise selon résultat réel et variantes prioritaires. Aucun résultat par la sélection seule.</x:v>
      </x:c>
    </x:row>
    <x:row r="760" ht="74" customHeight="1">
      <x:c r="A760" s="121" t="str">
        <x:v>D6-W-W3-DIP13-OPTION-A</x:v>
      </x:c>
      <x:c r="B760" s="122" t="str">
        <x:v>D6-W-W3-DIP13</x:v>
      </x:c>
      <x:c r="C760" s="122" t="str">
        <x:v>A</x:v>
      </x:c>
      <x:c r="D760" s="122" t="str">
        <x:v>D6-W-W3-DIP13-CHOIX-A-01</x:v>
      </x:c>
      <x:c r="E760" s="122" t="str">
        <x:v>D6-W-W3-DIP13-REPONSE-A-01</x:v>
      </x:c>
      <x:c r="F760" s="122" t="str">
        <x:v>Confier la pièce, jouer la réparation puis l’essai et repartir sans garnison.</x:v>
      </x:c>
      <x:c r="G760" s="122" t="str">
        <x:v>Option physiquement praticable ; partenaires mentionnés présents et volontaires ; ressources nécessaires disponibles.</x:v>
      </x:c>
      <x:c r="H760" s="122" t="str">
        <x:v>Approche A annoncée ; ses effets dépendent des gestes et du résultat réellement joués. Aucun objet, grade, soin, trophée ou territoire n’est accordé par cette parole.</x:v>
      </x:c>
      <x:c r="I760" s="131" t="str">
        <x:v>Après la réponse : action physique ou refus/différé ; succès/échec/reprise selon résultat réel et variantes prioritaires. Aucun résultat par la sélection seule.</x:v>
      </x:c>
    </x:row>
    <x:row r="761" ht="74" customHeight="1">
      <x:c r="A761" s="126" t="str">
        <x:v>D6-W-W3-DIP13-OPTION-B</x:v>
      </x:c>
      <x:c r="B761" s="127" t="str">
        <x:v>D6-W-W3-DIP13</x:v>
      </x:c>
      <x:c r="C761" s="127" t="str">
        <x:v>B</x:v>
      </x:c>
      <x:c r="D761" s="127" t="str">
        <x:v>D6-W-W3-DIP13-CHOIX-B-01</x:v>
      </x:c>
      <x:c r="E761" s="127" t="str">
        <x:v>D6-W-W3-DIP13-REPONSE-B-01</x:v>
      </x:c>
      <x:c r="F761" s="127" t="str">
        <x:v>Reprendre la pièce non réparée et quitter l’atelier pour chercher un autre poste.</x:v>
      </x:c>
      <x:c r="G761" s="127" t="str">
        <x:v>Option physiquement praticable ; aucune téléportation ou ressource supposée. Si choix de différer : sortie sûre encore atteignable.</x:v>
      </x:c>
      <x:c r="H761" s="127" t="str">
        <x:v>Approche B annoncée ; conserver les états déjà acquis et appliquer seulement les effets des actions achevées. Différer ou se replier ne vaut pas victoire.</x:v>
      </x:c>
      <x:c r="I761" s="132" t="str">
        <x:v>Après la réponse : action physique ou refus/différé ; succès/échec/reprise selon résultat réel et variantes prioritaires. Aucun résultat par la sélection seule.</x:v>
      </x:c>
    </x:row>
    <x:row r="762" ht="74" customHeight="1">
      <x:c r="A762" s="121" t="str">
        <x:v>D6-W-W3-DIP14-OPTION-A</x:v>
      </x:c>
      <x:c r="B762" s="122" t="str">
        <x:v>D6-W-W3-DIP14</x:v>
      </x:c>
      <x:c r="C762" s="122" t="str">
        <x:v>A</x:v>
      </x:c>
      <x:c r="D762" s="122" t="str">
        <x:v>D6-W-W3-DIP14-CHOIX-A-01</x:v>
      </x:c>
      <x:c r="E762" s="122" t="str">
        <x:v>D6-W-W3-DIP14-REPONSE-A-01</x:v>
      </x:c>
      <x:c r="F762" s="122" t="str">
        <x:v>Entrer dans le périmètre accepté et transporter les blessés avant le signal de fin.</x:v>
      </x:c>
      <x:c r="G762" s="122" t="str">
        <x:v>Option physiquement praticable ; partenaires mentionnés présents et volontaires ; ressources nécessaires disponibles.</x:v>
      </x:c>
      <x:c r="H762" s="122" t="str">
        <x:v>Approche A annoncée ; ses effets dépendent des gestes et du résultat réellement joués. Aucun objet, grade, soin, trophée ou territoire n’est accordé par cette parole.</x:v>
      </x:c>
      <x:c r="I762" s="131" t="str">
        <x:v>Après la réponse : action physique ou refus/différé ; succès/échec/reprise selon résultat réel et variantes prioritaires. Aucun résultat par la sélection seule.</x:v>
      </x:c>
    </x:row>
    <x:row r="763" ht="74" customHeight="1">
      <x:c r="A763" s="126" t="str">
        <x:v>D6-W-W3-DIP14-OPTION-B</x:v>
      </x:c>
      <x:c r="B763" s="127" t="str">
        <x:v>D6-W-W3-DIP14</x:v>
      </x:c>
      <x:c r="C763" s="127" t="str">
        <x:v>B</x:v>
      </x:c>
      <x:c r="D763" s="127" t="str">
        <x:v>D6-W-W3-DIP14-CHOIX-B-01</x:v>
      </x:c>
      <x:c r="E763" s="127" t="str">
        <x:v>D6-W-W3-DIP14-REPONSE-B-01</x:v>
      </x:c>
      <x:c r="F763" s="127" t="str">
        <x:v>Identifier et récupérer les objets compatibles en complément de l’évacuation, avec sortie dans le délai joué.</x:v>
      </x:c>
      <x:c r="G763" s="127" t="str">
        <x:v>Option physiquement praticable ; aucune téléportation ou ressource supposée. Si choix de différer : sortie sûre encore atteignable.</x:v>
      </x:c>
      <x:c r="H763" s="127" t="str">
        <x:v>Approche B annoncée ; conserver les états déjà acquis et appliquer seulement les effets des actions achevées. Différer ou se replier ne vaut pas victoire.</x:v>
      </x:c>
      <x:c r="I763" s="132" t="str">
        <x:v>Après la réponse : action physique ou refus/différé ; succès/échec/reprise selon résultat réel et variantes prioritaires. Aucun résultat par la sélection seule.</x:v>
      </x:c>
    </x:row>
    <x:row r="764" ht="74" customHeight="1">
      <x:c r="A764" s="121" t="str">
        <x:v>D6-W-W3-DIP15-OPTION-A</x:v>
      </x:c>
      <x:c r="B764" s="122" t="str">
        <x:v>D6-W-W3-DIP15</x:v>
      </x:c>
      <x:c r="C764" s="122" t="str">
        <x:v>A</x:v>
      </x:c>
      <x:c r="D764" s="122" t="str">
        <x:v>D6-W-W3-DIP15-CHOIX-A-01</x:v>
      </x:c>
      <x:c r="E764" s="122" t="str">
        <x:v>D6-W-W3-DIP15-REPONSE-A-01</x:v>
      </x:c>
      <x:c r="F764" s="122" t="str">
        <x:v>Rejoindre le point observé, effectuer une nouvelle reconnaissance et dater les positions constatées.</x:v>
      </x:c>
      <x:c r="G764" s="122" t="str">
        <x:v>Option physiquement praticable ; partenaires mentionnés présents et volontaires ; ressources nécessaires disponibles.</x:v>
      </x:c>
      <x:c r="H764" s="122" t="str">
        <x:v>Approche A annoncée ; ses effets dépendent des gestes et du résultat réellement joués. Aucun objet, grade, soin, trophée ou territoire n’est accordé par cette parole.</x:v>
      </x:c>
      <x:c r="I764" s="131" t="str">
        <x:v>Après la réponse : action physique ou refus/différé ; succès/échec/reprise selon résultat réel et variantes prioritaires. Aucun résultat par la sélection seule.</x:v>
      </x:c>
    </x:row>
    <x:row r="765" ht="74" customHeight="1">
      <x:c r="A765" s="126" t="str">
        <x:v>D6-W-W3-DIP15-OPTION-B</x:v>
      </x:c>
      <x:c r="B765" s="127" t="str">
        <x:v>D6-W-W3-DIP15</x:v>
      </x:c>
      <x:c r="C765" s="127" t="str">
        <x:v>B</x:v>
      </x:c>
      <x:c r="D765" s="127" t="str">
        <x:v>D6-W-W3-DIP15-CHOIX-B-01</x:v>
      </x:c>
      <x:c r="E765" s="127" t="str">
        <x:v>D6-W-W3-DIP15-REPONSE-B-01</x:v>
      </x:c>
      <x:c r="F765" s="127" t="str">
        <x:v>Préparer puis reconnaître un détour en maintenant visibles les inconnues du relevé ancien.</x:v>
      </x:c>
      <x:c r="G765" s="127" t="str">
        <x:v>Option physiquement praticable ; aucune téléportation ou ressource supposée. Si choix de différer : sortie sûre encore atteignable.</x:v>
      </x:c>
      <x:c r="H765" s="127" t="str">
        <x:v>Approche B annoncée ; conserver les états déjà acquis et appliquer seulement les effets des actions achevées. Différer ou se replier ne vaut pas victoire.</x:v>
      </x:c>
      <x:c r="I765" s="132" t="str">
        <x:v>Après la réponse : action physique ou refus/différé ; succès/échec/reprise selon résultat réel et variantes prioritaires. Aucun résultat par la sélection seule.</x:v>
      </x:c>
    </x:row>
    <x:row r="766" ht="74" customHeight="1">
      <x:c r="A766" s="121" t="str">
        <x:v>D6-W-W3-DIP16-OPTION-A</x:v>
      </x:c>
      <x:c r="B766" s="122" t="str">
        <x:v>D6-W-W3-DIP16</x:v>
      </x:c>
      <x:c r="C766" s="122" t="str">
        <x:v>A</x:v>
      </x:c>
      <x:c r="D766" s="122" t="str">
        <x:v>D6-W-W3-DIP16-CHOIX-A-01</x:v>
      </x:c>
      <x:c r="E766" s="122" t="str">
        <x:v>D6-W-W3-DIP16-REPONSE-A-01</x:v>
      </x:c>
      <x:c r="F766" s="122" t="str">
        <x:v>Accompagner la garde locale, transférer physiquement les postes puis retirer la coalition.</x:v>
      </x:c>
      <x:c r="G766" s="122" t="str">
        <x:v>Option physiquement praticable ; partenaires mentionnés présents et volontaires ; ressources nécessaires disponibles.</x:v>
      </x:c>
      <x:c r="H766" s="122" t="str">
        <x:v>Approche A annoncée ; ses effets dépendent des gestes et du résultat réellement joués. Aucun objet, grade, soin, trophée ou territoire n’est accordé par cette parole.</x:v>
      </x:c>
      <x:c r="I766" s="131" t="str">
        <x:v>Après la réponse : action physique ou refus/différé ; succès/échec/reprise selon résultat réel et variantes prioritaires. Aucun résultat par la sélection seule.</x:v>
      </x:c>
    </x:row>
    <x:row r="767" ht="74" customHeight="1">
      <x:c r="A767" s="126" t="str">
        <x:v>D6-W-W3-DIP16-OPTION-B</x:v>
      </x:c>
      <x:c r="B767" s="127" t="str">
        <x:v>D6-W-W3-DIP16</x:v>
      </x:c>
      <x:c r="C767" s="127" t="str">
        <x:v>B</x:v>
      </x:c>
      <x:c r="D767" s="127" t="str">
        <x:v>D6-W-W3-DIP16-CHOIX-B-01</x:v>
      </x:c>
      <x:c r="E767" s="127" t="str">
        <x:v>D6-W-W3-DIP16-REPONSE-B-01</x:v>
      </x:c>
      <x:c r="F767" s="127" t="str">
        <x:v>Tenir une escorte limitée pour une livraison réelle puis effectuer le transfert et le départ.</x:v>
      </x:c>
      <x:c r="G767" s="127" t="str">
        <x:v>Option physiquement praticable ; aucune téléportation ou ressource supposée. Si choix de différer : sortie sûre encore atteignable.</x:v>
      </x:c>
      <x:c r="H767" s="127" t="str">
        <x:v>Approche B annoncée ; conserver les états déjà acquis et appliquer seulement les effets des actions achevées. Différer ou se replier ne vaut pas victoire.</x:v>
      </x:c>
      <x:c r="I767" s="132" t="str">
        <x:v>Après la réponse : action physique ou refus/différé ; succès/échec/reprise selon résultat réel et variantes prioritaires. Aucun résultat par la sélection seule.</x:v>
      </x:c>
    </x:row>
    <x:row r="768" ht="74" customHeight="1">
      <x:c r="A768" s="121" t="str">
        <x:v>D6-W-W3-DIP17-OPTION-A</x:v>
      </x:c>
      <x:c r="B768" s="122" t="str">
        <x:v>D6-W-W3-DIP17</x:v>
      </x:c>
      <x:c r="C768" s="122" t="str">
        <x:v>A</x:v>
      </x:c>
      <x:c r="D768" s="122" t="str">
        <x:v>D6-W-W3-DIP17-CHOIX-A-01</x:v>
      </x:c>
      <x:c r="E768" s="122" t="str">
        <x:v>D6-W-W3-DIP17-REPONSE-A-01</x:v>
      </x:c>
      <x:c r="F768" s="122" t="str">
        <x:v>Matérialiser les fermetures locales avec guides et sorties de retour préservées.</x:v>
      </x:c>
      <x:c r="G768" s="122" t="str">
        <x:v>Option physiquement praticable ; partenaires mentionnés présents et volontaires ; ressources nécessaires disponibles.</x:v>
      </x:c>
      <x:c r="H768" s="122" t="str">
        <x:v>Approche A annoncée ; ses effets dépendent des gestes et du résultat réellement joués. Aucun objet, grade, soin, trophée ou territoire n’est accordé par cette parole.</x:v>
      </x:c>
      <x:c r="I768" s="131" t="str">
        <x:v>Après la réponse : action physique ou refus/différé ; succès/échec/reprise selon résultat réel et variantes prioritaires. Aucun résultat par la sélection seule.</x:v>
      </x:c>
    </x:row>
    <x:row r="769" ht="74" customHeight="1">
      <x:c r="A769" s="126" t="str">
        <x:v>D6-W-W3-DIP17-OPTION-B</x:v>
      </x:c>
      <x:c r="B769" s="127" t="str">
        <x:v>D6-W-W3-DIP17</x:v>
      </x:c>
      <x:c r="C769" s="127" t="str">
        <x:v>B</x:v>
      </x:c>
      <x:c r="D769" s="127" t="str">
        <x:v>D6-W-W3-DIP17-CHOIX-B-01</x:v>
      </x:c>
      <x:c r="E769" s="127" t="str">
        <x:v>D6-W-W3-DIP17-REPONSE-B-01</x:v>
      </x:c>
      <x:c r="F769" s="127" t="str">
        <x:v>Reconnaître une piste alternative et la tester avant reprise d’une chasse différée.</x:v>
      </x:c>
      <x:c r="G769" s="127" t="str">
        <x:v>Option physiquement praticable ; aucune téléportation ou ressource supposée. Si choix de différer : sortie sûre encore atteignable.</x:v>
      </x:c>
      <x:c r="H769" s="127" t="str">
        <x:v>Approche B annoncée ; conserver les états déjà acquis et appliquer seulement les effets des actions achevées. Différer ou se replier ne vaut pas victoire.</x:v>
      </x:c>
      <x:c r="I769" s="132" t="str">
        <x:v>Après la réponse : action physique ou refus/différé ; succès/échec/reprise selon résultat réel et variantes prioritaires. Aucun résultat par la sélection seule.</x:v>
      </x:c>
    </x:row>
    <x:row r="770" ht="74" customHeight="1">
      <x:c r="A770" s="121" t="str">
        <x:v>D6-W-W3-DIP18-OPTION-A</x:v>
      </x:c>
      <x:c r="B770" s="122" t="str">
        <x:v>D6-W-W3-DIP18</x:v>
      </x:c>
      <x:c r="C770" s="122" t="str">
        <x:v>A</x:v>
      </x:c>
      <x:c r="D770" s="122" t="str">
        <x:v>D6-W-W3-DIP18-CHOIX-A-01</x:v>
      </x:c>
      <x:c r="E770" s="122" t="str">
        <x:v>D6-W-W3-DIP18-REPONSE-A-01</x:v>
      </x:c>
      <x:c r="F770" s="122" t="str">
        <x:v>Comparer les prêts à l’atelier puis accompagner l’embarquement et le départ volontaire.</x:v>
      </x:c>
      <x:c r="G770" s="122" t="str">
        <x:v>Option physiquement praticable ; partenaires mentionnés présents et volontaires ; ressources nécessaires disponibles.</x:v>
      </x:c>
      <x:c r="H770" s="122" t="str">
        <x:v>Approche A annoncée ; ses effets dépendent des gestes et du résultat réellement joués. Aucun objet, grade, soin, trophée ou territoire n’est accordé par cette parole.</x:v>
      </x:c>
      <x:c r="I770" s="131" t="str">
        <x:v>Après la réponse : action physique ou refus/différé ; succès/échec/reprise selon résultat réel et variantes prioritaires. Aucun résultat par la sélection seule.</x:v>
      </x:c>
    </x:row>
    <x:row r="771" ht="74" customHeight="1">
      <x:c r="A771" s="126" t="str">
        <x:v>D6-W-W3-DIP18-OPTION-B</x:v>
      </x:c>
      <x:c r="B771" s="127" t="str">
        <x:v>D6-W-W3-DIP18</x:v>
      </x:c>
      <x:c r="C771" s="127" t="str">
        <x:v>B</x:v>
      </x:c>
      <x:c r="D771" s="127" t="str">
        <x:v>D6-W-W3-DIP18-CHOIX-B-01</x:v>
      </x:c>
      <x:c r="E771" s="127" t="str">
        <x:v>D6-W-W3-DIP18-REPONSE-B-01</x:v>
      </x:c>
      <x:c r="F771" s="127" t="str">
        <x:v>Jouer une halte d’adieux consentie puis respecter le départ et rendre les biens convenus.</x:v>
      </x:c>
      <x:c r="G771" s="127" t="str">
        <x:v>Option physiquement praticable ; aucune téléportation ou ressource supposée. Si choix de différer : sortie sûre encore atteignable.</x:v>
      </x:c>
      <x:c r="H771" s="127" t="str">
        <x:v>Approche B annoncée ; conserver les états déjà acquis et appliquer seulement les effets des actions achevées. Différer ou se replier ne vaut pas victoire.</x:v>
      </x:c>
      <x:c r="I771" s="132" t="str">
        <x:v>Après la réponse : action physique ou refus/différé ; succès/échec/reprise selon résultat réel et variantes prioritaires. Aucun résultat par la sélection seule.</x:v>
      </x:c>
    </x:row>
    <x:row r="772" ht="74" customHeight="1">
      <x:c r="A772" s="121" t="str">
        <x:v>D6-W-W3-P01-OPTION-A</x:v>
      </x:c>
      <x:c r="B772" s="122" t="str">
        <x:v>D6-W-W3-P01</x:v>
      </x:c>
      <x:c r="C772" s="122" t="str">
        <x:v>A</x:v>
      </x:c>
      <x:c r="D772" s="122" t="str">
        <x:v>D6-W-W3-P01-CHOIX-A-01</x:v>
      </x:c>
      <x:c r="E772" s="122" t="str">
        <x:v>D6-W-W3-P01-REPONSE-A-01</x:v>
      </x:c>
      <x:c r="F772" s="122" t="str">
        <x:v>Ouvrir et tenir une boucle de ravitaillement par les liaisons du graphe Korthas puis livrer les postes.</x:v>
      </x:c>
      <x:c r="G772" s="122" t="str">
        <x:v>Option physiquement praticable ; partenaires mentionnés présents et volontaires ; ressources nécessaires disponibles.</x:v>
      </x:c>
      <x:c r="H772" s="122" t="str">
        <x:v>Approche A annoncée ; ses effets dépendent des gestes et du résultat réellement joués. Aucun objet, grade, soin, trophée ou territoire n’est accordé par cette parole.</x:v>
      </x:c>
      <x:c r="I772" s="131" t="str">
        <x:v>Après la réponse : action physique ou refus/différé ; succès/échec/reprise selon résultat réel et variantes prioritaires. Aucun résultat par la sélection seule.</x:v>
      </x:c>
    </x:row>
    <x:row r="773" ht="74" customHeight="1">
      <x:c r="A773" s="126" t="str">
        <x:v>D6-W-W3-P01-OPTION-B</x:v>
      </x:c>
      <x:c r="B773" s="127" t="str">
        <x:v>D6-W-W3-P01</x:v>
      </x:c>
      <x:c r="C773" s="127" t="str">
        <x:v>B</x:v>
      </x:c>
      <x:c r="D773" s="127" t="str">
        <x:v>D6-W-W3-P01-CHOIX-B-01</x:v>
      </x:c>
      <x:c r="E773" s="127" t="str">
        <x:v>D6-W-W3-P01-REPONSE-B-01</x:v>
      </x:c>
      <x:c r="F773" s="127" t="str">
        <x:v>Concentrer les équipes disponibles sur un front atteignable et jouer percée, tenue et retour.</x:v>
      </x:c>
      <x:c r="G773" s="127" t="str">
        <x:v>Option physiquement praticable ; aucune téléportation ou ressource supposée. Si choix de différer : sortie sûre encore atteignable.</x:v>
      </x:c>
      <x:c r="H773" s="127" t="str">
        <x:v>Approche B annoncée ; conserver les états déjà acquis et appliquer seulement les effets des actions achevées. Différer ou se replier ne vaut pas victoire.</x:v>
      </x:c>
      <x:c r="I773" s="132" t="str">
        <x:v>Après la réponse : action physique ou refus/différé ; succès/échec/reprise selon résultat réel et variantes prioritaires. Aucun résultat par la sélection seule.</x:v>
      </x:c>
    </x:row>
    <x:row r="774" ht="74" customHeight="1">
      <x:c r="A774" s="121" t="str">
        <x:v>D6-W-W3-P02-OPTION-A</x:v>
      </x:c>
      <x:c r="B774" s="122" t="str">
        <x:v>D6-W-W3-P02</x:v>
      </x:c>
      <x:c r="C774" s="122" t="str">
        <x:v>A</x:v>
      </x:c>
      <x:c r="D774" s="122" t="str">
        <x:v>D6-W-W3-P02-CHOIX-A-01</x:v>
      </x:c>
      <x:c r="E774" s="122" t="str">
        <x:v>D6-W-W3-P02-REPONSE-A-01</x:v>
      </x:c>
      <x:c r="F774" s="122" t="str">
        <x:v>Reconnaître la route de fond, livrer filtre et énergie puis tester le relais.</x:v>
      </x:c>
      <x:c r="G774" s="122" t="str">
        <x:v>Option physiquement praticable ; partenaires mentionnés présents et volontaires ; ressources nécessaires disponibles.</x:v>
      </x:c>
      <x:c r="H774" s="122" t="str">
        <x:v>Approche A annoncée ; ses effets dépendent des gestes et du résultat réellement joués. Aucun objet, grade, soin, trophée ou territoire n’est accordé par cette parole.</x:v>
      </x:c>
      <x:c r="I774" s="131" t="str">
        <x:v>Après la réponse : action physique ou refus/différé ; succès/échec/reprise selon résultat réel et variantes prioritaires. Aucun résultat par la sélection seule.</x:v>
      </x:c>
    </x:row>
    <x:row r="775" ht="74" customHeight="1">
      <x:c r="A775" s="126" t="str">
        <x:v>D6-W-W3-P02-OPTION-B</x:v>
      </x:c>
      <x:c r="B775" s="127" t="str">
        <x:v>D6-W-W3-P02</x:v>
      </x:c>
      <x:c r="C775" s="127" t="str">
        <x:v>B</x:v>
      </x:c>
      <x:c r="D775" s="127" t="str">
        <x:v>D6-W-W3-P02-CHOIX-B-01</x:v>
      </x:c>
      <x:c r="E775" s="127" t="str">
        <x:v>D6-W-W3-P02-REPONSE-B-01</x:v>
      </x:c>
      <x:c r="F775" s="127" t="str">
        <x:v>Jouer le raccourci d’arête dans sa fenêtre avec refuges atteignables et transports présents.</x:v>
      </x:c>
      <x:c r="G775" s="127" t="str">
        <x:v>Option physiquement praticable ; aucune téléportation ou ressource supposée. Si choix de différer : sortie sûre encore atteignable.</x:v>
      </x:c>
      <x:c r="H775" s="127" t="str">
        <x:v>Approche B annoncée ; conserver les états déjà acquis et appliquer seulement les effets des actions achevées. Différer ou se replier ne vaut pas victoire.</x:v>
      </x:c>
      <x:c r="I775" s="132" t="str">
        <x:v>Après la réponse : action physique ou refus/différé ; succès/échec/reprise selon résultat réel et variantes prioritaires. Aucun résultat par la sélection seule.</x:v>
      </x:c>
    </x:row>
    <x:row r="776" ht="74" customHeight="1">
      <x:c r="A776" s="121" t="str">
        <x:v>D6-W-W3-P03-OPTION-A</x:v>
      </x:c>
      <x:c r="B776" s="122" t="str">
        <x:v>D6-W-W3-P03</x:v>
      </x:c>
      <x:c r="C776" s="122" t="str">
        <x:v>A</x:v>
      </x:c>
      <x:c r="D776" s="122" t="str">
        <x:v>D6-W-W3-P03-CHOIX-A-01</x:v>
      </x:c>
      <x:c r="E776" s="122" t="str">
        <x:v>D6-W-W3-P03-REPONSE-A-01</x:v>
      </x:c>
      <x:c r="F776" s="122" t="str">
        <x:v>Reconnaître les pistes distinctes et tenir les corridors de portage au sol.</x:v>
      </x:c>
      <x:c r="G776" s="122" t="str">
        <x:v>Option physiquement praticable ; partenaires mentionnés présents et volontaires ; ressources nécessaires disponibles.</x:v>
      </x:c>
      <x:c r="H776" s="122" t="str">
        <x:v>Approche A annoncée ; ses effets dépendent des gestes et du résultat réellement joués. Aucun objet, grade, soin, trophée ou territoire n’est accordé par cette parole.</x:v>
      </x:c>
      <x:c r="I776" s="131" t="str">
        <x:v>Après la réponse : action physique ou refus/différé ; succès/échec/reprise selon résultat réel et variantes prioritaires. Aucun résultat par la sélection seule.</x:v>
      </x:c>
    </x:row>
    <x:row r="777" ht="74" customHeight="1">
      <x:c r="A777" s="126" t="str">
        <x:v>D6-W-W3-P03-OPTION-B</x:v>
      </x:c>
      <x:c r="B777" s="127" t="str">
        <x:v>D6-W-W3-P03</x:v>
      </x:c>
      <x:c r="C777" s="127" t="str">
        <x:v>B</x:v>
      </x:c>
      <x:c r="D777" s="127" t="str">
        <x:v>D6-W-W3-P03-CHOIX-B-01</x:v>
      </x:c>
      <x:c r="E777" s="127" t="str">
        <x:v>D6-W-W3-P03-REPONSE-B-01</x:v>
      </x:c>
      <x:c r="F777" s="127" t="str">
        <x:v>Inspecter les ancrages, poser une corde et déplacer une équipe légère sur les connexions de hauteur.</x:v>
      </x:c>
      <x:c r="G777" s="127" t="str">
        <x:v>Option physiquement praticable ; aucune téléportation ou ressource supposée. Si choix de différer : sortie sûre encore atteignable.</x:v>
      </x:c>
      <x:c r="H777" s="127" t="str">
        <x:v>Approche B annoncée ; conserver les états déjà acquis et appliquer seulement les effets des actions achevées. Différer ou se replier ne vaut pas victoire.</x:v>
      </x:c>
      <x:c r="I777" s="132" t="str">
        <x:v>Après la réponse : action physique ou refus/différé ; succès/échec/reprise selon résultat réel et variantes prioritaires. Aucun résultat par la sélection seule.</x:v>
      </x:c>
    </x:row>
    <x:row r="778" ht="74" customHeight="1">
      <x:c r="A778" s="121" t="str">
        <x:v>D6-W-W3-P04-OPTION-A</x:v>
      </x:c>
      <x:c r="B778" s="122" t="str">
        <x:v>D6-W-W3-P04</x:v>
      </x:c>
      <x:c r="C778" s="122" t="str">
        <x:v>A</x:v>
      </x:c>
      <x:c r="D778" s="122" t="str">
        <x:v>D6-W-W3-P04-CHOIX-A-01</x:v>
      </x:c>
      <x:c r="E778" s="122" t="str">
        <x:v>D6-W-W3-P04-REPONSE-A-01</x:v>
      </x:c>
      <x:c r="F778" s="122" t="str">
        <x:v>Répartir personnes et charges puis jouer les rotations avec pilote, bateau et fenêtres de marée.</x:v>
      </x:c>
      <x:c r="G778" s="122" t="str">
        <x:v>Option physiquement praticable ; partenaires mentionnés présents et volontaires ; ressources nécessaires disponibles.</x:v>
      </x:c>
      <x:c r="H778" s="122" t="str">
        <x:v>Approche A annoncée ; ses effets dépendent des gestes et du résultat réellement joués. Aucun objet, grade, soin, trophée ou territoire n’est accordé par cette parole.</x:v>
      </x:c>
      <x:c r="I778" s="131" t="str">
        <x:v>Après la réponse : action physique ou refus/différé ; succès/échec/reprise selon résultat réel et variantes prioritaires. Aucun résultat par la sélection seule.</x:v>
      </x:c>
    </x:row>
    <x:row r="779" ht="74" customHeight="1">
      <x:c r="A779" s="126" t="str">
        <x:v>D6-W-W3-P04-OPTION-B</x:v>
      </x:c>
      <x:c r="B779" s="127" t="str">
        <x:v>D6-W-W3-P04</x:v>
      </x:c>
      <x:c r="C779" s="127" t="str">
        <x:v>B</x:v>
      </x:c>
      <x:c r="D779" s="127" t="str">
        <x:v>D6-W-W3-P04-CHOIX-B-01</x:v>
      </x:c>
      <x:c r="E779" s="127" t="str">
        <x:v>D6-W-W3-P04-REPONSE-B-01</x:v>
      </x:c>
      <x:c r="F779" s="127" t="str">
        <x:v>Prendre un quai, aligner son phare puis maintenir un opérateur pour une approche effectivement possible.</x:v>
      </x:c>
      <x:c r="G779" s="127" t="str">
        <x:v>Option physiquement praticable ; aucune téléportation ou ressource supposée. Si choix de différer : sortie sûre encore atteignable.</x:v>
      </x:c>
      <x:c r="H779" s="127" t="str">
        <x:v>Approche B annoncée ; conserver les états déjà acquis et appliquer seulement les effets des actions achevées. Différer ou se replier ne vaut pas victoire.</x:v>
      </x:c>
      <x:c r="I779" s="132" t="str">
        <x:v>Après la réponse : action physique ou refus/différé ; succès/échec/reprise selon résultat réel et variantes prioritaires. Aucun résultat par la sélection seule.</x:v>
      </x:c>
    </x:row>
    <x:row r="780" ht="74" customHeight="1">
      <x:c r="A780" s="121" t="str">
        <x:v>D6-W-W3-P05-OPTION-A</x:v>
      </x:c>
      <x:c r="B780" s="122" t="str">
        <x:v>D6-W-W3-P05</x:v>
      </x:c>
      <x:c r="C780" s="122" t="str">
        <x:v>A</x:v>
      </x:c>
      <x:c r="D780" s="122" t="str">
        <x:v>D6-W-W3-P05-CHOIX-A-01</x:v>
      </x:c>
      <x:c r="E780" s="122" t="str">
        <x:v>D6-W-W3-P05-REPONSE-A-01</x:v>
      </x:c>
      <x:c r="F780" s="122" t="str">
        <x:v>Reconnaître la moraine, approvisionner les refuges et faire jouer la récupération des groupes présents.</x:v>
      </x:c>
      <x:c r="G780" s="122" t="str">
        <x:v>Option physiquement praticable ; partenaires mentionnés présents et volontaires ; ressources nécessaires disponibles.</x:v>
      </x:c>
      <x:c r="H780" s="122" t="str">
        <x:v>Approche A annoncée ; ses effets dépendent des gestes et du résultat réellement joués. Aucun objet, grade, soin, trophée ou territoire n’est accordé par cette parole.</x:v>
      </x:c>
      <x:c r="I780" s="131" t="str">
        <x:v>Après la réponse : action physique ou refus/différé ; succès/échec/reprise selon résultat réel et variantes prioritaires. Aucun résultat par la sélection seule.</x:v>
      </x:c>
    </x:row>
    <x:row r="781" ht="74" customHeight="1">
      <x:c r="A781" s="126" t="str">
        <x:v>D6-W-W3-P05-OPTION-B</x:v>
      </x:c>
      <x:c r="B781" s="127" t="str">
        <x:v>D6-W-W3-P05</x:v>
      </x:c>
      <x:c r="C781" s="127" t="str">
        <x:v>B</x:v>
      </x:c>
      <x:c r="D781" s="127" t="str">
        <x:v>D6-W-W3-P05-CHOIX-B-01</x:v>
      </x:c>
      <x:c r="E781" s="127" t="str">
        <x:v>D6-W-W3-P05-REPONSE-B-01</x:v>
      </x:c>
      <x:c r="F781" s="127" t="str">
        <x:v>Faire confirmer le passage par un guide puis jouer une poursuite limitée avec sortie de repli reconnue.</x:v>
      </x:c>
      <x:c r="G781" s="127" t="str">
        <x:v>Option physiquement praticable ; aucune téléportation ou ressource supposée. Si choix de différer : sortie sûre encore atteignable.</x:v>
      </x:c>
      <x:c r="H781" s="127" t="str">
        <x:v>Approche B annoncée ; conserver les états déjà acquis et appliquer seulement les effets des actions achevées. Différer ou se replier ne vaut pas victoire.</x:v>
      </x:c>
      <x:c r="I781" s="132" t="str">
        <x:v>Après la réponse : action physique ou refus/différé ; succès/échec/reprise selon résultat réel et variantes prioritaires. Aucun résultat par la sélection seule.</x:v>
      </x:c>
    </x:row>
    <x:row r="782" ht="74" customHeight="1">
      <x:c r="A782" s="121" t="str">
        <x:v>D6-W-W3-P06-OPTION-A</x:v>
      </x:c>
      <x:c r="B782" s="122" t="str">
        <x:v>D6-W-W3-P06</x:v>
      </x:c>
      <x:c r="C782" s="122" t="str">
        <x:v>A</x:v>
      </x:c>
      <x:c r="D782" s="122" t="str">
        <x:v>D6-W-W3-P06-CHOIX-A-01</x:v>
      </x:c>
      <x:c r="E782" s="122" t="str">
        <x:v>D6-W-W3-P06-REPONSE-A-01</x:v>
      </x:c>
      <x:c r="F782" s="122" t="str">
        <x:v>Réparer et tester les relais situés puis tenir le corridor physique jusqu’au port de surface.</x:v>
      </x:c>
      <x:c r="G782" s="122" t="str">
        <x:v>Option physiquement praticable ; partenaires mentionnés présents et volontaires ; ressources nécessaires disponibles.</x:v>
      </x:c>
      <x:c r="H782" s="122" t="str">
        <x:v>Approche A annoncée ; ses effets dépendent des gestes et du résultat réellement joués. Aucun objet, grade, soin, trophée ou territoire n’est accordé par cette parole.</x:v>
      </x:c>
      <x:c r="I782" s="131" t="str">
        <x:v>Après la réponse : action physique ou refus/différé ; succès/échec/reprise selon résultat réel et variantes prioritaires. Aucun résultat par la sélection seule.</x:v>
      </x:c>
    </x:row>
    <x:row r="783" ht="74" customHeight="1">
      <x:c r="A783" s="126" t="str">
        <x:v>D6-W-W3-P06-OPTION-B</x:v>
      </x:c>
      <x:c r="B783" s="127" t="str">
        <x:v>D6-W-W3-P06</x:v>
      </x:c>
      <x:c r="C783" s="127" t="str">
        <x:v>B</x:v>
      </x:c>
      <x:c r="D783" s="127" t="str">
        <x:v>D6-W-W3-P06-CHOIX-B-01</x:v>
      </x:c>
      <x:c r="E783" s="127" t="str">
        <x:v>D6-W-W3-P06-REPONSE-B-01</x:v>
      </x:c>
      <x:c r="F783" s="127" t="str">
        <x:v>Réunir transport et passagers compatibles, jouer l’approche orbitale et stabiliser les sas avant débarquement.</x:v>
      </x:c>
      <x:c r="G783" s="127" t="str">
        <x:v>Option physiquement praticable ; aucune téléportation ou ressource supposée. Si choix de différer : sortie sûre encore atteignable.</x:v>
      </x:c>
      <x:c r="H783" s="127" t="str">
        <x:v>Approche B annoncée ; conserver les états déjà acquis et appliquer seulement les effets des actions achevées. Différer ou se replier ne vaut pas victoire.</x:v>
      </x:c>
      <x:c r="I783" s="132" t="str">
        <x:v>Après la réponse : action physique ou refus/différé ; succès/échec/reprise selon résultat réel et variantes prioritaires. Aucun résultat par la sélection seule.</x:v>
      </x:c>
    </x:row>
    <x:row r="784" ht="74" customHeight="1">
      <x:c r="A784" s="121" t="str">
        <x:v>D6-W-PNJ-ROLE-01-OPTION-A</x:v>
      </x:c>
      <x:c r="B784" s="122" t="str">
        <x:v>D6-W-PNJ-ROLE-01</x:v>
      </x:c>
      <x:c r="C784" s="122" t="str">
        <x:v>A</x:v>
      </x:c>
      <x:c r="D784" s="122" t="str">
        <x:v>D6-W-PNJ-ROLE-01-CHOIX-A-01</x:v>
      </x:c>
      <x:c r="E784" s="122" t="str">
        <x:v>D6-W-PNJ-ROLE-01-REPONSE-A-01</x:v>
      </x:c>
      <x:c r="F784" s="122" t="str">
        <x:v>Rejouer la prise sur mannequin puis inspecter la défaillance visible.</x:v>
      </x:c>
      <x:c r="G784" s="122" t="str">
        <x:v>Option physiquement praticable ; partenaires mentionnés présents et volontaires ; ressources nécessaires disponibles.</x:v>
      </x:c>
      <x:c r="H784" s="122" t="str">
        <x:v>Approche A annoncée ; ses effets dépendent des gestes et du résultat réellement joués. Aucun objet, grade, soin, trophée ou territoire n’est accordé par cette parole.</x:v>
      </x:c>
      <x:c r="I784" s="131" t="str">
        <x:v>Après la réponse : action physique ou refus/différé ; succès/échec/reprise selon résultat réel et variantes prioritaires. Aucun résultat par la sélection seule.</x:v>
      </x:c>
    </x:row>
    <x:row r="785" ht="74" customHeight="1">
      <x:c r="A785" s="126" t="str">
        <x:v>D6-W-PNJ-ROLE-01-OPTION-B</x:v>
      </x:c>
      <x:c r="B785" s="127" t="str">
        <x:v>D6-W-PNJ-ROLE-01</x:v>
      </x:c>
      <x:c r="C785" s="127" t="str">
        <x:v>B</x:v>
      </x:c>
      <x:c r="D785" s="127" t="str">
        <x:v>D6-W-PNJ-ROLE-01-CHOIX-B-01</x:v>
      </x:c>
      <x:c r="E785" s="127" t="str">
        <x:v>D6-W-PNJ-ROLE-01-REPONSE-B-01</x:v>
      </x:c>
      <x:c r="F785" s="127" t="str">
        <x:v>Réparer l’attache avec les pièces disponibles puis éprouver la lame sur le parcours protégé.</x:v>
      </x:c>
      <x:c r="G785" s="127" t="str">
        <x:v>Option physiquement praticable ; aucune téléportation ou ressource supposée. Si choix de différer : sortie sûre encore atteignable.</x:v>
      </x:c>
      <x:c r="H785" s="127" t="str">
        <x:v>Approche B annoncée ; conserver les états déjà acquis et appliquer seulement les effets des actions achevées. Différer ou se replier ne vaut pas victoire.</x:v>
      </x:c>
      <x:c r="I785" s="132" t="str">
        <x:v>Après la réponse : action physique ou refus/différé ; succès/échec/reprise selon résultat réel et variantes prioritaires. Aucun résultat par la sélection seule.</x:v>
      </x:c>
    </x:row>
    <x:row r="786" ht="74" customHeight="1">
      <x:c r="A786" s="121" t="str">
        <x:v>D6-W-PNJ-ROLE-02-OPTION-A</x:v>
      </x:c>
      <x:c r="B786" s="122" t="str">
        <x:v>D6-W-PNJ-ROLE-02</x:v>
      </x:c>
      <x:c r="C786" s="122" t="str">
        <x:v>A</x:v>
      </x:c>
      <x:c r="D786" s="122" t="str">
        <x:v>D6-W-PNJ-ROLE-02-CHOIX-A-01</x:v>
      </x:c>
      <x:c r="E786" s="122" t="str">
        <x:v>D6-W-PNJ-ROLE-02-REPONSE-A-01</x:v>
      </x:c>
      <x:c r="F786" s="122" t="str">
        <x:v>Comparer les champs visibles de deux masques sur cibles mobiles protégées.</x:v>
      </x:c>
      <x:c r="G786" s="122" t="str">
        <x:v>Option physiquement praticable ; partenaires mentionnés présents et volontaires ; ressources nécessaires disponibles.</x:v>
      </x:c>
      <x:c r="H786" s="122" t="str">
        <x:v>Approche A annoncée ; ses effets dépendent des gestes et du résultat réellement joués. Aucun objet, grade, soin, trophée ou territoire n’est accordé par cette parole.</x:v>
      </x:c>
      <x:c r="I786" s="131" t="str">
        <x:v>Après la réponse : action physique ou refus/différé ; succès/échec/reprise selon résultat réel et variantes prioritaires. Aucun résultat par la sélection seule.</x:v>
      </x:c>
    </x:row>
    <x:row r="787" ht="74" customHeight="1">
      <x:c r="A787" s="126" t="str">
        <x:v>D6-W-PNJ-ROLE-02-OPTION-B</x:v>
      </x:c>
      <x:c r="B787" s="127" t="str">
        <x:v>D6-W-PNJ-ROLE-02</x:v>
      </x:c>
      <x:c r="C787" s="127" t="str">
        <x:v>B</x:v>
      </x:c>
      <x:c r="D787" s="127" t="str">
        <x:v>D6-W-PNJ-ROLE-02-CHOIX-B-01</x:v>
      </x:c>
      <x:c r="E787" s="127" t="str">
        <x:v>D6-W-PNJ-ROLE-02-REPONSE-B-01</x:v>
      </x:c>
      <x:c r="F787" s="127" t="str">
        <x:v>Conserver le masque fermé et jouer un exercice d’orientation du corps pour lire ses angles morts.</x:v>
      </x:c>
      <x:c r="G787" s="127" t="str">
        <x:v>Option physiquement praticable ; aucune téléportation ou ressource supposée. Si choix de différer : sortie sûre encore atteignable.</x:v>
      </x:c>
      <x:c r="H787" s="127" t="str">
        <x:v>Approche B annoncée ; conserver les états déjà acquis et appliquer seulement les effets des actions achevées. Différer ou se replier ne vaut pas victoire.</x:v>
      </x:c>
      <x:c r="I787" s="132" t="str">
        <x:v>Après la réponse : action physique ou refus/différé ; succès/échec/reprise selon résultat réel et variantes prioritaires. Aucun résultat par la sélection seule.</x:v>
      </x:c>
    </x:row>
    <x:row r="788" ht="74" customHeight="1">
      <x:c r="A788" s="121" t="str">
        <x:v>D6-W-PNJ-ROLE-03-OPTION-A</x:v>
      </x:c>
      <x:c r="B788" s="122" t="str">
        <x:v>D6-W-PNJ-ROLE-03</x:v>
      </x:c>
      <x:c r="C788" s="122" t="str">
        <x:v>A</x:v>
      </x:c>
      <x:c r="D788" s="122" t="str">
        <x:v>D6-W-PNJ-ROLE-03-CHOIX-A-01</x:v>
      </x:c>
      <x:c r="E788" s="122" t="str">
        <x:v>D6-W-PNJ-ROLE-03-REPONSE-A-01</x:v>
      </x:c>
      <x:c r="F788" s="122" t="str">
        <x:v>Retrouver une preuve située et la comparer aux supports existants.</x:v>
      </x:c>
      <x:c r="G788" s="122" t="str">
        <x:v>Option physiquement praticable ; partenaires mentionnés présents et volontaires ; ressources nécessaires disponibles.</x:v>
      </x:c>
      <x:c r="H788" s="122" t="str">
        <x:v>Approche A annoncée ; ses effets dépendent des gestes et du résultat réellement joués. Aucun objet, grade, soin, trophée ou territoire n’est accordé par cette parole.</x:v>
      </x:c>
      <x:c r="I788" s="131" t="str">
        <x:v>Après la réponse : action physique ou refus/différé ; succès/échec/reprise selon résultat réel et variantes prioritaires. Aucun résultat par la sélection seule.</x:v>
      </x:c>
    </x:row>
    <x:row r="789" ht="74" customHeight="1">
      <x:c r="A789" s="126" t="str">
        <x:v>D6-W-PNJ-ROLE-03-OPTION-B</x:v>
      </x:c>
      <x:c r="B789" s="127" t="str">
        <x:v>D6-W-PNJ-ROLE-03</x:v>
      </x:c>
      <x:c r="C789" s="127" t="str">
        <x:v>B</x:v>
      </x:c>
      <x:c r="D789" s="127" t="str">
        <x:v>D6-W-PNJ-ROLE-03-CHOIX-B-01</x:v>
      </x:c>
      <x:c r="E789" s="127" t="str">
        <x:v>D6-W-PNJ-ROLE-03-REPONSE-B-01</x:v>
      </x:c>
      <x:c r="F789" s="127" t="str">
        <x:v>Déposer séparément les traces et conserver explicitement l’incertitude documentaire.</x:v>
      </x:c>
      <x:c r="G789" s="127" t="str">
        <x:v>Option physiquement praticable ; aucune téléportation ou ressource supposée. Si choix de différer : sortie sûre encore atteignable.</x:v>
      </x:c>
      <x:c r="H789" s="127" t="str">
        <x:v>Approche B annoncée ; conserver les états déjà acquis et appliquer seulement les effets des actions achevées. Différer ou se replier ne vaut pas victoire.</x:v>
      </x:c>
      <x:c r="I789" s="132" t="str">
        <x:v>Après la réponse : action physique ou refus/différé ; succès/échec/reprise selon résultat réel et variantes prioritaires. Aucun résultat par la sélection seule.</x:v>
      </x:c>
    </x:row>
    <x:row r="790" ht="74" customHeight="1">
      <x:c r="A790" s="121" t="str">
        <x:v>D6-W-PNJ-ROLE-04-OPTION-A</x:v>
      </x:c>
      <x:c r="B790" s="122" t="str">
        <x:v>D6-W-PNJ-ROLE-04</x:v>
      </x:c>
      <x:c r="C790" s="122" t="str">
        <x:v>A</x:v>
      </x:c>
      <x:c r="D790" s="122" t="str">
        <x:v>D6-W-PNJ-ROLE-04-CHOIX-A-01</x:v>
      </x:c>
      <x:c r="E790" s="122" t="str">
        <x:v>D6-W-PNJ-ROLE-04-REPONSE-A-01</x:v>
      </x:c>
      <x:c r="F790" s="122" t="str">
        <x:v>Rejoindre les trois balises et les orienter par signaux observés d’une rive à l’autre.</x:v>
      </x:c>
      <x:c r="G790" s="122" t="str">
        <x:v>Option physiquement praticable ; partenaires mentionnés présents et volontaires ; ressources nécessaires disponibles.</x:v>
      </x:c>
      <x:c r="H790" s="122" t="str">
        <x:v>Approche A annoncée ; ses effets dépendent des gestes et du résultat réellement joués. Aucun objet, grade, soin, trophée ou territoire n’est accordé par cette parole.</x:v>
      </x:c>
      <x:c r="I790" s="131" t="str">
        <x:v>Après la réponse : action physique ou refus/différé ; succès/échec/reprise selon résultat réel et variantes prioritaires. Aucun résultat par la sélection seule.</x:v>
      </x:c>
    </x:row>
    <x:row r="791" ht="74" customHeight="1">
      <x:c r="A791" s="126" t="str">
        <x:v>D6-W-PNJ-ROLE-04-OPTION-B</x:v>
      </x:c>
      <x:c r="B791" s="127" t="str">
        <x:v>D6-W-PNJ-ROLE-04</x:v>
      </x:c>
      <x:c r="C791" s="127" t="str">
        <x:v>B</x:v>
      </x:c>
      <x:c r="D791" s="127" t="str">
        <x:v>D6-W-PNJ-ROLE-04-CHOIX-B-01</x:v>
      </x:c>
      <x:c r="E791" s="127" t="str">
        <x:v>D6-W-PNJ-ROLE-04-REPONSE-B-01</x:v>
      </x:c>
      <x:c r="F791" s="127" t="str">
        <x:v>Reconnaître le chenal physiquement puis proposer un réglage de balises depuis les points vus.</x:v>
      </x:c>
      <x:c r="G791" s="127" t="str">
        <x:v>Option physiquement praticable ; aucune téléportation ou ressource supposée. Si choix de différer : sortie sûre encore atteignable.</x:v>
      </x:c>
      <x:c r="H791" s="127" t="str">
        <x:v>Approche B annoncée ; conserver les états déjà acquis et appliquer seulement les effets des actions achevées. Différer ou se replier ne vaut pas victoire.</x:v>
      </x:c>
      <x:c r="I791" s="132" t="str">
        <x:v>Après la réponse : action physique ou refus/différé ; succès/échec/reprise selon résultat réel et variantes prioritaires. Aucun résultat par la sélection seule.</x:v>
      </x:c>
    </x:row>
    <x:row r="792" ht="74" customHeight="1">
      <x:c r="A792" s="121" t="str">
        <x:v>D6-W-PNJ-ROLE-05-OPTION-A</x:v>
      </x:c>
      <x:c r="B792" s="122" t="str">
        <x:v>D6-W-PNJ-ROLE-05</x:v>
      </x:c>
      <x:c r="C792" s="122" t="str">
        <x:v>A</x:v>
      </x:c>
      <x:c r="D792" s="122" t="str">
        <x:v>D6-W-PNJ-ROLE-05-CHOIX-A-01</x:v>
      </x:c>
      <x:c r="E792" s="122" t="str">
        <x:v>D6-W-PNJ-ROLE-05-REPONSE-A-01</x:v>
      </x:c>
      <x:c r="F792" s="122" t="str">
        <x:v>Déplacer puis fixer le renfort hors du gabarit quotidien et tester une traversée.</x:v>
      </x:c>
      <x:c r="G792" s="122" t="str">
        <x:v>Option physiquement praticable ; partenaires mentionnés présents et volontaires ; ressources nécessaires disponibles.</x:v>
      </x:c>
      <x:c r="H792" s="122" t="str">
        <x:v>Approche A annoncée ; ses effets dépendent des gestes et du résultat réellement joués. Aucun objet, grade, soin, trophée ou territoire n’est accordé par cette parole.</x:v>
      </x:c>
      <x:c r="I792" s="131" t="str">
        <x:v>Après la réponse : action physique ou refus/différé ; succès/échec/reprise selon résultat réel et variantes prioritaires. Aucun résultat par la sélection seule.</x:v>
      </x:c>
    </x:row>
    <x:row r="793" ht="74" customHeight="1">
      <x:c r="A793" s="126" t="str">
        <x:v>D6-W-PNJ-ROLE-05-OPTION-B</x:v>
      </x:c>
      <x:c r="B793" s="127" t="str">
        <x:v>D6-W-PNJ-ROLE-05</x:v>
      </x:c>
      <x:c r="C793" s="127" t="str">
        <x:v>B</x:v>
      </x:c>
      <x:c r="D793" s="127" t="str">
        <x:v>D6-W-PNJ-ROLE-05-CHOIX-B-01</x:v>
      </x:c>
      <x:c r="E793" s="127" t="str">
        <x:v>D6-W-PNJ-ROLE-05-REPONSE-B-01</x:v>
      </x:c>
      <x:c r="F793" s="127" t="str">
        <x:v>Préparer et tester un contournement temporaire avant de fermer la section de travail.</x:v>
      </x:c>
      <x:c r="G793" s="127" t="str">
        <x:v>Option physiquement praticable ; aucune téléportation ou ressource supposée. Si choix de différer : sortie sûre encore atteignable.</x:v>
      </x:c>
      <x:c r="H793" s="127" t="str">
        <x:v>Approche B annoncée ; conserver les états déjà acquis et appliquer seulement les effets des actions achevées. Différer ou se replier ne vaut pas victoire.</x:v>
      </x:c>
      <x:c r="I793" s="132" t="str">
        <x:v>Après la réponse : action physique ou refus/différé ; succès/échec/reprise selon résultat réel et variantes prioritaires. Aucun résultat par la sélection seule.</x:v>
      </x:c>
    </x:row>
    <x:row r="794" ht="74" customHeight="1">
      <x:c r="A794" s="121" t="str">
        <x:v>D6-W-PNJ-ROLE-06-OPTION-A</x:v>
      </x:c>
      <x:c r="B794" s="122" t="str">
        <x:v>D6-W-PNJ-ROLE-06</x:v>
      </x:c>
      <x:c r="C794" s="122" t="str">
        <x:v>A</x:v>
      </x:c>
      <x:c r="D794" s="122" t="str">
        <x:v>D6-W-PNJ-ROLE-06-CHOIX-A-01</x:v>
      </x:c>
      <x:c r="E794" s="122" t="str">
        <x:v>D6-W-PNJ-ROLE-06-REPONSE-A-01</x:v>
      </x:c>
      <x:c r="F794" s="122" t="str">
        <x:v>Parcourir les issues du terrain protégé avant de déclencher la cible d’exercice.</x:v>
      </x:c>
      <x:c r="G794" s="122" t="str">
        <x:v>Option physiquement praticable ; partenaires mentionnés présents et volontaires ; ressources nécessaires disponibles.</x:v>
      </x:c>
      <x:c r="H794" s="122" t="str">
        <x:v>Approche A annoncée ; ses effets dépendent des gestes et du résultat réellement joués. Aucun objet, grade, soin, trophée ou territoire n’est accordé par cette parole.</x:v>
      </x:c>
      <x:c r="I794" s="131" t="str">
        <x:v>Après la réponse : action physique ou refus/différé ; succès/échec/reprise selon résultat réel et variantes prioritaires. Aucun résultat par la sélection seule.</x:v>
      </x:c>
    </x:row>
    <x:row r="795" ht="74" customHeight="1">
      <x:c r="A795" s="126" t="str">
        <x:v>D6-W-PNJ-ROLE-06-OPTION-B</x:v>
      </x:c>
      <x:c r="B795" s="127" t="str">
        <x:v>D6-W-PNJ-ROLE-06</x:v>
      </x:c>
      <x:c r="C795" s="127" t="str">
        <x:v>B</x:v>
      </x:c>
      <x:c r="D795" s="127" t="str">
        <x:v>D6-W-PNJ-ROLE-06-CHOIX-B-01</x:v>
      </x:c>
      <x:c r="E795" s="127" t="str">
        <x:v>D6-W-PNJ-ROLE-06-REPONSE-B-01</x:v>
      </x:c>
      <x:c r="F795" s="127" t="str">
        <x:v>Rejouer l’attaque avec le même équipement puis corriger le recul observé.</x:v>
      </x:c>
      <x:c r="G795" s="127" t="str">
        <x:v>Option physiquement praticable ; aucune téléportation ou ressource supposée. Si choix de différer : sortie sûre encore atteignable.</x:v>
      </x:c>
      <x:c r="H795" s="127" t="str">
        <x:v>Approche B annoncée ; conserver les états déjà acquis et appliquer seulement les effets des actions achevées. Différer ou se replier ne vaut pas victoire.</x:v>
      </x:c>
      <x:c r="I795" s="132" t="str">
        <x:v>Après la réponse : action physique ou refus/différé ; succès/échec/reprise selon résultat réel et variantes prioritaires. Aucun résultat par la sélection seule.</x:v>
      </x:c>
    </x:row>
    <x:row r="796" ht="74" customHeight="1">
      <x:c r="A796" s="121" t="str">
        <x:v>D6-W-PNJ-ROLE-07-OPTION-A</x:v>
      </x:c>
      <x:c r="B796" s="122" t="str">
        <x:v>D6-W-PNJ-ROLE-07</x:v>
      </x:c>
      <x:c r="C796" s="122" t="str">
        <x:v>A</x:v>
      </x:c>
      <x:c r="D796" s="122" t="str">
        <x:v>D6-W-PNJ-ROLE-07-CHOIX-A-01</x:v>
      </x:c>
      <x:c r="E796" s="122" t="str">
        <x:v>D6-W-PNJ-ROLE-07-REPONSE-A-01</x:v>
      </x:c>
      <x:c r="F796" s="122" t="str">
        <x:v>S’installer dans le berceau fictif et jouer le contrôle/soin prévu sans détail médical réel.</x:v>
      </x:c>
      <x:c r="G796" s="122" t="str">
        <x:v>Option physiquement praticable ; partenaires mentionnés présents et volontaires ; ressources nécessaires disponibles.</x:v>
      </x:c>
      <x:c r="H796" s="122" t="str">
        <x:v>Approche A annoncée ; ses effets dépendent des gestes et du résultat réellement joués. Aucun objet, grade, soin, trophée ou territoire n’est accordé par cette parole.</x:v>
      </x:c>
      <x:c r="I796" s="131" t="str">
        <x:v>Après la réponse : action physique ou refus/différé ; succès/échec/reprise selon résultat réel et variantes prioritaires. Aucun résultat par la sélection seule.</x:v>
      </x:c>
    </x:row>
    <x:row r="797" ht="74" customHeight="1">
      <x:c r="A797" s="126" t="str">
        <x:v>D6-W-PNJ-ROLE-07-OPTION-B</x:v>
      </x:c>
      <x:c r="B797" s="127" t="str">
        <x:v>D6-W-PNJ-ROLE-07</x:v>
      </x:c>
      <x:c r="C797" s="127" t="str">
        <x:v>B</x:v>
      </x:c>
      <x:c r="D797" s="127" t="str">
        <x:v>D6-W-PNJ-ROLE-07-CHOIX-B-01</x:v>
      </x:c>
      <x:c r="E797" s="127" t="str">
        <x:v>D6-W-PNJ-ROLE-07-REPONSE-B-01</x:v>
      </x:c>
      <x:c r="F797" s="127" t="str">
        <x:v>Jouer la halte de repos et confier la charge à un porteur volontaire disponible.</x:v>
      </x:c>
      <x:c r="G797" s="127" t="str">
        <x:v>Option physiquement praticable ; aucune téléportation ou ressource supposée. Si choix de différer : sortie sûre encore atteignable.</x:v>
      </x:c>
      <x:c r="H797" s="127" t="str">
        <x:v>Approche B annoncée ; conserver les états déjà acquis et appliquer seulement les effets des actions achevées. Différer ou se replier ne vaut pas victoire.</x:v>
      </x:c>
      <x:c r="I797" s="132" t="str">
        <x:v>Après la réponse : action physique ou refus/différé ; succès/échec/reprise selon résultat réel et variantes prioritaires. Aucun résultat par la sélection seule.</x:v>
      </x:c>
    </x:row>
    <x:row r="798" ht="74" customHeight="1">
      <x:c r="A798" s="121" t="str">
        <x:v>D6-W-PNJ-ROLE-08-OPTION-A</x:v>
      </x:c>
      <x:c r="B798" s="122" t="str">
        <x:v>D6-W-PNJ-ROLE-08</x:v>
      </x:c>
      <x:c r="C798" s="122" t="str">
        <x:v>A</x:v>
      </x:c>
      <x:c r="D798" s="122" t="str">
        <x:v>D6-W-PNJ-ROLE-08-CHOIX-A-01</x:v>
      </x:c>
      <x:c r="E798" s="122" t="str">
        <x:v>D6-W-PNJ-ROLE-08-REPONSE-A-01</x:v>
      </x:c>
      <x:c r="F798" s="122" t="str">
        <x:v>Observer les niveaux, localiser puis réparer la perte et tester le circuit.</x:v>
      </x:c>
      <x:c r="G798" s="122" t="str">
        <x:v>Option physiquement praticable ; partenaires mentionnés présents et volontaires ; ressources nécessaires disponibles.</x:v>
      </x:c>
      <x:c r="H798" s="122" t="str">
        <x:v>Approche A annoncée ; ses effets dépendent des gestes et du résultat réellement joués. Aucun objet, grade, soin, trophée ou territoire n’est accordé par cette parole.</x:v>
      </x:c>
      <x:c r="I798" s="131" t="str">
        <x:v>Après la réponse : action physique ou refus/différé ; succès/échec/reprise selon résultat réel et variantes prioritaires. Aucun résultat par la sélection seule.</x:v>
      </x:c>
    </x:row>
    <x:row r="799" ht="74" customHeight="1">
      <x:c r="A799" s="126" t="str">
        <x:v>D6-W-PNJ-ROLE-08-OPTION-B</x:v>
      </x:c>
      <x:c r="B799" s="127" t="str">
        <x:v>D6-W-PNJ-ROLE-08</x:v>
      </x:c>
      <x:c r="C799" s="127" t="str">
        <x:v>B</x:v>
      </x:c>
      <x:c r="D799" s="127" t="str">
        <x:v>D6-W-PNJ-ROLE-08-CHOIX-B-01</x:v>
      </x:c>
      <x:c r="E799" s="127" t="str">
        <x:v>D6-W-PNJ-ROLE-08-REPONSE-B-01</x:v>
      </x:c>
      <x:c r="F799" s="127" t="str">
        <x:v>Préparer le trajet avec les seules réserves autorisées et des haltes réellement disponibles.</x:v>
      </x:c>
      <x:c r="G799" s="127" t="str">
        <x:v>Option physiquement praticable ; aucune téléportation ou ressource supposée. Si choix de différer : sortie sûre encore atteignable.</x:v>
      </x:c>
      <x:c r="H799" s="127" t="str">
        <x:v>Approche B annoncée ; conserver les états déjà acquis et appliquer seulement les effets des actions achevées. Différer ou se replier ne vaut pas victoire.</x:v>
      </x:c>
      <x:c r="I799" s="132" t="str">
        <x:v>Après la réponse : action physique ou refus/différé ; succès/échec/reprise selon résultat réel et variantes prioritaires. Aucun résultat par la sélection seule.</x:v>
      </x:c>
    </x:row>
    <x:row r="800" ht="74" customHeight="1">
      <x:c r="A800" s="121" t="str">
        <x:v>D6-W-PNJ-ROLE-09-OPTION-A</x:v>
      </x:c>
      <x:c r="B800" s="122" t="str">
        <x:v>D6-W-PNJ-ROLE-09</x:v>
      </x:c>
      <x:c r="C800" s="122" t="str">
        <x:v>A</x:v>
      </x:c>
      <x:c r="D800" s="122" t="str">
        <x:v>D6-W-PNJ-ROLE-09-CHOIX-A-01</x:v>
      </x:c>
      <x:c r="E800" s="122" t="str">
        <x:v>D6-W-PNJ-ROLE-09-REPONSE-A-01</x:v>
      </x:c>
      <x:c r="F800" s="122" t="str">
        <x:v>Jouer une marche en main compatible avec le niveau de lien, en lisant fatigue et appuis.</x:v>
      </x:c>
      <x:c r="G800" s="122" t="str">
        <x:v>Option physiquement praticable ; partenaires mentionnés présents et volontaires ; ressources nécessaires disponibles.</x:v>
      </x:c>
      <x:c r="H800" s="122" t="str">
        <x:v>Approche A annoncée ; ses effets dépendent des gestes et du résultat réellement joués. Aucun objet, grade, soin, trophée ou territoire n’est accordé par cette parole.</x:v>
      </x:c>
      <x:c r="I800" s="131" t="str">
        <x:v>Après la réponse : action physique ou refus/différé ; succès/échec/reprise selon résultat réel et variantes prioritaires. Aucun résultat par la sélection seule.</x:v>
      </x:c>
    </x:row>
    <x:row r="801" ht="74" customHeight="1">
      <x:c r="A801" s="126" t="str">
        <x:v>D6-W-PNJ-ROLE-09-OPTION-B</x:v>
      </x:c>
      <x:c r="B801" s="127" t="str">
        <x:v>D6-W-PNJ-ROLE-09</x:v>
      </x:c>
      <x:c r="C801" s="127" t="str">
        <x:v>B</x:v>
      </x:c>
      <x:c r="D801" s="127" t="str">
        <x:v>D6-W-PNJ-ROLE-09-CHOIX-B-01</x:v>
      </x:c>
      <x:c r="E801" s="127" t="str">
        <x:v>D6-W-PNJ-ROLE-09-REPONSE-B-01</x:v>
      </x:c>
      <x:c r="F801" s="127" t="str">
        <x:v>Rentrer au poste adapté, retirer la charge et jouer une pause de récupération.</x:v>
      </x:c>
      <x:c r="G801" s="127" t="str">
        <x:v>Option physiquement praticable ; aucune téléportation ou ressource supposée. Si choix de différer : sortie sûre encore atteignable.</x:v>
      </x:c>
      <x:c r="H801" s="127" t="str">
        <x:v>Approche B annoncée ; conserver les états déjà acquis et appliquer seulement les effets des actions achevées. Différer ou se replier ne vaut pas victoire.</x:v>
      </x:c>
      <x:c r="I801" s="132" t="str">
        <x:v>Après la réponse : action physique ou refus/différé ; succès/échec/reprise selon résultat réel et variantes prioritaires. Aucun résultat par la sélection seule.</x:v>
      </x:c>
    </x:row>
    <x:row r="802" ht="74" customHeight="1">
      <x:c r="A802" s="121" t="str">
        <x:v>D6-W-PNJ-ROLE-10-OPTION-A</x:v>
      </x:c>
      <x:c r="B802" s="122" t="str">
        <x:v>D6-W-PNJ-ROLE-10</x:v>
      </x:c>
      <x:c r="C802" s="122" t="str">
        <x:v>A</x:v>
      </x:c>
      <x:c r="D802" s="122" t="str">
        <x:v>D6-W-PNJ-ROLE-10-CHOIX-A-01</x:v>
      </x:c>
      <x:c r="E802" s="122" t="str">
        <x:v>D6-W-PNJ-ROLE-10-REPONSE-A-01</x:v>
      </x:c>
      <x:c r="F802" s="122" t="str">
        <x:v>Maintenir une route et une portée de rappel puis faire revenir le compagnon.</x:v>
      </x:c>
      <x:c r="G802" s="122" t="str">
        <x:v>Option physiquement praticable ; partenaires mentionnés présents et volontaires ; ressources nécessaires disponibles.</x:v>
      </x:c>
      <x:c r="H802" s="122" t="str">
        <x:v>Approche A annoncée ; ses effets dépendent des gestes et du résultat réellement joués. Aucun objet, grade, soin, trophée ou territoire n’est accordé par cette parole.</x:v>
      </x:c>
      <x:c r="I802" s="131" t="str">
        <x:v>Après la réponse : action physique ou refus/différé ; succès/échec/reprise selon résultat réel et variantes prioritaires. Aucun résultat par la sélection seule.</x:v>
      </x:c>
    </x:row>
    <x:row r="803" ht="74" customHeight="1">
      <x:c r="A803" s="126" t="str">
        <x:v>D6-W-PNJ-ROLE-10-OPTION-B</x:v>
      </x:c>
      <x:c r="B803" s="127" t="str">
        <x:v>D6-W-PNJ-ROLE-10</x:v>
      </x:c>
      <x:c r="C803" s="127" t="str">
        <x:v>B</x:v>
      </x:c>
      <x:c r="D803" s="127" t="str">
        <x:v>D6-W-PNJ-ROLE-10-CHOIX-B-01</x:v>
      </x:c>
      <x:c r="E803" s="127" t="str">
        <x:v>D6-W-PNJ-ROLE-10-REPONSE-B-01</x:v>
      </x:c>
      <x:c r="F803" s="127" t="str">
        <x:v>Suivre le compagnon depuis un couvert en renonçant à lui attribuer une seconde tâche simultanée.</x:v>
      </x:c>
      <x:c r="G803" s="127" t="str">
        <x:v>Option physiquement praticable ; aucune téléportation ou ressource supposée. Si choix de différer : sortie sûre encore atteignable.</x:v>
      </x:c>
      <x:c r="H803" s="127" t="str">
        <x:v>Approche B annoncée ; conserver les états déjà acquis et appliquer seulement les effets des actions achevées. Différer ou se replier ne vaut pas victoire.</x:v>
      </x:c>
      <x:c r="I803" s="132" t="str">
        <x:v>Après la réponse : action physique ou refus/différé ; succès/échec/reprise selon résultat réel et variantes prioritaires. Aucun résultat par la sélection seule.</x:v>
      </x:c>
    </x:row>
    <x:row r="804" ht="74" customHeight="1">
      <x:c r="A804" s="121" t="str">
        <x:v>D6-W-PNJ-ROLE-11-OPTION-A</x:v>
      </x:c>
      <x:c r="B804" s="122" t="str">
        <x:v>D6-W-PNJ-ROLE-11</x:v>
      </x:c>
      <x:c r="C804" s="122" t="str">
        <x:v>A</x:v>
      </x:c>
      <x:c r="D804" s="122" t="str">
        <x:v>D6-W-PNJ-ROLE-11-CHOIX-A-01</x:v>
      </x:c>
      <x:c r="E804" s="122" t="str">
        <x:v>D6-W-PNJ-ROLE-11-REPONSE-A-01</x:v>
      </x:c>
      <x:c r="F804" s="122" t="str">
        <x:v>Jouer l’alignement latéral, l’arrimage puis le franchissement du sas correspondant.</x:v>
      </x:c>
      <x:c r="G804" s="122" t="str">
        <x:v>Option physiquement praticable ; partenaires mentionnés présents et volontaires ; ressources nécessaires disponibles.</x:v>
      </x:c>
      <x:c r="H804" s="122" t="str">
        <x:v>Approche A annoncée ; ses effets dépendent des gestes et du résultat réellement joués. Aucun objet, grade, soin, trophée ou territoire n’est accordé par cette parole.</x:v>
      </x:c>
      <x:c r="I804" s="131" t="str">
        <x:v>Après la réponse : action physique ou refus/différé ; succès/échec/reprise selon résultat réel et variantes prioritaires. Aucun résultat par la sélection seule.</x:v>
      </x:c>
    </x:row>
    <x:row r="805" ht="74" customHeight="1">
      <x:c r="A805" s="126" t="str">
        <x:v>D6-W-PNJ-ROLE-11-OPTION-B</x:v>
      </x:c>
      <x:c r="B805" s="127" t="str">
        <x:v>D6-W-PNJ-ROLE-11</x:v>
      </x:c>
      <x:c r="C805" s="127" t="str">
        <x:v>B</x:v>
      </x:c>
      <x:c r="D805" s="127" t="str">
        <x:v>D6-W-PNJ-ROLE-11-CHOIX-B-01</x:v>
      </x:c>
      <x:c r="E805" s="127" t="str">
        <x:v>D6-W-PNJ-ROLE-11-REPONSE-B-01</x:v>
      </x:c>
      <x:c r="F805" s="127" t="str">
        <x:v>Rejoindre physiquement la baie d’attente avant une nouvelle approche.</x:v>
      </x:c>
      <x:c r="G805" s="127" t="str">
        <x:v>Option physiquement praticable ; aucune téléportation ou ressource supposée. Si choix de différer : sortie sûre encore atteignable.</x:v>
      </x:c>
      <x:c r="H805" s="127" t="str">
        <x:v>Approche B annoncée ; conserver les états déjà acquis et appliquer seulement les effets des actions achevées. Différer ou se replier ne vaut pas victoire.</x:v>
      </x:c>
      <x:c r="I805" s="132" t="str">
        <x:v>Après la réponse : action physique ou refus/différé ; succès/échec/reprise selon résultat réel et variantes prioritaires. Aucun résultat par la sélection seule.</x:v>
      </x:c>
    </x:row>
    <x:row r="806" ht="74" customHeight="1">
      <x:c r="A806" s="121" t="str">
        <x:v>D6-W-PNJ-ROLE-12-OPTION-A</x:v>
      </x:c>
      <x:c r="B806" s="122" t="str">
        <x:v>D6-W-PNJ-ROLE-12</x:v>
      </x:c>
      <x:c r="C806" s="122" t="str">
        <x:v>A</x:v>
      </x:c>
      <x:c r="D806" s="122" t="str">
        <x:v>D6-W-PNJ-ROLE-12-CHOIX-A-01</x:v>
      </x:c>
      <x:c r="E806" s="122" t="str">
        <x:v>D6-W-PNJ-ROLE-12-REPONSE-A-01</x:v>
      </x:c>
      <x:c r="F806" s="122" t="str">
        <x:v>Atteindre le point haut, comparer les deux repères puis dater le relevé.</x:v>
      </x:c>
      <x:c r="G806" s="122" t="str">
        <x:v>Option physiquement praticable ; partenaires mentionnés présents et volontaires ; ressources nécessaires disponibles.</x:v>
      </x:c>
      <x:c r="H806" s="122" t="str">
        <x:v>Approche A annoncée ; ses effets dépendent des gestes et du résultat réellement joués. Aucun objet, grade, soin, trophée ou territoire n’est accordé par cette parole.</x:v>
      </x:c>
      <x:c r="I806" s="131" t="str">
        <x:v>Après la réponse : action physique ou refus/différé ; succès/échec/reprise selon résultat réel et variantes prioritaires. Aucun résultat par la sélection seule.</x:v>
      </x:c>
    </x:row>
    <x:row r="807" ht="74" customHeight="1">
      <x:c r="A807" s="126" t="str">
        <x:v>D6-W-PNJ-ROLE-12-OPTION-B</x:v>
      </x:c>
      <x:c r="B807" s="127" t="str">
        <x:v>D6-W-PNJ-ROLE-12</x:v>
      </x:c>
      <x:c r="C807" s="127" t="str">
        <x:v>B</x:v>
      </x:c>
      <x:c r="D807" s="127" t="str">
        <x:v>D6-W-PNJ-ROLE-12-CHOIX-B-01</x:v>
      </x:c>
      <x:c r="E807" s="127" t="str">
        <x:v>D6-W-PNJ-ROLE-12-REPONSE-B-01</x:v>
      </x:c>
      <x:c r="F807" s="127" t="str">
        <x:v>Parcourir une liaison prudente entre points connus sans dévoiler les zones non vues.</x:v>
      </x:c>
      <x:c r="G807" s="127" t="str">
        <x:v>Option physiquement praticable ; aucune téléportation ou ressource supposée. Si choix de différer : sortie sûre encore atteignable.</x:v>
      </x:c>
      <x:c r="H807" s="127" t="str">
        <x:v>Approche B annoncée ; conserver les états déjà acquis et appliquer seulement les effets des actions achevées. Différer ou se replier ne vaut pas victoire.</x:v>
      </x:c>
      <x:c r="I807" s="132" t="str">
        <x:v>Après la réponse : action physique ou refus/différé ; succès/échec/reprise selon résultat réel et variantes prioritaires. Aucun résultat par la sélection seule.</x:v>
      </x:c>
    </x:row>
    <x:row r="808" ht="74" customHeight="1">
      <x:c r="A808" s="121" t="str">
        <x:v>D6-W-PNJ-ROLE-13-OPTION-A</x:v>
      </x:c>
      <x:c r="B808" s="122" t="str">
        <x:v>D6-W-PNJ-ROLE-13</x:v>
      </x:c>
      <x:c r="C808" s="122" t="str">
        <x:v>A</x:v>
      </x:c>
      <x:c r="D808" s="122" t="str">
        <x:v>D6-W-PNJ-ROLE-13-CHOIX-A-01</x:v>
      </x:c>
      <x:c r="E808" s="122" t="str">
        <x:v>D6-W-PNJ-ROLE-13-REPONSE-A-01</x:v>
      </x:c>
      <x:c r="F808" s="122" t="str">
        <x:v>Rejoindre la place d’écoute et jouer les appuis du motif local avec silence conservé.</x:v>
      </x:c>
      <x:c r="G808" s="122" t="str">
        <x:v>Option physiquement praticable ; partenaires mentionnés présents et volontaires ; ressources nécessaires disponibles.</x:v>
      </x:c>
      <x:c r="H808" s="122" t="str">
        <x:v>Approche A annoncée ; ses effets dépendent des gestes et du résultat réellement joués. Aucun objet, grade, soin, trophée ou territoire n’est accordé par cette parole.</x:v>
      </x:c>
      <x:c r="I808" s="131" t="str">
        <x:v>Après la réponse : action physique ou refus/différé ; succès/échec/reprise selon résultat réel et variantes prioritaires. Aucun résultat par la sélection seule.</x:v>
      </x:c>
    </x:row>
    <x:row r="809" ht="74" customHeight="1">
      <x:c r="A809" s="126" t="str">
        <x:v>D6-W-PNJ-ROLE-13-OPTION-B</x:v>
      </x:c>
      <x:c r="B809" s="127" t="str">
        <x:v>D6-W-PNJ-ROLE-13</x:v>
      </x:c>
      <x:c r="C809" s="127" t="str">
        <x:v>B</x:v>
      </x:c>
      <x:c r="D809" s="127" t="str">
        <x:v>D6-W-PNJ-ROLE-13-CHOIX-B-01</x:v>
      </x:c>
      <x:c r="E809" s="127" t="str">
        <x:v>D6-W-PNJ-ROLE-13-REPONSE-B-01</x:v>
      </x:c>
      <x:c r="F809" s="127" t="str">
        <x:v>Visiter les objets confiés et leurs récits consentis avant une éventuelle écoute.</x:v>
      </x:c>
      <x:c r="G809" s="127" t="str">
        <x:v>Option physiquement praticable ; aucune téléportation ou ressource supposée. Si choix de différer : sortie sûre encore atteignable.</x:v>
      </x:c>
      <x:c r="H809" s="127" t="str">
        <x:v>Approche B annoncée ; conserver les états déjà acquis et appliquer seulement les effets des actions achevées. Différer ou se replier ne vaut pas victoire.</x:v>
      </x:c>
      <x:c r="I809" s="132" t="str">
        <x:v>Après la réponse : action physique ou refus/différé ; succès/échec/reprise selon résultat réel et variantes prioritaires. Aucun résultat par la sélection seule.</x:v>
      </x:c>
    </x:row>
    <x:row r="810" ht="74" customHeight="1">
      <x:c r="A810" s="121" t="str">
        <x:v>D6-W-PNJ-ROLE-15-OPTION-A</x:v>
      </x:c>
      <x:c r="B810" s="122" t="str">
        <x:v>D6-W-PNJ-ROLE-15</x:v>
      </x:c>
      <x:c r="C810" s="122" t="str">
        <x:v>A</x:v>
      </x:c>
      <x:c r="D810" s="122" t="str">
        <x:v>D6-W-PNJ-ROLE-15-CHOIX-A-01</x:v>
      </x:c>
      <x:c r="E810" s="122" t="str">
        <x:v>D6-W-PNJ-ROLE-15-REPONSE-A-01</x:v>
      </x:c>
      <x:c r="F810" s="122" t="str">
        <x:v>Observer la posture et l’objet puis répondre par le signe local montré.</x:v>
      </x:c>
      <x:c r="G810" s="122" t="str">
        <x:v>Option physiquement praticable ; partenaires mentionnés présents et volontaires ; ressources nécessaires disponibles.</x:v>
      </x:c>
      <x:c r="H810" s="122" t="str">
        <x:v>Approche A annoncée ; ses effets dépendent des gestes et du résultat réellement joués. Aucun objet, grade, soin, trophée ou territoire n’est accordé par cette parole.</x:v>
      </x:c>
      <x:c r="I810" s="131" t="str">
        <x:v>Après la réponse : action physique ou refus/différé ; succès/échec/reprise selon résultat réel et variantes prioritaires. Aucun résultat par la sélection seule.</x:v>
      </x:c>
    </x:row>
    <x:row r="811" ht="74" customHeight="1">
      <x:c r="A811" s="126" t="str">
        <x:v>D6-W-PNJ-ROLE-15-OPTION-B</x:v>
      </x:c>
      <x:c r="B811" s="127" t="str">
        <x:v>D6-W-PNJ-ROLE-15</x:v>
      </x:c>
      <x:c r="C811" s="127" t="str">
        <x:v>B</x:v>
      </x:c>
      <x:c r="D811" s="127" t="str">
        <x:v>D6-W-PNJ-ROLE-15-CHOIX-B-01</x:v>
      </x:c>
      <x:c r="E811" s="127" t="str">
        <x:v>D6-W-PNJ-ROLE-15-REPONSE-B-01</x:v>
      </x:c>
      <x:c r="F811" s="127" t="str">
        <x:v>Faire une salutation sobre, présenter le motif de visite et laisser à l’interlocutrice un refus effectif.</x:v>
      </x:c>
      <x:c r="G811" s="127" t="str">
        <x:v>Option physiquement praticable ; aucune téléportation ou ressource supposée. Si choix de différer : sortie sûre encore atteignable.</x:v>
      </x:c>
      <x:c r="H811" s="127" t="str">
        <x:v>Approche B annoncée ; conserver les états déjà acquis et appliquer seulement les effets des actions achevées. Différer ou se replier ne vaut pas victoire.</x:v>
      </x:c>
      <x:c r="I811" s="132" t="str">
        <x:v>Après la réponse : action physique ou refus/différé ; succès/échec/reprise selon résultat réel et variantes prioritaires. Aucun résultat par la sélection seule.</x:v>
      </x:c>
    </x:row>
    <x:row r="812" ht="74" customHeight="1">
      <x:c r="A812" s="121" t="str">
        <x:v>D6-W-PNJ-ROLE-16-OPTION-A</x:v>
      </x:c>
      <x:c r="B812" s="122" t="str">
        <x:v>D6-W-PNJ-ROLE-16</x:v>
      </x:c>
      <x:c r="C812" s="122" t="str">
        <x:v>A</x:v>
      </x:c>
      <x:c r="D812" s="122" t="str">
        <x:v>D6-W-PNJ-ROLE-16-CHOIX-A-01</x:v>
      </x:c>
      <x:c r="E812" s="122" t="str">
        <x:v>D6-W-PNJ-ROLE-16-REPONSE-A-01</x:v>
      </x:c>
      <x:c r="F812" s="122" t="str">
        <x:v>Rejoindre la scène et examiner les traces selon le mandat local de l’Enforcer.</x:v>
      </x:c>
      <x:c r="G812" s="122" t="str">
        <x:v>Option physiquement praticable ; partenaires mentionnés présents et volontaires ; ressources nécessaires disponibles.</x:v>
      </x:c>
      <x:c r="H812" s="122" t="str">
        <x:v>Approche A annoncée ; ses effets dépendent des gestes et du résultat réellement joués. Aucun objet, grade, soin, trophée ou territoire n’est accordé par cette parole.</x:v>
      </x:c>
      <x:c r="I812" s="131" t="str">
        <x:v>Après la réponse : action physique ou refus/différé ; succès/échec/reprise selon résultat réel et variantes prioritaires. Aucun résultat par la sélection seule.</x:v>
      </x:c>
    </x:row>
    <x:row r="813" ht="74" customHeight="1">
      <x:c r="A813" s="126" t="str">
        <x:v>D6-W-PNJ-ROLE-16-OPTION-B</x:v>
      </x:c>
      <x:c r="B813" s="127" t="str">
        <x:v>D6-W-PNJ-ROLE-16</x:v>
      </x:c>
      <x:c r="C813" s="127" t="str">
        <x:v>B</x:v>
      </x:c>
      <x:c r="D813" s="127" t="str">
        <x:v>D6-W-PNJ-ROLE-16-CHOIX-B-01</x:v>
      </x:c>
      <x:c r="E813" s="127" t="str">
        <x:v>D6-W-PNJ-ROLE-16-REPONSE-B-01</x:v>
      </x:c>
      <x:c r="F813" s="127" t="str">
        <x:v>Rencontrer un témoin consentant puis l’accompagner à l’examen contradictoire des faits.</x:v>
      </x:c>
      <x:c r="G813" s="127" t="str">
        <x:v>Option physiquement praticable ; aucune téléportation ou ressource supposée. Si choix de différer : sortie sûre encore atteignable.</x:v>
      </x:c>
      <x:c r="H813" s="127" t="str">
        <x:v>Approche B annoncée ; conserver les états déjà acquis et appliquer seulement les effets des actions achevées. Différer ou se replier ne vaut pas victoire.</x:v>
      </x:c>
      <x:c r="I813" s="132" t="str">
        <x:v>Après la réponse : action physique ou refus/différé ; succès/échec/reprise selon résultat réel et variantes prioritaires. Aucun résultat par la sélection seule.</x:v>
      </x:c>
    </x:row>
    <x:row r="814" ht="74" customHeight="1">
      <x:c r="A814" s="121" t="str">
        <x:v>D6-W-PNJ-ROLE-17-OPTION-A</x:v>
      </x:c>
      <x:c r="B814" s="122" t="str">
        <x:v>D6-W-PNJ-ROLE-17</x:v>
      </x:c>
      <x:c r="C814" s="122" t="str">
        <x:v>A</x:v>
      </x:c>
      <x:c r="D814" s="122" t="str">
        <x:v>D6-W-PNJ-ROLE-17-CHOIX-A-01</x:v>
      </x:c>
      <x:c r="E814" s="122" t="str">
        <x:v>D6-W-PNJ-ROLE-17-REPONSE-A-01</x:v>
      </x:c>
      <x:c r="F814" s="122" t="str">
        <x:v>Parcourir les bornes avec adversaire et témoins puis jouer le duel accepté.</x:v>
      </x:c>
      <x:c r="G814" s="122" t="str">
        <x:v>Option physiquement praticable ; partenaires mentionnés présents et volontaires ; ressources nécessaires disponibles.</x:v>
      </x:c>
      <x:c r="H814" s="122" t="str">
        <x:v>Approche A annoncée ; ses effets dépendent des gestes et du résultat réellement joués. Aucun objet, grade, soin, trophée ou territoire n’est accordé par cette parole.</x:v>
      </x:c>
      <x:c r="I814" s="131" t="str">
        <x:v>Après la réponse : action physique ou refus/différé ; succès/échec/reprise selon résultat réel et variantes prioritaires. Aucun résultat par la sélection seule.</x:v>
      </x:c>
    </x:row>
    <x:row r="815" ht="74" customHeight="1">
      <x:c r="A815" s="126" t="str">
        <x:v>D6-W-PNJ-ROLE-17-OPTION-B</x:v>
      </x:c>
      <x:c r="B815" s="127" t="str">
        <x:v>D6-W-PNJ-ROLE-17</x:v>
      </x:c>
      <x:c r="C815" s="127" t="str">
        <x:v>B</x:v>
      </x:c>
      <x:c r="D815" s="127" t="str">
        <x:v>D6-W-PNJ-ROLE-17-CHOIX-B-01</x:v>
      </x:c>
      <x:c r="E815" s="127" t="str">
        <x:v>D6-W-PNJ-ROLE-17-REPONSE-B-01</x:v>
      </x:c>
      <x:c r="F815" s="127" t="str">
        <x:v>Retirer la marque de défi et rejoindre une autre aire avant nouvelle acceptation.</x:v>
      </x:c>
      <x:c r="G815" s="127" t="str">
        <x:v>Option physiquement praticable ; aucune téléportation ou ressource supposée. Si choix de différer : sortie sûre encore atteignable.</x:v>
      </x:c>
      <x:c r="H815" s="127" t="str">
        <x:v>Approche B annoncée ; conserver les états déjà acquis et appliquer seulement les effets des actions achevées. Différer ou se replier ne vaut pas victoire.</x:v>
      </x:c>
      <x:c r="I815" s="132" t="str">
        <x:v>Après la réponse : action physique ou refus/différé ; succès/échec/reprise selon résultat réel et variantes prioritaires. Aucun résultat par la sélection seule.</x:v>
      </x:c>
    </x:row>
    <x:row r="816" ht="74" customHeight="1">
      <x:c r="A816" s="121" t="str">
        <x:v>D6-W-PNJ-ROLE-18-OPTION-A</x:v>
      </x:c>
      <x:c r="B816" s="122" t="str">
        <x:v>D6-W-PNJ-ROLE-18</x:v>
      </x:c>
      <x:c r="C816" s="122" t="str">
        <x:v>A</x:v>
      </x:c>
      <x:c r="D816" s="122" t="str">
        <x:v>D6-W-PNJ-ROLE-18-CHOIX-A-01</x:v>
      </x:c>
      <x:c r="E816" s="122" t="str">
        <x:v>D6-W-PNJ-ROLE-18-REPONSE-A-01</x:v>
      </x:c>
      <x:c r="F816" s="122" t="str">
        <x:v>Reconnaître un poste puis observer la piste actuelle sans révéler magiquement la proie.</x:v>
      </x:c>
      <x:c r="G816" s="122" t="str">
        <x:v>Option physiquement praticable ; partenaires mentionnés présents et volontaires ; ressources nécessaires disponibles.</x:v>
      </x:c>
      <x:c r="H816" s="122" t="str">
        <x:v>Approche A annoncée ; ses effets dépendent des gestes et du résultat réellement joués. Aucun objet, grade, soin, trophée ou territoire n’est accordé par cette parole.</x:v>
      </x:c>
      <x:c r="I816" s="131" t="str">
        <x:v>Après la réponse : action physique ou refus/différé ; succès/échec/reprise selon résultat réel et variantes prioritaires. Aucun résultat par la sélection seule.</x:v>
      </x:c>
    </x:row>
    <x:row r="817" ht="74" customHeight="1">
      <x:c r="A817" s="126" t="str">
        <x:v>D6-W-PNJ-ROLE-18-OPTION-B</x:v>
      </x:c>
      <x:c r="B817" s="127" t="str">
        <x:v>D6-W-PNJ-ROLE-18</x:v>
      </x:c>
      <x:c r="C817" s="127" t="str">
        <x:v>B</x:v>
      </x:c>
      <x:c r="D817" s="127" t="str">
        <x:v>D6-W-PNJ-ROLE-18-CHOIX-B-01</x:v>
      </x:c>
      <x:c r="E817" s="127" t="str">
        <x:v>D6-W-PNJ-ROLE-18-REPONSE-B-01</x:v>
      </x:c>
      <x:c r="F817" s="127" t="str">
        <x:v>Tester et baliser une sortie compatible avant de rejoindre la piste.</x:v>
      </x:c>
      <x:c r="G817" s="127" t="str">
        <x:v>Option physiquement praticable ; aucune téléportation ou ressource supposée. Si choix de différer : sortie sûre encore atteignable.</x:v>
      </x:c>
      <x:c r="H817" s="127" t="str">
        <x:v>Approche B annoncée ; conserver les états déjà acquis et appliquer seulement les effets des actions achevées. Différer ou se replier ne vaut pas victoire.</x:v>
      </x:c>
      <x:c r="I817" s="132" t="str">
        <x:v>Après la réponse : action physique ou refus/différé ; succès/échec/reprise selon résultat réel et variantes prioritaires. Aucun résultat par la sélection seule.</x:v>
      </x:c>
    </x:row>
    <x:row r="818" ht="74" customHeight="1">
      <x:c r="A818" s="121" t="str">
        <x:v>D6-W-PNJ-ROLE-19-OPTION-A</x:v>
      </x:c>
      <x:c r="B818" s="122" t="str">
        <x:v>D6-W-PNJ-ROLE-19</x:v>
      </x:c>
      <x:c r="C818" s="122" t="str">
        <x:v>A</x:v>
      </x:c>
      <x:c r="D818" s="122" t="str">
        <x:v>D6-W-PNJ-ROLE-19-CHOIX-A-01</x:v>
      </x:c>
      <x:c r="E818" s="122" t="str">
        <x:v>D6-W-PNJ-ROLE-19-REPONSE-A-01</x:v>
      </x:c>
      <x:c r="F818" s="122" t="str">
        <x:v>Répartir et déplacer physiquement les contenants dans des racks compatibles sans dupliquer d’objet.</x:v>
      </x:c>
      <x:c r="G818" s="122" t="str">
        <x:v>Option physiquement praticable ; partenaires mentionnés présents et volontaires ; ressources nécessaires disponibles.</x:v>
      </x:c>
      <x:c r="H818" s="122" t="str">
        <x:v>Approche A annoncée ; ses effets dépendent des gestes et du résultat réellement joués. Aucun objet, grade, soin, trophée ou territoire n’est accordé par cette parole.</x:v>
      </x:c>
      <x:c r="I818" s="131" t="str">
        <x:v>Après la réponse : action physique ou refus/différé ; succès/échec/reprise selon résultat réel et variantes prioritaires. Aucun résultat par la sélection seule.</x:v>
      </x:c>
    </x:row>
    <x:row r="819" ht="74" customHeight="1">
      <x:c r="A819" s="126" t="str">
        <x:v>D6-W-PNJ-ROLE-19-OPTION-B</x:v>
      </x:c>
      <x:c r="B819" s="127" t="str">
        <x:v>D6-W-PNJ-ROLE-19</x:v>
      </x:c>
      <x:c r="C819" s="127" t="str">
        <x:v>B</x:v>
      </x:c>
      <x:c r="D819" s="127" t="str">
        <x:v>D6-W-PNJ-ROLE-19-CHOIX-B-01</x:v>
      </x:c>
      <x:c r="E819" s="127" t="str">
        <x:v>D6-W-PNJ-ROLE-19-REPONSE-B-01</x:v>
      </x:c>
      <x:c r="F819" s="127" t="str">
        <x:v>Obtenir un dépôt autorisé et transporter le lot trop large vers son emplacement identifié.</x:v>
      </x:c>
      <x:c r="G819" s="127" t="str">
        <x:v>Option physiquement praticable ; aucune téléportation ou ressource supposée. Si choix de différer : sortie sûre encore atteignable.</x:v>
      </x:c>
      <x:c r="H819" s="127" t="str">
        <x:v>Approche B annoncée ; conserver les états déjà acquis et appliquer seulement les effets des actions achevées. Différer ou se replier ne vaut pas victoire.</x:v>
      </x:c>
      <x:c r="I819" s="132" t="str">
        <x:v>Après la réponse : action physique ou refus/différé ; succès/échec/reprise selon résultat réel et variantes prioritaires. Aucun résultat par la sélection seule.</x:v>
      </x:c>
    </x:row>
    <x:row r="820" ht="74" customHeight="1">
      <x:c r="A820" s="121" t="str">
        <x:v>D6-W-PNJ-ROLE-20-OPTION-A</x:v>
      </x:c>
      <x:c r="B820" s="122" t="str">
        <x:v>D6-W-PNJ-ROLE-20</x:v>
      </x:c>
      <x:c r="C820" s="122" t="str">
        <x:v>A</x:v>
      </x:c>
      <x:c r="D820" s="122" t="str">
        <x:v>D6-W-PNJ-ROLE-20-CHOIX-A-01</x:v>
      </x:c>
      <x:c r="E820" s="122" t="str">
        <x:v>D6-W-PNJ-ROLE-20-REPONSE-A-01</x:v>
      </x:c>
      <x:c r="F820" s="122" t="str">
        <x:v>Placer le masque de chronique sur le support puis rejoindre son entrée dédiée, distincte d’un départ Warp.</x:v>
      </x:c>
      <x:c r="G820" s="122" t="str">
        <x:v>Option physiquement praticable ; partenaires mentionnés présents et volontaires ; ressources nécessaires disponibles.</x:v>
      </x:c>
      <x:c r="H820" s="122" t="str">
        <x:v>Approche A annoncée ; ses effets dépendent des gestes et du résultat réellement joués. Aucun objet, grade, soin, trophée ou territoire n’est accordé par cette parole.</x:v>
      </x:c>
      <x:c r="I820" s="131" t="str">
        <x:v>Après la réponse : action physique ou refus/différé ; succès/échec/reprise selon résultat réel et variantes prioritaires. Aucun résultat par la sélection seule.</x:v>
      </x:c>
    </x:row>
    <x:row r="821" ht="74" customHeight="1">
      <x:c r="A821" s="126" t="str">
        <x:v>D6-W-PNJ-ROLE-20-OPTION-B</x:v>
      </x:c>
      <x:c r="B821" s="127" t="str">
        <x:v>D6-W-PNJ-ROLE-20</x:v>
      </x:c>
      <x:c r="C821" s="127" t="str">
        <x:v>B</x:v>
      </x:c>
      <x:c r="D821" s="127" t="str">
        <x:v>D6-W-PNJ-ROLE-20-CHOIX-B-01</x:v>
      </x:c>
      <x:c r="E821" s="127" t="str">
        <x:v>D6-W-PNJ-ROLE-20-REPONSE-B-01</x:v>
      </x:c>
      <x:c r="F821" s="127" t="str">
        <x:v>Examiner les marques au mausolée puis quitter les lieux sans déclencher de chronique.</x:v>
      </x:c>
      <x:c r="G821" s="127" t="str">
        <x:v>Option physiquement praticable ; aucune téléportation ou ressource supposée. Si choix de différer : sortie sûre encore atteignable.</x:v>
      </x:c>
      <x:c r="H821" s="127" t="str">
        <x:v>Approche B annoncée ; conserver les états déjà acquis et appliquer seulement les effets des actions achevées. Différer ou se replier ne vaut pas victoire.</x:v>
      </x:c>
      <x:c r="I821" s="132" t="str">
        <x:v>Après la réponse : action physique ou refus/différé ; succès/échec/reprise selon résultat réel et variantes prioritaires. Aucun résultat par la sélection seule.</x:v>
      </x:c>
    </x:row>
    <x:row r="822" ht="74" customHeight="1">
      <x:c r="A822" s="121" t="str">
        <x:v>D6-W-GP01-OPTION-A</x:v>
      </x:c>
      <x:c r="B822" s="122" t="str">
        <x:v>D6-W-GP01</x:v>
      </x:c>
      <x:c r="C822" s="122" t="str">
        <x:v>A</x:v>
      </x:c>
      <x:c r="D822" s="122" t="str">
        <x:v>D6-W-GP01-CHOIX-A-01</x:v>
      </x:c>
      <x:c r="E822" s="122" t="str">
        <x:v>D6-W-GP01-REPONSE-A-01</x:v>
      </x:c>
      <x:c r="F822" s="122" t="str">
        <x:v>Grimper par les ancrages connus et observer les changements de promontoire du groupe actif.</x:v>
      </x:c>
      <x:c r="G822" s="122" t="str">
        <x:v>Option physiquement praticable ; partenaires mentionnés présents et volontaires ; ressources nécessaires disponibles.</x:v>
      </x:c>
      <x:c r="H822" s="122" t="str">
        <x:v>Approche A annoncée ; ses effets dépendent des gestes et du résultat réellement joués. Aucun objet, grade, soin, trophée ou territoire n’est accordé par cette parole.</x:v>
      </x:c>
      <x:c r="I822" s="131" t="str">
        <x:v>Après la réponse : action physique ou refus/différé ; succès/échec/reprise selon résultat réel et variantes prioritaires. Aucun résultat par la sélection seule.</x:v>
      </x:c>
    </x:row>
    <x:row r="823" ht="74" customHeight="1">
      <x:c r="A823" s="126" t="str">
        <x:v>D6-W-GP01-OPTION-B</x:v>
      </x:c>
      <x:c r="B823" s="127" t="str">
        <x:v>D6-W-GP01</x:v>
      </x:c>
      <x:c r="C823" s="127" t="str">
        <x:v>B</x:v>
      </x:c>
      <x:c r="D823" s="127" t="str">
        <x:v>D6-W-GP01-CHOIX-B-01</x:v>
      </x:c>
      <x:c r="E823" s="127" t="str">
        <x:v>D6-W-GP01-REPONSE-B-01</x:v>
      </x:c>
      <x:c r="F823" s="127" t="str">
        <x:v>Suivre les racines et inspecter les voies de descente en conservant une extraction praticable.</x:v>
      </x:c>
      <x:c r="G823" s="127" t="str">
        <x:v>Option physiquement praticable ; aucune téléportation ou ressource supposée. Si choix de différer : sortie sûre encore atteignable.</x:v>
      </x:c>
      <x:c r="H823" s="127" t="str">
        <x:v>Approche B annoncée ; conserver les états déjà acquis et appliquer seulement les effets des actions achevées. Différer ou se replier ne vaut pas victoire.</x:v>
      </x:c>
      <x:c r="I823" s="132" t="str">
        <x:v>Après la réponse : action physique ou refus/différé ; succès/échec/reprise selon résultat réel et variantes prioritaires. Aucun résultat par la sélection seule.</x:v>
      </x:c>
    </x:row>
    <x:row r="824" ht="74" customHeight="1">
      <x:c r="A824" s="121" t="str">
        <x:v>D6-W-GP02-OPTION-A</x:v>
      </x:c>
      <x:c r="B824" s="122" t="str">
        <x:v>D6-W-GP02</x:v>
      </x:c>
      <x:c r="C824" s="122" t="str">
        <x:v>A</x:v>
      </x:c>
      <x:c r="D824" s="122" t="str">
        <x:v>D6-W-GP02-CHOIX-A-01</x:v>
      </x:c>
      <x:c r="E824" s="122" t="str">
        <x:v>D6-W-GP02-REPONSE-A-01</x:v>
      </x:c>
      <x:c r="F824" s="122" t="str">
        <x:v>Rejoindre un second poste et comparer l’écho thermique avec une ligne de vue distincte.</x:v>
      </x:c>
      <x:c r="G824" s="122" t="str">
        <x:v>Option physiquement praticable ; partenaires mentionnés présents et volontaires ; ressources nécessaires disponibles.</x:v>
      </x:c>
      <x:c r="H824" s="122" t="str">
        <x:v>Approche A annoncée ; ses effets dépendent des gestes et du résultat réellement joués. Aucun objet, grade, soin, trophée ou territoire n’est accordé par cette parole.</x:v>
      </x:c>
      <x:c r="I824" s="131" t="str">
        <x:v>Après la réponse : action physique ou refus/différé ; succès/échec/reprise selon résultat réel et variantes prioritaires. Aucun résultat par la sélection seule.</x:v>
      </x:c>
    </x:row>
    <x:row r="825" ht="74" customHeight="1">
      <x:c r="A825" s="126" t="str">
        <x:v>D6-W-GP02-OPTION-B</x:v>
      </x:c>
      <x:c r="B825" s="127" t="str">
        <x:v>D6-W-GP02</x:v>
      </x:c>
      <x:c r="C825" s="127" t="str">
        <x:v>B</x:v>
      </x:c>
      <x:c r="D825" s="127" t="str">
        <x:v>D6-W-GP02-CHOIX-B-01</x:v>
      </x:c>
      <x:c r="E825" s="127" t="str">
        <x:v>D6-W-GP02-REPONSE-B-01</x:v>
      </x:c>
      <x:c r="F825" s="127" t="str">
        <x:v>Observer les empreintes de la caverne puis reconnaître une sortie adaptée au froid.</x:v>
      </x:c>
      <x:c r="G825" s="127" t="str">
        <x:v>Option physiquement praticable ; aucune téléportation ou ressource supposée. Si choix de différer : sortie sûre encore atteignable.</x:v>
      </x:c>
      <x:c r="H825" s="127" t="str">
        <x:v>Approche B annoncée ; conserver les états déjà acquis et appliquer seulement les effets des actions achevées. Différer ou se replier ne vaut pas victoire.</x:v>
      </x:c>
      <x:c r="I825" s="132" t="str">
        <x:v>Après la réponse : action physique ou refus/différé ; succès/échec/reprise selon résultat réel et variantes prioritaires. Aucun résultat par la sélection seule.</x:v>
      </x:c>
    </x:row>
    <x:row r="826" ht="74" customHeight="1">
      <x:c r="A826" s="121" t="str">
        <x:v>D6-W-GP03-OPTION-A</x:v>
      </x:c>
      <x:c r="B826" s="122" t="str">
        <x:v>D6-W-GP03</x:v>
      </x:c>
      <x:c r="C826" s="122" t="str">
        <x:v>A</x:v>
      </x:c>
      <x:c r="D826" s="122" t="str">
        <x:v>D6-W-GP03-CHOIX-A-01</x:v>
      </x:c>
      <x:c r="E826" s="122" t="str">
        <x:v>D6-W-GP03-REPONSE-A-01</x:v>
      </x:c>
      <x:c r="F826" s="122" t="str">
        <x:v>Reconnaître un point de remontée puis approcher sous les piles avec équipement compatible.</x:v>
      </x:c>
      <x:c r="G826" s="122" t="str">
        <x:v>Option physiquement praticable ; partenaires mentionnés présents et volontaires ; ressources nécessaires disponibles.</x:v>
      </x:c>
      <x:c r="H826" s="122" t="str">
        <x:v>Approche A annoncée ; ses effets dépendent des gestes et du résultat réellement joués. Aucun objet, grade, soin, trophée ou territoire n’est accordé par cette parole.</x:v>
      </x:c>
      <x:c r="I826" s="131" t="str">
        <x:v>Après la réponse : action physique ou refus/différé ; succès/échec/reprise selon résultat réel et variantes prioritaires. Aucun résultat par la sélection seule.</x:v>
      </x:c>
    </x:row>
    <x:row r="827" ht="74" customHeight="1">
      <x:c r="A827" s="126" t="str">
        <x:v>D6-W-GP03-OPTION-B</x:v>
      </x:c>
      <x:c r="B827" s="127" t="str">
        <x:v>D6-W-GP03</x:v>
      </x:c>
      <x:c r="C827" s="127" t="str">
        <x:v>B</x:v>
      </x:c>
      <x:c r="D827" s="127" t="str">
        <x:v>D6-W-GP03-CHOIX-B-01</x:v>
      </x:c>
      <x:c r="E827" s="127" t="str">
        <x:v>D6-W-GP03-REPONSE-B-01</x:v>
      </x:c>
      <x:c r="F827" s="127" t="str">
        <x:v>Tenir un poste haut et observer les escaliers et voies d’extraction des adversaires.</x:v>
      </x:c>
      <x:c r="G827" s="127" t="str">
        <x:v>Option physiquement praticable ; aucune téléportation ou ressource supposée. Si choix de différer : sortie sûre encore atteignable.</x:v>
      </x:c>
      <x:c r="H827" s="127" t="str">
        <x:v>Approche B annoncée ; conserver les états déjà acquis et appliquer seulement les effets des actions achevées. Différer ou se replier ne vaut pas victoire.</x:v>
      </x:c>
      <x:c r="I827" s="132" t="str">
        <x:v>Après la réponse : action physique ou refus/différé ; succès/échec/reprise selon résultat réel et variantes prioritaires. Aucun résultat par la sélection seule.</x:v>
      </x:c>
    </x:row>
    <x:row r="828" ht="74" customHeight="1">
      <x:c r="A828" s="121" t="str">
        <x:v>D6-W-GP04-OPTION-A</x:v>
      </x:c>
      <x:c r="B828" s="122" t="str">
        <x:v>D6-W-GP04</x:v>
      </x:c>
      <x:c r="C828" s="122" t="str">
        <x:v>A</x:v>
      </x:c>
      <x:c r="D828" s="122" t="str">
        <x:v>D6-W-GP04-CHOIX-A-01</x:v>
      </x:c>
      <x:c r="E828" s="122" t="str">
        <x:v>D6-W-GP04-REPONSE-A-01</x:v>
      </x:c>
      <x:c r="F828" s="122" t="str">
        <x:v>Observer un cycle de chaleur entier puis comparer le déplacement de la cible active.</x:v>
      </x:c>
      <x:c r="G828" s="122" t="str">
        <x:v>Option physiquement praticable ; partenaires mentionnés présents et volontaires ; ressources nécessaires disponibles.</x:v>
      </x:c>
      <x:c r="H828" s="122" t="str">
        <x:v>Approche A annoncée ; ses effets dépendent des gestes et du résultat réellement joués. Aucun objet, grade, soin, trophée ou territoire n’est accordé par cette parole.</x:v>
      </x:c>
      <x:c r="I828" s="131" t="str">
        <x:v>Après la réponse : action physique ou refus/différé ; succès/échec/reprise selon résultat réel et variantes prioritaires. Aucun résultat par la sélection seule.</x:v>
      </x:c>
    </x:row>
    <x:row r="829" ht="74" customHeight="1">
      <x:c r="A829" s="126" t="str">
        <x:v>D6-W-GP04-OPTION-B</x:v>
      </x:c>
      <x:c r="B829" s="127" t="str">
        <x:v>D6-W-GP04</x:v>
      </x:c>
      <x:c r="C829" s="127" t="str">
        <x:v>B</x:v>
      </x:c>
      <x:c r="D829" s="127" t="str">
        <x:v>D6-W-GP04-CHOIX-B-01</x:v>
      </x:c>
      <x:c r="E829" s="127" t="str">
        <x:v>D6-W-GP04-REPONSE-B-01</x:v>
      </x:c>
      <x:c r="F829" s="127" t="str">
        <x:v>Reconnaître les tunnels et leurs sorties avant interception physique.</x:v>
      </x:c>
      <x:c r="G829" s="127" t="str">
        <x:v>Option physiquement praticable ; aucune téléportation ou ressource supposée. Si choix de différer : sortie sûre encore atteignable.</x:v>
      </x:c>
      <x:c r="H829" s="127" t="str">
        <x:v>Approche B annoncée ; conserver les états déjà acquis et appliquer seulement les effets des actions achevées. Différer ou se replier ne vaut pas victoire.</x:v>
      </x:c>
      <x:c r="I829" s="132" t="str">
        <x:v>Après la réponse : action physique ou refus/différé ; succès/échec/reprise selon résultat réel et variantes prioritaires. Aucun résultat par la sélection seule.</x:v>
      </x:c>
    </x:row>
    <x:row r="830" ht="74" customHeight="1">
      <x:c r="A830" s="121" t="str">
        <x:v>D6-W-GP05-OPTION-A</x:v>
      </x:c>
      <x:c r="B830" s="122" t="str">
        <x:v>D6-W-GP05</x:v>
      </x:c>
      <x:c r="C830" s="122" t="str">
        <x:v>A</x:v>
      </x:c>
      <x:c r="D830" s="122" t="str">
        <x:v>D6-W-GP05-CHOIX-A-01</x:v>
      </x:c>
      <x:c r="E830" s="122" t="str">
        <x:v>D6-W-GP05-REPONSE-A-01</x:v>
      </x:c>
      <x:c r="F830" s="122" t="str">
        <x:v>Comparer des traces matérielles résistantes puis suivre leur continuité vérifiée.</x:v>
      </x:c>
      <x:c r="G830" s="122" t="str">
        <x:v>Option physiquement praticable ; partenaires mentionnés présents et volontaires ; ressources nécessaires disponibles.</x:v>
      </x:c>
      <x:c r="H830" s="122" t="str">
        <x:v>Approche A annoncée ; ses effets dépendent des gestes et du résultat réellement joués. Aucun objet, grade, soin, trophée ou territoire n’est accordé par cette parole.</x:v>
      </x:c>
      <x:c r="I830" s="131" t="str">
        <x:v>Après la réponse : action physique ou refus/différé ; succès/échec/reprise selon résultat réel et variantes prioritaires. Aucun résultat par la sélection seule.</x:v>
      </x:c>
    </x:row>
    <x:row r="831" ht="74" customHeight="1">
      <x:c r="A831" s="126" t="str">
        <x:v>D6-W-GP05-OPTION-B</x:v>
      </x:c>
      <x:c r="B831" s="127" t="str">
        <x:v>D6-W-GP05</x:v>
      </x:c>
      <x:c r="C831" s="127" t="str">
        <x:v>B</x:v>
      </x:c>
      <x:c r="D831" s="127" t="str">
        <x:v>D6-W-GP05-CHOIX-B-01</x:v>
      </x:c>
      <x:c r="E831" s="127" t="str">
        <x:v>D6-W-GP05-REPONSE-B-01</x:v>
      </x:c>
      <x:c r="F831" s="127" t="str">
        <x:v>Atteindre un poste haut et observer les mouvements actuels du groupe présent.</x:v>
      </x:c>
      <x:c r="G831" s="127" t="str">
        <x:v>Option physiquement praticable ; aucune téléportation ou ressource supposée. Si choix de différer : sortie sûre encore atteignable.</x:v>
      </x:c>
      <x:c r="H831" s="127" t="str">
        <x:v>Approche B annoncée ; conserver les états déjà acquis et appliquer seulement les effets des actions achevées. Différer ou se replier ne vaut pas victoire.</x:v>
      </x:c>
      <x:c r="I831" s="132" t="str">
        <x:v>Après la réponse : action physique ou refus/différé ; succès/échec/reprise selon résultat réel et variantes prioritaires. Aucun résultat par la sélection seule.</x:v>
      </x:c>
    </x:row>
    <x:row r="832" ht="74" customHeight="1">
      <x:c r="A832" s="121" t="str">
        <x:v>D6-W-GP06-OPTION-A</x:v>
      </x:c>
      <x:c r="B832" s="122" t="str">
        <x:v>D6-W-GP06</x:v>
      </x:c>
      <x:c r="C832" s="122" t="str">
        <x:v>A</x:v>
      </x:c>
      <x:c r="D832" s="122" t="str">
        <x:v>D6-W-GP06-CHOIX-A-01</x:v>
      </x:c>
      <x:c r="E832" s="122" t="str">
        <x:v>D6-W-GP06-REPONSE-A-01</x:v>
      </x:c>
      <x:c r="F832" s="122" t="str">
        <x:v>Reconnaître les escaliers et sous-sols puis suivre un repli adverse observé.</x:v>
      </x:c>
      <x:c r="G832" s="122" t="str">
        <x:v>Option physiquement praticable ; partenaires mentionnés présents et volontaires ; ressources nécessaires disponibles.</x:v>
      </x:c>
      <x:c r="H832" s="122" t="str">
        <x:v>Approche A annoncée ; ses effets dépendent des gestes et du résultat réellement joués. Aucun objet, grade, soin, trophée ou territoire n’est accordé par cette parole.</x:v>
      </x:c>
      <x:c r="I832" s="131" t="str">
        <x:v>Après la réponse : action physique ou refus/différé ; succès/échec/reprise selon résultat réel et variantes prioritaires. Aucun résultat par la sélection seule.</x:v>
      </x:c>
    </x:row>
    <x:row r="833" ht="74" customHeight="1">
      <x:c r="A833" s="126" t="str">
        <x:v>D6-W-GP06-OPTION-B</x:v>
      </x:c>
      <x:c r="B833" s="127" t="str">
        <x:v>D6-W-GP06</x:v>
      </x:c>
      <x:c r="C833" s="127" t="str">
        <x:v>B</x:v>
      </x:c>
      <x:c r="D833" s="127" t="str">
        <x:v>D6-W-GP06-CHOIX-B-01</x:v>
      </x:c>
      <x:c r="E833" s="127" t="str">
        <x:v>D6-W-GP06-REPONSE-B-01</x:v>
      </x:c>
      <x:c r="F833" s="127" t="str">
        <x:v>Préparer une diversion et observer la nouvelle position depuis un couvert choisi.</x:v>
      </x:c>
      <x:c r="G833" s="127" t="str">
        <x:v>Option physiquement praticable ; aucune téléportation ou ressource supposée. Si choix de différer : sortie sûre encore atteignable.</x:v>
      </x:c>
      <x:c r="H833" s="127" t="str">
        <x:v>Approche B annoncée ; conserver les états déjà acquis et appliquer seulement les effets des actions achevées. Différer ou se replier ne vaut pas victoire.</x:v>
      </x:c>
      <x:c r="I833" s="132" t="str">
        <x:v>Après la réponse : action physique ou refus/différé ; succès/échec/reprise selon résultat réel et variantes prioritaires. Aucun résultat par la sélection seule.</x:v>
      </x:c>
    </x:row>
    <x:row r="834" ht="74" customHeight="1">
      <x:c r="A834" s="121" t="str">
        <x:v>D6-W-GP07-OPTION-A</x:v>
      </x:c>
      <x:c r="B834" s="122" t="str">
        <x:v>D6-W-GP07</x:v>
      </x:c>
      <x:c r="C834" s="122" t="str">
        <x:v>A</x:v>
      </x:c>
      <x:c r="D834" s="122" t="str">
        <x:v>D6-W-GP07-CHOIX-A-01</x:v>
      </x:c>
      <x:c r="E834" s="122" t="str">
        <x:v>D6-W-GP07-REPONSE-A-01</x:v>
      </x:c>
      <x:c r="F834" s="122" t="str">
        <x:v>Reconnaître la gorge et ses montées physiques avec voie de retour conservée.</x:v>
      </x:c>
      <x:c r="G834" s="122" t="str">
        <x:v>Option physiquement praticable ; partenaires mentionnés présents et volontaires ; ressources nécessaires disponibles.</x:v>
      </x:c>
      <x:c r="H834" s="122" t="str">
        <x:v>Approche A annoncée ; ses effets dépendent des gestes et du résultat réellement joués. Aucun objet, grade, soin, trophée ou territoire n’est accordé par cette parole.</x:v>
      </x:c>
      <x:c r="I834" s="131" t="str">
        <x:v>Après la réponse : action physique ou refus/différé ; succès/échec/reprise selon résultat réel et variantes prioritaires. Aucun résultat par la sélection seule.</x:v>
      </x:c>
    </x:row>
    <x:row r="835" ht="74" customHeight="1">
      <x:c r="A835" s="126" t="str">
        <x:v>D6-W-GP07-OPTION-B</x:v>
      </x:c>
      <x:c r="B835" s="127" t="str">
        <x:v>D6-W-GP07</x:v>
      </x:c>
      <x:c r="C835" s="127" t="str">
        <x:v>B</x:v>
      </x:c>
      <x:c r="D835" s="127" t="str">
        <x:v>D6-W-GP07-CHOIX-B-01</x:v>
      </x:c>
      <x:c r="E835" s="127" t="str">
        <x:v>D6-W-GP07-REPONSE-B-01</x:v>
      </x:c>
      <x:c r="F835" s="127" t="str">
        <x:v>Gagner un poste de couverture puis jouer le franchissement observé du pont.</x:v>
      </x:c>
      <x:c r="G835" s="127" t="str">
        <x:v>Option physiquement praticable ; aucune téléportation ou ressource supposée. Si choix de différer : sortie sûre encore atteignable.</x:v>
      </x:c>
      <x:c r="H835" s="127" t="str">
        <x:v>Approche B annoncée ; conserver les états déjà acquis et appliquer seulement les effets des actions achevées. Différer ou se replier ne vaut pas victoire.</x:v>
      </x:c>
      <x:c r="I835" s="132" t="str">
        <x:v>Après la réponse : action physique ou refus/différé ; succès/échec/reprise selon résultat réel et variantes prioritaires. Aucun résultat par la sélection seule.</x:v>
      </x:c>
    </x:row>
    <x:row r="836" ht="74" customHeight="1">
      <x:c r="A836" s="121" t="str">
        <x:v>D6-W-GP08-OPTION-A</x:v>
      </x:c>
      <x:c r="B836" s="122" t="str">
        <x:v>D6-W-GP08</x:v>
      </x:c>
      <x:c r="C836" s="122" t="str">
        <x:v>A</x:v>
      </x:c>
      <x:c r="D836" s="122" t="str">
        <x:v>D6-W-GP08-CHOIX-A-01</x:v>
      </x:c>
      <x:c r="E836" s="122" t="str">
        <x:v>D6-W-GP08-REPONSE-A-01</x:v>
      </x:c>
      <x:c r="F836" s="122" t="str">
        <x:v>Comparer remous et traces de sortie sur la berge avant identification.</x:v>
      </x:c>
      <x:c r="G836" s="122" t="str">
        <x:v>Option physiquement praticable ; partenaires mentionnés présents et volontaires ; ressources nécessaires disponibles.</x:v>
      </x:c>
      <x:c r="H836" s="122" t="str">
        <x:v>Approche A annoncée ; ses effets dépendent des gestes et du résultat réellement joués. Aucun objet, grade, soin, trophée ou territoire n’est accordé par cette parole.</x:v>
      </x:c>
      <x:c r="I836" s="131" t="str">
        <x:v>Après la réponse : action physique ou refus/différé ; succès/échec/reprise selon résultat réel et variantes prioritaires. Aucun résultat par la sélection seule.</x:v>
      </x:c>
    </x:row>
    <x:row r="837" ht="74" customHeight="1">
      <x:c r="A837" s="126" t="str">
        <x:v>D6-W-GP08-OPTION-B</x:v>
      </x:c>
      <x:c r="B837" s="127" t="str">
        <x:v>D6-W-GP08</x:v>
      </x:c>
      <x:c r="C837" s="127" t="str">
        <x:v>B</x:v>
      </x:c>
      <x:c r="D837" s="127" t="str">
        <x:v>D6-W-GP08-CHOIX-B-01</x:v>
      </x:c>
      <x:c r="E837" s="127" t="str">
        <x:v>D6-W-GP08-REPONSE-B-01</x:v>
      </x:c>
      <x:c r="F837" s="127" t="str">
        <x:v>Rejoindre un second poste par les pilotis et observer la portion de chenal précédemment cachée.</x:v>
      </x:c>
      <x:c r="G837" s="127" t="str">
        <x:v>Option physiquement praticable ; aucune téléportation ou ressource supposée. Si choix de différer : sortie sûre encore atteignable.</x:v>
      </x:c>
      <x:c r="H837" s="127" t="str">
        <x:v>Approche B annoncée ; conserver les états déjà acquis et appliquer seulement les effets des actions achevées. Différer ou se replier ne vaut pas victoire.</x:v>
      </x:c>
      <x:c r="I837" s="132" t="str">
        <x:v>Après la réponse : action physique ou refus/différé ; succès/échec/reprise selon résultat réel et variantes prioritaires. Aucun résultat par la sélection seule.</x:v>
      </x:c>
    </x:row>
    <x:row r="838" ht="74" customHeight="1">
      <x:c r="A838" s="121" t="str">
        <x:v>D6-W-GP09-OPTION-A</x:v>
      </x:c>
      <x:c r="B838" s="122" t="str">
        <x:v>D6-W-GP09</x:v>
      </x:c>
      <x:c r="C838" s="122" t="str">
        <x:v>A</x:v>
      </x:c>
      <x:c r="D838" s="122" t="str">
        <x:v>D6-W-GP09-CHOIX-A-01</x:v>
      </x:c>
      <x:c r="E838" s="122" t="str">
        <x:v>D6-W-GP09-REPONSE-A-01</x:v>
      </x:c>
      <x:c r="F838" s="122" t="str">
        <x:v>Reconnaître les puits et paliers accessibles puis suivre le trajet réel des adversaires.</x:v>
      </x:c>
      <x:c r="G838" s="122" t="str">
        <x:v>Option physiquement praticable ; partenaires mentionnés présents et volontaires ; ressources nécessaires disponibles.</x:v>
      </x:c>
      <x:c r="H838" s="122" t="str">
        <x:v>Approche A annoncée ; ses effets dépendent des gestes et du résultat réellement joués. Aucun objet, grade, soin, trophée ou territoire n’est accordé par cette parole.</x:v>
      </x:c>
      <x:c r="I838" s="131" t="str">
        <x:v>Après la réponse : action physique ou refus/différé ; succès/échec/reprise selon résultat réel et variantes prioritaires. Aucun résultat par la sélection seule.</x:v>
      </x:c>
    </x:row>
    <x:row r="839" ht="74" customHeight="1">
      <x:c r="A839" s="126" t="str">
        <x:v>D6-W-GP09-OPTION-B</x:v>
      </x:c>
      <x:c r="B839" s="127" t="str">
        <x:v>D6-W-GP09</x:v>
      </x:c>
      <x:c r="C839" s="127" t="str">
        <x:v>B</x:v>
      </x:c>
      <x:c r="D839" s="127" t="str">
        <x:v>D6-W-GP09-CHOIX-B-01</x:v>
      </x:c>
      <x:c r="E839" s="127" t="str">
        <x:v>D6-W-GP09-REPONSE-B-01</x:v>
      </x:c>
      <x:c r="F839" s="127" t="str">
        <x:v>Observer la commande et les mouvements de plateforme depuis un couvert approprié.</x:v>
      </x:c>
      <x:c r="G839" s="127" t="str">
        <x:v>Option physiquement praticable ; aucune téléportation ou ressource supposée. Si choix de différer : sortie sûre encore atteignable.</x:v>
      </x:c>
      <x:c r="H839" s="127" t="str">
        <x:v>Approche B annoncée ; conserver les états déjà acquis et appliquer seulement les effets des actions achevées. Différer ou se replier ne vaut pas victoire.</x:v>
      </x:c>
      <x:c r="I839" s="132" t="str">
        <x:v>Après la réponse : action physique ou refus/différé ; succès/échec/reprise selon résultat réel et variantes prioritaires. Aucun résultat par la sélection seule.</x:v>
      </x:c>
    </x:row>
    <x:row r="840" ht="74" customHeight="1">
      <x:c r="A840" s="121" t="str">
        <x:v>D6-W-GP10-OPTION-A</x:v>
      </x:c>
      <x:c r="B840" s="122" t="str">
        <x:v>D6-W-GP10</x:v>
      </x:c>
      <x:c r="C840" s="122" t="str">
        <x:v>A</x:v>
      </x:c>
      <x:c r="D840" s="122" t="str">
        <x:v>D6-W-GP10-CHOIX-A-01</x:v>
      </x:c>
      <x:c r="E840" s="122" t="str">
        <x:v>D6-W-GP10-REPONSE-A-01</x:v>
      </x:c>
      <x:c r="F840" s="122" t="str">
        <x:v>Observer les mouvements de végétation depuis deux appuis rocheux puis identifier la cible présente.</x:v>
      </x:c>
      <x:c r="G840" s="122" t="str">
        <x:v>Option physiquement praticable ; partenaires mentionnés présents et volontaires ; ressources nécessaires disponibles.</x:v>
      </x:c>
      <x:c r="H840" s="122" t="str">
        <x:v>Approche A annoncée ; ses effets dépendent des gestes et du résultat réellement joués. Aucun objet, grade, soin, trophée ou territoire n’est accordé par cette parole.</x:v>
      </x:c>
      <x:c r="I840" s="131" t="str">
        <x:v>Après la réponse : action physique ou refus/différé ; succès/échec/reprise selon résultat réel et variantes prioritaires. Aucun résultat par la sélection seule.</x:v>
      </x:c>
    </x:row>
    <x:row r="841" ht="74" customHeight="1">
      <x:c r="A841" s="126" t="str">
        <x:v>D6-W-GP10-OPTION-B</x:v>
      </x:c>
      <x:c r="B841" s="127" t="str">
        <x:v>D6-W-GP10</x:v>
      </x:c>
      <x:c r="C841" s="127" t="str">
        <x:v>B</x:v>
      </x:c>
      <x:c r="D841" s="127" t="str">
        <x:v>D6-W-GP10-CHOIX-B-01</x:v>
      </x:c>
      <x:c r="E841" s="127" t="str">
        <x:v>D6-W-GP10-REPONSE-B-01</x:v>
      </x:c>
      <x:c r="F841" s="127" t="str">
        <x:v>Reconnaître les occupants et le passage d’oasis avant de préparer la route de retour.</x:v>
      </x:c>
      <x:c r="G841" s="127" t="str">
        <x:v>Option physiquement praticable ; aucune téléportation ou ressource supposée. Si choix de différer : sortie sûre encore atteignable.</x:v>
      </x:c>
      <x:c r="H841" s="127" t="str">
        <x:v>Approche B annoncée ; conserver les états déjà acquis et appliquer seulement les effets des actions achevées. Différer ou se replier ne vaut pas victoire.</x:v>
      </x:c>
      <x:c r="I841" s="132" t="str">
        <x:v>Après la réponse : action physique ou refus/différé ; succès/échec/reprise selon résultat réel et variantes prioritaires. Aucun résultat par la sélection seule.</x:v>
      </x:c>
    </x:row>
    <x:row r="842" ht="74" customHeight="1">
      <x:c r="A842" s="121" t="str">
        <x:v>D6-W-MOUNT-01-OPTION-A</x:v>
      </x:c>
      <x:c r="B842" s="122" t="str">
        <x:v>D6-W-MOUNT-01</x:v>
      </x:c>
      <x:c r="C842" s="122" t="str">
        <x:v>A</x:v>
      </x:c>
      <x:c r="D842" s="122" t="str">
        <x:v>D6-W-MOUNT-01-CHOIX-A-01</x:v>
      </x:c>
      <x:c r="E842" s="122" t="str">
        <x:v>D6-W-MOUNT-01-REPONSE-A-01</x:v>
      </x:c>
      <x:c r="F842" s="122" t="str">
        <x:v>Approcher du côté abrité puis jouer la marche en main autorisée par le lien.</x:v>
      </x:c>
      <x:c r="G842" s="122" t="str">
        <x:v>Option physiquement praticable ; partenaires mentionnés présents et volontaires ; ressources nécessaires disponibles.</x:v>
      </x:c>
      <x:c r="H842" s="122" t="str">
        <x:v>Approche A annoncée ; ses effets dépendent des gestes et du résultat réellement joués. Aucun objet, grade, soin, trophée ou territoire n’est accordé par cette parole.</x:v>
      </x:c>
      <x:c r="I842" s="131" t="str">
        <x:v>Après la réponse : action physique ou refus/différé ; succès/échec/reprise selon résultat réel et variantes prioritaires. Aucun résultat par la sélection seule.</x:v>
      </x:c>
    </x:row>
    <x:row r="843" ht="74" customHeight="1">
      <x:c r="A843" s="126" t="str">
        <x:v>D6-W-MOUNT-01-OPTION-B</x:v>
      </x:c>
      <x:c r="B843" s="127" t="str">
        <x:v>D6-W-MOUNT-01</x:v>
      </x:c>
      <x:c r="C843" s="127" t="str">
        <x:v>B</x:v>
      </x:c>
      <x:c r="D843" s="127" t="str">
        <x:v>D6-W-MOUNT-01-CHOIX-B-01</x:v>
      </x:c>
      <x:c r="E843" s="127" t="str">
        <x:v>D6-W-MOUNT-01-REPONSE-B-01</x:v>
      </x:c>
      <x:c r="F843" s="127" t="str">
        <x:v>Préparer l’abri adapté puis effectuer une courte séance au niveau de lien actuel.</x:v>
      </x:c>
      <x:c r="G843" s="127" t="str">
        <x:v>Option physiquement praticable ; aucune téléportation ou ressource supposée. Si choix de différer : sortie sûre encore atteignable.</x:v>
      </x:c>
      <x:c r="H843" s="127" t="str">
        <x:v>Approche B annoncée ; conserver les états déjà acquis et appliquer seulement les effets des actions achevées. Différer ou se replier ne vaut pas victoire.</x:v>
      </x:c>
      <x:c r="I843" s="132" t="str">
        <x:v>Après la réponse : action physique ou refus/différé ; succès/échec/reprise selon résultat réel et variantes prioritaires. Aucun résultat par la sélection seule.</x:v>
      </x:c>
    </x:row>
    <x:row r="844" ht="74" customHeight="1">
      <x:c r="A844" s="121" t="str">
        <x:v>D6-W-MOUNT-02-OPTION-A</x:v>
      </x:c>
      <x:c r="B844" s="122" t="str">
        <x:v>D6-W-MOUNT-02</x:v>
      </x:c>
      <x:c r="C844" s="122" t="str">
        <x:v>A</x:v>
      </x:c>
      <x:c r="D844" s="122" t="str">
        <x:v>D6-W-MOUNT-02-CHOIX-A-01</x:v>
      </x:c>
      <x:c r="E844" s="122" t="str">
        <x:v>D6-W-MOUNT-02-REPONSE-A-01</x:v>
      </x:c>
      <x:c r="F844" s="122" t="str">
        <x:v>Marcher à l’allure de l’animal sur plateau reconnu et jouer le retour.</x:v>
      </x:c>
      <x:c r="G844" s="122" t="str">
        <x:v>Option physiquement praticable ; partenaires mentionnés présents et volontaires ; ressources nécessaires disponibles.</x:v>
      </x:c>
      <x:c r="H844" s="122" t="str">
        <x:v>Approche A annoncée ; ses effets dépendent des gestes et du résultat réellement joués. Aucun objet, grade, soin, trophée ou territoire n’est accordé par cette parole.</x:v>
      </x:c>
      <x:c r="I844" s="131" t="str">
        <x:v>Après la réponse : action physique ou refus/différé ; succès/échec/reprise selon résultat réel et variantes prioritaires. Aucun résultat par la sélection seule.</x:v>
      </x:c>
    </x:row>
    <x:row r="845" ht="74" customHeight="1">
      <x:c r="A845" s="126" t="str">
        <x:v>D6-W-MOUNT-02-OPTION-B</x:v>
      </x:c>
      <x:c r="B845" s="127" t="str">
        <x:v>D6-W-MOUNT-02</x:v>
      </x:c>
      <x:c r="C845" s="127" t="str">
        <x:v>B</x:v>
      </x:c>
      <x:c r="D845" s="127" t="str">
        <x:v>D6-W-MOUNT-02-CHOIX-B-01</x:v>
      </x:c>
      <x:c r="E845" s="127" t="str">
        <x:v>D6-W-MOUNT-02-REPONSE-B-01</x:v>
      </x:c>
      <x:c r="F845" s="127" t="str">
        <x:v>Ajuster une charge compatible puis faire l’exercice seulement au seuil de lien autorisé.</x:v>
      </x:c>
      <x:c r="G845" s="127" t="str">
        <x:v>Option physiquement praticable ; aucune téléportation ou ressource supposée. Si choix de différer : sortie sûre encore atteignable.</x:v>
      </x:c>
      <x:c r="H845" s="127" t="str">
        <x:v>Approche B annoncée ; conserver les états déjà acquis et appliquer seulement les effets des actions achevées. Différer ou se replier ne vaut pas victoire.</x:v>
      </x:c>
      <x:c r="I845" s="132" t="str">
        <x:v>Après la réponse : action physique ou refus/différé ; succès/échec/reprise selon résultat réel et variantes prioritaires. Aucun résultat par la sélection seule.</x:v>
      </x:c>
    </x:row>
    <x:row r="846" ht="74" customHeight="1">
      <x:c r="A846" s="121" t="str">
        <x:v>D6-W-MOUNT-03-OPTION-A</x:v>
      </x:c>
      <x:c r="B846" s="122" t="str">
        <x:v>D6-W-MOUNT-03</x:v>
      </x:c>
      <x:c r="C846" s="122" t="str">
        <x:v>A</x:v>
      </x:c>
      <x:c r="D846" s="122" t="str">
        <x:v>D6-W-MOUNT-03-CHOIX-A-01</x:v>
      </x:c>
      <x:c r="E846" s="122" t="str">
        <x:v>D6-W-MOUNT-03-REPONSE-A-01</x:v>
      </x:c>
      <x:c r="F846" s="122" t="str">
        <x:v>Reconnaître les haltes et réserves puis jouer la monte autorisée avec itinéraire réel.</x:v>
      </x:c>
      <x:c r="G846" s="122" t="str">
        <x:v>Option physiquement praticable ; partenaires mentionnés présents et volontaires ; ressources nécessaires disponibles.</x:v>
      </x:c>
      <x:c r="H846" s="122" t="str">
        <x:v>Approche A annoncée ; ses effets dépendent des gestes et du résultat réellement joués. Aucun objet, grade, soin, trophée ou territoire n’est accordé par cette parole.</x:v>
      </x:c>
      <x:c r="I846" s="131" t="str">
        <x:v>Après la réponse : action physique ou refus/différé ; succès/échec/reprise selon résultat réel et variantes prioritaires. Aucun résultat par la sélection seule.</x:v>
      </x:c>
    </x:row>
    <x:row r="847" ht="74" customHeight="1">
      <x:c r="A847" s="126" t="str">
        <x:v>D6-W-MOUNT-03-OPTION-B</x:v>
      </x:c>
      <x:c r="B847" s="127" t="str">
        <x:v>D6-W-MOUNT-03</x:v>
      </x:c>
      <x:c r="C847" s="127" t="str">
        <x:v>B</x:v>
      </x:c>
      <x:c r="D847" s="127" t="str">
        <x:v>D6-W-MOUNT-03-CHOIX-B-01</x:v>
      </x:c>
      <x:c r="E847" s="127" t="str">
        <x:v>D6-W-MOUNT-03-REPONSE-B-01</x:v>
      </x:c>
      <x:c r="F847" s="127" t="str">
        <x:v>Limiter l’exercice aux appuis proches de l’abri et jouer la récupération.</x:v>
      </x:c>
      <x:c r="G847" s="127" t="str">
        <x:v>Option physiquement praticable ; aucune téléportation ou ressource supposée. Si choix de différer : sortie sûre encore atteignable.</x:v>
      </x:c>
      <x:c r="H847" s="127" t="str">
        <x:v>Approche B annoncée ; conserver les états déjà acquis et appliquer seulement les effets des actions achevées. Différer ou se replier ne vaut pas victoire.</x:v>
      </x:c>
      <x:c r="I847" s="132" t="str">
        <x:v>Après la réponse : action physique ou refus/différé ; succès/échec/reprise selon résultat réel et variantes prioritaires. Aucun résultat par la sélection seule.</x:v>
      </x:c>
    </x:row>
    <x:row r="848" ht="74" customHeight="1">
      <x:c r="A848" s="121" t="str">
        <x:v>D6-W-FAU-01-OPTION-A</x:v>
      </x:c>
      <x:c r="B848" s="122" t="str">
        <x:v>D6-W-FAU-01</x:v>
      </x:c>
      <x:c r="C848" s="122" t="str">
        <x:v>A</x:v>
      </x:c>
      <x:c r="D848" s="122" t="str">
        <x:v>D6-W-FAU-01-CHOIX-A-01</x:v>
      </x:c>
      <x:c r="E848" s="122" t="str">
        <x:v>D6-W-FAU-01-REPONSE-A-01</x:v>
      </x:c>
      <x:c r="F848" s="122" t="str">
        <x:v>Observer le cycle puis traverser pendant le repli visible de l’animal.</x:v>
      </x:c>
      <x:c r="G848" s="122" t="str">
        <x:v>Option physiquement praticable ; partenaires mentionnés présents et volontaires ; ressources nécessaires disponibles.</x:v>
      </x:c>
      <x:c r="H848" s="122" t="str">
        <x:v>Approche A annoncée ; ses effets dépendent des gestes et du résultat réellement joués. Aucun objet, grade, soin, trophée ou territoire n’est accordé par cette parole.</x:v>
      </x:c>
      <x:c r="I848" s="131" t="str">
        <x:v>Après la réponse : action physique ou refus/différé ; succès/échec/reprise selon résultat réel et variantes prioritaires. Aucun résultat par la sélection seule.</x:v>
      </x:c>
    </x:row>
    <x:row r="849" ht="74" customHeight="1">
      <x:c r="A849" s="126" t="str">
        <x:v>D6-W-FAU-01-OPTION-B</x:v>
      </x:c>
      <x:c r="B849" s="127" t="str">
        <x:v>D6-W-FAU-01</x:v>
      </x:c>
      <x:c r="C849" s="127" t="str">
        <x:v>B</x:v>
      </x:c>
      <x:c r="D849" s="127" t="str">
        <x:v>D6-W-FAU-01-CHOIX-B-01</x:v>
      </x:c>
      <x:c r="E849" s="127" t="str">
        <x:v>D6-W-FAU-01-REPONSE-B-01</x:v>
      </x:c>
      <x:c r="F849" s="127" t="str">
        <x:v>Contourner la plaque et relever le comportement actuel sans gain de trophée indu.</x:v>
      </x:c>
      <x:c r="G849" s="127" t="str">
        <x:v>Option physiquement praticable ; aucune téléportation ou ressource supposée. Si choix de différer : sortie sûre encore atteignable.</x:v>
      </x:c>
      <x:c r="H849" s="127" t="str">
        <x:v>Approche B annoncée ; conserver les états déjà acquis et appliquer seulement les effets des actions achevées. Différer ou se replier ne vaut pas victoire.</x:v>
      </x:c>
      <x:c r="I849" s="132" t="str">
        <x:v>Après la réponse : action physique ou refus/différé ; succès/échec/reprise selon résultat réel et variantes prioritaires. Aucun résultat par la sélection seule.</x:v>
      </x:c>
    </x:row>
    <x:row r="850" ht="74" customHeight="1">
      <x:c r="A850" s="121" t="str">
        <x:v>D6-W-FAU-02-OPTION-A</x:v>
      </x:c>
      <x:c r="B850" s="122" t="str">
        <x:v>D6-W-FAU-02</x:v>
      </x:c>
      <x:c r="C850" s="122" t="str">
        <x:v>A</x:v>
      </x:c>
      <x:c r="D850" s="122" t="str">
        <x:v>D6-W-FAU-02-CHOIX-A-01</x:v>
      </x:c>
      <x:c r="E850" s="122" t="str">
        <x:v>D6-W-FAU-02-REPONSE-A-01</x:v>
      </x:c>
      <x:c r="F850" s="122" t="str">
        <x:v>Lire l’appui de charge puis quitter son axe en utilisant un relief reconnu.</x:v>
      </x:c>
      <x:c r="G850" s="122" t="str">
        <x:v>Option physiquement praticable ; partenaires mentionnés présents et volontaires ; ressources nécessaires disponibles.</x:v>
      </x:c>
      <x:c r="H850" s="122" t="str">
        <x:v>Approche A annoncée ; ses effets dépendent des gestes et du résultat réellement joués. Aucun objet, grade, soin, trophée ou territoire n’est accordé par cette parole.</x:v>
      </x:c>
      <x:c r="I850" s="131" t="str">
        <x:v>Après la réponse : action physique ou refus/différé ; succès/échec/reprise selon résultat réel et variantes prioritaires. Aucun résultat par la sélection seule.</x:v>
      </x:c>
    </x:row>
    <x:row r="851" ht="74" customHeight="1">
      <x:c r="A851" s="126" t="str">
        <x:v>D6-W-FAU-02-OPTION-B</x:v>
      </x:c>
      <x:c r="B851" s="127" t="str">
        <x:v>D6-W-FAU-02</x:v>
      </x:c>
      <x:c r="C851" s="127" t="str">
        <x:v>B</x:v>
      </x:c>
      <x:c r="D851" s="127" t="str">
        <x:v>D6-W-FAU-02-CHOIX-B-01</x:v>
      </x:c>
      <x:c r="E851" s="127" t="str">
        <x:v>D6-W-FAU-02-REPONSE-B-01</x:v>
      </x:c>
      <x:c r="F851" s="127" t="str">
        <x:v>Observer les fragments et contourner le territoire en conservant une distance réelle.</x:v>
      </x:c>
      <x:c r="G851" s="127" t="str">
        <x:v>Option physiquement praticable ; aucune téléportation ou ressource supposée. Si choix de différer : sortie sûre encore atteignable.</x:v>
      </x:c>
      <x:c r="H851" s="127" t="str">
        <x:v>Approche B annoncée ; conserver les états déjà acquis et appliquer seulement les effets des actions achevées. Différer ou se replier ne vaut pas victoire.</x:v>
      </x:c>
      <x:c r="I851" s="132" t="str">
        <x:v>Après la réponse : action physique ou refus/différé ; succès/échec/reprise selon résultat réel et variantes prioritaires. Aucun résultat par la sélection seule.</x:v>
      </x:c>
    </x:row>
    <x:row r="852" ht="74" customHeight="1">
      <x:c r="A852" s="121" t="str">
        <x:v>D6-W-FAU-03-OPTION-A</x:v>
      </x:c>
      <x:c r="B852" s="122" t="str">
        <x:v>D6-W-FAU-03</x:v>
      </x:c>
      <x:c r="C852" s="122" t="str">
        <x:v>A</x:v>
      </x:c>
      <x:c r="D852" s="122" t="str">
        <x:v>D6-W-FAU-03-CHOIX-A-01</x:v>
      </x:c>
      <x:c r="E852" s="122" t="str">
        <x:v>D6-W-FAU-03-REPONSE-A-01</x:v>
      </x:c>
      <x:c r="F852" s="122" t="str">
        <x:v>Observer plusieurs changements d’ombre puis jouer l’interception d’une route réellement reconnue.</x:v>
      </x:c>
      <x:c r="G852" s="122" t="str">
        <x:v>Option physiquement praticable ; partenaires mentionnés présents et volontaires ; ressources nécessaires disponibles.</x:v>
      </x:c>
      <x:c r="H852" s="122" t="str">
        <x:v>Approche A annoncée ; ses effets dépendent des gestes et du résultat réellement joués. Aucun objet, grade, soin, trophée ou territoire n’est accordé par cette parole.</x:v>
      </x:c>
      <x:c r="I852" s="131" t="str">
        <x:v>Après la réponse : action physique ou refus/différé ; succès/échec/reprise selon résultat réel et variantes prioritaires. Aucun résultat par la sélection seule.</x:v>
      </x:c>
    </x:row>
    <x:row r="853" ht="74" customHeight="1">
      <x:c r="A853" s="126" t="str">
        <x:v>D6-W-FAU-03-OPTION-B</x:v>
      </x:c>
      <x:c r="B853" s="127" t="str">
        <x:v>D6-W-FAU-03</x:v>
      </x:c>
      <x:c r="C853" s="127" t="str">
        <x:v>B</x:v>
      </x:c>
      <x:c r="D853" s="127" t="str">
        <x:v>D6-W-FAU-03-CHOIX-B-01</x:v>
      </x:c>
      <x:c r="E853" s="127" t="str">
        <x:v>D6-W-FAU-03-REPONSE-B-01</x:v>
      </x:c>
      <x:c r="F853" s="127" t="str">
        <x:v>Suivre à distance en conservant abris et retour pour documenter le comportement.</x:v>
      </x:c>
      <x:c r="G853" s="127" t="str">
        <x:v>Option physiquement praticable ; aucune téléportation ou ressource supposée. Si choix de différer : sortie sûre encore atteignable.</x:v>
      </x:c>
      <x:c r="H853" s="127" t="str">
        <x:v>Approche B annoncée ; conserver les états déjà acquis et appliquer seulement les effets des actions achevées. Différer ou se replier ne vaut pas victoire.</x:v>
      </x:c>
      <x:c r="I853" s="132" t="str">
        <x:v>Après la réponse : action physique ou refus/différé ; succès/échec/reprise selon résultat réel et variantes prioritaires. Aucun résultat par la sélection seule.</x:v>
      </x:c>
    </x:row>
    <x:row r="854" ht="74" customHeight="1">
      <x:c r="A854" s="121" t="str">
        <x:v>D6-W-CULT-25-OPTION-A</x:v>
      </x:c>
      <x:c r="B854" s="122" t="str">
        <x:v>D6-W-CULT-25</x:v>
      </x:c>
      <x:c r="C854" s="122" t="str">
        <x:v>A</x:v>
      </x:c>
      <x:c r="D854" s="122" t="str">
        <x:v>D6-W-CULT-25-CHOIX-A-01</x:v>
      </x:c>
      <x:c r="E854" s="122" t="str">
        <x:v>D6-W-CULT-25-REPONSE-A-01</x:v>
      </x:c>
      <x:c r="F854" s="122" t="str">
        <x:v>Déposer la charge, prendre place, servir puis ranger la coupe dans la mise en scène locale.</x:v>
      </x:c>
      <x:c r="G854" s="122" t="str">
        <x:v>Option physiquement praticable ; partenaires mentionnés présents et volontaires ; ressources nécessaires disponibles.</x:v>
      </x:c>
      <x:c r="H854" s="122" t="str">
        <x:v>Approche A annoncée ; ses effets dépendent des gestes et du résultat réellement joués. Aucun objet, grade, soin, trophée ou territoire n’est accordé par cette parole.</x:v>
      </x:c>
      <x:c r="I854" s="131" t="str">
        <x:v>Après la réponse : action physique ou refus/différé ; succès/échec/reprise selon résultat réel et variantes prioritaires. Aucun résultat par la sélection seule.</x:v>
      </x:c>
    </x:row>
    <x:row r="855" ht="74" customHeight="1">
      <x:c r="A855" s="126" t="str">
        <x:v>D6-W-CULT-25-OPTION-B</x:v>
      </x:c>
      <x:c r="B855" s="127" t="str">
        <x:v>D6-W-CULT-25</x:v>
      </x:c>
      <x:c r="C855" s="127" t="str">
        <x:v>B</x:v>
      </x:c>
      <x:c r="D855" s="127" t="str">
        <x:v>D6-W-CULT-25-CHOIX-B-01</x:v>
      </x:c>
      <x:c r="E855" s="127" t="str">
        <x:v>D6-W-CULT-25-REPONSE-B-01</x:v>
      </x:c>
      <x:c r="F855" s="127" t="str">
        <x:v>Prendre place sans boisson, écouter ou raconter volontairement puis aider au rangement.</x:v>
      </x:c>
      <x:c r="G855" s="127" t="str">
        <x:v>Option physiquement praticable ; aucune téléportation ou ressource supposée. Si choix de différer : sortie sûre encore atteignable.</x:v>
      </x:c>
      <x:c r="H855" s="127" t="str">
        <x:v>Approche B annoncée ; conserver les états déjà acquis et appliquer seulement les effets des actions achevées. Différer ou se replier ne vaut pas victoire.</x:v>
      </x:c>
      <x:c r="I855" s="132" t="str">
        <x:v>Après la réponse : action physique ou refus/différé ; succès/échec/reprise selon résultat réel et variantes prioritaires. Aucun résultat par la sélection seule.</x:v>
      </x:c>
    </x:row>
    <x:row r="856" ht="104" customHeight="1">
      <x:c r="A856" s="121" t="str">
        <x:v>D6-H-V5-HOME-CM01-S1-OPTION-A</x:v>
      </x:c>
      <x:c r="B856" s="122" t="str">
        <x:v>D6-H-V5-HOME-CM01-S1</x:v>
      </x:c>
      <x:c r="C856" s="122" t="str">
        <x:v>A</x:v>
      </x:c>
      <x:c r="D856" s="122" t="str">
        <x:v>D6-H-V5-HOME-CM01-S1-CHOIX-A-01</x:v>
      </x:c>
      <x:c r="E856" s="122" t="str">
        <x:v>D6-H-V5-HOME-CM01-S1-REPONSE-A-01</x:v>
      </x:c>
      <x:c r="F856" s="122" t="str">
        <x:v>Approche A : Je vais lui ouvrir un chemin vers les auvents. Gestes à accomplir dans le monde : Observer les traces devant le seuil ; distinguer celles du voisin d’une petite faune locale ; suivre la piste entre deux auvents ; déplacer la caisse qui a attiré l’animal ; refermer son accès au garde-manger. Ne retenir que l’alternative A lorsque la séquence propose deux branches.</x:v>
      </x:c>
      <x:c r="G856" s="122" t="str">
        <x:v>Approche disponible dans l’état réel de la scène ; accord des personnes impliquées.</x:v>
      </x:c>
      <x:c r="H856" s="122" t="str">
        <x:v>Appliquer seulement le résultat de l’approche A après vérification visible des gestes. Référence : Le détour laisse le quartier calme mais prend du temps ; l’aide du gardien crée une conversation et une petite dette de service.</x:v>
      </x:c>
      <x:c r="I856" s="131" t="str">
        <x:v>Après la réponse : action physique ou refus/différé ; succès/échec/reprise selon résultat réel et variantes prioritaires. Aucun résultat par la sélection seule.</x:v>
      </x:c>
    </x:row>
    <x:row r="857" ht="104" customHeight="1">
      <x:c r="A857" s="126" t="str">
        <x:v>D6-H-V5-HOME-CM01-S1-OPTION-B</x:v>
      </x:c>
      <x:c r="B857" s="127" t="str">
        <x:v>D6-H-V5-HOME-CM01-S1</x:v>
      </x:c>
      <x:c r="C857" s="127" t="str">
        <x:v>B</x:v>
      </x:c>
      <x:c r="D857" s="127" t="str">
        <x:v>D6-H-V5-HOME-CM01-S1-CHOIX-B-01</x:v>
      </x:c>
      <x:c r="E857" s="127" t="str">
        <x:v>D6-H-V5-HOME-CM01-S1-REPONSE-B-01</x:v>
      </x:c>
      <x:c r="F857" s="127" t="str">
        <x:v>Approche B : Appelons le gardien. Il connaît ces bêtes. Gestes à accomplir dans le monde : Observer les traces devant le seuil ; distinguer celles du voisin d’une petite faune locale ; suivre la piste entre deux auvents ; déplacer la caisse qui a attiré l’animal ; refermer son accès au garde-manger. Ne retenir que l’alternative B lorsque la séquence propose deux branches.</x:v>
      </x:c>
      <x:c r="G857" s="127" t="str">
        <x:v>Approche disponible dans l’état réel de la scène ; accord des personnes impliquées.</x:v>
      </x:c>
      <x:c r="H857" s="127" t="str">
        <x:v>Appliquer seulement le résultat de l’approche B après vérification visible des gestes. Référence : Le détour laisse le quartier calme mais prend du temps ; l’aide du gardien crée une conversation et une petite dette de service.</x:v>
      </x:c>
      <x:c r="I857" s="132" t="str">
        <x:v>Après la réponse : action physique ou refus/différé ; succès/échec/reprise selon résultat réel et variantes prioritaires. Aucun résultat par la sélection seule.</x:v>
      </x:c>
    </x:row>
    <x:row r="858" ht="104" customHeight="1">
      <x:c r="A858" s="121" t="str">
        <x:v>D6-H-V5-HOME-CM01-S2-OPTION-A</x:v>
      </x:c>
      <x:c r="B858" s="122" t="str">
        <x:v>D6-H-V5-HOME-CM01-S2</x:v>
      </x:c>
      <x:c r="C858" s="122" t="str">
        <x:v>A</x:v>
      </x:c>
      <x:c r="D858" s="122" t="str">
        <x:v>D6-H-V5-HOME-CM01-S2-CHOIX-A-01</x:v>
      </x:c>
      <x:c r="E858" s="122" t="str">
        <x:v>D6-H-V5-HOME-CM01-S2-REPONSE-A-01</x:v>
      </x:c>
      <x:c r="F858" s="122" t="str">
        <x:v>Approche A : La marque de ma dernière réussite. Viens sous la lumière. Gestes à accomplir dans le monde : Régler l’écran pour laisser entrer une lumière oblique ; conduire le visiteur au siège libre ; tourner l’objet vers sa marque ; choisir le détail à raconter ; écouter ce qu’il reconnaît du quartier. Ne retenir que l’alternative A lorsque la séquence propose deux branches.</x:v>
      </x:c>
      <x:c r="G858" s="122" t="str">
        <x:v>Approche disponible dans l’état réel de la scène ; accord des personnes impliquées.</x:v>
      </x:c>
      <x:c r="H858" s="122" t="str">
        <x:v>Appliquer seulement le résultat de l’approche A après vérification visible des gestes. Référence : Le visiteur retient le sujet choisi et le rappelle au prochain retour ; aucune victoire absente n’est créée.</x:v>
      </x:c>
      <x:c r="I858" s="131" t="str">
        <x:v>Après la réponse : action physique ou refus/différé ; succès/échec/reprise selon résultat réel et variantes prioritaires. Aucun résultat par la sélection seule.</x:v>
      </x:c>
    </x:row>
    <x:row r="859" ht="104" customHeight="1">
      <x:c r="A859" s="126" t="str">
        <x:v>D6-H-V5-HOME-CM01-S2-OPTION-B</x:v>
      </x:c>
      <x:c r="B859" s="127" t="str">
        <x:v>D6-H-V5-HOME-CM01-S2</x:v>
      </x:c>
      <x:c r="C859" s="127" t="str">
        <x:v>B</x:v>
      </x:c>
      <x:c r="D859" s="127" t="str">
        <x:v>D6-H-V5-HOME-CM01-S2-CHOIX-B-01</x:v>
      </x:c>
      <x:c r="E859" s="127" t="str">
        <x:v>D6-H-V5-HOME-CM01-S2-REPONSE-B-01</x:v>
      </x:c>
      <x:c r="F859" s="127" t="str">
        <x:v>Approche B : Une erreur que j’ai gardée. Gestes à accomplir dans le monde : Régler l’écran pour laisser entrer une lumière oblique ; conduire le visiteur au siège libre ; tourner l’objet vers sa marque ; choisir le détail à raconter ; écouter ce qu’il reconnaît du quartier. Ne retenir que l’alternative B lorsque la séquence propose deux branches.</x:v>
      </x:c>
      <x:c r="G859" s="127" t="str">
        <x:v>Approche disponible dans l’état réel de la scène ; accord des personnes impliquées.</x:v>
      </x:c>
      <x:c r="H859" s="127" t="str">
        <x:v>Appliquer seulement le résultat de l’approche B après vérification visible des gestes. Référence : Le visiteur retient le sujet choisi et le rappelle au prochain retour ; aucune victoire absente n’est créée.</x:v>
      </x:c>
      <x:c r="I859" s="132" t="str">
        <x:v>Après la réponse : action physique ou refus/différé ; succès/échec/reprise selon résultat réel et variantes prioritaires. Aucun résultat par la sélection seule.</x:v>
      </x:c>
    </x:row>
    <x:row r="860" ht="104" customHeight="1">
      <x:c r="A860" s="121" t="str">
        <x:v>D6-H-V5-HOME-CM01-S3-OPTION-A</x:v>
      </x:c>
      <x:c r="B860" s="122" t="str">
        <x:v>D6-H-V5-HOME-CM01-S3</x:v>
      </x:c>
      <x:c r="C860" s="122" t="str">
        <x:v>A</x:v>
      </x:c>
      <x:c r="D860" s="122" t="str">
        <x:v>D6-H-V5-HOME-CM01-S3-CHOIX-A-01</x:v>
      </x:c>
      <x:c r="E860" s="122" t="str">
        <x:v>D6-H-V5-HOME-CM01-S3-REPONSE-A-01</x:v>
      </x:c>
      <x:c r="F860" s="122" t="str">
        <x:v>Approche A : Essaie encore. Je retiens la claie pendant ton passage. Gestes à accomplir dans le monde : Préparer trois morceaux de claie d’exercice ; montrer le sens de la circulation d’air ; laisser un jeune placer les pièces ; traverser le sas avec une charge témoin ; corriger ensemble le panneau qui gêne. Ne retenir que l’alternative A lorsque la séquence propose deux branches.</x:v>
      </x:c>
      <x:c r="G860" s="122" t="str">
        <x:v>Approche disponible dans l’état réel de la scène ; accord des personnes impliquées.</x:v>
      </x:c>
      <x:c r="H860" s="122" t="str">
        <x:v>Appliquer seulement le résultat de l’approche A après vérification visible des gestes. Référence : La claie installée porte son motif ; le jeune se souvient d’avoir appris par l’erreur ou par l’observation.</x:v>
      </x:c>
      <x:c r="I860" s="131" t="str">
        <x:v>Après la réponse : action physique ou refus/différé ; succès/échec/reprise selon résultat réel et variantes prioritaires. Aucun résultat par la sélection seule.</x:v>
      </x:c>
    </x:row>
    <x:row r="861" ht="104" customHeight="1">
      <x:c r="A861" s="126" t="str">
        <x:v>D6-H-V5-HOME-CM01-S3-OPTION-B</x:v>
      </x:c>
      <x:c r="B861" s="127" t="str">
        <x:v>D6-H-V5-HOME-CM01-S3</x:v>
      </x:c>
      <x:c r="C861" s="127" t="str">
        <x:v>B</x:v>
      </x:c>
      <x:c r="D861" s="127" t="str">
        <x:v>D6-H-V5-HOME-CM01-S3-CHOIX-B-01</x:v>
      </x:c>
      <x:c r="E861" s="127" t="str">
        <x:v>D6-H-V5-HOME-CM01-S3-REPONSE-B-01</x:v>
      </x:c>
      <x:c r="F861" s="127" t="str">
        <x:v>Approche B : Regarde le passage d’abord. Puis ce sera ton tour. Gestes à accomplir dans le monde : Préparer trois morceaux de claie d’exercice ; montrer le sens de la circulation d’air ; laisser un jeune placer les pièces ; traverser le sas avec une charge témoin ; corriger ensemble le panneau qui gêne. Ne retenir que l’alternative B lorsque la séquence propose deux branches.</x:v>
      </x:c>
      <x:c r="G861" s="127" t="str">
        <x:v>Approche disponible dans l’état réel de la scène ; accord des personnes impliquées.</x:v>
      </x:c>
      <x:c r="H861" s="127" t="str">
        <x:v>Appliquer seulement le résultat de l’approche B après vérification visible des gestes. Référence : La claie installée porte son motif ; le jeune se souvient d’avoir appris par l’erreur ou par l’observation.</x:v>
      </x:c>
      <x:c r="I861" s="132" t="str">
        <x:v>Après la réponse : action physique ou refus/différé ; succès/échec/reprise selon résultat réel et variantes prioritaires. Aucun résultat par la sélection seule.</x:v>
      </x:c>
    </x:row>
    <x:row r="862" ht="104" customHeight="1">
      <x:c r="A862" s="121" t="str">
        <x:v>D6-H-V5-HOME-CM02-S1-OPTION-A</x:v>
      </x:c>
      <x:c r="B862" s="122" t="str">
        <x:v>D6-H-V5-HOME-CM02-S1</x:v>
      </x:c>
      <x:c r="C862" s="122" t="str">
        <x:v>A</x:v>
      </x:c>
      <x:c r="D862" s="122" t="str">
        <x:v>D6-H-V5-HOME-CM02-S1-CHOIX-A-01</x:v>
      </x:c>
      <x:c r="E862" s="122" t="str">
        <x:v>D6-H-V5-HOME-CM02-S1-REPONSE-A-01</x:v>
      </x:c>
      <x:c r="F862" s="122" t="str">
        <x:v>Approche A : Prenez le foyer commun. Ma chambre attendra. Gestes à accomplir dans le monde : Porter les pierres de réserve jusqu’au foyer ; observer les places déjà occupées ; déplacer les écrans mobiles ; tester la chaleur fictive dans chambre et pièce commune. Ne retenir que l’alternative A lorsque la séquence propose deux branches.</x:v>
      </x:c>
      <x:c r="G862" s="122" t="str">
        <x:v>Approche disponible dans l’état réel de la scène ; accord des personnes impliquées.</x:v>
      </x:c>
      <x:c r="H862" s="122" t="str">
        <x:v>Appliquer seulement le résultat de l’approche A après vérification visible des gestes. Référence : Une pièce reste plus fraîche cette nuit ; le groupe commente l’aide reçue ou le choix de partir reposé.</x:v>
      </x:c>
      <x:c r="I862" s="131" t="str">
        <x:v>Après la réponse : action physique ou refus/différé ; succès/échec/reprise selon résultat réel et variantes prioritaires. Aucun résultat par la sélection seule.</x:v>
      </x:c>
    </x:row>
    <x:row r="863" ht="104" customHeight="1">
      <x:c r="A863" s="126" t="str">
        <x:v>D6-H-V5-HOME-CM02-S1-OPTION-B</x:v>
      </x:c>
      <x:c r="B863" s="127" t="str">
        <x:v>D6-H-V5-HOME-CM02-S1</x:v>
      </x:c>
      <x:c r="C863" s="127" t="str">
        <x:v>B</x:v>
      </x:c>
      <x:c r="D863" s="127" t="str">
        <x:v>D6-H-V5-HOME-CM02-S1-CHOIX-B-01</x:v>
      </x:c>
      <x:c r="E863" s="127" t="str">
        <x:v>D6-H-V5-HOME-CM02-S1-REPONSE-B-01</x:v>
      </x:c>
      <x:c r="F863" s="127" t="str">
        <x:v>Approche B : Je pars avant vous. Je garde la chambre chaude. Gestes à accomplir dans le monde : Porter les pierres de réserve jusqu’au foyer ; observer les places déjà occupées ; déplacer les écrans mobiles ; tester la chaleur fictive dans chambre et pièce commune. Ne retenir que l’alternative B lorsque la séquence propose deux branches.</x:v>
      </x:c>
      <x:c r="G863" s="127" t="str">
        <x:v>Approche disponible dans l’état réel de la scène ; accord des personnes impliquées.</x:v>
      </x:c>
      <x:c r="H863" s="127" t="str">
        <x:v>Appliquer seulement le résultat de l’approche B après vérification visible des gestes. Référence : Une pièce reste plus fraîche cette nuit ; le groupe commente l’aide reçue ou le choix de partir reposé.</x:v>
      </x:c>
      <x:c r="I863" s="132" t="str">
        <x:v>Après la réponse : action physique ou refus/différé ; succès/échec/reprise selon résultat réel et variantes prioritaires. Aucun résultat par la sélection seule.</x:v>
      </x:c>
    </x:row>
    <x:row r="864" ht="104" customHeight="1">
      <x:c r="A864" s="121" t="str">
        <x:v>D6-H-V5-HOME-CM02-S2-OPTION-A</x:v>
      </x:c>
      <x:c r="B864" s="122" t="str">
        <x:v>D6-H-V5-HOME-CM02-S2</x:v>
      </x:c>
      <x:c r="C864" s="122" t="str">
        <x:v>A</x:v>
      </x:c>
      <x:c r="D864" s="122" t="str">
        <x:v>D6-H-V5-HOME-CM02-S2-CHOIX-A-01</x:v>
      </x:c>
      <x:c r="E864" s="122" t="str">
        <x:v>D6-H-V5-HOME-CM02-S2-REPONSE-A-01</x:v>
      </x:c>
      <x:c r="F864" s="122" t="str">
        <x:v>Approche A : Je garde ce poste. Je vais lui donner des cales. Gestes à accomplir dans le monde : Poser l’arme sur un support d’essai ; écouter la vibration de trois emplacements ; trouver celui qui ne réveille pas le voisin ; installer les cales puis vérifier l’ouverture du coffre. Ne retenir que l’alternative A lorsque la séquence propose deux branches.</x:v>
      </x:c>
      <x:c r="G864" s="122" t="str">
        <x:v>Approche disponible dans l’état réel de la scène ; accord des personnes impliquées.</x:v>
      </x:c>
      <x:c r="H864" s="122" t="str">
        <x:v>Appliquer seulement le résultat de l’approche A après vérification visible des gestes. Référence : Le premier choix consomme deux cales ; le second conserve les matériaux mais réduit une place décorative.</x:v>
      </x:c>
      <x:c r="I864" s="131" t="str">
        <x:v>Après la réponse : action physique ou refus/différé ; succès/échec/reprise selon résultat réel et variantes prioritaires. Aucun résultat par la sélection seule.</x:v>
      </x:c>
    </x:row>
    <x:row r="865" ht="104" customHeight="1">
      <x:c r="A865" s="126" t="str">
        <x:v>D6-H-V5-HOME-CM02-S2-OPTION-B</x:v>
      </x:c>
      <x:c r="B865" s="127" t="str">
        <x:v>D6-H-V5-HOME-CM02-S2</x:v>
      </x:c>
      <x:c r="C865" s="127" t="str">
        <x:v>B</x:v>
      </x:c>
      <x:c r="D865" s="127" t="str">
        <x:v>D6-H-V5-HOME-CM02-S2-CHOIX-B-01</x:v>
      </x:c>
      <x:c r="E865" s="127" t="str">
        <x:v>D6-H-V5-HOME-CM02-S2-REPONSE-B-01</x:v>
      </x:c>
      <x:c r="F865" s="127" t="str">
        <x:v>Approche B : L’atelier ira dans l’alcôve. Gestes à accomplir dans le monde : Poser l’arme sur un support d’essai ; écouter la vibration de trois emplacements ; trouver celui qui ne réveille pas le voisin ; installer les cales puis vérifier l’ouverture du coffre. Ne retenir que l’alternative B lorsque la séquence propose deux branches.</x:v>
      </x:c>
      <x:c r="G865" s="127" t="str">
        <x:v>Approche disponible dans l’état réel de la scène ; accord des personnes impliquées.</x:v>
      </x:c>
      <x:c r="H865" s="127" t="str">
        <x:v>Appliquer seulement le résultat de l’approche B après vérification visible des gestes. Référence : Le premier choix consomme deux cales ; le second conserve les matériaux mais réduit une place décorative.</x:v>
      </x:c>
      <x:c r="I865" s="132" t="str">
        <x:v>Après la réponse : action physique ou refus/différé ; succès/échec/reprise selon résultat réel et variantes prioritaires. Aucun résultat par la sélection seule.</x:v>
      </x:c>
    </x:row>
    <x:row r="866" ht="104" customHeight="1">
      <x:c r="A866" s="121" t="str">
        <x:v>D6-H-V5-HOME-CM02-S3-OPTION-A</x:v>
      </x:c>
      <x:c r="B866" s="122" t="str">
        <x:v>D6-H-V5-HOME-CM02-S3</x:v>
      </x:c>
      <x:c r="C866" s="122" t="str">
        <x:v>A</x:v>
      </x:c>
      <x:c r="D866" s="122" t="str">
        <x:v>D6-H-V5-HOME-CM02-S3-CHOIX-A-01</x:v>
      </x:c>
      <x:c r="E866" s="122" t="str">
        <x:v>D6-H-V5-HOME-CM02-S3-REPONSE-A-01</x:v>
      </x:c>
      <x:c r="F866" s="122" t="str">
        <x:v>Approche A : Une cible. Peu de lumière. Chacun son tour. Gestes à accomplir dans le monde : Préparer une cible d’exercice dans la cour ; placer les limites ; observer le rival choisir son angle ; réaliser un enchaînement court de déplacement et de frappe sur cible ; ranger ensemble le matériel. Ne retenir que l’alternative A lorsque la séquence propose deux branches.</x:v>
      </x:c>
      <x:c r="G866" s="122" t="str">
        <x:v>Approche disponible dans l’état réel de la scène ; accord des personnes impliquées.</x:v>
      </x:c>
      <x:c r="H866" s="122" t="str">
        <x:v>Appliquer seulement le résultat de l’approche A après vérification visible des gestes. Référence : Le résultat produit une réplique de rivalité située ; il ne confère aucun rang et peut être rejoué sans récompense répétée.</x:v>
      </x:c>
      <x:c r="I866" s="131" t="str">
        <x:v>Après la réponse : action physique ou refus/différé ; succès/échec/reprise selon résultat réel et variantes prioritaires. Aucun résultat par la sélection seule.</x:v>
      </x:c>
    </x:row>
    <x:row r="867" ht="104" customHeight="1">
      <x:c r="A867" s="126" t="str">
        <x:v>D6-H-V5-HOME-CM02-S3-OPTION-B</x:v>
      </x:c>
      <x:c r="B867" s="127" t="str">
        <x:v>D6-H-V5-HOME-CM02-S3</x:v>
      </x:c>
      <x:c r="C867" s="127" t="str">
        <x:v>B</x:v>
      </x:c>
      <x:c r="D867" s="127" t="str">
        <x:v>D6-H-V5-HOME-CM02-S3-CHOIX-B-01</x:v>
      </x:c>
      <x:c r="E867" s="127" t="str">
        <x:v>D6-H-V5-HOME-CM02-S3-REPONSE-B-01</x:v>
      </x:c>
      <x:c r="F867" s="127" t="str">
        <x:v>Approche B : Fais le tour avant que la braise change de couleur. Gestes à accomplir dans le monde : Préparer une cible d’exercice dans la cour ; placer les limites ; observer le rival choisir son angle ; réaliser un enchaînement court de déplacement et de frappe sur cible ; ranger ensemble le matériel. Ne retenir que l’alternative B lorsque la séquence propose deux branches.</x:v>
      </x:c>
      <x:c r="G867" s="127" t="str">
        <x:v>Approche disponible dans l’état réel de la scène ; accord des personnes impliquées.</x:v>
      </x:c>
      <x:c r="H867" s="127" t="str">
        <x:v>Appliquer seulement le résultat de l’approche B après vérification visible des gestes. Référence : Le résultat produit une réplique de rivalité située ; il ne confère aucun rang et peut être rejoué sans récompense répétée.</x:v>
      </x:c>
      <x:c r="I867" s="132" t="str">
        <x:v>Après la réponse : action physique ou refus/différé ; succès/échec/reprise selon résultat réel et variantes prioritaires. Aucun résultat par la sélection seule.</x:v>
      </x:c>
    </x:row>
    <x:row r="868" ht="89" customHeight="1">
      <x:c r="A868" s="121" t="str">
        <x:v>D6-H-V5-HOME-CM03-S1-OPTION-A</x:v>
      </x:c>
      <x:c r="B868" s="122" t="str">
        <x:v>D6-H-V5-HOME-CM03-S1</x:v>
      </x:c>
      <x:c r="C868" s="122" t="str">
        <x:v>A</x:v>
      </x:c>
      <x:c r="D868" s="122" t="str">
        <x:v>D6-H-V5-HOME-CM03-S1-CHOIX-A-01</x:v>
      </x:c>
      <x:c r="E868" s="122" t="str">
        <x:v>D6-H-V5-HOME-CM03-S1-REPONSE-A-01</x:v>
      </x:c>
      <x:c r="F868" s="122" t="str">
        <x:v>Approche A : Je l’oriente vers leur chemin. Gestes à accomplir dans le monde : Observer le sol à deux moments fictionnels ; suivre la ligne d’ombre ; porter un récipient témoin ; déplacer un écran sans barrer la route des citernes. Ne retenir que l’alternative A lorsque la séquence propose deux branches.</x:v>
      </x:c>
      <x:c r="G868" s="122" t="str">
        <x:v>Approche disponible dans l’état réel de la scène ; accord des personnes impliquées.</x:v>
      </x:c>
      <x:c r="H868" s="122" t="str">
        <x:v>Appliquer seulement le résultat de l’approche A après vérification visible des gestes. Référence : Le quartier gagne un passage confortable ou la maison une meilleure lumière de travail ; l’autre usage reste possible à une autre heure.</x:v>
      </x:c>
      <x:c r="I868" s="131" t="str">
        <x:v>Après la réponse : action physique ou refus/différé ; succès/échec/reprise selon résultat réel et variantes prioritaires. Aucun résultat par la sélection seule.</x:v>
      </x:c>
    </x:row>
    <x:row r="869" ht="89" customHeight="1">
      <x:c r="A869" s="126" t="str">
        <x:v>D6-H-V5-HOME-CM03-S1-OPTION-B</x:v>
      </x:c>
      <x:c r="B869" s="127" t="str">
        <x:v>D6-H-V5-HOME-CM03-S1</x:v>
      </x:c>
      <x:c r="C869" s="127" t="str">
        <x:v>B</x:v>
      </x:c>
      <x:c r="D869" s="127" t="str">
        <x:v>D6-H-V5-HOME-CM03-S1-CHOIX-B-01</x:v>
      </x:c>
      <x:c r="E869" s="127" t="str">
        <x:v>D6-H-V5-HOME-CM03-S1-REPONSE-B-01</x:v>
      </x:c>
      <x:c r="F869" s="127" t="str">
        <x:v>Approche B : Je garde cette lumière pour l’atelier. Gestes à accomplir dans le monde : Observer le sol à deux moments fictionnels ; suivre la ligne d’ombre ; porter un récipient témoin ; déplacer un écran sans barrer la route des citernes. Ne retenir que l’alternative B lorsque la séquence propose deux branches.</x:v>
      </x:c>
      <x:c r="G869" s="127" t="str">
        <x:v>Approche disponible dans l’état réel de la scène ; accord des personnes impliquées.</x:v>
      </x:c>
      <x:c r="H869" s="127" t="str">
        <x:v>Appliquer seulement le résultat de l’approche B après vérification visible des gestes. Référence : Le quartier gagne un passage confortable ou la maison une meilleure lumière de travail ; l’autre usage reste possible à une autre heure.</x:v>
      </x:c>
      <x:c r="I869" s="132" t="str">
        <x:v>Après la réponse : action physique ou refus/différé ; succès/échec/reprise selon résultat réel et variantes prioritaires. Aucun résultat par la sélection seule.</x:v>
      </x:c>
    </x:row>
    <x:row r="870" ht="104" customHeight="1">
      <x:c r="A870" s="121" t="str">
        <x:v>D6-H-V5-HOME-CM03-S2-OPTION-A</x:v>
      </x:c>
      <x:c r="B870" s="122" t="str">
        <x:v>D6-H-V5-HOME-CM03-S2</x:v>
      </x:c>
      <x:c r="C870" s="122" t="str">
        <x:v>A</x:v>
      </x:c>
      <x:c r="D870" s="122" t="str">
        <x:v>D6-H-V5-HOME-CM03-S2-CHOIX-A-01</x:v>
      </x:c>
      <x:c r="E870" s="122" t="str">
        <x:v>D6-H-V5-HOME-CM03-S2-REPONSE-A-01</x:v>
      </x:c>
      <x:c r="F870" s="122" t="str">
        <x:v>Approche A : Je veux montrer cette fissure. Gestes à accomplir dans le monde : Poser la pièce sous l’écran ; tourner son profil ; comparer un reflet réel à une fissure ; choisir un socle qui ne confond pas les deux ; montrer le résultat à la porteuse d’eau. Ne retenir que l’alternative A lorsque la séquence propose deux branches.</x:v>
      </x:c>
      <x:c r="G870" s="122" t="str">
        <x:v>Approche disponible dans l’état réel de la scène ; accord des personnes impliquées.</x:v>
      </x:c>
      <x:c r="H870" s="122" t="str">
        <x:v>Appliquer seulement le résultat de l’approche A après vérification visible des gestes. Référence : La visite peut parler d’un retour difficile ; l’état cassé n’est pas remplacé par une version parfaite.</x:v>
      </x:c>
      <x:c r="I870" s="131" t="str">
        <x:v>Après la réponse : action physique ou refus/différé ; succès/échec/reprise selon résultat réel et variantes prioritaires. Aucun résultat par la sélection seule.</x:v>
      </x:c>
    </x:row>
    <x:row r="871" ht="104" customHeight="1">
      <x:c r="A871" s="126" t="str">
        <x:v>D6-H-V5-HOME-CM03-S2-OPTION-B</x:v>
      </x:c>
      <x:c r="B871" s="127" t="str">
        <x:v>D6-H-V5-HOME-CM03-S2</x:v>
      </x:c>
      <x:c r="C871" s="127" t="str">
        <x:v>B</x:v>
      </x:c>
      <x:c r="D871" s="127" t="str">
        <x:v>D6-H-V5-HOME-CM03-S2-CHOIX-B-01</x:v>
      </x:c>
      <x:c r="E871" s="127" t="str">
        <x:v>D6-H-V5-HOME-CM03-S2-REPONSE-B-01</x:v>
      </x:c>
      <x:c r="F871" s="127" t="str">
        <x:v>Approche B : Je la range avec le relevé du voyage. Gestes à accomplir dans le monde : Poser la pièce sous l’écran ; tourner son profil ; comparer un reflet réel à une fissure ; choisir un socle qui ne confond pas les deux ; montrer le résultat à la porteuse d’eau. Ne retenir que l’alternative B lorsque la séquence propose deux branches.</x:v>
      </x:c>
      <x:c r="G871" s="127" t="str">
        <x:v>Approche disponible dans l’état réel de la scène ; accord des personnes impliquées.</x:v>
      </x:c>
      <x:c r="H871" s="127" t="str">
        <x:v>Appliquer seulement le résultat de l’approche B après vérification visible des gestes. Référence : La visite peut parler d’un retour difficile ; l’état cassé n’est pas remplacé par une version parfaite.</x:v>
      </x:c>
      <x:c r="I871" s="132" t="str">
        <x:v>Après la réponse : action physique ou refus/différé ; succès/échec/reprise selon résultat réel et variantes prioritaires. Aucun résultat par la sélection seule.</x:v>
      </x:c>
    </x:row>
    <x:row r="872" ht="89" customHeight="1">
      <x:c r="A872" s="121" t="str">
        <x:v>D6-H-V5-HOME-CM03-S3-OPTION-A</x:v>
      </x:c>
      <x:c r="B872" s="122" t="str">
        <x:v>D6-H-V5-HOME-CM03-S3</x:v>
      </x:c>
      <x:c r="C872" s="122" t="str">
        <x:v>A</x:v>
      </x:c>
      <x:c r="D872" s="122" t="str">
        <x:v>D6-H-V5-HOME-CM03-S3-CHOIX-A-01</x:v>
      </x:c>
      <x:c r="E872" s="122" t="str">
        <x:v>D6-H-V5-HOME-CM03-S3-REPONSE-A-01</x:v>
      </x:c>
      <x:c r="F872" s="122" t="str">
        <x:v>Approche A : La version longue contre ce mur. Gestes à accomplir dans le monde : Déplier le gabarit devant le seuil ; choisir l’ordre de passage de ses deux sections ; reculer un siège ; installer le meuble puis faire traverser un porteur témoin. Ne retenir que l’alternative A lorsque la séquence propose deux branches.</x:v>
      </x:c>
      <x:c r="G872" s="122" t="str">
        <x:v>Approche disponible dans l’état réel de la scène ; accord des personnes impliquées.</x:v>
      </x:c>
      <x:c r="H872" s="122" t="str">
        <x:v>Appliquer seulement le résultat de l’approche A après vérification visible des gestes. Référence : Le choix change l’emprise et la capacité d’exposition ; la section inutilisée reste un bien transportable.</x:v>
      </x:c>
      <x:c r="I872" s="131" t="str">
        <x:v>Après la réponse : action physique ou refus/différé ; succès/échec/reprise selon résultat réel et variantes prioritaires. Aucun résultat par la sélection seule.</x:v>
      </x:c>
    </x:row>
    <x:row r="873" ht="104" customHeight="1">
      <x:c r="A873" s="126" t="str">
        <x:v>D6-H-V5-HOME-CM03-S3-OPTION-B</x:v>
      </x:c>
      <x:c r="B873" s="127" t="str">
        <x:v>D6-H-V5-HOME-CM03-S3</x:v>
      </x:c>
      <x:c r="C873" s="127" t="str">
        <x:v>B</x:v>
      </x:c>
      <x:c r="D873" s="127" t="str">
        <x:v>D6-H-V5-HOME-CM03-S3-CHOIX-B-01</x:v>
      </x:c>
      <x:c r="E873" s="127" t="str">
        <x:v>D6-H-V5-HOME-CM03-S3-REPONSE-B-01</x:v>
      </x:c>
      <x:c r="F873" s="127" t="str">
        <x:v>Approche B : La courte. Je veux pouvoir recevoir à deux. Gestes à accomplir dans le monde : Déplier le gabarit devant le seuil ; choisir l’ordre de passage de ses deux sections ; reculer un siège ; installer le meuble puis faire traverser un porteur témoin. Ne retenir que l’alternative B lorsque la séquence propose deux branches.</x:v>
      </x:c>
      <x:c r="G873" s="127" t="str">
        <x:v>Approche disponible dans l’état réel de la scène ; accord des personnes impliquées.</x:v>
      </x:c>
      <x:c r="H873" s="127" t="str">
        <x:v>Appliquer seulement le résultat de l’approche B après vérification visible des gestes. Référence : Le choix change l’emprise et la capacité d’exposition ; la section inutilisée reste un bien transportable.</x:v>
      </x:c>
      <x:c r="I873" s="132" t="str">
        <x:v>Après la réponse : action physique ou refus/différé ; succès/échec/reprise selon résultat réel et variantes prioritaires. Aucun résultat par la sélection seule.</x:v>
      </x:c>
    </x:row>
    <x:row r="874" ht="89" customHeight="1">
      <x:c r="A874" s="121" t="str">
        <x:v>D6-H-V5-HOME-CM04-S1-OPTION-A</x:v>
      </x:c>
      <x:c r="B874" s="122" t="str">
        <x:v>D6-H-V5-HOME-CM04-S1</x:v>
      </x:c>
      <x:c r="C874" s="122" t="str">
        <x:v>A</x:v>
      </x:c>
      <x:c r="D874" s="122" t="str">
        <x:v>D6-H-V5-HOME-CM04-S1-CHOIX-A-01</x:v>
      </x:c>
      <x:c r="E874" s="122" t="str">
        <x:v>D6-H-V5-HOME-CM04-S1-REPONSE-A-01</x:v>
      </x:c>
      <x:c r="F874" s="122" t="str">
        <x:v>Approche A : Je remets le signal discret. Gestes à accomplir dans le monde : Suivre la variation visuelle du flotteur ; retrouver le lien tombé dans la remise ; comparer trois attaches ; replacer celle compatible ; tester la lecture depuis le palier. Ne retenir que l’alternative A lorsque la séquence propose deux branches.</x:v>
      </x:c>
      <x:c r="G874" s="122" t="str">
        <x:v>Approche disponible dans l’état réel de la scène ; accord des personnes impliquées.</x:v>
      </x:c>
      <x:c r="H874" s="122" t="str">
        <x:v>Appliquer seulement le résultat de l’approche A après vérification visible des gestes. Référence : Le second choix utilise une plaquette et facilite l’orientation des invités ; le premier conserve l’ambiance habituelle.</x:v>
      </x:c>
      <x:c r="I874" s="131" t="str">
        <x:v>Après la réponse : action physique ou refus/différé ; succès/échec/reprise selon résultat réel et variantes prioritaires. Aucun résultat par la sélection seule.</x:v>
      </x:c>
    </x:row>
    <x:row r="875" ht="104" customHeight="1">
      <x:c r="A875" s="126" t="str">
        <x:v>D6-H-V5-HOME-CM04-S1-OPTION-B</x:v>
      </x:c>
      <x:c r="B875" s="127" t="str">
        <x:v>D6-H-V5-HOME-CM04-S1</x:v>
      </x:c>
      <x:c r="C875" s="127" t="str">
        <x:v>B</x:v>
      </x:c>
      <x:c r="D875" s="127" t="str">
        <x:v>D6-H-V5-HOME-CM04-S1-CHOIX-B-01</x:v>
      </x:c>
      <x:c r="E875" s="127" t="str">
        <x:v>D6-H-V5-HOME-CM04-S1-REPONSE-B-01</x:v>
      </x:c>
      <x:c r="F875" s="127" t="str">
        <x:v>Approche B : J’ajoute un repère que les visiteurs verront. Gestes à accomplir dans le monde : Suivre la variation visuelle du flotteur ; retrouver le lien tombé dans la remise ; comparer trois attaches ; replacer celle compatible ; tester la lecture depuis le palier. Ne retenir que l’alternative B lorsque la séquence propose deux branches.</x:v>
      </x:c>
      <x:c r="G875" s="127" t="str">
        <x:v>Approche disponible dans l’état réel de la scène ; accord des personnes impliquées.</x:v>
      </x:c>
      <x:c r="H875" s="127" t="str">
        <x:v>Appliquer seulement le résultat de l’approche B après vérification visible des gestes. Référence : Le second choix utilise une plaquette et facilite l’orientation des invités ; le premier conserve l’ambiance habituelle.</x:v>
      </x:c>
      <x:c r="I875" s="132" t="str">
        <x:v>Après la réponse : action physique ou refus/différé ; succès/échec/reprise selon résultat réel et variantes prioritaires. Aucun résultat par la sélection seule.</x:v>
      </x:c>
    </x:row>
    <x:row r="876" ht="104" customHeight="1">
      <x:c r="A876" s="121" t="str">
        <x:v>D6-H-V5-HOME-CM04-S2-OPTION-A</x:v>
      </x:c>
      <x:c r="B876" s="122" t="str">
        <x:v>D6-H-V5-HOME-CM04-S2</x:v>
      </x:c>
      <x:c r="C876" s="122" t="str">
        <x:v>A</x:v>
      </x:c>
      <x:c r="D876" s="122" t="str">
        <x:v>D6-H-V5-HOME-CM04-S2-CHOIX-A-01</x:v>
      </x:c>
      <x:c r="E876" s="122" t="str">
        <x:v>D6-H-V5-HOME-CM04-S2-REPONSE-A-01</x:v>
      </x:c>
      <x:c r="F876" s="122" t="str">
        <x:v>Approche A : Nous parlerons dans un seul cercle. Gestes à accomplir dans le monde : Faire parler deux invités depuis leurs places ; écouter la superposition des sons ; déplacer les panneaux ; essayer un autre ordre de récit ; laisser une zone calme près du seuil. Ne retenir que l’alternative A lorsque la séquence propose deux branches.</x:v>
      </x:c>
      <x:c r="G876" s="122" t="str">
        <x:v>Approche disponible dans l’état réel de la scène ; accord des personnes impliquées.</x:v>
      </x:c>
      <x:c r="H876" s="122" t="str">
        <x:v>Appliquer seulement le résultat de l’approche A après vérification visible des gestes. Référence : Les scènes de visite changent de composition et certains témoignages ne sont entendus qu’en petit groupe.</x:v>
      </x:c>
      <x:c r="I876" s="131" t="str">
        <x:v>Après la réponse : action physique ou refus/différé ; succès/échec/reprise selon résultat réel et variantes prioritaires. Aucun résultat par la sélection seule.</x:v>
      </x:c>
    </x:row>
    <x:row r="877" ht="104" customHeight="1">
      <x:c r="A877" s="126" t="str">
        <x:v>D6-H-V5-HOME-CM04-S2-OPTION-B</x:v>
      </x:c>
      <x:c r="B877" s="127" t="str">
        <x:v>D6-H-V5-HOME-CM04-S2</x:v>
      </x:c>
      <x:c r="C877" s="127" t="str">
        <x:v>B</x:v>
      </x:c>
      <x:c r="D877" s="127" t="str">
        <x:v>D6-H-V5-HOME-CM04-S2-CHOIX-B-01</x:v>
      </x:c>
      <x:c r="E877" s="127" t="str">
        <x:v>D6-H-V5-HOME-CM04-S2-REPONSE-B-01</x:v>
      </x:c>
      <x:c r="F877" s="127" t="str">
        <x:v>Approche B : Deux petits groupes auront chacun leur place. Gestes à accomplir dans le monde : Faire parler deux invités depuis leurs places ; écouter la superposition des sons ; déplacer les panneaux ; essayer un autre ordre de récit ; laisser une zone calme près du seuil. Ne retenir que l’alternative B lorsque la séquence propose deux branches.</x:v>
      </x:c>
      <x:c r="G877" s="127" t="str">
        <x:v>Approche disponible dans l’état réel de la scène ; accord des personnes impliquées.</x:v>
      </x:c>
      <x:c r="H877" s="127" t="str">
        <x:v>Appliquer seulement le résultat de l’approche B après vérification visible des gestes. Référence : Les scènes de visite changent de composition et certains témoignages ne sont entendus qu’en petit groupe.</x:v>
      </x:c>
      <x:c r="I877" s="132" t="str">
        <x:v>Après la réponse : action physique ou refus/différé ; succès/échec/reprise selon résultat réel et variantes prioritaires. Aucun résultat par la sélection seule.</x:v>
      </x:c>
    </x:row>
    <x:row r="878" ht="104" customHeight="1">
      <x:c r="A878" s="121" t="str">
        <x:v>D6-H-V5-HOME-CM04-S3-OPTION-A</x:v>
      </x:c>
      <x:c r="B878" s="122" t="str">
        <x:v>D6-H-V5-HOME-CM04-S3</x:v>
      </x:c>
      <x:c r="C878" s="122" t="str">
        <x:v>A</x:v>
      </x:c>
      <x:c r="D878" s="122" t="str">
        <x:v>D6-H-V5-HOME-CM04-S3-CHOIX-A-01</x:v>
      </x:c>
      <x:c r="E878" s="122" t="str">
        <x:v>D6-H-V5-HOME-CM04-S3-REPONSE-A-01</x:v>
      </x:c>
      <x:c r="F878" s="122" t="str">
        <x:v>Approche A : Donne-moi la moitié. Nous montons maintenant. Gestes à accomplir dans le monde : Descendre jusqu’au palier inférieur ; inspecter la charge et son trajet ; prendre une partie du portage ; choisir le passage direct ou la rampe ; remettre les objets à leurs places. Ne retenir que l’alternative A lorsque la séquence propose deux branches.</x:v>
      </x:c>
      <x:c r="G878" s="122" t="str">
        <x:v>Approche disponible dans l’état réel de la scène ; accord des personnes impliquées.</x:v>
      </x:c>
      <x:c r="H878" s="122" t="str">
        <x:v>Appliquer seulement le résultat de l’approche A après vérification visible des gestes. Référence : L’aide est rapide ; le rail coûte du matériau mais modifie durablement les scènes de transport locales.</x:v>
      </x:c>
      <x:c r="I878" s="131" t="str">
        <x:v>Après la réponse : action physique ou refus/différé ; succès/échec/reprise selon résultat réel et variantes prioritaires. Aucun résultat par la sélection seule.</x:v>
      </x:c>
    </x:row>
    <x:row r="879" ht="104" customHeight="1">
      <x:c r="A879" s="126" t="str">
        <x:v>D6-H-V5-HOME-CM04-S3-OPTION-B</x:v>
      </x:c>
      <x:c r="B879" s="127" t="str">
        <x:v>D6-H-V5-HOME-CM04-S3</x:v>
      </x:c>
      <x:c r="C879" s="127" t="str">
        <x:v>B</x:v>
      </x:c>
      <x:c r="D879" s="127" t="str">
        <x:v>D6-H-V5-HOME-CM04-S3-CHOIX-B-01</x:v>
      </x:c>
      <x:c r="E879" s="127" t="str">
        <x:v>D6-H-V5-HOME-CM04-S3-REPONSE-B-01</x:v>
      </x:c>
      <x:c r="F879" s="127" t="str">
        <x:v>Approche B : Posons d’abord un rail pour les prochaines charges. Gestes à accomplir dans le monde : Descendre jusqu’au palier inférieur ; inspecter la charge et son trajet ; prendre une partie du portage ; choisir le passage direct ou la rampe ; remettre les objets à leurs places. Ne retenir que l’alternative B lorsque la séquence propose deux branches.</x:v>
      </x:c>
      <x:c r="G879" s="127" t="str">
        <x:v>Approche disponible dans l’état réel de la scène ; accord des personnes impliquées.</x:v>
      </x:c>
      <x:c r="H879" s="127" t="str">
        <x:v>Appliquer seulement le résultat de l’approche B après vérification visible des gestes. Référence : L’aide est rapide ; le rail coûte du matériau mais modifie durablement les scènes de transport locales.</x:v>
      </x:c>
      <x:c r="I879" s="132" t="str">
        <x:v>Après la réponse : action physique ou refus/différé ; succès/échec/reprise selon résultat réel et variantes prioritaires. Aucun résultat par la sélection seule.</x:v>
      </x:c>
    </x:row>
    <x:row r="880" ht="104" customHeight="1">
      <x:c r="A880" s="121" t="str">
        <x:v>D6-H-V5-HOME-CM05-S1-OPTION-A</x:v>
      </x:c>
      <x:c r="B880" s="122" t="str">
        <x:v>D6-H-V5-HOME-CM05-S1</x:v>
      </x:c>
      <x:c r="C880" s="122" t="str">
        <x:v>A</x:v>
      </x:c>
      <x:c r="D880" s="122" t="str">
        <x:v>D6-H-V5-HOME-CM05-S1-CHOIX-A-01</x:v>
      </x:c>
      <x:c r="E880" s="122" t="str">
        <x:v>D6-H-V5-HOME-CM05-S1-REPONSE-A-01</x:v>
      </x:c>
      <x:c r="F880" s="122" t="str">
        <x:v>Approche A : Je renforce le passage léger. Gestes à accomplir dans le monde : Observer trois ligatures depuis les plateformes ; relever celle qui porte une torsion ; poser une charge témoin ; installer un lien d’exercice ; demander à la tresseuse de vérifier le résultat visible. Ne retenir que l’alternative A lorsque la séquence propose deux branches.</x:v>
      </x:c>
      <x:c r="G880" s="122" t="str">
        <x:v>Approche disponible dans l’état réel de la scène ; accord des personnes impliquées.</x:v>
      </x:c>
      <x:c r="H880" s="122" t="str">
        <x:v>Appliquer seulement le résultat de l’approche A après vérification visible des gestes. Référence : Les PNJ changent d’itinéraire selon la solution ; la maison garde son accès sans passage incohérent.</x:v>
      </x:c>
      <x:c r="I880" s="131" t="str">
        <x:v>Après la réponse : action physique ou refus/différé ; succès/échec/reprise selon résultat réel et variantes prioritaires. Aucun résultat par la sélection seule.</x:v>
      </x:c>
    </x:row>
    <x:row r="881" ht="104" customHeight="1">
      <x:c r="A881" s="126" t="str">
        <x:v>D6-H-V5-HOME-CM05-S1-OPTION-B</x:v>
      </x:c>
      <x:c r="B881" s="127" t="str">
        <x:v>D6-H-V5-HOME-CM05-S1</x:v>
      </x:c>
      <x:c r="C881" s="127" t="str">
        <x:v>B</x:v>
      </x:c>
      <x:c r="D881" s="127" t="str">
        <x:v>D6-H-V5-HOME-CM05-S1-CHOIX-B-01</x:v>
      </x:c>
      <x:c r="E881" s="127" t="str">
        <x:v>D6-H-V5-HOME-CM05-S1-REPONSE-B-01</x:v>
      </x:c>
      <x:c r="F881" s="127" t="str">
        <x:v>Approche B : Les charges prendront le détour. Gestes à accomplir dans le monde : Observer trois ligatures depuis les plateformes ; relever celle qui porte une torsion ; poser une charge témoin ; installer un lien d’exercice ; demander à la tresseuse de vérifier le résultat visible. Ne retenir que l’alternative B lorsque la séquence propose deux branches.</x:v>
      </x:c>
      <x:c r="G881" s="127" t="str">
        <x:v>Approche disponible dans l’état réel de la scène ; accord des personnes impliquées.</x:v>
      </x:c>
      <x:c r="H881" s="127" t="str">
        <x:v>Appliquer seulement le résultat de l’approche B après vérification visible des gestes. Référence : Les PNJ changent d’itinéraire selon la solution ; la maison garde son accès sans passage incohérent.</x:v>
      </x:c>
      <x:c r="I881" s="132" t="str">
        <x:v>Après la réponse : action physique ou refus/différé ; succès/échec/reprise selon résultat réel et variantes prioritaires. Aucun résultat par la sélection seule.</x:v>
      </x:c>
    </x:row>
    <x:row r="882" ht="89" customHeight="1">
      <x:c r="A882" s="121" t="str">
        <x:v>D6-H-V5-HOME-CM05-S2-OPTION-A</x:v>
      </x:c>
      <x:c r="B882" s="122" t="str">
        <x:v>D6-H-V5-HOME-CM05-S2</x:v>
      </x:c>
      <x:c r="C882" s="122" t="str">
        <x:v>A</x:v>
      </x:c>
      <x:c r="D882" s="122" t="str">
        <x:v>D6-H-V5-HOME-CM05-S2-CHOIX-A-01</x:v>
      </x:c>
      <x:c r="E882" s="122" t="str">
        <x:v>D6-H-V5-HOME-CM05-S2-REPONSE-A-01</x:v>
      </x:c>
      <x:c r="F882" s="122" t="str">
        <x:v>Approche A : Restons sous l’auvent. Je veux observer. Gestes à accomplir dans le monde : Suivre les mouvements par ombres ; déplacer la lampe pour identifier la silhouette ; retirer un objet brillant qui l’attire ; guider le visiteur sous un auvent. Ne retenir que l’alternative A lorsque la séquence propose deux branches.</x:v>
      </x:c>
      <x:c r="G882" s="122" t="str">
        <x:v>Approche disponible dans l’état réel de la scène ; accord des personnes impliquées.</x:v>
      </x:c>
      <x:c r="H882" s="122" t="str">
        <x:v>Appliquer seulement le résultat de l’approche A après vérification visible des gestes. Référence : Le relevé ajoute une observation de faune originale du projet ; la fermeture conserve la tranquillité de la scène.</x:v>
      </x:c>
      <x:c r="I882" s="131" t="str">
        <x:v>Après la réponse : action physique ou refus/différé ; succès/échec/reprise selon résultat réel et variantes prioritaires. Aucun résultat par la sélection seule.</x:v>
      </x:c>
    </x:row>
    <x:row r="883" ht="89" customHeight="1">
      <x:c r="A883" s="126" t="str">
        <x:v>D6-H-V5-HOME-CM05-S2-OPTION-B</x:v>
      </x:c>
      <x:c r="B883" s="127" t="str">
        <x:v>D6-H-V5-HOME-CM05-S2</x:v>
      </x:c>
      <x:c r="C883" s="127" t="str">
        <x:v>B</x:v>
      </x:c>
      <x:c r="D883" s="127" t="str">
        <x:v>D6-H-V5-HOME-CM05-S2-CHOIX-B-01</x:v>
      </x:c>
      <x:c r="E883" s="127" t="str">
        <x:v>D6-H-V5-HOME-CM05-S2-REPONSE-B-01</x:v>
      </x:c>
      <x:c r="F883" s="127" t="str">
        <x:v>Approche B : Je ferme la vue pour cette visite. Gestes à accomplir dans le monde : Suivre les mouvements par ombres ; déplacer la lampe pour identifier la silhouette ; retirer un objet brillant qui l’attire ; guider le visiteur sous un auvent. Ne retenir que l’alternative B lorsque la séquence propose deux branches.</x:v>
      </x:c>
      <x:c r="G883" s="127" t="str">
        <x:v>Approche disponible dans l’état réel de la scène ; accord des personnes impliquées.</x:v>
      </x:c>
      <x:c r="H883" s="127" t="str">
        <x:v>Appliquer seulement le résultat de l’approche B après vérification visible des gestes. Référence : Le relevé ajoute une observation de faune originale du projet ; la fermeture conserve la tranquillité de la scène.</x:v>
      </x:c>
      <x:c r="I883" s="132" t="str">
        <x:v>Après la réponse : action physique ou refus/différé ; succès/échec/reprise selon résultat réel et variantes prioritaires. Aucun résultat par la sélection seule.</x:v>
      </x:c>
    </x:row>
    <x:row r="884" ht="89" customHeight="1">
      <x:c r="A884" s="121" t="str">
        <x:v>D6-H-V5-HOME-CM05-S3-OPTION-A</x:v>
      </x:c>
      <x:c r="B884" s="122" t="str">
        <x:v>D6-H-V5-HOME-CM05-S3</x:v>
      </x:c>
      <x:c r="C884" s="122" t="str">
        <x:v>A</x:v>
      </x:c>
      <x:c r="D884" s="122" t="str">
        <x:v>D6-H-V5-HOME-CM05-S3-CHOIX-A-01</x:v>
      </x:c>
      <x:c r="E884" s="122" t="str">
        <x:v>D6-H-V5-HOME-CM05-S3-REPONSE-A-01</x:v>
      </x:c>
      <x:c r="F884" s="122" t="str">
        <x:v>Approche A : Je le veux mobile. Gestes à accomplir dans le monde : Choisir un support suspendu prévu ; tester son balancement stylisé ; régler la longueur par crans ; comparer la lecture depuis la passerelle ; installer la plaque. Ne retenir que l’alternative A lorsque la séquence propose deux branches.</x:v>
      </x:c>
      <x:c r="G884" s="122" t="str">
        <x:v>Approche disponible dans l’état réel de la scène ; accord des personnes impliquées.</x:v>
      </x:c>
      <x:c r="H884" s="122" t="str">
        <x:v>Appliquer seulement le résultat de l’approche A après vérification visible des gestes. Référence : Le meuble change l’animation de visite ; l’objet conserve les mêmes indices et la même reconnaissance.</x:v>
      </x:c>
      <x:c r="I884" s="131" t="str">
        <x:v>Après la réponse : action physique ou refus/différé ; succès/échec/reprise selon résultat réel et variantes prioritaires. Aucun résultat par la sélection seule.</x:v>
      </x:c>
    </x:row>
    <x:row r="885" ht="89" customHeight="1">
      <x:c r="A885" s="126" t="str">
        <x:v>D6-H-V5-HOME-CM05-S3-OPTION-B</x:v>
      </x:c>
      <x:c r="B885" s="127" t="str">
        <x:v>D6-H-V5-HOME-CM05-S3</x:v>
      </x:c>
      <x:c r="C885" s="127" t="str">
        <x:v>B</x:v>
      </x:c>
      <x:c r="D885" s="127" t="str">
        <x:v>D6-H-V5-HOME-CM05-S3-CHOIX-B-01</x:v>
      </x:c>
      <x:c r="E885" s="127" t="str">
        <x:v>D6-H-V5-HOME-CM05-S3-REPONSE-B-01</x:v>
      </x:c>
      <x:c r="F885" s="127" t="str">
        <x:v>Approche B : Je préfère une niche fixe. Gestes à accomplir dans le monde : Choisir un support suspendu prévu ; tester son balancement stylisé ; régler la longueur par crans ; comparer la lecture depuis la passerelle ; installer la plaque. Ne retenir que l’alternative B lorsque la séquence propose deux branches.</x:v>
      </x:c>
      <x:c r="G885" s="127" t="str">
        <x:v>Approche disponible dans l’état réel de la scène ; accord des personnes impliquées.</x:v>
      </x:c>
      <x:c r="H885" s="127" t="str">
        <x:v>Appliquer seulement le résultat de l’approche B après vérification visible des gestes. Référence : Le meuble change l’animation de visite ; l’objet conserve les mêmes indices et la même reconnaissance.</x:v>
      </x:c>
      <x:c r="I885" s="132" t="str">
        <x:v>Après la réponse : action physique ou refus/différé ; succès/échec/reprise selon résultat réel et variantes prioritaires. Aucun résultat par la sélection seule.</x:v>
      </x:c>
    </x:row>
    <x:row r="886" ht="104" customHeight="1">
      <x:c r="A886" s="121" t="str">
        <x:v>D6-H-V5-HOME-CM06-S1-OPTION-A</x:v>
      </x:c>
      <x:c r="B886" s="122" t="str">
        <x:v>D6-H-V5-HOME-CM06-S1</x:v>
      </x:c>
      <x:c r="C886" s="122" t="str">
        <x:v>A</x:v>
      </x:c>
      <x:c r="D886" s="122" t="str">
        <x:v>D6-H-V5-HOME-CM06-S1-CHOIX-A-01</x:v>
      </x:c>
      <x:c r="E886" s="122" t="str">
        <x:v>D6-H-V5-HOME-CM06-S1-REPONSE-A-01</x:v>
      </x:c>
      <x:c r="F886" s="122" t="str">
        <x:v>Approche A : Je remets le panneau. Gardons notre ancien appel. Gestes à accomplir dans le monde : Écouter trois niveaux du tronc ; suivre l’écho jusqu’à un panneau déplacé ; remettre la pièce dans ses rainures ; faire résonner un signal d’exercice depuis le balcon. Ne retenir que l’alternative A lorsque la séquence propose deux branches.</x:v>
      </x:c>
      <x:c r="G886" s="122" t="str">
        <x:v>Approche disponible dans l’état réel de la scène ; accord des personnes impliquées.</x:v>
      </x:c>
      <x:c r="H886" s="122" t="str">
        <x:v>Appliquer seulement le résultat de l’approche A après vérification visible des gestes. Référence : Les scènes d’arrivée utilisent le signal retenu ; les habitants apprennent le nouveau rythme si nécessaire.</x:v>
      </x:c>
      <x:c r="I886" s="131" t="str">
        <x:v>Après la réponse : action physique ou refus/différé ; succès/échec/reprise selon résultat réel et variantes prioritaires. Aucun résultat par la sélection seule.</x:v>
      </x:c>
    </x:row>
    <x:row r="887" ht="104" customHeight="1">
      <x:c r="A887" s="126" t="str">
        <x:v>D6-H-V5-HOME-CM06-S1-OPTION-B</x:v>
      </x:c>
      <x:c r="B887" s="127" t="str">
        <x:v>D6-H-V5-HOME-CM06-S1</x:v>
      </x:c>
      <x:c r="C887" s="127" t="str">
        <x:v>B</x:v>
      </x:c>
      <x:c r="D887" s="127" t="str">
        <x:v>D6-H-V5-HOME-CM06-S1-CHOIX-B-01</x:v>
      </x:c>
      <x:c r="E887" s="127" t="str">
        <x:v>D6-H-V5-HOME-CM06-S1-REPONSE-B-01</x:v>
      </x:c>
      <x:c r="F887" s="127" t="str">
        <x:v>Approche B : Ajoutons un appel distinct pour les visiteurs. Gestes à accomplir dans le monde : Écouter trois niveaux du tronc ; suivre l’écho jusqu’à un panneau déplacé ; remettre la pièce dans ses rainures ; faire résonner un signal d’exercice depuis le balcon. Ne retenir que l’alternative B lorsque la séquence propose deux branches.</x:v>
      </x:c>
      <x:c r="G887" s="127" t="str">
        <x:v>Approche disponible dans l’état réel de la scène ; accord des personnes impliquées.</x:v>
      </x:c>
      <x:c r="H887" s="127" t="str">
        <x:v>Appliquer seulement le résultat de l’approche B après vérification visible des gestes. Référence : Les scènes d’arrivée utilisent le signal retenu ; les habitants apprennent le nouveau rythme si nécessaire.</x:v>
      </x:c>
      <x:c r="I887" s="132" t="str">
        <x:v>Après la réponse : action physique ou refus/différé ; succès/échec/reprise selon résultat réel et variantes prioritaires. Aucun résultat par la sélection seule.</x:v>
      </x:c>
    </x:row>
    <x:row r="888" ht="104" customHeight="1">
      <x:c r="A888" s="121" t="str">
        <x:v>D6-H-V5-HOME-CM06-S2-OPTION-A</x:v>
      </x:c>
      <x:c r="B888" s="122" t="str">
        <x:v>D6-H-V5-HOME-CM06-S2</x:v>
      </x:c>
      <x:c r="C888" s="122" t="str">
        <x:v>A</x:v>
      </x:c>
      <x:c r="D888" s="122" t="str">
        <x:v>D6-H-V5-HOME-CM06-S2-CHOIX-A-01</x:v>
      </x:c>
      <x:c r="E888" s="122" t="str">
        <x:v>D6-H-V5-HOME-CM06-S2-REPONSE-A-01</x:v>
      </x:c>
      <x:c r="F888" s="122" t="str">
        <x:v>Approche A : Viens. Je te les montre depuis le premier palier. Gestes à accomplir dans le monde : Attendre le mentor sur la plateforme basse ; monter avec lui ; lui montrer une marque à chaque niveau ; choisir le balcon ou la chambre pour la conclusion. Ne retenir que l’alternative A lorsque la séquence propose deux branches.</x:v>
      </x:c>
      <x:c r="G888" s="122" t="str">
        <x:v>Approche disponible dans l’état réel de la scène ; accord des personnes impliquées.</x:v>
      </x:c>
      <x:c r="H888" s="122" t="str">
        <x:v>Appliquer seulement le résultat de l’approche A après vérification visible des gestes. Référence : Le mentor donne une réaction propre au choix et au rang ; aucun jalon commun n’est validé par cette visite.</x:v>
      </x:c>
      <x:c r="I888" s="131" t="str">
        <x:v>Après la réponse : action physique ou refus/différé ; succès/échec/reprise selon résultat réel et variantes prioritaires. Aucun résultat par la sélection seule.</x:v>
      </x:c>
    </x:row>
    <x:row r="889" ht="89" customHeight="1">
      <x:c r="A889" s="126" t="str">
        <x:v>D6-H-V5-HOME-CM06-S2-OPTION-B</x:v>
      </x:c>
      <x:c r="B889" s="127" t="str">
        <x:v>D6-H-V5-HOME-CM06-S2</x:v>
      </x:c>
      <x:c r="C889" s="127" t="str">
        <x:v>B</x:v>
      </x:c>
      <x:c r="D889" s="127" t="str">
        <x:v>D6-H-V5-HOME-CM06-S2-CHOIX-B-01</x:v>
      </x:c>
      <x:c r="E889" s="127" t="str">
        <x:v>D6-H-V5-HOME-CM06-S2-REPONSE-B-01</x:v>
      </x:c>
      <x:c r="F889" s="127" t="str">
        <x:v>Approche B : Celle du haut. Je peine encore sur ce geste. Gestes à accomplir dans le monde : Attendre le mentor sur la plateforme basse ; monter avec lui ; lui montrer une marque à chaque niveau ; choisir le balcon ou la chambre pour la conclusion. Ne retenir que l’alternative B lorsque la séquence propose deux branches.</x:v>
      </x:c>
      <x:c r="G889" s="127" t="str">
        <x:v>Approche disponible dans l’état réel de la scène ; accord des personnes impliquées.</x:v>
      </x:c>
      <x:c r="H889" s="127" t="str">
        <x:v>Appliquer seulement le résultat de l’approche B après vérification visible des gestes. Référence : Le mentor donne une réaction propre au choix et au rang ; aucun jalon commun n’est validé par cette visite.</x:v>
      </x:c>
      <x:c r="I889" s="132" t="str">
        <x:v>Après la réponse : action physique ou refus/différé ; succès/échec/reprise selon résultat réel et variantes prioritaires. Aucun résultat par la sélection seule.</x:v>
      </x:c>
    </x:row>
    <x:row r="890" ht="89" customHeight="1">
      <x:c r="A890" s="121" t="str">
        <x:v>D6-H-V5-HOME-CM06-S3-OPTION-A</x:v>
      </x:c>
      <x:c r="B890" s="122" t="str">
        <x:v>D6-H-V5-HOME-CM06-S3</x:v>
      </x:c>
      <x:c r="C890" s="122" t="str">
        <x:v>A</x:v>
      </x:c>
      <x:c r="D890" s="122" t="str">
        <x:v>D6-H-V5-HOME-CM06-S3-CHOIX-A-01</x:v>
      </x:c>
      <x:c r="E890" s="122" t="str">
        <x:v>D6-H-V5-HOME-CM06-S3-REPONSE-A-01</x:v>
      </x:c>
      <x:c r="F890" s="122" t="str">
        <x:v>Approche A : Une grande niche au centre. Gestes à accomplir dans le monde : Comparer le gabarit d’un meuble au tronc ; installer un cadre réversible ; faire passer une silhouette de portage ; régler la lampe vers le fond sans éblouir l’escalier. Ne retenir que l’alternative A lorsque la séquence propose deux branches.</x:v>
      </x:c>
      <x:c r="G890" s="122" t="str">
        <x:v>Approche disponible dans l’état réel de la scène ; accord des personnes impliquées.</x:v>
      </x:c>
      <x:c r="H890" s="122" t="str">
        <x:v>Appliquer seulement le résultat de l’approche A après vérification visible des gestes. Référence : La capacité et le parcours de mémoire diffèrent ; aucune coupe du pilier structurel n’est nécessaire.</x:v>
      </x:c>
      <x:c r="I890" s="131" t="str">
        <x:v>Après la réponse : action physique ou refus/différé ; succès/échec/reprise selon résultat réel et variantes prioritaires. Aucun résultat par la sélection seule.</x:v>
      </x:c>
    </x:row>
    <x:row r="891" ht="104" customHeight="1">
      <x:c r="A891" s="126" t="str">
        <x:v>D6-H-V5-HOME-CM06-S3-OPTION-B</x:v>
      </x:c>
      <x:c r="B891" s="127" t="str">
        <x:v>D6-H-V5-HOME-CM06-S3</x:v>
      </x:c>
      <x:c r="C891" s="127" t="str">
        <x:v>B</x:v>
      </x:c>
      <x:c r="D891" s="127" t="str">
        <x:v>D6-H-V5-HOME-CM06-S3-CHOIX-B-01</x:v>
      </x:c>
      <x:c r="E891" s="127" t="str">
        <x:v>D6-H-V5-HOME-CM06-S3-REPONSE-B-01</x:v>
      </x:c>
      <x:c r="F891" s="127" t="str">
        <x:v>Approche B : Deux petites niches, chacune sa lumière. Gestes à accomplir dans le monde : Comparer le gabarit d’un meuble au tronc ; installer un cadre réversible ; faire passer une silhouette de portage ; régler la lampe vers le fond sans éblouir l’escalier. Ne retenir que l’alternative B lorsque la séquence propose deux branches.</x:v>
      </x:c>
      <x:c r="G891" s="127" t="str">
        <x:v>Approche disponible dans l’état réel de la scène ; accord des personnes impliquées.</x:v>
      </x:c>
      <x:c r="H891" s="127" t="str">
        <x:v>Appliquer seulement le résultat de l’approche B après vérification visible des gestes. Référence : La capacité et le parcours de mémoire diffèrent ; aucune coupe du pilier structurel n’est nécessaire.</x:v>
      </x:c>
      <x:c r="I891" s="132" t="str">
        <x:v>Après la réponse : action physique ou refus/différé ; succès/échec/reprise selon résultat réel et variantes prioritaires. Aucun résultat par la sélection seule.</x:v>
      </x:c>
    </x:row>
    <x:row r="892" ht="104" customHeight="1">
      <x:c r="A892" s="121" t="str">
        <x:v>D6-H-V5-HOME-CM07-S1-OPTION-A</x:v>
      </x:c>
      <x:c r="B892" s="122" t="str">
        <x:v>D6-H-V5-HOME-CM07-S1</x:v>
      </x:c>
      <x:c r="C892" s="122" t="str">
        <x:v>A</x:v>
      </x:c>
      <x:c r="D892" s="122" t="str">
        <x:v>D6-H-V5-HOME-CM07-S1-CHOIX-A-01</x:v>
      </x:c>
      <x:c r="E892" s="122" t="str">
        <x:v>D6-H-V5-HOME-CM07-S1-REPONSE-A-01</x:v>
      </x:c>
      <x:c r="F892" s="122" t="str">
        <x:v>Approche A : J’ajoute l’entretoise au passage actuel. Gestes à accomplir dans le monde : Revenir aux trois appuis marqués ; observer le niveau de l’eau depuis les passerelles ; déplacer une charge légère ; vérifier le passage renforcé ou le détour réellement choisi lors du déverrouillage. Ne retenir que l’alternative A lorsque la séquence propose deux branches.</x:v>
      </x:c>
      <x:c r="G892" s="122" t="str">
        <x:v>Approche disponible dans l’état réel de la scène ; accord des personnes impliquées.</x:v>
      </x:c>
      <x:c r="H892" s="122" t="str">
        <x:v>Appliquer seulement le résultat de l’approche A après vérification visible des gestes. Référence : La solution respecte l’aménagement déjà réalisé ; le premier choix consomme une entretoise, le second rallonge les trajets du quartier.</x:v>
      </x:c>
      <x:c r="I892" s="131" t="str">
        <x:v>Après la réponse : action physique ou refus/différé ; succès/échec/reprise selon résultat réel et variantes prioritaires. Aucun résultat par la sélection seule.</x:v>
      </x:c>
    </x:row>
    <x:row r="893" ht="104" customHeight="1">
      <x:c r="A893" s="126" t="str">
        <x:v>D6-H-V5-HOME-CM07-S1-OPTION-B</x:v>
      </x:c>
      <x:c r="B893" s="127" t="str">
        <x:v>D6-H-V5-HOME-CM07-S1</x:v>
      </x:c>
      <x:c r="C893" s="127" t="str">
        <x:v>B</x:v>
      </x:c>
      <x:c r="D893" s="127" t="str">
        <x:v>D6-H-V5-HOME-CM07-S1-CHOIX-B-01</x:v>
      </x:c>
      <x:c r="E893" s="127" t="str">
        <x:v>D6-H-V5-HOME-CM07-S1-REPONSE-B-01</x:v>
      </x:c>
      <x:c r="F893" s="127" t="str">
        <x:v>Approche B : Les livraisons passeront au ponton pendant la crue. Gestes à accomplir dans le monde : Revenir aux trois appuis marqués ; observer le niveau de l’eau depuis les passerelles ; déplacer une charge légère ; vérifier le passage renforcé ou le détour réellement choisi lors du déverrouillage. Ne retenir que l’alternative B lorsque la séquence propose deux branches.</x:v>
      </x:c>
      <x:c r="G893" s="127" t="str">
        <x:v>Approche disponible dans l’état réel de la scène ; accord des personnes impliquées.</x:v>
      </x:c>
      <x:c r="H893" s="127" t="str">
        <x:v>Appliquer seulement le résultat de l’approche B après vérification visible des gestes. Référence : La solution respecte l’aménagement déjà réalisé ; le premier choix consomme une entretoise, le second rallonge les trajets du quartier.</x:v>
      </x:c>
      <x:c r="I893" s="132" t="str">
        <x:v>Après la réponse : action physique ou refus/différé ; succès/échec/reprise selon résultat réel et variantes prioritaires. Aucun résultat par la sélection seule.</x:v>
      </x:c>
    </x:row>
    <x:row r="894" ht="104" customHeight="1">
      <x:c r="A894" s="121" t="str">
        <x:v>D6-H-V5-HOME-CM07-S2-OPTION-A</x:v>
      </x:c>
      <x:c r="B894" s="122" t="str">
        <x:v>D6-H-V5-HOME-CM07-S2</x:v>
      </x:c>
      <x:c r="C894" s="122" t="str">
        <x:v>A</x:v>
      </x:c>
      <x:c r="D894" s="122" t="str">
        <x:v>D6-H-V5-HOME-CM07-S2-CHOIX-A-01</x:v>
      </x:c>
      <x:c r="E894" s="122" t="str">
        <x:v>D6-H-V5-HOME-CM07-S2-REPONSE-A-01</x:v>
      </x:c>
      <x:c r="F894" s="122" t="str">
        <x:v>Approche A : Elle éclairera le passage principal. Gestes à accomplir dans le monde : Prendre la lampe récupérée lors de Trois appuis avant la crue ; tester son reflet depuis seuil et ponton ; déplacer son support ; attendre le passeur et suivre ses signaux jusqu’au quai. Ne retenir que l’alternative A lorsque la séquence propose deux branches.</x:v>
      </x:c>
      <x:c r="G894" s="122" t="str">
        <x:v>Approche disponible dans l’état réel de la scène ; accord des personnes impliquées.</x:v>
      </x:c>
      <x:c r="H894" s="122" t="str">
        <x:v>Appliquer seulement le résultat de l’approche A après vérification visible des gestes. Référence : Le passeur emploie l’itinéraire éclairé ; la lampe reste un objet unique dont l’emplacement se voit depuis la maison.</x:v>
      </x:c>
      <x:c r="I894" s="131" t="str">
        <x:v>Après la réponse : action physique ou refus/différé ; succès/échec/reprise selon résultat réel et variantes prioritaires. Aucun résultat par la sélection seule.</x:v>
      </x:c>
    </x:row>
    <x:row r="895" ht="104" customHeight="1">
      <x:c r="A895" s="126" t="str">
        <x:v>D6-H-V5-HOME-CM07-S2-OPTION-B</x:v>
      </x:c>
      <x:c r="B895" s="127" t="str">
        <x:v>D6-H-V5-HOME-CM07-S2</x:v>
      </x:c>
      <x:c r="C895" s="127" t="str">
        <x:v>B</x:v>
      </x:c>
      <x:c r="D895" s="127" t="str">
        <x:v>D6-H-V5-HOME-CM07-S2-CHOIX-B-01</x:v>
      </x:c>
      <x:c r="E895" s="127" t="str">
        <x:v>D6-H-V5-HOME-CM07-S2-REPONSE-B-01</x:v>
      </x:c>
      <x:c r="F895" s="127" t="str">
        <x:v>Approche B : Je la tourne vers le détour des charges. Gestes à accomplir dans le monde : Prendre la lampe récupérée lors de Trois appuis avant la crue ; tester son reflet depuis seuil et ponton ; déplacer son support ; attendre le passeur et suivre ses signaux jusqu’au quai. Ne retenir que l’alternative B lorsque la séquence propose deux branches.</x:v>
      </x:c>
      <x:c r="G895" s="127" t="str">
        <x:v>Approche disponible dans l’état réel de la scène ; accord des personnes impliquées.</x:v>
      </x:c>
      <x:c r="H895" s="127" t="str">
        <x:v>Appliquer seulement le résultat de l’approche B après vérification visible des gestes. Référence : Le passeur emploie l’itinéraire éclairé ; la lampe reste un objet unique dont l’emplacement se voit depuis la maison.</x:v>
      </x:c>
      <x:c r="I895" s="132" t="str">
        <x:v>Après la réponse : action physique ou refus/différé ; succès/échec/reprise selon résultat réel et variantes prioritaires. Aucun résultat par la sélection seule.</x:v>
      </x:c>
    </x:row>
    <x:row r="896" ht="89" customHeight="1">
      <x:c r="A896" s="121" t="str">
        <x:v>D6-H-V5-HOME-CM07-S3-OPTION-A</x:v>
      </x:c>
      <x:c r="B896" s="122" t="str">
        <x:v>D6-H-V5-HOME-CM07-S3</x:v>
      </x:c>
      <x:c r="C896" s="122" t="str">
        <x:v>A</x:v>
      </x:c>
      <x:c r="D896" s="122" t="str">
        <x:v>D6-H-V5-HOME-CM07-S3-CHOIX-A-01</x:v>
      </x:c>
      <x:c r="E896" s="122" t="str">
        <x:v>D6-H-V5-HOME-CM07-S3-REPONSE-A-01</x:v>
      </x:c>
      <x:c r="F896" s="122" t="str">
        <x:v>Approche A : J’ai une chasse à vous montrer. Gestes à accomplir dans le monde : Installer deux sièges hors du chenal ; déplacer un trophée compatible jusqu’au seuil ; accueillir la charpentière et le passeur ; montrer une trace à la lumière des eaux. Ne retenir que l’alternative A lorsque la séquence propose deux branches.</x:v>
      </x:c>
      <x:c r="G896" s="122" t="str">
        <x:v>Approche disponible dans l’état réel de la scène ; accord des personnes impliquées.</x:v>
      </x:c>
      <x:c r="H896" s="122" t="str">
        <x:v>Appliquer seulement le résultat de l’approche A après vérification visible des gestes. Référence : Les invités réagissent aux objets réels ; l’accueil cérémoniel ne donne aucun contrôle des stocks ou des voies publiques.</x:v>
      </x:c>
      <x:c r="I896" s="131" t="str">
        <x:v>Après la réponse : action physique ou refus/différé ; succès/échec/reprise selon résultat réel et variantes prioritaires. Aucun résultat par la sélection seule.</x:v>
      </x:c>
    </x:row>
    <x:row r="897" ht="104" customHeight="1">
      <x:c r="A897" s="126" t="str">
        <x:v>D6-H-V5-HOME-CM07-S3-OPTION-B</x:v>
      </x:c>
      <x:c r="B897" s="127" t="str">
        <x:v>D6-H-V5-HOME-CM07-S3</x:v>
      </x:c>
      <x:c r="C897" s="127" t="str">
        <x:v>B</x:v>
      </x:c>
      <x:c r="D897" s="127" t="str">
        <x:v>D6-H-V5-HOME-CM07-S3-CHOIX-B-01</x:v>
      </x:c>
      <x:c r="E897" s="127" t="str">
        <x:v>D6-H-V5-HOME-CM07-S3-REPONSE-B-01</x:v>
      </x:c>
      <x:c r="F897" s="127" t="str">
        <x:v>Approche B : Je veux d’abord rappeler comment cette place s’est ouverte. Gestes à accomplir dans le monde : Installer deux sièges hors du chenal ; déplacer un trophée compatible jusqu’au seuil ; accueillir la charpentière et le passeur ; montrer une trace à la lumière des eaux. Ne retenir que l’alternative B lorsque la séquence propose deux branches.</x:v>
      </x:c>
      <x:c r="G897" s="127" t="str">
        <x:v>Approche disponible dans l’état réel de la scène ; accord des personnes impliquées.</x:v>
      </x:c>
      <x:c r="H897" s="127" t="str">
        <x:v>Appliquer seulement le résultat de l’approche B après vérification visible des gestes. Référence : Les invités réagissent aux objets réels ; l’accueil cérémoniel ne donne aucun contrôle des stocks ou des voies publiques.</x:v>
      </x:c>
      <x:c r="I897" s="132" t="str">
        <x:v>Après la réponse : action physique ou refus/différé ; succès/échec/reprise selon résultat réel et variantes prioritaires. Aucun résultat par la sélection seule.</x:v>
      </x:c>
    </x:row>
    <x:row r="898" ht="89" customHeight="1">
      <x:c r="A898" s="121" t="str">
        <x:v>D6-H-V5-HOME-CM08-S1-OPTION-A</x:v>
      </x:c>
      <x:c r="B898" s="122" t="str">
        <x:v>D6-H-V5-HOME-CM08-S1</x:v>
      </x:c>
      <x:c r="C898" s="122" t="str">
        <x:v>A</x:v>
      </x:c>
      <x:c r="D898" s="122" t="str">
        <x:v>D6-H-V5-HOME-CM08-S1-CHOIX-A-01</x:v>
      </x:c>
      <x:c r="E898" s="122" t="str">
        <x:v>D6-H-V5-HOME-CM08-S1-REPONSE-A-01</x:v>
      </x:c>
      <x:c r="F898" s="122" t="str">
        <x:v>Approche A : Je garde une lumière basse. Gestes à accomplir dans le monde : Observer trois reflets depuis la véranda ; déplacer une lanterne sur ses points prévus ; comparer le rythme du quai ; suivre la route balisée jusqu’au retour. Ne retenir que l’alternative A lorsque la séquence propose deux branches.</x:v>
      </x:c>
      <x:c r="G898" s="122" t="str">
        <x:v>Approche disponible dans l’état réel de la scène ; accord des personnes impliquées.</x:v>
      </x:c>
      <x:c r="H898" s="122" t="str">
        <x:v>Appliquer seulement le résultat de l’approche A après vérification visible des gestes. Référence : La route change de lecture sans supprimer les repères des autres habitants.</x:v>
      </x:c>
      <x:c r="I898" s="131" t="str">
        <x:v>Après la réponse : action physique ou refus/différé ; succès/échec/reprise selon résultat réel et variantes prioritaires. Aucun résultat par la sélection seule.</x:v>
      </x:c>
    </x:row>
    <x:row r="899" ht="89" customHeight="1">
      <x:c r="A899" s="126" t="str">
        <x:v>D6-H-V5-HOME-CM08-S1-OPTION-B</x:v>
      </x:c>
      <x:c r="B899" s="127" t="str">
        <x:v>D6-H-V5-HOME-CM08-S1</x:v>
      </x:c>
      <x:c r="C899" s="127" t="str">
        <x:v>B</x:v>
      </x:c>
      <x:c r="D899" s="127" t="str">
        <x:v>D6-H-V5-HOME-CM08-S1-CHOIX-B-01</x:v>
      </x:c>
      <x:c r="E899" s="127" t="str">
        <x:v>D6-H-V5-HOME-CM08-S1-REPONSE-B-01</x:v>
      </x:c>
      <x:c r="F899" s="127" t="str">
        <x:v>Approche B : Ce soir, il faut guider tout un groupe. Gestes à accomplir dans le monde : Observer trois reflets depuis la véranda ; déplacer une lanterne sur ses points prévus ; comparer le rythme du quai ; suivre la route balisée jusqu’au retour. Ne retenir que l’alternative B lorsque la séquence propose deux branches.</x:v>
      </x:c>
      <x:c r="G899" s="127" t="str">
        <x:v>Approche disponible dans l’état réel de la scène ; accord des personnes impliquées.</x:v>
      </x:c>
      <x:c r="H899" s="127" t="str">
        <x:v>Appliquer seulement le résultat de l’approche B après vérification visible des gestes. Référence : La route change de lecture sans supprimer les repères des autres habitants.</x:v>
      </x:c>
      <x:c r="I899" s="132" t="str">
        <x:v>Après la réponse : action physique ou refus/différé ; succès/échec/reprise selon résultat réel et variantes prioritaires. Aucun résultat par la sélection seule.</x:v>
      </x:c>
    </x:row>
    <x:row r="900" ht="89" customHeight="1">
      <x:c r="A900" s="121" t="str">
        <x:v>D6-H-V5-HOME-CM08-S2-OPTION-A</x:v>
      </x:c>
      <x:c r="B900" s="122" t="str">
        <x:v>D6-H-V5-HOME-CM08-S2</x:v>
      </x:c>
      <x:c r="C900" s="122" t="str">
        <x:v>A</x:v>
      </x:c>
      <x:c r="D900" s="122" t="str">
        <x:v>D6-H-V5-HOME-CM08-S2-CHOIX-A-01</x:v>
      </x:c>
      <x:c r="E900" s="122" t="str">
        <x:v>D6-H-V5-HOME-CM08-S2-REPONSE-A-01</x:v>
      </x:c>
      <x:c r="F900" s="122" t="str">
        <x:v>Approche A : Attends. Je viens te chercher. Gestes à accomplir dans le monde : Entendre un appel lointain ; rejoindre le quai visible ; reconnaître le visiteur ; déplacer une balise de bienvenue ; le guider par le passage accessible jusqu’au seuil. Ne retenir que l’alternative A lorsque la séquence propose deux branches.</x:v>
      </x:c>
      <x:c r="G900" s="122" t="str">
        <x:v>Approche disponible dans l’état réel de la scène ; accord des personnes impliquées.</x:v>
      </x:c>
      <x:c r="H900" s="122" t="str">
        <x:v>Appliquer seulement le résultat de l’approche A après vérification visible des gestes. Référence : La première solution donne une conversation de trajet ; la seconde coûte un service et laisse préparer la réception.</x:v>
      </x:c>
      <x:c r="I900" s="131" t="str">
        <x:v>Après la réponse : action physique ou refus/différé ; succès/échec/reprise selon résultat réel et variantes prioritaires. Aucun résultat par la sélection seule.</x:v>
      </x:c>
    </x:row>
    <x:row r="901" ht="104" customHeight="1">
      <x:c r="A901" s="126" t="str">
        <x:v>D6-H-V5-HOME-CM08-S2-OPTION-B</x:v>
      </x:c>
      <x:c r="B901" s="127" t="str">
        <x:v>D6-H-V5-HOME-CM08-S2</x:v>
      </x:c>
      <x:c r="C901" s="127" t="str">
        <x:v>B</x:v>
      </x:c>
      <x:c r="D901" s="127" t="str">
        <x:v>D6-H-V5-HOME-CM08-S2-CHOIX-B-01</x:v>
      </x:c>
      <x:c r="E901" s="127" t="str">
        <x:v>D6-H-V5-HOME-CM08-S2-REPONSE-B-01</x:v>
      </x:c>
      <x:c r="F901" s="127" t="str">
        <x:v>Approche B : Le passeur te rejoindra. Je lui montre où tu es. Gestes à accomplir dans le monde : Entendre un appel lointain ; rejoindre le quai visible ; reconnaître le visiteur ; déplacer une balise de bienvenue ; le guider par le passage accessible jusqu’au seuil. Ne retenir que l’alternative B lorsque la séquence propose deux branches.</x:v>
      </x:c>
      <x:c r="G901" s="127" t="str">
        <x:v>Approche disponible dans l’état réel de la scène ; accord des personnes impliquées.</x:v>
      </x:c>
      <x:c r="H901" s="127" t="str">
        <x:v>Appliquer seulement le résultat de l’approche B après vérification visible des gestes. Référence : La première solution donne une conversation de trajet ; la seconde coûte un service et laisse préparer la réception.</x:v>
      </x:c>
      <x:c r="I901" s="132" t="str">
        <x:v>Après la réponse : action physique ou refus/différé ; succès/échec/reprise selon résultat réel et variantes prioritaires. Aucun résultat par la sélection seule.</x:v>
      </x:c>
    </x:row>
    <x:row r="902" ht="104" customHeight="1">
      <x:c r="A902" s="121" t="str">
        <x:v>D6-H-V5-HOME-CM08-S3-OPTION-A</x:v>
      </x:c>
      <x:c r="B902" s="122" t="str">
        <x:v>D6-H-V5-HOME-CM08-S3</x:v>
      </x:c>
      <x:c r="C902" s="122" t="str">
        <x:v>A</x:v>
      </x:c>
      <x:c r="D902" s="122" t="str">
        <x:v>D6-H-V5-HOME-CM08-S3-CHOIX-A-01</x:v>
      </x:c>
      <x:c r="E902" s="122" t="str">
        <x:v>D6-H-V5-HOME-CM08-S3-REPONSE-A-01</x:v>
      </x:c>
      <x:c r="F902" s="122" t="str">
        <x:v>Approche A : Je garde la vue sur l’eau et je protège le cadre. Gestes à accomplir dans le monde : Comparer la lisibilité avant et après la buée stylisée ; déplacer le cadre ; choisir un écran protecteur fictif ; vérifier la lecture depuis le siège du visiteur. Ne retenir que l’alternative A lorsque la séquence propose deux branches.</x:v>
      </x:c>
      <x:c r="G902" s="122" t="str">
        <x:v>Approche disponible dans l’état réel de la scène ; accord des personnes impliquées.</x:v>
      </x:c>
      <x:c r="H902" s="122" t="str">
        <x:v>Appliquer seulement le résultat de l’approche A après vérification visible des gestes. Référence : L’aménagement modifie lumière et ambiance ; les informations restent accessibles dans les deux cas.</x:v>
      </x:c>
      <x:c r="I902" s="131" t="str">
        <x:v>Après la réponse : action physique ou refus/différé ; succès/échec/reprise selon résultat réel et variantes prioritaires. Aucun résultat par la sélection seule.</x:v>
      </x:c>
    </x:row>
    <x:row r="903" ht="89" customHeight="1">
      <x:c r="A903" s="126" t="str">
        <x:v>D6-H-V5-HOME-CM08-S3-OPTION-B</x:v>
      </x:c>
      <x:c r="B903" s="127" t="str">
        <x:v>D6-H-V5-HOME-CM08-S3</x:v>
      </x:c>
      <x:c r="C903" s="127" t="str">
        <x:v>B</x:v>
      </x:c>
      <x:c r="D903" s="127" t="str">
        <x:v>D6-H-V5-HOME-CM08-S3-CHOIX-B-01</x:v>
      </x:c>
      <x:c r="E903" s="127" t="str">
        <x:v>D6-H-V5-HOME-CM08-S3-REPONSE-B-01</x:v>
      </x:c>
      <x:c r="F903" s="127" t="str">
        <x:v>Approche B : La plaque ira à l’intérieur. Gestes à accomplir dans le monde : Comparer la lisibilité avant et après la buée stylisée ; déplacer le cadre ; choisir un écran protecteur fictif ; vérifier la lecture depuis le siège du visiteur. Ne retenir que l’alternative B lorsque la séquence propose deux branches.</x:v>
      </x:c>
      <x:c r="G903" s="127" t="str">
        <x:v>Approche disponible dans l’état réel de la scène ; accord des personnes impliquées.</x:v>
      </x:c>
      <x:c r="H903" s="127" t="str">
        <x:v>Appliquer seulement le résultat de l’approche B après vérification visible des gestes. Référence : L’aménagement modifie lumière et ambiance ; les informations restent accessibles dans les deux cas.</x:v>
      </x:c>
      <x:c r="I903" s="132" t="str">
        <x:v>Après la réponse : action physique ou refus/différé ; succès/échec/reprise selon résultat réel et variantes prioritaires. Aucun résultat par la sélection seule.</x:v>
      </x:c>
    </x:row>
    <x:row r="904" ht="89" customHeight="1">
      <x:c r="A904" s="121" t="str">
        <x:v>D6-H-V5-HOME-CM09-S1-OPTION-A</x:v>
      </x:c>
      <x:c r="B904" s="122" t="str">
        <x:v>D6-H-V5-HOME-CM09-S1</x:v>
      </x:c>
      <x:c r="C904" s="122" t="str">
        <x:v>A</x:v>
      </x:c>
      <x:c r="D904" s="122" t="str">
        <x:v>D6-H-V5-HOME-CM09-S1-CHOIX-A-01</x:v>
      </x:c>
      <x:c r="E904" s="122" t="str">
        <x:v>D6-H-V5-HOME-CM09-S1-REPONSE-A-01</x:v>
      </x:c>
      <x:c r="F904" s="122" t="str">
        <x:v>Approche A : Je ferai deux trajets légers. Gestes à accomplir dans le monde : Observer le rythme des voiles ; atteindre le premier abri ; attendre la fenêtre fictionnelle ; porter la caisse jusqu’au sas ; vérifier ses attaches avant ouverture. Ne retenir que l’alternative A lorsque la séquence propose deux branches.</x:v>
      </x:c>
      <x:c r="G904" s="122" t="str">
        <x:v>Approche disponible dans l’état réel de la scène ; accord des personnes impliquées.</x:v>
      </x:c>
      <x:c r="H904" s="122" t="str">
        <x:v>Appliquer seulement le résultat de l’approche A après vérification visible des gestes. Référence : Le premier coûte du temps ; le second crée une scène avec le guide et conserve la charge entière.</x:v>
      </x:c>
      <x:c r="I904" s="131" t="str">
        <x:v>Après la réponse : action physique ou refus/différé ; succès/échec/reprise selon résultat réel et variantes prioritaires. Aucun résultat par la sélection seule.</x:v>
      </x:c>
    </x:row>
    <x:row r="905" ht="89" customHeight="1">
      <x:c r="A905" s="126" t="str">
        <x:v>D6-H-V5-HOME-CM09-S1-OPTION-B</x:v>
      </x:c>
      <x:c r="B905" s="127" t="str">
        <x:v>D6-H-V5-HOME-CM09-S1</x:v>
      </x:c>
      <x:c r="C905" s="127" t="str">
        <x:v>B</x:v>
      </x:c>
      <x:c r="D905" s="127" t="str">
        <x:v>D6-H-V5-HOME-CM09-S1-CHOIX-B-01</x:v>
      </x:c>
      <x:c r="E905" s="127" t="str">
        <x:v>D6-H-V5-HOME-CM09-S1-REPONSE-B-01</x:v>
      </x:c>
      <x:c r="F905" s="127" t="str">
        <x:v>Approche B : J’attends une autre paire de mains. Gestes à accomplir dans le monde : Observer le rythme des voiles ; atteindre le premier abri ; attendre la fenêtre fictionnelle ; porter la caisse jusqu’au sas ; vérifier ses attaches avant ouverture. Ne retenir que l’alternative B lorsque la séquence propose deux branches.</x:v>
      </x:c>
      <x:c r="G905" s="127" t="str">
        <x:v>Approche disponible dans l’état réel de la scène ; accord des personnes impliquées.</x:v>
      </x:c>
      <x:c r="H905" s="127" t="str">
        <x:v>Appliquer seulement le résultat de l’approche B après vérification visible des gestes. Référence : Le premier coûte du temps ; le second crée une scène avec le guide et conserve la charge entière.</x:v>
      </x:c>
      <x:c r="I905" s="132" t="str">
        <x:v>Après la réponse : action physique ou refus/différé ; succès/échec/reprise selon résultat réel et variantes prioritaires. Aucun résultat par la sélection seule.</x:v>
      </x:c>
    </x:row>
    <x:row r="906" ht="104" customHeight="1">
      <x:c r="A906" s="121" t="str">
        <x:v>D6-H-V5-HOME-CM09-S2-OPTION-A</x:v>
      </x:c>
      <x:c r="B906" s="122" t="str">
        <x:v>D6-H-V5-HOME-CM09-S2</x:v>
      </x:c>
      <x:c r="C906" s="122" t="str">
        <x:v>A</x:v>
      </x:c>
      <x:c r="D906" s="122" t="str">
        <x:v>D6-H-V5-HOME-CM09-S2-CHOIX-A-01</x:v>
      </x:c>
      <x:c r="E906" s="122" t="str">
        <x:v>D6-H-V5-HOME-CM09-S2-REPONSE-A-01</x:v>
      </x:c>
      <x:c r="F906" s="122" t="str">
        <x:v>Approche A : Je te suivrai jusqu’au meilleur abri. Gestes à accomplir dans le monde : Repérer sa silhouette sur la corniche ; répondre par une voile ; choisir un terrain d’exercice abrité ; placer deux marques de départ ; réaliser un défi de lecture de vent. Ne retenir que l’alternative A lorsque la séquence propose deux branches.</x:v>
      </x:c>
      <x:c r="G906" s="122" t="str">
        <x:v>Approche disponible dans l’état réel de la scène ; accord des personnes impliquées.</x:v>
      </x:c>
      <x:c r="H906" s="122" t="str">
        <x:v>Appliquer seulement le résultat de l’approche A après vérification visible des gestes. Référence : Le résultat nourrit la rivalité sans provoquer automatiquement une guerre ni modifier un rang.</x:v>
      </x:c>
      <x:c r="I906" s="131" t="str">
        <x:v>Après la réponse : action physique ou refus/différé ; succès/échec/reprise selon résultat réel et variantes prioritaires. Aucun résultat par la sélection seule.</x:v>
      </x:c>
    </x:row>
    <x:row r="907" ht="104" customHeight="1">
      <x:c r="A907" s="126" t="str">
        <x:v>D6-H-V5-HOME-CM09-S2-OPTION-B</x:v>
      </x:c>
      <x:c r="B907" s="127" t="str">
        <x:v>D6-H-V5-HOME-CM09-S2</x:v>
      </x:c>
      <x:c r="C907" s="127" t="str">
        <x:v>B</x:v>
      </x:c>
      <x:c r="D907" s="127" t="str">
        <x:v>D6-H-V5-HOME-CM09-S2-CHOIX-B-01</x:v>
      </x:c>
      <x:c r="E907" s="127" t="str">
        <x:v>D6-H-V5-HOME-CM09-S2-REPONSE-B-01</x:v>
      </x:c>
      <x:c r="F907" s="127" t="str">
        <x:v>Approche B : Une fenêtre courte. Je pars avant toi. Gestes à accomplir dans le monde : Repérer sa silhouette sur la corniche ; répondre par une voile ; choisir un terrain d’exercice abrité ; placer deux marques de départ ; réaliser un défi de lecture de vent. Ne retenir que l’alternative B lorsque la séquence propose deux branches.</x:v>
      </x:c>
      <x:c r="G907" s="127" t="str">
        <x:v>Approche disponible dans l’état réel de la scène ; accord des personnes impliquées.</x:v>
      </x:c>
      <x:c r="H907" s="127" t="str">
        <x:v>Appliquer seulement le résultat de l’approche B après vérification visible des gestes. Référence : Le résultat nourrit la rivalité sans provoquer automatiquement une guerre ni modifier un rang.</x:v>
      </x:c>
      <x:c r="I907" s="132" t="str">
        <x:v>Après la réponse : action physique ou refus/différé ; succès/échec/reprise selon résultat réel et variantes prioritaires. Aucun résultat par la sélection seule.</x:v>
      </x:c>
    </x:row>
    <x:row r="908" ht="89" customHeight="1">
      <x:c r="A908" s="121" t="str">
        <x:v>D6-H-V5-HOME-CM09-S3-OPTION-A</x:v>
      </x:c>
      <x:c r="B908" s="122" t="str">
        <x:v>D6-H-V5-HOME-CM09-S3</x:v>
      </x:c>
      <x:c r="C908" s="122" t="str">
        <x:v>A</x:v>
      </x:c>
      <x:c r="D908" s="122" t="str">
        <x:v>D6-H-V5-HOME-CM09-S3-CHOIX-A-01</x:v>
      </x:c>
      <x:c r="E908" s="122" t="str">
        <x:v>D6-H-V5-HOME-CM09-S3-REPONSE-A-01</x:v>
      </x:c>
      <x:c r="F908" s="122" t="str">
        <x:v>Approche A : Je choisis l’écran fixe. Gestes à accomplir dans le monde : Essayer un écran repliable devant l’atelier ; suivre son mouvement entre trois poses ; porter un objet témoin ; vérifier que l’écran ouvert ne barre pas le sas. Ne retenir que l’alternative A lorsque la séquence propose deux branches.</x:v>
      </x:c>
      <x:c r="G908" s="122" t="str">
        <x:v>Approche disponible dans l’état réel de la scène ; accord des personnes impliquées.</x:v>
      </x:c>
      <x:c r="H908" s="122" t="str">
        <x:v>Appliquer seulement le résultat de l’approche A après vérification visible des gestes. Référence : Les matériaux et l’usage diffèrent ; le joueur peut changer plus tard par un vrai chantier d’aménagement.</x:v>
      </x:c>
      <x:c r="I908" s="131" t="str">
        <x:v>Après la réponse : action physique ou refus/différé ; succès/échec/reprise selon résultat réel et variantes prioritaires. Aucun résultat par la sélection seule.</x:v>
      </x:c>
    </x:row>
    <x:row r="909" ht="89" customHeight="1">
      <x:c r="A909" s="126" t="str">
        <x:v>D6-H-V5-HOME-CM09-S3-OPTION-B</x:v>
      </x:c>
      <x:c r="B909" s="127" t="str">
        <x:v>D6-H-V5-HOME-CM09-S3</x:v>
      </x:c>
      <x:c r="C909" s="127" t="str">
        <x:v>B</x:v>
      </x:c>
      <x:c r="D909" s="127" t="str">
        <x:v>D6-H-V5-HOME-CM09-S3-CHOIX-B-01</x:v>
      </x:c>
      <x:c r="E909" s="127" t="str">
        <x:v>D6-H-V5-HOME-CM09-S3-REPONSE-B-01</x:v>
      </x:c>
      <x:c r="F909" s="127" t="str">
        <x:v>Approche B : Je veux pouvoir le replier. Gestes à accomplir dans le monde : Essayer un écran repliable devant l’atelier ; suivre son mouvement entre trois poses ; porter un objet témoin ; vérifier que l’écran ouvert ne barre pas le sas. Ne retenir que l’alternative B lorsque la séquence propose deux branches.</x:v>
      </x:c>
      <x:c r="G909" s="127" t="str">
        <x:v>Approche disponible dans l’état réel de la scène ; accord des personnes impliquées.</x:v>
      </x:c>
      <x:c r="H909" s="127" t="str">
        <x:v>Appliquer seulement le résultat de l’approche B après vérification visible des gestes. Référence : Les matériaux et l’usage diffèrent ; le joueur peut changer plus tard par un vrai chantier d’aménagement.</x:v>
      </x:c>
      <x:c r="I909" s="132" t="str">
        <x:v>Après la réponse : action physique ou refus/différé ; succès/échec/reprise selon résultat réel et variantes prioritaires. Aucun résultat par la sélection seule.</x:v>
      </x:c>
    </x:row>
    <x:row r="910" ht="104" customHeight="1">
      <x:c r="A910" s="121" t="str">
        <x:v>D6-H-V5-HOME-CM10-S1-OPTION-A</x:v>
      </x:c>
      <x:c r="B910" s="122" t="str">
        <x:v>D6-H-V5-HOME-CM10-S1</x:v>
      </x:c>
      <x:c r="C910" s="122" t="str">
        <x:v>A</x:v>
      </x:c>
      <x:c r="D910" s="122" t="str">
        <x:v>D6-H-V5-HOME-CM10-S1-CHOIX-A-01</x:v>
      </x:c>
      <x:c r="E910" s="122" t="str">
        <x:v>D6-H-V5-HOME-CM10-S1-REPONSE-A-01</x:v>
      </x:c>
      <x:c r="F910" s="122" t="str">
        <x:v>Approche A : Je conserve le signal visible de loin. Gestes à accomplir dans le monde : Observer les balises depuis la faille ; comparer leurs intervalles de lumière ; rejoindre seulement les postes accessibles ; remettre un panneau dans sa pose correcte. Ne retenir que l’alternative A lorsque la séquence propose deux branches.</x:v>
      </x:c>
      <x:c r="G910" s="122" t="str">
        <x:v>Approche disponible dans l’état réel de la scène ; accord des personnes impliquées.</x:v>
      </x:c>
      <x:c r="H910" s="122" t="str">
        <x:v>Appliquer seulement le résultat de l’approche A après vérification visible des gestes. Référence : Les visiteurs utilisent le repérage choisi ; aucune nouvelle route lointaine n’est connue sans exploration.</x:v>
      </x:c>
      <x:c r="I910" s="131" t="str">
        <x:v>Après la réponse : action physique ou refus/différé ; succès/échec/reprise selon résultat réel et variantes prioritaires. Aucun résultat par la sélection seule.</x:v>
      </x:c>
    </x:row>
    <x:row r="911" ht="104" customHeight="1">
      <x:c r="A911" s="126" t="str">
        <x:v>D6-H-V5-HOME-CM10-S1-OPTION-B</x:v>
      </x:c>
      <x:c r="B911" s="127" t="str">
        <x:v>D6-H-V5-HOME-CM10-S1</x:v>
      </x:c>
      <x:c r="C911" s="127" t="str">
        <x:v>B</x:v>
      </x:c>
      <x:c r="D911" s="127" t="str">
        <x:v>D6-H-V5-HOME-CM10-S1-CHOIX-B-01</x:v>
      </x:c>
      <x:c r="E911" s="127" t="str">
        <x:v>D6-H-V5-HOME-CM10-S1-REPONSE-B-01</x:v>
      </x:c>
      <x:c r="F911" s="127" t="str">
        <x:v>Approche B : Je rends l’approche du logis plus claire. Gestes à accomplir dans le monde : Observer les balises depuis la faille ; comparer leurs intervalles de lumière ; rejoindre seulement les postes accessibles ; remettre un panneau dans sa pose correcte. Ne retenir que l’alternative B lorsque la séquence propose deux branches.</x:v>
      </x:c>
      <x:c r="G911" s="127" t="str">
        <x:v>Approche disponible dans l’état réel de la scène ; accord des personnes impliquées.</x:v>
      </x:c>
      <x:c r="H911" s="127" t="str">
        <x:v>Appliquer seulement le résultat de l’approche B après vérification visible des gestes. Référence : Les visiteurs utilisent le repérage choisi ; aucune nouvelle route lointaine n’est connue sans exploration.</x:v>
      </x:c>
      <x:c r="I911" s="132" t="str">
        <x:v>Après la réponse : action physique ou refus/différé ; succès/échec/reprise selon résultat réel et variantes prioritaires. Aucun résultat par la sélection seule.</x:v>
      </x:c>
    </x:row>
    <x:row r="912" ht="104" customHeight="1">
      <x:c r="A912" s="121" t="str">
        <x:v>D6-H-V5-HOME-CM10-S2-OPTION-A</x:v>
      </x:c>
      <x:c r="B912" s="122" t="str">
        <x:v>D6-H-V5-HOME-CM10-S2</x:v>
      </x:c>
      <x:c r="C912" s="122" t="str">
        <x:v>A</x:v>
      </x:c>
      <x:c r="D912" s="122" t="str">
        <x:v>D6-H-V5-HOME-CM10-S2-CHOIX-A-01</x:v>
      </x:c>
      <x:c r="E912" s="122" t="str">
        <x:v>D6-H-V5-HOME-CM10-S2-REPONSE-A-01</x:v>
      </x:c>
      <x:c r="F912" s="122" t="str">
        <x:v>Approche A : Je garderai cette heure pour le récit. Gestes à accomplir dans le monde : Poser l’objet sur un support ; utiliser la fente de lumière comme éclairage ; tourner le profil ; comparer l’ombre à la vue initiale ; appeler la veilleuse au bon angle. Ne retenir que l’alternative A lorsque la séquence propose deux branches.</x:v>
      </x:c>
      <x:c r="G912" s="122" t="str">
        <x:v>Approche disponible dans l’état réel de la scène ; accord des personnes impliquées.</x:v>
      </x:c>
      <x:c r="H912" s="122" t="str">
        <x:v>Appliquer seulement le résultat de l’approche A après vérification visible des gestes. Référence : Le premier crée un rendez-vous de visite ; le second consomme un module d’éclairage et reste disponible en permanence.</x:v>
      </x:c>
      <x:c r="I912" s="131" t="str">
        <x:v>Après la réponse : action physique ou refus/différé ; succès/échec/reprise selon résultat réel et variantes prioritaires. Aucun résultat par la sélection seule.</x:v>
      </x:c>
    </x:row>
    <x:row r="913" ht="104" customHeight="1">
      <x:c r="A913" s="126" t="str">
        <x:v>D6-H-V5-HOME-CM10-S2-OPTION-B</x:v>
      </x:c>
      <x:c r="B913" s="127" t="str">
        <x:v>D6-H-V5-HOME-CM10-S2</x:v>
      </x:c>
      <x:c r="C913" s="127" t="str">
        <x:v>B</x:v>
      </x:c>
      <x:c r="D913" s="127" t="str">
        <x:v>D6-H-V5-HOME-CM10-S2-CHOIX-B-01</x:v>
      </x:c>
      <x:c r="E913" s="127" t="str">
        <x:v>D6-H-V5-HOME-CM10-S2-REPONSE-B-01</x:v>
      </x:c>
      <x:c r="F913" s="127" t="str">
        <x:v>Approche B : Je pose une lampe pour le regarder à mon retour. Gestes à accomplir dans le monde : Poser l’objet sur un support ; utiliser la fente de lumière comme éclairage ; tourner le profil ; comparer l’ombre à la vue initiale ; appeler la veilleuse au bon angle. Ne retenir que l’alternative B lorsque la séquence propose deux branches.</x:v>
      </x:c>
      <x:c r="G913" s="127" t="str">
        <x:v>Approche disponible dans l’état réel de la scène ; accord des personnes impliquées.</x:v>
      </x:c>
      <x:c r="H913" s="127" t="str">
        <x:v>Appliquer seulement le résultat de l’approche B après vérification visible des gestes. Référence : Le premier crée un rendez-vous de visite ; le second consomme un module d’éclairage et reste disponible en permanence.</x:v>
      </x:c>
      <x:c r="I913" s="132" t="str">
        <x:v>Après la réponse : action physique ou refus/différé ; succès/échec/reprise selon résultat réel et variantes prioritaires. Aucun résultat par la sélection seule.</x:v>
      </x:c>
    </x:row>
    <x:row r="914" ht="89" customHeight="1">
      <x:c r="A914" s="121" t="str">
        <x:v>D6-H-V5-HOME-CM10-S3-OPTION-A</x:v>
      </x:c>
      <x:c r="B914" s="122" t="str">
        <x:v>D6-H-V5-HOME-CM10-S3</x:v>
      </x:c>
      <x:c r="C914" s="122" t="str">
        <x:v>A</x:v>
      </x:c>
      <x:c r="D914" s="122" t="str">
        <x:v>D6-H-V5-HOME-CM10-S3-CHOIX-A-01</x:v>
      </x:c>
      <x:c r="E914" s="122" t="str">
        <x:v>D6-H-V5-HOME-CM10-S3-REPONSE-A-01</x:v>
      </x:c>
      <x:c r="F914" s="122" t="str">
        <x:v>Approche A : Nous comparons nos observations. Gestes à accomplir dans le monde : Installer deux places au poste ; répartir les zones à observer ; reconnaître trois mouvements du décor ; distinguer une faune locale d’un signal de retour. Ne retenir que l’alternative A lorsque la séquence propose deux branches.</x:v>
      </x:c>
      <x:c r="G914" s="122" t="str">
        <x:v>Approche disponible dans l’état réel de la scène ; accord des personnes impliquées.</x:v>
      </x:c>
      <x:c r="H914" s="122" t="str">
        <x:v>Appliquer seulement le résultat de l’approche A après vérification visible des gestes. Référence : Les échanges révèlent les habitudes de l’allié ; les observations exactes enrichissent le relevé local.</x:v>
      </x:c>
      <x:c r="I914" s="131" t="str">
        <x:v>Après la réponse : action physique ou refus/différé ; succès/échec/reprise selon résultat réel et variantes prioritaires. Aucun résultat par la sélection seule.</x:v>
      </x:c>
    </x:row>
    <x:row r="915" ht="104" customHeight="1">
      <x:c r="A915" s="126" t="str">
        <x:v>D6-H-V5-HOME-CM10-S3-OPTION-B</x:v>
      </x:c>
      <x:c r="B915" s="127" t="str">
        <x:v>D6-H-V5-HOME-CM10-S3</x:v>
      </x:c>
      <x:c r="C915" s="127" t="str">
        <x:v>B</x:v>
      </x:c>
      <x:c r="D915" s="127" t="str">
        <x:v>D6-H-V5-HOME-CM10-S3-CHOIX-B-01</x:v>
      </x:c>
      <x:c r="E915" s="127" t="str">
        <x:v>D6-H-V5-HOME-CM10-S3-REPONSE-B-01</x:v>
      </x:c>
      <x:c r="F915" s="127" t="str">
        <x:v>Approche B : Le premier qui distingue le signal de retour gagne. Gestes à accomplir dans le monde : Installer deux places au poste ; répartir les zones à observer ; reconnaître trois mouvements du décor ; distinguer une faune locale d’un signal de retour. Ne retenir que l’alternative B lorsque la séquence propose deux branches.</x:v>
      </x:c>
      <x:c r="G915" s="127" t="str">
        <x:v>Approche disponible dans l’état réel de la scène ; accord des personnes impliquées.</x:v>
      </x:c>
      <x:c r="H915" s="127" t="str">
        <x:v>Appliquer seulement le résultat de l’approche B après vérification visible des gestes. Référence : Les échanges révèlent les habitudes de l’allié ; les observations exactes enrichissent le relevé local.</x:v>
      </x:c>
      <x:c r="I915" s="132" t="str">
        <x:v>Après la réponse : action physique ou refus/différé ; succès/échec/reprise selon résultat réel et variantes prioritaires. Aucun résultat par la sélection seule.</x:v>
      </x:c>
    </x:row>
    <x:row r="916" ht="89" customHeight="1">
      <x:c r="A916" s="121" t="str">
        <x:v>D6-H-V5-HOME-CM11-S1-OPTION-A</x:v>
      </x:c>
      <x:c r="B916" s="122" t="str">
        <x:v>D6-H-V5-HOME-CM11-S1</x:v>
      </x:c>
      <x:c r="C916" s="122" t="str">
        <x:v>A</x:v>
      </x:c>
      <x:c r="D916" s="122" t="str">
        <x:v>D6-H-V5-HOME-CM11-S1-CHOIX-A-01</x:v>
      </x:c>
      <x:c r="E916" s="122" t="str">
        <x:v>D6-H-V5-HOME-CM11-S1-REPONSE-A-01</x:v>
      </x:c>
      <x:c r="F916" s="122" t="str">
        <x:v>Approche A : Je garde un accès pour le dernier retour. Gestes à accomplir dans le monde : Lire les anneaux visibles ; déplacer les charges vers la partie sèche ; guider une personne sur la rampe ; récupérer le support resté au bord du quai. Ne retenir que l’alternative A lorsque la séquence propose deux branches.</x:v>
      </x:c>
      <x:c r="G916" s="122" t="str">
        <x:v>Approche disponible dans l’état réel de la scène ; accord des personnes impliquées.</x:v>
      </x:c>
      <x:c r="H916" s="122" t="str">
        <x:v>Appliquer seulement le résultat de l’approche A après vérification visible des gestes. Référence : Le choix modifie les arrivées possibles pendant cette marée, avec conséquence visible sur les PNJ.</x:v>
      </x:c>
      <x:c r="I916" s="131" t="str">
        <x:v>Après la réponse : action physique ou refus/différé ; succès/échec/reprise selon résultat réel et variantes prioritaires. Aucun résultat par la sélection seule.</x:v>
      </x:c>
    </x:row>
    <x:row r="917" ht="89" customHeight="1">
      <x:c r="A917" s="126" t="str">
        <x:v>D6-H-V5-HOME-CM11-S1-OPTION-B</x:v>
      </x:c>
      <x:c r="B917" s="127" t="str">
        <x:v>D6-H-V5-HOME-CM11-S1</x:v>
      </x:c>
      <x:c r="C917" s="127" t="str">
        <x:v>B</x:v>
      </x:c>
      <x:c r="D917" s="127" t="str">
        <x:v>D6-H-V5-HOME-CM11-S1-CHOIX-B-01</x:v>
      </x:c>
      <x:c r="E917" s="127" t="str">
        <x:v>D6-H-V5-HOME-CM11-S1-REPONSE-B-01</x:v>
      </x:c>
      <x:c r="F917" s="127" t="str">
        <x:v>Approche B : Je ferme ce tronçon et mets les biens à l’abri. Gestes à accomplir dans le monde : Lire les anneaux visibles ; déplacer les charges vers la partie sèche ; guider une personne sur la rampe ; récupérer le support resté au bord du quai. Ne retenir que l’alternative B lorsque la séquence propose deux branches.</x:v>
      </x:c>
      <x:c r="G917" s="127" t="str">
        <x:v>Approche disponible dans l’état réel de la scène ; accord des personnes impliquées.</x:v>
      </x:c>
      <x:c r="H917" s="127" t="str">
        <x:v>Appliquer seulement le résultat de l’approche B après vérification visible des gestes. Référence : Le choix modifie les arrivées possibles pendant cette marée, avec conséquence visible sur les PNJ.</x:v>
      </x:c>
      <x:c r="I917" s="132" t="str">
        <x:v>Après la réponse : action physique ou refus/différé ; succès/échec/reprise selon résultat réel et variantes prioritaires. Aucun résultat par la sélection seule.</x:v>
      </x:c>
    </x:row>
    <x:row r="918" ht="104" customHeight="1">
      <x:c r="A918" s="121" t="str">
        <x:v>D6-H-V5-HOME-CM11-S2-OPTION-A</x:v>
      </x:c>
      <x:c r="B918" s="122" t="str">
        <x:v>D6-H-V5-HOME-CM11-S2</x:v>
      </x:c>
      <x:c r="C918" s="122" t="str">
        <x:v>A</x:v>
      </x:c>
      <x:c r="D918" s="122" t="str">
        <x:v>D6-H-V5-HOME-CM11-S2-CHOIX-A-01</x:v>
      </x:c>
      <x:c r="E918" s="122" t="str">
        <x:v>D6-H-V5-HOME-CM11-S2-REPONSE-A-01</x:v>
      </x:c>
      <x:c r="F918" s="122" t="str">
        <x:v>Approche A : Je l’exposerai au porche, derrière un écran. Gestes à accomplir dans le monde : Poser le contenant dans l’atelier sec ; comparer la surface au relevé initial ; retirer uniquement la poussière stylisée prévue ; orienter la pièce vers les embruns lointains. Ne retenir que l’alternative A lorsque la séquence propose deux branches.</x:v>
      </x:c>
      <x:c r="G918" s="122" t="str">
        <x:v>Approche disponible dans l’état réel de la scène ; accord des personnes impliquées.</x:v>
      </x:c>
      <x:c r="H918" s="122" t="str">
        <x:v>Appliquer seulement le résultat de l’approche A après vérification visible des gestes. Référence : La présentation raconte le voyage sans transformer les dépôts naturels en preuve de combat.</x:v>
      </x:c>
      <x:c r="I918" s="131" t="str">
        <x:v>Après la réponse : action physique ou refus/différé ; succès/échec/reprise selon résultat réel et variantes prioritaires. Aucun résultat par la sélection seule.</x:v>
      </x:c>
    </x:row>
    <x:row r="919" ht="89" customHeight="1">
      <x:c r="A919" s="126" t="str">
        <x:v>D6-H-V5-HOME-CM11-S2-OPTION-B</x:v>
      </x:c>
      <x:c r="B919" s="127" t="str">
        <x:v>D6-H-V5-HOME-CM11-S2</x:v>
      </x:c>
      <x:c r="C919" s="127" t="str">
        <x:v>B</x:v>
      </x:c>
      <x:c r="D919" s="127" t="str">
        <x:v>D6-H-V5-HOME-CM11-S2-CHOIX-B-01</x:v>
      </x:c>
      <x:c r="E919" s="127" t="str">
        <x:v>D6-H-V5-HOME-CM11-S2-REPONSE-B-01</x:v>
      </x:c>
      <x:c r="F919" s="127" t="str">
        <x:v>Approche B : Je le garde à l’intérieur. Gestes à accomplir dans le monde : Poser le contenant dans l’atelier sec ; comparer la surface au relevé initial ; retirer uniquement la poussière stylisée prévue ; orienter la pièce vers les embruns lointains. Ne retenir que l’alternative B lorsque la séquence propose deux branches.</x:v>
      </x:c>
      <x:c r="G919" s="127" t="str">
        <x:v>Approche disponible dans l’état réel de la scène ; accord des personnes impliquées.</x:v>
      </x:c>
      <x:c r="H919" s="127" t="str">
        <x:v>Appliquer seulement le résultat de l’approche B après vérification visible des gestes. Référence : La présentation raconte le voyage sans transformer les dépôts naturels en preuve de combat.</x:v>
      </x:c>
      <x:c r="I919" s="132" t="str">
        <x:v>Après la réponse : action physique ou refus/différé ; succès/échec/reprise selon résultat réel et variantes prioritaires. Aucun résultat par la sélection seule.</x:v>
      </x:c>
    </x:row>
    <x:row r="920" ht="104" customHeight="1">
      <x:c r="A920" s="121" t="str">
        <x:v>D6-H-V5-HOME-CM11-S3-OPTION-A</x:v>
      </x:c>
      <x:c r="B920" s="122" t="str">
        <x:v>D6-H-V5-HOME-CM11-S3</x:v>
      </x:c>
      <x:c r="C920" s="122" t="str">
        <x:v>A</x:v>
      </x:c>
      <x:c r="D920" s="122" t="str">
        <x:v>D6-H-V5-HOME-CM11-S3-CHOIX-A-01</x:v>
      </x:c>
      <x:c r="E920" s="122" t="str">
        <x:v>D6-H-V5-HOME-CM11-S3-REPONSE-A-01</x:v>
      </x:c>
      <x:c r="F920" s="122" t="str">
        <x:v>Approche A : Que les présents déposent d’abord ce qu’ils ont ramené. Gestes à accomplir dans le monde : Installer des places selon les personnes présentes ; laisser un chemin vers le quai ; apporter les objets de récit ; accueillir une équipe revenue avec une absence. Ne retenir que l’alternative A lorsque la séquence propose deux branches.</x:v>
      </x:c>
      <x:c r="G920" s="122" t="str">
        <x:v>Approche disponible dans l’état réel de la scène ; accord des personnes impliquées.</x:v>
      </x:c>
      <x:c r="H920" s="122" t="str">
        <x:v>Appliquer seulement le résultat de l’approche A après vérification visible des gestes. Référence : La scène suit le résultat réel de mission et conserve les absences confirmées.</x:v>
      </x:c>
      <x:c r="I920" s="131" t="str">
        <x:v>Après la réponse : action physique ou refus/différé ; succès/échec/reprise selon résultat réel et variantes prioritaires. Aucun résultat par la sélection seule.</x:v>
      </x:c>
    </x:row>
    <x:row r="921" ht="104" customHeight="1">
      <x:c r="A921" s="126" t="str">
        <x:v>D6-H-V5-HOME-CM11-S3-OPTION-B</x:v>
      </x:c>
      <x:c r="B921" s="127" t="str">
        <x:v>D6-H-V5-HOME-CM11-S3</x:v>
      </x:c>
      <x:c r="C921" s="127" t="str">
        <x:v>B</x:v>
      </x:c>
      <x:c r="D921" s="127" t="str">
        <x:v>D6-H-V5-HOME-CM11-S3-CHOIX-B-01</x:v>
      </x:c>
      <x:c r="E921" s="127" t="str">
        <x:v>D6-H-V5-HOME-CM11-S3-REPONSE-B-01</x:v>
      </x:c>
      <x:c r="F921" s="127" t="str">
        <x:v>Approche B : Laissez cette place au centre du premier récit. Gestes à accomplir dans le monde : Installer des places selon les personnes présentes ; laisser un chemin vers le quai ; apporter les objets de récit ; accueillir une équipe revenue avec une absence. Ne retenir que l’alternative B lorsque la séquence propose deux branches.</x:v>
      </x:c>
      <x:c r="G921" s="127" t="str">
        <x:v>Approche disponible dans l’état réel de la scène ; accord des personnes impliquées.</x:v>
      </x:c>
      <x:c r="H921" s="127" t="str">
        <x:v>Appliquer seulement le résultat de l’approche B après vérification visible des gestes. Référence : La scène suit le résultat réel de mission et conserve les absences confirmées.</x:v>
      </x:c>
      <x:c r="I921" s="132" t="str">
        <x:v>Après la réponse : action physique ou refus/différé ; succès/échec/reprise selon résultat réel et variantes prioritaires. Aucun résultat par la sélection seule.</x:v>
      </x:c>
    </x:row>
    <x:row r="922" ht="89" customHeight="1">
      <x:c r="A922" s="121" t="str">
        <x:v>D6-H-V5-HOME-CM12-S1-OPTION-A</x:v>
      </x:c>
      <x:c r="B922" s="122" t="str">
        <x:v>D6-H-V5-HOME-CM12-S1</x:v>
      </x:c>
      <x:c r="C922" s="122" t="str">
        <x:v>A</x:v>
      </x:c>
      <x:c r="D922" s="122" t="str">
        <x:v>D6-H-V5-HOME-CM12-S1-CHOIX-A-01</x:v>
      </x:c>
      <x:c r="E922" s="122" t="str">
        <x:v>D6-H-V5-HOME-CM12-S1-REPONSE-A-01</x:v>
      </x:c>
      <x:c r="F922" s="122" t="str">
        <x:v>Approche A : Je protège l’établi davantage. Gestes à accomplir dans le monde : Parcourir la cour ; inspecter les faces des écrans ; tourner les panneaux préparés ; comparer leur protection depuis le siège et le seuil ; ranger les pièces déplacées. Ne retenir que l’alternative A lorsque la séquence propose deux branches.</x:v>
      </x:c>
      <x:c r="G922" s="122" t="str">
        <x:v>Approche disponible dans l’état réel de la scène ; accord des personnes impliquées.</x:v>
      </x:c>
      <x:c r="H922" s="122" t="str">
        <x:v>Appliquer seulement le résultat de l’approche A après vérification visible des gestes. Référence : Une zone reste plus exposée aux effets visuels d’embruns ; aucun objet n’est détruit hors session.</x:v>
      </x:c>
      <x:c r="I922" s="131" t="str">
        <x:v>Après la réponse : action physique ou refus/différé ; succès/échec/reprise selon résultat réel et variantes prioritaires. Aucun résultat par la sélection seule.</x:v>
      </x:c>
    </x:row>
    <x:row r="923" ht="104" customHeight="1">
      <x:c r="A923" s="126" t="str">
        <x:v>D6-H-V5-HOME-CM12-S1-OPTION-B</x:v>
      </x:c>
      <x:c r="B923" s="127" t="str">
        <x:v>D6-H-V5-HOME-CM12-S1</x:v>
      </x:c>
      <x:c r="C923" s="127" t="str">
        <x:v>B</x:v>
      </x:c>
      <x:c r="D923" s="127" t="str">
        <x:v>D6-H-V5-HOME-CM12-S1-CHOIX-B-01</x:v>
      </x:c>
      <x:c r="E923" s="127" t="str">
        <x:v>D6-H-V5-HOME-CM12-S1-REPONSE-B-01</x:v>
      </x:c>
      <x:c r="F923" s="127" t="str">
        <x:v>Approche B : Je garde la cour ouverte vers la mer. Gestes à accomplir dans le monde : Parcourir la cour ; inspecter les faces des écrans ; tourner les panneaux préparés ; comparer leur protection depuis le siège et le seuil ; ranger les pièces déplacées. Ne retenir que l’alternative B lorsque la séquence propose deux branches.</x:v>
      </x:c>
      <x:c r="G923" s="127" t="str">
        <x:v>Approche disponible dans l’état réel de la scène ; accord des personnes impliquées.</x:v>
      </x:c>
      <x:c r="H923" s="127" t="str">
        <x:v>Appliquer seulement le résultat de l’approche B après vérification visible des gestes. Référence : Une zone reste plus exposée aux effets visuels d’embruns ; aucun objet n’est détruit hors session.</x:v>
      </x:c>
      <x:c r="I923" s="132" t="str">
        <x:v>Après la réponse : action physique ou refus/différé ; succès/échec/reprise selon résultat réel et variantes prioritaires. Aucun résultat par la sélection seule.</x:v>
      </x:c>
    </x:row>
    <x:row r="924" ht="104" customHeight="1">
      <x:c r="A924" s="121" t="str">
        <x:v>D6-H-V5-HOME-CM12-S2-OPTION-A</x:v>
      </x:c>
      <x:c r="B924" s="122" t="str">
        <x:v>D6-H-V5-HOME-CM12-S2</x:v>
      </x:c>
      <x:c r="C924" s="122" t="str">
        <x:v>A</x:v>
      </x:c>
      <x:c r="D924" s="122" t="str">
        <x:v>D6-H-V5-HOME-CM12-S2-CHOIX-A-01</x:v>
      </x:c>
      <x:c r="E924" s="122" t="str">
        <x:v>D6-H-V5-HOME-CM12-S2-REPONSE-A-01</x:v>
      </x:c>
      <x:c r="F924" s="122" t="str">
        <x:v>Approche A : Gardons ensemble les faits que vous partagez. Gestes à accomplir dans le monde : Déplacer le banc de veille sur un point autorisé ; poser un objet entre les témoins ; orienter sa face vers chacun ; laisser les versions être racontées séparément. Ne retenir que l’alternative A lorsque la séquence propose deux branches.</x:v>
      </x:c>
      <x:c r="G924" s="122" t="str">
        <x:v>Approche disponible dans l’état réel de la scène ; accord des personnes impliquées.</x:v>
      </x:c>
      <x:c r="H924" s="122" t="str">
        <x:v>Appliquer seulement le résultat de l’approche A après vérification visible des gestes. Référence : La présentation garde les divergences utiles sans inventer de vainqueur narratif.</x:v>
      </x:c>
      <x:c r="I924" s="131" t="str">
        <x:v>Après la réponse : action physique ou refus/différé ; succès/échec/reprise selon résultat réel et variantes prioritaires. Aucun résultat par la sélection seule.</x:v>
      </x:c>
    </x:row>
    <x:row r="925" ht="89" customHeight="1">
      <x:c r="A925" s="126" t="str">
        <x:v>D6-H-V5-HOME-CM12-S2-OPTION-B</x:v>
      </x:c>
      <x:c r="B925" s="127" t="str">
        <x:v>D6-H-V5-HOME-CM12-S2</x:v>
      </x:c>
      <x:c r="C925" s="127" t="str">
        <x:v>B</x:v>
      </x:c>
      <x:c r="D925" s="127" t="str">
        <x:v>D6-H-V5-HOME-CM12-S2-CHOIX-B-01</x:v>
      </x:c>
      <x:c r="E925" s="127" t="str">
        <x:v>D6-H-V5-HOME-CM12-S2-REPONSE-B-01</x:v>
      </x:c>
      <x:c r="F925" s="127" t="str">
        <x:v>Approche B : Vos deux récits resteront attribués. Gestes à accomplir dans le monde : Déplacer le banc de veille sur un point autorisé ; poser un objet entre les témoins ; orienter sa face vers chacun ; laisser les versions être racontées séparément. Ne retenir que l’alternative B lorsque la séquence propose deux branches.</x:v>
      </x:c>
      <x:c r="G925" s="127" t="str">
        <x:v>Approche disponible dans l’état réel de la scène ; accord des personnes impliquées.</x:v>
      </x:c>
      <x:c r="H925" s="127" t="str">
        <x:v>Appliquer seulement le résultat de l’approche B après vérification visible des gestes. Référence : La présentation garde les divergences utiles sans inventer de vainqueur narratif.</x:v>
      </x:c>
      <x:c r="I925" s="132" t="str">
        <x:v>Après la réponse : action physique ou refus/différé ; succès/échec/reprise selon résultat réel et variantes prioritaires. Aucun résultat par la sélection seule.</x:v>
      </x:c>
    </x:row>
    <x:row r="926" ht="89" customHeight="1">
      <x:c r="A926" s="121" t="str">
        <x:v>D6-H-V5-HOME-CM12-S3-OPTION-A</x:v>
      </x:c>
      <x:c r="B926" s="122" t="str">
        <x:v>D6-H-V5-HOME-CM12-S3</x:v>
      </x:c>
      <x:c r="C926" s="122" t="str">
        <x:v>A</x:v>
      </x:c>
      <x:c r="D926" s="122" t="str">
        <x:v>D6-H-V5-HOME-CM12-S3-CHOIX-A-01</x:v>
      </x:c>
      <x:c r="E926" s="122" t="str">
        <x:v>D6-H-V5-HOME-CM12-S3-REPONSE-A-01</x:v>
      </x:c>
      <x:c r="F926" s="122" t="str">
        <x:v>Approche A : Nous prenons le chemin haut entier. Gestes à accomplir dans le monde : Présenter le volume témoin ; choisir le point de prise ; emprunter la route de portage ; déposer la charge sur deux repos ; déplacer un écran pour franchir le seuil. Ne retenir que l’alternative A lorsque la séquence propose deux branches.</x:v>
      </x:c>
      <x:c r="G926" s="122" t="str">
        <x:v>Approche disponible dans l’état réel de la scène ; accord des personnes impliquées.</x:v>
      </x:c>
      <x:c r="H926" s="122" t="str">
        <x:v>Appliquer seulement le résultat de l’approche A après vérification visible des gestes. Référence : Le premier prend davantage de temps ; le second demande une remise en place à l’atelier.</x:v>
      </x:c>
      <x:c r="I926" s="131" t="str">
        <x:v>Après la réponse : action physique ou refus/différé ; succès/échec/reprise selon résultat réel et variantes prioritaires. Aucun résultat par la sélection seule.</x:v>
      </x:c>
    </x:row>
    <x:row r="927" ht="89" customHeight="1">
      <x:c r="A927" s="126" t="str">
        <x:v>D6-H-V5-HOME-CM12-S3-OPTION-B</x:v>
      </x:c>
      <x:c r="B927" s="127" t="str">
        <x:v>D6-H-V5-HOME-CM12-S3</x:v>
      </x:c>
      <x:c r="C927" s="127" t="str">
        <x:v>B</x:v>
      </x:c>
      <x:c r="D927" s="127" t="str">
        <x:v>D6-H-V5-HOME-CM12-S3-CHOIX-B-01</x:v>
      </x:c>
      <x:c r="E927" s="127" t="str">
        <x:v>D6-H-V5-HOME-CM12-S3-REPONSE-B-01</x:v>
      </x:c>
      <x:c r="F927" s="127" t="str">
        <x:v>Approche B : Nous le séparons aux joints prévus. Gestes à accomplir dans le monde : Présenter le volume témoin ; choisir le point de prise ; emprunter la route de portage ; déposer la charge sur deux repos ; déplacer un écran pour franchir le seuil. Ne retenir que l’alternative B lorsque la séquence propose deux branches.</x:v>
      </x:c>
      <x:c r="G927" s="127" t="str">
        <x:v>Approche disponible dans l’état réel de la scène ; accord des personnes impliquées.</x:v>
      </x:c>
      <x:c r="H927" s="127" t="str">
        <x:v>Appliquer seulement le résultat de l’approche B après vérification visible des gestes. Référence : Le premier prend davantage de temps ; le second demande une remise en place à l’atelier.</x:v>
      </x:c>
      <x:c r="I927" s="132" t="str">
        <x:v>Après la réponse : action physique ou refus/différé ; succès/échec/reprise selon résultat réel et variantes prioritaires. Aucun résultat par la sélection seule.</x:v>
      </x:c>
    </x:row>
    <x:row r="928" ht="89" customHeight="1">
      <x:c r="A928" s="121" t="str">
        <x:v>D6-H-V5-HOME-CM13-S1-OPTION-A</x:v>
      </x:c>
      <x:c r="B928" s="122" t="str">
        <x:v>D6-H-V5-HOME-CM13-S1</x:v>
      </x:c>
      <x:c r="C928" s="122" t="str">
        <x:v>A</x:v>
      </x:c>
      <x:c r="D928" s="122" t="str">
        <x:v>D6-H-V5-HOME-CM13-S1-CHOIX-A-01</x:v>
      </x:c>
      <x:c r="E928" s="122" t="str">
        <x:v>D6-H-V5-HOME-CM13-S1-REPONSE-A-01</x:v>
      </x:c>
      <x:c r="F928" s="122" t="str">
        <x:v>Approche A : Je favorise l’atelier pour cette période. Gestes à accomplir dans le monde : Observer les lueurs de ventilation fictive ; suivre la buée jusqu’au déflecteur déplacé ; régler trois positions ; comparer l’ambiance entre chambre et établi. Ne retenir que l’alternative A lorsque la séquence propose deux branches.</x:v>
      </x:c>
      <x:c r="G928" s="122" t="str">
        <x:v>Approche disponible dans l’état réel de la scène ; accord des personnes impliquées.</x:v>
      </x:c>
      <x:c r="H928" s="122" t="str">
        <x:v>Appliquer seulement le résultat de l’approche A après vérification visible des gestes. Référence : Le réglage modifie les effets visuels et certains rendez-vous, sans bonus de combat cumulatif.</x:v>
      </x:c>
      <x:c r="I928" s="131" t="str">
        <x:v>Après la réponse : action physique ou refus/différé ; succès/échec/reprise selon résultat réel et variantes prioritaires. Aucun résultat par la sélection seule.</x:v>
      </x:c>
    </x:row>
    <x:row r="929" ht="89" customHeight="1">
      <x:c r="A929" s="126" t="str">
        <x:v>D6-H-V5-HOME-CM13-S1-OPTION-B</x:v>
      </x:c>
      <x:c r="B929" s="127" t="str">
        <x:v>D6-H-V5-HOME-CM13-S1</x:v>
      </x:c>
      <x:c r="C929" s="127" t="str">
        <x:v>B</x:v>
      </x:c>
      <x:c r="D929" s="127" t="str">
        <x:v>D6-H-V5-HOME-CM13-S1-CHOIX-B-01</x:v>
      </x:c>
      <x:c r="E929" s="127" t="str">
        <x:v>D6-H-V5-HOME-CM13-S1-REPONSE-B-01</x:v>
      </x:c>
      <x:c r="F929" s="127" t="str">
        <x:v>Approche B : Je réserve la pièce claire au repos. Gestes à accomplir dans le monde : Observer les lueurs de ventilation fictive ; suivre la buée jusqu’au déflecteur déplacé ; régler trois positions ; comparer l’ambiance entre chambre et établi. Ne retenir que l’alternative B lorsque la séquence propose deux branches.</x:v>
      </x:c>
      <x:c r="G929" s="127" t="str">
        <x:v>Approche disponible dans l’état réel de la scène ; accord des personnes impliquées.</x:v>
      </x:c>
      <x:c r="H929" s="127" t="str">
        <x:v>Appliquer seulement le résultat de l’approche B après vérification visible des gestes. Référence : Le réglage modifie les effets visuels et certains rendez-vous, sans bonus de combat cumulatif.</x:v>
      </x:c>
      <x:c r="I929" s="132" t="str">
        <x:v>Après la réponse : action physique ou refus/différé ; succès/échec/reprise selon résultat réel et variantes prioritaires. Aucun résultat par la sélection seule.</x:v>
      </x:c>
    </x:row>
    <x:row r="930" ht="104" customHeight="1">
      <x:c r="A930" s="121" t="str">
        <x:v>D6-H-V5-HOME-CM13-S2-OPTION-A</x:v>
      </x:c>
      <x:c r="B930" s="122" t="str">
        <x:v>D6-H-V5-HOME-CM13-S2</x:v>
      </x:c>
      <x:c r="C930" s="122" t="str">
        <x:v>A</x:v>
      </x:c>
      <x:c r="D930" s="122" t="str">
        <x:v>D6-H-V5-HOME-CM13-S2-CHOIX-A-01</x:v>
      </x:c>
      <x:c r="E930" s="122" t="str">
        <x:v>D6-H-V5-HOME-CM13-S2-REPONSE-A-01</x:v>
      </x:c>
      <x:c r="F930" s="122" t="str">
        <x:v>Approche A : Je tourne l’écran et prépare cette place pour toi. Gestes à accomplir dans le monde : Le recevoir au sas ; observer sa gêne dans la pièce chaude ; déplacer un écran ; installer un siège sur le palier ; choisir l’objet à montrer depuis cette nouvelle place. Ne retenir que l’alternative A lorsque la séquence propose deux branches.</x:v>
      </x:c>
      <x:c r="G930" s="122" t="str">
        <x:v>Approche disponible dans l’état réel de la scène ; accord des personnes impliquées.</x:v>
      </x:c>
      <x:c r="H930" s="122" t="str">
        <x:v>Appliquer seulement le résultat de l’approche A après vérification visible des gestes. Référence : La réaction de l’invité montre une différence de milieu et de préférence, sans prétendre définir toute son espèce.</x:v>
      </x:c>
      <x:c r="I930" s="131" t="str">
        <x:v>Après la réponse : action physique ou refus/différé ; succès/échec/reprise selon résultat réel et variantes prioritaires. Aucun résultat par la sélection seule.</x:v>
      </x:c>
    </x:row>
    <x:row r="931" ht="104" customHeight="1">
      <x:c r="A931" s="126" t="str">
        <x:v>D6-H-V5-HOME-CM13-S2-OPTION-B</x:v>
      </x:c>
      <x:c r="B931" s="127" t="str">
        <x:v>D6-H-V5-HOME-CM13-S2</x:v>
      </x:c>
      <x:c r="C931" s="127" t="str">
        <x:v>B</x:v>
      </x:c>
      <x:c r="D931" s="127" t="str">
        <x:v>D6-H-V5-HOME-CM13-S2-CHOIX-B-01</x:v>
      </x:c>
      <x:c r="E931" s="127" t="str">
        <x:v>D6-H-V5-HOME-CM13-S2-REPONSE-B-01</x:v>
      </x:c>
      <x:c r="F931" s="127" t="str">
        <x:v>Approche B : Nous ferons un passage court, puis la galerie fraîche. Gestes à accomplir dans le monde : Le recevoir au sas ; observer sa gêne dans la pièce chaude ; déplacer un écran ; installer un siège sur le palier ; choisir l’objet à montrer depuis cette nouvelle place. Ne retenir que l’alternative B lorsque la séquence propose deux branches.</x:v>
      </x:c>
      <x:c r="G931" s="127" t="str">
        <x:v>Approche disponible dans l’état réel de la scène ; accord des personnes impliquées.</x:v>
      </x:c>
      <x:c r="H931" s="127" t="str">
        <x:v>Appliquer seulement le résultat de l’approche B après vérification visible des gestes. Référence : La réaction de l’invité montre une différence de milieu et de préférence, sans prétendre définir toute son espèce.</x:v>
      </x:c>
      <x:c r="I931" s="132" t="str">
        <x:v>Après la réponse : action physique ou refus/différé ; succès/échec/reprise selon résultat réel et variantes prioritaires. Aucun résultat par la sélection seule.</x:v>
      </x:c>
    </x:row>
    <x:row r="932" ht="89" customHeight="1">
      <x:c r="A932" s="121" t="str">
        <x:v>D6-H-V5-HOME-CM13-S3-OPTION-A</x:v>
      </x:c>
      <x:c r="B932" s="122" t="str">
        <x:v>D6-H-V5-HOME-CM13-S3</x:v>
      </x:c>
      <x:c r="C932" s="122" t="str">
        <x:v>A</x:v>
      </x:c>
      <x:c r="D932" s="122" t="str">
        <x:v>D6-H-V5-HOME-CM13-S3-CHOIX-A-01</x:v>
      </x:c>
      <x:c r="E932" s="122" t="str">
        <x:v>D6-H-V5-HOME-CM13-S3-REPONSE-A-01</x:v>
      </x:c>
      <x:c r="F932" s="122" t="str">
        <x:v>Approche A : Je pose un écran pour lire cette marque à tout moment. Gestes à accomplir dans le monde : Attendre une fenêtre de visibilité ; orienter l’objet sur ses poses ; déplacer la lampe ; poser un repère amovible sur la marque découverte. Ne retenir que l’alternative A lorsque la séquence propose deux branches.</x:v>
      </x:c>
      <x:c r="G932" s="122" t="str">
        <x:v>Approche disponible dans l’état réel de la scène ; accord des personnes impliquées.</x:v>
      </x:c>
      <x:c r="H932" s="122" t="str">
        <x:v>Appliquer seulement le résultat de l’approche A après vérification visible des gestes. Référence : La solution choisie change le parcours de visite et le coût d’aménagement.</x:v>
      </x:c>
      <x:c r="I932" s="131" t="str">
        <x:v>Après la réponse : action physique ou refus/différé ; succès/échec/reprise selon résultat réel et variantes prioritaires. Aucun résultat par la sélection seule.</x:v>
      </x:c>
    </x:row>
    <x:row r="933" ht="89" customHeight="1">
      <x:c r="A933" s="126" t="str">
        <x:v>D6-H-V5-HOME-CM13-S3-OPTION-B</x:v>
      </x:c>
      <x:c r="B933" s="127" t="str">
        <x:v>D6-H-V5-HOME-CM13-S3</x:v>
      </x:c>
      <x:c r="C933" s="127" t="str">
        <x:v>B</x:v>
      </x:c>
      <x:c r="D933" s="127" t="str">
        <x:v>D6-H-V5-HOME-CM13-S3-CHOIX-B-01</x:v>
      </x:c>
      <x:c r="E933" s="127" t="str">
        <x:v>D6-H-V5-HOME-CM13-S3-REPONSE-B-01</x:v>
      </x:c>
      <x:c r="F933" s="127" t="str">
        <x:v>Approche B : Je garderai la fenêtre calme. Gestes à accomplir dans le monde : Attendre une fenêtre de visibilité ; orienter l’objet sur ses poses ; déplacer la lampe ; poser un repère amovible sur la marque découverte. Ne retenir que l’alternative B lorsque la séquence propose deux branches.</x:v>
      </x:c>
      <x:c r="G933" s="127" t="str">
        <x:v>Approche disponible dans l’état réel de la scène ; accord des personnes impliquées.</x:v>
      </x:c>
      <x:c r="H933" s="127" t="str">
        <x:v>Appliquer seulement le résultat de l’approche B après vérification visible des gestes. Référence : La solution choisie change le parcours de visite et le coût d’aménagement.</x:v>
      </x:c>
      <x:c r="I933" s="132" t="str">
        <x:v>Après la réponse : action physique ou refus/différé ; succès/échec/reprise selon résultat réel et variantes prioritaires. Aucun résultat par la sélection seule.</x:v>
      </x:c>
    </x:row>
    <x:row r="934" ht="89" customHeight="1">
      <x:c r="A934" s="121" t="str">
        <x:v>D6-H-V5-HOME-CM14-S1-OPTION-A</x:v>
      </x:c>
      <x:c r="B934" s="122" t="str">
        <x:v>D6-H-V5-HOME-CM14-S1</x:v>
      </x:c>
      <x:c r="C934" s="122" t="str">
        <x:v>A</x:v>
      </x:c>
      <x:c r="D934" s="122" t="str">
        <x:v>D6-H-V5-HOME-CM14-S1-CHOIX-A-01</x:v>
      </x:c>
      <x:c r="E934" s="122" t="str">
        <x:v>D6-H-V5-HOME-CM14-S1-REPONSE-A-01</x:v>
      </x:c>
      <x:c r="F934" s="122" t="str">
        <x:v>Approche A : L’établi reste près des livraisons. Gestes à accomplir dans le monde : Déplacer une pièce d’exercice entre trois supports ; écouter la vibration ; retrouver la cale déplacée ; comparer deux placements de l’établi. Ne retenir que l’alternative A lorsque la séquence propose deux branches.</x:v>
      </x:c>
      <x:c r="G934" s="122" t="str">
        <x:v>Approche disponible dans l’état réel de la scène ; accord des personnes impliquées.</x:v>
      </x:c>
      <x:c r="H934" s="122" t="str">
        <x:v>Appliquer seulement le résultat de l’approche A après vérification visible des gestes. Référence : Le trajet ou l’ambiance sonore change ; aucune structure entière n’est téléportée.</x:v>
      </x:c>
      <x:c r="I934" s="131" t="str">
        <x:v>Après la réponse : action physique ou refus/différé ; succès/échec/reprise selon résultat réel et variantes prioritaires. Aucun résultat par la sélection seule.</x:v>
      </x:c>
    </x:row>
    <x:row r="935" ht="89" customHeight="1">
      <x:c r="A935" s="126" t="str">
        <x:v>D6-H-V5-HOME-CM14-S1-OPTION-B</x:v>
      </x:c>
      <x:c r="B935" s="127" t="str">
        <x:v>D6-H-V5-HOME-CM14-S1</x:v>
      </x:c>
      <x:c r="C935" s="127" t="str">
        <x:v>B</x:v>
      </x:c>
      <x:c r="D935" s="127" t="str">
        <x:v>D6-H-V5-HOME-CM14-S1-CHOIX-B-01</x:v>
      </x:c>
      <x:c r="E935" s="127" t="str">
        <x:v>D6-H-V5-HOME-CM14-S1-REPONSE-B-01</x:v>
      </x:c>
      <x:c r="F935" s="127" t="str">
        <x:v>Approche B : Je l’éloigne de la chambre. Gestes à accomplir dans le monde : Déplacer une pièce d’exercice entre trois supports ; écouter la vibration ; retrouver la cale déplacée ; comparer deux placements de l’établi. Ne retenir que l’alternative B lorsque la séquence propose deux branches.</x:v>
      </x:c>
      <x:c r="G935" s="127" t="str">
        <x:v>Approche disponible dans l’état réel de la scène ; accord des personnes impliquées.</x:v>
      </x:c>
      <x:c r="H935" s="127" t="str">
        <x:v>Appliquer seulement le résultat de l’approche B après vérification visible des gestes. Référence : Le trajet ou l’ambiance sonore change ; aucune structure entière n’est téléportée.</x:v>
      </x:c>
      <x:c r="I935" s="132" t="str">
        <x:v>Après la réponse : action physique ou refus/différé ; succès/échec/reprise selon résultat réel et variantes prioritaires. Aucun résultat par la sélection seule.</x:v>
      </x:c>
    </x:row>
    <x:row r="936" ht="104" customHeight="1">
      <x:c r="A936" s="121" t="str">
        <x:v>D6-H-V5-HOME-CM14-S2-OPTION-A</x:v>
      </x:c>
      <x:c r="B936" s="122" t="str">
        <x:v>D6-H-V5-HOME-CM14-S2</x:v>
      </x:c>
      <x:c r="C936" s="122" t="str">
        <x:v>A</x:v>
      </x:c>
      <x:c r="D936" s="122" t="str">
        <x:v>D6-H-V5-HOME-CM14-S2-CHOIX-A-01</x:v>
      </x:c>
      <x:c r="E936" s="122" t="str">
        <x:v>D6-H-V5-HOME-CM14-S2-REPONSE-A-01</x:v>
      </x:c>
      <x:c r="F936" s="122" t="str">
        <x:v>Approche A : Je veux montrer la réparation qui l’a rendu utile. Gestes à accomplir dans le monde : Poser l’objet sur le cadre ; éclairer les reprises ; laisser la forgeronne identifier ce qu’elle connaît ; ouvrir l’archive pour les zones non attribuées. Ne retenir que l’alternative A lorsque la séquence propose deux branches.</x:v>
      </x:c>
      <x:c r="G936" s="122" t="str">
        <x:v>Approche disponible dans l’état réel de la scène ; accord des personnes impliquées.</x:v>
      </x:c>
      <x:c r="H936" s="122" t="str">
        <x:v>Appliquer seulement le résultat de l’approche A après vérification visible des gestes. Référence : Le récit conserve les interventions réelles ; une restauration n’efface pas les cicatrices historiques.</x:v>
      </x:c>
      <x:c r="I936" s="131" t="str">
        <x:v>Après la réponse : action physique ou refus/différé ; succès/échec/reprise selon résultat réel et variantes prioritaires. Aucun résultat par la sélection seule.</x:v>
      </x:c>
    </x:row>
    <x:row r="937" ht="89" customHeight="1">
      <x:c r="A937" s="126" t="str">
        <x:v>D6-H-V5-HOME-CM14-S2-OPTION-B</x:v>
      </x:c>
      <x:c r="B937" s="127" t="str">
        <x:v>D6-H-V5-HOME-CM14-S2</x:v>
      </x:c>
      <x:c r="C937" s="127" t="str">
        <x:v>B</x:v>
      </x:c>
      <x:c r="D937" s="127" t="str">
        <x:v>D6-H-V5-HOME-CM14-S2-CHOIX-B-01</x:v>
      </x:c>
      <x:c r="E937" s="127" t="str">
        <x:v>D6-H-V5-HOME-CM14-S2-REPONSE-B-01</x:v>
      </x:c>
      <x:c r="F937" s="127" t="str">
        <x:v>Approche B : Je montrerai d’abord son état au retour. Gestes à accomplir dans le monde : Poser l’objet sur le cadre ; éclairer les reprises ; laisser la forgeronne identifier ce qu’elle connaît ; ouvrir l’archive pour les zones non attribuées. Ne retenir que l’alternative B lorsque la séquence propose deux branches.</x:v>
      </x:c>
      <x:c r="G937" s="127" t="str">
        <x:v>Approche disponible dans l’état réel de la scène ; accord des personnes impliquées.</x:v>
      </x:c>
      <x:c r="H937" s="127" t="str">
        <x:v>Appliquer seulement le résultat de l’approche B après vérification visible des gestes. Référence : Le récit conserve les interventions réelles ; une restauration n’efface pas les cicatrices historiques.</x:v>
      </x:c>
      <x:c r="I937" s="132" t="str">
        <x:v>Après la réponse : action physique ou refus/différé ; succès/échec/reprise selon résultat réel et variantes prioritaires. Aucun résultat par la sélection seule.</x:v>
      </x:c>
    </x:row>
    <x:row r="938" ht="104" customHeight="1">
      <x:c r="A938" s="121" t="str">
        <x:v>D6-H-V5-HOME-CM14-S3-OPTION-A</x:v>
      </x:c>
      <x:c r="B938" s="122" t="str">
        <x:v>D6-H-V5-HOME-CM14-S3</x:v>
      </x:c>
      <x:c r="C938" s="122" t="str">
        <x:v>A</x:v>
      </x:c>
      <x:c r="D938" s="122" t="str">
        <x:v>D6-H-V5-HOME-CM14-S3-CHOIX-A-01</x:v>
      </x:c>
      <x:c r="E938" s="122" t="str">
        <x:v>D6-H-V5-HOME-CM14-S3-REPONSE-A-01</x:v>
      </x:c>
      <x:c r="F938" s="122" t="str">
        <x:v>Approche A : Fais courir le temps. Je tente les trois gestes. Gestes à accomplir dans le monde : Préparer deux modèles identiques ; placer les pièces d’exercice ; réaliser une séquence de trois ajustements ; comparer les appuis et la lisibilité finale. Ne retenir que l’alternative A lorsque la séquence propose deux branches.</x:v>
      </x:c>
      <x:c r="G938" s="122" t="str">
        <x:v>Approche disponible dans l’état réel de la scène ; accord des personnes impliquées.</x:v>
      </x:c>
      <x:c r="H938" s="122" t="str">
        <x:v>Appliquer seulement le résultat de l’approche A après vérification visible des gestes. Référence : Les deux modes donnent la même information narrative et aucune pénalité de prestige pour l’assistance.</x:v>
      </x:c>
      <x:c r="I938" s="131" t="str">
        <x:v>Après la réponse : action physique ou refus/différé ; succès/échec/reprise selon résultat réel et variantes prioritaires. Aucun résultat par la sélection seule.</x:v>
      </x:c>
    </x:row>
    <x:row r="939" ht="89" customHeight="1">
      <x:c r="A939" s="126" t="str">
        <x:v>D6-H-V5-HOME-CM14-S3-OPTION-B</x:v>
      </x:c>
      <x:c r="B939" s="127" t="str">
        <x:v>D6-H-V5-HOME-CM14-S3</x:v>
      </x:c>
      <x:c r="C939" s="127" t="str">
        <x:v>B</x:v>
      </x:c>
      <x:c r="D939" s="127" t="str">
        <x:v>D6-H-V5-HOME-CM14-S3-CHOIX-B-01</x:v>
      </x:c>
      <x:c r="E939" s="127" t="str">
        <x:v>D6-H-V5-HOME-CM14-S3-REPONSE-B-01</x:v>
      </x:c>
      <x:c r="F939" s="127" t="str">
        <x:v>Approche B : Pas de temps. Je cherche la pose juste. Gestes à accomplir dans le monde : Préparer deux modèles identiques ; placer les pièces d’exercice ; réaliser une séquence de trois ajustements ; comparer les appuis et la lisibilité finale. Ne retenir que l’alternative B lorsque la séquence propose deux branches.</x:v>
      </x:c>
      <x:c r="G939" s="127" t="str">
        <x:v>Approche disponible dans l’état réel de la scène ; accord des personnes impliquées.</x:v>
      </x:c>
      <x:c r="H939" s="127" t="str">
        <x:v>Appliquer seulement le résultat de l’approche B après vérification visible des gestes. Référence : Les deux modes donnent la même information narrative et aucune pénalité de prestige pour l’assistance.</x:v>
      </x:c>
      <x:c r="I939" s="132" t="str">
        <x:v>Après la réponse : action physique ou refus/différé ; succès/échec/reprise selon résultat réel et variantes prioritaires. Aucun résultat par la sélection seule.</x:v>
      </x:c>
    </x:row>
    <x:row r="940" ht="89" customHeight="1">
      <x:c r="A940" s="121" t="str">
        <x:v>D6-H-V5-HOME-CM15-S1-OPTION-A</x:v>
      </x:c>
      <x:c r="B940" s="122" t="str">
        <x:v>D6-H-V5-HOME-CM15-S1</x:v>
      </x:c>
      <x:c r="C940" s="122" t="str">
        <x:v>A</x:v>
      </x:c>
      <x:c r="D940" s="122" t="str">
        <x:v>D6-H-V5-HOME-CM15-S1-CHOIX-A-01</x:v>
      </x:c>
      <x:c r="E940" s="122" t="str">
        <x:v>D6-H-V5-HOME-CM15-S1-REPONSE-A-01</x:v>
      </x:c>
      <x:c r="F940" s="122" t="str">
        <x:v>Approche A : Je garde une entrée large. Gestes à accomplir dans le monde : Suivre les balises visibles ; dégager les repères de jeu ; faire entrer les charges par le double sas ; vérifier l’ordre des battants et la place du coffre. Ne retenir que l’alternative A lorsque la séquence propose deux branches.</x:v>
      </x:c>
      <x:c r="G940" s="122" t="str">
        <x:v>Approche disponible dans l’état réel de la scène ; accord des personnes impliquées.</x:v>
      </x:c>
      <x:c r="H940" s="122" t="str">
        <x:v>Appliquer seulement le résultat de l’approche A après vérification visible des gestes. Référence : Le passage et l’apparence du sas changent ; les visiteurs utilisent la nouvelle trajectoire.</x:v>
      </x:c>
      <x:c r="I940" s="131" t="str">
        <x:v>Après la réponse : action physique ou refus/différé ; succès/échec/reprise selon résultat réel et variantes prioritaires. Aucun résultat par la sélection seule.</x:v>
      </x:c>
    </x:row>
    <x:row r="941" ht="89" customHeight="1">
      <x:c r="A941" s="126" t="str">
        <x:v>D6-H-V5-HOME-CM15-S1-OPTION-B</x:v>
      </x:c>
      <x:c r="B941" s="127" t="str">
        <x:v>D6-H-V5-HOME-CM15-S1</x:v>
      </x:c>
      <x:c r="C941" s="127" t="str">
        <x:v>B</x:v>
      </x:c>
      <x:c r="D941" s="127" t="str">
        <x:v>D6-H-V5-HOME-CM15-S1-CHOIX-B-01</x:v>
      </x:c>
      <x:c r="E941" s="127" t="str">
        <x:v>D6-H-V5-HOME-CM15-S1-REPONSE-B-01</x:v>
      </x:c>
      <x:c r="F941" s="127" t="str">
        <x:v>Approche B : Je protège la chambre avec un écran décalé. Gestes à accomplir dans le monde : Suivre les balises visibles ; dégager les repères de jeu ; faire entrer les charges par le double sas ; vérifier l’ordre des battants et la place du coffre. Ne retenir que l’alternative B lorsque la séquence propose deux branches.</x:v>
      </x:c>
      <x:c r="G941" s="127" t="str">
        <x:v>Approche disponible dans l’état réel de la scène ; accord des personnes impliquées.</x:v>
      </x:c>
      <x:c r="H941" s="127" t="str">
        <x:v>Appliquer seulement le résultat de l’approche B après vérification visible des gestes. Référence : Le passage et l’apparence du sas changent ; les visiteurs utilisent la nouvelle trajectoire.</x:v>
      </x:c>
      <x:c r="I941" s="132" t="str">
        <x:v>Après la réponse : action physique ou refus/différé ; succès/échec/reprise selon résultat réel et variantes prioritaires. Aucun résultat par la sélection seule.</x:v>
      </x:c>
    </x:row>
    <x:row r="942" ht="89" customHeight="1">
      <x:c r="A942" s="121" t="str">
        <x:v>D6-H-V5-HOME-CM15-S2-OPTION-A</x:v>
      </x:c>
      <x:c r="B942" s="122" t="str">
        <x:v>D6-H-V5-HOME-CM15-S2</x:v>
      </x:c>
      <x:c r="C942" s="122" t="str">
        <x:v>A</x:v>
      </x:c>
      <x:c r="D942" s="122" t="str">
        <x:v>D6-H-V5-HOME-CM15-S2-CHOIX-A-01</x:v>
      </x:c>
      <x:c r="E942" s="122" t="str">
        <x:v>D6-H-V5-HOME-CM15-S2-REPONSE-A-01</x:v>
      </x:c>
      <x:c r="F942" s="122" t="str">
        <x:v>Approche A : Une lumière forte sur cette seule niche. Gestes à accomplir dans le monde : Comparer trois angles de lampe ; observer la prise depuis le siège ; déplacer un écran clair ; ouvrir une niche sans masquer le couloir. Ne retenir que l’alternative A lorsque la séquence propose deux branches.</x:v>
      </x:c>
      <x:c r="G942" s="122" t="str">
        <x:v>Approche disponible dans l’état réel de la scène ; accord des personnes impliquées.</x:v>
      </x:c>
      <x:c r="H942" s="122" t="str">
        <x:v>Appliquer seulement le résultat de l’approche A après vérification visible des gestes. Référence : Les mêmes indices restent lisibles ; la dépense de modules et l’ambiance diffèrent.</x:v>
      </x:c>
      <x:c r="I942" s="131" t="str">
        <x:v>Après la réponse : action physique ou refus/différé ; succès/échec/reprise selon résultat réel et variantes prioritaires. Aucun résultat par la sélection seule.</x:v>
      </x:c>
    </x:row>
    <x:row r="943" ht="89" customHeight="1">
      <x:c r="A943" s="126" t="str">
        <x:v>D6-H-V5-HOME-CM15-S2-OPTION-B</x:v>
      </x:c>
      <x:c r="B943" s="127" t="str">
        <x:v>D6-H-V5-HOME-CM15-S2</x:v>
      </x:c>
      <x:c r="C943" s="127" t="str">
        <x:v>B</x:v>
      </x:c>
      <x:c r="D943" s="127" t="str">
        <x:v>D6-H-V5-HOME-CM15-S2-CHOIX-B-01</x:v>
      </x:c>
      <x:c r="E943" s="127" t="str">
        <x:v>D6-H-V5-HOME-CM15-S2-REPONSE-B-01</x:v>
      </x:c>
      <x:c r="F943" s="127" t="str">
        <x:v>Approche B : Une lumière douce et un grossissement pour les détails. Gestes à accomplir dans le monde : Comparer trois angles de lampe ; observer la prise depuis le siège ; déplacer un écran clair ; ouvrir une niche sans masquer le couloir. Ne retenir que l’alternative B lorsque la séquence propose deux branches.</x:v>
      </x:c>
      <x:c r="G943" s="127" t="str">
        <x:v>Approche disponible dans l’état réel de la scène ; accord des personnes impliquées.</x:v>
      </x:c>
      <x:c r="H943" s="127" t="str">
        <x:v>Appliquer seulement le résultat de l’approche B après vérification visible des gestes. Référence : Les mêmes indices restent lisibles ; la dépense de modules et l’ambiance diffèrent.</x:v>
      </x:c>
      <x:c r="I943" s="132" t="str">
        <x:v>Après la réponse : action physique ou refus/différé ; succès/échec/reprise selon résultat réel et variantes prioritaires. Aucun résultat par la sélection seule.</x:v>
      </x:c>
    </x:row>
    <x:row r="944" ht="104" customHeight="1">
      <x:c r="A944" s="121" t="str">
        <x:v>D6-H-V5-HOME-CM15-S3-OPTION-A</x:v>
      </x:c>
      <x:c r="B944" s="122" t="str">
        <x:v>D6-H-V5-HOME-CM15-S3</x:v>
      </x:c>
      <x:c r="C944" s="122" t="str">
        <x:v>A</x:v>
      </x:c>
      <x:c r="D944" s="122" t="str">
        <x:v>D6-H-V5-HOME-CM15-S3-CHOIX-A-01</x:v>
      </x:c>
      <x:c r="E944" s="122" t="str">
        <x:v>D6-H-V5-HOME-CM15-S3-REPONSE-A-01</x:v>
      </x:c>
      <x:c r="F944" s="122" t="str">
        <x:v>Approche A : Entre. Je te montre une chasse qui m’a appris à attendre. Gestes à accomplir dans le monde : Préparer une place sèche ; recevoir ses traces de terrain ; comparer un relevé à un objet de la galerie ; lui montrer le passage nouvellement aménagé. Ne retenir que l’alternative A lorsque la séquence propose deux branches.</x:v>
      </x:c>
      <x:c r="G944" s="122" t="str">
        <x:v>Approche disponible dans l’état réel de la scène ; accord des personnes impliquées.</x:v>
      </x:c>
      <x:c r="H944" s="122" t="str">
        <x:v>Appliquer seulement le résultat de l’approche A après vérification visible des gestes. Référence : La visite ouvre un exercice local d’observation, sans donner une compétence universelle instantanée.</x:v>
      </x:c>
      <x:c r="I944" s="131" t="str">
        <x:v>Après la réponse : action physique ou refus/différé ; succès/échec/reprise selon résultat réel et variantes prioritaires. Aucun résultat par la sélection seule.</x:v>
      </x:c>
    </x:row>
    <x:row r="945" ht="89" customHeight="1">
      <x:c r="A945" s="126" t="str">
        <x:v>D6-H-V5-HOME-CM15-S3-OPTION-B</x:v>
      </x:c>
      <x:c r="B945" s="127" t="str">
        <x:v>D6-H-V5-HOME-CM15-S3</x:v>
      </x:c>
      <x:c r="C945" s="127" t="str">
        <x:v>B</x:v>
      </x:c>
      <x:c r="D945" s="127" t="str">
        <x:v>D6-H-V5-HOME-CM15-S3-CHOIX-B-01</x:v>
      </x:c>
      <x:c r="E945" s="127" t="str">
        <x:v>D6-H-V5-HOME-CM15-S3-REPONSE-B-01</x:v>
      </x:c>
      <x:c r="F945" s="127" t="str">
        <x:v>Approche B : Montre-moi comment tu lis le froid sur cette piste. Gestes à accomplir dans le monde : Préparer une place sèche ; recevoir ses traces de terrain ; comparer un relevé à un objet de la galerie ; lui montrer le passage nouvellement aménagé. Ne retenir que l’alternative B lorsque la séquence propose deux branches.</x:v>
      </x:c>
      <x:c r="G945" s="127" t="str">
        <x:v>Approche disponible dans l’état réel de la scène ; accord des personnes impliquées.</x:v>
      </x:c>
      <x:c r="H945" s="127" t="str">
        <x:v>Appliquer seulement le résultat de l’approche B après vérification visible des gestes. Référence : La visite ouvre un exercice local d’observation, sans donner une compétence universelle instantanée.</x:v>
      </x:c>
      <x:c r="I945" s="132" t="str">
        <x:v>Après la réponse : action physique ou refus/différé ; succès/échec/reprise selon résultat réel et variantes prioritaires. Aucun résultat par la sélection seule.</x:v>
      </x:c>
    </x:row>
    <x:row r="946" ht="89" customHeight="1">
      <x:c r="A946" s="121" t="str">
        <x:v>D6-H-V5-HOME-CM16-S1-OPTION-A</x:v>
      </x:c>
      <x:c r="B946" s="122" t="str">
        <x:v>D6-H-V5-HOME-CM16-S1</x:v>
      </x:c>
      <x:c r="C946" s="122" t="str">
        <x:v>A</x:v>
      </x:c>
      <x:c r="D946" s="122" t="str">
        <x:v>D6-H-V5-HOME-CM16-S1-CHOIX-A-01</x:v>
      </x:c>
      <x:c r="E946" s="122" t="str">
        <x:v>D6-H-V5-HOME-CM16-S1-REPONSE-A-01</x:v>
      </x:c>
      <x:c r="F946" s="122" t="str">
        <x:v>Approche A : Un grand repère qu’ils verront de loin. Gestes à accomplir dans le monde : Marcher jusqu’aux repères de retour ; comparer leur visibilité depuis deux creux ; déplacer une lumière basse ; suivre le chemin jusqu’au porche. Ne retenir que l’alternative A lorsque la séquence propose deux branches.</x:v>
      </x:c>
      <x:c r="G946" s="122" t="str">
        <x:v>Approche disponible dans l’état réel de la scène ; accord des personnes impliquées.</x:v>
      </x:c>
      <x:c r="H946" s="122" t="str">
        <x:v>Appliquer seulement le résultat de l’approche A après vérification visible des gestes. Référence : La gardienne emploie la route retenue ; le choix influe sur les arrivées fictionnelles suivantes.</x:v>
      </x:c>
      <x:c r="I946" s="131" t="str">
        <x:v>Après la réponse : action physique ou refus/différé ; succès/échec/reprise selon résultat réel et variantes prioritaires. Aucun résultat par la sélection seule.</x:v>
      </x:c>
    </x:row>
    <x:row r="947" ht="89" customHeight="1">
      <x:c r="A947" s="126" t="str">
        <x:v>D6-H-V5-HOME-CM16-S1-OPTION-B</x:v>
      </x:c>
      <x:c r="B947" s="127" t="str">
        <x:v>D6-H-V5-HOME-CM16-S1</x:v>
      </x:c>
      <x:c r="C947" s="127" t="str">
        <x:v>B</x:v>
      </x:c>
      <x:c r="D947" s="127" t="str">
        <x:v>D6-H-V5-HOME-CM16-S1-CHOIX-B-01</x:v>
      </x:c>
      <x:c r="E947" s="127" t="str">
        <x:v>D6-H-V5-HOME-CM16-S1-REPONSE-B-01</x:v>
      </x:c>
      <x:c r="F947" s="127" t="str">
        <x:v>Approche B : Plusieurs lumières proches guideront leurs pas. Gestes à accomplir dans le monde : Marcher jusqu’aux repères de retour ; comparer leur visibilité depuis deux creux ; déplacer une lumière basse ; suivre le chemin jusqu’au porche. Ne retenir que l’alternative B lorsque la séquence propose deux branches.</x:v>
      </x:c>
      <x:c r="G947" s="127" t="str">
        <x:v>Approche disponible dans l’état réel de la scène ; accord des personnes impliquées.</x:v>
      </x:c>
      <x:c r="H947" s="127" t="str">
        <x:v>Appliquer seulement le résultat de l’approche B après vérification visible des gestes. Référence : La gardienne emploie la route retenue ; le choix influe sur les arrivées fictionnelles suivantes.</x:v>
      </x:c>
      <x:c r="I947" s="132" t="str">
        <x:v>Après la réponse : action physique ou refus/différé ; succès/échec/reprise selon résultat réel et variantes prioritaires. Aucun résultat par la sélection seule.</x:v>
      </x:c>
    </x:row>
    <x:row r="948" ht="89" customHeight="1">
      <x:c r="A948" s="121" t="str">
        <x:v>D6-H-V5-HOME-CM16-S2-OPTION-A</x:v>
      </x:c>
      <x:c r="B948" s="122" t="str">
        <x:v>D6-H-V5-HOME-CM16-S2</x:v>
      </x:c>
      <x:c r="C948" s="122" t="str">
        <x:v>A</x:v>
      </x:c>
      <x:c r="D948" s="122" t="str">
        <x:v>D6-H-V5-HOME-CM16-S2-CHOIX-A-01</x:v>
      </x:c>
      <x:c r="E948" s="122" t="str">
        <x:v>D6-H-V5-HOME-CM16-S2-REPONSE-A-01</x:v>
      </x:c>
      <x:c r="F948" s="122" t="str">
        <x:v>Approche A : Tu peux regarder ce souvenir, si tu le veux. Gestes à accomplir dans le monde : Installer deux places ; fermer le panneau qui coupe la vue ; poser un souvenir sans plaque nouvelle ; laisser une durée de scène avant de choisir un geste. Ne retenir que l’alternative A lorsque la séquence propose deux branches.</x:v>
      </x:c>
      <x:c r="G948" s="122" t="str">
        <x:v>Approche disponible dans l’état réel de la scène ; accord des personnes impliquées.</x:v>
      </x:c>
      <x:c r="H948" s="122" t="str">
        <x:v>Appliquer seulement le résultat de l’approche A après vérification visible des gestes. Référence : La relation avance par une présence consentie ; aucun témoignage forcé n’est attribué au proche.</x:v>
      </x:c>
      <x:c r="I948" s="131" t="str">
        <x:v>Après la réponse : action physique ou refus/différé ; succès/échec/reprise selon résultat réel et variantes prioritaires. Aucun résultat par la sélection seule.</x:v>
      </x:c>
    </x:row>
    <x:row r="949" ht="89" customHeight="1">
      <x:c r="A949" s="126" t="str">
        <x:v>D6-H-V5-HOME-CM16-S2-OPTION-B</x:v>
      </x:c>
      <x:c r="B949" s="127" t="str">
        <x:v>D6-H-V5-HOME-CM16-S2</x:v>
      </x:c>
      <x:c r="C949" s="127" t="str">
        <x:v>B</x:v>
      </x:c>
      <x:c r="D949" s="127" t="str">
        <x:v>D6-H-V5-HOME-CM16-S2-CHOIX-B-01</x:v>
      </x:c>
      <x:c r="E949" s="127" t="str">
        <x:v>D6-H-V5-HOME-CM16-S2-REPONSE-B-01</x:v>
      </x:c>
      <x:c r="F949" s="127" t="str">
        <x:v>Approche B : Restons face au dehors. Gestes à accomplir dans le monde : Installer deux places ; fermer le panneau qui coupe la vue ; poser un souvenir sans plaque nouvelle ; laisser une durée de scène avant de choisir un geste. Ne retenir que l’alternative B lorsque la séquence propose deux branches.</x:v>
      </x:c>
      <x:c r="G949" s="127" t="str">
        <x:v>Approche disponible dans l’état réel de la scène ; accord des personnes impliquées.</x:v>
      </x:c>
      <x:c r="H949" s="127" t="str">
        <x:v>Appliquer seulement le résultat de l’approche B après vérification visible des gestes. Référence : La relation avance par une présence consentie ; aucun témoignage forcé n’est attribué au proche.</x:v>
      </x:c>
      <x:c r="I949" s="132" t="str">
        <x:v>Après la réponse : action physique ou refus/différé ; succès/échec/reprise selon résultat réel et variantes prioritaires. Aucun résultat par la sélection seule.</x:v>
      </x:c>
    </x:row>
    <x:row r="950" ht="89" customHeight="1">
      <x:c r="A950" s="121" t="str">
        <x:v>D6-H-V5-HOME-CM16-S3-OPTION-A</x:v>
      </x:c>
      <x:c r="B950" s="122" t="str">
        <x:v>D6-H-V5-HOME-CM16-S3</x:v>
      </x:c>
      <x:c r="C950" s="122" t="str">
        <x:v>A</x:v>
      </x:c>
      <x:c r="D950" s="122" t="str">
        <x:v>D6-H-V5-HOME-CM16-S3-CHOIX-A-01</x:v>
      </x:c>
      <x:c r="E950" s="122" t="str">
        <x:v>D6-H-V5-HOME-CM16-S3-REPONSE-A-01</x:v>
      </x:c>
      <x:c r="F950" s="122" t="str">
        <x:v>Approche A : Elle attendra une prise réellement rapportée. Gestes à accomplir dans le monde : Choisir une place vide dans la galerie ; y poser une plaque de route prévue ; emballer les objets nécessaires ; préparer le banc de retour. Ne retenir que l’alternative A lorsque la séquence propose deux branches.</x:v>
      </x:c>
      <x:c r="G950" s="122" t="str">
        <x:v>Approche disponible dans l’état réel de la scène ; accord des personnes impliquées.</x:v>
      </x:c>
      <x:c r="H950" s="122" t="str">
        <x:v>Appliquer seulement le résultat de l’approche A après vérification visible des gestes. Référence : La plaque n’accorde aucun trophée avant le retour ; un échec peut être présenté honnêtement plus tard.</x:v>
      </x:c>
      <x:c r="I950" s="131" t="str">
        <x:v>Après la réponse : action physique ou refus/différé ; succès/échec/reprise selon résultat réel et variantes prioritaires. Aucun résultat par la sélection seule.</x:v>
      </x:c>
    </x:row>
    <x:row r="951" ht="89" customHeight="1">
      <x:c r="A951" s="126" t="str">
        <x:v>D6-H-V5-HOME-CM16-S3-OPTION-B</x:v>
      </x:c>
      <x:c r="B951" s="127" t="str">
        <x:v>D6-H-V5-HOME-CM16-S3</x:v>
      </x:c>
      <x:c r="C951" s="127" t="str">
        <x:v>B</x:v>
      </x:c>
      <x:c r="D951" s="127" t="str">
        <x:v>D6-H-V5-HOME-CM16-S3-CHOIX-B-01</x:v>
      </x:c>
      <x:c r="E951" s="127" t="str">
        <x:v>D6-H-V5-HOME-CM16-S3-REPONSE-B-01</x:v>
      </x:c>
      <x:c r="F951" s="127" t="str">
        <x:v>Approche B : Un souvenir du trajet, quel que soit le retour. Gestes à accomplir dans le monde : Choisir une place vide dans la galerie ; y poser une plaque de route prévue ; emballer les objets nécessaires ; préparer le banc de retour. Ne retenir que l’alternative B lorsque la séquence propose deux branches.</x:v>
      </x:c>
      <x:c r="G951" s="127" t="str">
        <x:v>Approche disponible dans l’état réel de la scène ; accord des personnes impliquées.</x:v>
      </x:c>
      <x:c r="H951" s="127" t="str">
        <x:v>Appliquer seulement le résultat de l’approche B après vérification visible des gestes. Référence : La plaque n’accorde aucun trophée avant le retour ; un échec peut être présenté honnêtement plus tard.</x:v>
      </x:c>
      <x:c r="I951" s="132" t="str">
        <x:v>Après la réponse : action physique ou refus/différé ; succès/échec/reprise selon résultat réel et variantes prioritaires. Aucun résultat par la sélection seule.</x:v>
      </x:c>
    </x:row>
    <x:row r="952" ht="89" customHeight="1">
      <x:c r="A952" s="121" t="str">
        <x:v>D6-H-V5-HOME-CM17-S1-OPTION-A</x:v>
      </x:c>
      <x:c r="B952" s="122" t="str">
        <x:v>D6-H-V5-HOME-CM17-S1</x:v>
      </x:c>
      <x:c r="C952" s="122" t="str">
        <x:v>A</x:v>
      </x:c>
      <x:c r="D952" s="122" t="str">
        <x:v>D6-H-V5-HOME-CM17-S1-CHOIX-A-01</x:v>
      </x:c>
      <x:c r="E952" s="122" t="str">
        <x:v>D6-H-V5-HOME-CM17-S1-REPONSE-A-01</x:v>
      </x:c>
      <x:c r="F952" s="122" t="str">
        <x:v>Approche A : Je pose une rampe continue, réversible. Gestes à accomplir dans le monde : Observer la route des voisins ; placer un volume témoin sur la rampe réversible ; déplacer un siège récent ; vérifier les dalles conservées sans les modifier. Ne retenir que l’alternative A lorsque la séquence propose deux branches.</x:v>
      </x:c>
      <x:c r="G952" s="122" t="str">
        <x:v>Approche disponible dans l’état réel de la scène ; accord des personnes impliquées.</x:v>
      </x:c>
      <x:c r="H952" s="122" t="str">
        <x:v>Appliquer seulement le résultat de l’approche A après vérification visible des gestes. Référence : Les passages restent cohérents avec le choix du seuil ; les pièces anciennes ne sont pas détruites pour décorer.</x:v>
      </x:c>
      <x:c r="I952" s="131" t="str">
        <x:v>Après la réponse : action physique ou refus/différé ; succès/échec/reprise selon résultat réel et variantes prioritaires. Aucun résultat par la sélection seule.</x:v>
      </x:c>
    </x:row>
    <x:row r="953" ht="89" customHeight="1">
      <x:c r="A953" s="126" t="str">
        <x:v>D6-H-V5-HOME-CM17-S1-OPTION-B</x:v>
      </x:c>
      <x:c r="B953" s="127" t="str">
        <x:v>D6-H-V5-HOME-CM17-S1</x:v>
      </x:c>
      <x:c r="C953" s="127" t="str">
        <x:v>B</x:v>
      </x:c>
      <x:c r="D953" s="127" t="str">
        <x:v>D6-H-V5-HOME-CM17-S1-CHOIX-B-01</x:v>
      </x:c>
      <x:c r="E953" s="127" t="str">
        <x:v>D6-H-V5-HOME-CM17-S1-REPONSE-B-01</x:v>
      </x:c>
      <x:c r="F953" s="127" t="str">
        <x:v>Approche B : Un petit escalier latéral suffira. Gestes à accomplir dans le monde : Observer la route des voisins ; placer un volume témoin sur la rampe réversible ; déplacer un siège récent ; vérifier les dalles conservées sans les modifier. Ne retenir que l’alternative B lorsque la séquence propose deux branches.</x:v>
      </x:c>
      <x:c r="G953" s="127" t="str">
        <x:v>Approche disponible dans l’état réel de la scène ; accord des personnes impliquées.</x:v>
      </x:c>
      <x:c r="H953" s="127" t="str">
        <x:v>Appliquer seulement le résultat de l’approche B après vérification visible des gestes. Référence : Les passages restent cohérents avec le choix du seuil ; les pièces anciennes ne sont pas détruites pour décorer.</x:v>
      </x:c>
      <x:c r="I953" s="132" t="str">
        <x:v>Après la réponse : action physique ou refus/différé ; succès/échec/reprise selon résultat réel et variantes prioritaires. Aucun résultat par la sélection seule.</x:v>
      </x:c>
    </x:row>
    <x:row r="954" ht="104" customHeight="1">
      <x:c r="A954" s="121" t="str">
        <x:v>D6-H-V5-HOME-CM17-S2-OPTION-A</x:v>
      </x:c>
      <x:c r="B954" s="122" t="str">
        <x:v>D6-H-V5-HOME-CM17-S2</x:v>
      </x:c>
      <x:c r="C954" s="122" t="str">
        <x:v>A</x:v>
      </x:c>
      <x:c r="D954" s="122" t="str">
        <x:v>D6-H-V5-HOME-CM17-S2-CHOIX-A-01</x:v>
      </x:c>
      <x:c r="E954" s="122" t="str">
        <x:v>D6-H-V5-HOME-CM17-S2-REPONSE-A-01</x:v>
      </x:c>
      <x:c r="F954" s="122" t="str">
        <x:v>Approche A : J’expose l’hypothèse avec les bords observés. Gestes à accomplir dans le monde : Aligner un calque du mur avec la niche actuelle ; présenter une réplique de volume ; éclairer les bords ; comparer les marques sans conclure à un usage certain. Ne retenir que l’alternative A lorsque la séquence propose deux branches.</x:v>
      </x:c>
      <x:c r="G954" s="122" t="str">
        <x:v>Approche disponible dans l’état réel de la scène ; accord des personnes impliquées.</x:v>
      </x:c>
      <x:c r="H954" s="122" t="str">
        <x:v>Appliquer seulement le résultat de l’approche A après vérification visible des gestes. Référence : Le jeu distingue découverte matérielle et interprétation ; aucune tradition canonique nouvelle n’est affirmée.</x:v>
      </x:c>
      <x:c r="I954" s="131" t="str">
        <x:v>Après la réponse : action physique ou refus/différé ; succès/échec/reprise selon résultat réel et variantes prioritaires. Aucun résultat par la sélection seule.</x:v>
      </x:c>
    </x:row>
    <x:row r="955" ht="89" customHeight="1">
      <x:c r="A955" s="126" t="str">
        <x:v>D6-H-V5-HOME-CM17-S2-OPTION-B</x:v>
      </x:c>
      <x:c r="B955" s="127" t="str">
        <x:v>D6-H-V5-HOME-CM17-S2</x:v>
      </x:c>
      <x:c r="C955" s="127" t="str">
        <x:v>B</x:v>
      </x:c>
      <x:c r="D955" s="127" t="str">
        <x:v>D6-H-V5-HOME-CM17-S2-CHOIX-B-01</x:v>
      </x:c>
      <x:c r="E955" s="127" t="str">
        <x:v>D6-H-V5-HOME-CM17-S2-REPONSE-B-01</x:v>
      </x:c>
      <x:c r="F955" s="127" t="str">
        <x:v>Approche B : Je garde l’étude dans l’archive. Gestes à accomplir dans le monde : Aligner un calque du mur avec la niche actuelle ; présenter une réplique de volume ; éclairer les bords ; comparer les marques sans conclure à un usage certain. Ne retenir que l’alternative B lorsque la séquence propose deux branches.</x:v>
      </x:c>
      <x:c r="G955" s="127" t="str">
        <x:v>Approche disponible dans l’état réel de la scène ; accord des personnes impliquées.</x:v>
      </x:c>
      <x:c r="H955" s="127" t="str">
        <x:v>Appliquer seulement le résultat de l’approche B après vérification visible des gestes. Référence : Le jeu distingue découverte matérielle et interprétation ; aucune tradition canonique nouvelle n’est affirmée.</x:v>
      </x:c>
      <x:c r="I955" s="132" t="str">
        <x:v>Après la réponse : action physique ou refus/différé ; succès/échec/reprise selon résultat réel et variantes prioritaires. Aucun résultat par la sélection seule.</x:v>
      </x:c>
    </x:row>
    <x:row r="956" ht="104" customHeight="1">
      <x:c r="A956" s="121" t="str">
        <x:v>D6-H-V5-HOME-CM17-S3-OPTION-A</x:v>
      </x:c>
      <x:c r="B956" s="122" t="str">
        <x:v>D6-H-V5-HOME-CM17-S3</x:v>
      </x:c>
      <x:c r="C956" s="122" t="str">
        <x:v>A</x:v>
      </x:c>
      <x:c r="D956" s="122" t="str">
        <x:v>D6-H-V5-HOME-CM17-S3-CHOIX-A-01</x:v>
      </x:c>
      <x:c r="E956" s="122" t="str">
        <x:v>D6-H-V5-HOME-CM17-S3-REPONSE-A-01</x:v>
      </x:c>
      <x:c r="F956" s="122" t="str">
        <x:v>Approche A : Je veux qu’elles se répondent dans le même récit. Gestes à accomplir dans le monde : Montrer une prise récente près d’un objet ancien ; laisser le conservateur déplacer la lampe autorisée ; comparer la lisibilité ; choisir l’ordre du récit. Ne retenir que l’alternative A lorsque la séquence propose deux branches.</x:v>
      </x:c>
      <x:c r="G956" s="122" t="str">
        <x:v>Approche disponible dans l’état réel de la scène ; accord des personnes impliquées.</x:v>
      </x:c>
      <x:c r="H956" s="122" t="str">
        <x:v>Appliquer seulement le résultat de l’approche A après vérification visible des gestes. Référence : Le meuble et les commentaires changent ; le rang du joueur ne dépend pas de l’accord esthétique du conservateur.</x:v>
      </x:c>
      <x:c r="I956" s="131" t="str">
        <x:v>Après la réponse : action physique ou refus/différé ; succès/échec/reprise selon résultat réel et variantes prioritaires. Aucun résultat par la sélection seule.</x:v>
      </x:c>
    </x:row>
    <x:row r="957" ht="89" customHeight="1">
      <x:c r="A957" s="126" t="str">
        <x:v>D6-H-V5-HOME-CM17-S3-OPTION-B</x:v>
      </x:c>
      <x:c r="B957" s="127" t="str">
        <x:v>D6-H-V5-HOME-CM17-S3</x:v>
      </x:c>
      <x:c r="C957" s="127" t="str">
        <x:v>B</x:v>
      </x:c>
      <x:c r="D957" s="127" t="str">
        <x:v>D6-H-V5-HOME-CM17-S3-CHOIX-B-01</x:v>
      </x:c>
      <x:c r="E957" s="127" t="str">
        <x:v>D6-H-V5-HOME-CM17-S3-REPONSE-B-01</x:v>
      </x:c>
      <x:c r="F957" s="127" t="str">
        <x:v>Approche B : Je sépare les deux espaces. Gestes à accomplir dans le monde : Montrer une prise récente près d’un objet ancien ; laisser le conservateur déplacer la lampe autorisée ; comparer la lisibilité ; choisir l’ordre du récit. Ne retenir que l’alternative B lorsque la séquence propose deux branches.</x:v>
      </x:c>
      <x:c r="G957" s="127" t="str">
        <x:v>Approche disponible dans l’état réel de la scène ; accord des personnes impliquées.</x:v>
      </x:c>
      <x:c r="H957" s="127" t="str">
        <x:v>Appliquer seulement le résultat de l’approche B après vérification visible des gestes. Référence : Le meuble et les commentaires changent ; le rang du joueur ne dépend pas de l’accord esthétique du conservateur.</x:v>
      </x:c>
      <x:c r="I957" s="132" t="str">
        <x:v>Après la réponse : action physique ou refus/différé ; succès/échec/reprise selon résultat réel et variantes prioritaires. Aucun résultat par la sélection seule.</x:v>
      </x:c>
    </x:row>
    <x:row r="958" ht="104" customHeight="1">
      <x:c r="A958" s="121" t="str">
        <x:v>D6-H-V5-HOME-CM18-S1-OPTION-A</x:v>
      </x:c>
      <x:c r="B958" s="122" t="str">
        <x:v>D6-H-V5-HOME-CM18-S1</x:v>
      </x:c>
      <x:c r="C958" s="122" t="str">
        <x:v>A</x:v>
      </x:c>
      <x:c r="D958" s="122" t="str">
        <x:v>D6-H-V5-HOME-CM18-S1-CHOIX-A-01</x:v>
      </x:c>
      <x:c r="E958" s="122" t="str">
        <x:v>D6-H-V5-HOME-CM18-S1-REPONSE-A-01</x:v>
      </x:c>
      <x:c r="F958" s="122" t="str">
        <x:v>Approche A : Je garde cette résonance pour les récits de groupe. Gestes à accomplir dans le monde : Écouter un appel depuis trois points ; déplacer les panneaux amovibles ; faire marcher un visiteur entre les arches ; choisir la place d’où la voix reste claire. Ne retenir que l’alternative A lorsque la séquence propose deux branches.</x:v>
      </x:c>
      <x:c r="G958" s="122" t="str">
        <x:v>Approche disponible dans l’état réel de la scène ; accord des personnes impliquées.</x:v>
      </x:c>
      <x:c r="H958" s="122" t="str">
        <x:v>Appliquer seulement le résultat de l’approche A après vérification visible des gestes. Référence : Les scènes de groupe utilisent le dispositif choisi et gardent les accès libres.</x:v>
      </x:c>
      <x:c r="I958" s="131" t="str">
        <x:v>Après la réponse : action physique ou refus/différé ; succès/échec/reprise selon résultat réel et variantes prioritaires. Aucun résultat par la sélection seule.</x:v>
      </x:c>
    </x:row>
    <x:row r="959" ht="89" customHeight="1">
      <x:c r="A959" s="126" t="str">
        <x:v>D6-H-V5-HOME-CM18-S1-OPTION-B</x:v>
      </x:c>
      <x:c r="B959" s="127" t="str">
        <x:v>D6-H-V5-HOME-CM18-S1</x:v>
      </x:c>
      <x:c r="C959" s="127" t="str">
        <x:v>B</x:v>
      </x:c>
      <x:c r="D959" s="127" t="str">
        <x:v>D6-H-V5-HOME-CM18-S1-CHOIX-B-01</x:v>
      </x:c>
      <x:c r="E959" s="127" t="str">
        <x:v>D6-H-V5-HOME-CM18-S1-REPONSE-B-01</x:v>
      </x:c>
      <x:c r="F959" s="127" t="str">
        <x:v>Approche B : Je préfère deux places de conversation. Gestes à accomplir dans le monde : Écouter un appel depuis trois points ; déplacer les panneaux amovibles ; faire marcher un visiteur entre les arches ; choisir la place d’où la voix reste claire. Ne retenir que l’alternative B lorsque la séquence propose deux branches.</x:v>
      </x:c>
      <x:c r="G959" s="127" t="str">
        <x:v>Approche disponible dans l’état réel de la scène ; accord des personnes impliquées.</x:v>
      </x:c>
      <x:c r="H959" s="127" t="str">
        <x:v>Appliquer seulement le résultat de l’approche B après vérification visible des gestes. Référence : Les scènes de groupe utilisent le dispositif choisi et gardent les accès libres.</x:v>
      </x:c>
      <x:c r="I959" s="132" t="str">
        <x:v>Après la réponse : action physique ou refus/différé ; succès/échec/reprise selon résultat réel et variantes prioritaires. Aucun résultat par la sélection seule.</x:v>
      </x:c>
    </x:row>
    <x:row r="960" ht="104" customHeight="1">
      <x:c r="A960" s="121" t="str">
        <x:v>D6-H-V5-HOME-CM18-S2-OPTION-A</x:v>
      </x:c>
      <x:c r="B960" s="122" t="str">
        <x:v>D6-H-V5-HOME-CM18-S2</x:v>
      </x:c>
      <x:c r="C960" s="122" t="str">
        <x:v>A</x:v>
      </x:c>
      <x:c r="D960" s="122" t="str">
        <x:v>D6-H-V5-HOME-CM18-S2-CHOIX-A-01</x:v>
      </x:c>
      <x:c r="E960" s="122" t="str">
        <x:v>D6-H-V5-HOME-CM18-S2-REPONSE-A-01</x:v>
      </x:c>
      <x:c r="F960" s="122" t="str">
        <x:v>Approche A : Gardons une conclusion sur les seuls faits partagés. Gestes à accomplir dans le monde : Installer un objet sur la table centrale ; ouvrir les deux plaques d’archive ; laisser chaque témoin regarder le détail qui le concerne ; déplacer le repère de question. Ne retenir que l’alternative A lorsque la séquence propose deux branches.</x:v>
      </x:c>
      <x:c r="G960" s="122" t="str">
        <x:v>Approche disponible dans l’état réel de la scène ; accord des personnes impliquées.</x:v>
      </x:c>
      <x:c r="H960" s="122" t="str">
        <x:v>Appliquer seulement le résultat de l’approche A après vérification visible des gestes. Référence : L’incertitude reste visible ; la cour ne fabrique pas une vérité unique pour satisfaire le joueur.</x:v>
      </x:c>
      <x:c r="I960" s="131" t="str">
        <x:v>Après la réponse : action physique ou refus/différé ; succès/échec/reprise selon résultat réel et variantes prioritaires. Aucun résultat par la sélection seule.</x:v>
      </x:c>
    </x:row>
    <x:row r="961" ht="104" customHeight="1">
      <x:c r="A961" s="126" t="str">
        <x:v>D6-H-V5-HOME-CM18-S2-OPTION-B</x:v>
      </x:c>
      <x:c r="B961" s="127" t="str">
        <x:v>D6-H-V5-HOME-CM18-S2</x:v>
      </x:c>
      <x:c r="C961" s="127" t="str">
        <x:v>B</x:v>
      </x:c>
      <x:c r="D961" s="127" t="str">
        <x:v>D6-H-V5-HOME-CM18-S2-CHOIX-B-01</x:v>
      </x:c>
      <x:c r="E961" s="127" t="str">
        <x:v>D6-H-V5-HOME-CM18-S2-REPONSE-B-01</x:v>
      </x:c>
      <x:c r="F961" s="127" t="str">
        <x:v>Approche B : Je montre vos deux versions, avec vos noms. Gestes à accomplir dans le monde : Installer un objet sur la table centrale ; ouvrir les deux plaques d’archive ; laisser chaque témoin regarder le détail qui le concerne ; déplacer le repère de question. Ne retenir que l’alternative B lorsque la séquence propose deux branches.</x:v>
      </x:c>
      <x:c r="G961" s="127" t="str">
        <x:v>Approche disponible dans l’état réel de la scène ; accord des personnes impliquées.</x:v>
      </x:c>
      <x:c r="H961" s="127" t="str">
        <x:v>Appliquer seulement le résultat de l’approche B après vérification visible des gestes. Référence : L’incertitude reste visible ; la cour ne fabrique pas une vérité unique pour satisfaire le joueur.</x:v>
      </x:c>
      <x:c r="I961" s="132" t="str">
        <x:v>Après la réponse : action physique ou refus/différé ; succès/échec/reprise selon résultat réel et variantes prioritaires. Aucun résultat par la sélection seule.</x:v>
      </x:c>
    </x:row>
    <x:row r="962" ht="104" customHeight="1">
      <x:c r="A962" s="121" t="str">
        <x:v>D6-H-V5-HOME-CM18-S3-OPTION-A</x:v>
      </x:c>
      <x:c r="B962" s="122" t="str">
        <x:v>D6-H-V5-HOME-CM18-S3</x:v>
      </x:c>
      <x:c r="C962" s="122" t="str">
        <x:v>A</x:v>
      </x:c>
      <x:c r="D962" s="122" t="str">
        <x:v>D6-H-V5-HOME-CM18-S3-CHOIX-A-01</x:v>
      </x:c>
      <x:c r="E962" s="122" t="str">
        <x:v>D6-H-V5-HOME-CM18-S3-REPONSE-A-01</x:v>
      </x:c>
      <x:c r="F962" s="122" t="str">
        <x:v>Approche A : Écoute l’écart entre le premier son et son retour. Gestes à accomplir dans le monde : Préparer trois objets sonores d’exercice ; les activer derrière des panneaux ; laisser le jeune repérer leur emplacement ; montrer ensuite le parcours réel. Ne retenir que l’alternative A lorsque la séquence propose deux branches.</x:v>
      </x:c>
      <x:c r="G962" s="122" t="str">
        <x:v>Approche disponible dans l’état réel de la scène ; accord des personnes impliquées.</x:v>
      </x:c>
      <x:c r="H962" s="122" t="str">
        <x:v>Appliquer seulement le résultat de l’approche A après vérification visible des gestes. Référence : Le jeune acquiert une habitude d’observation située et sa future réplique rappelle la méthode reçue.</x:v>
      </x:c>
      <x:c r="I962" s="131" t="str">
        <x:v>Après la réponse : action physique ou refus/différé ; succès/échec/reprise selon résultat réel et variantes prioritaires. Aucun résultat par la sélection seule.</x:v>
      </x:c>
    </x:row>
    <x:row r="963" ht="89" customHeight="1">
      <x:c r="A963" s="126" t="str">
        <x:v>D6-H-V5-HOME-CM18-S3-OPTION-B</x:v>
      </x:c>
      <x:c r="B963" s="127" t="str">
        <x:v>D6-H-V5-HOME-CM18-S3</x:v>
      </x:c>
      <x:c r="C963" s="127" t="str">
        <x:v>B</x:v>
      </x:c>
      <x:c r="D963" s="127" t="str">
        <x:v>D6-H-V5-HOME-CM18-S3-CHOIX-B-01</x:v>
      </x:c>
      <x:c r="E963" s="127" t="str">
        <x:v>D6-H-V5-HOME-CM18-S3-REPONSE-B-01</x:v>
      </x:c>
      <x:c r="F963" s="127" t="str">
        <x:v>Approche B : Tu peux écouter une seconde fois en entier. Gestes à accomplir dans le monde : Préparer trois objets sonores d’exercice ; les activer derrière des panneaux ; laisser le jeune repérer leur emplacement ; montrer ensuite le parcours réel. Ne retenir que l’alternative B lorsque la séquence propose deux branches.</x:v>
      </x:c>
      <x:c r="G963" s="127" t="str">
        <x:v>Approche disponible dans l’état réel de la scène ; accord des personnes impliquées.</x:v>
      </x:c>
      <x:c r="H963" s="127" t="str">
        <x:v>Appliquer seulement le résultat de l’approche B après vérification visible des gestes. Référence : Le jeune acquiert une habitude d’observation située et sa future réplique rappelle la méthode reçue.</x:v>
      </x:c>
      <x:c r="I963" s="132" t="str">
        <x:v>Après la réponse : action physique ou refus/différé ; succès/échec/reprise selon résultat réel et variantes prioritaires. Aucun résultat par la sélection seule.</x:v>
      </x:c>
    </x:row>
    <x:row r="964" ht="89" customHeight="1">
      <x:c r="A964" s="121" t="str">
        <x:v>D6-H-V5-HOME-CM19-S1-OPTION-A</x:v>
      </x:c>
      <x:c r="B964" s="122" t="str">
        <x:v>D6-H-V5-HOME-CM19-S1</x:v>
      </x:c>
      <x:c r="C964" s="122" t="str">
        <x:v>A</x:v>
      </x:c>
      <x:c r="D964" s="122" t="str">
        <x:v>D6-H-V5-HOME-CM19-S1-CHOIX-A-01</x:v>
      </x:c>
      <x:c r="E964" s="122" t="str">
        <x:v>D6-H-V5-HOME-CM19-S1-REPONSE-A-01</x:v>
      </x:c>
      <x:c r="F964" s="122" t="str">
        <x:v>Approche A : Je déplace le passage de service. Gestes à accomplir dans le monde : Observer les traces depuis le poste sûr ; comparer leur direction ; déplacer une balise extérieure ; prévenir la garde par le signal local ; refermer le portillon. Ne retenir que l’alternative A lorsque la séquence propose deux branches.</x:v>
      </x:c>
      <x:c r="G964" s="122" t="str">
        <x:v>Approche disponible dans l’état réel de la scène ; accord des personnes impliquées.</x:v>
      </x:c>
      <x:c r="H964" s="122" t="str">
        <x:v>Appliquer seulement le résultat de l’approche A après vérification visible des gestes. Référence : Le trajet des PNJ change ; aucune entrée interdite n’est nécessaire pour terminer la scène.</x:v>
      </x:c>
      <x:c r="I964" s="131" t="str">
        <x:v>Après la réponse : action physique ou refus/différé ; succès/échec/reprise selon résultat réel et variantes prioritaires. Aucun résultat par la sélection seule.</x:v>
      </x:c>
    </x:row>
    <x:row r="965" ht="104" customHeight="1">
      <x:c r="A965" s="126" t="str">
        <x:v>D6-H-V5-HOME-CM19-S1-OPTION-B</x:v>
      </x:c>
      <x:c r="B965" s="127" t="str">
        <x:v>D6-H-V5-HOME-CM19-S1</x:v>
      </x:c>
      <x:c r="C965" s="127" t="str">
        <x:v>B</x:v>
      </x:c>
      <x:c r="D965" s="127" t="str">
        <x:v>D6-H-V5-HOME-CM19-S1-CHOIX-B-01</x:v>
      </x:c>
      <x:c r="E965" s="127" t="str">
        <x:v>D6-H-V5-HOME-CM19-S1-REPONSE-B-01</x:v>
      </x:c>
      <x:c r="F965" s="127" t="str">
        <x:v>Approche B : Je garde le poste avec une veille annoncée. Gestes à accomplir dans le monde : Observer les traces depuis le poste sûr ; comparer leur direction ; déplacer une balise extérieure ; prévenir la garde par le signal local ; refermer le portillon. Ne retenir que l’alternative B lorsque la séquence propose deux branches.</x:v>
      </x:c>
      <x:c r="G965" s="127" t="str">
        <x:v>Approche disponible dans l’état réel de la scène ; accord des personnes impliquées.</x:v>
      </x:c>
      <x:c r="H965" s="127" t="str">
        <x:v>Appliquer seulement le résultat de l’approche B après vérification visible des gestes. Référence : Le trajet des PNJ change ; aucune entrée interdite n’est nécessaire pour terminer la scène.</x:v>
      </x:c>
      <x:c r="I965" s="132" t="str">
        <x:v>Après la réponse : action physique ou refus/différé ; succès/échec/reprise selon résultat réel et variantes prioritaires. Aucun résultat par la sélection seule.</x:v>
      </x:c>
    </x:row>
    <x:row r="966" ht="89" customHeight="1">
      <x:c r="A966" s="121" t="str">
        <x:v>D6-H-V5-HOME-CM19-S2-OPTION-A</x:v>
      </x:c>
      <x:c r="B966" s="122" t="str">
        <x:v>D6-H-V5-HOME-CM19-S2</x:v>
      </x:c>
      <x:c r="C966" s="122" t="str">
        <x:v>A</x:v>
      </x:c>
      <x:c r="D966" s="122" t="str">
        <x:v>D6-H-V5-HOME-CM19-S2-CHOIX-A-01</x:v>
      </x:c>
      <x:c r="E966" s="122" t="str">
        <x:v>D6-H-V5-HOME-CM19-S2-REPONSE-A-01</x:v>
      </x:c>
      <x:c r="F966" s="122" t="str">
        <x:v>Approche A : Je garde l’original en attente de l’examen. Gestes à accomplir dans le monde : Amener le contenant fermé à la baie ; orienter sa fenêtre ; lire les signaux fictifs ; comparer le dossier d’admission ; choisir une représentation de visite. Ne retenir que l’alternative A lorsque la séquence propose deux branches.</x:v>
      </x:c>
      <x:c r="G966" s="122" t="str">
        <x:v>Approche disponible dans l’état réel de la scène ; accord des personnes impliquées.</x:v>
      </x:c>
      <x:c r="H966" s="122" t="str">
        <x:v>Appliquer seulement le résultat de l’approche A après vérification visible des gestes. Référence : L’original reste localisé et l’inconnu demeure explicite ; la copie ne donne pas de prestige supplémentaire.</x:v>
      </x:c>
      <x:c r="I966" s="131" t="str">
        <x:v>Après la réponse : action physique ou refus/différé ; succès/échec/reprise selon résultat réel et variantes prioritaires. Aucun résultat par la sélection seule.</x:v>
      </x:c>
    </x:row>
    <x:row r="967" ht="89" customHeight="1">
      <x:c r="A967" s="126" t="str">
        <x:v>D6-H-V5-HOME-CM19-S2-OPTION-B</x:v>
      </x:c>
      <x:c r="B967" s="127" t="str">
        <x:v>D6-H-V5-HOME-CM19-S2</x:v>
      </x:c>
      <x:c r="C967" s="127" t="str">
        <x:v>B</x:v>
      </x:c>
      <x:c r="D967" s="127" t="str">
        <x:v>D6-H-V5-HOME-CM19-S2-CHOIX-B-01</x:v>
      </x:c>
      <x:c r="E967" s="127" t="str">
        <x:v>D6-H-V5-HOME-CM19-S2-REPONSE-B-01</x:v>
      </x:c>
      <x:c r="F967" s="127" t="str">
        <x:v>Approche B : Je montre un modèle marqué pendant l’étude. Gestes à accomplir dans le monde : Amener le contenant fermé à la baie ; orienter sa fenêtre ; lire les signaux fictifs ; comparer le dossier d’admission ; choisir une représentation de visite. Ne retenir que l’alternative B lorsque la séquence propose deux branches.</x:v>
      </x:c>
      <x:c r="G967" s="127" t="str">
        <x:v>Approche disponible dans l’état réel de la scène ; accord des personnes impliquées.</x:v>
      </x:c>
      <x:c r="H967" s="127" t="str">
        <x:v>Appliquer seulement le résultat de l’approche B après vérification visible des gestes. Référence : L’original reste localisé et l’inconnu demeure explicite ; la copie ne donne pas de prestige supplémentaire.</x:v>
      </x:c>
      <x:c r="I967" s="132" t="str">
        <x:v>Après la réponse : action physique ou refus/différé ; succès/échec/reprise selon résultat réel et variantes prioritaires. Aucun résultat par la sélection seule.</x:v>
      </x:c>
    </x:row>
    <x:row r="968" ht="89" customHeight="1">
      <x:c r="A968" s="121" t="str">
        <x:v>D6-H-V5-HOME-CM19-S3-OPTION-A</x:v>
      </x:c>
      <x:c r="B968" s="122" t="str">
        <x:v>D6-H-V5-HOME-CM19-S3</x:v>
      </x:c>
      <x:c r="C968" s="122" t="str">
        <x:v>A</x:v>
      </x:c>
      <x:c r="D968" s="122" t="str">
        <x:v>D6-H-V5-HOME-CM19-S3-CHOIX-A-01</x:v>
      </x:c>
      <x:c r="E968" s="122" t="str">
        <x:v>D6-H-V5-HOME-CM19-S3-REPONSE-A-01</x:v>
      </x:c>
      <x:c r="F968" s="122" t="str">
        <x:v>Approche A : Une chasse que j’ai réellement menée. Gestes à accomplir dans le monde : Accueillir le garde au seuil ; lui montrer le trajet des charges ; ouvrir seulement les pièces préparées ; discuter d’une observation concrète autour d’un relevé. Ne retenir que l’alternative A lorsque la séquence propose deux branches.</x:v>
      </x:c>
      <x:c r="G968" s="122" t="str">
        <x:v>Approche disponible dans l’état réel de la scène ; accord des personnes impliquées.</x:v>
      </x:c>
      <x:c r="H968" s="122" t="str">
        <x:v>Appliquer seulement le résultat de l’approche A après vérification visible des gestes. Référence : La relation s’appuie sur l’expérience montrée, sans transformer la visite en pouvoir sur la réserve.</x:v>
      </x:c>
      <x:c r="I968" s="131" t="str">
        <x:v>Après la réponse : action physique ou refus/différé ; succès/échec/reprise selon résultat réel et variantes prioritaires. Aucun résultat par la sélection seule.</x:v>
      </x:c>
    </x:row>
    <x:row r="969" ht="104" customHeight="1">
      <x:c r="A969" s="126" t="str">
        <x:v>D6-H-V5-HOME-CM19-S3-OPTION-B</x:v>
      </x:c>
      <x:c r="B969" s="127" t="str">
        <x:v>D6-H-V5-HOME-CM19-S3</x:v>
      </x:c>
      <x:c r="C969" s="127" t="str">
        <x:v>B</x:v>
      </x:c>
      <x:c r="D969" s="127" t="str">
        <x:v>D6-H-V5-HOME-CM19-S3-CHOIX-B-01</x:v>
      </x:c>
      <x:c r="E969" s="127" t="str">
        <x:v>D6-H-V5-HOME-CM19-S3-REPONSE-B-01</x:v>
      </x:c>
      <x:c r="F969" s="127" t="str">
        <x:v>Approche B : Un relevé où j’ai choisi de ne pas poursuivre. Gestes à accomplir dans le monde : Accueillir le garde au seuil ; lui montrer le trajet des charges ; ouvrir seulement les pièces préparées ; discuter d’une observation concrète autour d’un relevé. Ne retenir que l’alternative B lorsque la séquence propose deux branches.</x:v>
      </x:c>
      <x:c r="G969" s="127" t="str">
        <x:v>Approche disponible dans l’état réel de la scène ; accord des personnes impliquées.</x:v>
      </x:c>
      <x:c r="H969" s="127" t="str">
        <x:v>Appliquer seulement le résultat de l’approche B après vérification visible des gestes. Référence : La relation s’appuie sur l’expérience montrée, sans transformer la visite en pouvoir sur la réserve.</x:v>
      </x:c>
      <x:c r="I969" s="132" t="str">
        <x:v>Après la réponse : action physique ou refus/différé ; succès/échec/reprise selon résultat réel et variantes prioritaires. Aucun résultat par la sélection seule.</x:v>
      </x:c>
    </x:row>
    <x:row r="970" ht="104" customHeight="1">
      <x:c r="A970" s="121" t="str">
        <x:v>D6-H-V5-HOME-CM20-S1-OPTION-A</x:v>
      </x:c>
      <x:c r="B970" s="122" t="str">
        <x:v>D6-H-V5-HOME-CM20-S1</x:v>
      </x:c>
      <x:c r="C970" s="122" t="str">
        <x:v>A</x:v>
      </x:c>
      <x:c r="D970" s="122" t="str">
        <x:v>D6-H-V5-HOME-CM20-S1-CHOIX-A-01</x:v>
      </x:c>
      <x:c r="E970" s="122" t="str">
        <x:v>D6-H-V5-HOME-CM20-S1-REPONSE-A-01</x:v>
      </x:c>
      <x:c r="F970" s="122" t="str">
        <x:v>Approche A : Je conserve le sentier déplacé. Gestes à accomplir dans le monde : Comparer les nouvelles traces aux anciennes depuis les postes ouverts ; déplacer un repère de route ; observer la faune suivre ou ignorer le détour ; revenir par le couloir couvert. Ne retenir que l’alternative A lorsque la séquence propose deux branches.</x:v>
      </x:c>
      <x:c r="G970" s="122" t="str">
        <x:v>Approche disponible dans l’état réel de la scène ; accord des personnes impliquées.</x:v>
      </x:c>
      <x:c r="H970" s="122" t="str">
        <x:v>Appliquer seulement le résultat de l’approche A après vérification visible des gestes. Référence : Le choix modifie le passage disponible ; la faune ne devient pas une monture gratuitement.</x:v>
      </x:c>
      <x:c r="I970" s="131" t="str">
        <x:v>Après la réponse : action physique ou refus/différé ; succès/échec/reprise selon résultat réel et variantes prioritaires. Aucun résultat par la sélection seule.</x:v>
      </x:c>
    </x:row>
    <x:row r="971" ht="104" customHeight="1">
      <x:c r="A971" s="126" t="str">
        <x:v>D6-H-V5-HOME-CM20-S1-OPTION-B</x:v>
      </x:c>
      <x:c r="B971" s="127" t="str">
        <x:v>D6-H-V5-HOME-CM20-S1</x:v>
      </x:c>
      <x:c r="C971" s="127" t="str">
        <x:v>B</x:v>
      </x:c>
      <x:c r="D971" s="127" t="str">
        <x:v>D6-H-V5-HOME-CM20-S1-CHOIX-B-01</x:v>
      </x:c>
      <x:c r="E971" s="127" t="str">
        <x:v>D6-H-V5-HOME-CM20-S1-REPONSE-B-01</x:v>
      </x:c>
      <x:c r="F971" s="127" t="str">
        <x:v>Approche B : Je demande un passage accompagné pour l’entretien. Gestes à accomplir dans le monde : Comparer les nouvelles traces aux anciennes depuis les postes ouverts ; déplacer un repère de route ; observer la faune suivre ou ignorer le détour ; revenir par le couloir couvert. Ne retenir que l’alternative B lorsque la séquence propose deux branches.</x:v>
      </x:c>
      <x:c r="G971" s="127" t="str">
        <x:v>Approche disponible dans l’état réel de la scène ; accord des personnes impliquées.</x:v>
      </x:c>
      <x:c r="H971" s="127" t="str">
        <x:v>Appliquer seulement le résultat de l’approche B après vérification visible des gestes. Référence : Le choix modifie le passage disponible ; la faune ne devient pas une monture gratuitement.</x:v>
      </x:c>
      <x:c r="I971" s="132" t="str">
        <x:v>Après la réponse : action physique ou refus/différé ; succès/échec/reprise selon résultat réel et variantes prioritaires. Aucun résultat par la sélection seule.</x:v>
      </x:c>
    </x:row>
    <x:row r="972" ht="104" customHeight="1">
      <x:c r="A972" s="121" t="str">
        <x:v>D6-H-V5-HOME-CM20-S2-OPTION-A</x:v>
      </x:c>
      <x:c r="B972" s="122" t="str">
        <x:v>D6-H-V5-HOME-CM20-S2</x:v>
      </x:c>
      <x:c r="C972" s="122" t="str">
        <x:v>A</x:v>
      </x:c>
      <x:c r="D972" s="122" t="str">
        <x:v>D6-H-V5-HOME-CM20-S2-CHOIX-A-01</x:v>
      </x:c>
      <x:c r="E972" s="122" t="str">
        <x:v>D6-H-V5-HOME-CM20-S2-REPONSE-A-01</x:v>
      </x:c>
      <x:c r="F972" s="122" t="str">
        <x:v>Approche A : Je présente cette découverte comme une exploration. Gestes à accomplir dans le monde : Poser les relevés sur la baie d’examen ; aligner les traces ; construire une petite présentation de terrain ; inviter la lectrice de pistes à vérifier ce qui a été vu. Ne retenir que l’alternative A lorsque la séquence propose deux branches.</x:v>
      </x:c>
      <x:c r="G972" s="122" t="str">
        <x:v>Approche disponible dans l’état réel de la scène ; accord des personnes impliquées.</x:v>
      </x:c>
      <x:c r="H972" s="122" t="str">
        <x:v>Appliquer seulement le résultat de l’approche A après vérification visible des gestes. Référence : La connaissance progresse sans récompense de mise à mort inventée.</x:v>
      </x:c>
      <x:c r="I972" s="131" t="str">
        <x:v>Après la réponse : action physique ou refus/différé ; succès/échec/reprise selon résultat réel et variantes prioritaires. Aucun résultat par la sélection seule.</x:v>
      </x:c>
    </x:row>
    <x:row r="973" ht="104" customHeight="1">
      <x:c r="A973" s="126" t="str">
        <x:v>D6-H-V5-HOME-CM20-S2-OPTION-B</x:v>
      </x:c>
      <x:c r="B973" s="127" t="str">
        <x:v>D6-H-V5-HOME-CM20-S2</x:v>
      </x:c>
      <x:c r="C973" s="127" t="str">
        <x:v>B</x:v>
      </x:c>
      <x:c r="D973" s="127" t="str">
        <x:v>D6-H-V5-HOME-CM20-S2-CHOIX-B-01</x:v>
      </x:c>
      <x:c r="E973" s="127" t="str">
        <x:v>D6-H-V5-HOME-CM20-S2-REPONSE-B-01</x:v>
      </x:c>
      <x:c r="F973" s="127" t="str">
        <x:v>Approche B : Je conserve le relevé pour une chasse autorisée plus tard. Gestes à accomplir dans le monde : Poser les relevés sur la baie d’examen ; aligner les traces ; construire une petite présentation de terrain ; inviter la lectrice de pistes à vérifier ce qui a été vu. Ne retenir que l’alternative B lorsque la séquence propose deux branches.</x:v>
      </x:c>
      <x:c r="G973" s="127" t="str">
        <x:v>Approche disponible dans l’état réel de la scène ; accord des personnes impliquées.</x:v>
      </x:c>
      <x:c r="H973" s="127" t="str">
        <x:v>Appliquer seulement le résultat de l’approche B après vérification visible des gestes. Référence : La connaissance progresse sans récompense de mise à mort inventée.</x:v>
      </x:c>
      <x:c r="I973" s="132" t="str">
        <x:v>Après la réponse : action physique ou refus/différé ; succès/échec/reprise selon résultat réel et variantes prioritaires. Aucun résultat par la sélection seule.</x:v>
      </x:c>
    </x:row>
    <x:row r="974" ht="89" customHeight="1">
      <x:c r="A974" s="121" t="str">
        <x:v>D6-H-V5-HOME-CM20-S3-OPTION-A</x:v>
      </x:c>
      <x:c r="B974" s="122" t="str">
        <x:v>D6-H-V5-HOME-CM20-S3</x:v>
      </x:c>
      <x:c r="C974" s="122" t="str">
        <x:v>A</x:v>
      </x:c>
      <x:c r="D974" s="122" t="str">
        <x:v>D6-H-V5-HOME-CM20-S3-CHOIX-A-01</x:v>
      </x:c>
      <x:c r="E974" s="122" t="str">
        <x:v>D6-H-V5-HOME-CM20-S3-REPONSE-A-01</x:v>
      </x:c>
      <x:c r="F974" s="122" t="str">
        <x:v>Approche A : Je te confie l’outil pour cet usage. Gestes à accomplir dans le monde : Parcourir la chambre avec un volontaire ; distinguer les objets personnels et ceux liés au poste ; montrer un geste d’examen ; préparer un prêt d’usage limité. Ne retenir que l’alternative A lorsque la séquence propose deux branches.</x:v>
      </x:c>
      <x:c r="G974" s="122" t="str">
        <x:v>Approche disponible dans l’état réel de la scène ; accord des personnes impliquées.</x:v>
      </x:c>
      <x:c r="H974" s="122" t="str">
        <x:v>Appliquer seulement le résultat de l’approche A après vérification visible des gestes. Référence : Le volontaire garde son autonomie ; l’objet reste unique et la scène peut préparer Elder sans remplacer son dénouement.</x:v>
      </x:c>
      <x:c r="I974" s="131" t="str">
        <x:v>Après la réponse : action physique ou refus/différé ; succès/échec/reprise selon résultat réel et variantes prioritaires. Aucun résultat par la sélection seule.</x:v>
      </x:c>
    </x:row>
    <x:row r="975" ht="89" customHeight="1">
      <x:c r="A975" s="126" t="str">
        <x:v>D6-H-V5-HOME-CM20-S3-OPTION-B</x:v>
      </x:c>
      <x:c r="B975" s="127" t="str">
        <x:v>D6-H-V5-HOME-CM20-S3</x:v>
      </x:c>
      <x:c r="C975" s="127" t="str">
        <x:v>B</x:v>
      </x:c>
      <x:c r="D975" s="127" t="str">
        <x:v>D6-H-V5-HOME-CM20-S3-CHOIX-B-01</x:v>
      </x:c>
      <x:c r="E975" s="127" t="str">
        <x:v>D6-H-V5-HOME-CM20-S3-REPONSE-B-01</x:v>
      </x:c>
      <x:c r="F975" s="127" t="str">
        <x:v>Approche B : Prends d’abord le relevé commenté. Gestes à accomplir dans le monde : Parcourir la chambre avec un volontaire ; distinguer les objets personnels et ceux liés au poste ; montrer un geste d’examen ; préparer un prêt d’usage limité. Ne retenir que l’alternative B lorsque la séquence propose deux branches.</x:v>
      </x:c>
      <x:c r="G975" s="127" t="str">
        <x:v>Approche disponible dans l’état réel de la scène ; accord des personnes impliquées.</x:v>
      </x:c>
      <x:c r="H975" s="127" t="str">
        <x:v>Appliquer seulement le résultat de l’approche B après vérification visible des gestes. Référence : Le volontaire garde son autonomie ; l’objet reste unique et la scène peut préparer Elder sans remplacer son dénouement.</x:v>
      </x:c>
      <x:c r="I975" s="132" t="str">
        <x:v>Après la réponse : action physique ou refus/différé ; succès/échec/reprise selon résultat réel et variantes prioritaires. Aucun résultat par la sélection seule.</x:v>
      </x:c>
    </x:row>
    <x:row r="976" ht="74" customHeight="1">
      <x:c r="A976" s="121" t="str">
        <x:v>D6-H-V5-CNS-I01-OPTION-A</x:v>
      </x:c>
      <x:c r="B976" s="122" t="str">
        <x:v>D6-H-V5-CNS-I01</x:v>
      </x:c>
      <x:c r="C976" s="122" t="str">
        <x:v>A</x:v>
      </x:c>
      <x:c r="D976" s="122" t="str">
        <x:v>D6-H-V5-CNS-I01-CHOIX-A-01</x:v>
      </x:c>
      <x:c r="E976" s="122" t="str">
        <x:v>D6-H-V5-CNS-I01-REPONSE-A-01</x:v>
      </x:c>
      <x:c r="F976" s="122" t="str">
        <x:v>Organiser un défi de piste sur cibles d’exercice : installer trois indices, laisser chacun guider une section puis comparer les erreurs.</x:v>
      </x:c>
      <x:c r="G976" s="122" t="str">
        <x:v>Approche disponible dans l’état réel de la scène ; accord des personnes impliquées.</x:v>
      </x:c>
      <x:c r="H976" s="122" t="str">
        <x:v>Une séance et du matériel d’exercice ; les deux gardent un domaine reconnu mais la rivalité peut continuer.</x:v>
      </x:c>
      <x:c r="I976" s="131" t="str">
        <x:v>Après la réponse : action physique ou refus/différé ; succès/échec/reprise selon résultat réel et variantes prioritaires. Aucun résultat par la sélection seule.</x:v>
      </x:c>
    </x:row>
    <x:row r="977" ht="74" customHeight="1">
      <x:c r="A977" s="126" t="str">
        <x:v>D6-H-V5-CNS-I01-OPTION-B</x:v>
      </x:c>
      <x:c r="B977" s="127" t="str">
        <x:v>D6-H-V5-CNS-I01</x:v>
      </x:c>
      <x:c r="C977" s="127" t="str">
        <x:v>B</x:v>
      </x:c>
      <x:c r="D977" s="127" t="str">
        <x:v>D6-H-V5-CNS-I01-CHOIX-B-01</x:v>
      </x:c>
      <x:c r="E977" s="127" t="str">
        <x:v>D6-H-V5-CNS-I01-REPONSE-B-01</x:v>
      </x:c>
      <x:c r="F977" s="127" t="str">
        <x:v>Proposer un duel limité dans la coursive préparée, avec des règles acceptées avant le premier échange.</x:v>
      </x:c>
      <x:c r="G977" s="127" t="str">
        <x:v>Approche disponible dans l’état réel de la scène ; accord des personnes impliquées.</x:v>
      </x:c>
      <x:c r="H977" s="127" t="str">
        <x:v>Fatigue fictionnelle et indisponibilité courte ; le résultat désigne un meneur pour une seule sortie.</x:v>
      </x:c>
      <x:c r="I977" s="132" t="str">
        <x:v>Après la réponse : action physique ou refus/différé ; succès/échec/reprise selon résultat réel et variantes prioritaires. Aucun résultat par la sélection seule.</x:v>
      </x:c>
    </x:row>
    <x:row r="978" ht="74" customHeight="1">
      <x:c r="A978" s="121" t="str">
        <x:v>D6-H-V5-CNS-I02-OPTION-A</x:v>
      </x:c>
      <x:c r="B978" s="122" t="str">
        <x:v>D6-H-V5-CNS-I02</x:v>
      </x:c>
      <x:c r="C978" s="122" t="str">
        <x:v>A</x:v>
      </x:c>
      <x:c r="D978" s="122" t="str">
        <x:v>D6-H-V5-CNS-I02-CHOIX-A-01</x:v>
      </x:c>
      <x:c r="E978" s="122" t="str">
        <x:v>D6-H-V5-CNS-I02-REPONSE-A-01</x:v>
      </x:c>
      <x:c r="F978" s="122" t="str">
        <x:v>Prendre un détour observé par la navette, poser des repères et reprendre seulement si la proie reste accessible.</x:v>
      </x:c>
      <x:c r="G978" s="122" t="str">
        <x:v>Approche disponible dans l’état réel de la scène ; accord des personnes impliquées.</x:v>
      </x:c>
      <x:c r="H978" s="122" t="str">
        <x:v>Une réserve de trajet et une fenêtre de chasse réduite ; la confiance du pilote augmente.</x:v>
      </x:c>
      <x:c r="I978" s="131" t="str">
        <x:v>Après la réponse : action physique ou refus/différé ; succès/échec/reprise selon résultat réel et variantes prioritaires. Aucun résultat par la sélection seule.</x:v>
      </x:c>
    </x:row>
    <x:row r="979" ht="74" customHeight="1">
      <x:c r="A979" s="126" t="str">
        <x:v>D6-H-V5-CNS-I02-OPTION-B</x:v>
      </x:c>
      <x:c r="B979" s="127" t="str">
        <x:v>D6-H-V5-CNS-I02</x:v>
      </x:c>
      <x:c r="C979" s="127" t="str">
        <x:v>B</x:v>
      </x:c>
      <x:c r="D979" s="127" t="str">
        <x:v>D6-H-V5-CNS-I02-CHOIX-B-01</x:v>
      </x:c>
      <x:c r="E979" s="127" t="str">
        <x:v>D6-H-V5-CNS-I02-REPONSE-B-01</x:v>
      </x:c>
      <x:c r="F979" s="127" t="str">
        <x:v>Abandonner la poursuite et préparer une nouvelle chasse depuis une halte proche.</x:v>
      </x:c>
      <x:c r="G979" s="127" t="str">
        <x:v>Approche disponible dans l’état réel de la scène ; accord des personnes impliquées.</x:v>
      </x:c>
      <x:c r="H979" s="127" t="str">
        <x:v>Trophée manqué ; équipage reposé et route inconnue conservée comme future exploration.</x:v>
      </x:c>
      <x:c r="I979" s="132" t="str">
        <x:v>Après la réponse : action physique ou refus/différé ; succès/échec/reprise selon résultat réel et variantes prioritaires. Aucun résultat par la sélection seule.</x:v>
      </x:c>
    </x:row>
    <x:row r="980" ht="74" customHeight="1">
      <x:c r="A980" s="121" t="str">
        <x:v>D6-H-V5-CNS-I03-OPTION-A</x:v>
      </x:c>
      <x:c r="B980" s="122" t="str">
        <x:v>D6-H-V5-CNS-I03</x:v>
      </x:c>
      <x:c r="C980" s="122" t="str">
        <x:v>A</x:v>
      </x:c>
      <x:c r="D980" s="122" t="str">
        <x:v>D6-H-V5-CNS-I03-CHOIX-A-01</x:v>
      </x:c>
      <x:c r="E980" s="122" t="str">
        <x:v>D6-H-V5-CNS-I03-REPONSE-A-01</x:v>
      </x:c>
      <x:c r="F980" s="122" t="str">
        <x:v>Adapter un exercice et lui confier une fonction de couverture compatible pendant la récupération.</x:v>
      </x:c>
      <x:c r="G980" s="122" t="str">
        <x:v>Approche disponible dans l’état réel de la scène ; accord des personnes impliquées.</x:v>
      </x:c>
      <x:c r="H980" s="122" t="str">
        <x:v>Une préparation supplémentaire ; le vétéran conserve un rôle actif avec sa limitation réelle.</x:v>
      </x:c>
      <x:c r="I980" s="131" t="str">
        <x:v>Après la réponse : action physique ou refus/différé ; succès/échec/reprise selon résultat réel et variantes prioritaires. Aucun résultat par la sélection seule.</x:v>
      </x:c>
    </x:row>
    <x:row r="981" ht="74" customHeight="1">
      <x:c r="A981" s="126" t="str">
        <x:v>D6-H-V5-CNS-I03-OPTION-B</x:v>
      </x:c>
      <x:c r="B981" s="127" t="str">
        <x:v>D6-H-V5-CNS-I03</x:v>
      </x:c>
      <x:c r="C981" s="127" t="str">
        <x:v>B</x:v>
      </x:c>
      <x:c r="D981" s="127" t="str">
        <x:v>D6-H-V5-CNS-I03-CHOIX-B-01</x:v>
      </x:c>
      <x:c r="E981" s="127" t="str">
        <x:v>D6-H-V5-CNS-I03-REPONSE-B-01</x:v>
      </x:c>
      <x:c r="F981" s="127" t="str">
        <x:v>Le laisser se reposer et demander à un volontaire d’apprendre temporairement son poste.</x:v>
      </x:c>
      <x:c r="G981" s="127" t="str">
        <x:v>Approche disponible dans l’état réel de la scène ; accord des personnes impliquées.</x:v>
      </x:c>
      <x:c r="H981" s="127" t="str">
        <x:v>Une sortie avec moins d’expérience ; la relève acquiert une compétence située.</x:v>
      </x:c>
      <x:c r="I981" s="132" t="str">
        <x:v>Après la réponse : action physique ou refus/différé ; succès/échec/reprise selon résultat réel et variantes prioritaires. Aucun résultat par la sélection seule.</x:v>
      </x:c>
    </x:row>
    <x:row r="982" ht="74" customHeight="1">
      <x:c r="A982" s="121" t="str">
        <x:v>D6-H-V5-CNS-I04-OPTION-A</x:v>
      </x:c>
      <x:c r="B982" s="122" t="str">
        <x:v>D6-H-V5-CNS-I04</x:v>
      </x:c>
      <x:c r="C982" s="122" t="str">
        <x:v>A</x:v>
      </x:c>
      <x:c r="D982" s="122" t="str">
        <x:v>D6-H-V5-CNS-I04-CHOIX-A-01</x:v>
      </x:c>
      <x:c r="E982" s="122" t="str">
        <x:v>D6-H-V5-CNS-I04-REPONSE-A-01</x:v>
      </x:c>
      <x:c r="F982" s="122" t="str">
        <x:v>Observer depuis une position distante, isoler le rythme puis envoyer une navette reconnaître la source.</x:v>
      </x:c>
      <x:c r="G982" s="122" t="str">
        <x:v>Approche disponible dans l’état réel de la scène ; accord des personnes impliquées.</x:v>
      </x:c>
      <x:c r="H982" s="122" t="str">
        <x:v>Temps et charge de navette ; la mission révélée correspond à la source effectivement atteinte.</x:v>
      </x:c>
      <x:c r="I982" s="131" t="str">
        <x:v>Après la réponse : action physique ou refus/différé ; succès/échec/reprise selon résultat réel et variantes prioritaires. Aucun résultat par la sélection seule.</x:v>
      </x:c>
    </x:row>
    <x:row r="983" ht="74" customHeight="1">
      <x:c r="A983" s="126" t="str">
        <x:v>D6-H-V5-CNS-I04-OPTION-B</x:v>
      </x:c>
      <x:c r="B983" s="127" t="str">
        <x:v>D6-H-V5-CNS-I04</x:v>
      </x:c>
      <x:c r="C983" s="127" t="str">
        <x:v>B</x:v>
      </x:c>
      <x:c r="D983" s="127" t="str">
        <x:v>D6-H-V5-CNS-I04-CHOIX-B-01</x:v>
      </x:c>
      <x:c r="E983" s="127" t="str">
        <x:v>D6-H-V5-CNS-I04-REPONSE-B-01</x:v>
      </x:c>
      <x:c r="F983" s="127" t="str">
        <x:v>Répondre par un signal neutre de projet et attendre une seconde séquence depuis une halte sûre.</x:v>
      </x:c>
      <x:c r="G983" s="127" t="str">
        <x:v>Approche disponible dans l’état réel de la scène ; accord des personnes impliquées.</x:v>
      </x:c>
      <x:c r="H983" s="127" t="str">
        <x:v>Fenêtre plus lente ; une occasion peut se fermer sans qu’un faux message soit inventé.</x:v>
      </x:c>
      <x:c r="I983" s="132" t="str">
        <x:v>Après la réponse : action physique ou refus/différé ; succès/échec/reprise selon résultat réel et variantes prioritaires. Aucun résultat par la sélection seule.</x:v>
      </x:c>
    </x:row>
    <x:row r="984" ht="74" customHeight="1">
      <x:c r="A984" s="121" t="str">
        <x:v>D6-H-V5-CNS-I05-OPTION-A</x:v>
      </x:c>
      <x:c r="B984" s="122" t="str">
        <x:v>D6-H-V5-CNS-I05</x:v>
      </x:c>
      <x:c r="C984" s="122" t="str">
        <x:v>A</x:v>
      </x:c>
      <x:c r="D984" s="122" t="str">
        <x:v>D6-H-V5-CNS-I05-CHOIX-A-01</x:v>
      </x:c>
      <x:c r="E984" s="122" t="str">
        <x:v>D6-H-V5-CNS-I05-REPONSE-A-01</x:v>
      </x:c>
      <x:c r="F984" s="122" t="str">
        <x:v>Déplacer les plaques et le siège, puis rejouer le parcours de visite avec les personnes concernées.</x:v>
      </x:c>
      <x:c r="G984" s="122" t="str">
        <x:v>Approche disponible dans l’état réel de la scène ; accord des personnes impliquées.</x:v>
      </x:c>
      <x:c r="H984" s="122" t="str">
        <x:v>Un temps d’aménagement ; la lecture devient partagée sans récompense supplémentaire.</x:v>
      </x:c>
      <x:c r="I984" s="131" t="str">
        <x:v>Après la réponse : action physique ou refus/différé ; succès/échec/reprise selon résultat réel et variantes prioritaires. Aucun résultat par la sélection seule.</x:v>
      </x:c>
    </x:row>
    <x:row r="985" ht="74" customHeight="1">
      <x:c r="A985" s="126" t="str">
        <x:v>D6-H-V5-CNS-I05-OPTION-B</x:v>
      </x:c>
      <x:c r="B985" s="127" t="str">
        <x:v>D6-H-V5-CNS-I05</x:v>
      </x:c>
      <x:c r="C985" s="127" t="str">
        <x:v>B</x:v>
      </x:c>
      <x:c r="D985" s="127" t="str">
        <x:v>D6-H-V5-CNS-I05-CHOIX-B-01</x:v>
      </x:c>
      <x:c r="E985" s="127" t="str">
        <x:v>D6-H-V5-CNS-I05-REPONSE-B-01</x:v>
      </x:c>
      <x:c r="F985" s="127" t="str">
        <x:v>Créer un renvoi d’archive détaillé avec une scène de présentation séparée.</x:v>
      </x:c>
      <x:c r="G985" s="127" t="str">
        <x:v>Approche disponible dans l’état réel de la scène ; accord des personnes impliquées.</x:v>
      </x:c>
      <x:c r="H985" s="127" t="str">
        <x:v>Une place d’archive et une visite dédiée ; le meuble actuel reste compact.</x:v>
      </x:c>
      <x:c r="I985" s="132" t="str">
        <x:v>Après la réponse : action physique ou refus/différé ; succès/échec/reprise selon résultat réel et variantes prioritaires. Aucun résultat par la sélection seule.</x:v>
      </x:c>
    </x:row>
    <x:row r="986" ht="74" customHeight="1">
      <x:c r="A986" s="121" t="str">
        <x:v>D6-H-V5-CNS-I06-OPTION-A</x:v>
      </x:c>
      <x:c r="B986" s="122" t="str">
        <x:v>D6-H-V5-CNS-I06</x:v>
      </x:c>
      <x:c r="C986" s="122" t="str">
        <x:v>A</x:v>
      </x:c>
      <x:c r="D986" s="122" t="str">
        <x:v>D6-H-V5-CNS-I06-CHOIX-A-01</x:v>
      </x:c>
      <x:c r="E986" s="122" t="str">
        <x:v>D6-H-V5-CNS-I06-REPONSE-A-01</x:v>
      </x:c>
      <x:c r="F986" s="122" t="str">
        <x:v>Déplacer les charges ordinaires vers la soute avec un chariot et garder les originaux dans leurs berceaux.</x:v>
      </x:c>
      <x:c r="G986" s="122" t="str">
        <x:v>Approche disponible dans l’état réel de la scène ; accord des personnes impliquées.</x:v>
      </x:c>
      <x:c r="H986" s="122" t="str">
        <x:v>Deux membres mobilisés ; accueil rapide de l’équipe.</x:v>
      </x:c>
      <x:c r="I986" s="131" t="str">
        <x:v>Après la réponse : action physique ou refus/différé ; succès/échec/reprise selon résultat réel et variantes prioritaires. Aucun résultat par la sélection seule.</x:v>
      </x:c>
    </x:row>
    <x:row r="987" ht="74" customHeight="1">
      <x:c r="A987" s="126" t="str">
        <x:v>D6-H-V5-CNS-I06-OPTION-B</x:v>
      </x:c>
      <x:c r="B987" s="127" t="str">
        <x:v>D6-H-V5-CNS-I06</x:v>
      </x:c>
      <x:c r="C987" s="127" t="str">
        <x:v>B</x:v>
      </x:c>
      <x:c r="D987" s="127" t="str">
        <x:v>D6-H-V5-CNS-I06-CHOIX-B-01</x:v>
      </x:c>
      <x:c r="E987" s="127" t="str">
        <x:v>D6-H-V5-CNS-I06-REPONSE-B-01</x:v>
      </x:c>
      <x:c r="F987" s="127" t="str">
        <x:v>Ouvrir un trajet de retour alternatif puis réorganiser le carrefour après l’arrivée.</x:v>
      </x:c>
      <x:c r="G987" s="127" t="str">
        <x:v>Approche disponible dans l’état réel de la scène ; accord des personnes impliquées.</x:v>
      </x:c>
      <x:c r="H987" s="127" t="str">
        <x:v>Trajet plus long et un service temporairement fermé ; aucun bien n’est supprimé.</x:v>
      </x:c>
      <x:c r="I987" s="132" t="str">
        <x:v>Après la réponse : action physique ou refus/différé ; succès/échec/reprise selon résultat réel et variantes prioritaires. Aucun résultat par la sélection seule.</x:v>
      </x:c>
    </x:row>
    <x:row r="988" ht="74" customHeight="1">
      <x:c r="A988" s="121" t="str">
        <x:v>D6-H-V5-CNS-I07-OPTION-A</x:v>
      </x:c>
      <x:c r="B988" s="122" t="str">
        <x:v>D6-H-V5-CNS-I07</x:v>
      </x:c>
      <x:c r="C988" s="122" t="str">
        <x:v>A</x:v>
      </x:c>
      <x:c r="D988" s="122" t="str">
        <x:v>D6-H-V5-CNS-I07-CHOIX-A-01</x:v>
      </x:c>
      <x:c r="E988" s="122" t="str">
        <x:v>D6-H-V5-CNS-I07-REPONSE-A-01</x:v>
      </x:c>
      <x:c r="F988" s="122" t="str">
        <x:v>Garder la chambre réservée et différer l’arrivée du nouveau membre à une halte choisie.</x:v>
      </x:c>
      <x:c r="G988" s="122" t="str">
        <x:v>Approche disponible dans l’état réel de la scène ; accord des personnes impliquées.</x:v>
      </x:c>
      <x:c r="H988" s="122" t="str">
        <x:v>Capacité disponible réduite ; la mémoire de l’absent reste intacte.</x:v>
      </x:c>
      <x:c r="I988" s="131" t="str">
        <x:v>Après la réponse : action physique ou refus/différé ; succès/échec/reprise selon résultat réel et variantes prioritaires. Aucun résultat par la sélection seule.</x:v>
      </x:c>
    </x:row>
    <x:row r="989" ht="74" customHeight="1">
      <x:c r="A989" s="126" t="str">
        <x:v>D6-H-V5-CNS-I07-OPTION-B</x:v>
      </x:c>
      <x:c r="B989" s="127" t="str">
        <x:v>D6-H-V5-CNS-I07</x:v>
      </x:c>
      <x:c r="C989" s="127" t="str">
        <x:v>B</x:v>
      </x:c>
      <x:c r="D989" s="127" t="str">
        <x:v>D6-H-V5-CNS-I07-CHOIX-B-01</x:v>
      </x:c>
      <x:c r="E989" s="127" t="str">
        <x:v>D6-H-V5-CNS-I07-REPONSE-B-01</x:v>
      </x:c>
      <x:c r="F989" s="127" t="str">
        <x:v>Déplacer les biens identifiés dans une niche de mémoire après une scène avec les proches et attribuer la chambre libre.</x:v>
      </x:c>
      <x:c r="G989" s="127" t="str">
        <x:v>Approche disponible dans l’état réel de la scène ; accord des personnes impliquées.</x:v>
      </x:c>
      <x:c r="H989" s="127" t="str">
        <x:v>Temps de manutention et conversation difficile ; l’absence demeure dans l’histoire.</x:v>
      </x:c>
      <x:c r="I989" s="132" t="str">
        <x:v>Après la réponse : action physique ou refus/différé ; succès/échec/reprise selon résultat réel et variantes prioritaires. Aucun résultat par la sélection seule.</x:v>
      </x:c>
    </x:row>
    <x:row r="990" ht="74" customHeight="1">
      <x:c r="A990" s="121" t="str">
        <x:v>D6-H-V5-CNS-I08-OPTION-A</x:v>
      </x:c>
      <x:c r="B990" s="122" t="str">
        <x:v>D6-H-V5-CNS-I08</x:v>
      </x:c>
      <x:c r="C990" s="122" t="str">
        <x:v>A</x:v>
      </x:c>
      <x:c r="D990" s="122" t="str">
        <x:v>D6-H-V5-CNS-I08-CHOIX-A-01</x:v>
      </x:c>
      <x:c r="E990" s="122" t="str">
        <x:v>D6-H-V5-CNS-I08-REPONSE-A-01</x:v>
      </x:c>
      <x:c r="F990" s="122" t="str">
        <x:v>Lui faire comparer copie et original, puis changer les repères de couleur et de forme dans un exercice.</x:v>
      </x:c>
      <x:c r="G990" s="122" t="str">
        <x:v>Approche disponible dans l’état réel de la scène ; accord des personnes impliquées.</x:v>
      </x:c>
      <x:c r="H990" s="122" t="str">
        <x:v>Une séance de transmission ; meilleure lisibilité des supports.</x:v>
      </x:c>
      <x:c r="I990" s="131" t="str">
        <x:v>Après la réponse : action physique ou refus/différé ; succès/échec/reprise selon résultat réel et variantes prioritaires. Aucun résultat par la sélection seule.</x:v>
      </x:c>
    </x:row>
    <x:row r="991" ht="74" customHeight="1">
      <x:c r="A991" s="126" t="str">
        <x:v>D6-H-V5-CNS-I08-OPTION-B</x:v>
      </x:c>
      <x:c r="B991" s="127" t="str">
        <x:v>D6-H-V5-CNS-I08</x:v>
      </x:c>
      <x:c r="C991" s="127" t="str">
        <x:v>B</x:v>
      </x:c>
      <x:c r="D991" s="127" t="str">
        <x:v>D6-H-V5-CNS-I08-CHOIX-B-01</x:v>
      </x:c>
      <x:c r="E991" s="127" t="str">
        <x:v>D6-H-V5-CNS-I08-REPONSE-B-01</x:v>
      </x:c>
      <x:c r="F991" s="127" t="str">
        <x:v>Fermer provisoirement le dépôt et déplacer les modèles vers une table d’essai séparée.</x:v>
      </x:c>
      <x:c r="G991" s="127" t="str">
        <x:v>Approche disponible dans l’état réel de la scène ; accord des personnes impliquées.</x:v>
      </x:c>
      <x:c r="H991" s="127" t="str">
        <x:v>Un espace d’atelier mobilisé ; accès aux exercices plus clair pour tous.</x:v>
      </x:c>
      <x:c r="I991" s="132" t="str">
        <x:v>Après la réponse : action physique ou refus/différé ; succès/échec/reprise selon résultat réel et variantes prioritaires. Aucun résultat par la sélection seule.</x:v>
      </x:c>
    </x:row>
    <x:row r="992" ht="74" customHeight="1">
      <x:c r="A992" s="121" t="str">
        <x:v>D6-H-V5-CNS-I09-OPTION-A</x:v>
      </x:c>
      <x:c r="B992" s="122" t="str">
        <x:v>D6-H-V5-CNS-I09</x:v>
      </x:c>
      <x:c r="C992" s="122" t="str">
        <x:v>A</x:v>
      </x:c>
      <x:c r="D992" s="122" t="str">
        <x:v>D6-H-V5-CNS-I09-CHOIX-A-01</x:v>
      </x:c>
      <x:c r="E992" s="122" t="str">
        <x:v>D6-H-V5-CNS-I09-REPONSE-A-01</x:v>
      </x:c>
      <x:c r="F992" s="122" t="str">
        <x:v>Terminer l’étape stable du trophée puis réduire l’atelier pour laisser l’entraînement prévu.</x:v>
      </x:c>
      <x:c r="G992" s="122" t="str">
        <x:v>Approche disponible dans l’état réel de la scène ; accord des personnes impliquées.</x:v>
      </x:c>
      <x:c r="H992" s="122" t="str">
        <x:v>Une préparation d’objet retardée ; aucune preuve laissée dans un état instable.</x:v>
      </x:c>
      <x:c r="I992" s="131" t="str">
        <x:v>Après la réponse : action physique ou refus/différé ; succès/échec/reprise selon résultat réel et variantes prioritaires. Aucun résultat par la sélection seule.</x:v>
      </x:c>
    </x:row>
    <x:row r="993" ht="74" customHeight="1">
      <x:c r="A993" s="126" t="str">
        <x:v>D6-H-V5-CNS-I09-OPTION-B</x:v>
      </x:c>
      <x:c r="B993" s="127" t="str">
        <x:v>D6-H-V5-CNS-I09</x:v>
      </x:c>
      <x:c r="C993" s="127" t="str">
        <x:v>B</x:v>
      </x:c>
      <x:c r="D993" s="127" t="str">
        <x:v>D6-H-V5-CNS-I09-CHOIX-B-01</x:v>
      </x:c>
      <x:c r="E993" s="127" t="str">
        <x:v>D6-H-V5-CNS-I09-REPONSE-B-01</x:v>
      </x:c>
      <x:c r="F993" s="127" t="str">
        <x:v>Reporter l’entraînement et conserver l’atelier jusqu’au prochain point de reprise.</x:v>
      </x:c>
      <x:c r="G993" s="127" t="str">
        <x:v>Approche disponible dans l’état réel de la scène ; accord des personnes impliquées.</x:v>
      </x:c>
      <x:c r="H993" s="127" t="str">
        <x:v>Routine de groupe repoussée ; Sol demande une nouvelle répartition au retour.</x:v>
      </x:c>
      <x:c r="I993" s="132" t="str">
        <x:v>Après la réponse : action physique ou refus/différé ; succès/échec/reprise selon résultat réel et variantes prioritaires. Aucun résultat par la sélection seule.</x:v>
      </x:c>
    </x:row>
    <x:row r="994" ht="74" customHeight="1">
      <x:c r="A994" s="121" t="str">
        <x:v>D6-H-V5-CNS-I10-OPTION-A</x:v>
      </x:c>
      <x:c r="B994" s="122" t="str">
        <x:v>D6-H-V5-CNS-I10</x:v>
      </x:c>
      <x:c r="C994" s="122" t="str">
        <x:v>A</x:v>
      </x:c>
      <x:c r="D994" s="122" t="str">
        <x:v>D6-H-V5-CNS-I10-CHOIX-A-01</x:v>
      </x:c>
      <x:c r="E994" s="122" t="str">
        <x:v>D6-H-V5-CNS-I10-REPONSE-A-01</x:v>
      </x:c>
      <x:c r="F994" s="122" t="str">
        <x:v>Faire une reconnaissance lente et remettre les repères à jour avec l’ancien comme témoin.</x:v>
      </x:c>
      <x:c r="G994" s="122" t="str">
        <x:v>Approche disponible dans l’état réel de la scène ; accord des personnes impliquées.</x:v>
      </x:c>
      <x:c r="H994" s="122" t="str">
        <x:v>Réserve de trajet ; son récit s’enrichit d’un changement réel.</x:v>
      </x:c>
      <x:c r="I994" s="131" t="str">
        <x:v>Après la réponse : action physique ou refus/différé ; succès/échec/reprise selon résultat réel et variantes prioritaires. Aucun résultat par la sélection seule.</x:v>
      </x:c>
    </x:row>
    <x:row r="995" ht="74" customHeight="1">
      <x:c r="A995" s="126" t="str">
        <x:v>D6-H-V5-CNS-I10-OPTION-B</x:v>
      </x:c>
      <x:c r="B995" s="127" t="str">
        <x:v>D6-H-V5-CNS-I10</x:v>
      </x:c>
      <x:c r="C995" s="127" t="str">
        <x:v>B</x:v>
      </x:c>
      <x:c r="D995" s="127" t="str">
        <x:v>D6-H-V5-CNS-I10-CHOIX-B-01</x:v>
      </x:c>
      <x:c r="E995" s="127" t="str">
        <x:v>D6-H-V5-CNS-I10-REPONSE-B-01</x:v>
      </x:c>
      <x:c r="F995" s="127" t="str">
        <x:v>Choisir une autre route connue et garder l’ancienne pour une expédition dédiée.</x:v>
      </x:c>
      <x:c r="G995" s="127" t="str">
        <x:v>Approche disponible dans l’état réel de la scène ; accord des personnes impliquées.</x:v>
      </x:c>
      <x:c r="H995" s="127" t="str">
        <x:v>Détour plus long ; la querelle reste possible mais la navigation ne se fonde pas sur une certitude fausse.</x:v>
      </x:c>
      <x:c r="I995" s="132" t="str">
        <x:v>Après la réponse : action physique ou refus/différé ; succès/échec/reprise selon résultat réel et variantes prioritaires. Aucun résultat par la sélection seule.</x:v>
      </x:c>
    </x:row>
    <x:row r="996" ht="74" customHeight="1">
      <x:c r="A996" s="121" t="str">
        <x:v>D6-H-V5-CNS-I11-OPTION-A</x:v>
      </x:c>
      <x:c r="B996" s="122" t="str">
        <x:v>D6-H-V5-CNS-I11</x:v>
      </x:c>
      <x:c r="C996" s="122" t="str">
        <x:v>A</x:v>
      </x:c>
      <x:c r="D996" s="122" t="str">
        <x:v>D6-H-V5-CNS-I11-CHOIX-A-01</x:v>
      </x:c>
      <x:c r="E996" s="122" t="str">
        <x:v>D6-H-V5-CNS-I11-REPONSE-A-01</x:v>
      </x:c>
      <x:c r="F996" s="122" t="str">
        <x:v>Décharger les pièces d’abord et conserver la prise sur son berceau dans la navette.</x:v>
      </x:c>
      <x:c r="G996" s="122" t="str">
        <x:v>Approche disponible dans l’état réel de la scène ; accord des personnes impliquées.</x:v>
      </x:c>
      <x:c r="H996" s="122" t="str">
        <x:v>Navette immobilisée plus longtemps ; promesse de livraison tenue.</x:v>
      </x:c>
      <x:c r="I996" s="131" t="str">
        <x:v>Après la réponse : action physique ou refus/différé ; succès/échec/reprise selon résultat réel et variantes prioritaires. Aucun résultat par la sélection seule.</x:v>
      </x:c>
    </x:row>
    <x:row r="997" ht="74" customHeight="1">
      <x:c r="A997" s="126" t="str">
        <x:v>D6-H-V5-CNS-I11-OPTION-B</x:v>
      </x:c>
      <x:c r="B997" s="127" t="str">
        <x:v>D6-H-V5-CNS-I11</x:v>
      </x:c>
      <x:c r="C997" s="127" t="str">
        <x:v>B</x:v>
      </x:c>
      <x:c r="D997" s="127" t="str">
        <x:v>D6-H-V5-CNS-I11-CHOIX-B-01</x:v>
      </x:c>
      <x:c r="E997" s="127" t="str">
        <x:v>D6-H-V5-CNS-I11-REPONSE-B-01</x:v>
      </x:c>
      <x:c r="F997" s="127" t="str">
        <x:v>Faire une seconde rotation avec une caisse de transport adaptée.</x:v>
      </x:c>
      <x:c r="G997" s="127" t="str">
        <x:v>Approche disponible dans l’état réel de la scène ; accord des personnes impliquées.</x:v>
      </x:c>
      <x:c r="H997" s="127" t="str">
        <x:v>Charge de trajet supplémentaire ; le trophée rejoint plus vite l’atelier.</x:v>
      </x:c>
      <x:c r="I997" s="132" t="str">
        <x:v>Après la réponse : action physique ou refus/différé ; succès/échec/reprise selon résultat réel et variantes prioritaires. Aucun résultat par la sélection seule.</x:v>
      </x:c>
    </x:row>
    <x:row r="998" ht="74" customHeight="1">
      <x:c r="A998" s="121" t="str">
        <x:v>D6-H-V5-CNS-I12-OPTION-A</x:v>
      </x:c>
      <x:c r="B998" s="122" t="str">
        <x:v>D6-H-V5-CNS-I12</x:v>
      </x:c>
      <x:c r="C998" s="122" t="str">
        <x:v>A</x:v>
      </x:c>
      <x:c r="D998" s="122" t="str">
        <x:v>D6-H-V5-CNS-I12-CHOIX-A-01</x:v>
      </x:c>
      <x:c r="E998" s="122" t="str">
        <x:v>D6-H-V5-CNS-I12-REPONSE-A-01</x:v>
      </x:c>
      <x:c r="F998" s="122" t="str">
        <x:v>Organiser une relecture physique du duel sur les marques d’entraînement, chacun montrant un moment précis.</x:v>
      </x:c>
      <x:c r="G998" s="122" t="str">
        <x:v>Approche disponible dans l’état réel de la scène ; accord des personnes impliquées.</x:v>
      </x:c>
      <x:c r="H998" s="122" t="str">
        <x:v>Temps de groupe ; reconnaissance des gestes sans changer le résultat.</x:v>
      </x:c>
      <x:c r="I998" s="131" t="str">
        <x:v>Après la réponse : action physique ou refus/différé ; succès/échec/reprise selon résultat réel et variantes prioritaires. Aucun résultat par la sélection seule.</x:v>
      </x:c>
    </x:row>
    <x:row r="999" ht="74" customHeight="1">
      <x:c r="A999" s="126" t="str">
        <x:v>D6-H-V5-CNS-I12-OPTION-B</x:v>
      </x:c>
      <x:c r="B999" s="127" t="str">
        <x:v>D6-H-V5-CNS-I12</x:v>
      </x:c>
      <x:c r="C999" s="127" t="str">
        <x:v>B</x:v>
      </x:c>
      <x:c r="D999" s="127" t="str">
        <x:v>D6-H-V5-CNS-I12-CHOIX-B-01</x:v>
      </x:c>
      <x:c r="E999" s="127" t="str">
        <x:v>D6-H-V5-CNS-I12-REPONSE-B-01</x:v>
      </x:c>
      <x:c r="F999" s="127" t="str">
        <x:v>Proposer une mission complémentaire où le perdant choisit son rôle volontairement.</x:v>
      </x:c>
      <x:c r="G999" s="127" t="str">
        <x:v>Approche disponible dans l’état réel de la scène ; accord des personnes impliquées.</x:v>
      </x:c>
      <x:c r="H999" s="127" t="str">
        <x:v>Préparation d’une sortie ; la relation se reconstruit par un nouvel acte.</x:v>
      </x:c>
      <x:c r="I999" s="132" t="str">
        <x:v>Après la réponse : action physique ou refus/différé ; succès/échec/reprise selon résultat réel et variantes prioritaires. Aucun résultat par la sélection seule.</x:v>
      </x:c>
    </x:row>
    <x:row r="1000" ht="74" customHeight="1">
      <x:c r="A1000" s="121" t="str">
        <x:v>D6-H-V5-CNS-I13-OPTION-A</x:v>
      </x:c>
      <x:c r="B1000" s="122" t="str">
        <x:v>D6-H-V5-CNS-I13</x:v>
      </x:c>
      <x:c r="C1000" s="122" t="str">
        <x:v>A</x:v>
      </x:c>
      <x:c r="D1000" s="122" t="str">
        <x:v>D6-H-V5-CNS-I13-CHOIX-A-01</x:v>
      </x:c>
      <x:c r="E1000" s="122" t="str">
        <x:v>D6-H-V5-CNS-I13-REPONSE-A-01</x:v>
      </x:c>
      <x:c r="F1000" s="122" t="str">
        <x:v>Observer le rythme et comparer les faces depuis le vitrage avant de déplacer le contenant.</x:v>
      </x:c>
      <x:c r="G1000" s="122" t="str">
        <x:v>Approche disponible dans l’état réel de la scène ; accord des personnes impliquées.</x:v>
      </x:c>
      <x:c r="H1000" s="122" t="str">
        <x:v>Une période d’étude ; la conclusion reste liée aux signaux trouvés.</x:v>
      </x:c>
      <x:c r="I1000" s="131" t="str">
        <x:v>Après la réponse : action physique ou refus/différé ; succès/échec/reprise selon résultat réel et variantes prioritaires. Aucun résultat par la sélection seule.</x:v>
      </x:c>
    </x:row>
    <x:row r="1001" ht="74" customHeight="1">
      <x:c r="A1001" s="126" t="str">
        <x:v>D6-H-V5-CNS-I13-OPTION-B</x:v>
      </x:c>
      <x:c r="B1001" s="127" t="str">
        <x:v>D6-H-V5-CNS-I13</x:v>
      </x:c>
      <x:c r="C1001" s="127" t="str">
        <x:v>B</x:v>
      </x:c>
      <x:c r="D1001" s="127" t="str">
        <x:v>D6-H-V5-CNS-I13-CHOIX-B-01</x:v>
      </x:c>
      <x:c r="E1001" s="127" t="str">
        <x:v>D6-H-V5-CNS-I13-REPONSE-B-01</x:v>
      </x:c>
      <x:c r="F1001" s="127" t="str">
        <x:v>Isoler acoustiquement le poste avec un écran fictif et poursuivre l’examen à la prochaine halte équipée.</x:v>
      </x:c>
      <x:c r="G1001" s="127" t="str">
        <x:v>Approche disponible dans l’état réel de la scène ; accord des personnes impliquées.</x:v>
      </x:c>
      <x:c r="H1001" s="127" t="str">
        <x:v>Un module d’écran et un poste réservé ; aucun danger certain n’est inventé.</x:v>
      </x:c>
      <x:c r="I1001" s="132" t="str">
        <x:v>Après la réponse : action physique ou refus/différé ; succès/échec/reprise selon résultat réel et variantes prioritaires. Aucun résultat par la sélection seule.</x:v>
      </x:c>
    </x:row>
    <x:row r="1002" ht="74" customHeight="1">
      <x:c r="A1002" s="121" t="str">
        <x:v>D6-H-V5-CNS-I14-OPTION-A</x:v>
      </x:c>
      <x:c r="B1002" s="122" t="str">
        <x:v>D6-H-V5-CNS-I14</x:v>
      </x:c>
      <x:c r="C1002" s="122" t="str">
        <x:v>A</x:v>
      </x:c>
      <x:c r="D1002" s="122" t="str">
        <x:v>D6-H-V5-CNS-I14-CHOIX-A-01</x:v>
      </x:c>
      <x:c r="E1002" s="122" t="str">
        <x:v>D6-H-V5-CNS-I14-REPONSE-A-01</x:v>
      </x:c>
      <x:c r="F1002" s="122" t="str">
        <x:v>Garder la marque et installer une plaque courte racontant la réparation.</x:v>
      </x:c>
      <x:c r="G1002" s="122" t="str">
        <x:v>Approche disponible dans l’état réel de la scène ; accord des personnes impliquées.</x:v>
      </x:c>
      <x:c r="H1002" s="122" t="str">
        <x:v>Moins de matériau ; une trace de mémoire visible dans la coursive.</x:v>
      </x:c>
      <x:c r="I1002" s="131" t="str">
        <x:v>Après la réponse : action physique ou refus/différé ; succès/échec/reprise selon résultat réel et variantes prioritaires. Aucun résultat par la sélection seule.</x:v>
      </x:c>
    </x:row>
    <x:row r="1003" ht="74" customHeight="1">
      <x:c r="A1003" s="126" t="str">
        <x:v>D6-H-V5-CNS-I14-OPTION-B</x:v>
      </x:c>
      <x:c r="B1003" s="127" t="str">
        <x:v>D6-H-V5-CNS-I14</x:v>
      </x:c>
      <x:c r="C1003" s="127" t="str">
        <x:v>B</x:v>
      </x:c>
      <x:c r="D1003" s="127" t="str">
        <x:v>D6-H-V5-CNS-I14-CHOIX-B-01</x:v>
      </x:c>
      <x:c r="E1003" s="127" t="str">
        <x:v>D6-H-V5-CNS-I14-REPONSE-B-01</x:v>
      </x:c>
      <x:c r="F1003" s="127" t="str">
        <x:v>Remplacer le panneau puis exposer le fragment retiré dans un cadre compatible.</x:v>
      </x:c>
      <x:c r="G1003" s="127" t="str">
        <x:v>Approche disponible dans l’état réel de la scène ; accord des personnes impliquées.</x:v>
      </x:c>
      <x:c r="H1003" s="127" t="str">
        <x:v>Plus de matériau et de place ; le passage prend un aspect neuf sans effacer l’histoire.</x:v>
      </x:c>
      <x:c r="I1003" s="132" t="str">
        <x:v>Après la réponse : action physique ou refus/différé ; succès/échec/reprise selon résultat réel et variantes prioritaires. Aucun résultat par la sélection seule.</x:v>
      </x:c>
    </x:row>
    <x:row r="1004" ht="74" customHeight="1">
      <x:c r="A1004" s="121" t="str">
        <x:v>D6-H-V5-CNS-I15-OPTION-A</x:v>
      </x:c>
      <x:c r="B1004" s="122" t="str">
        <x:v>D6-H-V5-CNS-I15</x:v>
      </x:c>
      <x:c r="C1004" s="122" t="str">
        <x:v>A</x:v>
      </x:c>
      <x:c r="D1004" s="122" t="str">
        <x:v>D6-H-V5-CNS-I15-CHOIX-A-01</x:v>
      </x:c>
      <x:c r="E1004" s="122" t="str">
        <x:v>D6-H-V5-CNS-I15-REPONSE-A-01</x:v>
      </x:c>
      <x:c r="F1004" s="122" t="str">
        <x:v>Rejouer la simulation avec formes et libellés communs, puis faire guider le dernier passage par la recrue.</x:v>
      </x:c>
      <x:c r="G1004" s="122" t="str">
        <x:v>Approche disponible dans l’état réel de la scène ; accord des personnes impliquées.</x:v>
      </x:c>
      <x:c r="H1004" s="122" t="str">
        <x:v>Une séance ; un code de groupe appris par l’action.</x:v>
      </x:c>
      <x:c r="I1004" s="131" t="str">
        <x:v>Après la réponse : action physique ou refus/différé ; succès/échec/reprise selon résultat réel et variantes prioritaires. Aucun résultat par la sélection seule.</x:v>
      </x:c>
    </x:row>
    <x:row r="1005" ht="74" customHeight="1">
      <x:c r="A1005" s="126" t="str">
        <x:v>D6-H-V5-CNS-I15-OPTION-B</x:v>
      </x:c>
      <x:c r="B1005" s="127" t="str">
        <x:v>D6-H-V5-CNS-I15</x:v>
      </x:c>
      <x:c r="C1005" s="127" t="str">
        <x:v>B</x:v>
      </x:c>
      <x:c r="D1005" s="127" t="str">
        <x:v>D6-H-V5-CNS-I15-CHOIX-B-01</x:v>
      </x:c>
      <x:c r="E1005" s="127" t="str">
        <x:v>D6-H-V5-CNS-I15-REPONSE-B-01</x:v>
      </x:c>
      <x:c r="F1005" s="127" t="str">
        <x:v>Conserver deux codes et désigner un relais qui annonce leur correspondance.</x:v>
      </x:c>
      <x:c r="G1005" s="127" t="str">
        <x:v>Approche disponible dans l’état réel de la scène ; accord des personnes impliquées.</x:v>
      </x:c>
      <x:c r="H1005" s="127" t="str">
        <x:v>Un rôle supplémentaire pendant les sorties ; traditions locales préservées.</x:v>
      </x:c>
      <x:c r="I1005" s="132" t="str">
        <x:v>Après la réponse : action physique ou refus/différé ; succès/échec/reprise selon résultat réel et variantes prioritaires. Aucun résultat par la sélection seule.</x:v>
      </x:c>
    </x:row>
    <x:row r="1006" ht="74" customHeight="1">
      <x:c r="A1006" s="121" t="str">
        <x:v>D6-H-V5-CNS-I16-OPTION-A</x:v>
      </x:c>
      <x:c r="B1006" s="122" t="str">
        <x:v>D6-H-V5-CNS-I16</x:v>
      </x:c>
      <x:c r="C1006" s="122" t="str">
        <x:v>A</x:v>
      </x:c>
      <x:c r="D1006" s="122" t="str">
        <x:v>D6-H-V5-CNS-I16-CHOIX-A-01</x:v>
      </x:c>
      <x:c r="E1006" s="122" t="str">
        <x:v>D6-H-V5-CNS-I16-REPONSE-A-01</x:v>
      </x:c>
      <x:c r="F1006" s="122" t="str">
        <x:v>Organiser une visite courte puis les raccompagner à la halte avant le départ.</x:v>
      </x:c>
      <x:c r="G1006" s="122" t="str">
        <x:v>Approche disponible dans l’état réel de la scène ; accord des personnes impliquées.</x:v>
      </x:c>
      <x:c r="H1006" s="122" t="str">
        <x:v>Temps d’accueil ; effectif de mission conservé.</x:v>
      </x:c>
      <x:c r="I1006" s="131" t="str">
        <x:v>Après la réponse : action physique ou refus/différé ; succès/échec/reprise selon résultat réel et variantes prioritaires. Aucun résultat par la sélection seule.</x:v>
      </x:c>
    </x:row>
    <x:row r="1007" ht="74" customHeight="1">
      <x:c r="A1007" s="126" t="str">
        <x:v>D6-H-V5-CNS-I16-OPTION-B</x:v>
      </x:c>
      <x:c r="B1007" s="127" t="str">
        <x:v>D6-H-V5-CNS-I16</x:v>
      </x:c>
      <x:c r="C1007" s="127" t="str">
        <x:v>B</x:v>
      </x:c>
      <x:c r="D1007" s="127" t="str">
        <x:v>D6-H-V5-CNS-I16-CHOIX-B-01</x:v>
      </x:c>
      <x:c r="E1007" s="127" t="str">
        <x:v>D6-H-V5-CNS-I16-REPONSE-B-01</x:v>
      </x:c>
      <x:c r="F1007" s="127" t="str">
        <x:v>Faire rester volontairement certains équipiers à la halte et attribuer leurs places de transit aux invités.</x:v>
      </x:c>
      <x:c r="G1007" s="127" t="str">
        <x:v>Approche disponible dans l’état réel de la scène ; accord des personnes impliquées.</x:v>
      </x:c>
      <x:c r="H1007" s="127" t="str">
        <x:v>Équipe différente et services réduits ; total 7/13/19 respecté.</x:v>
      </x:c>
      <x:c r="I1007" s="132" t="str">
        <x:v>Après la réponse : action physique ou refus/différé ; succès/échec/reprise selon résultat réel et variantes prioritaires. Aucun résultat par la sélection seule.</x:v>
      </x:c>
    </x:row>
    <x:row r="1008" ht="74" customHeight="1">
      <x:c r="A1008" s="121" t="str">
        <x:v>D6-H-V5-CNS-I17-OPTION-A</x:v>
      </x:c>
      <x:c r="B1008" s="122" t="str">
        <x:v>D6-H-V5-CNS-I17</x:v>
      </x:c>
      <x:c r="C1008" s="122" t="str">
        <x:v>A</x:v>
      </x:c>
      <x:c r="D1008" s="122" t="str">
        <x:v>D6-H-V5-CNS-I17-CHOIX-A-01</x:v>
      </x:c>
      <x:c r="E1008" s="122" t="str">
        <x:v>D6-H-V5-CNS-I17-REPONSE-A-01</x:v>
      </x:c>
      <x:c r="F1008" s="122" t="str">
        <x:v>Préparer immédiatement le contenant et garder une place vide avec un récit de son passage.</x:v>
      </x:c>
      <x:c r="G1008" s="122" t="str">
        <x:v>Approche disponible dans l’état réel de la scène ; accord des personnes impliquées.</x:v>
      </x:c>
      <x:c r="H1008" s="122" t="str">
        <x:v>Temps de manutention ; événement maintenu autour d’un vide expliqué.</x:v>
      </x:c>
      <x:c r="I1008" s="131" t="str">
        <x:v>Après la réponse : action physique ou refus/différé ; succès/échec/reprise selon résultat réel et variantes prioritaires. Aucun résultat par la sélection seule.</x:v>
      </x:c>
    </x:row>
    <x:row r="1009" ht="74" customHeight="1">
      <x:c r="A1009" s="126" t="str">
        <x:v>D6-H-V5-CNS-I17-OPTION-B</x:v>
      </x:c>
      <x:c r="B1009" s="127" t="str">
        <x:v>D6-H-V5-CNS-I17</x:v>
      </x:c>
      <x:c r="C1009" s="127" t="str">
        <x:v>B</x:v>
      </x:c>
      <x:c r="D1009" s="127" t="str">
        <x:v>D6-H-V5-CNS-I17-CHOIX-B-01</x:v>
      </x:c>
      <x:c r="E1009" s="127" t="str">
        <x:v>D6-H-V5-CNS-I17-REPONSE-B-01</x:v>
      </x:c>
      <x:c r="F1009" s="127" t="str">
        <x:v>Demander un délai volontaire et proposer une réplique marquée si le propriétaire accepte.</x:v>
      </x:c>
      <x:c r="G1009" s="127" t="str">
        <x:v>Approche disponible dans l’état réel de la scène ; accord des personnes impliquées.</x:v>
      </x:c>
      <x:c r="H1009" s="127" t="str">
        <x:v>Coût de copie et consentement nécessaire ; aucun report imposé.</x:v>
      </x:c>
      <x:c r="I1009" s="132" t="str">
        <x:v>Après la réponse : action physique ou refus/différé ; succès/échec/reprise selon résultat réel et variantes prioritaires. Aucun résultat par la sélection seule.</x:v>
      </x:c>
    </x:row>
    <x:row r="1010" ht="74" customHeight="1">
      <x:c r="A1010" s="121" t="str">
        <x:v>D6-H-V5-CNS-I18-OPTION-A</x:v>
      </x:c>
      <x:c r="B1010" s="122" t="str">
        <x:v>D6-H-V5-CNS-I18</x:v>
      </x:c>
      <x:c r="C1010" s="122" t="str">
        <x:v>A</x:v>
      </x:c>
      <x:c r="D1010" s="122" t="str">
        <x:v>D6-H-V5-CNS-I18-CHOIX-A-01</x:v>
      </x:c>
      <x:c r="E1010" s="122" t="str">
        <x:v>D6-H-V5-CNS-I18-REPONSE-A-01</x:v>
      </x:c>
      <x:c r="F1010" s="122" t="str">
        <x:v>Le laisser à bord comme responsable du point de retour et partir avec un groupe adapté.</x:v>
      </x:c>
      <x:c r="G1010" s="122" t="str">
        <x:v>Approche disponible dans l’état réel de la scène ; accord des personnes impliquées.</x:v>
      </x:c>
      <x:c r="H1010" s="122" t="str">
        <x:v>Composition de terrain réduite ; le retour reste préparé.</x:v>
      </x:c>
      <x:c r="I1010" s="131" t="str">
        <x:v>Après la réponse : action physique ou refus/différé ; succès/échec/reprise selon résultat réel et variantes prioritaires. Aucun résultat par la sélection seule.</x:v>
      </x:c>
    </x:row>
    <x:row r="1011" ht="74" customHeight="1">
      <x:c r="A1011" s="126" t="str">
        <x:v>D6-H-V5-CNS-I18-OPTION-B</x:v>
      </x:c>
      <x:c r="B1011" s="127" t="str">
        <x:v>D6-H-V5-CNS-I18</x:v>
      </x:c>
      <x:c r="C1011" s="127" t="str">
        <x:v>B</x:v>
      </x:c>
      <x:c r="D1011" s="127" t="str">
        <x:v>D6-H-V5-CNS-I18-CHOIX-B-01</x:v>
      </x:c>
      <x:c r="E1011" s="127" t="str">
        <x:v>D6-H-V5-CNS-I18-REPONSE-B-01</x:v>
      </x:c>
      <x:c r="F1011" s="127" t="str">
        <x:v>Reporter l’expédition et former un autre volontaire à la fonction requise.</x:v>
      </x:c>
      <x:c r="G1011" s="127" t="str">
        <x:v>Approche disponible dans l’état réel de la scène ; accord des personnes impliquées.</x:v>
      </x:c>
      <x:c r="H1011" s="127" t="str">
        <x:v>Temps de transmission ; aucun départ forcé et Warp toujours facultatif pour Elite.</x:v>
      </x:c>
      <x:c r="I1011" s="132" t="str">
        <x:v>Après la réponse : action physique ou refus/différé ; succès/échec/reprise selon résultat réel et variantes prioritaires. Aucun résultat par la sélection seule.</x:v>
      </x:c>
    </x:row>
    <x:row r="1012" ht="74" customHeight="1">
      <x:c r="A1012" s="121" t="str">
        <x:v>D6-H-V5-CNS-I19-OPTION-A</x:v>
      </x:c>
      <x:c r="B1012" s="122" t="str">
        <x:v>D6-H-V5-CNS-I19</x:v>
      </x:c>
      <x:c r="C1012" s="122" t="str">
        <x:v>A</x:v>
      </x:c>
      <x:c r="D1012" s="122" t="str">
        <x:v>D6-H-V5-CNS-I19-CHOIX-A-01</x:v>
      </x:c>
      <x:c r="E1012" s="122" t="str">
        <x:v>D6-H-V5-CNS-I19-REPONSE-A-01</x:v>
      </x:c>
      <x:c r="F1012" s="122" t="str">
        <x:v>Choisir une proie et un terrain déjà connus avec une relève responsable du retour.</x:v>
      </x:c>
      <x:c r="G1012" s="122" t="str">
        <x:v>Approche disponible dans l’état réel de la scène ; accord des personnes impliquées.</x:v>
      </x:c>
      <x:c r="H1012" s="122" t="str">
        <x:v>Préparation précise ; occasion de transmission située.</x:v>
      </x:c>
      <x:c r="I1012" s="131" t="str">
        <x:v>Après la réponse : action physique ou refus/différé ; succès/échec/reprise selon résultat réel et variantes prioritaires. Aucun résultat par la sélection seule.</x:v>
      </x:c>
    </x:row>
    <x:row r="1013" ht="74" customHeight="1">
      <x:c r="A1013" s="126" t="str">
        <x:v>D6-H-V5-CNS-I19-OPTION-B</x:v>
      </x:c>
      <x:c r="B1013" s="127" t="str">
        <x:v>D6-H-V5-CNS-I19</x:v>
      </x:c>
      <x:c r="C1013" s="127" t="str">
        <x:v>B</x:v>
      </x:c>
      <x:c r="D1013" s="127" t="str">
        <x:v>D6-H-V5-CNS-I19-CHOIX-B-01</x:v>
      </x:c>
      <x:c r="E1013" s="127" t="str">
        <x:v>D6-H-V5-CNS-I19-REPONSE-B-01</x:v>
      </x:c>
      <x:c r="F1013" s="127" t="str">
        <x:v>Organiser une piste d’exercice puis une cérémonie de départ au foyer.</x:v>
      </x:c>
      <x:c r="G1013" s="127" t="str">
        <x:v>Approche disponible dans l’état réel de la scène ; accord des personnes impliquées.</x:v>
      </x:c>
      <x:c r="H1013" s="127" t="str">
        <x:v>Moins de risque de terrain ; aucun trophée de chasse inventé.</x:v>
      </x:c>
      <x:c r="I1013" s="132" t="str">
        <x:v>Après la réponse : action physique ou refus/différé ; succès/échec/reprise selon résultat réel et variantes prioritaires. Aucun résultat par la sélection seule.</x:v>
      </x:c>
    </x:row>
    <x:row r="1014" ht="74" customHeight="1">
      <x:c r="A1014" s="121" t="str">
        <x:v>D6-H-V5-CNS-I20-OPTION-A</x:v>
      </x:c>
      <x:c r="B1014" s="122" t="str">
        <x:v>D6-H-V5-CNS-I20</x:v>
      </x:c>
      <x:c r="C1014" s="122" t="str">
        <x:v>A</x:v>
      </x:c>
      <x:c r="D1014" s="122" t="str">
        <x:v>D6-H-V5-CNS-I20-CHOIX-A-01</x:v>
      </x:c>
      <x:c r="E1014" s="122" t="str">
        <x:v>D6-H-V5-CNS-I20-REPONSE-A-01</x:v>
      </x:c>
      <x:c r="F1014" s="122" t="str">
        <x:v>Créer un parcours alterné en déplaçant physiquement les meubles et les plaques.</x:v>
      </x:c>
      <x:c r="G1014" s="122" t="str">
        <x:v>Approche disponible dans l’état réel de la scène ; accord des personnes impliquées.</x:v>
      </x:c>
      <x:c r="H1014" s="122" t="str">
        <x:v>Temps d’aménagement et emprise plus large ; plusieurs voix visibles.</x:v>
      </x:c>
      <x:c r="I1014" s="131" t="str">
        <x:v>Après la réponse : action physique ou refus/différé ; succès/échec/reprise selon résultat réel et variantes prioritaires. Aucun résultat par la sélection seule.</x:v>
      </x:c>
    </x:row>
    <x:row r="1015" ht="74" customHeight="1">
      <x:c r="A1015" s="126" t="str">
        <x:v>D6-H-V5-CNS-I20-OPTION-B</x:v>
      </x:c>
      <x:c r="B1015" s="127" t="str">
        <x:v>D6-H-V5-CNS-I20</x:v>
      </x:c>
      <x:c r="C1015" s="127" t="str">
        <x:v>B</x:v>
      </x:c>
      <x:c r="D1015" s="127" t="str">
        <x:v>D6-H-V5-CNS-I20-CHOIX-B-01</x:v>
      </x:c>
      <x:c r="E1015" s="127" t="str">
        <x:v>D6-H-V5-CNS-I20-REPONSE-B-01</x:v>
      </x:c>
      <x:c r="F1015" s="127" t="str">
        <x:v>Faire tourner les expositions aux haltes prévues avec dépôts identifiés.</x:v>
      </x:c>
      <x:c r="G1015" s="127" t="str">
        <x:v>Approche disponible dans l’état réel de la scène ; accord des personnes impliquées.</x:v>
      </x:c>
      <x:c r="H1015" s="127" t="str">
        <x:v>Manutentions futures ; un seul original à chaque emplacement.</x:v>
      </x:c>
      <x:c r="I1015" s="132" t="str">
        <x:v>Après la réponse : action physique ou refus/différé ; succès/échec/reprise selon résultat réel et variantes prioritaires. Aucun résultat par la sélection seule.</x:v>
      </x:c>
    </x:row>
    <x:row r="1016" ht="74" customHeight="1">
      <x:c r="A1016" s="121" t="str">
        <x:v>D6-H-V5-CNS-I21-OPTION-A</x:v>
      </x:c>
      <x:c r="B1016" s="122" t="str">
        <x:v>D6-H-V5-CNS-I21</x:v>
      </x:c>
      <x:c r="C1016" s="122" t="str">
        <x:v>A</x:v>
      </x:c>
      <x:c r="D1016" s="122" t="str">
        <x:v>D6-H-V5-CNS-I21-CHOIX-A-01</x:v>
      </x:c>
      <x:c r="E1016" s="122" t="str">
        <x:v>D6-H-V5-CNS-I21-REPONSE-A-01</x:v>
      </x:c>
      <x:c r="F1016" s="122" t="str">
        <x:v>Lire seulement les observations enregistrées et proposer une conversation plus tard.</x:v>
      </x:c>
      <x:c r="G1016" s="122" t="str">
        <x:v>Approche disponible dans l’état réel de la scène ; accord des personnes impliquées.</x:v>
      </x:c>
      <x:c r="H1016" s="122" t="str">
        <x:v>Informations limitées ; respect du temps de récupération.</x:v>
      </x:c>
      <x:c r="I1016" s="131" t="str">
        <x:v>Après la réponse : action physique ou refus/différé ; succès/échec/reprise selon résultat réel et variantes prioritaires. Aucun résultat par la sélection seule.</x:v>
      </x:c>
    </x:row>
    <x:row r="1017" ht="74" customHeight="1">
      <x:c r="A1017" s="126" t="str">
        <x:v>D6-H-V5-CNS-I21-OPTION-B</x:v>
      </x:c>
      <x:c r="B1017" s="127" t="str">
        <x:v>D6-H-V5-CNS-I21</x:v>
      </x:c>
      <x:c r="C1017" s="127" t="str">
        <x:v>B</x:v>
      </x:c>
      <x:c r="D1017" s="127" t="str">
        <x:v>D6-H-V5-CNS-I21-CHOIX-B-01</x:v>
      </x:c>
      <x:c r="E1017" s="127" t="str">
        <x:v>D6-H-V5-CNS-I21-REPONSE-B-01</x:v>
      </x:c>
      <x:c r="F1017" s="127" t="str">
        <x:v>Envoyer un second relevé volontaire sur les points accessibles pour compléter les faits.</x:v>
      </x:c>
      <x:c r="G1017" s="127" t="str">
        <x:v>Approche disponible dans l’état réel de la scène ; accord des personnes impliquées.</x:v>
      </x:c>
      <x:c r="H1017" s="127" t="str">
        <x:v>Charge de sortie et temps ; aucun témoignage attribué au premier sans sa participation.</x:v>
      </x:c>
      <x:c r="I1017" s="132" t="str">
        <x:v>Après la réponse : action physique ou refus/différé ; succès/échec/reprise selon résultat réel et variantes prioritaires. Aucun résultat par la sélection seule.</x:v>
      </x:c>
    </x:row>
    <x:row r="1018" ht="74" customHeight="1">
      <x:c r="A1018" s="121" t="str">
        <x:v>D6-H-V5-CNS-I22-OPTION-A</x:v>
      </x:c>
      <x:c r="B1018" s="122" t="str">
        <x:v>D6-H-V5-CNS-I22</x:v>
      </x:c>
      <x:c r="C1018" s="122" t="str">
        <x:v>A</x:v>
      </x:c>
      <x:c r="D1018" s="122" t="str">
        <x:v>D6-H-V5-CNS-I22-CHOIX-A-01</x:v>
      </x:c>
      <x:c r="E1018" s="122" t="str">
        <x:v>D6-H-V5-CNS-I22-REPONSE-A-01</x:v>
      </x:c>
      <x:c r="F1018" s="122" t="str">
        <x:v>Repartir livrer la charge avec une petite équipe et reconnaître le retard devant le groupe.</x:v>
      </x:c>
      <x:c r="G1018" s="122" t="str">
        <x:v>Approche disponible dans l’état réel de la scène ; accord des personnes impliquées.</x:v>
      </x:c>
      <x:c r="H1018" s="122" t="str">
        <x:v>Trajet supplémentaire ; confiance restaurée selon les conséquences du retard.</x:v>
      </x:c>
      <x:c r="I1018" s="131" t="str">
        <x:v>Après la réponse : action physique ou refus/différé ; succès/échec/reprise selon résultat réel et variantes prioritaires. Aucun résultat par la sélection seule.</x:v>
      </x:c>
    </x:row>
    <x:row r="1019" ht="74" customHeight="1">
      <x:c r="A1019" s="126" t="str">
        <x:v>D6-H-V5-CNS-I22-OPTION-B</x:v>
      </x:c>
      <x:c r="B1019" s="127" t="str">
        <x:v>D6-H-V5-CNS-I22</x:v>
      </x:c>
      <x:c r="C1019" s="127" t="str">
        <x:v>B</x:v>
      </x:c>
      <x:c r="D1019" s="127" t="str">
        <x:v>D6-H-V5-CNS-I22-CHOIX-B-01</x:v>
      </x:c>
      <x:c r="E1019" s="127" t="str">
        <x:v>D6-H-V5-CNS-I22-REPONSE-B-01</x:v>
      </x:c>
      <x:c r="F1019" s="127" t="str">
        <x:v>Demander à une escale proche d’assurer la livraison contre une contribution réelle.</x:v>
      </x:c>
      <x:c r="G1019" s="127" t="str">
        <x:v>Approche disponible dans l’état réel de la scène ; accord des personnes impliquées.</x:v>
      </x:c>
      <x:c r="H1019" s="127" t="str">
        <x:v>Ressources et dette de service ; le journal garde qui a effectivement réparé l’oubli.</x:v>
      </x:c>
      <x:c r="I1019" s="132" t="str">
        <x:v>Après la réponse : action physique ou refus/différé ; succès/échec/reprise selon résultat réel et variantes prioritaires. Aucun résultat par la sélection seule.</x:v>
      </x:c>
    </x:row>
    <x:row r="1020" ht="74" customHeight="1">
      <x:c r="A1020" s="121" t="str">
        <x:v>D6-H-V5-CNS-I23-OPTION-A</x:v>
      </x:c>
      <x:c r="B1020" s="122" t="str">
        <x:v>D6-H-V5-CNS-I23</x:v>
      </x:c>
      <x:c r="C1020" s="122" t="str">
        <x:v>A</x:v>
      </x:c>
      <x:c r="D1020" s="122" t="str">
        <x:v>D6-H-V5-CNS-I23-CHOIX-A-01</x:v>
      </x:c>
      <x:c r="E1020" s="122" t="str">
        <x:v>D6-H-V5-CNS-I23-REPONSE-A-01</x:v>
      </x:c>
      <x:c r="F1020" s="122" t="str">
        <x:v>Comparer les deux méthodes sur un exercice commun et conserver leurs usages adaptés.</x:v>
      </x:c>
      <x:c r="G1020" s="122" t="str">
        <x:v>Approche disponible dans l’état réel de la scène ; accord des personnes impliquées.</x:v>
      </x:c>
      <x:c r="H1020" s="122" t="str">
        <x:v>Temps de démonstration ; compétence enrichie sans vainqueur absolu.</x:v>
      </x:c>
      <x:c r="I1020" s="131" t="str">
        <x:v>Après la réponse : action physique ou refus/différé ; succès/échec/reprise selon résultat réel et variantes prioritaires. Aucun résultat par la sélection seule.</x:v>
      </x:c>
    </x:row>
    <x:row r="1021" ht="74" customHeight="1">
      <x:c r="A1021" s="126" t="str">
        <x:v>D6-H-V5-CNS-I23-OPTION-B</x:v>
      </x:c>
      <x:c r="B1021" s="127" t="str">
        <x:v>D6-H-V5-CNS-I23</x:v>
      </x:c>
      <x:c r="C1021" s="127" t="str">
        <x:v>B</x:v>
      </x:c>
      <x:c r="D1021" s="127" t="str">
        <x:v>D6-H-V5-CNS-I23-CHOIX-B-01</x:v>
      </x:c>
      <x:c r="E1021" s="127" t="str">
        <x:v>D6-H-V5-CNS-I23-REPONSE-B-01</x:v>
      </x:c>
      <x:c r="F1021" s="127" t="str">
        <x:v>Confier une sortie limitée à la relève et garder l’ancien en observation volontaire.</x:v>
      </x:c>
      <x:c r="G1021" s="127" t="str">
        <x:v>Approche disponible dans l’état réel de la scène ; accord des personnes impliquées.</x:v>
      </x:c>
      <x:c r="H1021" s="127" t="str">
        <x:v>Responsabilité réelle et risque maîtrisé par le scénario ; relation liée au résultat.</x:v>
      </x:c>
      <x:c r="I1021" s="132" t="str">
        <x:v>Après la réponse : action physique ou refus/différé ; succès/échec/reprise selon résultat réel et variantes prioritaires. Aucun résultat par la sélection seule.</x:v>
      </x:c>
    </x:row>
    <x:row r="1022" ht="74" customHeight="1">
      <x:c r="A1022" s="121" t="str">
        <x:v>D6-H-V5-CNS-I24-OPTION-A</x:v>
      </x:c>
      <x:c r="B1022" s="122" t="str">
        <x:v>D6-H-V5-CNS-I24</x:v>
      </x:c>
      <x:c r="C1022" s="122" t="str">
        <x:v>A</x:v>
      </x:c>
      <x:c r="D1022" s="122" t="str">
        <x:v>D6-H-V5-CNS-I24-CHOIX-A-01</x:v>
      </x:c>
      <x:c r="E1022" s="122" t="str">
        <x:v>D6-H-V5-CNS-I24-REPONSE-A-01</x:v>
      </x:c>
      <x:c r="F1022" s="122" t="str">
        <x:v>Organiser un dernier récit autour du siège puis déplacer le mobilier ensemble.</x:v>
      </x:c>
      <x:c r="G1022" s="122" t="str">
        <x:v>Approche disponible dans l’état réel de la scène ; accord des personnes impliquées.</x:v>
      </x:c>
      <x:c r="H1022" s="122" t="str">
        <x:v>Temps collectif ; la place devient disponible avec mémoire conservée.</x:v>
      </x:c>
      <x:c r="I1022" s="131" t="str">
        <x:v>Après la réponse : action physique ou refus/différé ; succès/échec/reprise selon résultat réel et variantes prioritaires. Aucun résultat par la sélection seule.</x:v>
      </x:c>
    </x:row>
    <x:row r="1023" ht="74" customHeight="1">
      <x:c r="A1023" s="126" t="str">
        <x:v>D6-H-V5-CNS-I24-OPTION-B</x:v>
      </x:c>
      <x:c r="B1023" s="127" t="str">
        <x:v>D6-H-V5-CNS-I24</x:v>
      </x:c>
      <x:c r="C1023" s="127" t="str">
        <x:v>B</x:v>
      </x:c>
      <x:c r="D1023" s="127" t="str">
        <x:v>D6-H-V5-CNS-I24-CHOIX-B-01</x:v>
      </x:c>
      <x:c r="E1023" s="127" t="str">
        <x:v>D6-H-V5-CNS-I24-REPONSE-B-01</x:v>
      </x:c>
      <x:c r="F1023" s="127" t="str">
        <x:v>Garder un petit objet de souvenir ailleurs et laisser la nouvelle personne choisir sa disposition.</x:v>
      </x:c>
      <x:c r="G1023" s="127" t="str">
        <x:v>Approche disponible dans l’état réel de la scène ; accord des personnes impliquées.</x:v>
      </x:c>
      <x:c r="H1023" s="127" t="str">
        <x:v>Une niche de mémoire utilisée ; nouvelle routine sans effacement du membre parti.</x:v>
      </x:c>
      <x:c r="I1023" s="132" t="str">
        <x:v>Après la réponse : action physique ou refus/différé ; succès/échec/reprise selon résultat réel et variantes prioritaires. Aucun résultat par la sélection seule.</x:v>
      </x:c>
    </x:row>
    <x:row r="1024" ht="119" customHeight="1">
      <x:c r="A1024" s="121" t="str">
        <x:v>D6-H-V5-CNS-M01-OPTION-A</x:v>
      </x:c>
      <x:c r="B1024" s="122" t="str">
        <x:v>D6-H-V5-CNS-M01</x:v>
      </x:c>
      <x:c r="C1024" s="122" t="str">
        <x:v>A</x:v>
      </x:c>
      <x:c r="D1024" s="122" t="str">
        <x:v>D6-H-V5-CNS-M01-CHOIX-A-01</x:v>
      </x:c>
      <x:c r="E1024" s="122" t="str">
        <x:v>D6-H-V5-CNS-M01-REPONSE-A-01</x:v>
      </x:c>
      <x:c r="F1024" s="122" t="str">
        <x:v>Approche A : Nous l’attirons dans la clairière. Gestes à accomplir dans le monde : Préparer des signaux courts ; relever deux pistes trompeuses ; placer un observateur sur la branche haute ; jouer une approche silencieuse ; survivre à la contre-embuscade ; choisir le terrain du dernier affrontement ; ramener l’équipe par la route reconnue. Ne retenir que l’alternative A lorsque la séquence propose deux branches.</x:v>
      </x:c>
      <x:c r="G1024" s="122" t="str">
        <x:v>Approche disponible dans l’état réel de la scène ; accord des personnes impliquées.</x:v>
      </x:c>
      <x:c r="H1024" s="122" t="str">
        <x:v>Appliquer seulement le résultat de l’approche A après vérification visible des gestes. Référence : La chasse réussie rouvre un corridor local et fournit un trophée dont les marques racontent le rabattement.</x:v>
      </x:c>
      <x:c r="I1024" s="131" t="str">
        <x:v>Après la réponse : action physique ou refus/différé ; succès/échec/reprise selon résultat réel et variantes prioritaires. Aucun résultat par la sélection seule.</x:v>
      </x:c>
    </x:row>
    <x:row r="1025" ht="119" customHeight="1">
      <x:c r="A1025" s="126" t="str">
        <x:v>D6-H-V5-CNS-M01-OPTION-B</x:v>
      </x:c>
      <x:c r="B1025" s="127" t="str">
        <x:v>D6-H-V5-CNS-M01</x:v>
      </x:c>
      <x:c r="C1025" s="127" t="str">
        <x:v>B</x:v>
      </x:c>
      <x:c r="D1025" s="127" t="str">
        <x:v>D6-H-V5-CNS-M01-CHOIX-B-01</x:v>
      </x:c>
      <x:c r="E1025" s="127" t="str">
        <x:v>D6-H-V5-CNS-M01-REPONSE-B-01</x:v>
      </x:c>
      <x:c r="F1025" s="127" t="str">
        <x:v>Approche B : Nous gardons ses passerelles et une couverture haute. Gestes à accomplir dans le monde : Préparer des signaux courts ; relever deux pistes trompeuses ; placer un observateur sur la branche haute ; jouer une approche silencieuse ; survivre à la contre-embuscade ; choisir le terrain du dernier affrontement ; ramener l’équipe par la route reconnue. Ne retenir que l’alternative B lorsque la séquence propose deux branches.</x:v>
      </x:c>
      <x:c r="G1025" s="127" t="str">
        <x:v>Approche disponible dans l’état réel de la scène ; accord des personnes impliquées.</x:v>
      </x:c>
      <x:c r="H1025" s="127" t="str">
        <x:v>Appliquer seulement le résultat de l’approche B après vérification visible des gestes. Référence : La chasse réussie rouvre un corridor local et fournit un trophée dont les marques racontent le rabattement.</x:v>
      </x:c>
      <x:c r="I1025" s="132" t="str">
        <x:v>Après la réponse : action physique ou refus/différé ; succès/échec/reprise selon résultat réel et variantes prioritaires. Aucun résultat par la sélection seule.</x:v>
      </x:c>
    </x:row>
    <x:row r="1026" ht="119" customHeight="1">
      <x:c r="A1026" s="121" t="str">
        <x:v>D6-H-V5-CNS-M02-OPTION-A</x:v>
      </x:c>
      <x:c r="B1026" s="122" t="str">
        <x:v>D6-H-V5-CNS-M02</x:v>
      </x:c>
      <x:c r="C1026" s="122" t="str">
        <x:v>A</x:v>
      </x:c>
      <x:c r="D1026" s="122" t="str">
        <x:v>D6-H-V5-CNS-M02-CHOIX-A-01</x:v>
      </x:c>
      <x:c r="E1026" s="122" t="str">
        <x:v>D6-H-V5-CNS-M02-REPONSE-A-01</x:v>
      </x:c>
      <x:c r="F1026" s="122" t="str">
        <x:v>Approche A : Nous menons la chasse jusqu’au bout. Gestes à accomplir dans le monde : Comparer empreintes et reflets ; suivre les vibrations visuelles de la dune ; déplacer l’équipe entre ombres ; provoquer une charge dans une fenêtre claire ; esquiver derrière les crêtes ; choisir une ouverture de combat puis extraire la prise compatible. Ne retenir que l’alternative A lorsque la séquence propose deux branches.</x:v>
      </x:c>
      <x:c r="G1026" s="122" t="str">
        <x:v>Approche disponible dans l’état réel de la scène ; accord des personnes impliquées.</x:v>
      </x:c>
      <x:c r="H1026" s="122" t="str">
        <x:v>Appliquer seulement le résultat de l’approche A après vérification visible des gestes. Référence : Le corridor reçoit l’état libéré correspondant ; la reconnaissance distingue chasse et diversion.</x:v>
      </x:c>
      <x:c r="I1026" s="131" t="str">
        <x:v>Après la réponse : action physique ou refus/différé ; succès/échec/reprise selon résultat réel et variantes prioritaires. Aucun résultat par la sélection seule.</x:v>
      </x:c>
    </x:row>
    <x:row r="1027" ht="119" customHeight="1">
      <x:c r="A1027" s="126" t="str">
        <x:v>D6-H-V5-CNS-M02-OPTION-B</x:v>
      </x:c>
      <x:c r="B1027" s="127" t="str">
        <x:v>D6-H-V5-CNS-M02</x:v>
      </x:c>
      <x:c r="C1027" s="127" t="str">
        <x:v>B</x:v>
      </x:c>
      <x:c r="D1027" s="127" t="str">
        <x:v>D6-H-V5-CNS-M02-CHOIX-B-01</x:v>
      </x:c>
      <x:c r="E1027" s="127" t="str">
        <x:v>D6-H-V5-CNS-M02-REPONSE-B-01</x:v>
      </x:c>
      <x:c r="F1027" s="127" t="str">
        <x:v>Approche B : Nous le détournons de la route. Gestes à accomplir dans le monde : Comparer empreintes et reflets ; suivre les vibrations visuelles de la dune ; déplacer l’équipe entre ombres ; provoquer une charge dans une fenêtre claire ; esquiver derrière les crêtes ; choisir une ouverture de combat puis extraire la prise compatible. Ne retenir que l’alternative B lorsque la séquence propose deux branches.</x:v>
      </x:c>
      <x:c r="G1027" s="127" t="str">
        <x:v>Approche disponible dans l’état réel de la scène ; accord des personnes impliquées.</x:v>
      </x:c>
      <x:c r="H1027" s="127" t="str">
        <x:v>Appliquer seulement le résultat de l’approche B après vérification visible des gestes. Référence : Le corridor reçoit l’état libéré correspondant ; la reconnaissance distingue chasse et diversion.</x:v>
      </x:c>
      <x:c r="I1027" s="132" t="str">
        <x:v>Après la réponse : action physique ou refus/différé ; succès/échec/reprise selon résultat réel et variantes prioritaires. Aucun résultat par la sélection seule.</x:v>
      </x:c>
    </x:row>
    <x:row r="1028" ht="119" customHeight="1">
      <x:c r="A1028" s="121" t="str">
        <x:v>D6-H-V5-CNS-M03-OPTION-A</x:v>
      </x:c>
      <x:c r="B1028" s="122" t="str">
        <x:v>D6-H-V5-CNS-M03</x:v>
      </x:c>
      <x:c r="C1028" s="122" t="str">
        <x:v>A</x:v>
      </x:c>
      <x:c r="D1028" s="122" t="str">
        <x:v>D6-H-V5-CNS-M03-CHOIX-A-01</x:v>
      </x:c>
      <x:c r="E1028" s="122" t="str">
        <x:v>D6-H-V5-CNS-M03-REPONSE-A-01</x:v>
      </x:c>
      <x:c r="F1028" s="122" t="str">
        <x:v>Approche A : Nous neutralisons la menace de ce secteur. Gestes à accomplir dans le monde : Reconnaître les accès ; repérer les couloirs de circulation ; ouvrir deux routes de repli ; combattre les défenseurs dans le gameplay 2D ; isoler l’accès de la reine ; mener l’affrontement avec positions de soutien ; évacuer les survivants et les objets admis. Ne retenir que l’alternative A lorsque la séquence propose deux branches.</x:v>
      </x:c>
      <x:c r="G1028" s="122" t="str">
        <x:v>Approche disponible dans l’état réel de la scène ; accord des personnes impliquées.</x:v>
      </x:c>
      <x:c r="H1028" s="122" t="str">
        <x:v>Appliquer seulement le résultat de l’approche A après vérification visible des gestes. Référence : Le secteur change selon l’objectif réellement accompli ; trophée seulement si obtenu et transporté.</x:v>
      </x:c>
      <x:c r="I1028" s="131" t="str">
        <x:v>Après la réponse : action physique ou refus/différé ; succès/échec/reprise selon résultat réel et variantes prioritaires. Aucun résultat par la sélection seule.</x:v>
      </x:c>
    </x:row>
    <x:row r="1029" ht="119" customHeight="1">
      <x:c r="A1029" s="126" t="str">
        <x:v>D6-H-V5-CNS-M03-OPTION-B</x:v>
      </x:c>
      <x:c r="B1029" s="127" t="str">
        <x:v>D6-H-V5-CNS-M03</x:v>
      </x:c>
      <x:c r="C1029" s="127" t="str">
        <x:v>B</x:v>
      </x:c>
      <x:c r="D1029" s="127" t="str">
        <x:v>D6-H-V5-CNS-M03-CHOIX-B-01</x:v>
      </x:c>
      <x:c r="E1029" s="127" t="str">
        <x:v>D6-H-V5-CNS-M03-REPONSE-B-01</x:v>
      </x:c>
      <x:c r="F1029" s="127" t="str">
        <x:v>Approche B : Nous dégageons seulement le passage, puis repli. Gestes à accomplir dans le monde : Reconnaître les accès ; repérer les couloirs de circulation ; ouvrir deux routes de repli ; combattre les défenseurs dans le gameplay 2D ; isoler l’accès de la reine ; mener l’affrontement avec positions de soutien ; évacuer les survivants et les objets admis. Ne retenir que l’alternative B lorsque la séquence propose deux branches.</x:v>
      </x:c>
      <x:c r="G1029" s="127" t="str">
        <x:v>Approche disponible dans l’état réel de la scène ; accord des personnes impliquées.</x:v>
      </x:c>
      <x:c r="H1029" s="127" t="str">
        <x:v>Appliquer seulement le résultat de l’approche B après vérification visible des gestes. Référence : Le secteur change selon l’objectif réellement accompli ; trophée seulement si obtenu et transporté.</x:v>
      </x:c>
      <x:c r="I1029" s="132" t="str">
        <x:v>Après la réponse : action physique ou refus/différé ; succès/échec/reprise selon résultat réel et variantes prioritaires. Aucun résultat par la sélection seule.</x:v>
      </x:c>
    </x:row>
    <x:row r="1030" ht="104" customHeight="1">
      <x:c r="A1030" s="121" t="str">
        <x:v>D6-H-V5-CNS-M04-OPTION-A</x:v>
      </x:c>
      <x:c r="B1030" s="122" t="str">
        <x:v>D6-H-V5-CNS-M04</x:v>
      </x:c>
      <x:c r="C1030" s="122" t="str">
        <x:v>A</x:v>
      </x:c>
      <x:c r="D1030" s="122" t="str">
        <x:v>D6-H-V5-CNS-M04-CHOIX-A-01</x:v>
      </x:c>
      <x:c r="E1030" s="122" t="str">
        <x:v>D6-H-V5-CNS-M04-REPONSE-A-01</x:v>
      </x:c>
      <x:c r="F1030" s="122" t="str">
        <x:v>Approche A : Nous partageons les zones et la conduite. Gestes à accomplir dans le monde : Observer un cycle de déplacement ; attribuer deux zones de piste ; changer de perchoir après une attaque ; coordonner un rabattement ; jouer le dernier affrontement ; relever qui a réellement ouvert la fenêtre décisive. Ne retenir que l’alternative A lorsque la séquence propose deux branches.</x:v>
      </x:c>
      <x:c r="G1030" s="122" t="str">
        <x:v>Approche disponible dans l’état réel de la scène ; accord des personnes impliquées.</x:v>
      </x:c>
      <x:c r="H1030" s="122" t="str">
        <x:v>Appliquer seulement le résultat de l’approche A après vérification visible des gestes. Référence : Les gestes de chaque chasseur sont conservés dans le récit du trophée et leur relation évolue.</x:v>
      </x:c>
      <x:c r="I1030" s="131" t="str">
        <x:v>Après la réponse : action physique ou refus/différé ; succès/échec/reprise selon résultat réel et variantes prioritaires. Aucun résultat par la sélection seule.</x:v>
      </x:c>
    </x:row>
    <x:row r="1031" ht="104" customHeight="1">
      <x:c r="A1031" s="126" t="str">
        <x:v>D6-H-V5-CNS-M04-OPTION-B</x:v>
      </x:c>
      <x:c r="B1031" s="127" t="str">
        <x:v>D6-H-V5-CNS-M04</x:v>
      </x:c>
      <x:c r="C1031" s="127" t="str">
        <x:v>B</x:v>
      </x:c>
      <x:c r="D1031" s="127" t="str">
        <x:v>D6-H-V5-CNS-M04-CHOIX-B-01</x:v>
      </x:c>
      <x:c r="E1031" s="127" t="str">
        <x:v>D6-H-V5-CNS-M04-REPONSE-B-01</x:v>
      </x:c>
      <x:c r="F1031" s="127" t="str">
        <x:v>Approche B : Chacun une tentative, puis la chasse ensemble. Gestes à accomplir dans le monde : Observer un cycle de déplacement ; attribuer deux zones de piste ; changer de perchoir après une attaque ; coordonner un rabattement ; jouer le dernier affrontement ; relever qui a réellement ouvert la fenêtre décisive. Ne retenir que l’alternative B lorsque la séquence propose deux branches.</x:v>
      </x:c>
      <x:c r="G1031" s="127" t="str">
        <x:v>Approche disponible dans l’état réel de la scène ; accord des personnes impliquées.</x:v>
      </x:c>
      <x:c r="H1031" s="127" t="str">
        <x:v>Appliquer seulement le résultat de l’approche B après vérification visible des gestes. Référence : Les gestes de chaque chasseur sont conservés dans le récit du trophée et leur relation évolue.</x:v>
      </x:c>
      <x:c r="I1031" s="132" t="str">
        <x:v>Après la réponse : action physique ou refus/différé ; succès/échec/reprise selon résultat réel et variantes prioritaires. Aucun résultat par la sélection seule.</x:v>
      </x:c>
    </x:row>
    <x:row r="1032" ht="119" customHeight="1">
      <x:c r="A1032" s="121" t="str">
        <x:v>D6-H-V5-CNS-M05-OPTION-A</x:v>
      </x:c>
      <x:c r="B1032" s="122" t="str">
        <x:v>D6-H-V5-CNS-M05</x:v>
      </x:c>
      <x:c r="C1032" s="122" t="str">
        <x:v>A</x:v>
      </x:c>
      <x:c r="D1032" s="122" t="str">
        <x:v>D6-H-V5-CNS-M05-CHOIX-A-01</x:v>
      </x:c>
      <x:c r="E1032" s="122" t="str">
        <x:v>D6-H-V5-CNS-M05-REPONSE-A-01</x:v>
      </x:c>
      <x:c r="F1032" s="122" t="str">
        <x:v>Approche A : Nous rouvrons le passage direct. Gestes à accomplir dans le monde : Entrer par une galerie d’entretien ; suivre les marques ; déplacer des plaques de passage ; remettre un panneau fictif en position ; franchir une salle verticale ; atteindre la source ; revenir ouvrir un trajet utilisable depuis le quai. Ne retenir que l’alternative A lorsque la séquence propose deux branches.</x:v>
      </x:c>
      <x:c r="G1032" s="122" t="str">
        <x:v>Approche disponible dans l’état réel de la scène ; accord des personnes impliquées.</x:v>
      </x:c>
      <x:c r="H1032" s="122" t="str">
        <x:v>Appliquer seulement le résultat de l’approche A après vérification visible des gestes. Référence : La base gagne un trajet ou un poste d’observation réellement parcourable selon le choix.</x:v>
      </x:c>
      <x:c r="I1032" s="131" t="str">
        <x:v>Après la réponse : action physique ou refus/différé ; succès/échec/reprise selon résultat réel et variantes prioritaires. Aucun résultat par la sélection seule.</x:v>
      </x:c>
    </x:row>
    <x:row r="1033" ht="119" customHeight="1">
      <x:c r="A1033" s="126" t="str">
        <x:v>D6-H-V5-CNS-M05-OPTION-B</x:v>
      </x:c>
      <x:c r="B1033" s="127" t="str">
        <x:v>D6-H-V5-CNS-M05</x:v>
      </x:c>
      <x:c r="C1033" s="127" t="str">
        <x:v>B</x:v>
      </x:c>
      <x:c r="D1033" s="127" t="str">
        <x:v>D6-H-V5-CNS-M05-CHOIX-B-01</x:v>
      </x:c>
      <x:c r="E1033" s="127" t="str">
        <x:v>D6-H-V5-CNS-M05-REPONSE-B-01</x:v>
      </x:c>
      <x:c r="F1033" s="127" t="str">
        <x:v>Approche B : Nous gardons ce secteur pour l’étude. Gestes à accomplir dans le monde : Entrer par une galerie d’entretien ; suivre les marques ; déplacer des plaques de passage ; remettre un panneau fictif en position ; franchir une salle verticale ; atteindre la source ; revenir ouvrir un trajet utilisable depuis le quai. Ne retenir que l’alternative B lorsque la séquence propose deux branches.</x:v>
      </x:c>
      <x:c r="G1033" s="127" t="str">
        <x:v>Approche disponible dans l’état réel de la scène ; accord des personnes impliquées.</x:v>
      </x:c>
      <x:c r="H1033" s="127" t="str">
        <x:v>Appliquer seulement le résultat de l’approche B après vérification visible des gestes. Référence : La base gagne un trajet ou un poste d’observation réellement parcourable selon le choix.</x:v>
      </x:c>
      <x:c r="I1033" s="132" t="str">
        <x:v>Après la réponse : action physique ou refus/différé ; succès/échec/reprise selon résultat réel et variantes prioritaires. Aucun résultat par la sélection seule.</x:v>
      </x:c>
    </x:row>
    <x:row r="1034" ht="119" customHeight="1">
      <x:c r="A1034" s="121" t="str">
        <x:v>D6-H-V5-CNS-M06-OPTION-A</x:v>
      </x:c>
      <x:c r="B1034" s="122" t="str">
        <x:v>D6-H-V5-CNS-M06</x:v>
      </x:c>
      <x:c r="C1034" s="122" t="str">
        <x:v>A</x:v>
      </x:c>
      <x:c r="D1034" s="122" t="str">
        <x:v>D6-H-V5-CNS-M06-CHOIX-A-01</x:v>
      </x:c>
      <x:c r="E1034" s="122" t="str">
        <x:v>D6-H-V5-CNS-M06-REPONSE-A-01</x:v>
      </x:c>
      <x:c r="F1034" s="122" t="str">
        <x:v>Approche A : Partageons l’observation avec l’autre équipe. Gestes à accomplir dans le monde : Observer le rythme depuis la navette ; choisir l’entrée ; traverser des ponts inclinés représentés en 2D ; déplacer des charges flottantes de jeu par rails ; récupérer le fragment autorisé ; rencontrer l’autre équipe au point de croisement ; sortir avant fermeture de la fenêtre. Ne retenir que l’alternative A lorsque la séquence propose deux branches.</x:v>
      </x:c>
      <x:c r="G1034" s="122" t="str">
        <x:v>Approche disponible dans l’état réel de la scène ; accord des personnes impliquées.</x:v>
      </x:c>
      <x:c r="H1034" s="122" t="str">
        <x:v>Appliquer seulement le résultat de l’approche A après vérification visible des gestes. Référence : Un segment de route confirmé rejoint les archives ; un original unique reste sous une garde définie.</x:v>
      </x:c>
      <x:c r="I1034" s="131" t="str">
        <x:v>Après la réponse : action physique ou refus/différé ; succès/échec/reprise selon résultat réel et variantes prioritaires. Aucun résultat par la sélection seule.</x:v>
      </x:c>
    </x:row>
    <x:row r="1035" ht="119" customHeight="1">
      <x:c r="A1035" s="126" t="str">
        <x:v>D6-H-V5-CNS-M06-OPTION-B</x:v>
      </x:c>
      <x:c r="B1035" s="127" t="str">
        <x:v>D6-H-V5-CNS-M06</x:v>
      </x:c>
      <x:c r="C1035" s="127" t="str">
        <x:v>B</x:v>
      </x:c>
      <x:c r="D1035" s="127" t="str">
        <x:v>D6-H-V5-CNS-M06-CHOIX-B-01</x:v>
      </x:c>
      <x:c r="E1035" s="127" t="str">
        <x:v>D6-H-V5-CNS-M06-REPONSE-B-01</x:v>
      </x:c>
      <x:c r="F1035" s="127" t="str">
        <x:v>Approche B : Demandons une épreuve pour la priorité d’exploration. Gestes à accomplir dans le monde : Observer le rythme depuis la navette ; choisir l’entrée ; traverser des ponts inclinés représentés en 2D ; déplacer des charges flottantes de jeu par rails ; récupérer le fragment autorisé ; rencontrer l’autre équipe au point de croisement ; sortir avant fermeture de la fenêtre. Ne retenir que l’alternative B lorsque la séquence propose deux branches.</x:v>
      </x:c>
      <x:c r="G1035" s="127" t="str">
        <x:v>Approche disponible dans l’état réel de la scène ; accord des personnes impliquées.</x:v>
      </x:c>
      <x:c r="H1035" s="127" t="str">
        <x:v>Appliquer seulement le résultat de l’approche B après vérification visible des gestes. Référence : Un segment de route confirmé rejoint les archives ; un original unique reste sous une garde définie.</x:v>
      </x:c>
      <x:c r="I1035" s="132" t="str">
        <x:v>Après la réponse : action physique ou refus/différé ; succès/échec/reprise selon résultat réel et variantes prioritaires. Aucun résultat par la sélection seule.</x:v>
      </x:c>
    </x:row>
    <x:row r="1036" ht="104" customHeight="1">
      <x:c r="A1036" s="121" t="str">
        <x:v>D6-H-V5-CNS-M07-OPTION-A</x:v>
      </x:c>
      <x:c r="B1036" s="122" t="str">
        <x:v>D6-H-V5-CNS-M07</x:v>
      </x:c>
      <x:c r="C1036" s="122" t="str">
        <x:v>A</x:v>
      </x:c>
      <x:c r="D1036" s="122" t="str">
        <x:v>D6-H-V5-CNS-M07-CHOIX-A-01</x:v>
      </x:c>
      <x:c r="E1036" s="122" t="str">
        <x:v>D6-H-V5-CNS-M07-REPONSE-A-01</x:v>
      </x:c>
      <x:c r="F1036" s="122" t="str">
        <x:v>Approche A : Réparons les trois vues. Gestes à accomplir dans le monde : Comparer les trois vues ; rejoindre deux points de capteur ; orienter leurs poses fictives ; repérer un écran cassé ; traverser la salle basse pour trouver le troisième signal ; revenir au belvédère et reconstruire la vue. Ne retenir que l’alternative A lorsque la séquence propose deux branches.</x:v>
      </x:c>
      <x:c r="G1036" s="122" t="str">
        <x:v>Approche disponible dans l’état réel de la scène ; accord des personnes impliquées.</x:v>
      </x:c>
      <x:c r="H1036" s="122" t="str">
        <x:v>Appliquer seulement le résultat de l’approche A après vérification visible des gestes. Référence : La carte distingue silhouette réelle, reflet et secteur inconnu.</x:v>
      </x:c>
      <x:c r="I1036" s="131" t="str">
        <x:v>Après la réponse : action physique ou refus/différé ; succès/échec/reprise selon résultat réel et variantes prioritaires. Aucun résultat par la sélection seule.</x:v>
      </x:c>
    </x:row>
    <x:row r="1037" ht="119" customHeight="1">
      <x:c r="A1037" s="126" t="str">
        <x:v>D6-H-V5-CNS-M07-OPTION-B</x:v>
      </x:c>
      <x:c r="B1037" s="127" t="str">
        <x:v>D6-H-V5-CNS-M07</x:v>
      </x:c>
      <x:c r="C1037" s="127" t="str">
        <x:v>B</x:v>
      </x:c>
      <x:c r="D1037" s="127" t="str">
        <x:v>D6-H-V5-CNS-M07-CHOIX-B-01</x:v>
      </x:c>
      <x:c r="E1037" s="127" t="str">
        <x:v>D6-H-V5-CNS-M07-REPONSE-B-01</x:v>
      </x:c>
      <x:c r="F1037" s="127" t="str">
        <x:v>Approche B : Un capteur reste à l’étude. Nous prenons la route lente. Gestes à accomplir dans le monde : Comparer les trois vues ; rejoindre deux points de capteur ; orienter leurs poses fictives ; repérer un écran cassé ; traverser la salle basse pour trouver le troisième signal ; revenir au belvédère et reconstruire la vue. Ne retenir que l’alternative B lorsque la séquence propose deux branches.</x:v>
      </x:c>
      <x:c r="G1037" s="127" t="str">
        <x:v>Approche disponible dans l’état réel de la scène ; accord des personnes impliquées.</x:v>
      </x:c>
      <x:c r="H1037" s="127" t="str">
        <x:v>Appliquer seulement le résultat de l’approche B après vérification visible des gestes. Référence : La carte distingue silhouette réelle, reflet et secteur inconnu.</x:v>
      </x:c>
      <x:c r="I1037" s="132" t="str">
        <x:v>Après la réponse : action physique ou refus/différé ; succès/échec/reprise selon résultat réel et variantes prioritaires. Aucun résultat par la sélection seule.</x:v>
      </x:c>
    </x:row>
    <x:row r="1038" ht="119" customHeight="1">
      <x:c r="A1038" s="121" t="str">
        <x:v>D6-H-V5-CNS-M08-OPTION-A</x:v>
      </x:c>
      <x:c r="B1038" s="122" t="str">
        <x:v>D6-H-V5-CNS-M08</x:v>
      </x:c>
      <x:c r="C1038" s="122" t="str">
        <x:v>A</x:v>
      </x:c>
      <x:c r="D1038" s="122" t="str">
        <x:v>D6-H-V5-CNS-M08-CHOIX-A-01</x:v>
      </x:c>
      <x:c r="E1038" s="122" t="str">
        <x:v>D6-H-V5-CNS-M08-REPONSE-A-01</x:v>
      </x:c>
      <x:c r="F1038" s="122" t="str">
        <x:v>Approche A : Nous proposons de partager la route confirmée au groupe. Gestes à accomplir dans le monde : Suivre les marques du quai ; descendre au module ; ouvrir les compartiments autorisés ; comparer les plaques d’escale ; déplacer une pièce de carte physique ; écouter deux habitants ; effectuer une courte vérification de route en navette. Ne retenir que l’alternative A lorsque la séquence propose deux branches.</x:v>
      </x:c>
      <x:c r="G1038" s="122" t="str">
        <x:v>Approche disponible dans l’état réel de la scène ; accord des personnes impliquées.</x:v>
      </x:c>
      <x:c r="H1038" s="122" t="str">
        <x:v>Appliquer seulement le résultat de l’approche A après vérification visible des gestes. Référence : Une route partielle et des relations de halte sont ajoutées avec leurs limites.</x:v>
      </x:c>
      <x:c r="I1038" s="131" t="str">
        <x:v>Après la réponse : action physique ou refus/différé ; succès/échec/reprise selon résultat réel et variantes prioritaires. Aucun résultat par la sélection seule.</x:v>
      </x:c>
    </x:row>
    <x:row r="1039" ht="119" customHeight="1">
      <x:c r="A1039" s="126" t="str">
        <x:v>D6-H-V5-CNS-M08-OPTION-B</x:v>
      </x:c>
      <x:c r="B1039" s="127" t="str">
        <x:v>D6-H-V5-CNS-M08</x:v>
      </x:c>
      <x:c r="C1039" s="127" t="str">
        <x:v>B</x:v>
      </x:c>
      <x:c r="D1039" s="127" t="str">
        <x:v>D6-H-V5-CNS-M08-CHOIX-B-01</x:v>
      </x:c>
      <x:c r="E1039" s="127" t="str">
        <x:v>D6-H-V5-CNS-M08-REPONSE-B-01</x:v>
      </x:c>
      <x:c r="F1039" s="127" t="str">
        <x:v>Approche B : Nous gardons une version limitée selon leur accord. Gestes à accomplir dans le monde : Suivre les marques du quai ; descendre au module ; ouvrir les compartiments autorisés ; comparer les plaques d’escale ; déplacer une pièce de carte physique ; écouter deux habitants ; effectuer une courte vérification de route en navette. Ne retenir que l’alternative B lorsque la séquence propose deux branches.</x:v>
      </x:c>
      <x:c r="G1039" s="127" t="str">
        <x:v>Approche disponible dans l’état réel de la scène ; accord des personnes impliquées.</x:v>
      </x:c>
      <x:c r="H1039" s="127" t="str">
        <x:v>Appliquer seulement le résultat de l’approche B après vérification visible des gestes. Référence : Une route partielle et des relations de halte sont ajoutées avec leurs limites.</x:v>
      </x:c>
      <x:c r="I1039" s="132" t="str">
        <x:v>Après la réponse : action physique ou refus/différé ; succès/échec/reprise selon résultat réel et variantes prioritaires. Aucun résultat par la sélection seule.</x:v>
      </x:c>
    </x:row>
    <x:row r="1040" ht="119" customHeight="1">
      <x:c r="A1040" s="121" t="str">
        <x:v>D6-H-V5-CNS-M09-OPTION-A</x:v>
      </x:c>
      <x:c r="B1040" s="122" t="str">
        <x:v>D6-H-V5-CNS-M09</x:v>
      </x:c>
      <x:c r="C1040" s="122" t="str">
        <x:v>A</x:v>
      </x:c>
      <x:c r="D1040" s="122" t="str">
        <x:v>D6-H-V5-CNS-M09-CHOIX-A-01</x:v>
      </x:c>
      <x:c r="E1040" s="122" t="str">
        <x:v>D6-H-V5-CNS-M09-REPONSE-A-01</x:v>
      </x:c>
      <x:c r="F1040" s="122" t="str">
        <x:v>Approche A : Nous sortons vite, avec ce que nous pouvons porter. Gestes à accomplir dans le monde : Relever sa position ; choisir un accès haut ou bas ; neutraliser ou éviter la patrouille ; installer les appuis fictionnels prévus ; rejoindre l’éclaireur ; lui confier une action compatible avec son état ; guider le retour jusqu’à la navette. Ne retenir que l’alternative A lorsque la séquence propose deux branches.</x:v>
      </x:c>
      <x:c r="G1040" s="122" t="str">
        <x:v>Approche disponible dans l’état réel de la scène ; accord des personnes impliquées.</x:v>
      </x:c>
      <x:c r="H1040" s="122" t="str">
        <x:v>Appliquer seulement le résultat de l’approche A après vérification visible des gestes. Référence : Le vétéran revient avec son expérience et une récupération réelle ; les biens récupérés sont comptés une fois.</x:v>
      </x:c>
      <x:c r="I1040" s="131" t="str">
        <x:v>Après la réponse : action physique ou refus/différé ; succès/échec/reprise selon résultat réel et variantes prioritaires. Aucun résultat par la sélection seule.</x:v>
      </x:c>
    </x:row>
    <x:row r="1041" ht="119" customHeight="1">
      <x:c r="A1041" s="126" t="str">
        <x:v>D6-H-V5-CNS-M09-OPTION-B</x:v>
      </x:c>
      <x:c r="B1041" s="127" t="str">
        <x:v>D6-H-V5-CNS-M09</x:v>
      </x:c>
      <x:c r="C1041" s="127" t="str">
        <x:v>B</x:v>
      </x:c>
      <x:c r="D1041" s="127" t="str">
        <x:v>D6-H-V5-CNS-M09-CHOIX-B-01</x:v>
      </x:c>
      <x:c r="E1041" s="127" t="str">
        <x:v>D6-H-V5-CNS-M09-REPONSE-B-01</x:v>
      </x:c>
      <x:c r="F1041" s="127" t="str">
        <x:v>Approche B : Le trajet long peut ramener ton équipement. Gestes à accomplir dans le monde : Relever sa position ; choisir un accès haut ou bas ; neutraliser ou éviter la patrouille ; installer les appuis fictionnels prévus ; rejoindre l’éclaireur ; lui confier une action compatible avec son état ; guider le retour jusqu’à la navette. Ne retenir que l’alternative B lorsque la séquence propose deux branches.</x:v>
      </x:c>
      <x:c r="G1041" s="127" t="str">
        <x:v>Approche disponible dans l’état réel de la scène ; accord des personnes impliquées.</x:v>
      </x:c>
      <x:c r="H1041" s="127" t="str">
        <x:v>Appliquer seulement le résultat de l’approche B après vérification visible des gestes. Référence : Le vétéran revient avec son expérience et une récupération réelle ; les biens récupérés sont comptés une fois.</x:v>
      </x:c>
      <x:c r="I1041" s="132" t="str">
        <x:v>Après la réponse : action physique ou refus/différé ; succès/échec/reprise selon résultat réel et variantes prioritaires. Aucun résultat par la sélection seule.</x:v>
      </x:c>
    </x:row>
    <x:row r="1042" ht="104" customHeight="1">
      <x:c r="A1042" s="121" t="str">
        <x:v>D6-H-V5-CNS-M10-OPTION-A</x:v>
      </x:c>
      <x:c r="B1042" s="122" t="str">
        <x:v>D6-H-V5-CNS-M10</x:v>
      </x:c>
      <x:c r="C1042" s="122" t="str">
        <x:v>A</x:v>
      </x:c>
      <x:c r="D1042" s="122" t="str">
        <x:v>D6-H-V5-CNS-M10-CHOIX-A-01</x:v>
      </x:c>
      <x:c r="E1042" s="122" t="str">
        <x:v>D6-H-V5-CNS-M10-REPONSE-A-01</x:v>
      </x:c>
      <x:c r="F1042" s="122" t="str">
        <x:v>Approche A : Les personnes d’abord. Le matériel attendra. Gestes à accomplir dans le monde : Observer les lignes de tir de jeu ; rejoindre le convoi par le ravin ; déplacer un obstacle ; neutraliser un poste ; guider les charges sur le pont ; choisir l’ordre d’extraction ; revenir vérifier ce qui a franchi la zone. Ne retenir que l’alternative A lorsque la séquence propose deux branches.</x:v>
      </x:c>
      <x:c r="G1042" s="122" t="str">
        <x:v>Approche disponible dans l’état réel de la scène ; accord des personnes impliquées.</x:v>
      </x:c>
      <x:c r="H1042" s="122" t="str">
        <x:v>Appliquer seulement le résultat de l’approche A après vérification visible des gestes. Référence : La campagne reçoit les personnes et les ressources réellement sorties, avec leur provenance.</x:v>
      </x:c>
      <x:c r="I1042" s="131" t="str">
        <x:v>Après la réponse : action physique ou refus/différé ; succès/échec/reprise selon résultat réel et variantes prioritaires. Aucun résultat par la sélection seule.</x:v>
      </x:c>
    </x:row>
    <x:row r="1043" ht="119" customHeight="1">
      <x:c r="A1043" s="126" t="str">
        <x:v>D6-H-V5-CNS-M10-OPTION-B</x:v>
      </x:c>
      <x:c r="B1043" s="127" t="str">
        <x:v>D6-H-V5-CNS-M10</x:v>
      </x:c>
      <x:c r="C1043" s="127" t="str">
        <x:v>B</x:v>
      </x:c>
      <x:c r="D1043" s="127" t="str">
        <x:v>D6-H-V5-CNS-M10-CHOIX-B-01</x:v>
      </x:c>
      <x:c r="E1043" s="127" t="str">
        <x:v>D6-H-V5-CNS-M10-REPONSE-B-01</x:v>
      </x:c>
      <x:c r="F1043" s="127" t="str">
        <x:v>Approche B : Une seconde équipe prend aussi les charges lourdes. Gestes à accomplir dans le monde : Observer les lignes de tir de jeu ; rejoindre le convoi par le ravin ; déplacer un obstacle ; neutraliser un poste ; guider les charges sur le pont ; choisir l’ordre d’extraction ; revenir vérifier ce qui a franchi la zone. Ne retenir que l’alternative B lorsque la séquence propose deux branches.</x:v>
      </x:c>
      <x:c r="G1043" s="127" t="str">
        <x:v>Approche disponible dans l’état réel de la scène ; accord des personnes impliquées.</x:v>
      </x:c>
      <x:c r="H1043" s="127" t="str">
        <x:v>Appliquer seulement le résultat de l’approche B après vérification visible des gestes. Référence : La campagne reçoit les personnes et les ressources réellement sorties, avec leur provenance.</x:v>
      </x:c>
      <x:c r="I1043" s="132" t="str">
        <x:v>Après la réponse : action physique ou refus/différé ; succès/échec/reprise selon résultat réel et variantes prioritaires. Aucun résultat par la sélection seule.</x:v>
      </x:c>
    </x:row>
    <x:row r="1044" ht="104" customHeight="1">
      <x:c r="A1044" s="121" t="str">
        <x:v>D6-H-V5-CNS-M11-OPTION-A</x:v>
      </x:c>
      <x:c r="B1044" s="122" t="str">
        <x:v>D6-H-V5-CNS-M11</x:v>
      </x:c>
      <x:c r="C1044" s="122" t="str">
        <x:v>A</x:v>
      </x:c>
      <x:c r="D1044" s="122" t="str">
        <x:v>D6-H-V5-CNS-M11-CHOIX-A-01</x:v>
      </x:c>
      <x:c r="E1044" s="122" t="str">
        <x:v>D6-H-V5-CNS-M11-REPONSE-A-01</x:v>
      </x:c>
      <x:c r="F1044" s="122" t="str">
        <x:v>Approche A : Réparons la navette pour un départ court. Gestes à accomplir dans le monde : Distinguer les faux repères des traces humaines ou yautja réellement observées ; rejoindre la coque ; combattre ou détourner la faune ; récupérer le signal de retour ; choisir une clairière ; guider les survivants par étapes. Ne retenir que l’alternative A lorsque la séquence propose deux branches.</x:v>
      </x:c>
      <x:c r="G1044" s="122" t="str">
        <x:v>Approche disponible dans l’état réel de la scène ; accord des personnes impliquées.</x:v>
      </x:c>
      <x:c r="H1044" s="122" t="str">
        <x:v>Appliquer seulement le résultat de l’approche A après vérification visible des gestes. Référence : Les survivants reviennent selon leur état et la navette garde son statut récupérée ou abandonnée.</x:v>
      </x:c>
      <x:c r="I1044" s="131" t="str">
        <x:v>Après la réponse : action physique ou refus/différé ; succès/échec/reprise selon résultat réel et variantes prioritaires. Aucun résultat par la sélection seule.</x:v>
      </x:c>
    </x:row>
    <x:row r="1045" ht="119" customHeight="1">
      <x:c r="A1045" s="126" t="str">
        <x:v>D6-H-V5-CNS-M11-OPTION-B</x:v>
      </x:c>
      <x:c r="B1045" s="127" t="str">
        <x:v>D6-H-V5-CNS-M11</x:v>
      </x:c>
      <x:c r="C1045" s="127" t="str">
        <x:v>B</x:v>
      </x:c>
      <x:c r="D1045" s="127" t="str">
        <x:v>D6-H-V5-CNS-M11-CHOIX-B-01</x:v>
      </x:c>
      <x:c r="E1045" s="127" t="str">
        <x:v>D6-H-V5-CNS-M11-REPONSE-B-01</x:v>
      </x:c>
      <x:c r="F1045" s="127" t="str">
        <x:v>Approche B : La coque reste. Un second appareil prendra les survivants. Gestes à accomplir dans le monde : Distinguer les faux repères des traces humaines ou yautja réellement observées ; rejoindre la coque ; combattre ou détourner la faune ; récupérer le signal de retour ; choisir une clairière ; guider les survivants par étapes. Ne retenir que l’alternative B lorsque la séquence propose deux branches.</x:v>
      </x:c>
      <x:c r="G1045" s="127" t="str">
        <x:v>Approche disponible dans l’état réel de la scène ; accord des personnes impliquées.</x:v>
      </x:c>
      <x:c r="H1045" s="127" t="str">
        <x:v>Appliquer seulement le résultat de l’approche B après vérification visible des gestes. Référence : Les survivants reviennent selon leur état et la navette garde son statut récupérée ou abandonnée.</x:v>
      </x:c>
      <x:c r="I1045" s="132" t="str">
        <x:v>Après la réponse : action physique ou refus/différé ; succès/échec/reprise selon résultat réel et variantes prioritaires. Aucun résultat par la sélection seule.</x:v>
      </x:c>
    </x:row>
    <x:row r="1046" ht="104" customHeight="1">
      <x:c r="A1046" s="121" t="str">
        <x:v>D6-H-V5-CNS-M12-OPTION-A</x:v>
      </x:c>
      <x:c r="B1046" s="122" t="str">
        <x:v>D6-H-V5-CNS-M12</x:v>
      </x:c>
      <x:c r="C1046" s="122" t="str">
        <x:v>A</x:v>
      </x:c>
      <x:c r="D1046" s="122" t="str">
        <x:v>D6-H-V5-CNS-M12-CHOIX-A-01</x:v>
      </x:c>
      <x:c r="E1046" s="122" t="str">
        <x:v>D6-H-V5-CNS-M12-REPONSE-A-01</x:v>
      </x:c>
      <x:c r="F1046" s="122" t="str">
        <x:v>Approche A : Montre ta piste. Nous la suivons. Gestes à accomplir dans le monde : Observer ses repères ; suivre la gorge sans annoncer des faits invisibles ; comparer deux traces ; rejoindre le survivant ; tenir un passage pendant qu’elle ouvre la route nord ; organiser l’extraction convenue. Ne retenir que l’alternative A lorsque la séquence propose deux branches.</x:v>
      </x:c>
      <x:c r="G1046" s="122" t="str">
        <x:v>Approche disponible dans l’état réel de la scène ; accord des personnes impliquées.</x:v>
      </x:c>
      <x:c r="H1046" s="122" t="str">
        <x:v>Appliquer seulement le résultat de l’approche A après vérification visible des gestes. Référence : La personne secourue et Mara rejoignent les lieux choisis ; sa contribution est racontée exactement.</x:v>
      </x:c>
      <x:c r="I1046" s="131" t="str">
        <x:v>Après la réponse : action physique ou refus/différé ; succès/échec/reprise selon résultat réel et variantes prioritaires. Aucun résultat par la sélection seule.</x:v>
      </x:c>
    </x:row>
    <x:row r="1047" ht="119" customHeight="1">
      <x:c r="A1047" s="126" t="str">
        <x:v>D6-H-V5-CNS-M12-OPTION-B</x:v>
      </x:c>
      <x:c r="B1047" s="127" t="str">
        <x:v>D6-H-V5-CNS-M12</x:v>
      </x:c>
      <x:c r="C1047" s="127" t="str">
        <x:v>B</x:v>
      </x:c>
      <x:c r="D1047" s="127" t="str">
        <x:v>D6-H-V5-CNS-M12-CHOIX-B-01</x:v>
      </x:c>
      <x:c r="E1047" s="127" t="str">
        <x:v>D6-H-V5-CNS-M12-REPONSE-B-01</x:v>
      </x:c>
      <x:c r="F1047" s="127" t="str">
        <x:v>Approche B : Je propose une diversion visible. Tu choisis si elle sert ton passage. Gestes à accomplir dans le monde : Observer ses repères ; suivre la gorge sans annoncer des faits invisibles ; comparer deux traces ; rejoindre le survivant ; tenir un passage pendant qu’elle ouvre la route nord ; organiser l’extraction convenue. Ne retenir que l’alternative B lorsque la séquence propose deux branches.</x:v>
      </x:c>
      <x:c r="G1047" s="127" t="str">
        <x:v>Approche disponible dans l’état réel de la scène ; accord des personnes impliquées.</x:v>
      </x:c>
      <x:c r="H1047" s="127" t="str">
        <x:v>Appliquer seulement le résultat de l’approche B après vérification visible des gestes. Référence : La personne secourue et Mara rejoignent les lieux choisis ; sa contribution est racontée exactement.</x:v>
      </x:c>
      <x:c r="I1047" s="132" t="str">
        <x:v>Après la réponse : action physique ou refus/différé ; succès/échec/reprise selon résultat réel et variantes prioritaires. Aucun résultat par la sélection seule.</x:v>
      </x:c>
    </x:row>
    <x:row r="1048" ht="119" customHeight="1">
      <x:c r="A1048" s="121" t="str">
        <x:v>D6-H-V5-CNS-M13-OPTION-A</x:v>
      </x:c>
      <x:c r="B1048" s="122" t="str">
        <x:v>D6-H-V5-CNS-M13</x:v>
      </x:c>
      <x:c r="C1048" s="122" t="str">
        <x:v>A</x:v>
      </x:c>
      <x:c r="D1048" s="122" t="str">
        <x:v>D6-H-V5-CNS-M13-CHOIX-A-01</x:v>
      </x:c>
      <x:c r="E1048" s="122" t="str">
        <x:v>D6-H-V5-CNS-M13-REPONSE-A-01</x:v>
      </x:c>
      <x:c r="F1048" s="122" t="str">
        <x:v>Approche A : Un duel bref. La touche convenue termine l’épreuve. Gestes à accomplir dans le monde : Préparer l’espace ; observer la pose de l’adversaire ; franchir la plateforme centrale ; utiliser les couvertures disponibles ; adapter esquive et attaque au changement de hauteur ; reconnaître le terme convenu de l’épreuve. Ne retenir que l’alternative A lorsque la séquence propose deux branches.</x:v>
      </x:c>
      <x:c r="G1048" s="122" t="str">
        <x:v>Approche disponible dans l’état réel de la scène ; accord des personnes impliquées.</x:v>
      </x:c>
      <x:c r="H1048" s="122" t="str">
        <x:v>Appliquer seulement le résultat de l’approche A après vérification visible des gestes. Référence : Le résultat change la relation et peut ouvrir une mission commune, sans promotion automatique.</x:v>
      </x:c>
      <x:c r="I1048" s="131" t="str">
        <x:v>Après la réponse : action physique ou refus/différé ; succès/échec/reprise selon résultat réel et variantes prioritaires. Aucun résultat par la sélection seule.</x:v>
      </x:c>
    </x:row>
    <x:row r="1049" ht="119" customHeight="1">
      <x:c r="A1049" s="126" t="str">
        <x:v>D6-H-V5-CNS-M13-OPTION-B</x:v>
      </x:c>
      <x:c r="B1049" s="127" t="str">
        <x:v>D6-H-V5-CNS-M13</x:v>
      </x:c>
      <x:c r="C1049" s="127" t="str">
        <x:v>B</x:v>
      </x:c>
      <x:c r="D1049" s="127" t="str">
        <x:v>D6-H-V5-CNS-M13-CHOIX-B-01</x:v>
      </x:c>
      <x:c r="E1049" s="127" t="str">
        <x:v>D6-H-V5-CNS-M13-REPONSE-B-01</x:v>
      </x:c>
      <x:c r="F1049" s="127" t="str">
        <x:v>Approche B : Un affrontement plus long, si nos états le permettent. Gestes à accomplir dans le monde : Préparer l’espace ; observer la pose de l’adversaire ; franchir la plateforme centrale ; utiliser les couvertures disponibles ; adapter esquive et attaque au changement de hauteur ; reconnaître le terme convenu de l’épreuve. Ne retenir que l’alternative B lorsque la séquence propose deux branches.</x:v>
      </x:c>
      <x:c r="G1049" s="127" t="str">
        <x:v>Approche disponible dans l’état réel de la scène ; accord des personnes impliquées.</x:v>
      </x:c>
      <x:c r="H1049" s="127" t="str">
        <x:v>Appliquer seulement le résultat de l’approche B après vérification visible des gestes. Référence : Le résultat change la relation et peut ouvrir une mission commune, sans promotion automatique.</x:v>
      </x:c>
      <x:c r="I1049" s="132" t="str">
        <x:v>Après la réponse : action physique ou refus/différé ; succès/échec/reprise selon résultat réel et variantes prioritaires. Aucun résultat par la sélection seule.</x:v>
      </x:c>
    </x:row>
    <x:row r="1050" ht="104" customHeight="1">
      <x:c r="A1050" s="121" t="str">
        <x:v>D6-H-V5-CNS-M14-OPTION-A</x:v>
      </x:c>
      <x:c r="B1050" s="122" t="str">
        <x:v>D6-H-V5-CNS-M14</x:v>
      </x:c>
      <x:c r="C1050" s="122" t="str">
        <x:v>A</x:v>
      </x:c>
      <x:c r="D1050" s="122" t="str">
        <x:v>D6-H-V5-CNS-M14-CHOIX-A-01</x:v>
      </x:c>
      <x:c r="E1050" s="122" t="str">
        <x:v>D6-H-V5-CNS-M14-REPONSE-A-01</x:v>
      </x:c>
      <x:c r="F1050" s="122" t="str">
        <x:v>Approche A : Je participe au défi pour cette garde limitée. Gestes à accomplir dans le monde : Examiner le masque avant l’épreuve ; poser les limites ; réaliser le duel dans le gameplay 2D ; respecter les interruptions prévues ; revenir au support ; appliquer la garde limitée annoncée. Ne retenir que l’alternative A lorsque la séquence propose deux branches.</x:v>
      </x:c>
      <x:c r="G1050" s="122" t="str">
        <x:v>Approche disponible dans l’état réel de la scène ; accord des personnes impliquées.</x:v>
      </x:c>
      <x:c r="H1050" s="122" t="str">
        <x:v>Appliquer seulement le résultat de l’approche A après vérification visible des gestes. Référence : La garde temporaire change selon le résultat, avec une date fictionnelle de retour.</x:v>
      </x:c>
      <x:c r="I1050" s="131" t="str">
        <x:v>Après la réponse : action physique ou refus/différé ; succès/échec/reprise selon résultat réel et variantes prioritaires. Aucun résultat par la sélection seule.</x:v>
      </x:c>
    </x:row>
    <x:row r="1051" ht="104" customHeight="1">
      <x:c r="A1051" s="126" t="str">
        <x:v>D6-H-V5-CNS-M14-OPTION-B</x:v>
      </x:c>
      <x:c r="B1051" s="127" t="str">
        <x:v>D6-H-V5-CNS-M14</x:v>
      </x:c>
      <x:c r="C1051" s="127" t="str">
        <x:v>B</x:v>
      </x:c>
      <x:c r="D1051" s="127" t="str">
        <x:v>D6-H-V5-CNS-M14-CHOIX-B-01</x:v>
      </x:c>
      <x:c r="E1051" s="127" t="str">
        <x:v>D6-H-V5-CNS-M14-REPONSE-B-01</x:v>
      </x:c>
      <x:c r="F1051" s="127" t="str">
        <x:v>Approche B : Je propose une comparaison de piste acceptée par les deux parties. Gestes à accomplir dans le monde : Examiner le masque avant l’épreuve ; poser les limites ; réaliser le duel dans le gameplay 2D ; respecter les interruptions prévues ; revenir au support ; appliquer la garde limitée annoncée. Ne retenir que l’alternative B lorsque la séquence propose deux branches.</x:v>
      </x:c>
      <x:c r="G1051" s="127" t="str">
        <x:v>Approche disponible dans l’état réel de la scène ; accord des personnes impliquées.</x:v>
      </x:c>
      <x:c r="H1051" s="127" t="str">
        <x:v>Appliquer seulement le résultat de l’approche B après vérification visible des gestes. Référence : La garde temporaire change selon le résultat, avec une date fictionnelle de retour.</x:v>
      </x:c>
      <x:c r="I1051" s="132" t="str">
        <x:v>Après la réponse : action physique ou refus/différé ; succès/échec/reprise selon résultat réel et variantes prioritaires. Aucun résultat par la sélection seule.</x:v>
      </x:c>
    </x:row>
    <x:row r="1052" ht="104" customHeight="1">
      <x:c r="A1052" s="121" t="str">
        <x:v>D6-H-V5-CNS-M15-OPTION-A</x:v>
      </x:c>
      <x:c r="B1052" s="122" t="str">
        <x:v>D6-H-V5-CNS-M15</x:v>
      </x:c>
      <x:c r="C1052" s="122" t="str">
        <x:v>A</x:v>
      </x:c>
      <x:c r="D1052" s="122" t="str">
        <x:v>D6-H-V5-CNS-M15-CHOIX-A-01</x:v>
      </x:c>
      <x:c r="E1052" s="122" t="str">
        <x:v>D6-H-V5-CNS-M15-REPONSE-A-01</x:v>
      </x:c>
      <x:c r="F1052" s="122" t="str">
        <x:v>Approche A : Je prends le temps de lire toute la piste. Gestes à accomplir dans le monde : Placer un leurre de jeu ; lire les marques du rival ; choisir une hauteur d’approche ; déjouer une fausse piste ; atteindre la zone de rencontre ; jouer le duel avec l’avantage obtenu par l’observation. Ne retenir que l’alternative A lorsque la séquence propose deux branches.</x:v>
      </x:c>
      <x:c r="G1052" s="122" t="str">
        <x:v>Approche disponible dans l’état réel de la scène ; accord des personnes impliquées.</x:v>
      </x:c>
      <x:c r="H1052" s="122" t="str">
        <x:v>Appliquer seulement le résultat de l’approche A après vérification visible des gestes. Référence : La relation reconnaît séparément qualité de piste et résultat de duel.</x:v>
      </x:c>
      <x:c r="I1052" s="131" t="str">
        <x:v>Après la réponse : action physique ou refus/différé ; succès/échec/reprise selon résultat réel et variantes prioritaires. Aucun résultat par la sélection seule.</x:v>
      </x:c>
    </x:row>
    <x:row r="1053" ht="104" customHeight="1">
      <x:c r="A1053" s="126" t="str">
        <x:v>D6-H-V5-CNS-M15-OPTION-B</x:v>
      </x:c>
      <x:c r="B1053" s="127" t="str">
        <x:v>D6-H-V5-CNS-M15</x:v>
      </x:c>
      <x:c r="C1053" s="127" t="str">
        <x:v>B</x:v>
      </x:c>
      <x:c r="D1053" s="127" t="str">
        <x:v>D6-H-V5-CNS-M15-CHOIX-B-01</x:v>
      </x:c>
      <x:c r="E1053" s="127" t="str">
        <x:v>D6-H-V5-CNS-M15-REPONSE-B-01</x:v>
      </x:c>
      <x:c r="F1053" s="127" t="str">
        <x:v>Approche B : Je t’intercepte sur le premier indice solide. Gestes à accomplir dans le monde : Placer un leurre de jeu ; lire les marques du rival ; choisir une hauteur d’approche ; déjouer une fausse piste ; atteindre la zone de rencontre ; jouer le duel avec l’avantage obtenu par l’observation. Ne retenir que l’alternative B lorsque la séquence propose deux branches.</x:v>
      </x:c>
      <x:c r="G1053" s="127" t="str">
        <x:v>Approche disponible dans l’état réel de la scène ; accord des personnes impliquées.</x:v>
      </x:c>
      <x:c r="H1053" s="127" t="str">
        <x:v>Appliquer seulement le résultat de l’approche B après vérification visible des gestes. Référence : La relation reconnaît séparément qualité de piste et résultat de duel.</x:v>
      </x:c>
      <x:c r="I1053" s="132" t="str">
        <x:v>Après la réponse : action physique ou refus/différé ; succès/échec/reprise selon résultat réel et variantes prioritaires. Aucun résultat par la sélection seule.</x:v>
      </x:c>
    </x:row>
    <x:row r="1054" ht="104" customHeight="1">
      <x:c r="A1054" s="121" t="str">
        <x:v>D6-H-V5-CNS-M16-OPTION-A</x:v>
      </x:c>
      <x:c r="B1054" s="122" t="str">
        <x:v>D6-H-V5-CNS-M16</x:v>
      </x:c>
      <x:c r="C1054" s="122" t="str">
        <x:v>A</x:v>
      </x:c>
      <x:c r="D1054" s="122" t="str">
        <x:v>D6-H-V5-CNS-M16-CHOIX-A-01</x:v>
      </x:c>
      <x:c r="E1054" s="122" t="str">
        <x:v>D6-H-V5-CNS-M16-REPONSE-A-01</x:v>
      </x:c>
      <x:c r="F1054" s="122" t="str">
        <x:v>Approche A : L’élève mène ; je regarde son choix. Gestes à accomplir dans le monde : Préparer les marques ; observer les déplacements du vétéran ; combattre par séquences ; entendre le signal ; décider de rompre ou continuer selon la situation ; rejoindre la ligne de retour ; discuter du geste montré. Ne retenir que l’alternative A lorsque la séquence propose deux branches.</x:v>
      </x:c>
      <x:c r="G1054" s="122" t="str">
        <x:v>Approche disponible dans l’état réel de la scène ; accord des personnes impliquées.</x:v>
      </x:c>
      <x:c r="H1054" s="122" t="str">
        <x:v>Appliquer seulement le résultat de l’approche A après vérification visible des gestes. Référence : Une compétence de commandement située est reconnue et nourrit la transmission.</x:v>
      </x:c>
      <x:c r="I1054" s="131" t="str">
        <x:v>Après la réponse : action physique ou refus/différé ; succès/échec/reprise selon résultat réel et variantes prioritaires. Aucun résultat par la sélection seule.</x:v>
      </x:c>
    </x:row>
    <x:row r="1055" ht="104" customHeight="1">
      <x:c r="A1055" s="126" t="str">
        <x:v>D6-H-V5-CNS-M16-OPTION-B</x:v>
      </x:c>
      <x:c r="B1055" s="127" t="str">
        <x:v>D6-H-V5-CNS-M16</x:v>
      </x:c>
      <x:c r="C1055" s="127" t="str">
        <x:v>B</x:v>
      </x:c>
      <x:c r="D1055" s="127" t="str">
        <x:v>D6-H-V5-CNS-M16-CHOIX-B-01</x:v>
      </x:c>
      <x:c r="E1055" s="127" t="str">
        <x:v>D6-H-V5-CNS-M16-REPONSE-B-01</x:v>
      </x:c>
      <x:c r="F1055" s="127" t="str">
        <x:v>Approche B : Je mène pendant qu’il observe. Gestes à accomplir dans le monde : Préparer les marques ; observer les déplacements du vétéran ; combattre par séquences ; entendre le signal ; décider de rompre ou continuer selon la situation ; rejoindre la ligne de retour ; discuter du geste montré. Ne retenir que l’alternative B lorsque la séquence propose deux branches.</x:v>
      </x:c>
      <x:c r="G1055" s="127" t="str">
        <x:v>Approche disponible dans l’état réel de la scène ; accord des personnes impliquées.</x:v>
      </x:c>
      <x:c r="H1055" s="127" t="str">
        <x:v>Appliquer seulement le résultat de l’approche B après vérification visible des gestes. Référence : Une compétence de commandement située est reconnue et nourrit la transmission.</x:v>
      </x:c>
      <x:c r="I1055" s="132" t="str">
        <x:v>Après la réponse : action physique ou refus/différé ; succès/échec/reprise selon résultat réel et variantes prioritaires. Aucun résultat par la sélection seule.</x:v>
      </x:c>
    </x:row>
    <x:row r="1056" ht="104" customHeight="1">
      <x:c r="A1056" s="121" t="str">
        <x:v>D6-H-V5-CNS-M17-OPTION-A</x:v>
      </x:c>
      <x:c r="B1056" s="122" t="str">
        <x:v>D6-H-V5-CNS-M17</x:v>
      </x:c>
      <x:c r="C1056" s="122" t="str">
        <x:v>A</x:v>
      </x:c>
      <x:c r="D1056" s="122" t="str">
        <x:v>D6-H-V5-CNS-M17-CHOIX-A-01</x:v>
      </x:c>
      <x:c r="E1056" s="122" t="str">
        <x:v>D6-H-V5-CNS-M17-REPONSE-A-01</x:v>
      </x:c>
      <x:c r="F1056" s="122" t="str">
        <x:v>Approche A : Nous le gardons pour l’observation. Gestes à accomplir dans le monde : Approcher la falaise ; neutraliser une sentinelle ou éviter sa route ; escalader les passages prévus ; traverser la station ; réorienter les panneaux fictifs ; tenir le point de retour pendant l’extraction. Ne retenir que l’alternative A lorsque la séquence propose deux branches.</x:v>
      </x:c>
      <x:c r="G1056" s="122" t="str">
        <x:v>Approche disponible dans l’état réel de la scène ; accord des personnes impliquées.</x:v>
      </x:c>
      <x:c r="H1056" s="122" t="str">
        <x:v>Appliquer seulement le résultat de l’approche A après vérification visible des gestes. Référence : La carte reçoit un bonus d’information ou une route de convoi définie, sans possession automatique des zones voisines.</x:v>
      </x:c>
      <x:c r="I1056" s="131" t="str">
        <x:v>Après la réponse : action physique ou refus/différé ; succès/échec/reprise selon résultat réel et variantes prioritaires. Aucun résultat par la sélection seule.</x:v>
      </x:c>
    </x:row>
    <x:row r="1057" ht="104" customHeight="1">
      <x:c r="A1057" s="126" t="str">
        <x:v>D6-H-V5-CNS-M17-OPTION-B</x:v>
      </x:c>
      <x:c r="B1057" s="127" t="str">
        <x:v>D6-H-V5-CNS-M17</x:v>
      </x:c>
      <x:c r="C1057" s="127" t="str">
        <x:v>B</x:v>
      </x:c>
      <x:c r="D1057" s="127" t="str">
        <x:v>D6-H-V5-CNS-M17-CHOIX-B-01</x:v>
      </x:c>
      <x:c r="E1057" s="127" t="str">
        <x:v>D6-H-V5-CNS-M17-REPONSE-B-01</x:v>
      </x:c>
      <x:c r="F1057" s="127" t="str">
        <x:v>Approche B : Nous ouvrons aussi l’accès au convoi allié. Gestes à accomplir dans le monde : Approcher la falaise ; neutraliser une sentinelle ou éviter sa route ; escalader les passages prévus ; traverser la station ; réorienter les panneaux fictifs ; tenir le point de retour pendant l’extraction. Ne retenir que l’alternative B lorsque la séquence propose deux branches.</x:v>
      </x:c>
      <x:c r="G1057" s="127" t="str">
        <x:v>Approche disponible dans l’état réel de la scène ; accord des personnes impliquées.</x:v>
      </x:c>
      <x:c r="H1057" s="127" t="str">
        <x:v>Appliquer seulement le résultat de l’approche B après vérification visible des gestes. Référence : La carte reçoit un bonus d’information ou une route de convoi définie, sans possession automatique des zones voisines.</x:v>
      </x:c>
      <x:c r="I1057" s="132" t="str">
        <x:v>Après la réponse : action physique ou refus/différé ; succès/échec/reprise selon résultat réel et variantes prioritaires. Aucun résultat par la sélection seule.</x:v>
      </x:c>
    </x:row>
    <x:row r="1058" ht="104" customHeight="1">
      <x:c r="A1058" s="121" t="str">
        <x:v>D6-H-V5-CNS-M18-OPTION-A</x:v>
      </x:c>
      <x:c r="B1058" s="122" t="str">
        <x:v>D6-H-V5-CNS-M18</x:v>
      </x:c>
      <x:c r="C1058" s="122" t="str">
        <x:v>A</x:v>
      </x:c>
      <x:c r="D1058" s="122" t="str">
        <x:v>D6-H-V5-CNS-M18-CHOIX-A-01</x:v>
      </x:c>
      <x:c r="E1058" s="122" t="str">
        <x:v>D6-H-V5-CNS-M18-REPONSE-A-01</x:v>
      </x:c>
      <x:c r="F1058" s="122" t="str">
        <x:v>Approche A : Nous prenons la charge annoncée. Gestes à accomplir dans le monde : Lire les horaires fictionnels observés ; suivre le convoi ; repérer ses gardes ; choisir une fenêtre ; mener l’embuscade ou entrer dans le dépôt ; récupérer uniquement les charges transportables ; extraire l’équipe. Ne retenir que l’alternative A lorsque la séquence propose deux branches.</x:v>
      </x:c>
      <x:c r="G1058" s="122" t="str">
        <x:v>Approche disponible dans l’état réel de la scène ; accord des personnes impliquées.</x:v>
      </x:c>
      <x:c r="H1058" s="122" t="str">
        <x:v>Appliquer seulement le résultat de l’approche A après vérification visible des gestes. Référence : Ressources ou information stratégique sont appliquées selon l’objectif réussi, sans récompense triple.</x:v>
      </x:c>
      <x:c r="I1058" s="131" t="str">
        <x:v>Après la réponse : action physique ou refus/différé ; succès/échec/reprise selon résultat réel et variantes prioritaires. Aucun résultat par la sélection seule.</x:v>
      </x:c>
    </x:row>
    <x:row r="1059" ht="119" customHeight="1">
      <x:c r="A1059" s="126" t="str">
        <x:v>D6-H-V5-CNS-M18-OPTION-B</x:v>
      </x:c>
      <x:c r="B1059" s="127" t="str">
        <x:v>D6-H-V5-CNS-M18</x:v>
      </x:c>
      <x:c r="C1059" s="127" t="str">
        <x:v>B</x:v>
      </x:c>
      <x:c r="D1059" s="127" t="str">
        <x:v>D6-H-V5-CNS-M18-CHOIX-B-01</x:v>
      </x:c>
      <x:c r="E1059" s="127" t="str">
        <x:v>D6-H-V5-CNS-M18-REPONSE-B-01</x:v>
      </x:c>
      <x:c r="F1059" s="127" t="str">
        <x:v>Approche B : Nous suivons ses routes, sans chercher un grand butin. Gestes à accomplir dans le monde : Lire les horaires fictionnels observés ; suivre le convoi ; repérer ses gardes ; choisir une fenêtre ; mener l’embuscade ou entrer dans le dépôt ; récupérer uniquement les charges transportables ; extraire l’équipe. Ne retenir que l’alternative B lorsque la séquence propose deux branches.</x:v>
      </x:c>
      <x:c r="G1059" s="127" t="str">
        <x:v>Approche disponible dans l’état réel de la scène ; accord des personnes impliquées.</x:v>
      </x:c>
      <x:c r="H1059" s="127" t="str">
        <x:v>Appliquer seulement le résultat de l’approche B après vérification visible des gestes. Référence : Ressources ou information stratégique sont appliquées selon l’objectif réussi, sans récompense triple.</x:v>
      </x:c>
      <x:c r="I1059" s="132" t="str">
        <x:v>Après la réponse : action physique ou refus/différé ; succès/échec/reprise selon résultat réel et variantes prioritaires. Aucun résultat par la sélection seule.</x:v>
      </x:c>
    </x:row>
    <x:row r="1060" ht="104" customHeight="1">
      <x:c r="A1060" s="121" t="str">
        <x:v>D6-H-V5-CNS-M19-OPTION-A</x:v>
      </x:c>
      <x:c r="B1060" s="122" t="str">
        <x:v>D6-H-V5-CNS-M19</x:v>
      </x:c>
      <x:c r="C1060" s="122" t="str">
        <x:v>A</x:v>
      </x:c>
      <x:c r="D1060" s="122" t="str">
        <x:v>D6-H-V5-CNS-M19-CHOIX-A-01</x:v>
      </x:c>
      <x:c r="E1060" s="122" t="str">
        <x:v>D6-H-V5-CNS-M19-REPONSE-A-01</x:v>
      </x:c>
      <x:c r="F1060" s="122" t="str">
        <x:v>Approche A : Nous rouvrons seulement la première salle. Gestes à accomplir dans le monde : Pister la meute ; ouvrir deux sorties ; combattre ou détourner les bêtes ; faire entrer Rava ou son remplaçant ; déplacer des pièces fictives sur leurs gabarits ; tester un poste ; escorter la première charge de retour. Ne retenir que l’alternative A lorsque la séquence propose deux branches.</x:v>
      </x:c>
      <x:c r="G1060" s="122" t="str">
        <x:v>Approche disponible dans l’état réel de la scène ; accord des personnes impliquées.</x:v>
      </x:c>
      <x:c r="H1060" s="122" t="str">
        <x:v>Appliquer seulement le résultat de l’approche A après vérification visible des gestes. Référence : Une capacité de réparation située devient disponible avec ses coûts et ses routes.</x:v>
      </x:c>
      <x:c r="I1060" s="131" t="str">
        <x:v>Après la réponse : action physique ou refus/différé ; succès/échec/reprise selon résultat réel et variantes prioritaires. Aucun résultat par la sélection seule.</x:v>
      </x:c>
    </x:row>
    <x:row r="1061" ht="104" customHeight="1">
      <x:c r="A1061" s="126" t="str">
        <x:v>D6-H-V5-CNS-M19-OPTION-B</x:v>
      </x:c>
      <x:c r="B1061" s="127" t="str">
        <x:v>D6-H-V5-CNS-M19</x:v>
      </x:c>
      <x:c r="C1061" s="127" t="str">
        <x:v>B</x:v>
      </x:c>
      <x:c r="D1061" s="127" t="str">
        <x:v>D6-H-V5-CNS-M19-CHOIX-B-01</x:v>
      </x:c>
      <x:c r="E1061" s="127" t="str">
        <x:v>D6-H-V5-CNS-M19-REPONSE-B-01</x:v>
      </x:c>
      <x:c r="F1061" s="127" t="str">
        <x:v>Approche B : Nous reconnaissons aussi la seconde salle. Gestes à accomplir dans le monde : Pister la meute ; ouvrir deux sorties ; combattre ou détourner les bêtes ; faire entrer Rava ou son remplaçant ; déplacer des pièces fictives sur leurs gabarits ; tester un poste ; escorter la première charge de retour. Ne retenir que l’alternative B lorsque la séquence propose deux branches.</x:v>
      </x:c>
      <x:c r="G1061" s="127" t="str">
        <x:v>Approche disponible dans l’état réel de la scène ; accord des personnes impliquées.</x:v>
      </x:c>
      <x:c r="H1061" s="127" t="str">
        <x:v>Appliquer seulement le résultat de l’approche B après vérification visible des gestes. Référence : Une capacité de réparation située devient disponible avec ses coûts et ses routes.</x:v>
      </x:c>
      <x:c r="I1061" s="132" t="str">
        <x:v>Après la réponse : action physique ou refus/différé ; succès/échec/reprise selon résultat réel et variantes prioritaires. Aucun résultat par la sélection seule.</x:v>
      </x:c>
    </x:row>
    <x:row r="1062" ht="119" customHeight="1">
      <x:c r="A1062" s="121" t="str">
        <x:v>D6-H-V5-CNS-M20-OPTION-A</x:v>
      </x:c>
      <x:c r="B1062" s="122" t="str">
        <x:v>D6-H-V5-CNS-M20</x:v>
      </x:c>
      <x:c r="C1062" s="122" t="str">
        <x:v>A</x:v>
      </x:c>
      <x:c r="D1062" s="122" t="str">
        <x:v>D6-H-V5-CNS-M20-CHOIX-A-01</x:v>
      </x:c>
      <x:c r="E1062" s="122" t="str">
        <x:v>D6-H-V5-CNS-M20-REPONSE-A-01</x:v>
      </x:c>
      <x:c r="F1062" s="122" t="str">
        <x:v>Approche A : Les personnes et les vétérans reviennent d’abord. Gestes à accomplir dans le monde : Lire l’état réel du front ; rejoindre le secteur ; identifier les survivants ; sécuriser un passage ; choisir les charges à reprendre ; affronter une contre-patrouille si elle est présente ; rejoindre le navire et appliquer le bilan. Ne retenir que l’alternative A lorsque la séquence propose deux branches.</x:v>
      </x:c>
      <x:c r="G1062" s="122" t="str">
        <x:v>Approche disponible dans l’état réel de la scène ; accord des personnes impliquées.</x:v>
      </x:c>
      <x:c r="H1062" s="122" t="str">
        <x:v>Appliquer seulement le résultat de l’approche A après vérification visible des gestes. Référence : La campagne reçoit les unités sauvées, leurs états et les ressources exactes.</x:v>
      </x:c>
      <x:c r="I1062" s="131" t="str">
        <x:v>Après la réponse : action physique ou refus/différé ; succès/échec/reprise selon résultat réel et variantes prioritaires. Aucun résultat par la sélection seule.</x:v>
      </x:c>
    </x:row>
    <x:row r="1063" ht="119" customHeight="1">
      <x:c r="A1063" s="126" t="str">
        <x:v>D6-H-V5-CNS-M20-OPTION-B</x:v>
      </x:c>
      <x:c r="B1063" s="127" t="str">
        <x:v>D6-H-V5-CNS-M20</x:v>
      </x:c>
      <x:c r="C1063" s="127" t="str">
        <x:v>B</x:v>
      </x:c>
      <x:c r="D1063" s="127" t="str">
        <x:v>D6-H-V5-CNS-M20-CHOIX-B-01</x:v>
      </x:c>
      <x:c r="E1063" s="127" t="str">
        <x:v>D6-H-V5-CNS-M20-REPONSE-B-01</x:v>
      </x:c>
      <x:c r="F1063" s="127" t="str">
        <x:v>Approche B : Une seconde équipe reprend aussi les charges lourdes. Gestes à accomplir dans le monde : Lire l’état réel du front ; rejoindre le secteur ; identifier les survivants ; sécuriser un passage ; choisir les charges à reprendre ; affronter une contre-patrouille si elle est présente ; rejoindre le navire et appliquer le bilan. Ne retenir que l’alternative B lorsque la séquence propose deux branches.</x:v>
      </x:c>
      <x:c r="G1063" s="127" t="str">
        <x:v>Approche disponible dans l’état réel de la scène ; accord des personnes impliquées.</x:v>
      </x:c>
      <x:c r="H1063" s="127" t="str">
        <x:v>Appliquer seulement le résultat de l’approche B après vérification visible des gestes. Référence : La campagne reçoit les unités sauvées, leurs états et les ressources exactes.</x:v>
      </x:c>
      <x:c r="I1063" s="132" t="str">
        <x:v>Après la réponse : action physique ou refus/différé ; succès/échec/reprise selon résultat réel et variantes prioritaires. Aucun résultat par la sélection seule.</x:v>
      </x:c>
    </x:row>
    <x:row r="1064" ht="119" customHeight="1">
      <x:c r="A1064" s="121" t="str">
        <x:v>D6-H-V5-CNS-M21-OPTION-A</x:v>
      </x:c>
      <x:c r="B1064" s="122" t="str">
        <x:v>D6-H-V5-CNS-M21</x:v>
      </x:c>
      <x:c r="C1064" s="122" t="str">
        <x:v>A</x:v>
      </x:c>
      <x:c r="D1064" s="122" t="str">
        <x:v>D6-H-V5-CNS-M21-CHOIX-A-01</x:v>
      </x:c>
      <x:c r="E1064" s="122" t="str">
        <x:v>D6-H-V5-CNS-M21-REPONSE-A-01</x:v>
      </x:c>
      <x:c r="F1064" s="122" t="str">
        <x:v>Approche A : Une chasse limitée dans cette expédition. Gestes à accomplir dans le monde : Installer le repère de retour ; franchir le seuil ; comparer les empreintes ; suivre la proie ; choisir une fenêtre de chasse ou d’observation ; récupérer une pièce autorisée seulement si obtenue ; revenir avant fermeture de la mission. Ne retenir que l’alternative A lorsque la séquence propose deux branches.</x:v>
      </x:c>
      <x:c r="G1064" s="122" t="str">
        <x:v>Approche disponible dans l’état réel de la scène ; accord des personnes impliquées.</x:v>
      </x:c>
      <x:c r="H1064" s="122" t="str">
        <x:v>Appliquer seulement le résultat de l’approche A après vérification visible des gestes. Référence : Les observations et l’éventuel trophée portent l’identifiant de branche.</x:v>
      </x:c>
      <x:c r="I1064" s="131" t="str">
        <x:v>Après la réponse : action physique ou refus/différé ; succès/échec/reprise selon résultat réel et variantes prioritaires. Aucun résultat par la sélection seule.</x:v>
      </x:c>
    </x:row>
    <x:row r="1065" ht="119" customHeight="1">
      <x:c r="A1065" s="126" t="str">
        <x:v>D6-H-V5-CNS-M21-OPTION-B</x:v>
      </x:c>
      <x:c r="B1065" s="127" t="str">
        <x:v>D6-H-V5-CNS-M21</x:v>
      </x:c>
      <x:c r="C1065" s="127" t="str">
        <x:v>B</x:v>
      </x:c>
      <x:c r="D1065" s="127" t="str">
        <x:v>D6-H-V5-CNS-M21-CHOIX-B-01</x:v>
      </x:c>
      <x:c r="E1065" s="127" t="str">
        <x:v>D6-H-V5-CNS-M21-REPONSE-B-01</x:v>
      </x:c>
      <x:c r="F1065" s="127" t="str">
        <x:v>Approche B : Nous observons sans prélèvement. Gestes à accomplir dans le monde : Installer le repère de retour ; franchir le seuil ; comparer les empreintes ; suivre la proie ; choisir une fenêtre de chasse ou d’observation ; récupérer une pièce autorisée seulement si obtenue ; revenir avant fermeture de la mission. Ne retenir que l’alternative B lorsque la séquence propose deux branches.</x:v>
      </x:c>
      <x:c r="G1065" s="127" t="str">
        <x:v>Approche disponible dans l’état réel de la scène ; accord des personnes impliquées.</x:v>
      </x:c>
      <x:c r="H1065" s="127" t="str">
        <x:v>Appliquer seulement le résultat de l’approche B après vérification visible des gestes. Référence : Les observations et l’éventuel trophée portent l’identifiant de branche.</x:v>
      </x:c>
      <x:c r="I1065" s="132" t="str">
        <x:v>Après la réponse : action physique ou refus/différé ; succès/échec/reprise selon résultat réel et variantes prioritaires. Aucun résultat par la sélection seule.</x:v>
      </x:c>
    </x:row>
    <x:row r="1066" ht="104" customHeight="1">
      <x:c r="A1066" s="121" t="str">
        <x:v>D6-H-V5-CNS-M22-OPTION-A</x:v>
      </x:c>
      <x:c r="B1066" s="122" t="str">
        <x:v>D6-H-V5-CNS-M22</x:v>
      </x:c>
      <x:c r="C1066" s="122" t="str">
        <x:v>A</x:v>
      </x:c>
      <x:c r="D1066" s="122" t="str">
        <x:v>D6-H-V5-CNS-M22-CHOIX-A-01</x:v>
      </x:c>
      <x:c r="E1066" s="122" t="str">
        <x:v>D6-H-V5-CNS-M22-REPONSE-A-01</x:v>
      </x:c>
      <x:c r="F1066" s="122" t="str">
        <x:v>Approche A : Nous suivons seulement la proie prévue. Gestes à accomplir dans le monde : Observer le guet à distance ; relever les passages ; franchir le bois ; éviter une rencontre inutile ou affronter l’opposition prévue ; identifier l’objet de mission ; rejoindre le seuil par un détour balisé. Ne retenir que l’alternative A lorsque la séquence propose deux branches.</x:v>
      </x:c>
      <x:c r="G1066" s="122" t="str">
        <x:v>Approche disponible dans l’état réel de la scène ; accord des personnes impliquées.</x:v>
      </x:c>
      <x:c r="H1066" s="122" t="str">
        <x:v>Appliquer seulement le résultat de l’approche A après vérification visible des gestes. Référence : Le parcours conserve les rencontres réellement jouées et le repère revient s’il a été récupéré.</x:v>
      </x:c>
      <x:c r="I1066" s="131" t="str">
        <x:v>Après la réponse : action physique ou refus/différé ; succès/échec/reprise selon résultat réel et variantes prioritaires. Aucun résultat par la sélection seule.</x:v>
      </x:c>
    </x:row>
    <x:row r="1067" ht="104" customHeight="1">
      <x:c r="A1067" s="126" t="str">
        <x:v>D6-H-V5-CNS-M22-OPTION-B</x:v>
      </x:c>
      <x:c r="B1067" s="127" t="str">
        <x:v>D6-H-V5-CNS-M22</x:v>
      </x:c>
      <x:c r="C1067" s="127" t="str">
        <x:v>B</x:v>
      </x:c>
      <x:c r="D1067" s="127" t="str">
        <x:v>D6-H-V5-CNS-M22-CHOIX-B-01</x:v>
      </x:c>
      <x:c r="E1067" s="127" t="str">
        <x:v>D6-H-V5-CNS-M22-REPONSE-B-01</x:v>
      </x:c>
      <x:c r="F1067" s="127" t="str">
        <x:v>Approche B : Nous récupérons notre repère perdu. Gestes à accomplir dans le monde : Observer le guet à distance ; relever les passages ; franchir le bois ; éviter une rencontre inutile ou affronter l’opposition prévue ; identifier l’objet de mission ; rejoindre le seuil par un détour balisé. Ne retenir que l’alternative B lorsque la séquence propose deux branches.</x:v>
      </x:c>
      <x:c r="G1067" s="127" t="str">
        <x:v>Approche disponible dans l’état réel de la scène ; accord des personnes impliquées.</x:v>
      </x:c>
      <x:c r="H1067" s="127" t="str">
        <x:v>Appliquer seulement le résultat de l’approche B après vérification visible des gestes. Référence : Le parcours conserve les rencontres réellement jouées et le repère revient s’il a été récupéré.</x:v>
      </x:c>
      <x:c r="I1067" s="132" t="str">
        <x:v>Après la réponse : action physique ou refus/différé ; succès/échec/reprise selon résultat réel et variantes prioritaires. Aucun résultat par la sélection seule.</x:v>
      </x:c>
    </x:row>
    <x:row r="1068" ht="119" customHeight="1">
      <x:c r="A1068" s="121" t="str">
        <x:v>D6-H-V5-CNS-M23-OPTION-A</x:v>
      </x:c>
      <x:c r="B1068" s="122" t="str">
        <x:v>D6-H-V5-CNS-M23</x:v>
      </x:c>
      <x:c r="C1068" s="122" t="str">
        <x:v>A</x:v>
      </x:c>
      <x:c r="D1068" s="122" t="str">
        <x:v>D6-H-V5-CNS-M23-CHOIX-A-01</x:v>
      </x:c>
      <x:c r="E1068" s="122" t="str">
        <x:v>D6-H-V5-CNS-M23-REPONSE-A-01</x:v>
      </x:c>
      <x:c r="F1068" s="122" t="str">
        <x:v>Approche A : Nous prenons le temps de séparer les présences. Gestes à accomplir dans le monde : Comparer les ombres ; observer les traces au sol ; déplacer le groupe entre niveaux ; isoler la présence réelle ; préparer un passage ; jouer l’affrontement ou l’évitement disponible ; revenir avec les seuls objets autorisés. Ne retenir que l’alternative A lorsque la séquence propose deux branches.</x:v>
      </x:c>
      <x:c r="G1068" s="122" t="str">
        <x:v>Approche disponible dans l’état réel de la scène ; accord des personnes impliquées.</x:v>
      </x:c>
      <x:c r="H1068" s="122" t="str">
        <x:v>Appliquer seulement le résultat de l’approche A après vérification visible des gestes. Référence : Le dossier distingue adversaire observé, reflet et hypothèses abandonnées.</x:v>
      </x:c>
      <x:c r="I1068" s="131" t="str">
        <x:v>Après la réponse : action physique ou refus/différé ; succès/échec/reprise selon résultat réel et variantes prioritaires. Aucun résultat par la sélection seule.</x:v>
      </x:c>
    </x:row>
    <x:row r="1069" ht="104" customHeight="1">
      <x:c r="A1069" s="126" t="str">
        <x:v>D6-H-V5-CNS-M23-OPTION-B</x:v>
      </x:c>
      <x:c r="B1069" s="127" t="str">
        <x:v>D6-H-V5-CNS-M23</x:v>
      </x:c>
      <x:c r="C1069" s="127" t="str">
        <x:v>B</x:v>
      </x:c>
      <x:c r="D1069" s="127" t="str">
        <x:v>D6-H-V5-CNS-M23-CHOIX-B-01</x:v>
      </x:c>
      <x:c r="E1069" s="127" t="str">
        <x:v>D6-H-V5-CNS-M23-REPONSE-B-01</x:v>
      </x:c>
      <x:c r="F1069" s="127" t="str">
        <x:v>Approche B : Nous passons vite en conservant ce doute. Gestes à accomplir dans le monde : Comparer les ombres ; observer les traces au sol ; déplacer le groupe entre niveaux ; isoler la présence réelle ; préparer un passage ; jouer l’affrontement ou l’évitement disponible ; revenir avec les seuls objets autorisés. Ne retenir que l’alternative B lorsque la séquence propose deux branches.</x:v>
      </x:c>
      <x:c r="G1069" s="127" t="str">
        <x:v>Approche disponible dans l’état réel de la scène ; accord des personnes impliquées.</x:v>
      </x:c>
      <x:c r="H1069" s="127" t="str">
        <x:v>Appliquer seulement le résultat de l’approche B après vérification visible des gestes. Référence : Le dossier distingue adversaire observé, reflet et hypothèses abandonnées.</x:v>
      </x:c>
      <x:c r="I1069" s="132" t="str">
        <x:v>Après la réponse : action physique ou refus/différé ; succès/échec/reprise selon résultat réel et variantes prioritaires. Aucun résultat par la sélection seule.</x:v>
      </x:c>
    </x:row>
    <x:row r="1070" ht="119" customHeight="1">
      <x:c r="A1070" s="121" t="str">
        <x:v>D6-H-V5-CNS-M24-OPTION-A</x:v>
      </x:c>
      <x:c r="B1070" s="122" t="str">
        <x:v>D6-H-V5-CNS-M24</x:v>
      </x:c>
      <x:c r="C1070" s="122" t="str">
        <x:v>A</x:v>
      </x:c>
      <x:c r="D1070" s="122" t="str">
        <x:v>D6-H-V5-CNS-M24-CHOIX-A-01</x:v>
      </x:c>
      <x:c r="E1070" s="122" t="str">
        <x:v>D6-H-V5-CNS-M24-REPONSE-A-01</x:v>
      </x:c>
      <x:c r="F1070" s="122" t="str">
        <x:v>Approche A : L’objet secondaire reste. Nous ramenons le groupe. Gestes à accomplir dans le monde : Observer les mouvements depuis un couvert ; choisir des signaux visuels ; traverser trois secteurs ; récupérer le repère ; rejoindre un membre séparé ; garder la cohésion jusqu’au seuil ; vérifier les personnes et objets revenus. Ne retenir que l’alternative A lorsque la séquence propose deux branches.</x:v>
      </x:c>
      <x:c r="G1070" s="122" t="str">
        <x:v>Approche disponible dans l’état réel de la scène ; accord des personnes impliquées.</x:v>
      </x:c>
      <x:c r="H1070" s="122" t="str">
        <x:v>Appliquer seulement le résultat de l’approche A après vérification visible des gestes. Référence : Le retour engagé est assuré et le bilan distingue secours, objet secondaire et observation.</x:v>
      </x:c>
      <x:c r="I1070" s="131" t="str">
        <x:v>Après la réponse : action physique ou refus/différé ; succès/échec/reprise selon résultat réel et variantes prioritaires. Aucun résultat par la sélection seule.</x:v>
      </x:c>
    </x:row>
    <x:row r="1071" ht="119" customHeight="1">
      <x:c r="A1071" s="126" t="str">
        <x:v>D6-H-V5-CNS-M24-OPTION-B</x:v>
      </x:c>
      <x:c r="B1071" s="127" t="str">
        <x:v>D6-H-V5-CNS-M24</x:v>
      </x:c>
      <x:c r="C1071" s="127" t="str">
        <x:v>B</x:v>
      </x:c>
      <x:c r="D1071" s="127" t="str">
        <x:v>D6-H-V5-CNS-M24-CHOIX-B-01</x:v>
      </x:c>
      <x:c r="E1071" s="127" t="str">
        <x:v>D6-H-V5-CNS-M24-REPONSE-B-01</x:v>
      </x:c>
      <x:c r="F1071" s="127" t="str">
        <x:v>Approche B : Un binôme volontaire le cherche dans la limite annoncée. Gestes à accomplir dans le monde : Observer les mouvements depuis un couvert ; choisir des signaux visuels ; traverser trois secteurs ; récupérer le repère ; rejoindre un membre séparé ; garder la cohésion jusqu’au seuil ; vérifier les personnes et objets revenus. Ne retenir que l’alternative B lorsque la séquence propose deux branches.</x:v>
      </x:c>
      <x:c r="G1071" s="127" t="str">
        <x:v>Approche disponible dans l’état réel de la scène ; accord des personnes impliquées.</x:v>
      </x:c>
      <x:c r="H1071" s="127" t="str">
        <x:v>Appliquer seulement le résultat de l’approche B après vérification visible des gestes. Référence : Le retour engagé est assuré et le bilan distingue secours, objet secondaire et observation.</x:v>
      </x:c>
      <x:c r="I1071" s="132" t="str">
        <x:v>Après la réponse : action physique ou refus/différé ; succès/échec/reprise selon résultat réel et variantes prioritaires. Aucun résultat par la sélection seule.</x:v>
      </x:c>
    </x:row>
    <x:row r="1072" ht="74" customHeight="1">
      <x:c r="A1072" s="121" t="str">
        <x:v>D6-H-CNS-G01-OPTION-A</x:v>
      </x:c>
      <x:c r="B1072" s="122" t="str">
        <x:v>D6-H-CNS-G01</x:v>
      </x:c>
      <x:c r="C1072" s="122" t="str">
        <x:v>A</x:v>
      </x:c>
      <x:c r="D1072" s="122" t="str">
        <x:v>D6-H-CNS-G01-CHOIX-A-01</x:v>
      </x:c>
      <x:c r="E1072" s="122" t="str">
        <x:v>D6-H-CNS-G01-REPONSE-A-01</x:v>
      </x:c>
      <x:c r="F1072" s="122" t="str">
        <x:v>Approche A : Une équipe légère, les soutiens gardent le navire. Gestes à accomplir dans le monde : Choisir des personnes présentes puis les voir préparer leurs charges. Ne retenir que l’alternative A lorsque la séquence propose deux branches.</x:v>
      </x:c>
      <x:c r="G1072" s="122" t="str">
        <x:v>Approche disponible dans l’état réel de la scène ; accord des personnes impliquées.</x:v>
      </x:c>
      <x:c r="H1072" s="122" t="str">
        <x:v>Appliquer seulement le résultat de l’approche A après vérification visible des gestes. Référence : Une composition change les approches disponibles, sans remplacer l’action jouée.</x:v>
      </x:c>
      <x:c r="I1072" s="131" t="str">
        <x:v>Après la réponse : action physique ou refus/différé ; succès/échec/reprise selon résultat réel et variantes prioritaires. Aucun résultat par la sélection seule.</x:v>
      </x:c>
    </x:row>
    <x:row r="1073" ht="74" customHeight="1">
      <x:c r="A1073" s="126" t="str">
        <x:v>D6-H-CNS-G01-OPTION-B</x:v>
      </x:c>
      <x:c r="B1073" s="127" t="str">
        <x:v>D6-H-CNS-G01</x:v>
      </x:c>
      <x:c r="C1073" s="127" t="str">
        <x:v>B</x:v>
      </x:c>
      <x:c r="D1073" s="127" t="str">
        <x:v>D6-H-CNS-G01-CHOIX-B-01</x:v>
      </x:c>
      <x:c r="E1073" s="127" t="str">
        <x:v>D6-H-CNS-G01-REPONSE-B-01</x:v>
      </x:c>
      <x:c r="F1073" s="127" t="str">
        <x:v>Approche B : Je prends aussi un spécialiste sur le terrain. Gestes à accomplir dans le monde : Choisir des personnes présentes puis les voir préparer leurs charges. Ne retenir que l’alternative B lorsque la séquence propose deux branches.</x:v>
      </x:c>
      <x:c r="G1073" s="127" t="str">
        <x:v>Approche disponible dans l’état réel de la scène ; accord des personnes impliquées.</x:v>
      </x:c>
      <x:c r="H1073" s="127" t="str">
        <x:v>Appliquer seulement le résultat de l’approche B après vérification visible des gestes. Référence : Une composition change les approches disponibles, sans remplacer l’action jouée.</x:v>
      </x:c>
      <x:c r="I1073" s="132" t="str">
        <x:v>Après la réponse : action physique ou refus/différé ; succès/échec/reprise selon résultat réel et variantes prioritaires. Aucun résultat par la sélection seule.</x:v>
      </x:c>
    </x:row>
    <x:row r="1074" ht="74" customHeight="1">
      <x:c r="A1074" s="121" t="str">
        <x:v>D6-H-CNS-G02-OPTION-A</x:v>
      </x:c>
      <x:c r="B1074" s="122" t="str">
        <x:v>D6-H-CNS-G02</x:v>
      </x:c>
      <x:c r="C1074" s="122" t="str">
        <x:v>A</x:v>
      </x:c>
      <x:c r="D1074" s="122" t="str">
        <x:v>D6-H-CNS-G02-CHOIX-A-01</x:v>
      </x:c>
      <x:c r="E1074" s="122" t="str">
        <x:v>D6-H-CNS-G02-REPONSE-A-01</x:v>
      </x:c>
      <x:c r="F1074" s="122" t="str">
        <x:v>Approche A : Je privilégie les réserves du retour. Gestes à accomplir dans le monde : Tracer la route, placer les haltes puis porter les caisses choisies vers la baie. Ne retenir que l’alternative A lorsque la séquence propose deux branches.</x:v>
      </x:c>
      <x:c r="G1074" s="122" t="str">
        <x:v>Approche disponible dans l’état réel de la scène ; accord des personnes impliquées.</x:v>
      </x:c>
      <x:c r="H1074" s="122" t="str">
        <x:v>Appliquer seulement le résultat de l’approche A après vérification visible des gestes. Référence : Le départ emporte réellement les stocks réservés.</x:v>
      </x:c>
      <x:c r="I1074" s="131" t="str">
        <x:v>Après la réponse : action physique ou refus/différé ; succès/échec/reprise selon résultat réel et variantes prioritaires. Aucun résultat par la sélection seule.</x:v>
      </x:c>
    </x:row>
    <x:row r="1075" ht="74" customHeight="1">
      <x:c r="A1075" s="126" t="str">
        <x:v>D6-H-CNS-G02-OPTION-B</x:v>
      </x:c>
      <x:c r="B1075" s="127" t="str">
        <x:v>D6-H-CNS-G02</x:v>
      </x:c>
      <x:c r="C1075" s="127" t="str">
        <x:v>B</x:v>
      </x:c>
      <x:c r="D1075" s="127" t="str">
        <x:v>D6-H-CNS-G02-CHOIX-B-01</x:v>
      </x:c>
      <x:c r="E1075" s="127" t="str">
        <x:v>D6-H-CNS-G02-REPONSE-B-01</x:v>
      </x:c>
      <x:c r="F1075" s="127" t="str">
        <x:v>Approche B : Je réserve une charge pour l’objectif secondaire. Gestes à accomplir dans le monde : Tracer la route, placer les haltes puis porter les caisses choisies vers la baie. Ne retenir que l’alternative B lorsque la séquence propose deux branches.</x:v>
      </x:c>
      <x:c r="G1075" s="127" t="str">
        <x:v>Approche disponible dans l’état réel de la scène ; accord des personnes impliquées.</x:v>
      </x:c>
      <x:c r="H1075" s="127" t="str">
        <x:v>Appliquer seulement le résultat de l’approche B après vérification visible des gestes. Référence : Le départ emporte réellement les stocks réservés.</x:v>
      </x:c>
      <x:c r="I1075" s="132" t="str">
        <x:v>Après la réponse : action physique ou refus/différé ; succès/échec/reprise selon résultat réel et variantes prioritaires. Aucun résultat par la sélection seule.</x:v>
      </x:c>
    </x:row>
    <x:row r="1076" ht="89" customHeight="1">
      <x:c r="A1076" s="121" t="str">
        <x:v>D6-H-CNS-G03-OPTION-A</x:v>
      </x:c>
      <x:c r="B1076" s="122" t="str">
        <x:v>D6-H-CNS-G03</x:v>
      </x:c>
      <x:c r="C1076" s="122" t="str">
        <x:v>A</x:v>
      </x:c>
      <x:c r="D1076" s="122" t="str">
        <x:v>D6-H-CNS-G03-CHOIX-A-01</x:v>
      </x:c>
      <x:c r="E1076" s="122" t="str">
        <x:v>D6-H-CNS-G03-REPONSE-A-01</x:v>
      </x:c>
      <x:c r="F1076" s="122" t="str">
        <x:v>Approche A : Nous réduisons le service et réparons maintenant. Gestes à accomplir dans le monde : Repérer une dégradation, déplacer les obstacles et poser une pièce fictive sur son gabarit. Ne retenir que l’alternative A lorsque la séquence propose deux branches.</x:v>
      </x:c>
      <x:c r="G1076" s="122" t="str">
        <x:v>Approche disponible dans l’état réel de la scène ; accord des personnes impliquées.</x:v>
      </x:c>
      <x:c r="H1076" s="122" t="str">
        <x:v>Appliquer seulement le résultat de l’approche A après vérification visible des gestes. Référence : Le compartiment réparé change visuellement et retrouve son usage.</x:v>
      </x:c>
      <x:c r="I1076" s="131" t="str">
        <x:v>Après la réponse : action physique ou refus/différé ; succès/échec/reprise selon résultat réel et variantes prioritaires. Aucun résultat par la sélection seule.</x:v>
      </x:c>
    </x:row>
    <x:row r="1077" ht="89" customHeight="1">
      <x:c r="A1077" s="126" t="str">
        <x:v>D6-H-CNS-G03-OPTION-B</x:v>
      </x:c>
      <x:c r="B1077" s="127" t="str">
        <x:v>D6-H-CNS-G03</x:v>
      </x:c>
      <x:c r="C1077" s="127" t="str">
        <x:v>B</x:v>
      </x:c>
      <x:c r="D1077" s="127" t="str">
        <x:v>D6-H-CNS-G03-CHOIX-B-01</x:v>
      </x:c>
      <x:c r="E1077" s="127" t="str">
        <x:v>D6-H-CNS-G03-REPONSE-B-01</x:v>
      </x:c>
      <x:c r="F1077" s="127" t="str">
        <x:v>Approche B : Nous préparons le chantier pour la prochaine plage disponible. Gestes à accomplir dans le monde : Repérer une dégradation, déplacer les obstacles et poser une pièce fictive sur son gabarit. Ne retenir que l’alternative B lorsque la séquence propose deux branches.</x:v>
      </x:c>
      <x:c r="G1077" s="127" t="str">
        <x:v>Approche disponible dans l’état réel de la scène ; accord des personnes impliquées.</x:v>
      </x:c>
      <x:c r="H1077" s="127" t="str">
        <x:v>Appliquer seulement le résultat de l’approche B après vérification visible des gestes. Référence : Le compartiment réparé change visuellement et retrouve son usage.</x:v>
      </x:c>
      <x:c r="I1077" s="132" t="str">
        <x:v>Après la réponse : action physique ou refus/différé ; succès/échec/reprise selon résultat réel et variantes prioritaires. Aucun résultat par la sélection seule.</x:v>
      </x:c>
    </x:row>
    <x:row r="1078" ht="74" customHeight="1">
      <x:c r="A1078" s="121" t="str">
        <x:v>D6-H-CNS-G04-OPTION-A</x:v>
      </x:c>
      <x:c r="B1078" s="122" t="str">
        <x:v>D6-H-CNS-G04</x:v>
      </x:c>
      <x:c r="C1078" s="122" t="str">
        <x:v>A</x:v>
      </x:c>
      <x:c r="D1078" s="122" t="str">
        <x:v>D6-H-CNS-G04-CHOIX-A-01</x:v>
      </x:c>
      <x:c r="E1078" s="122" t="str">
        <x:v>D6-H-CNS-G04-REPONSE-A-01</x:v>
      </x:c>
      <x:c r="F1078" s="122" t="str">
        <x:v>Approche A : Je lui montre la place disponible et le travail proposé. Gestes à accomplir dans le monde : Recevoir la personne, lui montrer les postes et déplacer ses effets. Ne retenir que l’alternative A lorsque la séquence propose deux branches.</x:v>
      </x:c>
      <x:c r="G1078" s="122" t="str">
        <x:v>Approche disponible dans l’état réel de la scène ; accord des personnes impliquées.</x:v>
      </x:c>
      <x:c r="H1078" s="122" t="str">
        <x:v>Appliquer seulement le résultat de l’approche A après vérification visible des gestes. Référence : Les relations et les routines du navire évoluent.</x:v>
      </x:c>
      <x:c r="I1078" s="131" t="str">
        <x:v>Après la réponse : action physique ou refus/différé ; succès/échec/reprise selon résultat réel et variantes prioritaires. Aucun résultat par la sélection seule.</x:v>
      </x:c>
    </x:row>
    <x:row r="1079" ht="74" customHeight="1">
      <x:c r="A1079" s="126" t="str">
        <x:v>D6-H-CNS-G04-OPTION-B</x:v>
      </x:c>
      <x:c r="B1079" s="127" t="str">
        <x:v>D6-H-CNS-G04</x:v>
      </x:c>
      <x:c r="C1079" s="127" t="str">
        <x:v>B</x:v>
      </x:c>
      <x:c r="D1079" s="127" t="str">
        <x:v>D6-H-CNS-G04-CHOIX-B-01</x:v>
      </x:c>
      <x:c r="E1079" s="127" t="str">
        <x:v>D6-H-CNS-G04-REPONSE-B-01</x:v>
      </x:c>
      <x:c r="F1079" s="127" t="str">
        <x:v>Approche B : Commençons par une visite ; l’arrivée peut attendre. Gestes à accomplir dans le monde : Recevoir la personne, lui montrer les postes et déplacer ses effets. Ne retenir que l’alternative B lorsque la séquence propose deux branches.</x:v>
      </x:c>
      <x:c r="G1079" s="127" t="str">
        <x:v>Approche disponible dans l’état réel de la scène ; accord des personnes impliquées.</x:v>
      </x:c>
      <x:c r="H1079" s="127" t="str">
        <x:v>Appliquer seulement le résultat de l’approche B après vérification visible des gestes. Référence : Les relations et les routines du navire évoluent.</x:v>
      </x:c>
      <x:c r="I1079" s="132" t="str">
        <x:v>Après la réponse : action physique ou refus/différé ; succès/échec/reprise selon résultat réel et variantes prioritaires. Aucun résultat par la sélection seule.</x:v>
      </x:c>
    </x:row>
    <x:row r="1080" ht="74" customHeight="1">
      <x:c r="A1080" s="121" t="str">
        <x:v>D6-H-CNS-G05-OPTION-A</x:v>
      </x:c>
      <x:c r="B1080" s="122" t="str">
        <x:v>D6-H-CNS-G05</x:v>
      </x:c>
      <x:c r="C1080" s="122" t="str">
        <x:v>A</x:v>
      </x:c>
      <x:c r="D1080" s="122" t="str">
        <x:v>D6-H-CNS-G05-CHOIX-A-01</x:v>
      </x:c>
      <x:c r="E1080" s="122" t="str">
        <x:v>D6-H-CNS-G05-REPONSE-A-01</x:v>
      </x:c>
      <x:c r="F1080" s="122" t="str">
        <x:v>Approche A : Nous préparons d’abord la chasse annoncée. Gestes à accomplir dans le monde : Présenter l’objectif par un objet ou une carte, écouter deux avis et préparer l’action retenue. Ne retenir que l’alternative A lorsque la séquence propose deux branches.</x:v>
      </x:c>
      <x:c r="G1080" s="122" t="str">
        <x:v>Approche disponible dans l’état réel de la scène ; accord des personnes impliquées.</x:v>
      </x:c>
      <x:c r="H1080" s="122" t="str">
        <x:v>Appliquer seulement le résultat de l’approche A après vérification visible des gestes. Référence : Le choix produit une mission et un état du monde.</x:v>
      </x:c>
      <x:c r="I1080" s="131" t="str">
        <x:v>Après la réponse : action physique ou refus/différé ; succès/échec/reprise selon résultat réel et variantes prioritaires. Aucun résultat par la sélection seule.</x:v>
      </x:c>
    </x:row>
    <x:row r="1081" ht="74" customHeight="1">
      <x:c r="A1081" s="126" t="str">
        <x:v>D6-H-CNS-G05-OPTION-B</x:v>
      </x:c>
      <x:c r="B1081" s="127" t="str">
        <x:v>D6-H-CNS-G05</x:v>
      </x:c>
      <x:c r="C1081" s="127" t="str">
        <x:v>B</x:v>
      </x:c>
      <x:c r="D1081" s="127" t="str">
        <x:v>D6-H-CNS-G05-CHOIX-B-01</x:v>
      </x:c>
      <x:c r="E1081" s="127" t="str">
        <x:v>D6-H-CNS-G05-REPONSE-B-01</x:v>
      </x:c>
      <x:c r="F1081" s="127" t="str">
        <x:v>Approche B : Le retour à soutenir passe d’abord. Gestes à accomplir dans le monde : Présenter l’objectif par un objet ou une carte, écouter deux avis et préparer l’action retenue. Ne retenir que l’alternative B lorsque la séquence propose deux branches.</x:v>
      </x:c>
      <x:c r="G1081" s="127" t="str">
        <x:v>Approche disponible dans l’état réel de la scène ; accord des personnes impliquées.</x:v>
      </x:c>
      <x:c r="H1081" s="127" t="str">
        <x:v>Appliquer seulement le résultat de l’approche B après vérification visible des gestes. Référence : Le choix produit une mission et un état du monde.</x:v>
      </x:c>
      <x:c r="I1081" s="132" t="str">
        <x:v>Après la réponse : action physique ou refus/différé ; succès/échec/reprise selon résultat réel et variantes prioritaires. Aucun résultat par la sélection seule.</x:v>
      </x:c>
    </x:row>
    <x:row r="1082" ht="89" customHeight="1">
      <x:c r="A1082" s="121" t="str">
        <x:v>D6-H-CNS-G06-OPTION-A</x:v>
      </x:c>
      <x:c r="B1082" s="122" t="str">
        <x:v>D6-H-CNS-G06</x:v>
      </x:c>
      <x:c r="C1082" s="122" t="str">
        <x:v>A</x:v>
      </x:c>
      <x:c r="D1082" s="122" t="str">
        <x:v>D6-H-CNS-G06-CHOIX-A-01</x:v>
      </x:c>
      <x:c r="E1082" s="122" t="str">
        <x:v>D6-H-CNS-G06-REPONSE-A-01</x:v>
      </x:c>
      <x:c r="F1082" s="122" t="str">
        <x:v>Approche A : L’original sera gardé ici, avec les contributions montrées. Gestes à accomplir dans le monde : Examiner les traces, distinguer les contributions et déplacer l’original vers son lieu choisi. Ne retenir que l’alternative A lorsque la séquence propose deux branches.</x:v>
      </x:c>
      <x:c r="G1082" s="122" t="str">
        <x:v>Approche disponible dans l’état réel de la scène ; accord des personnes impliquées.</x:v>
      </x:c>
      <x:c r="H1082" s="122" t="str">
        <x:v>Appliquer seulement le résultat de l’approche A après vérification visible des gestes. Référence : La présentation conserve la propriété et la provenance.</x:v>
      </x:c>
      <x:c r="I1082" s="131" t="str">
        <x:v>Après la réponse : action physique ou refus/différé ; succès/échec/reprise selon résultat réel et variantes prioritaires. Aucun résultat par la sélection seule.</x:v>
      </x:c>
    </x:row>
    <x:row r="1083" ht="89" customHeight="1">
      <x:c r="A1083" s="126" t="str">
        <x:v>D6-H-CNS-G06-OPTION-B</x:v>
      </x:c>
      <x:c r="B1083" s="127" t="str">
        <x:v>D6-H-CNS-G06</x:v>
      </x:c>
      <x:c r="C1083" s="127" t="str">
        <x:v>B</x:v>
      </x:c>
      <x:c r="D1083" s="127" t="str">
        <x:v>D6-H-CNS-G06-CHOIX-B-01</x:v>
      </x:c>
      <x:c r="E1083" s="127" t="str">
        <x:v>D6-H-CNS-G06-REPONSE-B-01</x:v>
      </x:c>
      <x:c r="F1083" s="127" t="str">
        <x:v>Approche B : Il suit son propriétaire ; nous conservons un relevé attribué. Gestes à accomplir dans le monde : Examiner les traces, distinguer les contributions et déplacer l’original vers son lieu choisi. Ne retenir que l’alternative B lorsque la séquence propose deux branches.</x:v>
      </x:c>
      <x:c r="G1083" s="127" t="str">
        <x:v>Approche disponible dans l’état réel de la scène ; accord des personnes impliquées.</x:v>
      </x:c>
      <x:c r="H1083" s="127" t="str">
        <x:v>Appliquer seulement le résultat de l’approche B après vérification visible des gestes. Référence : La présentation conserve la propriété et la provenance.</x:v>
      </x:c>
      <x:c r="I1083" s="132" t="str">
        <x:v>Après la réponse : action physique ou refus/différé ; succès/échec/reprise selon résultat réel et variantes prioritaires. Aucun résultat par la sélection seule.</x:v>
      </x:c>
    </x:row>
    <x:row r="1084" ht="74" customHeight="1">
      <x:c r="A1084" s="121" t="str">
        <x:v>D6-H-CNS-G07-OPTION-A</x:v>
      </x:c>
      <x:c r="B1084" s="122" t="str">
        <x:v>D6-H-CNS-G07</x:v>
      </x:c>
      <x:c r="C1084" s="122" t="str">
        <x:v>A</x:v>
      </x:c>
      <x:c r="D1084" s="122" t="str">
        <x:v>D6-H-CNS-G07-CHOIX-A-01</x:v>
      </x:c>
      <x:c r="E1084" s="122" t="str">
        <x:v>D6-H-CNS-G07-REPONSE-A-01</x:v>
      </x:c>
      <x:c r="F1084" s="122" t="str">
        <x:v>Approche A : Un exercice adapté pour décider de son rôle. Gestes à accomplir dans le monde : Observer une récupération, choisir un exercice adapté puis proposer la prochaine sortie. Ne retenir que l’alternative A lorsque la séquence propose deux branches.</x:v>
      </x:c>
      <x:c r="G1084" s="122" t="str">
        <x:v>Approche disponible dans l’état réel de la scène ; accord des personnes impliquées.</x:v>
      </x:c>
      <x:c r="H1084" s="122" t="str">
        <x:v>Appliquer seulement le résultat de l’approche A après vérification visible des gestes. Référence : Une unité conserve ses acquis et ses limitations temporaires.</x:v>
      </x:c>
      <x:c r="I1084" s="131" t="str">
        <x:v>Après la réponse : action physique ou refus/différé ; succès/échec/reprise selon résultat réel et variantes prioritaires. Aucun résultat par la sélection seule.</x:v>
      </x:c>
    </x:row>
    <x:row r="1085" ht="89" customHeight="1">
      <x:c r="A1085" s="126" t="str">
        <x:v>D6-H-CNS-G07-OPTION-B</x:v>
      </x:c>
      <x:c r="B1085" s="127" t="str">
        <x:v>D6-H-CNS-G07</x:v>
      </x:c>
      <x:c r="C1085" s="127" t="str">
        <x:v>B</x:v>
      </x:c>
      <x:c r="D1085" s="127" t="str">
        <x:v>D6-H-CNS-G07-CHOIX-B-01</x:v>
      </x:c>
      <x:c r="E1085" s="127" t="str">
        <x:v>D6-H-CNS-G07-REPONSE-B-01</x:v>
      </x:c>
      <x:c r="F1085" s="127" t="str">
        <x:v>Approche B : Nous préparons une relève pendant sa récupération. Gestes à accomplir dans le monde : Observer une récupération, choisir un exercice adapté puis proposer la prochaine sortie. Ne retenir que l’alternative B lorsque la séquence propose deux branches.</x:v>
      </x:c>
      <x:c r="G1085" s="127" t="str">
        <x:v>Approche disponible dans l’état réel de la scène ; accord des personnes impliquées.</x:v>
      </x:c>
      <x:c r="H1085" s="127" t="str">
        <x:v>Appliquer seulement le résultat de l’approche B après vérification visible des gestes. Référence : Une unité conserve ses acquis et ses limitations temporaires.</x:v>
      </x:c>
      <x:c r="I1085" s="132" t="str">
        <x:v>Après la réponse : action physique ou refus/différé ; succès/échec/reprise selon résultat réel et variantes prioritaires. Aucun résultat par la sélection seule.</x:v>
      </x:c>
    </x:row>
    <x:row r="1086" ht="89" customHeight="1">
      <x:c r="A1086" s="121" t="str">
        <x:v>D6-H-CNS-G08-OPTION-A</x:v>
      </x:c>
      <x:c r="B1086" s="122" t="str">
        <x:v>D6-H-CNS-G08</x:v>
      </x:c>
      <x:c r="C1086" s="122" t="str">
        <x:v>A</x:v>
      </x:c>
      <x:c r="D1086" s="122" t="str">
        <x:v>D6-H-CNS-G08-CHOIX-A-01</x:v>
      </x:c>
      <x:c r="E1086" s="122" t="str">
        <x:v>D6-H-CNS-G08-REPONSE-A-01</x:v>
      </x:c>
      <x:c r="F1086" s="122" t="str">
        <x:v>Approche A : Les charges promises d’abord, puis nos réserves. Gestes à accomplir dans le monde : Décharger les besoins locaux, laisser partir les visiteurs et réapprovisionner les postes. Ne retenir que l’alternative A lorsque la séquence propose deux branches.</x:v>
      </x:c>
      <x:c r="G1086" s="122" t="str">
        <x:v>Approche disponible dans l’état réel de la scène ; accord des personnes impliquées.</x:v>
      </x:c>
      <x:c r="H1086" s="122" t="str">
        <x:v>Appliquer seulement le résultat de l’approche A après vérification visible des gestes. Référence : Une halte peut créer une relation durable avec un autre clan.</x:v>
      </x:c>
      <x:c r="I1086" s="131" t="str">
        <x:v>Après la réponse : action physique ou refus/différé ; succès/échec/reprise selon résultat réel et variantes prioritaires. Aucun résultat par la sélection seule.</x:v>
      </x:c>
    </x:row>
    <x:row r="1087" ht="89" customHeight="1">
      <x:c r="A1087" s="126" t="str">
        <x:v>D6-H-CNS-G08-OPTION-B</x:v>
      </x:c>
      <x:c r="B1087" s="127" t="str">
        <x:v>D6-H-CNS-G08</x:v>
      </x:c>
      <x:c r="C1087" s="127" t="str">
        <x:v>B</x:v>
      </x:c>
      <x:c r="D1087" s="127" t="str">
        <x:v>D6-H-CNS-G08-CHOIX-B-01</x:v>
      </x:c>
      <x:c r="E1087" s="127" t="str">
        <x:v>D6-H-CNS-G08-REPONSE-B-01</x:v>
      </x:c>
      <x:c r="F1087" s="127" t="str">
        <x:v>Approche B : Nous accueillons la rencontre avant le prochain départ. Gestes à accomplir dans le monde : Décharger les besoins locaux, laisser partir les visiteurs et réapprovisionner les postes. Ne retenir que l’alternative B lorsque la séquence propose deux branches.</x:v>
      </x:c>
      <x:c r="G1087" s="127" t="str">
        <x:v>Approche disponible dans l’état réel de la scène ; accord des personnes impliquées.</x:v>
      </x:c>
      <x:c r="H1087" s="127" t="str">
        <x:v>Appliquer seulement le résultat de l’approche B après vérification visible des gestes. Référence : Une halte peut créer une relation durable avec un autre clan.</x:v>
      </x:c>
      <x:c r="I1087" s="132" t="str">
        <x:v>Après la réponse : action physique ou refus/différé ; succès/échec/reprise selon résultat réel et variantes prioritaires. Aucun résultat par la sélection seule.</x:v>
      </x:c>
    </x:row>
    <x:row r="1088" ht="89" customHeight="1">
      <x:c r="A1088" s="121" t="str">
        <x:v>D6-H-CNS-G09-OPTION-A</x:v>
      </x:c>
      <x:c r="B1088" s="122" t="str">
        <x:v>D6-H-CNS-G09</x:v>
      </x:c>
      <x:c r="C1088" s="122" t="str">
        <x:v>A</x:v>
      </x:c>
      <x:c r="D1088" s="122" t="str">
        <x:v>D6-H-CNS-G09-CHOIX-A-01</x:v>
      </x:c>
      <x:c r="E1088" s="122" t="str">
        <x:v>D6-H-CNS-G09-REPONSE-A-01</x:v>
      </x:c>
      <x:c r="F1088" s="122" t="str">
        <x:v>Approche A : Un défi de piste ou un duel limité, selon leur accord. Gestes à accomplir dans le monde : Organiser un duel limité, un défi de piste ou une mission où les rivaux dépendent l’un de l’autre. Ne retenir que l’alternative A lorsque la séquence propose deux branches.</x:v>
      </x:c>
      <x:c r="G1088" s="122" t="str">
        <x:v>Approche disponible dans l’état réel de la scène ; accord des personnes impliquées.</x:v>
      </x:c>
      <x:c r="H1088" s="122" t="str">
        <x:v>Appliquer seulement le résultat de l’approche A après vérification visible des gestes. Référence : Le résultat change leur attitude sans imposer une amitié.</x:v>
      </x:c>
      <x:c r="I1088" s="131" t="str">
        <x:v>Après la réponse : action physique ou refus/différé ; succès/échec/reprise selon résultat réel et variantes prioritaires. Aucun résultat par la sélection seule.</x:v>
      </x:c>
    </x:row>
    <x:row r="1089" ht="89" customHeight="1">
      <x:c r="A1089" s="126" t="str">
        <x:v>D6-H-CNS-G09-OPTION-B</x:v>
      </x:c>
      <x:c r="B1089" s="127" t="str">
        <x:v>D6-H-CNS-G09</x:v>
      </x:c>
      <x:c r="C1089" s="127" t="str">
        <x:v>B</x:v>
      </x:c>
      <x:c r="D1089" s="127" t="str">
        <x:v>D6-H-CNS-G09-CHOIX-B-01</x:v>
      </x:c>
      <x:c r="E1089" s="127" t="str">
        <x:v>D6-H-CNS-G09-REPONSE-B-01</x:v>
      </x:c>
      <x:c r="F1089" s="127" t="str">
        <x:v>Approche B : Une mission complémentaire, seulement s’ils acceptent tous deux. Gestes à accomplir dans le monde : Organiser un duel limité, un défi de piste ou une mission où les rivaux dépendent l’un de l’autre. Ne retenir que l’alternative B lorsque la séquence propose deux branches.</x:v>
      </x:c>
      <x:c r="G1089" s="127" t="str">
        <x:v>Approche disponible dans l’état réel de la scène ; accord des personnes impliquées.</x:v>
      </x:c>
      <x:c r="H1089" s="127" t="str">
        <x:v>Appliquer seulement le résultat de l’approche B après vérification visible des gestes. Référence : Le résultat change leur attitude sans imposer une amitié.</x:v>
      </x:c>
      <x:c r="I1089" s="132" t="str">
        <x:v>Après la réponse : action physique ou refus/différé ; succès/échec/reprise selon résultat réel et variantes prioritaires. Aucun résultat par la sélection seule.</x:v>
      </x:c>
    </x:row>
    <x:row r="1090" ht="74" customHeight="1">
      <x:c r="A1090" s="121" t="str">
        <x:v>D6-H-CNS-G10-OPTION-A</x:v>
      </x:c>
      <x:c r="B1090" s="122" t="str">
        <x:v>D6-H-CNS-G10</x:v>
      </x:c>
      <x:c r="C1090" s="122" t="str">
        <x:v>A</x:v>
      </x:c>
      <x:c r="D1090" s="122" t="str">
        <x:v>D6-H-CNS-G10-CHOIX-A-01</x:v>
      </x:c>
      <x:c r="E1090" s="122" t="str">
        <x:v>D6-H-CNS-G10-REPONSE-A-01</x:v>
      </x:c>
      <x:c r="F1090" s="122" t="str">
        <x:v>Approche A : Je mène la mission annexe qui l’ouvre. Gestes à accomplir dans le monde : Préparer une mission annexe, une escarmouche ou un soutien de campagne clairement défini. Ne retenir que l’alternative A lorsque la séquence propose deux branches.</x:v>
      </x:c>
      <x:c r="G1090" s="122" t="str">
        <x:v>Approche disponible dans l’état réel de la scène ; accord des personnes impliquées.</x:v>
      </x:c>
      <x:c r="H1090" s="122" t="str">
        <x:v>Appliquer seulement le résultat de l’approche A après vérification visible des gestes. Référence : La transaction applique un seul changement stratégique par résultat.</x:v>
      </x:c>
      <x:c r="I1090" s="131" t="str">
        <x:v>Après la réponse : action physique ou refus/différé ; succès/échec/reprise selon résultat réel et variantes prioritaires. Aucun résultat par la sélection seule.</x:v>
      </x:c>
    </x:row>
    <x:row r="1091" ht="74" customHeight="1">
      <x:c r="A1091" s="126" t="str">
        <x:v>D6-H-CNS-G10-OPTION-B</x:v>
      </x:c>
      <x:c r="B1091" s="127" t="str">
        <x:v>D6-H-CNS-G10</x:v>
      </x:c>
      <x:c r="C1091" s="127" t="str">
        <x:v>B</x:v>
      </x:c>
      <x:c r="D1091" s="127" t="str">
        <x:v>D6-H-CNS-G10-CHOIX-B-01</x:v>
      </x:c>
      <x:c r="E1091" s="127" t="str">
        <x:v>D6-H-CNS-G10-REPONSE-B-01</x:v>
      </x:c>
      <x:c r="F1091" s="127" t="str">
        <x:v>Approche B : Nous préparons le soutien de l’escarmouche. Gestes à accomplir dans le monde : Préparer une mission annexe, une escarmouche ou un soutien de campagne clairement défini. Ne retenir que l’alternative B lorsque la séquence propose deux branches.</x:v>
      </x:c>
      <x:c r="G1091" s="127" t="str">
        <x:v>Approche disponible dans l’état réel de la scène ; accord des personnes impliquées.</x:v>
      </x:c>
      <x:c r="H1091" s="127" t="str">
        <x:v>Appliquer seulement le résultat de l’approche B après vérification visible des gestes. Référence : La transaction applique un seul changement stratégique par résultat.</x:v>
      </x:c>
      <x:c r="I1091" s="132" t="str">
        <x:v>Après la réponse : action physique ou refus/différé ; succès/échec/reprise selon résultat réel et variantes prioritaires. Aucun résultat par la sélection seule.</x:v>
      </x:c>
    </x:row>
    <x:row r="1092" ht="74" customHeight="1">
      <x:c r="A1092" s="121" t="str">
        <x:v>D6-H-CNS-G11-OPTION-A</x:v>
      </x:c>
      <x:c r="B1092" s="122" t="str">
        <x:v>D6-H-CNS-G11</x:v>
      </x:c>
      <x:c r="C1092" s="122" t="str">
        <x:v>A</x:v>
      </x:c>
      <x:c r="D1092" s="122" t="str">
        <x:v>D6-H-CNS-G11-CHOIX-A-01</x:v>
      </x:c>
      <x:c r="E1092" s="122" t="str">
        <x:v>D6-H-CNS-G11-REPONSE-A-01</x:v>
      </x:c>
      <x:c r="F1092" s="122" t="str">
        <x:v>Approche A : Faites ensemble le parcours, puis laisse-lui l’essai. Gestes à accomplir dans le monde : Faire parcourir le poste au successeur et lui laisser réaliser un essai observé. Ne retenir que l’alternative A lorsque la séquence propose deux branches.</x:v>
      </x:c>
      <x:c r="G1092" s="122" t="str">
        <x:v>Approche disponible dans l’état réel de la scène ; accord des personnes impliquées.</x:v>
      </x:c>
      <x:c r="H1092" s="122" t="str">
        <x:v>Appliquer seulement le résultat de l’approche A après vérification visible des gestes. Référence : Le service continue avec une personnalité et des répliques nouvelles.</x:v>
      </x:c>
      <x:c r="I1092" s="131" t="str">
        <x:v>Après la réponse : action physique ou refus/différé ; succès/échec/reprise selon résultat réel et variantes prioritaires. Aucun résultat par la sélection seule.</x:v>
      </x:c>
    </x:row>
    <x:row r="1093" ht="74" customHeight="1">
      <x:c r="A1093" s="126" t="str">
        <x:v>D6-H-CNS-G11-OPTION-B</x:v>
      </x:c>
      <x:c r="B1093" s="127" t="str">
        <x:v>D6-H-CNS-G11</x:v>
      </x:c>
      <x:c r="C1093" s="127" t="str">
        <x:v>B</x:v>
      </x:c>
      <x:c r="D1093" s="127" t="str">
        <x:v>D6-H-CNS-G11-CHOIX-B-01</x:v>
      </x:c>
      <x:c r="E1093" s="127" t="str">
        <x:v>D6-H-CNS-G11-REPONSE-B-01</x:v>
      </x:c>
      <x:c r="F1093" s="127" t="str">
        <x:v>Approche B : La relève commence par ce qu’elle sait déjà tenir. Gestes à accomplir dans le monde : Faire parcourir le poste au successeur et lui laisser réaliser un essai observé. Ne retenir que l’alternative B lorsque la séquence propose deux branches.</x:v>
      </x:c>
      <x:c r="G1093" s="127" t="str">
        <x:v>Approche disponible dans l’état réel de la scène ; accord des personnes impliquées.</x:v>
      </x:c>
      <x:c r="H1093" s="127" t="str">
        <x:v>Appliquer seulement le résultat de l’approche B après vérification visible des gestes. Référence : Le service continue avec une personnalité et des répliques nouvelles.</x:v>
      </x:c>
      <x:c r="I1093" s="132" t="str">
        <x:v>Après la réponse : action physique ou refus/différé ; succès/échec/reprise selon résultat réel et variantes prioritaires. Aucun résultat par la sélection seule.</x:v>
      </x:c>
    </x:row>
    <x:row r="1094" ht="89" customHeight="1">
      <x:c r="A1094" s="121" t="str">
        <x:v>D6-H-CNS-G12-OPTION-A</x:v>
      </x:c>
      <x:c r="B1094" s="122" t="str">
        <x:v>D6-H-CNS-G12</x:v>
      </x:c>
      <x:c r="C1094" s="122" t="str">
        <x:v>A</x:v>
      </x:c>
      <x:c r="D1094" s="122" t="str">
        <x:v>D6-H-CNS-G12-CHOIX-A-01</x:v>
      </x:c>
      <x:c r="E1094" s="122" t="str">
        <x:v>D6-H-CNS-G12-REPONSE-A-01</x:v>
      </x:c>
      <x:c r="F1094" s="122" t="str">
        <x:v>Approche A : Nous parcourons les ponts avec ceux qui reprendront les lieux. Gestes à accomplir dans le monde : Distinguer les lieux confiés, les objets emportés et les personnes qui restent. Ne retenir que l’alternative A lorsque la séquence propose deux branches.</x:v>
      </x:c>
      <x:c r="G1094" s="122" t="str">
        <x:v>Approche disponible dans l’état réel de la scène ; accord des personnes impliquées.</x:v>
      </x:c>
      <x:c r="H1094" s="122" t="str">
        <x:v>Appliquer seulement le résultat de l’approche A après vérification visible des gestes. Référence : La Veille Partagée devient un héritage situé dans la partie.</x:v>
      </x:c>
      <x:c r="I1094" s="131" t="str">
        <x:v>Après la réponse : action physique ou refus/différé ; succès/échec/reprise selon résultat réel et variantes prioritaires. Aucun résultat par la sélection seule.</x:v>
      </x:c>
    </x:row>
    <x:row r="1095" ht="89" customHeight="1">
      <x:c r="A1095" s="126" t="str">
        <x:v>D6-H-CNS-G12-OPTION-B</x:v>
      </x:c>
      <x:c r="B1095" s="127" t="str">
        <x:v>D6-H-CNS-G12</x:v>
      </x:c>
      <x:c r="C1095" s="127" t="str">
        <x:v>B</x:v>
      </x:c>
      <x:c r="D1095" s="127" t="str">
        <x:v>D6-H-CNS-G12-CHOIX-B-01</x:v>
      </x:c>
      <x:c r="E1095" s="127" t="str">
        <x:v>D6-H-CNS-G12-REPONSE-B-01</x:v>
      </x:c>
      <x:c r="F1095" s="127" t="str">
        <x:v>Approche B : Je prépare d’abord ce que j’emporte et ce que je laisse en garde. Gestes à accomplir dans le monde : Distinguer les lieux confiés, les objets emportés et les personnes qui restent. Ne retenir que l’alternative B lorsque la séquence propose deux branches.</x:v>
      </x:c>
      <x:c r="G1095" s="127" t="str">
        <x:v>Approche disponible dans l’état réel de la scène ; accord des personnes impliquées.</x:v>
      </x:c>
      <x:c r="H1095" s="127" t="str">
        <x:v>Appliquer seulement le résultat de l’approche B après vérification visible des gestes. Référence : La Veille Partagée devient un héritage situé dans la partie.</x:v>
      </x:c>
      <x:c r="I1095" s="132" t="str">
        <x:v>Après la réponse : action physique ou refus/différé ; succès/échec/reprise selon résultat réel et variantes prioritaires. Aucun résultat par la sélection seule.</x:v>
      </x:c>
    </x:row>
    <x:row r="1096" ht="74" customHeight="1">
      <x:c r="A1096" s="121" t="str">
        <x:v>D6-H-TR-H01-OPTION-A</x:v>
      </x:c>
      <x:c r="B1096" s="122" t="str">
        <x:v>D6-H-TR-H01</x:v>
      </x:c>
      <x:c r="C1096" s="122" t="str">
        <x:v>A</x:v>
      </x:c>
      <x:c r="D1096" s="122" t="str">
        <x:v>D6-H-TR-H01-CHOIX-A-01</x:v>
      </x:c>
      <x:c r="E1096" s="122" t="str">
        <x:v>D6-H-TR-H01-REPONSE-A-01</x:v>
      </x:c>
      <x:c r="F1096" s="122" t="str">
        <x:v>Accomplir les quatre gestes référencés par TR-H01-S1 à S4, dans leur ordre ; appliquer à la dernière présentation l’approche A si elle est compatible avec la garde consentie.</x:v>
      </x:c>
      <x:c r="G1096" s="122" t="str">
        <x:v>Approche disponible dans l’état réel de la scène ; accord des personnes impliquées.</x:v>
      </x:c>
      <x:c r="H1096" s="122" t="str">
        <x:v>Appliquer seulement le résultat de l’approche A après vérification visible des gestes. Référence : Le trophée raconte un adversaire déjà éprouvé, sans inventer son histoire complète.</x:v>
      </x:c>
      <x:c r="I1096" s="131" t="str">
        <x:v>Après la réponse : action physique ou refus/différé ; succès/échec/reprise selon résultat réel et variantes prioritaires. Aucun résultat par la sélection seule.</x:v>
      </x:c>
    </x:row>
    <x:row r="1097" ht="74" customHeight="1">
      <x:c r="A1097" s="126" t="str">
        <x:v>D6-H-TR-H01-OPTION-B</x:v>
      </x:c>
      <x:c r="B1097" s="127" t="str">
        <x:v>D6-H-TR-H01</x:v>
      </x:c>
      <x:c r="C1097" s="127" t="str">
        <x:v>B</x:v>
      </x:c>
      <x:c r="D1097" s="127" t="str">
        <x:v>D6-H-TR-H01-CHOIX-B-01</x:v>
      </x:c>
      <x:c r="E1097" s="127" t="str">
        <x:v>D6-H-TR-H01-REPONSE-B-01</x:v>
      </x:c>
      <x:c r="F1097" s="127" t="str">
        <x:v>Accomplir les quatre gestes référencés par TR-H01-S1 à S4, dans leur ordre ; appliquer à la dernière présentation l’approche B si elle est compatible avec la garde consentie.</x:v>
      </x:c>
      <x:c r="G1097" s="127" t="str">
        <x:v>Approche disponible dans l’état réel de la scène ; accord des personnes impliquées.</x:v>
      </x:c>
      <x:c r="H1097" s="127" t="str">
        <x:v>Appliquer seulement le résultat de l’approche B après vérification visible des gestes. Référence : Le trophée raconte un adversaire déjà éprouvé, sans inventer son histoire complète.</x:v>
      </x:c>
      <x:c r="I1097" s="132" t="str">
        <x:v>Après la réponse : action physique ou refus/différé ; succès/échec/reprise selon résultat réel et variantes prioritaires. Aucun résultat par la sélection seule.</x:v>
      </x:c>
    </x:row>
    <x:row r="1098" ht="74" customHeight="1">
      <x:c r="A1098" s="121" t="str">
        <x:v>D6-H-TR-H02-OPTION-A</x:v>
      </x:c>
      <x:c r="B1098" s="122" t="str">
        <x:v>D6-H-TR-H02</x:v>
      </x:c>
      <x:c r="C1098" s="122" t="str">
        <x:v>A</x:v>
      </x:c>
      <x:c r="D1098" s="122" t="str">
        <x:v>D6-H-TR-H02-CHOIX-A-01</x:v>
      </x:c>
      <x:c r="E1098" s="122" t="str">
        <x:v>D6-H-TR-H02-REPONSE-A-01</x:v>
      </x:c>
      <x:c r="F1098" s="122" t="str">
        <x:v>Accomplir les quatre gestes référencés par TR-H02-S1 à S4, dans leur ordre ; appliquer à la dernière présentation l’approche A si elle est compatible avec la garde consentie.</x:v>
      </x:c>
      <x:c r="G1098" s="122" t="str">
        <x:v>Approche disponible dans l’état réel de la scène ; accord des personnes impliquées.</x:v>
      </x:c>
      <x:c r="H1098" s="122" t="str">
        <x:v>Appliquer seulement le résultat de l’approche A après vérification visible des gestes. Référence : Le joueur choisit une présentation partagée ou un renvoi d’archive explicite.</x:v>
      </x:c>
      <x:c r="I1098" s="131" t="str">
        <x:v>Après la réponse : action physique ou refus/différé ; succès/échec/reprise selon résultat réel et variantes prioritaires. Aucun résultat par la sélection seule.</x:v>
      </x:c>
    </x:row>
    <x:row r="1099" ht="74" customHeight="1">
      <x:c r="A1099" s="126" t="str">
        <x:v>D6-H-TR-H02-OPTION-B</x:v>
      </x:c>
      <x:c r="B1099" s="127" t="str">
        <x:v>D6-H-TR-H02</x:v>
      </x:c>
      <x:c r="C1099" s="127" t="str">
        <x:v>B</x:v>
      </x:c>
      <x:c r="D1099" s="127" t="str">
        <x:v>D6-H-TR-H02-CHOIX-B-01</x:v>
      </x:c>
      <x:c r="E1099" s="127" t="str">
        <x:v>D6-H-TR-H02-REPONSE-B-01</x:v>
      </x:c>
      <x:c r="F1099" s="127" t="str">
        <x:v>Accomplir les quatre gestes référencés par TR-H02-S1 à S4, dans leur ordre ; appliquer à la dernière présentation l’approche B si elle est compatible avec la garde consentie.</x:v>
      </x:c>
      <x:c r="G1099" s="127" t="str">
        <x:v>Approche disponible dans l’état réel de la scène ; accord des personnes impliquées.</x:v>
      </x:c>
      <x:c r="H1099" s="127" t="str">
        <x:v>Appliquer seulement le résultat de l’approche B après vérification visible des gestes. Référence : Le joueur choisit une présentation partagée ou un renvoi d’archive explicite.</x:v>
      </x:c>
      <x:c r="I1099" s="132" t="str">
        <x:v>Après la réponse : action physique ou refus/différé ; succès/échec/reprise selon résultat réel et variantes prioritaires. Aucun résultat par la sélection seule.</x:v>
      </x:c>
    </x:row>
    <x:row r="1100" ht="74" customHeight="1">
      <x:c r="A1100" s="121" t="str">
        <x:v>D6-H-TR-H03-OPTION-A</x:v>
      </x:c>
      <x:c r="B1100" s="122" t="str">
        <x:v>D6-H-TR-H03</x:v>
      </x:c>
      <x:c r="C1100" s="122" t="str">
        <x:v>A</x:v>
      </x:c>
      <x:c r="D1100" s="122" t="str">
        <x:v>D6-H-TR-H03-CHOIX-A-01</x:v>
      </x:c>
      <x:c r="E1100" s="122" t="str">
        <x:v>D6-H-TR-H03-REPONSE-A-01</x:v>
      </x:c>
      <x:c r="F1100" s="122" t="str">
        <x:v>Accomplir les quatre gestes référencés par TR-H03-S1 à S4, dans leur ordre ; appliquer à la dernière présentation l’approche A si elle est compatible avec la garde consentie.</x:v>
      </x:c>
      <x:c r="G1100" s="122" t="str">
        <x:v>Approche disponible dans l’état réel de la scène ; accord des personnes impliquées.</x:v>
      </x:c>
      <x:c r="H1100" s="122" t="str">
        <x:v>Appliquer seulement le résultat de l’approche A après vérification visible des gestes. Référence : Le masque conserve son histoire sans accorder le rang de l’ancien porteur.</x:v>
      </x:c>
      <x:c r="I1100" s="131" t="str">
        <x:v>Après la réponse : action physique ou refus/différé ; succès/échec/reprise selon résultat réel et variantes prioritaires. Aucun résultat par la sélection seule.</x:v>
      </x:c>
    </x:row>
    <x:row r="1101" ht="74" customHeight="1">
      <x:c r="A1101" s="126" t="str">
        <x:v>D6-H-TR-H03-OPTION-B</x:v>
      </x:c>
      <x:c r="B1101" s="127" t="str">
        <x:v>D6-H-TR-H03</x:v>
      </x:c>
      <x:c r="C1101" s="127" t="str">
        <x:v>B</x:v>
      </x:c>
      <x:c r="D1101" s="127" t="str">
        <x:v>D6-H-TR-H03-CHOIX-B-01</x:v>
      </x:c>
      <x:c r="E1101" s="127" t="str">
        <x:v>D6-H-TR-H03-REPONSE-B-01</x:v>
      </x:c>
      <x:c r="F1101" s="127" t="str">
        <x:v>Accomplir les quatre gestes référencés par TR-H03-S1 à S4, dans leur ordre ; appliquer à la dernière présentation l’approche B si elle est compatible avec la garde consentie.</x:v>
      </x:c>
      <x:c r="G1101" s="127" t="str">
        <x:v>Approche disponible dans l’état réel de la scène ; accord des personnes impliquées.</x:v>
      </x:c>
      <x:c r="H1101" s="127" t="str">
        <x:v>Appliquer seulement le résultat de l’approche B après vérification visible des gestes. Référence : Le masque conserve son histoire sans accorder le rang de l’ancien porteur.</x:v>
      </x:c>
      <x:c r="I1101" s="132" t="str">
        <x:v>Après la réponse : action physique ou refus/différé ; succès/échec/reprise selon résultat réel et variantes prioritaires. Aucun résultat par la sélection seule.</x:v>
      </x:c>
    </x:row>
    <x:row r="1102" ht="74" customHeight="1">
      <x:c r="A1102" s="121" t="str">
        <x:v>D6-H-TR-H04-OPTION-A</x:v>
      </x:c>
      <x:c r="B1102" s="122" t="str">
        <x:v>D6-H-TR-H04</x:v>
      </x:c>
      <x:c r="C1102" s="122" t="str">
        <x:v>A</x:v>
      </x:c>
      <x:c r="D1102" s="122" t="str">
        <x:v>D6-H-TR-H04-CHOIX-A-01</x:v>
      </x:c>
      <x:c r="E1102" s="122" t="str">
        <x:v>D6-H-TR-H04-REPONSE-A-01</x:v>
      </x:c>
      <x:c r="F1102" s="122" t="str">
        <x:v>Accomplir les quatre gestes référencés par TR-H04-S1 à S4, dans leur ordre ; appliquer à la dernière présentation l’approche A si elle est compatible avec la garde consentie.</x:v>
      </x:c>
      <x:c r="G1102" s="122" t="str">
        <x:v>Approche disponible dans l’état réel de la scène ; accord des personnes impliquées.</x:v>
      </x:c>
      <x:c r="H1102" s="122" t="str">
        <x:v>Appliquer seulement le résultat de l’approche A après vérification visible des gestes. Référence : La mémoire du groupe conserve l’absence au lieu de la combler par un récit inventé.</x:v>
      </x:c>
      <x:c r="I1102" s="131" t="str">
        <x:v>Après la réponse : action physique ou refus/différé ; succès/échec/reprise selon résultat réel et variantes prioritaires. Aucun résultat par la sélection seule.</x:v>
      </x:c>
    </x:row>
    <x:row r="1103" ht="74" customHeight="1">
      <x:c r="A1103" s="126" t="str">
        <x:v>D6-H-TR-H04-OPTION-B</x:v>
      </x:c>
      <x:c r="B1103" s="127" t="str">
        <x:v>D6-H-TR-H04</x:v>
      </x:c>
      <x:c r="C1103" s="127" t="str">
        <x:v>B</x:v>
      </x:c>
      <x:c r="D1103" s="127" t="str">
        <x:v>D6-H-TR-H04-CHOIX-B-01</x:v>
      </x:c>
      <x:c r="E1103" s="127" t="str">
        <x:v>D6-H-TR-H04-REPONSE-B-01</x:v>
      </x:c>
      <x:c r="F1103" s="127" t="str">
        <x:v>Accomplir les quatre gestes référencés par TR-H04-S1 à S4, dans leur ordre ; appliquer à la dernière présentation l’approche B si elle est compatible avec la garde consentie.</x:v>
      </x:c>
      <x:c r="G1103" s="127" t="str">
        <x:v>Approche disponible dans l’état réel de la scène ; accord des personnes impliquées.</x:v>
      </x:c>
      <x:c r="H1103" s="127" t="str">
        <x:v>Appliquer seulement le résultat de l’approche B après vérification visible des gestes. Référence : La mémoire du groupe conserve l’absence au lieu de la combler par un récit inventé.</x:v>
      </x:c>
      <x:c r="I1103" s="132" t="str">
        <x:v>Après la réponse : action physique ou refus/différé ; succès/échec/reprise selon résultat réel et variantes prioritaires. Aucun résultat par la sélection seule.</x:v>
      </x:c>
    </x:row>
    <x:row r="1104" ht="74" customHeight="1">
      <x:c r="A1104" s="121" t="str">
        <x:v>D6-H-TR-H05-OPTION-A</x:v>
      </x:c>
      <x:c r="B1104" s="122" t="str">
        <x:v>D6-H-TR-H05</x:v>
      </x:c>
      <x:c r="C1104" s="122" t="str">
        <x:v>A</x:v>
      </x:c>
      <x:c r="D1104" s="122" t="str">
        <x:v>D6-H-TR-H05-CHOIX-A-01</x:v>
      </x:c>
      <x:c r="E1104" s="122" t="str">
        <x:v>D6-H-TR-H05-REPONSE-A-01</x:v>
      </x:c>
      <x:c r="F1104" s="122" t="str">
        <x:v>Accomplir les quatre gestes référencés par TR-H05-S1 à S4, dans leur ordre ; appliquer à la dernière présentation l’approche A si elle est compatible avec la garde consentie.</x:v>
      </x:c>
      <x:c r="G1104" s="122" t="str">
        <x:v>Approche disponible dans l’état réel de la scène ; accord des personnes impliquées.</x:v>
      </x:c>
      <x:c r="H1104" s="122" t="str">
        <x:v>Appliquer seulement le résultat de l’approche A après vérification visible des gestes. Référence : L’exposition respecte le retour de l’arme à son détenteur.</x:v>
      </x:c>
      <x:c r="I1104" s="131" t="str">
        <x:v>Après la réponse : action physique ou refus/différé ; succès/échec/reprise selon résultat réel et variantes prioritaires. Aucun résultat par la sélection seule.</x:v>
      </x:c>
    </x:row>
    <x:row r="1105" ht="74" customHeight="1">
      <x:c r="A1105" s="126" t="str">
        <x:v>D6-H-TR-H05-OPTION-B</x:v>
      </x:c>
      <x:c r="B1105" s="127" t="str">
        <x:v>D6-H-TR-H05</x:v>
      </x:c>
      <x:c r="C1105" s="127" t="str">
        <x:v>B</x:v>
      </x:c>
      <x:c r="D1105" s="127" t="str">
        <x:v>D6-H-TR-H05-CHOIX-B-01</x:v>
      </x:c>
      <x:c r="E1105" s="127" t="str">
        <x:v>D6-H-TR-H05-REPONSE-B-01</x:v>
      </x:c>
      <x:c r="F1105" s="127" t="str">
        <x:v>Accomplir les quatre gestes référencés par TR-H05-S1 à S4, dans leur ordre ; appliquer à la dernière présentation l’approche B si elle est compatible avec la garde consentie.</x:v>
      </x:c>
      <x:c r="G1105" s="127" t="str">
        <x:v>Approche disponible dans l’état réel de la scène ; accord des personnes impliquées.</x:v>
      </x:c>
      <x:c r="H1105" s="127" t="str">
        <x:v>Appliquer seulement le résultat de l’approche B après vérification visible des gestes. Référence : L’exposition respecte le retour de l’arme à son détenteur.</x:v>
      </x:c>
      <x:c r="I1105" s="132" t="str">
        <x:v>Après la réponse : action physique ou refus/différé ; succès/échec/reprise selon résultat réel et variantes prioritaires. Aucun résultat par la sélection seule.</x:v>
      </x:c>
    </x:row>
    <x:row r="1106" ht="74" customHeight="1">
      <x:c r="A1106" s="121" t="str">
        <x:v>D6-H-TR-H06-OPTION-A</x:v>
      </x:c>
      <x:c r="B1106" s="122" t="str">
        <x:v>D6-H-TR-H06</x:v>
      </x:c>
      <x:c r="C1106" s="122" t="str">
        <x:v>A</x:v>
      </x:c>
      <x:c r="D1106" s="122" t="str">
        <x:v>D6-H-TR-H06-CHOIX-A-01</x:v>
      </x:c>
      <x:c r="E1106" s="122" t="str">
        <x:v>D6-H-TR-H06-REPONSE-A-01</x:v>
      </x:c>
      <x:c r="F1106" s="122" t="str">
        <x:v>Accomplir les quatre gestes référencés par TR-H06-S1 à S4, dans leur ordre ; appliquer à la dernière présentation l’approche A si elle est compatible avec la garde consentie.</x:v>
      </x:c>
      <x:c r="G1106" s="122" t="str">
        <x:v>Approche disponible dans l’état réel de la scène ; accord des personnes impliquées.</x:v>
      </x:c>
      <x:c r="H1106" s="122" t="str">
        <x:v>Appliquer seulement le résultat de l’approche A après vérification visible des gestes. Référence : Les équipiers commentent le lieu que l’objet a protégé.</x:v>
      </x:c>
      <x:c r="I1106" s="131" t="str">
        <x:v>Après la réponse : action physique ou refus/différé ; succès/échec/reprise selon résultat réel et variantes prioritaires. Aucun résultat par la sélection seule.</x:v>
      </x:c>
    </x:row>
    <x:row r="1107" ht="74" customHeight="1">
      <x:c r="A1107" s="126" t="str">
        <x:v>D6-H-TR-H06-OPTION-B</x:v>
      </x:c>
      <x:c r="B1107" s="127" t="str">
        <x:v>D6-H-TR-H06</x:v>
      </x:c>
      <x:c r="C1107" s="127" t="str">
        <x:v>B</x:v>
      </x:c>
      <x:c r="D1107" s="127" t="str">
        <x:v>D6-H-TR-H06-CHOIX-B-01</x:v>
      </x:c>
      <x:c r="E1107" s="127" t="str">
        <x:v>D6-H-TR-H06-REPONSE-B-01</x:v>
      </x:c>
      <x:c r="F1107" s="127" t="str">
        <x:v>Accomplir les quatre gestes référencés par TR-H06-S1 à S4, dans leur ordre ; appliquer à la dernière présentation l’approche B si elle est compatible avec la garde consentie.</x:v>
      </x:c>
      <x:c r="G1107" s="127" t="str">
        <x:v>Approche disponible dans l’état réel de la scène ; accord des personnes impliquées.</x:v>
      </x:c>
      <x:c r="H1107" s="127" t="str">
        <x:v>Appliquer seulement le résultat de l’approche B après vérification visible des gestes. Référence : Les équipiers commentent le lieu que l’objet a protégé.</x:v>
      </x:c>
      <x:c r="I1107" s="132" t="str">
        <x:v>Après la réponse : action physique ou refus/différé ; succès/échec/reprise selon résultat réel et variantes prioritaires. Aucun résultat par la sélection seule.</x:v>
      </x:c>
    </x:row>
    <x:row r="1108" ht="74" customHeight="1">
      <x:c r="A1108" s="121" t="str">
        <x:v>D6-H-TR-H07-OPTION-A</x:v>
      </x:c>
      <x:c r="B1108" s="122" t="str">
        <x:v>D6-H-TR-H07</x:v>
      </x:c>
      <x:c r="C1108" s="122" t="str">
        <x:v>A</x:v>
      </x:c>
      <x:c r="D1108" s="122" t="str">
        <x:v>D6-H-TR-H07-CHOIX-A-01</x:v>
      </x:c>
      <x:c r="E1108" s="122" t="str">
        <x:v>D6-H-TR-H07-REPONSE-A-01</x:v>
      </x:c>
      <x:c r="F1108" s="122" t="str">
        <x:v>Accomplir les quatre gestes référencés par TR-H07-S1 à S4, dans leur ordre ; appliquer à la dernière présentation l’approche A si elle est compatible avec la garde consentie.</x:v>
      </x:c>
      <x:c r="G1108" s="122" t="str">
        <x:v>Approche disponible dans l’état réel de la scène ; accord des personnes impliquées.</x:v>
      </x:c>
      <x:c r="H1108" s="122" t="str">
        <x:v>Appliquer seulement le résultat de l’approche A après vérification visible des gestes. Référence : La maison raconte une continuité ou un contraste choisi par le joueur.</x:v>
      </x:c>
      <x:c r="I1108" s="131" t="str">
        <x:v>Après la réponse : action physique ou refus/différé ; succès/échec/reprise selon résultat réel et variantes prioritaires. Aucun résultat par la sélection seule.</x:v>
      </x:c>
    </x:row>
    <x:row r="1109" ht="74" customHeight="1">
      <x:c r="A1109" s="126" t="str">
        <x:v>D6-H-TR-H07-OPTION-B</x:v>
      </x:c>
      <x:c r="B1109" s="127" t="str">
        <x:v>D6-H-TR-H07</x:v>
      </x:c>
      <x:c r="C1109" s="127" t="str">
        <x:v>B</x:v>
      </x:c>
      <x:c r="D1109" s="127" t="str">
        <x:v>D6-H-TR-H07-CHOIX-B-01</x:v>
      </x:c>
      <x:c r="E1109" s="127" t="str">
        <x:v>D6-H-TR-H07-REPONSE-B-01</x:v>
      </x:c>
      <x:c r="F1109" s="127" t="str">
        <x:v>Accomplir les quatre gestes référencés par TR-H07-S1 à S4, dans leur ordre ; appliquer à la dernière présentation l’approche B si elle est compatible avec la garde consentie.</x:v>
      </x:c>
      <x:c r="G1109" s="127" t="str">
        <x:v>Approche disponible dans l’état réel de la scène ; accord des personnes impliquées.</x:v>
      </x:c>
      <x:c r="H1109" s="127" t="str">
        <x:v>Appliquer seulement le résultat de l’approche B après vérification visible des gestes. Référence : La maison raconte une continuité ou un contraste choisi par le joueur.</x:v>
      </x:c>
      <x:c r="I1109" s="132" t="str">
        <x:v>Après la réponse : action physique ou refus/différé ; succès/échec/reprise selon résultat réel et variantes prioritaires. Aucun résultat par la sélection seule.</x:v>
      </x:c>
    </x:row>
    <x:row r="1110" ht="74" customHeight="1">
      <x:c r="A1110" s="121" t="str">
        <x:v>D6-H-TR-H08-OPTION-A</x:v>
      </x:c>
      <x:c r="B1110" s="122" t="str">
        <x:v>D6-H-TR-H08</x:v>
      </x:c>
      <x:c r="C1110" s="122" t="str">
        <x:v>A</x:v>
      </x:c>
      <x:c r="D1110" s="122" t="str">
        <x:v>D6-H-TR-H08-CHOIX-A-01</x:v>
      </x:c>
      <x:c r="E1110" s="122" t="str">
        <x:v>D6-H-TR-H08-REPONSE-A-01</x:v>
      </x:c>
      <x:c r="F1110" s="122" t="str">
        <x:v>Accomplir les quatre gestes référencés par TR-H08-S1 à S4, dans leur ordre ; appliquer à la dernière présentation l’approche A si elle est compatible avec la garde consentie.</x:v>
      </x:c>
      <x:c r="G1110" s="122" t="str">
        <x:v>Approche disponible dans l’état réel de la scène ; accord des personnes impliquées.</x:v>
      </x:c>
      <x:c r="H1110" s="122" t="str">
        <x:v>Appliquer seulement le résultat de l’approche A après vérification visible des gestes. Référence : Le survivant choisit où l’objet demeure ; la catastrophe n’est pas réécrite en complot.</x:v>
      </x:c>
      <x:c r="I1110" s="131" t="str">
        <x:v>Après la réponse : action physique ou refus/différé ; succès/échec/reprise selon résultat réel et variantes prioritaires. Aucun résultat par la sélection seule.</x:v>
      </x:c>
    </x:row>
    <x:row r="1111" ht="74" customHeight="1">
      <x:c r="A1111" s="126" t="str">
        <x:v>D6-H-TR-H08-OPTION-B</x:v>
      </x:c>
      <x:c r="B1111" s="127" t="str">
        <x:v>D6-H-TR-H08</x:v>
      </x:c>
      <x:c r="C1111" s="127" t="str">
        <x:v>B</x:v>
      </x:c>
      <x:c r="D1111" s="127" t="str">
        <x:v>D6-H-TR-H08-CHOIX-B-01</x:v>
      </x:c>
      <x:c r="E1111" s="127" t="str">
        <x:v>D6-H-TR-H08-REPONSE-B-01</x:v>
      </x:c>
      <x:c r="F1111" s="127" t="str">
        <x:v>Accomplir les quatre gestes référencés par TR-H08-S1 à S4, dans leur ordre ; appliquer à la dernière présentation l’approche B si elle est compatible avec la garde consentie.</x:v>
      </x:c>
      <x:c r="G1111" s="127" t="str">
        <x:v>Approche disponible dans l’état réel de la scène ; accord des personnes impliquées.</x:v>
      </x:c>
      <x:c r="H1111" s="127" t="str">
        <x:v>Appliquer seulement le résultat de l’approche B après vérification visible des gestes. Référence : Le survivant choisit où l’objet demeure ; la catastrophe n’est pas réécrite en complot.</x:v>
      </x:c>
      <x:c r="I1111" s="132" t="str">
        <x:v>Après la réponse : action physique ou refus/différé ; succès/échec/reprise selon résultat réel et variantes prioritaires. Aucun résultat par la sélection seule.</x:v>
      </x:c>
    </x:row>
    <x:row r="1112" ht="74" customHeight="1">
      <x:c r="A1112" s="121" t="str">
        <x:v>D6-H-TR-H09-OPTION-A</x:v>
      </x:c>
      <x:c r="B1112" s="122" t="str">
        <x:v>D6-H-TR-H09</x:v>
      </x:c>
      <x:c r="C1112" s="122" t="str">
        <x:v>A</x:v>
      </x:c>
      <x:c r="D1112" s="122" t="str">
        <x:v>D6-H-TR-H09-CHOIX-A-01</x:v>
      </x:c>
      <x:c r="E1112" s="122" t="str">
        <x:v>D6-H-TR-H09-REPONSE-A-01</x:v>
      </x:c>
      <x:c r="F1112" s="122" t="str">
        <x:v>Accomplir les quatre gestes référencés par TR-H09-S1 à S4, dans leur ordre ; appliquer à la dernière présentation l’approche A si elle est compatible avec la garde consentie.</x:v>
      </x:c>
      <x:c r="G1112" s="122" t="str">
        <x:v>Approche disponible dans l’état réel de la scène ; accord des personnes impliquées.</x:v>
      </x:c>
      <x:c r="H1112" s="122" t="str">
        <x:v>Appliquer seulement le résultat de l’approche A après vérification visible des gestes. Référence : Le joueur choisit la présentation de la vérité, sans effacer la faute.</x:v>
      </x:c>
      <x:c r="I1112" s="131" t="str">
        <x:v>Après la réponse : action physique ou refus/différé ; succès/échec/reprise selon résultat réel et variantes prioritaires. Aucun résultat par la sélection seule.</x:v>
      </x:c>
    </x:row>
    <x:row r="1113" ht="74" customHeight="1">
      <x:c r="A1113" s="126" t="str">
        <x:v>D6-H-TR-H09-OPTION-B</x:v>
      </x:c>
      <x:c r="B1113" s="127" t="str">
        <x:v>D6-H-TR-H09</x:v>
      </x:c>
      <x:c r="C1113" s="127" t="str">
        <x:v>B</x:v>
      </x:c>
      <x:c r="D1113" s="127" t="str">
        <x:v>D6-H-TR-H09-CHOIX-B-01</x:v>
      </x:c>
      <x:c r="E1113" s="127" t="str">
        <x:v>D6-H-TR-H09-REPONSE-B-01</x:v>
      </x:c>
      <x:c r="F1113" s="127" t="str">
        <x:v>Accomplir les quatre gestes référencés par TR-H09-S1 à S4, dans leur ordre ; appliquer à la dernière présentation l’approche B si elle est compatible avec la garde consentie.</x:v>
      </x:c>
      <x:c r="G1113" s="127" t="str">
        <x:v>Approche disponible dans l’état réel de la scène ; accord des personnes impliquées.</x:v>
      </x:c>
      <x:c r="H1113" s="127" t="str">
        <x:v>Appliquer seulement le résultat de l’approche B après vérification visible des gestes. Référence : Le joueur choisit la présentation de la vérité, sans effacer la faute.</x:v>
      </x:c>
      <x:c r="I1113" s="132" t="str">
        <x:v>Après la réponse : action physique ou refus/différé ; succès/échec/reprise selon résultat réel et variantes prioritaires. Aucun résultat par la sélection seule.</x:v>
      </x:c>
    </x:row>
    <x:row r="1114" ht="74" customHeight="1">
      <x:c r="A1114" s="121" t="str">
        <x:v>D6-H-TR-H10-OPTION-A</x:v>
      </x:c>
      <x:c r="B1114" s="122" t="str">
        <x:v>D6-H-TR-H10</x:v>
      </x:c>
      <x:c r="C1114" s="122" t="str">
        <x:v>A</x:v>
      </x:c>
      <x:c r="D1114" s="122" t="str">
        <x:v>D6-H-TR-H10-CHOIX-A-01</x:v>
      </x:c>
      <x:c r="E1114" s="122" t="str">
        <x:v>D6-H-TR-H10-REPONSE-A-01</x:v>
      </x:c>
      <x:c r="F1114" s="122" t="str">
        <x:v>Accomplir les quatre gestes référencés par TR-H10-S1 à S4, dans leur ordre ; appliquer à la dernière présentation l’approche A si elle est compatible avec la garde consentie.</x:v>
      </x:c>
      <x:c r="G1114" s="122" t="str">
        <x:v>Approche disponible dans l’état réel de la scène ; accord des personnes impliquées.</x:v>
      </x:c>
      <x:c r="H1114" s="122" t="str">
        <x:v>Appliquer seulement le résultat de l’approche A après vérification visible des gestes. Référence : Le départ de Mara demeure acquis ; un contact ultérieur exige sa volonté.</x:v>
      </x:c>
      <x:c r="I1114" s="131" t="str">
        <x:v>Après la réponse : action physique ou refus/différé ; succès/échec/reprise selon résultat réel et variantes prioritaires. Aucun résultat par la sélection seule.</x:v>
      </x:c>
    </x:row>
    <x:row r="1115" ht="74" customHeight="1">
      <x:c r="A1115" s="126" t="str">
        <x:v>D6-H-TR-H10-OPTION-B</x:v>
      </x:c>
      <x:c r="B1115" s="127" t="str">
        <x:v>D6-H-TR-H10</x:v>
      </x:c>
      <x:c r="C1115" s="127" t="str">
        <x:v>B</x:v>
      </x:c>
      <x:c r="D1115" s="127" t="str">
        <x:v>D6-H-TR-H10-CHOIX-B-01</x:v>
      </x:c>
      <x:c r="E1115" s="127" t="str">
        <x:v>D6-H-TR-H10-REPONSE-B-01</x:v>
      </x:c>
      <x:c r="F1115" s="127" t="str">
        <x:v>Accomplir les quatre gestes référencés par TR-H10-S1 à S4, dans leur ordre ; appliquer à la dernière présentation l’approche B si elle est compatible avec la garde consentie.</x:v>
      </x:c>
      <x:c r="G1115" s="127" t="str">
        <x:v>Approche disponible dans l’état réel de la scène ; accord des personnes impliquées.</x:v>
      </x:c>
      <x:c r="H1115" s="127" t="str">
        <x:v>Appliquer seulement le résultat de l’approche B après vérification visible des gestes. Référence : Le départ de Mara demeure acquis ; un contact ultérieur exige sa volonté.</x:v>
      </x:c>
      <x:c r="I1115" s="132" t="str">
        <x:v>Après la réponse : action physique ou refus/différé ; succès/échec/reprise selon résultat réel et variantes prioritaires. Aucun résultat par la sélection seule.</x:v>
      </x:c>
    </x:row>
    <x:row r="1116" ht="74" customHeight="1">
      <x:c r="A1116" s="121" t="str">
        <x:v>D6-H-TR-H11-OPTION-A</x:v>
      </x:c>
      <x:c r="B1116" s="122" t="str">
        <x:v>D6-H-TR-H11</x:v>
      </x:c>
      <x:c r="C1116" s="122" t="str">
        <x:v>A</x:v>
      </x:c>
      <x:c r="D1116" s="122" t="str">
        <x:v>D6-H-TR-H11-CHOIX-A-01</x:v>
      </x:c>
      <x:c r="E1116" s="122" t="str">
        <x:v>D6-H-TR-H11-REPONSE-A-01</x:v>
      </x:c>
      <x:c r="F1116" s="122" t="str">
        <x:v>Accomplir les quatre gestes référencés par TR-H11-S1 à S4, dans leur ordre ; appliquer à la dernière présentation l’approche A si elle est compatible avec la garde consentie.</x:v>
      </x:c>
      <x:c r="G1116" s="122" t="str">
        <x:v>Approche disponible dans l’état réel de la scène ; accord des personnes impliquées.</x:v>
      </x:c>
      <x:c r="H1116" s="122" t="str">
        <x:v>Appliquer seulement le résultat de l’approche A après vérification visible des gestes. Référence : Une revisite ne permet pas de reprendre gratuitement le même original.</x:v>
      </x:c>
      <x:c r="I1116" s="131" t="str">
        <x:v>Après la réponse : action physique ou refus/différé ; succès/échec/reprise selon résultat réel et variantes prioritaires. Aucun résultat par la sélection seule.</x:v>
      </x:c>
    </x:row>
    <x:row r="1117" ht="74" customHeight="1">
      <x:c r="A1117" s="126" t="str">
        <x:v>D6-H-TR-H11-OPTION-B</x:v>
      </x:c>
      <x:c r="B1117" s="127" t="str">
        <x:v>D6-H-TR-H11</x:v>
      </x:c>
      <x:c r="C1117" s="127" t="str">
        <x:v>B</x:v>
      </x:c>
      <x:c r="D1117" s="127" t="str">
        <x:v>D6-H-TR-H11-CHOIX-B-01</x:v>
      </x:c>
      <x:c r="E1117" s="127" t="str">
        <x:v>D6-H-TR-H11-REPONSE-B-01</x:v>
      </x:c>
      <x:c r="F1117" s="127" t="str">
        <x:v>Accomplir les quatre gestes référencés par TR-H11-S1 à S4, dans leur ordre ; appliquer à la dernière présentation l’approche B si elle est compatible avec la garde consentie.</x:v>
      </x:c>
      <x:c r="G1117" s="127" t="str">
        <x:v>Approche disponible dans l’état réel de la scène ; accord des personnes impliquées.</x:v>
      </x:c>
      <x:c r="H1117" s="127" t="str">
        <x:v>Appliquer seulement le résultat de l’approche B après vérification visible des gestes. Référence : Une revisite ne permet pas de reprendre gratuitement le même original.</x:v>
      </x:c>
      <x:c r="I1117" s="132" t="str">
        <x:v>Après la réponse : action physique ou refus/différé ; succès/échec/reprise selon résultat réel et variantes prioritaires. Aucun résultat par la sélection seule.</x:v>
      </x:c>
    </x:row>
    <x:row r="1118" ht="74" customHeight="1">
      <x:c r="A1118" s="121" t="str">
        <x:v>D6-H-TR-H12-OPTION-A</x:v>
      </x:c>
      <x:c r="B1118" s="122" t="str">
        <x:v>D6-H-TR-H12</x:v>
      </x:c>
      <x:c r="C1118" s="122" t="str">
        <x:v>A</x:v>
      </x:c>
      <x:c r="D1118" s="122" t="str">
        <x:v>D6-H-TR-H12-CHOIX-A-01</x:v>
      </x:c>
      <x:c r="E1118" s="122" t="str">
        <x:v>D6-H-TR-H12-REPONSE-A-01</x:v>
      </x:c>
      <x:c r="F1118" s="122" t="str">
        <x:v>Accomplir les quatre gestes référencés par TR-H12-S1 à S4, dans leur ordre ; appliquer à la dernière présentation l’approche A si elle est compatible avec la garde consentie.</x:v>
      </x:c>
      <x:c r="G1118" s="122" t="str">
        <x:v>Approche disponible dans l’état réel de la scène ; accord des personnes impliquées.</x:v>
      </x:c>
      <x:c r="H1118" s="122" t="str">
        <x:v>Appliquer seulement le résultat de l’approche A après vérification visible des gestes. Référence : La présentation peut être fière d’une leçon tout en gardant le résultat exact.</x:v>
      </x:c>
      <x:c r="I1118" s="131" t="str">
        <x:v>Après la réponse : action physique ou refus/différé ; succès/échec/reprise selon résultat réel et variantes prioritaires. Aucun résultat par la sélection seule.</x:v>
      </x:c>
    </x:row>
    <x:row r="1119" ht="74" customHeight="1">
      <x:c r="A1119" s="126" t="str">
        <x:v>D6-H-TR-H12-OPTION-B</x:v>
      </x:c>
      <x:c r="B1119" s="127" t="str">
        <x:v>D6-H-TR-H12</x:v>
      </x:c>
      <x:c r="C1119" s="127" t="str">
        <x:v>B</x:v>
      </x:c>
      <x:c r="D1119" s="127" t="str">
        <x:v>D6-H-TR-H12-CHOIX-B-01</x:v>
      </x:c>
      <x:c r="E1119" s="127" t="str">
        <x:v>D6-H-TR-H12-REPONSE-B-01</x:v>
      </x:c>
      <x:c r="F1119" s="127" t="str">
        <x:v>Accomplir les quatre gestes référencés par TR-H12-S1 à S4, dans leur ordre ; appliquer à la dernière présentation l’approche B si elle est compatible avec la garde consentie.</x:v>
      </x:c>
      <x:c r="G1119" s="127" t="str">
        <x:v>Approche disponible dans l’état réel de la scène ; accord des personnes impliquées.</x:v>
      </x:c>
      <x:c r="H1119" s="127" t="str">
        <x:v>Appliquer seulement le résultat de l’approche B après vérification visible des gestes. Référence : La présentation peut être fière d’une leçon tout en gardant le résultat exact.</x:v>
      </x:c>
      <x:c r="I1119" s="132" t="str">
        <x:v>Après la réponse : action physique ou refus/différé ; succès/échec/reprise selon résultat réel et variantes prioritaires. Aucun résultat par la sélection seule.</x:v>
      </x:c>
    </x:row>
    <x:row r="1120" ht="74" customHeight="1">
      <x:c r="A1120" s="121" t="str">
        <x:v>D6-H-V5-TR-C01-S01-OPTION-A</x:v>
      </x:c>
      <x:c r="B1120" s="122" t="str">
        <x:v>D6-H-V5-TR-C01-S01</x:v>
      </x:c>
      <x:c r="C1120" s="122" t="str">
        <x:v>A</x:v>
      </x:c>
      <x:c r="D1120" s="122" t="str">
        <x:v>D6-H-V5-TR-C01-S01-CHOIX-A-01</x:v>
      </x:c>
      <x:c r="E1120" s="122" t="str">
        <x:v>D6-H-V5-TR-C01-S01-REPONSE-A-01</x:v>
      </x:c>
      <x:c r="F1120" s="122" t="str">
        <x:v>Approche A de présentation seulement après les huit gestes V5-TR-C01-S01 à S08 ; manipuler physiquement supports, relevés et trajet final selon leurs états.</x:v>
      </x:c>
      <x:c r="G1120" s="122" t="str">
        <x:v>Approche disponible dans l’état réel de la scène ; accord des personnes impliquées.</x:v>
      </x:c>
      <x:c r="H1120" s="122" t="str">
        <x:v>Appliquer seulement le résultat de l’approche A après vérification visible des gestes. Référence : Résultat matériel et relationnel conforme à la scène V5.</x:v>
      </x:c>
      <x:c r="I1120" s="131" t="str">
        <x:v>Après la réponse : action physique ou refus/différé ; succès/échec/reprise selon résultat réel et variantes prioritaires. Aucun résultat par la sélection seule.</x:v>
      </x:c>
    </x:row>
    <x:row r="1121" ht="74" customHeight="1">
      <x:c r="A1121" s="126" t="str">
        <x:v>D6-H-V5-TR-C01-S01-OPTION-B</x:v>
      </x:c>
      <x:c r="B1121" s="127" t="str">
        <x:v>D6-H-V5-TR-C01-S01</x:v>
      </x:c>
      <x:c r="C1121" s="127" t="str">
        <x:v>B</x:v>
      </x:c>
      <x:c r="D1121" s="127" t="str">
        <x:v>D6-H-V5-TR-C01-S01-CHOIX-B-01</x:v>
      </x:c>
      <x:c r="E1121" s="127" t="str">
        <x:v>D6-H-V5-TR-C01-S01-REPONSE-B-01</x:v>
      </x:c>
      <x:c r="F1121" s="127" t="str">
        <x:v>Approche B de présentation seulement après les huit gestes V5-TR-C01-S01 à S08 ; les alternatives de garde dépendent de l’accord conservé du détenteur.</x:v>
      </x:c>
      <x:c r="G1121" s="127" t="str">
        <x:v>Approche disponible dans l’état réel de la scène ; accord des personnes impliquées.</x:v>
      </x:c>
      <x:c r="H1121" s="127" t="str">
        <x:v>Appliquer seulement le résultat de l’approche B après vérification visible des gestes. Référence : Résultat matériel et relationnel conforme à la scène V5.</x:v>
      </x:c>
      <x:c r="I1121" s="132" t="str">
        <x:v>Après la réponse : action physique ou refus/différé ; succès/échec/reprise selon résultat réel et variantes prioritaires. Aucun résultat par la sélection seule.</x:v>
      </x:c>
    </x:row>
    <x:row r="1122" ht="74" customHeight="1">
      <x:c r="A1122" s="121" t="str">
        <x:v>D6-H-V5-TR-C02-S01-OPTION-A</x:v>
      </x:c>
      <x:c r="B1122" s="122" t="str">
        <x:v>D6-H-V5-TR-C02-S01</x:v>
      </x:c>
      <x:c r="C1122" s="122" t="str">
        <x:v>A</x:v>
      </x:c>
      <x:c r="D1122" s="122" t="str">
        <x:v>D6-H-V5-TR-C02-S01-CHOIX-A-01</x:v>
      </x:c>
      <x:c r="E1122" s="122" t="str">
        <x:v>D6-H-V5-TR-C02-S01-REPONSE-A-01</x:v>
      </x:c>
      <x:c r="F1122" s="122" t="str">
        <x:v>Approche A de présentation seulement après les huit gestes V5-TR-C02-S01 à S08 ; manipuler physiquement supports, relevés et trajet final selon leurs états.</x:v>
      </x:c>
      <x:c r="G1122" s="122" t="str">
        <x:v>Approche disponible dans l’état réel de la scène ; accord des personnes impliquées.</x:v>
      </x:c>
      <x:c r="H1122" s="122" t="str">
        <x:v>Appliquer seulement le résultat de l’approche A après vérification visible des gestes. Référence : Résultat matériel et relationnel conforme à la scène V5.</x:v>
      </x:c>
      <x:c r="I1122" s="131" t="str">
        <x:v>Après la réponse : action physique ou refus/différé ; succès/échec/reprise selon résultat réel et variantes prioritaires. Aucun résultat par la sélection seule.</x:v>
      </x:c>
    </x:row>
    <x:row r="1123" ht="74" customHeight="1">
      <x:c r="A1123" s="126" t="str">
        <x:v>D6-H-V5-TR-C02-S01-OPTION-B</x:v>
      </x:c>
      <x:c r="B1123" s="127" t="str">
        <x:v>D6-H-V5-TR-C02-S01</x:v>
      </x:c>
      <x:c r="C1123" s="127" t="str">
        <x:v>B</x:v>
      </x:c>
      <x:c r="D1123" s="127" t="str">
        <x:v>D6-H-V5-TR-C02-S01-CHOIX-B-01</x:v>
      </x:c>
      <x:c r="E1123" s="127" t="str">
        <x:v>D6-H-V5-TR-C02-S01-REPONSE-B-01</x:v>
      </x:c>
      <x:c r="F1123" s="127" t="str">
        <x:v>Approche B de présentation seulement après les huit gestes V5-TR-C02-S01 à S08 ; les alternatives de garde dépendent de l’accord conservé du détenteur.</x:v>
      </x:c>
      <x:c r="G1123" s="127" t="str">
        <x:v>Approche disponible dans l’état réel de la scène ; accord des personnes impliquées.</x:v>
      </x:c>
      <x:c r="H1123" s="127" t="str">
        <x:v>Appliquer seulement le résultat de l’approche B après vérification visible des gestes. Référence : Résultat matériel et relationnel conforme à la scène V5.</x:v>
      </x:c>
      <x:c r="I1123" s="132" t="str">
        <x:v>Après la réponse : action physique ou refus/différé ; succès/échec/reprise selon résultat réel et variantes prioritaires. Aucun résultat par la sélection seule.</x:v>
      </x:c>
    </x:row>
    <x:row r="1124" ht="74" customHeight="1">
      <x:c r="A1124" s="121" t="str">
        <x:v>D6-H-V5-TR-C03-S01-OPTION-A</x:v>
      </x:c>
      <x:c r="B1124" s="122" t="str">
        <x:v>D6-H-V5-TR-C03-S01</x:v>
      </x:c>
      <x:c r="C1124" s="122" t="str">
        <x:v>A</x:v>
      </x:c>
      <x:c r="D1124" s="122" t="str">
        <x:v>D6-H-V5-TR-C03-S01-CHOIX-A-01</x:v>
      </x:c>
      <x:c r="E1124" s="122" t="str">
        <x:v>D6-H-V5-TR-C03-S01-REPONSE-A-01</x:v>
      </x:c>
      <x:c r="F1124" s="122" t="str">
        <x:v>Approche A de présentation seulement après les huit gestes V5-TR-C03-S01 à S08 ; manipuler physiquement supports, relevés et trajet final selon leurs états.</x:v>
      </x:c>
      <x:c r="G1124" s="122" t="str">
        <x:v>Approche disponible dans l’état réel de la scène ; accord des personnes impliquées.</x:v>
      </x:c>
      <x:c r="H1124" s="122" t="str">
        <x:v>Appliquer seulement le résultat de l’approche A après vérification visible des gestes. Référence : Résultat matériel et relationnel conforme à la scène V5.</x:v>
      </x:c>
      <x:c r="I1124" s="131" t="str">
        <x:v>Après la réponse : action physique ou refus/différé ; succès/échec/reprise selon résultat réel et variantes prioritaires. Aucun résultat par la sélection seule.</x:v>
      </x:c>
    </x:row>
    <x:row r="1125" ht="74" customHeight="1">
      <x:c r="A1125" s="126" t="str">
        <x:v>D6-H-V5-TR-C03-S01-OPTION-B</x:v>
      </x:c>
      <x:c r="B1125" s="127" t="str">
        <x:v>D6-H-V5-TR-C03-S01</x:v>
      </x:c>
      <x:c r="C1125" s="127" t="str">
        <x:v>B</x:v>
      </x:c>
      <x:c r="D1125" s="127" t="str">
        <x:v>D6-H-V5-TR-C03-S01-CHOIX-B-01</x:v>
      </x:c>
      <x:c r="E1125" s="127" t="str">
        <x:v>D6-H-V5-TR-C03-S01-REPONSE-B-01</x:v>
      </x:c>
      <x:c r="F1125" s="127" t="str">
        <x:v>Approche B de présentation seulement après les huit gestes V5-TR-C03-S01 à S08 ; les alternatives de garde dépendent de l’accord conservé du détenteur.</x:v>
      </x:c>
      <x:c r="G1125" s="127" t="str">
        <x:v>Approche disponible dans l’état réel de la scène ; accord des personnes impliquées.</x:v>
      </x:c>
      <x:c r="H1125" s="127" t="str">
        <x:v>Appliquer seulement le résultat de l’approche B après vérification visible des gestes. Référence : Résultat matériel et relationnel conforme à la scène V5.</x:v>
      </x:c>
      <x:c r="I1125" s="132" t="str">
        <x:v>Après la réponse : action physique ou refus/différé ; succès/échec/reprise selon résultat réel et variantes prioritaires. Aucun résultat par la sélection seule.</x:v>
      </x:c>
    </x:row>
    <x:row r="1126" ht="74" customHeight="1">
      <x:c r="A1126" s="121" t="str">
        <x:v>D6-H-V5-TR-C04-S01-OPTION-A</x:v>
      </x:c>
      <x:c r="B1126" s="122" t="str">
        <x:v>D6-H-V5-TR-C04-S01</x:v>
      </x:c>
      <x:c r="C1126" s="122" t="str">
        <x:v>A</x:v>
      </x:c>
      <x:c r="D1126" s="122" t="str">
        <x:v>D6-H-V5-TR-C04-S01-CHOIX-A-01</x:v>
      </x:c>
      <x:c r="E1126" s="122" t="str">
        <x:v>D6-H-V5-TR-C04-S01-REPONSE-A-01</x:v>
      </x:c>
      <x:c r="F1126" s="122" t="str">
        <x:v>Approche A de présentation seulement après les huit gestes V5-TR-C04-S01 à S08 ; manipuler physiquement supports, relevés et trajet final selon leurs états.</x:v>
      </x:c>
      <x:c r="G1126" s="122" t="str">
        <x:v>Approche disponible dans l’état réel de la scène ; accord des personnes impliquées.</x:v>
      </x:c>
      <x:c r="H1126" s="122" t="str">
        <x:v>Appliquer seulement le résultat de l’approche A après vérification visible des gestes. Référence : Résultat matériel et relationnel conforme à la scène V5.</x:v>
      </x:c>
      <x:c r="I1126" s="131" t="str">
        <x:v>Après la réponse : action physique ou refus/différé ; succès/échec/reprise selon résultat réel et variantes prioritaires. Aucun résultat par la sélection seule.</x:v>
      </x:c>
    </x:row>
    <x:row r="1127" ht="74" customHeight="1">
      <x:c r="A1127" s="126" t="str">
        <x:v>D6-H-V5-TR-C04-S01-OPTION-B</x:v>
      </x:c>
      <x:c r="B1127" s="127" t="str">
        <x:v>D6-H-V5-TR-C04-S01</x:v>
      </x:c>
      <x:c r="C1127" s="127" t="str">
        <x:v>B</x:v>
      </x:c>
      <x:c r="D1127" s="127" t="str">
        <x:v>D6-H-V5-TR-C04-S01-CHOIX-B-01</x:v>
      </x:c>
      <x:c r="E1127" s="127" t="str">
        <x:v>D6-H-V5-TR-C04-S01-REPONSE-B-01</x:v>
      </x:c>
      <x:c r="F1127" s="127" t="str">
        <x:v>Approche B de présentation seulement après les huit gestes V5-TR-C04-S01 à S08 ; les alternatives de garde dépendent de l’accord conservé du détenteur.</x:v>
      </x:c>
      <x:c r="G1127" s="127" t="str">
        <x:v>Approche disponible dans l’état réel de la scène ; accord des personnes impliquées.</x:v>
      </x:c>
      <x:c r="H1127" s="127" t="str">
        <x:v>Appliquer seulement le résultat de l’approche B après vérification visible des gestes. Référence : Résultat matériel et relationnel conforme à la scène V5.</x:v>
      </x:c>
      <x:c r="I1127" s="132" t="str">
        <x:v>Après la réponse : action physique ou refus/différé ; succès/échec/reprise selon résultat réel et variantes prioritaires. Aucun résultat par la sélection seule.</x:v>
      </x:c>
    </x:row>
    <x:row r="1128" ht="74" customHeight="1">
      <x:c r="A1128" s="121" t="str">
        <x:v>D6-H-V5-TR-C05-S01-OPTION-A</x:v>
      </x:c>
      <x:c r="B1128" s="122" t="str">
        <x:v>D6-H-V5-TR-C05-S01</x:v>
      </x:c>
      <x:c r="C1128" s="122" t="str">
        <x:v>A</x:v>
      </x:c>
      <x:c r="D1128" s="122" t="str">
        <x:v>D6-H-V5-TR-C05-S01-CHOIX-A-01</x:v>
      </x:c>
      <x:c r="E1128" s="122" t="str">
        <x:v>D6-H-V5-TR-C05-S01-REPONSE-A-01</x:v>
      </x:c>
      <x:c r="F1128" s="122" t="str">
        <x:v>Approche A de présentation seulement après les huit gestes V5-TR-C05-S01 à S08 ; manipuler physiquement supports, relevés et trajet final selon leurs états.</x:v>
      </x:c>
      <x:c r="G1128" s="122" t="str">
        <x:v>Approche disponible dans l’état réel de la scène ; accord des personnes impliquées.</x:v>
      </x:c>
      <x:c r="H1128" s="122" t="str">
        <x:v>Appliquer seulement le résultat de l’approche A après vérification visible des gestes. Référence : Résultat matériel et relationnel conforme à la scène V5.</x:v>
      </x:c>
      <x:c r="I1128" s="131" t="str">
        <x:v>Après la réponse : action physique ou refus/différé ; succès/échec/reprise selon résultat réel et variantes prioritaires. Aucun résultat par la sélection seule.</x:v>
      </x:c>
    </x:row>
    <x:row r="1129" ht="74" customHeight="1">
      <x:c r="A1129" s="126" t="str">
        <x:v>D6-H-V5-TR-C05-S01-OPTION-B</x:v>
      </x:c>
      <x:c r="B1129" s="127" t="str">
        <x:v>D6-H-V5-TR-C05-S01</x:v>
      </x:c>
      <x:c r="C1129" s="127" t="str">
        <x:v>B</x:v>
      </x:c>
      <x:c r="D1129" s="127" t="str">
        <x:v>D6-H-V5-TR-C05-S01-CHOIX-B-01</x:v>
      </x:c>
      <x:c r="E1129" s="127" t="str">
        <x:v>D6-H-V5-TR-C05-S01-REPONSE-B-01</x:v>
      </x:c>
      <x:c r="F1129" s="127" t="str">
        <x:v>Approche B de présentation seulement après les huit gestes V5-TR-C05-S01 à S08 ; les alternatives de garde dépendent de l’accord conservé du détenteur.</x:v>
      </x:c>
      <x:c r="G1129" s="127" t="str">
        <x:v>Approche disponible dans l’état réel de la scène ; accord des personnes impliquées.</x:v>
      </x:c>
      <x:c r="H1129" s="127" t="str">
        <x:v>Appliquer seulement le résultat de l’approche B après vérification visible des gestes. Référence : Résultat matériel et relationnel conforme à la scène V5.</x:v>
      </x:c>
      <x:c r="I1129" s="132" t="str">
        <x:v>Après la réponse : action physique ou refus/différé ; succès/échec/reprise selon résultat réel et variantes prioritaires. Aucun résultat par la sélection seule.</x:v>
      </x:c>
    </x:row>
    <x:row r="1130" ht="74" customHeight="1">
      <x:c r="A1130" s="121" t="str">
        <x:v>D6-H-V5-TR-C06-S01-OPTION-A</x:v>
      </x:c>
      <x:c r="B1130" s="122" t="str">
        <x:v>D6-H-V5-TR-C06-S01</x:v>
      </x:c>
      <x:c r="C1130" s="122" t="str">
        <x:v>A</x:v>
      </x:c>
      <x:c r="D1130" s="122" t="str">
        <x:v>D6-H-V5-TR-C06-S01-CHOIX-A-01</x:v>
      </x:c>
      <x:c r="E1130" s="122" t="str">
        <x:v>D6-H-V5-TR-C06-S01-REPONSE-A-01</x:v>
      </x:c>
      <x:c r="F1130" s="122" t="str">
        <x:v>Approche A de présentation seulement après les huit gestes V5-TR-C06-S01 à S08 ; manipuler physiquement supports, relevés et trajet final selon leurs états.</x:v>
      </x:c>
      <x:c r="G1130" s="122" t="str">
        <x:v>Approche disponible dans l’état réel de la scène ; accord des personnes impliquées.</x:v>
      </x:c>
      <x:c r="H1130" s="122" t="str">
        <x:v>Appliquer seulement le résultat de l’approche A après vérification visible des gestes. Référence : Résultat matériel et relationnel conforme à la scène V5.</x:v>
      </x:c>
      <x:c r="I1130" s="131" t="str">
        <x:v>Après la réponse : action physique ou refus/différé ; succès/échec/reprise selon résultat réel et variantes prioritaires. Aucun résultat par la sélection seule.</x:v>
      </x:c>
    </x:row>
    <x:row r="1131" ht="74" customHeight="1">
      <x:c r="A1131" s="126" t="str">
        <x:v>D6-H-V5-TR-C06-S01-OPTION-B</x:v>
      </x:c>
      <x:c r="B1131" s="127" t="str">
        <x:v>D6-H-V5-TR-C06-S01</x:v>
      </x:c>
      <x:c r="C1131" s="127" t="str">
        <x:v>B</x:v>
      </x:c>
      <x:c r="D1131" s="127" t="str">
        <x:v>D6-H-V5-TR-C06-S01-CHOIX-B-01</x:v>
      </x:c>
      <x:c r="E1131" s="127" t="str">
        <x:v>D6-H-V5-TR-C06-S01-REPONSE-B-01</x:v>
      </x:c>
      <x:c r="F1131" s="127" t="str">
        <x:v>Approche B de présentation seulement après les huit gestes V5-TR-C06-S01 à S08 ; les alternatives de garde dépendent de l’accord conservé du détenteur.</x:v>
      </x:c>
      <x:c r="G1131" s="127" t="str">
        <x:v>Approche disponible dans l’état réel de la scène ; accord des personnes impliquées.</x:v>
      </x:c>
      <x:c r="H1131" s="127" t="str">
        <x:v>Appliquer seulement le résultat de l’approche B après vérification visible des gestes. Référence : Résultat matériel et relationnel conforme à la scène V5.</x:v>
      </x:c>
      <x:c r="I1131" s="132" t="str">
        <x:v>Après la réponse : action physique ou refus/différé ; succès/échec/reprise selon résultat réel et variantes prioritaires. Aucun résultat par la sélection seule.</x:v>
      </x:c>
    </x:row>
    <x:row r="1132" ht="149" customHeight="1">
      <x:c r="A1132" s="121" t="str">
        <x:v>D6-H-TR-M01-OPTION-A</x:v>
      </x:c>
      <x:c r="B1132" s="122" t="str">
        <x:v>D6-H-TR-M01</x:v>
      </x:c>
      <x:c r="C1132" s="122" t="str">
        <x:v>A</x:v>
      </x:c>
      <x:c r="D1132" s="122" t="str">
        <x:v>D6-H-TR-M01-CHOIX-A-01</x:v>
      </x:c>
      <x:c r="E1132" s="122" t="str">
        <x:v>D6-H-TR-M01-REPONSE-A-01</x:v>
      </x:c>
      <x:c r="F1132" s="122" t="str">
        <x:v>Approche A : Je commence sur le modèle d’exercice. Gestes à accomplir dans le monde : 01 Ouvrir la niche et examiner rails et marges. 02 Se rendre sur le lieu et cadrer objet, sol et repère fixe. 03 Relever les traces pertinentes sans inventer de combat. 04 Choisir le berceau selon le gabarit. 05 Placer les attaches sur les bons appuis en gardant la marque visible. 06 Insérer la provenance, fermer le contenant et le transporter jusqu’à l’atelier. Ne retenir que l’alternative A lorsque la séquence propose deux branches.</x:v>
      </x:c>
      <x:c r="G1132" s="122" t="str">
        <x:v>Approche disponible dans l’état réel de la scène ; accord des personnes impliquées.</x:v>
      </x:c>
      <x:c r="H1132" s="122" t="str">
        <x:v>Appliquer seulement le résultat de l’approche A après vérification visible des gestes. Référence : Le contenant arrive avec contexte, identifiant et support compatible.</x:v>
      </x:c>
      <x:c r="I1132" s="131" t="str">
        <x:v>Après la réponse : action physique ou refus/différé ; succès/échec/reprise selon résultat réel et variantes prioritaires. Aucun résultat par la sélection seule.</x:v>
      </x:c>
    </x:row>
    <x:row r="1133" ht="149" customHeight="1">
      <x:c r="A1133" s="126" t="str">
        <x:v>D6-H-TR-M01-OPTION-B</x:v>
      </x:c>
      <x:c r="B1133" s="127" t="str">
        <x:v>D6-H-TR-M01</x:v>
      </x:c>
      <x:c r="C1133" s="127" t="str">
        <x:v>B</x:v>
      </x:c>
      <x:c r="D1133" s="127" t="str">
        <x:v>D6-H-TR-M01-CHOIX-B-01</x:v>
      </x:c>
      <x:c r="E1133" s="127" t="str">
        <x:v>D6-H-TR-M01-REPONSE-B-01</x:v>
      </x:c>
      <x:c r="F1133" s="127" t="str">
        <x:v>Approche B : J’utilise l’objet autorisé que j’ai réellement rapporté. Gestes à accomplir dans le monde : 01 Ouvrir la niche et examiner rails et marges. 02 Se rendre sur le lieu et cadrer objet, sol et repère fixe. 03 Relever les traces pertinentes sans inventer de combat. 04 Choisir le berceau selon le gabarit. 05 Placer les attaches sur les bons appuis en gardant la marque visible. 06 Insérer la provenance, fermer le contenant et le transporter jusqu’à l’atelier. Ne retenir que l’alternative B lorsque la séquence propose deux branches.</x:v>
      </x:c>
      <x:c r="G1133" s="127" t="str">
        <x:v>Approche disponible dans l’état réel de la scène ; accord des personnes impliquées.</x:v>
      </x:c>
      <x:c r="H1133" s="127" t="str">
        <x:v>Appliquer seulement le résultat de l’approche B après vérification visible des gestes. Référence : Le contenant arrive avec contexte, identifiant et support compatible.</x:v>
      </x:c>
      <x:c r="I1133" s="132" t="str">
        <x:v>Après la réponse : action physique ou refus/différé ; succès/échec/reprise selon résultat réel et variantes prioritaires. Aucun résultat par la sélection seule.</x:v>
      </x:c>
    </x:row>
    <x:row r="1134" ht="164" customHeight="1">
      <x:c r="A1134" s="121" t="str">
        <x:v>D6-H-TR-M02-OPTION-A</x:v>
      </x:c>
      <x:c r="B1134" s="122" t="str">
        <x:v>D6-H-TR-M02</x:v>
      </x:c>
      <x:c r="C1134" s="122" t="str">
        <x:v>A</x:v>
      </x:c>
      <x:c r="D1134" s="122" t="str">
        <x:v>D6-H-TR-M02-CHOIX-A-01</x:v>
      </x:c>
      <x:c r="E1134" s="122" t="str">
        <x:v>D6-H-TR-M02-REPONSE-A-01</x:v>
      </x:c>
      <x:c r="F1134" s="122" t="str">
        <x:v>Approche A : Je poursuis l’examen de l’original admis. Gestes à accomplir dans le monde : 07 Glisser la caisse sur le rail d’admission, source visible. 08 Examiner les signaux d’un contrôle fictif ; si inconnus, conserver l’original fermé et apprendre sur modèle. 09 Observer face, profil et revers. 10 Repérer zone fragile et marque narrative puis sauvegarder l’état initial. 11 Soulever uniquement la fibre détachable prévue et la conserver indexée. 12 Régler les appuis et aligner les motifs du stabilisateur fictif. Ne retenir que l’alternative A lorsque la séquence propose deux branches.</x:v>
      </x:c>
      <x:c r="G1134" s="122" t="str">
        <x:v>Approche disponible dans l’état réel de la scène ; accord des personnes impliquées.</x:v>
      </x:c>
      <x:c r="H1134" s="122" t="str">
        <x:v>Appliquer seulement le résultat de l’approche A après vérification visible des gestes. Référence : L’objet possède un état initial conservé, des indices observés et une configuration stable.</x:v>
      </x:c>
      <x:c r="I1134" s="131" t="str">
        <x:v>Après la réponse : action physique ou refus/différé ; succès/échec/reprise selon résultat réel et variantes prioritaires. Aucun résultat par la sélection seule.</x:v>
      </x:c>
    </x:row>
    <x:row r="1135" ht="164" customHeight="1">
      <x:c r="A1135" s="126" t="str">
        <x:v>D6-H-TR-M02-OPTION-B</x:v>
      </x:c>
      <x:c r="B1135" s="127" t="str">
        <x:v>D6-H-TR-M02</x:v>
      </x:c>
      <x:c r="C1135" s="127" t="str">
        <x:v>B</x:v>
      </x:c>
      <x:c r="D1135" s="127" t="str">
        <x:v>D6-H-TR-M02-CHOIX-B-01</x:v>
      </x:c>
      <x:c r="E1135" s="127" t="str">
        <x:v>D6-H-TR-M02-REPONSE-B-01</x:v>
      </x:c>
      <x:c r="F1135" s="127" t="str">
        <x:v>Approche B : Je passe sur une réplique pendant l’étude. Gestes à accomplir dans le monde : 07 Glisser la caisse sur le rail d’admission, source visible. 08 Examiner les signaux d’un contrôle fictif ; si inconnus, conserver l’original fermé et apprendre sur modèle. 09 Observer face, profil et revers. 10 Repérer zone fragile et marque narrative puis sauvegarder l’état initial. 11 Soulever uniquement la fibre détachable prévue et la conserver indexée. 12 Régler les appuis et aligner les motifs du stabilisateur fictif. Ne retenir que l’alternative B lorsque la séquence propose deux branches.</x:v>
      </x:c>
      <x:c r="G1135" s="127" t="str">
        <x:v>Approche disponible dans l’état réel de la scène ; accord des personnes impliquées.</x:v>
      </x:c>
      <x:c r="H1135" s="127" t="str">
        <x:v>Appliquer seulement le résultat de l’approche B après vérification visible des gestes. Référence : L’objet possède un état initial conservé, des indices observés et une configuration stable.</x:v>
      </x:c>
      <x:c r="I1135" s="132" t="str">
        <x:v>Après la réponse : action physique ou refus/différé ; succès/échec/reprise selon résultat réel et variantes prioritaires. Aucun résultat par la sélection seule.</x:v>
      </x:c>
    </x:row>
    <x:row r="1136" ht="164" customHeight="1">
      <x:c r="A1136" s="121" t="str">
        <x:v>D6-H-TR-M03-OPTION-A</x:v>
      </x:c>
      <x:c r="B1136" s="122" t="str">
        <x:v>D6-H-TR-M03</x:v>
      </x:c>
      <x:c r="C1136" s="122" t="str">
        <x:v>A</x:v>
      </x:c>
      <x:c r="D1136" s="122" t="str">
        <x:v>D6-H-TR-M03-CHOIX-A-01</x:v>
      </x:c>
      <x:c r="E1136" s="122" t="str">
        <x:v>D6-H-TR-M03-REPONSE-A-01</x:v>
      </x:c>
      <x:c r="F1136" s="122" t="str">
        <x:v>Approche A : Une plaque courte avec un renvoi accessible. Gestes à accomplir dans le monde : 13 Assembler les fragments déjà séparés autorisés ou les pièces numérotées du modèle, sans casser un original intact. 14 Choisir une base et régler l’équilibre. 15 Faire apparaître la marque à la lumière rasante. 16 Compléter la provenance et graver une plaque amovible par segments assistés. 17 Porter le berceau jusqu’au cabinet, verrouiller le socle et ajuster les rails. 18 Fermer, vérifier la marge, rouvrir puis confirmer l’exposition finale. Ne retenir que l’alternative A lorsque la séquence propose deux branches.</x:v>
      </x:c>
      <x:c r="G1136" s="122" t="str">
        <x:v>Approche disponible dans l’état réel de la scène ; accord des personnes impliquées.</x:v>
      </x:c>
      <x:c r="H1136" s="122" t="str">
        <x:v>Appliquer seulement le résultat de l’approche A après vérification visible des gestes. Référence : Le trophée est exposé à une seule localisation avec un récit fidèle aux indices.</x:v>
      </x:c>
      <x:c r="I1136" s="131" t="str">
        <x:v>Après la réponse : action physique ou refus/différé ; succès/échec/reprise selon résultat réel et variantes prioritaires. Aucun résultat par la sélection seule.</x:v>
      </x:c>
    </x:row>
    <x:row r="1137" ht="164" customHeight="1">
      <x:c r="A1137" s="126" t="str">
        <x:v>D6-H-TR-M03-OPTION-B</x:v>
      </x:c>
      <x:c r="B1137" s="127" t="str">
        <x:v>D6-H-TR-M03</x:v>
      </x:c>
      <x:c r="C1137" s="127" t="str">
        <x:v>B</x:v>
      </x:c>
      <x:c r="D1137" s="127" t="str">
        <x:v>D6-H-TR-M03-CHOIX-B-01</x:v>
      </x:c>
      <x:c r="E1137" s="127" t="str">
        <x:v>D6-H-TR-M03-REPONSE-B-01</x:v>
      </x:c>
      <x:c r="F1137" s="127" t="str">
        <x:v>Approche B : Une présentation détaillée dans un meuble adapté. Gestes à accomplir dans le monde : 13 Assembler les fragments déjà séparés autorisés ou les pièces numérotées du modèle, sans casser un original intact. 14 Choisir une base et régler l’équilibre. 15 Faire apparaître la marque à la lumière rasante. 16 Compléter la provenance et graver une plaque amovible par segments assistés. 17 Porter le berceau jusqu’au cabinet, verrouiller le socle et ajuster les rails. 18 Fermer, vérifier la marge, rouvrir puis confirmer l’exposition finale. Ne retenir que l’alternative B lorsque la séquence propose deux branches.</x:v>
      </x:c>
      <x:c r="G1137" s="127" t="str">
        <x:v>Approche disponible dans l’état réel de la scène ; accord des personnes impliquées.</x:v>
      </x:c>
      <x:c r="H1137" s="127" t="str">
        <x:v>Appliquer seulement le résultat de l’approche B après vérification visible des gestes. Référence : Le trophée est exposé à une seule localisation avec un récit fidèle aux indices.</x:v>
      </x:c>
      <x:c r="I1137" s="132" t="str">
        <x:v>Après la réponse : action physique ou refus/différé ; succès/échec/reprise selon résultat réel et variantes prioritaires. Aucun résultat par la sélection seule.</x:v>
      </x:c>
    </x:row>
    <x:row r="1138" ht="74" customHeight="1">
      <x:c r="A1138" s="121" t="str">
        <x:v>D6-H-HOME-R01-OPTION-A</x:v>
      </x:c>
      <x:c r="B1138" s="122" t="str">
        <x:v>D6-H-HOME-R01</x:v>
      </x:c>
      <x:c r="C1138" s="122" t="str">
        <x:v>A</x:v>
      </x:c>
      <x:c r="D1138" s="122" t="str">
        <x:v>D6-H-HOME-R01-CHOIX-A-01</x:v>
      </x:c>
      <x:c r="E1138" s="122" t="str">
        <x:v>D6-H-HOME-R01-REPONSE-A-01</x:v>
      </x:c>
      <x:c r="F1138" s="122" t="str">
        <x:v>Approche A : Je m’installe ici après le transport de mes effets. Gestes à accomplir dans le monde : L’activation se confirme au seuil après transport des effets choisis. Ne retenir que l’alternative A lorsque la séquence propose deux branches.</x:v>
      </x:c>
      <x:c r="G1138" s="122" t="str">
        <x:v>Approche disponible dans l’état réel de la scène ; accord des personnes impliquées.</x:v>
      </x:c>
      <x:c r="H1138" s="122" t="str">
        <x:v>Appliquer seulement le résultat de l’approche A après vérification visible des gestes. Référence : Aucun cumul de services ou de bonus des maisons inactives.</x:v>
      </x:c>
      <x:c r="I1138" s="131" t="str">
        <x:v>Après la réponse : action physique ou refus/différé ; succès/échec/reprise selon résultat réel et variantes prioritaires. Aucun résultat par la sélection seule.</x:v>
      </x:c>
    </x:row>
    <x:row r="1139" ht="74" customHeight="1">
      <x:c r="A1139" s="126" t="str">
        <x:v>D6-H-HOME-R01-OPTION-B</x:v>
      </x:c>
      <x:c r="B1139" s="127" t="str">
        <x:v>D6-H-HOME-R01</x:v>
      </x:c>
      <x:c r="C1139" s="127" t="str">
        <x:v>B</x:v>
      </x:c>
      <x:c r="D1139" s="127" t="str">
        <x:v>D6-H-HOME-R01-CHOIX-B-01</x:v>
      </x:c>
      <x:c r="E1139" s="127" t="str">
        <x:v>D6-H-HOME-R01-REPONSE-B-01</x:v>
      </x:c>
      <x:c r="F1139" s="127" t="str">
        <x:v>Approche B : Je reste seulement en visite pour le moment. Gestes à accomplir dans le monde : L’activation se confirme au seuil après transport des effets choisis. Ne retenir que l’alternative B lorsque la séquence propose deux branches.</x:v>
      </x:c>
      <x:c r="G1139" s="127" t="str">
        <x:v>Approche disponible dans l’état réel de la scène ; accord des personnes impliquées.</x:v>
      </x:c>
      <x:c r="H1139" s="127" t="str">
        <x:v>Appliquer seulement le résultat de l’approche B après vérification visible des gestes. Référence : Aucun cumul de services ou de bonus des maisons inactives.</x:v>
      </x:c>
      <x:c r="I1139" s="132" t="str">
        <x:v>Après la réponse : action physique ou refus/différé ; succès/échec/reprise selon résultat réel et variantes prioritaires. Aucun résultat par la sélection seule.</x:v>
      </x:c>
    </x:row>
    <x:row r="1140" ht="74" customHeight="1">
      <x:c r="A1140" s="121" t="str">
        <x:v>D6-H-HOME-R03-OPTION-A</x:v>
      </x:c>
      <x:c r="B1140" s="122" t="str">
        <x:v>D6-H-HOME-R03</x:v>
      </x:c>
      <x:c r="C1140" s="122" t="str">
        <x:v>A</x:v>
      </x:c>
      <x:c r="D1140" s="122" t="str">
        <x:v>D6-H-HOME-R03-CHOIX-A-01</x:v>
      </x:c>
      <x:c r="E1140" s="122" t="str">
        <x:v>D6-H-HOME-R03-REPONSE-A-01</x:v>
      </x:c>
      <x:c r="F1140" s="122" t="str">
        <x:v>Approche A : Montre-moi ce qui manque à la mission du quartier. Gestes à accomplir dans le monde : La clé ou marque d’accès est remise dans une scène après vérification du résultat. Ne retenir que l’alternative A lorsque la séquence propose deux branches.</x:v>
      </x:c>
      <x:c r="G1140" s="122" t="str">
        <x:v>Approche disponible dans l’état réel de la scène ; accord des personnes impliquées.</x:v>
      </x:c>
      <x:c r="H1140" s="122" t="str">
        <x:v>Appliquer seulement le résultat de l’approche A après vérification visible des gestes. Référence : Le droit repose sur un événement réel du monde.</x:v>
      </x:c>
      <x:c r="I1140" s="131" t="str">
        <x:v>Après la réponse : action physique ou refus/différé ; succès/échec/reprise selon résultat réel et variantes prioritaires. Aucun résultat par la sélection seule.</x:v>
      </x:c>
    </x:row>
    <x:row r="1141" ht="74" customHeight="1">
      <x:c r="A1141" s="126" t="str">
        <x:v>D6-H-HOME-R03-OPTION-B</x:v>
      </x:c>
      <x:c r="B1141" s="127" t="str">
        <x:v>D6-H-HOME-R03</x:v>
      </x:c>
      <x:c r="C1141" s="127" t="str">
        <x:v>B</x:v>
      </x:c>
      <x:c r="D1141" s="127" t="str">
        <x:v>D6-H-HOME-R03-CHOIX-B-01</x:v>
      </x:c>
      <x:c r="E1141" s="127" t="str">
        <x:v>D6-H-HOME-R03-REPONSE-B-01</x:v>
      </x:c>
      <x:c r="F1141" s="127" t="str">
        <x:v>Approche B : Je reviendrai quand je pourrai le faire. Gestes à accomplir dans le monde : La clé ou marque d’accès est remise dans une scène après vérification du résultat. Ne retenir que l’alternative B lorsque la séquence propose deux branches.</x:v>
      </x:c>
      <x:c r="G1141" s="127" t="str">
        <x:v>Approche disponible dans l’état réel de la scène ; accord des personnes impliquées.</x:v>
      </x:c>
      <x:c r="H1141" s="127" t="str">
        <x:v>Appliquer seulement le résultat de l’approche B après vérification visible des gestes. Référence : Le droit repose sur un événement réel du monde.</x:v>
      </x:c>
      <x:c r="I1141" s="132" t="str">
        <x:v>Après la réponse : action physique ou refus/différé ; succès/échec/reprise selon résultat réel et variantes prioritaires. Aucun résultat par la sélection seule.</x:v>
      </x:c>
    </x:row>
    <x:row r="1142" ht="74" customHeight="1">
      <x:c r="A1142" s="121" t="str">
        <x:v>D6-H-HOME-R05-OPTION-A</x:v>
      </x:c>
      <x:c r="B1142" s="122" t="str">
        <x:v>D6-H-HOME-R05</x:v>
      </x:c>
      <x:c r="C1142" s="122" t="str">
        <x:v>A</x:v>
      </x:c>
      <x:c r="D1142" s="122" t="str">
        <x:v>D6-H-HOME-R05-CHOIX-A-01</x:v>
      </x:c>
      <x:c r="E1142" s="122" t="str">
        <x:v>D6-H-HOME-R05-REPONSE-A-01</x:v>
      </x:c>
      <x:c r="F1142" s="122" t="str">
        <x:v>Approche A : J’emporte les objets libres vers la nouvelle demeure. Gestes à accomplir dans le monde : Un meuble vide peut voyager replié ; un trophée exige son berceau identifié. Ne retenir que l’alternative A lorsque la séquence propose deux branches.</x:v>
      </x:c>
      <x:c r="G1142" s="122" t="str">
        <x:v>Approche disponible dans l’état réel de la scène ; accord des personnes impliquées.</x:v>
      </x:c>
      <x:c r="H1142" s="122" t="str">
        <x:v>Appliquer seulement le résultat de l’approche A après vérification visible des gestes. Référence : Chaque bien conserve un seul emplacement.</x:v>
      </x:c>
      <x:c r="I1142" s="131" t="str">
        <x:v>Après la réponse : action physique ou refus/différé ; succès/échec/reprise selon résultat réel et variantes prioritaires. Aucun résultat par la sélection seule.</x:v>
      </x:c>
    </x:row>
    <x:row r="1143" ht="74" customHeight="1">
      <x:c r="A1143" s="126" t="str">
        <x:v>D6-H-HOME-R05-OPTION-B</x:v>
      </x:c>
      <x:c r="B1143" s="127" t="str">
        <x:v>D6-H-HOME-R05</x:v>
      </x:c>
      <x:c r="C1143" s="127" t="str">
        <x:v>B</x:v>
      </x:c>
      <x:c r="D1143" s="127" t="str">
        <x:v>D6-H-HOME-R05-CHOIX-B-01</x:v>
      </x:c>
      <x:c r="E1143" s="127" t="str">
        <x:v>D6-H-HOME-R05-REPONSE-B-01</x:v>
      </x:c>
      <x:c r="F1143" s="127" t="str">
        <x:v>Approche B : Je garde une partie des biens dans l’ancienne maison. Gestes à accomplir dans le monde : Un meuble vide peut voyager replié ; un trophée exige son berceau identifié. Ne retenir que l’alternative B lorsque la séquence propose deux branches.</x:v>
      </x:c>
      <x:c r="G1143" s="127" t="str">
        <x:v>Approche disponible dans l’état réel de la scène ; accord des personnes impliquées.</x:v>
      </x:c>
      <x:c r="H1143" s="127" t="str">
        <x:v>Appliquer seulement le résultat de l’approche B après vérification visible des gestes. Référence : Chaque bien conserve un seul emplacement.</x:v>
      </x:c>
      <x:c r="I1143" s="132" t="str">
        <x:v>Après la réponse : action physique ou refus/différé ; succès/échec/reprise selon résultat réel et variantes prioritaires. Aucun résultat par la sélection seule.</x:v>
      </x:c>
    </x:row>
    <x:row r="1144" ht="74" customHeight="1">
      <x:c r="A1144" s="121" t="str">
        <x:v>D6-H-HOME-R06-OPTION-A</x:v>
      </x:c>
      <x:c r="B1144" s="122" t="str">
        <x:v>D6-H-HOME-R06</x:v>
      </x:c>
      <x:c r="C1144" s="122" t="str">
        <x:v>A</x:v>
      </x:c>
      <x:c r="D1144" s="122" t="str">
        <x:v>D6-H-HOME-R06-CHOIX-A-01</x:v>
      </x:c>
      <x:c r="E1144" s="122" t="str">
        <x:v>D6-H-HOME-R06-REPONSE-A-01</x:v>
      </x:c>
      <x:c r="F1144" s="122" t="str">
        <x:v>Approche A : Je viens regarder les souvenirs et vous revoir. Gestes à accomplir dans le monde : Les voisins peuvent commenter le départ lors d’une visite. Ne retenir que l’alternative A lorsque la séquence propose deux branches.</x:v>
      </x:c>
      <x:c r="G1144" s="122" t="str">
        <x:v>Approche disponible dans l’état réel de la scène ; accord des personnes impliquées.</x:v>
      </x:c>
      <x:c r="H1144" s="122" t="str">
        <x:v>Appliquer seulement le résultat de l’approche A après vérification visible des gestes. Référence : Le retour réactive les fonctions après confirmation du seuil.</x:v>
      </x:c>
      <x:c r="I1144" s="131" t="str">
        <x:v>Après la réponse : action physique ou refus/différé ; succès/échec/reprise selon résultat réel et variantes prioritaires. Aucun résultat par la sélection seule.</x:v>
      </x:c>
    </x:row>
    <x:row r="1145" ht="74" customHeight="1">
      <x:c r="A1145" s="126" t="str">
        <x:v>D6-H-HOME-R06-OPTION-B</x:v>
      </x:c>
      <x:c r="B1145" s="127" t="str">
        <x:v>D6-H-HOME-R06</x:v>
      </x:c>
      <x:c r="C1145" s="127" t="str">
        <x:v>B</x:v>
      </x:c>
      <x:c r="D1145" s="127" t="str">
        <x:v>D6-H-HOME-R06-CHOIX-B-01</x:v>
      </x:c>
      <x:c r="E1145" s="127" t="str">
        <x:v>D6-H-HOME-R06-REPONSE-B-01</x:v>
      </x:c>
      <x:c r="F1145" s="127" t="str">
        <x:v>Approche B : Je prépare mon retour ici comme résidence. Gestes à accomplir dans le monde : Les voisins peuvent commenter le départ lors d’une visite. Ne retenir que l’alternative B lorsque la séquence propose deux branches.</x:v>
      </x:c>
      <x:c r="G1145" s="127" t="str">
        <x:v>Approche disponible dans l’état réel de la scène ; accord des personnes impliquées.</x:v>
      </x:c>
      <x:c r="H1145" s="127" t="str">
        <x:v>Appliquer seulement le résultat de l’approche B après vérification visible des gestes. Référence : Le retour réactive les fonctions après confirmation du seuil.</x:v>
      </x:c>
      <x:c r="I1145" s="132" t="str">
        <x:v>Après la réponse : action physique ou refus/différé ; succès/échec/reprise selon résultat réel et variantes prioritaires. Aucun résultat par la sélection seule.</x:v>
      </x:c>
    </x:row>
    <x:row r="1146" ht="74" customHeight="1">
      <x:c r="A1146" s="121" t="str">
        <x:v>D6-H-HOME-R07-OPTION-A</x:v>
      </x:c>
      <x:c r="B1146" s="122" t="str">
        <x:v>D6-H-HOME-R07</x:v>
      </x:c>
      <x:c r="C1146" s="122" t="str">
        <x:v>A</x:v>
      </x:c>
      <x:c r="D1146" s="122" t="str">
        <x:v>D6-H-HOME-R07-CHOIX-A-01</x:v>
      </x:c>
      <x:c r="E1146" s="122" t="str">
        <x:v>D6-H-HOME-R07-REPONSE-A-01</x:v>
      </x:c>
      <x:c r="F1146" s="122" t="str">
        <x:v>Approche A : Je m’y repose entre deux trajets. Gestes à accomplir dans le monde : L’interface indique clairement cabine, vaisseau et résidence active. Ne retenir que l’alternative A lorsque la séquence propose deux branches.</x:v>
      </x:c>
      <x:c r="G1146" s="122" t="str">
        <x:v>Approche disponible dans l’état réel de la scène ; accord des personnes impliquées.</x:v>
      </x:c>
      <x:c r="H1146" s="122" t="str">
        <x:v>Appliquer seulement le résultat de l’approche A après vérification visible des gestes. Référence : La vie spatiale reste compatible avec une seule maison.</x:v>
      </x:c>
      <x:c r="I1146" s="131" t="str">
        <x:v>Après la réponse : action physique ou refus/différé ; succès/échec/reprise selon résultat réel et variantes prioritaires. Aucun résultat par la sélection seule.</x:v>
      </x:c>
    </x:row>
    <x:row r="1147" ht="74" customHeight="1">
      <x:c r="A1147" s="126" t="str">
        <x:v>D6-H-HOME-R07-OPTION-B</x:v>
      </x:c>
      <x:c r="B1147" s="127" t="str">
        <x:v>D6-H-HOME-R07</x:v>
      </x:c>
      <x:c r="C1147" s="127" t="str">
        <x:v>B</x:v>
      </x:c>
      <x:c r="D1147" s="127" t="str">
        <x:v>D6-H-HOME-R07-CHOIX-B-01</x:v>
      </x:c>
      <x:c r="E1147" s="127" t="str">
        <x:v>D6-H-HOME-R07-REPONSE-B-01</x:v>
      </x:c>
      <x:c r="F1147" s="127" t="str">
        <x:v>Approche B : Je visite la cabine avant de décider ce que j’y apporte. Gestes à accomplir dans le monde : L’interface indique clairement cabine, vaisseau et résidence active. Ne retenir que l’alternative B lorsque la séquence propose deux branches.</x:v>
      </x:c>
      <x:c r="G1147" s="127" t="str">
        <x:v>Approche disponible dans l’état réel de la scène ; accord des personnes impliquées.</x:v>
      </x:c>
      <x:c r="H1147" s="127" t="str">
        <x:v>Appliquer seulement le résultat de l’approche B après vérification visible des gestes. Référence : La vie spatiale reste compatible avec une seule maison.</x:v>
      </x:c>
      <x:c r="I1147" s="132" t="str">
        <x:v>Après la réponse : action physique ou refus/différé ; succès/échec/reprise selon résultat réel et variantes prioritaires. Aucun résultat par la sélection seule.</x:v>
      </x:c>
    </x:row>
    <x:row r="1148" ht="74" customHeight="1">
      <x:c r="A1148" s="121" t="str">
        <x:v>D6-H-HOME-R09-OPTION-A</x:v>
      </x:c>
      <x:c r="B1148" s="122" t="str">
        <x:v>D6-H-HOME-R09</x:v>
      </x:c>
      <x:c r="C1148" s="122" t="str">
        <x:v>A</x:v>
      </x:c>
      <x:c r="D1148" s="122" t="str">
        <x:v>D6-H-HOME-R09-CHOIX-A-01</x:v>
      </x:c>
      <x:c r="E1148" s="122" t="str">
        <x:v>D6-H-HOME-R09-REPONSE-A-01</x:v>
      </x:c>
      <x:c r="F1148" s="122" t="str">
        <x:v>Approche A : Je transfère l’original dans son berceau. Gestes à accomplir dans le monde : Une plaque de vitrine peut pointer vers son récit même après déplacement. Ne retenir que l’alternative A lorsque la séquence propose deux branches.</x:v>
      </x:c>
      <x:c r="G1148" s="122" t="str">
        <x:v>Approche disponible dans l’état réel de la scène ; accord des personnes impliquées.</x:v>
      </x:c>
      <x:c r="H1148" s="122" t="str">
        <x:v>Appliquer seulement le résultat de l’approche A après vérification visible des gestes. Référence : Maison et vaisseaux partagent un registre cohérent.</x:v>
      </x:c>
      <x:c r="I1148" s="131" t="str">
        <x:v>Après la réponse : action physique ou refus/différé ; succès/échec/reprise selon résultat réel et variantes prioritaires. Aucun résultat par la sélection seule.</x:v>
      </x:c>
    </x:row>
    <x:row r="1149" ht="74" customHeight="1">
      <x:c r="A1149" s="126" t="str">
        <x:v>D6-H-HOME-R09-OPTION-B</x:v>
      </x:c>
      <x:c r="B1149" s="127" t="str">
        <x:v>D6-H-HOME-R09</x:v>
      </x:c>
      <x:c r="C1149" s="127" t="str">
        <x:v>B</x:v>
      </x:c>
      <x:c r="D1149" s="127" t="str">
        <x:v>D6-H-HOME-R09-CHOIX-B-01</x:v>
      </x:c>
      <x:c r="E1149" s="127" t="str">
        <x:v>D6-H-HOME-R09-REPONSE-B-01</x:v>
      </x:c>
      <x:c r="F1149" s="127" t="str">
        <x:v>Approche B : Je garde l’original ici et une réplique marquée ailleurs. Gestes à accomplir dans le monde : Une plaque de vitrine peut pointer vers son récit même après déplacement. Ne retenir que l’alternative B lorsque la séquence propose deux branches.</x:v>
      </x:c>
      <x:c r="G1149" s="127" t="str">
        <x:v>Approche disponible dans l’état réel de la scène ; accord des personnes impliquées.</x:v>
      </x:c>
      <x:c r="H1149" s="127" t="str">
        <x:v>Appliquer seulement le résultat de l’approche B après vérification visible des gestes. Référence : Maison et vaisseaux partagent un registre cohérent.</x:v>
      </x:c>
      <x:c r="I1149" s="132" t="str">
        <x:v>Après la réponse : action physique ou refus/différé ; succès/échec/reprise selon résultat réel et variantes prioritaires. Aucun résultat par la sélection seule.</x:v>
      </x:c>
    </x:row>
    <x:row r="1150" ht="74" customHeight="1">
      <x:c r="A1150" s="121" t="str">
        <x:v>D6-H-HOME-R12-OPTION-A</x:v>
      </x:c>
      <x:c r="B1150" s="122" t="str">
        <x:v>D6-H-HOME-R12</x:v>
      </x:c>
      <x:c r="C1150" s="122" t="str">
        <x:v>A</x:v>
      </x:c>
      <x:c r="D1150" s="122" t="str">
        <x:v>D6-H-HOME-R12-CHOIX-A-01</x:v>
      </x:c>
      <x:c r="E1150" s="122" t="str">
        <x:v>D6-H-HOME-R12-REPONSE-A-01</x:v>
      </x:c>
      <x:c r="F1150" s="122" t="str">
        <x:v>Approche A : Montre-moi l’acte concret que je peux réparer. Gestes à accomplir dans le monde : Un voisin explique le conflit et une réparation jouable peut être proposée. Ne retenir que l’alternative A lorsque la séquence propose deux branches.</x:v>
      </x:c>
      <x:c r="G1150" s="122" t="str">
        <x:v>Approche disponible dans l’état réel de la scène ; accord des personnes impliquées.</x:v>
      </x:c>
      <x:c r="H1150" s="122" t="str">
        <x:v>Appliquer seulement le résultat de l’approche A après vérification visible des gestes. Référence : Les conséquences restent compréhensibles et réparables selon le conflit.</x:v>
      </x:c>
      <x:c r="I1150" s="131" t="str">
        <x:v>Après la réponse : action physique ou refus/différé ; succès/échec/reprise selon résultat réel et variantes prioritaires. Aucun résultat par la sélection seule.</x:v>
      </x:c>
    </x:row>
    <x:row r="1151" ht="74" customHeight="1">
      <x:c r="A1151" s="126" t="str">
        <x:v>D6-H-HOME-R12-OPTION-B</x:v>
      </x:c>
      <x:c r="B1151" s="127" t="str">
        <x:v>D6-H-HOME-R12</x:v>
      </x:c>
      <x:c r="C1151" s="127" t="str">
        <x:v>B</x:v>
      </x:c>
      <x:c r="D1151" s="127" t="str">
        <x:v>D6-H-HOME-R12-CHOIX-B-01</x:v>
      </x:c>
      <x:c r="E1151" s="127" t="str">
        <x:v>D6-H-HOME-R12-REPONSE-B-01</x:v>
      </x:c>
      <x:c r="F1151" s="127" t="str">
        <x:v>Approche B : Je viens d’abord reprendre mes biens accessibles. Gestes à accomplir dans le monde : Un voisin explique le conflit et une réparation jouable peut être proposée. Ne retenir que l’alternative B lorsque la séquence propose deux branches.</x:v>
      </x:c>
      <x:c r="G1151" s="127" t="str">
        <x:v>Approche disponible dans l’état réel de la scène ; accord des personnes impliquées.</x:v>
      </x:c>
      <x:c r="H1151" s="127" t="str">
        <x:v>Appliquer seulement le résultat de l’approche B après vérification visible des gestes. Référence : Les conséquences restent compréhensibles et réparables selon le conflit.</x:v>
      </x:c>
      <x:c r="I1151" s="132" t="str">
        <x:v>Après la réponse : action physique ou refus/différé ; succès/échec/reprise selon résultat réel et variantes prioritaires. Aucun résultat par la sélection seule.</x:v>
      </x:c>
    </x:row>
    <x:row r="1152" ht="74" customHeight="1">
      <x:c r="A1152" s="121" t="str">
        <x:v>D6-H-CNS-MP02-OPTION-A</x:v>
      </x:c>
      <x:c r="B1152" s="122" t="str">
        <x:v>D6-H-CNS-MP02</x:v>
      </x:c>
      <x:c r="C1152" s="122" t="str">
        <x:v>A</x:v>
      </x:c>
      <x:c r="D1152" s="122" t="str">
        <x:v>D6-H-CNS-MP02-CHOIX-A-01</x:v>
      </x:c>
      <x:c r="E1152" s="122" t="str">
        <x:v>D6-H-CNS-MP02-REPONSE-A-01</x:v>
      </x:c>
      <x:c r="F1152" s="122" t="str">
        <x:v>Approche A : J’utilise une place réellement libre. Gestes à accomplir dans le monde : Sept, treize ou dix-neuf personnes au total selon le palier. Ne retenir que l’alternative A lorsque la séquence propose deux branches.</x:v>
      </x:c>
      <x:c r="G1152" s="122" t="str">
        <x:v>Approche disponible dans l’état réel de la scène ; accord des personnes impliquées.</x:v>
      </x:c>
      <x:c r="H1152" s="122" t="str">
        <x:v>Appliquer seulement le résultat de l’approche A après vérification visible des gestes. Référence : Sept, treize ou dix-neuf personnes au total selon le palier.</x:v>
      </x:c>
      <x:c r="I1152" s="131" t="str">
        <x:v>Après la réponse : action physique ou refus/différé ; succès/échec/reprise selon résultat réel et variantes prioritaires. Aucun résultat par la sélection seule.</x:v>
      </x:c>
    </x:row>
    <x:row r="1153" ht="74" customHeight="1">
      <x:c r="A1153" s="126" t="str">
        <x:v>D6-H-CNS-MP02-OPTION-B</x:v>
      </x:c>
      <x:c r="B1153" s="127" t="str">
        <x:v>D6-H-CNS-MP02</x:v>
      </x:c>
      <x:c r="C1153" s="127" t="str">
        <x:v>B</x:v>
      </x:c>
      <x:c r="D1153" s="127" t="str">
        <x:v>D6-H-CNS-MP02-CHOIX-B-01</x:v>
      </x:c>
      <x:c r="E1153" s="127" t="str">
        <x:v>D6-H-CNS-MP02-REPONSE-B-01</x:v>
      </x:c>
      <x:c r="F1153" s="127" t="str">
        <x:v>Approche B : Demandons qui veut rester à la halte pour ce trajet. Gestes à accomplir dans le monde : Sept, treize ou dix-neuf personnes au total selon le palier. Ne retenir que l’alternative B lorsque la séquence propose deux branches.</x:v>
      </x:c>
      <x:c r="G1153" s="127" t="str">
        <x:v>Approche disponible dans l’état réel de la scène ; accord des personnes impliquées.</x:v>
      </x:c>
      <x:c r="H1153" s="127" t="str">
        <x:v>Appliquer seulement le résultat de l’approche B après vérification visible des gestes. Référence : Sept, treize ou dix-neuf personnes au total selon le palier.</x:v>
      </x:c>
      <x:c r="I1153" s="132" t="str">
        <x:v>Après la réponse : action physique ou refus/différé ; succès/échec/reprise selon résultat réel et variantes prioritaires. Aucun résultat par la sélection seule.</x:v>
      </x:c>
    </x:row>
    <x:row r="1154" ht="74" customHeight="1">
      <x:c r="A1154" s="121" t="str">
        <x:v>D6-H-CNS-MP03-OPTION-A</x:v>
      </x:c>
      <x:c r="B1154" s="122" t="str">
        <x:v>D6-H-CNS-MP03</x:v>
      </x:c>
      <x:c r="C1154" s="122" t="str">
        <x:v>A</x:v>
      </x:c>
      <x:c r="D1154" s="122" t="str">
        <x:v>D6-H-CNS-MP03-CHOIX-A-01</x:v>
      </x:c>
      <x:c r="E1154" s="122" t="str">
        <x:v>D6-H-CNS-MP03-REPONSE-A-01</x:v>
      </x:c>
      <x:c r="F1154" s="122" t="str">
        <x:v>Approche A : J’ouvre le foyer et les présentations publiques. Gestes à accomplir dans le monde : Il ne commande ni départ ni déplacement d’original. Ne retenir que l’alternative A lorsque la séquence propose deux branches.</x:v>
      </x:c>
      <x:c r="G1154" s="122" t="str">
        <x:v>Approche disponible dans l’état réel de la scène ; accord des personnes impliquées.</x:v>
      </x:c>
      <x:c r="H1154" s="122" t="str">
        <x:v>Appliquer seulement le résultat de l’approche A après vérification visible des gestes. Référence : Il ne commande ni départ ni déplacement d’original.</x:v>
      </x:c>
      <x:c r="I1154" s="131" t="str">
        <x:v>Après la réponse : action physique ou refus/différé ; succès/échec/reprise selon résultat réel et variantes prioritaires. Aucun résultat par la sélection seule.</x:v>
      </x:c>
    </x:row>
    <x:row r="1155" ht="74" customHeight="1">
      <x:c r="A1155" s="126" t="str">
        <x:v>D6-H-CNS-MP03-OPTION-B</x:v>
      </x:c>
      <x:c r="B1155" s="127" t="str">
        <x:v>D6-H-CNS-MP03</x:v>
      </x:c>
      <x:c r="C1155" s="127" t="str">
        <x:v>B</x:v>
      </x:c>
      <x:c r="D1155" s="127" t="str">
        <x:v>D6-H-CNS-MP03-CHOIX-B-01</x:v>
      </x:c>
      <x:c r="E1155" s="127" t="str">
        <x:v>D6-H-CNS-MP03-REPONSE-B-01</x:v>
      </x:c>
      <x:c r="F1155" s="127" t="str">
        <x:v>Approche B : Je prépare une visite plus courte à l’accueil. Gestes à accomplir dans le monde : Il ne commande ni départ ni déplacement d’original. Ne retenir que l’alternative B lorsque la séquence propose deux branches.</x:v>
      </x:c>
      <x:c r="G1155" s="127" t="str">
        <x:v>Approche disponible dans l’état réel de la scène ; accord des personnes impliquées.</x:v>
      </x:c>
      <x:c r="H1155" s="127" t="str">
        <x:v>Appliquer seulement le résultat de l’approche B après vérification visible des gestes. Référence : Il ne commande ni départ ni déplacement d’original.</x:v>
      </x:c>
      <x:c r="I1155" s="132" t="str">
        <x:v>Après la réponse : action physique ou refus/différé ; succès/échec/reprise selon résultat réel et variantes prioritaires. Aucun résultat par la sélection seule.</x:v>
      </x:c>
    </x:row>
    <x:row r="1156" ht="74" customHeight="1">
      <x:c r="A1156" s="121" t="str">
        <x:v>D6-H-CNS-MP05-OPTION-A</x:v>
      </x:c>
      <x:c r="B1156" s="122" t="str">
        <x:v>D6-H-CNS-MP05</x:v>
      </x:c>
      <x:c r="C1156" s="122" t="str">
        <x:v>A</x:v>
      </x:c>
      <x:c r="D1156" s="122" t="str">
        <x:v>D6-H-CNS-MP05-CHOIX-A-01</x:v>
      </x:c>
      <x:c r="E1156" s="122" t="str">
        <x:v>D6-H-CNS-MP05-REPONSE-A-01</x:v>
      </x:c>
      <x:c r="F1156" s="122" t="str">
        <x:v>Approche A : Je lui confie ce lot pour la mission annoncée. Gestes à accomplir dans le monde : Chaque dépôt possède un périmètre et un historique de transfert. Ne retenir que l’alternative A lorsque la séquence propose deux branches.</x:v>
      </x:c>
      <x:c r="G1156" s="122" t="str">
        <x:v>Approche disponible dans l’état réel de la scène ; accord des personnes impliquées.</x:v>
      </x:c>
      <x:c r="H1156" s="122" t="str">
        <x:v>Appliquer seulement le résultat de l’approche A après vérification visible des gestes. Référence : Chaque dépôt possède un périmètre et un historique de transfert.</x:v>
      </x:c>
      <x:c r="I1156" s="131" t="str">
        <x:v>Après la réponse : action physique ou refus/différé ; succès/échec/reprise selon résultat réel et variantes prioritaires. Aucun résultat par la sélection seule.</x:v>
      </x:c>
    </x:row>
    <x:row r="1157" ht="74" customHeight="1">
      <x:c r="A1157" s="126" t="str">
        <x:v>D6-H-CNS-MP05-OPTION-B</x:v>
      </x:c>
      <x:c r="B1157" s="127" t="str">
        <x:v>D6-H-CNS-MP05</x:v>
      </x:c>
      <x:c r="C1157" s="127" t="str">
        <x:v>B</x:v>
      </x:c>
      <x:c r="D1157" s="127" t="str">
        <x:v>D6-H-CNS-MP05-CHOIX-B-01</x:v>
      </x:c>
      <x:c r="E1157" s="127" t="str">
        <x:v>D6-H-CNS-MP05-REPONSE-B-01</x:v>
      </x:c>
      <x:c r="F1157" s="127" t="str">
        <x:v>Approche B : Je garde la manutention ; il peut seulement consulter le dépôt. Gestes à accomplir dans le monde : Chaque dépôt possède un périmètre et un historique de transfert. Ne retenir que l’alternative B lorsque la séquence propose deux branches.</x:v>
      </x:c>
      <x:c r="G1157" s="127" t="str">
        <x:v>Approche disponible dans l’état réel de la scène ; accord des personnes impliquées.</x:v>
      </x:c>
      <x:c r="H1157" s="127" t="str">
        <x:v>Appliquer seulement le résultat de l’approche B après vérification visible des gestes. Référence : Chaque dépôt possède un périmètre et un historique de transfert.</x:v>
      </x:c>
      <x:c r="I1157" s="132" t="str">
        <x:v>Après la réponse : action physique ou refus/différé ; succès/échec/reprise selon résultat réel et variantes prioritaires. Aucun résultat par la sélection seule.</x:v>
      </x:c>
    </x:row>
    <x:row r="1158" ht="74" customHeight="1">
      <x:c r="A1158" s="121" t="str">
        <x:v>D6-H-CNS-MP06-OPTION-A</x:v>
      </x:c>
      <x:c r="B1158" s="122" t="str">
        <x:v>D6-H-CNS-MP06</x:v>
      </x:c>
      <x:c r="C1158" s="122" t="str">
        <x:v>A</x:v>
      </x:c>
      <x:c r="D1158" s="122" t="str">
        <x:v>D6-H-CNS-MP06-CHOIX-A-01</x:v>
      </x:c>
      <x:c r="E1158" s="122" t="str">
        <x:v>D6-H-CNS-MP06-REPONSE-A-01</x:v>
      </x:c>
      <x:c r="F1158" s="122" t="str">
        <x:v>Approche A : Je prépare la mission, puis chacun confirme sa place. Gestes à accomplir dans le monde : Les participants confirment leur propre engagement dans la mission. Ne retenir que l’alternative A lorsque la séquence propose deux branches.</x:v>
      </x:c>
      <x:c r="G1158" s="122" t="str">
        <x:v>Approche disponible dans l’état réel de la scène ; accord des personnes impliquées.</x:v>
      </x:c>
      <x:c r="H1158" s="122" t="str">
        <x:v>Appliquer seulement le résultat de l’approche A après vérification visible des gestes. Référence : Les participants confirment leur propre engagement dans la mission.</x:v>
      </x:c>
      <x:c r="I1158" s="131" t="str">
        <x:v>Après la réponse : action physique ou refus/différé ; succès/échec/reprise selon résultat réel et variantes prioritaires. Aucun résultat par la sélection seule.</x:v>
      </x:c>
    </x:row>
    <x:row r="1159" ht="74" customHeight="1">
      <x:c r="A1159" s="126" t="str">
        <x:v>D6-H-CNS-MP06-OPTION-B</x:v>
      </x:c>
      <x:c r="B1159" s="127" t="str">
        <x:v>D6-H-CNS-MP06</x:v>
      </x:c>
      <x:c r="C1159" s="127" t="str">
        <x:v>B</x:v>
      </x:c>
      <x:c r="D1159" s="127" t="str">
        <x:v>D6-H-CNS-MP06-CHOIX-B-01</x:v>
      </x:c>
      <x:c r="E1159" s="127" t="str">
        <x:v>D6-H-CNS-MP06-REPONSE-B-01</x:v>
      </x:c>
      <x:c r="F1159" s="127" t="str">
        <x:v>Approche B : Nous gardons le départ en attente. Gestes à accomplir dans le monde : Les participants confirment leur propre engagement dans la mission. Ne retenir que l’alternative B lorsque la séquence propose deux branches.</x:v>
      </x:c>
      <x:c r="G1159" s="127" t="str">
        <x:v>Approche disponible dans l’état réel de la scène ; accord des personnes impliquées.</x:v>
      </x:c>
      <x:c r="H1159" s="127" t="str">
        <x:v>Appliquer seulement le résultat de l’approche B après vérification visible des gestes. Référence : Les participants confirment leur propre engagement dans la mission.</x:v>
      </x:c>
      <x:c r="I1159" s="132" t="str">
        <x:v>Après la réponse : action physique ou refus/différé ; succès/échec/reprise selon résultat réel et variantes prioritaires. Aucun résultat par la sélection seule.</x:v>
      </x:c>
    </x:row>
    <x:row r="1160" ht="74" customHeight="1">
      <x:c r="A1160" s="121" t="str">
        <x:v>D6-H-CNS-MP08-OPTION-A</x:v>
      </x:c>
      <x:c r="B1160" s="122" t="str">
        <x:v>D6-H-CNS-MP08</x:v>
      </x:c>
      <x:c r="C1160" s="122" t="str">
        <x:v>A</x:v>
      </x:c>
      <x:c r="D1160" s="122" t="str">
        <x:v>D6-H-CNS-MP08-CHOIX-A-01</x:v>
      </x:c>
      <x:c r="E1160" s="122" t="str">
        <x:v>D6-H-CNS-MP08-REPONSE-A-01</x:v>
      </x:c>
      <x:c r="F1160" s="122" t="str">
        <x:v>Approche A : Un seul de nous conduit ces unités pour l’escarmouche. Gestes à accomplir dans le monde : Une unité ne reçoit pas deux ordres contradictoires dans la même validation. Ne retenir que l’alternative A lorsque la séquence propose deux branches.</x:v>
      </x:c>
      <x:c r="G1160" s="122" t="str">
        <x:v>Approche disponible dans l’état réel de la scène ; accord des personnes impliquées.</x:v>
      </x:c>
      <x:c r="H1160" s="122" t="str">
        <x:v>Appliquer seulement le résultat de l’approche A après vérification visible des gestes. Référence : Une unité ne reçoit pas deux ordres contradictoires dans la même validation.</x:v>
      </x:c>
      <x:c r="I1160" s="131" t="str">
        <x:v>Après la réponse : action physique ou refus/différé ; succès/échec/reprise selon résultat réel et variantes prioritaires. Aucun résultat par la sélection seule.</x:v>
      </x:c>
    </x:row>
    <x:row r="1161" ht="74" customHeight="1">
      <x:c r="A1161" s="126" t="str">
        <x:v>D6-H-CNS-MP08-OPTION-B</x:v>
      </x:c>
      <x:c r="B1161" s="127" t="str">
        <x:v>D6-H-CNS-MP08</x:v>
      </x:c>
      <x:c r="C1161" s="127" t="str">
        <x:v>B</x:v>
      </x:c>
      <x:c r="D1161" s="127" t="str">
        <x:v>D6-H-CNS-MP08-CHOIX-B-01</x:v>
      </x:c>
      <x:c r="E1161" s="127" t="str">
        <x:v>D6-H-CNS-MP08-REPONSE-B-01</x:v>
      </x:c>
      <x:c r="F1161" s="127" t="str">
        <x:v>Approche B : Nous nous partageons des secteurs distincts. Gestes à accomplir dans le monde : Une unité ne reçoit pas deux ordres contradictoires dans la même validation. Ne retenir que l’alternative B lorsque la séquence propose deux branches.</x:v>
      </x:c>
      <x:c r="G1161" s="127" t="str">
        <x:v>Approche disponible dans l’état réel de la scène ; accord des personnes impliquées.</x:v>
      </x:c>
      <x:c r="H1161" s="127" t="str">
        <x:v>Appliquer seulement le résultat de l’approche B après vérification visible des gestes. Référence : Une unité ne reçoit pas deux ordres contradictoires dans la même validation.</x:v>
      </x:c>
      <x:c r="I1161" s="132" t="str">
        <x:v>Après la réponse : action physique ou refus/différé ; succès/échec/reprise selon résultat réel et variantes prioritaires. Aucun résultat par la sélection seule.</x:v>
      </x:c>
    </x:row>
    <x:row r="1162" ht="74" customHeight="1">
      <x:c r="A1162" s="121" t="str">
        <x:v>D6-H-CNS-MP10-OPTION-A</x:v>
      </x:c>
      <x:c r="B1162" s="122" t="str">
        <x:v>D6-H-CNS-MP10</x:v>
      </x:c>
      <x:c r="C1162" s="122" t="str">
        <x:v>A</x:v>
      </x:c>
      <x:c r="D1162" s="122" t="str">
        <x:v>D6-H-CNS-MP10-CHOIX-A-01</x:v>
      </x:c>
      <x:c r="E1162" s="122" t="str">
        <x:v>D6-H-CNS-MP10-REPONSE-A-01</x:v>
      </x:c>
      <x:c r="F1162" s="122" t="str">
        <x:v>Approche A : Je remets ce lot aux préparatifs communs. Gestes à accomplir dans le monde : Quantité, origine et usage prévu apparaissent avant la confirmation. Ne retenir que l’alternative A lorsque la séquence propose deux branches.</x:v>
      </x:c>
      <x:c r="G1162" s="122" t="str">
        <x:v>Approche disponible dans l’état réel de la scène ; accord des personnes impliquées.</x:v>
      </x:c>
      <x:c r="H1162" s="122" t="str">
        <x:v>Appliquer seulement le résultat de l’approche A après vérification visible des gestes. Référence : Quantité, origine et usage prévu apparaissent avant la confirmation.</x:v>
      </x:c>
      <x:c r="I1162" s="131" t="str">
        <x:v>Après la réponse : action physique ou refus/différé ; succès/échec/reprise selon résultat réel et variantes prioritaires. Aucun résultat par la sélection seule.</x:v>
      </x:c>
    </x:row>
    <x:row r="1163" ht="74" customHeight="1">
      <x:c r="A1163" s="126" t="str">
        <x:v>D6-H-CNS-MP10-OPTION-B</x:v>
      </x:c>
      <x:c r="B1163" s="127" t="str">
        <x:v>D6-H-CNS-MP10</x:v>
      </x:c>
      <x:c r="C1163" s="127" t="str">
        <x:v>B</x:v>
      </x:c>
      <x:c r="D1163" s="127" t="str">
        <x:v>D6-H-CNS-MP10-CHOIX-B-01</x:v>
      </x:c>
      <x:c r="E1163" s="127" t="str">
        <x:v>D6-H-CNS-MP10-REPONSE-B-01</x:v>
      </x:c>
      <x:c r="F1163" s="127" t="str">
        <x:v>Approche B : Je réserve seulement une partie et garde le reste. Gestes à accomplir dans le monde : Quantité, origine et usage prévu apparaissent avant la confirmation. Ne retenir que l’alternative B lorsque la séquence propose deux branches.</x:v>
      </x:c>
      <x:c r="G1163" s="127" t="str">
        <x:v>Approche disponible dans l’état réel de la scène ; accord des personnes impliquées.</x:v>
      </x:c>
      <x:c r="H1163" s="127" t="str">
        <x:v>Appliquer seulement le résultat de l’approche B après vérification visible des gestes. Référence : Quantité, origine et usage prévu apparaissent avant la confirmation.</x:v>
      </x:c>
      <x:c r="I1163" s="132" t="str">
        <x:v>Après la réponse : action physique ou refus/différé ; succès/échec/reprise selon résultat réel et variantes prioritaires. Aucun résultat par la sélection seule.</x:v>
      </x:c>
    </x:row>
    <x:row r="1164" ht="74" customHeight="1">
      <x:c r="A1164" s="121" t="str">
        <x:v>D6-H-CNS-MP11-OPTION-A</x:v>
      </x:c>
      <x:c r="B1164" s="122" t="str">
        <x:v>D6-H-CNS-MP11</x:v>
      </x:c>
      <x:c r="C1164" s="122" t="str">
        <x:v>A</x:v>
      </x:c>
      <x:c r="D1164" s="122" t="str">
        <x:v>D6-H-CNS-MP11-CHOIX-A-01</x:v>
      </x:c>
      <x:c r="E1164" s="122" t="str">
        <x:v>D6-H-CNS-MP11-REPONSE-A-01</x:v>
      </x:c>
      <x:c r="F1164" s="122" t="str">
        <x:v>Approche A : Je prépare la remise au partenaire selon cet accord. Gestes à accomplir dans le monde : Le partenaire récupère l’objet depuis son emplacement réel. Ne retenir que l’alternative A lorsque la séquence propose deux branches.</x:v>
      </x:c>
      <x:c r="G1164" s="122" t="str">
        <x:v>Approche disponible dans l’état réel de la scène ; accord des personnes impliquées.</x:v>
      </x:c>
      <x:c r="H1164" s="122" t="str">
        <x:v>Appliquer seulement le résultat de l’approche A après vérification visible des gestes. Référence : Le partenaire récupère l’objet depuis son emplacement réel.</x:v>
      </x:c>
      <x:c r="I1164" s="131" t="str">
        <x:v>Après la réponse : action physique ou refus/différé ; succès/échec/reprise selon résultat réel et variantes prioritaires. Aucun résultat par la sélection seule.</x:v>
      </x:c>
    </x:row>
    <x:row r="1165" ht="74" customHeight="1">
      <x:c r="A1165" s="126" t="str">
        <x:v>D6-H-CNS-MP11-OPTION-B</x:v>
      </x:c>
      <x:c r="B1165" s="127" t="str">
        <x:v>D6-H-CNS-MP11</x:v>
      </x:c>
      <x:c r="C1165" s="127" t="str">
        <x:v>B</x:v>
      </x:c>
      <x:c r="D1165" s="127" t="str">
        <x:v>D6-H-CNS-MP11-CHOIX-B-01</x:v>
      </x:c>
      <x:c r="E1165" s="127" t="str">
        <x:v>D6-H-CNS-MP11-REPONSE-B-01</x:v>
      </x:c>
      <x:c r="F1165" s="127" t="str">
        <x:v>Approche B : Je préfère garder mon arme pour le moment. Gestes à accomplir dans le monde : Le partenaire récupère l’objet depuis son emplacement réel. Ne retenir que l’alternative B lorsque la séquence propose deux branches.</x:v>
      </x:c>
      <x:c r="G1165" s="127" t="str">
        <x:v>Approche disponible dans l’état réel de la scène ; accord des personnes impliquées.</x:v>
      </x:c>
      <x:c r="H1165" s="127" t="str">
        <x:v>Appliquer seulement le résultat de l’approche B après vérification visible des gestes. Référence : Le partenaire récupère l’objet depuis son emplacement réel.</x:v>
      </x:c>
      <x:c r="I1165" s="132" t="str">
        <x:v>Après la réponse : action physique ou refus/différé ; succès/échec/reprise selon résultat réel et variantes prioritaires. Aucun résultat par la sélection seule.</x:v>
      </x:c>
    </x:row>
    <x:row r="1166" ht="74" customHeight="1">
      <x:c r="A1166" s="121" t="str">
        <x:v>D6-H-CNS-MP12-OPTION-A</x:v>
      </x:c>
      <x:c r="B1166" s="122" t="str">
        <x:v>D6-H-CNS-MP12</x:v>
      </x:c>
      <x:c r="C1166" s="122" t="str">
        <x:v>A</x:v>
      </x:c>
      <x:c r="D1166" s="122" t="str">
        <x:v>D6-H-CNS-MP12-CHOIX-A-01</x:v>
      </x:c>
      <x:c r="E1166" s="122" t="str">
        <x:v>D6-H-CNS-MP12-REPONSE-A-01</x:v>
      </x:c>
      <x:c r="F1166" s="122" t="str">
        <x:v>Approche A : Nous examinons l’objet depuis sa place. Gestes à accomplir dans le monde : Une autre personne peut examiner l’objet sans le déplacer. Ne retenir que l’alternative A lorsque la séquence propose deux branches.</x:v>
      </x:c>
      <x:c r="G1166" s="122" t="str">
        <x:v>Approche disponible dans l’état réel de la scène ; accord des personnes impliquées.</x:v>
      </x:c>
      <x:c r="H1166" s="122" t="str">
        <x:v>Appliquer seulement le résultat de l’approche A après vérification visible des gestes. Référence : Une autre personne peut examiner l’objet sans le déplacer.</x:v>
      </x:c>
      <x:c r="I1166" s="131" t="str">
        <x:v>Après la réponse : action physique ou refus/différé ; succès/échec/reprise selon résultat réel et variantes prioritaires. Aucun résultat par la sélection seule.</x:v>
      </x:c>
    </x:row>
    <x:row r="1167" ht="74" customHeight="1">
      <x:c r="A1167" s="126" t="str">
        <x:v>D6-H-CNS-MP12-OPTION-B</x:v>
      </x:c>
      <x:c r="B1167" s="127" t="str">
        <x:v>D6-H-CNS-MP12</x:v>
      </x:c>
      <x:c r="C1167" s="127" t="str">
        <x:v>B</x:v>
      </x:c>
      <x:c r="D1167" s="127" t="str">
        <x:v>D6-H-CNS-MP12-CHOIX-B-01</x:v>
      </x:c>
      <x:c r="E1167" s="127" t="str">
        <x:v>D6-H-CNS-MP12-REPONSE-B-01</x:v>
      </x:c>
      <x:c r="F1167" s="127" t="str">
        <x:v>Approche B : Nous demandons une manipulation précise. Gestes à accomplir dans le monde : Une autre personne peut examiner l’objet sans le déplacer. Ne retenir que l’alternative B lorsque la séquence propose deux branches.</x:v>
      </x:c>
      <x:c r="G1167" s="127" t="str">
        <x:v>Approche disponible dans l’état réel de la scène ; accord des personnes impliquées.</x:v>
      </x:c>
      <x:c r="H1167" s="127" t="str">
        <x:v>Appliquer seulement le résultat de l’approche B après vérification visible des gestes. Référence : Une autre personne peut examiner l’objet sans le déplacer.</x:v>
      </x:c>
      <x:c r="I1167" s="132" t="str">
        <x:v>Après la réponse : action physique ou refus/différé ; succès/échec/reprise selon résultat réel et variantes prioritaires. Aucun résultat par la sélection seule.</x:v>
      </x:c>
    </x:row>
    <x:row r="1168" ht="74" customHeight="1">
      <x:c r="A1168" s="121" t="str">
        <x:v>D6-H-CNS-MP14-OPTION-A</x:v>
      </x:c>
      <x:c r="B1168" s="122" t="str">
        <x:v>D6-H-CNS-MP14</x:v>
      </x:c>
      <x:c r="C1168" s="122" t="str">
        <x:v>A</x:v>
      </x:c>
      <x:c r="D1168" s="122" t="str">
        <x:v>D6-H-CNS-MP14-CHOIX-A-01</x:v>
      </x:c>
      <x:c r="E1168" s="122" t="str">
        <x:v>D6-H-CNS-MP14-REPONSE-A-01</x:v>
      </x:c>
      <x:c r="F1168" s="122" t="str">
        <x:v>Approche A : Je manipule ; mon partenaire prépare le modèle. Gestes à accomplir dans le monde : Le poste signale son occupation et la prochaine étape. Ne retenir que l’alternative A lorsque la séquence propose deux branches.</x:v>
      </x:c>
      <x:c r="G1168" s="122" t="str">
        <x:v>Approche disponible dans l’état réel de la scène ; accord des personnes impliquées.</x:v>
      </x:c>
      <x:c r="H1168" s="122" t="str">
        <x:v>Appliquer seulement le résultat de l’approche A après vérification visible des gestes. Référence : Le poste signale son occupation et la prochaine étape.</x:v>
      </x:c>
      <x:c r="I1168" s="131" t="str">
        <x:v>Après la réponse : action physique ou refus/différé ; succès/échec/reprise selon résultat réel et variantes prioritaires. Aucun résultat par la sélection seule.</x:v>
      </x:c>
    </x:row>
    <x:row r="1169" ht="74" customHeight="1">
      <x:c r="A1169" s="126" t="str">
        <x:v>D6-H-CNS-MP14-OPTION-B</x:v>
      </x:c>
      <x:c r="B1169" s="127" t="str">
        <x:v>D6-H-CNS-MP14</x:v>
      </x:c>
      <x:c r="C1169" s="127" t="str">
        <x:v>B</x:v>
      </x:c>
      <x:c r="D1169" s="127" t="str">
        <x:v>D6-H-CNS-MP14-CHOIX-B-01</x:v>
      </x:c>
      <x:c r="E1169" s="127" t="str">
        <x:v>D6-H-CNS-MP14-REPONSE-B-01</x:v>
      </x:c>
      <x:c r="F1169" s="127" t="str">
        <x:v>Approche B : Je lui laisse le poste au prochain arrêt stable. Gestes à accomplir dans le monde : Le poste signale son occupation et la prochaine étape. Ne retenir que l’alternative B lorsque la séquence propose deux branches.</x:v>
      </x:c>
      <x:c r="G1169" s="127" t="str">
        <x:v>Approche disponible dans l’état réel de la scène ; accord des personnes impliquées.</x:v>
      </x:c>
      <x:c r="H1169" s="127" t="str">
        <x:v>Appliquer seulement le résultat de l’approche B après vérification visible des gestes. Référence : Le poste signale son occupation et la prochaine étape.</x:v>
      </x:c>
      <x:c r="I1169" s="132" t="str">
        <x:v>Après la réponse : action physique ou refus/différé ; succès/échec/reprise selon résultat réel et variantes prioritaires. Aucun résultat par la sélection seule.</x:v>
      </x:c>
    </x:row>
    <x:row r="1170" ht="74" customHeight="1">
      <x:c r="A1170" s="121" t="str">
        <x:v>D6-H-CNS-MP16-OPTION-A</x:v>
      </x:c>
      <x:c r="B1170" s="122" t="str">
        <x:v>D6-H-CNS-MP16</x:v>
      </x:c>
      <x:c r="C1170" s="122" t="str">
        <x:v>A</x:v>
      </x:c>
      <x:c r="D1170" s="122" t="str">
        <x:v>D6-H-CNS-MP16-CHOIX-A-01</x:v>
      </x:c>
      <x:c r="E1170" s="122" t="str">
        <x:v>D6-H-CNS-MP16-REPONSE-A-01</x:v>
      </x:c>
      <x:c r="F1170" s="122" t="str">
        <x:v>Approche A : Je lui laisse préparer une proposition réversible. Gestes à accomplir dans le monde : Le propriétaire valide l’emplacement qui consomme matériaux et place. Ne retenir que l’alternative A lorsque la séquence propose deux branches.</x:v>
      </x:c>
      <x:c r="G1170" s="122" t="str">
        <x:v>Approche disponible dans l’état réel de la scène ; accord des personnes impliquées.</x:v>
      </x:c>
      <x:c r="H1170" s="122" t="str">
        <x:v>Appliquer seulement le résultat de l’approche A après vérification visible des gestes. Référence : Le propriétaire valide l’emplacement qui consomme matériaux et place.</x:v>
      </x:c>
      <x:c r="I1170" s="131" t="str">
        <x:v>Après la réponse : action physique ou refus/différé ; succès/échec/reprise selon résultat réel et variantes prioritaires. Aucun résultat par la sélection seule.</x:v>
      </x:c>
    </x:row>
    <x:row r="1171" ht="74" customHeight="1">
      <x:c r="A1171" s="126" t="str">
        <x:v>D6-H-CNS-MP16-OPTION-B</x:v>
      </x:c>
      <x:c r="B1171" s="127" t="str">
        <x:v>D6-H-CNS-MP16</x:v>
      </x:c>
      <x:c r="C1171" s="127" t="str">
        <x:v>B</x:v>
      </x:c>
      <x:c r="D1171" s="127" t="str">
        <x:v>D6-H-CNS-MP16-CHOIX-B-01</x:v>
      </x:c>
      <x:c r="E1171" s="127" t="str">
        <x:v>D6-H-CNS-MP16-REPONSE-B-01</x:v>
      </x:c>
      <x:c r="F1171" s="127" t="str">
        <x:v>Approche B : Je valide seulement après avoir parcouru la pièce. Gestes à accomplir dans le monde : Le propriétaire valide l’emplacement qui consomme matériaux et place. Ne retenir que l’alternative B lorsque la séquence propose deux branches.</x:v>
      </x:c>
      <x:c r="G1171" s="127" t="str">
        <x:v>Approche disponible dans l’état réel de la scène ; accord des personnes impliquées.</x:v>
      </x:c>
      <x:c r="H1171" s="127" t="str">
        <x:v>Appliquer seulement le résultat de l’approche B après vérification visible des gestes. Référence : Le propriétaire valide l’emplacement qui consomme matériaux et place.</x:v>
      </x:c>
      <x:c r="I1171" s="132" t="str">
        <x:v>Après la réponse : action physique ou refus/différé ; succès/échec/reprise selon résultat réel et variantes prioritaires. Aucun résultat par la sélection seule.</x:v>
      </x:c>
    </x:row>
    <x:row r="1172" ht="74" customHeight="1">
      <x:c r="A1172" s="121" t="str">
        <x:v>D6-H-CNS-MP20-OPTION-A</x:v>
      </x:c>
      <x:c r="B1172" s="122" t="str">
        <x:v>D6-H-CNS-MP20</x:v>
      </x:c>
      <x:c r="C1172" s="122" t="str">
        <x:v>A</x:v>
      </x:c>
      <x:c r="D1172" s="122" t="str">
        <x:v>D6-H-CNS-MP20-CHOIX-A-01</x:v>
      </x:c>
      <x:c r="E1172" s="122" t="str">
        <x:v>D6-H-CNS-MP20-REPONSE-A-01</x:v>
      </x:c>
      <x:c r="F1172" s="122" t="str">
        <x:v>Approche A : Je lui montre les objectifs et le matériel disponible. Gestes à accomplir dans le monde : La personne reçoit le contexte, les objectifs et le matériel réellement disponible. Ne retenir que l’alternative A lorsque la séquence propose deux branches.</x:v>
      </x:c>
      <x:c r="G1172" s="122" t="str">
        <x:v>Approche disponible dans l’état réel de la scène ; accord des personnes impliquées.</x:v>
      </x:c>
      <x:c r="H1172" s="122" t="str">
        <x:v>Appliquer seulement le résultat de l’approche A après vérification visible des gestes. Référence : La personne reçoit le contexte, les objectifs et le matériel réellement disponible.</x:v>
      </x:c>
      <x:c r="I1172" s="131" t="str">
        <x:v>Après la réponse : action physique ou refus/différé ; succès/échec/reprise selon résultat réel et variantes prioritaires. Aucun résultat par la sélection seule.</x:v>
      </x:c>
    </x:row>
    <x:row r="1173" ht="74" customHeight="1">
      <x:c r="A1173" s="126" t="str">
        <x:v>D6-H-CNS-MP20-OPTION-B</x:v>
      </x:c>
      <x:c r="B1173" s="127" t="str">
        <x:v>D6-H-CNS-MP20</x:v>
      </x:c>
      <x:c r="C1173" s="127" t="str">
        <x:v>B</x:v>
      </x:c>
      <x:c r="D1173" s="127" t="str">
        <x:v>D6-H-CNS-MP20-CHOIX-B-01</x:v>
      </x:c>
      <x:c r="E1173" s="127" t="str">
        <x:v>D6-H-CNS-MP20-REPONSE-B-01</x:v>
      </x:c>
      <x:c r="F1173" s="127" t="str">
        <x:v>Approche B : Il attend la prochaine relève compatible. Gestes à accomplir dans le monde : La personne reçoit le contexte, les objectifs et le matériel réellement disponible. Ne retenir que l’alternative B lorsque la séquence propose deux branches.</x:v>
      </x:c>
      <x:c r="G1173" s="127" t="str">
        <x:v>Approche disponible dans l’état réel de la scène ; accord des personnes impliquées.</x:v>
      </x:c>
      <x:c r="H1173" s="127" t="str">
        <x:v>Appliquer seulement le résultat de l’approche B après vérification visible des gestes. Référence : La personne reçoit le contexte, les objectifs et le matériel réellement disponible.</x:v>
      </x:c>
      <x:c r="I1173" s="132" t="str">
        <x:v>Après la réponse : action physique ou refus/différé ; succès/échec/reprise selon résultat réel et variantes prioritaires. Aucun résultat par la sélection seule.</x:v>
      </x:c>
    </x:row>
    <x:row r="1174" ht="74" customHeight="1">
      <x:c r="A1174" s="121" t="str">
        <x:v>D6-H-CNS-MP21-OPTION-A</x:v>
      </x:c>
      <x:c r="B1174" s="122" t="str">
        <x:v>D6-H-CNS-MP21</x:v>
      </x:c>
      <x:c r="C1174" s="122" t="str">
        <x:v>A</x:v>
      </x:c>
      <x:c r="D1174" s="122" t="str">
        <x:v>D6-H-CNS-MP21-CHOIX-A-01</x:v>
      </x:c>
      <x:c r="E1174" s="122" t="str">
        <x:v>D6-H-CNS-MP21-REPONSE-A-01</x:v>
      </x:c>
      <x:c r="F1174" s="122" t="str">
        <x:v>Approche A : Nous parcourons les prêts et rendons les biens personnels. Gestes à accomplir dans le monde : Une halte sert de scène de séparation. Ne retenir que l’alternative A lorsque la séquence propose deux branches.</x:v>
      </x:c>
      <x:c r="G1174" s="122" t="str">
        <x:v>Approche disponible dans l’état réel de la scène ; accord des personnes impliquées.</x:v>
      </x:c>
      <x:c r="H1174" s="122" t="str">
        <x:v>Appliquer seulement le résultat de l’approche A après vérification visible des gestes. Référence : Une halte sert de scène de séparation.</x:v>
      </x:c>
      <x:c r="I1174" s="131" t="str">
        <x:v>Après la réponse : action physique ou refus/différé ; succès/échec/reprise selon résultat réel et variantes prioritaires. Aucun résultat par la sélection seule.</x:v>
      </x:c>
    </x:row>
    <x:row r="1175" ht="74" customHeight="1">
      <x:c r="A1175" s="126" t="str">
        <x:v>D6-H-CNS-MP21-OPTION-B</x:v>
      </x:c>
      <x:c r="B1175" s="127" t="str">
        <x:v>D6-H-CNS-MP21</x:v>
      </x:c>
      <x:c r="C1175" s="127" t="str">
        <x:v>B</x:v>
      </x:c>
      <x:c r="D1175" s="127" t="str">
        <x:v>D6-H-CNS-MP21-CHOIX-B-01</x:v>
      </x:c>
      <x:c r="E1175" s="127" t="str">
        <x:v>D6-H-CNS-MP21-REPONSE-B-01</x:v>
      </x:c>
      <x:c r="F1175" s="127" t="str">
        <x:v>Approche B : Nous appliquons la garde commune déjà convenue pour les prises partagées. Gestes à accomplir dans le monde : Une halte sert de scène de séparation. Ne retenir que l’alternative B lorsque la séquence propose deux branches.</x:v>
      </x:c>
      <x:c r="G1175" s="127" t="str">
        <x:v>Approche disponible dans l’état réel de la scène ; accord des personnes impliquées.</x:v>
      </x:c>
      <x:c r="H1175" s="127" t="str">
        <x:v>Appliquer seulement le résultat de l’approche B après vérification visible des gestes. Référence : Une halte sert de scène de séparation.</x:v>
      </x:c>
      <x:c r="I1175" s="132" t="str">
        <x:v>Après la réponse : action physique ou refus/différé ; succès/échec/reprise selon résultat réel et variantes prioritaires. Aucun résultat par la sélection seule.</x:v>
      </x:c>
    </x:row>
    <x:row r="1176" ht="89" customHeight="1">
      <x:c r="A1176" s="121" t="str">
        <x:v>D6-C-R2-M001-OPTION-A</x:v>
      </x:c>
      <x:c r="B1176" s="122" t="str">
        <x:v>D6-C-R2-M001</x:v>
      </x:c>
      <x:c r="C1176" s="122" t="str">
        <x:v>A</x:v>
      </x:c>
      <x:c r="D1176" s="122" t="str">
        <x:v>D6-C-R2-M001-CHOIX-A-01</x:v>
      </x:c>
      <x:c r="E1176" s="122" t="str">
        <x:v>D6-C-R2-M001-REPONSE-A-01</x:v>
      </x:c>
      <x:c r="F1176" s="122" t="str">
        <x:v>Approche A à jouer dans le décor : La cinématique montre la cohorte appelée à déplacer une proie d’exercice hors d’un passage de service. Un loquet cède et la bête atteint la cour. Le joueur prend un outil factice, protège la sortie d’un camarade et repousse l’animal vers le filet avec Saar.</x:v>
      </x:c>
      <x:c r="G1176" s="122" t="str">
        <x:v>Accès V5 et interlocuteur disponible ; possibilité réelle de l’approche choisie.</x:v>
      </x:c>
      <x:c r="H1176" s="122" t="str">
        <x:v>Privilégier l’appât ou le déplacement du filet change le premier geste appris. Ne rien attribuer avant la résolution réelle ; le choix formule une intention.</x:v>
      </x:c>
      <x:c r="I1176" s="131" t="str">
        <x:v>Après la réponse : action physique ou refus/différé ; succès/échec/reprise selon résultat réel et variantes prioritaires. Aucun résultat par la sélection seule.</x:v>
      </x:c>
    </x:row>
    <x:row r="1177" ht="89" customHeight="1">
      <x:c r="A1177" s="126" t="str">
        <x:v>D6-C-R2-M001-OPTION-B</x:v>
      </x:c>
      <x:c r="B1177" s="127" t="str">
        <x:v>D6-C-R2-M001</x:v>
      </x:c>
      <x:c r="C1177" s="127" t="str">
        <x:v>B</x:v>
      </x:c>
      <x:c r="D1177" s="127" t="str">
        <x:v>D6-C-R2-M001-CHOIX-B-01</x:v>
      </x:c>
      <x:c r="E1177" s="127" t="str">
        <x:v>D6-C-R2-M001-REPONSE-B-01</x:v>
      </x:c>
      <x:c r="F1177" s="127" t="str">
        <x:v>Approche B à jouer ou différé explicite : La cinématique montre la cohorte appelée à déplacer une proie d’exercice hors d’un passage de service. Un loquet cède et la bête atteint la cour. Le joueur prend un outil factice, protège la sortie d’un camarade et repousse l’animal vers le filet avec Saar.</x:v>
      </x:c>
      <x:c r="G1177" s="127" t="str">
        <x:v>Lire les conditions V5 ; aucun objet ou PNJ supposé présent. Refuser ou différer suspend l’objectif au lieu de le déclarer réussi. Yena vivant, identifié et réellement disponible au lieu annoncé ; sinon ne pas proposer cette option nommée et ne pas attribuer son action à un personnage absent.</x:v>
      </x:c>
      <x:c r="H1177" s="127" t="str">
        <x:v>Privilégier l’appât ou le déplacement du filet change le premier geste appris. Si le choix diffère, refuse ou se contente d’observer, ne pas jouer une réussite de tâche non accomplie.</x:v>
      </x:c>
      <x:c r="I1177" s="132" t="str">
        <x:v>Après la réponse : action physique ou refus/différé ; succès/échec/reprise selon résultat réel et variantes prioritaires. Aucun résultat par la sélection seule.</x:v>
      </x:c>
    </x:row>
    <x:row r="1178" ht="89" customHeight="1">
      <x:c r="A1178" s="121" t="str">
        <x:v>D6-C-R2-M002-OPTION-A</x:v>
      </x:c>
      <x:c r="B1178" s="122" t="str">
        <x:v>D6-C-R2-M002</x:v>
      </x:c>
      <x:c r="C1178" s="122" t="str">
        <x:v>A</x:v>
      </x:c>
      <x:c r="D1178" s="122" t="str">
        <x:v>D6-C-R2-M002-CHOIX-A-01</x:v>
      </x:c>
      <x:c r="E1178" s="122" t="str">
        <x:v>D6-C-R2-M002-REPONSE-A-01</x:v>
      </x:c>
      <x:c r="F1178" s="122" t="str">
        <x:v>Approche A à jouer dans le décor : Le joueur récupère son outil, ferme une petite barrière et rejoint les camarades au bord du filet. Saar vérifie chacun ; la caméra présente Harek, Yena et Tov par leurs actions. Un court échange relie le stress du combat aux attentes de formation.</x:v>
      </x:c>
      <x:c r="G1178" s="122" t="str">
        <x:v>Accès V5 et interlocuteur disponible ; possibilité réelle de l’approche choisie.</x:v>
      </x:c>
      <x:c r="H1178" s="122" t="str">
        <x:v>Revoir le mouvement raté ou aider un camarade à ranger le matériel modifie les liens initiaux. Ne rien attribuer avant la résolution réelle ; le choix formule une intention.</x:v>
      </x:c>
      <x:c r="I1178" s="131" t="str">
        <x:v>Après la réponse : action physique ou refus/différé ; succès/échec/reprise selon résultat réel et variantes prioritaires. Aucun résultat par la sélection seule.</x:v>
      </x:c>
    </x:row>
    <x:row r="1179" ht="89" customHeight="1">
      <x:c r="A1179" s="126" t="str">
        <x:v>D6-C-R2-M002-OPTION-B</x:v>
      </x:c>
      <x:c r="B1179" s="127" t="str">
        <x:v>D6-C-R2-M002</x:v>
      </x:c>
      <x:c r="C1179" s="127" t="str">
        <x:v>B</x:v>
      </x:c>
      <x:c r="D1179" s="127" t="str">
        <x:v>D6-C-R2-M002-CHOIX-B-01</x:v>
      </x:c>
      <x:c r="E1179" s="127" t="str">
        <x:v>D6-C-R2-M002-REPONSE-B-01</x:v>
      </x:c>
      <x:c r="F1179" s="127" t="str">
        <x:v>Approche B à jouer ou différé explicite : Le joueur récupère son outil, ferme une petite barrière et rejoint les camarades au bord du filet. Saar vérifie chacun ; la caméra présente Harek, Yena et Tov par leurs actions. Un court échange relie le stress du combat aux attentes de formation.</x:v>
      </x:c>
      <x:c r="G1179" s="127" t="str">
        <x:v>Lire les conditions V5 ; aucun objet ou PNJ supposé présent. Refuser ou différer suspend l’objectif au lieu de le déclarer réussi. Yena vivant, identifié et réellement disponible au lieu annoncé ; sinon ne pas proposer cette option nommée et ne pas attribuer son action à un personnage absent.</x:v>
      </x:c>
      <x:c r="H1179" s="127" t="str">
        <x:v>Revoir le mouvement raté ou aider un camarade à ranger le matériel modifie les liens initiaux. Si le choix diffère, refuse ou se contente d’observer, ne pas jouer une réussite de tâche non accomplie.</x:v>
      </x:c>
      <x:c r="I1179" s="132" t="str">
        <x:v>Après la réponse : action physique ou refus/différé ; succès/échec/reprise selon résultat réel et variantes prioritaires. Aucun résultat par la sélection seule.</x:v>
      </x:c>
    </x:row>
    <x:row r="1180" ht="89" customHeight="1">
      <x:c r="A1180" s="121" t="str">
        <x:v>D6-C-R2-M003-OPTION-A</x:v>
      </x:c>
      <x:c r="B1180" s="122" t="str">
        <x:v>D6-C-R2-M003</x:v>
      </x:c>
      <x:c r="C1180" s="122" t="str">
        <x:v>A</x:v>
      </x:c>
      <x:c r="D1180" s="122" t="str">
        <x:v>D6-C-R2-M003-CHOIX-A-01</x:v>
      </x:c>
      <x:c r="E1180" s="122" t="str">
        <x:v>D6-C-R2-M003-REPONSE-A-01</x:v>
      </x:c>
      <x:c r="F1180" s="122" t="str">
        <x:v>Approche A à jouer dans le décor : Saar guide les jeunes à travers une passerelle, une rue d’ateliers et une place animée. Le joueur porte une pièce au forgeron, contourne une livraison et repère la direction du chenil, de l’archive et du foyer. La ville devient un espace traversé.</x:v>
      </x:c>
      <x:c r="G1180" s="122" t="str">
        <x:v>Accès V5 et interlocuteur disponible ; possibilité réelle de l’approche choisie.</x:v>
      </x:c>
      <x:c r="H1180" s="122" t="str">
        <x:v>Suivre l’instructeur directement ou regarder un atelier produit des premières rencontres différentes. Ne rien attribuer avant la résolution réelle ; le choix formule une intention.</x:v>
      </x:c>
      <x:c r="I1180" s="131" t="str">
        <x:v>Après la réponse : action physique ou refus/différé ; succès/échec/reprise selon résultat réel et variantes prioritaires. Aucun résultat par la sélection seule.</x:v>
      </x:c>
    </x:row>
    <x:row r="1181" ht="89" customHeight="1">
      <x:c r="A1181" s="126" t="str">
        <x:v>D6-C-R2-M003-OPTION-B</x:v>
      </x:c>
      <x:c r="B1181" s="127" t="str">
        <x:v>D6-C-R2-M003</x:v>
      </x:c>
      <x:c r="C1181" s="127" t="str">
        <x:v>B</x:v>
      </x:c>
      <x:c r="D1181" s="127" t="str">
        <x:v>D6-C-R2-M003-CHOIX-B-01</x:v>
      </x:c>
      <x:c r="E1181" s="127" t="str">
        <x:v>D6-C-R2-M003-REPONSE-B-01</x:v>
      </x:c>
      <x:c r="F1181" s="127" t="str">
        <x:v>Approche B à jouer ou différé explicite : Saar guide les jeunes à travers une passerelle, une rue d’ateliers et une place animée. Le joueur porte une pièce au forgeron, contourne une livraison et repère la direction du chenil, de l’archive et du foyer. La ville devient un espace traversé.</x:v>
      </x:c>
      <x:c r="G1181" s="127" t="str">
        <x:v>Lire les conditions V5 ; aucun objet ou PNJ supposé présent. Refuser ou différer suspend l’objectif au lieu de le déclarer réussi.</x:v>
      </x:c>
      <x:c r="H1181" s="127" t="str">
        <x:v>Suivre l’instructeur directement ou regarder un atelier produit des premières rencontres différentes. Si le choix diffère, refuse ou se contente d’observer, ne pas jouer une réussite de tâche non accomplie.</x:v>
      </x:c>
      <x:c r="I1181" s="132" t="str">
        <x:v>Après la réponse : action physique ou refus/différé ; succès/échec/reprise selon résultat réel et variantes prioritaires. Aucun résultat par la sélection seule.</x:v>
      </x:c>
    </x:row>
    <x:row r="1182" ht="89" customHeight="1">
      <x:c r="A1182" s="121" t="str">
        <x:v>D6-C-R2-M004-OPTION-A</x:v>
      </x:c>
      <x:c r="B1182" s="122" t="str">
        <x:v>D6-C-R2-M004</x:v>
      </x:c>
      <x:c r="C1182" s="122" t="str">
        <x:v>A</x:v>
      </x:c>
      <x:c r="D1182" s="122" t="str">
        <x:v>D6-C-R2-M004-CHOIX-A-01</x:v>
      </x:c>
      <x:c r="E1182" s="122" t="str">
        <x:v>D6-C-R2-M004-REPONSE-A-01</x:v>
      </x:c>
      <x:c r="F1182" s="122" t="str">
        <x:v>Approche A à jouer dans le décor : Trois ateliers font travailler prise, appui et lecture de mouvement. Le joueur attrape un anneau, franchit une poutre puis attend l’ouverture d’une cible à ressort. Les difficultés sont présentées comme apprentissages, avec retours visibles et essais successifs.</x:v>
      </x:c>
      <x:c r="G1182" s="122" t="str">
        <x:v>Accès V5 et interlocuteur disponible ; possibilité réelle de l’approche choisie. Yena vivant, identifié et réellement disponible au lieu annoncé ; sinon ne pas proposer cette option nommée et ne pas attribuer son action à un personnage absent.</x:v>
      </x:c>
      <x:c r="H1182" s="122" t="str">
        <x:v>Choisir l’ordre des ateliers change quel camarade accompagne chaque exercice. Ne rien attribuer avant la résolution réelle ; le choix formule une intention.</x:v>
      </x:c>
      <x:c r="I1182" s="131" t="str">
        <x:v>Après la réponse : action physique ou refus/différé ; succès/échec/reprise selon résultat réel et variantes prioritaires. Aucun résultat par la sélection seule.</x:v>
      </x:c>
    </x:row>
    <x:row r="1183" ht="89" customHeight="1">
      <x:c r="A1183" s="126" t="str">
        <x:v>D6-C-R2-M004-OPTION-B</x:v>
      </x:c>
      <x:c r="B1183" s="127" t="str">
        <x:v>D6-C-R2-M004</x:v>
      </x:c>
      <x:c r="C1183" s="127" t="str">
        <x:v>B</x:v>
      </x:c>
      <x:c r="D1183" s="127" t="str">
        <x:v>D6-C-R2-M004-CHOIX-B-01</x:v>
      </x:c>
      <x:c r="E1183" s="127" t="str">
        <x:v>D6-C-R2-M004-REPONSE-B-01</x:v>
      </x:c>
      <x:c r="F1183" s="127" t="str">
        <x:v>Approche B à jouer ou différé explicite : Trois ateliers font travailler prise, appui et lecture de mouvement. Le joueur attrape un anneau, franchit une poutre puis attend l’ouverture d’une cible à ressort. Les difficultés sont présentées comme apprentissages, avec retours visibles et essais successifs.</x:v>
      </x:c>
      <x:c r="G1183" s="127" t="str">
        <x:v>Lire les conditions V5 ; aucun objet ou PNJ supposé présent. Refuser ou différer suspend l’objectif au lieu de le déclarer réussi. Harek vivant, identifié et réellement disponible au lieu annoncé ; sinon ne pas proposer cette option nommée et ne pas attribuer son action à un personnage absent.</x:v>
      </x:c>
      <x:c r="H1183" s="127" t="str">
        <x:v>Choisir l’ordre des ateliers change quel camarade accompagne chaque exercice. Si le choix diffère, refuse ou se contente d’observer, ne pas jouer une réussite de tâche non accomplie.</x:v>
      </x:c>
      <x:c r="I1183" s="132" t="str">
        <x:v>Après la réponse : action physique ou refus/différé ; succès/échec/reprise selon résultat réel et variantes prioritaires. Aucun résultat par la sélection seule.</x:v>
      </x:c>
    </x:row>
    <x:row r="1184" ht="89" customHeight="1">
      <x:c r="A1184" s="121" t="str">
        <x:v>D6-C-R2-M005-OPTION-A</x:v>
      </x:c>
      <x:c r="B1184" s="122" t="str">
        <x:v>D6-C-R2-M005</x:v>
      </x:c>
      <x:c r="C1184" s="122" t="str">
        <x:v>A</x:v>
      </x:c>
      <x:c r="D1184" s="122" t="str">
        <x:v>D6-C-R2-M005-CHOIX-A-01</x:v>
      </x:c>
      <x:c r="E1184" s="122" t="str">
        <x:v>D6-C-R2-M005-REPONSE-A-01</x:v>
      </x:c>
      <x:c r="F1184" s="122" t="str">
        <x:v>Approche A à jouer dans le décor : L’instructeur demande de suivre une petite proie sans attaquer. Le joueur compare empreintes, branches et sons, atteint un perchoir puis revient par une route différente. La scène présente observation, carte locale et limite d’un territoire de chasse.</x:v>
      </x:c>
      <x:c r="G1184" s="122" t="str">
        <x:v>Accès V5 et interlocuteur disponible ; possibilité réelle de l’approche choisie.</x:v>
      </x:c>
      <x:c r="H1184" s="122" t="str">
        <x:v>Rapporter une carte ou montrer directement le dernier passage valide deux formes d’observation. Ne rien attribuer avant la résolution réelle ; le choix formule une intention.</x:v>
      </x:c>
      <x:c r="I1184" s="131" t="str">
        <x:v>Après la réponse : action physique ou refus/différé ; succès/échec/reprise selon résultat réel et variantes prioritaires. Aucun résultat par la sélection seule.</x:v>
      </x:c>
    </x:row>
    <x:row r="1185" ht="89" customHeight="1">
      <x:c r="A1185" s="126" t="str">
        <x:v>D6-C-R2-M005-OPTION-B</x:v>
      </x:c>
      <x:c r="B1185" s="127" t="str">
        <x:v>D6-C-R2-M005</x:v>
      </x:c>
      <x:c r="C1185" s="127" t="str">
        <x:v>B</x:v>
      </x:c>
      <x:c r="D1185" s="127" t="str">
        <x:v>D6-C-R2-M005-CHOIX-B-01</x:v>
      </x:c>
      <x:c r="E1185" s="127" t="str">
        <x:v>D6-C-R2-M005-REPONSE-B-01</x:v>
      </x:c>
      <x:c r="F1185" s="127" t="str">
        <x:v>Approche B à jouer ou différé explicite : L’instructeur demande de suivre une petite proie sans attaquer. Le joueur compare empreintes, branches et sons, atteint un perchoir puis revient par une route différente. La scène présente observation, carte locale et limite d’un territoire de chasse.</x:v>
      </x:c>
      <x:c r="G1185" s="127" t="str">
        <x:v>Lire les conditions V5 ; aucun objet ou PNJ supposé présent. Refuser ou différer suspend l’objectif au lieu de le déclarer réussi.</x:v>
      </x:c>
      <x:c r="H1185" s="127" t="str">
        <x:v>Rapporter une carte ou montrer directement le dernier passage valide deux formes d’observation. Si le choix diffère, refuse ou se contente d’observer, ne pas jouer une réussite de tâche non accomplie.</x:v>
      </x:c>
      <x:c r="I1185" s="132" t="str">
        <x:v>Après la réponse : action physique ou refus/différé ; succès/échec/reprise selon résultat réel et variantes prioritaires. Aucun résultat par la sélection seule.</x:v>
      </x:c>
    </x:row>
    <x:row r="1186" ht="89" customHeight="1">
      <x:c r="A1186" s="121" t="str">
        <x:v>D6-C-R2-M006-OPTION-A</x:v>
      </x:c>
      <x:c r="B1186" s="122" t="str">
        <x:v>D6-C-R2-M006</x:v>
      </x:c>
      <x:c r="C1186" s="122" t="str">
        <x:v>A</x:v>
      </x:c>
      <x:c r="D1186" s="122" t="str">
        <x:v>D6-C-R2-M006-CHOIX-A-01</x:v>
      </x:c>
      <x:c r="E1186" s="122" t="str">
        <x:v>D6-C-R2-M006-REPONSE-A-01</x:v>
      </x:c>
      <x:c r="F1186" s="122" t="str">
        <x:v>Approche A à jouer dans le décor : La cohorte revient à l’aire de formation. Chaque jeune montre un geste acquis, range l’outil d’enfance et reçoit l’accès aux ateliers Unblooded. Le joueur franchit ensuite physiquement la porte du nouveau râtelier avec Saar, plutôt que voir seulement un niveau augmenté.</x:v>
      </x:c>
      <x:c r="G1186" s="122" t="str">
        <x:v>Accès V5 et interlocuteur disponible ; possibilité réelle de l’approche choisie.</x:v>
      </x:c>
      <x:c r="H1186" s="122" t="str">
        <x:v>Choisir le premier atelier après la cérémonie détermine l’ordre de découverte, sans modifier le rang. Ne rien attribuer avant la résolution réelle ; le choix formule une intention.</x:v>
      </x:c>
      <x:c r="I1186" s="131" t="str">
        <x:v>Après la réponse : action physique ou refus/différé ; succès/échec/reprise selon résultat réel et variantes prioritaires. Aucun résultat par la sélection seule.</x:v>
      </x:c>
    </x:row>
    <x:row r="1187" ht="89" customHeight="1">
      <x:c r="A1187" s="126" t="str">
        <x:v>D6-C-R2-M006-OPTION-B</x:v>
      </x:c>
      <x:c r="B1187" s="127" t="str">
        <x:v>D6-C-R2-M006</x:v>
      </x:c>
      <x:c r="C1187" s="127" t="str">
        <x:v>B</x:v>
      </x:c>
      <x:c r="D1187" s="127" t="str">
        <x:v>D6-C-R2-M006-CHOIX-B-01</x:v>
      </x:c>
      <x:c r="E1187" s="127" t="str">
        <x:v>D6-C-R2-M006-REPONSE-B-01</x:v>
      </x:c>
      <x:c r="F1187" s="127" t="str">
        <x:v>Approche B à jouer ou différé explicite : La cohorte revient à l’aire de formation. Chaque jeune montre un geste acquis, range l’outil d’enfance et reçoit l’accès aux ateliers Unblooded. Le joueur franchit ensuite physiquement la porte du nouveau râtelier avec Saar, plutôt que voir seulement un niveau augmenté.</x:v>
      </x:c>
      <x:c r="G1187" s="127" t="str">
        <x:v>Lire les conditions V5 ; aucun objet ou PNJ supposé présent. Refuser ou différer suspend l’objectif au lieu de le déclarer réussi.</x:v>
      </x:c>
      <x:c r="H1187" s="127" t="str">
        <x:v>Choisir le premier atelier après la cérémonie détermine l’ordre de découverte, sans modifier le rang. Si le choix diffère, refuse ou se contente d’observer, ne pas jouer une réussite de tâche non accomplie.</x:v>
      </x:c>
      <x:c r="I1187" s="132" t="str">
        <x:v>Après la réponse : action physique ou refus/différé ; succès/échec/reprise selon résultat réel et variantes prioritaires. Aucun résultat par la sélection seule.</x:v>
      </x:c>
    </x:row>
    <x:row r="1188" ht="89" customHeight="1">
      <x:c r="A1188" s="121" t="str">
        <x:v>D6-C-R2-M007-OPTION-A</x:v>
      </x:c>
      <x:c r="B1188" s="122" t="str">
        <x:v>D6-C-R2-M007</x:v>
      </x:c>
      <x:c r="C1188" s="122" t="str">
        <x:v>A</x:v>
      </x:c>
      <x:c r="D1188" s="122" t="str">
        <x:v>D6-C-R2-M007-CHOIX-A-01</x:v>
      </x:c>
      <x:c r="E1188" s="122" t="str">
        <x:v>D6-C-R2-M007-REPONSE-A-01</x:v>
      </x:c>
      <x:c r="F1188" s="122" t="str">
        <x:v>Approche A à jouer dans le décor : Le joueur assemble les attaches du masque d’apprentissage, règle la lecture de cibles et traverse une salle où différentes surfaces donnent des informations contrastées. L’instructeur demande de décrire ce que le masque montre et ce qu’il ne permet pas de conclure.</x:v>
      </x:c>
      <x:c r="G1188" s="122" t="str">
        <x:v>Accès V5 et interlocuteur disponible ; possibilité réelle de l’approche choisie.</x:v>
      </x:c>
      <x:c r="H1188" s="122" t="str">
        <x:v>Choisir un réglage de contraste confortable ou une lecture plus large crée un profil réversible. Ne rien attribuer avant la résolution réelle ; le choix formule une intention.</x:v>
      </x:c>
      <x:c r="I1188" s="131" t="str">
        <x:v>Après la réponse : action physique ou refus/différé ; succès/échec/reprise selon résultat réel et variantes prioritaires. Aucun résultat par la sélection seule.</x:v>
      </x:c>
    </x:row>
    <x:row r="1189" ht="89" customHeight="1">
      <x:c r="A1189" s="126" t="str">
        <x:v>D6-C-R2-M007-OPTION-B</x:v>
      </x:c>
      <x:c r="B1189" s="127" t="str">
        <x:v>D6-C-R2-M007</x:v>
      </x:c>
      <x:c r="C1189" s="127" t="str">
        <x:v>B</x:v>
      </x:c>
      <x:c r="D1189" s="127" t="str">
        <x:v>D6-C-R2-M007-CHOIX-B-01</x:v>
      </x:c>
      <x:c r="E1189" s="127" t="str">
        <x:v>D6-C-R2-M007-REPONSE-B-01</x:v>
      </x:c>
      <x:c r="F1189" s="127" t="str">
        <x:v>Approche B à jouer ou différé explicite : Le joueur assemble les attaches du masque d’apprentissage, règle la lecture de cibles et traverse une salle où différentes surfaces donnent des informations contrastées. L’instructeur demande de décrire ce que le masque montre et ce qu’il ne permet pas de conclure.</x:v>
      </x:c>
      <x:c r="G1189" s="127" t="str">
        <x:v>Lire les conditions V5 ; aucun objet ou PNJ supposé présent. Refuser ou différer suspend l’objectif au lieu de le déclarer réussi.</x:v>
      </x:c>
      <x:c r="H1189" s="127" t="str">
        <x:v>Choisir un réglage de contraste confortable ou une lecture plus large crée un profil réversible. Si le choix diffère, refuse ou se contente d’observer, ne pas jouer une réussite de tâche non accomplie.</x:v>
      </x:c>
      <x:c r="I1189" s="132" t="str">
        <x:v>Après la réponse : action physique ou refus/différé ; succès/échec/reprise selon résultat réel et variantes prioritaires. Aucun résultat par la sélection seule.</x:v>
      </x:c>
    </x:row>
    <x:row r="1190" ht="89" customHeight="1">
      <x:c r="A1190" s="121" t="str">
        <x:v>D6-C-R2-M008-OPTION-A</x:v>
      </x:c>
      <x:c r="B1190" s="122" t="str">
        <x:v>D6-C-R2-M008</x:v>
      </x:c>
      <x:c r="C1190" s="122" t="str">
        <x:v>A</x:v>
      </x:c>
      <x:c r="D1190" s="122" t="str">
        <x:v>D6-C-R2-M008-CHOIX-A-01</x:v>
      </x:c>
      <x:c r="E1190" s="122" t="str">
        <x:v>D6-C-R2-M008-REPONSE-A-01</x:v>
      </x:c>
      <x:c r="F1190" s="122" t="str">
        <x:v>Approche A à jouer dans le décor : Dans une aire à trois distances, le joueur apprend à sortir et rentrer les lames de poignet, frapper une cible adaptée et reculer avant une contre-attaque mécanique. Un dernier passage oblige à ranger les lames pour franchir une ouverture étroite.</x:v>
      </x:c>
      <x:c r="G1190" s="122" t="str">
        <x:v>Accès V5 et interlocuteur disponible ; possibilité réelle de l’approche choisie.</x:v>
      </x:c>
      <x:c r="H1190" s="122" t="str">
        <x:v>Privilégier un enchaînement court ou une parade suivie de recul ouvre deux exercices avancés. Ne rien attribuer avant la résolution réelle ; le choix formule une intention.</x:v>
      </x:c>
      <x:c r="I1190" s="131" t="str">
        <x:v>Après la réponse : action physique ou refus/différé ; succès/échec/reprise selon résultat réel et variantes prioritaires. Aucun résultat par la sélection seule.</x:v>
      </x:c>
    </x:row>
    <x:row r="1191" ht="89" customHeight="1">
      <x:c r="A1191" s="126" t="str">
        <x:v>D6-C-R2-M008-OPTION-B</x:v>
      </x:c>
      <x:c r="B1191" s="127" t="str">
        <x:v>D6-C-R2-M008</x:v>
      </x:c>
      <x:c r="C1191" s="127" t="str">
        <x:v>B</x:v>
      </x:c>
      <x:c r="D1191" s="127" t="str">
        <x:v>D6-C-R2-M008-CHOIX-B-01</x:v>
      </x:c>
      <x:c r="E1191" s="127" t="str">
        <x:v>D6-C-R2-M008-REPONSE-B-01</x:v>
      </x:c>
      <x:c r="F1191" s="127" t="str">
        <x:v>Approche B à jouer ou différé explicite : Dans une aire à trois distances, le joueur apprend à sortir et rentrer les lames de poignet, frapper une cible adaptée et reculer avant une contre-attaque mécanique. Un dernier passage oblige à ranger les lames pour franchir une ouverture étroite.</x:v>
      </x:c>
      <x:c r="G1191" s="127" t="str">
        <x:v>Lire les conditions V5 ; aucun objet ou PNJ supposé présent. Refuser ou différer suspend l’objectif au lieu de le déclarer réussi.</x:v>
      </x:c>
      <x:c r="H1191" s="127" t="str">
        <x:v>Privilégier un enchaînement court ou une parade suivie de recul ouvre deux exercices avancés. Si le choix diffère, refuse ou se contente d’observer, ne pas jouer une réussite de tâche non accomplie.</x:v>
      </x:c>
      <x:c r="I1191" s="132" t="str">
        <x:v>Après la réponse : action physique ou refus/différé ; succès/échec/reprise selon résultat réel et variantes prioritaires. Aucun résultat par la sélection seule.</x:v>
      </x:c>
    </x:row>
    <x:row r="1192" ht="89" customHeight="1">
      <x:c r="A1192" s="121" t="str">
        <x:v>D6-C-R2-M009-OPTION-A</x:v>
      </x:c>
      <x:c r="B1192" s="122" t="str">
        <x:v>D6-C-R2-M009</x:v>
      </x:c>
      <x:c r="C1192" s="122" t="str">
        <x:v>A</x:v>
      </x:c>
      <x:c r="D1192" s="122" t="str">
        <x:v>D6-C-R2-M009-CHOIX-A-01</x:v>
      </x:c>
      <x:c r="E1192" s="122" t="str">
        <x:v>D6-C-R2-M009-REPONSE-A-01</x:v>
      </x:c>
      <x:c r="F1192" s="122" t="str">
        <x:v>Approche A à jouer dans le décor : Le joueur active le camouflage acquis, traverse une flaque puis observe sa propre trace sur un écran d’exercice. Il reprend le parcours par des pierres, des feuilles et une corniche, apprenant que le bruit et le décor déplacé restent perceptibles.</x:v>
      </x:c>
      <x:c r="G1192" s="122" t="str">
        <x:v>Accès V5 et interlocuteur disponible ; possibilité réelle de l’approche choisie.</x:v>
      </x:c>
      <x:c r="H1192" s="122" t="str">
        <x:v>Choisir l’attente immobile ou un détour vertical modifie la solution du parcours. Ne rien attribuer avant la résolution réelle ; le choix formule une intention.</x:v>
      </x:c>
      <x:c r="I1192" s="131" t="str">
        <x:v>Après la réponse : action physique ou refus/différé ; succès/échec/reprise selon résultat réel et variantes prioritaires. Aucun résultat par la sélection seule.</x:v>
      </x:c>
    </x:row>
    <x:row r="1193" ht="89" customHeight="1">
      <x:c r="A1193" s="126" t="str">
        <x:v>D6-C-R2-M009-OPTION-B</x:v>
      </x:c>
      <x:c r="B1193" s="127" t="str">
        <x:v>D6-C-R2-M009</x:v>
      </x:c>
      <x:c r="C1193" s="127" t="str">
        <x:v>B</x:v>
      </x:c>
      <x:c r="D1193" s="127" t="str">
        <x:v>D6-C-R2-M009-CHOIX-B-01</x:v>
      </x:c>
      <x:c r="E1193" s="127" t="str">
        <x:v>D6-C-R2-M009-REPONSE-B-01</x:v>
      </x:c>
      <x:c r="F1193" s="127" t="str">
        <x:v>Approche B à jouer ou différé explicite : Le joueur active le camouflage acquis, traverse une flaque puis observe sa propre trace sur un écran d’exercice. Il reprend le parcours par des pierres, des feuilles et une corniche, apprenant que le bruit et le décor déplacé restent perceptibles.</x:v>
      </x:c>
      <x:c r="G1193" s="127" t="str">
        <x:v>Lire les conditions V5 ; aucun objet ou PNJ supposé présent. Refuser ou différer suspend l’objectif au lieu de le déclarer réussi.</x:v>
      </x:c>
      <x:c r="H1193" s="127" t="str">
        <x:v>Choisir l’attente immobile ou un détour vertical modifie la solution du parcours. Si le choix diffère, refuse ou se contente d’observer, ne pas jouer une réussite de tâche non accomplie.</x:v>
      </x:c>
      <x:c r="I1193" s="132" t="str">
        <x:v>Après la réponse : action physique ou refus/différé ; succès/échec/reprise selon résultat réel et variantes prioritaires. Aucun résultat par la sélection seule.</x:v>
      </x:c>
    </x:row>
    <x:row r="1194" ht="89" customHeight="1">
      <x:c r="A1194" s="121" t="str">
        <x:v>D6-C-R2-M010-OPTION-A</x:v>
      </x:c>
      <x:c r="B1194" s="122" t="str">
        <x:v>D6-C-R2-M010</x:v>
      </x:c>
      <x:c r="C1194" s="122" t="str">
        <x:v>A</x:v>
      </x:c>
      <x:c r="D1194" s="122" t="str">
        <x:v>D6-C-R2-M010-CHOIX-A-01</x:v>
      </x:c>
      <x:c r="E1194" s="122" t="str">
        <x:v>D6-C-R2-M010-REPONSE-A-01</x:v>
      </x:c>
      <x:c r="F1194" s="122" t="str">
        <x:v>Approche A à jouer dans le décor : Le joueur teste le combistick replié, déployé puis lancé. Une cible se déplace après le lancer, obligeant à franchir un passage et récupérer réellement l’arme. Le décor interdit de supposer une nouvelle lance disponible quand l’original est au sol.</x:v>
      </x:c>
      <x:c r="G1194" s="122" t="str">
        <x:v>Accès V5 et interlocuteur disponible ; possibilité réelle de l’approche choisie.</x:v>
      </x:c>
      <x:c r="H1194" s="122" t="str">
        <x:v>Garder une approche de portée ou prendre le risque du lancer change le parcours final. Ne rien attribuer avant la résolution réelle ; le choix formule une intention.</x:v>
      </x:c>
      <x:c r="I1194" s="131" t="str">
        <x:v>Après la réponse : action physique ou refus/différé ; succès/échec/reprise selon résultat réel et variantes prioritaires. Aucun résultat par la sélection seule.</x:v>
      </x:c>
    </x:row>
    <x:row r="1195" ht="89" customHeight="1">
      <x:c r="A1195" s="126" t="str">
        <x:v>D6-C-R2-M010-OPTION-B</x:v>
      </x:c>
      <x:c r="B1195" s="127" t="str">
        <x:v>D6-C-R2-M010</x:v>
      </x:c>
      <x:c r="C1195" s="127" t="str">
        <x:v>B</x:v>
      </x:c>
      <x:c r="D1195" s="127" t="str">
        <x:v>D6-C-R2-M010-CHOIX-B-01</x:v>
      </x:c>
      <x:c r="E1195" s="127" t="str">
        <x:v>D6-C-R2-M010-REPONSE-B-01</x:v>
      </x:c>
      <x:c r="F1195" s="127" t="str">
        <x:v>Approche B à jouer ou différé explicite : Le joueur teste le combistick replié, déployé puis lancé. Une cible se déplace après le lancer, obligeant à franchir un passage et récupérer réellement l’arme. Le décor interdit de supposer une nouvelle lance disponible quand l’original est au sol.</x:v>
      </x:c>
      <x:c r="G1195" s="127" t="str">
        <x:v>Lire les conditions V5 ; aucun objet ou PNJ supposé présent. Refuser ou différer suspend l’objectif au lieu de le déclarer réussi.</x:v>
      </x:c>
      <x:c r="H1195" s="127" t="str">
        <x:v>Garder une approche de portée ou prendre le risque du lancer change le parcours final. Si le choix diffère, refuse ou se contente d’observer, ne pas jouer une réussite de tâche non accomplie.</x:v>
      </x:c>
      <x:c r="I1195" s="132" t="str">
        <x:v>Après la réponse : action physique ou refus/différé ; succès/échec/reprise selon résultat réel et variantes prioritaires. Aucun résultat par la sélection seule.</x:v>
      </x:c>
    </x:row>
    <x:row r="1196" ht="89" customHeight="1">
      <x:c r="A1196" s="121" t="str">
        <x:v>D6-C-R2-M011-OPTION-A</x:v>
      </x:c>
      <x:c r="B1196" s="122" t="str">
        <x:v>D6-C-R2-M011</x:v>
      </x:c>
      <x:c r="C1196" s="122" t="str">
        <x:v>A</x:v>
      </x:c>
      <x:c r="D1196" s="122" t="str">
        <x:v>D6-C-R2-M011-CHOIX-A-01</x:v>
      </x:c>
      <x:c r="E1196" s="122" t="str">
        <x:v>D6-C-R2-M011-REPONSE-A-01</x:v>
      </x:c>
      <x:c r="F1196" s="122" t="str">
        <x:v>Approche A à jouer dans le décor : Le speargun est présenté sur des cibles de tailles différentes derrière des obstacles. Le joueur règle sa position, voit la ligne interrompue par une couverture et choisit un point d’attente. Le dernier tir implique une cible qui change de niveau.</x:v>
      </x:c>
      <x:c r="G1196" s="122" t="str">
        <x:v>Accès V5 et interlocuteur disponible ; possibilité réelle de l’approche choisie.</x:v>
      </x:c>
      <x:c r="H1196" s="122" t="str">
        <x:v>Attendre une ouverture ou déplacer son poste donne deux solutions mesurables. Ne rien attribuer avant la résolution réelle ; le choix formule une intention.</x:v>
      </x:c>
      <x:c r="I1196" s="131" t="str">
        <x:v>Après la réponse : action physique ou refus/différé ; succès/échec/reprise selon résultat réel et variantes prioritaires. Aucun résultat par la sélection seule.</x:v>
      </x:c>
    </x:row>
    <x:row r="1197" ht="89" customHeight="1">
      <x:c r="A1197" s="126" t="str">
        <x:v>D6-C-R2-M011-OPTION-B</x:v>
      </x:c>
      <x:c r="B1197" s="127" t="str">
        <x:v>D6-C-R2-M011</x:v>
      </x:c>
      <x:c r="C1197" s="127" t="str">
        <x:v>B</x:v>
      </x:c>
      <x:c r="D1197" s="127" t="str">
        <x:v>D6-C-R2-M011-CHOIX-B-01</x:v>
      </x:c>
      <x:c r="E1197" s="127" t="str">
        <x:v>D6-C-R2-M011-REPONSE-B-01</x:v>
      </x:c>
      <x:c r="F1197" s="127" t="str">
        <x:v>Approche B à jouer ou différé explicite : Le speargun est présenté sur des cibles de tailles différentes derrière des obstacles. Le joueur règle sa position, voit la ligne interrompue par une couverture et choisit un point d’attente. Le dernier tir implique une cible qui change de niveau.</x:v>
      </x:c>
      <x:c r="G1197" s="127" t="str">
        <x:v>Lire les conditions V5 ; aucun objet ou PNJ supposé présent. Refuser ou différer suspend l’objectif au lieu de le déclarer réussi.</x:v>
      </x:c>
      <x:c r="H1197" s="127" t="str">
        <x:v>Attendre une ouverture ou déplacer son poste donne deux solutions mesurables. Si le choix diffère, refuse ou se contente d’observer, ne pas jouer une réussite de tâche non accomplie.</x:v>
      </x:c>
      <x:c r="I1197" s="132" t="str">
        <x:v>Après la réponse : action physique ou refus/différé ; succès/échec/reprise selon résultat réel et variantes prioritaires. Aucun résultat par la sélection seule.</x:v>
      </x:c>
    </x:row>
    <x:row r="1198" ht="89" customHeight="1">
      <x:c r="A1198" s="121" t="str">
        <x:v>D6-C-R2-M012-OPTION-A</x:v>
      </x:c>
      <x:c r="B1198" s="122" t="str">
        <x:v>D6-C-R2-M012</x:v>
      </x:c>
      <x:c r="C1198" s="122" t="str">
        <x:v>A</x:v>
      </x:c>
      <x:c r="D1198" s="122" t="str">
        <x:v>D6-C-R2-M012-CHOIX-A-01</x:v>
      </x:c>
      <x:c r="E1198" s="122" t="str">
        <x:v>D6-C-R2-M012-REPONSE-A-01</x:v>
      </x:c>
      <x:c r="F1198" s="122" t="str">
        <x:v>Approche A à jouer dans le décor : Le joueur place une mine d’exercice, délimite son rayon et fait passer une cible mécanique. Il doit ensuite rejoindre l’autre côté sans oublier son propre dispositif. Un mannequin allié oblige à prévoir un corridor de circulation lisible.</x:v>
      </x:c>
      <x:c r="G1198" s="122" t="str">
        <x:v>Accès V5 et interlocuteur disponible ; possibilité réelle de l’approche choisie.</x:v>
      </x:c>
      <x:c r="H1198" s="122" t="str">
        <x:v>Bloquer un couloir ou orienter un détour change l’usage tactique et ses limites. Ne rien attribuer avant la résolution réelle ; le choix formule une intention.</x:v>
      </x:c>
      <x:c r="I1198" s="131" t="str">
        <x:v>Après la réponse : action physique ou refus/différé ; succès/échec/reprise selon résultat réel et variantes prioritaires. Aucun résultat par la sélection seule.</x:v>
      </x:c>
    </x:row>
    <x:row r="1199" ht="89" customHeight="1">
      <x:c r="A1199" s="126" t="str">
        <x:v>D6-C-R2-M012-OPTION-B</x:v>
      </x:c>
      <x:c r="B1199" s="127" t="str">
        <x:v>D6-C-R2-M012</x:v>
      </x:c>
      <x:c r="C1199" s="127" t="str">
        <x:v>B</x:v>
      </x:c>
      <x:c r="D1199" s="127" t="str">
        <x:v>D6-C-R2-M012-CHOIX-B-01</x:v>
      </x:c>
      <x:c r="E1199" s="127" t="str">
        <x:v>D6-C-R2-M012-REPONSE-B-01</x:v>
      </x:c>
      <x:c r="F1199" s="127" t="str">
        <x:v>Approche B à jouer ou différé explicite : Le joueur place une mine d’exercice, délimite son rayon et fait passer une cible mécanique. Il doit ensuite rejoindre l’autre côté sans oublier son propre dispositif. Un mannequin allié oblige à prévoir un corridor de circulation lisible.</x:v>
      </x:c>
      <x:c r="G1199" s="127" t="str">
        <x:v>Lire les conditions V5 ; aucun objet ou PNJ supposé présent. Refuser ou différer suspend l’objectif au lieu de le déclarer réussi.</x:v>
      </x:c>
      <x:c r="H1199" s="127" t="str">
        <x:v>Bloquer un couloir ou orienter un détour change l’usage tactique et ses limites. Si le choix diffère, refuse ou se contente d’observer, ne pas jouer une réussite de tâche non accomplie.</x:v>
      </x:c>
      <x:c r="I1199" s="132" t="str">
        <x:v>Après la réponse : action physique ou refus/différé ; succès/échec/reprise selon résultat réel et variantes prioritaires. Aucun résultat par la sélection seule.</x:v>
      </x:c>
    </x:row>
    <x:row r="1200" ht="89" customHeight="1">
      <x:c r="A1200" s="121" t="str">
        <x:v>D6-C-R2-M013-OPTION-A</x:v>
      </x:c>
      <x:c r="B1200" s="122" t="str">
        <x:v>D6-C-R2-M013</x:v>
      </x:c>
      <x:c r="C1200" s="122" t="str">
        <x:v>A</x:v>
      </x:c>
      <x:c r="D1200" s="122" t="str">
        <x:v>D6-C-R2-M013-CHOIX-A-01</x:v>
      </x:c>
      <x:c r="E1200" s="122" t="str">
        <x:v>D6-C-R2-M013-REPONSE-A-01</x:v>
      </x:c>
      <x:c r="F1200" s="122" t="str">
        <x:v>Approche A à jouer dans le décor : Après un exercice, le joueur rejoint une alcôve, ferme un écran de protection et utilise le medicomp selon une interface fictive. Une alerte extérieure oblige à distinguer repos, interruption et reprise. Le soin ne remplace pas le choix d’un lieu approprié.</x:v>
      </x:c>
      <x:c r="G1200" s="122" t="str">
        <x:v>Accès V5 et interlocuteur disponible ; possibilité réelle de l’approche choisie.</x:v>
      </x:c>
      <x:c r="H1200" s="122" t="str">
        <x:v>Préparer d’abord la sortie ou terminer une phase de soin modifie le temps et l’exposition. Ne rien attribuer avant la résolution réelle ; le choix formule une intention.</x:v>
      </x:c>
      <x:c r="I1200" s="131" t="str">
        <x:v>Après la réponse : action physique ou refus/différé ; succès/échec/reprise selon résultat réel et variantes prioritaires. Aucun résultat par la sélection seule.</x:v>
      </x:c>
    </x:row>
    <x:row r="1201" ht="89" customHeight="1">
      <x:c r="A1201" s="126" t="str">
        <x:v>D6-C-R2-M013-OPTION-B</x:v>
      </x:c>
      <x:c r="B1201" s="127" t="str">
        <x:v>D6-C-R2-M013</x:v>
      </x:c>
      <x:c r="C1201" s="127" t="str">
        <x:v>B</x:v>
      </x:c>
      <x:c r="D1201" s="127" t="str">
        <x:v>D6-C-R2-M013-CHOIX-B-01</x:v>
      </x:c>
      <x:c r="E1201" s="127" t="str">
        <x:v>D6-C-R2-M013-REPONSE-B-01</x:v>
      </x:c>
      <x:c r="F1201" s="127" t="str">
        <x:v>Approche B à jouer ou différé explicite : Après un exercice, le joueur rejoint une alcôve, ferme un écran de protection et utilise le medicomp selon une interface fictive. Une alerte extérieure oblige à distinguer repos, interruption et reprise. Le soin ne remplace pas le choix d’un lieu approprié.</x:v>
      </x:c>
      <x:c r="G1201" s="127" t="str">
        <x:v>Lire les conditions V5 ; aucun objet ou PNJ supposé présent. Refuser ou différer suspend l’objectif au lieu de le déclarer réussi.</x:v>
      </x:c>
      <x:c r="H1201" s="127" t="str">
        <x:v>Préparer d’abord la sortie ou terminer une phase de soin modifie le temps et l’exposition. Si le choix diffère, refuse ou se contente d’observer, ne pas jouer une réussite de tâche non accomplie.</x:v>
      </x:c>
      <x:c r="I1201" s="132" t="str">
        <x:v>Après la réponse : action physique ou refus/différé ; succès/échec/reprise selon résultat réel et variantes prioritaires. Aucun résultat par la sélection seule.</x:v>
      </x:c>
    </x:row>
    <x:row r="1202" ht="89" customHeight="1">
      <x:c r="A1202" s="121" t="str">
        <x:v>D6-C-R2-M014-OPTION-A</x:v>
      </x:c>
      <x:c r="B1202" s="122" t="str">
        <x:v>D6-C-R2-M014</x:v>
      </x:c>
      <x:c r="C1202" s="122" t="str">
        <x:v>A</x:v>
      </x:c>
      <x:c r="D1202" s="122" t="str">
        <x:v>D6-C-R2-M014-CHOIX-A-01</x:v>
      </x:c>
      <x:c r="E1202" s="122" t="str">
        <x:v>D6-C-R2-M014-REPONSE-A-01</x:v>
      </x:c>
      <x:c r="F1202" s="122" t="str">
        <x:v>Approche A à jouer dans le décor : Un circuit local traverse désert, forêt et quartier de bordure sur le Homeworld. Le joueur choisit des passages adaptés à ses outils, observe une proie et revient rendre un élément prêté. Chaque région comporte une halte et une issue de repli.</x:v>
      </x:c>
      <x:c r="G1202" s="122" t="str">
        <x:v>Accès V5 et interlocuteur disponible ; possibilité réelle de l’approche choisie.</x:v>
      </x:c>
      <x:c r="H1202" s="122" t="str">
        <x:v>Prendre la route haute ou la route abritée change les ressources consommées et les rencontres. Ne rien attribuer avant la résolution réelle ; le choix formule une intention.</x:v>
      </x:c>
      <x:c r="I1202" s="131" t="str">
        <x:v>Après la réponse : action physique ou refus/différé ; succès/échec/reprise selon résultat réel et variantes prioritaires. Aucun résultat par la sélection seule.</x:v>
      </x:c>
    </x:row>
    <x:row r="1203" ht="89" customHeight="1">
      <x:c r="A1203" s="126" t="str">
        <x:v>D6-C-R2-M014-OPTION-B</x:v>
      </x:c>
      <x:c r="B1203" s="127" t="str">
        <x:v>D6-C-R2-M014</x:v>
      </x:c>
      <x:c r="C1203" s="127" t="str">
        <x:v>B</x:v>
      </x:c>
      <x:c r="D1203" s="127" t="str">
        <x:v>D6-C-R2-M014-CHOIX-B-01</x:v>
      </x:c>
      <x:c r="E1203" s="127" t="str">
        <x:v>D6-C-R2-M014-REPONSE-B-01</x:v>
      </x:c>
      <x:c r="F1203" s="127" t="str">
        <x:v>Approche B à jouer ou différé explicite : Un circuit local traverse désert, forêt et quartier de bordure sur le Homeworld. Le joueur choisit des passages adaptés à ses outils, observe une proie et revient rendre un élément prêté. Chaque région comporte une halte et une issue de repli.</x:v>
      </x:c>
      <x:c r="G1203" s="127" t="str">
        <x:v>Lire les conditions V5 ; aucun objet ou PNJ supposé présent. Refuser ou différer suspend l’objectif au lieu de le déclarer réussi.</x:v>
      </x:c>
      <x:c r="H1203" s="127" t="str">
        <x:v>Prendre la route haute ou la route abritée change les ressources consommées et les rencontres. Si le choix diffère, refuse ou se contente d’observer, ne pas jouer une réussite de tâche non accomplie.</x:v>
      </x:c>
      <x:c r="I1203" s="132" t="str">
        <x:v>Après la réponse : action physique ou refus/différé ; succès/échec/reprise selon résultat réel et variantes prioritaires. Aucun résultat par la sélection seule.</x:v>
      </x:c>
    </x:row>
    <x:row r="1204" ht="89" customHeight="1">
      <x:c r="A1204" s="121" t="str">
        <x:v>D6-C-R2-M015-OPTION-A</x:v>
      </x:c>
      <x:c r="B1204" s="122" t="str">
        <x:v>D6-C-R2-M015</x:v>
      </x:c>
      <x:c r="C1204" s="122" t="str">
        <x:v>A</x:v>
      </x:c>
      <x:c r="D1204" s="122" t="str">
        <x:v>D6-C-R2-M015-CHOIX-A-01</x:v>
      </x:c>
      <x:c r="E1204" s="122" t="str">
        <x:v>D6-C-R2-M015-REPONSE-A-01</x:v>
      </x:c>
      <x:c r="F1204" s="122" t="str">
        <x:v>Approche A à jouer dans le décor : Le joueur présente une lecture de piste, une maîtrise d’outil et une décision de repli. Les instructeurs nomment la responsabilité nouvelle puis ouvrent l’accès aux préparatifs de triade. Le personnage entre dans le cercle Young Blood par une scène de passage.</x:v>
      </x:c>
      <x:c r="G1204" s="122" t="str">
        <x:v>Accès V5 et interlocuteur disponible ; possibilité réelle de l’approche choisie. Harek vivant, identifié et réellement disponible au lieu annoncé ; sinon ne pas proposer cette option nommée et ne pas attribuer son action à un personnage absent.</x:v>
      </x:c>
      <x:c r="H1204" s="122" t="str">
        <x:v>Choisir le premier partenaire de répétition change une relation, sans imposer la composition finale du rite. Ne rien attribuer avant la résolution réelle ; le choix formule une intention.</x:v>
      </x:c>
      <x:c r="I1204" s="131" t="str">
        <x:v>Après la réponse : action physique ou refus/différé ; succès/échec/reprise selon résultat réel et variantes prioritaires. Aucun résultat par la sélection seule.</x:v>
      </x:c>
    </x:row>
    <x:row r="1205" ht="89" customHeight="1">
      <x:c r="A1205" s="126" t="str">
        <x:v>D6-C-R2-M015-OPTION-B</x:v>
      </x:c>
      <x:c r="B1205" s="127" t="str">
        <x:v>D6-C-R2-M015</x:v>
      </x:c>
      <x:c r="C1205" s="127" t="str">
        <x:v>B</x:v>
      </x:c>
      <x:c r="D1205" s="127" t="str">
        <x:v>D6-C-R2-M015-CHOIX-B-01</x:v>
      </x:c>
      <x:c r="E1205" s="127" t="str">
        <x:v>D6-C-R2-M015-REPONSE-B-01</x:v>
      </x:c>
      <x:c r="F1205" s="127" t="str">
        <x:v>Approche B à jouer ou différé explicite : Le joueur présente une lecture de piste, une maîtrise d’outil et une décision de repli. Les instructeurs nomment la responsabilité nouvelle puis ouvrent l’accès aux préparatifs de triade. Le personnage entre dans le cercle Young Blood par une scène de passage.</x:v>
      </x:c>
      <x:c r="G1205" s="127" t="str">
        <x:v>Lire les conditions V5 ; aucun objet ou PNJ supposé présent. Refuser ou différer suspend l’objectif au lieu de le déclarer réussi. Yena vivant, identifié et réellement disponible au lieu annoncé ; sinon ne pas proposer cette option nommée et ne pas attribuer son action à un personnage absent.</x:v>
      </x:c>
      <x:c r="H1205" s="127" t="str">
        <x:v>Choisir le premier partenaire de répétition change une relation, sans imposer la composition finale du rite. Si le choix diffère, refuse ou se contente d’observer, ne pas jouer une réussite de tâche non accomplie.</x:v>
      </x:c>
      <x:c r="I1205" s="132" t="str">
        <x:v>Après la réponse : action physique ou refus/différé ; succès/échec/reprise selon résultat réel et variantes prioritaires. Aucun résultat par la sélection seule.</x:v>
      </x:c>
    </x:row>
    <x:row r="1206" ht="89" customHeight="1">
      <x:c r="A1206" s="121" t="str">
        <x:v>D6-C-R2-M016-OPTION-A</x:v>
      </x:c>
      <x:c r="B1206" s="122" t="str">
        <x:v>D6-C-R2-M016</x:v>
      </x:c>
      <x:c r="C1206" s="122" t="str">
        <x:v>A</x:v>
      </x:c>
      <x:c r="D1206" s="122" t="str">
        <x:v>D6-C-R2-M016-CHOIX-A-01</x:v>
      </x:c>
      <x:c r="E1206" s="122" t="str">
        <x:v>D6-C-R2-M016-REPONSE-A-01</x:v>
      </x:c>
      <x:c r="F1206" s="122" t="str">
        <x:v>Approche A à jouer dans le décor : Le joueur rencontre les partenaires dans leurs activités, observe leur style puis compose une triade réellement présente. Une répétition de signaux sur trois plateformes montre les rôles d’approche, d’ouverture et de frappe. Les absences réelles doivent être traitées avant départ.</x:v>
      </x:c>
      <x:c r="G1206" s="122" t="str">
        <x:v>Accès V5 et interlocuteur disponible ; possibilité réelle de l’approche choisie.</x:v>
      </x:c>
      <x:c r="H1206" s="122" t="str">
        <x:v>Répartir les rôles par préférence ou par complémentarité change le plan initial et les réactions. Ne rien attribuer avant la résolution réelle ; le choix formule une intention.</x:v>
      </x:c>
      <x:c r="I1206" s="131" t="str">
        <x:v>Après la réponse : action physique ou refus/différé ; succès/échec/reprise selon résultat réel et variantes prioritaires. Aucun résultat par la sélection seule.</x:v>
      </x:c>
    </x:row>
    <x:row r="1207" ht="89" customHeight="1">
      <x:c r="A1207" s="126" t="str">
        <x:v>D6-C-R2-M016-OPTION-B</x:v>
      </x:c>
      <x:c r="B1207" s="127" t="str">
        <x:v>D6-C-R2-M016</x:v>
      </x:c>
      <x:c r="C1207" s="127" t="str">
        <x:v>B</x:v>
      </x:c>
      <x:c r="D1207" s="127" t="str">
        <x:v>D6-C-R2-M016-CHOIX-B-01</x:v>
      </x:c>
      <x:c r="E1207" s="127" t="str">
        <x:v>D6-C-R2-M016-REPONSE-B-01</x:v>
      </x:c>
      <x:c r="F1207" s="127" t="str">
        <x:v>Approche B à jouer ou différé explicite : Le joueur rencontre les partenaires dans leurs activités, observe leur style puis compose une triade réellement présente. Une répétition de signaux sur trois plateformes montre les rôles d’approche, d’ouverture et de frappe. Les absences réelles doivent être traitées avant départ.</x:v>
      </x:c>
      <x:c r="G1207" s="127" t="str">
        <x:v>Lire les conditions V5 ; aucun objet ou PNJ supposé présent. Refuser ou différer suspend l’objectif au lieu de le déclarer réussi.</x:v>
      </x:c>
      <x:c r="H1207" s="127" t="str">
        <x:v>Répartir les rôles par préférence ou par complémentarité change le plan initial et les réactions. Si le choix diffère, refuse ou se contente d’observer, ne pas jouer une réussite de tâche non accomplie.</x:v>
      </x:c>
      <x:c r="I1207" s="132" t="str">
        <x:v>Après la réponse : action physique ou refus/différé ; succès/échec/reprise selon résultat réel et variantes prioritaires. Aucun résultat par la sélection seule.</x:v>
      </x:c>
    </x:row>
    <x:row r="1208" ht="89" customHeight="1">
      <x:c r="A1208" s="121" t="str">
        <x:v>D6-C-R2-M017-OPTION-A</x:v>
      </x:c>
      <x:c r="B1208" s="122" t="str">
        <x:v>D6-C-R2-M017</x:v>
      </x:c>
      <x:c r="C1208" s="122" t="str">
        <x:v>A</x:v>
      </x:c>
      <x:c r="D1208" s="122" t="str">
        <x:v>D6-C-R2-M017-CHOIX-A-01</x:v>
      </x:c>
      <x:c r="E1208" s="122" t="str">
        <x:v>D6-C-R2-M017-REPONSE-A-01</x:v>
      </x:c>
      <x:c r="F1208" s="122" t="str">
        <x:v>Approche A à jouer dans le décor : À l’entrée, le joueur range les armes énergétiques exclues de cette configuration. Le temple déploie une disposition variable de passerelles, volets et chambres ; les signes permettent d’anticiper ses mouvements. La triade doit atteindre le seuil de chasse ensemble.</x:v>
      </x:c>
      <x:c r="G1208" s="122" t="str">
        <x:v>Accès V5 et interlocuteur disponible ; possibilité réelle de l’approche choisie.</x:v>
      </x:c>
      <x:c r="H1208" s="122" t="str">
        <x:v>Choisir une route de hauteur ou une route de mécanismes change les difficultés rencontrées. Ne rien attribuer avant la résolution réelle ; le choix formule une intention.</x:v>
      </x:c>
      <x:c r="I1208" s="131" t="str">
        <x:v>Après la réponse : action physique ou refus/différé ; succès/échec/reprise selon résultat réel et variantes prioritaires. Aucun résultat par la sélection seule.</x:v>
      </x:c>
    </x:row>
    <x:row r="1209" ht="89" customHeight="1">
      <x:c r="A1209" s="126" t="str">
        <x:v>D6-C-R2-M017-OPTION-B</x:v>
      </x:c>
      <x:c r="B1209" s="127" t="str">
        <x:v>D6-C-R2-M017</x:v>
      </x:c>
      <x:c r="C1209" s="127" t="str">
        <x:v>B</x:v>
      </x:c>
      <x:c r="D1209" s="127" t="str">
        <x:v>D6-C-R2-M017-CHOIX-B-01</x:v>
      </x:c>
      <x:c r="E1209" s="127" t="str">
        <x:v>D6-C-R2-M017-REPONSE-B-01</x:v>
      </x:c>
      <x:c r="F1209" s="127" t="str">
        <x:v>Approche B à jouer ou différé explicite : À l’entrée, le joueur range les armes énergétiques exclues de cette configuration. Le temple déploie une disposition variable de passerelles, volets et chambres ; les signes permettent d’anticiper ses mouvements. La triade doit atteindre le seuil de chasse ensemble.</x:v>
      </x:c>
      <x:c r="G1209" s="127" t="str">
        <x:v>Lire les conditions V5 ; aucun objet ou PNJ supposé présent. Refuser ou différer suspend l’objectif au lieu de le déclarer réussi.</x:v>
      </x:c>
      <x:c r="H1209" s="127" t="str">
        <x:v>Choisir une route de hauteur ou une route de mécanismes change les difficultés rencontrées. Si le choix diffère, refuse ou se contente d’observer, ne pas jouer une réussite de tâche non accomplie.</x:v>
      </x:c>
      <x:c r="I1209" s="132" t="str">
        <x:v>Après la réponse : action physique ou refus/différé ; succès/échec/reprise selon résultat réel et variantes prioritaires. Aucun résultat par la sélection seule.</x:v>
      </x:c>
    </x:row>
    <x:row r="1210" ht="89" customHeight="1">
      <x:c r="A1210" s="121" t="str">
        <x:v>D6-C-R2-M018-OPTION-A</x:v>
      </x:c>
      <x:c r="B1210" s="122" t="str">
        <x:v>D6-C-R2-M018</x:v>
      </x:c>
      <x:c r="C1210" s="122" t="str">
        <x:v>A</x:v>
      </x:c>
      <x:c r="D1210" s="122" t="str">
        <x:v>D6-C-R2-M018-CHOIX-A-01</x:v>
      </x:c>
      <x:c r="E1210" s="122" t="str">
        <x:v>D6-C-R2-M018-REPONSE-A-01</x:v>
      </x:c>
      <x:c r="F1210" s="122" t="str">
        <x:v>Approche A à jouer dans le décor : La triade affronte l’épreuve Quatza-Rij dans la configuration du temple. Le joueur doit lire la cible, ouvrir une fenêtre avec les partenaires et choisir quand poursuivre ou se replier. Les contributions de chacun sont enregistrées dans la scène de combat réelle.</x:v>
      </x:c>
      <x:c r="G1210" s="122" t="str">
        <x:v>Accès V5 et interlocuteur disponible ; possibilité réelle de l’approche choisie.</x:v>
      </x:c>
      <x:c r="H1210" s="122" t="str">
        <x:v>Exploiter une ouverture risquée ou recréer une fenêtre plus sûre modifie blessures, ressources et récit de chasse. Ne rien attribuer avant la résolution réelle ; le choix formule une intention.</x:v>
      </x:c>
      <x:c r="I1210" s="131" t="str">
        <x:v>Après la réponse : action physique ou refus/différé ; succès/échec/reprise selon résultat réel et variantes prioritaires. Aucun résultat par la sélection seule.</x:v>
      </x:c>
    </x:row>
    <x:row r="1211" ht="89" customHeight="1">
      <x:c r="A1211" s="126" t="str">
        <x:v>D6-C-R2-M018-OPTION-B</x:v>
      </x:c>
      <x:c r="B1211" s="127" t="str">
        <x:v>D6-C-R2-M018</x:v>
      </x:c>
      <x:c r="C1211" s="127" t="str">
        <x:v>B</x:v>
      </x:c>
      <x:c r="D1211" s="127" t="str">
        <x:v>D6-C-R2-M018-CHOIX-B-01</x:v>
      </x:c>
      <x:c r="E1211" s="127" t="str">
        <x:v>D6-C-R2-M018-REPONSE-B-01</x:v>
      </x:c>
      <x:c r="F1211" s="127" t="str">
        <x:v>Approche B à jouer ou différé explicite : La triade affronte l’épreuve Quatza-Rij dans la configuration du temple. Le joueur doit lire la cible, ouvrir une fenêtre avec les partenaires et choisir quand poursuivre ou se replier. Les contributions de chacun sont enregistrées dans la scène de combat réelle.</x:v>
      </x:c>
      <x:c r="G1211" s="127" t="str">
        <x:v>Lire les conditions V5 ; aucun objet ou PNJ supposé présent. Refuser ou différer suspend l’objectif au lieu de le déclarer réussi.</x:v>
      </x:c>
      <x:c r="H1211" s="127" t="str">
        <x:v>Exploiter une ouverture risquée ou recréer une fenêtre plus sûre modifie blessures, ressources et récit de chasse. Si le choix diffère, refuse ou se contente d’observer, ne pas jouer une réussite de tâche non accomplie.</x:v>
      </x:c>
      <x:c r="I1211" s="132" t="str">
        <x:v>Après la réponse : action physique ou refus/différé ; succès/échec/reprise selon résultat réel et variantes prioritaires. Aucun résultat par la sélection seule.</x:v>
      </x:c>
    </x:row>
    <x:row r="1212" ht="89" customHeight="1">
      <x:c r="A1212" s="121" t="str">
        <x:v>D6-C-R2-M019-OPTION-A</x:v>
      </x:c>
      <x:c r="B1212" s="122" t="str">
        <x:v>D6-C-R2-M019</x:v>
      </x:c>
      <x:c r="C1212" s="122" t="str">
        <x:v>A</x:v>
      </x:c>
      <x:c r="D1212" s="122" t="str">
        <x:v>D6-C-R2-M019-CHOIX-A-01</x:v>
      </x:c>
      <x:c r="E1212" s="122" t="str">
        <x:v>D6-C-R2-M019-REPONSE-A-01</x:v>
      </x:c>
      <x:c r="F1212" s="122" t="str">
        <x:v>Approche A à jouer dans le décor : La sortie du temple, le trajet de retour et l’arrivée devant les témoins sont joués. Le joueur porte ce qui a réellement été obtenu, aide les blessés et rapporte aussi une absence éventuelle. La reconnaissance dépend des faits du rite, pas d’un texte standard.</x:v>
      </x:c>
      <x:c r="G1212" s="122" t="str">
        <x:v>Accès V5 et interlocuteur disponible ; possibilité réelle de l’approche choisie.</x:v>
      </x:c>
      <x:c r="H1212" s="122" t="str">
        <x:v>Présenter d’abord les partenaires ou la preuve de chasse change la cérémonie et les relations. Ne rien attribuer avant la résolution réelle ; le choix formule une intention.</x:v>
      </x:c>
      <x:c r="I1212" s="131" t="str">
        <x:v>Après la réponse : action physique ou refus/différé ; succès/échec/reprise selon résultat réel et variantes prioritaires. Aucun résultat par la sélection seule.</x:v>
      </x:c>
    </x:row>
    <x:row r="1213" ht="89" customHeight="1">
      <x:c r="A1213" s="126" t="str">
        <x:v>D6-C-R2-M019-OPTION-B</x:v>
      </x:c>
      <x:c r="B1213" s="127" t="str">
        <x:v>D6-C-R2-M019</x:v>
      </x:c>
      <x:c r="C1213" s="127" t="str">
        <x:v>B</x:v>
      </x:c>
      <x:c r="D1213" s="127" t="str">
        <x:v>D6-C-R2-M019-CHOIX-B-01</x:v>
      </x:c>
      <x:c r="E1213" s="127" t="str">
        <x:v>D6-C-R2-M019-REPONSE-B-01</x:v>
      </x:c>
      <x:c r="F1213" s="127" t="str">
        <x:v>Approche B à jouer ou différé explicite : La sortie du temple, le trajet de retour et l’arrivée devant les témoins sont joués. Le joueur porte ce qui a réellement été obtenu, aide les blessés et rapporte aussi une absence éventuelle. La reconnaissance dépend des faits du rite, pas d’un texte standard.</x:v>
      </x:c>
      <x:c r="G1213" s="127" t="str">
        <x:v>Lire les conditions V5 ; aucun objet ou PNJ supposé présent. Refuser ou différer suspend l’objectif au lieu de le déclarer réussi.</x:v>
      </x:c>
      <x:c r="H1213" s="127" t="str">
        <x:v>Présenter d’abord les partenaires ou la preuve de chasse change la cérémonie et les relations. Si le choix diffère, refuse ou se contente d’observer, ne pas jouer une réussite de tâche non accomplie.</x:v>
      </x:c>
      <x:c r="I1213" s="132" t="str">
        <x:v>Après la réponse : action physique ou refus/différé ; succès/échec/reprise selon résultat réel et variantes prioritaires. Aucun résultat par la sélection seule.</x:v>
      </x:c>
    </x:row>
    <x:row r="1214" ht="89" customHeight="1">
      <x:c r="A1214" s="121" t="str">
        <x:v>D6-C-R2-M020-OPTION-A</x:v>
      </x:c>
      <x:c r="B1214" s="122" t="str">
        <x:v>D6-C-R2-M020</x:v>
      </x:c>
      <x:c r="C1214" s="122" t="str">
        <x:v>A</x:v>
      </x:c>
      <x:c r="D1214" s="122" t="str">
        <x:v>D6-C-R2-M020-CHOIX-A-01</x:v>
      </x:c>
      <x:c r="E1214" s="122" t="str">
        <x:v>D6-C-R2-M020-REPONSE-A-01</x:v>
      </x:c>
      <x:c r="F1214" s="122" t="str">
        <x:v>Approche A à jouer dans le décor : Une cérémonie locale reconnaît le joueur et les participants admissibles. Le personnage accomplit le geste de marquage prévu par le projet, rend les outils de rite et reçoit l’accès aux démarches de vaisseau. Le jeu montre ce qui change dans la cité.</x:v>
      </x:c>
      <x:c r="G1214" s="122" t="str">
        <x:v>Accès V5 et interlocuteur disponible ; possibilité réelle de l’approche choisie.</x:v>
      </x:c>
      <x:c r="H1214" s="122" t="str">
        <x:v>Choisir une célébration de cohorte ou une visite calme nuance le retour sans modifier la condition de rang. Ne rien attribuer avant la résolution réelle ; le choix formule une intention.</x:v>
      </x:c>
      <x:c r="I1214" s="131" t="str">
        <x:v>Après la réponse : action physique ou refus/différé ; succès/échec/reprise selon résultat réel et variantes prioritaires. Aucun résultat par la sélection seule.</x:v>
      </x:c>
    </x:row>
    <x:row r="1215" ht="89" customHeight="1">
      <x:c r="A1215" s="126" t="str">
        <x:v>D6-C-R2-M020-OPTION-B</x:v>
      </x:c>
      <x:c r="B1215" s="127" t="str">
        <x:v>D6-C-R2-M020</x:v>
      </x:c>
      <x:c r="C1215" s="127" t="str">
        <x:v>B</x:v>
      </x:c>
      <x:c r="D1215" s="127" t="str">
        <x:v>D6-C-R2-M020-CHOIX-B-01</x:v>
      </x:c>
      <x:c r="E1215" s="127" t="str">
        <x:v>D6-C-R2-M020-REPONSE-B-01</x:v>
      </x:c>
      <x:c r="F1215" s="127" t="str">
        <x:v>Approche B à jouer ou différé explicite : Une cérémonie locale reconnaît le joueur et les participants admissibles. Le personnage accomplit le geste de marquage prévu par le projet, rend les outils de rite et reçoit l’accès aux démarches de vaisseau. Le jeu montre ce qui change dans la cité.</x:v>
      </x:c>
      <x:c r="G1215" s="127" t="str">
        <x:v>Lire les conditions V5 ; aucun objet ou PNJ supposé présent. Refuser ou différer suspend l’objectif au lieu de le déclarer réussi.</x:v>
      </x:c>
      <x:c r="H1215" s="127" t="str">
        <x:v>Choisir une célébration de cohorte ou une visite calme nuance le retour sans modifier la condition de rang. Si le choix diffère, refuse ou se contente d’observer, ne pas jouer une réussite de tâche non accomplie.</x:v>
      </x:c>
      <x:c r="I1215" s="132" t="str">
        <x:v>Après la réponse : action physique ou refus/différé ; succès/échec/reprise selon résultat réel et variantes prioritaires. Aucun résultat par la sélection seule.</x:v>
      </x:c>
    </x:row>
    <x:row r="1216" ht="89" customHeight="1">
      <x:c r="A1216" s="121" t="str">
        <x:v>D6-C-R2-M021-OPTION-A</x:v>
      </x:c>
      <x:c r="B1216" s="122" t="str">
        <x:v>D6-C-R2-M021</x:v>
      </x:c>
      <x:c r="C1216" s="122" t="str">
        <x:v>A</x:v>
      </x:c>
      <x:c r="D1216" s="122" t="str">
        <x:v>D6-C-R2-M021-CHOIX-A-01</x:v>
      </x:c>
      <x:c r="E1216" s="122" t="str">
        <x:v>D6-C-R2-M021-REPONSE-A-01</x:v>
      </x:c>
      <x:c r="F1216" s="122" t="str">
        <x:v>Approche A à jouer dans le décor : Le joueur inspecte une coque personnelle, traverse le hangar, teste l’accès au sas et participe à une remise en état. L’acquisition est matérialisée par la remise des droits et l’entrée dans le navire. Une visite de cabine n’équivaut pas à la propriété.</x:v>
      </x:c>
      <x:c r="G1216" s="122" t="str">
        <x:v>Accès V5 et interlocuteur disponible ; possibilité réelle de l’approche choisie.</x:v>
      </x:c>
      <x:c r="H1216" s="122" t="str">
        <x:v>Choisir une coque adaptée à la mobilité ou à l’autonomie change les premiers compromis d’équipement. Ne rien attribuer avant la résolution réelle ; le choix formule une intention.</x:v>
      </x:c>
      <x:c r="I1216" s="131" t="str">
        <x:v>Après la réponse : action physique ou refus/différé ; succès/échec/reprise selon résultat réel et variantes prioritaires. Aucun résultat par la sélection seule.</x:v>
      </x:c>
    </x:row>
    <x:row r="1217" ht="89" customHeight="1">
      <x:c r="A1217" s="126" t="str">
        <x:v>D6-C-R2-M021-OPTION-B</x:v>
      </x:c>
      <x:c r="B1217" s="127" t="str">
        <x:v>D6-C-R2-M021</x:v>
      </x:c>
      <x:c r="C1217" s="127" t="str">
        <x:v>B</x:v>
      </x:c>
      <x:c r="D1217" s="127" t="str">
        <x:v>D6-C-R2-M021-CHOIX-B-01</x:v>
      </x:c>
      <x:c r="E1217" s="127" t="str">
        <x:v>D6-C-R2-M021-REPONSE-B-01</x:v>
      </x:c>
      <x:c r="F1217" s="127" t="str">
        <x:v>Approche B à jouer ou différé explicite : Le joueur inspecte une coque personnelle, traverse le hangar, teste l’accès au sas et participe à une remise en état. L’acquisition est matérialisée par la remise des droits et l’entrée dans le navire. Une visite de cabine n’équivaut pas à la propriété.</x:v>
      </x:c>
      <x:c r="G1217" s="127" t="str">
        <x:v>Lire les conditions V5 ; aucun objet ou PNJ supposé présent. Refuser ou différer suspend l’objectif au lieu de le déclarer réussi.</x:v>
      </x:c>
      <x:c r="H1217" s="127" t="str">
        <x:v>Choisir une coque adaptée à la mobilité ou à l’autonomie change les premiers compromis d’équipement. Si le choix diffère, refuse ou se contente d’observer, ne pas jouer une réussite de tâche non accomplie.</x:v>
      </x:c>
      <x:c r="I1217" s="132" t="str">
        <x:v>Après la réponse : action physique ou refus/différé ; succès/échec/reprise selon résultat réel et variantes prioritaires. Aucun résultat par la sélection seule.</x:v>
      </x:c>
    </x:row>
    <x:row r="1218" ht="89" customHeight="1">
      <x:c r="A1218" s="121" t="str">
        <x:v>D6-C-R2-M022-OPTION-A</x:v>
      </x:c>
      <x:c r="B1218" s="122" t="str">
        <x:v>D6-C-R2-M022</x:v>
      </x:c>
      <x:c r="C1218" s="122" t="str">
        <x:v>A</x:v>
      </x:c>
      <x:c r="D1218" s="122" t="str">
        <x:v>D6-C-R2-M022-CHOIX-A-01</x:v>
      </x:c>
      <x:c r="E1218" s="122" t="str">
        <x:v>D6-C-R2-M022-REPONSE-A-01</x:v>
      </x:c>
      <x:c r="F1218" s="122" t="str">
        <x:v>Approche A à jouer dans le décor : Le joueur parcourt carte galactique, armurerie, archives, forge d’apparence, galerie, infirmerie, arène et sas. Chaque pièce demande un geste utile : ranger, régler, inspecter ou préparer. Les circulations sont physiques et les objets ne fusionnent pas avec ceux de la maison.</x:v>
      </x:c>
      <x:c r="G1218" s="122" t="str">
        <x:v>Accès V5 et interlocuteur disponible ; possibilité réelle de l’approche choisie.</x:v>
      </x:c>
      <x:c r="H1218" s="122" t="str">
        <x:v>Préparer une chasse courte ou un trajet avec escale change le chargement initial. Ne rien attribuer avant la résolution réelle ; le choix formule une intention.</x:v>
      </x:c>
      <x:c r="I1218" s="131" t="str">
        <x:v>Après la réponse : action physique ou refus/différé ; succès/échec/reprise selon résultat réel et variantes prioritaires. Aucun résultat par la sélection seule.</x:v>
      </x:c>
    </x:row>
    <x:row r="1219" ht="89" customHeight="1">
      <x:c r="A1219" s="126" t="str">
        <x:v>D6-C-R2-M022-OPTION-B</x:v>
      </x:c>
      <x:c r="B1219" s="127" t="str">
        <x:v>D6-C-R2-M022</x:v>
      </x:c>
      <x:c r="C1219" s="127" t="str">
        <x:v>B</x:v>
      </x:c>
      <x:c r="D1219" s="127" t="str">
        <x:v>D6-C-R2-M022-CHOIX-B-01</x:v>
      </x:c>
      <x:c r="E1219" s="127" t="str">
        <x:v>D6-C-R2-M022-REPONSE-B-01</x:v>
      </x:c>
      <x:c r="F1219" s="127" t="str">
        <x:v>Approche B à jouer ou différé explicite : Le joueur parcourt carte galactique, armurerie, archives, forge d’apparence, galerie, infirmerie, arène et sas. Chaque pièce demande un geste utile : ranger, régler, inspecter ou préparer. Les circulations sont physiques et les objets ne fusionnent pas avec ceux de la maison.</x:v>
      </x:c>
      <x:c r="G1219" s="127" t="str">
        <x:v>Lire les conditions V5 ; aucun objet ou PNJ supposé présent. Refuser ou différer suspend l’objectif au lieu de le déclarer réussi.</x:v>
      </x:c>
      <x:c r="H1219" s="127" t="str">
        <x:v>Préparer une chasse courte ou un trajet avec escale change le chargement initial. Si le choix diffère, refuse ou se contente d’observer, ne pas jouer une réussite de tâche non accomplie.</x:v>
      </x:c>
      <x:c r="I1219" s="132" t="str">
        <x:v>Après la réponse : action physique ou refus/différé ; succès/échec/reprise selon résultat réel et variantes prioritaires. Aucun résultat par la sélection seule.</x:v>
      </x:c>
    </x:row>
    <x:row r="1220" ht="89" customHeight="1">
      <x:c r="A1220" s="121" t="str">
        <x:v>D6-C-R2-M023-OPTION-A</x:v>
      </x:c>
      <x:c r="B1220" s="122" t="str">
        <x:v>D6-C-R2-M023</x:v>
      </x:c>
      <x:c r="C1220" s="122" t="str">
        <x:v>A</x:v>
      </x:c>
      <x:c r="D1220" s="122" t="str">
        <x:v>D6-C-R2-M023-CHOIX-A-01</x:v>
      </x:c>
      <x:c r="E1220" s="122" t="str">
        <x:v>D6-C-R2-M023-REPONSE-A-01</x:v>
      </x:c>
      <x:c r="F1220" s="122" t="str">
        <x:v>Approche A à jouer dans le décor : Le joueur choisit une route connue, traverse le sas, lance le départ et suit une séquence de navigation avec repères. Une approche de base demande orientation, vitesse relative fictive et amarrage. Le personnage sort ensuite sur un quai réellement chargé.</x:v>
      </x:c>
      <x:c r="G1220" s="122" t="str">
        <x:v>Accès V5 et interlocuteur disponible ; possibilité réelle de l’approche choisie.</x:v>
      </x:c>
      <x:c r="H1220" s="122" t="str">
        <x:v>Faire une escale prévue ou prendre une route directe autorisée change temps, ressources et événement possible. Ne rien attribuer avant la résolution réelle ; le choix formule une intention.</x:v>
      </x:c>
      <x:c r="I1220" s="131" t="str">
        <x:v>Après la réponse : action physique ou refus/différé ; succès/échec/reprise selon résultat réel et variantes prioritaires. Aucun résultat par la sélection seule.</x:v>
      </x:c>
    </x:row>
    <x:row r="1221" ht="89" customHeight="1">
      <x:c r="A1221" s="126" t="str">
        <x:v>D6-C-R2-M023-OPTION-B</x:v>
      </x:c>
      <x:c r="B1221" s="127" t="str">
        <x:v>D6-C-R2-M023</x:v>
      </x:c>
      <x:c r="C1221" s="127" t="str">
        <x:v>B</x:v>
      </x:c>
      <x:c r="D1221" s="127" t="str">
        <x:v>D6-C-R2-M023-CHOIX-B-01</x:v>
      </x:c>
      <x:c r="E1221" s="127" t="str">
        <x:v>D6-C-R2-M023-REPONSE-B-01</x:v>
      </x:c>
      <x:c r="F1221" s="127" t="str">
        <x:v>Approche B à jouer ou différé explicite : Le joueur choisit une route connue, traverse le sas, lance le départ et suit une séquence de navigation avec repères. Une approche de base demande orientation, vitesse relative fictive et amarrage. Le personnage sort ensuite sur un quai réellement chargé.</x:v>
      </x:c>
      <x:c r="G1221" s="127" t="str">
        <x:v>Lire les conditions V5 ; aucun objet ou PNJ supposé présent. Refuser ou différer suspend l’objectif au lieu de le déclarer réussi.</x:v>
      </x:c>
      <x:c r="H1221" s="127" t="str">
        <x:v>Faire une escale prévue ou prendre une route directe autorisée change temps, ressources et événement possible. Si le choix diffère, refuse ou se contente d’observer, ne pas jouer une réussite de tâche non accomplie.</x:v>
      </x:c>
      <x:c r="I1221" s="132" t="str">
        <x:v>Après la réponse : action physique ou refus/différé ; succès/échec/reprise selon résultat réel et variantes prioritaires. Aucun résultat par la sélection seule.</x:v>
      </x:c>
    </x:row>
    <x:row r="1222" ht="89" customHeight="1">
      <x:c r="A1222" s="121" t="str">
        <x:v>D6-C-R2-M024-OPTION-A</x:v>
      </x:c>
      <x:c r="B1222" s="122" t="str">
        <x:v>D6-C-R2-M024</x:v>
      </x:c>
      <x:c r="C1222" s="122" t="str">
        <x:v>A</x:v>
      </x:c>
      <x:c r="D1222" s="122" t="str">
        <x:v>D6-C-R2-M024-CHOIX-A-01</x:v>
      </x:c>
      <x:c r="E1222" s="122" t="str">
        <x:v>D6-C-R2-M024-REPONSE-A-01</x:v>
      </x:c>
      <x:c r="F1222" s="122" t="str">
        <x:v>Approche A à jouer dans le décor : Le joueur débarque, observe une météo inconnue, place un point de retour et suit une proie jusqu’à un terrain lisible en 2D. La chasse demande d’adapter un outil appris sur le Homeworld. Le retour au vaisseau comprend récupération et contrôle du matériel.</x:v>
      </x:c>
      <x:c r="G1222" s="122" t="str">
        <x:v>Accès V5 et interlocuteur disponible ; possibilité réelle de l’approche choisie.</x:v>
      </x:c>
      <x:c r="H1222" s="122" t="str">
        <x:v>Poursuivre une occasion de prise ou rentrer avec des observations produit deux résultats reconnus. Ne rien attribuer avant la résolution réelle ; le choix formule une intention.</x:v>
      </x:c>
      <x:c r="I1222" s="131" t="str">
        <x:v>Après la réponse : action physique ou refus/différé ; succès/échec/reprise selon résultat réel et variantes prioritaires. Aucun résultat par la sélection seule.</x:v>
      </x:c>
    </x:row>
    <x:row r="1223" ht="89" customHeight="1">
      <x:c r="A1223" s="126" t="str">
        <x:v>D6-C-R2-M024-OPTION-B</x:v>
      </x:c>
      <x:c r="B1223" s="127" t="str">
        <x:v>D6-C-R2-M024</x:v>
      </x:c>
      <x:c r="C1223" s="127" t="str">
        <x:v>B</x:v>
      </x:c>
      <x:c r="D1223" s="127" t="str">
        <x:v>D6-C-R2-M024-CHOIX-B-01</x:v>
      </x:c>
      <x:c r="E1223" s="127" t="str">
        <x:v>D6-C-R2-M024-REPONSE-B-01</x:v>
      </x:c>
      <x:c r="F1223" s="127" t="str">
        <x:v>Approche B à jouer ou différé explicite : Le joueur débarque, observe une météo inconnue, place un point de retour et suit une proie jusqu’à un terrain lisible en 2D. La chasse demande d’adapter un outil appris sur le Homeworld. Le retour au vaisseau comprend récupération et contrôle du matériel.</x:v>
      </x:c>
      <x:c r="G1223" s="127" t="str">
        <x:v>Lire les conditions V5 ; aucun objet ou PNJ supposé présent. Refuser ou différer suspend l’objectif au lieu de le déclarer réussi.</x:v>
      </x:c>
      <x:c r="H1223" s="127" t="str">
        <x:v>Poursuivre une occasion de prise ou rentrer avec des observations produit deux résultats reconnus. Si le choix diffère, refuse ou se contente d’observer, ne pas jouer une réussite de tâche non accomplie.</x:v>
      </x:c>
      <x:c r="I1223" s="132" t="str">
        <x:v>Après la réponse : action physique ou refus/différé ; succès/échec/reprise selon résultat réel et variantes prioritaires. Aucun résultat par la sélection seule.</x:v>
      </x:c>
    </x:row>
    <x:row r="1224" ht="89" customHeight="1">
      <x:c r="A1224" s="121" t="str">
        <x:v>D6-C-R2-M025-OPTION-A</x:v>
      </x:c>
      <x:c r="B1224" s="122" t="str">
        <x:v>D6-C-R2-M025</x:v>
      </x:c>
      <x:c r="C1224" s="122" t="str">
        <x:v>A</x:v>
      </x:c>
      <x:c r="D1224" s="122" t="str">
        <x:v>D6-C-R2-M025-CHOIX-A-01</x:v>
      </x:c>
      <x:c r="E1224" s="122" t="str">
        <x:v>D6-C-R2-M025-REPONSE-A-01</x:v>
      </x:c>
      <x:c r="F1224" s="122" t="str">
        <x:v>Approche A à jouer dans le décor : Sur une base d’approche, le joueur inspecte les risques connus, prépare des contenants adaptés et teste un itinéraire d’extraction. Une sortie courte montre les traces du territoire avant l’engagement profond. La scène distingue chasse préparée et simple arrivée sur la planète.</x:v>
      </x:c>
      <x:c r="G1224" s="122" t="str">
        <x:v>Accès V5 et interlocuteur disponible ; possibilité réelle de l’approche choisie.</x:v>
      </x:c>
      <x:c r="H1224" s="122" t="str">
        <x:v>Choisir une reconnaissance supplémentaire ou engager avec les informations suffisantes change marge et coût. Ne rien attribuer avant la résolution réelle ; le choix formule une intention.</x:v>
      </x:c>
      <x:c r="I1224" s="131" t="str">
        <x:v>Après la réponse : action physique ou refus/différé ; succès/échec/reprise selon résultat réel et variantes prioritaires. Aucun résultat par la sélection seule.</x:v>
      </x:c>
    </x:row>
    <x:row r="1225" ht="89" customHeight="1">
      <x:c r="A1225" s="126" t="str">
        <x:v>D6-C-R2-M025-OPTION-B</x:v>
      </x:c>
      <x:c r="B1225" s="127" t="str">
        <x:v>D6-C-R2-M025</x:v>
      </x:c>
      <x:c r="C1225" s="127" t="str">
        <x:v>B</x:v>
      </x:c>
      <x:c r="D1225" s="127" t="str">
        <x:v>D6-C-R2-M025-CHOIX-B-01</x:v>
      </x:c>
      <x:c r="E1225" s="127" t="str">
        <x:v>D6-C-R2-M025-REPONSE-B-01</x:v>
      </x:c>
      <x:c r="F1225" s="127" t="str">
        <x:v>Approche B à jouer ou différé explicite : Sur une base d’approche, le joueur inspecte les risques connus, prépare des contenants adaptés et teste un itinéraire d’extraction. Une sortie courte montre les traces du territoire avant l’engagement profond. La scène distingue chasse préparée et simple arrivée sur la planète.</x:v>
      </x:c>
      <x:c r="G1225" s="127" t="str">
        <x:v>Lire les conditions V5 ; aucun objet ou PNJ supposé présent. Refuser ou différer suspend l’objectif au lieu de le déclarer réussi.</x:v>
      </x:c>
      <x:c r="H1225" s="127" t="str">
        <x:v>Choisir une reconnaissance supplémentaire ou engager avec les informations suffisantes change marge et coût. Si le choix diffère, refuse ou se contente d’observer, ne pas jouer une réussite de tâche non accomplie.</x:v>
      </x:c>
      <x:c r="I1225" s="132" t="str">
        <x:v>Après la réponse : action physique ou refus/différé ; succès/échec/reprise selon résultat réel et variantes prioritaires. Aucun résultat par la sélection seule.</x:v>
      </x:c>
    </x:row>
    <x:row r="1226" ht="89" customHeight="1">
      <x:c r="A1226" s="121" t="str">
        <x:v>D6-C-R2-M026-OPTION-A</x:v>
      </x:c>
      <x:c r="B1226" s="122" t="str">
        <x:v>D6-C-R2-M026</x:v>
      </x:c>
      <x:c r="C1226" s="122" t="str">
        <x:v>A</x:v>
      </x:c>
      <x:c r="D1226" s="122" t="str">
        <x:v>D6-C-R2-M026-CHOIX-A-01</x:v>
      </x:c>
      <x:c r="E1226" s="122" t="str">
        <x:v>D6-C-R2-M026-REPONSE-A-01</x:v>
      </x:c>
      <x:c r="F1226" s="122" t="str">
        <x:v>Approche A à jouer dans le décor : Le joueur traverse les zones d’approche, lit le mouvement des défenseurs et atteint l’affrontement de la première reine prévue au stade Blooded. Le combat comporte des fenêtres liées au terrain et une sortie d’urgence. La victoire est jouée et constatée avant toute reconnaissance.</x:v>
      </x:c>
      <x:c r="G1226" s="122" t="str">
        <x:v>Accès V5 et interlocuteur disponible ; possibilité réelle de l’approche choisie.</x:v>
      </x:c>
      <x:c r="H1226" s="122" t="str">
        <x:v>Prendre une fenêtre agressive ou privilégier un cycle de repli change durée, ressources et blessures. Ne rien attribuer avant la résolution réelle ; le choix formule une intention.</x:v>
      </x:c>
      <x:c r="I1226" s="131" t="str">
        <x:v>Après la réponse : action physique ou refus/différé ; succès/échec/reprise selon résultat réel et variantes prioritaires. Aucun résultat par la sélection seule.</x:v>
      </x:c>
    </x:row>
    <x:row r="1227" ht="89" customHeight="1">
      <x:c r="A1227" s="126" t="str">
        <x:v>D6-C-R2-M026-OPTION-B</x:v>
      </x:c>
      <x:c r="B1227" s="127" t="str">
        <x:v>D6-C-R2-M026</x:v>
      </x:c>
      <x:c r="C1227" s="127" t="str">
        <x:v>B</x:v>
      </x:c>
      <x:c r="D1227" s="127" t="str">
        <x:v>D6-C-R2-M026-CHOIX-B-01</x:v>
      </x:c>
      <x:c r="E1227" s="127" t="str">
        <x:v>D6-C-R2-M026-REPONSE-B-01</x:v>
      </x:c>
      <x:c r="F1227" s="127" t="str">
        <x:v>Approche B à jouer ou différé explicite : Le joueur traverse les zones d’approche, lit le mouvement des défenseurs et atteint l’affrontement de la première reine prévue au stade Blooded. Le combat comporte des fenêtres liées au terrain et une sortie d’urgence. La victoire est jouée et constatée avant toute reconnaissance.</x:v>
      </x:c>
      <x:c r="G1227" s="127" t="str">
        <x:v>Lire les conditions V5 ; aucun objet ou PNJ supposé présent. Refuser ou différer suspend l’objectif au lieu de le déclarer réussi.</x:v>
      </x:c>
      <x:c r="H1227" s="127" t="str">
        <x:v>Prendre une fenêtre agressive ou privilégier un cycle de repli change durée, ressources et blessures. Si le choix diffère, refuse ou se contente d’observer, ne pas jouer une réussite de tâche non accomplie.</x:v>
      </x:c>
      <x:c r="I1227" s="132" t="str">
        <x:v>Après la réponse : action physique ou refus/différé ; succès/échec/reprise selon résultat réel et variantes prioritaires. Aucun résultat par la sélection seule.</x:v>
      </x:c>
    </x:row>
    <x:row r="1228" ht="89" customHeight="1">
      <x:c r="A1228" s="121" t="str">
        <x:v>D6-C-R2-M027-OPTION-A</x:v>
      </x:c>
      <x:c r="B1228" s="122" t="str">
        <x:v>D6-C-R2-M027</x:v>
      </x:c>
      <x:c r="C1228" s="122" t="str">
        <x:v>A</x:v>
      </x:c>
      <x:c r="D1228" s="122" t="str">
        <x:v>D6-C-R2-M027-CHOIX-A-01</x:v>
      </x:c>
      <x:c r="E1228" s="122" t="str">
        <x:v>D6-C-R2-M027-REPONSE-A-01</x:v>
      </x:c>
      <x:c r="F1228" s="122" t="str">
        <x:v>Approche A à jouer dans le décor : Le joueur revient à bord, traite les dommages et installe les objets obtenus ou les relevés d’un échec. Un mentor observe les gestes nouveaux. La scène peut reconnaître une victoire ou préparer une reprise sans confondre les deux parcours.</x:v>
      </x:c>
      <x:c r="G1228" s="122" t="str">
        <x:v>Accès V5 et interlocuteur disponible ; possibilité réelle de l’approche choisie.</x:v>
      </x:c>
      <x:c r="H1228" s="122" t="str">
        <x:v>Présenter les traces au clan ou analyser d’abord seul à l’atelier change les retours reçus. Ne rien attribuer avant la résolution réelle ; le choix formule une intention.</x:v>
      </x:c>
      <x:c r="I1228" s="131" t="str">
        <x:v>Après la réponse : action physique ou refus/différé ; succès/échec/reprise selon résultat réel et variantes prioritaires. Aucun résultat par la sélection seule.</x:v>
      </x:c>
    </x:row>
    <x:row r="1229" ht="89" customHeight="1">
      <x:c r="A1229" s="126" t="str">
        <x:v>D6-C-R2-M027-OPTION-B</x:v>
      </x:c>
      <x:c r="B1229" s="127" t="str">
        <x:v>D6-C-R2-M027</x:v>
      </x:c>
      <x:c r="C1229" s="127" t="str">
        <x:v>B</x:v>
      </x:c>
      <x:c r="D1229" s="127" t="str">
        <x:v>D6-C-R2-M027-CHOIX-B-01</x:v>
      </x:c>
      <x:c r="E1229" s="127" t="str">
        <x:v>D6-C-R2-M027-REPONSE-B-01</x:v>
      </x:c>
      <x:c r="F1229" s="127" t="str">
        <x:v>Approche B à jouer ou différé explicite : Le joueur revient à bord, traite les dommages et installe les objets obtenus ou les relevés d’un échec. Un mentor observe les gestes nouveaux. La scène peut reconnaître une victoire ou préparer une reprise sans confondre les deux parcours.</x:v>
      </x:c>
      <x:c r="G1229" s="127" t="str">
        <x:v>Lire les conditions V5 ; aucun objet ou PNJ supposé présent. Refuser ou différer suspend l’objectif au lieu de le déclarer réussi.</x:v>
      </x:c>
      <x:c r="H1229" s="127" t="str">
        <x:v>Présenter les traces au clan ou analyser d’abord seul à l’atelier change les retours reçus. Si le choix diffère, refuse ou se contente d’observer, ne pas jouer une réussite de tâche non accomplie.</x:v>
      </x:c>
      <x:c r="I1229" s="132" t="str">
        <x:v>Après la réponse : action physique ou refus/différé ; succès/échec/reprise selon résultat réel et variantes prioritaires. Aucun résultat par la sélection seule.</x:v>
      </x:c>
    </x:row>
    <x:row r="1230" ht="89" customHeight="1">
      <x:c r="A1230" s="121" t="str">
        <x:v>D6-C-R2-M028-OPTION-A</x:v>
      </x:c>
      <x:c r="B1230" s="122" t="str">
        <x:v>D6-C-R2-M028</x:v>
      </x:c>
      <x:c r="C1230" s="122" t="str">
        <x:v>A</x:v>
      </x:c>
      <x:c r="D1230" s="122" t="str">
        <x:v>D6-C-R2-M028-CHOIX-A-01</x:v>
      </x:c>
      <x:c r="E1230" s="122" t="str">
        <x:v>D6-C-R2-M028-REPONSE-A-01</x:v>
      </x:c>
      <x:c r="F1230" s="122" t="str">
        <x:v>Approche A à jouer dans le décor : Le joueur coordonne une récupération à deux équipes depuis une base : ouvrir un passage, envoyer un signal et vérifier un retour. Il doit aussi descendre sur le terrain pour résoudre un blocage. La fonction est montrée par des responsabilités concrètes.</x:v>
      </x:c>
      <x:c r="G1230" s="122" t="str">
        <x:v>Accès V5 et interlocuteur disponible ; possibilité réelle de l’approche choisie.</x:v>
      </x:c>
      <x:c r="H1230" s="122" t="str">
        <x:v>Prendre la phase de terrain ou confier celle-ci à un partenaire disponible change l’évaluation. Ne rien attribuer avant la résolution réelle ; le choix formule une intention.</x:v>
      </x:c>
      <x:c r="I1230" s="131" t="str">
        <x:v>Après la réponse : action physique ou refus/différé ; succès/échec/reprise selon résultat réel et variantes prioritaires. Aucun résultat par la sélection seule.</x:v>
      </x:c>
    </x:row>
    <x:row r="1231" ht="89" customHeight="1">
      <x:c r="A1231" s="126" t="str">
        <x:v>D6-C-R2-M028-OPTION-B</x:v>
      </x:c>
      <x:c r="B1231" s="127" t="str">
        <x:v>D6-C-R2-M028</x:v>
      </x:c>
      <x:c r="C1231" s="127" t="str">
        <x:v>B</x:v>
      </x:c>
      <x:c r="D1231" s="127" t="str">
        <x:v>D6-C-R2-M028-CHOIX-B-01</x:v>
      </x:c>
      <x:c r="E1231" s="127" t="str">
        <x:v>D6-C-R2-M028-REPONSE-B-01</x:v>
      </x:c>
      <x:c r="F1231" s="127" t="str">
        <x:v>Approche B à jouer ou différé explicite : Le joueur coordonne une récupération à deux équipes depuis une base : ouvrir un passage, envoyer un signal et vérifier un retour. Il doit aussi descendre sur le terrain pour résoudre un blocage. La fonction est montrée par des responsabilités concrètes.</x:v>
      </x:c>
      <x:c r="G1231" s="127" t="str">
        <x:v>Lire les conditions V5 ; aucun objet ou PNJ supposé présent. Refuser ou différer suspend l’objectif au lieu de le déclarer réussi.</x:v>
      </x:c>
      <x:c r="H1231" s="127" t="str">
        <x:v>Prendre la phase de terrain ou confier celle-ci à un partenaire disponible change l’évaluation. Si le choix diffère, refuse ou se contente d’observer, ne pas jouer une réussite de tâche non accomplie.</x:v>
      </x:c>
      <x:c r="I1231" s="132" t="str">
        <x:v>Après la réponse : action physique ou refus/différé ; succès/échec/reprise selon résultat réel et variantes prioritaires. Aucun résultat par la sélection seule.</x:v>
      </x:c>
    </x:row>
    <x:row r="1232" ht="89" customHeight="1">
      <x:c r="A1232" s="121" t="str">
        <x:v>D6-C-R2-M029-OPTION-A</x:v>
      </x:c>
      <x:c r="B1232" s="122" t="str">
        <x:v>D6-C-R2-M029</x:v>
      </x:c>
      <x:c r="C1232" s="122" t="str">
        <x:v>A</x:v>
      </x:c>
      <x:c r="D1232" s="122" t="str">
        <x:v>D6-C-R2-M029-CHOIX-A-01</x:v>
      </x:c>
      <x:c r="E1232" s="122" t="str">
        <x:v>D6-C-R2-M029-REPONSE-A-01</x:v>
      </x:c>
      <x:c r="F1232" s="122" t="str">
        <x:v>Approche A à jouer dans le décor : Le joueur reçoit un poste de coordination et en teste les limites avec une mission brève de quai. Il peut ouvrir certains dossiers, préparer des relais et engager une aide bornée. Le dialogue précise qu’Adjutant désigne sa fonction personnelle après Blooded.</x:v>
      </x:c>
      <x:c r="G1232" s="122" t="str">
        <x:v>Accès V5 et interlocuteur disponible ; possibilité réelle de l’approche choisie.</x:v>
      </x:c>
      <x:c r="H1232" s="122" t="str">
        <x:v>Accepter la fonction ou la différer laisse la campagne principale et Elite accessibles. Ne rien attribuer avant la résolution réelle ; le choix formule une intention.</x:v>
      </x:c>
      <x:c r="I1232" s="131" t="str">
        <x:v>Après la réponse : action physique ou refus/différé ; succès/échec/reprise selon résultat réel et variantes prioritaires. Aucun résultat par la sélection seule.</x:v>
      </x:c>
    </x:row>
    <x:row r="1233" ht="74" customHeight="1">
      <x:c r="A1233" s="126" t="str">
        <x:v>D6-C-R2-M029-OPTION-B</x:v>
      </x:c>
      <x:c r="B1233" s="127" t="str">
        <x:v>D6-C-R2-M029</x:v>
      </x:c>
      <x:c r="C1233" s="127" t="str">
        <x:v>B</x:v>
      </x:c>
      <x:c r="D1233" s="127" t="str">
        <x:v>D6-C-R2-M029-CHOIX-B-01</x:v>
      </x:c>
      <x:c r="E1233" s="127" t="str">
        <x:v>D6-C-R2-M029-REPONSE-B-01</x:v>
      </x:c>
      <x:c r="F1233" s="127" t="str">
        <x:v>Différer la fonction Adjutant ; garder le parcours de chasse ouvert. Aucun relais confié ni tâche de fonction achevée par ce refus.</x:v>
      </x:c>
      <x:c r="G1233" s="127" t="str">
        <x:v>Lire les conditions V5 ; aucun objet ou PNJ supposé présent. Refuser ou différer suspend l’objectif au lieu de le déclarer réussi.</x:v>
      </x:c>
      <x:c r="H1233" s="127" t="str">
        <x:v>Cette réponse clôt ou suspend uniquement l’échange concerné. Ne pas déclencher la réplique de réussite de l’opération refusée ou reportée, ni ses récompenses. Reprise au dernier état stable lors d’un engagement ultérieur explicite.</x:v>
      </x:c>
      <x:c r="I1233" s="132" t="str">
        <x:v>Après la réponse : action physique ou refus/différé ; succès/échec/reprise selon résultat réel et variantes prioritaires. Aucun résultat par la sélection seule.</x:v>
      </x:c>
    </x:row>
    <x:row r="1234" ht="89" customHeight="1">
      <x:c r="A1234" s="121" t="str">
        <x:v>D6-C-R2-M030-OPTION-A</x:v>
      </x:c>
      <x:c r="B1234" s="122" t="str">
        <x:v>D6-C-R2-M030</x:v>
      </x:c>
      <x:c r="C1234" s="122" t="str">
        <x:v>A</x:v>
      </x:c>
      <x:c r="D1234" s="122" t="str">
        <x:v>D6-C-R2-M030-CHOIX-A-01</x:v>
      </x:c>
      <x:c r="E1234" s="122" t="str">
        <x:v>D6-C-R2-M030-REPONSE-A-01</x:v>
      </x:c>
      <x:c r="F1234" s="122" t="str">
        <x:v>Approche A à jouer dans le décor : Une quête commune mène à l’Observatoire des Seuils. Le joueur suit des anomalies de balises, explore une galerie et retrouve un dispositif de passage dont le comportement est testé sur des instruments fictifs. Le récit présente une technologie originale du projet, avec inconnues.</x:v>
      </x:c>
      <x:c r="G1234" s="122" t="str">
        <x:v>Accès V5 et interlocuteur disponible ; possibilité réelle de l’approche choisie.</x:v>
      </x:c>
      <x:c r="H1234" s="122" t="str">
        <x:v>Étudier la stabilité avant l’énergie ou l’inverse change l’ordre des ateliers. Ne rien attribuer avant la résolution réelle ; le choix formule une intention.</x:v>
      </x:c>
      <x:c r="I1234" s="131" t="str">
        <x:v>Après la réponse : action physique ou refus/différé ; succès/échec/reprise selon résultat réel et variantes prioritaires. Aucun résultat par la sélection seule.</x:v>
      </x:c>
    </x:row>
    <x:row r="1235" ht="89" customHeight="1">
      <x:c r="A1235" s="126" t="str">
        <x:v>D6-C-R2-M030-OPTION-B</x:v>
      </x:c>
      <x:c r="B1235" s="127" t="str">
        <x:v>D6-C-R2-M030</x:v>
      </x:c>
      <x:c r="C1235" s="127" t="str">
        <x:v>B</x:v>
      </x:c>
      <x:c r="D1235" s="127" t="str">
        <x:v>D6-C-R2-M030-CHOIX-B-01</x:v>
      </x:c>
      <x:c r="E1235" s="127" t="str">
        <x:v>D6-C-R2-M030-REPONSE-B-01</x:v>
      </x:c>
      <x:c r="F1235" s="127" t="str">
        <x:v>Approche B à jouer ou différé explicite : Une quête commune mène à l’Observatoire des Seuils. Le joueur suit des anomalies de balises, explore une galerie et retrouve un dispositif de passage dont le comportement est testé sur des instruments fictifs. Le récit présente une technologie originale du projet, avec inconnues.</x:v>
      </x:c>
      <x:c r="G1235" s="127" t="str">
        <x:v>Lire les conditions V5 ; aucun objet ou PNJ supposé présent. Refuser ou différer suspend l’objectif au lieu de le déclarer réussi.</x:v>
      </x:c>
      <x:c r="H1235" s="127" t="str">
        <x:v>Étudier la stabilité avant l’énergie ou l’inverse change l’ordre des ateliers. Si le choix diffère, refuse ou se contente d’observer, ne pas jouer une réussite de tâche non accomplie.</x:v>
      </x:c>
      <x:c r="I1235" s="132" t="str">
        <x:v>Après la réponse : action physique ou refus/différé ; succès/échec/reprise selon résultat réel et variantes prioritaires. Aucun résultat par la sélection seule.</x:v>
      </x:c>
    </x:row>
    <x:row r="1236" ht="89" customHeight="1">
      <x:c r="A1236" s="121" t="str">
        <x:v>D6-C-R2-M031-OPTION-A</x:v>
      </x:c>
      <x:c r="B1236" s="122" t="str">
        <x:v>D6-C-R2-M031</x:v>
      </x:c>
      <x:c r="C1236" s="122" t="str">
        <x:v>A</x:v>
      </x:c>
      <x:c r="D1236" s="122" t="str">
        <x:v>D6-C-R2-M031-CHOIX-A-01</x:v>
      </x:c>
      <x:c r="E1236" s="122" t="str">
        <x:v>D6-C-R2-M031-REPONSE-A-01</x:v>
      </x:c>
      <x:c r="F1236" s="122" t="str">
        <x:v>Approche A à jouer dans le décor : Le joueur récupère un stabilisateur, un repère de retour et une interface de navigation dans trois espaces reliés à des activités de chantier. Chaque pièce est testée avant transport vers son vaisseau. Le module exige une place et une installation concrète.</x:v>
      </x:c>
      <x:c r="G1236" s="122" t="str">
        <x:v>Accès V5 et interlocuteur disponible ; possibilité réelle de l’approche choisie.</x:v>
      </x:c>
      <x:c r="H1236" s="122" t="str">
        <x:v>Réparer une pièce disponible ou acquérir une variante compatible change coût et délai. Ne rien attribuer avant la résolution réelle ; le choix formule une intention.</x:v>
      </x:c>
      <x:c r="I1236" s="131" t="str">
        <x:v>Après la réponse : action physique ou refus/différé ; succès/échec/reprise selon résultat réel et variantes prioritaires. Aucun résultat par la sélection seule.</x:v>
      </x:c>
    </x:row>
    <x:row r="1237" ht="89" customHeight="1">
      <x:c r="A1237" s="126" t="str">
        <x:v>D6-C-R2-M031-OPTION-B</x:v>
      </x:c>
      <x:c r="B1237" s="127" t="str">
        <x:v>D6-C-R2-M031</x:v>
      </x:c>
      <x:c r="C1237" s="127" t="str">
        <x:v>B</x:v>
      </x:c>
      <x:c r="D1237" s="127" t="str">
        <x:v>D6-C-R2-M031-CHOIX-B-01</x:v>
      </x:c>
      <x:c r="E1237" s="127" t="str">
        <x:v>D6-C-R2-M031-REPONSE-B-01</x:v>
      </x:c>
      <x:c r="F1237" s="127" t="str">
        <x:v>Approche B à jouer ou différé explicite : Le joueur récupère un stabilisateur, un repère de retour et une interface de navigation dans trois espaces reliés à des activités de chantier. Chaque pièce est testée avant transport vers son vaisseau. Le module exige une place et une installation concrète.</x:v>
      </x:c>
      <x:c r="G1237" s="127" t="str">
        <x:v>Lire les conditions V5 ; aucun objet ou PNJ supposé présent. Refuser ou différer suspend l’objectif au lieu de le déclarer réussi.</x:v>
      </x:c>
      <x:c r="H1237" s="127" t="str">
        <x:v>Réparer une pièce disponible ou acquérir une variante compatible change coût et délai. Si le choix diffère, refuse ou se contente d’observer, ne pas jouer une réussite de tâche non accomplie.</x:v>
      </x:c>
      <x:c r="I1237" s="132" t="str">
        <x:v>Après la réponse : action physique ou refus/différé ; succès/échec/reprise selon résultat réel et variantes prioritaires. Aucun résultat par la sélection seule.</x:v>
      </x:c>
    </x:row>
    <x:row r="1238" ht="89" customHeight="1">
      <x:c r="A1238" s="121" t="str">
        <x:v>D6-C-R2-M032-OPTION-A</x:v>
      </x:c>
      <x:c r="B1238" s="122" t="str">
        <x:v>D6-C-R2-M032</x:v>
      </x:c>
      <x:c r="C1238" s="122" t="str">
        <x:v>A</x:v>
      </x:c>
      <x:c r="D1238" s="122" t="str">
        <x:v>D6-C-R2-M032-CHOIX-A-01</x:v>
      </x:c>
      <x:c r="E1238" s="122" t="str">
        <x:v>D6-C-R2-M032-REPONSE-A-01</x:v>
      </x:c>
      <x:c r="F1238" s="122" t="str">
        <x:v>Approche A à jouer dans le décor : Dans le navire, le joueur monte le module, aligne ses supports et relie les commandes selon une interface fictive. Un test de retour à vide précède toute ouverture. Le sas et la route de retour doivent rester lisibles pour le joueur.</x:v>
      </x:c>
      <x:c r="G1238" s="122" t="str">
        <x:v>Accès V5 et interlocuteur disponible ; possibilité réelle de l’approche choisie.</x:v>
      </x:c>
      <x:c r="H1238" s="122" t="str">
        <x:v>Privilégier une marge de stabilité ou une fenêtre plus courte change les paramètres du premier essai. Ne rien attribuer avant la résolution réelle ; le choix formule une intention.</x:v>
      </x:c>
      <x:c r="I1238" s="131" t="str">
        <x:v>Après la réponse : action physique ou refus/différé ; succès/échec/reprise selon résultat réel et variantes prioritaires. Aucun résultat par la sélection seule.</x:v>
      </x:c>
    </x:row>
    <x:row r="1239" ht="89" customHeight="1">
      <x:c r="A1239" s="126" t="str">
        <x:v>D6-C-R2-M032-OPTION-B</x:v>
      </x:c>
      <x:c r="B1239" s="127" t="str">
        <x:v>D6-C-R2-M032</x:v>
      </x:c>
      <x:c r="C1239" s="127" t="str">
        <x:v>B</x:v>
      </x:c>
      <x:c r="D1239" s="127" t="str">
        <x:v>D6-C-R2-M032-CHOIX-B-01</x:v>
      </x:c>
      <x:c r="E1239" s="127" t="str">
        <x:v>D6-C-R2-M032-REPONSE-B-01</x:v>
      </x:c>
      <x:c r="F1239" s="127" t="str">
        <x:v>Approche B à jouer ou différé explicite : Dans le navire, le joueur monte le module, aligne ses supports et relie les commandes selon une interface fictive. Un test de retour à vide précède toute ouverture. Le sas et la route de retour doivent rester lisibles pour le joueur.</x:v>
      </x:c>
      <x:c r="G1239" s="127" t="str">
        <x:v>Lire les conditions V5 ; aucun objet ou PNJ supposé présent. Refuser ou différer suspend l’objectif au lieu de le déclarer réussi.</x:v>
      </x:c>
      <x:c r="H1239" s="127" t="str">
        <x:v>Privilégier une marge de stabilité ou une fenêtre plus courte change les paramètres du premier essai. Si le choix diffère, refuse ou se contente d’observer, ne pas jouer une réussite de tâche non accomplie.</x:v>
      </x:c>
      <x:c r="I1239" s="132" t="str">
        <x:v>Après la réponse : action physique ou refus/différé ; succès/échec/reprise selon résultat réel et variantes prioritaires. Aucun résultat par la sélection seule.</x:v>
      </x:c>
    </x:row>
    <x:row r="1240" ht="89" customHeight="1">
      <x:c r="A1240" s="121" t="str">
        <x:v>D6-C-R2-M033-OPTION-A</x:v>
      </x:c>
      <x:c r="B1240" s="122" t="str">
        <x:v>D6-C-R2-M033</x:v>
      </x:c>
      <x:c r="C1240" s="122" t="str">
        <x:v>A</x:v>
      </x:c>
      <x:c r="D1240" s="122" t="str">
        <x:v>D6-C-R2-M033-CHOIX-A-01</x:v>
      </x:c>
      <x:c r="E1240" s="122" t="str">
        <x:v>D6-C-R2-M033-REPONSE-A-01</x:v>
      </x:c>
      <x:c r="F1240" s="122" t="str">
        <x:v>Approche A à jouer dans le décor : Le joueur prépare un petit trajet dans une branche du passé, franchit le seuil, pose un repère de terrain puis revient par la fenêtre engagée. L’objectif est de comprendre passage physique, objet unique et droit de retour. Le contenu historique ne donne aucun rang.</x:v>
      </x:c>
      <x:c r="G1240" s="122" t="str">
        <x:v>Accès V5 et interlocuteur disponible ; possibilité réelle de l’approche choisie.</x:v>
      </x:c>
      <x:c r="H1240" s="122" t="str">
        <x:v>Explorer une alcôve supplémentaire ou rentrer dès le relevé change le premier souvenir rapporté. Ne rien attribuer avant la résolution réelle ; le choix formule une intention.</x:v>
      </x:c>
      <x:c r="I1240" s="131" t="str">
        <x:v>Après la réponse : action physique ou refus/différé ; succès/échec/reprise selon résultat réel et variantes prioritaires. Aucun résultat par la sélection seule.</x:v>
      </x:c>
    </x:row>
    <x:row r="1241" ht="89" customHeight="1">
      <x:c r="A1241" s="126" t="str">
        <x:v>D6-C-R2-M033-OPTION-B</x:v>
      </x:c>
      <x:c r="B1241" s="127" t="str">
        <x:v>D6-C-R2-M033</x:v>
      </x:c>
      <x:c r="C1241" s="127" t="str">
        <x:v>B</x:v>
      </x:c>
      <x:c r="D1241" s="127" t="str">
        <x:v>D6-C-R2-M033-CHOIX-B-01</x:v>
      </x:c>
      <x:c r="E1241" s="127" t="str">
        <x:v>D6-C-R2-M033-REPONSE-B-01</x:v>
      </x:c>
      <x:c r="F1241" s="127" t="str">
        <x:v>Approche B à jouer ou différé explicite : Le joueur prépare un petit trajet dans une branche du passé, franchit le seuil, pose un repère de terrain puis revient par la fenêtre engagée. L’objectif est de comprendre passage physique, objet unique et droit de retour. Le contenu historique ne donne aucun rang.</x:v>
      </x:c>
      <x:c r="G1241" s="127" t="str">
        <x:v>Lire les conditions V5 ; aucun objet ou PNJ supposé présent. Refuser ou différer suspend l’objectif au lieu de le déclarer réussi.</x:v>
      </x:c>
      <x:c r="H1241" s="127" t="str">
        <x:v>Explorer une alcôve supplémentaire ou rentrer dès le relevé change le premier souvenir rapporté. Si le choix diffère, refuse ou se contente d’observer, ne pas jouer une réussite de tâche non accomplie.</x:v>
      </x:c>
      <x:c r="I1241" s="132" t="str">
        <x:v>Après la réponse : action physique ou refus/différé ; succès/échec/reprise selon résultat réel et variantes prioritaires. Aucun résultat par la sélection seule.</x:v>
      </x:c>
    </x:row>
    <x:row r="1242" ht="89" customHeight="1">
      <x:c r="A1242" s="121" t="str">
        <x:v>D6-C-R2-M034-OPTION-A</x:v>
      </x:c>
      <x:c r="B1242" s="122" t="str">
        <x:v>D6-C-R2-M034</x:v>
      </x:c>
      <x:c r="C1242" s="122" t="str">
        <x:v>A</x:v>
      </x:c>
      <x:c r="D1242" s="122" t="str">
        <x:v>D6-C-R2-M034-CHOIX-A-01</x:v>
      </x:c>
      <x:c r="E1242" s="122" t="str">
        <x:v>D6-C-R2-M034-REPONSE-A-01</x:v>
      </x:c>
      <x:c r="F1242" s="122" t="str">
        <x:v>Approche A à jouer dans le décor : Le joueur compare plusieurs routes depuis sa carte, visite un quai pour obtenir des informations et prépare une expédition adaptée à ses ressources. La campagne offre une progression entièrement spatiale et locale pour ceux qui ne souhaitent pas utiliser le Warp.</x:v>
      </x:c>
      <x:c r="G1242" s="122" t="str">
        <x:v>Accès V5 et interlocuteur disponible ; possibilité réelle de l’approche choisie.</x:v>
      </x:c>
      <x:c r="H1242" s="122" t="str">
        <x:v>Choisir chasse, exploration ou service de base change les rencontres de cet interlude. Ne rien attribuer avant la résolution réelle ; le choix formule une intention.</x:v>
      </x:c>
      <x:c r="I1242" s="131" t="str">
        <x:v>Après la réponse : action physique ou refus/différé ; succès/échec/reprise selon résultat réel et variantes prioritaires. Aucun résultat par la sélection seule.</x:v>
      </x:c>
    </x:row>
    <x:row r="1243" ht="89" customHeight="1">
      <x:c r="A1243" s="126" t="str">
        <x:v>D6-C-R2-M034-OPTION-B</x:v>
      </x:c>
      <x:c r="B1243" s="127" t="str">
        <x:v>D6-C-R2-M034</x:v>
      </x:c>
      <x:c r="C1243" s="127" t="str">
        <x:v>B</x:v>
      </x:c>
      <x:c r="D1243" s="127" t="str">
        <x:v>D6-C-R2-M034-CHOIX-B-01</x:v>
      </x:c>
      <x:c r="E1243" s="127" t="str">
        <x:v>D6-C-R2-M034-REPONSE-B-01</x:v>
      </x:c>
      <x:c r="F1243" s="127" t="str">
        <x:v>Approche B à jouer ou différé explicite : Le joueur compare plusieurs routes depuis sa carte, visite un quai pour obtenir des informations et prépare une expédition adaptée à ses ressources. La campagne offre une progression entièrement spatiale et locale pour ceux qui ne souhaitent pas utiliser le Warp.</x:v>
      </x:c>
      <x:c r="G1243" s="127" t="str">
        <x:v>Lire les conditions V5 ; aucun objet ou PNJ supposé présent. Refuser ou différer suspend l’objectif au lieu de le déclarer réussi.</x:v>
      </x:c>
      <x:c r="H1243" s="127" t="str">
        <x:v>Choisir chasse, exploration ou service de base change les rencontres de cet interlude. Si le choix diffère, refuse ou se contente d’observer, ne pas jouer une réussite de tâche non accomplie.</x:v>
      </x:c>
      <x:c r="I1243" s="132" t="str">
        <x:v>Après la réponse : action physique ou refus/différé ; succès/échec/reprise selon résultat réel et variantes prioritaires. Aucun résultat par la sélection seule.</x:v>
      </x:c>
    </x:row>
    <x:row r="1244" ht="74" customHeight="1">
      <x:c r="A1244" s="121" t="str">
        <x:v>D6-C-R2-M034-OPTION-C</x:v>
      </x:c>
      <x:c r="B1244" s="122" t="str">
        <x:v>D6-C-R2-M034</x:v>
      </x:c>
      <x:c r="C1244" s="122" t="str">
        <x:v>C</x:v>
      </x:c>
      <x:c r="D1244" s="122" t="str">
        <x:v>D6-C-R2-M034-CHOIX-C-01</x:v>
      </x:c>
      <x:c r="E1244" s="122" t="str">
        <x:v>D6-C-R2-M034-REPONSE-C-01</x:v>
      </x:c>
      <x:c r="F1244" s="122" t="str">
        <x:v>Obtenir le mandat au quai puis préparer et jouer le service de base.</x:v>
      </x:c>
      <x:c r="G1244" s="122" t="str">
        <x:v>Condition V5 de cette troisième approche remplie</x:v>
      </x:c>
      <x:c r="H1244" s="122" t="str">
        <x:v>Conserver cette troisième approche V5 ; résultat uniquement après l’action réellement achevée. Aucun choix de fin ou de rang remplacé.</x:v>
      </x:c>
      <x:c r="I1244" s="131" t="str">
        <x:v>Après la réponse : action physique ou refus/différé ; succès/échec/reprise selon résultat réel et variantes prioritaires. Aucun résultat par la sélection seule.</x:v>
      </x:c>
    </x:row>
    <x:row r="1245" ht="89" customHeight="1">
      <x:c r="A1245" s="126" t="str">
        <x:v>D6-C-R2-M035-OPTION-A</x:v>
      </x:c>
      <x:c r="B1245" s="127" t="str">
        <x:v>D6-C-R2-M035</x:v>
      </x:c>
      <x:c r="C1245" s="127" t="str">
        <x:v>A</x:v>
      </x:c>
      <x:c r="D1245" s="127" t="str">
        <x:v>D6-C-R2-M035-CHOIX-A-01</x:v>
      </x:c>
      <x:c r="E1245" s="127" t="str">
        <x:v>D6-C-R2-M035-REPONSE-A-01</x:v>
      </x:c>
      <x:c r="F1245" s="127" t="str">
        <x:v>Approche A à jouer dans le décor : Une mission montre le conflit depuis le terrain : repérer un passage, couvrir un éclaireur et décider s’il faut poursuivre un adversaire ou protéger une extraction. Le joueur rejoint ensuite le même lieu transformé par son action. Les arcs de guerre détaillés portent leurs résultats.</x:v>
      </x:c>
      <x:c r="G1245" s="127" t="str">
        <x:v>Accès V5 et interlocuteur disponible ; possibilité réelle de l’approche choisie.</x:v>
      </x:c>
      <x:c r="H1245" s="127" t="str">
        <x:v>Intervenir pour une faction ou rester sur une tâche de secours bornée change le mandat et les relations. Ne rien attribuer avant la résolution réelle ; le choix formule une intention.</x:v>
      </x:c>
      <x:c r="I1245" s="132" t="str">
        <x:v>Après la réponse : action physique ou refus/différé ; succès/échec/reprise selon résultat réel et variantes prioritaires. Aucun résultat par la sélection seule.</x:v>
      </x:c>
    </x:row>
    <x:row r="1246" ht="104" customHeight="1">
      <x:c r="A1246" s="121" t="str">
        <x:v>D6-C-R2-M035-OPTION-B</x:v>
      </x:c>
      <x:c r="B1246" s="122" t="str">
        <x:v>D6-C-R2-M035</x:v>
      </x:c>
      <x:c r="C1246" s="122" t="str">
        <x:v>B</x:v>
      </x:c>
      <x:c r="D1246" s="122" t="str">
        <x:v>D6-C-R2-M035-CHOIX-B-01</x:v>
      </x:c>
      <x:c r="E1246" s="122" t="str">
        <x:v>D6-C-R2-M035-REPONSE-B-01</x:v>
      </x:c>
      <x:c r="F1246" s="122" t="str">
        <x:v>Approche B à jouer ou différé explicite : Une mission montre le conflit depuis le terrain : repérer un passage, couvrir un éclaireur et décider s’il faut poursuivre un adversaire ou protéger une extraction. Le joueur rejoint ensuite le même lieu transformé par son action. Les arcs de guerre détaillés portent leurs résultats.</x:v>
      </x:c>
      <x:c r="G1246" s="122" t="str">
        <x:v>Lire les conditions V5 ; aucun objet ou PNJ supposé présent. Refuser ou différer suspend l’objectif au lieu de le déclarer réussi.</x:v>
      </x:c>
      <x:c r="H1246" s="122" t="str">
        <x:v>Intervenir pour une faction ou rester sur une tâche de secours bornée change le mandat et les relations. Si le choix diffère, refuse ou se contente d’observer, ne pas jouer une réussite de tâche non accomplie.</x:v>
      </x:c>
      <x:c r="I1246" s="131" t="str">
        <x:v>Après la réponse : action physique ou refus/différé ; succès/échec/reprise selon résultat réel et variantes prioritaires. Aucun résultat par la sélection seule.</x:v>
      </x:c>
    </x:row>
    <x:row r="1247" ht="89" customHeight="1">
      <x:c r="A1247" s="126" t="str">
        <x:v>D6-C-R2-M036-OPTION-A</x:v>
      </x:c>
      <x:c r="B1247" s="127" t="str">
        <x:v>D6-C-R2-M036</x:v>
      </x:c>
      <x:c r="C1247" s="127" t="str">
        <x:v>A</x:v>
      </x:c>
      <x:c r="D1247" s="127" t="str">
        <x:v>D6-C-R2-M036-CHOIX-A-01</x:v>
      </x:c>
      <x:c r="E1247" s="127" t="str">
        <x:v>D6-C-R2-M036-REPONSE-A-01</x:v>
      </x:c>
      <x:c r="F1247" s="127" t="str">
        <x:v>Approche A à jouer dans le décor : Le joueur rejoint un poste de commandement, observe trois équipes déjà présentes et donne des ordres de couverture, déplacement et repli. Une phase au sol permet de comprendre le passage qu’il commande. Les unités conservent leurs personnes et leurs états.</x:v>
      </x:c>
      <x:c r="G1247" s="127" t="str">
        <x:v>Accès V5 et interlocuteur disponible ; possibilité réelle de l’approche choisie.</x:v>
      </x:c>
      <x:c r="H1247" s="127" t="str">
        <x:v>Sécuriser le ravitaillement ou contourner le point fort ennemi change l’escarmouche d’initiation. Ne rien attribuer avant la résolution réelle ; le choix formule une intention.</x:v>
      </x:c>
      <x:c r="I1247" s="132" t="str">
        <x:v>Après la réponse : action physique ou refus/différé ; succès/échec/reprise selon résultat réel et variantes prioritaires. Aucun résultat par la sélection seule.</x:v>
      </x:c>
    </x:row>
    <x:row r="1248" ht="89" customHeight="1">
      <x:c r="A1248" s="121" t="str">
        <x:v>D6-C-R2-M036-OPTION-B</x:v>
      </x:c>
      <x:c r="B1248" s="122" t="str">
        <x:v>D6-C-R2-M036</x:v>
      </x:c>
      <x:c r="C1248" s="122" t="str">
        <x:v>B</x:v>
      </x:c>
      <x:c r="D1248" s="122" t="str">
        <x:v>D6-C-R2-M036-CHOIX-B-01</x:v>
      </x:c>
      <x:c r="E1248" s="122" t="str">
        <x:v>D6-C-R2-M036-REPONSE-B-01</x:v>
      </x:c>
      <x:c r="F1248" s="122" t="str">
        <x:v>Approche B à jouer ou différé explicite : Le joueur rejoint un poste de commandement, observe trois équipes déjà présentes et donne des ordres de couverture, déplacement et repli. Une phase au sol permet de comprendre le passage qu’il commande. Les unités conservent leurs personnes et leurs états.</x:v>
      </x:c>
      <x:c r="G1248" s="122" t="str">
        <x:v>Lire les conditions V5 ; aucun objet ou PNJ supposé présent. Refuser ou différer suspend l’objectif au lieu de le déclarer réussi.</x:v>
      </x:c>
      <x:c r="H1248" s="122" t="str">
        <x:v>Sécuriser le ravitaillement ou contourner le point fort ennemi change l’escarmouche d’initiation. Si le choix diffère, refuse ou se contente d’observer, ne pas jouer une réussite de tâche non accomplie.</x:v>
      </x:c>
      <x:c r="I1248" s="131" t="str">
        <x:v>Après la réponse : action physique ou refus/différé ; succès/échec/reprise selon résultat réel et variantes prioritaires. Aucun résultat par la sélection seule.</x:v>
      </x:c>
    </x:row>
    <x:row r="1249" ht="89" customHeight="1">
      <x:c r="A1249" s="126" t="str">
        <x:v>D6-C-R2-M037-OPTION-A</x:v>
      </x:c>
      <x:c r="B1249" s="127" t="str">
        <x:v>D6-C-R2-M037</x:v>
      </x:c>
      <x:c r="C1249" s="127" t="str">
        <x:v>A</x:v>
      </x:c>
      <x:c r="D1249" s="127" t="str">
        <x:v>D6-C-R2-M037-CHOIX-A-01</x:v>
      </x:c>
      <x:c r="E1249" s="127" t="str">
        <x:v>D6-C-R2-M037-REPONSE-A-01</x:v>
      </x:c>
      <x:c r="F1249" s="127" t="str">
        <x:v>Approche A à jouer dans le décor : Une première opération de carte fait déplacer une force par une liaison réelle, tenir une zone et assurer son ravitaillement. Le joueur peut visiter le passage en 2D. Les zones possédées par une faction ne changent qu’après résolution de l’opération prévue.</x:v>
      </x:c>
      <x:c r="G1249" s="127" t="str">
        <x:v>Accès V5 et interlocuteur disponible ; possibilité réelle de l’approche choisie.</x:v>
      </x:c>
      <x:c r="H1249" s="127" t="str">
        <x:v>Consolider une position ou pousser vers une zone voisine montre le compromis entre étendue et soutien. Ne rien attribuer avant la résolution réelle ; le choix formule une intention.</x:v>
      </x:c>
      <x:c r="I1249" s="132" t="str">
        <x:v>Après la réponse : action physique ou refus/différé ; succès/échec/reprise selon résultat réel et variantes prioritaires. Aucun résultat par la sélection seule.</x:v>
      </x:c>
    </x:row>
    <x:row r="1250" ht="89" customHeight="1">
      <x:c r="A1250" s="121" t="str">
        <x:v>D6-C-R2-M037-OPTION-B</x:v>
      </x:c>
      <x:c r="B1250" s="122" t="str">
        <x:v>D6-C-R2-M037</x:v>
      </x:c>
      <x:c r="C1250" s="122" t="str">
        <x:v>B</x:v>
      </x:c>
      <x:c r="D1250" s="122" t="str">
        <x:v>D6-C-R2-M037-CHOIX-B-01</x:v>
      </x:c>
      <x:c r="E1250" s="122" t="str">
        <x:v>D6-C-R2-M037-REPONSE-B-01</x:v>
      </x:c>
      <x:c r="F1250" s="122" t="str">
        <x:v>Approche B à jouer ou différé explicite : Une première opération de carte fait déplacer une force par une liaison réelle, tenir une zone et assurer son ravitaillement. Le joueur peut visiter le passage en 2D. Les zones possédées par une faction ne changent qu’après résolution de l’opération prévue.</x:v>
      </x:c>
      <x:c r="G1250" s="122" t="str">
        <x:v>Lire les conditions V5 ; aucun objet ou PNJ supposé présent. Refuser ou différer suspend l’objectif au lieu de le déclarer réussi.</x:v>
      </x:c>
      <x:c r="H1250" s="122" t="str">
        <x:v>Consolider une position ou pousser vers une zone voisine montre le compromis entre étendue et soutien. Si le choix diffère, refuse ou se contente d’observer, ne pas jouer une réussite de tâche non accomplie.</x:v>
      </x:c>
      <x:c r="I1250" s="131" t="str">
        <x:v>Après la réponse : action physique ou refus/différé ; succès/échec/reprise selon résultat réel et variantes prioritaires. Aucun résultat par la sélection seule.</x:v>
      </x:c>
    </x:row>
    <x:row r="1251" ht="89" customHeight="1">
      <x:c r="A1251" s="126" t="str">
        <x:v>D6-C-R2-M038-OPTION-A</x:v>
      </x:c>
      <x:c r="B1251" s="127" t="str">
        <x:v>D6-C-R2-M038</x:v>
      </x:c>
      <x:c r="C1251" s="127" t="str">
        <x:v>A</x:v>
      </x:c>
      <x:c r="D1251" s="127" t="str">
        <x:v>D6-C-R2-M038-CHOIX-A-01</x:v>
      </x:c>
      <x:c r="E1251" s="127" t="str">
        <x:v>D6-C-R2-M038-REPONSE-A-01</x:v>
      </x:c>
      <x:c r="F1251" s="127" t="str">
        <x:v>Approche A à jouer dans le décor : Le joueur suit un objet depuis son berceau jusqu’à un emplacement d’exposition : inspection, support, provenance et installation. Les gestes détaillés sont ceux des tableaux de trophées ; cette mission commune pointe le parcours sans donner un second exemplaire de l’objet.</x:v>
      </x:c>
      <x:c r="G1251" s="127" t="str">
        <x:v>Accès V5 et interlocuteur disponible ; possibilité réelle de l’approche choisie.</x:v>
      </x:c>
      <x:c r="H1251" s="127" t="str">
        <x:v>Exposer dans le vaisseau ou dans la résidence active change son emplacement réel et les visiteurs possibles. Ne rien attribuer avant la résolution réelle ; le choix formule une intention.</x:v>
      </x:c>
      <x:c r="I1251" s="132" t="str">
        <x:v>Après la réponse : action physique ou refus/différé ; succès/échec/reprise selon résultat réel et variantes prioritaires. Aucun résultat par la sélection seule.</x:v>
      </x:c>
    </x:row>
    <x:row r="1252" ht="89" customHeight="1">
      <x:c r="A1252" s="121" t="str">
        <x:v>D6-C-R2-M038-OPTION-B</x:v>
      </x:c>
      <x:c r="B1252" s="122" t="str">
        <x:v>D6-C-R2-M038</x:v>
      </x:c>
      <x:c r="C1252" s="122" t="str">
        <x:v>B</x:v>
      </x:c>
      <x:c r="D1252" s="122" t="str">
        <x:v>D6-C-R2-M038-CHOIX-B-01</x:v>
      </x:c>
      <x:c r="E1252" s="122" t="str">
        <x:v>D6-C-R2-M038-REPONSE-B-01</x:v>
      </x:c>
      <x:c r="F1252" s="122" t="str">
        <x:v>Approche B à jouer ou différé explicite : Le joueur suit un objet depuis son berceau jusqu’à un emplacement d’exposition : inspection, support, provenance et installation. Les gestes détaillés sont ceux des tableaux de trophées ; cette mission commune pointe le parcours sans donner un second exemplaire de l’objet.</x:v>
      </x:c>
      <x:c r="G1252" s="122" t="str">
        <x:v>Lire les conditions V5 ; aucun objet ou PNJ supposé présent. Refuser ou différer suspend l’objectif au lieu de le déclarer réussi.</x:v>
      </x:c>
      <x:c r="H1252" s="122" t="str">
        <x:v>Exposer dans le vaisseau ou dans la résidence active change son emplacement réel et les visiteurs possibles. Si le choix diffère, refuse ou se contente d’observer, ne pas jouer une réussite de tâche non accomplie.</x:v>
      </x:c>
      <x:c r="I1252" s="131" t="str">
        <x:v>Après la réponse : action physique ou refus/différé ; succès/échec/reprise selon résultat réel et variantes prioritaires. Aucun résultat par la sélection seule.</x:v>
      </x:c>
    </x:row>
    <x:row r="1253" ht="89" customHeight="1">
      <x:c r="A1253" s="126" t="str">
        <x:v>D6-C-R2-M039-OPTION-A</x:v>
      </x:c>
      <x:c r="B1253" s="127" t="str">
        <x:v>D6-C-R2-M039</x:v>
      </x:c>
      <x:c r="C1253" s="127" t="str">
        <x:v>A</x:v>
      </x:c>
      <x:c r="D1253" s="127" t="str">
        <x:v>D6-C-R2-M039-CHOIX-A-01</x:v>
      </x:c>
      <x:c r="E1253" s="127" t="str">
        <x:v>D6-C-R2-M039-REPONSE-A-01</x:v>
      </x:c>
      <x:c r="F1253" s="127" t="str">
        <x:v>Approche A à jouer dans le décor : Le joueur traverse les rues connues, constate les changements de relations et peut entamer une mission de résidence. Les habitants commentent les chasses réellement connues. Une tâche locale rend le retour actif : réparer un accès, escorter une charge ou suivre une proie proche.</x:v>
      </x:c>
      <x:c r="G1253" s="127" t="str">
        <x:v>Accès V5 et interlocuteur disponible ; possibilité réelle de l’approche choisie.</x:v>
      </x:c>
      <x:c r="H1253" s="127" t="str">
        <x:v>Visiter la cohorte, la famille de voie ou une communauté choisie change les scènes prioritaires. Ne rien attribuer avant la résolution réelle ; le choix formule une intention.</x:v>
      </x:c>
      <x:c r="I1253" s="132" t="str">
        <x:v>Après la réponse : action physique ou refus/différé ; succès/échec/reprise selon résultat réel et variantes prioritaires. Aucun résultat par la sélection seule.</x:v>
      </x:c>
    </x:row>
    <x:row r="1254" ht="89" customHeight="1">
      <x:c r="A1254" s="121" t="str">
        <x:v>D6-C-R2-M039-OPTION-B</x:v>
      </x:c>
      <x:c r="B1254" s="122" t="str">
        <x:v>D6-C-R2-M039</x:v>
      </x:c>
      <x:c r="C1254" s="122" t="str">
        <x:v>B</x:v>
      </x:c>
      <x:c r="D1254" s="122" t="str">
        <x:v>D6-C-R2-M039-CHOIX-B-01</x:v>
      </x:c>
      <x:c r="E1254" s="122" t="str">
        <x:v>D6-C-R2-M039-REPONSE-B-01</x:v>
      </x:c>
      <x:c r="F1254" s="122" t="str">
        <x:v>Approche B à jouer ou différé explicite : Le joueur traverse les rues connues, constate les changements de relations et peut entamer une mission de résidence. Les habitants commentent les chasses réellement connues. Une tâche locale rend le retour actif : réparer un accès, escorter une charge ou suivre une proie proche.</x:v>
      </x:c>
      <x:c r="G1254" s="122" t="str">
        <x:v>Lire les conditions V5 ; aucun objet ou PNJ supposé présent. Refuser ou différer suspend l’objectif au lieu de le déclarer réussi.</x:v>
      </x:c>
      <x:c r="H1254" s="122" t="str">
        <x:v>Visiter la cohorte, la famille de voie ou une communauté choisie change les scènes prioritaires. Si le choix diffère, refuse ou se contente d’observer, ne pas jouer une réussite de tâche non accomplie.</x:v>
      </x:c>
      <x:c r="I1254" s="131" t="str">
        <x:v>Après la réponse : action physique ou refus/différé ; succès/échec/reprise selon résultat réel et variantes prioritaires. Aucun résultat par la sélection seule.</x:v>
      </x:c>
    </x:row>
    <x:row r="1255" ht="74" customHeight="1">
      <x:c r="A1255" s="126" t="str">
        <x:v>D6-C-R2-M039-OPTION-C</x:v>
      </x:c>
      <x:c r="B1255" s="127" t="str">
        <x:v>D6-C-R2-M039</x:v>
      </x:c>
      <x:c r="C1255" s="127" t="str">
        <x:v>C</x:v>
      </x:c>
      <x:c r="D1255" s="127" t="str">
        <x:v>D6-C-R2-M039-CHOIX-C-01</x:v>
      </x:c>
      <x:c r="E1255" s="127" t="str">
        <x:v>D6-C-R2-M039-REPONSE-C-01</x:v>
      </x:c>
      <x:c r="F1255" s="127" t="str">
        <x:v>Rejoindre les PNJ de l’origine réellement disponibles et leur lieu actuel.</x:v>
      </x:c>
      <x:c r="G1255" s="127" t="str">
        <x:v>Condition V5 de cette troisième approche remplie</x:v>
      </x:c>
      <x:c r="H1255" s="127" t="str">
        <x:v>Conserver cette troisième approche V5 ; résultat uniquement après l’action réellement achevée. Aucun choix de fin ou de rang remplacé.</x:v>
      </x:c>
      <x:c r="I1255" s="132" t="str">
        <x:v>Après la réponse : action physique ou refus/différé ; succès/échec/reprise selon résultat réel et variantes prioritaires. Aucun résultat par la sélection seule.</x:v>
      </x:c>
    </x:row>
    <x:row r="1256" ht="89" customHeight="1">
      <x:c r="A1256" s="121" t="str">
        <x:v>D6-C-R2-M040-OPTION-A</x:v>
      </x:c>
      <x:c r="B1256" s="122" t="str">
        <x:v>D6-C-R2-M040</x:v>
      </x:c>
      <x:c r="C1256" s="122" t="str">
        <x:v>A</x:v>
      </x:c>
      <x:c r="D1256" s="122" t="str">
        <x:v>D6-C-R2-M040-CHOIX-A-01</x:v>
      </x:c>
      <x:c r="E1256" s="122" t="str">
        <x:v>D6-C-R2-M040-REPONSE-A-01</x:v>
      </x:c>
      <x:c r="F1256" s="122" t="str">
        <x:v>Approche A à jouer dans le décor : Le joueur compose une démonstration avec des gestes appris : piste, mobilité, piège ou confrontation. Le terrain possède plusieurs solutions et un retour de mentor. L’objectif est de préparer une épreuve solitaire adaptée aux outils réellement possédés.</x:v>
      </x:c>
      <x:c r="G1256" s="122" t="str">
        <x:v>Accès V5 et interlocuteur disponible ; possibilité réelle de l’approche choisie.</x:v>
      </x:c>
      <x:c r="H1256" s="122" t="str">
        <x:v>Choisir une spécialité principale ou une combinaison sobre change les contraintes de préparation. Ne rien attribuer avant la résolution réelle ; le choix formule une intention.</x:v>
      </x:c>
      <x:c r="I1256" s="131" t="str">
        <x:v>Après la réponse : action physique ou refus/différé ; succès/échec/reprise selon résultat réel et variantes prioritaires. Aucun résultat par la sélection seule.</x:v>
      </x:c>
    </x:row>
    <x:row r="1257" ht="89" customHeight="1">
      <x:c r="A1257" s="126" t="str">
        <x:v>D6-C-R2-M040-OPTION-B</x:v>
      </x:c>
      <x:c r="B1257" s="127" t="str">
        <x:v>D6-C-R2-M040</x:v>
      </x:c>
      <x:c r="C1257" s="127" t="str">
        <x:v>B</x:v>
      </x:c>
      <x:c r="D1257" s="127" t="str">
        <x:v>D6-C-R2-M040-CHOIX-B-01</x:v>
      </x:c>
      <x:c r="E1257" s="127" t="str">
        <x:v>D6-C-R2-M040-REPONSE-B-01</x:v>
      </x:c>
      <x:c r="F1257" s="127" t="str">
        <x:v>Approche B à jouer ou différé explicite : Le joueur compose une démonstration avec des gestes appris : piste, mobilité, piège ou confrontation. Le terrain possède plusieurs solutions et un retour de mentor. L’objectif est de préparer une épreuve solitaire adaptée aux outils réellement possédés.</x:v>
      </x:c>
      <x:c r="G1257" s="127" t="str">
        <x:v>Lire les conditions V5 ; aucun objet ou PNJ supposé présent. Refuser ou différer suspend l’objectif au lieu de le déclarer réussi.</x:v>
      </x:c>
      <x:c r="H1257" s="127" t="str">
        <x:v>Choisir une spécialité principale ou une combinaison sobre change les contraintes de préparation. Si le choix diffère, refuse ou se contente d’observer, ne pas jouer une réussite de tâche non accomplie.</x:v>
      </x:c>
      <x:c r="I1257" s="132" t="str">
        <x:v>Après la réponse : action physique ou refus/différé ; succès/échec/reprise selon résultat réel et variantes prioritaires. Aucun résultat par la sélection seule.</x:v>
      </x:c>
    </x:row>
    <x:row r="1258" ht="89" customHeight="1">
      <x:c r="A1258" s="121" t="str">
        <x:v>D6-C-R2-M041-OPTION-A</x:v>
      </x:c>
      <x:c r="B1258" s="122" t="str">
        <x:v>D6-C-R2-M041</x:v>
      </x:c>
      <x:c r="C1258" s="122" t="str">
        <x:v>A</x:v>
      </x:c>
      <x:c r="D1258" s="122" t="str">
        <x:v>D6-C-R2-M041-CHOIX-A-01</x:v>
      </x:c>
      <x:c r="E1258" s="122" t="str">
        <x:v>D6-C-R2-M041-REPONSE-A-01</x:v>
      </x:c>
      <x:c r="F1258" s="122" t="str">
        <x:v>Approche A à jouer dans le décor : Le joueur choisit et vérifie son équipement, parcourt l’itinéraire de départ et confirme les règles de l’épreuve solitaire Quatza-Rij du projet. Les partenaires peuvent conseiller mais ne sont pas embarqués dans le combat d’évaluation. Le retour est préparé.</x:v>
      </x:c>
      <x:c r="G1258" s="122" t="str">
        <x:v>Accès V5 et interlocuteur disponible ; possibilité réelle de l’approche choisie.</x:v>
      </x:c>
      <x:c r="H1258" s="122" t="str">
        <x:v>Prendre une marge de soin ou un outil de mobilité modifie les ressources et le style de l’épreuve. Ne rien attribuer avant la résolution réelle ; le choix formule une intention.</x:v>
      </x:c>
      <x:c r="I1258" s="131" t="str">
        <x:v>Après la réponse : action physique ou refus/différé ; succès/échec/reprise selon résultat réel et variantes prioritaires. Aucun résultat par la sélection seule.</x:v>
      </x:c>
    </x:row>
    <x:row r="1259" ht="89" customHeight="1">
      <x:c r="A1259" s="126" t="str">
        <x:v>D6-C-R2-M041-OPTION-B</x:v>
      </x:c>
      <x:c r="B1259" s="127" t="str">
        <x:v>D6-C-R2-M041</x:v>
      </x:c>
      <x:c r="C1259" s="127" t="str">
        <x:v>B</x:v>
      </x:c>
      <x:c r="D1259" s="127" t="str">
        <x:v>D6-C-R2-M041-CHOIX-B-01</x:v>
      </x:c>
      <x:c r="E1259" s="127" t="str">
        <x:v>D6-C-R2-M041-REPONSE-B-01</x:v>
      </x:c>
      <x:c r="F1259" s="127" t="str">
        <x:v>Approche B à jouer ou différé explicite : Le joueur choisit et vérifie son équipement, parcourt l’itinéraire de départ et confirme les règles de l’épreuve solitaire Quatza-Rij du projet. Les partenaires peuvent conseiller mais ne sont pas embarqués dans le combat d’évaluation. Le retour est préparé.</x:v>
      </x:c>
      <x:c r="G1259" s="127" t="str">
        <x:v>Lire les conditions V5 ; aucun objet ou PNJ supposé présent. Refuser ou différer suspend l’objectif au lieu de le déclarer réussi.</x:v>
      </x:c>
      <x:c r="H1259" s="127" t="str">
        <x:v>Prendre une marge de soin ou un outil de mobilité modifie les ressources et le style de l’épreuve. Si le choix diffère, refuse ou se contente d’observer, ne pas jouer une réussite de tâche non accomplie.</x:v>
      </x:c>
      <x:c r="I1259" s="132" t="str">
        <x:v>Après la réponse : action physique ou refus/différé ; succès/échec/reprise selon résultat réel et variantes prioritaires. Aucun résultat par la sélection seule.</x:v>
      </x:c>
    </x:row>
    <x:row r="1260" ht="89" customHeight="1">
      <x:c r="A1260" s="121" t="str">
        <x:v>D6-C-R2-M042-OPTION-A</x:v>
      </x:c>
      <x:c r="B1260" s="122" t="str">
        <x:v>D6-C-R2-M042</x:v>
      </x:c>
      <x:c r="C1260" s="122" t="str">
        <x:v>A</x:v>
      </x:c>
      <x:c r="D1260" s="122" t="str">
        <x:v>D6-C-R2-M042-CHOIX-A-01</x:v>
      </x:c>
      <x:c r="E1260" s="122" t="str">
        <x:v>D6-C-R2-M042-REPONSE-A-01</x:v>
      </x:c>
      <x:c r="F1260" s="122" t="str">
        <x:v>Approche A à jouer dans le décor : Le joueur lit la cible, ouvre ses propres fenêtres et utilise le terrain sans les actions d’une triade. Le combat comprend plusieurs phases et une possibilité de repli. Les dégâts, objets perdus et observations persistent selon les règles de tentative, même en cas d’échec.</x:v>
      </x:c>
      <x:c r="G1260" s="122" t="str">
        <x:v>Accès V5 et interlocuteur disponible ; possibilité réelle de l’approche choisie.</x:v>
      </x:c>
      <x:c r="H1260" s="122" t="str">
        <x:v>Prendre une occasion brève ou reconstruire une ouverture plus sûre change la conduite du duel de chasse. Ne rien attribuer avant la résolution réelle ; le choix formule une intention.</x:v>
      </x:c>
      <x:c r="I1260" s="131" t="str">
        <x:v>Après la réponse : action physique ou refus/différé ; succès/échec/reprise selon résultat réel et variantes prioritaires. Aucun résultat par la sélection seule.</x:v>
      </x:c>
    </x:row>
    <x:row r="1261" ht="89" customHeight="1">
      <x:c r="A1261" s="126" t="str">
        <x:v>D6-C-R2-M042-OPTION-B</x:v>
      </x:c>
      <x:c r="B1261" s="127" t="str">
        <x:v>D6-C-R2-M042</x:v>
      </x:c>
      <x:c r="C1261" s="127" t="str">
        <x:v>B</x:v>
      </x:c>
      <x:c r="D1261" s="127" t="str">
        <x:v>D6-C-R2-M042-CHOIX-B-01</x:v>
      </x:c>
      <x:c r="E1261" s="127" t="str">
        <x:v>D6-C-R2-M042-REPONSE-B-01</x:v>
      </x:c>
      <x:c r="F1261" s="127" t="str">
        <x:v>Approche B à jouer ou différé explicite : Le joueur lit la cible, ouvre ses propres fenêtres et utilise le terrain sans les actions d’une triade. Le combat comprend plusieurs phases et une possibilité de repli. Les dégâts, objets perdus et observations persistent selon les règles de tentative, même en cas d’échec.</x:v>
      </x:c>
      <x:c r="G1261" s="127" t="str">
        <x:v>Lire les conditions V5 ; aucun objet ou PNJ supposé présent. Refuser ou différer suspend l’objectif au lieu de le déclarer réussi.</x:v>
      </x:c>
      <x:c r="H1261" s="127" t="str">
        <x:v>Prendre une occasion brève ou reconstruire une ouverture plus sûre change la conduite du duel de chasse. Si le choix diffère, refuse ou se contente d’observer, ne pas jouer une réussite de tâche non accomplie.</x:v>
      </x:c>
      <x:c r="I1261" s="132" t="str">
        <x:v>Après la réponse : action physique ou refus/différé ; succès/échec/reprise selon résultat réel et variantes prioritaires. Aucun résultat par la sélection seule.</x:v>
      </x:c>
    </x:row>
    <x:row r="1262" ht="89" customHeight="1">
      <x:c r="A1262" s="121" t="str">
        <x:v>D6-C-R2-M043-OPTION-A</x:v>
      </x:c>
      <x:c r="B1262" s="122" t="str">
        <x:v>D6-C-R2-M043</x:v>
      </x:c>
      <x:c r="C1262" s="122" t="str">
        <x:v>A</x:v>
      </x:c>
      <x:c r="D1262" s="122" t="str">
        <x:v>D6-C-R2-M043-CHOIX-A-01</x:v>
      </x:c>
      <x:c r="E1262" s="122" t="str">
        <x:v>D6-C-R2-M043-REPONSE-A-01</x:v>
      </x:c>
      <x:c r="F1262" s="122" t="str">
        <x:v>Approche A à jouer dans le décor : Le joueur revient devant les témoins, présente ce qui a réellement été rapporté et accomplit le geste de reconnaissance. La scène cite sa méthode et les décisions marquantes du combat. Les origines peuvent ensuite ouvrir leurs choix de fin sans répéter l’épreuve.</x:v>
      </x:c>
      <x:c r="G1262" s="122" t="str">
        <x:v>Accès V5 et interlocuteur disponible ; possibilité réelle de l’approche choisie.</x:v>
      </x:c>
      <x:c r="H1262" s="122" t="str">
        <x:v>Choisir un retour public ou plus restreint change les rencontres de célébration. Ne rien attribuer avant la résolution réelle ; le choix formule une intention.</x:v>
      </x:c>
      <x:c r="I1262" s="131" t="str">
        <x:v>Après la réponse : action physique ou refus/différé ; succès/échec/reprise selon résultat réel et variantes prioritaires. Aucun résultat par la sélection seule.</x:v>
      </x:c>
    </x:row>
    <x:row r="1263" ht="89" customHeight="1">
      <x:c r="A1263" s="126" t="str">
        <x:v>D6-C-R2-M043-OPTION-B</x:v>
      </x:c>
      <x:c r="B1263" s="127" t="str">
        <x:v>D6-C-R2-M043</x:v>
      </x:c>
      <x:c r="C1263" s="127" t="str">
        <x:v>B</x:v>
      </x:c>
      <x:c r="D1263" s="127" t="str">
        <x:v>D6-C-R2-M043-CHOIX-B-01</x:v>
      </x:c>
      <x:c r="E1263" s="127" t="str">
        <x:v>D6-C-R2-M043-REPONSE-B-01</x:v>
      </x:c>
      <x:c r="F1263" s="127" t="str">
        <x:v>Approche B à jouer ou différé explicite : Le joueur revient devant les témoins, présente ce qui a réellement été rapporté et accomplit le geste de reconnaissance. La scène cite sa méthode et les décisions marquantes du combat. Les origines peuvent ensuite ouvrir leurs choix de fin sans répéter l’épreuve.</x:v>
      </x:c>
      <x:c r="G1263" s="127" t="str">
        <x:v>Lire les conditions V5 ; aucun objet ou PNJ supposé présent. Refuser ou différer suspend l’objectif au lieu de le déclarer réussi.</x:v>
      </x:c>
      <x:c r="H1263" s="127" t="str">
        <x:v>Choisir un retour public ou plus restreint change les rencontres de célébration. Si le choix diffère, refuse ou se contente d’observer, ne pas jouer une réussite de tâche non accomplie.</x:v>
      </x:c>
      <x:c r="I1263" s="132" t="str">
        <x:v>Après la réponse : action physique ou refus/différé ; succès/échec/reprise selon résultat réel et variantes prioritaires. Aucun résultat par la sélection seule.</x:v>
      </x:c>
    </x:row>
    <x:row r="1264" ht="89" customHeight="1">
      <x:c r="A1264" s="121" t="str">
        <x:v>D6-C-R2-M044-OPTION-A</x:v>
      </x:c>
      <x:c r="B1264" s="122" t="str">
        <x:v>D6-C-R2-M044</x:v>
      </x:c>
      <x:c r="C1264" s="122" t="str">
        <x:v>A</x:v>
      </x:c>
      <x:c r="D1264" s="122" t="str">
        <x:v>D6-C-R2-M044-CHOIX-A-01</x:v>
      </x:c>
      <x:c r="E1264" s="122" t="str">
        <x:v>D6-C-R2-M044-REPONSE-A-01</x:v>
      </x:c>
      <x:c r="F1264" s="122" t="str">
        <x:v>Approche A à jouer dans le décor : Le joueur visite la coque collective, inspecte les ponts encore fermés et rencontre les personnes qui en possèdent les droits. Cette entrée renvoie aux 24 missions spécifiques du navire pour l’acquisition, les travaux et l’équipage. Une visite ne donne pas la propriété.</x:v>
      </x:c>
      <x:c r="G1264" s="122" t="str">
        <x:v>Accès V5 et interlocuteur disponible ; possibilité réelle de l’approche choisie.</x:v>
      </x:c>
      <x:c r="H1264" s="122" t="str">
        <x:v>Envisager la Veille Partagée ou conserver d’abord le vaisseau personnel laisse deux rythmes de progression. Ne rien attribuer avant la résolution réelle ; le choix formule une intention.</x:v>
      </x:c>
      <x:c r="I1264" s="131" t="str">
        <x:v>Après la réponse : action physique ou refus/différé ; succès/échec/reprise selon résultat réel et variantes prioritaires. Aucun résultat par la sélection seule.</x:v>
      </x:c>
    </x:row>
    <x:row r="1265" ht="74" customHeight="1">
      <x:c r="A1265" s="126" t="str">
        <x:v>D6-C-R2-M044-OPTION-B</x:v>
      </x:c>
      <x:c r="B1265" s="127" t="str">
        <x:v>D6-C-R2-M044</x:v>
      </x:c>
      <x:c r="C1265" s="127" t="str">
        <x:v>B</x:v>
      </x:c>
      <x:c r="D1265" s="127" t="str">
        <x:v>D6-C-R2-M044-CHOIX-B-01</x:v>
      </x:c>
      <x:c r="E1265" s="127" t="str">
        <x:v>D6-C-R2-M044-REPONSE-B-01</x:v>
      </x:c>
      <x:c r="F1265" s="127" t="str">
        <x:v>Achever la visite informative puis conserver le vaisseau personnel. Le projet découvert reste connu ; aucun travail, achat, droit de coque ou nouveau siège engagé.</x:v>
      </x:c>
      <x:c r="G1265" s="127" t="str">
        <x:v>Lire les conditions V5 ; aucun objet ou PNJ supposé présent. Refuser ou différer suspend l’objectif au lieu de le déclarer réussi.</x:v>
      </x:c>
      <x:c r="H1265" s="127" t="str">
        <x:v>Cette réponse clôt ou suspend uniquement l’échange concerné. Ne pas déclencher la réplique de réussite de l’opération refusée ou reportée, ni ses récompenses. Reprise au dernier état stable lors d’un engagement ultérieur explicite.</x:v>
      </x:c>
      <x:c r="I1265" s="132" t="str">
        <x:v>Après la réponse : action physique ou refus/différé ; succès/échec/reprise selon résultat réel et variantes prioritaires. Aucun résultat par la sélection seule.</x:v>
      </x:c>
    </x:row>
    <x:row r="1266" ht="89" customHeight="1">
      <x:c r="A1266" s="121" t="str">
        <x:v>D6-C-R2-M045-OPTION-A</x:v>
      </x:c>
      <x:c r="B1266" s="122" t="str">
        <x:v>D6-C-R2-M045</x:v>
      </x:c>
      <x:c r="C1266" s="122" t="str">
        <x:v>A</x:v>
      </x:c>
      <x:c r="D1266" s="122" t="str">
        <x:v>D6-C-R2-M045-CHOIX-A-01</x:v>
      </x:c>
      <x:c r="E1266" s="122" t="str">
        <x:v>D6-C-R2-M045-REPONSE-A-01</x:v>
      </x:c>
      <x:c r="F1266" s="122" t="str">
        <x:v>Approche A à jouer dans le décor : Le joueur compare ses droits de résidence, prépare des contenants puis confirme un éventuel déménagement au seuil réel. Les cabines des vaisseaux restent des haltes de transit. Un objet exposé doit être décroché et transporté avant de changer d’emplacement.</x:v>
      </x:c>
      <x:c r="G1266" s="122" t="str">
        <x:v>Accès V5 et interlocuteur disponible ; possibilité réelle de l’approche choisie. Une résidence active existe réellement ; à défaut cette option reste indisponible et n’en crée aucune.</x:v>
      </x:c>
      <x:c r="H1266" s="122" t="str">
        <x:v>Rester dans la maison active ou déménager vers une autre éligible modifie les visites et les services locaux. Ne rien attribuer avant la résolution réelle ; le choix formule une intention.</x:v>
      </x:c>
      <x:c r="I1266" s="131" t="str">
        <x:v>Après la réponse : action physique ou refus/différé ; succès/échec/reprise selon résultat réel et variantes prioritaires. Aucun résultat par la sélection seule.</x:v>
      </x:c>
    </x:row>
    <x:row r="1267" ht="89" customHeight="1">
      <x:c r="A1267" s="126" t="str">
        <x:v>D6-C-R2-M045-OPTION-B</x:v>
      </x:c>
      <x:c r="B1267" s="127" t="str">
        <x:v>D6-C-R2-M045</x:v>
      </x:c>
      <x:c r="C1267" s="127" t="str">
        <x:v>B</x:v>
      </x:c>
      <x:c r="D1267" s="127" t="str">
        <x:v>D6-C-R2-M045-CHOIX-B-01</x:v>
      </x:c>
      <x:c r="E1267" s="127" t="str">
        <x:v>D6-C-R2-M045-REPONSE-B-01</x:v>
      </x:c>
      <x:c r="F1267" s="127" t="str">
        <x:v>Approche B à jouer ou différé explicite : Le joueur compare ses droits de résidence, prépare des contenants puis confirme un éventuel déménagement au seuil réel. Les cabines des vaisseaux restent des haltes de transit. Un objet exposé doit être décroché et transporté avant de changer d’emplacement.</x:v>
      </x:c>
      <x:c r="G1267" s="127" t="str">
        <x:v>Lire les conditions V5 ; aucun objet ou PNJ supposé présent. Refuser ou différer suspend l’objectif au lieu de le déclarer réussi. La demeure choisie est effectivement déverrouillée et éligible ; le transfert ne valide la résidence qu’au seuil prévu.</x:v>
      </x:c>
      <x:c r="H1267" s="127" t="str">
        <x:v>Rester dans la maison active ou déménager vers une autre éligible modifie les visites et les services locaux. Si le choix diffère, refuse ou se contente d’observer, ne pas jouer une réussite de tâche non accomplie.</x:v>
      </x:c>
      <x:c r="I1267" s="132" t="str">
        <x:v>Après la réponse : action physique ou refus/différé ; succès/échec/reprise selon résultat réel et variantes prioritaires. Aucun résultat par la sélection seule.</x:v>
      </x:c>
    </x:row>
    <x:row r="1268" ht="89" customHeight="1">
      <x:c r="A1268" s="121" t="str">
        <x:v>D6-C-R2-M046-OPTION-A</x:v>
      </x:c>
      <x:c r="B1268" s="122" t="str">
        <x:v>D6-C-R2-M046</x:v>
      </x:c>
      <x:c r="C1268" s="122" t="str">
        <x:v>A</x:v>
      </x:c>
      <x:c r="D1268" s="122" t="str">
        <x:v>D6-C-R2-M046-CHOIX-A-01</x:v>
      </x:c>
      <x:c r="E1268" s="122" t="str">
        <x:v>D6-C-R2-M046-REPONSE-A-01</x:v>
      </x:c>
      <x:c r="F1268" s="122" t="str">
        <x:v>Approche A à jouer dans le décor : Le joueur prépare une mission avec les personnes disponibles, vérifie les postes et traverse les ponts avant départ. La scène renvoie au module du navire pour ses capacités de 7, 13 ou 19 personnes au total. Une équipe absente réduit les options réelles.</x:v>
      </x:c>
      <x:c r="G1268" s="122" t="str">
        <x:v>Accès V5 et interlocuteur disponible ; possibilité réelle de l’approche choisie.</x:v>
      </x:c>
      <x:c r="H1268" s="122" t="str">
        <x:v>Assumer le terrain ou la coordination change le rôle du joueur dans l’opération. Ne rien attribuer avant la résolution réelle ; le choix formule une intention.</x:v>
      </x:c>
      <x:c r="I1268" s="131" t="str">
        <x:v>Après la réponse : action physique ou refus/différé ; succès/échec/reprise selon résultat réel et variantes prioritaires. Aucun résultat par la sélection seule.</x:v>
      </x:c>
    </x:row>
    <x:row r="1269" ht="89" customHeight="1">
      <x:c r="A1269" s="126" t="str">
        <x:v>D6-C-R2-M046-OPTION-B</x:v>
      </x:c>
      <x:c r="B1269" s="127" t="str">
        <x:v>D6-C-R2-M046</x:v>
      </x:c>
      <x:c r="C1269" s="127" t="str">
        <x:v>B</x:v>
      </x:c>
      <x:c r="D1269" s="127" t="str">
        <x:v>D6-C-R2-M046-CHOIX-B-01</x:v>
      </x:c>
      <x:c r="E1269" s="127" t="str">
        <x:v>D6-C-R2-M046-REPONSE-B-01</x:v>
      </x:c>
      <x:c r="F1269" s="127" t="str">
        <x:v>Approche B à jouer ou différé explicite : Le joueur prépare une mission avec les personnes disponibles, vérifie les postes et traverse les ponts avant départ. La scène renvoie au module du navire pour ses capacités de 7, 13 ou 19 personnes au total. Une équipe absente réduit les options réelles.</x:v>
      </x:c>
      <x:c r="G1269" s="127" t="str">
        <x:v>Lire les conditions V5 ; aucun objet ou PNJ supposé présent. Refuser ou différer suspend l’objectif au lieu de le déclarer réussi.</x:v>
      </x:c>
      <x:c r="H1269" s="127" t="str">
        <x:v>Assumer le terrain ou la coordination change le rôle du joueur dans l’opération. Si le choix diffère, refuse ou se contente d’observer, ne pas jouer une réussite de tâche non accomplie.</x:v>
      </x:c>
      <x:c r="I1269" s="132" t="str">
        <x:v>Après la réponse : action physique ou refus/différé ; succès/échec/reprise selon résultat réel et variantes prioritaires. Aucun résultat par la sélection seule.</x:v>
      </x:c>
    </x:row>
    <x:row r="1270" ht="89" customHeight="1">
      <x:c r="A1270" s="121" t="str">
        <x:v>D6-C-R2-M047-OPTION-A</x:v>
      </x:c>
      <x:c r="B1270" s="122" t="str">
        <x:v>D6-C-R2-M047</x:v>
      </x:c>
      <x:c r="C1270" s="122" t="str">
        <x:v>A</x:v>
      </x:c>
      <x:c r="D1270" s="122" t="str">
        <x:v>D6-C-R2-M047-CHOIX-A-01</x:v>
      </x:c>
      <x:c r="E1270" s="122" t="str">
        <x:v>D6-C-R2-M047-REPONSE-A-01</x:v>
      </x:c>
      <x:c r="F1270" s="122" t="str">
        <x:v>Approche A à jouer dans le décor : Le joueur visite une zone après la bataille, retrouve une unité vétérane, observe un passage détruit et participe à une tâche de retour. La victoire territoriale et les pertes ne sont pas remplacées par une scène de fête standard.</x:v>
      </x:c>
      <x:c r="G1270" s="122" t="str">
        <x:v>Accès V5 et interlocuteur disponible ; possibilité réelle de l’approche choisie.</x:v>
      </x:c>
      <x:c r="H1270" s="122" t="str">
        <x:v>Aider la reconstruction locale ou accompagner les blessés change les relations et les services récupérés. Ne rien attribuer avant la résolution réelle ; le choix formule une intention.</x:v>
      </x:c>
      <x:c r="I1270" s="131" t="str">
        <x:v>Après la réponse : action physique ou refus/différé ; succès/échec/reprise selon résultat réel et variantes prioritaires. Aucun résultat par la sélection seule.</x:v>
      </x:c>
    </x:row>
    <x:row r="1271" ht="89" customHeight="1">
      <x:c r="A1271" s="126" t="str">
        <x:v>D6-C-R2-M047-OPTION-B</x:v>
      </x:c>
      <x:c r="B1271" s="127" t="str">
        <x:v>D6-C-R2-M047</x:v>
      </x:c>
      <x:c r="C1271" s="127" t="str">
        <x:v>B</x:v>
      </x:c>
      <x:c r="D1271" s="127" t="str">
        <x:v>D6-C-R2-M047-CHOIX-B-01</x:v>
      </x:c>
      <x:c r="E1271" s="127" t="str">
        <x:v>D6-C-R2-M047-REPONSE-B-01</x:v>
      </x:c>
      <x:c r="F1271" s="127" t="str">
        <x:v>Approche B à jouer ou différé explicite : Le joueur visite une zone après la bataille, retrouve une unité vétérane, observe un passage détruit et participe à une tâche de retour. La victoire territoriale et les pertes ne sont pas remplacées par une scène de fête standard.</x:v>
      </x:c>
      <x:c r="G1271" s="127" t="str">
        <x:v>Lire les conditions V5 ; aucun objet ou PNJ supposé présent. Refuser ou différer suspend l’objectif au lieu de le déclarer réussi.</x:v>
      </x:c>
      <x:c r="H1271" s="127" t="str">
        <x:v>Aider la reconstruction locale ou accompagner les blessés change les relations et les services récupérés. Si le choix diffère, refuse ou se contente d’observer, ne pas jouer une réussite de tâche non accomplie.</x:v>
      </x:c>
      <x:c r="I1271" s="132" t="str">
        <x:v>Après la réponse : action physique ou refus/différé ; succès/échec/reprise selon résultat réel et variantes prioritaires. Aucun résultat par la sélection seule.</x:v>
      </x:c>
    </x:row>
    <x:row r="1272" ht="89" customHeight="1">
      <x:c r="A1272" s="121" t="str">
        <x:v>D6-C-R2-M048-OPTION-A</x:v>
      </x:c>
      <x:c r="B1272" s="122" t="str">
        <x:v>D6-C-R2-M048</x:v>
      </x:c>
      <x:c r="C1272" s="122" t="str">
        <x:v>A</x:v>
      </x:c>
      <x:c r="D1272" s="122" t="str">
        <x:v>D6-C-R2-M048-CHOIX-A-01</x:v>
      </x:c>
      <x:c r="E1272" s="122" t="str">
        <x:v>D6-C-R2-M048-REPONSE-A-01</x:v>
      </x:c>
      <x:c r="F1272" s="122" t="str">
        <x:v>Approche A à jouer dans le décor : Une expédition historique approfondie propose d’aider un groupe local sans importer une armée ni modifier la continuité cinéma. Le joueur suit trois étapes de terrain et revient avec des traces limitées. La branche garde les conséquences de ses décisions.</x:v>
      </x:c>
      <x:c r="G1272" s="122" t="str">
        <x:v>Accès V5 et interlocuteur disponible ; possibilité réelle de l’approche choisie.</x:v>
      </x:c>
      <x:c r="H1272" s="122" t="str">
        <x:v>Intervenir de manière bornée ou observer puis rentrer choisit le degré d’engagement. Ne rien attribuer avant la résolution réelle ; le choix formule une intention.</x:v>
      </x:c>
      <x:c r="I1272" s="131" t="str">
        <x:v>Après la réponse : action physique ou refus/différé ; succès/échec/reprise selon résultat réel et variantes prioritaires. Aucun résultat par la sélection seule.</x:v>
      </x:c>
    </x:row>
    <x:row r="1273" ht="89" customHeight="1">
      <x:c r="A1273" s="126" t="str">
        <x:v>D6-C-R2-M048-OPTION-B</x:v>
      </x:c>
      <x:c r="B1273" s="127" t="str">
        <x:v>D6-C-R2-M048</x:v>
      </x:c>
      <x:c r="C1273" s="127" t="str">
        <x:v>B</x:v>
      </x:c>
      <x:c r="D1273" s="127" t="str">
        <x:v>D6-C-R2-M048-CHOIX-B-01</x:v>
      </x:c>
      <x:c r="E1273" s="127" t="str">
        <x:v>D6-C-R2-M048-REPONSE-B-01</x:v>
      </x:c>
      <x:c r="F1273" s="127" t="str">
        <x:v>Approche B à jouer ou différé explicite : Une expédition historique approfondie propose d’aider un groupe local sans importer une armée ni modifier la continuité cinéma. Le joueur suit trois étapes de terrain et revient avec des traces limitées. La branche garde les conséquences de ses décisions.</x:v>
      </x:c>
      <x:c r="G1273" s="127" t="str">
        <x:v>Lire les conditions V5 ; aucun objet ou PNJ supposé présent. Refuser ou différer suspend l’objectif au lieu de le déclarer réussi.</x:v>
      </x:c>
      <x:c r="H1273" s="127" t="str">
        <x:v>Intervenir de manière bornée ou observer puis rentrer choisit le degré d’engagement. Si le choix diffère, refuse ou se contente d’observer, ne pas jouer une réussite de tâche non accomplie.</x:v>
      </x:c>
      <x:c r="I1273" s="132" t="str">
        <x:v>Après la réponse : action physique ou refus/différé ; succès/échec/reprise selon résultat réel et variantes prioritaires. Aucun résultat par la sélection seule.</x:v>
      </x:c>
    </x:row>
    <x:row r="1274" ht="89" customHeight="1">
      <x:c r="A1274" s="121" t="str">
        <x:v>D6-C-R2-M049-OPTION-A</x:v>
      </x:c>
      <x:c r="B1274" s="122" t="str">
        <x:v>D6-C-R2-M049</x:v>
      </x:c>
      <x:c r="C1274" s="122" t="str">
        <x:v>A</x:v>
      </x:c>
      <x:c r="D1274" s="122" t="str">
        <x:v>D6-C-R2-M049-CHOIX-A-01</x:v>
      </x:c>
      <x:c r="E1274" s="122" t="str">
        <x:v>D6-C-R2-M049-REPONSE-A-01</x:v>
      </x:c>
      <x:c r="F1274" s="122" t="str">
        <x:v>Approche A à jouer dans le décor : Le joueur accompagne un novice dans une chasse d’exercice, prépare ses points d’appui puis laisse une décision réelle au partenaire. Un mentor observe la capacité à expliquer un échec et à adapter une leçon. La scène varie selon les outils maîtrisés.</x:v>
      </x:c>
      <x:c r="G1274" s="122" t="str">
        <x:v>Accès V5 et interlocuteur disponible ; possibilité réelle de l’approche choisie.</x:v>
      </x:c>
      <x:c r="H1274" s="122" t="str">
        <x:v>Donner un indice ou laisser une tentative complète change l’apprentissage et la confiance. Ne rien attribuer avant la résolution réelle ; le choix formule une intention.</x:v>
      </x:c>
      <x:c r="I1274" s="131" t="str">
        <x:v>Après la réponse : action physique ou refus/différé ; succès/échec/reprise selon résultat réel et variantes prioritaires. Aucun résultat par la sélection seule.</x:v>
      </x:c>
    </x:row>
    <x:row r="1275" ht="89" customHeight="1">
      <x:c r="A1275" s="126" t="str">
        <x:v>D6-C-R2-M049-OPTION-B</x:v>
      </x:c>
      <x:c r="B1275" s="127" t="str">
        <x:v>D6-C-R2-M049</x:v>
      </x:c>
      <x:c r="C1275" s="127" t="str">
        <x:v>B</x:v>
      </x:c>
      <x:c r="D1275" s="127" t="str">
        <x:v>D6-C-R2-M049-CHOIX-B-01</x:v>
      </x:c>
      <x:c r="E1275" s="127" t="str">
        <x:v>D6-C-R2-M049-REPONSE-B-01</x:v>
      </x:c>
      <x:c r="F1275" s="127" t="str">
        <x:v>Approche B à jouer ou différé explicite : Le joueur accompagne un novice dans une chasse d’exercice, prépare ses points d’appui puis laisse une décision réelle au partenaire. Un mentor observe la capacité à expliquer un échec et à adapter une leçon. La scène varie selon les outils maîtrisés.</x:v>
      </x:c>
      <x:c r="G1275" s="127" t="str">
        <x:v>Lire les conditions V5 ; aucun objet ou PNJ supposé présent. Refuser ou différer suspend l’objectif au lieu de le déclarer réussi.</x:v>
      </x:c>
      <x:c r="H1275" s="127" t="str">
        <x:v>Donner un indice ou laisser une tentative complète change l’apprentissage et la confiance. Si le choix diffère, refuse ou se contente d’observer, ne pas jouer une réussite de tâche non accomplie.</x:v>
      </x:c>
      <x:c r="I1275" s="132" t="str">
        <x:v>Après la réponse : action physique ou refus/différé ; succès/échec/reprise selon résultat réel et variantes prioritaires. Aucun résultat par la sélection seule.</x:v>
      </x:c>
    </x:row>
    <x:row r="1276" ht="89" customHeight="1">
      <x:c r="A1276" s="121" t="str">
        <x:v>D6-C-R2-M050-OPTION-A</x:v>
      </x:c>
      <x:c r="B1276" s="122" t="str">
        <x:v>D6-C-R2-M050</x:v>
      </x:c>
      <x:c r="C1276" s="122" t="str">
        <x:v>A</x:v>
      </x:c>
      <x:c r="D1276" s="122" t="str">
        <x:v>D6-C-R2-M050-CHOIX-A-01</x:v>
      </x:c>
      <x:c r="E1276" s="122" t="str">
        <x:v>D6-C-R2-M050-REPONSE-A-01</x:v>
      </x:c>
      <x:c r="F1276" s="122" t="str">
        <x:v>Approche A à jouer dans le décor : Deux chasseurs contestent l’usage d’un passage. Le joueur inspecte les traces avec eux, rejoue les contraintes de leurs trajets et propose une solution testée dans le décor. Son autorité reste limitée au cas accepté et n’est pas un pouvoir universel.</x:v>
      </x:c>
      <x:c r="G1276" s="122" t="str">
        <x:v>Accès V5 et interlocuteur disponible ; possibilité réelle de l’approche choisie.</x:v>
      </x:c>
      <x:c r="H1276" s="122" t="str">
        <x:v>Séparer les horaires ou ouvrir un second chemin change le compromis et le travail nécessaire. Ne rien attribuer avant la résolution réelle ; le choix formule une intention.</x:v>
      </x:c>
      <x:c r="I1276" s="131" t="str">
        <x:v>Après la réponse : action physique ou refus/différé ; succès/échec/reprise selon résultat réel et variantes prioritaires. Aucun résultat par la sélection seule.</x:v>
      </x:c>
    </x:row>
    <x:row r="1277" ht="89" customHeight="1">
      <x:c r="A1277" s="126" t="str">
        <x:v>D6-C-R2-M050-OPTION-B</x:v>
      </x:c>
      <x:c r="B1277" s="127" t="str">
        <x:v>D6-C-R2-M050</x:v>
      </x:c>
      <x:c r="C1277" s="127" t="str">
        <x:v>B</x:v>
      </x:c>
      <x:c r="D1277" s="127" t="str">
        <x:v>D6-C-R2-M050-CHOIX-B-01</x:v>
      </x:c>
      <x:c r="E1277" s="127" t="str">
        <x:v>D6-C-R2-M050-REPONSE-B-01</x:v>
      </x:c>
      <x:c r="F1277" s="127" t="str">
        <x:v>Approche B à jouer ou différé explicite : Deux chasseurs contestent l’usage d’un passage. Le joueur inspecte les traces avec eux, rejoue les contraintes de leurs trajets et propose une solution testée dans le décor. Son autorité reste limitée au cas accepté et n’est pas un pouvoir universel.</x:v>
      </x:c>
      <x:c r="G1277" s="127" t="str">
        <x:v>Lire les conditions V5 ; aucun objet ou PNJ supposé présent. Refuser ou différer suspend l’objectif au lieu de le déclarer réussi.</x:v>
      </x:c>
      <x:c r="H1277" s="127" t="str">
        <x:v>Séparer les horaires ou ouvrir un second chemin change le compromis et le travail nécessaire. Si le choix diffère, refuse ou se contente d’observer, ne pas jouer une réussite de tâche non accomplie.</x:v>
      </x:c>
      <x:c r="I1277" s="132" t="str">
        <x:v>Après la réponse : action physique ou refus/différé ; succès/échec/reprise selon résultat réel et variantes prioritaires. Aucun résultat par la sélection seule.</x:v>
      </x:c>
    </x:row>
    <x:row r="1278" ht="89" customHeight="1">
      <x:c r="A1278" s="121" t="str">
        <x:v>D6-C-R2-M051-OPTION-A</x:v>
      </x:c>
      <x:c r="B1278" s="122" t="str">
        <x:v>D6-C-R2-M051</x:v>
      </x:c>
      <x:c r="C1278" s="122" t="str">
        <x:v>A</x:v>
      </x:c>
      <x:c r="D1278" s="122" t="str">
        <x:v>D6-C-R2-M051-CHOIX-A-01</x:v>
      </x:c>
      <x:c r="E1278" s="122" t="str">
        <x:v>D6-C-R2-M051-REPONSE-A-01</x:v>
      </x:c>
      <x:c r="F1278" s="122" t="str">
        <x:v>Approche A à jouer dans le décor : Une assemblée locale revient sur les actes observés, puis le joueur choisit comment assumer les responsabilités proposées. La scène ouvre des activités de conseil et de transmission, avec limites de disponibilité et possibilités de délégation. Elle ne remplace pas sa fin d’origine.</x:v>
      </x:c>
      <x:c r="G1278" s="122" t="str">
        <x:v>Accès V5 et interlocuteur disponible ; possibilité réelle de l’approche choisie.</x:v>
      </x:c>
      <x:c r="H1278" s="122" t="str">
        <x:v>Accepter une fonction régulière ou un engagement itinérant adapte le rôle social au parcours choisi. Ne rien attribuer avant la résolution réelle ; le choix formule une intention.</x:v>
      </x:c>
      <x:c r="I1278" s="131" t="str">
        <x:v>Après la réponse : action physique ou refus/différé ; succès/échec/reprise selon résultat réel et variantes prioritaires. Aucun résultat par la sélection seule.</x:v>
      </x:c>
    </x:row>
    <x:row r="1279" ht="89" customHeight="1">
      <x:c r="A1279" s="126" t="str">
        <x:v>D6-C-R2-M051-OPTION-B</x:v>
      </x:c>
      <x:c r="B1279" s="127" t="str">
        <x:v>D6-C-R2-M051</x:v>
      </x:c>
      <x:c r="C1279" s="127" t="str">
        <x:v>B</x:v>
      </x:c>
      <x:c r="D1279" s="127" t="str">
        <x:v>D6-C-R2-M051-CHOIX-B-01</x:v>
      </x:c>
      <x:c r="E1279" s="127" t="str">
        <x:v>D6-C-R2-M051-REPONSE-B-01</x:v>
      </x:c>
      <x:c r="F1279" s="127" t="str">
        <x:v>Approche B à jouer ou différé explicite : Une assemblée locale revient sur les actes observés, puis le joueur choisit comment assumer les responsabilités proposées. La scène ouvre des activités de conseil et de transmission, avec limites de disponibilité et possibilités de délégation. Elle ne remplace pas sa fin d’origine.</x:v>
      </x:c>
      <x:c r="G1279" s="127" t="str">
        <x:v>Lire les conditions V5 ; aucun objet ou PNJ supposé présent. Refuser ou différer suspend l’objectif au lieu de le déclarer réussi.</x:v>
      </x:c>
      <x:c r="H1279" s="127" t="str">
        <x:v>Accepter une fonction régulière ou un engagement itinérant adapte le rôle social au parcours choisi. Si le choix diffère, refuse ou se contente d’observer, ne pas jouer une réussite de tâche non accomplie.</x:v>
      </x:c>
      <x:c r="I1279" s="132" t="str">
        <x:v>Après la réponse : action physique ou refus/différé ; succès/échec/reprise selon résultat réel et variantes prioritaires. Aucun résultat par la sélection seule.</x:v>
      </x:c>
    </x:row>
    <x:row r="1280" ht="89" customHeight="1">
      <x:c r="A1280" s="121" t="str">
        <x:v>D6-C-R2-M052-OPTION-A</x:v>
      </x:c>
      <x:c r="B1280" s="122" t="str">
        <x:v>D6-C-R2-M052</x:v>
      </x:c>
      <x:c r="C1280" s="122" t="str">
        <x:v>A</x:v>
      </x:c>
      <x:c r="D1280" s="122" t="str">
        <x:v>D6-C-R2-M052-CHOIX-A-01</x:v>
      </x:c>
      <x:c r="E1280" s="122" t="str">
        <x:v>D6-C-R2-M052-REPONSE-A-01</x:v>
      </x:c>
      <x:c r="F1280" s="122" t="str">
        <x:v>Approche A à jouer dans le décor : Le joueur revient dans un atelier, une cour ou un navire où une autre personne mène déjà l’activité. Il observe, aide à un point précis et laisse la conduite revenir au responsable. Les capacités et les personnes disponibles restent celles du monde.</x:v>
      </x:c>
      <x:c r="G1280" s="122" t="str">
        <x:v>Accès V5 et interlocuteur disponible ; possibilité réelle de l’approche choisie.</x:v>
      </x:c>
      <x:c r="H1280" s="122" t="str">
        <x:v>Corriger un défaut de matériel ou soutenir une méthode nouvelle change la contribution. Ne rien attribuer avant la résolution réelle ; le choix formule une intention.</x:v>
      </x:c>
      <x:c r="I1280" s="131" t="str">
        <x:v>Après la réponse : action physique ou refus/différé ; succès/échec/reprise selon résultat réel et variantes prioritaires. Aucun résultat par la sélection seule.</x:v>
      </x:c>
    </x:row>
    <x:row r="1281" ht="89" customHeight="1">
      <x:c r="A1281" s="126" t="str">
        <x:v>D6-C-R2-M052-OPTION-B</x:v>
      </x:c>
      <x:c r="B1281" s="127" t="str">
        <x:v>D6-C-R2-M052</x:v>
      </x:c>
      <x:c r="C1281" s="127" t="str">
        <x:v>B</x:v>
      </x:c>
      <x:c r="D1281" s="127" t="str">
        <x:v>D6-C-R2-M052-CHOIX-B-01</x:v>
      </x:c>
      <x:c r="E1281" s="127" t="str">
        <x:v>D6-C-R2-M052-REPONSE-B-01</x:v>
      </x:c>
      <x:c r="F1281" s="127" t="str">
        <x:v>Approche B à jouer ou différé explicite : Le joueur revient dans un atelier, une cour ou un navire où une autre personne mène déjà l’activité. Il observe, aide à un point précis et laisse la conduite revenir au responsable. Les capacités et les personnes disponibles restent celles du monde.</x:v>
      </x:c>
      <x:c r="G1281" s="127" t="str">
        <x:v>Lire les conditions V5 ; aucun objet ou PNJ supposé présent. Refuser ou différer suspend l’objectif au lieu de le déclarer réussi.</x:v>
      </x:c>
      <x:c r="H1281" s="127" t="str">
        <x:v>Corriger un défaut de matériel ou soutenir une méthode nouvelle change la contribution. Si le choix diffère, refuse ou se contente d’observer, ne pas jouer une réussite de tâche non accomplie.</x:v>
      </x:c>
      <x:c r="I1281" s="132" t="str">
        <x:v>Après la réponse : action physique ou refus/différé ; succès/échec/reprise selon résultat réel et variantes prioritaires. Aucun résultat par la sélection seule.</x:v>
      </x:c>
    </x:row>
    <x:row r="1282" ht="89" customHeight="1">
      <x:c r="A1282" s="121" t="str">
        <x:v>D6-C-R2-M053-OPTION-A</x:v>
      </x:c>
      <x:c r="B1282" s="122" t="str">
        <x:v>D6-C-R2-M053</x:v>
      </x:c>
      <x:c r="C1282" s="122" t="str">
        <x:v>A</x:v>
      </x:c>
      <x:c r="D1282" s="122" t="str">
        <x:v>D6-C-R2-M053-CHOIX-A-01</x:v>
      </x:c>
      <x:c r="E1282" s="122" t="str">
        <x:v>D6-C-R2-M053-REPONSE-A-01</x:v>
      </x:c>
      <x:c r="F1282" s="122" t="str">
        <x:v>Approche A à jouer dans le décor : Le joueur retourne sur un terrain de chasse dont météo, habitants ou passages ont changé. Il compare ses anciens relevés aux traces actuelles, adapte un trajet et constate les conséquences d’une décision passée. Une proie ne reste pas éternellement au même point.</x:v>
      </x:c>
      <x:c r="G1282" s="122" t="str">
        <x:v>Accès V5 et interlocuteur disponible ; possibilité réelle de l’approche choisie.</x:v>
      </x:c>
      <x:c r="H1282" s="122" t="str">
        <x:v>Entretenir un passage ou accepter un nouveau trajet modifie la future visite. Ne rien attribuer avant la résolution réelle ; le choix formule une intention.</x:v>
      </x:c>
      <x:c r="I1282" s="131" t="str">
        <x:v>Après la réponse : action physique ou refus/différé ; succès/échec/reprise selon résultat réel et variantes prioritaires. Aucun résultat par la sélection seule.</x:v>
      </x:c>
    </x:row>
    <x:row r="1283" ht="89" customHeight="1">
      <x:c r="A1283" s="126" t="str">
        <x:v>D6-C-R2-M053-OPTION-B</x:v>
      </x:c>
      <x:c r="B1283" s="127" t="str">
        <x:v>D6-C-R2-M053</x:v>
      </x:c>
      <x:c r="C1283" s="127" t="str">
        <x:v>B</x:v>
      </x:c>
      <x:c r="D1283" s="127" t="str">
        <x:v>D6-C-R2-M053-CHOIX-B-01</x:v>
      </x:c>
      <x:c r="E1283" s="127" t="str">
        <x:v>D6-C-R2-M053-REPONSE-B-01</x:v>
      </x:c>
      <x:c r="F1283" s="127" t="str">
        <x:v>Approche B à jouer ou différé explicite : Le joueur retourne sur un terrain de chasse dont météo, habitants ou passages ont changé. Il compare ses anciens relevés aux traces actuelles, adapte un trajet et constate les conséquences d’une décision passée. Une proie ne reste pas éternellement au même point.</x:v>
      </x:c>
      <x:c r="G1283" s="127" t="str">
        <x:v>Lire les conditions V5 ; aucun objet ou PNJ supposé présent. Refuser ou différer suspend l’objectif au lieu de le déclarer réussi.</x:v>
      </x:c>
      <x:c r="H1283" s="127" t="str">
        <x:v>Entretenir un passage ou accepter un nouveau trajet modifie la future visite. Si le choix diffère, refuse ou se contente d’observer, ne pas jouer une réussite de tâche non accomplie.</x:v>
      </x:c>
      <x:c r="I1283" s="132" t="str">
        <x:v>Après la réponse : action physique ou refus/différé ; succès/échec/reprise selon résultat réel et variantes prioritaires. Aucun résultat par la sélection seule.</x:v>
      </x:c>
    </x:row>
    <x:row r="1284" ht="89" customHeight="1">
      <x:c r="A1284" s="121" t="str">
        <x:v>D6-C-R2-M054-OPTION-A</x:v>
      </x:c>
      <x:c r="B1284" s="122" t="str">
        <x:v>D6-C-R2-M054</x:v>
      </x:c>
      <x:c r="C1284" s="122" t="str">
        <x:v>A</x:v>
      </x:c>
      <x:c r="D1284" s="122" t="str">
        <x:v>D6-C-R2-M054-CHOIX-A-01</x:v>
      </x:c>
      <x:c r="E1284" s="122" t="str">
        <x:v>D6-C-R2-M054-REPONSE-A-01</x:v>
      </x:c>
      <x:c r="F1284" s="122" t="str">
        <x:v>Approche A à jouer dans le décor : Le joueur participe à une opération conçue par le successeur : placement de postes, approche puis extraction. Il dispose d’une occasion d’intervention mais doit décider si elle est nécessaire. Le résultat est discuté à partir des gestes visibles.</x:v>
      </x:c>
      <x:c r="G1284" s="122" t="str">
        <x:v>Accès V5 et interlocuteur disponible ; possibilité réelle de l’approche choisie.</x:v>
      </x:c>
      <x:c r="H1284" s="122" t="str">
        <x:v>Laisser mener, conseiller à un point précis ou reprendre face à un danger immédiat donne trois évaluations. Ne rien attribuer avant la résolution réelle ; le choix formule une intention.</x:v>
      </x:c>
      <x:c r="I1284" s="131" t="str">
        <x:v>Après la réponse : action physique ou refus/différé ; succès/échec/reprise selon résultat réel et variantes prioritaires. Aucun résultat par la sélection seule.</x:v>
      </x:c>
    </x:row>
    <x:row r="1285" ht="89" customHeight="1">
      <x:c r="A1285" s="126" t="str">
        <x:v>D6-C-R2-M054-OPTION-B</x:v>
      </x:c>
      <x:c r="B1285" s="127" t="str">
        <x:v>D6-C-R2-M054</x:v>
      </x:c>
      <x:c r="C1285" s="127" t="str">
        <x:v>B</x:v>
      </x:c>
      <x:c r="D1285" s="127" t="str">
        <x:v>D6-C-R2-M054-CHOIX-B-01</x:v>
      </x:c>
      <x:c r="E1285" s="127" t="str">
        <x:v>D6-C-R2-M054-REPONSE-B-01</x:v>
      </x:c>
      <x:c r="F1285" s="127" t="str">
        <x:v>Approche B à jouer ou différé explicite : Le joueur participe à une opération conçue par le successeur : placement de postes, approche puis extraction. Il dispose d’une occasion d’intervention mais doit décider si elle est nécessaire. Le résultat est discuté à partir des gestes visibles.</x:v>
      </x:c>
      <x:c r="G1285" s="127" t="str">
        <x:v>Lire les conditions V5 ; aucun objet ou PNJ supposé présent. Refuser ou différer suspend l’objectif au lieu de le déclarer réussi.</x:v>
      </x:c>
      <x:c r="H1285" s="127" t="str">
        <x:v>Laisser mener, conseiller à un point précis ou reprendre face à un danger immédiat donne trois évaluations. Si le choix diffère, refuse ou se contente d’observer, ne pas jouer une réussite de tâche non accomplie.</x:v>
      </x:c>
      <x:c r="I1285" s="132" t="str">
        <x:v>Après la réponse : action physique ou refus/différé ; succès/échec/reprise selon résultat réel et variantes prioritaires. Aucun résultat par la sélection seule.</x:v>
      </x:c>
    </x:row>
    <x:row r="1286" ht="74" customHeight="1">
      <x:c r="A1286" s="121" t="str">
        <x:v>D6-C-R2-M054-OPTION-C</x:v>
      </x:c>
      <x:c r="B1286" s="122" t="str">
        <x:v>D6-C-R2-M054</x:v>
      </x:c>
      <x:c r="C1286" s="122" t="str">
        <x:v>C</x:v>
      </x:c>
      <x:c r="D1286" s="122" t="str">
        <x:v>D6-C-R2-M054-CHOIX-C-01</x:v>
      </x:c>
      <x:c r="E1286" s="122" t="str">
        <x:v>D6-C-R2-M054-REPONSE-C-01</x:v>
      </x:c>
      <x:c r="F1286" s="122" t="str">
        <x:v>Reprise limitée de coordination uniquement face au danger immédiat réellement détecté ; rendre la main au successeur après stabilisation.</x:v>
      </x:c>
      <x:c r="G1286" s="122" t="str">
        <x:v>dangerImmediate=true ; jamais simple désaccord de style</x:v>
      </x:c>
      <x:c r="H1286" s="122" t="str">
        <x:v>Conserver cette troisième approche V5 ; résultat uniquement après l’action réellement achevée. Aucun choix de fin ou de rang remplacé.</x:v>
      </x:c>
      <x:c r="I1286" s="131" t="str">
        <x:v>Après la réponse : action physique ou refus/différé ; succès/échec/reprise selon résultat réel et variantes prioritaires. Aucun résultat par la sélection seule.</x:v>
      </x:c>
    </x:row>
    <x:row r="1287" ht="89" customHeight="1">
      <x:c r="A1287" s="126" t="str">
        <x:v>D6-C-R2-M055-OPTION-A</x:v>
      </x:c>
      <x:c r="B1287" s="127" t="str">
        <x:v>D6-C-R2-M055</x:v>
      </x:c>
      <x:c r="C1287" s="127" t="str">
        <x:v>A</x:v>
      </x:c>
      <x:c r="D1287" s="127" t="str">
        <x:v>D6-C-R2-M055-CHOIX-A-01</x:v>
      </x:c>
      <x:c r="E1287" s="127" t="str">
        <x:v>D6-C-R2-M055-REPONSE-A-01</x:v>
      </x:c>
      <x:c r="F1287" s="127" t="str">
        <x:v>Approche A à jouer dans le décor : Le joueur traverse trois lieux de son parcours, confronte un souvenir à une conséquence actuelle et aide à résoudre un problème que sa génération a laissé. L’épreuve demande de reconnaître ses limites et de transmettre un outil ou une méthode à une personne volontaire.</x:v>
      </x:c>
      <x:c r="G1287" s="127" t="str">
        <x:v>Accès V5 et interlocuteur disponible ; possibilité réelle de l’approche choisie.</x:v>
      </x:c>
      <x:c r="H1287" s="127" t="str">
        <x:v>Choisir une trace de chasse, un lieu collectif ou un enseignement change le parcours concret. Ne rien attribuer avant la résolution réelle ; le choix formule une intention.</x:v>
      </x:c>
      <x:c r="I1287" s="132" t="str">
        <x:v>Après la réponse : action physique ou refus/différé ; succès/échec/reprise selon résultat réel et variantes prioritaires. Aucun résultat par la sélection seule.</x:v>
      </x:c>
    </x:row>
    <x:row r="1288" ht="89" customHeight="1">
      <x:c r="A1288" s="121" t="str">
        <x:v>D6-C-R2-M055-OPTION-B</x:v>
      </x:c>
      <x:c r="B1288" s="122" t="str">
        <x:v>D6-C-R2-M055</x:v>
      </x:c>
      <x:c r="C1288" s="122" t="str">
        <x:v>B</x:v>
      </x:c>
      <x:c r="D1288" s="122" t="str">
        <x:v>D6-C-R2-M055-CHOIX-B-01</x:v>
      </x:c>
      <x:c r="E1288" s="122" t="str">
        <x:v>D6-C-R2-M055-REPONSE-B-01</x:v>
      </x:c>
      <x:c r="F1288" s="122" t="str">
        <x:v>Approche B à jouer ou différé explicite : Le joueur traverse trois lieux de son parcours, confronte un souvenir à une conséquence actuelle et aide à résoudre un problème que sa génération a laissé. L’épreuve demande de reconnaître ses limites et de transmettre un outil ou une méthode à une personne volontaire.</x:v>
      </x:c>
      <x:c r="G1288" s="122" t="str">
        <x:v>Lire les conditions V5 ; aucun objet ou PNJ supposé présent. Refuser ou différer suspend l’objectif au lieu de le déclarer réussi.</x:v>
      </x:c>
      <x:c r="H1288" s="122" t="str">
        <x:v>Choisir une trace de chasse, un lieu collectif ou un enseignement change le parcours concret. Si le choix diffère, refuse ou se contente d’observer, ne pas jouer une réussite de tâche non accomplie.</x:v>
      </x:c>
      <x:c r="I1288" s="131" t="str">
        <x:v>Après la réponse : action physique ou refus/différé ; succès/échec/reprise selon résultat réel et variantes prioritaires. Aucun résultat par la sélection seule.</x:v>
      </x:c>
    </x:row>
    <x:row r="1289" ht="74" customHeight="1">
      <x:c r="A1289" s="126" t="str">
        <x:v>D6-C-R2-M055-OPTION-C</x:v>
      </x:c>
      <x:c r="B1289" s="127" t="str">
        <x:v>D6-C-R2-M055</x:v>
      </x:c>
      <x:c r="C1289" s="127" t="str">
        <x:v>C</x:v>
      </x:c>
      <x:c r="D1289" s="127" t="str">
        <x:v>D6-C-R2-M055-CHOIX-C-01</x:v>
      </x:c>
      <x:c r="E1289" s="127" t="str">
        <x:v>D6-C-R2-M055-REPONSE-C-01</x:v>
      </x:c>
      <x:c r="F1289" s="127" t="str">
        <x:v>Visiter les lieux d’enseignement et transmettre une méthode effectivement maîtrisée avec accord.</x:v>
      </x:c>
      <x:c r="G1289" s="127" t="str">
        <x:v>Condition V5 de cette troisième approche remplie</x:v>
      </x:c>
      <x:c r="H1289" s="127" t="str">
        <x:v>Conserver cette troisième approche V5 ; résultat uniquement après l’action réellement achevée. Aucun choix de fin ou de rang remplacé.</x:v>
      </x:c>
      <x:c r="I1289" s="132" t="str">
        <x:v>Après la réponse : action physique ou refus/différé ; succès/échec/reprise selon résultat réel et variantes prioritaires. Aucun résultat par la sélection seule.</x:v>
      </x:c>
    </x:row>
    <x:row r="1290" ht="89" customHeight="1">
      <x:c r="A1290" s="121" t="str">
        <x:v>D6-C-R2-M056-OPTION-A</x:v>
      </x:c>
      <x:c r="B1290" s="122" t="str">
        <x:v>D6-C-R2-M056</x:v>
      </x:c>
      <x:c r="C1290" s="122" t="str">
        <x:v>A</x:v>
      </x:c>
      <x:c r="D1290" s="122" t="str">
        <x:v>D6-C-R2-M056-CHOIX-A-01</x:v>
      </x:c>
      <x:c r="E1290" s="122" t="str">
        <x:v>D6-C-R2-M056-REPONSE-A-01</x:v>
      </x:c>
      <x:c r="F1290" s="122" t="str">
        <x:v>Approche A à jouer dans le décor : Le joueur rejoint un lieu choisi par son parcours. Les personnes présentes témoignent d’actes distincts ; les absents sont représentés seulement par des traces autorisées. Le geste de reconnaissance ouvre les prolongements 34–36 des voies et la visite de mémoire.</x:v>
      </x:c>
      <x:c r="G1290" s="122" t="str">
        <x:v>Accès V5 et interlocuteur disponible ; possibilité réelle de l’approche choisie.</x:v>
      </x:c>
      <x:c r="H1290" s="122" t="str">
        <x:v>Choisir une présence locale ou une cérémonie plus intime adapte la scène sans changer les critères. Ne rien attribuer avant la résolution réelle ; le choix formule une intention.</x:v>
      </x:c>
      <x:c r="I1290" s="131" t="str">
        <x:v>Après la réponse : action physique ou refus/différé ; succès/échec/reprise selon résultat réel et variantes prioritaires. Aucun résultat par la sélection seule.</x:v>
      </x:c>
    </x:row>
    <x:row r="1291" ht="89" customHeight="1">
      <x:c r="A1291" s="126" t="str">
        <x:v>D6-C-R2-M056-OPTION-B</x:v>
      </x:c>
      <x:c r="B1291" s="127" t="str">
        <x:v>D6-C-R2-M056</x:v>
      </x:c>
      <x:c r="C1291" s="127" t="str">
        <x:v>B</x:v>
      </x:c>
      <x:c r="D1291" s="127" t="str">
        <x:v>D6-C-R2-M056-CHOIX-B-01</x:v>
      </x:c>
      <x:c r="E1291" s="127" t="str">
        <x:v>D6-C-R2-M056-REPONSE-B-01</x:v>
      </x:c>
      <x:c r="F1291" s="127" t="str">
        <x:v>Approche B à jouer ou différé explicite : Le joueur rejoint un lieu choisi par son parcours. Les personnes présentes témoignent d’actes distincts ; les absents sont représentés seulement par des traces autorisées. Le geste de reconnaissance ouvre les prolongements 34–36 des voies et la visite de mémoire.</x:v>
      </x:c>
      <x:c r="G1291" s="127" t="str">
        <x:v>Lire les conditions V5 ; aucun objet ou PNJ supposé présent. Refuser ou différer suspend l’objectif au lieu de le déclarer réussi.</x:v>
      </x:c>
      <x:c r="H1291" s="127" t="str">
        <x:v>Choisir une présence locale ou une cérémonie plus intime adapte la scène sans changer les critères. Si le choix diffère, refuse ou se contente d’observer, ne pas jouer une réussite de tâche non accomplie.</x:v>
      </x:c>
      <x:c r="I1291" s="132" t="str">
        <x:v>Après la réponse : action physique ou refus/différé ; succès/échec/reprise selon résultat réel et variantes prioritaires. Aucun résultat par la sélection seule.</x:v>
      </x:c>
    </x:row>
    <x:row r="1292" ht="89" customHeight="1">
      <x:c r="A1292" s="121" t="str">
        <x:v>D6-C-R2-M057-OPTION-A</x:v>
      </x:c>
      <x:c r="B1292" s="122" t="str">
        <x:v>D6-C-R2-M057</x:v>
      </x:c>
      <x:c r="C1292" s="122" t="str">
        <x:v>A</x:v>
      </x:c>
      <x:c r="D1292" s="122" t="str">
        <x:v>D6-C-R2-M057-CHOIX-A-01</x:v>
      </x:c>
      <x:c r="E1292" s="122" t="str">
        <x:v>D6-C-R2-M057-REPONSE-A-01</x:v>
      </x:c>
      <x:c r="F1292" s="122" t="str">
        <x:v>Approche A à jouer dans le décor : Le joueur parcourt les piédestaux de masques, observe les casiers et apprend les gestes de prise, présentation et retour. Chaque campagne DLC possède son support et son statut d’accès. Les objets du musée ne deviennent pas automatiquement des biens du joueur.</x:v>
      </x:c>
      <x:c r="G1292" s="122" t="str">
        <x:v>Accès V5 et interlocuteur disponible ; possibilité réelle de l’approche choisie.</x:v>
      </x:c>
      <x:c r="H1292" s="122" t="str">
        <x:v>Examiner un masque ou écouter d’abord sa chronique change l’entrée dans le mausolée. Ne rien attribuer avant la résolution réelle ; le choix formule une intention.</x:v>
      </x:c>
      <x:c r="I1292" s="131" t="str">
        <x:v>Après la réponse : action physique ou refus/différé ; succès/échec/reprise selon résultat réel et variantes prioritaires. Aucun résultat par la sélection seule.</x:v>
      </x:c>
    </x:row>
    <x:row r="1293" ht="89" customHeight="1">
      <x:c r="A1293" s="126" t="str">
        <x:v>D6-C-R2-M057-OPTION-B</x:v>
      </x:c>
      <x:c r="B1293" s="127" t="str">
        <x:v>D6-C-R2-M057</x:v>
      </x:c>
      <x:c r="C1293" s="127" t="str">
        <x:v>B</x:v>
      </x:c>
      <x:c r="D1293" s="127" t="str">
        <x:v>D6-C-R2-M057-CHOIX-B-01</x:v>
      </x:c>
      <x:c r="E1293" s="127" t="str">
        <x:v>D6-C-R2-M057-REPONSE-B-01</x:v>
      </x:c>
      <x:c r="F1293" s="127" t="str">
        <x:v>Approche B à jouer ou différé explicite : Le joueur parcourt les piédestaux de masques, observe les casiers et apprend les gestes de prise, présentation et retour. Chaque campagne DLC possède son support et son statut d’accès. Les objets du musée ne deviennent pas automatiquement des biens du joueur.</x:v>
      </x:c>
      <x:c r="G1293" s="127" t="str">
        <x:v>Lire les conditions V5 ; aucun objet ou PNJ supposé présent. Refuser ou différer suspend l’objectif au lieu de le déclarer réussi.</x:v>
      </x:c>
      <x:c r="H1293" s="127" t="str">
        <x:v>Examiner un masque ou écouter d’abord sa chronique change l’entrée dans le mausolée. Si le choix diffère, refuse ou se contente d’observer, ne pas jouer une réussite de tâche non accomplie.</x:v>
      </x:c>
      <x:c r="I1293" s="132" t="str">
        <x:v>Après la réponse : action physique ou refus/différé ; succès/échec/reprise selon résultat réel et variantes prioritaires. Aucun résultat par la sélection seule.</x:v>
      </x:c>
    </x:row>
    <x:row r="1294" ht="89" customHeight="1">
      <x:c r="A1294" s="121" t="str">
        <x:v>D6-C-R2-M058-OPTION-A</x:v>
      </x:c>
      <x:c r="B1294" s="122" t="str">
        <x:v>D6-C-R2-M058</x:v>
      </x:c>
      <x:c r="C1294" s="122" t="str">
        <x:v>A</x:v>
      </x:c>
      <x:c r="D1294" s="122" t="str">
        <x:v>D6-C-R2-M058-CHOIX-A-01</x:v>
      </x:c>
      <x:c r="E1294" s="122" t="str">
        <x:v>D6-C-R2-M058-REPONSE-A-01</x:v>
      </x:c>
      <x:c r="F1294" s="122" t="str">
        <x:v>Approche A à jouer dans le décor : Le joueur choisit un masque de chronique, le place sur un support de transition et confirme le mode de lecture. Une campagne fidèle utilise ses avatars et son dénouement propres ; une expédition avec le personnage original relève d’une branche alternative clairement nommée.</x:v>
      </x:c>
      <x:c r="G1294" s="122" t="str">
        <x:v>Accès V5 et interlocuteur disponible ; possibilité réelle de l’approche choisie.</x:v>
      </x:c>
      <x:c r="H1294" s="122" t="str">
        <x:v>Choisir la chronique fidèle ou la variante de projet change les règles de continuité affichées avant départ. Ne rien attribuer avant la résolution réelle ; le choix formule une intention.</x:v>
      </x:c>
      <x:c r="I1294" s="131" t="str">
        <x:v>Après la réponse : action physique ou refus/différé ; succès/échec/reprise selon résultat réel et variantes prioritaires. Aucun résultat par la sélection seule.</x:v>
      </x:c>
    </x:row>
    <x:row r="1295" ht="89" customHeight="1">
      <x:c r="A1295" s="126" t="str">
        <x:v>D6-C-R2-M058-OPTION-B</x:v>
      </x:c>
      <x:c r="B1295" s="127" t="str">
        <x:v>D6-C-R2-M058</x:v>
      </x:c>
      <x:c r="C1295" s="127" t="str">
        <x:v>B</x:v>
      </x:c>
      <x:c r="D1295" s="127" t="str">
        <x:v>D6-C-R2-M058-CHOIX-B-01</x:v>
      </x:c>
      <x:c r="E1295" s="127" t="str">
        <x:v>D6-C-R2-M058-REPONSE-B-01</x:v>
      </x:c>
      <x:c r="F1295" s="127" t="str">
        <x:v>Approche B à jouer ou différé explicite : Le joueur choisit un masque de chronique, le place sur un support de transition et confirme le mode de lecture. Une campagne fidèle utilise ses avatars et son dénouement propres ; une expédition avec le personnage original relève d’une branche alternative clairement nommée.</x:v>
      </x:c>
      <x:c r="G1295" s="127" t="str">
        <x:v>Lire les conditions V5 ; aucun objet ou PNJ supposé présent. Refuser ou différer suspend l’objectif au lieu de le déclarer réussi.</x:v>
      </x:c>
      <x:c r="H1295" s="127" t="str">
        <x:v>Choisir la chronique fidèle ou la variante de projet change les règles de continuité affichées avant départ. Si le choix diffère, refuse ou se contente d’observer, ne pas jouer une réussite de tâche non accomplie.</x:v>
      </x:c>
      <x:c r="I1295" s="132" t="str">
        <x:v>Après la réponse : action physique ou refus/différé ; succès/échec/reprise selon résultat réel et variantes prioritaires. Aucun résultat par la sélection seule.</x:v>
      </x:c>
    </x:row>
    <x:row r="1296" ht="89" customHeight="1">
      <x:c r="A1296" s="121" t="str">
        <x:v>D6-C-R2-M059-OPTION-A</x:v>
      </x:c>
      <x:c r="B1296" s="122" t="str">
        <x:v>D6-C-R2-M059</x:v>
      </x:c>
      <x:c r="C1296" s="122" t="str">
        <x:v>A</x:v>
      </x:c>
      <x:c r="D1296" s="122" t="str">
        <x:v>D6-C-R2-M059-CHOIX-A-01</x:v>
      </x:c>
      <x:c r="E1296" s="122" t="str">
        <x:v>D6-C-R2-M059-REPONSE-A-01</x:v>
      </x:c>
      <x:c r="F1296" s="122" t="str">
        <x:v>Approche A à jouer dans le décor : Une nouvelle cohorte rentre d’une activité et demande une place pour montrer son récit. Le joueur prépare un support, écoute les gestes de chacun et laisse un espace pour les inconnues. Les anciens camarades apparaissent seulement selon leur état réel.</x:v>
      </x:c>
      <x:c r="G1296" s="122" t="str">
        <x:v>Accès V5 et interlocuteur disponible ; possibilité réelle de l’approche choisie.</x:v>
      </x:c>
      <x:c r="H1296" s="122" t="str">
        <x:v>Accueillir la présentation ou aider à son installation puis repartir respecte la fin choisie. Ne rien attribuer avant la résolution réelle ; le choix formule une intention.</x:v>
      </x:c>
      <x:c r="I1296" s="131" t="str">
        <x:v>Après la réponse : action physique ou refus/différé ; succès/échec/reprise selon résultat réel et variantes prioritaires. Aucun résultat par la sélection seule.</x:v>
      </x:c>
    </x:row>
    <x:row r="1297" ht="89" customHeight="1">
      <x:c r="A1297" s="126" t="str">
        <x:v>D6-C-R2-M059-OPTION-B</x:v>
      </x:c>
      <x:c r="B1297" s="127" t="str">
        <x:v>D6-C-R2-M059</x:v>
      </x:c>
      <x:c r="C1297" s="127" t="str">
        <x:v>B</x:v>
      </x:c>
      <x:c r="D1297" s="127" t="str">
        <x:v>D6-C-R2-M059-CHOIX-B-01</x:v>
      </x:c>
      <x:c r="E1297" s="127" t="str">
        <x:v>D6-C-R2-M059-REPONSE-B-01</x:v>
      </x:c>
      <x:c r="F1297" s="127" t="str">
        <x:v>Approche B à jouer ou différé explicite : Une nouvelle cohorte rentre d’une activité et demande une place pour montrer son récit. Le joueur prépare un support, écoute les gestes de chacun et laisse un espace pour les inconnues. Les anciens camarades apparaissent seulement selon leur état réel.</x:v>
      </x:c>
      <x:c r="G1297" s="127" t="str">
        <x:v>Lire les conditions V5 ; aucun objet ou PNJ supposé présent. Refuser ou différer suspend l’objectif au lieu de le déclarer réussi.</x:v>
      </x:c>
      <x:c r="H1297" s="127" t="str">
        <x:v>Accueillir la présentation ou aider à son installation puis repartir respecte la fin choisie. Si le choix diffère, refuse ou se contente d’observer, ne pas jouer une réussite de tâche non accomplie.</x:v>
      </x:c>
      <x:c r="I1297" s="132" t="str">
        <x:v>Après la réponse : action physique ou refus/différé ; succès/échec/reprise selon résultat réel et variantes prioritaires. Aucun résultat par la sélection seule.</x:v>
      </x:c>
    </x:row>
    <x:row r="1298" ht="89" customHeight="1">
      <x:c r="A1298" s="121" t="str">
        <x:v>D6-C-R2-M060-OPTION-A</x:v>
      </x:c>
      <x:c r="B1298" s="122" t="str">
        <x:v>D6-C-R2-M060</x:v>
      </x:c>
      <x:c r="C1298" s="122" t="str">
        <x:v>A</x:v>
      </x:c>
      <x:c r="D1298" s="122" t="str">
        <x:v>D6-C-R2-M060-CHOIX-A-01</x:v>
      </x:c>
      <x:c r="E1298" s="122" t="str">
        <x:v>D6-C-R2-M060-REPONSE-A-01</x:v>
      </x:c>
      <x:c r="F1298" s="122" t="str">
        <x:v>Approche A à jouer dans le décor : Le joueur traverse son lieu actuel : maison, vaisseau personnel, navire collectif possédé ou halte d’exploration. La caméra montre des objets et relations réellement acquis, puis rend la main pour une dernière action choisie. Le texte lit la fin d’origine existante et ses conséquences.</x:v>
      </x:c>
      <x:c r="G1298" s="122" t="str">
        <x:v>Accès V5 et interlocuteur disponible ; possibilité réelle de l’approche choisie.</x:v>
      </x:c>
      <x:c r="H1298" s="122" t="str">
        <x:v>Partir, accueillir ou transmettre choisit seulement le geste d’épilogue compatible avec la fin verrouillée. Ne rien attribuer avant la résolution réelle ; le choix formule une intention.</x:v>
      </x:c>
      <x:c r="I1298" s="131" t="str">
        <x:v>Après la réponse : action physique ou refus/différé ; succès/échec/reprise selon résultat réel et variantes prioritaires. Aucun résultat par la sélection seule.</x:v>
      </x:c>
    </x:row>
    <x:row r="1299" ht="104" customHeight="1">
      <x:c r="A1299" s="126" t="str">
        <x:v>D6-C-R2-M060-OPTION-B</x:v>
      </x:c>
      <x:c r="B1299" s="127" t="str">
        <x:v>D6-C-R2-M060</x:v>
      </x:c>
      <x:c r="C1299" s="127" t="str">
        <x:v>B</x:v>
      </x:c>
      <x:c r="D1299" s="127" t="str">
        <x:v>D6-C-R2-M060-CHOIX-B-01</x:v>
      </x:c>
      <x:c r="E1299" s="127" t="str">
        <x:v>D6-C-R2-M060-REPONSE-B-01</x:v>
      </x:c>
      <x:c r="F1299" s="127" t="str">
        <x:v>Approche B à jouer ou différé explicite : Le joueur traverse son lieu actuel : maison, vaisseau personnel, navire collectif possédé ou halte d’exploration. La caméra montre des objets et relations réellement acquis, puis rend la main pour une dernière action choisie. Le texte lit la fin d’origine existante et ses conséquences.</x:v>
      </x:c>
      <x:c r="G1299" s="127" t="str">
        <x:v>Lire les conditions V5 ; aucun objet ou PNJ supposé présent. Refuser ou différer suspend l’objectif au lieu de le déclarer réussi.</x:v>
      </x:c>
      <x:c r="H1299" s="127" t="str">
        <x:v>Partir, accueillir ou transmettre choisit seulement le geste d’épilogue compatible avec la fin verrouillée. Si le choix diffère, refuse ou se contente d’observer, ne pas jouer une réussite de tâche non accomplie.</x:v>
      </x:c>
      <x:c r="I1299" s="132" t="str">
        <x:v>Après la réponse : action physique ou refus/différé ; succès/échec/reprise selon résultat réel et variantes prioritaires. Aucun résultat par la sélection seule.</x:v>
      </x:c>
    </x:row>
    <x:row r="1300" ht="74" customHeight="1">
      <x:c r="A1300" s="121" t="str">
        <x:v>D6-C-R2-M060-OPTION-C</x:v>
      </x:c>
      <x:c r="B1300" s="122" t="str">
        <x:v>D6-C-R2-M060</x:v>
      </x:c>
      <x:c r="C1300" s="122" t="str">
        <x:v>C</x:v>
      </x:c>
      <x:c r="D1300" s="122" t="str">
        <x:v>D6-C-R2-M060-CHOIX-C-01</x:v>
      </x:c>
      <x:c r="E1300" s="122" t="str">
        <x:v>D6-C-R2-M060-REPONSE-C-01</x:v>
      </x:c>
      <x:c r="F1300" s="122" t="str">
        <x:v>Jouer un geste de transmission compatible avec endingId déjà réalisé ; aucun changement de fin par épilogue.</x:v>
      </x:c>
      <x:c r="G1300" s="122" t="str">
        <x:v>Condition V5 de cette troisième approche remplie</x:v>
      </x:c>
      <x:c r="H1300" s="122" t="str">
        <x:v>Conserver cette troisième approche V5 ; résultat uniquement après l’action réellement achevée. Aucun choix de fin ou de rang remplacé.</x:v>
      </x:c>
      <x:c r="I1300" s="131" t="str">
        <x:v>Après la réponse : action physique ou refus/différé ; succès/échec/reprise selon résultat réel et variantes prioritaires. Aucun résultat par la sélection seule.</x:v>
      </x:c>
    </x:row>
    <x:row r="1301" ht="89" customHeight="1">
      <x:c r="A1301" s="126" t="str">
        <x:v>D6-C-WARP-M01-OPTION-A</x:v>
      </x:c>
      <x:c r="B1301" s="127" t="str">
        <x:v>D6-C-WARP-M01</x:v>
      </x:c>
      <x:c r="C1301" s="127" t="str">
        <x:v>A</x:v>
      </x:c>
      <x:c r="D1301" s="127" t="str">
        <x:v>D6-C-WARP-M01-CHOIX-A-01</x:v>
      </x:c>
      <x:c r="E1301" s="127" t="str">
        <x:v>D6-C-WARP-M01-REPONSE-A-01</x:v>
      </x:c>
      <x:c r="F1301" s="127" t="str">
        <x:v>Approche A à jouer dans le décor : Au-dessus d’une vallée préhistorique, le joueur voit un petit groupe humain bloqué par le passage d’un troupeau. Il observe les vents, déplace un leurre sonore fictif et choisit un promontoire. Un feu local sert de repère sans devenir immédiatement un signal compris.</x:v>
      </x:c>
      <x:c r="G1301" s="127" t="str">
        <x:v>Branche visitée réellement ; retour engagé conservé ; lecture des seuls signes observables. Tout don exige une offre réelle et un propriétaire libre de refuser.</x:v>
      </x:c>
      <x:c r="H1301" s="127" t="str">
        <x:v>Écarter le troupeau du col ou trouver un détour pour sa propre chasse change le premier contact. Ne rien attribuer avant la résolution réelle ; le choix formule une intention.</x:v>
      </x:c>
      <x:c r="I1301" s="132" t="str">
        <x:v>Après la réponse : action physique ou refus/différé ; succès/échec/reprise selon résultat réel et variantes prioritaires. Aucun résultat par la sélection seule.</x:v>
      </x:c>
    </x:row>
    <x:row r="1302" ht="89" customHeight="1">
      <x:c r="A1302" s="121" t="str">
        <x:v>D6-C-WARP-M01-OPTION-B</x:v>
      </x:c>
      <x:c r="B1302" s="122" t="str">
        <x:v>D6-C-WARP-M01</x:v>
      </x:c>
      <x:c r="C1302" s="122" t="str">
        <x:v>B</x:v>
      </x:c>
      <x:c r="D1302" s="122" t="str">
        <x:v>D6-C-WARP-M01-CHOIX-B-01</x:v>
      </x:c>
      <x:c r="E1302" s="122" t="str">
        <x:v>D6-C-WARP-M01-REPONSE-B-01</x:v>
      </x:c>
      <x:c r="F1302" s="122" t="str">
        <x:v>Approche B à jouer ou différé explicite : Au-dessus d’une vallée préhistorique, le joueur voit un petit groupe humain bloqué par le passage d’un troupeau. Il observe les vents, déplace un leurre sonore fictif et choisit un promontoire. Un feu local sert de repère sans devenir immédiatement un signal compris.</x:v>
      </x:c>
      <x:c r="G1302" s="122" t="str">
        <x:v>Lire les conditions V5 ; aucun objet ou PNJ supposé présent. Refuser ou différer suspend l’objectif au lieu de le déclarer réussi.</x:v>
      </x:c>
      <x:c r="H1302" s="122" t="str">
        <x:v>Écarter le troupeau du col ou trouver un détour pour sa propre chasse change le premier contact. Si le choix diffère, refuse ou se contente d’observer, ne pas jouer une réussite de tâche non accomplie.</x:v>
      </x:c>
      <x:c r="I1302" s="131" t="str">
        <x:v>Après la réponse : action physique ou refus/différé ; succès/échec/reprise selon résultat réel et variantes prioritaires. Aucun résultat par la sélection seule.</x:v>
      </x:c>
    </x:row>
    <x:row r="1303" ht="89" customHeight="1">
      <x:c r="A1303" s="126" t="str">
        <x:v>D6-C-WARP-M02-OPTION-A</x:v>
      </x:c>
      <x:c r="B1303" s="127" t="str">
        <x:v>D6-C-WARP-M02</x:v>
      </x:c>
      <x:c r="C1303" s="127" t="str">
        <x:v>A</x:v>
      </x:c>
      <x:c r="D1303" s="127" t="str">
        <x:v>D6-C-WARP-M02-CHOIX-A-01</x:v>
      </x:c>
      <x:c r="E1303" s="127" t="str">
        <x:v>D6-C-WARP-M02-REPONSE-A-01</x:v>
      </x:c>
      <x:c r="F1303" s="127" t="str">
        <x:v>Approche A à jouer dans le décor : Le joueur suit la piste d’une grande proie pendant que des porteurs empruntent la vallée. Deux routes se croisent à un gué ; il faut lire leur vitesse, préparer son appui et éviter une collision des trajectoires avant l’affrontement choisi.</x:v>
      </x:c>
      <x:c r="G1303" s="127" t="str">
        <x:v>Branche visitée réellement ; retour engagé conservé ; lecture des seuls signes observables. Tout don exige une offre réelle et un propriétaire libre de refuser.</x:v>
      </x:c>
      <x:c r="H1303" s="127" t="str">
        <x:v>Attendre la traversée des porteurs ou détourner la proie vers une gorge change temps et terrain de chasse. Ne rien attribuer avant la résolution réelle ; le choix formule une intention.</x:v>
      </x:c>
      <x:c r="I1303" s="132" t="str">
        <x:v>Après la réponse : action physique ou refus/différé ; succès/échec/reprise selon résultat réel et variantes prioritaires. Aucun résultat par la sélection seule.</x:v>
      </x:c>
    </x:row>
    <x:row r="1304" ht="89" customHeight="1">
      <x:c r="A1304" s="121" t="str">
        <x:v>D6-C-WARP-M02-OPTION-B</x:v>
      </x:c>
      <x:c r="B1304" s="122" t="str">
        <x:v>D6-C-WARP-M02</x:v>
      </x:c>
      <x:c r="C1304" s="122" t="str">
        <x:v>B</x:v>
      </x:c>
      <x:c r="D1304" s="122" t="str">
        <x:v>D6-C-WARP-M02-CHOIX-B-01</x:v>
      </x:c>
      <x:c r="E1304" s="122" t="str">
        <x:v>D6-C-WARP-M02-REPONSE-B-01</x:v>
      </x:c>
      <x:c r="F1304" s="122" t="str">
        <x:v>Approche B à jouer ou différé explicite : Le joueur suit la piste d’une grande proie pendant que des porteurs empruntent la vallée. Deux routes se croisent à un gué ; il faut lire leur vitesse, préparer son appui et éviter une collision des trajectoires avant l’affrontement choisi.</x:v>
      </x:c>
      <x:c r="G1304" s="122" t="str">
        <x:v>Lire les conditions V5 ; aucun objet ou PNJ supposé présent. Refuser ou différer suspend l’objectif au lieu de le déclarer réussi.</x:v>
      </x:c>
      <x:c r="H1304" s="122" t="str">
        <x:v>Attendre la traversée des porteurs ou détourner la proie vers une gorge change temps et terrain de chasse. Si le choix diffère, refuse ou se contente d’observer, ne pas jouer une réussite de tâche non accomplie.</x:v>
      </x:c>
      <x:c r="I1304" s="131" t="str">
        <x:v>Après la réponse : action physique ou refus/différé ; succès/échec/reprise selon résultat réel et variantes prioritaires. Aucun résultat par la sélection seule.</x:v>
      </x:c>
    </x:row>
    <x:row r="1305" ht="89" customHeight="1">
      <x:c r="A1305" s="126" t="str">
        <x:v>D6-C-WARP-M03-OPTION-A</x:v>
      </x:c>
      <x:c r="B1305" s="127" t="str">
        <x:v>D6-C-WARP-M03</x:v>
      </x:c>
      <x:c r="C1305" s="127" t="str">
        <x:v>A</x:v>
      </x:c>
      <x:c r="D1305" s="127" t="str">
        <x:v>D6-C-WARP-M03-CHOIX-A-01</x:v>
      </x:c>
      <x:c r="E1305" s="127" t="str">
        <x:v>D6-C-WARP-M03-REPONSE-A-01</x:v>
      </x:c>
      <x:c r="F1305" s="127" t="str">
        <x:v>Approche A à jouer dans le décor : Au retour vers le seuil, le joueur découvre un objet local tombé près du gué et peut le rendre en le déposant à distance visible. Son propre trophée éventuel doit être fixé dans un contenant avant traversée. Le lieu garde ce qui n’est pas emporté.</x:v>
      </x:c>
      <x:c r="G1305" s="127" t="str">
        <x:v>Branche visitée réellement ; retour engagé conservé ; lecture des seuls signes observables. Tout don exige une offre réelle et un propriétaire libre de refuser.</x:v>
      </x:c>
      <x:c r="H1305" s="127" t="str">
        <x:v>Rendre l’objet, laisser une trace non propriétaire ou repartir sans interaction compose la séparation. Ne rien attribuer avant la résolution réelle ; le choix formule une intention.</x:v>
      </x:c>
      <x:c r="I1305" s="132" t="str">
        <x:v>Après la réponse : action physique ou refus/différé ; succès/échec/reprise selon résultat réel et variantes prioritaires. Aucun résultat par la sélection seule.</x:v>
      </x:c>
    </x:row>
    <x:row r="1306" ht="89" customHeight="1">
      <x:c r="A1306" s="121" t="str">
        <x:v>D6-C-WARP-M03-OPTION-B</x:v>
      </x:c>
      <x:c r="B1306" s="122" t="str">
        <x:v>D6-C-WARP-M03</x:v>
      </x:c>
      <x:c r="C1306" s="122" t="str">
        <x:v>B</x:v>
      </x:c>
      <x:c r="D1306" s="122" t="str">
        <x:v>D6-C-WARP-M03-CHOIX-B-01</x:v>
      </x:c>
      <x:c r="E1306" s="122" t="str">
        <x:v>D6-C-WARP-M03-REPONSE-B-01</x:v>
      </x:c>
      <x:c r="F1306" s="122" t="str">
        <x:v>Approche B à jouer ou différé explicite : Au retour vers le seuil, le joueur découvre un objet local tombé près du gué et peut le rendre en le déposant à distance visible. Son propre trophée éventuel doit être fixé dans un contenant avant traversée. Le lieu garde ce qui n’est pas emporté.</x:v>
      </x:c>
      <x:c r="G1306" s="122" t="str">
        <x:v>Lire les conditions V5 ; aucun objet ou PNJ supposé présent. Refuser ou différer suspend l’objectif au lieu de le déclarer réussi.</x:v>
      </x:c>
      <x:c r="H1306" s="122" t="str">
        <x:v>Rendre l’objet, laisser une trace non propriétaire ou repartir sans interaction compose la séparation. Si le choix diffère, refuse ou se contente d’observer, ne pas jouer une réussite de tâche non accomplie.</x:v>
      </x:c>
      <x:c r="I1306" s="131" t="str">
        <x:v>Après la réponse : action physique ou refus/différé ; succès/échec/reprise selon résultat réel et variantes prioritaires. Aucun résultat par la sélection seule.</x:v>
      </x:c>
    </x:row>
    <x:row r="1307" ht="74" customHeight="1">
      <x:c r="A1307" s="126" t="str">
        <x:v>D6-C-WARP-M03-OPTION-C</x:v>
      </x:c>
      <x:c r="B1307" s="127" t="str">
        <x:v>D6-C-WARP-M03</x:v>
      </x:c>
      <x:c r="C1307" s="127" t="str">
        <x:v>C</x:v>
      </x:c>
      <x:c r="D1307" s="127" t="str">
        <x:v>D6-C-WARP-M03-CHOIX-C-01</x:v>
      </x:c>
      <x:c r="E1307" s="127" t="str">
        <x:v>D6-C-WARP-M03-REPONSE-C-01</x:v>
      </x:c>
      <x:c r="F1307" s="127" t="str">
        <x:v>Déposer un repère personnel non propriétaire, sans don forcé ni acquisition de territoire.</x:v>
      </x:c>
      <x:c r="G1307" s="127" t="str">
        <x:v>Condition V5 de cette troisième approche remplie</x:v>
      </x:c>
      <x:c r="H1307" s="127" t="str">
        <x:v>Conserver cette troisième approche V5 ; résultat uniquement après l’action réellement achevée. Aucun choix de fin ou de rang remplacé.</x:v>
      </x:c>
      <x:c r="I1307" s="132" t="str">
        <x:v>Après la réponse : action physique ou refus/différé ; succès/échec/reprise selon résultat réel et variantes prioritaires. Aucun résultat par la sélection seule.</x:v>
      </x:c>
    </x:row>
    <x:row r="1308" ht="89" customHeight="1">
      <x:c r="A1308" s="121" t="str">
        <x:v>D6-C-WARP-M04-OPTION-A</x:v>
      </x:c>
      <x:c r="B1308" s="122" t="str">
        <x:v>D6-C-WARP-M04</x:v>
      </x:c>
      <x:c r="C1308" s="122" t="str">
        <x:v>A</x:v>
      </x:c>
      <x:c r="D1308" s="122" t="str">
        <x:v>D6-C-WARP-M04-CHOIX-A-01</x:v>
      </x:c>
      <x:c r="E1308" s="122" t="str">
        <x:v>D6-C-WARP-M04-REPONSE-A-01</x:v>
      </x:c>
      <x:c r="F1308" s="122" t="str">
        <x:v>Approche A à jouer dans le décor : Dans le village du fleuve levé, une petite faune nocturne renverse des jarres. Le joueur suit les empreintes depuis les roseaux, observe les habitants réparer leur seuil et découvre une proie plus grande attirée par le bruit. L’approche possède plusieurs hauteurs.</x:v>
      </x:c>
      <x:c r="G1308" s="122" t="str">
        <x:v>Branche visitée réellement ; retour engagé conservé ; lecture des seuls signes observables. Tout don exige une offre réelle et un propriétaire libre de refuser.</x:v>
      </x:c>
      <x:c r="H1308" s="122" t="str">
        <x:v>Observer depuis l’extérieur ou détourner la petite faune change la première réaction du village. Ne rien attribuer avant la résolution réelle ; le choix formule une intention.</x:v>
      </x:c>
      <x:c r="I1308" s="131" t="str">
        <x:v>Après la réponse : action physique ou refus/différé ; succès/échec/reprise selon résultat réel et variantes prioritaires. Aucun résultat par la sélection seule.</x:v>
      </x:c>
    </x:row>
    <x:row r="1309" ht="89" customHeight="1">
      <x:c r="A1309" s="126" t="str">
        <x:v>D6-C-WARP-M04-OPTION-B</x:v>
      </x:c>
      <x:c r="B1309" s="127" t="str">
        <x:v>D6-C-WARP-M04</x:v>
      </x:c>
      <x:c r="C1309" s="127" t="str">
        <x:v>B</x:v>
      </x:c>
      <x:c r="D1309" s="127" t="str">
        <x:v>D6-C-WARP-M04-CHOIX-B-01</x:v>
      </x:c>
      <x:c r="E1309" s="127" t="str">
        <x:v>D6-C-WARP-M04-REPONSE-B-01</x:v>
      </x:c>
      <x:c r="F1309" s="127" t="str">
        <x:v>Approche B à jouer ou différé explicite : Dans le village du fleuve levé, une petite faune nocturne renverse des jarres. Le joueur suit les empreintes depuis les roseaux, observe les habitants réparer leur seuil et découvre une proie plus grande attirée par le bruit. L’approche possède plusieurs hauteurs.</x:v>
      </x:c>
      <x:c r="G1309" s="127" t="str">
        <x:v>Lire les conditions V5 ; aucun objet ou PNJ supposé présent. Refuser ou différer suspend l’objectif au lieu de le déclarer réussi.</x:v>
      </x:c>
      <x:c r="H1309" s="127" t="str">
        <x:v>Observer depuis l’extérieur ou détourner la petite faune change la première réaction du village. Si le choix diffère, refuse ou se contente d’observer, ne pas jouer une réussite de tâche non accomplie.</x:v>
      </x:c>
      <x:c r="I1309" s="132" t="str">
        <x:v>Après la réponse : action physique ou refus/différé ; succès/échec/reprise selon résultat réel et variantes prioritaires. Aucun résultat par la sélection seule.</x:v>
      </x:c>
    </x:row>
    <x:row r="1310" ht="89" customHeight="1">
      <x:c r="A1310" s="121" t="str">
        <x:v>D6-C-WARP-M05-OPTION-A</x:v>
      </x:c>
      <x:c r="B1310" s="122" t="str">
        <x:v>D6-C-WARP-M05</x:v>
      </x:c>
      <x:c r="C1310" s="122" t="str">
        <x:v>A</x:v>
      </x:c>
      <x:c r="D1310" s="122" t="str">
        <x:v>D6-C-WARP-M05-CHOIX-A-01</x:v>
      </x:c>
      <x:c r="E1310" s="122" t="str">
        <x:v>D6-C-WARP-M05-REPONSE-A-01</x:v>
      </x:c>
      <x:c r="F1310" s="122" t="str">
        <x:v>Approche A à jouer dans le décor : La grande proie utilise les canaux comme couvertures. Le joueur observe les remous, franchit des passerelles de pêche et crée une ouverture de chasse loin du seuil habité. Un habitant peut montrer un passage s’il a compris l’intention précédente.</x:v>
      </x:c>
      <x:c r="G1310" s="122" t="str">
        <x:v>Branche visitée réellement ; retour engagé conservé ; lecture des seuls signes observables. Tout don exige une offre réelle et un propriétaire libre de refuser.</x:v>
      </x:c>
      <x:c r="H1310" s="122" t="str">
        <x:v>Chasser dans une clairière humide ou ouvrir une sortie vers un marais vide change l’issue. Ne rien attribuer avant la résolution réelle ; le choix formule une intention.</x:v>
      </x:c>
      <x:c r="I1310" s="131" t="str">
        <x:v>Après la réponse : action physique ou refus/différé ; succès/échec/reprise selon résultat réel et variantes prioritaires. Aucun résultat par la sélection seule.</x:v>
      </x:c>
    </x:row>
    <x:row r="1311" ht="89" customHeight="1">
      <x:c r="A1311" s="126" t="str">
        <x:v>D6-C-WARP-M05-OPTION-B</x:v>
      </x:c>
      <x:c r="B1311" s="127" t="str">
        <x:v>D6-C-WARP-M05</x:v>
      </x:c>
      <x:c r="C1311" s="127" t="str">
        <x:v>B</x:v>
      </x:c>
      <x:c r="D1311" s="127" t="str">
        <x:v>D6-C-WARP-M05-CHOIX-B-01</x:v>
      </x:c>
      <x:c r="E1311" s="127" t="str">
        <x:v>D6-C-WARP-M05-REPONSE-B-01</x:v>
      </x:c>
      <x:c r="F1311" s="127" t="str">
        <x:v>Approche B à jouer ou différé explicite : La grande proie utilise les canaux comme couvertures. Le joueur observe les remous, franchit des passerelles de pêche et crée une ouverture de chasse loin du seuil habité. Un habitant peut montrer un passage s’il a compris l’intention précédente.</x:v>
      </x:c>
      <x:c r="G1311" s="127" t="str">
        <x:v>Lire les conditions V5 ; aucun objet ou PNJ supposé présent. Refuser ou différer suspend l’objectif au lieu de le déclarer réussi.</x:v>
      </x:c>
      <x:c r="H1311" s="127" t="str">
        <x:v>Chasser dans une clairière humide ou ouvrir une sortie vers un marais vide change l’issue. Si le choix diffère, refuse ou se contente d’observer, ne pas jouer une réussite de tâche non accomplie.</x:v>
      </x:c>
      <x:c r="I1311" s="132" t="str">
        <x:v>Après la réponse : action physique ou refus/différé ; succès/échec/reprise selon résultat réel et variantes prioritaires. Aucun résultat par la sélection seule.</x:v>
      </x:c>
    </x:row>
    <x:row r="1312" ht="89" customHeight="1">
      <x:c r="A1312" s="121" t="str">
        <x:v>D6-C-WARP-M06-OPTION-A</x:v>
      </x:c>
      <x:c r="B1312" s="122" t="str">
        <x:v>D6-C-WARP-M06</x:v>
      </x:c>
      <x:c r="C1312" s="122" t="str">
        <x:v>A</x:v>
      </x:c>
      <x:c r="D1312" s="122" t="str">
        <x:v>D6-C-WARP-M06-CHOIX-A-01</x:v>
      </x:c>
      <x:c r="E1312" s="122" t="str">
        <x:v>D6-C-WARP-M06-REPONSE-A-01</x:v>
      </x:c>
      <x:c r="F1312" s="122" t="str">
        <x:v>Approche A à jouer dans le décor : Un outil local utilisé comme appui doit être rendu ou compensé par un geste explicitement compris. Le joueur répare le ponton affecté, remet l’objet à son support puis rejoint le seuil temporel. Les habitants peuvent observer sans approcher.</x:v>
      </x:c>
      <x:c r="G1312" s="122" t="str">
        <x:v>Branche visitée réellement ; retour engagé conservé ; lecture des seuls signes observables. Tout don exige une offre réelle et un propriétaire libre de refuser.</x:v>
      </x:c>
      <x:c r="H1312" s="122" t="str">
        <x:v>Restituer l’original ou laisser l’outil là où son propriétaire peut le récupérer change la scène de départ. Ne rien attribuer avant la résolution réelle ; le choix formule une intention.</x:v>
      </x:c>
      <x:c r="I1312" s="131" t="str">
        <x:v>Après la réponse : action physique ou refus/différé ; succès/échec/reprise selon résultat réel et variantes prioritaires. Aucun résultat par la sélection seule.</x:v>
      </x:c>
    </x:row>
    <x:row r="1313" ht="89" customHeight="1">
      <x:c r="A1313" s="126" t="str">
        <x:v>D6-C-WARP-M06-OPTION-B</x:v>
      </x:c>
      <x:c r="B1313" s="127" t="str">
        <x:v>D6-C-WARP-M06</x:v>
      </x:c>
      <x:c r="C1313" s="127" t="str">
        <x:v>B</x:v>
      </x:c>
      <x:c r="D1313" s="127" t="str">
        <x:v>D6-C-WARP-M06-CHOIX-B-01</x:v>
      </x:c>
      <x:c r="E1313" s="127" t="str">
        <x:v>D6-C-WARP-M06-REPONSE-B-01</x:v>
      </x:c>
      <x:c r="F1313" s="127" t="str">
        <x:v>Approche B à jouer ou différé explicite : Un outil local utilisé comme appui doit être rendu ou compensé par un geste explicitement compris. Le joueur répare le ponton affecté, remet l’objet à son support puis rejoint le seuil temporel. Les habitants peuvent observer sans approcher.</x:v>
      </x:c>
      <x:c r="G1313" s="127" t="str">
        <x:v>Lire les conditions V5 ; aucun objet ou PNJ supposé présent. Refuser ou différer suspend l’objectif au lieu de le déclarer réussi.</x:v>
      </x:c>
      <x:c r="H1313" s="127" t="str">
        <x:v>Restituer l’original ou laisser l’outil là où son propriétaire peut le récupérer change la scène de départ. Si le choix diffère, refuse ou se contente d’observer, ne pas jouer une réussite de tâche non accomplie.</x:v>
      </x:c>
      <x:c r="I1313" s="132" t="str">
        <x:v>Après la réponse : action physique ou refus/différé ; succès/échec/reprise selon résultat réel et variantes prioritaires. Aucun résultat par la sélection seule.</x:v>
      </x:c>
    </x:row>
    <x:row r="1314" ht="89" customHeight="1">
      <x:c r="A1314" s="121" t="str">
        <x:v>D6-C-WARP-M07-OPTION-A</x:v>
      </x:c>
      <x:c r="B1314" s="122" t="str">
        <x:v>D6-C-WARP-M07</x:v>
      </x:c>
      <x:c r="C1314" s="122" t="str">
        <x:v>A</x:v>
      </x:c>
      <x:c r="D1314" s="122" t="str">
        <x:v>D6-C-WARP-M07-CHOIX-A-01</x:v>
      </x:c>
      <x:c r="E1314" s="122" t="str">
        <x:v>D6-C-WARP-M07-REPONSE-A-01</x:v>
      </x:c>
      <x:c r="F1314" s="122" t="str">
        <x:v>Approche A à jouer dans le décor : Le joueur arrive au-dessus d’une cité fictive de l’âge du bronze, où une fuite de chaleur attire une proie sur les toits. Il suit ses impacts, traverse les terrasses et rencontre un fondeur qui protège son atelier. Les témoins distinguent silhouette et geste.</x:v>
      </x:c>
      <x:c r="G1314" s="122" t="str">
        <x:v>Branche visitée réellement ; retour engagé conservé ; lecture des seuls signes observables. Tout don exige une offre réelle et un propriétaire libre de refuser.</x:v>
      </x:c>
      <x:c r="H1314" s="122" t="str">
        <x:v>Aider à fermer le conduit ou poursuivre la proie d’abord change l’accès aux toits. Ne rien attribuer avant la résolution réelle ; le choix formule une intention.</x:v>
      </x:c>
      <x:c r="I1314" s="131" t="str">
        <x:v>Après la réponse : action physique ou refus/différé ; succès/échec/reprise selon résultat réel et variantes prioritaires. Aucun résultat par la sélection seule.</x:v>
      </x:c>
    </x:row>
    <x:row r="1315" ht="89" customHeight="1">
      <x:c r="A1315" s="126" t="str">
        <x:v>D6-C-WARP-M07-OPTION-B</x:v>
      </x:c>
      <x:c r="B1315" s="127" t="str">
        <x:v>D6-C-WARP-M07</x:v>
      </x:c>
      <x:c r="C1315" s="127" t="str">
        <x:v>B</x:v>
      </x:c>
      <x:c r="D1315" s="127" t="str">
        <x:v>D6-C-WARP-M07-CHOIX-B-01</x:v>
      </x:c>
      <x:c r="E1315" s="127" t="str">
        <x:v>D6-C-WARP-M07-REPONSE-B-01</x:v>
      </x:c>
      <x:c r="F1315" s="127" t="str">
        <x:v>Approche B à jouer ou différé explicite : Le joueur arrive au-dessus d’une cité fictive de l’âge du bronze, où une fuite de chaleur attire une proie sur les toits. Il suit ses impacts, traverse les terrasses et rencontre un fondeur qui protège son atelier. Les témoins distinguent silhouette et geste.</x:v>
      </x:c>
      <x:c r="G1315" s="127" t="str">
        <x:v>Lire les conditions V5 ; aucun objet ou PNJ supposé présent. Refuser ou différer suspend l’objectif au lieu de le déclarer réussi.</x:v>
      </x:c>
      <x:c r="H1315" s="127" t="str">
        <x:v>Aider à fermer le conduit ou poursuivre la proie d’abord change l’accès aux toits. Si le choix diffère, refuse ou se contente d’observer, ne pas jouer une réussite de tâche non accomplie.</x:v>
      </x:c>
      <x:c r="I1315" s="132" t="str">
        <x:v>Après la réponse : action physique ou refus/différé ; succès/échec/reprise selon résultat réel et variantes prioritaires. Aucun résultat par la sélection seule.</x:v>
      </x:c>
    </x:row>
    <x:row r="1316" ht="89" customHeight="1">
      <x:c r="A1316" s="121" t="str">
        <x:v>D6-C-WARP-M08-OPTION-A</x:v>
      </x:c>
      <x:c r="B1316" s="122" t="str">
        <x:v>D6-C-WARP-M08</x:v>
      </x:c>
      <x:c r="C1316" s="122" t="str">
        <x:v>A</x:v>
      </x:c>
      <x:c r="D1316" s="122" t="str">
        <x:v>D6-C-WARP-M08-CHOIX-A-01</x:v>
      </x:c>
      <x:c r="E1316" s="122" t="str">
        <x:v>D6-C-WARP-M08-REPONSE-A-01</x:v>
      </x:c>
      <x:c r="F1316" s="122" t="str">
        <x:v>Approche A à jouer dans le décor : Un combattant local équipé bloque le chemin vers la proie et propose un affrontement par gestes. Le joueur peut accepter dans une cour dégagée ou contourner en montrant qu’il poursuit une autre cible. La scène sépare clairement duel et chasse.</x:v>
      </x:c>
      <x:c r="G1316" s="122" t="str">
        <x:v>Branche visitée réellement ; retour engagé conservé ; lecture des seuls signes observables. Tout don exige une offre réelle et un propriétaire libre de refuser.</x:v>
      </x:c>
      <x:c r="H1316" s="122" t="str">
        <x:v>Accepter le duel borné ou suivre la piste par les hauteurs change relations et ressources. Ne rien attribuer avant la résolution réelle ; le choix formule une intention.</x:v>
      </x:c>
      <x:c r="I1316" s="131" t="str">
        <x:v>Après la réponse : action physique ou refus/différé ; succès/échec/reprise selon résultat réel et variantes prioritaires. Aucun résultat par la sélection seule.</x:v>
      </x:c>
    </x:row>
    <x:row r="1317" ht="89" customHeight="1">
      <x:c r="A1317" s="126" t="str">
        <x:v>D6-C-WARP-M08-OPTION-B</x:v>
      </x:c>
      <x:c r="B1317" s="127" t="str">
        <x:v>D6-C-WARP-M08</x:v>
      </x:c>
      <x:c r="C1317" s="127" t="str">
        <x:v>B</x:v>
      </x:c>
      <x:c r="D1317" s="127" t="str">
        <x:v>D6-C-WARP-M08-CHOIX-B-01</x:v>
      </x:c>
      <x:c r="E1317" s="127" t="str">
        <x:v>D6-C-WARP-M08-REPONSE-B-01</x:v>
      </x:c>
      <x:c r="F1317" s="127" t="str">
        <x:v>Approche B à jouer ou différé explicite : Un combattant local équipé bloque le chemin vers la proie et propose un affrontement par gestes. Le joueur peut accepter dans une cour dégagée ou contourner en montrant qu’il poursuit une autre cible. La scène sépare clairement duel et chasse.</x:v>
      </x:c>
      <x:c r="G1317" s="127" t="str">
        <x:v>Lire les conditions V5 ; aucun objet ou PNJ supposé présent. Refuser ou différer suspend l’objectif au lieu de le déclarer réussi.</x:v>
      </x:c>
      <x:c r="H1317" s="127" t="str">
        <x:v>Accepter le duel borné ou suivre la piste par les hauteurs change relations et ressources. Si le choix diffère, refuse ou se contente d’observer, ne pas jouer une réussite de tâche non accomplie.</x:v>
      </x:c>
      <x:c r="I1317" s="132" t="str">
        <x:v>Après la réponse : action physique ou refus/différé ; succès/échec/reprise selon résultat réel et variantes prioritaires. Aucun résultat par la sélection seule.</x:v>
      </x:c>
    </x:row>
    <x:row r="1318" ht="89" customHeight="1">
      <x:c r="A1318" s="121" t="str">
        <x:v>D6-C-WARP-M09-OPTION-A</x:v>
      </x:c>
      <x:c r="B1318" s="122" t="str">
        <x:v>D6-C-WARP-M09</x:v>
      </x:c>
      <x:c r="C1318" s="122" t="str">
        <x:v>A</x:v>
      </x:c>
      <x:c r="D1318" s="122" t="str">
        <x:v>D6-C-WARP-M09-CHOIX-A-01</x:v>
      </x:c>
      <x:c r="E1318" s="122" t="str">
        <x:v>D6-C-WARP-M09-REPONSE-A-01</x:v>
      </x:c>
      <x:c r="F1318" s="122" t="str">
        <x:v>Approche A à jouer dans le décor : Le fondeur peut autoriser un petit objet portant sa marque si une relation existe ; sinon le joueur conserve seulement un relevé du lieu. L’atelier permet d’inspecter l’objet et de préparer son contenant avant le retour physique.</x:v>
      </x:c>
      <x:c r="G1318" s="122" t="str">
        <x:v>Branche visitée réellement ; retour engagé conservé ; lecture des seuls signes observables. Tout don exige une offre réelle et un propriétaire libre de refuser.</x:v>
      </x:c>
      <x:c r="H1318" s="122" t="str">
        <x:v>Emporter un don réel ou rester sur une documentation visuelle change le souvenir de la cité. Ne rien attribuer avant la résolution réelle ; le choix formule une intention.</x:v>
      </x:c>
      <x:c r="I1318" s="131" t="str">
        <x:v>Après la réponse : action physique ou refus/différé ; succès/échec/reprise selon résultat réel et variantes prioritaires. Aucun résultat par la sélection seule.</x:v>
      </x:c>
    </x:row>
    <x:row r="1319" ht="89" customHeight="1">
      <x:c r="A1319" s="126" t="str">
        <x:v>D6-C-WARP-M09-OPTION-B</x:v>
      </x:c>
      <x:c r="B1319" s="127" t="str">
        <x:v>D6-C-WARP-M09</x:v>
      </x:c>
      <x:c r="C1319" s="127" t="str">
        <x:v>B</x:v>
      </x:c>
      <x:c r="D1319" s="127" t="str">
        <x:v>D6-C-WARP-M09-CHOIX-B-01</x:v>
      </x:c>
      <x:c r="E1319" s="127" t="str">
        <x:v>D6-C-WARP-M09-REPONSE-B-01</x:v>
      </x:c>
      <x:c r="F1319" s="127" t="str">
        <x:v>Approche B à jouer ou différé explicite : Le fondeur peut autoriser un petit objet portant sa marque si une relation existe ; sinon le joueur conserve seulement un relevé du lieu. L’atelier permet d’inspecter l’objet et de préparer son contenant avant le retour physique.</x:v>
      </x:c>
      <x:c r="G1319" s="127" t="str">
        <x:v>Lire les conditions V5 ; aucun objet ou PNJ supposé présent. Refuser ou différer suspend l’objectif au lieu de le déclarer réussi.</x:v>
      </x:c>
      <x:c r="H1319" s="127" t="str">
        <x:v>Emporter un don réel ou rester sur une documentation visuelle change le souvenir de la cité. Si le choix diffère, refuse ou se contente d’observer, ne pas jouer une réussite de tâche non accomplie.</x:v>
      </x:c>
      <x:c r="I1319" s="132" t="str">
        <x:v>Après la réponse : action physique ou refus/différé ; succès/échec/reprise selon résultat réel et variantes prioritaires. Aucun résultat par la sélection seule.</x:v>
      </x:c>
    </x:row>
    <x:row r="1320" ht="89" customHeight="1">
      <x:c r="A1320" s="121" t="str">
        <x:v>D6-C-WARP-M10-OPTION-A</x:v>
      </x:c>
      <x:c r="B1320" s="122" t="str">
        <x:v>D6-C-WARP-M10</x:v>
      </x:c>
      <x:c r="C1320" s="122" t="str">
        <x:v>A</x:v>
      </x:c>
      <x:c r="D1320" s="122" t="str">
        <x:v>D6-C-WARP-M10-CHOIX-A-01</x:v>
      </x:c>
      <x:c r="E1320" s="122" t="str">
        <x:v>D6-C-WARP-M10-REPONSE-A-01</x:v>
      </x:c>
      <x:c r="F1320" s="122" t="str">
        <x:v>Approche A à jouer dans le décor : Dans un col antique fictif, le joueur observe une tour dont les signaux guident soldats et porteurs. Une proie utilise le bruit des convois pour se rapprocher. Il faut atteindre un balcon, lire les changements de lumière et choisir une cible réellement apte à combattre.</x:v>
      </x:c>
      <x:c r="G1320" s="122" t="str">
        <x:v>Branche visitée réellement ; retour engagé conservé ; lecture des seuls signes observables. Tout don exige une offre réelle et un propriétaire libre de refuser.</x:v>
      </x:c>
      <x:c r="H1320" s="122" t="str">
        <x:v>Rester à distance des convois ou signaler la proie par un geste visible change le premier contact. Ne rien attribuer avant la résolution réelle ; le choix formule une intention.</x:v>
      </x:c>
      <x:c r="I1320" s="131" t="str">
        <x:v>Après la réponse : action physique ou refus/différé ; succès/échec/reprise selon résultat réel et variantes prioritaires. Aucun résultat par la sélection seule.</x:v>
      </x:c>
    </x:row>
    <x:row r="1321" ht="89" customHeight="1">
      <x:c r="A1321" s="126" t="str">
        <x:v>D6-C-WARP-M10-OPTION-B</x:v>
      </x:c>
      <x:c r="B1321" s="127" t="str">
        <x:v>D6-C-WARP-M10</x:v>
      </x:c>
      <x:c r="C1321" s="127" t="str">
        <x:v>B</x:v>
      </x:c>
      <x:c r="D1321" s="127" t="str">
        <x:v>D6-C-WARP-M10-CHOIX-B-01</x:v>
      </x:c>
      <x:c r="E1321" s="127" t="str">
        <x:v>D6-C-WARP-M10-REPONSE-B-01</x:v>
      </x:c>
      <x:c r="F1321" s="127" t="str">
        <x:v>Approche B à jouer ou différé explicite : Dans un col antique fictif, le joueur observe une tour dont les signaux guident soldats et porteurs. Une proie utilise le bruit des convois pour se rapprocher. Il faut atteindre un balcon, lire les changements de lumière et choisir une cible réellement apte à combattre.</x:v>
      </x:c>
      <x:c r="G1321" s="127" t="str">
        <x:v>Lire les conditions V5 ; aucun objet ou PNJ supposé présent. Refuser ou différer suspend l’objectif au lieu de le déclarer réussi.</x:v>
      </x:c>
      <x:c r="H1321" s="127" t="str">
        <x:v>Rester à distance des convois ou signaler la proie par un geste visible change le premier contact. Si le choix diffère, refuse ou se contente d’observer, ne pas jouer une réussite de tâche non accomplie.</x:v>
      </x:c>
      <x:c r="I1321" s="132" t="str">
        <x:v>Après la réponse : action physique ou refus/différé ; succès/échec/reprise selon résultat réel et variantes prioritaires. Aucun résultat par la sélection seule.</x:v>
      </x:c>
    </x:row>
    <x:row r="1322" ht="89" customHeight="1">
      <x:c r="A1322" s="121" t="str">
        <x:v>D6-C-WARP-M11-OPTION-A</x:v>
      </x:c>
      <x:c r="B1322" s="122" t="str">
        <x:v>D6-C-WARP-M11</x:v>
      </x:c>
      <x:c r="C1322" s="122" t="str">
        <x:v>A</x:v>
      </x:c>
      <x:c r="D1322" s="122" t="str">
        <x:v>D6-C-WARP-M11-CHOIX-A-01</x:v>
      </x:c>
      <x:c r="E1322" s="122" t="str">
        <x:v>D6-C-WARP-M11-REPONSE-A-01</x:v>
      </x:c>
      <x:c r="F1322" s="122" t="str">
        <x:v>Approche A à jouer dans le décor : La proie traverse un défilé où boucliers abandonnés et rochers donnent des couvertures différentes. Le joueur prépare un angle, observe les déplacements locaux et choisit quand engager. Un accès latéral permet de sortir si le terrain devient trop encombré.</x:v>
      </x:c>
      <x:c r="G1322" s="122" t="str">
        <x:v>Branche visitée réellement ; retour engagé conservé ; lecture des seuls signes observables. Tout don exige une offre réelle et un propriétaire libre de refuser.</x:v>
      </x:c>
      <x:c r="H1322" s="122" t="str">
        <x:v>Attendre un passage vide ou déplacer un obstacle vers une arène naturelle change la chasse. Ne rien attribuer avant la résolution réelle ; le choix formule une intention.</x:v>
      </x:c>
      <x:c r="I1322" s="131" t="str">
        <x:v>Après la réponse : action physique ou refus/différé ; succès/échec/reprise selon résultat réel et variantes prioritaires. Aucun résultat par la sélection seule.</x:v>
      </x:c>
    </x:row>
    <x:row r="1323" ht="89" customHeight="1">
      <x:c r="A1323" s="126" t="str">
        <x:v>D6-C-WARP-M11-OPTION-B</x:v>
      </x:c>
      <x:c r="B1323" s="127" t="str">
        <x:v>D6-C-WARP-M11</x:v>
      </x:c>
      <x:c r="C1323" s="127" t="str">
        <x:v>B</x:v>
      </x:c>
      <x:c r="D1323" s="127" t="str">
        <x:v>D6-C-WARP-M11-CHOIX-B-01</x:v>
      </x:c>
      <x:c r="E1323" s="127" t="str">
        <x:v>D6-C-WARP-M11-REPONSE-B-01</x:v>
      </x:c>
      <x:c r="F1323" s="127" t="str">
        <x:v>Approche B à jouer ou différé explicite : La proie traverse un défilé où boucliers abandonnés et rochers donnent des couvertures différentes. Le joueur prépare un angle, observe les déplacements locaux et choisit quand engager. Un accès latéral permet de sortir si le terrain devient trop encombré.</x:v>
      </x:c>
      <x:c r="G1323" s="127" t="str">
        <x:v>Lire les conditions V5 ; aucun objet ou PNJ supposé présent. Refuser ou différer suspend l’objectif au lieu de le déclarer réussi.</x:v>
      </x:c>
      <x:c r="H1323" s="127" t="str">
        <x:v>Attendre un passage vide ou déplacer un obstacle vers une arène naturelle change la chasse. Si le choix diffère, refuse ou se contente d’observer, ne pas jouer une réussite de tâche non accomplie.</x:v>
      </x:c>
      <x:c r="I1323" s="132" t="str">
        <x:v>Après la réponse : action physique ou refus/différé ; succès/échec/reprise selon résultat réel et variantes prioritaires. Aucun résultat par la sélection seule.</x:v>
      </x:c>
    </x:row>
    <x:row r="1324" ht="89" customHeight="1">
      <x:c r="A1324" s="121" t="str">
        <x:v>D6-C-WARP-M12-OPTION-A</x:v>
      </x:c>
      <x:c r="B1324" s="122" t="str">
        <x:v>D6-C-WARP-M12</x:v>
      </x:c>
      <x:c r="C1324" s="122" t="str">
        <x:v>A</x:v>
      </x:c>
      <x:c r="D1324" s="122" t="str">
        <x:v>D6-C-WARP-M12-CHOIX-A-01</x:v>
      </x:c>
      <x:c r="E1324" s="122" t="str">
        <x:v>D6-C-WARP-M12-REPONSE-A-01</x:v>
      </x:c>
      <x:c r="F1324" s="122" t="str">
        <x:v>Approche A à jouer dans le décor : Le retour croise des blessés locaux qui ne participent plus au combat. Le joueur peut dégager un passage ou simplement éviter leur route, puis rejoindre son seuil. Une aide éventuelle se joue en transport d’obstacle et signal, sans médecine réelle détaillée.</x:v>
      </x:c>
      <x:c r="G1324" s="122" t="str">
        <x:v>Branche visitée réellement ; retour engagé conservé ; lecture des seuls signes observables. Tout don exige une offre réelle et un propriétaire libre de refuser.</x:v>
      </x:c>
      <x:c r="H1324" s="122" t="str">
        <x:v>Ouvrir le passage ou laisser une voie libre sans contact change la réaction des témoins. Ne rien attribuer avant la résolution réelle ; le choix formule une intention.</x:v>
      </x:c>
      <x:c r="I1324" s="131" t="str">
        <x:v>Après la réponse : action physique ou refus/différé ; succès/échec/reprise selon résultat réel et variantes prioritaires. Aucun résultat par la sélection seule.</x:v>
      </x:c>
    </x:row>
    <x:row r="1325" ht="89" customHeight="1">
      <x:c r="A1325" s="126" t="str">
        <x:v>D6-C-WARP-M12-OPTION-B</x:v>
      </x:c>
      <x:c r="B1325" s="127" t="str">
        <x:v>D6-C-WARP-M12</x:v>
      </x:c>
      <x:c r="C1325" s="127" t="str">
        <x:v>B</x:v>
      </x:c>
      <x:c r="D1325" s="127" t="str">
        <x:v>D6-C-WARP-M12-CHOIX-B-01</x:v>
      </x:c>
      <x:c r="E1325" s="127" t="str">
        <x:v>D6-C-WARP-M12-REPONSE-B-01</x:v>
      </x:c>
      <x:c r="F1325" s="127" t="str">
        <x:v>Approche B à jouer ou différé explicite : Le retour croise des blessés locaux qui ne participent plus au combat. Le joueur peut dégager un passage ou simplement éviter leur route, puis rejoindre son seuil. Une aide éventuelle se joue en transport d’obstacle et signal, sans médecine réelle détaillée.</x:v>
      </x:c>
      <x:c r="G1325" s="127" t="str">
        <x:v>Lire les conditions V5 ; aucun objet ou PNJ supposé présent. Refuser ou différer suspend l’objectif au lieu de le déclarer réussi.</x:v>
      </x:c>
      <x:c r="H1325" s="127" t="str">
        <x:v>Ouvrir le passage ou laisser une voie libre sans contact change la réaction des témoins. Si le choix diffère, refuse ou se contente d’observer, ne pas jouer une réussite de tâche non accomplie.</x:v>
      </x:c>
      <x:c r="I1325" s="132" t="str">
        <x:v>Après la réponse : action physique ou refus/différé ; succès/échec/reprise selon résultat réel et variantes prioritaires. Aucun résultat par la sélection seule.</x:v>
      </x:c>
    </x:row>
    <x:row r="1326" ht="89" customHeight="1">
      <x:c r="A1326" s="121" t="str">
        <x:v>D6-C-WARP-M13-OPTION-A</x:v>
      </x:c>
      <x:c r="B1326" s="122" t="str">
        <x:v>D6-C-WARP-M13</x:v>
      </x:c>
      <x:c r="C1326" s="122" t="str">
        <x:v>A</x:v>
      </x:c>
      <x:c r="D1326" s="122" t="str">
        <x:v>D6-C-WARP-M13-CHOIX-A-01</x:v>
      </x:c>
      <x:c r="E1326" s="122" t="str">
        <x:v>D6-C-WARP-M13-REPONSE-A-01</x:v>
      </x:c>
      <x:c r="F1326" s="122" t="str">
        <x:v>Approche A à jouer dans le décor : Une lumière de rivage attire le joueur vers un débarcadère nordique fictif. Il suit une proie entre pins et falaises, observe une équipe locale préparer un bateau puis remarque un passage que la marée ferme. L’approche varie entre hauteur et rive.</x:v>
      </x:c>
      <x:c r="G1326" s="122" t="str">
        <x:v>Branche visitée réellement ; retour engagé conservé ; lecture des seuls signes observables. Tout don exige une offre réelle et un propriétaire libre de refuser.</x:v>
      </x:c>
      <x:c r="H1326" s="122" t="str">
        <x:v>Attendre le départ du bateau ou contourner par la forêt change le rythme de la piste. Ne rien attribuer avant la résolution réelle ; le choix formule une intention.</x:v>
      </x:c>
      <x:c r="I1326" s="131" t="str">
        <x:v>Après la réponse : action physique ou refus/différé ; succès/échec/reprise selon résultat réel et variantes prioritaires. Aucun résultat par la sélection seule.</x:v>
      </x:c>
    </x:row>
    <x:row r="1327" ht="89" customHeight="1">
      <x:c r="A1327" s="126" t="str">
        <x:v>D6-C-WARP-M13-OPTION-B</x:v>
      </x:c>
      <x:c r="B1327" s="127" t="str">
        <x:v>D6-C-WARP-M13</x:v>
      </x:c>
      <x:c r="C1327" s="127" t="str">
        <x:v>B</x:v>
      </x:c>
      <x:c r="D1327" s="127" t="str">
        <x:v>D6-C-WARP-M13-CHOIX-B-01</x:v>
      </x:c>
      <x:c r="E1327" s="127" t="str">
        <x:v>D6-C-WARP-M13-REPONSE-B-01</x:v>
      </x:c>
      <x:c r="F1327" s="127" t="str">
        <x:v>Approche B à jouer ou différé explicite : Une lumière de rivage attire le joueur vers un débarcadère nordique fictif. Il suit une proie entre pins et falaises, observe une équipe locale préparer un bateau puis remarque un passage que la marée ferme. L’approche varie entre hauteur et rive.</x:v>
      </x:c>
      <x:c r="G1327" s="127" t="str">
        <x:v>Lire les conditions V5 ; aucun objet ou PNJ supposé présent. Refuser ou différer suspend l’objectif au lieu de le déclarer réussi.</x:v>
      </x:c>
      <x:c r="H1327" s="127" t="str">
        <x:v>Attendre le départ du bateau ou contourner par la forêt change le rythme de la piste. Si le choix diffère, refuse ou se contente d’observer, ne pas jouer une réussite de tâche non accomplie.</x:v>
      </x:c>
      <x:c r="I1327" s="132" t="str">
        <x:v>Après la réponse : action physique ou refus/différé ; succès/échec/reprise selon résultat réel et variantes prioritaires. Aucun résultat par la sélection seule.</x:v>
      </x:c>
    </x:row>
    <x:row r="1328" ht="89" customHeight="1">
      <x:c r="A1328" s="121" t="str">
        <x:v>D6-C-WARP-M14-OPTION-A</x:v>
      </x:c>
      <x:c r="B1328" s="122" t="str">
        <x:v>D6-C-WARP-M14</x:v>
      </x:c>
      <x:c r="C1328" s="122" t="str">
        <x:v>A</x:v>
      </x:c>
      <x:c r="D1328" s="122" t="str">
        <x:v>D6-C-WARP-M14-CHOIX-A-01</x:v>
      </x:c>
      <x:c r="E1328" s="122" t="str">
        <x:v>D6-C-WARP-M14-REPONSE-A-01</x:v>
      </x:c>
      <x:c r="F1328" s="122" t="str">
        <x:v>Approche A à jouer dans le décor : Un chasseur local équipé suit la même proie et comprend progressivement certains signaux. Le joueur peut coordonner une ouverture à distance ou maintenir deux chasses séparées dans un terrain à pont naturel. Les contributions sont observables.</x:v>
      </x:c>
      <x:c r="G1328" s="122" t="str">
        <x:v>Branche visitée réellement ; retour engagé conservé ; lecture des seuls signes observables. Tout don exige une offre réelle et un propriétaire libre de refuser.</x:v>
      </x:c>
      <x:c r="H1328" s="122" t="str">
        <x:v>Partager un signal d’approche ou choisir une rive différente change le combat et le récit. Ne rien attribuer avant la résolution réelle ; le choix formule une intention.</x:v>
      </x:c>
      <x:c r="I1328" s="131" t="str">
        <x:v>Après la réponse : action physique ou refus/différé ; succès/échec/reprise selon résultat réel et variantes prioritaires. Aucun résultat par la sélection seule.</x:v>
      </x:c>
    </x:row>
    <x:row r="1329" ht="89" customHeight="1">
      <x:c r="A1329" s="126" t="str">
        <x:v>D6-C-WARP-M14-OPTION-B</x:v>
      </x:c>
      <x:c r="B1329" s="127" t="str">
        <x:v>D6-C-WARP-M14</x:v>
      </x:c>
      <x:c r="C1329" s="127" t="str">
        <x:v>B</x:v>
      </x:c>
      <x:c r="D1329" s="127" t="str">
        <x:v>D6-C-WARP-M14-CHOIX-B-01</x:v>
      </x:c>
      <x:c r="E1329" s="127" t="str">
        <x:v>D6-C-WARP-M14-REPONSE-B-01</x:v>
      </x:c>
      <x:c r="F1329" s="127" t="str">
        <x:v>Approche B à jouer ou différé explicite : Un chasseur local équipé suit la même proie et comprend progressivement certains signaux. Le joueur peut coordonner une ouverture à distance ou maintenir deux chasses séparées dans un terrain à pont naturel. Les contributions sont observables.</x:v>
      </x:c>
      <x:c r="G1329" s="127" t="str">
        <x:v>Lire les conditions V5 ; aucun objet ou PNJ supposé présent. Refuser ou différer suspend l’objectif au lieu de le déclarer réussi.</x:v>
      </x:c>
      <x:c r="H1329" s="127" t="str">
        <x:v>Partager un signal d’approche ou choisir une rive différente change le combat et le récit. Si le choix diffère, refuse ou se contente d’observer, ne pas jouer une réussite de tâche non accomplie.</x:v>
      </x:c>
      <x:c r="I1329" s="132" t="str">
        <x:v>Après la réponse : action physique ou refus/différé ; succès/échec/reprise selon résultat réel et variantes prioritaires. Aucun résultat par la sélection seule.</x:v>
      </x:c>
    </x:row>
    <x:row r="1330" ht="89" customHeight="1">
      <x:c r="A1330" s="121" t="str">
        <x:v>D6-C-WARP-M15-OPTION-A</x:v>
      </x:c>
      <x:c r="B1330" s="122" t="str">
        <x:v>D6-C-WARP-M15</x:v>
      </x:c>
      <x:c r="C1330" s="122" t="str">
        <x:v>A</x:v>
      </x:c>
      <x:c r="D1330" s="122" t="str">
        <x:v>D6-C-WARP-M15-CHOIX-A-01</x:v>
      </x:c>
      <x:c r="E1330" s="122" t="str">
        <x:v>D6-C-WARP-M15-REPONSE-A-01</x:v>
      </x:c>
      <x:c r="F1330" s="122" t="str">
        <x:v>Approche A à jouer dans le décor : Au matin, le joueur rejoint son repère de retour en passant près du hall. Une personne peut déposer un objet de remerciement si les conditions de relation sont réunies ; sinon seul un regard accompagne le départ. Le bateau local reprend sa route.</x:v>
      </x:c>
      <x:c r="G1330" s="122" t="str">
        <x:v>Branche visitée réellement ; retour engagé conservé ; lecture des seuls signes observables. Tout don exige une offre réelle et un propriétaire libre de refuser.</x:v>
      </x:c>
      <x:c r="H1330" s="122" t="str">
        <x:v>Accepter un don réel ou laisser l’objet au seuil donne deux séparations respectueuses. Ne rien attribuer avant la résolution réelle ; le choix formule une intention.</x:v>
      </x:c>
      <x:c r="I1330" s="131" t="str">
        <x:v>Après la réponse : action physique ou refus/différé ; succès/échec/reprise selon résultat réel et variantes prioritaires. Aucun résultat par la sélection seule.</x:v>
      </x:c>
    </x:row>
    <x:row r="1331" ht="89" customHeight="1">
      <x:c r="A1331" s="126" t="str">
        <x:v>D6-C-WARP-M15-OPTION-B</x:v>
      </x:c>
      <x:c r="B1331" s="127" t="str">
        <x:v>D6-C-WARP-M15</x:v>
      </x:c>
      <x:c r="C1331" s="127" t="str">
        <x:v>B</x:v>
      </x:c>
      <x:c r="D1331" s="127" t="str">
        <x:v>D6-C-WARP-M15-CHOIX-B-01</x:v>
      </x:c>
      <x:c r="E1331" s="127" t="str">
        <x:v>D6-C-WARP-M15-REPONSE-B-01</x:v>
      </x:c>
      <x:c r="F1331" s="127" t="str">
        <x:v>Approche B à jouer ou différé explicite : Au matin, le joueur rejoint son repère de retour en passant près du hall. Une personne peut déposer un objet de remerciement si les conditions de relation sont réunies ; sinon seul un regard accompagne le départ. Le bateau local reprend sa route.</x:v>
      </x:c>
      <x:c r="G1331" s="127" t="str">
        <x:v>Lire les conditions V5 ; aucun objet ou PNJ supposé présent. Refuser ou différer suspend l’objectif au lieu de le déclarer réussi.</x:v>
      </x:c>
      <x:c r="H1331" s="127" t="str">
        <x:v>Accepter un don réel ou laisser l’objet au seuil donne deux séparations respectueuses. Si le choix diffère, refuse ou se contente d’observer, ne pas jouer une réussite de tâche non accomplie.</x:v>
      </x:c>
      <x:c r="I1331" s="132" t="str">
        <x:v>Après la réponse : action physique ou refus/différé ; succès/échec/reprise selon résultat réel et variantes prioritaires. Aucun résultat par la sélection seule.</x:v>
      </x:c>
    </x:row>
    <x:row r="1332" ht="89" customHeight="1">
      <x:c r="A1332" s="121" t="str">
        <x:v>D6-C-WARP-M16-OPTION-A</x:v>
      </x:c>
      <x:c r="B1332" s="122" t="str">
        <x:v>D6-C-WARP-M16</x:v>
      </x:c>
      <x:c r="C1332" s="122" t="str">
        <x:v>A</x:v>
      </x:c>
      <x:c r="D1332" s="122" t="str">
        <x:v>D6-C-WARP-M16-CHOIX-A-01</x:v>
      </x:c>
      <x:c r="E1332" s="122" t="str">
        <x:v>D6-C-WARP-M16-REPONSE-A-01</x:v>
      </x:c>
      <x:c r="F1332" s="122" t="str">
        <x:v>Approche A à jouer dans le décor : Dans une vallée japonaise fictive, des clochettes signalent les passages entre terrasses. Le joueur doit observer leur mouvement, traverser des niveaux de bambou et suivre une proie qui évite les chemins fréquentés. Un guetteur voit seulement certaines portions du trajet.</x:v>
      </x:c>
      <x:c r="G1332" s="122" t="str">
        <x:v>Branche visitée réellement ; retour engagé conservé ; lecture des seuls signes observables. Tout don exige une offre réelle et un propriétaire libre de refuser.</x:v>
      </x:c>
      <x:c r="H1332" s="122" t="str">
        <x:v>Contourner les signaux ou les déclencher pour détourner le guetteur change la réaction locale. Ne rien attribuer avant la résolution réelle ; le choix formule une intention.</x:v>
      </x:c>
      <x:c r="I1332" s="131" t="str">
        <x:v>Après la réponse : action physique ou refus/différé ; succès/échec/reprise selon résultat réel et variantes prioritaires. Aucun résultat par la sélection seule.</x:v>
      </x:c>
    </x:row>
    <x:row r="1333" ht="89" customHeight="1">
      <x:c r="A1333" s="126" t="str">
        <x:v>D6-C-WARP-M16-OPTION-B</x:v>
      </x:c>
      <x:c r="B1333" s="127" t="str">
        <x:v>D6-C-WARP-M16</x:v>
      </x:c>
      <x:c r="C1333" s="127" t="str">
        <x:v>B</x:v>
      </x:c>
      <x:c r="D1333" s="127" t="str">
        <x:v>D6-C-WARP-M16-CHOIX-B-01</x:v>
      </x:c>
      <x:c r="E1333" s="127" t="str">
        <x:v>D6-C-WARP-M16-REPONSE-B-01</x:v>
      </x:c>
      <x:c r="F1333" s="127" t="str">
        <x:v>Approche B à jouer ou différé explicite : Dans une vallée japonaise fictive, des clochettes signalent les passages entre terrasses. Le joueur doit observer leur mouvement, traverser des niveaux de bambou et suivre une proie qui évite les chemins fréquentés. Un guetteur voit seulement certaines portions du trajet.</x:v>
      </x:c>
      <x:c r="G1333" s="127" t="str">
        <x:v>Lire les conditions V5 ; aucun objet ou PNJ supposé présent. Refuser ou différer suspend l’objectif au lieu de le déclarer réussi.</x:v>
      </x:c>
      <x:c r="H1333" s="127" t="str">
        <x:v>Contourner les signaux ou les déclencher pour détourner le guetteur change la réaction locale. Si le choix diffère, refuse ou se contente d’observer, ne pas jouer une réussite de tâche non accomplie.</x:v>
      </x:c>
      <x:c r="I1333" s="132" t="str">
        <x:v>Après la réponse : action physique ou refus/différé ; succès/échec/reprise selon résultat réel et variantes prioritaires. Aucun résultat par la sélection seule.</x:v>
      </x:c>
    </x:row>
    <x:row r="1334" ht="104" customHeight="1">
      <x:c r="A1334" s="121" t="str">
        <x:v>D6-C-WARP-M17-OPTION-A</x:v>
      </x:c>
      <x:c r="B1334" s="122" t="str">
        <x:v>D6-C-WARP-M17</x:v>
      </x:c>
      <x:c r="C1334" s="122" t="str">
        <x:v>A</x:v>
      </x:c>
      <x:c r="D1334" s="122" t="str">
        <x:v>D6-C-WARP-M17-CHOIX-A-01</x:v>
      </x:c>
      <x:c r="E1334" s="122" t="str">
        <x:v>D6-C-WARP-M17-REPONSE-A-01</x:v>
      </x:c>
      <x:c r="F1334" s="122" t="str">
        <x:v>Approche A à jouer dans le décor : Un combattant local équipé attend dans une cour ouverte. Les gestes fixent un début et une interruption possibles ; le joueur peut accepter le duel ou signaler qu’il suit une proie différente. Le combat utilise les règles fictives du niveau, pas une coutume historique proclamée universelle.</x:v>
      </x:c>
      <x:c r="G1334" s="122" t="str">
        <x:v>Branche visitée réellement ; retour engagé conservé ; lecture des seuls signes observables. Tout don exige une offre réelle et un propriétaire libre de refuser.</x:v>
      </x:c>
      <x:c r="H1334" s="122" t="str">
        <x:v>Affronter le combattant ou poursuivre par les hauteurs change la relation et la fatigue. Ne rien attribuer avant la résolution réelle ; le choix formule une intention.</x:v>
      </x:c>
      <x:c r="I1334" s="131" t="str">
        <x:v>Après la réponse : action physique ou refus/différé ; succès/échec/reprise selon résultat réel et variantes prioritaires. Aucun résultat par la sélection seule.</x:v>
      </x:c>
    </x:row>
    <x:row r="1335" ht="104" customHeight="1">
      <x:c r="A1335" s="126" t="str">
        <x:v>D6-C-WARP-M17-OPTION-B</x:v>
      </x:c>
      <x:c r="B1335" s="127" t="str">
        <x:v>D6-C-WARP-M17</x:v>
      </x:c>
      <x:c r="C1335" s="127" t="str">
        <x:v>B</x:v>
      </x:c>
      <x:c r="D1335" s="127" t="str">
        <x:v>D6-C-WARP-M17-CHOIX-B-01</x:v>
      </x:c>
      <x:c r="E1335" s="127" t="str">
        <x:v>D6-C-WARP-M17-REPONSE-B-01</x:v>
      </x:c>
      <x:c r="F1335" s="127" t="str">
        <x:v>Approche B à jouer ou différé explicite : Un combattant local équipé attend dans une cour ouverte. Les gestes fixent un début et une interruption possibles ; le joueur peut accepter le duel ou signaler qu’il suit une proie différente. Le combat utilise les règles fictives du niveau, pas une coutume historique proclamée universelle.</x:v>
      </x:c>
      <x:c r="G1335" s="127" t="str">
        <x:v>Lire les conditions V5 ; aucun objet ou PNJ supposé présent. Refuser ou différer suspend l’objectif au lieu de le déclarer réussi.</x:v>
      </x:c>
      <x:c r="H1335" s="127" t="str">
        <x:v>Affronter le combattant ou poursuivre par les hauteurs change la relation et la fatigue. Si le choix diffère, refuse ou se contente d’observer, ne pas jouer une réussite de tâche non accomplie.</x:v>
      </x:c>
      <x:c r="I1335" s="132" t="str">
        <x:v>Après la réponse : action physique ou refus/différé ; succès/échec/reprise selon résultat réel et variantes prioritaires. Aucun résultat par la sélection seule.</x:v>
      </x:c>
    </x:row>
    <x:row r="1336" ht="89" customHeight="1">
      <x:c r="A1336" s="121" t="str">
        <x:v>D6-C-WARP-M18-OPTION-A</x:v>
      </x:c>
      <x:c r="B1336" s="122" t="str">
        <x:v>D6-C-WARP-M18</x:v>
      </x:c>
      <x:c r="C1336" s="122" t="str">
        <x:v>A</x:v>
      </x:c>
      <x:c r="D1336" s="122" t="str">
        <x:v>D6-C-WARP-M18-CHOIX-A-01</x:v>
      </x:c>
      <x:c r="E1336" s="122" t="str">
        <x:v>D6-C-WARP-M18-REPONSE-A-01</x:v>
      </x:c>
      <x:c r="F1336" s="122" t="str">
        <x:v>Approche A à jouer dans le décor : Une arme locale demeure au sol après le duel ou la chasse. Le joueur doit distinguer objet abandonné, prêté ou encore réclamé par son propriétaire. Il peut la replacer sur un support visible puis préparer son propre retour au seuil.</x:v>
      </x:c>
      <x:c r="G1336" s="122" t="str">
        <x:v>Branche visitée réellement ; retour engagé conservé ; lecture des seuls signes observables. Tout don exige une offre réelle et un propriétaire libre de refuser.</x:v>
      </x:c>
      <x:c r="H1336" s="122" t="str">
        <x:v>Rendre l’arme ou accepter un don explicitement proposé change le souvenir disponible. Ne rien attribuer avant la résolution réelle ; le choix formule une intention.</x:v>
      </x:c>
      <x:c r="I1336" s="131" t="str">
        <x:v>Après la réponse : action physique ou refus/différé ; succès/échec/reprise selon résultat réel et variantes prioritaires. Aucun résultat par la sélection seule.</x:v>
      </x:c>
    </x:row>
    <x:row r="1337" ht="89" customHeight="1">
      <x:c r="A1337" s="126" t="str">
        <x:v>D6-C-WARP-M18-OPTION-B</x:v>
      </x:c>
      <x:c r="B1337" s="127" t="str">
        <x:v>D6-C-WARP-M18</x:v>
      </x:c>
      <x:c r="C1337" s="127" t="str">
        <x:v>B</x:v>
      </x:c>
      <x:c r="D1337" s="127" t="str">
        <x:v>D6-C-WARP-M18-CHOIX-B-01</x:v>
      </x:c>
      <x:c r="E1337" s="127" t="str">
        <x:v>D6-C-WARP-M18-REPONSE-B-01</x:v>
      </x:c>
      <x:c r="F1337" s="127" t="str">
        <x:v>Approche B à jouer ou différé explicite : Une arme locale demeure au sol après le duel ou la chasse. Le joueur doit distinguer objet abandonné, prêté ou encore réclamé par son propriétaire. Il peut la replacer sur un support visible puis préparer son propre retour au seuil.</x:v>
      </x:c>
      <x:c r="G1337" s="127" t="str">
        <x:v>Lire les conditions V5 ; aucun objet ou PNJ supposé présent. Refuser ou différer suspend l’objectif au lieu de le déclarer réussi.</x:v>
      </x:c>
      <x:c r="H1337" s="127" t="str">
        <x:v>Rendre l’arme ou accepter un don explicitement proposé change le souvenir disponible. Si le choix diffère, refuse ou se contente d’observer, ne pas jouer une réussite de tâche non accomplie.</x:v>
      </x:c>
      <x:c r="I1337" s="132" t="str">
        <x:v>Après la réponse : action physique ou refus/différé ; succès/échec/reprise selon résultat réel et variantes prioritaires. Aucun résultat par la sélection seule.</x:v>
      </x:c>
    </x:row>
    <x:row r="1338" ht="89" customHeight="1">
      <x:c r="A1338" s="121" t="str">
        <x:v>D6-C-WARP-M19-OPTION-A</x:v>
      </x:c>
      <x:c r="B1338" s="122" t="str">
        <x:v>D6-C-WARP-M19</x:v>
      </x:c>
      <x:c r="C1338" s="122" t="str">
        <x:v>A</x:v>
      </x:c>
      <x:c r="D1338" s="122" t="str">
        <x:v>D6-C-WARP-M19-CHOIX-A-01</x:v>
      </x:c>
      <x:c r="E1338" s="122" t="str">
        <x:v>D6-C-WARP-M19-REPONSE-A-01</x:v>
      </x:c>
      <x:c r="F1338" s="122" t="str">
        <x:v>Approche A à jouer dans le décor : Dans une forêt américaine du XVIIIe siècle fictive, deux pisteurs locaux suivent des itinéraires différents autour d’une proie. Le joueur compare branches, empreintes et mouvements de rivière, puis choisit sa propre approche. Aucun protagoniste de Prey n’est remplacé.</x:v>
      </x:c>
      <x:c r="G1338" s="122" t="str">
        <x:v>Branche visitée réellement ; retour engagé conservé ; lecture des seuls signes observables. Tout don exige une offre réelle et un propriétaire libre de refuser.</x:v>
      </x:c>
      <x:c r="H1338" s="122" t="str">
        <x:v>Observer les méthodes locales ou révéler un passage par un signe change le premier contact. Ne rien attribuer avant la résolution réelle ; le choix formule une intention.</x:v>
      </x:c>
      <x:c r="I1338" s="131" t="str">
        <x:v>Après la réponse : action physique ou refus/différé ; succès/échec/reprise selon résultat réel et variantes prioritaires. Aucun résultat par la sélection seule.</x:v>
      </x:c>
    </x:row>
    <x:row r="1339" ht="89" customHeight="1">
      <x:c r="A1339" s="126" t="str">
        <x:v>D6-C-WARP-M19-OPTION-B</x:v>
      </x:c>
      <x:c r="B1339" s="127" t="str">
        <x:v>D6-C-WARP-M19</x:v>
      </x:c>
      <x:c r="C1339" s="127" t="str">
        <x:v>B</x:v>
      </x:c>
      <x:c r="D1339" s="127" t="str">
        <x:v>D6-C-WARP-M19-CHOIX-B-01</x:v>
      </x:c>
      <x:c r="E1339" s="127" t="str">
        <x:v>D6-C-WARP-M19-REPONSE-B-01</x:v>
      </x:c>
      <x:c r="F1339" s="127" t="str">
        <x:v>Approche B à jouer ou différé explicite : Dans une forêt américaine du XVIIIe siècle fictive, deux pisteurs locaux suivent des itinéraires différents autour d’une proie. Le joueur compare branches, empreintes et mouvements de rivière, puis choisit sa propre approche. Aucun protagoniste de Prey n’est remplacé.</x:v>
      </x:c>
      <x:c r="G1339" s="127" t="str">
        <x:v>Lire les conditions V5 ; aucun objet ou PNJ supposé présent. Refuser ou différer suspend l’objectif au lieu de le déclarer réussi.</x:v>
      </x:c>
      <x:c r="H1339" s="127" t="str">
        <x:v>Observer les méthodes locales ou révéler un passage par un signe change le premier contact. Si le choix diffère, refuse ou se contente d’observer, ne pas jouer une réussite de tâche non accomplie.</x:v>
      </x:c>
      <x:c r="I1339" s="132" t="str">
        <x:v>Après la réponse : action physique ou refus/différé ; succès/échec/reprise selon résultat réel et variantes prioritaires. Aucun résultat par la sélection seule.</x:v>
      </x:c>
    </x:row>
    <x:row r="1340" ht="89" customHeight="1">
      <x:c r="A1340" s="121" t="str">
        <x:v>D6-C-WARP-M20-OPTION-A</x:v>
      </x:c>
      <x:c r="B1340" s="122" t="str">
        <x:v>D6-C-WARP-M20</x:v>
      </x:c>
      <x:c r="C1340" s="122" t="str">
        <x:v>A</x:v>
      </x:c>
      <x:c r="D1340" s="122" t="str">
        <x:v>D6-C-WARP-M20-CHOIX-A-01</x:v>
      </x:c>
      <x:c r="E1340" s="122" t="str">
        <x:v>D6-C-WARP-M20-REPONSE-A-01</x:v>
      </x:c>
      <x:c r="F1340" s="122" t="str">
        <x:v>Approche A à jouer dans le décor : Un piège ancien barre la route de la proie et pourrait la rendre incapable de combattre. Le joueur inspecte les ancrages, choisit d’attendre ou de modifier son approche et doit décider des conditions d’une chasse racontable. Un pisteur local peut observer.</x:v>
      </x:c>
      <x:c r="G1340" s="122" t="str">
        <x:v>Branche visitée réellement ; retour engagé conservé ; lecture des seuls signes observables. Tout don exige une offre réelle et un propriétaire libre de refuser.</x:v>
      </x:c>
      <x:c r="H1340" s="122" t="str">
        <x:v>Laisser la cible repartir puis reprendre la piste ou changer de cible modifie la chasse. Ne rien attribuer avant la résolution réelle ; le choix formule une intention.</x:v>
      </x:c>
      <x:c r="I1340" s="131" t="str">
        <x:v>Après la réponse : action physique ou refus/différé ; succès/échec/reprise selon résultat réel et variantes prioritaires. Aucun résultat par la sélection seule.</x:v>
      </x:c>
    </x:row>
    <x:row r="1341" ht="89" customHeight="1">
      <x:c r="A1341" s="126" t="str">
        <x:v>D6-C-WARP-M20-OPTION-B</x:v>
      </x:c>
      <x:c r="B1341" s="127" t="str">
        <x:v>D6-C-WARP-M20</x:v>
      </x:c>
      <x:c r="C1341" s="127" t="str">
        <x:v>B</x:v>
      </x:c>
      <x:c r="D1341" s="127" t="str">
        <x:v>D6-C-WARP-M20-CHOIX-B-01</x:v>
      </x:c>
      <x:c r="E1341" s="127" t="str">
        <x:v>D6-C-WARP-M20-REPONSE-B-01</x:v>
      </x:c>
      <x:c r="F1341" s="127" t="str">
        <x:v>Approche B à jouer ou différé explicite : Un piège ancien barre la route de la proie et pourrait la rendre incapable de combattre. Le joueur inspecte les ancrages, choisit d’attendre ou de modifier son approche et doit décider des conditions d’une chasse racontable. Un pisteur local peut observer.</x:v>
      </x:c>
      <x:c r="G1341" s="127" t="str">
        <x:v>Lire les conditions V5 ; aucun objet ou PNJ supposé présent. Refuser ou différer suspend l’objectif au lieu de le déclarer réussi.</x:v>
      </x:c>
      <x:c r="H1341" s="127" t="str">
        <x:v>Laisser la cible repartir puis reprendre la piste ou changer de cible modifie la chasse. Si le choix diffère, refuse ou se contente d’observer, ne pas jouer une réussite de tâche non accomplie.</x:v>
      </x:c>
      <x:c r="I1341" s="132" t="str">
        <x:v>Après la réponse : action physique ou refus/différé ; succès/échec/reprise selon résultat réel et variantes prioritaires. Aucun résultat par la sélection seule.</x:v>
      </x:c>
    </x:row>
    <x:row r="1342" ht="89" customHeight="1">
      <x:c r="A1342" s="121" t="str">
        <x:v>D6-C-WARP-M21-OPTION-A</x:v>
      </x:c>
      <x:c r="B1342" s="122" t="str">
        <x:v>D6-C-WARP-M21</x:v>
      </x:c>
      <x:c r="C1342" s="122" t="str">
        <x:v>A</x:v>
      </x:c>
      <x:c r="D1342" s="122" t="str">
        <x:v>D6-C-WARP-M21-CHOIX-A-01</x:v>
      </x:c>
      <x:c r="E1342" s="122" t="str">
        <x:v>D6-C-WARP-M21-REPONSE-A-01</x:v>
      </x:c>
      <x:c r="F1342" s="122" t="str">
        <x:v>Approche A à jouer dans le décor : Le joueur retrouve les pisteurs près d’un gué, peut rendre un objet déplacé et montre éventuellement le trajet de la proie. Chacun reprend ensuite son chemin. Le retour Warp se trouve plus haut, dans un lieu accessible par la route déjà observée.</x:v>
      </x:c>
      <x:c r="G1342" s="122" t="str">
        <x:v>Branche visitée réellement ; retour engagé conservé ; lecture des seuls signes observables. Tout don exige une offre réelle et un propriétaire libre de refuser.</x:v>
      </x:c>
      <x:c r="H1342" s="122" t="str">
        <x:v>Partager un relevé limité ou saluer sans échange garde deux formes de séparation. Ne rien attribuer avant la résolution réelle ; le choix formule une intention.</x:v>
      </x:c>
      <x:c r="I1342" s="131" t="str">
        <x:v>Après la réponse : action physique ou refus/différé ; succès/échec/reprise selon résultat réel et variantes prioritaires. Aucun résultat par la sélection seule.</x:v>
      </x:c>
    </x:row>
    <x:row r="1343" ht="89" customHeight="1">
      <x:c r="A1343" s="126" t="str">
        <x:v>D6-C-WARP-M21-OPTION-B</x:v>
      </x:c>
      <x:c r="B1343" s="127" t="str">
        <x:v>D6-C-WARP-M21</x:v>
      </x:c>
      <x:c r="C1343" s="127" t="str">
        <x:v>B</x:v>
      </x:c>
      <x:c r="D1343" s="127" t="str">
        <x:v>D6-C-WARP-M21-CHOIX-B-01</x:v>
      </x:c>
      <x:c r="E1343" s="127" t="str">
        <x:v>D6-C-WARP-M21-REPONSE-B-01</x:v>
      </x:c>
      <x:c r="F1343" s="127" t="str">
        <x:v>Approche B à jouer ou différé explicite : Le joueur retrouve les pisteurs près d’un gué, peut rendre un objet déplacé et montre éventuellement le trajet de la proie. Chacun reprend ensuite son chemin. Le retour Warp se trouve plus haut, dans un lieu accessible par la route déjà observée.</x:v>
      </x:c>
      <x:c r="G1343" s="127" t="str">
        <x:v>Lire les conditions V5 ; aucun objet ou PNJ supposé présent. Refuser ou différer suspend l’objectif au lieu de le déclarer réussi.</x:v>
      </x:c>
      <x:c r="H1343" s="127" t="str">
        <x:v>Partager un relevé limité ou saluer sans échange garde deux formes de séparation. Si le choix diffère, refuse ou se contente d’observer, ne pas jouer une réussite de tâche non accomplie.</x:v>
      </x:c>
      <x:c r="I1343" s="132" t="str">
        <x:v>Après la réponse : action physique ou refus/différé ; succès/échec/reprise selon résultat réel et variantes prioritaires. Aucun résultat par la sélection seule.</x:v>
      </x:c>
    </x:row>
    <x:row r="1344" ht="89" customHeight="1">
      <x:c r="A1344" s="121" t="str">
        <x:v>D6-C-WARP-M22-OPTION-A</x:v>
      </x:c>
      <x:c r="B1344" s="122" t="str">
        <x:v>D6-C-WARP-M22</x:v>
      </x:c>
      <x:c r="C1344" s="122" t="str">
        <x:v>A</x:v>
      </x:c>
      <x:c r="D1344" s="122" t="str">
        <x:v>D6-C-WARP-M22-CHOIX-A-01</x:v>
      </x:c>
      <x:c r="E1344" s="122" t="str">
        <x:v>D6-C-WARP-M22-REPONSE-A-01</x:v>
      </x:c>
      <x:c r="F1344" s="122" t="str">
        <x:v>Approche A à jouer dans le décor : Dans une frontière fictive du XIXe siècle, un relais manque d’eau après le passage d’une proie lourde. Le joueur suit des traces sous une conduite, traverse un canyon et constate qu’un mécanisme a été déplacé. Des voyageurs attendent sans être tous combattants.</x:v>
      </x:c>
      <x:c r="G1344" s="122" t="str">
        <x:v>Branche visitée réellement ; retour engagé conservé ; lecture des seuls signes observables. Tout don exige une offre réelle et un propriétaire libre de refuser.</x:v>
      </x:c>
      <x:c r="H1344" s="122" t="str">
        <x:v>Rétablir le passage d’eau ou suivre la piste vers la voie ferrée change les réactions du relais. Ne rien attribuer avant la résolution réelle ; le choix formule une intention.</x:v>
      </x:c>
      <x:c r="I1344" s="131" t="str">
        <x:v>Après la réponse : action physique ou refus/différé ; succès/échec/reprise selon résultat réel et variantes prioritaires. Aucun résultat par la sélection seule.</x:v>
      </x:c>
    </x:row>
    <x:row r="1345" ht="89" customHeight="1">
      <x:c r="A1345" s="126" t="str">
        <x:v>D6-C-WARP-M22-OPTION-B</x:v>
      </x:c>
      <x:c r="B1345" s="127" t="str">
        <x:v>D6-C-WARP-M22</x:v>
      </x:c>
      <x:c r="C1345" s="127" t="str">
        <x:v>B</x:v>
      </x:c>
      <x:c r="D1345" s="127" t="str">
        <x:v>D6-C-WARP-M22-CHOIX-B-01</x:v>
      </x:c>
      <x:c r="E1345" s="127" t="str">
        <x:v>D6-C-WARP-M22-REPONSE-B-01</x:v>
      </x:c>
      <x:c r="F1345" s="127" t="str">
        <x:v>Approche B à jouer ou différé explicite : Dans une frontière fictive du XIXe siècle, un relais manque d’eau après le passage d’une proie lourde. Le joueur suit des traces sous une conduite, traverse un canyon et constate qu’un mécanisme a été déplacé. Des voyageurs attendent sans être tous combattants.</x:v>
      </x:c>
      <x:c r="G1345" s="127" t="str">
        <x:v>Lire les conditions V5 ; aucun objet ou PNJ supposé présent. Refuser ou différer suspend l’objectif au lieu de le déclarer réussi.</x:v>
      </x:c>
      <x:c r="H1345" s="127" t="str">
        <x:v>Rétablir le passage d’eau ou suivre la piste vers la voie ferrée change les réactions du relais. Si le choix diffère, refuse ou se contente d’observer, ne pas jouer une réussite de tâche non accomplie.</x:v>
      </x:c>
      <x:c r="I1345" s="132" t="str">
        <x:v>Après la réponse : action physique ou refus/différé ; succès/échec/reprise selon résultat réel et variantes prioritaires. Aucun résultat par la sélection seule.</x:v>
      </x:c>
    </x:row>
    <x:row r="1346" ht="89" customHeight="1">
      <x:c r="A1346" s="121" t="str">
        <x:v>D6-C-WARP-M23-OPTION-A</x:v>
      </x:c>
      <x:c r="B1346" s="122" t="str">
        <x:v>D6-C-WARP-M23</x:v>
      </x:c>
      <x:c r="C1346" s="122" t="str">
        <x:v>A</x:v>
      </x:c>
      <x:c r="D1346" s="122" t="str">
        <x:v>D6-C-WARP-M23-CHOIX-A-01</x:v>
      </x:c>
      <x:c r="E1346" s="122" t="str">
        <x:v>D6-C-WARP-M23-REPONSE-A-01</x:v>
      </x:c>
      <x:c r="F1346" s="122" t="str">
        <x:v>Approche A à jouer dans le décor : La proie utilise les vibrations d’un train pour couvrir ses mouvements sous un pont. Le joueur observe le rythme, choisit un appui et engage lorsque les voies de voyageurs sont dégagées. Le terrain alterne poutres, rochers et abris latéraux.</x:v>
      </x:c>
      <x:c r="G1346" s="122" t="str">
        <x:v>Branche visitée réellement ; retour engagé conservé ; lecture des seuls signes observables. Tout don exige une offre réelle et un propriétaire libre de refuser.</x:v>
      </x:c>
      <x:c r="H1346" s="122" t="str">
        <x:v>Attirer la cible hors du pont ou exploiter un passage entre deux trains change le combat. Ne rien attribuer avant la résolution réelle ; le choix formule une intention.</x:v>
      </x:c>
      <x:c r="I1346" s="131" t="str">
        <x:v>Après la réponse : action physique ou refus/différé ; succès/échec/reprise selon résultat réel et variantes prioritaires. Aucun résultat par la sélection seule.</x:v>
      </x:c>
    </x:row>
    <x:row r="1347" ht="89" customHeight="1">
      <x:c r="A1347" s="126" t="str">
        <x:v>D6-C-WARP-M23-OPTION-B</x:v>
      </x:c>
      <x:c r="B1347" s="127" t="str">
        <x:v>D6-C-WARP-M23</x:v>
      </x:c>
      <x:c r="C1347" s="127" t="str">
        <x:v>B</x:v>
      </x:c>
      <x:c r="D1347" s="127" t="str">
        <x:v>D6-C-WARP-M23-CHOIX-B-01</x:v>
      </x:c>
      <x:c r="E1347" s="127" t="str">
        <x:v>D6-C-WARP-M23-REPONSE-B-01</x:v>
      </x:c>
      <x:c r="F1347" s="127" t="str">
        <x:v>Approche B à jouer ou différé explicite : La proie utilise les vibrations d’un train pour couvrir ses mouvements sous un pont. Le joueur observe le rythme, choisit un appui et engage lorsque les voies de voyageurs sont dégagées. Le terrain alterne poutres, rochers et abris latéraux.</x:v>
      </x:c>
      <x:c r="G1347" s="127" t="str">
        <x:v>Lire les conditions V5 ; aucun objet ou PNJ supposé présent. Refuser ou différer suspend l’objectif au lieu de le déclarer réussi.</x:v>
      </x:c>
      <x:c r="H1347" s="127" t="str">
        <x:v>Attirer la cible hors du pont ou exploiter un passage entre deux trains change le combat. Si le choix diffère, refuse ou se contente d’observer, ne pas jouer une réussite de tâche non accomplie.</x:v>
      </x:c>
      <x:c r="I1347" s="132" t="str">
        <x:v>Après la réponse : action physique ou refus/différé ; succès/échec/reprise selon résultat réel et variantes prioritaires. Aucun résultat par la sélection seule.</x:v>
      </x:c>
    </x:row>
    <x:row r="1348" ht="89" customHeight="1">
      <x:c r="A1348" s="121" t="str">
        <x:v>D6-C-WARP-M24-OPTION-A</x:v>
      </x:c>
      <x:c r="B1348" s="122" t="str">
        <x:v>D6-C-WARP-M24</x:v>
      </x:c>
      <x:c r="C1348" s="122" t="str">
        <x:v>A</x:v>
      </x:c>
      <x:c r="D1348" s="122" t="str">
        <x:v>D6-C-WARP-M24-CHOIX-A-01</x:v>
      </x:c>
      <x:c r="E1348" s="122" t="str">
        <x:v>D6-C-WARP-M24-REPONSE-A-01</x:v>
      </x:c>
      <x:c r="F1348" s="122" t="str">
        <x:v>Approche A à jouer dans le décor : Le joueur peut aider à dégager un dernier obstacle de voie avant de rejoindre le seuil. Une personne du relais laisse un signe compréhensible lié à l’aide reçue. L’horloge de retour est diégétique et sa marge a été annoncée au départ.</x:v>
      </x:c>
      <x:c r="G1348" s="122" t="str">
        <x:v>Branche visitée réellement ; retour engagé conservé ; lecture des seuls signes observables. Tout don exige une offre réelle et un propriétaire libre de refuser.</x:v>
      </x:c>
      <x:c r="H1348" s="122" t="str">
        <x:v>Terminer l’aide si la marge le permet ou privilégier le retour immédiat change le souvenir local. Ne rien attribuer avant la résolution réelle ; le choix formule une intention.</x:v>
      </x:c>
      <x:c r="I1348" s="131" t="str">
        <x:v>Après la réponse : action physique ou refus/différé ; succès/échec/reprise selon résultat réel et variantes prioritaires. Aucun résultat par la sélection seule.</x:v>
      </x:c>
    </x:row>
    <x:row r="1349" ht="89" customHeight="1">
      <x:c r="A1349" s="126" t="str">
        <x:v>D6-C-WARP-M24-OPTION-B</x:v>
      </x:c>
      <x:c r="B1349" s="127" t="str">
        <x:v>D6-C-WARP-M24</x:v>
      </x:c>
      <x:c r="C1349" s="127" t="str">
        <x:v>B</x:v>
      </x:c>
      <x:c r="D1349" s="127" t="str">
        <x:v>D6-C-WARP-M24-CHOIX-B-01</x:v>
      </x:c>
      <x:c r="E1349" s="127" t="str">
        <x:v>D6-C-WARP-M24-REPONSE-B-01</x:v>
      </x:c>
      <x:c r="F1349" s="127" t="str">
        <x:v>Approche B à jouer ou différé explicite : Le joueur peut aider à dégager un dernier obstacle de voie avant de rejoindre le seuil. Une personne du relais laisse un signe compréhensible lié à l’aide reçue. L’horloge de retour est diégétique et sa marge a été annoncée au départ.</x:v>
      </x:c>
      <x:c r="G1349" s="127" t="str">
        <x:v>Lire les conditions V5 ; aucun objet ou PNJ supposé présent. Refuser ou différer suspend l’objectif au lieu de le déclarer réussi.</x:v>
      </x:c>
      <x:c r="H1349" s="127" t="str">
        <x:v>Terminer l’aide si la marge le permet ou privilégier le retour immédiat change le souvenir local. Si le choix diffère, refuse ou se contente d’observer, ne pas jouer une réussite de tâche non accomplie.</x:v>
      </x:c>
      <x:c r="I1349" s="132" t="str">
        <x:v>Après la réponse : action physique ou refus/différé ; succès/échec/reprise selon résultat réel et variantes prioritaires. Aucun résultat par la sélection seule.</x:v>
      </x:c>
    </x:row>
    <x:row r="1350" ht="89" customHeight="1">
      <x:c r="A1350" s="121" t="str">
        <x:v>D6-C-WARP-M25-OPTION-A</x:v>
      </x:c>
      <x:c r="B1350" s="122" t="str">
        <x:v>D6-C-WARP-M25</x:v>
      </x:c>
      <x:c r="C1350" s="122" t="str">
        <x:v>A</x:v>
      </x:c>
      <x:c r="D1350" s="122" t="str">
        <x:v>D6-C-WARP-M25-CHOIX-A-01</x:v>
      </x:c>
      <x:c r="E1350" s="122" t="str">
        <x:v>D6-C-WARP-M25-REPONSE-A-01</x:v>
      </x:c>
      <x:c r="F1350" s="122" t="str">
        <x:v>Approche A à jouer dans le décor : Dans un secteur fictif de Première Guerre mondiale, le joueur observe un boyau traversé par combattants, porteurs et blessés. La pluie brouille certains indices mais laisse des bruits précis. Une menace de chasse suit une ligne différente des déplacements humains.</x:v>
      </x:c>
      <x:c r="G1350" s="122" t="str">
        <x:v>Branche visitée réellement ; retour engagé conservé ; lecture des seuls signes observables. Tout don exige une offre réelle et un propriétaire libre de refuser.</x:v>
      </x:c>
      <x:c r="H1350" s="122" t="str">
        <x:v>Prendre les ruines hautes ou les boyaux abandonnés change exposition et informations. Ne rien attribuer avant la résolution réelle ; le choix formule une intention.</x:v>
      </x:c>
      <x:c r="I1350" s="131" t="str">
        <x:v>Après la réponse : action physique ou refus/différé ; succès/échec/reprise selon résultat réel et variantes prioritaires. Aucun résultat par la sélection seule.</x:v>
      </x:c>
    </x:row>
    <x:row r="1351" ht="89" customHeight="1">
      <x:c r="A1351" s="126" t="str">
        <x:v>D6-C-WARP-M25-OPTION-B</x:v>
      </x:c>
      <x:c r="B1351" s="127" t="str">
        <x:v>D6-C-WARP-M25</x:v>
      </x:c>
      <x:c r="C1351" s="127" t="str">
        <x:v>B</x:v>
      </x:c>
      <x:c r="D1351" s="127" t="str">
        <x:v>D6-C-WARP-M25-CHOIX-B-01</x:v>
      </x:c>
      <x:c r="E1351" s="127" t="str">
        <x:v>D6-C-WARP-M25-REPONSE-B-01</x:v>
      </x:c>
      <x:c r="F1351" s="127" t="str">
        <x:v>Approche B à jouer ou différé explicite : Dans un secteur fictif de Première Guerre mondiale, le joueur observe un boyau traversé par combattants, porteurs et blessés. La pluie brouille certains indices mais laisse des bruits précis. Une menace de chasse suit une ligne différente des déplacements humains.</x:v>
      </x:c>
      <x:c r="G1351" s="127" t="str">
        <x:v>Lire les conditions V5 ; aucun objet ou PNJ supposé présent. Refuser ou différer suspend l’objectif au lieu de le déclarer réussi.</x:v>
      </x:c>
      <x:c r="H1351" s="127" t="str">
        <x:v>Prendre les ruines hautes ou les boyaux abandonnés change exposition et informations. Si le choix diffère, refuse ou se contente d’observer, ne pas jouer une réussite de tâche non accomplie.</x:v>
      </x:c>
      <x:c r="I1351" s="132" t="str">
        <x:v>Après la réponse : action physique ou refus/différé ; succès/échec/reprise selon résultat réel et variantes prioritaires. Aucun résultat par la sélection seule.</x:v>
      </x:c>
    </x:row>
    <x:row r="1352" ht="89" customHeight="1">
      <x:c r="A1352" s="121" t="str">
        <x:v>D6-C-WARP-M26-OPTION-A</x:v>
      </x:c>
      <x:c r="B1352" s="122" t="str">
        <x:v>D6-C-WARP-M26</x:v>
      </x:c>
      <x:c r="C1352" s="122" t="str">
        <x:v>A</x:v>
      </x:c>
      <x:c r="D1352" s="122" t="str">
        <x:v>D6-C-WARP-M26-CHOIX-A-01</x:v>
      </x:c>
      <x:c r="E1352" s="122" t="str">
        <x:v>D6-C-WARP-M26-REPONSE-A-01</x:v>
      </x:c>
      <x:c r="F1352" s="122" t="str">
        <x:v>Approche A à jouer dans le décor : La menace s’approche d’une tour abandonnée dont plusieurs niveaux servent de postes d’observation. Le joueur monte par l’extérieur, suit les vibrations des planchers et choisit une ouverture de combat. Une ligne de brancards passe au loin et doit rester hors de l’arène.</x:v>
      </x:c>
      <x:c r="G1352" s="122" t="str">
        <x:v>Branche visitée réellement ; retour engagé conservé ; lecture des seuls signes observables. Tout don exige une offre réelle et un propriétaire libre de refuser.</x:v>
      </x:c>
      <x:c r="H1352" s="122" t="str">
        <x:v>Attirer la cible dans la tour vide ou vers le bois détruit change la chasse. Ne rien attribuer avant la résolution réelle ; le choix formule une intention.</x:v>
      </x:c>
      <x:c r="I1352" s="131" t="str">
        <x:v>Après la réponse : action physique ou refus/différé ; succès/échec/reprise selon résultat réel et variantes prioritaires. Aucun résultat par la sélection seule.</x:v>
      </x:c>
    </x:row>
    <x:row r="1353" ht="89" customHeight="1">
      <x:c r="A1353" s="126" t="str">
        <x:v>D6-C-WARP-M26-OPTION-B</x:v>
      </x:c>
      <x:c r="B1353" s="127" t="str">
        <x:v>D6-C-WARP-M26</x:v>
      </x:c>
      <x:c r="C1353" s="127" t="str">
        <x:v>B</x:v>
      </x:c>
      <x:c r="D1353" s="127" t="str">
        <x:v>D6-C-WARP-M26-CHOIX-B-01</x:v>
      </x:c>
      <x:c r="E1353" s="127" t="str">
        <x:v>D6-C-WARP-M26-REPONSE-B-01</x:v>
      </x:c>
      <x:c r="F1353" s="127" t="str">
        <x:v>Approche B à jouer ou différé explicite : La menace s’approche d’une tour abandonnée dont plusieurs niveaux servent de postes d’observation. Le joueur monte par l’extérieur, suit les vibrations des planchers et choisit une ouverture de combat. Une ligne de brancards passe au loin et doit rester hors de l’arène.</x:v>
      </x:c>
      <x:c r="G1353" s="127" t="str">
        <x:v>Lire les conditions V5 ; aucun objet ou PNJ supposé présent. Refuser ou différer suspend l’objectif au lieu de le déclarer réussi.</x:v>
      </x:c>
      <x:c r="H1353" s="127" t="str">
        <x:v>Attirer la cible dans la tour vide ou vers le bois détruit change la chasse. Si le choix diffère, refuse ou se contente d’observer, ne pas jouer une réussite de tâche non accomplie.</x:v>
      </x:c>
      <x:c r="I1353" s="132" t="str">
        <x:v>Après la réponse : action physique ou refus/différé ; succès/échec/reprise selon résultat réel et variantes prioritaires. Aucun résultat par la sélection seule.</x:v>
      </x:c>
    </x:row>
    <x:row r="1354" ht="74" customHeight="1">
      <x:c r="A1354" s="121" t="str">
        <x:v>D6-C-WARP-M27-OPTION-A</x:v>
      </x:c>
      <x:c r="B1354" s="122" t="str">
        <x:v>D6-C-WARP-M27</x:v>
      </x:c>
      <x:c r="C1354" s="122" t="str">
        <x:v>A</x:v>
      </x:c>
      <x:c r="D1354" s="122" t="str">
        <x:v>D6-C-WARP-M27-CHOIX-A-01</x:v>
      </x:c>
      <x:c r="E1354" s="122" t="str">
        <x:v>D6-C-WARP-M27-REPONSE-A-01</x:v>
      </x:c>
      <x:c r="F1354" s="122" t="str">
        <x:v>Approche A à jouer dans le décor : Au retour, un obstacle coupe le trajet de blessés locaux. Le joueur peut déplacer une poutre depuis le couvert et laisser le groupe passer, puis récupérer son repère de seuil. L’aide n’exige pas de contact verbal parfait.</x:v>
      </x:c>
      <x:c r="G1354" s="122" t="str">
        <x:v>Branche visitée réellement ; retour engagé conservé ; lecture des seuls signes observables. Tout don exige une offre réelle et un propriétaire libre de refuser.</x:v>
      </x:c>
      <x:c r="H1354" s="122" t="str">
        <x:v>Dégager le passage ou indiquer un détour déjà vérifié change temps et visibilité. Ne rien attribuer avant la résolution réelle ; le choix formule une intention.</x:v>
      </x:c>
      <x:c r="I1354" s="131" t="str">
        <x:v>Après la réponse : action physique ou refus/différé ; succès/échec/reprise selon résultat réel et variantes prioritaires. Aucun résultat par la sélection seule.</x:v>
      </x:c>
    </x:row>
    <x:row r="1355" ht="89" customHeight="1">
      <x:c r="A1355" s="126" t="str">
        <x:v>D6-C-WARP-M27-OPTION-B</x:v>
      </x:c>
      <x:c r="B1355" s="127" t="str">
        <x:v>D6-C-WARP-M27</x:v>
      </x:c>
      <x:c r="C1355" s="127" t="str">
        <x:v>B</x:v>
      </x:c>
      <x:c r="D1355" s="127" t="str">
        <x:v>D6-C-WARP-M27-CHOIX-B-01</x:v>
      </x:c>
      <x:c r="E1355" s="127" t="str">
        <x:v>D6-C-WARP-M27-REPONSE-B-01</x:v>
      </x:c>
      <x:c r="F1355" s="127" t="str">
        <x:v>Approche B à jouer ou différé explicite : Au retour, un obstacle coupe le trajet de blessés locaux. Le joueur peut déplacer une poutre depuis le couvert et laisser le groupe passer, puis récupérer son repère de seuil. L’aide n’exige pas de contact verbal parfait.</x:v>
      </x:c>
      <x:c r="G1355" s="127" t="str">
        <x:v>Lire les conditions V5 ; aucun objet ou PNJ supposé présent. Refuser ou différer suspend l’objectif au lieu de le déclarer réussi.</x:v>
      </x:c>
      <x:c r="H1355" s="127" t="str">
        <x:v>Dégager le passage ou indiquer un détour déjà vérifié change temps et visibilité. Si le choix diffère, refuse ou se contente d’observer, ne pas jouer une réussite de tâche non accomplie.</x:v>
      </x:c>
      <x:c r="I1355" s="132" t="str">
        <x:v>Après la réponse : action physique ou refus/différé ; succès/échec/reprise selon résultat réel et variantes prioritaires. Aucun résultat par la sélection seule.</x:v>
      </x:c>
    </x:row>
    <x:row r="1356" ht="89" customHeight="1">
      <x:c r="A1356" s="121" t="str">
        <x:v>D6-C-WARP-M28-OPTION-A</x:v>
      </x:c>
      <x:c r="B1356" s="122" t="str">
        <x:v>D6-C-WARP-M28</x:v>
      </x:c>
      <x:c r="C1356" s="122" t="str">
        <x:v>A</x:v>
      </x:c>
      <x:c r="D1356" s="122" t="str">
        <x:v>D6-C-WARP-M28-CHOIX-A-01</x:v>
      </x:c>
      <x:c r="E1356" s="122" t="str">
        <x:v>D6-C-WARP-M28-REPONSE-A-01</x:v>
      </x:c>
      <x:c r="F1356" s="122" t="str">
        <x:v>Approche A à jouer dans le décor : Dans un massif fictif de Seconde Guerre mondiale, un câble radio coupé conduit vers un poste isolé. Le joueur suit les marques dans la neige, évite une patrouille équipée et observe une proie entrée dans un hangar. Les groupes locaux possèdent des objectifs différents.</x:v>
      </x:c>
      <x:c r="G1356" s="122" t="str">
        <x:v>Branche visitée réellement ; retour engagé conservé ; lecture des seuls signes observables. Tout don exige une offre réelle et un propriétaire libre de refuser.</x:v>
      </x:c>
      <x:c r="H1356" s="122" t="str">
        <x:v>Réparer un signal de retour local ou poursuivre la proie d’abord change qui arrive ensuite. Ne rien attribuer avant la résolution réelle ; le choix formule une intention.</x:v>
      </x:c>
      <x:c r="I1356" s="131" t="str">
        <x:v>Après la réponse : action physique ou refus/différé ; succès/échec/reprise selon résultat réel et variantes prioritaires. Aucun résultat par la sélection seule.</x:v>
      </x:c>
    </x:row>
    <x:row r="1357" ht="89" customHeight="1">
      <x:c r="A1357" s="126" t="str">
        <x:v>D6-C-WARP-M28-OPTION-B</x:v>
      </x:c>
      <x:c r="B1357" s="127" t="str">
        <x:v>D6-C-WARP-M28</x:v>
      </x:c>
      <x:c r="C1357" s="127" t="str">
        <x:v>B</x:v>
      </x:c>
      <x:c r="D1357" s="127" t="str">
        <x:v>D6-C-WARP-M28-CHOIX-B-01</x:v>
      </x:c>
      <x:c r="E1357" s="127" t="str">
        <x:v>D6-C-WARP-M28-REPONSE-B-01</x:v>
      </x:c>
      <x:c r="F1357" s="127" t="str">
        <x:v>Approche B à jouer ou différé explicite : Dans un massif fictif de Seconde Guerre mondiale, un câble radio coupé conduit vers un poste isolé. Le joueur suit les marques dans la neige, évite une patrouille équipée et observe une proie entrée dans un hangar. Les groupes locaux possèdent des objectifs différents.</x:v>
      </x:c>
      <x:c r="G1357" s="127" t="str">
        <x:v>Lire les conditions V5 ; aucun objet ou PNJ supposé présent. Refuser ou différer suspend l’objectif au lieu de le déclarer réussi.</x:v>
      </x:c>
      <x:c r="H1357" s="127" t="str">
        <x:v>Réparer un signal de retour local ou poursuivre la proie d’abord change qui arrive ensuite. Si le choix diffère, refuse ou se contente d’observer, ne pas jouer une réussite de tâche non accomplie.</x:v>
      </x:c>
      <x:c r="I1357" s="132" t="str">
        <x:v>Après la réponse : action physique ou refus/différé ; succès/échec/reprise selon résultat réel et variantes prioritaires. Aucun résultat par la sélection seule.</x:v>
      </x:c>
    </x:row>
    <x:row r="1358" ht="89" customHeight="1">
      <x:c r="A1358" s="121" t="str">
        <x:v>D6-C-WARP-M29-OPTION-A</x:v>
      </x:c>
      <x:c r="B1358" s="122" t="str">
        <x:v>D6-C-WARP-M29</x:v>
      </x:c>
      <x:c r="C1358" s="122" t="str">
        <x:v>A</x:v>
      </x:c>
      <x:c r="D1358" s="122" t="str">
        <x:v>D6-C-WARP-M29-CHOIX-A-01</x:v>
      </x:c>
      <x:c r="E1358" s="122" t="str">
        <x:v>D6-C-WARP-M29-REPONSE-A-01</x:v>
      </x:c>
      <x:c r="F1358" s="122" t="str">
        <x:v>Approche A à jouer dans le décor : Le hangar offre ailes d’appareils, passerelles et portes coulissantes comme couvertures. Le joueur doit lire les ombres de la proie, déplacer un obstacle mécanique fictif et choisir un espace d’affrontement libre de personnel hors combat.</x:v>
      </x:c>
      <x:c r="G1358" s="122" t="str">
        <x:v>Branche visitée réellement ; retour engagé conservé ; lecture des seuls signes observables. Tout don exige une offre réelle et un propriétaire libre de refuser.</x:v>
      </x:c>
      <x:c r="H1358" s="122" t="str">
        <x:v>Ouvrir la cour extérieure ou engager dans la travée vide change le déroulement. Ne rien attribuer avant la résolution réelle ; le choix formule une intention.</x:v>
      </x:c>
      <x:c r="I1358" s="131" t="str">
        <x:v>Après la réponse : action physique ou refus/différé ; succès/échec/reprise selon résultat réel et variantes prioritaires. Aucun résultat par la sélection seule.</x:v>
      </x:c>
    </x:row>
    <x:row r="1359" ht="89" customHeight="1">
      <x:c r="A1359" s="126" t="str">
        <x:v>D6-C-WARP-M29-OPTION-B</x:v>
      </x:c>
      <x:c r="B1359" s="127" t="str">
        <x:v>D6-C-WARP-M29</x:v>
      </x:c>
      <x:c r="C1359" s="127" t="str">
        <x:v>B</x:v>
      </x:c>
      <x:c r="D1359" s="127" t="str">
        <x:v>D6-C-WARP-M29-CHOIX-B-01</x:v>
      </x:c>
      <x:c r="E1359" s="127" t="str">
        <x:v>D6-C-WARP-M29-REPONSE-B-01</x:v>
      </x:c>
      <x:c r="F1359" s="127" t="str">
        <x:v>Approche B à jouer ou différé explicite : Le hangar offre ailes d’appareils, passerelles et portes coulissantes comme couvertures. Le joueur doit lire les ombres de la proie, déplacer un obstacle mécanique fictif et choisir un espace d’affrontement libre de personnel hors combat.</x:v>
      </x:c>
      <x:c r="G1359" s="127" t="str">
        <x:v>Lire les conditions V5 ; aucun objet ou PNJ supposé présent. Refuser ou différer suspend l’objectif au lieu de le déclarer réussi.</x:v>
      </x:c>
      <x:c r="H1359" s="127" t="str">
        <x:v>Ouvrir la cour extérieure ou engager dans la travée vide change le déroulement. Si le choix diffère, refuse ou se contente d’observer, ne pas jouer une réussite de tâche non accomplie.</x:v>
      </x:c>
      <x:c r="I1359" s="132" t="str">
        <x:v>Après la réponse : action physique ou refus/différé ; succès/échec/reprise selon résultat réel et variantes prioritaires. Aucun résultat par la sélection seule.</x:v>
      </x:c>
    </x:row>
    <x:row r="1360" ht="89" customHeight="1">
      <x:c r="A1360" s="121" t="str">
        <x:v>D6-C-WARP-M30-OPTION-A</x:v>
      </x:c>
      <x:c r="B1360" s="122" t="str">
        <x:v>D6-C-WARP-M30</x:v>
      </x:c>
      <x:c r="C1360" s="122" t="str">
        <x:v>A</x:v>
      </x:c>
      <x:c r="D1360" s="122" t="str">
        <x:v>D6-C-WARP-M30-CHOIX-A-01</x:v>
      </x:c>
      <x:c r="E1360" s="122" t="str">
        <x:v>D6-C-WARP-M30-REPONSE-A-01</x:v>
      </x:c>
      <x:c r="F1360" s="122" t="str">
        <x:v>Approche A à jouer dans le décor : Le joueur rejoint le poste radio pour récupérer son propre repère de retour, distinct du matériel local. Un signal humain peut demander une aide limitée ou simplement annoncer le départ d’une patrouille. Les informations comprises restent partielles.</x:v>
      </x:c>
      <x:c r="G1360" s="122" t="str">
        <x:v>Branche visitée réellement ; retour engagé conservé ; lecture des seuls signes observables. Tout don exige une offre réelle et un propriétaire libre de refuser.</x:v>
      </x:c>
      <x:c r="H1360" s="122" t="str">
        <x:v>Laisser un signe de passage sûr ou repartir discrètement compose la fin d’expédition. Ne rien attribuer avant la résolution réelle ; le choix formule une intention.</x:v>
      </x:c>
      <x:c r="I1360" s="131" t="str">
        <x:v>Après la réponse : action physique ou refus/différé ; succès/échec/reprise selon résultat réel et variantes prioritaires. Aucun résultat par la sélection seule.</x:v>
      </x:c>
    </x:row>
    <x:row r="1361" ht="89" customHeight="1">
      <x:c r="A1361" s="126" t="str">
        <x:v>D6-C-WARP-M30-OPTION-B</x:v>
      </x:c>
      <x:c r="B1361" s="127" t="str">
        <x:v>D6-C-WARP-M30</x:v>
      </x:c>
      <x:c r="C1361" s="127" t="str">
        <x:v>B</x:v>
      </x:c>
      <x:c r="D1361" s="127" t="str">
        <x:v>D6-C-WARP-M30-CHOIX-B-01</x:v>
      </x:c>
      <x:c r="E1361" s="127" t="str">
        <x:v>D6-C-WARP-M30-REPONSE-B-01</x:v>
      </x:c>
      <x:c r="F1361" s="127" t="str">
        <x:v>Approche B à jouer ou différé explicite : Le joueur rejoint le poste radio pour récupérer son propre repère de retour, distinct du matériel local. Un signal humain peut demander une aide limitée ou simplement annoncer le départ d’une patrouille. Les informations comprises restent partielles.</x:v>
      </x:c>
      <x:c r="G1361" s="127" t="str">
        <x:v>Lire les conditions V5 ; aucun objet ou PNJ supposé présent. Refuser ou différer suspend l’objectif au lieu de le déclarer réussi.</x:v>
      </x:c>
      <x:c r="H1361" s="127" t="str">
        <x:v>Laisser un signe de passage sûr ou repartir discrètement compose la fin d’expédition. Si le choix diffère, refuse ou se contente d’observer, ne pas jouer une réussite de tâche non accomplie.</x:v>
      </x:c>
      <x:c r="I1361" s="132" t="str">
        <x:v>Après la réponse : action physique ou refus/différé ; succès/échec/reprise selon résultat réel et variantes prioritaires. Aucun résultat par la sélection seule.</x:v>
      </x:c>
    </x:row>
    <x:row r="1362" ht="89" customHeight="1">
      <x:c r="A1362" s="121" t="str">
        <x:v>D6-C-WARP-M31-OPTION-A</x:v>
      </x:c>
      <x:c r="B1362" s="122" t="str">
        <x:v>D6-C-WARP-M31</x:v>
      </x:c>
      <x:c r="C1362" s="122" t="str">
        <x:v>A</x:v>
      </x:c>
      <x:c r="D1362" s="122" t="str">
        <x:v>D6-C-WARP-M31-CHOIX-A-01</x:v>
      </x:c>
      <x:c r="E1362" s="122" t="str">
        <x:v>D6-C-WARP-M31-REPONSE-A-01</x:v>
      </x:c>
      <x:c r="F1362" s="122" t="str">
        <x:v>Approche A à jouer dans le décor : Dans une ville fictive de fin du XXe siècle, le joueur suit une proie entre enseignes, toits et tunnels techniques. Des habitants voient des fragments de sa silhouette selon lumière et mouvement. Le niveau privilégie verticalité et lignes de vue réelles.</x:v>
      </x:c>
      <x:c r="G1362" s="122" t="str">
        <x:v>Branche visitée réellement ; retour engagé conservé ; lecture des seuls signes observables. Tout don exige une offre réelle et un propriétaire libre de refuser.</x:v>
      </x:c>
      <x:c r="H1362" s="122" t="str">
        <x:v>Passer par les toits ou couper par les services change témoins, bruit et longueur de route. Ne rien attribuer avant la résolution réelle ; le choix formule une intention.</x:v>
      </x:c>
      <x:c r="I1362" s="131" t="str">
        <x:v>Après la réponse : action physique ou refus/différé ; succès/échec/reprise selon résultat réel et variantes prioritaires. Aucun résultat par la sélection seule.</x:v>
      </x:c>
    </x:row>
    <x:row r="1363" ht="89" customHeight="1">
      <x:c r="A1363" s="126" t="str">
        <x:v>D6-C-WARP-M31-OPTION-B</x:v>
      </x:c>
      <x:c r="B1363" s="127" t="str">
        <x:v>D6-C-WARP-M31</x:v>
      </x:c>
      <x:c r="C1363" s="127" t="str">
        <x:v>B</x:v>
      </x:c>
      <x:c r="D1363" s="127" t="str">
        <x:v>D6-C-WARP-M31-CHOIX-B-01</x:v>
      </x:c>
      <x:c r="E1363" s="127" t="str">
        <x:v>D6-C-WARP-M31-REPONSE-B-01</x:v>
      </x:c>
      <x:c r="F1363" s="127" t="str">
        <x:v>Approche B à jouer ou différé explicite : Dans une ville fictive de fin du XXe siècle, le joueur suit une proie entre enseignes, toits et tunnels techniques. Des habitants voient des fragments de sa silhouette selon lumière et mouvement. Le niveau privilégie verticalité et lignes de vue réelles.</x:v>
      </x:c>
      <x:c r="G1363" s="127" t="str">
        <x:v>Lire les conditions V5 ; aucun objet ou PNJ supposé présent. Refuser ou différer suspend l’objectif au lieu de le déclarer réussi.</x:v>
      </x:c>
      <x:c r="H1363" s="127" t="str">
        <x:v>Passer par les toits ou couper par les services change témoins, bruit et longueur de route. Si le choix diffère, refuse ou se contente d’observer, ne pas jouer une réussite de tâche non accomplie.</x:v>
      </x:c>
      <x:c r="I1363" s="132" t="str">
        <x:v>Après la réponse : action physique ou refus/différé ; succès/échec/reprise selon résultat réel et variantes prioritaires. Aucun résultat par la sélection seule.</x:v>
      </x:c>
    </x:row>
    <x:row r="1364" ht="89" customHeight="1">
      <x:c r="A1364" s="121" t="str">
        <x:v>D6-C-WARP-M32-OPTION-A</x:v>
      </x:c>
      <x:c r="B1364" s="122" t="str">
        <x:v>D6-C-WARP-M32</x:v>
      </x:c>
      <x:c r="C1364" s="122" t="str">
        <x:v>A</x:v>
      </x:c>
      <x:c r="D1364" s="122" t="str">
        <x:v>D6-C-WARP-M32-CHOIX-A-01</x:v>
      </x:c>
      <x:c r="E1364" s="122" t="str">
        <x:v>D6-C-WARP-M32-REPONSE-A-01</x:v>
      </x:c>
      <x:c r="F1364" s="122" t="str">
        <x:v>Approche A à jouer dans le décor : La proie utilise un bâtiment inachevé dont les étages se répondent par des cages ouvertes. Le joueur observe les déplacements depuis l’extérieur, choisit un niveau et construit une fenêtre d’attaque. Des personnes hors combat restent sur une voie distincte.</x:v>
      </x:c>
      <x:c r="G1364" s="122" t="str">
        <x:v>Branche visitée réellement ; retour engagé conservé ; lecture des seuls signes observables. Tout don exige une offre réelle et un propriétaire libre de refuser.</x:v>
      </x:c>
      <x:c r="H1364" s="122" t="str">
        <x:v>Attirer la cible au dernier étage ou dans une cour vide change la chasse et les dégâts. Ne rien attribuer avant la résolution réelle ; le choix formule une intention.</x:v>
      </x:c>
      <x:c r="I1364" s="131" t="str">
        <x:v>Après la réponse : action physique ou refus/différé ; succès/échec/reprise selon résultat réel et variantes prioritaires. Aucun résultat par la sélection seule.</x:v>
      </x:c>
    </x:row>
    <x:row r="1365" ht="89" customHeight="1">
      <x:c r="A1365" s="126" t="str">
        <x:v>D6-C-WARP-M32-OPTION-B</x:v>
      </x:c>
      <x:c r="B1365" s="127" t="str">
        <x:v>D6-C-WARP-M32</x:v>
      </x:c>
      <x:c r="C1365" s="127" t="str">
        <x:v>B</x:v>
      </x:c>
      <x:c r="D1365" s="127" t="str">
        <x:v>D6-C-WARP-M32-CHOIX-B-01</x:v>
      </x:c>
      <x:c r="E1365" s="127" t="str">
        <x:v>D6-C-WARP-M32-REPONSE-B-01</x:v>
      </x:c>
      <x:c r="F1365" s="127" t="str">
        <x:v>Approche B à jouer ou différé explicite : La proie utilise un bâtiment inachevé dont les étages se répondent par des cages ouvertes. Le joueur observe les déplacements depuis l’extérieur, choisit un niveau et construit une fenêtre d’attaque. Des personnes hors combat restent sur une voie distincte.</x:v>
      </x:c>
      <x:c r="G1365" s="127" t="str">
        <x:v>Lire les conditions V5 ; aucun objet ou PNJ supposé présent. Refuser ou différer suspend l’objectif au lieu de le déclarer réussi.</x:v>
      </x:c>
      <x:c r="H1365" s="127" t="str">
        <x:v>Attirer la cible au dernier étage ou dans une cour vide change la chasse et les dégâts. Si le choix diffère, refuse ou se contente d’observer, ne pas jouer une réussite de tâche non accomplie.</x:v>
      </x:c>
      <x:c r="I1365" s="132" t="str">
        <x:v>Après la réponse : action physique ou refus/différé ; succès/échec/reprise selon résultat réel et variantes prioritaires. Aucun résultat par la sélection seule.</x:v>
      </x:c>
    </x:row>
    <x:row r="1366" ht="89" customHeight="1">
      <x:c r="A1366" s="121" t="str">
        <x:v>D6-C-WARP-M33-OPTION-A</x:v>
      </x:c>
      <x:c r="B1366" s="122" t="str">
        <x:v>D6-C-WARP-M33</x:v>
      </x:c>
      <x:c r="C1366" s="122" t="str">
        <x:v>A</x:v>
      </x:c>
      <x:c r="D1366" s="122" t="str">
        <x:v>D6-C-WARP-M33-CHOIX-A-01</x:v>
      </x:c>
      <x:c r="E1366" s="122" t="str">
        <x:v>D6-C-WARP-M33-REPONSE-A-01</x:v>
      </x:c>
      <x:c r="F1366" s="122" t="str">
        <x:v>Approche A à jouer dans le décor : Le joueur revient vers le seuil en passant devant le lieu où un témoin l’a aperçu. Il peut retirer un outil oublié, laisser un relevé sans valeur de propriété ou partir sans contact. La ville garde ses alertes et ses réparations en cours.</x:v>
      </x:c>
      <x:c r="G1366" s="122" t="str">
        <x:v>Branche visitée réellement ; retour engagé conservé ; lecture des seuls signes observables. Tout don exige une offre réelle et un propriétaire libre de refuser.</x:v>
      </x:c>
      <x:c r="H1366" s="122" t="str">
        <x:v>Effacer seulement ses déchets matériels ou laisser une trace intentionnelle change la rumeur locale. Ne rien attribuer avant la résolution réelle ; le choix formule une intention.</x:v>
      </x:c>
      <x:c r="I1366" s="131" t="str">
        <x:v>Après la réponse : action physique ou refus/différé ; succès/échec/reprise selon résultat réel et variantes prioritaires. Aucun résultat par la sélection seule.</x:v>
      </x:c>
    </x:row>
    <x:row r="1367" ht="89" customHeight="1">
      <x:c r="A1367" s="126" t="str">
        <x:v>D6-C-WARP-M33-OPTION-B</x:v>
      </x:c>
      <x:c r="B1367" s="127" t="str">
        <x:v>D6-C-WARP-M33</x:v>
      </x:c>
      <x:c r="C1367" s="127" t="str">
        <x:v>B</x:v>
      </x:c>
      <x:c r="D1367" s="127" t="str">
        <x:v>D6-C-WARP-M33-CHOIX-B-01</x:v>
      </x:c>
      <x:c r="E1367" s="127" t="str">
        <x:v>D6-C-WARP-M33-REPONSE-B-01</x:v>
      </x:c>
      <x:c r="F1367" s="127" t="str">
        <x:v>Approche B à jouer ou différé explicite : Le joueur revient vers le seuil en passant devant le lieu où un témoin l’a aperçu. Il peut retirer un outil oublié, laisser un relevé sans valeur de propriété ou partir sans contact. La ville garde ses alertes et ses réparations en cours.</x:v>
      </x:c>
      <x:c r="G1367" s="127" t="str">
        <x:v>Lire les conditions V5 ; aucun objet ou PNJ supposé présent. Refuser ou différer suspend l’objectif au lieu de le déclarer réussi.</x:v>
      </x:c>
      <x:c r="H1367" s="127" t="str">
        <x:v>Effacer seulement ses déchets matériels ou laisser une trace intentionnelle change la rumeur locale. Si le choix diffère, refuse ou se contente d’observer, ne pas jouer une réussite de tâche non accomplie.</x:v>
      </x:c>
      <x:c r="I1367" s="132" t="str">
        <x:v>Après la réponse : action physique ou refus/différé ; succès/échec/reprise selon résultat réel et variantes prioritaires. Aucun résultat par la sélection seule.</x:v>
      </x:c>
    </x:row>
    <x:row r="1368" ht="89" customHeight="1">
      <x:c r="A1368" s="121" t="str">
        <x:v>D6-C-WARP-M34-OPTION-A</x:v>
      </x:c>
      <x:c r="B1368" s="122" t="str">
        <x:v>D6-C-WARP-M34</x:v>
      </x:c>
      <x:c r="C1368" s="122" t="str">
        <x:v>A</x:v>
      </x:c>
      <x:c r="D1368" s="122" t="str">
        <x:v>D6-C-WARP-M34-CHOIX-A-01</x:v>
      </x:c>
      <x:c r="E1368" s="122" t="str">
        <x:v>D6-C-WARP-M34-REPONSE-A-01</x:v>
      </x:c>
      <x:c r="F1368" s="122" t="str">
        <x:v>Approche A à jouer dans le décor : Dans un passé original du Homeworld, le joueur arrive près d’une cité encore inachevée. Les usages diffèrent de ceux de son époque sans constituer une origine canonique universelle. Une proie suit les vibrations d’un chantier et menace un passage de charge.</x:v>
      </x:c>
      <x:c r="G1368" s="122" t="str">
        <x:v>Branche visitée réellement ; retour engagé conservé ; lecture des seuls signes observables. Tout don exige une offre réelle et un propriétaire libre de refuser.</x:v>
      </x:c>
      <x:c r="H1368" s="122" t="str">
        <x:v>Observer les bâtisseurs ou détourner la proie d’abord change la première relation. Ne rien attribuer avant la résolution réelle ; le choix formule une intention.</x:v>
      </x:c>
      <x:c r="I1368" s="131" t="str">
        <x:v>Après la réponse : action physique ou refus/différé ; succès/échec/reprise selon résultat réel et variantes prioritaires. Aucun résultat par la sélection seule.</x:v>
      </x:c>
    </x:row>
    <x:row r="1369" ht="89" customHeight="1">
      <x:c r="A1369" s="126" t="str">
        <x:v>D6-C-WARP-M34-OPTION-B</x:v>
      </x:c>
      <x:c r="B1369" s="127" t="str">
        <x:v>D6-C-WARP-M34</x:v>
      </x:c>
      <x:c r="C1369" s="127" t="str">
        <x:v>B</x:v>
      </x:c>
      <x:c r="D1369" s="127" t="str">
        <x:v>D6-C-WARP-M34-CHOIX-B-01</x:v>
      </x:c>
      <x:c r="E1369" s="127" t="str">
        <x:v>D6-C-WARP-M34-REPONSE-B-01</x:v>
      </x:c>
      <x:c r="F1369" s="127" t="str">
        <x:v>Approche B à jouer ou différé explicite : Dans un passé original du Homeworld, le joueur arrive près d’une cité encore inachevée. Les usages diffèrent de ceux de son époque sans constituer une origine canonique universelle. Une proie suit les vibrations d’un chantier et menace un passage de charge.</x:v>
      </x:c>
      <x:c r="G1369" s="127" t="str">
        <x:v>Lire les conditions V5 ; aucun objet ou PNJ supposé présent. Refuser ou différer suspend l’objectif au lieu de le déclarer réussi.</x:v>
      </x:c>
      <x:c r="H1369" s="127" t="str">
        <x:v>Observer les bâtisseurs ou détourner la proie d’abord change la première relation. Si le choix diffère, refuse ou se contente d’observer, ne pas jouer une réussite de tâche non accomplie.</x:v>
      </x:c>
      <x:c r="I1369" s="132" t="str">
        <x:v>Après la réponse : action physique ou refus/différé ; succès/échec/reprise selon résultat réel et variantes prioritaires. Aucun résultat par la sélection seule.</x:v>
      </x:c>
    </x:row>
    <x:row r="1370" ht="89" customHeight="1">
      <x:c r="A1370" s="121" t="str">
        <x:v>D6-C-WARP-M35-OPTION-A</x:v>
      </x:c>
      <x:c r="B1370" s="122" t="str">
        <x:v>D6-C-WARP-M35</x:v>
      </x:c>
      <x:c r="C1370" s="122" t="str">
        <x:v>A</x:v>
      </x:c>
      <x:c r="D1370" s="122" t="str">
        <x:v>D6-C-WARP-M35-CHOIX-A-01</x:v>
      </x:c>
      <x:c r="E1370" s="122" t="str">
        <x:v>D6-C-WARP-M35-REPONSE-A-01</x:v>
      </x:c>
      <x:c r="F1370" s="122" t="str">
        <x:v>Approche A à jouer dans le décor : Le joueur peut aider à tenir un passage pendant une chasse locale, en déplaçant un appui et coordonnant des signes avec un bâtisseur. Les outils anciens imposent des contraintes différentes, mais le joueur ne leur offre pas une armée ou une technologie illimitée.</x:v>
      </x:c>
      <x:c r="G1370" s="122" t="str">
        <x:v>Branche visitée réellement ; retour engagé conservé ; lecture des seuls signes observables. Tout don exige une offre réelle et un propriétaire libre de refuser.</x:v>
      </x:c>
      <x:c r="H1370" s="122" t="str">
        <x:v>Soutenir la chasse locale ou sécuriser une issue indépendante change les contributions. Ne rien attribuer avant la résolution réelle ; le choix formule une intention.</x:v>
      </x:c>
      <x:c r="I1370" s="131" t="str">
        <x:v>Après la réponse : action physique ou refus/différé ; succès/échec/reprise selon résultat réel et variantes prioritaires. Aucun résultat par la sélection seule.</x:v>
      </x:c>
    </x:row>
    <x:row r="1371" ht="89" customHeight="1">
      <x:c r="A1371" s="126" t="str">
        <x:v>D6-C-WARP-M35-OPTION-B</x:v>
      </x:c>
      <x:c r="B1371" s="127" t="str">
        <x:v>D6-C-WARP-M35</x:v>
      </x:c>
      <x:c r="C1371" s="127" t="str">
        <x:v>B</x:v>
      </x:c>
      <x:c r="D1371" s="127" t="str">
        <x:v>D6-C-WARP-M35-CHOIX-B-01</x:v>
      </x:c>
      <x:c r="E1371" s="127" t="str">
        <x:v>D6-C-WARP-M35-REPONSE-B-01</x:v>
      </x:c>
      <x:c r="F1371" s="127" t="str">
        <x:v>Approche B à jouer ou différé explicite : Le joueur peut aider à tenir un passage pendant une chasse locale, en déplaçant un appui et coordonnant des signes avec un bâtisseur. Les outils anciens imposent des contraintes différentes, mais le joueur ne leur offre pas une armée ou une technologie illimitée.</x:v>
      </x:c>
      <x:c r="G1371" s="127" t="str">
        <x:v>Lire les conditions V5 ; aucun objet ou PNJ supposé présent. Refuser ou différer suspend l’objectif au lieu de le déclarer réussi.</x:v>
      </x:c>
      <x:c r="H1371" s="127" t="str">
        <x:v>Soutenir la chasse locale ou sécuriser une issue indépendante change les contributions. Si le choix diffère, refuse ou se contente d’observer, ne pas jouer une réussite de tâche non accomplie.</x:v>
      </x:c>
      <x:c r="I1371" s="132" t="str">
        <x:v>Après la réponse : action physique ou refus/différé ; succès/échec/reprise selon résultat réel et variantes prioritaires. Aucun résultat par la sélection seule.</x:v>
      </x:c>
    </x:row>
    <x:row r="1372" ht="89" customHeight="1">
      <x:c r="A1372" s="121" t="str">
        <x:v>D6-C-WARP-M36-OPTION-A</x:v>
      </x:c>
      <x:c r="B1372" s="122" t="str">
        <x:v>D6-C-WARP-M36</x:v>
      </x:c>
      <x:c r="C1372" s="122" t="str">
        <x:v>A</x:v>
      </x:c>
      <x:c r="D1372" s="122" t="str">
        <x:v>D6-C-WARP-M36-CHOIX-A-01</x:v>
      </x:c>
      <x:c r="E1372" s="122" t="str">
        <x:v>D6-C-WARP-M36-REPONSE-A-01</x:v>
      </x:c>
      <x:c r="F1372" s="122" t="str">
        <x:v>Approche A à jouer dans le décor : Avant le retour, les bâtisseurs proposent de laisser une marque de passage. Le joueur choisit un signe limité, refuse une attribution qu’il n’a pas méritée ou laisse seulement une technique d’appui démontrée. La scène évite de faire de lui l’inventeur de toute sa civilisation.</x:v>
      </x:c>
      <x:c r="G1372" s="122" t="str">
        <x:v>Branche visitée réellement ; retour engagé conservé ; lecture des seuls signes observables. Tout don exige une offre réelle et un propriétaire libre de refuser.</x:v>
      </x:c>
      <x:c r="H1372" s="122" t="str">
        <x:v>Accepter une trace locale ou partir sans inscription change la mémoire de cette communauté. Ne rien attribuer avant la résolution réelle ; le choix formule une intention.</x:v>
      </x:c>
      <x:c r="I1372" s="131" t="str">
        <x:v>Après la réponse : action physique ou refus/différé ; succès/échec/reprise selon résultat réel et variantes prioritaires. Aucun résultat par la sélection seule.</x:v>
      </x:c>
    </x:row>
    <x:row r="1373" ht="89" customHeight="1">
      <x:c r="A1373" s="126" t="str">
        <x:v>D6-C-WARP-M36-OPTION-B</x:v>
      </x:c>
      <x:c r="B1373" s="127" t="str">
        <x:v>D6-C-WARP-M36</x:v>
      </x:c>
      <x:c r="C1373" s="127" t="str">
        <x:v>B</x:v>
      </x:c>
      <x:c r="D1373" s="127" t="str">
        <x:v>D6-C-WARP-M36-CHOIX-B-01</x:v>
      </x:c>
      <x:c r="E1373" s="127" t="str">
        <x:v>D6-C-WARP-M36-REPONSE-B-01</x:v>
      </x:c>
      <x:c r="F1373" s="127" t="str">
        <x:v>Approche B à jouer ou différé explicite : Avant le retour, les bâtisseurs proposent de laisser une marque de passage. Le joueur choisit un signe limité, refuse une attribution qu’il n’a pas méritée ou laisse seulement une technique d’appui démontrée. La scène évite de faire de lui l’inventeur de toute sa civilisation.</x:v>
      </x:c>
      <x:c r="G1373" s="127" t="str">
        <x:v>Lire les conditions V5 ; aucun objet ou PNJ supposé présent. Refuser ou différer suspend l’objectif au lieu de le déclarer réussi.</x:v>
      </x:c>
      <x:c r="H1373" s="127" t="str">
        <x:v>Accepter une trace locale ou partir sans inscription change la mémoire de cette communauté. Si le choix diffère, refuse ou se contente d’observer, ne pas jouer une réussite de tâche non accomplie.</x:v>
      </x:c>
      <x:c r="I1373" s="132" t="str">
        <x:v>Après la réponse : action physique ou refus/différé ; succès/échec/reprise selon résultat réel et variantes prioritaires. Aucun résultat par la sélection seule.</x:v>
      </x:c>
    </x:row>
    <x:row r="1374" ht="74" customHeight="1">
      <x:c r="A1374" s="121" t="str">
        <x:v>D6-C-JUST-01-OPTION-A</x:v>
      </x:c>
      <x:c r="B1374" s="122" t="str">
        <x:v>D6-C-JUST-01</x:v>
      </x:c>
      <x:c r="C1374" s="122" t="str">
        <x:v>A</x:v>
      </x:c>
      <x:c r="D1374" s="122" t="str">
        <x:v>D6-C-JUST-01-CHOIX-A-01</x:v>
      </x:c>
      <x:c r="E1374" s="122" t="str">
        <x:v>D6-C-JUST-01-REPONSE-A-01</x:v>
      </x:c>
      <x:c r="F1374" s="122" t="str">
        <x:v>Approche A à jouer dans le décor : Le joueur rejoint le témoin dans son activité et observe le lieu montré, puis relève ce qu’il a réellement vu.</x:v>
      </x:c>
      <x:c r="G1374" s="122" t="str">
        <x:v>Accès V5 et interlocuteur disponible ; possibilité réelle de l’approche choisie.</x:v>
      </x:c>
      <x:c r="H1374" s="122" t="str">
        <x:v>Séparer fait observé, récit transmis et soupçon. Ne rien attribuer avant la résolution réelle ; le choix formule une intention.</x:v>
      </x:c>
      <x:c r="I1374" s="131" t="str">
        <x:v>Après la réponse : action physique ou refus/différé ; succès/échec/reprise selon résultat réel et variantes prioritaires. Aucun résultat par la sélection seule.</x:v>
      </x:c>
    </x:row>
    <x:row r="1375" ht="74" customHeight="1">
      <x:c r="A1375" s="126" t="str">
        <x:v>D6-C-JUST-01-OPTION-B</x:v>
      </x:c>
      <x:c r="B1375" s="127" t="str">
        <x:v>D6-C-JUST-01</x:v>
      </x:c>
      <x:c r="C1375" s="127" t="str">
        <x:v>B</x:v>
      </x:c>
      <x:c r="D1375" s="127" t="str">
        <x:v>D6-C-JUST-01-CHOIX-B-01</x:v>
      </x:c>
      <x:c r="E1375" s="127" t="str">
        <x:v>D6-C-JUST-01-REPONSE-B-01</x:v>
      </x:c>
      <x:c r="F1375" s="127" t="str">
        <x:v>Approche B à jouer ou différé explicite : Le joueur rejoint le témoin dans son activité et observe le lieu montré, puis relève ce qu’il a réellement vu.</x:v>
      </x:c>
      <x:c r="G1375" s="127" t="str">
        <x:v>Lire les conditions V5 ; aucun objet ou PNJ supposé présent. Refuser ou différer suspend l’objectif au lieu de le déclarer réussi.</x:v>
      </x:c>
      <x:c r="H1375" s="127" t="str">
        <x:v>Séparer fait observé, récit transmis et soupçon. Si le choix diffère, refuse ou se contente d’observer, ne pas jouer une réussite de tâche non accomplie.</x:v>
      </x:c>
      <x:c r="I1375" s="132" t="str">
        <x:v>Après la réponse : action physique ou refus/différé ; succès/échec/reprise selon résultat réel et variantes prioritaires. Aucun résultat par la sélection seule.</x:v>
      </x:c>
    </x:row>
    <x:row r="1376" ht="74" customHeight="1">
      <x:c r="A1376" s="121" t="str">
        <x:v>D6-C-JUST-02-OPTION-A</x:v>
      </x:c>
      <x:c r="B1376" s="122" t="str">
        <x:v>D6-C-JUST-02</x:v>
      </x:c>
      <x:c r="C1376" s="122" t="str">
        <x:v>A</x:v>
      </x:c>
      <x:c r="D1376" s="122" t="str">
        <x:v>D6-C-JUST-02-CHOIX-A-01</x:v>
      </x:c>
      <x:c r="E1376" s="122" t="str">
        <x:v>D6-C-JUST-02-REPONSE-A-01</x:v>
      </x:c>
      <x:c r="F1376" s="122" t="str">
        <x:v>Approche A à jouer dans le décor : Comparer position des armes, attaches, empreintes et trajet possible sur une scène 2D ; utiliser une maquette si l’accès original est perdu.</x:v>
      </x:c>
      <x:c r="G1376" s="122" t="str">
        <x:v>Accès V5 et interlocuteur disponible ; possibilité réelle de l’approche choisie.</x:v>
      </x:c>
      <x:c r="H1376" s="122" t="str">
        <x:v>Établir l’état réel de l’adversaire au moment des gestes concernés. Ne rien attribuer avant la résolution réelle ; le choix formule une intention.</x:v>
      </x:c>
      <x:c r="I1376" s="131" t="str">
        <x:v>Après la réponse : action physique ou refus/différé ; succès/échec/reprise selon résultat réel et variantes prioritaires. Aucun résultat par la sélection seule.</x:v>
      </x:c>
    </x:row>
    <x:row r="1377" ht="74" customHeight="1">
      <x:c r="A1377" s="126" t="str">
        <x:v>D6-C-JUST-02-OPTION-B</x:v>
      </x:c>
      <x:c r="B1377" s="127" t="str">
        <x:v>D6-C-JUST-02</x:v>
      </x:c>
      <x:c r="C1377" s="127" t="str">
        <x:v>B</x:v>
      </x:c>
      <x:c r="D1377" s="127" t="str">
        <x:v>D6-C-JUST-02-CHOIX-B-01</x:v>
      </x:c>
      <x:c r="E1377" s="127" t="str">
        <x:v>D6-C-JUST-02-REPONSE-B-01</x:v>
      </x:c>
      <x:c r="F1377" s="127" t="str">
        <x:v>Approche B à jouer ou différé explicite : Comparer position des armes, attaches, empreintes et trajet possible sur une scène 2D ; utiliser une maquette si l’accès original est perdu.</x:v>
      </x:c>
      <x:c r="G1377" s="127" t="str">
        <x:v>Lire les conditions V5 ; aucun objet ou PNJ supposé présent. Refuser ou différer suspend l’objectif au lieu de le déclarer réussi.</x:v>
      </x:c>
      <x:c r="H1377" s="127" t="str">
        <x:v>Établir l’état réel de l’adversaire au moment des gestes concernés. Si le choix diffère, refuse ou se contente d’observer, ne pas jouer une réussite de tâche non accomplie.</x:v>
      </x:c>
      <x:c r="I1377" s="132" t="str">
        <x:v>Après la réponse : action physique ou refus/différé ; succès/échec/reprise selon résultat réel et variantes prioritaires. Aucun résultat par la sélection seule.</x:v>
      </x:c>
    </x:row>
    <x:row r="1378" ht="74" customHeight="1">
      <x:c r="A1378" s="121" t="str">
        <x:v>D6-C-JUST-03-OPTION-A</x:v>
      </x:c>
      <x:c r="B1378" s="122" t="str">
        <x:v>D6-C-JUST-03</x:v>
      </x:c>
      <x:c r="C1378" s="122" t="str">
        <x:v>A</x:v>
      </x:c>
      <x:c r="D1378" s="122" t="str">
        <x:v>D6-C-JUST-03-CHOIX-A-01</x:v>
      </x:c>
      <x:c r="E1378" s="122" t="str">
        <x:v>D6-C-JUST-03-REPONSE-A-01</x:v>
      </x:c>
      <x:c r="F1378" s="122" t="str">
        <x:v>Approche A à jouer dans le décor : Inspecter l’objet sur place, relever sa marque et le déplacer vers un dépôt nommé avec un contenant adapté.</x:v>
      </x:c>
      <x:c r="G1378" s="122" t="str">
        <x:v>Accès V5 et interlocuteur disponible ; possibilité réelle de l’approche choisie.</x:v>
      </x:c>
      <x:c r="H1378" s="122" t="str">
        <x:v>Garder original, propriétaire et emplacement identifiés. Ne rien attribuer avant la résolution réelle ; le choix formule une intention.</x:v>
      </x:c>
      <x:c r="I1378" s="131" t="str">
        <x:v>Après la réponse : action physique ou refus/différé ; succès/échec/reprise selon résultat réel et variantes prioritaires. Aucun résultat par la sélection seule.</x:v>
      </x:c>
    </x:row>
    <x:row r="1379" ht="74" customHeight="1">
      <x:c r="A1379" s="126" t="str">
        <x:v>D6-C-JUST-03-OPTION-B</x:v>
      </x:c>
      <x:c r="B1379" s="127" t="str">
        <x:v>D6-C-JUST-03</x:v>
      </x:c>
      <x:c r="C1379" s="127" t="str">
        <x:v>B</x:v>
      </x:c>
      <x:c r="D1379" s="127" t="str">
        <x:v>D6-C-JUST-03-CHOIX-B-01</x:v>
      </x:c>
      <x:c r="E1379" s="127" t="str">
        <x:v>D6-C-JUST-03-REPONSE-B-01</x:v>
      </x:c>
      <x:c r="F1379" s="127" t="str">
        <x:v>Approche B à jouer ou différé explicite : Inspecter l’objet sur place, relever sa marque et le déplacer vers un dépôt nommé avec un contenant adapté.</x:v>
      </x:c>
      <x:c r="G1379" s="127" t="str">
        <x:v>Lire les conditions V5 ; aucun objet ou PNJ supposé présent. Refuser ou différer suspend l’objectif au lieu de le déclarer réussi.</x:v>
      </x:c>
      <x:c r="H1379" s="127" t="str">
        <x:v>Garder original, propriétaire et emplacement identifiés. Si le choix diffère, refuse ou se contente d’observer, ne pas jouer une réussite de tâche non accomplie.</x:v>
      </x:c>
      <x:c r="I1379" s="132" t="str">
        <x:v>Après la réponse : action physique ou refus/différé ; succès/échec/reprise selon résultat réel et variantes prioritaires. Aucun résultat par la sélection seule.</x:v>
      </x:c>
    </x:row>
    <x:row r="1380" ht="74" customHeight="1">
      <x:c r="A1380" s="121" t="str">
        <x:v>D6-C-JUST-04-OPTION-A</x:v>
      </x:c>
      <x:c r="B1380" s="122" t="str">
        <x:v>D6-C-JUST-04</x:v>
      </x:c>
      <x:c r="C1380" s="122" t="str">
        <x:v>A</x:v>
      </x:c>
      <x:c r="D1380" s="122" t="str">
        <x:v>D6-C-JUST-04-CHOIX-A-01</x:v>
      </x:c>
      <x:c r="E1380" s="122" t="str">
        <x:v>D6-C-JUST-04-REPONSE-A-01</x:v>
      </x:c>
      <x:c r="F1380" s="122" t="str">
        <x:v>Approche A à jouer dans le décor : Parcourir les deux points d’observation et vérifier ce que chaque angle permettait réellement de voir.</x:v>
      </x:c>
      <x:c r="G1380" s="122" t="str">
        <x:v>Accès V5 et interlocuteur disponible ; possibilité réelle de l’approche choisie.</x:v>
      </x:c>
      <x:c r="H1380" s="122" t="str">
        <x:v>Distinguer contradiction réelle et perceptions partielles compatibles. Ne rien attribuer avant la résolution réelle ; le choix formule une intention.</x:v>
      </x:c>
      <x:c r="I1380" s="131" t="str">
        <x:v>Après la réponse : action physique ou refus/différé ; succès/échec/reprise selon résultat réel et variantes prioritaires. Aucun résultat par la sélection seule.</x:v>
      </x:c>
    </x:row>
    <x:row r="1381" ht="74" customHeight="1">
      <x:c r="A1381" s="126" t="str">
        <x:v>D6-C-JUST-04-OPTION-B</x:v>
      </x:c>
      <x:c r="B1381" s="127" t="str">
        <x:v>D6-C-JUST-04</x:v>
      </x:c>
      <x:c r="C1381" s="127" t="str">
        <x:v>B</x:v>
      </x:c>
      <x:c r="D1381" s="127" t="str">
        <x:v>D6-C-JUST-04-CHOIX-B-01</x:v>
      </x:c>
      <x:c r="E1381" s="127" t="str">
        <x:v>D6-C-JUST-04-REPONSE-B-01</x:v>
      </x:c>
      <x:c r="F1381" s="127" t="str">
        <x:v>Approche B à jouer ou différé explicite : Parcourir les deux points d’observation et vérifier ce que chaque angle permettait réellement de voir.</x:v>
      </x:c>
      <x:c r="G1381" s="127" t="str">
        <x:v>Lire les conditions V5 ; aucun objet ou PNJ supposé présent. Refuser ou différer suspend l’objectif au lieu de le déclarer réussi.</x:v>
      </x:c>
      <x:c r="H1381" s="127" t="str">
        <x:v>Distinguer contradiction réelle et perceptions partielles compatibles. Si le choix diffère, refuse ou se contente d’observer, ne pas jouer une réussite de tâche non accomplie.</x:v>
      </x:c>
      <x:c r="I1381" s="132" t="str">
        <x:v>Après la réponse : action physique ou refus/différé ; succès/échec/reprise selon résultat réel et variantes prioritaires. Aucun résultat par la sélection seule.</x:v>
      </x:c>
    </x:row>
    <x:row r="1382" ht="74" customHeight="1">
      <x:c r="A1382" s="121" t="str">
        <x:v>D6-C-JUST-05-OPTION-A</x:v>
      </x:c>
      <x:c r="B1382" s="122" t="str">
        <x:v>D6-C-JUST-05</x:v>
      </x:c>
      <x:c r="C1382" s="122" t="str">
        <x:v>A</x:v>
      </x:c>
      <x:c r="D1382" s="122" t="str">
        <x:v>D6-C-JUST-05-CHOIX-A-01</x:v>
      </x:c>
      <x:c r="E1382" s="122" t="str">
        <x:v>D6-C-JUST-05-REPONSE-A-01</x:v>
      </x:c>
      <x:c r="F1382" s="122" t="str">
        <x:v>Approche A à jouer dans le décor : Le joueur sécurise une route, affronte ou détourne un agresseur actif et accompagne le témoin jusqu’à une halte choisie.</x:v>
      </x:c>
      <x:c r="G1382" s="122" t="str">
        <x:v>Accès V5 et interlocuteur disponible ; possibilité réelle de l’approche choisie.</x:v>
      </x:c>
      <x:c r="H1382" s="122" t="str">
        <x:v>Le témoin peut parler, différer ou refuser après le secours. Ne rien attribuer avant la résolution réelle ; le choix formule une intention.</x:v>
      </x:c>
      <x:c r="I1382" s="131" t="str">
        <x:v>Après la réponse : action physique ou refus/différé ; succès/échec/reprise selon résultat réel et variantes prioritaires. Aucun résultat par la sélection seule.</x:v>
      </x:c>
    </x:row>
    <x:row r="1383" ht="74" customHeight="1">
      <x:c r="A1383" s="126" t="str">
        <x:v>D6-C-JUST-05-OPTION-B</x:v>
      </x:c>
      <x:c r="B1383" s="127" t="str">
        <x:v>D6-C-JUST-05</x:v>
      </x:c>
      <x:c r="C1383" s="127" t="str">
        <x:v>B</x:v>
      </x:c>
      <x:c r="D1383" s="127" t="str">
        <x:v>D6-C-JUST-05-CHOIX-B-01</x:v>
      </x:c>
      <x:c r="E1383" s="127" t="str">
        <x:v>D6-C-JUST-05-REPONSE-B-01</x:v>
      </x:c>
      <x:c r="F1383" s="127" t="str">
        <x:v>Approche B à jouer ou différé explicite : Le joueur sécurise une route, affronte ou détourne un agresseur actif et accompagne le témoin jusqu’à une halte choisie.</x:v>
      </x:c>
      <x:c r="G1383" s="127" t="str">
        <x:v>Lire les conditions V5 ; aucun objet ou PNJ supposé présent. Refuser ou différer suspend l’objectif au lieu de le déclarer réussi.</x:v>
      </x:c>
      <x:c r="H1383" s="127" t="str">
        <x:v>Le témoin peut parler, différer ou refuser après le secours. Si le choix diffère, refuse ou se contente d’observer, ne pas jouer une réussite de tâche non accomplie.</x:v>
      </x:c>
      <x:c r="I1383" s="132" t="str">
        <x:v>Après la réponse : action physique ou refus/différé ; succès/échec/reprise selon résultat réel et variantes prioritaires. Aucun résultat par la sélection seule.</x:v>
      </x:c>
    </x:row>
    <x:row r="1384" ht="74" customHeight="1">
      <x:c r="A1384" s="121" t="str">
        <x:v>D6-C-JUST-06-OPTION-A</x:v>
      </x:c>
      <x:c r="B1384" s="122" t="str">
        <x:v>D6-C-JUST-06</x:v>
      </x:c>
      <x:c r="C1384" s="122" t="str">
        <x:v>A</x:v>
      </x:c>
      <x:c r="D1384" s="122" t="str">
        <x:v>D6-C-JUST-06-CHOIX-A-01</x:v>
      </x:c>
      <x:c r="E1384" s="122" t="str">
        <x:v>D6-C-JUST-06-REPONSE-A-01</x:v>
      </x:c>
      <x:c r="F1384" s="122" t="str">
        <x:v>Approche A à jouer dans le décor : Disposer les objets sur des supports, ouvrir les relevés pertinents et laisser les participants se déplacer vers la preuve qu’ils contestent.</x:v>
      </x:c>
      <x:c r="G1384" s="122" t="str">
        <x:v>Accès V5 et interlocuteur disponible ; possibilité réelle de l’approche choisie.</x:v>
      </x:c>
      <x:c r="H1384" s="122" t="str">
        <x:v>Une décision cite les éléments réellement examinés. Ne rien attribuer avant la résolution réelle ; le choix formule une intention.</x:v>
      </x:c>
      <x:c r="I1384" s="131" t="str">
        <x:v>Après la réponse : action physique ou refus/différé ; succès/échec/reprise selon résultat réel et variantes prioritaires. Aucun résultat par la sélection seule.</x:v>
      </x:c>
    </x:row>
    <x:row r="1385" ht="74" customHeight="1">
      <x:c r="A1385" s="126" t="str">
        <x:v>D6-C-JUST-06-OPTION-B</x:v>
      </x:c>
      <x:c r="B1385" s="127" t="str">
        <x:v>D6-C-JUST-06</x:v>
      </x:c>
      <x:c r="C1385" s="127" t="str">
        <x:v>B</x:v>
      </x:c>
      <x:c r="D1385" s="127" t="str">
        <x:v>D6-C-JUST-06-CHOIX-B-01</x:v>
      </x:c>
      <x:c r="E1385" s="127" t="str">
        <x:v>D6-C-JUST-06-REPONSE-B-01</x:v>
      </x:c>
      <x:c r="F1385" s="127" t="str">
        <x:v>Approche B à jouer ou différé explicite : Disposer les objets sur des supports, ouvrir les relevés pertinents et laisser les participants se déplacer vers la preuve qu’ils contestent.</x:v>
      </x:c>
      <x:c r="G1385" s="127" t="str">
        <x:v>Lire les conditions V5 ; aucun objet ou PNJ supposé présent. Refuser ou différer suspend l’objectif au lieu de le déclarer réussi.</x:v>
      </x:c>
      <x:c r="H1385" s="127" t="str">
        <x:v>Une décision cite les éléments réellement examinés. Si le choix diffère, refuse ou se contente d’observer, ne pas jouer une réussite de tâche non accomplie.</x:v>
      </x:c>
      <x:c r="I1385" s="132" t="str">
        <x:v>Après la réponse : action physique ou refus/différé ; succès/échec/reprise selon résultat réel et variantes prioritaires. Aucun résultat par la sélection seule.</x:v>
      </x:c>
    </x:row>
    <x:row r="1386" ht="74" customHeight="1">
      <x:c r="A1386" s="121" t="str">
        <x:v>D6-C-JUST-07-OPTION-A</x:v>
      </x:c>
      <x:c r="B1386" s="122" t="str">
        <x:v>D6-C-JUST-07</x:v>
      </x:c>
      <x:c r="C1386" s="122" t="str">
        <x:v>A</x:v>
      </x:c>
      <x:c r="D1386" s="122" t="str">
        <x:v>D6-C-JUST-07-CHOIX-A-01</x:v>
      </x:c>
      <x:c r="E1386" s="122" t="str">
        <x:v>D6-C-JUST-07-REPONSE-A-01</x:v>
      </x:c>
      <x:c r="F1386" s="122" t="str">
        <x:v>Approche A à jouer dans le décor : Le joueur lit le périmètre sur une carte physique, rejoint le poste concerné et vérifie les personnes visées.</x:v>
      </x:c>
      <x:c r="G1386" s="122" t="str">
        <x:v>Accès V5 et interlocuteur disponible ; possibilité réelle de l’approche choisie.</x:v>
      </x:c>
      <x:c r="H1386" s="122" t="str">
        <x:v>Limiter cible, lieu, durée et moyens à l’opération acceptée. Ne rien attribuer avant la résolution réelle ; le choix formule une intention.</x:v>
      </x:c>
      <x:c r="I1386" s="131" t="str">
        <x:v>Après la réponse : action physique ou refus/différé ; succès/échec/reprise selon résultat réel et variantes prioritaires. Aucun résultat par la sélection seule.</x:v>
      </x:c>
    </x:row>
    <x:row r="1387" ht="74" customHeight="1">
      <x:c r="A1387" s="126" t="str">
        <x:v>D6-C-JUST-07-OPTION-B</x:v>
      </x:c>
      <x:c r="B1387" s="127" t="str">
        <x:v>D6-C-JUST-07</x:v>
      </x:c>
      <x:c r="C1387" s="127" t="str">
        <x:v>B</x:v>
      </x:c>
      <x:c r="D1387" s="127" t="str">
        <x:v>D6-C-JUST-07-CHOIX-B-01</x:v>
      </x:c>
      <x:c r="E1387" s="127" t="str">
        <x:v>D6-C-JUST-07-REPONSE-B-01</x:v>
      </x:c>
      <x:c r="F1387" s="127" t="str">
        <x:v>Refuser le mandat et terminer cet échange. Ne pas rejoindre le poste en qualité de mandataire et ne pas préparer l’opération refusée.</x:v>
      </x:c>
      <x:c r="G1387" s="127" t="str">
        <x:v>Lire les conditions V5 ; aucun objet ou PNJ supposé présent. Refuser ou différer suspend l’objectif au lieu de le déclarer réussi.</x:v>
      </x:c>
      <x:c r="H1387" s="127" t="str">
        <x:v>Cette réponse clôt ou suspend uniquement l’échange concerné. Ne pas déclencher la réplique de réussite de l’opération refusée ou reportée, ni ses récompenses. Reprise au dernier état stable lors d’un engagement ultérieur explicite.</x:v>
      </x:c>
      <x:c r="I1387" s="132" t="str">
        <x:v>Après la réponse : action physique ou refus/différé ; succès/échec/reprise selon résultat réel et variantes prioritaires. Aucun résultat par la sélection seule.</x:v>
      </x:c>
    </x:row>
    <x:row r="1388" ht="74" customHeight="1">
      <x:c r="A1388" s="121" t="str">
        <x:v>D6-C-JUST-08-OPTION-A</x:v>
      </x:c>
      <x:c r="B1388" s="122" t="str">
        <x:v>D6-C-JUST-08</x:v>
      </x:c>
      <x:c r="C1388" s="122" t="str">
        <x:v>A</x:v>
      </x:c>
      <x:c r="D1388" s="122" t="str">
        <x:v>D6-C-JUST-08-CHOIX-A-01</x:v>
      </x:c>
      <x:c r="E1388" s="122" t="str">
        <x:v>D6-C-JUST-08-REPONSE-A-01</x:v>
      </x:c>
      <x:c r="F1388" s="122" t="str">
        <x:v>Approche A à jouer dans le décor : Suivre sa piste, isoler une zone de confrontation et annoncer l’arrêt par les signes prévus ; un combat a lieu si la cible résiste réellement.</x:v>
      </x:c>
      <x:c r="G1388" s="122" t="str">
        <x:v>Accès V5 et interlocuteur disponible ; possibilité réelle de l’approche choisie.</x:v>
      </x:c>
      <x:c r="H1388" s="122" t="str">
        <x:v>Arrestation, fuite ou refus restent des résultats distincts. Ne rien attribuer avant la résolution réelle ; le choix formule une intention.</x:v>
      </x:c>
      <x:c r="I1388" s="131" t="str">
        <x:v>Après la réponse : action physique ou refus/différé ; succès/échec/reprise selon résultat réel et variantes prioritaires. Aucun résultat par la sélection seule.</x:v>
      </x:c>
    </x:row>
    <x:row r="1389" ht="74" customHeight="1">
      <x:c r="A1389" s="126" t="str">
        <x:v>D6-C-JUST-08-OPTION-B</x:v>
      </x:c>
      <x:c r="B1389" s="127" t="str">
        <x:v>D6-C-JUST-08</x:v>
      </x:c>
      <x:c r="C1389" s="127" t="str">
        <x:v>B</x:v>
      </x:c>
      <x:c r="D1389" s="127" t="str">
        <x:v>D6-C-JUST-08-CHOIX-B-01</x:v>
      </x:c>
      <x:c r="E1389" s="127" t="str">
        <x:v>D6-C-JUST-08-REPONSE-B-01</x:v>
      </x:c>
      <x:c r="F1389" s="127" t="str">
        <x:v>Approche B à jouer ou différé explicite : Suivre sa piste, isoler une zone de confrontation et annoncer l’arrêt par les signes prévus ; un combat a lieu si la cible résiste réellement.</x:v>
      </x:c>
      <x:c r="G1389" s="127" t="str">
        <x:v>Lire les conditions V5 ; aucun objet ou PNJ supposé présent. Refuser ou différer suspend l’objectif au lieu de le déclarer réussi.</x:v>
      </x:c>
      <x:c r="H1389" s="127" t="str">
        <x:v>Arrestation, fuite ou refus restent des résultats distincts. Si le choix diffère, refuse ou se contente d’observer, ne pas jouer une réussite de tâche non accomplie.</x:v>
      </x:c>
      <x:c r="I1389" s="132" t="str">
        <x:v>Après la réponse : action physique ou refus/différé ; succès/échec/reprise selon résultat réel et variantes prioritaires. Aucun résultat par la sélection seule.</x:v>
      </x:c>
    </x:row>
    <x:row r="1390" ht="74" customHeight="1">
      <x:c r="A1390" s="121" t="str">
        <x:v>D6-C-JUST-09-OPTION-A</x:v>
      </x:c>
      <x:c r="B1390" s="122" t="str">
        <x:v>D6-C-JUST-09</x:v>
      </x:c>
      <x:c r="C1390" s="122" t="str">
        <x:v>A</x:v>
      </x:c>
      <x:c r="D1390" s="122" t="str">
        <x:v>D6-C-JUST-09-CHOIX-A-01</x:v>
      </x:c>
      <x:c r="E1390" s="122" t="str">
        <x:v>D6-C-JUST-09-REPONSE-A-01</x:v>
      </x:c>
      <x:c r="F1390" s="122" t="str">
        <x:v>Approche A à jouer dans le décor : Le joueur observe l’arme déposée et le signal d’arrêt, puis choisit sa distance et le chemin d’escorte.</x:v>
      </x:c>
      <x:c r="G1390" s="122" t="str">
        <x:v>Accès V5 et interlocuteur disponible ; possibilité réelle de l’approche choisie.</x:v>
      </x:c>
      <x:c r="H1390" s="122" t="str">
        <x:v>L’état surrendered est distinct d’une feinte observée ou d’une pause d’attaque. Ne rien attribuer avant la résolution réelle ; le choix formule une intention.</x:v>
      </x:c>
      <x:c r="I1390" s="131" t="str">
        <x:v>Après la réponse : action physique ou refus/différé ; succès/échec/reprise selon résultat réel et variantes prioritaires. Aucun résultat par la sélection seule.</x:v>
      </x:c>
    </x:row>
    <x:row r="1391" ht="74" customHeight="1">
      <x:c r="A1391" s="126" t="str">
        <x:v>D6-C-JUST-09-OPTION-B</x:v>
      </x:c>
      <x:c r="B1391" s="127" t="str">
        <x:v>D6-C-JUST-09</x:v>
      </x:c>
      <x:c r="C1391" s="127" t="str">
        <x:v>B</x:v>
      </x:c>
      <x:c r="D1391" s="127" t="str">
        <x:v>D6-C-JUST-09-CHOIX-B-01</x:v>
      </x:c>
      <x:c r="E1391" s="127" t="str">
        <x:v>D6-C-JUST-09-REPONSE-B-01</x:v>
      </x:c>
      <x:c r="F1391" s="127" t="str">
        <x:v>Approche B à jouer ou différé explicite : Le joueur observe l’arme déposée et le signal d’arrêt, puis choisit sa distance et le chemin d’escorte.</x:v>
      </x:c>
      <x:c r="G1391" s="127" t="str">
        <x:v>Lire les conditions V5 ; aucun objet ou PNJ supposé présent. Refuser ou différer suspend l’objectif au lieu de le déclarer réussi.</x:v>
      </x:c>
      <x:c r="H1391" s="127" t="str">
        <x:v>L’état surrendered est distinct d’une feinte observée ou d’une pause d’attaque. Si le choix diffère, refuse ou se contente d’observer, ne pas jouer une réussite de tâche non accomplie.</x:v>
      </x:c>
      <x:c r="I1391" s="132" t="str">
        <x:v>Après la réponse : action physique ou refus/différé ; succès/échec/reprise selon résultat réel et variantes prioritaires. Aucun résultat par la sélection seule.</x:v>
      </x:c>
    </x:row>
    <x:row r="1392" ht="74" customHeight="1">
      <x:c r="A1392" s="121" t="str">
        <x:v>D6-C-JUST-10-OPTION-A</x:v>
      </x:c>
      <x:c r="B1392" s="122" t="str">
        <x:v>D6-C-JUST-10</x:v>
      </x:c>
      <x:c r="C1392" s="122" t="str">
        <x:v>A</x:v>
      </x:c>
      <x:c r="D1392" s="122" t="str">
        <x:v>D6-C-JUST-10-CHOIX-A-01</x:v>
      </x:c>
      <x:c r="E1392" s="122" t="str">
        <x:v>D6-C-JUST-10-REPONSE-A-01</x:v>
      </x:c>
      <x:c r="F1392" s="122" t="str">
        <x:v>Approche A à jouer dans le décor : Le joueur ouvre les passages, surveille les angles et protège le trajet contre une attaque extérieure ou une tentative de fuite.</x:v>
      </x:c>
      <x:c r="G1392" s="122" t="str">
        <x:v>Accès V5 et interlocuteur disponible ; possibilité réelle de l’approche choisie.</x:v>
      </x:c>
      <x:c r="H1392" s="122" t="str">
        <x:v>Arrivée confirmée seulement quand la personne franchit le seuil de destination. Ne rien attribuer avant la résolution réelle ; le choix formule une intention.</x:v>
      </x:c>
      <x:c r="I1392" s="131" t="str">
        <x:v>Après la réponse : action physique ou refus/différé ; succès/échec/reprise selon résultat réel et variantes prioritaires. Aucun résultat par la sélection seule.</x:v>
      </x:c>
    </x:row>
    <x:row r="1393" ht="74" customHeight="1">
      <x:c r="A1393" s="126" t="str">
        <x:v>D6-C-JUST-10-OPTION-B</x:v>
      </x:c>
      <x:c r="B1393" s="127" t="str">
        <x:v>D6-C-JUST-10</x:v>
      </x:c>
      <x:c r="C1393" s="127" t="str">
        <x:v>B</x:v>
      </x:c>
      <x:c r="D1393" s="127" t="str">
        <x:v>D6-C-JUST-10-CHOIX-B-01</x:v>
      </x:c>
      <x:c r="E1393" s="127" t="str">
        <x:v>D6-C-JUST-10-REPONSE-B-01</x:v>
      </x:c>
      <x:c r="F1393" s="127" t="str">
        <x:v>Approche B à jouer ou différé explicite : Le joueur ouvre les passages, surveille les angles et protège le trajet contre une attaque extérieure ou une tentative de fuite.</x:v>
      </x:c>
      <x:c r="G1393" s="127" t="str">
        <x:v>Lire les conditions V5 ; aucun objet ou PNJ supposé présent. Refuser ou différer suspend l’objectif au lieu de le déclarer réussi.</x:v>
      </x:c>
      <x:c r="H1393" s="127" t="str">
        <x:v>Arrivée confirmée seulement quand la personne franchit le seuil de destination. Si le choix diffère, refuse ou se contente d’observer, ne pas jouer une réussite de tâche non accomplie.</x:v>
      </x:c>
      <x:c r="I1393" s="132" t="str">
        <x:v>Après la réponse : action physique ou refus/différé ; succès/échec/reprise selon résultat réel et variantes prioritaires. Aucun résultat par la sélection seule.</x:v>
      </x:c>
    </x:row>
    <x:row r="1394" ht="74" customHeight="1">
      <x:c r="A1394" s="121" t="str">
        <x:v>D6-C-JUST-11-OPTION-A</x:v>
      </x:c>
      <x:c r="B1394" s="122" t="str">
        <x:v>D6-C-JUST-11</x:v>
      </x:c>
      <x:c r="C1394" s="122" t="str">
        <x:v>A</x:v>
      </x:c>
      <x:c r="D1394" s="122" t="str">
        <x:v>D6-C-JUST-11-CHOIX-A-01</x:v>
      </x:c>
      <x:c r="E1394" s="122" t="str">
        <x:v>D6-C-JUST-11-REPONSE-A-01</x:v>
      </x:c>
      <x:c r="F1394" s="122" t="str">
        <x:v>Approche A à jouer dans le décor : Contrôler la marque, poser l’objet sur son support puis fermer le compartiment avec une plaque de garde.</x:v>
      </x:c>
      <x:c r="G1394" s="122" t="str">
        <x:v>Accès V5 et interlocuteur disponible ; possibilité réelle de l’approche choisie.</x:v>
      </x:c>
      <x:c r="H1394" s="122" t="str">
        <x:v>La garde change, la propriété reste documentée selon la décision. Ne rien attribuer avant la résolution réelle ; le choix formule une intention.</x:v>
      </x:c>
      <x:c r="I1394" s="131" t="str">
        <x:v>Après la réponse : action physique ou refus/différé ; succès/échec/reprise selon résultat réel et variantes prioritaires. Aucun résultat par la sélection seule.</x:v>
      </x:c>
    </x:row>
    <x:row r="1395" ht="74" customHeight="1">
      <x:c r="A1395" s="126" t="str">
        <x:v>D6-C-JUST-11-OPTION-B</x:v>
      </x:c>
      <x:c r="B1395" s="127" t="str">
        <x:v>D6-C-JUST-11</x:v>
      </x:c>
      <x:c r="C1395" s="127" t="str">
        <x:v>B</x:v>
      </x:c>
      <x:c r="D1395" s="127" t="str">
        <x:v>D6-C-JUST-11-CHOIX-B-01</x:v>
      </x:c>
      <x:c r="E1395" s="127" t="str">
        <x:v>D6-C-JUST-11-REPONSE-B-01</x:v>
      </x:c>
      <x:c r="F1395" s="127" t="str">
        <x:v>Approche B à jouer ou différé explicite : Contrôler la marque, poser l’objet sur son support puis fermer le compartiment avec une plaque de garde.</x:v>
      </x:c>
      <x:c r="G1395" s="127" t="str">
        <x:v>Lire les conditions V5 ; aucun objet ou PNJ supposé présent. Refuser ou différer suspend l’objectif au lieu de le déclarer réussi.</x:v>
      </x:c>
      <x:c r="H1395" s="127" t="str">
        <x:v>La garde change, la propriété reste documentée selon la décision. Si le choix diffère, refuse ou se contente d’observer, ne pas jouer une réussite de tâche non accomplie.</x:v>
      </x:c>
      <x:c r="I1395" s="132" t="str">
        <x:v>Après la réponse : action physique ou refus/différé ; succès/échec/reprise selon résultat réel et variantes prioritaires. Aucun résultat par la sélection seule.</x:v>
      </x:c>
    </x:row>
    <x:row r="1396" ht="74" customHeight="1">
      <x:c r="A1396" s="121" t="str">
        <x:v>D6-C-JUST-12-OPTION-A</x:v>
      </x:c>
      <x:c r="B1396" s="122" t="str">
        <x:v>D6-C-JUST-12</x:v>
      </x:c>
      <x:c r="C1396" s="122" t="str">
        <x:v>A</x:v>
      </x:c>
      <x:c r="D1396" s="122" t="str">
        <x:v>D6-C-JUST-12-CHOIX-A-01</x:v>
      </x:c>
      <x:c r="E1396" s="122" t="str">
        <x:v>D6-C-JUST-12-REPONSE-A-01</x:v>
      </x:c>
      <x:c r="F1396" s="122" t="str">
        <x:v>Approche A à jouer dans le décor : Le joueur récupère la nouvelle trace, rejoint un autre lieu de lecture et montre ce que la première audience ignorait.</x:v>
      </x:c>
      <x:c r="G1396" s="122" t="str">
        <x:v>Accès V5 et interlocuteur disponible ; possibilité réelle de l’approche choisie.</x:v>
      </x:c>
      <x:c r="H1396" s="122" t="str">
        <x:v>Réviser seulement ce que la nouvelle preuve modifie. Ne rien attribuer avant la résolution réelle ; le choix formule une intention.</x:v>
      </x:c>
      <x:c r="I1396" s="131" t="str">
        <x:v>Après la réponse : action physique ou refus/différé ; succès/échec/reprise selon résultat réel et variantes prioritaires. Aucun résultat par la sélection seule.</x:v>
      </x:c>
    </x:row>
    <x:row r="1397" ht="74" customHeight="1">
      <x:c r="A1397" s="126" t="str">
        <x:v>D6-C-JUST-12-OPTION-B</x:v>
      </x:c>
      <x:c r="B1397" s="127" t="str">
        <x:v>D6-C-JUST-12</x:v>
      </x:c>
      <x:c r="C1397" s="127" t="str">
        <x:v>B</x:v>
      </x:c>
      <x:c r="D1397" s="127" t="str">
        <x:v>D6-C-JUST-12-CHOIX-B-01</x:v>
      </x:c>
      <x:c r="E1397" s="127" t="str">
        <x:v>D6-C-JUST-12-REPONSE-B-01</x:v>
      </x:c>
      <x:c r="F1397" s="127" t="str">
        <x:v>Approche B à jouer ou différé explicite : Le joueur récupère la nouvelle trace, rejoint un autre lieu de lecture et montre ce que la première audience ignorait.</x:v>
      </x:c>
      <x:c r="G1397" s="127" t="str">
        <x:v>Lire les conditions V5 ; aucun objet ou PNJ supposé présent. Refuser ou différer suspend l’objectif au lieu de le déclarer réussi.</x:v>
      </x:c>
      <x:c r="H1397" s="127" t="str">
        <x:v>Réviser seulement ce que la nouvelle preuve modifie. Si le choix diffère, refuse ou se contente d’observer, ne pas jouer une réussite de tâche non accomplie.</x:v>
      </x:c>
      <x:c r="I1397" s="132" t="str">
        <x:v>Après la réponse : action physique ou refus/différé ; succès/échec/reprise selon résultat réel et variantes prioritaires. Aucun résultat par la sélection seule.</x:v>
      </x:c>
    </x:row>
    <x:row r="1398" ht="74" customHeight="1">
      <x:c r="A1398" s="121" t="str">
        <x:v>D6-C-JUST-13-OPTION-A</x:v>
      </x:c>
      <x:c r="B1398" s="122" t="str">
        <x:v>D6-C-JUST-13</x:v>
      </x:c>
      <x:c r="C1398" s="122" t="str">
        <x:v>A</x:v>
      </x:c>
      <x:c r="D1398" s="122" t="str">
        <x:v>D6-C-JUST-13-CHOIX-A-01</x:v>
      </x:c>
      <x:c r="E1398" s="122" t="str">
        <x:v>D6-C-JUST-13-REPONSE-A-01</x:v>
      </x:c>
      <x:c r="F1398" s="122" t="str">
        <x:v>Approche A à jouer dans le décor : Préparer le cercle, montrer les limites, obtenir les deux signaux d’accord et jouer l’affrontement.</x:v>
      </x:c>
      <x:c r="G1398" s="122" t="str">
        <x:v>Accès V5 et interlocuteur disponible ; possibilité réelle de l’approche choisie.</x:v>
      </x:c>
      <x:c r="H1398" s="122" t="str">
        <x:v>La portée du résultat est annoncée avant le début. Ne rien attribuer avant la résolution réelle ; le choix formule une intention.</x:v>
      </x:c>
      <x:c r="I1398" s="131" t="str">
        <x:v>Après la réponse : action physique ou refus/différé ; succès/échec/reprise selon résultat réel et variantes prioritaires. Aucun résultat par la sélection seule.</x:v>
      </x:c>
    </x:row>
    <x:row r="1399" ht="74" customHeight="1">
      <x:c r="A1399" s="126" t="str">
        <x:v>D6-C-JUST-13-OPTION-B</x:v>
      </x:c>
      <x:c r="B1399" s="127" t="str">
        <x:v>D6-C-JUST-13</x:v>
      </x:c>
      <x:c r="C1399" s="127" t="str">
        <x:v>B</x:v>
      </x:c>
      <x:c r="D1399" s="127" t="str">
        <x:v>D6-C-JUST-13-CHOIX-B-01</x:v>
      </x:c>
      <x:c r="E1399" s="127" t="str">
        <x:v>D6-C-JUST-13-REPONSE-B-01</x:v>
      </x:c>
      <x:c r="F1399" s="127" t="str">
        <x:v>Laisser le cercle vide et examiner une autre voie proposée. Aucun accord de duel ni manche jouée.</x:v>
      </x:c>
      <x:c r="G1399" s="127" t="str">
        <x:v>Lire les conditions V5 ; aucun objet ou PNJ supposé présent. Refuser ou différer suspend l’objectif au lieu de le déclarer réussi.</x:v>
      </x:c>
      <x:c r="H1399" s="127" t="str">
        <x:v>Cette réponse clôt ou suspend uniquement l’échange concerné. Ne pas déclencher la réplique de réussite de l’opération refusée ou reportée, ni ses récompenses. Reprise au dernier état stable lors d’un engagement ultérieur explicite.</x:v>
      </x:c>
      <x:c r="I1399" s="132" t="str">
        <x:v>Après la réponse : action physique ou refus/différé ; succès/échec/reprise selon résultat réel et variantes prioritaires. Aucun résultat par la sélection seule.</x:v>
      </x:c>
    </x:row>
    <x:row r="1400" ht="74" customHeight="1">
      <x:c r="A1400" s="121" t="str">
        <x:v>D6-C-JUST-14-OPTION-A</x:v>
      </x:c>
      <x:c r="B1400" s="122" t="str">
        <x:v>D6-C-JUST-14</x:v>
      </x:c>
      <x:c r="C1400" s="122" t="str">
        <x:v>A</x:v>
      </x:c>
      <x:c r="D1400" s="122" t="str">
        <x:v>D6-C-JUST-14-CHOIX-A-01</x:v>
      </x:c>
      <x:c r="E1400" s="122" t="str">
        <x:v>D6-C-JUST-14-REPONSE-A-01</x:v>
      </x:c>
      <x:c r="F1400" s="122" t="str">
        <x:v>Approche A à jouer dans le décor : Le joueur apprend le signal en entraînement et le voit dans la manche réelle ; l’IA adapte sa conduite au signal confirmé.</x:v>
      </x:c>
      <x:c r="G1400" s="122" t="str">
        <x:v>Accès V5 et interlocuteur disponible ; possibilité réelle de l’approche choisie.</x:v>
      </x:c>
      <x:c r="H1400" s="122" t="str">
        <x:v>Continuer ou arrêter constitue un choix présent documenté. Ne rien attribuer avant la résolution réelle ; le choix formule une intention.</x:v>
      </x:c>
      <x:c r="I1400" s="131" t="str">
        <x:v>Après la réponse : action physique ou refus/différé ; succès/échec/reprise selon résultat réel et variantes prioritaires. Aucun résultat par la sélection seule.</x:v>
      </x:c>
    </x:row>
    <x:row r="1401" ht="74" customHeight="1">
      <x:c r="A1401" s="126" t="str">
        <x:v>D6-C-JUST-14-OPTION-B</x:v>
      </x:c>
      <x:c r="B1401" s="127" t="str">
        <x:v>D6-C-JUST-14</x:v>
      </x:c>
      <x:c r="C1401" s="127" t="str">
        <x:v>B</x:v>
      </x:c>
      <x:c r="D1401" s="127" t="str">
        <x:v>D6-C-JUST-14-CHOIX-B-01</x:v>
      </x:c>
      <x:c r="E1401" s="127" t="str">
        <x:v>D6-C-JUST-14-REPONSE-B-01</x:v>
      </x:c>
      <x:c r="F1401" s="127" t="str">
        <x:v>Approche B à jouer ou différé explicite : Le joueur apprend le signal en entraînement et le voit dans la manche réelle ; l’IA adapte sa conduite au signal confirmé.</x:v>
      </x:c>
      <x:c r="G1401" s="127" t="str">
        <x:v>Lire les conditions V5 ; aucun objet ou PNJ supposé présent. Refuser ou différer suspend l’objectif au lieu de le déclarer réussi.</x:v>
      </x:c>
      <x:c r="H1401" s="127" t="str">
        <x:v>Continuer ou arrêter constitue un choix présent documenté. Si le choix diffère, refuse ou se contente d’observer, ne pas jouer une réussite de tâche non accomplie.</x:v>
      </x:c>
      <x:c r="I1401" s="132" t="str">
        <x:v>Après la réponse : action physique ou refus/différé ; succès/échec/reprise selon résultat réel et variantes prioritaires. Aucun résultat par la sélection seule.</x:v>
      </x:c>
    </x:row>
    <x:row r="1402" ht="74" customHeight="1">
      <x:c r="A1402" s="121" t="str">
        <x:v>D6-C-JUST-15-OPTION-A</x:v>
      </x:c>
      <x:c r="B1402" s="122" t="str">
        <x:v>D6-C-JUST-15</x:v>
      </x:c>
      <x:c r="C1402" s="122" t="str">
        <x:v>A</x:v>
      </x:c>
      <x:c r="D1402" s="122" t="str">
        <x:v>D6-C-JUST-15-CHOIX-A-01</x:v>
      </x:c>
      <x:c r="E1402" s="122" t="str">
        <x:v>D6-C-JUST-15-REPONSE-A-01</x:v>
      </x:c>
      <x:c r="F1402" s="122" t="str">
        <x:v>Approche A à jouer dans le décor : Transporter les pièces, replacer les appuis et tester le trajet avec les habitants concernés.</x:v>
      </x:c>
      <x:c r="G1402" s="122" t="str">
        <x:v>Accès V5 et interlocuteur disponible ; possibilité réelle de l’approche choisie.</x:v>
      </x:c>
      <x:c r="H1402" s="122" t="str">
        <x:v>Réparer le dommage concret ou convenir d’une autre prise en charge réelle. Ne rien attribuer avant la résolution réelle ; le choix formule une intention.</x:v>
      </x:c>
      <x:c r="I1402" s="131" t="str">
        <x:v>Après la réponse : action physique ou refus/différé ; succès/échec/reprise selon résultat réel et variantes prioritaires. Aucun résultat par la sélection seule.</x:v>
      </x:c>
    </x:row>
    <x:row r="1403" ht="74" customHeight="1">
      <x:c r="A1403" s="126" t="str">
        <x:v>D6-C-JUST-15-OPTION-B</x:v>
      </x:c>
      <x:c r="B1403" s="127" t="str">
        <x:v>D6-C-JUST-15</x:v>
      </x:c>
      <x:c r="C1403" s="127" t="str">
        <x:v>B</x:v>
      </x:c>
      <x:c r="D1403" s="127" t="str">
        <x:v>D6-C-JUST-15-CHOIX-B-01</x:v>
      </x:c>
      <x:c r="E1403" s="127" t="str">
        <x:v>D6-C-JUST-15-REPONSE-B-01</x:v>
      </x:c>
      <x:c r="F1403" s="127" t="str">
        <x:v>Approche B à jouer ou différé explicite : Transporter les pièces, replacer les appuis et tester le trajet avec les habitants concernés.</x:v>
      </x:c>
      <x:c r="G1403" s="127" t="str">
        <x:v>Lire les conditions V5 ; aucun objet ou PNJ supposé présent. Refuser ou différer suspend l’objectif au lieu de le déclarer réussi.</x:v>
      </x:c>
      <x:c r="H1403" s="127" t="str">
        <x:v>Réparer le dommage concret ou convenir d’une autre prise en charge réelle. Si le choix diffère, refuse ou se contente d’observer, ne pas jouer une réussite de tâche non accomplie.</x:v>
      </x:c>
      <x:c r="I1403" s="132" t="str">
        <x:v>Après la réponse : action physique ou refus/différé ; succès/échec/reprise selon résultat réel et variantes prioritaires. Aucun résultat par la sélection seule.</x:v>
      </x:c>
    </x:row>
    <x:row r="1404" ht="74" customHeight="1">
      <x:c r="A1404" s="121" t="str">
        <x:v>D6-C-JUST-16-OPTION-A</x:v>
      </x:c>
      <x:c r="B1404" s="122" t="str">
        <x:v>D6-C-JUST-16</x:v>
      </x:c>
      <x:c r="C1404" s="122" t="str">
        <x:v>A</x:v>
      </x:c>
      <x:c r="D1404" s="122" t="str">
        <x:v>D6-C-JUST-16-CHOIX-A-01</x:v>
      </x:c>
      <x:c r="E1404" s="122" t="str">
        <x:v>D6-C-JUST-16-REPONSE-A-01</x:v>
      </x:c>
      <x:c r="F1404" s="122" t="str">
        <x:v>Approche A à jouer dans le décor : Le joueur peut rendre les biens, aider les proches et participer à une mémoire s’ils le souhaitent.</x:v>
      </x:c>
      <x:c r="G1404" s="122" t="str">
        <x:v>Accès V5 et interlocuteur disponible ; possibilité réelle de l’approche choisie.</x:v>
      </x:c>
      <x:c r="H1404" s="122" t="str">
        <x:v>Distinguer soutien actuel et impossibilité d’annuler la perte. Ne rien attribuer avant la résolution réelle ; le choix formule une intention.</x:v>
      </x:c>
      <x:c r="I1404" s="131" t="str">
        <x:v>Après la réponse : action physique ou refus/différé ; succès/échec/reprise selon résultat réel et variantes prioritaires. Aucun résultat par la sélection seule.</x:v>
      </x:c>
    </x:row>
    <x:row r="1405" ht="74" customHeight="1">
      <x:c r="A1405" s="126" t="str">
        <x:v>D6-C-JUST-16-OPTION-B</x:v>
      </x:c>
      <x:c r="B1405" s="127" t="str">
        <x:v>D6-C-JUST-16</x:v>
      </x:c>
      <x:c r="C1405" s="127" t="str">
        <x:v>B</x:v>
      </x:c>
      <x:c r="D1405" s="127" t="str">
        <x:v>D6-C-JUST-16-CHOIX-B-01</x:v>
      </x:c>
      <x:c r="E1405" s="127" t="str">
        <x:v>D6-C-JUST-16-REPONSE-B-01</x:v>
      </x:c>
      <x:c r="F1405" s="127" t="str">
        <x:v>Approche B à jouer ou différé explicite : Le joueur peut rendre les biens, aider les proches et participer à une mémoire s’ils le souhaitent.</x:v>
      </x:c>
      <x:c r="G1405" s="127" t="str">
        <x:v>Lire les conditions V5 ; aucun objet ou PNJ supposé présent. Refuser ou différer suspend l’objectif au lieu de le déclarer réussi.</x:v>
      </x:c>
      <x:c r="H1405" s="127" t="str">
        <x:v>Distinguer soutien actuel et impossibilité d’annuler la perte. Si le choix diffère, refuse ou se contente d’observer, ne pas jouer une réussite de tâche non accomplie.</x:v>
      </x:c>
      <x:c r="I1405" s="132" t="str">
        <x:v>Après la réponse : action physique ou refus/différé ; succès/échec/reprise selon résultat réel et variantes prioritaires. Aucun résultat par la sélection seule.</x:v>
      </x:c>
    </x:row>
    <x:row r="1406" ht="74" customHeight="1">
      <x:c r="A1406" s="121" t="str">
        <x:v>D6-C-JUST-17-OPTION-A</x:v>
      </x:c>
      <x:c r="B1406" s="122" t="str">
        <x:v>D6-C-JUST-17</x:v>
      </x:c>
      <x:c r="C1406" s="122" t="str">
        <x:v>A</x:v>
      </x:c>
      <x:c r="D1406" s="122" t="str">
        <x:v>D6-C-JUST-17-CHOIX-A-01</x:v>
      </x:c>
      <x:c r="E1406" s="122" t="str">
        <x:v>D6-C-JUST-17-REPONSE-A-01</x:v>
      </x:c>
      <x:c r="F1406" s="122" t="str">
        <x:v>Approche A à jouer dans le décor : Orienter la pièce, comparer les marques et rencontrer les personnes citées dans le récit.</x:v>
      </x:c>
      <x:c r="G1406" s="122" t="str">
        <x:v>Accès V5 et interlocuteur disponible ; possibilité réelle de l’approche choisie.</x:v>
      </x:c>
      <x:c r="H1406" s="122" t="str">
        <x:v>Corriger l’exposition, retirer la pièce ou établir une fraude actuelle si les faits la prouvent. Ne rien attribuer avant la résolution réelle ; le choix formule une intention.</x:v>
      </x:c>
      <x:c r="I1406" s="131" t="str">
        <x:v>Après la réponse : action physique ou refus/différé ; succès/échec/reprise selon résultat réel et variantes prioritaires. Aucun résultat par la sélection seule.</x:v>
      </x:c>
    </x:row>
    <x:row r="1407" ht="74" customHeight="1">
      <x:c r="A1407" s="126" t="str">
        <x:v>D6-C-JUST-17-OPTION-B</x:v>
      </x:c>
      <x:c r="B1407" s="127" t="str">
        <x:v>D6-C-JUST-17</x:v>
      </x:c>
      <x:c r="C1407" s="127" t="str">
        <x:v>B</x:v>
      </x:c>
      <x:c r="D1407" s="127" t="str">
        <x:v>D6-C-JUST-17-CHOIX-B-01</x:v>
      </x:c>
      <x:c r="E1407" s="127" t="str">
        <x:v>D6-C-JUST-17-REPONSE-B-01</x:v>
      </x:c>
      <x:c r="F1407" s="127" t="str">
        <x:v>Approche B à jouer ou différé explicite : Orienter la pièce, comparer les marques et rencontrer les personnes citées dans le récit.</x:v>
      </x:c>
      <x:c r="G1407" s="127" t="str">
        <x:v>Lire les conditions V5 ; aucun objet ou PNJ supposé présent. Refuser ou différer suspend l’objectif au lieu de le déclarer réussi.</x:v>
      </x:c>
      <x:c r="H1407" s="127" t="str">
        <x:v>Corriger l’exposition, retirer la pièce ou établir une fraude actuelle si les faits la prouvent. Si le choix diffère, refuse ou se contente d’observer, ne pas jouer une réussite de tâche non accomplie.</x:v>
      </x:c>
      <x:c r="I1407" s="132" t="str">
        <x:v>Après la réponse : action physique ou refus/différé ; succès/échec/reprise selon résultat réel et variantes prioritaires. Aucun résultat par la sélection seule.</x:v>
      </x:c>
    </x:row>
    <x:row r="1408" ht="74" customHeight="1">
      <x:c r="A1408" s="121" t="str">
        <x:v>D6-C-JUST-18-OPTION-A</x:v>
      </x:c>
      <x:c r="B1408" s="122" t="str">
        <x:v>D6-C-JUST-18</x:v>
      </x:c>
      <x:c r="C1408" s="122" t="str">
        <x:v>A</x:v>
      </x:c>
      <x:c r="D1408" s="122" t="str">
        <x:v>D6-C-JUST-18-CHOIX-A-01</x:v>
      </x:c>
      <x:c r="E1408" s="122" t="str">
        <x:v>D6-C-JUST-18-REPONSE-A-01</x:v>
      </x:c>
      <x:c r="F1408" s="122" t="str">
        <x:v>Approche A à jouer dans le décor : Rejouer les phases sur la table de terrain et présenter les traces correspondant aux personnes concernées.</x:v>
      </x:c>
      <x:c r="G1408" s="122" t="str">
        <x:v>Accès V5 et interlocuteur disponible ; possibilité réelle de l’approche choisie.</x:v>
      </x:c>
      <x:c r="H1408" s="122" t="str">
        <x:v>Reconnaître chaque geste sans égaliser artificiellement tous les rôles. Ne rien attribuer avant la résolution réelle ; le choix formule une intention.</x:v>
      </x:c>
      <x:c r="I1408" s="131" t="str">
        <x:v>Après la réponse : action physique ou refus/différé ; succès/échec/reprise selon résultat réel et variantes prioritaires. Aucun résultat par la sélection seule.</x:v>
      </x:c>
    </x:row>
    <x:row r="1409" ht="74" customHeight="1">
      <x:c r="A1409" s="126" t="str">
        <x:v>D6-C-JUST-18-OPTION-B</x:v>
      </x:c>
      <x:c r="B1409" s="127" t="str">
        <x:v>D6-C-JUST-18</x:v>
      </x:c>
      <x:c r="C1409" s="127" t="str">
        <x:v>B</x:v>
      </x:c>
      <x:c r="D1409" s="127" t="str">
        <x:v>D6-C-JUST-18-CHOIX-B-01</x:v>
      </x:c>
      <x:c r="E1409" s="127" t="str">
        <x:v>D6-C-JUST-18-REPONSE-B-01</x:v>
      </x:c>
      <x:c r="F1409" s="127" t="str">
        <x:v>Approche B à jouer ou différé explicite : Rejouer les phases sur la table de terrain et présenter les traces correspondant aux personnes concernées.</x:v>
      </x:c>
      <x:c r="G1409" s="127" t="str">
        <x:v>Lire les conditions V5 ; aucun objet ou PNJ supposé présent. Refuser ou différer suspend l’objectif au lieu de le déclarer réussi.</x:v>
      </x:c>
      <x:c r="H1409" s="127" t="str">
        <x:v>Reconnaître chaque geste sans égaliser artificiellement tous les rôles. Si le choix diffère, refuse ou se contente d’observer, ne pas jouer une réussite de tâche non accomplie.</x:v>
      </x:c>
      <x:c r="I1409" s="132" t="str">
        <x:v>Après la réponse : action physique ou refus/différé ; succès/échec/reprise selon résultat réel et variantes prioritaires. Aucun résultat par la sélection seule.</x:v>
      </x:c>
    </x:row>
    <x:row r="1410" ht="74" customHeight="1">
      <x:c r="A1410" s="121" t="str">
        <x:v>D6-C-JUST-19-OPTION-A</x:v>
      </x:c>
      <x:c r="B1410" s="122" t="str">
        <x:v>D6-C-JUST-19</x:v>
      </x:c>
      <x:c r="C1410" s="122" t="str">
        <x:v>A</x:v>
      </x:c>
      <x:c r="D1410" s="122" t="str">
        <x:v>D6-C-JUST-19-CHOIX-A-01</x:v>
      </x:c>
      <x:c r="E1410" s="122" t="str">
        <x:v>D6-C-JUST-19-REPONSE-A-01</x:v>
      </x:c>
      <x:c r="F1410" s="122" t="str">
        <x:v>Approche A à jouer dans le décor : Le joueur découvre les faits, les témoins et la décision située ; une poursuite éventuelle se prépare sur une carte réelle.</x:v>
      </x:c>
      <x:c r="G1410" s="122" t="str">
        <x:v>Accès V5 et interlocuteur disponible ; possibilité réelle de l’approche choisie.</x:v>
      </x:c>
      <x:c r="H1410" s="122" t="str">
        <x:v>Le statut repose sur des actes et une décision, pas sur une jauge morale cachée ou la couleur d’une armure. Ne rien attribuer avant la résolution réelle ; le choix formule une intention.</x:v>
      </x:c>
      <x:c r="I1410" s="131" t="str">
        <x:v>Après la réponse : action physique ou refus/différé ; succès/échec/reprise selon résultat réel et variantes prioritaires. Aucun résultat par la sélection seule.</x:v>
      </x:c>
    </x:row>
    <x:row r="1411" ht="74" customHeight="1">
      <x:c r="A1411" s="126" t="str">
        <x:v>D6-C-JUST-19-OPTION-B</x:v>
      </x:c>
      <x:c r="B1411" s="127" t="str">
        <x:v>D6-C-JUST-19</x:v>
      </x:c>
      <x:c r="C1411" s="127" t="str">
        <x:v>B</x:v>
      </x:c>
      <x:c r="D1411" s="127" t="str">
        <x:v>D6-C-JUST-19-CHOIX-B-01</x:v>
      </x:c>
      <x:c r="E1411" s="127" t="str">
        <x:v>D6-C-JUST-19-REPONSE-B-01</x:v>
      </x:c>
      <x:c r="F1411" s="127" t="str">
        <x:v>Approche B à jouer ou différé explicite : Le joueur découvre les faits, les témoins et la décision située ; une poursuite éventuelle se prépare sur une carte réelle.</x:v>
      </x:c>
      <x:c r="G1411" s="127" t="str">
        <x:v>Lire les conditions V5 ; aucun objet ou PNJ supposé présent. Refuser ou différer suspend l’objectif au lieu de le déclarer réussi.</x:v>
      </x:c>
      <x:c r="H1411" s="127" t="str">
        <x:v>Le statut repose sur des actes et une décision, pas sur une jauge morale cachée ou la couleur d’une armure. Si le choix diffère, refuse ou se contente d’observer, ne pas jouer une réussite de tâche non accomplie.</x:v>
      </x:c>
      <x:c r="I1411" s="132" t="str">
        <x:v>Après la réponse : action physique ou refus/différé ; succès/échec/reprise selon résultat réel et variantes prioritaires. Aucun résultat par la sélection seule.</x:v>
      </x:c>
    </x:row>
    <x:row r="1412" ht="74" customHeight="1">
      <x:c r="A1412" s="121" t="str">
        <x:v>D6-C-JUST-20-OPTION-A</x:v>
      </x:c>
      <x:c r="B1412" s="122" t="str">
        <x:v>D6-C-JUST-20</x:v>
      </x:c>
      <x:c r="C1412" s="122" t="str">
        <x:v>A</x:v>
      </x:c>
      <x:c r="D1412" s="122" t="str">
        <x:v>D6-C-JUST-20-CHOIX-A-01</x:v>
      </x:c>
      <x:c r="E1412" s="122" t="str">
        <x:v>D6-C-JUST-20-REPONSE-A-01</x:v>
      </x:c>
      <x:c r="F1412" s="122" t="str">
        <x:v>Approche A à jouer dans le décor : Pister les traces, anticiper les pièges et choisir un terrain de confrontation avec des issues de repli.</x:v>
      </x:c>
      <x:c r="G1412" s="122" t="str">
        <x:v>Accès V5 et interlocuteur disponible ; possibilité réelle de l’approche choisie.</x:v>
      </x:c>
      <x:c r="H1412" s="122" t="str">
        <x:v>Capturer, repousser ou vaincre selon l’objectif et la résistance réellement rencontrée. Ne rien attribuer avant la résolution réelle ; le choix formule une intention.</x:v>
      </x:c>
      <x:c r="I1412" s="131" t="str">
        <x:v>Après la réponse : action physique ou refus/différé ; succès/échec/reprise selon résultat réel et variantes prioritaires. Aucun résultat par la sélection seule.</x:v>
      </x:c>
    </x:row>
    <x:row r="1413" ht="74" customHeight="1">
      <x:c r="A1413" s="126" t="str">
        <x:v>D6-C-JUST-20-OPTION-B</x:v>
      </x:c>
      <x:c r="B1413" s="127" t="str">
        <x:v>D6-C-JUST-20</x:v>
      </x:c>
      <x:c r="C1413" s="127" t="str">
        <x:v>B</x:v>
      </x:c>
      <x:c r="D1413" s="127" t="str">
        <x:v>D6-C-JUST-20-CHOIX-B-01</x:v>
      </x:c>
      <x:c r="E1413" s="127" t="str">
        <x:v>D6-C-JUST-20-REPONSE-B-01</x:v>
      </x:c>
      <x:c r="F1413" s="127" t="str">
        <x:v>Approche B à jouer ou différé explicite : Pister les traces, anticiper les pièges et choisir un terrain de confrontation avec des issues de repli.</x:v>
      </x:c>
      <x:c r="G1413" s="127" t="str">
        <x:v>Lire les conditions V5 ; aucun objet ou PNJ supposé présent. Refuser ou différer suspend l’objectif au lieu de le déclarer réussi.</x:v>
      </x:c>
      <x:c r="H1413" s="127" t="str">
        <x:v>Capturer, repousser ou vaincre selon l’objectif et la résistance réellement rencontrée. Si le choix diffère, refuse ou se contente d’observer, ne pas jouer une réussite de tâche non accomplie.</x:v>
      </x:c>
      <x:c r="I1413" s="132" t="str">
        <x:v>Après la réponse : action physique ou refus/différé ; succès/échec/reprise selon résultat réel et variantes prioritaires. Aucun résultat par la sélection seule.</x:v>
      </x:c>
    </x:row>
    <x:row r="1414" ht="74" customHeight="1">
      <x:c r="A1414" s="121" t="str">
        <x:v>D6-C-JUST-21-OPTION-A</x:v>
      </x:c>
      <x:c r="B1414" s="122" t="str">
        <x:v>D6-C-JUST-21</x:v>
      </x:c>
      <x:c r="C1414" s="122" t="str">
        <x:v>A</x:v>
      </x:c>
      <x:c r="D1414" s="122" t="str">
        <x:v>D6-C-JUST-21-CHOIX-A-01</x:v>
      </x:c>
      <x:c r="E1414" s="122" t="str">
        <x:v>D6-C-JUST-21-REPONSE-A-01</x:v>
      </x:c>
      <x:c r="F1414" s="122" t="str">
        <x:v>Approche A à jouer dans le décor : Le joueur parcourt les lieux et montre les mêmes preuves à des interlocuteurs distincts.</x:v>
      </x:c>
      <x:c r="G1414" s="122" t="str">
        <x:v>Accès V5 et interlocuteur disponible ; possibilité réelle de l’approche choisie.</x:v>
      </x:c>
      <x:c r="H1414" s="122" t="str">
        <x:v>Chaque communauté garde sa réaction, ses usages et la portée de ses accords. Ne rien attribuer avant la résolution réelle ; le choix formule une intention.</x:v>
      </x:c>
      <x:c r="I1414" s="131" t="str">
        <x:v>Après la réponse : action physique ou refus/différé ; succès/échec/reprise selon résultat réel et variantes prioritaires. Aucun résultat par la sélection seule.</x:v>
      </x:c>
    </x:row>
    <x:row r="1415" ht="74" customHeight="1">
      <x:c r="A1415" s="126" t="str">
        <x:v>D6-C-JUST-21-OPTION-B</x:v>
      </x:c>
      <x:c r="B1415" s="127" t="str">
        <x:v>D6-C-JUST-21</x:v>
      </x:c>
      <x:c r="C1415" s="127" t="str">
        <x:v>B</x:v>
      </x:c>
      <x:c r="D1415" s="127" t="str">
        <x:v>D6-C-JUST-21-CHOIX-B-01</x:v>
      </x:c>
      <x:c r="E1415" s="127" t="str">
        <x:v>D6-C-JUST-21-REPONSE-B-01</x:v>
      </x:c>
      <x:c r="F1415" s="127" t="str">
        <x:v>Approche B à jouer ou différé explicite : Le joueur parcourt les lieux et montre les mêmes preuves à des interlocuteurs distincts.</x:v>
      </x:c>
      <x:c r="G1415" s="127" t="str">
        <x:v>Lire les conditions V5 ; aucun objet ou PNJ supposé présent. Refuser ou différer suspend l’objectif au lieu de le déclarer réussi.</x:v>
      </x:c>
      <x:c r="H1415" s="127" t="str">
        <x:v>Chaque communauté garde sa réaction, ses usages et la portée de ses accords. Si le choix diffère, refuse ou se contente d’observer, ne pas jouer une réussite de tâche non accomplie.</x:v>
      </x:c>
      <x:c r="I1415" s="132" t="str">
        <x:v>Après la réponse : action physique ou refus/différé ; succès/échec/reprise selon résultat réel et variantes prioritaires. Aucun résultat par la sélection seule.</x:v>
      </x:c>
    </x:row>
    <x:row r="1416" ht="74" customHeight="1">
      <x:c r="A1416" s="121" t="str">
        <x:v>D6-C-JUST-22-OPTION-A</x:v>
      </x:c>
      <x:c r="B1416" s="122" t="str">
        <x:v>D6-C-JUST-22</x:v>
      </x:c>
      <x:c r="C1416" s="122" t="str">
        <x:v>A</x:v>
      </x:c>
      <x:c r="D1416" s="122" t="str">
        <x:v>D6-C-JUST-22-CHOIX-A-01</x:v>
      </x:c>
      <x:c r="E1416" s="122" t="str">
        <x:v>D6-C-JUST-22-REPONSE-A-01</x:v>
      </x:c>
      <x:c r="F1416" s="122" t="str">
        <x:v>Approche A à jouer dans le décor : Une scène de retour confronte son trajet, ses ordres et leurs effets ; des responsabilités peuvent être suspendues.</x:v>
      </x:c>
      <x:c r="G1416" s="122" t="str">
        <x:v>Accès V5 et interlocuteur disponible ; possibilité réelle de l’approche choisie.</x:v>
      </x:c>
      <x:c r="H1416" s="122" t="str">
        <x:v>La fonction change sans effacer les rangs et les actes de chasse déjà reconnus. Ne rien attribuer avant la résolution réelle ; le choix formule une intention.</x:v>
      </x:c>
      <x:c r="I1416" s="131" t="str">
        <x:v>Après la réponse : action physique ou refus/différé ; succès/échec/reprise selon résultat réel et variantes prioritaires. Aucun résultat par la sélection seule.</x:v>
      </x:c>
    </x:row>
    <x:row r="1417" ht="74" customHeight="1">
      <x:c r="A1417" s="126" t="str">
        <x:v>D6-C-JUST-22-OPTION-B</x:v>
      </x:c>
      <x:c r="B1417" s="127" t="str">
        <x:v>D6-C-JUST-22</x:v>
      </x:c>
      <x:c r="C1417" s="127" t="str">
        <x:v>B</x:v>
      </x:c>
      <x:c r="D1417" s="127" t="str">
        <x:v>D6-C-JUST-22-CHOIX-B-01</x:v>
      </x:c>
      <x:c r="E1417" s="127" t="str">
        <x:v>D6-C-JUST-22-REPONSE-B-01</x:v>
      </x:c>
      <x:c r="F1417" s="127" t="str">
        <x:v>Approche B à jouer ou différé explicite : Une scène de retour confronte son trajet, ses ordres et leurs effets ; des responsabilités peuvent être suspendues.</x:v>
      </x:c>
      <x:c r="G1417" s="127" t="str">
        <x:v>Lire les conditions V5 ; aucun objet ou PNJ supposé présent. Refuser ou différer suspend l’objectif au lieu de le déclarer réussi.</x:v>
      </x:c>
      <x:c r="H1417" s="127" t="str">
        <x:v>La fonction change sans effacer les rangs et les actes de chasse déjà reconnus. Si le choix diffère, refuse ou se contente d’observer, ne pas jouer une réussite de tâche non accomplie.</x:v>
      </x:c>
      <x:c r="I1417" s="132" t="str">
        <x:v>Après la réponse : action physique ou refus/différé ; succès/échec/reprise selon résultat réel et variantes prioritaires. Aucun résultat par la sélection seule.</x:v>
      </x:c>
    </x:row>
    <x:row r="1418" ht="74" customHeight="1">
      <x:c r="A1418" s="121" t="str">
        <x:v>D6-C-JUST-23-OPTION-A</x:v>
      </x:c>
      <x:c r="B1418" s="122" t="str">
        <x:v>D6-C-JUST-23</x:v>
      </x:c>
      <x:c r="C1418" s="122" t="str">
        <x:v>A</x:v>
      </x:c>
      <x:c r="D1418" s="122" t="str">
        <x:v>D6-C-JUST-23-CHOIX-A-01</x:v>
      </x:c>
      <x:c r="E1418" s="122" t="str">
        <x:v>D6-C-JUST-23-REPONSE-A-01</x:v>
      </x:c>
      <x:c r="F1418" s="122" t="str">
        <x:v>Approche A à jouer dans le décor : Le joueur accomplit une tâche proportionnée, rencontre les personnes concernées et accepte leurs limites de contact.</x:v>
      </x:c>
      <x:c r="G1418" s="122" t="str">
        <x:v>Accès V5 et interlocuteur disponible ; possibilité réelle de l’approche choisie.</x:v>
      </x:c>
      <x:c r="H1418" s="122" t="str">
        <x:v>La confiance peut évoluer par étapes avec des conséquences visibles. Ne rien attribuer avant la résolution réelle ; le choix formule une intention.</x:v>
      </x:c>
      <x:c r="I1418" s="131" t="str">
        <x:v>Après la réponse : action physique ou refus/différé ; succès/échec/reprise selon résultat réel et variantes prioritaires. Aucun résultat par la sélection seule.</x:v>
      </x:c>
    </x:row>
    <x:row r="1419" ht="74" customHeight="1">
      <x:c r="A1419" s="126" t="str">
        <x:v>D6-C-JUST-23-OPTION-B</x:v>
      </x:c>
      <x:c r="B1419" s="127" t="str">
        <x:v>D6-C-JUST-23</x:v>
      </x:c>
      <x:c r="C1419" s="127" t="str">
        <x:v>B</x:v>
      </x:c>
      <x:c r="D1419" s="127" t="str">
        <x:v>D6-C-JUST-23-CHOIX-B-01</x:v>
      </x:c>
      <x:c r="E1419" s="127" t="str">
        <x:v>D6-C-JUST-23-REPONSE-B-01</x:v>
      </x:c>
      <x:c r="F1419" s="127" t="str">
        <x:v>Approche B à jouer ou différé explicite : Le joueur accomplit une tâche proportionnée, rencontre les personnes concernées et accepte leurs limites de contact.</x:v>
      </x:c>
      <x:c r="G1419" s="127" t="str">
        <x:v>Lire les conditions V5 ; aucun objet ou PNJ supposé présent. Refuser ou différer suspend l’objectif au lieu de le déclarer réussi.</x:v>
      </x:c>
      <x:c r="H1419" s="127" t="str">
        <x:v>La confiance peut évoluer par étapes avec des conséquences visibles. Si le choix diffère, refuse ou se contente d’observer, ne pas jouer une réussite de tâche non accomplie.</x:v>
      </x:c>
      <x:c r="I1419" s="132" t="str">
        <x:v>Après la réponse : action physique ou refus/différé ; succès/échec/reprise selon résultat réel et variantes prioritaires. Aucun résultat par la sélection seule.</x:v>
      </x:c>
    </x:row>
    <x:row r="1420" ht="74" customHeight="1">
      <x:c r="A1420" s="121" t="str">
        <x:v>D6-C-JUST-24-OPTION-A</x:v>
      </x:c>
      <x:c r="B1420" s="122" t="str">
        <x:v>D6-C-JUST-24</x:v>
      </x:c>
      <x:c r="C1420" s="122" t="str">
        <x:v>A</x:v>
      </x:c>
      <x:c r="D1420" s="122" t="str">
        <x:v>D6-C-JUST-24-CHOIX-A-01</x:v>
      </x:c>
      <x:c r="E1420" s="122" t="str">
        <x:v>D6-C-JUST-24-REPONSE-A-01</x:v>
      </x:c>
      <x:c r="F1420" s="122" t="str">
        <x:v>Approche A à jouer dans le décor : Les objets rejoignent leurs gardes, les passages sont modifiés et les personnages utilisent de nouveaux dialogues.</x:v>
      </x:c>
      <x:c r="G1420" s="122" t="str">
        <x:v>Accès V5 et interlocuteur disponible ; possibilité réelle de l’approche choisie.</x:v>
      </x:c>
      <x:c r="H1420" s="122" t="str">
        <x:v>Conserver décision, faits, incertitudes, réparation et possibilité de nouvel élément. Ne rien attribuer avant la résolution réelle ; le choix formule une intention.</x:v>
      </x:c>
      <x:c r="I1420" s="131" t="str">
        <x:v>Après la réponse : action physique ou refus/différé ; succès/échec/reprise selon résultat réel et variantes prioritaires. Aucun résultat par la sélection seule.</x:v>
      </x:c>
    </x:row>
    <x:row r="1421" ht="74" customHeight="1">
      <x:c r="A1421" s="126" t="str">
        <x:v>D6-C-JUST-24-OPTION-B</x:v>
      </x:c>
      <x:c r="B1421" s="127" t="str">
        <x:v>D6-C-JUST-24</x:v>
      </x:c>
      <x:c r="C1421" s="127" t="str">
        <x:v>B</x:v>
      </x:c>
      <x:c r="D1421" s="127" t="str">
        <x:v>D6-C-JUST-24-CHOIX-B-01</x:v>
      </x:c>
      <x:c r="E1421" s="127" t="str">
        <x:v>D6-C-JUST-24-REPONSE-B-01</x:v>
      </x:c>
      <x:c r="F1421" s="127" t="str">
        <x:v>Approche B à jouer ou différé explicite : Les objets rejoignent leurs gardes, les passages sont modifiés et les personnages utilisent de nouveaux dialogues.</x:v>
      </x:c>
      <x:c r="G1421" s="127" t="str">
        <x:v>Lire les conditions V5 ; aucun objet ou PNJ supposé présent. Refuser ou différer suspend l’objectif au lieu de le déclarer réussi.</x:v>
      </x:c>
      <x:c r="H1421" s="127" t="str">
        <x:v>Conserver décision, faits, incertitudes, réparation et possibilité de nouvel élément. Si le choix diffère, refuse ou se contente d’observer, ne pas jouer une réussite de tâche non accomplie.</x:v>
      </x:c>
      <x:c r="I1421" s="132" t="str">
        <x:v>Après la réponse : action physique ou refus/différé ; succès/échec/reprise selon résultat réel et variantes prioritaires. Aucun résultat par la sélection seule.</x:v>
      </x:c>
    </x:row>
    <x:row r="1422" ht="74" customHeight="1">
      <x:c r="A1422" s="121" t="str">
        <x:v>D6-C-PIT-01-OPTION-A</x:v>
      </x:c>
      <x:c r="B1422" s="122" t="str">
        <x:v>D6-C-PIT-01</x:v>
      </x:c>
      <x:c r="C1422" s="122" t="str">
        <x:v>A</x:v>
      </x:c>
      <x:c r="D1422" s="122" t="str">
        <x:v>D6-C-PIT-01-CHOIX-A-01</x:v>
      </x:c>
      <x:c r="E1422" s="122" t="str">
        <x:v>D6-C-PIT-01-REPONSE-A-01</x:v>
      </x:c>
      <x:c r="F1422" s="122" t="str">
        <x:v>Approche A à jouer dans le décor : Le joueur traverse vestibule, préparation et bord d’arène ; un choix de combattant appartient au mode de versus séparé.</x:v>
      </x:c>
      <x:c r="G1422" s="122" t="str">
        <x:v>Accès V5 et interlocuteur disponible ; possibilité réelle de l’approche choisie.</x:v>
      </x:c>
      <x:c r="H1422" s="122" t="str">
        <x:v>L’accès n’ajoute pas le combattant choisi comme personne vivante dans la campagne principale. Ne rien attribuer avant la résolution réelle ; le choix formule une intention.</x:v>
      </x:c>
      <x:c r="I1422" s="131" t="str">
        <x:v>Après la réponse : action physique ou refus/différé ; succès/échec/reprise selon résultat réel et variantes prioritaires. Aucun résultat par la sélection seule.</x:v>
      </x:c>
    </x:row>
    <x:row r="1423" ht="74" customHeight="1">
      <x:c r="A1423" s="126" t="str">
        <x:v>D6-C-PIT-01-OPTION-B</x:v>
      </x:c>
      <x:c r="B1423" s="127" t="str">
        <x:v>D6-C-PIT-01</x:v>
      </x:c>
      <x:c r="C1423" s="127" t="str">
        <x:v>B</x:v>
      </x:c>
      <x:c r="D1423" s="127" t="str">
        <x:v>D6-C-PIT-01-CHOIX-B-01</x:v>
      </x:c>
      <x:c r="E1423" s="127" t="str">
        <x:v>D6-C-PIT-01-REPONSE-B-01</x:v>
      </x:c>
      <x:c r="F1423" s="127" t="str">
        <x:v>Approche B à jouer ou différé explicite : Le joueur traverse vestibule, préparation et bord d’arène ; un choix de combattant appartient au mode de versus séparé.</x:v>
      </x:c>
      <x:c r="G1423" s="127" t="str">
        <x:v>Lire les conditions V5 ; aucun objet ou PNJ supposé présent. Refuser ou différer suspend l’objectif au lieu de le déclarer réussi.</x:v>
      </x:c>
      <x:c r="H1423" s="127" t="str">
        <x:v>L’accès n’ajoute pas le combattant choisi comme personne vivante dans la campagne principale. Si le choix diffère, refuse ou se contente d’observer, ne pas jouer une réussite de tâche non accomplie.</x:v>
      </x:c>
      <x:c r="I1423" s="132" t="str">
        <x:v>Après la réponse : action physique ou refus/différé ; succès/échec/reprise selon résultat réel et variantes prioritaires. Aucun résultat par la sélection seule.</x:v>
      </x:c>
    </x:row>
    <x:row r="1424" ht="74" customHeight="1">
      <x:c r="A1424" s="121" t="str">
        <x:v>D6-C-PIT-02-OPTION-A</x:v>
      </x:c>
      <x:c r="B1424" s="122" t="str">
        <x:v>D6-C-PIT-02</x:v>
      </x:c>
      <x:c r="C1424" s="122" t="str">
        <x:v>A</x:v>
      </x:c>
      <x:c r="D1424" s="122" t="str">
        <x:v>D6-C-PIT-02-CHOIX-A-01</x:v>
      </x:c>
      <x:c r="E1424" s="122" t="str">
        <x:v>D6-C-PIT-02-REPONSE-A-01</x:v>
      </x:c>
      <x:c r="F1424" s="122" t="str">
        <x:v>Approche A à jouer dans le décor : Placement latéral, distance, saut, garde, récupération et projection utilisent des repères visuels clairs.</x:v>
      </x:c>
      <x:c r="G1424" s="122" t="str">
        <x:v>Accès V5 et interlocuteur disponible ; possibilité réelle de l’approche choisie.</x:v>
      </x:c>
      <x:c r="H1424" s="122" t="str">
        <x:v>La profondeur décorative ne masque pas la ligne jouable ni les zones de contact. Ne rien attribuer avant la résolution réelle ; le choix formule une intention.</x:v>
      </x:c>
      <x:c r="I1424" s="131" t="str">
        <x:v>Après la réponse : action physique ou refus/différé ; succès/échec/reprise selon résultat réel et variantes prioritaires. Aucun résultat par la sélection seule.</x:v>
      </x:c>
    </x:row>
    <x:row r="1425" ht="74" customHeight="1">
      <x:c r="A1425" s="126" t="str">
        <x:v>D6-C-PIT-02-OPTION-B</x:v>
      </x:c>
      <x:c r="B1425" s="127" t="str">
        <x:v>D6-C-PIT-02</x:v>
      </x:c>
      <x:c r="C1425" s="127" t="str">
        <x:v>B</x:v>
      </x:c>
      <x:c r="D1425" s="127" t="str">
        <x:v>D6-C-PIT-02-CHOIX-B-01</x:v>
      </x:c>
      <x:c r="E1425" s="127" t="str">
        <x:v>D6-C-PIT-02-REPONSE-B-01</x:v>
      </x:c>
      <x:c r="F1425" s="127" t="str">
        <x:v>Approche B à jouer ou différé explicite : Placement latéral, distance, saut, garde, récupération et projection utilisent des repères visuels clairs.</x:v>
      </x:c>
      <x:c r="G1425" s="127" t="str">
        <x:v>Lire les conditions V5 ; aucun objet ou PNJ supposé présent. Refuser ou différer suspend l’objectif au lieu de le déclarer réussi.</x:v>
      </x:c>
      <x:c r="H1425" s="127" t="str">
        <x:v>La profondeur décorative ne masque pas la ligne jouable ni les zones de contact. Si le choix diffère, refuse ou se contente d’observer, ne pas jouer une réussite de tâche non accomplie.</x:v>
      </x:c>
      <x:c r="I1425" s="132" t="str">
        <x:v>Après la réponse : action physique ou refus/différé ; succès/échec/reprise selon résultat réel et variantes prioritaires. Aucun résultat par la sélection seule.</x:v>
      </x:c>
    </x:row>
    <x:row r="1426" ht="74" customHeight="1">
      <x:c r="A1426" s="121" t="str">
        <x:v>D6-C-PIT-03-OPTION-A</x:v>
      </x:c>
      <x:c r="B1426" s="122" t="str">
        <x:v>D6-C-PIT-03</x:v>
      </x:c>
      <x:c r="C1426" s="122" t="str">
        <x:v>A</x:v>
      </x:c>
      <x:c r="D1426" s="122" t="str">
        <x:v>D6-C-PIT-03-CHOIX-A-01</x:v>
      </x:c>
      <x:c r="E1426" s="122" t="str">
        <x:v>D6-C-PIT-03-REPONSE-A-01</x:v>
      </x:c>
      <x:c r="F1426" s="122" t="str">
        <x:v>Approche A à jouer dans le décor : Prévoir échelle cohérente des silhouettes et cadrage adapté, avec limites de caméra par arène.</x:v>
      </x:c>
      <x:c r="G1426" s="122" t="str">
        <x:v>Accès V5 et interlocuteur disponible ; possibilité réelle de l’approche choisie.</x:v>
      </x:c>
      <x:c r="H1426" s="122" t="str">
        <x:v>Une grande créature ne doit pas devenir de taille humaine pour entrer dans une case de sélection. Ne rien attribuer avant la résolution réelle ; le choix formule une intention.</x:v>
      </x:c>
      <x:c r="I1426" s="131" t="str">
        <x:v>Après la réponse : action physique ou refus/différé ; succès/échec/reprise selon résultat réel et variantes prioritaires. Aucun résultat par la sélection seule.</x:v>
      </x:c>
    </x:row>
    <x:row r="1427" ht="74" customHeight="1">
      <x:c r="A1427" s="126" t="str">
        <x:v>D6-C-PIT-03-OPTION-B</x:v>
      </x:c>
      <x:c r="B1427" s="127" t="str">
        <x:v>D6-C-PIT-03</x:v>
      </x:c>
      <x:c r="C1427" s="127" t="str">
        <x:v>B</x:v>
      </x:c>
      <x:c r="D1427" s="127" t="str">
        <x:v>D6-C-PIT-03-CHOIX-B-01</x:v>
      </x:c>
      <x:c r="E1427" s="127" t="str">
        <x:v>D6-C-PIT-03-REPONSE-B-01</x:v>
      </x:c>
      <x:c r="F1427" s="127" t="str">
        <x:v>Approche B à jouer ou différé explicite : Prévoir échelle cohérente des silhouettes et cadrage adapté, avec limites de caméra par arène.</x:v>
      </x:c>
      <x:c r="G1427" s="127" t="str">
        <x:v>Lire les conditions V5 ; aucun objet ou PNJ supposé présent. Refuser ou différer suspend l’objectif au lieu de le déclarer réussi.</x:v>
      </x:c>
      <x:c r="H1427" s="127" t="str">
        <x:v>Une grande créature ne doit pas devenir de taille humaine pour entrer dans une case de sélection. Si le choix diffère, refuse ou se contente d’observer, ne pas jouer une réussite de tâche non accomplie.</x:v>
      </x:c>
      <x:c r="I1427" s="132" t="str">
        <x:v>Après la réponse : action physique ou refus/différé ; succès/échec/reprise selon résultat réel et variantes prioritaires. Aucun résultat par la sélection seule.</x:v>
      </x:c>
    </x:row>
    <x:row r="1428" ht="74" customHeight="1">
      <x:c r="A1428" s="121" t="str">
        <x:v>D6-C-PIT-04-OPTION-A</x:v>
      </x:c>
      <x:c r="B1428" s="122" t="str">
        <x:v>D6-C-PIT-04</x:v>
      </x:c>
      <x:c r="C1428" s="122" t="str">
        <x:v>A</x:v>
      </x:c>
      <x:c r="D1428" s="122" t="str">
        <x:v>D6-C-PIT-04-CHOIX-A-01</x:v>
      </x:c>
      <x:c r="E1428" s="122" t="str">
        <x:v>D6-C-PIT-04-REPONSE-A-01</x:v>
      </x:c>
      <x:c r="F1428" s="122" t="str">
        <x:v>Approche A à jouer dans le décor : Un mannequin permet de tester déplacement, attaque légère, lourde, spéciale et sortie de projection.</x:v>
      </x:c>
      <x:c r="G1428" s="122" t="str">
        <x:v>Accès V5 et interlocuteur disponible ; possibilité réelle de l’approche choisie.</x:v>
      </x:c>
      <x:c r="H1428" s="122" t="str">
        <x:v>Les commandes sont enseignées dans le vocabulaire du mode, sans prétendre être gestes universels yautja. Ne rien attribuer avant la résolution réelle ; le choix formule une intention.</x:v>
      </x:c>
      <x:c r="I1428" s="131" t="str">
        <x:v>Après la réponse : action physique ou refus/différé ; succès/échec/reprise selon résultat réel et variantes prioritaires. Aucun résultat par la sélection seule.</x:v>
      </x:c>
    </x:row>
    <x:row r="1429" ht="74" customHeight="1">
      <x:c r="A1429" s="126" t="str">
        <x:v>D6-C-PIT-04-OPTION-B</x:v>
      </x:c>
      <x:c r="B1429" s="127" t="str">
        <x:v>D6-C-PIT-04</x:v>
      </x:c>
      <x:c r="C1429" s="127" t="str">
        <x:v>B</x:v>
      </x:c>
      <x:c r="D1429" s="127" t="str">
        <x:v>D6-C-PIT-04-CHOIX-B-01</x:v>
      </x:c>
      <x:c r="E1429" s="127" t="str">
        <x:v>D6-C-PIT-04-REPONSE-B-01</x:v>
      </x:c>
      <x:c r="F1429" s="127" t="str">
        <x:v>Approche B à jouer ou différé explicite : Un mannequin permet de tester déplacement, attaque légère, lourde, spéciale et sortie de projection.</x:v>
      </x:c>
      <x:c r="G1429" s="127" t="str">
        <x:v>Lire les conditions V5 ; aucun objet ou PNJ supposé présent. Refuser ou différer suspend l’objectif au lieu de le déclarer réussi.</x:v>
      </x:c>
      <x:c r="H1429" s="127" t="str">
        <x:v>Les commandes sont enseignées dans le vocabulaire du mode, sans prétendre être gestes universels yautja. Si le choix diffère, refuse ou se contente d’observer, ne pas jouer une réussite de tâche non accomplie.</x:v>
      </x:c>
      <x:c r="I1429" s="132" t="str">
        <x:v>Après la réponse : action physique ou refus/différé ; succès/échec/reprise selon résultat réel et variantes prioritaires. Aucun résultat par la sélection seule.</x:v>
      </x:c>
    </x:row>
    <x:row r="1430" ht="74" customHeight="1">
      <x:c r="A1430" s="121" t="str">
        <x:v>D6-C-PIT-05-OPTION-A</x:v>
      </x:c>
      <x:c r="B1430" s="122" t="str">
        <x:v>D6-C-PIT-05</x:v>
      </x:c>
      <x:c r="C1430" s="122" t="str">
        <x:v>A</x:v>
      </x:c>
      <x:c r="D1430" s="122" t="str">
        <x:v>D6-C-PIT-05-CHOIX-A-01</x:v>
      </x:c>
      <x:c r="E1430" s="122" t="str">
        <x:v>D6-C-PIT-05-REPONSE-A-01</x:v>
      </x:c>
      <x:c r="F1430" s="122" t="str">
        <x:v>Approche A à jouer dans le décor : Trois cibles obligent à toucher au bout de portée, arrêter une approche et récupérer après un coup manqué.</x:v>
      </x:c>
      <x:c r="G1430" s="122" t="str">
        <x:v>Accès V5 et interlocuteur disponible ; possibilité réelle de l’approche choisie.</x:v>
      </x:c>
      <x:c r="H1430" s="122" t="str">
        <x:v>Le score mesure précision et lecture, pas seulement dégâts bruts. Ne rien attribuer avant la résolution réelle ; le choix formule une intention.</x:v>
      </x:c>
      <x:c r="I1430" s="131" t="str">
        <x:v>Après la réponse : action physique ou refus/différé ; succès/échec/reprise selon résultat réel et variantes prioritaires. Aucun résultat par la sélection seule.</x:v>
      </x:c>
    </x:row>
    <x:row r="1431" ht="74" customHeight="1">
      <x:c r="A1431" s="126" t="str">
        <x:v>D6-C-PIT-05-OPTION-B</x:v>
      </x:c>
      <x:c r="B1431" s="127" t="str">
        <x:v>D6-C-PIT-05</x:v>
      </x:c>
      <x:c r="C1431" s="127" t="str">
        <x:v>B</x:v>
      </x:c>
      <x:c r="D1431" s="127" t="str">
        <x:v>D6-C-PIT-05-CHOIX-B-01</x:v>
      </x:c>
      <x:c r="E1431" s="127" t="str">
        <x:v>D6-C-PIT-05-REPONSE-B-01</x:v>
      </x:c>
      <x:c r="F1431" s="127" t="str">
        <x:v>Approche B à jouer ou différé explicite : Trois cibles obligent à toucher au bout de portée, arrêter une approche et récupérer après un coup manqué.</x:v>
      </x:c>
      <x:c r="G1431" s="127" t="str">
        <x:v>Lire les conditions V5 ; aucun objet ou PNJ supposé présent. Refuser ou différer suspend l’objectif au lieu de le déclarer réussi.</x:v>
      </x:c>
      <x:c r="H1431" s="127" t="str">
        <x:v>Le score mesure précision et lecture, pas seulement dégâts bruts. Si le choix diffère, refuse ou se contente d’observer, ne pas jouer une réussite de tâche non accomplie.</x:v>
      </x:c>
      <x:c r="I1431" s="132" t="str">
        <x:v>Après la réponse : action physique ou refus/différé ; succès/échec/reprise selon résultat réel et variantes prioritaires. Aucun résultat par la sélection seule.</x:v>
      </x:c>
    </x:row>
    <x:row r="1432" ht="74" customHeight="1">
      <x:c r="A1432" s="121" t="str">
        <x:v>D6-C-PIT-06-OPTION-A</x:v>
      </x:c>
      <x:c r="B1432" s="122" t="str">
        <x:v>D6-C-PIT-06</x:v>
      </x:c>
      <x:c r="C1432" s="122" t="str">
        <x:v>A</x:v>
      </x:c>
      <x:c r="D1432" s="122" t="str">
        <x:v>D6-C-PIT-06-CHOIX-A-01</x:v>
      </x:c>
      <x:c r="E1432" s="122" t="str">
        <x:v>D6-C-PIT-06-REPONSE-A-01</x:v>
      </x:c>
      <x:c r="F1432" s="122" t="str">
        <x:v>Approche A à jouer dans le décor : Un adversaire d’exercice alterne attaques lisibles et délais pour apprendre ouverture, défense et riposte.</x:v>
      </x:c>
      <x:c r="G1432" s="122" t="str">
        <x:v>Accès V5 et interlocuteur disponible ; possibilité réelle de l’approche choisie.</x:v>
      </x:c>
      <x:c r="H1432" s="122" t="str">
        <x:v>Les aides peuvent ralentir la démonstration sans falsifier le résultat d’un match classé futur. Ne rien attribuer avant la résolution réelle ; le choix formule une intention.</x:v>
      </x:c>
      <x:c r="I1432" s="131" t="str">
        <x:v>Après la réponse : action physique ou refus/différé ; succès/échec/reprise selon résultat réel et variantes prioritaires. Aucun résultat par la sélection seule.</x:v>
      </x:c>
    </x:row>
    <x:row r="1433" ht="74" customHeight="1">
      <x:c r="A1433" s="126" t="str">
        <x:v>D6-C-PIT-06-OPTION-B</x:v>
      </x:c>
      <x:c r="B1433" s="127" t="str">
        <x:v>D6-C-PIT-06</x:v>
      </x:c>
      <x:c r="C1433" s="127" t="str">
        <x:v>B</x:v>
      </x:c>
      <x:c r="D1433" s="127" t="str">
        <x:v>D6-C-PIT-06-CHOIX-B-01</x:v>
      </x:c>
      <x:c r="E1433" s="127" t="str">
        <x:v>D6-C-PIT-06-REPONSE-B-01</x:v>
      </x:c>
      <x:c r="F1433" s="127" t="str">
        <x:v>Approche B à jouer ou différé explicite : Un adversaire d’exercice alterne attaques lisibles et délais pour apprendre ouverture, défense et riposte.</x:v>
      </x:c>
      <x:c r="G1433" s="127" t="str">
        <x:v>Lire les conditions V5 ; aucun objet ou PNJ supposé présent. Refuser ou différer suspend l’objectif au lieu de le déclarer réussi.</x:v>
      </x:c>
      <x:c r="H1433" s="127" t="str">
        <x:v>Les aides peuvent ralentir la démonstration sans falsifier le résultat d’un match classé futur. Si le choix diffère, refuse ou se contente d’observer, ne pas jouer une réussite de tâche non accomplie.</x:v>
      </x:c>
      <x:c r="I1433" s="132" t="str">
        <x:v>Après la réponse : action physique ou refus/différé ; succès/échec/reprise selon résultat réel et variantes prioritaires. Aucun résultat par la sélection seule.</x:v>
      </x:c>
    </x:row>
    <x:row r="1434" ht="74" customHeight="1">
      <x:c r="A1434" s="121" t="str">
        <x:v>D6-C-PIT-07-OPTION-A</x:v>
      </x:c>
      <x:c r="B1434" s="122" t="str">
        <x:v>D6-C-PIT-07</x:v>
      </x:c>
      <x:c r="C1434" s="122" t="str">
        <x:v>A</x:v>
      </x:c>
      <x:c r="D1434" s="122" t="str">
        <x:v>D6-C-PIT-07-CHOIX-A-01</x:v>
      </x:c>
      <x:c r="E1434" s="122" t="str">
        <x:v>D6-C-PIT-07-REPONSE-A-01</x:v>
      </x:c>
      <x:c r="F1434" s="122" t="str">
        <x:v>Approche A à jouer dans le décor : Chaque scène possède entrée, bord, hauteur visuelle, éclairage et spectateurs cohérents avec son thème.</x:v>
      </x:c>
      <x:c r="G1434" s="122" t="str">
        <x:v>Accès V5 et interlocuteur disponible ; possibilité réelle de l’approche choisie.</x:v>
      </x:c>
      <x:c r="H1434" s="122" t="str">
        <x:v>Les 30 arènes ou plus prévues nécessitent leurs assets et plans propres ; cette fiche n’affirme pas leur génération. Ne rien attribuer avant la résolution réelle ; le choix formule une intention.</x:v>
      </x:c>
      <x:c r="I1434" s="131" t="str">
        <x:v>Après la réponse : action physique ou refus/différé ; succès/échec/reprise selon résultat réel et variantes prioritaires. Aucun résultat par la sélection seule.</x:v>
      </x:c>
    </x:row>
    <x:row r="1435" ht="74" customHeight="1">
      <x:c r="A1435" s="126" t="str">
        <x:v>D6-C-PIT-07-OPTION-B</x:v>
      </x:c>
      <x:c r="B1435" s="127" t="str">
        <x:v>D6-C-PIT-07</x:v>
      </x:c>
      <x:c r="C1435" s="127" t="str">
        <x:v>B</x:v>
      </x:c>
      <x:c r="D1435" s="127" t="str">
        <x:v>D6-C-PIT-07-CHOIX-B-01</x:v>
      </x:c>
      <x:c r="E1435" s="127" t="str">
        <x:v>D6-C-PIT-07-REPONSE-B-01</x:v>
      </x:c>
      <x:c r="F1435" s="127" t="str">
        <x:v>Approche B à jouer ou différé explicite : Chaque scène possède entrée, bord, hauteur visuelle, éclairage et spectateurs cohérents avec son thème.</x:v>
      </x:c>
      <x:c r="G1435" s="127" t="str">
        <x:v>Lire les conditions V5 ; aucun objet ou PNJ supposé présent. Refuser ou différer suspend l’objectif au lieu de le déclarer réussi.</x:v>
      </x:c>
      <x:c r="H1435" s="127" t="str">
        <x:v>Les 30 arènes ou plus prévues nécessitent leurs assets et plans propres ; cette fiche n’affirme pas leur génération. Si le choix diffère, refuse ou se contente d’observer, ne pas jouer une réussite de tâche non accomplie.</x:v>
      </x:c>
      <x:c r="I1435" s="132" t="str">
        <x:v>Après la réponse : action physique ou refus/différé ; succès/échec/reprise selon résultat réel et variantes prioritaires. Aucun résultat par la sélection seule.</x:v>
      </x:c>
    </x:row>
    <x:row r="1436" ht="74" customHeight="1">
      <x:c r="A1436" s="121" t="str">
        <x:v>D6-C-PIT-08-OPTION-A</x:v>
      </x:c>
      <x:c r="B1436" s="122" t="str">
        <x:v>D6-C-PIT-08</x:v>
      </x:c>
      <x:c r="C1436" s="122" t="str">
        <x:v>A</x:v>
      </x:c>
      <x:c r="D1436" s="122" t="str">
        <x:v>D6-C-PIT-08-CHOIX-A-01</x:v>
      </x:c>
      <x:c r="E1436" s="122" t="str">
        <x:v>D6-C-PIT-08-REPONSE-A-01</x:v>
      </x:c>
      <x:c r="F1436" s="122" t="str">
        <x:v>Approche A à jouer dans le décor : Le jeu utilise un sous-ensemble non fatal de règles et revient ensuite à la scène sociale réelle.</x:v>
      </x:c>
      <x:c r="G1436" s="122" t="str">
        <x:v>Accès V5 et interlocuteur disponible ; possibilité réelle de l’approche choisie.</x:v>
      </x:c>
      <x:c r="H1436" s="122" t="str">
        <x:v>Une défaite d’exercice ne tue pas un compagnon de la campagne. Ne rien attribuer avant la résolution réelle ; le choix formule une intention.</x:v>
      </x:c>
      <x:c r="I1436" s="131" t="str">
        <x:v>Après la réponse : action physique ou refus/différé ; succès/échec/reprise selon résultat réel et variantes prioritaires. Aucun résultat par la sélection seule.</x:v>
      </x:c>
    </x:row>
    <x:row r="1437" ht="74" customHeight="1">
      <x:c r="A1437" s="126" t="str">
        <x:v>D6-C-PIT-08-OPTION-B</x:v>
      </x:c>
      <x:c r="B1437" s="127" t="str">
        <x:v>D6-C-PIT-08</x:v>
      </x:c>
      <x:c r="C1437" s="127" t="str">
        <x:v>B</x:v>
      </x:c>
      <x:c r="D1437" s="127" t="str">
        <x:v>D6-C-PIT-08-CHOIX-B-01</x:v>
      </x:c>
      <x:c r="E1437" s="127" t="str">
        <x:v>D6-C-PIT-08-REPONSE-B-01</x:v>
      </x:c>
      <x:c r="F1437" s="127" t="str">
        <x:v>Reporter le duel amical ; le partenaire range son arme à son emplacement réel, puis reprend sa disponibilité propre.</x:v>
      </x:c>
      <x:c r="G1437" s="127" t="str">
        <x:v>Lire les conditions V5 ; aucun objet ou PNJ supposé présent. Refuser ou différer suspend l’objectif au lieu de le déclarer réussi.</x:v>
      </x:c>
      <x:c r="H1437" s="127" t="str">
        <x:v>Cette réponse clôt ou suspend uniquement l’échange concerné. Ne pas déclencher la réplique de réussite de l’opération refusée ou reportée, ni ses récompenses. Reprise au dernier état stable lors d’un engagement ultérieur explicite.</x:v>
      </x:c>
      <x:c r="I1437" s="132" t="str">
        <x:v>Après la réponse : action physique ou refus/différé ; succès/échec/reprise selon résultat réel et variantes prioritaires. Aucun résultat par la sélection seule.</x:v>
      </x:c>
    </x:row>
    <x:row r="1438" ht="74" customHeight="1">
      <x:c r="A1438" s="121" t="str">
        <x:v>D6-C-PIT-09-OPTION-A</x:v>
      </x:c>
      <x:c r="B1438" s="122" t="str">
        <x:v>D6-C-PIT-09</x:v>
      </x:c>
      <x:c r="C1438" s="122" t="str">
        <x:v>A</x:v>
      </x:c>
      <x:c r="D1438" s="122" t="str">
        <x:v>D6-C-PIT-09-CHOIX-A-01</x:v>
      </x:c>
      <x:c r="E1438" s="122" t="str">
        <x:v>D6-C-PIT-09-REPONSE-A-01</x:v>
      </x:c>
      <x:c r="F1438" s="122" t="str">
        <x:v>Approche A à jouer dans le décor : Le joueur rencontre les participants, prépare l’équipement autorisé puis joue les combats avec repos entre tours.</x:v>
      </x:c>
      <x:c r="G1438" s="122" t="str">
        <x:v>Accès V5 et interlocuteur disponible ; possibilité réelle de l’approche choisie.</x:v>
      </x:c>
      <x:c r="H1438" s="122" t="str">
        <x:v>Les participants et règles sont situés dans ce tournoi du projet. Ne rien attribuer avant la résolution réelle ; le choix formule une intention.</x:v>
      </x:c>
      <x:c r="I1438" s="131" t="str">
        <x:v>Après la réponse : action physique ou refus/différé ; succès/échec/reprise selon résultat réel et variantes prioritaires. Aucun résultat par la sélection seule.</x:v>
      </x:c>
    </x:row>
    <x:row r="1439" ht="74" customHeight="1">
      <x:c r="A1439" s="126" t="str">
        <x:v>D6-C-PIT-09-OPTION-B</x:v>
      </x:c>
      <x:c r="B1439" s="127" t="str">
        <x:v>D6-C-PIT-09</x:v>
      </x:c>
      <x:c r="C1439" s="127" t="str">
        <x:v>B</x:v>
      </x:c>
      <x:c r="D1439" s="127" t="str">
        <x:v>D6-C-PIT-09-CHOIX-B-01</x:v>
      </x:c>
      <x:c r="E1439" s="127" t="str">
        <x:v>D6-C-PIT-09-REPONSE-B-01</x:v>
      </x:c>
      <x:c r="F1439" s="127" t="str">
        <x:v>Approche B à jouer ou différé explicite : Le joueur rencontre les participants, prépare l’équipement autorisé puis joue les combats avec repos entre tours.</x:v>
      </x:c>
      <x:c r="G1439" s="127" t="str">
        <x:v>Lire les conditions V5 ; aucun objet ou PNJ supposé présent. Refuser ou différer suspend l’objectif au lieu de le déclarer réussi.</x:v>
      </x:c>
      <x:c r="H1439" s="127" t="str">
        <x:v>Les participants et règles sont situés dans ce tournoi du projet. Si le choix diffère, refuse ou se contente d’observer, ne pas jouer une réussite de tâche non accomplie.</x:v>
      </x:c>
      <x:c r="I1439" s="132" t="str">
        <x:v>Après la réponse : action physique ou refus/différé ; succès/échec/reprise selon résultat réel et variantes prioritaires. Aucun résultat par la sélection seule.</x:v>
      </x:c>
    </x:row>
    <x:row r="1440" ht="74" customHeight="1">
      <x:c r="A1440" s="121" t="str">
        <x:v>D6-C-PIT-10-OPTION-A</x:v>
      </x:c>
      <x:c r="B1440" s="122" t="str">
        <x:v>D6-C-PIT-10</x:v>
      </x:c>
      <x:c r="C1440" s="122" t="str">
        <x:v>A</x:v>
      </x:c>
      <x:c r="D1440" s="122" t="str">
        <x:v>D6-C-PIT-10-CHOIX-A-01</x:v>
      </x:c>
      <x:c r="E1440" s="122" t="str">
        <x:v>D6-C-PIT-10-REPONSE-A-01</x:v>
      </x:c>
      <x:c r="F1440" s="122" t="str">
        <x:v>Approche A à jouer dans le décor : Le combat adapte son style à sa progression enregistrée et conserve le résultat réel.</x:v>
      </x:c>
      <x:c r="G1440" s="122" t="str">
        <x:v>Accès V5 et interlocuteur disponible ; possibilité réelle de l’approche choisie.</x:v>
      </x:c>
      <x:c r="H1440" s="122" t="str">
        <x:v>Un rival absent, blessé ou parti n’apparaît pas au chargement. Ne rien attribuer avant la résolution réelle ; le choix formule une intention.</x:v>
      </x:c>
      <x:c r="I1440" s="131" t="str">
        <x:v>Après la réponse : action physique ou refus/différé ; succès/échec/reprise selon résultat réel et variantes prioritaires. Aucun résultat par la sélection seule.</x:v>
      </x:c>
    </x:row>
    <x:row r="1441" ht="74" customHeight="1">
      <x:c r="A1441" s="126" t="str">
        <x:v>D6-C-PIT-10-OPTION-B</x:v>
      </x:c>
      <x:c r="B1441" s="127" t="str">
        <x:v>D6-C-PIT-10</x:v>
      </x:c>
      <x:c r="C1441" s="127" t="str">
        <x:v>B</x:v>
      </x:c>
      <x:c r="D1441" s="127" t="str">
        <x:v>D6-C-PIT-10-CHOIX-B-01</x:v>
      </x:c>
      <x:c r="E1441" s="127" t="str">
        <x:v>D6-C-PIT-10-REPONSE-B-01</x:v>
      </x:c>
      <x:c r="F1441" s="127" t="str">
        <x:v>Reporter la revanche ; laisser le rival reprendre son activité. Un nouveau rendez-vous exige sa disponibilité réelle.</x:v>
      </x:c>
      <x:c r="G1441" s="127" t="str">
        <x:v>Lire les conditions V5 ; aucun objet ou PNJ supposé présent. Refuser ou différer suspend l’objectif au lieu de le déclarer réussi.</x:v>
      </x:c>
      <x:c r="H1441" s="127" t="str">
        <x:v>Cette réponse clôt ou suspend uniquement l’échange concerné. Ne pas déclencher la réplique de réussite de l’opération refusée ou reportée, ni ses récompenses. Reprise au dernier état stable lors d’un engagement ultérieur explicite.</x:v>
      </x:c>
      <x:c r="I1441" s="132" t="str">
        <x:v>Après la réponse : action physique ou refus/différé ; succès/échec/reprise selon résultat réel et variantes prioritaires. Aucun résultat par la sélection seule.</x:v>
      </x:c>
    </x:row>
    <x:row r="1442" ht="74" customHeight="1">
      <x:c r="A1442" s="121" t="str">
        <x:v>D6-C-PIT-11-OPTION-A</x:v>
      </x:c>
      <x:c r="B1442" s="122" t="str">
        <x:v>D6-C-PIT-11</x:v>
      </x:c>
      <x:c r="C1442" s="122" t="str">
        <x:v>A</x:v>
      </x:c>
      <x:c r="D1442" s="122" t="str">
        <x:v>D6-C-PIT-11-CHOIX-A-01</x:v>
      </x:c>
      <x:c r="E1442" s="122" t="str">
        <x:v>D6-C-PIT-11-REPONSE-A-01</x:v>
      </x:c>
      <x:c r="F1442" s="122" t="str">
        <x:v>Approche A à jouer dans le décor : Objectifs possibles : gagner après une esquive précise, protéger une zone ou interrompre une approche sans projection.</x:v>
      </x:c>
      <x:c r="G1442" s="122" t="str">
        <x:v>Accès V5 et interlocuteur disponible ; possibilité réelle de l’approche choisie.</x:v>
      </x:c>
      <x:c r="H1442" s="122" t="str">
        <x:v>Chaque contrat explique les conditions avant la manche et prévoit un résultat partiel lisible. Ne rien attribuer avant la résolution réelle ; le choix formule une intention.</x:v>
      </x:c>
      <x:c r="I1442" s="131" t="str">
        <x:v>Après la réponse : action physique ou refus/différé ; succès/échec/reprise selon résultat réel et variantes prioritaires. Aucun résultat par la sélection seule.</x:v>
      </x:c>
    </x:row>
    <x:row r="1443" ht="74" customHeight="1">
      <x:c r="A1443" s="126" t="str">
        <x:v>D6-C-PIT-11-OPTION-B</x:v>
      </x:c>
      <x:c r="B1443" s="127" t="str">
        <x:v>D6-C-PIT-11</x:v>
      </x:c>
      <x:c r="C1443" s="127" t="str">
        <x:v>B</x:v>
      </x:c>
      <x:c r="D1443" s="127" t="str">
        <x:v>D6-C-PIT-11-CHOIX-B-01</x:v>
      </x:c>
      <x:c r="E1443" s="127" t="str">
        <x:v>D6-C-PIT-11-REPONSE-B-01</x:v>
      </x:c>
      <x:c r="F1443" s="127" t="str">
        <x:v>Approche B à jouer ou différé explicite : Objectifs possibles : gagner après une esquive précise, protéger une zone ou interrompre une approche sans projection.</x:v>
      </x:c>
      <x:c r="G1443" s="127" t="str">
        <x:v>Lire les conditions V5 ; aucun objet ou PNJ supposé présent. Refuser ou différer suspend l’objectif au lieu de le déclarer réussi.</x:v>
      </x:c>
      <x:c r="H1443" s="127" t="str">
        <x:v>Chaque contrat explique les conditions avant la manche et prévoit un résultat partiel lisible. Si le choix diffère, refuse ou se contente d’observer, ne pas jouer une réussite de tâche non accomplie.</x:v>
      </x:c>
      <x:c r="I1443" s="132" t="str">
        <x:v>Après la réponse : action physique ou refus/différé ; succès/échec/reprise selon résultat réel et variantes prioritaires. Aucun résultat par la sélection seule.</x:v>
      </x:c>
    </x:row>
    <x:row r="1444" ht="74" customHeight="1">
      <x:c r="A1444" s="121" t="str">
        <x:v>D6-C-PIT-12-OPTION-A</x:v>
      </x:c>
      <x:c r="B1444" s="122" t="str">
        <x:v>D6-C-PIT-12</x:v>
      </x:c>
      <x:c r="C1444" s="122" t="str">
        <x:v>A</x:v>
      </x:c>
      <x:c r="D1444" s="122" t="str">
        <x:v>D6-C-PIT-12-CHOIX-A-01</x:v>
      </x:c>
      <x:c r="E1444" s="122" t="str">
        <x:v>D6-C-PIT-12-REPONSE-A-01</x:v>
      </x:c>
      <x:c r="F1444" s="122" t="str">
        <x:v>Approche A à jouer dans le décor : Trois rencontres et des scènes courtes développent sa motivation propre au mode choisi.</x:v>
      </x:c>
      <x:c r="G1444" s="122" t="str">
        <x:v>Accès V5 et interlocuteur disponible ; possibilité réelle de l’approche choisie.</x:v>
      </x:c>
      <x:c r="H1444" s="122" t="str">
        <x:v>Les personnages de films restent dans une chronique ou un cadre de versus séparé, pas dans la continuité principale par défaut. Ne rien attribuer avant la résolution réelle ; le choix formule une intention.</x:v>
      </x:c>
      <x:c r="I1444" s="131" t="str">
        <x:v>Après la réponse : action physique ou refus/différé ; succès/échec/reprise selon résultat réel et variantes prioritaires. Aucun résultat par la sélection seule.</x:v>
      </x:c>
    </x:row>
    <x:row r="1445" ht="74" customHeight="1">
      <x:c r="A1445" s="126" t="str">
        <x:v>D6-C-PIT-12-OPTION-B</x:v>
      </x:c>
      <x:c r="B1445" s="127" t="str">
        <x:v>D6-C-PIT-12</x:v>
      </x:c>
      <x:c r="C1445" s="127" t="str">
        <x:v>B</x:v>
      </x:c>
      <x:c r="D1445" s="127" t="str">
        <x:v>D6-C-PIT-12-CHOIX-B-01</x:v>
      </x:c>
      <x:c r="E1445" s="127" t="str">
        <x:v>D6-C-PIT-12-REPONSE-B-01</x:v>
      </x:c>
      <x:c r="F1445" s="127" t="str">
        <x:v>Rejoindre le râtelier et pratiquer le geste disponible. Les rencontres du parcours restent à jouer et aucune n’est remportée par cet exercice.</x:v>
      </x:c>
      <x:c r="G1445" s="127" t="str">
        <x:v>Lire les conditions V5 ; aucun objet ou PNJ supposé présent. Refuser ou différer suspend l’objectif au lieu de le déclarer réussi.</x:v>
      </x:c>
      <x:c r="H1445" s="127" t="str">
        <x:v>Cette réponse clôt ou suspend uniquement l’échange concerné. Ne pas déclencher la réplique de réussite de l’opération refusée ou reportée, ni ses récompenses. Reprise au dernier état stable lors d’un engagement ultérieur explicite.</x:v>
      </x:c>
      <x:c r="I1445" s="132" t="str">
        <x:v>Après la réponse : action physique ou refus/différé ; succès/échec/reprise selon résultat réel et variantes prioritaires. Aucun résultat par la sélection seule.</x:v>
      </x:c>
    </x:row>
    <x:row r="1446" ht="74" customHeight="1">
      <x:c r="A1446" s="121" t="str">
        <x:v>D6-C-PIT-13-OPTION-A</x:v>
      </x:c>
      <x:c r="B1446" s="122" t="str">
        <x:v>D6-C-PIT-13</x:v>
      </x:c>
      <x:c r="C1446" s="122" t="str">
        <x:v>A</x:v>
      </x:c>
      <x:c r="D1446" s="122" t="str">
        <x:v>D6-C-PIT-13-CHOIX-A-01</x:v>
      </x:c>
      <x:c r="E1446" s="122" t="str">
        <x:v>D6-C-PIT-13-REPONSE-A-01</x:v>
      </x:c>
      <x:c r="F1446" s="122" t="str">
        <x:v>Approche A à jouer dans le décor : Animations d’arrivée, garde initiale et réaction à l’adversaire varient selon le personnage et l’arène.</x:v>
      </x:c>
      <x:c r="G1446" s="122" t="str">
        <x:v>Accès V5 et interlocuteur disponible ; possibilité réelle de l’approche choisie.</x:v>
      </x:c>
      <x:c r="H1446" s="122" t="str">
        <x:v>Chaque animation demande sprites, timings et points d’appui propres à produire. Ne rien attribuer avant la résolution réelle ; le choix formule une intention.</x:v>
      </x:c>
      <x:c r="I1446" s="131" t="str">
        <x:v>Après la réponse : action physique ou refus/différé ; succès/échec/reprise selon résultat réel et variantes prioritaires. Aucun résultat par la sélection seule.</x:v>
      </x:c>
    </x:row>
    <x:row r="1447" ht="74" customHeight="1">
      <x:c r="A1447" s="126" t="str">
        <x:v>D6-C-PIT-13-OPTION-B</x:v>
      </x:c>
      <x:c r="B1447" s="127" t="str">
        <x:v>D6-C-PIT-13</x:v>
      </x:c>
      <x:c r="C1447" s="127" t="str">
        <x:v>B</x:v>
      </x:c>
      <x:c r="D1447" s="127" t="str">
        <x:v>D6-C-PIT-13-CHOIX-B-01</x:v>
      </x:c>
      <x:c r="E1447" s="127" t="str">
        <x:v>D6-C-PIT-13-REPONSE-B-01</x:v>
      </x:c>
      <x:c r="F1447" s="127" t="str">
        <x:v>Approche B à jouer ou différé explicite : Animations d’arrivée, garde initiale et réaction à l’adversaire varient selon le personnage et l’arène.</x:v>
      </x:c>
      <x:c r="G1447" s="127" t="str">
        <x:v>Lire les conditions V5 ; aucun objet ou PNJ supposé présent. Refuser ou différer suspend l’objectif au lieu de le déclarer réussi.</x:v>
      </x:c>
      <x:c r="H1447" s="127" t="str">
        <x:v>Chaque animation demande sprites, timings et points d’appui propres à produire. Si le choix diffère, refuse ou se contente d’observer, ne pas jouer une réussite de tâche non accomplie.</x:v>
      </x:c>
      <x:c r="I1447" s="132" t="str">
        <x:v>Après la réponse : action physique ou refus/différé ; succès/échec/reprise selon résultat réel et variantes prioritaires. Aucun résultat par la sélection seule.</x:v>
      </x:c>
    </x:row>
    <x:row r="1448" ht="74" customHeight="1">
      <x:c r="A1448" s="121" t="str">
        <x:v>D6-C-PIT-14-OPTION-A</x:v>
      </x:c>
      <x:c r="B1448" s="122" t="str">
        <x:v>D6-C-PIT-14</x:v>
      </x:c>
      <x:c r="C1448" s="122" t="str">
        <x:v>A</x:v>
      </x:c>
      <x:c r="D1448" s="122" t="str">
        <x:v>D6-C-PIT-14-CHOIX-A-01</x:v>
      </x:c>
      <x:c r="E1448" s="122" t="str">
        <x:v>D6-C-PIT-14-REPONSE-A-01</x:v>
      </x:c>
      <x:c r="F1448" s="122" t="str">
        <x:v>Approche A à jouer dans le décor : Prévoir pose, respiration, regard et sortie adaptées au résultat, avec variations de rivalité.</x:v>
      </x:c>
      <x:c r="G1448" s="122" t="str">
        <x:v>Accès V5 et interlocuteur disponible ; possibilité réelle de l’approche choisie.</x:v>
      </x:c>
      <x:c r="H1448" s="122" t="str">
        <x:v>La victoire n’implique pas un trophée de crâne dans un duel amical. Ne rien attribuer avant la résolution réelle ; le choix formule une intention.</x:v>
      </x:c>
      <x:c r="I1448" s="131" t="str">
        <x:v>Après la réponse : action physique ou refus/différé ; succès/échec/reprise selon résultat réel et variantes prioritaires. Aucun résultat par la sélection seule.</x:v>
      </x:c>
    </x:row>
    <x:row r="1449" ht="74" customHeight="1">
      <x:c r="A1449" s="126" t="str">
        <x:v>D6-C-PIT-14-OPTION-B</x:v>
      </x:c>
      <x:c r="B1449" s="127" t="str">
        <x:v>D6-C-PIT-14</x:v>
      </x:c>
      <x:c r="C1449" s="127" t="str">
        <x:v>B</x:v>
      </x:c>
      <x:c r="D1449" s="127" t="str">
        <x:v>D6-C-PIT-14-CHOIX-B-01</x:v>
      </x:c>
      <x:c r="E1449" s="127" t="str">
        <x:v>D6-C-PIT-14-REPONSE-B-01</x:v>
      </x:c>
      <x:c r="F1449" s="127" t="str">
        <x:v>Approche B à jouer ou différé explicite : Prévoir pose, respiration, regard et sortie adaptées au résultat, avec variations de rivalité.</x:v>
      </x:c>
      <x:c r="G1449" s="127" t="str">
        <x:v>Lire les conditions V5 ; aucun objet ou PNJ supposé présent. Refuser ou différer suspend l’objectif au lieu de le déclarer réussi.</x:v>
      </x:c>
      <x:c r="H1449" s="127" t="str">
        <x:v>La victoire n’implique pas un trophée de crâne dans un duel amical. Si le choix diffère, refuse ou se contente d’observer, ne pas jouer une réussite de tâche non accomplie.</x:v>
      </x:c>
      <x:c r="I1449" s="132" t="str">
        <x:v>Après la réponse : action physique ou refus/différé ; succès/échec/reprise selon résultat réel et variantes prioritaires. Aucun résultat par la sélection seule.</x:v>
      </x:c>
    </x:row>
    <x:row r="1450" ht="74" customHeight="1">
      <x:c r="A1450" s="121" t="str">
        <x:v>D6-C-PIT-15-OPTION-A</x:v>
      </x:c>
      <x:c r="B1450" s="122" t="str">
        <x:v>D6-C-PIT-15</x:v>
      </x:c>
      <x:c r="C1450" s="122" t="str">
        <x:v>A</x:v>
      </x:c>
      <x:c r="D1450" s="122" t="str">
        <x:v>D6-C-PIT-15-CHOIX-A-01</x:v>
      </x:c>
      <x:c r="E1450" s="122" t="str">
        <x:v>D6-C-PIT-15-REPONSE-A-01</x:v>
      </x:c>
      <x:c r="F1450" s="122" t="str">
        <x:v>Approche A à jouer dans le décor : Une finition stylisée peut être proposée après les conditions de combat, avec option visuelle sobre équivalente.</x:v>
      </x:c>
      <x:c r="G1450" s="122" t="str">
        <x:v>Accès V5 et interlocuteur disponible ; possibilité réelle de l’approche choisie.</x:v>
      </x:c>
      <x:c r="H1450" s="122" t="str">
        <x:v>Son caractère spectaculaire ne justifie pas d’importer une mort ou un objet dans la sauvegarde principale. Ne rien attribuer avant la résolution réelle ; le choix formule une intention.</x:v>
      </x:c>
      <x:c r="I1450" s="131" t="str">
        <x:v>Après la réponse : action physique ou refus/différé ; succès/échec/reprise selon résultat réel et variantes prioritaires. Aucun résultat par la sélection seule.</x:v>
      </x:c>
    </x:row>
    <x:row r="1451" ht="74" customHeight="1">
      <x:c r="A1451" s="126" t="str">
        <x:v>D6-C-PIT-15-OPTION-B</x:v>
      </x:c>
      <x:c r="B1451" s="127" t="str">
        <x:v>D6-C-PIT-15</x:v>
      </x:c>
      <x:c r="C1451" s="127" t="str">
        <x:v>B</x:v>
      </x:c>
      <x:c r="D1451" s="127" t="str">
        <x:v>D6-C-PIT-15-CHOIX-B-01</x:v>
      </x:c>
      <x:c r="E1451" s="127" t="str">
        <x:v>D6-C-PIT-15-REPONSE-B-01</x:v>
      </x:c>
      <x:c r="F1451" s="127" t="str">
        <x:v>Approche B à jouer ou différé explicite : Une finition stylisée peut être proposée après les conditions de combat, avec option visuelle sobre équivalente.</x:v>
      </x:c>
      <x:c r="G1451" s="127" t="str">
        <x:v>Lire les conditions V5 ; aucun objet ou PNJ supposé présent. Refuser ou différer suspend l’objectif au lieu de le déclarer réussi.</x:v>
      </x:c>
      <x:c r="H1451" s="127" t="str">
        <x:v>Son caractère spectaculaire ne justifie pas d’importer une mort ou un objet dans la sauvegarde principale. Si le choix diffère, refuse ou se contente d’observer, ne pas jouer une réussite de tâche non accomplie.</x:v>
      </x:c>
      <x:c r="I1451" s="132" t="str">
        <x:v>Après la réponse : action physique ou refus/différé ; succès/échec/reprise selon résultat réel et variantes prioritaires. Aucun résultat par la sélection seule.</x:v>
      </x:c>
    </x:row>
    <x:row r="1452" ht="74" customHeight="1">
      <x:c r="A1452" s="121" t="str">
        <x:v>D6-C-PIT-16-OPTION-A</x:v>
      </x:c>
      <x:c r="B1452" s="122" t="str">
        <x:v>D6-C-PIT-16</x:v>
      </x:c>
      <x:c r="C1452" s="122" t="str">
        <x:v>A</x:v>
      </x:c>
      <x:c r="D1452" s="122" t="str">
        <x:v>D6-C-PIT-16-CHOIX-A-01</x:v>
      </x:c>
      <x:c r="E1452" s="122" t="str">
        <x:v>D6-C-PIT-16-REPONSE-A-01</x:v>
      </x:c>
      <x:c r="F1452" s="122" t="str">
        <x:v>Approche A à jouer dans le décor : Débloquer un signe de tenue, une pose ou un élément de présentation explicitement associé au mode.</x:v>
      </x:c>
      <x:c r="G1452" s="122" t="str">
        <x:v>Accès V5 et interlocuteur disponible ; possibilité réelle de l’approche choisie.</x:v>
      </x:c>
      <x:c r="H1452" s="122" t="str">
        <x:v>Les récompenses ne donnent ni rang Blooded, ni vaisseau, ni trophée canonique original. Ne rien attribuer avant la résolution réelle ; le choix formule une intention.</x:v>
      </x:c>
      <x:c r="I1452" s="131" t="str">
        <x:v>Après la réponse : action physique ou refus/différé ; succès/échec/reprise selon résultat réel et variantes prioritaires. Aucun résultat par la sélection seule.</x:v>
      </x:c>
    </x:row>
    <x:row r="1453" ht="74" customHeight="1">
      <x:c r="A1453" s="126" t="str">
        <x:v>D6-C-PIT-16-OPTION-B</x:v>
      </x:c>
      <x:c r="B1453" s="127" t="str">
        <x:v>D6-C-PIT-16</x:v>
      </x:c>
      <x:c r="C1453" s="127" t="str">
        <x:v>B</x:v>
      </x:c>
      <x:c r="D1453" s="127" t="str">
        <x:v>D6-C-PIT-16-CHOIX-B-01</x:v>
      </x:c>
      <x:c r="E1453" s="127" t="str">
        <x:v>D6-C-PIT-16-REPONSE-B-01</x:v>
      </x:c>
      <x:c r="F1453" s="127" t="str">
        <x:v>Approche B à jouer ou différé explicite : Débloquer un signe de tenue, une pose ou un élément de présentation explicitement associé au mode.</x:v>
      </x:c>
      <x:c r="G1453" s="127" t="str">
        <x:v>Lire les conditions V5 ; aucun objet ou PNJ supposé présent. Refuser ou différer suspend l’objectif au lieu de le déclarer réussi.</x:v>
      </x:c>
      <x:c r="H1453" s="127" t="str">
        <x:v>Les récompenses ne donnent ni rang Blooded, ni vaisseau, ni trophée canonique original. Si le choix diffère, refuse ou se contente d’observer, ne pas jouer une réussite de tâche non accomplie.</x:v>
      </x:c>
      <x:c r="I1453" s="132" t="str">
        <x:v>Après la réponse : action physique ou refus/différé ; succès/échec/reprise selon résultat réel et variantes prioritaires. Aucun résultat par la sélection seule.</x:v>
      </x:c>
    </x:row>
    <x:row r="1454" ht="74" customHeight="1">
      <x:c r="A1454" s="121" t="str">
        <x:v>D6-C-PIT-17-OPTION-A</x:v>
      </x:c>
      <x:c r="B1454" s="122" t="str">
        <x:v>D6-C-PIT-17</x:v>
      </x:c>
      <x:c r="C1454" s="122" t="str">
        <x:v>A</x:v>
      </x:c>
      <x:c r="D1454" s="122" t="str">
        <x:v>D6-C-PIT-17-CHOIX-A-01</x:v>
      </x:c>
      <x:c r="E1454" s="122" t="str">
        <x:v>D6-C-PIT-17-REPONSE-A-01</x:v>
      </x:c>
      <x:c r="F1454" s="122" t="str">
        <x:v>Approche A à jouer dans le décor : Retourner à l’entrée physique ou au point de lancement, avec l’inventaire et les personnages de campagne inchangés par le roster versus.</x:v>
      </x:c>
      <x:c r="G1454" s="122" t="str">
        <x:v>Accès V5 et interlocuteur disponible ; possibilité réelle de l’approche choisie.</x:v>
      </x:c>
      <x:c r="H1454" s="122" t="str">
        <x:v>Les blessures d’un entraînement réel peuvent être traitées selon ses règles, séparément du versus abstrait. Ne rien attribuer avant la résolution réelle ; le choix formule une intention.</x:v>
      </x:c>
      <x:c r="I1454" s="131" t="str">
        <x:v>Après la réponse : action physique ou refus/différé ; succès/échec/reprise selon résultat réel et variantes prioritaires. Aucun résultat par la sélection seule.</x:v>
      </x:c>
    </x:row>
    <x:row r="1455" ht="74" customHeight="1">
      <x:c r="A1455" s="126" t="str">
        <x:v>D6-C-PIT-17-OPTION-B</x:v>
      </x:c>
      <x:c r="B1455" s="127" t="str">
        <x:v>D6-C-PIT-17</x:v>
      </x:c>
      <x:c r="C1455" s="127" t="str">
        <x:v>B</x:v>
      </x:c>
      <x:c r="D1455" s="127" t="str">
        <x:v>D6-C-PIT-17-CHOIX-B-01</x:v>
      </x:c>
      <x:c r="E1455" s="127" t="str">
        <x:v>D6-C-PIT-17-REPONSE-B-01</x:v>
      </x:c>
      <x:c r="F1455" s="127" t="str">
        <x:v>Rester au râtelier. La sortie du mode et le retour au point de lancement restent en attente jusqu’au franchissement réel.</x:v>
      </x:c>
      <x:c r="G1455" s="127" t="str">
        <x:v>Lire les conditions V5 ; aucun objet ou PNJ supposé présent. Refuser ou différer suspend l’objectif au lieu de le déclarer réussi.</x:v>
      </x:c>
      <x:c r="H1455" s="127" t="str">
        <x:v>Cette réponse clôt ou suspend uniquement l’échange concerné. Ne pas déclencher la réplique de réussite de l’opération refusée ou reportée, ni ses récompenses. Reprise au dernier état stable lors d’un engagement ultérieur explicite.</x:v>
      </x:c>
      <x:c r="I1455" s="132" t="str">
        <x:v>Après la réponse : action physique ou refus/différé ; succès/échec/reprise selon résultat réel et variantes prioritaires. Aucun résultat par la sélection seule.</x:v>
      </x:c>
    </x:row>
    <x:row r="1456" ht="74" customHeight="1">
      <x:c r="A1456" s="121" t="str">
        <x:v>D6-C-PIT-18-OPTION-A</x:v>
      </x:c>
      <x:c r="B1456" s="122" t="str">
        <x:v>D6-C-PIT-18</x:v>
      </x:c>
      <x:c r="C1456" s="122" t="str">
        <x:v>A</x:v>
      </x:c>
      <x:c r="D1456" s="122" t="str">
        <x:v>D6-C-PIT-18-CHOIX-A-01</x:v>
      </x:c>
      <x:c r="E1456" s="122" t="str">
        <x:v>D6-C-PIT-18-REPONSE-A-01</x:v>
      </x:c>
      <x:c r="F1456" s="122" t="str">
        <x:v>Approche A à jouer dans le décor : Prévoir invitations, choix d’arène, paramètres partagés, déconnexion et validation des résultats.</x:v>
      </x:c>
      <x:c r="G1456" s="122" t="str">
        <x:v>Accès V5 et interlocuteur disponible ; possibilité réelle de l’approche choisie.</x:v>
      </x:c>
      <x:c r="H1456" s="122" t="str">
        <x:v>Le multijoueur est une spécification future, non un service déjà implémenté dans cette livraison. Ne rien attribuer avant la résolution réelle ; le choix formule une intention.</x:v>
      </x:c>
      <x:c r="I1456" s="131" t="str">
        <x:v>Après la réponse : action physique ou refus/différé ; succès/échec/reprise selon résultat réel et variantes prioritaires. Aucun résultat par la sélection seule.</x:v>
      </x:c>
    </x:row>
    <x:row r="1457" ht="74" customHeight="1">
      <x:c r="A1457" s="126" t="str">
        <x:v>D6-C-PIT-18-OPTION-B</x:v>
      </x:c>
      <x:c r="B1457" s="127" t="str">
        <x:v>D6-C-PIT-18</x:v>
      </x:c>
      <x:c r="C1457" s="127" t="str">
        <x:v>B</x:v>
      </x:c>
      <x:c r="D1457" s="127" t="str">
        <x:v>D6-C-PIT-18-CHOIX-B-01</x:v>
      </x:c>
      <x:c r="E1457" s="127" t="str">
        <x:v>D6-C-PIT-18-REPONSE-B-01</x:v>
      </x:c>
      <x:c r="F1457" s="127" t="str">
        <x:v>Approche B à jouer ou différé explicite : Prévoir invitations, choix d’arène, paramètres partagés, déconnexion et validation des résultats.</x:v>
      </x:c>
      <x:c r="G1457" s="127" t="str">
        <x:v>Lire les conditions V5 ; aucun objet ou PNJ supposé présent. Refuser ou différer suspend l’objectif au lieu de le déclarer réussi.</x:v>
      </x:c>
      <x:c r="H1457" s="127" t="str">
        <x:v>Le multijoueur est une spécification future, non un service déjà implémenté dans cette livraison. Si le choix diffère, refuse ou se contente d’observer, ne pas jouer une réussite de tâche non accomplie.</x:v>
      </x:c>
      <x:c r="I1457" s="132" t="str">
        <x:v>Après la réponse : action physique ou refus/différé ; succès/échec/reprise selon résultat réel et variantes prioritaires. Aucun résultat par la sélection seule.</x:v>
      </x:c>
    </x:row>
    <x:row r="1458" ht="74" customHeight="1">
      <x:c r="A1458" s="121" t="str">
        <x:v>D6-C-WARP5-ARC01-OPTION-A</x:v>
      </x:c>
      <x:c r="B1458" s="122" t="str">
        <x:v>D6-C-WARP5-ARC01</x:v>
      </x:c>
      <x:c r="C1458" s="122" t="str">
        <x:v>A</x:v>
      </x:c>
      <x:c r="D1458" s="122" t="str">
        <x:v>D6-C-WARP5-ARC01-CHOIX-A-01</x:v>
      </x:c>
      <x:c r="E1458" s="122" t="str">
        <x:v>D6-C-WARP5-ARC01-REPONSE-A-01</x:v>
      </x:c>
      <x:c r="F1458" s="122" t="str">
        <x:v>Approche A à jouer dans le décor : Une tempête pousse un groupe local vers une grotte déjà traversée par une proie territoriale. Deux issues existent, mais elles ne servent pas le même trajet de migration.</x:v>
      </x:c>
      <x:c r="G1458" s="122" t="str">
        <x:v>Branche visitée réellement ; retour engagé conservé ; lecture des seuls signes observables. Tout don exige une offre réelle et un propriétaire libre de refuser.</x:v>
      </x:c>
      <x:c r="H1458" s="122" t="str">
        <x:v>Choisir quel passage dégager, puis accepter que les habitants choisissent eux-mêmes la route qu’ils prennent. Ne rien attribuer avant la résolution réelle ; le choix formule une intention.</x:v>
      </x:c>
      <x:c r="I1458" s="131" t="str">
        <x:v>Après la réponse : action physique ou refus/différé ; succès/échec/reprise selon résultat réel et variantes prioritaires. Aucun résultat par la sélection seule.</x:v>
      </x:c>
    </x:row>
    <x:row r="1459" ht="74" customHeight="1">
      <x:c r="A1459" s="126" t="str">
        <x:v>D6-C-WARP5-ARC01-OPTION-B</x:v>
      </x:c>
      <x:c r="B1459" s="127" t="str">
        <x:v>D6-C-WARP5-ARC01</x:v>
      </x:c>
      <x:c r="C1459" s="127" t="str">
        <x:v>B</x:v>
      </x:c>
      <x:c r="D1459" s="127" t="str">
        <x:v>D6-C-WARP5-ARC01-CHOIX-B-01</x:v>
      </x:c>
      <x:c r="E1459" s="127" t="str">
        <x:v>D6-C-WARP5-ARC01-REPONSE-B-01</x:v>
      </x:c>
      <x:c r="F1459" s="127" t="str">
        <x:v>Approche B à jouer ou différé explicite : Une tempête pousse un groupe local vers une grotte déjà traversée par une proie territoriale. Deux issues existent, mais elles ne servent pas le même trajet de migration.</x:v>
      </x:c>
      <x:c r="G1459" s="127" t="str">
        <x:v>Lire les conditions V5 ; aucun objet ou PNJ supposé présent. Refuser ou différer suspend l’objectif au lieu de le déclarer réussi.</x:v>
      </x:c>
      <x:c r="H1459" s="127" t="str">
        <x:v>Choisir quel passage dégager, puis accepter que les habitants choisissent eux-mêmes la route qu’ils prennent. Si le choix diffère, refuse ou se contente d’observer, ne pas jouer une réussite de tâche non accomplie.</x:v>
      </x:c>
      <x:c r="I1459" s="132" t="str">
        <x:v>Après la réponse : action physique ou refus/différé ; succès/échec/reprise selon résultat réel et variantes prioritaires. Aucun résultat par la sélection seule.</x:v>
      </x:c>
    </x:row>
    <x:row r="1460" ht="74" customHeight="1">
      <x:c r="A1460" s="121" t="str">
        <x:v>D6-C-WARP5-ARC02-OPTION-A</x:v>
      </x:c>
      <x:c r="B1460" s="122" t="str">
        <x:v>D6-C-WARP5-ARC02</x:v>
      </x:c>
      <x:c r="C1460" s="122" t="str">
        <x:v>A</x:v>
      </x:c>
      <x:c r="D1460" s="122" t="str">
        <x:v>D6-C-WARP5-ARC02-CHOIX-A-01</x:v>
      </x:c>
      <x:c r="E1460" s="122" t="str">
        <x:v>D6-C-WARP5-ARC02-REPONSE-A-01</x:v>
      </x:c>
      <x:c r="F1460" s="122" t="str">
        <x:v>Approche A à jouer dans le décor : Une crue recouvre les réserves d’une communauté fictive. Le joueur doit distinguer contenants récupérables, objets déjà perdus et nouvelle route d’eau, tandis qu’une proie profite du terrain.</x:v>
      </x:c>
      <x:c r="G1460" s="122" t="str">
        <x:v>Branche visitée réellement ; retour engagé conservé ; lecture des seuls signes observables. Tout don exige une offre réelle et un propriétaire libre de refuser.</x:v>
      </x:c>
      <x:c r="H1460" s="122" t="str">
        <x:v>Sauver un lot accessible ou ouvrir d’abord un passage pour les personnes, avec possibilité d’aide locale pour le second objectif. Ne rien attribuer avant la résolution réelle ; le choix formule une intention.</x:v>
      </x:c>
      <x:c r="I1460" s="131" t="str">
        <x:v>Après la réponse : action physique ou refus/différé ; succès/échec/reprise selon résultat réel et variantes prioritaires. Aucun résultat par la sélection seule.</x:v>
      </x:c>
    </x:row>
    <x:row r="1461" ht="74" customHeight="1">
      <x:c r="A1461" s="126" t="str">
        <x:v>D6-C-WARP5-ARC02-OPTION-B</x:v>
      </x:c>
      <x:c r="B1461" s="127" t="str">
        <x:v>D6-C-WARP5-ARC02</x:v>
      </x:c>
      <x:c r="C1461" s="127" t="str">
        <x:v>B</x:v>
      </x:c>
      <x:c r="D1461" s="127" t="str">
        <x:v>D6-C-WARP5-ARC02-CHOIX-B-01</x:v>
      </x:c>
      <x:c r="E1461" s="127" t="str">
        <x:v>D6-C-WARP5-ARC02-REPONSE-B-01</x:v>
      </x:c>
      <x:c r="F1461" s="127" t="str">
        <x:v>Approche B à jouer ou différé explicite : Une crue recouvre les réserves d’une communauté fictive. Le joueur doit distinguer contenants récupérables, objets déjà perdus et nouvelle route d’eau, tandis qu’une proie profite du terrain.</x:v>
      </x:c>
      <x:c r="G1461" s="127" t="str">
        <x:v>Lire les conditions V5 ; aucun objet ou PNJ supposé présent. Refuser ou différer suspend l’objectif au lieu de le déclarer réussi.</x:v>
      </x:c>
      <x:c r="H1461" s="127" t="str">
        <x:v>Sauver un lot accessible ou ouvrir d’abord un passage pour les personnes, avec possibilité d’aide locale pour le second objectif. Si le choix diffère, refuse ou se contente d’observer, ne pas jouer une réussite de tâche non accomplie.</x:v>
      </x:c>
      <x:c r="I1461" s="132" t="str">
        <x:v>Après la réponse : action physique ou refus/différé ; succès/échec/reprise selon résultat réel et variantes prioritaires. Aucun résultat par la sélection seule.</x:v>
      </x:c>
    </x:row>
    <x:row r="1462" ht="74" customHeight="1">
      <x:c r="A1462" s="121" t="str">
        <x:v>D6-C-WARP5-ARC03-OPTION-A</x:v>
      </x:c>
      <x:c r="B1462" s="122" t="str">
        <x:v>D6-C-WARP5-ARC03</x:v>
      </x:c>
      <x:c r="C1462" s="122" t="str">
        <x:v>A</x:v>
      </x:c>
      <x:c r="D1462" s="122" t="str">
        <x:v>D6-C-WARP5-ARC03-CHOIX-A-01</x:v>
      </x:c>
      <x:c r="E1462" s="122" t="str">
        <x:v>D6-C-WARP5-ARC03-REPONSE-A-01</x:v>
      </x:c>
      <x:c r="F1462" s="122" t="str">
        <x:v>Approche A à jouer dans le décor : Une arme prestigieuse porte la marque d’un fondeur et celle d’un chasseur, mais un récit public n’en cite qu’un. Une chasse actuelle met leurs compétences à l’épreuve.</x:v>
      </x:c>
      <x:c r="G1462" s="122" t="str">
        <x:v>Branche visitée réellement ; retour engagé conservé ; lecture des seuls signes observables. Tout don exige une offre réelle et un propriétaire libre de refuser.</x:v>
      </x:c>
      <x:c r="H1462" s="122" t="str">
        <x:v>Montrer les contributions distinctes sans transformer l’artisan en auteur du coup final ou le chasseur en imposteur. Ne rien attribuer avant la résolution réelle ; le choix formule une intention.</x:v>
      </x:c>
      <x:c r="I1462" s="131" t="str">
        <x:v>Après la réponse : action physique ou refus/différé ; succès/échec/reprise selon résultat réel et variantes prioritaires. Aucun résultat par la sélection seule.</x:v>
      </x:c>
    </x:row>
    <x:row r="1463" ht="74" customHeight="1">
      <x:c r="A1463" s="126" t="str">
        <x:v>D6-C-WARP5-ARC03-OPTION-B</x:v>
      </x:c>
      <x:c r="B1463" s="127" t="str">
        <x:v>D6-C-WARP5-ARC03</x:v>
      </x:c>
      <x:c r="C1463" s="127" t="str">
        <x:v>B</x:v>
      </x:c>
      <x:c r="D1463" s="127" t="str">
        <x:v>D6-C-WARP5-ARC03-CHOIX-B-01</x:v>
      </x:c>
      <x:c r="E1463" s="127" t="str">
        <x:v>D6-C-WARP5-ARC03-REPONSE-B-01</x:v>
      </x:c>
      <x:c r="F1463" s="127" t="str">
        <x:v>Approche B à jouer ou différé explicite : Une arme prestigieuse porte la marque d’un fondeur et celle d’un chasseur, mais un récit public n’en cite qu’un. Une chasse actuelle met leurs compétences à l’épreuve.</x:v>
      </x:c>
      <x:c r="G1463" s="127" t="str">
        <x:v>Lire les conditions V5 ; aucun objet ou PNJ supposé présent. Refuser ou différer suspend l’objectif au lieu de le déclarer réussi.</x:v>
      </x:c>
      <x:c r="H1463" s="127" t="str">
        <x:v>Montrer les contributions distinctes sans transformer l’artisan en auteur du coup final ou le chasseur en imposteur. Si le choix diffère, refuse ou se contente d’observer, ne pas jouer une réussite de tâche non accomplie.</x:v>
      </x:c>
      <x:c r="I1463" s="132" t="str">
        <x:v>Après la réponse : action physique ou refus/différé ; succès/échec/reprise selon résultat réel et variantes prioritaires. Aucun résultat par la sélection seule.</x:v>
      </x:c>
    </x:row>
    <x:row r="1464" ht="74" customHeight="1">
      <x:c r="A1464" s="121" t="str">
        <x:v>D6-C-WARP5-ARC04-OPTION-A</x:v>
      </x:c>
      <x:c r="B1464" s="122" t="str">
        <x:v>D6-C-WARP5-ARC04</x:v>
      </x:c>
      <x:c r="C1464" s="122" t="str">
        <x:v>A</x:v>
      </x:c>
      <x:c r="D1464" s="122" t="str">
        <x:v>D6-C-WARP5-ARC04-CHOIX-A-01</x:v>
      </x:c>
      <x:c r="E1464" s="122" t="str">
        <x:v>D6-C-WARP5-ARC04-REPONSE-A-01</x:v>
      </x:c>
      <x:c r="F1464" s="122" t="str">
        <x:v>Approche A à jouer dans le décor : Trois groupes utilisent un même gué : combattants équipés, porteurs et personnes en repli. Une proie suit leurs vibrations et transforme la traversée en terrain de chasse.</x:v>
      </x:c>
      <x:c r="G1464" s="122" t="str">
        <x:v>Branche visitée réellement ; retour engagé conservé ; lecture des seuls signes observables. Tout don exige une offre réelle et un propriétaire libre de refuser.</x:v>
      </x:c>
      <x:c r="H1464" s="122" t="str">
        <x:v>Créer une fenêtre de passage, choisir une confrontation bornée et laisser chaque groupe continuer sa route. Ne rien attribuer avant la résolution réelle ; le choix formule une intention.</x:v>
      </x:c>
      <x:c r="I1464" s="131" t="str">
        <x:v>Après la réponse : action physique ou refus/différé ; succès/échec/reprise selon résultat réel et variantes prioritaires. Aucun résultat par la sélection seule.</x:v>
      </x:c>
    </x:row>
    <x:row r="1465" ht="74" customHeight="1">
      <x:c r="A1465" s="126" t="str">
        <x:v>D6-C-WARP5-ARC04-OPTION-B</x:v>
      </x:c>
      <x:c r="B1465" s="127" t="str">
        <x:v>D6-C-WARP5-ARC04</x:v>
      </x:c>
      <x:c r="C1465" s="127" t="str">
        <x:v>B</x:v>
      </x:c>
      <x:c r="D1465" s="127" t="str">
        <x:v>D6-C-WARP5-ARC04-CHOIX-B-01</x:v>
      </x:c>
      <x:c r="E1465" s="127" t="str">
        <x:v>D6-C-WARP5-ARC04-REPONSE-B-01</x:v>
      </x:c>
      <x:c r="F1465" s="127" t="str">
        <x:v>Approche B à jouer ou différé explicite : Trois groupes utilisent un même gué : combattants équipés, porteurs et personnes en repli. Une proie suit leurs vibrations et transforme la traversée en terrain de chasse.</x:v>
      </x:c>
      <x:c r="G1465" s="127" t="str">
        <x:v>Lire les conditions V5 ; aucun objet ou PNJ supposé présent. Refuser ou différer suspend l’objectif au lieu de le déclarer réussi.</x:v>
      </x:c>
      <x:c r="H1465" s="127" t="str">
        <x:v>Créer une fenêtre de passage, choisir une confrontation bornée et laisser chaque groupe continuer sa route. Si le choix diffère, refuse ou se contente d’observer, ne pas jouer une réussite de tâche non accomplie.</x:v>
      </x:c>
      <x:c r="I1465" s="132" t="str">
        <x:v>Après la réponse : action physique ou refus/différé ; succès/échec/reprise selon résultat réel et variantes prioritaires. Aucun résultat par la sélection seule.</x:v>
      </x:c>
    </x:row>
    <x:row r="1466" ht="74" customHeight="1">
      <x:c r="A1466" s="121" t="str">
        <x:v>D6-C-WARP5-ARC05-OPTION-A</x:v>
      </x:c>
      <x:c r="B1466" s="122" t="str">
        <x:v>D6-C-WARP5-ARC05</x:v>
      </x:c>
      <x:c r="C1466" s="122" t="str">
        <x:v>A</x:v>
      </x:c>
      <x:c r="D1466" s="122" t="str">
        <x:v>D6-C-WARP5-ARC05-CHOIX-A-01</x:v>
      </x:c>
      <x:c r="E1466" s="122" t="str">
        <x:v>D6-C-WARP5-ARC05-REPONSE-A-01</x:v>
      </x:c>
      <x:c r="F1466" s="122" t="str">
        <x:v>Approche A à jouer dans le décor : Un long navire fictif est immobilisé sur une grève après une tempête. Une proie a pris le passage entre le hall et le chantier, obligeant à relier secours, chasse et remise à flot.</x:v>
      </x:c>
      <x:c r="G1466" s="122" t="str">
        <x:v>Branche visitée réellement ; retour engagé conservé ; lecture des seuls signes observables. Tout don exige une offre réelle et un propriétaire libre de refuser.</x:v>
      </x:c>
      <x:c r="H1466" s="122" t="str">
        <x:v>Aider l’équipage dans son projet ou protéger une halte de rive, sans décider de sa destination future. Ne rien attribuer avant la résolution réelle ; le choix formule une intention.</x:v>
      </x:c>
      <x:c r="I1466" s="131" t="str">
        <x:v>Après la réponse : action physique ou refus/différé ; succès/échec/reprise selon résultat réel et variantes prioritaires. Aucun résultat par la sélection seule.</x:v>
      </x:c>
    </x:row>
    <x:row r="1467" ht="74" customHeight="1">
      <x:c r="A1467" s="126" t="str">
        <x:v>D6-C-WARP5-ARC05-OPTION-B</x:v>
      </x:c>
      <x:c r="B1467" s="127" t="str">
        <x:v>D6-C-WARP5-ARC05</x:v>
      </x:c>
      <x:c r="C1467" s="127" t="str">
        <x:v>B</x:v>
      </x:c>
      <x:c r="D1467" s="127" t="str">
        <x:v>D6-C-WARP5-ARC05-CHOIX-B-01</x:v>
      </x:c>
      <x:c r="E1467" s="127" t="str">
        <x:v>D6-C-WARP5-ARC05-REPONSE-B-01</x:v>
      </x:c>
      <x:c r="F1467" s="127" t="str">
        <x:v>Approche B à jouer ou différé explicite : Un long navire fictif est immobilisé sur une grève après une tempête. Une proie a pris le passage entre le hall et le chantier, obligeant à relier secours, chasse et remise à flot.</x:v>
      </x:c>
      <x:c r="G1467" s="127" t="str">
        <x:v>Lire les conditions V5 ; aucun objet ou PNJ supposé présent. Refuser ou différer suspend l’objectif au lieu de le déclarer réussi.</x:v>
      </x:c>
      <x:c r="H1467" s="127" t="str">
        <x:v>Aider l’équipage dans son projet ou protéger une halte de rive, sans décider de sa destination future. Si le choix diffère, refuse ou se contente d’observer, ne pas jouer une réussite de tâche non accomplie.</x:v>
      </x:c>
      <x:c r="I1467" s="132" t="str">
        <x:v>Après la réponse : action physique ou refus/différé ; succès/échec/reprise selon résultat réel et variantes prioritaires. Aucun résultat par la sélection seule.</x:v>
      </x:c>
    </x:row>
    <x:row r="1468" ht="74" customHeight="1">
      <x:c r="A1468" s="121" t="str">
        <x:v>D6-C-WARP5-ARC06-OPTION-A</x:v>
      </x:c>
      <x:c r="B1468" s="122" t="str">
        <x:v>D6-C-WARP5-ARC06</x:v>
      </x:c>
      <x:c r="C1468" s="122" t="str">
        <x:v>A</x:v>
      </x:c>
      <x:c r="D1468" s="122" t="str">
        <x:v>D6-C-WARP5-ARC06-CHOIX-A-01</x:v>
      </x:c>
      <x:c r="E1468" s="122" t="str">
        <x:v>D6-C-WARP5-ARC06-REPONSE-A-01</x:v>
      </x:c>
      <x:c r="F1468" s="122" t="str">
        <x:v>Approche A à jouer dans le décor : Un col japonais fictif est fermé après des disparitions de patrouille. Les signaux de clochettes ont été déplacés par une proie, créant des malentendus entre deux postes.</x:v>
      </x:c>
      <x:c r="G1468" s="122" t="str">
        <x:v>Branche visitée réellement ; retour engagé conservé ; lecture des seuls signes observables. Tout don exige une offre réelle et un propriétaire libre de refuser.</x:v>
      </x:c>
      <x:c r="H1468" s="122" t="str">
        <x:v>Rétablir les signaux, poursuivre la menace et décider quel passage rouvrir avec les personnes concernées. Ne rien attribuer avant la résolution réelle ; le choix formule une intention.</x:v>
      </x:c>
      <x:c r="I1468" s="131" t="str">
        <x:v>Après la réponse : action physique ou refus/différé ; succès/échec/reprise selon résultat réel et variantes prioritaires. Aucun résultat par la sélection seule.</x:v>
      </x:c>
    </x:row>
    <x:row r="1469" ht="74" customHeight="1">
      <x:c r="A1469" s="126" t="str">
        <x:v>D6-C-WARP5-ARC06-OPTION-B</x:v>
      </x:c>
      <x:c r="B1469" s="127" t="str">
        <x:v>D6-C-WARP5-ARC06</x:v>
      </x:c>
      <x:c r="C1469" s="127" t="str">
        <x:v>B</x:v>
      </x:c>
      <x:c r="D1469" s="127" t="str">
        <x:v>D6-C-WARP5-ARC06-CHOIX-B-01</x:v>
      </x:c>
      <x:c r="E1469" s="127" t="str">
        <x:v>D6-C-WARP5-ARC06-REPONSE-B-01</x:v>
      </x:c>
      <x:c r="F1469" s="127" t="str">
        <x:v>Approche B à jouer ou différé explicite : Un col japonais fictif est fermé après des disparitions de patrouille. Les signaux de clochettes ont été déplacés par une proie, créant des malentendus entre deux postes.</x:v>
      </x:c>
      <x:c r="G1469" s="127" t="str">
        <x:v>Lire les conditions V5 ; aucun objet ou PNJ supposé présent. Refuser ou différer suspend l’objectif au lieu de le déclarer réussi.</x:v>
      </x:c>
      <x:c r="H1469" s="127" t="str">
        <x:v>Rétablir les signaux, poursuivre la menace et décider quel passage rouvrir avec les personnes concernées. Si le choix diffère, refuse ou se contente d’observer, ne pas jouer une réussite de tâche non accomplie.</x:v>
      </x:c>
      <x:c r="I1469" s="132" t="str">
        <x:v>Après la réponse : action physique ou refus/différé ; succès/échec/reprise selon résultat réel et variantes prioritaires. Aucun résultat par la sélection seule.</x:v>
      </x:c>
    </x:row>
    <x:row r="1470" ht="74" customHeight="1">
      <x:c r="A1470" s="121" t="str">
        <x:v>D6-C-WARP5-ARC07-OPTION-A</x:v>
      </x:c>
      <x:c r="B1470" s="122" t="str">
        <x:v>D6-C-WARP5-ARC07</x:v>
      </x:c>
      <x:c r="C1470" s="122" t="str">
        <x:v>A</x:v>
      </x:c>
      <x:c r="D1470" s="122" t="str">
        <x:v>D6-C-WARP5-ARC07-CHOIX-A-01</x:v>
      </x:c>
      <x:c r="E1470" s="122" t="str">
        <x:v>D6-C-WARP5-ARC07-REPONSE-A-01</x:v>
      </x:c>
      <x:c r="F1470" s="122" t="str">
        <x:v>Approche A à jouer dans le décor : Un chien de piste appartenant à une personne locale suit une proie sur des rochers qui effacent les empreintes. Le joueur doit apprendre à lire d’autres indices et respecter son maître.</x:v>
      </x:c>
      <x:c r="G1470" s="122" t="str">
        <x:v>Branche visitée réellement ; retour engagé conservé ; lecture des seuls signes observables. Tout don exige une offre réelle et un propriétaire libre de refuser.</x:v>
      </x:c>
      <x:c r="H1470" s="122" t="str">
        <x:v>Coopérer sur une chasse précise ou mener une piste parallèle ; ni animal ni personne n’est automatiquement recruté. Ne rien attribuer avant la résolution réelle ; le choix formule une intention.</x:v>
      </x:c>
      <x:c r="I1470" s="131" t="str">
        <x:v>Après la réponse : action physique ou refus/différé ; succès/échec/reprise selon résultat réel et variantes prioritaires. Aucun résultat par la sélection seule.</x:v>
      </x:c>
    </x:row>
    <x:row r="1471" ht="74" customHeight="1">
      <x:c r="A1471" s="126" t="str">
        <x:v>D6-C-WARP5-ARC07-OPTION-B</x:v>
      </x:c>
      <x:c r="B1471" s="127" t="str">
        <x:v>D6-C-WARP5-ARC07</x:v>
      </x:c>
      <x:c r="C1471" s="127" t="str">
        <x:v>B</x:v>
      </x:c>
      <x:c r="D1471" s="127" t="str">
        <x:v>D6-C-WARP5-ARC07-CHOIX-B-01</x:v>
      </x:c>
      <x:c r="E1471" s="127" t="str">
        <x:v>D6-C-WARP5-ARC07-REPONSE-B-01</x:v>
      </x:c>
      <x:c r="F1471" s="127" t="str">
        <x:v>Approche B à jouer ou différé explicite : Un chien de piste appartenant à une personne locale suit une proie sur des rochers qui effacent les empreintes. Le joueur doit apprendre à lire d’autres indices et respecter son maître.</x:v>
      </x:c>
      <x:c r="G1471" s="127" t="str">
        <x:v>Lire les conditions V5 ; aucun objet ou PNJ supposé présent. Refuser ou différer suspend l’objectif au lieu de le déclarer réussi.</x:v>
      </x:c>
      <x:c r="H1471" s="127" t="str">
        <x:v>Coopérer sur une chasse précise ou mener une piste parallèle ; ni animal ni personne n’est automatiquement recruté. Si le choix diffère, refuse ou se contente d’observer, ne pas jouer une réussite de tâche non accomplie.</x:v>
      </x:c>
      <x:c r="I1471" s="132" t="str">
        <x:v>Après la réponse : action physique ou refus/différé ; succès/échec/reprise selon résultat réel et variantes prioritaires. Aucun résultat par la sélection seule.</x:v>
      </x:c>
    </x:row>
    <x:row r="1472" ht="74" customHeight="1">
      <x:c r="A1472" s="121" t="str">
        <x:v>D6-C-WARP5-ARC08-OPTION-A</x:v>
      </x:c>
      <x:c r="B1472" s="122" t="str">
        <x:v>D6-C-WARP5-ARC08</x:v>
      </x:c>
      <x:c r="C1472" s="122" t="str">
        <x:v>A</x:v>
      </x:c>
      <x:c r="D1472" s="122" t="str">
        <x:v>D6-C-WARP5-ARC08-CHOIX-A-01</x:v>
      </x:c>
      <x:c r="E1472" s="122" t="str">
        <x:v>D6-C-WARP5-ARC08-REPONSE-A-01</x:v>
      </x:c>
      <x:c r="F1472" s="122" t="str">
        <x:v>Approche A à jouer dans le décor : Un train fictif est arrêté devant un passage encombré. Une proie se déplace entre les wagons et les rochers, tandis que des voyageurs cherchent une issue.</x:v>
      </x:c>
      <x:c r="G1472" s="122" t="str">
        <x:v>Branche visitée réellement ; retour engagé conservé ; lecture des seuls signes observables. Tout don exige une offre réelle et un propriétaire libre de refuser.</x:v>
      </x:c>
      <x:c r="H1472" s="122" t="str">
        <x:v>Dégager une évacuation puis choisir chasse ou simple éloignement avant de remettre le passage en service. Ne rien attribuer avant la résolution réelle ; le choix formule une intention.</x:v>
      </x:c>
      <x:c r="I1472" s="131" t="str">
        <x:v>Après la réponse : action physique ou refus/différé ; succès/échec/reprise selon résultat réel et variantes prioritaires. Aucun résultat par la sélection seule.</x:v>
      </x:c>
    </x:row>
    <x:row r="1473" ht="74" customHeight="1">
      <x:c r="A1473" s="126" t="str">
        <x:v>D6-C-WARP5-ARC08-OPTION-B</x:v>
      </x:c>
      <x:c r="B1473" s="127" t="str">
        <x:v>D6-C-WARP5-ARC08</x:v>
      </x:c>
      <x:c r="C1473" s="127" t="str">
        <x:v>B</x:v>
      </x:c>
      <x:c r="D1473" s="127" t="str">
        <x:v>D6-C-WARP5-ARC08-CHOIX-B-01</x:v>
      </x:c>
      <x:c r="E1473" s="127" t="str">
        <x:v>D6-C-WARP5-ARC08-REPONSE-B-01</x:v>
      </x:c>
      <x:c r="F1473" s="127" t="str">
        <x:v>Approche B à jouer ou différé explicite : Un train fictif est arrêté devant un passage encombré. Une proie se déplace entre les wagons et les rochers, tandis que des voyageurs cherchent une issue.</x:v>
      </x:c>
      <x:c r="G1473" s="127" t="str">
        <x:v>Lire les conditions V5 ; aucun objet ou PNJ supposé présent. Refuser ou différer suspend l’objectif au lieu de le déclarer réussi.</x:v>
      </x:c>
      <x:c r="H1473" s="127" t="str">
        <x:v>Dégager une évacuation puis choisir chasse ou simple éloignement avant de remettre le passage en service. Si le choix diffère, refuse ou se contente d’observer, ne pas jouer une réussite de tâche non accomplie.</x:v>
      </x:c>
      <x:c r="I1473" s="132" t="str">
        <x:v>Après la réponse : action physique ou refus/différé ; succès/échec/reprise selon résultat réel et variantes prioritaires. Aucun résultat par la sélection seule.</x:v>
      </x:c>
    </x:row>
    <x:row r="1474" ht="74" customHeight="1">
      <x:c r="A1474" s="121" t="str">
        <x:v>D6-C-WARP5-ARC09-OPTION-A</x:v>
      </x:c>
      <x:c r="B1474" s="122" t="str">
        <x:v>D6-C-WARP5-ARC09</x:v>
      </x:c>
      <x:c r="C1474" s="122" t="str">
        <x:v>A</x:v>
      </x:c>
      <x:c r="D1474" s="122" t="str">
        <x:v>D6-C-WARP5-ARC09-CHOIX-A-01</x:v>
      </x:c>
      <x:c r="E1474" s="122" t="str">
        <x:v>D6-C-WARP5-ARC09-REPONSE-A-01</x:v>
      </x:c>
      <x:c r="F1474" s="122" t="str">
        <x:v>Approche A à jouer dans le décor : Un poste de secours fictif est coupé d’une route de courrier. Le joueur rencontre des personnes qui veulent sauver des lettres, d’autres qui préfèrent les laisser, pendant qu’une menace traverse les ruines.</x:v>
      </x:c>
      <x:c r="G1474" s="122" t="str">
        <x:v>Branche visitée réellement ; retour engagé conservé ; lecture des seuls signes observables. Tout don exige une offre réelle et un propriétaire libre de refuser.</x:v>
      </x:c>
      <x:c r="H1474" s="122" t="str">
        <x:v>Protéger une route et respecter les destinataires plutôt que collecter toutes les histoires comme trophées. Ne rien attribuer avant la résolution réelle ; le choix formule une intention.</x:v>
      </x:c>
      <x:c r="I1474" s="131" t="str">
        <x:v>Après la réponse : action physique ou refus/différé ; succès/échec/reprise selon résultat réel et variantes prioritaires. Aucun résultat par la sélection seule.</x:v>
      </x:c>
    </x:row>
    <x:row r="1475" ht="74" customHeight="1">
      <x:c r="A1475" s="126" t="str">
        <x:v>D6-C-WARP5-ARC09-OPTION-B</x:v>
      </x:c>
      <x:c r="B1475" s="127" t="str">
        <x:v>D6-C-WARP5-ARC09</x:v>
      </x:c>
      <x:c r="C1475" s="127" t="str">
        <x:v>B</x:v>
      </x:c>
      <x:c r="D1475" s="127" t="str">
        <x:v>D6-C-WARP5-ARC09-CHOIX-B-01</x:v>
      </x:c>
      <x:c r="E1475" s="127" t="str">
        <x:v>D6-C-WARP5-ARC09-REPONSE-B-01</x:v>
      </x:c>
      <x:c r="F1475" s="127" t="str">
        <x:v>Approche B à jouer ou différé explicite : Un poste de secours fictif est coupé d’une route de courrier. Le joueur rencontre des personnes qui veulent sauver des lettres, d’autres qui préfèrent les laisser, pendant qu’une menace traverse les ruines.</x:v>
      </x:c>
      <x:c r="G1475" s="127" t="str">
        <x:v>Lire les conditions V5 ; aucun objet ou PNJ supposé présent. Refuser ou différer suspend l’objectif au lieu de le déclarer réussi.</x:v>
      </x:c>
      <x:c r="H1475" s="127" t="str">
        <x:v>Protéger une route et respecter les destinataires plutôt que collecter toutes les histoires comme trophées. Si le choix diffère, refuse ou se contente d’observer, ne pas jouer une réussite de tâche non accomplie.</x:v>
      </x:c>
      <x:c r="I1475" s="132" t="str">
        <x:v>Après la réponse : action physique ou refus/différé ; succès/échec/reprise selon résultat réel et variantes prioritaires. Aucun résultat par la sélection seule.</x:v>
      </x:c>
    </x:row>
    <x:row r="1476" ht="74" customHeight="1">
      <x:c r="A1476" s="121" t="str">
        <x:v>D6-C-WARP5-ARC10-OPTION-A</x:v>
      </x:c>
      <x:c r="B1476" s="122" t="str">
        <x:v>D6-C-WARP5-ARC10</x:v>
      </x:c>
      <x:c r="C1476" s="122" t="str">
        <x:v>A</x:v>
      </x:c>
      <x:c r="D1476" s="122" t="str">
        <x:v>D6-C-WARP5-ARC10-CHOIX-A-01</x:v>
      </x:c>
      <x:c r="E1476" s="122" t="str">
        <x:v>D6-C-WARP5-ARC10-REPONSE-A-01</x:v>
      </x:c>
      <x:c r="F1476" s="122" t="str">
        <x:v>Approche A à jouer dans le décor : Un pilote local dans un secteur fictif de guerre veut rejoindre un point d’extraction après la perte de son appareil. Le joueur peut l’aider à traverser le massif, puis se séparer.</x:v>
      </x:c>
      <x:c r="G1476" s="122" t="str">
        <x:v>Branche visitée réellement ; retour engagé conservé ; lecture des seuls signes observables. Tout don exige une offre réelle et un propriétaire libre de refuser.</x:v>
      </x:c>
      <x:c r="H1476" s="122" t="str">
        <x:v>Choisir entre deux routes de retour avec des risques différents, sans importer un soldat historique dans l’équipage principal. Ne rien attribuer avant la résolution réelle ; le choix formule une intention.</x:v>
      </x:c>
      <x:c r="I1476" s="131" t="str">
        <x:v>Après la réponse : action physique ou refus/différé ; succès/échec/reprise selon résultat réel et variantes prioritaires. Aucun résultat par la sélection seule.</x:v>
      </x:c>
    </x:row>
    <x:row r="1477" ht="74" customHeight="1">
      <x:c r="A1477" s="126" t="str">
        <x:v>D6-C-WARP5-ARC10-OPTION-B</x:v>
      </x:c>
      <x:c r="B1477" s="127" t="str">
        <x:v>D6-C-WARP5-ARC10</x:v>
      </x:c>
      <x:c r="C1477" s="127" t="str">
        <x:v>B</x:v>
      </x:c>
      <x:c r="D1477" s="127" t="str">
        <x:v>D6-C-WARP5-ARC10-CHOIX-B-01</x:v>
      </x:c>
      <x:c r="E1477" s="127" t="str">
        <x:v>D6-C-WARP5-ARC10-REPONSE-B-01</x:v>
      </x:c>
      <x:c r="F1477" s="127" t="str">
        <x:v>Approche B à jouer ou différé explicite : Un pilote local dans un secteur fictif de guerre veut rejoindre un point d’extraction après la perte de son appareil. Le joueur peut l’aider à traverser le massif, puis se séparer.</x:v>
      </x:c>
      <x:c r="G1477" s="127" t="str">
        <x:v>Lire les conditions V5 ; aucun objet ou PNJ supposé présent. Refuser ou différer suspend l’objectif au lieu de le déclarer réussi.</x:v>
      </x:c>
      <x:c r="H1477" s="127" t="str">
        <x:v>Choisir entre deux routes de retour avec des risques différents, sans importer un soldat historique dans l’équipage principal. Si le choix diffère, refuse ou se contente d’observer, ne pas jouer une réussite de tâche non accomplie.</x:v>
      </x:c>
      <x:c r="I1477" s="132" t="str">
        <x:v>Après la réponse : action physique ou refus/différé ; succès/échec/reprise selon résultat réel et variantes prioritaires. Aucun résultat par la sélection seule.</x:v>
      </x:c>
    </x:row>
    <x:row r="1478" ht="74" customHeight="1">
      <x:c r="A1478" s="121" t="str">
        <x:v>D6-C-WARP5-ARC11-OPTION-A</x:v>
      </x:c>
      <x:c r="B1478" s="122" t="str">
        <x:v>D6-C-WARP5-ARC11</x:v>
      </x:c>
      <x:c r="C1478" s="122" t="str">
        <x:v>A</x:v>
      </x:c>
      <x:c r="D1478" s="122" t="str">
        <x:v>D6-C-WARP5-ARC11-CHOIX-A-01</x:v>
      </x:c>
      <x:c r="E1478" s="122" t="str">
        <x:v>D6-C-WARP5-ARC11-REPONSE-A-01</x:v>
      </x:c>
      <x:c r="F1478" s="122" t="str">
        <x:v>Approche A à jouer dans le décor : Une tour fictive rassemble des habitants aux horaires différents. Une proie utilise les étages techniques et le joueur doit comprendre la circulation avant d’engager une chasse.</x:v>
      </x:c>
      <x:c r="G1478" s="122" t="str">
        <x:v>Branche visitée réellement ; retour engagé conservé ; lecture des seuls signes observables. Tout don exige une offre réelle et un propriétaire libre de refuser.</x:v>
      </x:c>
      <x:c r="H1478" s="122" t="str">
        <x:v>Éloigner la cible des appartements ou ouvrir une sortie de service, puis assumer les traces laissées dans la branche. Ne rien attribuer avant la résolution réelle ; le choix formule une intention.</x:v>
      </x:c>
      <x:c r="I1478" s="131" t="str">
        <x:v>Après la réponse : action physique ou refus/différé ; succès/échec/reprise selon résultat réel et variantes prioritaires. Aucun résultat par la sélection seule.</x:v>
      </x:c>
    </x:row>
    <x:row r="1479" ht="74" customHeight="1">
      <x:c r="A1479" s="126" t="str">
        <x:v>D6-C-WARP5-ARC11-OPTION-B</x:v>
      </x:c>
      <x:c r="B1479" s="127" t="str">
        <x:v>D6-C-WARP5-ARC11</x:v>
      </x:c>
      <x:c r="C1479" s="127" t="str">
        <x:v>B</x:v>
      </x:c>
      <x:c r="D1479" s="127" t="str">
        <x:v>D6-C-WARP5-ARC11-CHOIX-B-01</x:v>
      </x:c>
      <x:c r="E1479" s="127" t="str">
        <x:v>D6-C-WARP5-ARC11-REPONSE-B-01</x:v>
      </x:c>
      <x:c r="F1479" s="127" t="str">
        <x:v>Approche B à jouer ou différé explicite : Une tour fictive rassemble des habitants aux horaires différents. Une proie utilise les étages techniques et le joueur doit comprendre la circulation avant d’engager une chasse.</x:v>
      </x:c>
      <x:c r="G1479" s="127" t="str">
        <x:v>Lire les conditions V5 ; aucun objet ou PNJ supposé présent. Refuser ou différer suspend l’objectif au lieu de le déclarer réussi.</x:v>
      </x:c>
      <x:c r="H1479" s="127" t="str">
        <x:v>Éloigner la cible des appartements ou ouvrir une sortie de service, puis assumer les traces laissées dans la branche. Si le choix diffère, refuse ou se contente d’observer, ne pas jouer une réussite de tâche non accomplie.</x:v>
      </x:c>
      <x:c r="I1479" s="132" t="str">
        <x:v>Après la réponse : action physique ou refus/différé ; succès/échec/reprise selon résultat réel et variantes prioritaires. Aucun résultat par la sélection seule.</x:v>
      </x:c>
    </x:row>
    <x:row r="1480" ht="74" customHeight="1">
      <x:c r="A1480" s="121" t="str">
        <x:v>D6-C-WARP5-ARC12-OPTION-A</x:v>
      </x:c>
      <x:c r="B1480" s="122" t="str">
        <x:v>D6-C-WARP5-ARC12</x:v>
      </x:c>
      <x:c r="C1480" s="122" t="str">
        <x:v>A</x:v>
      </x:c>
      <x:c r="D1480" s="122" t="str">
        <x:v>D6-C-WARP5-ARC12-CHOIX-A-01</x:v>
      </x:c>
      <x:c r="E1480" s="122" t="str">
        <x:v>D6-C-WARP5-ARC12-REPONSE-A-01</x:v>
      </x:c>
      <x:c r="F1480" s="122" t="str">
        <x:v>Approche A à jouer dans le décor : Dans le passé original du Homeworld, une petite communauté bâtit un lieu de halte sans savoir quel nom sa région portera plus tard. Le joueur observe usages, chasse et transmission.</x:v>
      </x:c>
      <x:c r="G1480" s="122" t="str">
        <x:v>Branche visitée réellement ; retour engagé conservé ; lecture des seuls signes observables. Tout don exige une offre réelle et un propriétaire libre de refuser.</x:v>
      </x:c>
      <x:c r="H1480" s="122" t="str">
        <x:v>Contribuer à un geste local ou seulement l’étudier ; refuser d’en déduire qu’il a fondé toute la civilisation yautja. Ne rien attribuer avant la résolution réelle ; le choix formule une intention.</x:v>
      </x:c>
      <x:c r="I1480" s="131" t="str">
        <x:v>Après la réponse : action physique ou refus/différé ; succès/échec/reprise selon résultat réel et variantes prioritaires. Aucun résultat par la sélection seule.</x:v>
      </x:c>
    </x:row>
    <x:row r="1481" ht="74" customHeight="1">
      <x:c r="A1481" s="126" t="str">
        <x:v>D6-C-WARP5-ARC12-OPTION-B</x:v>
      </x:c>
      <x:c r="B1481" s="127" t="str">
        <x:v>D6-C-WARP5-ARC12</x:v>
      </x:c>
      <x:c r="C1481" s="127" t="str">
        <x:v>B</x:v>
      </x:c>
      <x:c r="D1481" s="127" t="str">
        <x:v>D6-C-WARP5-ARC12-CHOIX-B-01</x:v>
      </x:c>
      <x:c r="E1481" s="127" t="str">
        <x:v>D6-C-WARP5-ARC12-REPONSE-B-01</x:v>
      </x:c>
      <x:c r="F1481" s="127" t="str">
        <x:v>Approche B à jouer ou différé explicite : Dans le passé original du Homeworld, une petite communauté bâtit un lieu de halte sans savoir quel nom sa région portera plus tard. Le joueur observe usages, chasse et transmission.</x:v>
      </x:c>
      <x:c r="G1481" s="127" t="str">
        <x:v>Lire les conditions V5 ; aucun objet ou PNJ supposé présent. Refuser ou différer suspend l’objectif au lieu de le déclarer réussi.</x:v>
      </x:c>
      <x:c r="H1481" s="127" t="str">
        <x:v>Contribuer à un geste local ou seulement l’étudier ; refuser d’en déduire qu’il a fondé toute la civilisation yautja. Si le choix diffère, refuse ou se contente d’observer, ne pas jouer une réussite de tâche non accomplie.</x:v>
      </x:c>
      <x:c r="I1481" s="132" t="str">
        <x:v>Après la réponse : action physique ou refus/différé ; succès/échec/reprise selon résultat réel et variantes prioritaires. Aucun résultat par la sélection seule.</x:v>
      </x:c>
    </x:row>
    <x:row r="1482" ht="74" customHeight="1">
      <x:c r="A1482" s="121" t="str">
        <x:v>D6-C-CIN-01-OPTION-A</x:v>
      </x:c>
      <x:c r="B1482" s="122" t="str">
        <x:v>D6-C-CIN-01</x:v>
      </x:c>
      <x:c r="C1482" s="122" t="str">
        <x:v>A</x:v>
      </x:c>
      <x:c r="D1482" s="122" t="str">
        <x:v>D6-C-CIN-01-CHOIX-A-01</x:v>
      </x:c>
      <x:c r="E1482" s="122" t="str">
        <x:v>D6-C-CIN-01-REPONSE-A-01</x:v>
      </x:c>
      <x:c r="F1482" s="122" t="str">
        <x:v>Approche A à jouer dans le décor : Piste en jungle, approche verticale, lecture des traces, gestion du camouflage et confrontation finale à découper depuis le film.</x:v>
      </x:c>
      <x:c r="G1482" s="122" t="str">
        <x:v>Accès V5 et interlocuteur disponible ; possibilité réelle de l’approche choisie.</x:v>
      </x:c>
      <x:c r="H1482" s="122" t="str">
        <x:v>Une campagne avec l’avatar du joueur porte explicitement le statut de branche alternative du projet et utilise une sauvegarde distincte. Ne rien attribuer avant la résolution réelle ; le choix formule une intention.</x:v>
      </x:c>
      <x:c r="I1482" s="131" t="str">
        <x:v>Après la réponse : action physique ou refus/différé ; succès/échec/reprise selon résultat réel et variantes prioritaires. Aucun résultat par la sélection seule.</x:v>
      </x:c>
    </x:row>
    <x:row r="1483" ht="74" customHeight="1">
      <x:c r="A1483" s="126" t="str">
        <x:v>D6-C-CIN-01-OPTION-B</x:v>
      </x:c>
      <x:c r="B1483" s="127" t="str">
        <x:v>D6-C-CIN-01</x:v>
      </x:c>
      <x:c r="C1483" s="127" t="str">
        <x:v>B</x:v>
      </x:c>
      <x:c r="D1483" s="127" t="str">
        <x:v>D6-C-CIN-01-CHOIX-B-01</x:v>
      </x:c>
      <x:c r="E1483" s="127" t="str">
        <x:v>D6-C-CIN-01-REPONSE-B-01</x:v>
      </x:c>
      <x:c r="F1483" s="127" t="str">
        <x:v>Approche B à jouer ou différé explicite : Piste en jungle, approche verticale, lecture des traces, gestion du camouflage et confrontation finale à découper depuis le film.</x:v>
      </x:c>
      <x:c r="G1483" s="127" t="str">
        <x:v>Lire les conditions V5 ; aucun objet ou PNJ supposé présent. Refuser ou différer suspend l’objectif au lieu de le déclarer réussi.</x:v>
      </x:c>
      <x:c r="H1483" s="127" t="str">
        <x:v>Une campagne avec l’avatar du joueur porte explicitement le statut de branche alternative du projet et utilise une sauvegarde distincte. Si le choix diffère, refuse ou se contente d’observer, ne pas jouer une réussite de tâche non accomplie.</x:v>
      </x:c>
      <x:c r="I1483" s="132" t="str">
        <x:v>Après la réponse : action physique ou refus/différé ; succès/échec/reprise selon résultat réel et variantes prioritaires. Aucun résultat par la sélection seule.</x:v>
      </x:c>
    </x:row>
    <x:row r="1484" ht="74" customHeight="1">
      <x:c r="A1484" s="121" t="str">
        <x:v>D6-C-CIN-02-OPTION-A</x:v>
      </x:c>
      <x:c r="B1484" s="122" t="str">
        <x:v>D6-C-CIN-02</x:v>
      </x:c>
      <x:c r="C1484" s="122" t="str">
        <x:v>A</x:v>
      </x:c>
      <x:c r="D1484" s="122" t="str">
        <x:v>D6-C-CIN-02-CHOIX-A-01</x:v>
      </x:c>
      <x:c r="E1484" s="122" t="str">
        <x:v>D6-C-CIN-02-REPONSE-A-01</x:v>
      </x:c>
      <x:c r="F1484" s="122" t="str">
        <x:v>Approche A à jouer dans le décor : Toits, rues, intérieurs et lignes de vue urbaines ; galerie et objets à relever depuis les plans du film.</x:v>
      </x:c>
      <x:c r="G1484" s="122" t="str">
        <x:v>Accès V5 et interlocuteur disponible ; possibilité réelle de l’approche choisie.</x:v>
      </x:c>
      <x:c r="H1484" s="122" t="str">
        <x:v>Une campagne avec l’avatar du joueur porte explicitement le statut de branche alternative du projet et utilise une sauvegarde distincte. Ne rien attribuer avant la résolution réelle ; le choix formule une intention.</x:v>
      </x:c>
      <x:c r="I1484" s="131" t="str">
        <x:v>Après la réponse : action physique ou refus/différé ; succès/échec/reprise selon résultat réel et variantes prioritaires. Aucun résultat par la sélection seule.</x:v>
      </x:c>
    </x:row>
    <x:row r="1485" ht="74" customHeight="1">
      <x:c r="A1485" s="126" t="str">
        <x:v>D6-C-CIN-02-OPTION-B</x:v>
      </x:c>
      <x:c r="B1485" s="127" t="str">
        <x:v>D6-C-CIN-02</x:v>
      </x:c>
      <x:c r="C1485" s="127" t="str">
        <x:v>B</x:v>
      </x:c>
      <x:c r="D1485" s="127" t="str">
        <x:v>D6-C-CIN-02-CHOIX-B-01</x:v>
      </x:c>
      <x:c r="E1485" s="127" t="str">
        <x:v>D6-C-CIN-02-REPONSE-B-01</x:v>
      </x:c>
      <x:c r="F1485" s="127" t="str">
        <x:v>Approche B à jouer ou différé explicite : Toits, rues, intérieurs et lignes de vue urbaines ; galerie et objets à relever depuis les plans du film.</x:v>
      </x:c>
      <x:c r="G1485" s="127" t="str">
        <x:v>Lire les conditions V5 ; aucun objet ou PNJ supposé présent. Refuser ou différer suspend l’objectif au lieu de le déclarer réussi.</x:v>
      </x:c>
      <x:c r="H1485" s="127" t="str">
        <x:v>Une campagne avec l’avatar du joueur porte explicitement le statut de branche alternative du projet et utilise une sauvegarde distincte. Si le choix diffère, refuse ou se contente d’observer, ne pas jouer une réussite de tâche non accomplie.</x:v>
      </x:c>
      <x:c r="I1485" s="132" t="str">
        <x:v>Après la réponse : action physique ou refus/différé ; succès/échec/reprise selon résultat réel et variantes prioritaires. Aucun résultat par la sélection seule.</x:v>
      </x:c>
    </x:row>
    <x:row r="1486" ht="74" customHeight="1">
      <x:c r="A1486" s="121" t="str">
        <x:v>D6-C-CIN-03-OPTION-A</x:v>
      </x:c>
      <x:c r="B1486" s="122" t="str">
        <x:v>D6-C-CIN-03</x:v>
      </x:c>
      <x:c r="C1486" s="122" t="str">
        <x:v>A</x:v>
      </x:c>
      <x:c r="D1486" s="122" t="str">
        <x:v>D6-C-CIN-03-CHOIX-A-01</x:v>
      </x:c>
      <x:c r="E1486" s="122" t="str">
        <x:v>D6-C-CIN-03-REPONSE-A-01</x:v>
      </x:c>
      <x:c r="F1486" s="122" t="str">
        <x:v>Approche A à jouer dans le décor : Réserve de chasse, comportements des groupes et alternance de piste, embuscade et repli.</x:v>
      </x:c>
      <x:c r="G1486" s="122" t="str">
        <x:v>Accès V5 et interlocuteur disponible ; possibilité réelle de l’approche choisie.</x:v>
      </x:c>
      <x:c r="H1486" s="122" t="str">
        <x:v>Une campagne avec l’avatar du joueur porte explicitement le statut de branche alternative du projet et utilise une sauvegarde distincte. Ne rien attribuer avant la résolution réelle ; le choix formule une intention.</x:v>
      </x:c>
      <x:c r="I1486" s="131" t="str">
        <x:v>Après la réponse : action physique ou refus/différé ; succès/échec/reprise selon résultat réel et variantes prioritaires. Aucun résultat par la sélection seule.</x:v>
      </x:c>
    </x:row>
    <x:row r="1487" ht="74" customHeight="1">
      <x:c r="A1487" s="126" t="str">
        <x:v>D6-C-CIN-03-OPTION-B</x:v>
      </x:c>
      <x:c r="B1487" s="127" t="str">
        <x:v>D6-C-CIN-03</x:v>
      </x:c>
      <x:c r="C1487" s="127" t="str">
        <x:v>B</x:v>
      </x:c>
      <x:c r="D1487" s="127" t="str">
        <x:v>D6-C-CIN-03-CHOIX-B-01</x:v>
      </x:c>
      <x:c r="E1487" s="127" t="str">
        <x:v>D6-C-CIN-03-REPONSE-B-01</x:v>
      </x:c>
      <x:c r="F1487" s="127" t="str">
        <x:v>Approche B à jouer ou différé explicite : Réserve de chasse, comportements des groupes et alternance de piste, embuscade et repli.</x:v>
      </x:c>
      <x:c r="G1487" s="127" t="str">
        <x:v>Lire les conditions V5 ; aucun objet ou PNJ supposé présent. Refuser ou différer suspend l’objectif au lieu de le déclarer réussi.</x:v>
      </x:c>
      <x:c r="H1487" s="127" t="str">
        <x:v>Une campagne avec l’avatar du joueur porte explicitement le statut de branche alternative du projet et utilise une sauvegarde distincte. Si le choix diffère, refuse ou se contente d’observer, ne pas jouer une réussite de tâche non accomplie.</x:v>
      </x:c>
      <x:c r="I1487" s="132" t="str">
        <x:v>Après la réponse : action physique ou refus/différé ; succès/échec/reprise selon résultat réel et variantes prioritaires. Aucun résultat par la sélection seule.</x:v>
      </x:c>
    </x:row>
    <x:row r="1488" ht="74" customHeight="1">
      <x:c r="A1488" s="121" t="str">
        <x:v>D6-C-CIN-04-OPTION-A</x:v>
      </x:c>
      <x:c r="B1488" s="122" t="str">
        <x:v>D6-C-CIN-04</x:v>
      </x:c>
      <x:c r="C1488" s="122" t="str">
        <x:v>A</x:v>
      </x:c>
      <x:c r="D1488" s="122" t="str">
        <x:v>D6-C-CIN-04-CHOIX-A-01</x:v>
      </x:c>
      <x:c r="E1488" s="122" t="str">
        <x:v>D6-C-CIN-04-REPONSE-A-01</x:v>
      </x:c>
      <x:c r="F1488" s="122" t="str">
        <x:v>Approche A à jouer dans le décor : Piste, observation, terrain et arsenal spécifique ; relever les objets et les évolutions de stratégie à l’écran.</x:v>
      </x:c>
      <x:c r="G1488" s="122" t="str">
        <x:v>Accès V5 et interlocuteur disponible ; possibilité réelle de l’approche choisie.</x:v>
      </x:c>
      <x:c r="H1488" s="122" t="str">
        <x:v>Une campagne avec l’avatar du joueur porte explicitement le statut de branche alternative du projet et utilise une sauvegarde distincte. Ne rien attribuer avant la résolution réelle ; le choix formule une intention.</x:v>
      </x:c>
      <x:c r="I1488" s="131" t="str">
        <x:v>Après la réponse : action physique ou refus/différé ; succès/échec/reprise selon résultat réel et variantes prioritaires. Aucun résultat par la sélection seule.</x:v>
      </x:c>
    </x:row>
    <x:row r="1489" ht="74" customHeight="1">
      <x:c r="A1489" s="126" t="str">
        <x:v>D6-C-CIN-04-OPTION-B</x:v>
      </x:c>
      <x:c r="B1489" s="127" t="str">
        <x:v>D6-C-CIN-04</x:v>
      </x:c>
      <x:c r="C1489" s="127" t="str">
        <x:v>B</x:v>
      </x:c>
      <x:c r="D1489" s="127" t="str">
        <x:v>D6-C-CIN-04-CHOIX-B-01</x:v>
      </x:c>
      <x:c r="E1489" s="127" t="str">
        <x:v>D6-C-CIN-04-REPONSE-B-01</x:v>
      </x:c>
      <x:c r="F1489" s="127" t="str">
        <x:v>Approche B à jouer ou différé explicite : Piste, observation, terrain et arsenal spécifique ; relever les objets et les évolutions de stratégie à l’écran.</x:v>
      </x:c>
      <x:c r="G1489" s="127" t="str">
        <x:v>Lire les conditions V5 ; aucun objet ou PNJ supposé présent. Refuser ou différer suspend l’objectif au lieu de le déclarer réussi.</x:v>
      </x:c>
      <x:c r="H1489" s="127" t="str">
        <x:v>Une campagne avec l’avatar du joueur porte explicitement le statut de branche alternative du projet et utilise une sauvegarde distincte. Si le choix diffère, refuse ou se contente d’observer, ne pas jouer une réussite de tâche non accomplie.</x:v>
      </x:c>
      <x:c r="I1489" s="132" t="str">
        <x:v>Après la réponse : action physique ou refus/différé ; succès/échec/reprise selon résultat réel et variantes prioritaires. Aucun résultat par la sélection seule.</x:v>
      </x:c>
    </x:row>
    <x:row r="1490" ht="74" customHeight="1">
      <x:c r="A1490" s="121" t="str">
        <x:v>D6-C-CIN-05-OPTION-A</x:v>
      </x:c>
      <x:c r="B1490" s="122" t="str">
        <x:v>D6-C-CIN-05</x:v>
      </x:c>
      <x:c r="C1490" s="122" t="str">
        <x:v>A</x:v>
      </x:c>
      <x:c r="D1490" s="122" t="str">
        <x:v>D6-C-CIN-05-CHOIX-A-01</x:v>
      </x:c>
      <x:c r="E1490" s="122" t="str">
        <x:v>D6-C-CIN-05-REPONSE-A-01</x:v>
      </x:c>
      <x:c r="F1490" s="122" t="str">
        <x:v>Approche A à jouer dans le décor : Poursuites, équipements et différence de morphologies ; ne pas généraliser les modifications génétiques à tous les Yautja.</x:v>
      </x:c>
      <x:c r="G1490" s="122" t="str">
        <x:v>Accès V5 et interlocuteur disponible ; possibilité réelle de l’approche choisie.</x:v>
      </x:c>
      <x:c r="H1490" s="122" t="str">
        <x:v>Une campagne avec l’avatar du joueur porte explicitement le statut de branche alternative du projet et utilise une sauvegarde distincte. Ne rien attribuer avant la résolution réelle ; le choix formule une intention.</x:v>
      </x:c>
      <x:c r="I1490" s="131" t="str">
        <x:v>Après la réponse : action physique ou refus/différé ; succès/échec/reprise selon résultat réel et variantes prioritaires. Aucun résultat par la sélection seule.</x:v>
      </x:c>
    </x:row>
    <x:row r="1491" ht="74" customHeight="1">
      <x:c r="A1491" s="126" t="str">
        <x:v>D6-C-CIN-05-OPTION-B</x:v>
      </x:c>
      <x:c r="B1491" s="127" t="str">
        <x:v>D6-C-CIN-05</x:v>
      </x:c>
      <x:c r="C1491" s="127" t="str">
        <x:v>B</x:v>
      </x:c>
      <x:c r="D1491" s="127" t="str">
        <x:v>D6-C-CIN-05-CHOIX-B-01</x:v>
      </x:c>
      <x:c r="E1491" s="127" t="str">
        <x:v>D6-C-CIN-05-REPONSE-B-01</x:v>
      </x:c>
      <x:c r="F1491" s="127" t="str">
        <x:v>Approche B à jouer ou différé explicite : Poursuites, équipements et différence de morphologies ; ne pas généraliser les modifications génétiques à tous les Yautja.</x:v>
      </x:c>
      <x:c r="G1491" s="127" t="str">
        <x:v>Lire les conditions V5 ; aucun objet ou PNJ supposé présent. Refuser ou différer suspend l’objectif au lieu de le déclarer réussi.</x:v>
      </x:c>
      <x:c r="H1491" s="127" t="str">
        <x:v>Une campagne avec l’avatar du joueur porte explicitement le statut de branche alternative du projet et utilise une sauvegarde distincte. Si le choix diffère, refuse ou se contente d’observer, ne pas jouer une réussite de tâche non accomplie.</x:v>
      </x:c>
      <x:c r="I1491" s="132" t="str">
        <x:v>Après la réponse : action physique ou refus/différé ; succès/échec/reprise selon résultat réel et variantes prioritaires. Aucun résultat par la sélection seule.</x:v>
      </x:c>
    </x:row>
    <x:row r="1492" ht="74" customHeight="1">
      <x:c r="A1492" s="121" t="str">
        <x:v>D6-C-CIN-06-OPTION-A</x:v>
      </x:c>
      <x:c r="B1492" s="122" t="str">
        <x:v>D6-C-CIN-06</x:v>
      </x:c>
      <x:c r="C1492" s="122" t="str">
        <x:v>A</x:v>
      </x:c>
      <x:c r="D1492" s="122" t="str">
        <x:v>D6-C-CIN-06-CHOIX-A-01</x:v>
      </x:c>
      <x:c r="E1492" s="122" t="str">
        <x:v>D6-C-CIN-06-REPONSE-A-01</x:v>
      </x:c>
      <x:c r="F1492" s="122" t="str">
        <x:v>Approche A à jouer dans le décor : Survie dans un environnement hostile, coopération et adaptation à la faune ; scènes précises à relever du film.</x:v>
      </x:c>
      <x:c r="G1492" s="122" t="str">
        <x:v>Accès V5 et interlocuteur disponible ; possibilité réelle de l’approche choisie.</x:v>
      </x:c>
      <x:c r="H1492" s="122" t="str">
        <x:v>Une campagne avec l’avatar du joueur porte explicitement le statut de branche alternative du projet et utilise une sauvegarde distincte. Ne rien attribuer avant la résolution réelle ; le choix formule une intention.</x:v>
      </x:c>
      <x:c r="I1492" s="131" t="str">
        <x:v>Après la réponse : action physique ou refus/différé ; succès/échec/reprise selon résultat réel et variantes prioritaires. Aucun résultat par la sélection seule.</x:v>
      </x:c>
    </x:row>
    <x:row r="1493" ht="74" customHeight="1">
      <x:c r="A1493" s="126" t="str">
        <x:v>D6-C-CIN-06-OPTION-B</x:v>
      </x:c>
      <x:c r="B1493" s="127" t="str">
        <x:v>D6-C-CIN-06</x:v>
      </x:c>
      <x:c r="C1493" s="127" t="str">
        <x:v>B</x:v>
      </x:c>
      <x:c r="D1493" s="127" t="str">
        <x:v>D6-C-CIN-06-CHOIX-B-01</x:v>
      </x:c>
      <x:c r="E1493" s="127" t="str">
        <x:v>D6-C-CIN-06-REPONSE-B-01</x:v>
      </x:c>
      <x:c r="F1493" s="127" t="str">
        <x:v>Approche B à jouer ou différé explicite : Survie dans un environnement hostile, coopération et adaptation à la faune ; scènes précises à relever du film.</x:v>
      </x:c>
      <x:c r="G1493" s="127" t="str">
        <x:v>Lire les conditions V5 ; aucun objet ou PNJ supposé présent. Refuser ou différer suspend l’objectif au lieu de le déclarer réussi.</x:v>
      </x:c>
      <x:c r="H1493" s="127" t="str">
        <x:v>Une campagne avec l’avatar du joueur porte explicitement le statut de branche alternative du projet et utilise une sauvegarde distincte. Si le choix diffère, refuse ou se contente d’observer, ne pas jouer une réussite de tâche non accomplie.</x:v>
      </x:c>
      <x:c r="I1493" s="132" t="str">
        <x:v>Après la réponse : action physique ou refus/différé ; succès/échec/reprise selon résultat réel et variantes prioritaires. Aucun résultat par la sélection seule.</x:v>
      </x:c>
    </x:row>
    <x:row r="1494" ht="74" customHeight="1">
      <x:c r="A1494" s="121" t="str">
        <x:v>D6-C-CIN-07-OPTION-A</x:v>
      </x:c>
      <x:c r="B1494" s="122" t="str">
        <x:v>D6-C-CIN-07</x:v>
      </x:c>
      <x:c r="C1494" s="122" t="str">
        <x:v>A</x:v>
      </x:c>
      <x:c r="D1494" s="122" t="str">
        <x:v>D6-C-CIN-07-CHOIX-A-01</x:v>
      </x:c>
      <x:c r="E1494" s="122" t="str">
        <x:v>D6-C-CIN-07-REPONSE-A-01</x:v>
      </x:c>
      <x:c r="F1494" s="122" t="str">
        <x:v>Approche A à jouer dans le décor : Approches maritimes, verticalité japonaise et combat aérien adaptés à leurs séquences propres.</x:v>
      </x:c>
      <x:c r="G1494" s="122" t="str">
        <x:v>Accès V5 et interlocuteur disponible ; possibilité réelle de l’approche choisie.</x:v>
      </x:c>
      <x:c r="H1494" s="122" t="str">
        <x:v>Une campagne avec l’avatar du joueur porte explicitement le statut de branche alternative du projet et utilise une sauvegarde distincte. Ne rien attribuer avant la résolution réelle ; le choix formule une intention.</x:v>
      </x:c>
      <x:c r="I1494" s="131" t="str">
        <x:v>Après la réponse : action physique ou refus/différé ; succès/échec/reprise selon résultat réel et variantes prioritaires. Aucun résultat par la sélection seule.</x:v>
      </x:c>
    </x:row>
    <x:row r="1495" ht="89" customHeight="1">
      <x:c r="A1495" s="126" t="str">
        <x:v>D6-C-CIN-07-OPTION-B</x:v>
      </x:c>
      <x:c r="B1495" s="127" t="str">
        <x:v>D6-C-CIN-07</x:v>
      </x:c>
      <x:c r="C1495" s="127" t="str">
        <x:v>B</x:v>
      </x:c>
      <x:c r="D1495" s="127" t="str">
        <x:v>D6-C-CIN-07-CHOIX-B-01</x:v>
      </x:c>
      <x:c r="E1495" s="127" t="str">
        <x:v>D6-C-CIN-07-REPONSE-B-01</x:v>
      </x:c>
      <x:c r="F1495" s="127" t="str">
        <x:v>Consulter les supports de branches au mausolée, puis retourner réellement au vaisseau pour préparer un départ éventuel. Le socle ne crée ni portail temporel ni voyage ; les cinq conditions Warp seront vérifiées à bord et le retour réservé avant toute traversée.</x:v>
      </x:c>
      <x:c r="G1495" s="127" t="str">
        <x:v>Lire les conditions V5 ; aucun objet ou PNJ supposé présent. Refuser ou différer suspend l’objectif au lieu de le déclarer réussi.</x:v>
      </x:c>
      <x:c r="H1495" s="127" t="str">
        <x:v>Lecture et orientation seulement au musée ; aucun voyage Warp, recrutement historique ou déplacement d’objet de branche déclenché depuis le socle.</x:v>
      </x:c>
      <x:c r="I1495" s="132" t="str">
        <x:v>Après la réponse : action physique ou refus/différé ; succès/échec/reprise selon résultat réel et variantes prioritaires. Aucun résultat par la sélection seule.</x:v>
      </x:c>
    </x:row>
    <x:row r="1496" ht="74" customHeight="1">
      <x:c r="A1496" s="121" t="str">
        <x:v>D6-C-CIN-08-OPTION-A</x:v>
      </x:c>
      <x:c r="B1496" s="122" t="str">
        <x:v>D6-C-CIN-08</x:v>
      </x:c>
      <x:c r="C1496" s="122" t="str">
        <x:v>A</x:v>
      </x:c>
      <x:c r="D1496" s="122" t="str">
        <x:v>D6-C-CIN-08-CHOIX-A-01</x:v>
      </x:c>
      <x:c r="E1496" s="122" t="str">
        <x:v>D6-C-CIN-08-REPONSE-A-01</x:v>
      </x:c>
      <x:c r="F1496" s="122" t="str">
        <x:v>Approche A à jouer dans le décor : Pyramide changeante, préparation de rite, coopération et sortie ; architecture et vaisseau à documenter plan par plan.</x:v>
      </x:c>
      <x:c r="G1496" s="122" t="str">
        <x:v>Accès V5 et interlocuteur disponible ; possibilité réelle de l’approche choisie.</x:v>
      </x:c>
      <x:c r="H1496" s="122" t="str">
        <x:v>Une campagne avec l’avatar du joueur porte explicitement le statut de branche alternative du projet et utilise une sauvegarde distincte. Ne rien attribuer avant la résolution réelle ; le choix formule une intention.</x:v>
      </x:c>
      <x:c r="I1496" s="131" t="str">
        <x:v>Après la réponse : action physique ou refus/différé ; succès/échec/reprise selon résultat réel et variantes prioritaires. Aucun résultat par la sélection seule.</x:v>
      </x:c>
    </x:row>
    <x:row r="1497" ht="74" customHeight="1">
      <x:c r="A1497" s="126" t="str">
        <x:v>D6-C-CIN-08-OPTION-B</x:v>
      </x:c>
      <x:c r="B1497" s="127" t="str">
        <x:v>D6-C-CIN-08</x:v>
      </x:c>
      <x:c r="C1497" s="127" t="str">
        <x:v>B</x:v>
      </x:c>
      <x:c r="D1497" s="127" t="str">
        <x:v>D6-C-CIN-08-CHOIX-B-01</x:v>
      </x:c>
      <x:c r="E1497" s="127" t="str">
        <x:v>D6-C-CIN-08-REPONSE-B-01</x:v>
      </x:c>
      <x:c r="F1497" s="127" t="str">
        <x:v>Approche B à jouer ou différé explicite : Pyramide changeante, préparation de rite, coopération et sortie ; architecture et vaisseau à documenter plan par plan.</x:v>
      </x:c>
      <x:c r="G1497" s="127" t="str">
        <x:v>Lire les conditions V5 ; aucun objet ou PNJ supposé présent. Refuser ou différer suspend l’objectif au lieu de le déclarer réussi.</x:v>
      </x:c>
      <x:c r="H1497" s="127" t="str">
        <x:v>Une campagne avec l’avatar du joueur porte explicitement le statut de branche alternative du projet et utilise une sauvegarde distincte. Si le choix diffère, refuse ou se contente d’observer, ne pas jouer une réussite de tâche non accomplie.</x:v>
      </x:c>
      <x:c r="I1497" s="132" t="str">
        <x:v>Après la réponse : action physique ou refus/différé ; succès/échec/reprise selon résultat réel et variantes prioritaires. Aucun résultat par la sélection seule.</x:v>
      </x:c>
    </x:row>
    <x:row r="1498" ht="74" customHeight="1">
      <x:c r="A1498" s="121" t="str">
        <x:v>D6-C-CIN-09-OPTION-A</x:v>
      </x:c>
      <x:c r="B1498" s="122" t="str">
        <x:v>D6-C-CIN-09</x:v>
      </x:c>
      <x:c r="C1498" s="122" t="str">
        <x:v>A</x:v>
      </x:c>
      <x:c r="D1498" s="122" t="str">
        <x:v>D6-C-CIN-09-CHOIX-A-01</x:v>
      </x:c>
      <x:c r="E1498" s="122" t="str">
        <x:v>D6-C-CIN-09-REPONSE-A-01</x:v>
      </x:c>
      <x:c r="F1498" s="122" t="str">
        <x:v>Approche A à jouer dans le décor : Préparation, piste de contamination et combat en espaces urbains ; le logement de projet ne doit pas être présenté comme un système de propriété établi par le film.</x:v>
      </x:c>
      <x:c r="G1498" s="122" t="str">
        <x:v>Accès V5 et interlocuteur disponible ; possibilité réelle de l’approche choisie.</x:v>
      </x:c>
      <x:c r="H1498" s="122" t="str">
        <x:v>Une campagne avec l’avatar du joueur porte explicitement le statut de branche alternative du projet et utilise une sauvegarde distincte. Ne rien attribuer avant la résolution réelle ; le choix formule une intention.</x:v>
      </x:c>
      <x:c r="I1498" s="131" t="str">
        <x:v>Après la réponse : action physique ou refus/différé ; succès/échec/reprise selon résultat réel et variantes prioritaires. Aucun résultat par la sélection seule.</x:v>
      </x:c>
    </x:row>
    <x:row r="1499" ht="74" customHeight="1">
      <x:c r="A1499" s="126" t="str">
        <x:v>D6-C-CIN-09-OPTION-B</x:v>
      </x:c>
      <x:c r="B1499" s="127" t="str">
        <x:v>D6-C-CIN-09</x:v>
      </x:c>
      <x:c r="C1499" s="127" t="str">
        <x:v>B</x:v>
      </x:c>
      <x:c r="D1499" s="127" t="str">
        <x:v>D6-C-CIN-09-CHOIX-B-01</x:v>
      </x:c>
      <x:c r="E1499" s="127" t="str">
        <x:v>D6-C-CIN-09-REPONSE-B-01</x:v>
      </x:c>
      <x:c r="F1499" s="127" t="str">
        <x:v>Approche B à jouer ou différé explicite : Préparation, piste de contamination et combat en espaces urbains ; le logement de projet ne doit pas être présenté comme un système de propriété établi par le film.</x:v>
      </x:c>
      <x:c r="G1499" s="127" t="str">
        <x:v>Lire les conditions V5 ; aucun objet ou PNJ supposé présent. Refuser ou différer suspend l’objectif au lieu de le déclarer réussi.</x:v>
      </x:c>
      <x:c r="H1499" s="127" t="str">
        <x:v>Une campagne avec l’avatar du joueur porte explicitement le statut de branche alternative du projet et utilise une sauvegarde distincte. Si le choix diffère, refuse ou se contente d’observer, ne pas jouer une réussite de tâche non accomplie.</x:v>
      </x:c>
      <x:c r="I1499" s="132" t="str">
        <x:v>Après la réponse : action physique ou refus/différé ; succès/échec/reprise selon résultat réel et variantes prioritaires. Aucun résultat par la sélection seule.</x:v>
      </x:c>
    </x:row>
  </x:sheetData>
  <x:pageMargins left="0.7" right="0.7" top="0.75" bottom="0.75" header="0.3" footer="0.3"/>
  <x:tableParts count="1">
    <x:tablePart xmlns:r="http://schemas.openxmlformats.org/officeDocument/2006/relationships" r:id="R3fe0969fc2ae4f09"/>
  </x:tableParts>
</x:worksheet>
</file>

<file path=xl/worksheets/sheet13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7" hidden="0" customWidth="1"/>
    <x:col min="2" max="2" width="47" hidden="0" customWidth="1"/>
    <x:col min="3" max="3" width="58" hidden="0" customWidth="1"/>
    <x:col min="4" max="4" width="47" hidden="0" customWidth="1"/>
    <x:col min="5" max="5" width="58" hidden="0" customWidth="1"/>
    <x:col min="6" max="6" width="18" hidden="0" customWidth="1"/>
  </x:cols>
  <x:sheetData>
    <x:row r="1">
      <x:c r="A1" s="2"/>
      <x:c r="B1" s="2"/>
      <x:c r="C1" s="2"/>
      <x:c r="D1" s="2"/>
      <x:c r="E1" s="2"/>
    </x:row>
    <x:row r="2" ht="32" customHeight="1">
      <x:c r="A2" s="3" t="str">
        <x:v>Variantes V6</x:v>
      </x:c>
      <x:c r="B2" s="3"/>
      <x:c r="C2" s="3"/>
      <x:c r="D2" s="3"/>
      <x:c r="E2" s="3"/>
    </x:row>
    <x:row r="3">
      <x:c r="A3" s="4"/>
      <x:c r="B3" s="4"/>
      <x:c r="C3" s="4"/>
      <x:c r="D3" s="4"/>
      <x:c r="E3" s="4"/>
    </x:row>
    <x:row r="4">
      <x:c r="A4" s="2" t="str">
        <x:v>150 lignes de conception · filtres en ligne 5 · corpus original du projet.</x:v>
      </x:c>
      <x:c r="B4" s="2"/>
      <x:c r="C4" s="2"/>
      <x:c r="D4" s="2"/>
      <x:c r="E4" s="2"/>
    </x:row>
    <x:row r="5" ht="48" customHeight="1">
      <x:c r="A5" s="118" t="str">
        <x:v>Identifiant</x:v>
      </x:c>
      <x:c r="B5" s="119" t="str">
        <x:v>Scène</x:v>
      </x:c>
      <x:c r="C5" s="119" t="str">
        <x:v>Condition</x:v>
      </x:c>
      <x:c r="D5" s="119" t="str">
        <x:v>ID de la réplique</x:v>
      </x:c>
      <x:c r="E5" s="119" t="str">
        <x:v>Mode de remplacement</x:v>
      </x:c>
      <x:c r="F5" s="120" t="str">
        <x:v>Ordre local</x:v>
      </x:c>
    </x:row>
    <x:row r="6" ht="59" customHeight="1">
      <x:c r="A6" s="121" t="str">
        <x:v>D6-O1-M01-VAR-01</x:v>
      </x:c>
      <x:c r="B6" s="122" t="str">
        <x:v>D6-O1-M01</x:v>
      </x:c>
      <x:c r="C6" s="122" t="str">
        <x:v>Après réussite ; priorité 1 ; choix A réalisé, corde de Ruun réellement utilisée ; remplace la conclusion générique.</x:v>
      </x:c>
      <x:c r="D6" s="122" t="str">
        <x:v>D6-O1-M01-VARIANTE---01</x:v>
      </x:c>
      <x:c r="E6" s="122" t="str">
        <x:v>Remplacer la réplique incompatible ; vérifier priorité et exclusivité avec les autres cas.</x:v>
      </x:c>
      <x:c r="F6" s="133" t="n">
        <x:v>1</x:v>
      </x:c>
    </x:row>
    <x:row r="7" ht="44" customHeight="1">
      <x:c r="A7" s="126" t="str">
        <x:v>D6-O1-M01-VAR-02</x:v>
      </x:c>
      <x:c r="B7" s="127" t="str">
        <x:v>D6-O1-M01</x:v>
      </x:c>
      <x:c r="C7" s="127" t="str">
        <x:v>Après réussite ; priorité 1 ; choix B réalisé, trajet par racine sans corde ; exclusif du cas A.</x:v>
      </x:c>
      <x:c r="D7" s="127" t="str">
        <x:v>D6-O1-M01-VARIANTE---02</x:v>
      </x:c>
      <x:c r="E7" s="127" t="str">
        <x:v>Remplacer la réplique incompatible ; vérifier priorité et exclusivité avec les autres cas.</x:v>
      </x:c>
      <x:c r="F7" s="134" t="n">
        <x:v>2</x:v>
      </x:c>
    </x:row>
    <x:row r="8" ht="44" customHeight="1">
      <x:c r="A8" s="121" t="str">
        <x:v>D6-O1-M02-VAR-01</x:v>
      </x:c>
      <x:c r="B8" s="122" t="str">
        <x:v>D6-O1-M02</x:v>
      </x:c>
      <x:c r="C8" s="122" t="str">
        <x:v>Après réussite ; priorité 1 ; four préservé par le détour supplémentaire réellement joué.</x:v>
      </x:c>
      <x:c r="D8" s="122" t="str">
        <x:v>D6-O1-M02-VARIANTE---01</x:v>
      </x:c>
      <x:c r="E8" s="122" t="str">
        <x:v>Remplacer la réplique incompatible ; vérifier priorité et exclusivité avec les autres cas.</x:v>
      </x:c>
      <x:c r="F8" s="133" t="n">
        <x:v>1</x:v>
      </x:c>
    </x:row>
    <x:row r="9" ht="59" customHeight="1">
      <x:c r="A9" s="126" t="str">
        <x:v>D6-O1-M02-VAR-02</x:v>
      </x:c>
      <x:c r="B9" s="127" t="str">
        <x:v>D6-O1-M02</x:v>
      </x:c>
      <x:c r="C9" s="127" t="str">
        <x:v>Après réussite ; priorité 1 ; ration seule récupérée, pas de détour protecteur ; exclusif du cas précédent.</x:v>
      </x:c>
      <x:c r="D9" s="127" t="str">
        <x:v>D6-O1-M02-VARIANTE---02</x:v>
      </x:c>
      <x:c r="E9" s="127" t="str">
        <x:v>Remplacer la réplique incompatible ; vérifier priorité et exclusivité avec les autres cas.</x:v>
      </x:c>
      <x:c r="F9" s="134" t="n">
        <x:v>2</x:v>
      </x:c>
    </x:row>
    <x:row r="10" ht="44" customHeight="1">
      <x:c r="A10" s="121" t="str">
        <x:v>D6-O1-M03-VAR-01</x:v>
      </x:c>
      <x:c r="B10" s="122" t="str">
        <x:v>D6-O1-M03</x:v>
      </x:c>
      <x:c r="C10" s="122" t="str">
        <x:v>Après choix ; priorité 1 ; le joueur laisse Ruun terminer son aveu sans menace.</x:v>
      </x:c>
      <x:c r="D10" s="122" t="str">
        <x:v>D6-O1-M03-VARIANTE---01</x:v>
      </x:c>
      <x:c r="E10" s="122" t="str">
        <x:v>Remplacer la réplique incompatible ; vérifier priorité et exclusivité avec les autres cas.</x:v>
      </x:c>
      <x:c r="F10" s="133" t="n">
        <x:v>1</x:v>
      </x:c>
    </x:row>
    <x:row r="11" ht="44" customHeight="1">
      <x:c r="A11" s="126" t="str">
        <x:v>D6-O1-M06-VAR-01</x:v>
      </x:c>
      <x:c r="B11" s="127" t="str">
        <x:v>D6-O1-M06</x:v>
      </x:c>
      <x:c r="C11" s="127" t="str">
        <x:v>Après fuite réussie ; priorité 1 ; confiance suffisante et Ruun a vraiment détourné la lampe.</x:v>
      </x:c>
      <x:c r="D11" s="127" t="str">
        <x:v>D6-O1-M06-VARIANTE---01</x:v>
      </x:c>
      <x:c r="E11" s="127" t="str">
        <x:v>Remplacer la réplique incompatible ; vérifier priorité et exclusivité avec les autres cas.</x:v>
      </x:c>
      <x:c r="F11" s="134" t="n">
        <x:v>1</x:v>
      </x:c>
    </x:row>
    <x:row r="12" ht="44" customHeight="1">
      <x:c r="A12" s="121" t="str">
        <x:v>D6-O1-M10-VAR-01</x:v>
      </x:c>
      <x:c r="B12" s="122" t="str">
        <x:v>D6-O1-M10</x:v>
      </x:c>
      <x:c r="C12" s="122" t="str">
        <x:v>Après collecte ; priorité 1 ; câble récupéré mais auteur de sa pose non établi.</x:v>
      </x:c>
      <x:c r="D12" s="122" t="str">
        <x:v>D6-O1-M10-VARIANTE---01</x:v>
      </x:c>
      <x:c r="E12" s="122" t="str">
        <x:v>Remplacer la réplique incompatible ; vérifier priorité et exclusivité avec les autres cas.</x:v>
      </x:c>
      <x:c r="F12" s="133" t="n">
        <x:v>1</x:v>
      </x:c>
    </x:row>
    <x:row r="13" ht="44" customHeight="1">
      <x:c r="A13" s="126" t="str">
        <x:v>D6-O1-M11-VAR-01</x:v>
      </x:c>
      <x:c r="B13" s="127" t="str">
        <x:v>D6-O1-M11</x:v>
      </x:c>
      <x:c r="C13" s="127" t="str">
        <x:v>Conclusion ; priorité 1 ; témoignages partiels seulement, témoin principal introuvable.</x:v>
      </x:c>
      <x:c r="D13" s="127" t="str">
        <x:v>D6-O1-M11-VARIANTE---01</x:v>
      </x:c>
      <x:c r="E13" s="127" t="str">
        <x:v>Remplacer la réplique incompatible ; vérifier priorité et exclusivité avec les autres cas.</x:v>
      </x:c>
      <x:c r="F13" s="134" t="n">
        <x:v>1</x:v>
      </x:c>
    </x:row>
    <x:row r="14" ht="44" customHeight="1">
      <x:c r="A14" s="121" t="str">
        <x:v>D6-O1-M15-VAR-01</x:v>
      </x:c>
      <x:c r="B14" s="122" t="str">
        <x:v>D6-O1-M15</x:v>
      </x:c>
      <x:c r="C14" s="122" t="str">
        <x:v>Après fuite ; priorité 1 ; la tentative létale a été directement vue par les gardes du poste.</x:v>
      </x:c>
      <x:c r="D14" s="122" t="str">
        <x:v>D6-O1-M15-VARIANTE---01</x:v>
      </x:c>
      <x:c r="E14" s="122" t="str">
        <x:v>Remplacer la réplique incompatible ; vérifier priorité et exclusivité avec les autres cas.</x:v>
      </x:c>
      <x:c r="F14" s="133" t="n">
        <x:v>1</x:v>
      </x:c>
    </x:row>
    <x:row r="15" ht="59" customHeight="1">
      <x:c r="A15" s="126" t="str">
        <x:v>D6-O1-M15-VAR-02</x:v>
      </x:c>
      <x:c r="B15" s="127" t="str">
        <x:v>D6-O1-M15</x:v>
      </x:c>
      <x:c r="C15" s="127" t="str">
        <x:v>Après fuite ; priorité 1 ; pas de témoin de l’intention mais blessures et traces observées ; exclusif du cas précédent.</x:v>
      </x:c>
      <x:c r="D15" s="127" t="str">
        <x:v>D6-O1-M15-VARIANTE---02</x:v>
      </x:c>
      <x:c r="E15" s="127" t="str">
        <x:v>Remplacer la réplique incompatible ; vérifier priorité et exclusivité avec les autres cas.</x:v>
      </x:c>
      <x:c r="F15" s="134" t="n">
        <x:v>2</x:v>
      </x:c>
    </x:row>
    <x:row r="16" ht="59" customHeight="1">
      <x:c r="A16" s="121" t="str">
        <x:v>D6-O1-M21-VAR-01</x:v>
      </x:c>
      <x:c r="B16" s="122" t="str">
        <x:v>D6-O1-M21</x:v>
      </x:c>
      <x:c r="C16" s="122" t="str">
        <x:v>À l’ouverture ; priorité 1 ; canal familial explicitement fermé en M18 ; remplace la voix de Ruun et masque A/B jusqu’à réouverture volontaire.</x:v>
      </x:c>
      <x:c r="D16" s="122" t="str">
        <x:v>D6-O1-M21-VARIANTE---01</x:v>
      </x:c>
      <x:c r="E16" s="122" t="str">
        <x:v>Remplacer la réplique incompatible ; vérifier priorité et exclusivité avec les autres cas.</x:v>
      </x:c>
      <x:c r="F16" s="133" t="n">
        <x:v>1</x:v>
      </x:c>
    </x:row>
    <x:row r="17" ht="59" customHeight="1">
      <x:c r="A17" s="126" t="str">
        <x:v>D6-O1-M24-VAR-01</x:v>
      </x:c>
      <x:c r="B17" s="127" t="str">
        <x:v>D6-O1-M24</x:v>
      </x:c>
      <x:c r="C17" s="127" t="str">
        <x:v>Après pose ; priorité 1 ; Ruun invité, invitation acceptée, présent après trajet réel et lien non coupé.</x:v>
      </x:c>
      <x:c r="D17" s="127" t="str">
        <x:v>D6-O1-M24-VARIANTE---01</x:v>
      </x:c>
      <x:c r="E17" s="127" t="str">
        <x:v>Remplacer la réplique incompatible ; vérifier priorité et exclusivité avec les autres cas.</x:v>
      </x:c>
      <x:c r="F17" s="134" t="n">
        <x:v>1</x:v>
      </x:c>
    </x:row>
    <x:row r="18" ht="44" customHeight="1">
      <x:c r="A18" s="121" t="str">
        <x:v>D6-O1-M27-VAR-01</x:v>
      </x:c>
      <x:c r="B18" s="122" t="str">
        <x:v>D6-O1-M27</x:v>
      </x:c>
      <x:c r="C18" s="122" t="str">
        <x:v>Après secours ; priorité 1 ; aide personnelle au père réalisée ; Varek vivant et conscient.</x:v>
      </x:c>
      <x:c r="D18" s="122" t="str">
        <x:v>D6-O1-M27-VARIANTE---01</x:v>
      </x:c>
      <x:c r="E18" s="122" t="str">
        <x:v>Remplacer la réplique incompatible ; vérifier priorité et exclusivité avec les autres cas.</x:v>
      </x:c>
      <x:c r="F18" s="133" t="n">
        <x:v>1</x:v>
      </x:c>
    </x:row>
    <x:row r="19" ht="59" customHeight="1">
      <x:c r="A19" s="126" t="str">
        <x:v>D6-O1-M27-VAR-02</x:v>
      </x:c>
      <x:c r="B19" s="127" t="str">
        <x:v>D6-O1-M27</x:v>
      </x:c>
      <x:c r="C19" s="127" t="str">
        <x:v>Après secours ; priorité 1 ; équipe neutre seule a pris en charge Varek ; exclusif du secours personnel.</x:v>
      </x:c>
      <x:c r="D19" s="127" t="str">
        <x:v>D6-O1-M27-VARIANTE---02</x:v>
      </x:c>
      <x:c r="E19" s="127" t="str">
        <x:v>Remplacer la réplique incompatible ; vérifier priorité et exclusivité avec les autres cas.</x:v>
      </x:c>
      <x:c r="F19" s="134" t="n">
        <x:v>2</x:v>
      </x:c>
    </x:row>
    <x:row r="20" ht="44" customHeight="1">
      <x:c r="A20" s="121" t="str">
        <x:v>D6-O1-M30-VAR-01</x:v>
      </x:c>
      <x:c r="B20" s="122" t="str">
        <x:v>D6-O1-M30</x:v>
      </x:c>
      <x:c r="C20" s="122" t="str">
        <x:v>Après réalisation ; priorité 1 ; O1-E1 réalisé ; Dhera présente.</x:v>
      </x:c>
      <x:c r="D20" s="122" t="str">
        <x:v>D6-O1-M30-VARIANTE---01</x:v>
      </x:c>
      <x:c r="E20" s="122" t="str">
        <x:v>Remplacer la réplique incompatible ; vérifier priorité et exclusivité avec les autres cas.</x:v>
      </x:c>
      <x:c r="F20" s="133" t="n">
        <x:v>1</x:v>
      </x:c>
    </x:row>
    <x:row r="21" ht="59" customHeight="1">
      <x:c r="A21" s="126" t="str">
        <x:v>D6-O1-M30-VAR-02</x:v>
      </x:c>
      <x:c r="B21" s="127" t="str">
        <x:v>D6-O1-M30</x:v>
      </x:c>
      <x:c r="C21" s="127" t="str">
        <x:v>Après réalisation ; priorité 1 ; O1-E2 réalisé avec Varek mort ; Dhera présente ; exclusif des autres fins.</x:v>
      </x:c>
      <x:c r="D21" s="127" t="str">
        <x:v>D6-O1-M30-VARIANTE---02</x:v>
      </x:c>
      <x:c r="E21" s="127" t="str">
        <x:v>Remplacer la réplique incompatible ; vérifier priorité et exclusivité avec les autres cas.</x:v>
      </x:c>
      <x:c r="F21" s="134" t="n">
        <x:v>2</x:v>
      </x:c>
    </x:row>
    <x:row r="22" ht="44" customHeight="1">
      <x:c r="A22" s="121" t="str">
        <x:v>D6-O1-M30-VAR-03</x:v>
      </x:c>
      <x:c r="B22" s="122" t="str">
        <x:v>D6-O1-M30</x:v>
      </x:c>
      <x:c r="C22" s="122" t="str">
        <x:v>Après réalisation ; priorité 1 ; O1-E2 réalisé, Varek vivant ; exclusif du cas létal.</x:v>
      </x:c>
      <x:c r="D22" s="122" t="str">
        <x:v>D6-O1-M30-VARIANTE---03</x:v>
      </x:c>
      <x:c r="E22" s="122" t="str">
        <x:v>Remplacer la réplique incompatible ; vérifier priorité et exclusivité avec les autres cas.</x:v>
      </x:c>
      <x:c r="F22" s="133" t="n">
        <x:v>3</x:v>
      </x:c>
    </x:row>
    <x:row r="23" ht="59" customHeight="1">
      <x:c r="A23" s="126" t="str">
        <x:v>D6-O1-M30-VAR-04</x:v>
      </x:c>
      <x:c r="B23" s="127" t="str">
        <x:v>D6-O1-M30</x:v>
      </x:c>
      <x:c r="C23" s="127" t="str">
        <x:v>Après réalisation ; priorité 1 ; O1-E3 réalisé et première réparation vérifiée ; exclusif des autres fins.</x:v>
      </x:c>
      <x:c r="D23" s="127" t="str">
        <x:v>D6-O1-M30-VARIANTE---04</x:v>
      </x:c>
      <x:c r="E23" s="127" t="str">
        <x:v>Remplacer la réplique incompatible ; vérifier priorité et exclusivité avec les autres cas.</x:v>
      </x:c>
      <x:c r="F23" s="134" t="n">
        <x:v>4</x:v>
      </x:c>
    </x:row>
    <x:row r="24" ht="59" customHeight="1">
      <x:c r="A24" s="121" t="str">
        <x:v>D6-O1-M33-VAR-01</x:v>
      </x:c>
      <x:c r="B24" s="122" t="str">
        <x:v>D6-O1-M33</x:v>
      </x:c>
      <x:c r="C24" s="122" t="str">
        <x:v>À l’ouverture ; priorité 1 ; Ruun a refusé ou demeure absent ; interdit sa voix actuelle et les choix de chasse commune.</x:v>
      </x:c>
      <x:c r="D24" s="122" t="str">
        <x:v>D6-O1-M33-VARIANTE---01</x:v>
      </x:c>
      <x:c r="E24" s="122" t="str">
        <x:v>Remplacer la réplique incompatible ; vérifier priorité et exclusivité avec les autres cas.</x:v>
      </x:c>
      <x:c r="F24" s="133" t="n">
        <x:v>1</x:v>
      </x:c>
    </x:row>
    <x:row r="25" ht="44" customHeight="1">
      <x:c r="A25" s="126" t="str">
        <x:v>D6-O1-M34-VAR-01</x:v>
      </x:c>
      <x:c r="B25" s="127" t="str">
        <x:v>D6-O1-M34</x:v>
      </x:c>
      <x:c r="C25" s="127" t="str">
        <x:v>Pendant visite ; priorité 1 ; pierre barrée non détenue et non récupérable à cet instant.</x:v>
      </x:c>
      <x:c r="D25" s="127" t="str">
        <x:v>D6-O1-M34-VARIANTE---01</x:v>
      </x:c>
      <x:c r="E25" s="127" t="str">
        <x:v>Remplacer la réplique incompatible ; vérifier priorité et exclusivité avec les autres cas.</x:v>
      </x:c>
      <x:c r="F25" s="134" t="n">
        <x:v>1</x:v>
      </x:c>
    </x:row>
    <x:row r="26" ht="44" customHeight="1">
      <x:c r="A26" s="121" t="str">
        <x:v>D6-O2-M02-VAR-01</x:v>
      </x:c>
      <x:c r="B26" s="122" t="str">
        <x:v>D6-O2-M02</x:v>
      </x:c>
      <x:c r="C26" s="122" t="str">
        <x:v>Après observation ; priorité 1 ; les deux pistes ont été copiées complètement.</x:v>
      </x:c>
      <x:c r="D26" s="122" t="str">
        <x:v>D6-O2-M02-VARIANTE---01</x:v>
      </x:c>
      <x:c r="E26" s="122" t="str">
        <x:v>Remplacer la réplique incompatible ; vérifier priorité et exclusivité avec les autres cas.</x:v>
      </x:c>
      <x:c r="F26" s="133" t="n">
        <x:v>1</x:v>
      </x:c>
    </x:row>
    <x:row r="27" ht="44" customHeight="1">
      <x:c r="A27" s="126" t="str">
        <x:v>D6-O2-M05-VAR-01</x:v>
      </x:c>
      <x:c r="B27" s="127" t="str">
        <x:v>D6-O2-M05</x:v>
      </x:c>
      <x:c r="C27" s="127" t="str">
        <x:v>Après examen ; priorité 1 ; couture de réparation identifiée, intention inconnue.</x:v>
      </x:c>
      <x:c r="D27" s="127" t="str">
        <x:v>D6-O2-M05-VARIANTE---01</x:v>
      </x:c>
      <x:c r="E27" s="127" t="str">
        <x:v>Remplacer la réplique incompatible ; vérifier priorité et exclusivité avec les autres cas.</x:v>
      </x:c>
      <x:c r="F27" s="134" t="n">
        <x:v>1</x:v>
      </x:c>
    </x:row>
    <x:row r="28" ht="44" customHeight="1">
      <x:c r="A28" s="121" t="str">
        <x:v>D6-O2-M11-VAR-01</x:v>
      </x:c>
      <x:c r="B28" s="122" t="str">
        <x:v>D6-O2-M11</x:v>
      </x:c>
      <x:c r="C28" s="122" t="str">
        <x:v>Réponse à A ; priorité 1 ; Khor refuse effectivement le prêt malgré la demande.</x:v>
      </x:c>
      <x:c r="D28" s="122" t="str">
        <x:v>D6-O2-M11-VARIANTE---01</x:v>
      </x:c>
      <x:c r="E28" s="122" t="str">
        <x:v>Remplacer la réplique incompatible ; vérifier priorité et exclusivité avec les autres cas.</x:v>
      </x:c>
      <x:c r="F28" s="133" t="n">
        <x:v>1</x:v>
      </x:c>
    </x:row>
    <x:row r="29" ht="44" customHeight="1">
      <x:c r="A29" s="126" t="str">
        <x:v>D6-O2-M12-VAR-01</x:v>
      </x:c>
      <x:c r="B29" s="127" t="str">
        <x:v>D6-O2-M12</x:v>
      </x:c>
      <x:c r="C29" s="127" t="str">
        <x:v>Après exercice raté ; priorité 1 ; trace du coup ancestral déjà confirmée.</x:v>
      </x:c>
      <x:c r="D29" s="127" t="str">
        <x:v>D6-O2-M12-VARIANTE---01</x:v>
      </x:c>
      <x:c r="E29" s="127" t="str">
        <x:v>Remplacer la réplique incompatible ; vérifier priorité et exclusivité avec les autres cas.</x:v>
      </x:c>
      <x:c r="F29" s="134" t="n">
        <x:v>1</x:v>
      </x:c>
    </x:row>
    <x:row r="30" ht="44" customHeight="1">
      <x:c r="A30" s="121" t="str">
        <x:v>D6-O2-M17-VAR-01</x:v>
      </x:c>
      <x:c r="B30" s="122" t="str">
        <x:v>D6-O2-M17</x:v>
      </x:c>
      <x:c r="C30" s="122" t="str">
        <x:v>Après proposition ; priorité 1 ; Khor accepte de consulter mais pas encore de participer.</x:v>
      </x:c>
      <x:c r="D30" s="122" t="str">
        <x:v>D6-O2-M17-VARIANTE---01</x:v>
      </x:c>
      <x:c r="E30" s="122" t="str">
        <x:v>Remplacer la réplique incompatible ; vérifier priorité et exclusivité avec les autres cas.</x:v>
      </x:c>
      <x:c r="F30" s="133" t="n">
        <x:v>1</x:v>
      </x:c>
    </x:row>
    <x:row r="31" ht="44" customHeight="1">
      <x:c r="A31" s="126" t="str">
        <x:v>D6-O2-M21-VAR-01</x:v>
      </x:c>
      <x:c r="B31" s="127" t="str">
        <x:v>D6-O2-M21</x:v>
      </x:c>
      <x:c r="C31" s="127" t="str">
        <x:v>Après comparaison ; priorité 1 ; nom insuffisamment lisible, propriétaire non confirmé.</x:v>
      </x:c>
      <x:c r="D31" s="127" t="str">
        <x:v>D6-O2-M21-VARIANTE---01</x:v>
      </x:c>
      <x:c r="E31" s="127" t="str">
        <x:v>Remplacer la réplique incompatible ; vérifier priorité et exclusivité avec les autres cas.</x:v>
      </x:c>
      <x:c r="F31" s="134" t="n">
        <x:v>1</x:v>
      </x:c>
    </x:row>
    <x:row r="32" ht="44" customHeight="1">
      <x:c r="A32" s="121" t="str">
        <x:v>D6-O2-M23-VAR-01</x:v>
      </x:c>
      <x:c r="B32" s="122" t="str">
        <x:v>D6-O2-M23</x:v>
      </x:c>
      <x:c r="C32" s="122" t="str">
        <x:v>Réponse à B ; priorité 1 ; propriétaire refuse la prolongation.</x:v>
      </x:c>
      <x:c r="D32" s="122" t="str">
        <x:v>D6-O2-M23-VARIANTE---01</x:v>
      </x:c>
      <x:c r="E32" s="122" t="str">
        <x:v>Remplacer la réplique incompatible ; vérifier priorité et exclusivité avec les autres cas.</x:v>
      </x:c>
      <x:c r="F32" s="133" t="n">
        <x:v>1</x:v>
      </x:c>
    </x:row>
    <x:row r="33" ht="44" customHeight="1">
      <x:c r="A33" s="126" t="str">
        <x:v>D6-O2-M24-VAR-01</x:v>
      </x:c>
      <x:c r="B33" s="127" t="str">
        <x:v>D6-O2-M24</x:v>
      </x:c>
      <x:c r="C33" s="127" t="str">
        <x:v>Pendant présentation ; priorité 1 ; contributeur absent mais témoignage daté autorisé disponible.</x:v>
      </x:c>
      <x:c r="D33" s="127" t="str">
        <x:v>D6-O2-M24-VARIANTE---01</x:v>
      </x:c>
      <x:c r="E33" s="127" t="str">
        <x:v>Remplacer la réplique incompatible ; vérifier priorité et exclusivité avec les autres cas.</x:v>
      </x:c>
      <x:c r="F33" s="134" t="n">
        <x:v>1</x:v>
      </x:c>
    </x:row>
    <x:row r="34" ht="44" customHeight="1">
      <x:c r="A34" s="121" t="str">
        <x:v>D6-O2-M30-VAR-01</x:v>
      </x:c>
      <x:c r="B34" s="122" t="str">
        <x:v>D6-O2-M30</x:v>
      </x:c>
      <x:c r="C34" s="122" t="str">
        <x:v>Après clôture ; priorité 1 ; O2-E3 réalisé, original effectivement transmis.</x:v>
      </x:c>
      <x:c r="D34" s="122" t="str">
        <x:v>D6-O2-M30-VARIANTE---01</x:v>
      </x:c>
      <x:c r="E34" s="122" t="str">
        <x:v>Remplacer la réplique incompatible ; vérifier priorité et exclusivité avec les autres cas.</x:v>
      </x:c>
      <x:c r="F34" s="133" t="n">
        <x:v>1</x:v>
      </x:c>
    </x:row>
    <x:row r="35" ht="44" customHeight="1">
      <x:c r="A35" s="126" t="str">
        <x:v>D6-O2-M33-VAR-01</x:v>
      </x:c>
      <x:c r="B35" s="127" t="str">
        <x:v>D6-O2-M33</x:v>
      </x:c>
      <x:c r="C35" s="127" t="str">
        <x:v>À l’inspection ; priorité 1 ; O2-E3 réalisé, le joueur n’est plus gardien de l’original.</x:v>
      </x:c>
      <x:c r="D35" s="127" t="str">
        <x:v>D6-O2-M33-VARIANTE---01</x:v>
      </x:c>
      <x:c r="E35" s="127" t="str">
        <x:v>Remplacer la réplique incompatible ; vérifier priorité et exclusivité avec les autres cas.</x:v>
      </x:c>
      <x:c r="F35" s="134" t="n">
        <x:v>1</x:v>
      </x:c>
    </x:row>
    <x:row r="36" ht="44" customHeight="1">
      <x:c r="A36" s="121" t="str">
        <x:v>D6-O3-M01-VAR-01</x:v>
      </x:c>
      <x:c r="B36" s="122" t="str">
        <x:v>D6-O3-M01</x:v>
      </x:c>
      <x:c r="C36" s="122" t="str">
        <x:v>Après secours ; priorité 1 ; Orem effectivement rejoint et sorti par la route haute.</x:v>
      </x:c>
      <x:c r="D36" s="122" t="str">
        <x:v>D6-O3-M01-VARIANTE---01</x:v>
      </x:c>
      <x:c r="E36" s="122" t="str">
        <x:v>Remplacer la réplique incompatible ; vérifier priorité et exclusivité avec les autres cas.</x:v>
      </x:c>
      <x:c r="F36" s="133" t="n">
        <x:v>1</x:v>
      </x:c>
    </x:row>
    <x:row r="37" ht="44" customHeight="1">
      <x:c r="A37" s="126" t="str">
        <x:v>D6-O3-M03-VAR-01</x:v>
      </x:c>
      <x:c r="B37" s="127" t="str">
        <x:v>D6-O3-M03</x:v>
      </x:c>
      <x:c r="C37" s="127" t="str">
        <x:v>Après secours ; priorité 1 ; une personne reste de l’autre côté, sort non confirmé.</x:v>
      </x:c>
      <x:c r="D37" s="127" t="str">
        <x:v>D6-O3-M03-VARIANTE---01</x:v>
      </x:c>
      <x:c r="E37" s="127" t="str">
        <x:v>Remplacer la réplique incompatible ; vérifier priorité et exclusivité avec les autres cas.</x:v>
      </x:c>
      <x:c r="F37" s="134" t="n">
        <x:v>1</x:v>
      </x:c>
    </x:row>
    <x:row r="38" ht="44" customHeight="1">
      <x:c r="A38" s="121" t="str">
        <x:v>D6-O3-M04-VAR-01</x:v>
      </x:c>
      <x:c r="B38" s="122" t="str">
        <x:v>D6-O3-M04</x:v>
      </x:c>
      <x:c r="C38" s="122" t="str">
        <x:v>Après récupération ; priorité 1 ; objet d’Orem réellement rapporté.</x:v>
      </x:c>
      <x:c r="D38" s="122" t="str">
        <x:v>D6-O3-M04-VARIANTE---01</x:v>
      </x:c>
      <x:c r="E38" s="122" t="str">
        <x:v>Remplacer la réplique incompatible ; vérifier priorité et exclusivité avec les autres cas.</x:v>
      </x:c>
      <x:c r="F38" s="133" t="n">
        <x:v>1</x:v>
      </x:c>
    </x:row>
    <x:row r="39" ht="44" customHeight="1">
      <x:c r="A39" s="126" t="str">
        <x:v>D6-O3-M06-VAR-01</x:v>
      </x:c>
      <x:c r="B39" s="127" t="str">
        <x:v>D6-O3-M06</x:v>
      </x:c>
      <x:c r="C39" s="127" t="str">
        <x:v>Avant annonce ; priorité 1 ; réparation comparée et témoin de la survie de Vesha identifié.</x:v>
      </x:c>
      <x:c r="D39" s="127" t="str">
        <x:v>D6-O3-M06-VARIANTE---01</x:v>
      </x:c>
      <x:c r="E39" s="127" t="str">
        <x:v>Remplacer la réplique incompatible ; vérifier priorité et exclusivité avec les autres cas.</x:v>
      </x:c>
      <x:c r="F39" s="134" t="n">
        <x:v>1</x:v>
      </x:c>
    </x:row>
    <x:row r="40" ht="44" customHeight="1">
      <x:c r="A40" s="121" t="str">
        <x:v>D6-O3-M08-VAR-01</x:v>
      </x:c>
      <x:c r="B40" s="122" t="str">
        <x:v>D6-O3-M08</x:v>
      </x:c>
      <x:c r="C40" s="122" t="str">
        <x:v>Après visite ; priorité 1 ; Vesha refuse de retourner vivre près des rescapés.</x:v>
      </x:c>
      <x:c r="D40" s="122" t="str">
        <x:v>D6-O3-M08-VARIANTE---01</x:v>
      </x:c>
      <x:c r="E40" s="122" t="str">
        <x:v>Remplacer la réplique incompatible ; vérifier priorité et exclusivité avec les autres cas.</x:v>
      </x:c>
      <x:c r="F40" s="133" t="n">
        <x:v>1</x:v>
      </x:c>
    </x:row>
    <x:row r="41" ht="44" customHeight="1">
      <x:c r="A41" s="126" t="str">
        <x:v>D6-O3-M11-VAR-01</x:v>
      </x:c>
      <x:c r="B41" s="127" t="str">
        <x:v>D6-O3-M11</x:v>
      </x:c>
      <x:c r="C41" s="127" t="str">
        <x:v>Après repli ; priorité 1 ; fatigue encore élevée, repos pas encore joué.</x:v>
      </x:c>
      <x:c r="D41" s="127" t="str">
        <x:v>D6-O3-M11-VARIANTE---01</x:v>
      </x:c>
      <x:c r="E41" s="127" t="str">
        <x:v>Remplacer la réplique incompatible ; vérifier priorité et exclusivité avec les autres cas.</x:v>
      </x:c>
      <x:c r="F41" s="134" t="n">
        <x:v>1</x:v>
      </x:c>
    </x:row>
    <x:row r="42" ht="44" customHeight="1">
      <x:c r="A42" s="121" t="str">
        <x:v>D6-O3-M14-VAR-01</x:v>
      </x:c>
      <x:c r="B42" s="122" t="str">
        <x:v>D6-O3-M14</x:v>
      </x:c>
      <x:c r="C42" s="122" t="str">
        <x:v>Après inspection ; priorité 1 ; ancien terrain confirmé impropre à l’habitation.</x:v>
      </x:c>
      <x:c r="D42" s="122" t="str">
        <x:v>D6-O3-M14-VARIANTE---01</x:v>
      </x:c>
      <x:c r="E42" s="122" t="str">
        <x:v>Remplacer la réplique incompatible ; vérifier priorité et exclusivité avec les autres cas.</x:v>
      </x:c>
      <x:c r="F42" s="133" t="n">
        <x:v>1</x:v>
      </x:c>
    </x:row>
    <x:row r="43" ht="44" customHeight="1">
      <x:c r="A43" s="126" t="str">
        <x:v>D6-O3-M16-VAR-01</x:v>
      </x:c>
      <x:c r="B43" s="127" t="str">
        <x:v>D6-O3-M16</x:v>
      </x:c>
      <x:c r="C43" s="127" t="str">
        <x:v>Après composition ; priorité 1 ; nouvelle réponse créée volontairement.</x:v>
      </x:c>
      <x:c r="D43" s="127" t="str">
        <x:v>D6-O3-M16-VARIANTE---01</x:v>
      </x:c>
      <x:c r="E43" s="127" t="str">
        <x:v>Remplacer la réplique incompatible ; vérifier priorité et exclusivité avec les autres cas.</x:v>
      </x:c>
      <x:c r="F43" s="134" t="n">
        <x:v>1</x:v>
      </x:c>
    </x:row>
    <x:row r="44" ht="44" customHeight="1">
      <x:c r="A44" s="121" t="str">
        <x:v>D6-O3-M23-VAR-01</x:v>
      </x:c>
      <x:c r="B44" s="122" t="str">
        <x:v>D6-O3-M23</x:v>
      </x:c>
      <x:c r="C44" s="122" t="str">
        <x:v>Après invitation ; priorité 1 ; Orem accepte, Vesha refuse, autres réponses non inventées.</x:v>
      </x:c>
      <x:c r="D44" s="122" t="str">
        <x:v>D6-O3-M23-VARIANTE---01</x:v>
      </x:c>
      <x:c r="E44" s="122" t="str">
        <x:v>Remplacer la réplique incompatible ; vérifier priorité et exclusivité avec les autres cas.</x:v>
      </x:c>
      <x:c r="F44" s="133" t="n">
        <x:v>1</x:v>
      </x:c>
    </x:row>
    <x:row r="45" ht="44" customHeight="1">
      <x:c r="A45" s="126" t="str">
        <x:v>D6-O3-M26-VAR-01</x:v>
      </x:c>
      <x:c r="B45" s="127" t="str">
        <x:v>D6-O3-M26</x:v>
      </x:c>
      <x:c r="C45" s="127" t="str">
        <x:v>Au quai ; priorité 1 ; transport reporté mais Vesha souhaite toujours partir.</x:v>
      </x:c>
      <x:c r="D45" s="127" t="str">
        <x:v>D6-O3-M26-VARIANTE---01</x:v>
      </x:c>
      <x:c r="E45" s="127" t="str">
        <x:v>Remplacer la réplique incompatible ; vérifier priorité et exclusivité avec les autres cas.</x:v>
      </x:c>
      <x:c r="F45" s="134" t="n">
        <x:v>1</x:v>
      </x:c>
    </x:row>
    <x:row r="46" ht="59" customHeight="1">
      <x:c r="A46" s="121" t="str">
        <x:v>D6-O3-M30-VAR-01</x:v>
      </x:c>
      <x:c r="B46" s="122" t="str">
        <x:v>D6-O3-M30</x:v>
      </x:c>
      <x:c r="C46" s="122" t="str">
        <x:v>Après réalisation ; priorité 1 ; participant absent, message de salut autorisé reçu ; voix locale lit l’autorisation.</x:v>
      </x:c>
      <x:c r="D46" s="122" t="str">
        <x:v>D6-O3-M30-VARIANTE---01</x:v>
      </x:c>
      <x:c r="E46" s="122" t="str">
        <x:v>Remplacer la réplique incompatible ; vérifier priorité et exclusivité avec les autres cas.</x:v>
      </x:c>
      <x:c r="F46" s="133" t="n">
        <x:v>1</x:v>
      </x:c>
    </x:row>
    <x:row r="47" ht="59" customHeight="1">
      <x:c r="A47" s="126" t="str">
        <x:v>D6-O3-M33-VAR-01</x:v>
      </x:c>
      <x:c r="B47" s="127" t="str">
        <x:v>D6-O3-M33</x:v>
      </x:c>
      <x:c r="C47" s="127" t="str">
        <x:v>Après identification ; priorité 1 ; nom nouvellement confirmé mais personne déjà décédée selon faits établis.</x:v>
      </x:c>
      <x:c r="D47" s="127" t="str">
        <x:v>D6-O3-M33-VARIANTE---01</x:v>
      </x:c>
      <x:c r="E47" s="127" t="str">
        <x:v>Remplacer la réplique incompatible ; vérifier priorité et exclusivité avec les autres cas.</x:v>
      </x:c>
      <x:c r="F47" s="134" t="n">
        <x:v>1</x:v>
      </x:c>
    </x:row>
    <x:row r="48" ht="44" customHeight="1">
      <x:c r="A48" s="121" t="str">
        <x:v>D6-O4-M01-VAR-01</x:v>
      </x:c>
      <x:c r="B48" s="122" t="str">
        <x:v>D6-O4-M01</x:v>
      </x:c>
      <x:c r="C48" s="122" t="str">
        <x:v>Après question ; priorité 1 ; l’adulte a retiré le salut uniquement après avoir entendu le nom.</x:v>
      </x:c>
      <x:c r="D48" s="122" t="str">
        <x:v>D6-O4-M01-VARIANTE---01</x:v>
      </x:c>
      <x:c r="E48" s="122" t="str">
        <x:v>Remplacer la réplique incompatible ; vérifier priorité et exclusivité avec les autres cas.</x:v>
      </x:c>
      <x:c r="F48" s="133" t="n">
        <x:v>1</x:v>
      </x:c>
    </x:row>
    <x:row r="49" ht="44" customHeight="1">
      <x:c r="A49" s="126" t="str">
        <x:v>D6-O4-M05-VAR-01</x:v>
      </x:c>
      <x:c r="B49" s="127" t="str">
        <x:v>D6-O4-M05</x:v>
      </x:c>
      <x:c r="C49" s="127" t="str">
        <x:v>Après lecture ; priorité 1 ; Drek nie sans expliquer l’attache pourtant visible.</x:v>
      </x:c>
      <x:c r="D49" s="127" t="str">
        <x:v>D6-O4-M05-VARIANTE---01</x:v>
      </x:c>
      <x:c r="E49" s="127" t="str">
        <x:v>Remplacer la réplique incompatible ; vérifier priorité et exclusivité avec les autres cas.</x:v>
      </x:c>
      <x:c r="F49" s="134" t="n">
        <x:v>1</x:v>
      </x:c>
    </x:row>
    <x:row r="50" ht="44" customHeight="1">
      <x:c r="A50" s="121" t="str">
        <x:v>D6-O4-M11-VAR-01</x:v>
      </x:c>
      <x:c r="B50" s="122" t="str">
        <x:v>D6-O4-M11</x:v>
      </x:c>
      <x:c r="C50" s="122" t="str">
        <x:v>Après récupération ; priorité 1 ; Drek a effectivement tenté de déplacer l’indice pour le dissimuler.</x:v>
      </x:c>
      <x:c r="D50" s="122" t="str">
        <x:v>D6-O4-M11-VARIANTE---01</x:v>
      </x:c>
      <x:c r="E50" s="122" t="str">
        <x:v>Remplacer la réplique incompatible ; vérifier priorité et exclusivité avec les autres cas.</x:v>
      </x:c>
      <x:c r="F50" s="133" t="n">
        <x:v>1</x:v>
      </x:c>
    </x:row>
    <x:row r="51" ht="44" customHeight="1">
      <x:c r="A51" s="126" t="str">
        <x:v>D6-O4-M12-VAR-01</x:v>
      </x:c>
      <x:c r="B51" s="127" t="str">
        <x:v>D6-O4-M12</x:v>
      </x:c>
      <x:c r="C51" s="127" t="str">
        <x:v>Après duel ; priorité 1 ; joueur vainqueur, Isha présente.</x:v>
      </x:c>
      <x:c r="D51" s="127" t="str">
        <x:v>D6-O4-M12-VARIANTE---01</x:v>
      </x:c>
      <x:c r="E51" s="127" t="str">
        <x:v>Remplacer la réplique incompatible ; vérifier priorité et exclusivité avec les autres cas.</x:v>
      </x:c>
      <x:c r="F51" s="134" t="n">
        <x:v>1</x:v>
      </x:c>
    </x:row>
    <x:row r="52" ht="44" customHeight="1">
      <x:c r="A52" s="121" t="str">
        <x:v>D6-O4-M12-VAR-02</x:v>
      </x:c>
      <x:c r="B52" s="122" t="str">
        <x:v>D6-O4-M12</x:v>
      </x:c>
      <x:c r="C52" s="122" t="str">
        <x:v>Après duel ; priorité 1 ; Isha vainqueure ; exclusif du cas précédent.</x:v>
      </x:c>
      <x:c r="D52" s="122" t="str">
        <x:v>D6-O4-M12-VARIANTE---02</x:v>
      </x:c>
      <x:c r="E52" s="122" t="str">
        <x:v>Remplacer la réplique incompatible ; vérifier priorité et exclusivité avec les autres cas.</x:v>
      </x:c>
      <x:c r="F52" s="133" t="n">
        <x:v>2</x:v>
      </x:c>
    </x:row>
    <x:row r="53" ht="44" customHeight="1">
      <x:c r="A53" s="126" t="str">
        <x:v>D6-O4-M14-VAR-01</x:v>
      </x:c>
      <x:c r="B53" s="127" t="str">
        <x:v>D6-O4-M14</x:v>
      </x:c>
      <x:c r="C53" s="127" t="str">
        <x:v>Après second examen ; priorité 1 ; preuve principale confirmée et mêmes limites connues.</x:v>
      </x:c>
      <x:c r="D53" s="127" t="str">
        <x:v>D6-O4-M14-VARIANTE---01</x:v>
      </x:c>
      <x:c r="E53" s="127" t="str">
        <x:v>Remplacer la réplique incompatible ; vérifier priorité et exclusivité avec les autres cas.</x:v>
      </x:c>
      <x:c r="F53" s="134" t="n">
        <x:v>1</x:v>
      </x:c>
    </x:row>
    <x:row r="54" ht="44" customHeight="1">
      <x:c r="A54" s="121" t="str">
        <x:v>D6-O4-M17-VAR-01</x:v>
      </x:c>
      <x:c r="B54" s="122" t="str">
        <x:v>D6-O4-M17</x:v>
      </x:c>
      <x:c r="C54" s="122" t="str">
        <x:v>Après restitution ; priorité 1 ; Isha ne souhaite aucun contact ultérieur à cet instant.</x:v>
      </x:c>
      <x:c r="D54" s="122" t="str">
        <x:v>D6-O4-M17-VARIANTE---01</x:v>
      </x:c>
      <x:c r="E54" s="122" t="str">
        <x:v>Remplacer la réplique incompatible ; vérifier priorité et exclusivité avec les autres cas.</x:v>
      </x:c>
      <x:c r="F54" s="133" t="n">
        <x:v>1</x:v>
      </x:c>
    </x:row>
    <x:row r="55" ht="44" customHeight="1">
      <x:c r="A55" s="126" t="str">
        <x:v>D6-O4-M23-VAR-01</x:v>
      </x:c>
      <x:c r="B55" s="127" t="str">
        <x:v>D6-O4-M23</x:v>
      </x:c>
      <x:c r="C55" s="127" t="str">
        <x:v>Pendant rencontre ; priorité 1 ; Drek refuse encore de reconnaître sa dissimulation.</x:v>
      </x:c>
      <x:c r="D55" s="127" t="str">
        <x:v>D6-O4-M23-VARIANTE---01</x:v>
      </x:c>
      <x:c r="E55" s="127" t="str">
        <x:v>Remplacer la réplique incompatible ; vérifier priorité et exclusivité avec les autres cas.</x:v>
      </x:c>
      <x:c r="F55" s="134" t="n">
        <x:v>1</x:v>
      </x:c>
    </x:row>
    <x:row r="56" ht="59" customHeight="1">
      <x:c r="A56" s="121" t="str">
        <x:v>D6-O4-M24-VAR-01</x:v>
      </x:c>
      <x:c r="B56" s="122" t="str">
        <x:v>D6-O4-M24</x:v>
      </x:c>
      <x:c r="C56" s="122" t="str">
        <x:v>Pendant visite ; priorité 1 ; Isha invitée et présente, Evar absent ; remplace ses commentaires de visite.</x:v>
      </x:c>
      <x:c r="D56" s="122" t="str">
        <x:v>D6-O4-M24-VARIANTE---01</x:v>
      </x:c>
      <x:c r="E56" s="122" t="str">
        <x:v>Remplacer la réplique incompatible ; vérifier priorité et exclusivité avec les autres cas.</x:v>
      </x:c>
      <x:c r="F56" s="133" t="n">
        <x:v>1</x:v>
      </x:c>
    </x:row>
    <x:row r="57" ht="59" customHeight="1">
      <x:c r="A57" s="126" t="str">
        <x:v>D6-O4-M33-VAR-01</x:v>
      </x:c>
      <x:c r="B57" s="127" t="str">
        <x:v>D6-O4-M33</x:v>
      </x:c>
      <x:c r="C57" s="127" t="str">
        <x:v>À l’ouverture ; priorité 1 ; aucune invitation d’Isha ; ne jouer aucune de ses répliques actuelles et masquer A/B de visite.</x:v>
      </x:c>
      <x:c r="D57" s="127" t="str">
        <x:v>D6-O4-M33-VARIANTE---01</x:v>
      </x:c>
      <x:c r="E57" s="127" t="str">
        <x:v>Remplacer la réplique incompatible ; vérifier priorité et exclusivité avec les autres cas.</x:v>
      </x:c>
      <x:c r="F57" s="134" t="n">
        <x:v>1</x:v>
      </x:c>
    </x:row>
    <x:row r="58" ht="44" customHeight="1">
      <x:c r="A58" s="121" t="str">
        <x:v>D6-O4-M33-VAR-02</x:v>
      </x:c>
      <x:c r="B58" s="122" t="str">
        <x:v>D6-O4-M33</x:v>
      </x:c>
      <x:c r="C58" s="122" t="str">
        <x:v>Après pose ; priorité 1 ; invitation confirmée, aide discrète B réalisée.</x:v>
      </x:c>
      <x:c r="D58" s="122" t="str">
        <x:v>D6-O4-M33-VARIANTE---02</x:v>
      </x:c>
      <x:c r="E58" s="122" t="str">
        <x:v>Remplacer la réplique incompatible ; vérifier priorité et exclusivité avec les autres cas.</x:v>
      </x:c>
      <x:c r="F58" s="133" t="n">
        <x:v>2</x:v>
      </x:c>
    </x:row>
    <x:row r="59" ht="44" customHeight="1">
      <x:c r="A59" s="126" t="str">
        <x:v>D6-O4-M35-VAR-01</x:v>
      </x:c>
      <x:c r="B59" s="127" t="str">
        <x:v>D6-O4-M35</x:v>
      </x:c>
      <x:c r="C59" s="127" t="str">
        <x:v>Après transmission ; priorité 1 ; O4-E1 ou E2, aucun mandat d’intervention actuellement détenu.</x:v>
      </x:c>
      <x:c r="D59" s="127" t="str">
        <x:v>D6-O4-M35-VARIANTE---01</x:v>
      </x:c>
      <x:c r="E59" s="127" t="str">
        <x:v>Remplacer la réplique incompatible ; vérifier priorité et exclusivité avec les autres cas.</x:v>
      </x:c>
      <x:c r="F59" s="134" t="n">
        <x:v>1</x:v>
      </x:c>
    </x:row>
    <x:row r="60" ht="59" customHeight="1">
      <x:c r="A60" s="121" t="str">
        <x:v>D6-O5-M19-VAR-01</x:v>
      </x:c>
      <x:c r="B60" s="122" t="str">
        <x:v>D6-O5-M19</x:v>
      </x:c>
      <x:c r="C60" s="122" t="str">
        <x:v>Premier échange ; priorité 1 ; aucune langue commune acquise ; sous-titres traduisent pour le spectateur, Mara réagit seulement au geste montré.</x:v>
      </x:c>
      <x:c r="D60" s="122" t="str">
        <x:v>D6-O5-M19-VARIANTE---01</x:v>
      </x:c>
      <x:c r="E60" s="122" t="str">
        <x:v>Remplacer la réplique incompatible ; vérifier priorité et exclusivité avec les autres cas.</x:v>
      </x:c>
      <x:c r="F60" s="133" t="n">
        <x:v>1</x:v>
      </x:c>
    </x:row>
    <x:row r="61" ht="59" customHeight="1">
      <x:c r="A61" s="126" t="str">
        <x:v>D6-O5-M19-VAR-02</x:v>
      </x:c>
      <x:c r="B61" s="127" t="str">
        <x:v>D6-O5-M19</x:v>
      </x:c>
      <x:c r="C61" s="127" t="str">
        <x:v>Après secours ; priorité 1 ; joueur a choisi la seconde prise B puis le câble a réellement retenu son passage.</x:v>
      </x:c>
      <x:c r="D61" s="127" t="str">
        <x:v>D6-O5-M19-VARIANTE---02</x:v>
      </x:c>
      <x:c r="E61" s="127" t="str">
        <x:v>Remplacer la réplique incompatible ; vérifier priorité et exclusivité avec les autres cas.</x:v>
      </x:c>
      <x:c r="F61" s="134" t="n">
        <x:v>2</x:v>
      </x:c>
    </x:row>
    <x:row r="62" ht="44" customHeight="1">
      <x:c r="A62" s="121" t="str">
        <x:v>D6-O5-M20-VAR-01</x:v>
      </x:c>
      <x:c r="B62" s="122" t="str">
        <x:v>D6-O5-M20</x:v>
      </x:c>
      <x:c r="C62" s="122" t="str">
        <x:v>Après mauvais signal ; priorité 1 ; geste de passage pas encore compris.</x:v>
      </x:c>
      <x:c r="D62" s="122" t="str">
        <x:v>D6-O5-M20-VARIANTE---01</x:v>
      </x:c>
      <x:c r="E62" s="122" t="str">
        <x:v>Remplacer la réplique incompatible ; vérifier priorité et exclusivité avec les autres cas.</x:v>
      </x:c>
      <x:c r="F62" s="133" t="n">
        <x:v>1</x:v>
      </x:c>
    </x:row>
    <x:row r="63" ht="44" customHeight="1">
      <x:c r="A63" s="126" t="str">
        <x:v>D6-O5-M21-VAR-01</x:v>
      </x:c>
      <x:c r="B63" s="127" t="str">
        <x:v>D6-O5-M21</x:v>
      </x:c>
      <x:c r="C63" s="127" t="str">
        <x:v>Après récupération ; priorité 1 ; pièce remise à Mara, arme demeurée à elle.</x:v>
      </x:c>
      <x:c r="D63" s="127" t="str">
        <x:v>D6-O5-M21-VARIANTE---01</x:v>
      </x:c>
      <x:c r="E63" s="127" t="str">
        <x:v>Remplacer la réplique incompatible ; vérifier priorité et exclusivité avec les autres cas.</x:v>
      </x:c>
      <x:c r="F63" s="134" t="n">
        <x:v>1</x:v>
      </x:c>
    </x:row>
    <x:row r="64" ht="59" customHeight="1">
      <x:c r="A64" s="121" t="str">
        <x:v>D6-O5-M22-VAR-01</x:v>
      </x:c>
      <x:c r="B64" s="122" t="str">
        <x:v>D6-O5-M22</x:v>
      </x:c>
      <x:c r="C64" s="122" t="str">
        <x:v>Après réparation du relais A ; priorité 1 ; Esha présente à Namarra et protocole de relais du projet effectivement établi.</x:v>
      </x:c>
      <x:c r="D64" s="122" t="str">
        <x:v>D6-O5-M22-VARIANTE---01</x:v>
      </x:c>
      <x:c r="E64" s="122" t="str">
        <x:v>Remplacer la réplique incompatible ; vérifier priorité et exclusivité avec les autres cas.</x:v>
      </x:c>
      <x:c r="F64" s="133" t="n">
        <x:v>1</x:v>
      </x:c>
    </x:row>
    <x:row r="65" ht="59" customHeight="1">
      <x:c r="A65" s="126" t="str">
        <x:v>D6-O5-M23-VAR-01</x:v>
      </x:c>
      <x:c r="B65" s="127" t="str">
        <x:v>D6-O5-M23</x:v>
      </x:c>
      <x:c r="C65" s="127" t="str">
        <x:v>Après couverture B ; priorité 1 ; Mara a franchi, choisit de poursuivre seule, fenêtre de chasse encore disponible.</x:v>
      </x:c>
      <x:c r="D65" s="127" t="str">
        <x:v>D6-O5-M23-VARIANTE---01</x:v>
      </x:c>
      <x:c r="E65" s="127" t="str">
        <x:v>Remplacer la réplique incompatible ; vérifier priorité et exclusivité avec les autres cas.</x:v>
      </x:c>
      <x:c r="F65" s="134" t="n">
        <x:v>1</x:v>
      </x:c>
    </x:row>
    <x:row r="66" ht="44" customHeight="1">
      <x:c r="A66" s="121" t="str">
        <x:v>D6-O5-M24-VAR-01</x:v>
      </x:c>
      <x:c r="B66" s="122" t="str">
        <x:v>D6-O5-M24</x:v>
      </x:c>
      <x:c r="C66" s="122" t="str">
        <x:v>Réponse à A ; priorité 1 ; Mara refuse le contact futur ; remplace l’acceptation de base.</x:v>
      </x:c>
      <x:c r="D66" s="122" t="str">
        <x:v>D6-O5-M24-VARIANTE---01</x:v>
      </x:c>
      <x:c r="E66" s="122" t="str">
        <x:v>Remplacer la réplique incompatible ; vérifier priorité et exclusivité avec les autres cas.</x:v>
      </x:c>
      <x:c r="F66" s="133" t="n">
        <x:v>1</x:v>
      </x:c>
    </x:row>
    <x:row r="67" ht="59" customHeight="1">
      <x:c r="A67" s="126" t="str">
        <x:v>D6-O5-M24-VAR-02</x:v>
      </x:c>
      <x:c r="B67" s="127" t="str">
        <x:v>D6-O5-M24</x:v>
      </x:c>
      <x:c r="C67" s="127" t="str">
        <x:v>Pendant départ ; priorité 1 ; embarquement observé mais véhicule pas encore parti ; aucune conclusion de départ confirmée.</x:v>
      </x:c>
      <x:c r="D67" s="127" t="str">
        <x:v>D6-O5-M24-VARIANTE---02</x:v>
      </x:c>
      <x:c r="E67" s="127" t="str">
        <x:v>Remplacer la réplique incompatible ; vérifier priorité et exclusivité avec les autres cas.</x:v>
      </x:c>
      <x:c r="F67" s="134" t="n">
        <x:v>2</x:v>
      </x:c>
    </x:row>
    <x:row r="68" ht="59" customHeight="1">
      <x:c r="A68" s="121" t="str">
        <x:v>D6-O5-M24-VAR-03</x:v>
      </x:c>
      <x:c r="B68" s="122" t="str">
        <x:v>D6-O5-M24</x:v>
      </x:c>
      <x:c r="C68" s="122" t="str">
        <x:v>Après départ ; priorité 1 ; embarquement ET départ observés ; salut supplémentaire seulement, pas de nouvelle récompense.</x:v>
      </x:c>
      <x:c r="D68" s="122" t="str">
        <x:v>D6-O5-M24-VARIANTE---03</x:v>
      </x:c>
      <x:c r="E68" s="122" t="str">
        <x:v>Remplacer la réplique incompatible ; vérifier priorité et exclusivité avec les autres cas.</x:v>
      </x:c>
      <x:c r="F68" s="133" t="n">
        <x:v>3</x:v>
      </x:c>
    </x:row>
    <x:row r="69" ht="59" customHeight="1">
      <x:c r="A69" s="126" t="str">
        <x:v>D6-O5-M25-VAR-01</x:v>
      </x:c>
      <x:c r="B69" s="127" t="str">
        <x:v>D6-O5-M25</x:v>
      </x:c>
      <x:c r="C69" s="127" t="str">
        <x:v>Après démonstration ; priorité 1 ; Keth a vu la dépendance aux deux appuis et accepte de corriger sa remarque.</x:v>
      </x:c>
      <x:c r="D69" s="127" t="str">
        <x:v>D6-O5-M25-VARIANTE---01</x:v>
      </x:c>
      <x:c r="E69" s="127" t="str">
        <x:v>Remplacer la réplique incompatible ; vérifier priorité et exclusivité avec les autres cas.</x:v>
      </x:c>
      <x:c r="F69" s="134" t="n">
        <x:v>1</x:v>
      </x:c>
    </x:row>
    <x:row r="70" ht="59" customHeight="1">
      <x:c r="A70" s="121" t="str">
        <x:v>D6-O5-M25-VAR-02</x:v>
      </x:c>
      <x:c r="B70" s="122" t="str">
        <x:v>D6-O5-M25</x:v>
      </x:c>
      <x:c r="C70" s="122" t="str">
        <x:v>Après exposé ; priorité 1 ; Keth garde son mépris malgré les faits ; exclusif de son changement d’avis.</x:v>
      </x:c>
      <x:c r="D70" s="122" t="str">
        <x:v>D6-O5-M25-VARIANTE---02</x:v>
      </x:c>
      <x:c r="E70" s="122" t="str">
        <x:v>Remplacer la réplique incompatible ; vérifier priorité et exclusivité avec les autres cas.</x:v>
      </x:c>
      <x:c r="F70" s="133" t="n">
        <x:v>2</x:v>
      </x:c>
    </x:row>
    <x:row r="71" ht="59" customHeight="1">
      <x:c r="A71" s="126" t="str">
        <x:v>D6-O5-M26-VAR-01</x:v>
      </x:c>
      <x:c r="B71" s="127" t="str">
        <x:v>D6-O5-M26</x:v>
      </x:c>
      <x:c r="C71" s="127" t="str">
        <x:v>Après réception ; priorité 1 ; contact volontaire accepté, demande ponctuelle actuelle réellement reçue et Mara disponible sur sa route.</x:v>
      </x:c>
      <x:c r="D71" s="127" t="str">
        <x:v>D6-O5-M26-VARIANTE---01</x:v>
      </x:c>
      <x:c r="E71" s="127" t="str">
        <x:v>Remplacer la réplique incompatible ; vérifier priorité et exclusivité avec les autres cas.</x:v>
      </x:c>
      <x:c r="F71" s="134" t="n">
        <x:v>1</x:v>
      </x:c>
    </x:row>
    <x:row r="72" ht="59" customHeight="1">
      <x:c r="A72" s="121" t="str">
        <x:v>D6-O5-M26-VAR-02</x:v>
      </x:c>
      <x:c r="B72" s="122" t="str">
        <x:v>D6-O5-M26</x:v>
      </x:c>
      <x:c r="C72" s="122" t="str">
        <x:v>À l’ouverture ; priorité 1 ; aucun contact volontaire accepté, seule une nouvelle autorisée disponible ; ne jouer aucune voix actuelle de Mara.</x:v>
      </x:c>
      <x:c r="D72" s="122" t="str">
        <x:v>D6-O5-M26-VARIANTE---02</x:v>
      </x:c>
      <x:c r="E72" s="122" t="str">
        <x:v>Remplacer la réplique incompatible ; vérifier priorité et exclusivité avec les autres cas.</x:v>
      </x:c>
      <x:c r="F72" s="133" t="n">
        <x:v>2</x:v>
      </x:c>
    </x:row>
    <x:row r="73" ht="59" customHeight="1">
      <x:c r="A73" s="126" t="str">
        <x:v>D6-O5-M27-VAR-01</x:v>
      </x:c>
      <x:c r="B73" s="127" t="str">
        <x:v>D6-O5-M27</x:v>
      </x:c>
      <x:c r="C73" s="127" t="str">
        <x:v>Pendant opération ; priorité 1 ; rencontre acceptée, Mara présente après trajets réels et méthode partagée ; variante complémentaire, pas invocation.</x:v>
      </x:c>
      <x:c r="D73" s="127" t="str">
        <x:v>D6-O5-M27-VARIANTE---01</x:v>
      </x:c>
      <x:c r="E73" s="127" t="str">
        <x:v>Remplacer la réplique incompatible ; vérifier priorité et exclusivité avec les autres cas.</x:v>
      </x:c>
      <x:c r="F73" s="134" t="n">
        <x:v>1</x:v>
      </x:c>
    </x:row>
    <x:row r="74" ht="59" customHeight="1">
      <x:c r="A74" s="121" t="str">
        <x:v>D6-O5-M27-VAR-02</x:v>
      </x:c>
      <x:c r="B74" s="122" t="str">
        <x:v>D6-O5-M27</x:v>
      </x:c>
      <x:c r="C74" s="122" t="str">
        <x:v>Pendant étude ; priorité 1 ; Mara absente, relevé daté volontairement partagé disponible ; exclusif du cas de présence.</x:v>
      </x:c>
      <x:c r="D74" s="122" t="str">
        <x:v>D6-O5-M27-VARIANTE---02</x:v>
      </x:c>
      <x:c r="E74" s="122" t="str">
        <x:v>Remplacer la réplique incompatible ; vérifier priorité et exclusivité avec les autres cas.</x:v>
      </x:c>
      <x:c r="F74" s="133" t="n">
        <x:v>2</x:v>
      </x:c>
    </x:row>
    <x:row r="75" ht="59" customHeight="1">
      <x:c r="A75" s="126" t="str">
        <x:v>D6-O5-M28-VAR-01</x:v>
      </x:c>
      <x:c r="B75" s="127" t="str">
        <x:v>D6-O5-M28</x:v>
      </x:c>
      <x:c r="C75" s="127" t="str">
        <x:v>Réponse à préparation alliance ; priorité 1 ; Mara a reçu la proposition et consent actuellement à une alliance limitée.</x:v>
      </x:c>
      <x:c r="D75" s="127" t="str">
        <x:v>D6-O5-M28-VARIANTE---01</x:v>
      </x:c>
      <x:c r="E75" s="127" t="str">
        <x:v>Remplacer la réplique incompatible ; vérifier priorité et exclusivité avec les autres cas.</x:v>
      </x:c>
      <x:c r="F75" s="134" t="n">
        <x:v>1</x:v>
      </x:c>
    </x:row>
    <x:row r="76" ht="44" customHeight="1">
      <x:c r="A76" s="121" t="str">
        <x:v>D6-O5-M28-VAR-02</x:v>
      </x:c>
      <x:c r="B76" s="122" t="str">
        <x:v>D6-O5-M28</x:v>
      </x:c>
      <x:c r="C76" s="122" t="str">
        <x:v>Réponse à préparation alliance ; priorité 1 ; Mara refuse ; exclusif du consentement.</x:v>
      </x:c>
      <x:c r="D76" s="122" t="str">
        <x:v>D6-O5-M28-VARIANTE---02</x:v>
      </x:c>
      <x:c r="E76" s="122" t="str">
        <x:v>Remplacer la réplique incompatible ; vérifier priorité et exclusivité avec les autres cas.</x:v>
      </x:c>
      <x:c r="F76" s="133" t="n">
        <x:v>2</x:v>
      </x:c>
    </x:row>
    <x:row r="77" ht="59" customHeight="1">
      <x:c r="A77" s="126" t="str">
        <x:v>D6-O5-M30-VAR-01</x:v>
      </x:c>
      <x:c r="B77" s="127" t="str">
        <x:v>D6-O5-M30</x:v>
      </x:c>
      <x:c r="C77" s="127" t="str">
        <x:v>Après réalisation ; priorité 1 ; O5-E1 avec accord mutuel et Mara présente dans une rencontre compatible.</x:v>
      </x:c>
      <x:c r="D77" s="127" t="str">
        <x:v>D6-O5-M30-VARIANTE---01</x:v>
      </x:c>
      <x:c r="E77" s="127" t="str">
        <x:v>Remplacer la réplique incompatible ; vérifier priorité et exclusivité avec les autres cas.</x:v>
      </x:c>
      <x:c r="F77" s="134" t="n">
        <x:v>1</x:v>
      </x:c>
    </x:row>
    <x:row r="78" ht="59" customHeight="1">
      <x:c r="A78" s="121" t="str">
        <x:v>D6-O5-M30-VAR-02</x:v>
      </x:c>
      <x:c r="B78" s="122" t="str">
        <x:v>D6-O5-M30</x:v>
      </x:c>
      <x:c r="C78" s="122" t="str">
        <x:v>Après réalisation ; priorité 1 ; O5-E1 offre unilatérale sans accord réciproque ; exclusif du pacte accepté.</x:v>
      </x:c>
      <x:c r="D78" s="122" t="str">
        <x:v>D6-O5-M30-VARIANTE---02</x:v>
      </x:c>
      <x:c r="E78" s="122" t="str">
        <x:v>Remplacer la réplique incompatible ; vérifier priorité et exclusivité avec les autres cas.</x:v>
      </x:c>
      <x:c r="F78" s="133" t="n">
        <x:v>2</x:v>
      </x:c>
    </x:row>
    <x:row r="79" ht="44" customHeight="1">
      <x:c r="A79" s="126" t="str">
        <x:v>D6-O5-M30-VAR-03</x:v>
      </x:c>
      <x:c r="B79" s="127" t="str">
        <x:v>D6-O5-M30</x:v>
      </x:c>
      <x:c r="C79" s="127" t="str">
        <x:v>Après réalisation ; priorité 1 ; O5-E2, Mara présente ou réponse de clôture actuelle autorisée reçue.</x:v>
      </x:c>
      <x:c r="D79" s="127" t="str">
        <x:v>D6-O5-M30-VARIANTE---03</x:v>
      </x:c>
      <x:c r="E79" s="127" t="str">
        <x:v>Remplacer la réplique incompatible ; vérifier priorité et exclusivité avec les autres cas.</x:v>
      </x:c>
      <x:c r="F79" s="134" t="n">
        <x:v>3</x:v>
      </x:c>
    </x:row>
    <x:row r="80" ht="44" customHeight="1">
      <x:c r="A80" s="121" t="str">
        <x:v>D6-O5-M30-VAR-04</x:v>
      </x:c>
      <x:c r="B80" s="122" t="str">
        <x:v>D6-O5-M30</x:v>
      </x:c>
      <x:c r="C80" s="122" t="str">
        <x:v>Après réalisation ; priorité 1 ; O5-E3, Mara refuse le rôle de relais mais accepte un lien personnel.</x:v>
      </x:c>
      <x:c r="D80" s="122" t="str">
        <x:v>D6-O5-M30-VARIANTE---04</x:v>
      </x:c>
      <x:c r="E80" s="122" t="str">
        <x:v>Remplacer la réplique incompatible ; vérifier priorité et exclusivité avec les autres cas.</x:v>
      </x:c>
      <x:c r="F80" s="133" t="n">
        <x:v>4</x:v>
      </x:c>
    </x:row>
    <x:row r="81" ht="59" customHeight="1">
      <x:c r="A81" s="126" t="str">
        <x:v>D6-O5-M31-VAR-01</x:v>
      </x:c>
      <x:c r="B81" s="127" t="str">
        <x:v>D6-O5-M31</x:v>
      </x:c>
      <x:c r="C81" s="127" t="str">
        <x:v>Pendant visite ; priorité 1 ; objet original jamais donné au joueur ; représentation autorisée disponible.</x:v>
      </x:c>
      <x:c r="D81" s="127" t="str">
        <x:v>D6-O5-M31-VARIANTE---01</x:v>
      </x:c>
      <x:c r="E81" s="127" t="str">
        <x:v>Remplacer la réplique incompatible ; vérifier priorité et exclusivité avec les autres cas.</x:v>
      </x:c>
      <x:c r="F81" s="134" t="n">
        <x:v>1</x:v>
      </x:c>
    </x:row>
    <x:row r="82" ht="59" customHeight="1">
      <x:c r="A82" s="121" t="str">
        <x:v>D6-O5-M32-VAR-01</x:v>
      </x:c>
      <x:c r="B82" s="122" t="str">
        <x:v>D6-O5-M32</x:v>
      </x:c>
      <x:c r="C82" s="122" t="str">
        <x:v>Au rendez-vous ; priorité 1 ; Mara disponible, consentante, chronologie compatible, présence après trajets vérifiés.</x:v>
      </x:c>
      <x:c r="D82" s="122" t="str">
        <x:v>D6-O5-M32-VARIANTE---01</x:v>
      </x:c>
      <x:c r="E82" s="122" t="str">
        <x:v>Remplacer la réplique incompatible ; vérifier priorité et exclusivité avec les autres cas.</x:v>
      </x:c>
      <x:c r="F82" s="133" t="n">
        <x:v>1</x:v>
      </x:c>
    </x:row>
    <x:row r="83" ht="44" customHeight="1">
      <x:c r="A83" s="126" t="str">
        <x:v>D6-O5-M32-VAR-02</x:v>
      </x:c>
      <x:c r="B83" s="127" t="str">
        <x:v>D6-O5-M32</x:v>
      </x:c>
      <x:c r="C83" s="127" t="str">
        <x:v>Après contact ; priorité 1 ; rendez-vous explicitement annulé par Mara ; aucune présence créée.</x:v>
      </x:c>
      <x:c r="D83" s="127" t="str">
        <x:v>D6-O5-M32-VARIANTE---02</x:v>
      </x:c>
      <x:c r="E83" s="127" t="str">
        <x:v>Remplacer la réplique incompatible ; vérifier priorité et exclusivité avec les autres cas.</x:v>
      </x:c>
      <x:c r="F83" s="134" t="n">
        <x:v>2</x:v>
      </x:c>
    </x:row>
    <x:row r="84" ht="59" customHeight="1">
      <x:c r="A84" s="121" t="str">
        <x:v>D6-O5-M34-VAR-01</x:v>
      </x:c>
      <x:c r="B84" s="122" t="str">
        <x:v>D6-O5-M34</x:v>
      </x:c>
      <x:c r="C84" s="122" t="str">
        <x:v>Consultation ; priorité 1 ; Mara est vivante et joignable selon chronologie établie ; invitation reçue, présence non requise.</x:v>
      </x:c>
      <x:c r="D84" s="122" t="str">
        <x:v>D6-O5-M34-VARIANTE---01</x:v>
      </x:c>
      <x:c r="E84" s="122" t="str">
        <x:v>Remplacer la réplique incompatible ; vérifier priorité et exclusivité avec les autres cas.</x:v>
      </x:c>
      <x:c r="F84" s="133" t="n">
        <x:v>1</x:v>
      </x:c>
    </x:row>
    <x:row r="85" ht="44" customHeight="1">
      <x:c r="A85" s="126" t="str">
        <x:v>D6-O5-M34-VAR-02</x:v>
      </x:c>
      <x:c r="B85" s="127" t="str">
        <x:v>D6-O5-M34</x:v>
      </x:c>
      <x:c r="C85" s="127" t="str">
        <x:v>Consultation ; priorité 1 ; aucune information actuelle fiable ; exclusif des états confirmés.</x:v>
      </x:c>
      <x:c r="D85" s="127" t="str">
        <x:v>D6-O5-M34-VARIANTE---02</x:v>
      </x:c>
      <x:c r="E85" s="127" t="str">
        <x:v>Remplacer la réplique incompatible ; vérifier priorité et exclusivité avec les autres cas.</x:v>
      </x:c>
      <x:c r="F85" s="134" t="n">
        <x:v>2</x:v>
      </x:c>
    </x:row>
    <x:row r="86" ht="59" customHeight="1">
      <x:c r="A86" s="121" t="str">
        <x:v>D6-O5-M34-VAR-03</x:v>
      </x:c>
      <x:c r="B86" s="122" t="str">
        <x:v>D6-O5-M34</x:v>
      </x:c>
      <x:c r="C86" s="122" t="str">
        <x:v>Consultation ; priorité 1 ; décès déjà confirmé par événement établi et aucun voyage passé censé l’annuler.</x:v>
      </x:c>
      <x:c r="D86" s="122" t="str">
        <x:v>D6-O5-M34-VARIANTE---03</x:v>
      </x:c>
      <x:c r="E86" s="122" t="str">
        <x:v>Remplacer la réplique incompatible ; vérifier priorité et exclusivité avec les autres cas.</x:v>
      </x:c>
      <x:c r="F86" s="133" t="n">
        <x:v>3</x:v>
      </x:c>
    </x:row>
    <x:row r="87" ht="59" customHeight="1">
      <x:c r="A87" s="126" t="str">
        <x:v>D6-O5-M36-VAR-01</x:v>
      </x:c>
      <x:c r="B87" s="127" t="str">
        <x:v>D6-O5-M36</x:v>
      </x:c>
      <x:c r="C87" s="127" t="str">
        <x:v>À la sortie ; priorité 1 ; invitation impossible ou canal retiré ; remplace réponse d’envoi et garde option d’archive.</x:v>
      </x:c>
      <x:c r="D87" s="127" t="str">
        <x:v>D6-O5-M36-VARIANTE---01</x:v>
      </x:c>
      <x:c r="E87" s="127" t="str">
        <x:v>Remplacer la réplique incompatible ; vérifier priorité et exclusivité avec les autres cas.</x:v>
      </x:c>
      <x:c r="F87" s="134" t="n">
        <x:v>1</x:v>
      </x:c>
    </x:row>
    <x:row r="88" ht="74" customHeight="1">
      <x:c r="A88" s="121" t="str">
        <x:v>D6-O6-M01-VAR-01</x:v>
      </x:c>
      <x:c r="B88" s="122" t="str">
        <x:v>D6-O6-M01</x:v>
      </x:c>
      <x:c r="C88" s="122" t="str">
        <x:v>Après écoute ; priorité 1 ; prologue.openingSuccess=true contre la proie d’exercice de R2-M001 ; Harek présent comme témoin, jamais comme adversaire de ce combat.</x:v>
      </x:c>
      <x:c r="D88" s="122" t="str">
        <x:v>D6-O6-M01-VARIANTE---01</x:v>
      </x:c>
      <x:c r="E88" s="122" t="str">
        <x:v>Remplacer la réplique incompatible ; vérifier priorité et exclusivité avec les autres cas.</x:v>
      </x:c>
      <x:c r="F88" s="133" t="n">
        <x:v>1</x:v>
      </x:c>
    </x:row>
    <x:row r="89" ht="59" customHeight="1">
      <x:c r="A89" s="126" t="str">
        <x:v>D6-O6-M01-VAR-02</x:v>
      </x:c>
      <x:c r="B89" s="127" t="str">
        <x:v>D6-O6-M01</x:v>
      </x:c>
      <x:c r="C89" s="127" t="str">
        <x:v>Après écoute ; priorité 1 ; prologue.openingSuccess=false et secours visible de Saar enregistré ; exclusif du cas précédent.</x:v>
      </x:c>
      <x:c r="D89" s="127" t="str">
        <x:v>D6-O6-M01-VARIANTE---02</x:v>
      </x:c>
      <x:c r="E89" s="127" t="str">
        <x:v>Remplacer la réplique incompatible ; vérifier priorité et exclusivité avec les autres cas.</x:v>
      </x:c>
      <x:c r="F89" s="134" t="n">
        <x:v>2</x:v>
      </x:c>
    </x:row>
    <x:row r="90" ht="44" customHeight="1">
      <x:c r="A90" s="121" t="str">
        <x:v>D6-O6-M04-VAR-01</x:v>
      </x:c>
      <x:c r="B90" s="122" t="str">
        <x:v>D6-O6-M04</x:v>
      </x:c>
      <x:c r="C90" s="122" t="str">
        <x:v>Après course ; priorité 1 ; joueur a averti Harek, danger effectivement évité.</x:v>
      </x:c>
      <x:c r="D90" s="122" t="str">
        <x:v>D6-O6-M04-VARIANTE---01</x:v>
      </x:c>
      <x:c r="E90" s="122" t="str">
        <x:v>Remplacer la réplique incompatible ; vérifier priorité et exclusivité avec les autres cas.</x:v>
      </x:c>
      <x:c r="F90" s="133" t="n">
        <x:v>1</x:v>
      </x:c>
    </x:row>
    <x:row r="91" ht="44" customHeight="1">
      <x:c r="A91" s="126" t="str">
        <x:v>D6-O6-M07-VAR-01</x:v>
      </x:c>
      <x:c r="B91" s="127" t="str">
        <x:v>D6-O6-M07</x:v>
      </x:c>
      <x:c r="C91" s="127" t="str">
        <x:v>Pendant comparaison ; priorité 1 ; Harek présent, essais personnels disponibles.</x:v>
      </x:c>
      <x:c r="D91" s="127" t="str">
        <x:v>D6-O6-M07-VARIANTE---01</x:v>
      </x:c>
      <x:c r="E91" s="127" t="str">
        <x:v>Remplacer la réplique incompatible ; vérifier priorité et exclusivité avec les autres cas.</x:v>
      </x:c>
      <x:c r="F91" s="134" t="n">
        <x:v>1</x:v>
      </x:c>
    </x:row>
    <x:row r="92" ht="44" customHeight="1">
      <x:c r="A92" s="121" t="str">
        <x:v>D6-O6-M11-VAR-01</x:v>
      </x:c>
      <x:c r="B92" s="122" t="str">
        <x:v>D6-O6-M11</x:v>
      </x:c>
      <x:c r="C92" s="122" t="str">
        <x:v>Après secours de la cible ; priorité 1 ; Harek vainqueur du duel précédent.</x:v>
      </x:c>
      <x:c r="D92" s="122" t="str">
        <x:v>D6-O6-M11-VARIANTE---01</x:v>
      </x:c>
      <x:c r="E92" s="122" t="str">
        <x:v>Remplacer la réplique incompatible ; vérifier priorité et exclusivité avec les autres cas.</x:v>
      </x:c>
      <x:c r="F92" s="133" t="n">
        <x:v>1</x:v>
      </x:c>
    </x:row>
    <x:row r="93" ht="59" customHeight="1">
      <x:c r="A93" s="126" t="str">
        <x:v>D6-O6-M11-VAR-02</x:v>
      </x:c>
      <x:c r="B93" s="127" t="str">
        <x:v>D6-O6-M11</x:v>
      </x:c>
      <x:c r="C93" s="127" t="str">
        <x:v>Après secours de la cible ; priorité 1 ; joueur vainqueur du duel précédent ; exclusif du cas précédent.</x:v>
      </x:c>
      <x:c r="D93" s="127" t="str">
        <x:v>D6-O6-M11-VARIANTE---02</x:v>
      </x:c>
      <x:c r="E93" s="127" t="str">
        <x:v>Remplacer la réplique incompatible ; vérifier priorité et exclusivité avec les autres cas.</x:v>
      </x:c>
      <x:c r="F93" s="134" t="n">
        <x:v>2</x:v>
      </x:c>
    </x:row>
    <x:row r="94" ht="44" customHeight="1">
      <x:c r="A94" s="121" t="str">
        <x:v>D6-O6-M14-VAR-01</x:v>
      </x:c>
      <x:c r="B94" s="122" t="str">
        <x:v>D6-O6-M14</x:v>
      </x:c>
      <x:c r="C94" s="122" t="str">
        <x:v>Après piste réussie ; priorité 1 ; méthode de Tov réellement suivie et Tov présent.</x:v>
      </x:c>
      <x:c r="D94" s="122" t="str">
        <x:v>D6-O6-M14-VARIANTE---01</x:v>
      </x:c>
      <x:c r="E94" s="122" t="str">
        <x:v>Remplacer la réplique incompatible ; vérifier priorité et exclusivité avec les autres cas.</x:v>
      </x:c>
      <x:c r="F94" s="133" t="n">
        <x:v>1</x:v>
      </x:c>
    </x:row>
    <x:row r="95" ht="44" customHeight="1">
      <x:c r="A95" s="126" t="str">
        <x:v>D6-O6-M16-VAR-01</x:v>
      </x:c>
      <x:c r="B95" s="127" t="str">
        <x:v>D6-O6-M16</x:v>
      </x:c>
      <x:c r="C95" s="127" t="str">
        <x:v>Après exercice ultérieur ; priorité 1 ; Harek a effectivement appris et changé son mouvement.</x:v>
      </x:c>
      <x:c r="D95" s="127" t="str">
        <x:v>D6-O6-M16-VARIANTE---01</x:v>
      </x:c>
      <x:c r="E95" s="127" t="str">
        <x:v>Remplacer la réplique incompatible ; vérifier priorité et exclusivité avec les autres cas.</x:v>
      </x:c>
      <x:c r="F95" s="134" t="n">
        <x:v>1</x:v>
      </x:c>
    </x:row>
    <x:row r="96" ht="44" customHeight="1">
      <x:c r="A96" s="121" t="str">
        <x:v>D6-O6-M17-VAR-01</x:v>
      </x:c>
      <x:c r="B96" s="122" t="str">
        <x:v>D6-O6-M17</x:v>
      </x:c>
      <x:c r="C96" s="122" t="str">
        <x:v>Au rassemblement ; priorité 1 ; membre de cohorte absent ou perte confirmée dans la campagne commune.</x:v>
      </x:c>
      <x:c r="D96" s="122" t="str">
        <x:v>D6-O6-M17-VARIANTE---01</x:v>
      </x:c>
      <x:c r="E96" s="122" t="str">
        <x:v>Remplacer la réplique incompatible ; vérifier priorité et exclusivité avec les autres cas.</x:v>
      </x:c>
      <x:c r="F96" s="133" t="n">
        <x:v>1</x:v>
      </x:c>
    </x:row>
    <x:row r="97" ht="59" customHeight="1">
      <x:c r="A97" s="126" t="str">
        <x:v>D6-O6-M20-VAR-01</x:v>
      </x:c>
      <x:c r="B97" s="127" t="str">
        <x:v>D6-O6-M20</x:v>
      </x:c>
      <x:c r="C97" s="127" t="str">
        <x:v>À la préparation ; priorité 1 ; Yena indisponible mais message de projet autorisé reçu ; lecture datée, pas conversation en direct.</x:v>
      </x:c>
      <x:c r="D97" s="127" t="str">
        <x:v>D6-O6-M20-VARIANTE---01</x:v>
      </x:c>
      <x:c r="E97" s="127" t="str">
        <x:v>Remplacer la réplique incompatible ; vérifier priorité et exclusivité avec les autres cas.</x:v>
      </x:c>
      <x:c r="F97" s="134" t="n">
        <x:v>1</x:v>
      </x:c>
    </x:row>
    <x:row r="98" ht="74" customHeight="1">
      <x:c r="A98" s="121" t="str">
        <x:v>D6-O6-M21-VAR-01</x:v>
      </x:c>
      <x:c r="B98" s="122" t="str">
        <x:v>D6-O6-M21</x:v>
      </x:c>
      <x:c r="C98" s="122" t="str">
        <x:v>Pendant chasse ; priorité 1 ; expédition solo sans contact actif ; remplace toute voix de compagnon et ses réponses par silence puis observations du joueur.</x:v>
      </x:c>
      <x:c r="D98" s="122" t="str">
        <x:v>D6-O6-M21-VARIANTE---01</x:v>
      </x:c>
      <x:c r="E98" s="122" t="str">
        <x:v>Remplacer la réplique incompatible ; vérifier priorité et exclusivité avec les autres cas.</x:v>
      </x:c>
      <x:c r="F98" s="133" t="n">
        <x:v>1</x:v>
      </x:c>
    </x:row>
    <x:row r="99" ht="44" customHeight="1">
      <x:c r="A99" s="126" t="str">
        <x:v>D6-O6-M22-VAR-01</x:v>
      </x:c>
      <x:c r="B99" s="127" t="str">
        <x:v>D6-O6-M22</x:v>
      </x:c>
      <x:c r="C99" s="127" t="str">
        <x:v>Après extraction ; priorité 1 ; joueur a choisi de sortir Harek avant toute poursuite.</x:v>
      </x:c>
      <x:c r="D99" s="127" t="str">
        <x:v>D6-O6-M22-VARIANTE---01</x:v>
      </x:c>
      <x:c r="E99" s="127" t="str">
        <x:v>Remplacer la réplique incompatible ; vérifier priorité et exclusivité avec les autres cas.</x:v>
      </x:c>
      <x:c r="F99" s="134" t="n">
        <x:v>1</x:v>
      </x:c>
    </x:row>
    <x:row r="100" ht="59" customHeight="1">
      <x:c r="A100" s="121" t="str">
        <x:v>D6-O6-M22-VAR-02</x:v>
      </x:c>
      <x:c r="B100" s="122" t="str">
        <x:v>D6-O6-M22</x:v>
      </x:c>
      <x:c r="C100" s="122" t="str">
        <x:v>Après extraction ; priorité 1 ; phase viable réellement achevée par Harek avant extraction ; exclusif de l’option précédente.</x:v>
      </x:c>
      <x:c r="D100" s="122" t="str">
        <x:v>D6-O6-M22-VARIANTE---02</x:v>
      </x:c>
      <x:c r="E100" s="122" t="str">
        <x:v>Remplacer la réplique incompatible ; vérifier priorité et exclusivité avec les autres cas.</x:v>
      </x:c>
      <x:c r="F100" s="133" t="n">
        <x:v>2</x:v>
      </x:c>
    </x:row>
    <x:row r="101" ht="44" customHeight="1">
      <x:c r="A101" s="126" t="str">
        <x:v>D6-O6-M23-VAR-01</x:v>
      </x:c>
      <x:c r="B101" s="127" t="str">
        <x:v>D6-O6-M23</x:v>
      </x:c>
      <x:c r="C101" s="127" t="str">
        <x:v>Pendant visite ; priorité 1 ; Saar invité, présent et informé de la méthode observée.</x:v>
      </x:c>
      <x:c r="D101" s="127" t="str">
        <x:v>D6-O6-M23-VARIANTE---01</x:v>
      </x:c>
      <x:c r="E101" s="127" t="str">
        <x:v>Remplacer la réplique incompatible ; vérifier priorité et exclusivité avec les autres cas.</x:v>
      </x:c>
      <x:c r="F101" s="134" t="n">
        <x:v>1</x:v>
      </x:c>
    </x:row>
    <x:row r="102" ht="44" customHeight="1">
      <x:c r="A102" s="121" t="str">
        <x:v>D6-O6-M26-VAR-01</x:v>
      </x:c>
      <x:c r="B102" s="122" t="str">
        <x:v>D6-O6-M26</x:v>
      </x:c>
      <x:c r="C102" s="122" t="str">
        <x:v>Après duel ; priorité 1 ; Harek vainqueur sur son nouveau terrain.</x:v>
      </x:c>
      <x:c r="D102" s="122" t="str">
        <x:v>D6-O6-M26-VARIANTE---01</x:v>
      </x:c>
      <x:c r="E102" s="122" t="str">
        <x:v>Remplacer la réplique incompatible ; vérifier priorité et exclusivité avec les autres cas.</x:v>
      </x:c>
      <x:c r="F102" s="133" t="n">
        <x:v>1</x:v>
      </x:c>
    </x:row>
    <x:row r="103" ht="44" customHeight="1">
      <x:c r="A103" s="126" t="str">
        <x:v>D6-O6-M27-VAR-01</x:v>
      </x:c>
      <x:c r="B103" s="127" t="str">
        <x:v>D6-O6-M27</x:v>
      </x:c>
      <x:c r="C103" s="127" t="str">
        <x:v>Après invitation ; priorité 1 ; Tov refuse le navire, Yena accepte seulement une mission limitée.</x:v>
      </x:c>
      <x:c r="D103" s="127" t="str">
        <x:v>D6-O6-M27-VARIANTE---01</x:v>
      </x:c>
      <x:c r="E103" s="127" t="str">
        <x:v>Remplacer la réplique incompatible ; vérifier priorité et exclusivité avec les autres cas.</x:v>
      </x:c>
      <x:c r="F103" s="134" t="n">
        <x:v>1</x:v>
      </x:c>
    </x:row>
    <x:row r="104" ht="44" customHeight="1">
      <x:c r="A104" s="121" t="str">
        <x:v>D6-O6-M30-VAR-01</x:v>
      </x:c>
      <x:c r="B104" s="122" t="str">
        <x:v>D6-O6-M30</x:v>
      </x:c>
      <x:c r="C104" s="122" t="str">
        <x:v>Après réalisation ; priorité 1 ; O6-E1 réalisé, Saar absent mais lieu d’enseignement autorisé ouvert.</x:v>
      </x:c>
      <x:c r="D104" s="122" t="str">
        <x:v>D6-O6-M30-VARIANTE---01</x:v>
      </x:c>
      <x:c r="E104" s="122" t="str">
        <x:v>Remplacer la réplique incompatible ; vérifier priorité et exclusivité avec les autres cas.</x:v>
      </x:c>
      <x:c r="F104" s="133" t="n">
        <x:v>1</x:v>
      </x:c>
    </x:row>
    <x:row r="105" ht="59" customHeight="1">
      <x:c r="A105" s="126" t="str">
        <x:v>D6-O6-M32-VAR-01</x:v>
      </x:c>
      <x:c r="B105" s="127" t="str">
        <x:v>D6-O6-M32</x:v>
      </x:c>
      <x:c r="C105" s="127" t="str">
        <x:v>À la préparation ; priorité 1 ; Saar a refusé personnellement cette expédition, message autorisé disponible.</x:v>
      </x:c>
      <x:c r="D105" s="127" t="str">
        <x:v>D6-O6-M32-VARIANTE---01</x:v>
      </x:c>
      <x:c r="E105" s="127" t="str">
        <x:v>Remplacer la réplique incompatible ; vérifier priorité et exclusivité avec les autres cas.</x:v>
      </x:c>
      <x:c r="F105" s="134" t="n">
        <x:v>1</x:v>
      </x:c>
    </x:row>
    <x:row r="106" ht="59" customHeight="1">
      <x:c r="A106" s="121" t="str">
        <x:v>D6-O6-M33-VAR-01</x:v>
      </x:c>
      <x:c r="B106" s="122" t="str">
        <x:v>D6-O6-M33</x:v>
      </x:c>
      <x:c r="C106" s="122" t="str">
        <x:v>À la visite ; priorité 1 ; Harek a refusé ou aucune invitation active ; remplace sa voix actuelle et n’ouvre pas sa chasse.</x:v>
      </x:c>
      <x:c r="D106" s="122" t="str">
        <x:v>D6-O6-M33-VARIANTE---01</x:v>
      </x:c>
      <x:c r="E106" s="122" t="str">
        <x:v>Remplacer la réplique incompatible ; vérifier priorité et exclusivité avec les autres cas.</x:v>
      </x:c>
      <x:c r="F106" s="133" t="n">
        <x:v>1</x:v>
      </x:c>
    </x:row>
    <x:row r="107" ht="44" customHeight="1">
      <x:c r="A107" s="126" t="str">
        <x:v>D6-O6-M34-VAR-01</x:v>
      </x:c>
      <x:c r="B107" s="127" t="str">
        <x:v>D6-O6-M34</x:v>
      </x:c>
      <x:c r="C107" s="127" t="str">
        <x:v>À l’inspection ; priorité 1 ; outil ancien transmis et encore utilisé par son nouveau gardien.</x:v>
      </x:c>
      <x:c r="D107" s="127" t="str">
        <x:v>D6-O6-M34-VARIANTE---01</x:v>
      </x:c>
      <x:c r="E107" s="127" t="str">
        <x:v>Remplacer la réplique incompatible ; vérifier priorité et exclusivité avec les autres cas.</x:v>
      </x:c>
      <x:c r="F107" s="134" t="n">
        <x:v>1</x:v>
      </x:c>
    </x:row>
    <x:row r="108" ht="44" customHeight="1">
      <x:c r="A108" s="121" t="str">
        <x:v>D6-O6-M35-VAR-01</x:v>
      </x:c>
      <x:c r="B108" s="122" t="str">
        <x:v>D6-O6-M35</x:v>
      </x:c>
      <x:c r="C108" s="122" t="str">
        <x:v>Après repli ; priorité 1 ; chasse de l’élève échouée sans faute de sécurité grave.</x:v>
      </x:c>
      <x:c r="D108" s="122" t="str">
        <x:v>D6-O6-M35-VARIANTE---01</x:v>
      </x:c>
      <x:c r="E108" s="122" t="str">
        <x:v>Remplacer la réplique incompatible ; vérifier priorité et exclusivité avec les autres cas.</x:v>
      </x:c>
      <x:c r="F108" s="133" t="n">
        <x:v>1</x:v>
      </x:c>
    </x:row>
    <x:row r="109" ht="59" customHeight="1">
      <x:c r="A109" s="126" t="str">
        <x:v>D6-O6-M36-VAR-01</x:v>
      </x:c>
      <x:c r="B109" s="127" t="str">
        <x:v>D6-O6-M36</x:v>
      </x:c>
      <x:c r="C109" s="127" t="str">
        <x:v>À la terrasse ; priorité 1 ; Harek, Yena ou Tov absent selon état réel ; ne faire parler que les présents.</x:v>
      </x:c>
      <x:c r="D109" s="127" t="str">
        <x:v>D6-O6-M36-VARIANTE---01</x:v>
      </x:c>
      <x:c r="E109" s="127" t="str">
        <x:v>Remplacer la réplique incompatible ; vérifier priorité et exclusivité avec les autres cas.</x:v>
      </x:c>
      <x:c r="F109" s="134" t="n">
        <x:v>1</x:v>
      </x:c>
    </x:row>
    <x:row r="110" ht="89" customHeight="1">
      <x:c r="A110" s="121" t="str">
        <x:v>D6-H-CNS-G06-VAR-01</x:v>
      </x:c>
      <x:c r="B110" s="122" t="str">
        <x:v>D6-H-CNS-G06</x:v>
      </x:c>
      <x:c r="C110" s="122" t="str">
        <x:v>Origine O1 exclusivement ; Leka connaît l’histoire familiale par une confidence autorisée du joueur. Réplique après le résultat matériel vérifié, si le locuteur est présent ; priorité 40, une seule variante d’origine ; ne remplace pas le résultat de fin.</x:v>
      </x:c>
      <x:c r="D110" s="122" t="str">
        <x:v>D6-H-CNS-G06-VARIANTE---01</x:v>
      </x:c>
      <x:c r="E110" s="122" t="str">
        <x:v>Remplacer la réplique incompatible ; vérifier priorité et exclusivité avec les autres cas.</x:v>
      </x:c>
      <x:c r="F110" s="133" t="n">
        <x:v>1</x:v>
      </x:c>
    </x:row>
    <x:row r="111" ht="89" customHeight="1">
      <x:c r="A111" s="126" t="str">
        <x:v>D6-H-CNS-G06-VAR-02</x:v>
      </x:c>
      <x:c r="B111" s="127" t="str">
        <x:v>D6-H-CNS-G06</x:v>
      </x:c>
      <x:c r="C111" s="127" t="str">
        <x:v>Origine O2 exclusivement ; Contributions oubliées de l’ancêtre établies et connues de Leka. Réplique après le résultat matériel vérifié, si le locuteur est présent ; priorité 40, une seule variante d’origine ; ne remplace pas le résultat de fin.</x:v>
      </x:c>
      <x:c r="D111" s="127" t="str">
        <x:v>D6-H-CNS-G06-VARIANTE---02</x:v>
      </x:c>
      <x:c r="E111" s="127" t="str">
        <x:v>Remplacer la réplique incompatible ; vérifier priorité et exclusivité avec les autres cas.</x:v>
      </x:c>
      <x:c r="F111" s="134" t="n">
        <x:v>2</x:v>
      </x:c>
    </x:row>
    <x:row r="112" ht="89" customHeight="1">
      <x:c r="A112" s="121" t="str">
        <x:v>D6-H-CNS-G06-VAR-03</x:v>
      </x:c>
      <x:c r="B112" s="122" t="str">
        <x:v>D6-H-CNS-G06</x:v>
      </x:c>
      <x:c r="C112" s="122" t="str">
        <x:v>Origine O3 exclusivement ; Le détenteur survivant et ses choix de garde ont été présentés à Leka. Réplique après le résultat matériel vérifié, si le locuteur est présent ; priorité 40, une seule variante d’origine ; ne remplace pas le résultat de fin.</x:v>
      </x:c>
      <x:c r="D112" s="122" t="str">
        <x:v>D6-H-CNS-G06-VARIANTE---03</x:v>
      </x:c>
      <x:c r="E112" s="122" t="str">
        <x:v>Remplacer la réplique incompatible ; vérifier priorité et exclusivité avec les autres cas.</x:v>
      </x:c>
      <x:c r="F112" s="133" t="n">
        <x:v>3</x:v>
      </x:c>
    </x:row>
    <x:row r="113" ht="104" customHeight="1">
      <x:c r="A113" s="126" t="str">
        <x:v>D6-H-CNS-G06-VAR-04</x:v>
      </x:c>
      <x:c r="B113" s="127" t="str">
        <x:v>D6-H-CNS-G06</x:v>
      </x:c>
      <x:c r="C113" s="127" t="str">
        <x:v>Origine O4 exclusivement ; Faute ancestrale réelle établie et connue de Leka ; objet associé identifié. Réplique après le résultat matériel vérifié, si le locuteur est présent ; priorité 40, une seule variante d’origine ; ne remplace pas le résultat de fin.</x:v>
      </x:c>
      <x:c r="D113" s="127" t="str">
        <x:v>D6-H-CNS-G06-VARIANTE---04</x:v>
      </x:c>
      <x:c r="E113" s="127" t="str">
        <x:v>Remplacer la réplique incompatible ; vérifier priorité et exclusivité avec les autres cas.</x:v>
      </x:c>
      <x:c r="F113" s="134" t="n">
        <x:v>4</x:v>
      </x:c>
    </x:row>
    <x:row r="114" ht="104" customHeight="1">
      <x:c r="A114" s="121" t="str">
        <x:v>D6-H-CNS-G06-VAR-05</x:v>
      </x:c>
      <x:c r="B114" s="122" t="str">
        <x:v>D6-H-CNS-G06</x:v>
      </x:c>
      <x:c r="C114" s="122" t="str">
        <x:v>Origine O5 exclusivement ; Objet de Mara effectivement confié ; conditions de garde consultables ; mention sans nouvelle communication. Réplique après le résultat matériel vérifié, si le locuteur est présent ; priorité 40, une seule variante d’origine ; ne remplace pas le résultat de fin.</x:v>
      </x:c>
      <x:c r="D114" s="122" t="str">
        <x:v>D6-H-CNS-G06-VARIANTE---05</x:v>
      </x:c>
      <x:c r="E114" s="122" t="str">
        <x:v>Remplacer la réplique incompatible ; vérifier priorité et exclusivité avec les autres cas.</x:v>
      </x:c>
      <x:c r="F114" s="133" t="n">
        <x:v>5</x:v>
      </x:c>
    </x:row>
    <x:row r="115" ht="104" customHeight="1">
      <x:c r="A115" s="126" t="str">
        <x:v>D6-H-CNS-G06-VAR-06</x:v>
      </x:c>
      <x:c r="B115" s="127" t="str">
        <x:v>D6-H-CNS-G06</x:v>
      </x:c>
      <x:c r="C115" s="127" t="str">
        <x:v>Origine O6 exclusivement ; Objet de cohorte obtenu et contribution d’un compagnon réellement attestée. Réplique après le résultat matériel vérifié, si le locuteur est présent ; priorité 40, une seule variante d’origine ; ne remplace pas le résultat de fin.</x:v>
      </x:c>
      <x:c r="D115" s="127" t="str">
        <x:v>D6-H-CNS-G06-VARIANTE---06</x:v>
      </x:c>
      <x:c r="E115" s="127" t="str">
        <x:v>Remplacer la réplique incompatible ; vérifier priorité et exclusivité avec les autres cas.</x:v>
      </x:c>
      <x:c r="F115" s="134" t="n">
        <x:v>6</x:v>
      </x:c>
    </x:row>
    <x:row r="116" ht="104" customHeight="1">
      <x:c r="A116" s="121" t="str">
        <x:v>D6-H-CNS-G12-VAR-01</x:v>
      </x:c>
      <x:c r="B116" s="122" t="str">
        <x:v>D6-H-CNS-G12</x:v>
      </x:c>
      <x:c r="C116" s="122" t="str">
        <x:v>Origine O1 exclusivement ; Fin d’origine effectivement jouée ; Mera connaît seulement ce que le joueur en a confié. Réplique après le résultat matériel vérifié, si le locuteur est présent ; priorité 40, une seule variante d’origine ; ne remplace pas le résultat de fin.</x:v>
      </x:c>
      <x:c r="D116" s="122" t="str">
        <x:v>D6-H-CNS-G12-VARIANTE---01</x:v>
      </x:c>
      <x:c r="E116" s="122" t="str">
        <x:v>Remplacer la réplique incompatible ; vérifier priorité et exclusivité avec les autres cas.</x:v>
      </x:c>
      <x:c r="F116" s="133" t="n">
        <x:v>1</x:v>
      </x:c>
    </x:row>
    <x:row r="117" ht="104" customHeight="1">
      <x:c r="A117" s="126" t="str">
        <x:v>D6-H-CNS-G12-VAR-02</x:v>
      </x:c>
      <x:c r="B117" s="127" t="str">
        <x:v>D6-H-CNS-G12</x:v>
      </x:c>
      <x:c r="C117" s="127" t="str">
        <x:v>Origine O2 exclusivement ; Fin d’origine effectivement jouée ; archive des contributions de l’ancêtre accessible à Mera. Réplique après le résultat matériel vérifié, si le locuteur est présent ; priorité 40, une seule variante d’origine ; ne remplace pas le résultat de fin.</x:v>
      </x:c>
      <x:c r="D117" s="127" t="str">
        <x:v>D6-H-CNS-G12-VARIANTE---02</x:v>
      </x:c>
      <x:c r="E117" s="127" t="str">
        <x:v>Remplacer la réplique incompatible ; vérifier priorité et exclusivité avec les autres cas.</x:v>
      </x:c>
      <x:c r="F117" s="134" t="n">
        <x:v>2</x:v>
      </x:c>
    </x:row>
    <x:row r="118" ht="104" customHeight="1">
      <x:c r="A118" s="121" t="str">
        <x:v>D6-H-CNS-G12-VAR-03</x:v>
      </x:c>
      <x:c r="B118" s="122" t="str">
        <x:v>D6-H-CNS-G12</x:v>
      </x:c>
      <x:c r="C118" s="122" t="str">
        <x:v>Origine O3 exclusivement ; Fin d’origine effectivement jouée ; choix autonomes des survivants conservés. Réplique après le résultat matériel vérifié, si le locuteur est présent ; priorité 40, une seule variante d’origine ; ne remplace pas le résultat de fin.</x:v>
      </x:c>
      <x:c r="D118" s="122" t="str">
        <x:v>D6-H-CNS-G12-VARIANTE---03</x:v>
      </x:c>
      <x:c r="E118" s="122" t="str">
        <x:v>Remplacer la réplique incompatible ; vérifier priorité et exclusivité avec les autres cas.</x:v>
      </x:c>
      <x:c r="F118" s="133" t="n">
        <x:v>3</x:v>
      </x:c>
    </x:row>
    <x:row r="119" ht="104" customHeight="1">
      <x:c r="A119" s="126" t="str">
        <x:v>D6-H-CNS-G12-VAR-04</x:v>
      </x:c>
      <x:c r="B119" s="127" t="str">
        <x:v>D6-H-CNS-G12</x:v>
      </x:c>
      <x:c r="C119" s="127" t="str">
        <x:v>Origine O4 exclusivement ; Fin d’origine effectivement jouée ; présentation choisie de la faute conservée. Réplique après le résultat matériel vérifié, si le locuteur est présent ; priorité 40, une seule variante d’origine ; ne remplace pas le résultat de fin.</x:v>
      </x:c>
      <x:c r="D119" s="127" t="str">
        <x:v>D6-H-CNS-G12-VARIANTE---04</x:v>
      </x:c>
      <x:c r="E119" s="127" t="str">
        <x:v>Remplacer la réplique incompatible ; vérifier priorité et exclusivité avec les autres cas.</x:v>
      </x:c>
      <x:c r="F119" s="134" t="n">
        <x:v>4</x:v>
      </x:c>
    </x:row>
    <x:row r="120" ht="104" customHeight="1">
      <x:c r="A120" s="121" t="str">
        <x:v>D6-H-CNS-G12-VAR-05</x:v>
      </x:c>
      <x:c r="B120" s="122" t="str">
        <x:v>D6-H-CNS-G12</x:v>
      </x:c>
      <x:c r="C120" s="122" t="str">
        <x:v>Origine O5 exclusivement ; Fin effectivement jouée ; départ de Mara confirmé ; aucune disponibilité ultérieure présumée. Réplique après le résultat matériel vérifié, si le locuteur est présent ; priorité 40, une seule variante d’origine ; ne remplace pas le résultat de fin.</x:v>
      </x:c>
      <x:c r="D120" s="122" t="str">
        <x:v>D6-H-CNS-G12-VARIANTE---05</x:v>
      </x:c>
      <x:c r="E120" s="122" t="str">
        <x:v>Remplacer la réplique incompatible ; vérifier priorité et exclusivité avec les autres cas.</x:v>
      </x:c>
      <x:c r="F120" s="133" t="n">
        <x:v>5</x:v>
      </x:c>
    </x:row>
    <x:row r="121" ht="89" customHeight="1">
      <x:c r="A121" s="126" t="str">
        <x:v>D6-H-CNS-G12-VAR-06</x:v>
      </x:c>
      <x:c r="B121" s="127" t="str">
        <x:v>D6-H-CNS-G12</x:v>
      </x:c>
      <x:c r="C121" s="127" t="str">
        <x:v>Origine O6 exclusivement ; Fin d’origine effectivement jouée et transmission choisie conservée. Réplique après le résultat matériel vérifié, si le locuteur est présent ; priorité 40, une seule variante d’origine ; ne remplace pas le résultat de fin.</x:v>
      </x:c>
      <x:c r="D121" s="127" t="str">
        <x:v>D6-H-CNS-G12-VARIANTE---06</x:v>
      </x:c>
      <x:c r="E121" s="127" t="str">
        <x:v>Remplacer la réplique incompatible ; vérifier priorité et exclusivité avec les autres cas.</x:v>
      </x:c>
      <x:c r="F121" s="134" t="n">
        <x:v>6</x:v>
      </x:c>
    </x:row>
    <x:row r="122" ht="74" customHeight="1">
      <x:c r="A122" s="121" t="str">
        <x:v>D6-H-TR-H02-VAR-01</x:v>
      </x:c>
      <x:c r="B122" s="122" t="str">
        <x:v>D6-H-TR-H02</x:v>
      </x:c>
      <x:c r="C122" s="122" t="str">
        <x:v>Origine O2 uniquement ; objet de l’ancêtre effectivement examiné ; contributions déjà établies ; après l’installation finale, priorité 45 ; ne joue pas pour un objet collectif d’une autre origine.</x:v>
      </x:c>
      <x:c r="D122" s="122" t="str">
        <x:v>D6-H-TR-H02-VARIANTE---01</x:v>
      </x:c>
      <x:c r="E122" s="122" t="str">
        <x:v>Remplacer la réplique incompatible ; vérifier priorité et exclusivité avec les autres cas.</x:v>
      </x:c>
      <x:c r="F122" s="133" t="n">
        <x:v>1</x:v>
      </x:c>
    </x:row>
    <x:row r="123" ht="104" customHeight="1">
      <x:c r="A123" s="126" t="str">
        <x:v>D6-H-TR-M03-VAR-01</x:v>
      </x:c>
      <x:c r="B123" s="127" t="str">
        <x:v>D6-H-TR-M03</x:v>
      </x:c>
      <x:c r="C123" s="127" t="str">
        <x:v>Origine O1 exclusivement ; Le joueur a volontairement confié au tutoriel le contexte du souvenir ; fin familiale non supposée. Réplique après le résultat matériel vérifié, si le locuteur est présent ; priorité 40, une seule variante d’origine ; ne remplace pas le résultat de fin.</x:v>
      </x:c>
      <x:c r="D123" s="127" t="str">
        <x:v>D6-H-TR-M03-VARIANTE---01</x:v>
      </x:c>
      <x:c r="E123" s="127" t="str">
        <x:v>Remplacer la réplique incompatible ; vérifier priorité et exclusivité avec les autres cas.</x:v>
      </x:c>
      <x:c r="F123" s="134" t="n">
        <x:v>1</x:v>
      </x:c>
    </x:row>
    <x:row r="124" ht="104" customHeight="1">
      <x:c r="A124" s="121" t="str">
        <x:v>D6-H-TR-M03-VAR-02</x:v>
      </x:c>
      <x:c r="B124" s="122" t="str">
        <x:v>D6-H-TR-M03</x:v>
      </x:c>
      <x:c r="C124" s="122" t="str">
        <x:v>Origine O2 exclusivement ; Objet de l’ancêtre et contributions oubliées déjà établis ; aucun dévoilement avant les indices. Réplique après le résultat matériel vérifié, si le locuteur est présent ; priorité 40, une seule variante d’origine ; ne remplace pas le résultat de fin.</x:v>
      </x:c>
      <x:c r="D124" s="122" t="str">
        <x:v>D6-H-TR-M03-VARIANTE---02</x:v>
      </x:c>
      <x:c r="E124" s="122" t="str">
        <x:v>Remplacer la réplique incompatible ; vérifier priorité et exclusivité avec les autres cas.</x:v>
      </x:c>
      <x:c r="F124" s="133" t="n">
        <x:v>2</x:v>
      </x:c>
    </x:row>
    <x:row r="125" ht="89" customHeight="1">
      <x:c r="A125" s="126" t="str">
        <x:v>D6-H-TR-M03-VAR-03</x:v>
      </x:c>
      <x:c r="B125" s="127" t="str">
        <x:v>D6-H-TR-M03</x:v>
      </x:c>
      <x:c r="C125" s="127" t="str">
        <x:v>Origine O3 exclusivement ; Objet de mémoire de catastrophe naturelle disponible et garde consentie. Réplique après le résultat matériel vérifié, si le locuteur est présent ; priorité 40, une seule variante d’origine ; ne remplace pas le résultat de fin.</x:v>
      </x:c>
      <x:c r="D125" s="127" t="str">
        <x:v>D6-H-TR-M03-VARIANTE---03</x:v>
      </x:c>
      <x:c r="E125" s="127" t="str">
        <x:v>Remplacer la réplique incompatible ; vérifier priorité et exclusivité avec les autres cas.</x:v>
      </x:c>
      <x:c r="F125" s="134" t="n">
        <x:v>3</x:v>
      </x:c>
    </x:row>
    <x:row r="126" ht="89" customHeight="1">
      <x:c r="A126" s="121" t="str">
        <x:v>D6-H-TR-M03-VAR-04</x:v>
      </x:c>
      <x:c r="B126" s="122" t="str">
        <x:v>D6-H-TR-M03</x:v>
      </x:c>
      <x:c r="C126" s="122" t="str">
        <x:v>Origine O4 exclusivement ; Objet lié à la faute déjà prouvée ; faits consultés par le locuteur. Réplique après le résultat matériel vérifié, si le locuteur est présent ; priorité 40, une seule variante d’origine ; ne remplace pas le résultat de fin.</x:v>
      </x:c>
      <x:c r="D126" s="122" t="str">
        <x:v>D6-H-TR-M03-VARIANTE---04</x:v>
      </x:c>
      <x:c r="E126" s="122" t="str">
        <x:v>Remplacer la réplique incompatible ; vérifier priorité et exclusivité avec les autres cas.</x:v>
      </x:c>
      <x:c r="F126" s="133" t="n">
        <x:v>4</x:v>
      </x:c>
    </x:row>
    <x:row r="127" ht="104" customHeight="1">
      <x:c r="A127" s="126" t="str">
        <x:v>D6-H-TR-M03-VAR-05</x:v>
      </x:c>
      <x:c r="B127" s="127" t="str">
        <x:v>D6-H-TR-M03</x:v>
      </x:c>
      <x:c r="C127" s="127" t="str">
        <x:v>Origine O5 exclusivement ; Objet donné ou prêté par Mara après rencontre ; accord lu ; aucune parole sur son départ s’il n’est pas observé. Réplique après le résultat matériel vérifié, si le locuteur est présent ; priorité 40, une seule variante d’origine ; ne remplace pas le résultat de fin.</x:v>
      </x:c>
      <x:c r="D127" s="127" t="str">
        <x:v>D6-H-TR-M03-VARIANTE---05</x:v>
      </x:c>
      <x:c r="E127" s="127" t="str">
        <x:v>Remplacer la réplique incompatible ; vérifier priorité et exclusivité avec les autres cas.</x:v>
      </x:c>
      <x:c r="F127" s="134" t="n">
        <x:v>5</x:v>
      </x:c>
    </x:row>
    <x:row r="128" ht="89" customHeight="1">
      <x:c r="A128" s="121" t="str">
        <x:v>D6-H-TR-M03-VAR-06</x:v>
      </x:c>
      <x:c r="B128" s="122" t="str">
        <x:v>D6-H-TR-M03</x:v>
      </x:c>
      <x:c r="C128" s="122" t="str">
        <x:v>Origine O6 exclusivement ; Souvenir de cohorte acquis et choisi comme objet de présentation. Réplique après le résultat matériel vérifié, si le locuteur est présent ; priorité 40, une seule variante d’origine ; ne remplace pas le résultat de fin.</x:v>
      </x:c>
      <x:c r="D128" s="122" t="str">
        <x:v>D6-H-TR-M03-VARIANTE---06</x:v>
      </x:c>
      <x:c r="E128" s="122" t="str">
        <x:v>Remplacer la réplique incompatible ; vérifier priorité et exclusivité avec les autres cas.</x:v>
      </x:c>
      <x:c r="F128" s="133" t="n">
        <x:v>6</x:v>
      </x:c>
    </x:row>
    <x:row r="129" ht="104" customHeight="1">
      <x:c r="A129" s="126" t="str">
        <x:v>D6-H-HOME-R01-VAR-01</x:v>
      </x:c>
      <x:c r="B129" s="127" t="str">
        <x:v>D6-H-HOME-R01</x:v>
      </x:c>
      <x:c r="C129" s="127" t="str">
        <x:v>Origine O1 exclusivement ; Le joueur a raconté l’hostilité personnelle de Varek au gardien ; aucune issue familiale supposée. Réplique après le résultat matériel vérifié, si le locuteur est présent ; priorité 40, une seule variante d’origine ; ne remplace pas le résultat de fin.</x:v>
      </x:c>
      <x:c r="D129" s="127" t="str">
        <x:v>D6-H-HOME-R01-VARIANTE---01</x:v>
      </x:c>
      <x:c r="E129" s="127" t="str">
        <x:v>Remplacer la réplique incompatible ; vérifier priorité et exclusivité avec les autres cas.</x:v>
      </x:c>
      <x:c r="F129" s="134" t="n">
        <x:v>1</x:v>
      </x:c>
    </x:row>
    <x:row r="130" ht="104" customHeight="1">
      <x:c r="A130" s="121" t="str">
        <x:v>D6-H-HOME-R01-VAR-02</x:v>
      </x:c>
      <x:c r="B130" s="122" t="str">
        <x:v>D6-H-HOME-R01</x:v>
      </x:c>
      <x:c r="C130" s="122" t="str">
        <x:v>Origine O2 exclusivement ; Le gardien a vu le masque transmis et connaît son lien avec l’ancêtre ; exploit réel confirmé. Réplique après le résultat matériel vérifié, si le locuteur est présent ; priorité 40, une seule variante d’origine ; ne remplace pas le résultat de fin.</x:v>
      </x:c>
      <x:c r="D130" s="122" t="str">
        <x:v>D6-H-HOME-R01-VARIANTE---02</x:v>
      </x:c>
      <x:c r="E130" s="122" t="str">
        <x:v>Remplacer la réplique incompatible ; vérifier priorité et exclusivité avec les autres cas.</x:v>
      </x:c>
      <x:c r="F130" s="133" t="n">
        <x:v>2</x:v>
      </x:c>
    </x:row>
    <x:row r="131" ht="104" customHeight="1">
      <x:c r="A131" s="126" t="str">
        <x:v>D6-H-HOME-R01-VAR-03</x:v>
      </x:c>
      <x:c r="B131" s="127" t="str">
        <x:v>D6-H-HOME-R01</x:v>
      </x:c>
      <x:c r="C131" s="127" t="str">
        <x:v>Origine O3 exclusivement ; La catastrophe naturelle et la perte du foyer ont été volontairement confiées au gardien. Réplique après le résultat matériel vérifié, si le locuteur est présent ; priorité 40, une seule variante d’origine ; ne remplace pas le résultat de fin.</x:v>
      </x:c>
      <x:c r="D131" s="127" t="str">
        <x:v>D6-H-HOME-R01-VARIANTE---03</x:v>
      </x:c>
      <x:c r="E131" s="127" t="str">
        <x:v>Remplacer la réplique incompatible ; vérifier priorité et exclusivité avec les autres cas.</x:v>
      </x:c>
      <x:c r="F131" s="134" t="n">
        <x:v>3</x:v>
      </x:c>
    </x:row>
    <x:row r="132" ht="104" customHeight="1">
      <x:c r="A132" s="121" t="str">
        <x:v>D6-H-HOME-R01-VAR-04</x:v>
      </x:c>
      <x:c r="B132" s="122" t="str">
        <x:v>D6-H-HOME-R01</x:v>
      </x:c>
      <x:c r="C132" s="122" t="str">
        <x:v>Origine O4 exclusivement ; La faute de l’ancêtre est déjà établie et connue du gardien ; aucune nouvelle accusation. Réplique après le résultat matériel vérifié, si le locuteur est présent ; priorité 40, une seule variante d’origine ; ne remplace pas le résultat de fin.</x:v>
      </x:c>
      <x:c r="D132" s="122" t="str">
        <x:v>D6-H-HOME-R01-VARIANTE---04</x:v>
      </x:c>
      <x:c r="E132" s="122" t="str">
        <x:v>Remplacer la réplique incompatible ; vérifier priorité et exclusivité avec les autres cas.</x:v>
      </x:c>
      <x:c r="F132" s="133" t="n">
        <x:v>4</x:v>
      </x:c>
    </x:row>
    <x:row r="133" ht="104" customHeight="1">
      <x:c r="A133" s="126" t="str">
        <x:v>D6-H-HOME-R01-VAR-05</x:v>
      </x:c>
      <x:c r="B133" s="127" t="str">
        <x:v>D6-H-HOME-R01</x:v>
      </x:c>
      <x:c r="C133" s="127" t="str">
        <x:v>Origine O5 exclusivement ; O5-M24 embarquement et départ observés ; récit du passage avec Mara partagé par le joueur. Réplique après le résultat matériel vérifié, si le locuteur est présent ; priorité 40, une seule variante d’origine ; ne remplace pas le résultat de fin.</x:v>
      </x:c>
      <x:c r="D133" s="127" t="str">
        <x:v>D6-H-HOME-R01-VARIANTE---05</x:v>
      </x:c>
      <x:c r="E133" s="127" t="str">
        <x:v>Remplacer la réplique incompatible ; vérifier priorité et exclusivité avec les autres cas.</x:v>
      </x:c>
      <x:c r="F133" s="134" t="n">
        <x:v>5</x:v>
      </x:c>
    </x:row>
    <x:row r="134" ht="104" customHeight="1">
      <x:c r="A134" s="121" t="str">
        <x:v>D6-H-HOME-R01-VAR-06</x:v>
      </x:c>
      <x:c r="B134" s="122" t="str">
        <x:v>D6-H-HOME-R01</x:v>
      </x:c>
      <x:c r="C134" s="122" t="str">
        <x:v>Origine O6 exclusivement ; Le joueur a montré un souvenir de cohorte réellement obtenu ; aucune tragédie familiale ajoutée. Réplique après le résultat matériel vérifié, si le locuteur est présent ; priorité 40, une seule variante d’origine ; ne remplace pas le résultat de fin.</x:v>
      </x:c>
      <x:c r="D134" s="122" t="str">
        <x:v>D6-H-HOME-R01-VARIANTE---06</x:v>
      </x:c>
      <x:c r="E134" s="122" t="str">
        <x:v>Remplacer la réplique incompatible ; vérifier priorité et exclusivité avec les autres cas.</x:v>
      </x:c>
      <x:c r="F134" s="133" t="n">
        <x:v>6</x:v>
      </x:c>
    </x:row>
    <x:row r="135" ht="44" customHeight="1">
      <x:c r="A135" s="126" t="str">
        <x:v>D6-C-R2-M018-VAR-01</x:v>
      </x:c>
      <x:c r="B135" s="127" t="str">
        <x:v>D6-C-R2-M018</x:v>
      </x:c>
      <x:c r="C135" s="127" t="str">
        <x:v>Priorité 1 : un partenaire n’est plus déployable ; pas de réussite de triade</x:v>
      </x:c>
      <x:c r="D135" s="127" t="str">
        <x:v>D6-C-R2-M018-VARIANTE---01</x:v>
      </x:c>
      <x:c r="E135" s="127" t="str">
        <x:v>Remplacer la réplique incompatible ; vérifier priorité et exclusivité avec les autres cas.</x:v>
      </x:c>
      <x:c r="F135" s="134" t="n">
        <x:v>1</x:v>
      </x:c>
    </x:row>
    <x:row r="136" ht="44" customHeight="1">
      <x:c r="A136" s="121" t="str">
        <x:v>D6-C-R2-M019-VAR-01</x:v>
      </x:c>
      <x:c r="B136" s="122" t="str">
        <x:v>D6-C-R2-M019</x:v>
      </x:c>
      <x:c r="C136" s="122" t="str">
        <x:v>Priorité 1 : triade revenue avec une absence confirmée</x:v>
      </x:c>
      <x:c r="D136" s="122" t="str">
        <x:v>D6-C-R2-M019-VARIANTE---01</x:v>
      </x:c>
      <x:c r="E136" s="122" t="str">
        <x:v>Remplacer la réplique incompatible ; vérifier priorité et exclusivité avec les autres cas.</x:v>
      </x:c>
      <x:c r="F136" s="133" t="n">
        <x:v>1</x:v>
      </x:c>
    </x:row>
    <x:row r="137" ht="44" customHeight="1">
      <x:c r="A137" s="126" t="str">
        <x:v>D6-C-R2-M019-VAR-02</x:v>
      </x:c>
      <x:c r="B137" s="127" t="str">
        <x:v>D6-C-R2-M019</x:v>
      </x:c>
      <x:c r="C137" s="127" t="str">
        <x:v>Priorité 2 : tous revenus ; chasse non gagnée</x:v>
      </x:c>
      <x:c r="D137" s="127" t="str">
        <x:v>D6-C-R2-M019-VARIANTE---02</x:v>
      </x:c>
      <x:c r="E137" s="127" t="str">
        <x:v>Remplacer la réplique incompatible ; vérifier priorité et exclusivité avec les autres cas.</x:v>
      </x:c>
      <x:c r="F137" s="134" t="n">
        <x:v>2</x:v>
      </x:c>
    </x:row>
    <x:row r="138" ht="44" customHeight="1">
      <x:c r="A138" s="121" t="str">
        <x:v>D6-C-R2-M027-VAR-01</x:v>
      </x:c>
      <x:c r="B138" s="122" t="str">
        <x:v>D6-C-R2-M027</x:v>
      </x:c>
      <x:c r="C138" s="122" t="str">
        <x:v>Priorité 1 : reine non vaincue ; retour d’échec</x:v>
      </x:c>
      <x:c r="D138" s="122" t="str">
        <x:v>D6-C-R2-M027-VARIANTE---01</x:v>
      </x:c>
      <x:c r="E138" s="122" t="str">
        <x:v>Remplacer la réplique incompatible ; vérifier priorité et exclusivité avec les autres cas.</x:v>
      </x:c>
      <x:c r="F138" s="133" t="n">
        <x:v>1</x:v>
      </x:c>
    </x:row>
    <x:row r="139" ht="44" customHeight="1">
      <x:c r="A139" s="126" t="str">
        <x:v>D6-C-R2-M027-VAR-02</x:v>
      </x:c>
      <x:c r="B139" s="127" t="str">
        <x:v>D6-C-R2-M027</x:v>
      </x:c>
      <x:c r="C139" s="127" t="str">
        <x:v>Priorité 2 : reine vaincue ; objet récupéré absent</x:v>
      </x:c>
      <x:c r="D139" s="127" t="str">
        <x:v>D6-C-R2-M027-VARIANTE---02</x:v>
      </x:c>
      <x:c r="E139" s="127" t="str">
        <x:v>Remplacer la réplique incompatible ; vérifier priorité et exclusivité avec les autres cas.</x:v>
      </x:c>
      <x:c r="F139" s="134" t="n">
        <x:v>2</x:v>
      </x:c>
    </x:row>
    <x:row r="140" ht="44" customHeight="1">
      <x:c r="A140" s="121" t="str">
        <x:v>D6-C-R2-M029-VAR-01</x:v>
      </x:c>
      <x:c r="B140" s="122" t="str">
        <x:v>D6-C-R2-M029</x:v>
      </x:c>
      <x:c r="C140" s="122" t="str">
        <x:v>Priorité 1 : joueur diffère Adjutant</x:v>
      </x:c>
      <x:c r="D140" s="122" t="str">
        <x:v>D6-C-R2-M029-VARIANTE---01</x:v>
      </x:c>
      <x:c r="E140" s="122" t="str">
        <x:v>Remplacer la réplique incompatible ; vérifier priorité et exclusivité avec les autres cas.</x:v>
      </x:c>
      <x:c r="F140" s="133" t="n">
        <x:v>1</x:v>
      </x:c>
    </x:row>
    <x:row r="141" ht="44" customHeight="1">
      <x:c r="A141" s="126" t="str">
        <x:v>D6-C-R2-M032-VAR-01</x:v>
      </x:c>
      <x:c r="B141" s="127" t="str">
        <x:v>D6-C-R2-M032</x:v>
      </x:c>
      <x:c r="C141" s="127" t="str">
        <x:v>Priorité 1 : composants montés ; test à vide non réussi</x:v>
      </x:c>
      <x:c r="D141" s="127" t="str">
        <x:v>D6-C-R2-M032-VARIANTE---01</x:v>
      </x:c>
      <x:c r="E141" s="127" t="str">
        <x:v>Remplacer la réplique incompatible ; vérifier priorité et exclusivité avec les autres cas.</x:v>
      </x:c>
      <x:c r="F141" s="134" t="n">
        <x:v>1</x:v>
      </x:c>
    </x:row>
    <x:row r="142" ht="44" customHeight="1">
      <x:c r="A142" s="121" t="str">
        <x:v>D6-C-R2-M033-VAR-01</x:v>
      </x:c>
      <x:c r="B142" s="122" t="str">
        <x:v>D6-C-R2-M033</x:v>
      </x:c>
      <x:c r="C142" s="122" t="str">
        <x:v>Priorité 1 : voyage engagé ; retour réservé ; fonction Adjutant retirée depuis le départ</x:v>
      </x:c>
      <x:c r="D142" s="122" t="str">
        <x:v>D6-C-R2-M033-VARIANTE---01</x:v>
      </x:c>
      <x:c r="E142" s="122" t="str">
        <x:v>Remplacer la réplique incompatible ; vérifier priorité et exclusivité avec les autres cas.</x:v>
      </x:c>
      <x:c r="F142" s="133" t="n">
        <x:v>1</x:v>
      </x:c>
    </x:row>
    <x:row r="143" ht="44" customHeight="1">
      <x:c r="A143" s="126" t="str">
        <x:v>D6-C-R2-M042-VAR-01</x:v>
      </x:c>
      <x:c r="B143" s="127" t="str">
        <x:v>D6-C-R2-M042</x:v>
      </x:c>
      <x:c r="C143" s="127" t="str">
        <x:v>Priorité 1 : joueur se replie volontairement avant victoire</x:v>
      </x:c>
      <x:c r="D143" s="127" t="str">
        <x:v>D6-C-R2-M042-VARIANTE---01</x:v>
      </x:c>
      <x:c r="E143" s="127" t="str">
        <x:v>Remplacer la réplique incompatible ; vérifier priorité et exclusivité avec les autres cas.</x:v>
      </x:c>
      <x:c r="F143" s="134" t="n">
        <x:v>1</x:v>
      </x:c>
    </x:row>
    <x:row r="144" ht="44" customHeight="1">
      <x:c r="A144" s="121" t="str">
        <x:v>D6-C-R2-M043-VAR-01</x:v>
      </x:c>
      <x:c r="B144" s="122" t="str">
        <x:v>D6-C-R2-M043</x:v>
      </x:c>
      <x:c r="C144" s="122" t="str">
        <x:v>Priorité 1 : épreuve solitaire échouée ou incomplète</x:v>
      </x:c>
      <x:c r="D144" s="122" t="str">
        <x:v>D6-C-R2-M043-VARIANTE---01</x:v>
      </x:c>
      <x:c r="E144" s="122" t="str">
        <x:v>Remplacer la réplique incompatible ; vérifier priorité et exclusivité avec les autres cas.</x:v>
      </x:c>
      <x:c r="F144" s="133" t="n">
        <x:v>1</x:v>
      </x:c>
    </x:row>
    <x:row r="145" ht="44" customHeight="1">
      <x:c r="A145" s="126" t="str">
        <x:v>D6-C-R2-M045-VAR-01</x:v>
      </x:c>
      <x:c r="B145" s="127" t="str">
        <x:v>D6-C-R2-M045</x:v>
      </x:c>
      <x:c r="C145" s="127" t="str">
        <x:v>Priorité 1 : déménagement choisi ; transfert physique inachevé</x:v>
      </x:c>
      <x:c r="D145" s="127" t="str">
        <x:v>D6-C-R2-M045-VARIANTE---01</x:v>
      </x:c>
      <x:c r="E145" s="127" t="str">
        <x:v>Remplacer la réplique incompatible ; vérifier priorité et exclusivité avec les autres cas.</x:v>
      </x:c>
      <x:c r="F145" s="134" t="n">
        <x:v>1</x:v>
      </x:c>
    </x:row>
    <x:row r="146" ht="44" customHeight="1">
      <x:c r="A146" s="121" t="str">
        <x:v>D6-C-R2-M046-VAR-01</x:v>
      </x:c>
      <x:c r="B146" s="122" t="str">
        <x:v>D6-C-R2-M046</x:v>
      </x:c>
      <x:c r="C146" s="122" t="str">
        <x:v>Priorité 1 : demande de capacité supérieure aux places réellement ouvertes</x:v>
      </x:c>
      <x:c r="D146" s="122" t="str">
        <x:v>D6-C-R2-M046-VARIANTE---01</x:v>
      </x:c>
      <x:c r="E146" s="122" t="str">
        <x:v>Remplacer la réplique incompatible ; vérifier priorité et exclusivité avec les autres cas.</x:v>
      </x:c>
      <x:c r="F146" s="133" t="n">
        <x:v>1</x:v>
      </x:c>
    </x:row>
    <x:row r="147" ht="44" customHeight="1">
      <x:c r="A147" s="126" t="str">
        <x:v>D6-C-R2-M051-VAR-01</x:v>
      </x:c>
      <x:c r="B147" s="127" t="str">
        <x:v>D6-C-R2-M051</x:v>
      </x:c>
      <x:c r="C147" s="127" t="str">
        <x:v>Priorité 1 : origine O5 ; Mara indisponible à cette époque</x:v>
      </x:c>
      <x:c r="D147" s="127" t="str">
        <x:v>D6-C-R2-M051-VARIANTE---01</x:v>
      </x:c>
      <x:c r="E147" s="127" t="str">
        <x:v>Remplacer la réplique incompatible ; vérifier priorité et exclusivité avec les autres cas.</x:v>
      </x:c>
      <x:c r="F147" s="134" t="n">
        <x:v>1</x:v>
      </x:c>
    </x:row>
    <x:row r="148" ht="44" customHeight="1">
      <x:c r="A148" s="121" t="str">
        <x:v>D6-C-R2-M060-VAR-01</x:v>
      </x:c>
      <x:c r="B148" s="122" t="str">
        <x:v>D6-C-R2-M060</x:v>
      </x:c>
      <x:c r="C148" s="122" t="str">
        <x:v>Priorité 1 : endingId absent ou endingRealized=false</x:v>
      </x:c>
      <x:c r="D148" s="122" t="str">
        <x:v>D6-C-R2-M060-VARIANTE---01</x:v>
      </x:c>
      <x:c r="E148" s="122" t="str">
        <x:v>Remplacer la réplique incompatible ; vérifier priorité et exclusivité avec les autres cas.</x:v>
      </x:c>
      <x:c r="F148" s="133" t="n">
        <x:v>1</x:v>
      </x:c>
    </x:row>
    <x:row r="149" ht="44" customHeight="1">
      <x:c r="A149" s="126" t="str">
        <x:v>D6-C-WARP-M09-VAR-01</x:v>
      </x:c>
      <x:c r="B149" s="127" t="str">
        <x:v>D6-C-WARP-M09</x:v>
      </x:c>
      <x:c r="C149" s="127" t="str">
        <x:v>Priorité 1 : pas de don autorisé ; choix A indisponible</x:v>
      </x:c>
      <x:c r="D149" s="127" t="str">
        <x:v>D6-C-WARP-M09-VARIANTE---01</x:v>
      </x:c>
      <x:c r="E149" s="127" t="str">
        <x:v>Remplacer la réplique incompatible ; vérifier priorité et exclusivité avec les autres cas.</x:v>
      </x:c>
      <x:c r="F149" s="134" t="n">
        <x:v>1</x:v>
      </x:c>
    </x:row>
    <x:row r="150" ht="44" customHeight="1">
      <x:c r="A150" s="121" t="str">
        <x:v>D6-C-WARP-M18-VAR-01</x:v>
      </x:c>
      <x:c r="B150" s="122" t="str">
        <x:v>D6-C-WARP-M18</x:v>
      </x:c>
      <x:c r="C150" s="122" t="str">
        <x:v>Priorité 1 : propriétaire réclame toujours la lame ; aucun don</x:v>
      </x:c>
      <x:c r="D150" s="122" t="str">
        <x:v>D6-C-WARP-M18-VARIANTE---01</x:v>
      </x:c>
      <x:c r="E150" s="122" t="str">
        <x:v>Remplacer la réplique incompatible ; vérifier priorité et exclusivité avec les autres cas.</x:v>
      </x:c>
      <x:c r="F150" s="133" t="n">
        <x:v>1</x:v>
      </x:c>
    </x:row>
    <x:row r="151" ht="44" customHeight="1">
      <x:c r="A151" s="126" t="str">
        <x:v>D6-C-WARP-M24-VAR-01</x:v>
      </x:c>
      <x:c r="B151" s="127" t="str">
        <x:v>D6-C-WARP-M24</x:v>
      </x:c>
      <x:c r="C151" s="127" t="str">
        <x:v>Priorité 1 : joueur rentre avant réparation ; tâche transmise aux habitants</x:v>
      </x:c>
      <x:c r="D151" s="127" t="str">
        <x:v>D6-C-WARP-M24-VARIANTE---01</x:v>
      </x:c>
      <x:c r="E151" s="127" t="str">
        <x:v>Remplacer la réplique incompatible ; vérifier priorité et exclusivité avec les autres cas.</x:v>
      </x:c>
      <x:c r="F151" s="134" t="n">
        <x:v>1</x:v>
      </x:c>
    </x:row>
    <x:row r="152" ht="44" customHeight="1">
      <x:c r="A152" s="121" t="str">
        <x:v>D6-C-JUST-09-VAR-01</x:v>
      </x:c>
      <x:c r="B152" s="122" t="str">
        <x:v>D6-C-JUST-09</x:v>
      </x:c>
      <x:c r="C152" s="122" t="str">
        <x:v>Priorité 1 : feinte observée ; adversaire reprend une attaque réelle</x:v>
      </x:c>
      <x:c r="D152" s="122" t="str">
        <x:v>D6-C-JUST-09-VARIANTE---01</x:v>
      </x:c>
      <x:c r="E152" s="122" t="str">
        <x:v>Remplacer la réplique incompatible ; vérifier priorité et exclusivité avec les autres cas.</x:v>
      </x:c>
      <x:c r="F152" s="133" t="n">
        <x:v>1</x:v>
      </x:c>
    </x:row>
    <x:row r="153" ht="44" customHeight="1">
      <x:c r="A153" s="126" t="str">
        <x:v>D6-C-PIT-10-VAR-01</x:v>
      </x:c>
      <x:c r="B153" s="127" t="str">
        <x:v>D6-C-PIT-10</x:v>
      </x:c>
      <x:c r="C153" s="127" t="str">
        <x:v>Priorité 1 : Harek absent, blessé ou mort ; dialogue du rival supprimé</x:v>
      </x:c>
      <x:c r="D153" s="127" t="str">
        <x:v>D6-C-PIT-10-VARIANTE---01</x:v>
      </x:c>
      <x:c r="E153" s="127" t="str">
        <x:v>Remplacer la réplique incompatible ; vérifier priorité et exclusivité avec les autres cas.</x:v>
      </x:c>
      <x:c r="F153" s="134" t="n">
        <x:v>1</x:v>
      </x:c>
    </x:row>
    <x:row r="154" ht="44" customHeight="1">
      <x:c r="A154" s="121" t="str">
        <x:v>D6-C-PIT-10-VAR-02</x:v>
      </x:c>
      <x:c r="B154" s="122" t="str">
        <x:v>D6-C-PIT-10</x:v>
      </x:c>
      <x:c r="C154" s="122" t="str">
        <x:v>Priorité 2 : Harek vivant présent ; joueur perd réellement la manche</x:v>
      </x:c>
      <x:c r="D154" s="122" t="str">
        <x:v>D6-C-PIT-10-VARIANTE---02</x:v>
      </x:c>
      <x:c r="E154" s="122" t="str">
        <x:v>Remplacer la réplique incompatible ; vérifier priorité et exclusivité avec les autres cas.</x:v>
      </x:c>
      <x:c r="F154" s="133" t="n">
        <x:v>2</x:v>
      </x:c>
    </x:row>
    <x:row r="155" ht="44" customHeight="1">
      <x:c r="A155" s="126" t="str">
        <x:v>D6-C-PIT-10-VAR-03</x:v>
      </x:c>
      <x:c r="B155" s="127" t="str">
        <x:v>D6-C-PIT-10</x:v>
      </x:c>
      <x:c r="C155" s="127" t="str">
        <x:v>Priorité 3 : Harek vivant présent ; joueur gagne réellement la manche</x:v>
      </x:c>
      <x:c r="D155" s="127" t="str">
        <x:v>D6-C-PIT-10-VARIANTE---03</x:v>
      </x:c>
      <x:c r="E155" s="127" t="str">
        <x:v>Remplacer la réplique incompatible ; vérifier priorité et exclusivité avec les autres cas.</x:v>
      </x:c>
      <x:c r="F155" s="134" t="n">
        <x:v>3</x:v>
      </x:c>
    </x:row>
  </x:sheetData>
  <x:pageMargins left="0.7" right="0.7" top="0.75" bottom="0.75" header="0.3" footer="0.3"/>
  <x:tableParts count="1">
    <x:tablePart xmlns:r="http://schemas.openxmlformats.org/officeDocument/2006/relationships" r:id="Rc9067875878b4396"/>
  </x:tableParts>
</x:worksheet>
</file>

<file path=xl/worksheets/sheet13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7" hidden="0" customWidth="1"/>
    <x:col min="2" max="2" width="38" hidden="0" customWidth="1"/>
    <x:col min="3" max="3" width="38" hidden="0" customWidth="1"/>
    <x:col min="4" max="4" width="58" hidden="0" customWidth="1"/>
    <x:col min="5" max="5" width="38" hidden="0" customWidth="1"/>
    <x:col min="6" max="6" width="72" hidden="0" customWidth="1"/>
    <x:col min="7" max="7" width="58" hidden="0" customWidth="1"/>
    <x:col min="8" max="8" width="18" hidden="0" customWidth="1"/>
    <x:col min="9" max="9" width="58" hidden="0" customWidth="1"/>
  </x:cols>
  <x:sheetData>
    <x:row r="1">
      <x:c r="A1" s="2"/>
      <x:c r="B1" s="2"/>
      <x:c r="C1" s="2"/>
      <x:c r="D1" s="2"/>
      <x:c r="E1" s="2"/>
    </x:row>
    <x:row r="2" ht="32" customHeight="1">
      <x:c r="A2" s="3" t="str">
        <x:v>Réactions et gestes V6</x:v>
      </x:c>
      <x:c r="B2" s="3"/>
      <x:c r="C2" s="3"/>
      <x:c r="D2" s="3"/>
      <x:c r="E2" s="3"/>
    </x:row>
    <x:row r="3">
      <x:c r="A3" s="4"/>
      <x:c r="B3" s="4"/>
      <x:c r="C3" s="4"/>
      <x:c r="D3" s="4"/>
      <x:c r="E3" s="4"/>
    </x:row>
    <x:row r="4">
      <x:c r="A4" s="2" t="str">
        <x:v>400 lignes de conception · filtres en ligne 5 · corpus original du projet.</x:v>
      </x:c>
      <x:c r="B4" s="2"/>
      <x:c r="C4" s="2"/>
      <x:c r="D4" s="2"/>
      <x:c r="E4" s="2"/>
    </x:row>
    <x:row r="5" ht="48" customHeight="1">
      <x:c r="A5" s="118" t="str">
        <x:v>Identifiant</x:v>
      </x:c>
      <x:c r="B5" s="119" t="str">
        <x:v>Table V5</x:v>
      </x:c>
      <x:c r="C5" s="119" t="str">
        <x:v>Fiche V5</x:v>
      </x:c>
      <x:c r="D5" s="119" t="str">
        <x:v>Condition</x:v>
      </x:c>
      <x:c r="E5" s="119" t="str">
        <x:v>Locuteur</x:v>
      </x:c>
      <x:c r="F5" s="119" t="str">
        <x:v>Réplique</x:v>
      </x:c>
      <x:c r="G5" s="119" t="str">
        <x:v>Geste et mise en scène</x:v>
      </x:c>
      <x:c r="H5" s="119" t="str">
        <x:v>Priorité</x:v>
      </x:c>
      <x:c r="I5" s="120" t="str">
        <x:v>Répétition et reprise</x:v>
      </x:c>
    </x:row>
    <x:row r="6" ht="104" customHeight="1">
      <x:c r="A6" s="121" t="str">
        <x:v>D6-W-BARK-U01-ORDRE</x:v>
      </x:c>
      <x:c r="B6" s="122" t="str">
        <x:v>unit_types</x:v>
      </x:c>
      <x:c r="C6" s="122" t="str">
        <x:v>W3-U01</x:v>
      </x:c>
      <x:c r="D6"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6" s="122" t="str">
        <x:v>Pisteurs de lisière — membre actuellement actif</x:v>
      </x:c>
      <x:c r="F6" s="122" t="str">
        <x:v>Nous prenons la lisière.</x:v>
      </x:c>
      <x:c r="G6" s="122" t="str">
        <x:v>Signe bref compatible avec l’action en cours ; ne suspend pas la simulation, la portée de voix ou la visibilité.</x:v>
      </x:c>
      <x:c r="H6" s="123" t="n">
        <x:v>20</x:v>
      </x:c>
      <x:c r="I6" s="131" t="str">
        <x:v>12 s par unité ; un seul accusé par ordre nouveau.</x:v>
      </x:c>
    </x:row>
    <x:row r="7" ht="104" customHeight="1">
      <x:c r="A7" s="126" t="str">
        <x:v>D6-W-BARK-U01-OBSERVATION</x:v>
      </x:c>
      <x:c r="B7" s="127" t="str">
        <x:v>unit_types</x:v>
      </x:c>
      <x:c r="C7" s="127" t="str">
        <x:v>W3-U01</x:v>
      </x:c>
      <x:c r="D7"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7" s="127" t="str">
        <x:v>Pisteurs de lisière — membre actuellement actif</x:v>
      </x:c>
      <x:c r="F7" s="127" t="str">
        <x:v>Une branche vient de plier derrière ce couvert.</x:v>
      </x:c>
      <x:c r="G7" s="127" t="str">
        <x:v>Signe bref compatible avec l’action en cours ; ne suspend pas la simulation, la portée de voix ou la visibilité.</x:v>
      </x:c>
      <x:c r="H7" s="128" t="n">
        <x:v>50</x:v>
      </x:c>
      <x:c r="I7" s="132" t="str">
        <x:v>25 s par fait observé ; aucun rappel si la donnée n’a pas changé.</x:v>
      </x:c>
    </x:row>
    <x:row r="8" ht="104" customHeight="1">
      <x:c r="A8" s="121" t="str">
        <x:v>D6-W-BARK-U01-BLOCAGE</x:v>
      </x:c>
      <x:c r="B8" s="122" t="str">
        <x:v>unit_types</x:v>
      </x:c>
      <x:c r="C8" s="122" t="str">
        <x:v>W3-U01</x:v>
      </x:c>
      <x:c r="D8" s="122" t="str">
        <x:v>Obstacle ou limite décrite effectivement rencontré ; suspendre le geste impossible et conserver positions, charges et fatigue. Locuteur vivant, conscient et présent ; si indisponible, silence ou relais par un témoin réellement informé, jamais voix du mort.</x:v>
      </x:c>
      <x:c r="E8" s="122" t="str">
        <x:v>Pisteurs de lisière — membre actuellement actif</x:v>
      </x:c>
      <x:c r="F8" s="122" t="str">
        <x:v>La piste s’arrête dans l’eau. Je cherche l’autre rive.</x:v>
      </x:c>
      <x:c r="G8" s="122" t="str">
        <x:v>Signe bref compatible avec l’action en cours ; ne suspend pas la simulation, la portée de voix ou la visibilité.</x:v>
      </x:c>
      <x:c r="H8" s="123" t="n">
        <x:v>80</x:v>
      </x:c>
      <x:c r="I8" s="131" t="str">
        <x:v>20 s par cause ; rappel seulement après changement d’ordre ou nouvelle tentative.</x:v>
      </x:c>
    </x:row>
    <x:row r="9" ht="89" customHeight="1">
      <x:c r="A9" s="126" t="str">
        <x:v>D6-W-BARK-U01-REPLI</x:v>
      </x:c>
      <x:c r="B9" s="127" t="str">
        <x:v>unit_types</x:v>
      </x:c>
      <x:c r="C9" s="127" t="str">
        <x:v>W3-U01</x:v>
      </x:c>
      <x:c r="D9" s="127" t="str">
        <x:v>Ordre de repli confirmé ; route existante et atteignable ; déplacement encore à jouer ; aucun survivant déplacé à distance. Locuteur vivant, conscient et présent ; si indisponible, silence ou relais par un témoin réellement informé, jamais voix du mort.</x:v>
      </x:c>
      <x:c r="E9" s="127" t="str">
        <x:v>Pisteurs de lisière — membre actuellement actif</x:v>
      </x:c>
      <x:c r="F9" s="127" t="str">
        <x:v>Retour par nos dernières traces.</x:v>
      </x:c>
      <x:c r="G9" s="127" t="str">
        <x:v>Signe bref compatible avec l’action en cours ; ne suspend pas la simulation, la portée de voix ou la visibilité.</x:v>
      </x:c>
      <x:c r="H9" s="128" t="n">
        <x:v>70</x:v>
      </x:c>
      <x:c r="I9" s="132" t="str">
        <x:v>Une fois au début de chaque repli distinct.</x:v>
      </x:c>
    </x:row>
    <x:row r="10" ht="119" customHeight="1">
      <x:c r="A10" s="121" t="str">
        <x:v>D6-W-BARK-U01-SPECIALITE_A</x:v>
      </x:c>
      <x:c r="B10" s="122" t="str">
        <x:v>unit_types</x:v>
      </x:c>
      <x:c r="C10" s="122" t="str">
        <x:v>W3-U01</x:v>
      </x:c>
      <x:c r="D10"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10" s="122" t="str">
        <x:v>Pisteurs de lisière — membre actuellement actif</x:v>
      </x:c>
      <x:c r="F10" s="122" t="str">
        <x:v>Ces empreintes se croisent, mais ce bord est plus frais.</x:v>
      </x:c>
      <x:c r="G10" s="122" t="str">
        <x:v>Signe bref compatible avec l’action en cours ; ne suspend pas la simulation, la portée de voix ou la visibilité.</x:v>
      </x:c>
      <x:c r="H10" s="123" t="n">
        <x:v>35</x:v>
      </x:c>
      <x:c r="I10" s="131" t="str">
        <x:v>Une fois à la première utilisation valide de la spécialité A ; pas de répétition à chaque changement de mode.</x:v>
      </x:c>
    </x:row>
    <x:row r="11" ht="119" customHeight="1">
      <x:c r="A11" s="126" t="str">
        <x:v>D6-W-BARK-U01-SPECIALITE_B</x:v>
      </x:c>
      <x:c r="B11" s="127" t="str">
        <x:v>unit_types</x:v>
      </x:c>
      <x:c r="C11" s="127" t="str">
        <x:v>W3-U01</x:v>
      </x:c>
      <x:c r="D11"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11" s="127" t="str">
        <x:v>Pisteurs de lisière — membre actuellement actif</x:v>
      </x:c>
      <x:c r="F11" s="127" t="str">
        <x:v>J’entends un déplacement proche, derrière les feuilles.</x:v>
      </x:c>
      <x:c r="G11" s="127" t="str">
        <x:v>Signe bref compatible avec l’action en cours ; ne suspend pas la simulation, la portée de voix ou la visibilité.</x:v>
      </x:c>
      <x:c r="H11" s="128" t="n">
        <x:v>35</x:v>
      </x:c>
      <x:c r="I11" s="132" t="str">
        <x:v>Une fois à la première utilisation valide de la spécialité B ; pas de répétition à chaque changement de mode.</x:v>
      </x:c>
    </x:row>
    <x:row r="12" ht="104" customHeight="1">
      <x:c r="A12" s="121" t="str">
        <x:v>D6-W-BARK-U02-ORDRE</x:v>
      </x:c>
      <x:c r="B12" s="122" t="str">
        <x:v>unit_types</x:v>
      </x:c>
      <x:c r="C12" s="122" t="str">
        <x:v>W3-U02</x:v>
      </x:c>
      <x:c r="D12"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12" s="122" t="str">
        <x:v>Éclaireur de crête — membre actuellement actif</x:v>
      </x:c>
      <x:c r="F12" s="122" t="str">
        <x:v>Je gagne la corniche reconnue.</x:v>
      </x:c>
      <x:c r="G12" s="122" t="str">
        <x:v>Signe bref compatible avec l’action en cours ; ne suspend pas la simulation, la portée de voix ou la visibilité.</x:v>
      </x:c>
      <x:c r="H12" s="123" t="n">
        <x:v>20</x:v>
      </x:c>
      <x:c r="I12" s="131" t="str">
        <x:v>12 s par unité ; un seul accusé par ordre nouveau.</x:v>
      </x:c>
    </x:row>
    <x:row r="13" ht="104" customHeight="1">
      <x:c r="A13" s="126" t="str">
        <x:v>D6-W-BARK-U02-OBSERVATION</x:v>
      </x:c>
      <x:c r="B13" s="127" t="str">
        <x:v>unit_types</x:v>
      </x:c>
      <x:c r="C13" s="127" t="str">
        <x:v>W3-U02</x:v>
      </x:c>
      <x:c r="D13"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13" s="127" t="str">
        <x:v>Éclaireur de crête — membre actuellement actif</x:v>
      </x:c>
      <x:c r="F13" s="127" t="str">
        <x:v>J’ai vu leur angle depuis la prise haute.</x:v>
      </x:c>
      <x:c r="G13" s="127" t="str">
        <x:v>Signe bref compatible avec l’action en cours ; ne suspend pas la simulation, la portée de voix ou la visibilité.</x:v>
      </x:c>
      <x:c r="H13" s="128" t="n">
        <x:v>50</x:v>
      </x:c>
      <x:c r="I13" s="132" t="str">
        <x:v>25 s par fait observé ; aucun rappel si la donnée n’a pas changé.</x:v>
      </x:c>
    </x:row>
    <x:row r="14" ht="104" customHeight="1">
      <x:c r="A14" s="121" t="str">
        <x:v>D6-W-BARK-U02-BLOCAGE</x:v>
      </x:c>
      <x:c r="B14" s="122" t="str">
        <x:v>unit_types</x:v>
      </x:c>
      <x:c r="C14" s="122" t="str">
        <x:v>W3-U02</x:v>
      </x:c>
      <x:c r="D14" s="122" t="str">
        <x:v>Obstacle ou limite décrite effectivement rencontré ; suspendre le geste impossible et conserver positions, charges et fatigue. Locuteur vivant, conscient et présent ; si indisponible, silence ou relais par un témoin réellement informé, jamais voix du mort.</x:v>
      </x:c>
      <x:c r="E14" s="122" t="str">
        <x:v>Éclaireur de crête — membre actuellement actif</x:v>
      </x:c>
      <x:c r="F14" s="122" t="str">
        <x:v>Ma sortie est coupée. Gardez le bas sous votre regard.</x:v>
      </x:c>
      <x:c r="G14" s="122" t="str">
        <x:v>Signe bref compatible avec l’action en cours ; ne suspend pas la simulation, la portée de voix ou la visibilité.</x:v>
      </x:c>
      <x:c r="H14" s="123" t="n">
        <x:v>80</x:v>
      </x:c>
      <x:c r="I14" s="131" t="str">
        <x:v>20 s par cause ; rappel seulement après changement d’ordre ou nouvelle tentative.</x:v>
      </x:c>
    </x:row>
    <x:row r="15" ht="89" customHeight="1">
      <x:c r="A15" s="126" t="str">
        <x:v>D6-W-BARK-U02-REPLI</x:v>
      </x:c>
      <x:c r="B15" s="127" t="str">
        <x:v>unit_types</x:v>
      </x:c>
      <x:c r="C15" s="127" t="str">
        <x:v>W3-U02</x:v>
      </x:c>
      <x:c r="D15" s="127" t="str">
        <x:v>Ordre de repli confirmé ; route existante et atteignable ; déplacement encore à jouer ; aucun survivant déplacé à distance. Locuteur vivant, conscient et présent ; si indisponible, silence ou relais par un témoin réellement informé, jamais voix du mort.</x:v>
      </x:c>
      <x:c r="E15" s="127" t="str">
        <x:v>Éclaireur de crête — membre actuellement actif</x:v>
      </x:c>
      <x:c r="F15" s="127" t="str">
        <x:v>Je redescends par les appuis gardés.</x:v>
      </x:c>
      <x:c r="G15" s="127" t="str">
        <x:v>Signe bref compatible avec l’action en cours ; ne suspend pas la simulation, la portée de voix ou la visibilité.</x:v>
      </x:c>
      <x:c r="H15" s="128" t="n">
        <x:v>70</x:v>
      </x:c>
      <x:c r="I15" s="132" t="str">
        <x:v>Une fois au début de chaque repli distinct.</x:v>
      </x:c>
    </x:row>
    <x:row r="16" ht="119" customHeight="1">
      <x:c r="A16" s="121" t="str">
        <x:v>D6-W-BARK-U02-SPECIALITE_A</x:v>
      </x:c>
      <x:c r="B16" s="122" t="str">
        <x:v>unit_types</x:v>
      </x:c>
      <x:c r="C16" s="122" t="str">
        <x:v>W3-U02</x:v>
      </x:c>
      <x:c r="D16"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16" s="122" t="str">
        <x:v>Éclaireur de crête — membre actuellement actif</x:v>
      </x:c>
      <x:c r="F16" s="122" t="str">
        <x:v>Je reste. Leur relève devrait reprendre cette vue.</x:v>
      </x:c>
      <x:c r="G16" s="122" t="str">
        <x:v>Signe bref compatible avec l’action en cours ; ne suspend pas la simulation, la portée de voix ou la visibilité.</x:v>
      </x:c>
      <x:c r="H16" s="123" t="n">
        <x:v>35</x:v>
      </x:c>
      <x:c r="I16" s="131" t="str">
        <x:v>Une fois à la première utilisation valide de la spécialité A ; pas de répétition à chaque changement de mode.</x:v>
      </x:c>
    </x:row>
    <x:row r="17" ht="119" customHeight="1">
      <x:c r="A17" s="126" t="str">
        <x:v>D6-W-BARK-U02-SPECIALITE_B</x:v>
      </x:c>
      <x:c r="B17" s="127" t="str">
        <x:v>unit_types</x:v>
      </x:c>
      <x:c r="C17" s="127" t="str">
        <x:v>W3-U02</x:v>
      </x:c>
      <x:c r="D17"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17" s="127" t="str">
        <x:v>Éclaireur de crête — membre actuellement actif</x:v>
      </x:c>
      <x:c r="F17" s="127" t="str">
        <x:v>La corde de retour est posée sur cette corniche.</x:v>
      </x:c>
      <x:c r="G17" s="127" t="str">
        <x:v>Signe bref compatible avec l’action en cours ; ne suspend pas la simulation, la portée de voix ou la visibilité.</x:v>
      </x:c>
      <x:c r="H17" s="128" t="n">
        <x:v>35</x:v>
      </x:c>
      <x:c r="I17" s="132" t="str">
        <x:v>Une fois à la première utilisation valide de la spécialité B ; pas de répétition à chaque changement de mode.</x:v>
      </x:c>
    </x:row>
    <x:row r="18" ht="104" customHeight="1">
      <x:c r="A18" s="121" t="str">
        <x:v>D6-W-BARK-U03-ORDRE</x:v>
      </x:c>
      <x:c r="B18" s="122" t="str">
        <x:v>unit_types</x:v>
      </x:c>
      <x:c r="C18" s="122" t="str">
        <x:v>W3-U03</x:v>
      </x:c>
      <x:c r="D18"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18" s="122" t="str">
        <x:v>Veilleurs de marais — membre actuellement actif</x:v>
      </x:c>
      <x:c r="F18" s="122" t="str">
        <x:v>Nous suivons les pilotis.</x:v>
      </x:c>
      <x:c r="G18" s="122" t="str">
        <x:v>Signe bref compatible avec l’action en cours ; ne suspend pas la simulation, la portée de voix ou la visibilité.</x:v>
      </x:c>
      <x:c r="H18" s="123" t="n">
        <x:v>20</x:v>
      </x:c>
      <x:c r="I18" s="131" t="str">
        <x:v>12 s par unité ; un seul accusé par ordre nouveau.</x:v>
      </x:c>
    </x:row>
    <x:row r="19" ht="104" customHeight="1">
      <x:c r="A19" s="126" t="str">
        <x:v>D6-W-BARK-U03-OBSERVATION</x:v>
      </x:c>
      <x:c r="B19" s="127" t="str">
        <x:v>unit_types</x:v>
      </x:c>
      <x:c r="C19" s="127" t="str">
        <x:v>W3-U03</x:v>
      </x:c>
      <x:c r="D19"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19" s="127" t="str">
        <x:v>Veilleurs de marais — membre actuellement actif</x:v>
      </x:c>
      <x:c r="F19" s="127" t="str">
        <x:v>Une vague traverse le chenal contre le courant.</x:v>
      </x:c>
      <x:c r="G19" s="127" t="str">
        <x:v>Signe bref compatible avec l’action en cours ; ne suspend pas la simulation, la portée de voix ou la visibilité.</x:v>
      </x:c>
      <x:c r="H19" s="128" t="n">
        <x:v>50</x:v>
      </x:c>
      <x:c r="I19" s="132" t="str">
        <x:v>25 s par fait observé ; aucun rappel si la donnée n’a pas changé.</x:v>
      </x:c>
    </x:row>
    <x:row r="20" ht="104" customHeight="1">
      <x:c r="A20" s="121" t="str">
        <x:v>D6-W-BARK-U03-BLOCAGE</x:v>
      </x:c>
      <x:c r="B20" s="122" t="str">
        <x:v>unit_types</x:v>
      </x:c>
      <x:c r="C20" s="122" t="str">
        <x:v>W3-U03</x:v>
      </x:c>
      <x:c r="D20" s="122" t="str">
        <x:v>Obstacle ou limite décrite effectivement rencontré ; suspendre le geste impossible et conserver positions, charges et fatigue. Locuteur vivant, conscient et présent ; si indisponible, silence ou relais par un témoin réellement informé, jamais voix du mort.</x:v>
      </x:c>
      <x:c r="E20" s="122" t="str">
        <x:v>Veilleurs de marais — membre actuellement actif</x:v>
      </x:c>
      <x:c r="F20" s="122" t="str">
        <x:v>Le sol ouvert ne nous couvre plus.</x:v>
      </x:c>
      <x:c r="G20" s="122" t="str">
        <x:v>Signe bref compatible avec l’action en cours ; ne suspend pas la simulation, la portée de voix ou la visibilité.</x:v>
      </x:c>
      <x:c r="H20" s="123" t="n">
        <x:v>80</x:v>
      </x:c>
      <x:c r="I20" s="131" t="str">
        <x:v>20 s par cause ; rappel seulement après changement d’ordre ou nouvelle tentative.</x:v>
      </x:c>
    </x:row>
    <x:row r="21" ht="89" customHeight="1">
      <x:c r="A21" s="126" t="str">
        <x:v>D6-W-BARK-U03-REPLI</x:v>
      </x:c>
      <x:c r="B21" s="127" t="str">
        <x:v>unit_types</x:v>
      </x:c>
      <x:c r="C21" s="127" t="str">
        <x:v>W3-U03</x:v>
      </x:c>
      <x:c r="D21" s="127" t="str">
        <x:v>Ordre de repli confirmé ; route existante et atteignable ; déplacement encore à jouer ; aucun survivant déplacé à distance. Locuteur vivant, conscient et présent ; si indisponible, silence ou relais par un témoin réellement informé, jamais voix du mort.</x:v>
      </x:c>
      <x:c r="E21" s="127" t="str">
        <x:v>Veilleurs de marais — membre actuellement actif</x:v>
      </x:c>
      <x:c r="F21" s="127" t="str">
        <x:v>Nous reprenons la rive abritée.</x:v>
      </x:c>
      <x:c r="G21" s="127" t="str">
        <x:v>Signe bref compatible avec l’action en cours ; ne suspend pas la simulation, la portée de voix ou la visibilité.</x:v>
      </x:c>
      <x:c r="H21" s="128" t="n">
        <x:v>70</x:v>
      </x:c>
      <x:c r="I21" s="132" t="str">
        <x:v>Une fois au début de chaque repli distinct.</x:v>
      </x:c>
    </x:row>
    <x:row r="22" ht="119" customHeight="1">
      <x:c r="A22" s="121" t="str">
        <x:v>D6-W-BARK-U03-SPECIALITE_A</x:v>
      </x:c>
      <x:c r="B22" s="122" t="str">
        <x:v>unit_types</x:v>
      </x:c>
      <x:c r="C22" s="122" t="str">
        <x:v>W3-U03</x:v>
      </x:c>
      <x:c r="D22"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22" s="122" t="str">
        <x:v>Veilleurs de marais — membre actuellement actif</x:v>
      </x:c>
      <x:c r="F22" s="122" t="str">
        <x:v>Ce support tient. L’éclaireur léger peut me suivre.</x:v>
      </x:c>
      <x:c r="G22" s="122" t="str">
        <x:v>Signe bref compatible avec l’action en cours ; ne suspend pas la simulation, la portée de voix ou la visibilité.</x:v>
      </x:c>
      <x:c r="H22" s="123" t="n">
        <x:v>35</x:v>
      </x:c>
      <x:c r="I22" s="131" t="str">
        <x:v>Une fois à la première utilisation valide de la spécialité A ; pas de répétition à chaque changement de mode.</x:v>
      </x:c>
    </x:row>
    <x:row r="23" ht="119" customHeight="1">
      <x:c r="A23" s="126" t="str">
        <x:v>D6-W-BARK-U03-SPECIALITE_B</x:v>
      </x:c>
      <x:c r="B23" s="127" t="str">
        <x:v>unit_types</x:v>
      </x:c>
      <x:c r="C23" s="127" t="str">
        <x:v>W3-U03</x:v>
      </x:c>
      <x:c r="D23"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23" s="127" t="str">
        <x:v>Veilleurs de marais — membre actuellement actif</x:v>
      </x:c>
      <x:c r="F23" s="127" t="str">
        <x:v>Le remous est anormal. Je cherche encore ce qui l’a fait.</x:v>
      </x:c>
      <x:c r="G23" s="127" t="str">
        <x:v>Signe bref compatible avec l’action en cours ; ne suspend pas la simulation, la portée de voix ou la visibilité.</x:v>
      </x:c>
      <x:c r="H23" s="128" t="n">
        <x:v>35</x:v>
      </x:c>
      <x:c r="I23" s="132" t="str">
        <x:v>Une fois à la première utilisation valide de la spécialité B ; pas de répétition à chaque changement de mode.</x:v>
      </x:c>
    </x:row>
    <x:row r="24" ht="104" customHeight="1">
      <x:c r="A24" s="121" t="str">
        <x:v>D6-W-BARK-U04-ORDRE</x:v>
      </x:c>
      <x:c r="B24" s="122" t="str">
        <x:v>unit_types</x:v>
      </x:c>
      <x:c r="C24" s="122" t="str">
        <x:v>W3-U04</x:v>
      </x:c>
      <x:c r="D24"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24" s="122" t="str">
        <x:v>Traqueurs d’odeurs — membre actuellement actif</x:v>
      </x:c>
      <x:c r="F24" s="122" t="str">
        <x:v>Je prends le départ de la piste.</x:v>
      </x:c>
      <x:c r="G24" s="122" t="str">
        <x:v>Signe bref compatible avec l’action en cours ; ne suspend pas la simulation, la portée de voix ou la visibilité.</x:v>
      </x:c>
      <x:c r="H24" s="123" t="n">
        <x:v>20</x:v>
      </x:c>
      <x:c r="I24" s="131" t="str">
        <x:v>12 s par unité ; un seul accusé par ordre nouveau.</x:v>
      </x:c>
    </x:row>
    <x:row r="25" ht="104" customHeight="1">
      <x:c r="A25" s="126" t="str">
        <x:v>D6-W-BARK-U04-OBSERVATION</x:v>
      </x:c>
      <x:c r="B25" s="127" t="str">
        <x:v>unit_types</x:v>
      </x:c>
      <x:c r="C25" s="127" t="str">
        <x:v>W3-U04</x:v>
      </x:c>
      <x:c r="D25"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25" s="127" t="str">
        <x:v>Traqueurs d’odeurs — membre actuellement actif</x:v>
      </x:c>
      <x:c r="F25" s="127" t="str">
        <x:v>Le passage est récent sur ce bord.</x:v>
      </x:c>
      <x:c r="G25" s="127" t="str">
        <x:v>Signe bref compatible avec l’action en cours ; ne suspend pas la simulation, la portée de voix ou la visibilité.</x:v>
      </x:c>
      <x:c r="H25" s="128" t="n">
        <x:v>50</x:v>
      </x:c>
      <x:c r="I25" s="132" t="str">
        <x:v>25 s par fait observé ; aucun rappel si la donnée n’a pas changé.</x:v>
      </x:c>
    </x:row>
    <x:row r="26" ht="104" customHeight="1">
      <x:c r="A26" s="121" t="str">
        <x:v>D6-W-BARK-U04-BLOCAGE</x:v>
      </x:c>
      <x:c r="B26" s="122" t="str">
        <x:v>unit_types</x:v>
      </x:c>
      <x:c r="C26" s="122" t="str">
        <x:v>W3-U04</x:v>
      </x:c>
      <x:c r="D26" s="122" t="str">
        <x:v>Obstacle ou limite décrite effectivement rencontré ; suspendre le geste impossible et conserver positions, charges et fatigue. Locuteur vivant, conscient et présent ; si indisponible, silence ou relais par un témoin réellement informé, jamais voix du mort.</x:v>
      </x:c>
      <x:c r="E26" s="122" t="str">
        <x:v>Traqueurs d’odeurs — membre actuellement actif</x:v>
      </x:c>
      <x:c r="F26" s="122" t="str">
        <x:v>Trop de traces se mêlent ici. Je dois les départager.</x:v>
      </x:c>
      <x:c r="G26" s="122" t="str">
        <x:v>Signe bref compatible avec l’action en cours ; ne suspend pas la simulation, la portée de voix ou la visibilité.</x:v>
      </x:c>
      <x:c r="H26" s="123" t="n">
        <x:v>80</x:v>
      </x:c>
      <x:c r="I26" s="131" t="str">
        <x:v>20 s par cause ; rappel seulement après changement d’ordre ou nouvelle tentative.</x:v>
      </x:c>
    </x:row>
    <x:row r="27" ht="89" customHeight="1">
      <x:c r="A27" s="126" t="str">
        <x:v>D6-W-BARK-U04-REPLI</x:v>
      </x:c>
      <x:c r="B27" s="127" t="str">
        <x:v>unit_types</x:v>
      </x:c>
      <x:c r="C27" s="127" t="str">
        <x:v>W3-U04</x:v>
      </x:c>
      <x:c r="D27" s="127" t="str">
        <x:v>Ordre de repli confirmé ; route existante et atteignable ; déplacement encore à jouer ; aucun survivant déplacé à distance. Locuteur vivant, conscient et présent ; si indisponible, silence ou relais par un témoin réellement informé, jamais voix du mort.</x:v>
      </x:c>
      <x:c r="E27" s="127" t="str">
        <x:v>Traqueurs d’odeurs — membre actuellement actif</x:v>
      </x:c>
      <x:c r="F27" s="127" t="str">
        <x:v>Je reviens au dernier signe certain.</x:v>
      </x:c>
      <x:c r="G27" s="127" t="str">
        <x:v>Signe bref compatible avec l’action en cours ; ne suspend pas la simulation, la portée de voix ou la visibilité.</x:v>
      </x:c>
      <x:c r="H27" s="128" t="n">
        <x:v>70</x:v>
      </x:c>
      <x:c r="I27" s="132" t="str">
        <x:v>Une fois au début de chaque repli distinct.</x:v>
      </x:c>
    </x:row>
    <x:row r="28" ht="119" customHeight="1">
      <x:c r="A28" s="121" t="str">
        <x:v>D6-W-BARK-U04-SPECIALITE_A</x:v>
      </x:c>
      <x:c r="B28" s="122" t="str">
        <x:v>unit_types</x:v>
      </x:c>
      <x:c r="C28" s="122" t="str">
        <x:v>W3-U04</x:v>
      </x:c>
      <x:c r="D28"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28" s="122" t="str">
        <x:v>Traqueurs d’odeurs — membre actuellement actif</x:v>
      </x:c>
      <x:c r="F28" s="122" t="str">
        <x:v>Trois signes concordent. Le départ est ancien, mais il est là.</x:v>
      </x:c>
      <x:c r="G28" s="122" t="str">
        <x:v>Signe bref compatible avec l’action en cours ; ne suspend pas la simulation, la portée de voix ou la visibilité.</x:v>
      </x:c>
      <x:c r="H28" s="123" t="n">
        <x:v>35</x:v>
      </x:c>
      <x:c r="I28" s="131" t="str">
        <x:v>Une fois à la première utilisation valide de la spécialité A ; pas de répétition à chaque changement de mode.</x:v>
      </x:c>
    </x:row>
    <x:row r="29" ht="119" customHeight="1">
      <x:c r="A29" s="126" t="str">
        <x:v>D6-W-BARK-U04-SPECIALITE_B</x:v>
      </x:c>
      <x:c r="B29" s="127" t="str">
        <x:v>unit_types</x:v>
      </x:c>
      <x:c r="C29" s="127" t="str">
        <x:v>W3-U04</x:v>
      </x:c>
      <x:c r="D29"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29" s="127" t="str">
        <x:v>Traqueurs d’odeurs — membre actuellement actif</x:v>
      </x:c>
      <x:c r="F29" s="127" t="str">
        <x:v>Cette trace est vive. Je poursuis avant que l’eau la reprenne.</x:v>
      </x:c>
      <x:c r="G29" s="127" t="str">
        <x:v>Signe bref compatible avec l’action en cours ; ne suspend pas la simulation, la portée de voix ou la visibilité.</x:v>
      </x:c>
      <x:c r="H29" s="128" t="n">
        <x:v>35</x:v>
      </x:c>
      <x:c r="I29" s="132" t="str">
        <x:v>Une fois à la première utilisation valide de la spécialité B ; pas de répétition à chaque changement de mode.</x:v>
      </x:c>
    </x:row>
    <x:row r="30" ht="104" customHeight="1">
      <x:c r="A30" s="121" t="str">
        <x:v>D6-W-BARK-U05-ORDRE</x:v>
      </x:c>
      <x:c r="B30" s="122" t="str">
        <x:v>unit_types</x:v>
      </x:c>
      <x:c r="C30" s="122" t="str">
        <x:v>W3-U05</x:v>
      </x:c>
      <x:c r="D30"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30" s="122" t="str">
        <x:v>Guetteur des ombres — membre actuellement actif</x:v>
      </x:c>
      <x:c r="F30" s="122" t="str">
        <x:v>Je change de couvert à ton signal.</x:v>
      </x:c>
      <x:c r="G30" s="122" t="str">
        <x:v>Signe bref compatible avec l’action en cours ; ne suspend pas la simulation, la portée de voix ou la visibilité.</x:v>
      </x:c>
      <x:c r="H30" s="123" t="n">
        <x:v>20</x:v>
      </x:c>
      <x:c r="I30" s="131" t="str">
        <x:v>12 s par unité ; un seul accusé par ordre nouveau.</x:v>
      </x:c>
    </x:row>
    <x:row r="31" ht="104" customHeight="1">
      <x:c r="A31" s="126" t="str">
        <x:v>D6-W-BARK-U05-OBSERVATION</x:v>
      </x:c>
      <x:c r="B31" s="127" t="str">
        <x:v>unit_types</x:v>
      </x:c>
      <x:c r="C31" s="127" t="str">
        <x:v>W3-U05</x:v>
      </x:c>
      <x:c r="D31"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31" s="127" t="str">
        <x:v>Guetteur des ombres — membre actuellement actif</x:v>
      </x:c>
      <x:c r="F31" s="127" t="str">
        <x:v>Une silhouette a quitté cette cache.</x:v>
      </x:c>
      <x:c r="G31" s="127" t="str">
        <x:v>Signe bref compatible avec l’action en cours ; ne suspend pas la simulation, la portée de voix ou la visibilité.</x:v>
      </x:c>
      <x:c r="H31" s="128" t="n">
        <x:v>50</x:v>
      </x:c>
      <x:c r="I31" s="132" t="str">
        <x:v>25 s par fait observé ; aucun rappel si la donnée n’a pas changé.</x:v>
      </x:c>
    </x:row>
    <x:row r="32" ht="104" customHeight="1">
      <x:c r="A32" s="121" t="str">
        <x:v>D6-W-BARK-U05-BLOCAGE</x:v>
      </x:c>
      <x:c r="B32" s="122" t="str">
        <x:v>unit_types</x:v>
      </x:c>
      <x:c r="C32" s="122" t="str">
        <x:v>W3-U05</x:v>
      </x:c>
      <x:c r="D32" s="122" t="str">
        <x:v>Obstacle ou limite décrite effectivement rencontré ; suspendre le geste impossible et conserver positions, charges et fatigue. Locuteur vivant, conscient et présent ; si indisponible, silence ou relais par un témoin réellement informé, jamais voix du mort.</x:v>
      </x:c>
      <x:c r="E32" s="122" t="str">
        <x:v>Guetteur des ombres — membre actuellement actif</x:v>
      </x:c>
      <x:c r="F32" s="122" t="str">
        <x:v>Je ne prendrai pas seul ce poste de face.</x:v>
      </x:c>
      <x:c r="G32" s="122" t="str">
        <x:v>Signe bref compatible avec l’action en cours ; ne suspend pas la simulation, la portée de voix ou la visibilité.</x:v>
      </x:c>
      <x:c r="H32" s="123" t="n">
        <x:v>80</x:v>
      </x:c>
      <x:c r="I32" s="131" t="str">
        <x:v>20 s par cause ; rappel seulement après changement d’ordre ou nouvelle tentative.</x:v>
      </x:c>
    </x:row>
    <x:row r="33" ht="89" customHeight="1">
      <x:c r="A33" s="126" t="str">
        <x:v>D6-W-BARK-U05-REPLI</x:v>
      </x:c>
      <x:c r="B33" s="127" t="str">
        <x:v>unit_types</x:v>
      </x:c>
      <x:c r="C33" s="127" t="str">
        <x:v>W3-U05</x:v>
      </x:c>
      <x:c r="D33" s="127" t="str">
        <x:v>Ordre de repli confirmé ; route existante et atteignable ; déplacement encore à jouer ; aucun survivant déplacé à distance. Locuteur vivant, conscient et présent ; si indisponible, silence ou relais par un témoin réellement informé, jamais voix du mort.</x:v>
      </x:c>
      <x:c r="E33" s="127" t="str">
        <x:v>Guetteur des ombres — membre actuellement actif</x:v>
      </x:c>
      <x:c r="F33" s="127" t="str">
        <x:v>Je décroche sous le couvert reconnu.</x:v>
      </x:c>
      <x:c r="G33" s="127" t="str">
        <x:v>Signe bref compatible avec l’action en cours ; ne suspend pas la simulation, la portée de voix ou la visibilité.</x:v>
      </x:c>
      <x:c r="H33" s="128" t="n">
        <x:v>70</x:v>
      </x:c>
      <x:c r="I33" s="132" t="str">
        <x:v>Une fois au début de chaque repli distinct.</x:v>
      </x:c>
    </x:row>
    <x:row r="34" ht="119" customHeight="1">
      <x:c r="A34" s="121" t="str">
        <x:v>D6-W-BARK-U05-SPECIALITE_A</x:v>
      </x:c>
      <x:c r="B34" s="122" t="str">
        <x:v>unit_types</x:v>
      </x:c>
      <x:c r="C34" s="122" t="str">
        <x:v>W3-U05</x:v>
      </x:c>
      <x:c r="D34"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34" s="122" t="str">
        <x:v>Guetteur des ombres — membre actuellement actif</x:v>
      </x:c>
      <x:c r="F34" s="122" t="str">
        <x:v>Je garde la veille sans bouger.</x:v>
      </x:c>
      <x:c r="G34" s="122" t="str">
        <x:v>Signe bref compatible avec l’action en cours ; ne suspend pas la simulation, la portée de voix ou la visibilité.</x:v>
      </x:c>
      <x:c r="H34" s="123" t="n">
        <x:v>35</x:v>
      </x:c>
      <x:c r="I34" s="131" t="str">
        <x:v>Une fois à la première utilisation valide de la spécialité A ; pas de répétition à chaque changement de mode.</x:v>
      </x:c>
    </x:row>
    <x:row r="35" ht="119" customHeight="1">
      <x:c r="A35" s="126" t="str">
        <x:v>D6-W-BARK-U05-SPECIALITE_B</x:v>
      </x:c>
      <x:c r="B35" s="127" t="str">
        <x:v>unit_types</x:v>
      </x:c>
      <x:c r="C35" s="127" t="str">
        <x:v>W3-U05</x:v>
      </x:c>
      <x:c r="D35"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35" s="127" t="str">
        <x:v>Guetteur des ombres — membre actuellement actif</x:v>
      </x:c>
      <x:c r="F35" s="127" t="str">
        <x:v>Le passage est connu. Je change d’ombre maintenant.</x:v>
      </x:c>
      <x:c r="G35" s="127" t="str">
        <x:v>Signe bref compatible avec l’action en cours ; ne suspend pas la simulation, la portée de voix ou la visibilité.</x:v>
      </x:c>
      <x:c r="H35" s="128" t="n">
        <x:v>35</x:v>
      </x:c>
      <x:c r="I35" s="132" t="str">
        <x:v>Une fois à la première utilisation valide de la spécialité B ; pas de répétition à chaque changement de mode.</x:v>
      </x:c>
    </x:row>
    <x:row r="36" ht="104" customHeight="1">
      <x:c r="A36" s="121" t="str">
        <x:v>D6-W-BARK-U06-ORDRE</x:v>
      </x:c>
      <x:c r="B36" s="122" t="str">
        <x:v>unit_types</x:v>
      </x:c>
      <x:c r="C36" s="122" t="str">
        <x:v>W3-U06</x:v>
      </x:c>
      <x:c r="D36"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36" s="122" t="str">
        <x:v>Marqueurs de route — membre actuellement actif</x:v>
      </x:c>
      <x:c r="F36" s="122" t="str">
        <x:v>Je pose le retour derrière nous.</x:v>
      </x:c>
      <x:c r="G36" s="122" t="str">
        <x:v>Signe bref compatible avec l’action en cours ; ne suspend pas la simulation, la portée de voix ou la visibilité.</x:v>
      </x:c>
      <x:c r="H36" s="123" t="n">
        <x:v>20</x:v>
      </x:c>
      <x:c r="I36" s="131" t="str">
        <x:v>12 s par unité ; un seul accusé par ordre nouveau.</x:v>
      </x:c>
    </x:row>
    <x:row r="37" ht="104" customHeight="1">
      <x:c r="A37" s="126" t="str">
        <x:v>D6-W-BARK-U06-OBSERVATION</x:v>
      </x:c>
      <x:c r="B37" s="127" t="str">
        <x:v>unit_types</x:v>
      </x:c>
      <x:c r="C37" s="127" t="str">
        <x:v>W3-U06</x:v>
      </x:c>
      <x:c r="D37"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37" s="127" t="str">
        <x:v>Marqueurs de route — membre actuellement actif</x:v>
      </x:c>
      <x:c r="F37" s="127" t="str">
        <x:v>Le repère a changé d’orientation.</x:v>
      </x:c>
      <x:c r="G37" s="127" t="str">
        <x:v>Signe bref compatible avec l’action en cours ; ne suspend pas la simulation, la portée de voix ou la visibilité.</x:v>
      </x:c>
      <x:c r="H37" s="128" t="n">
        <x:v>50</x:v>
      </x:c>
      <x:c r="I37" s="132" t="str">
        <x:v>25 s par fait observé ; aucun rappel si la donnée n’a pas changé.</x:v>
      </x:c>
    </x:row>
    <x:row r="38" ht="104" customHeight="1">
      <x:c r="A38" s="121" t="str">
        <x:v>D6-W-BARK-U06-BLOCAGE</x:v>
      </x:c>
      <x:c r="B38" s="122" t="str">
        <x:v>unit_types</x:v>
      </x:c>
      <x:c r="C38" s="122" t="str">
        <x:v>W3-U06</x:v>
      </x:c>
      <x:c r="D38" s="122" t="str">
        <x:v>Obstacle ou limite décrite effectivement rencontré ; suspendre le geste impossible et conserver positions, charges et fatigue. Locuteur vivant, conscient et présent ; si indisponible, silence ou relais par un témoin réellement informé, jamais voix du mort.</x:v>
      </x:c>
      <x:c r="E38" s="122" t="str">
        <x:v>Marqueurs de route — membre actuellement actif</x:v>
      </x:c>
      <x:c r="F38" s="122" t="str">
        <x:v>La prochaine borne est hors de vue.</x:v>
      </x:c>
      <x:c r="G38" s="122" t="str">
        <x:v>Signe bref compatible avec l’action en cours ; ne suspend pas la simulation, la portée de voix ou la visibilité.</x:v>
      </x:c>
      <x:c r="H38" s="123" t="n">
        <x:v>80</x:v>
      </x:c>
      <x:c r="I38" s="131" t="str">
        <x:v>20 s par cause ; rappel seulement après changement d’ordre ou nouvelle tentative.</x:v>
      </x:c>
    </x:row>
    <x:row r="39" ht="89" customHeight="1">
      <x:c r="A39" s="126" t="str">
        <x:v>D6-W-BARK-U06-REPLI</x:v>
      </x:c>
      <x:c r="B39" s="127" t="str">
        <x:v>unit_types</x:v>
      </x:c>
      <x:c r="C39" s="127" t="str">
        <x:v>W3-U06</x:v>
      </x:c>
      <x:c r="D39" s="127" t="str">
        <x:v>Ordre de repli confirmé ; route existante et atteignable ; déplacement encore à jouer ; aucun survivant déplacé à distance. Locuteur vivant, conscient et présent ; si indisponible, silence ou relais par un témoin réellement informé, jamais voix du mort.</x:v>
      </x:c>
      <x:c r="E39" s="127" t="str">
        <x:v>Marqueurs de route — membre actuellement actif</x:v>
      </x:c>
      <x:c r="F39" s="127" t="str">
        <x:v>Suivez nos marques jusqu’au seuil.</x:v>
      </x:c>
      <x:c r="G39" s="127" t="str">
        <x:v>Signe bref compatible avec l’action en cours ; ne suspend pas la simulation, la portée de voix ou la visibilité.</x:v>
      </x:c>
      <x:c r="H39" s="128" t="n">
        <x:v>70</x:v>
      </x:c>
      <x:c r="I39" s="132" t="str">
        <x:v>Une fois au début de chaque repli distinct.</x:v>
      </x:c>
    </x:row>
    <x:row r="40" ht="119" customHeight="1">
      <x:c r="A40" s="121" t="str">
        <x:v>D6-W-BARK-U06-SPECIALITE_A</x:v>
      </x:c>
      <x:c r="B40" s="122" t="str">
        <x:v>unit_types</x:v>
      </x:c>
      <x:c r="C40" s="122" t="str">
        <x:v>W3-U06</x:v>
      </x:c>
      <x:c r="D40"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40" s="122" t="str">
        <x:v>Marqueurs de route — membre actuellement actif</x:v>
      </x:c>
      <x:c r="F40" s="122" t="str">
        <x:v>Nos proches peuvent lire l’extraction depuis ce repère.</x:v>
      </x:c>
      <x:c r="G40" s="122" t="str">
        <x:v>Signe bref compatible avec l’action en cours ; ne suspend pas la simulation, la portée de voix ou la visibilité.</x:v>
      </x:c>
      <x:c r="H40" s="123" t="n">
        <x:v>35</x:v>
      </x:c>
      <x:c r="I40" s="131" t="str">
        <x:v>Une fois à la première utilisation valide de la spécialité A ; pas de répétition à chaque changement de mode.</x:v>
      </x:c>
    </x:row>
    <x:row r="41" ht="119" customHeight="1">
      <x:c r="A41" s="126" t="str">
        <x:v>D6-W-BARK-U06-SPECIALITE_B</x:v>
      </x:c>
      <x:c r="B41" s="127" t="str">
        <x:v>unit_types</x:v>
      </x:c>
      <x:c r="C41" s="127" t="str">
        <x:v>W3-U06</x:v>
      </x:c>
      <x:c r="D41"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41" s="127" t="str">
        <x:v>Marqueurs de route — membre actuellement actif</x:v>
      </x:c>
      <x:c r="F41" s="127" t="str">
        <x:v>Le faux embranchement est posé. Notre vraie route reste à gauche.</x:v>
      </x:c>
      <x:c r="G41" s="127" t="str">
        <x:v>Signe bref compatible avec l’action en cours ; ne suspend pas la simulation, la portée de voix ou la visibilité.</x:v>
      </x:c>
      <x:c r="H41" s="128" t="n">
        <x:v>35</x:v>
      </x:c>
      <x:c r="I41" s="132" t="str">
        <x:v>Une fois à la première utilisation valide de la spécialité B ; pas de répétition à chaque changement de mode.</x:v>
      </x:c>
    </x:row>
    <x:row r="42" ht="104" customHeight="1">
      <x:c r="A42" s="121" t="str">
        <x:v>D6-W-BARK-U07-ORDRE</x:v>
      </x:c>
      <x:c r="B42" s="122" t="str">
        <x:v>unit_types</x:v>
      </x:c>
      <x:c r="C42" s="122" t="str">
        <x:v>W3-U07</x:v>
      </x:c>
      <x:c r="D42"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42" s="122" t="str">
        <x:v>Lanciers de seuil — membre actuellement actif</x:v>
      </x:c>
      <x:c r="F42" s="122" t="str">
        <x:v>Nous tenons ce seuil.</x:v>
      </x:c>
      <x:c r="G42" s="122" t="str">
        <x:v>Signe bref compatible avec l’action en cours ; ne suspend pas la simulation, la portée de voix ou la visibilité.</x:v>
      </x:c>
      <x:c r="H42" s="123" t="n">
        <x:v>20</x:v>
      </x:c>
      <x:c r="I42" s="131" t="str">
        <x:v>12 s par unité ; un seul accusé par ordre nouveau.</x:v>
      </x:c>
    </x:row>
    <x:row r="43" ht="104" customHeight="1">
      <x:c r="A43" s="126" t="str">
        <x:v>D6-W-BARK-U07-OBSERVATION</x:v>
      </x:c>
      <x:c r="B43" s="127" t="str">
        <x:v>unit_types</x:v>
      </x:c>
      <x:c r="C43" s="127" t="str">
        <x:v>W3-U07</x:v>
      </x:c>
      <x:c r="D43"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43" s="127" t="str">
        <x:v>Lanciers de seuil — membre actuellement actif</x:v>
      </x:c>
      <x:c r="F43" s="127" t="str">
        <x:v>Leurs appuis se réunissent pour une poussée.</x:v>
      </x:c>
      <x:c r="G43" s="127" t="str">
        <x:v>Signe bref compatible avec l’action en cours ; ne suspend pas la simulation, la portée de voix ou la visibilité.</x:v>
      </x:c>
      <x:c r="H43" s="128" t="n">
        <x:v>50</x:v>
      </x:c>
      <x:c r="I43" s="132" t="str">
        <x:v>25 s par fait observé ; aucun rappel si la donnée n’a pas changé.</x:v>
      </x:c>
    </x:row>
    <x:row r="44" ht="104" customHeight="1">
      <x:c r="A44" s="121" t="str">
        <x:v>D6-W-BARK-U07-BLOCAGE</x:v>
      </x:c>
      <x:c r="B44" s="122" t="str">
        <x:v>unit_types</x:v>
      </x:c>
      <x:c r="C44" s="122" t="str">
        <x:v>W3-U07</x:v>
      </x:c>
      <x:c r="D44" s="122" t="str">
        <x:v>Obstacle ou limite décrite effectivement rencontré ; suspendre le geste impossible et conserver positions, charges et fatigue. Locuteur vivant, conscient et présent ; si indisponible, silence ou relais par un témoin réellement informé, jamais voix du mort.</x:v>
      </x:c>
      <x:c r="E44" s="122" t="str">
        <x:v>Lanciers de seuil — membre actuellement actif</x:v>
      </x:c>
      <x:c r="F44" s="122" t="str">
        <x:v>Un tir vient d’en haut. Notre front ne le couvre pas.</x:v>
      </x:c>
      <x:c r="G44" s="122" t="str">
        <x:v>Signe bref compatible avec l’action en cours ; ne suspend pas la simulation, la portée de voix ou la visibilité.</x:v>
      </x:c>
      <x:c r="H44" s="123" t="n">
        <x:v>80</x:v>
      </x:c>
      <x:c r="I44" s="131" t="str">
        <x:v>20 s par cause ; rappel seulement après changement d’ordre ou nouvelle tentative.</x:v>
      </x:c>
    </x:row>
    <x:row r="45" ht="89" customHeight="1">
      <x:c r="A45" s="126" t="str">
        <x:v>D6-W-BARK-U07-REPLI</x:v>
      </x:c>
      <x:c r="B45" s="127" t="str">
        <x:v>unit_types</x:v>
      </x:c>
      <x:c r="C45" s="127" t="str">
        <x:v>W3-U07</x:v>
      </x:c>
      <x:c r="D45" s="127" t="str">
        <x:v>Ordre de repli confirmé ; route existante et atteignable ; déplacement encore à jouer ; aucun survivant déplacé à distance. Locuteur vivant, conscient et présent ; si indisponible, silence ou relais par un témoin réellement informé, jamais voix du mort.</x:v>
      </x:c>
      <x:c r="E45" s="127" t="str">
        <x:v>Lanciers de seuil — membre actuellement actif</x:v>
      </x:c>
      <x:c r="F45" s="127" t="str">
        <x:v>Nous reculons jusqu’au prochain couvert.</x:v>
      </x:c>
      <x:c r="G45" s="127" t="str">
        <x:v>Signe bref compatible avec l’action en cours ; ne suspend pas la simulation, la portée de voix ou la visibilité.</x:v>
      </x:c>
      <x:c r="H45" s="128" t="n">
        <x:v>70</x:v>
      </x:c>
      <x:c r="I45" s="132" t="str">
        <x:v>Une fois au début de chaque repli distinct.</x:v>
      </x:c>
    </x:row>
    <x:row r="46" ht="119" customHeight="1">
      <x:c r="A46" s="121" t="str">
        <x:v>D6-W-BARK-U07-SPECIALITE_A</x:v>
      </x:c>
      <x:c r="B46" s="122" t="str">
        <x:v>unit_types</x:v>
      </x:c>
      <x:c r="C46" s="122" t="str">
        <x:v>W3-U07</x:v>
      </x:c>
      <x:c r="D46"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46" s="122" t="str">
        <x:v>Lanciers de seuil — membre actuellement actif</x:v>
      </x:c>
      <x:c r="F46" s="122" t="str">
        <x:v>Nos appuis sont en place. Qu’ils poussent.</x:v>
      </x:c>
      <x:c r="G46" s="122" t="str">
        <x:v>Signe bref compatible avec l’action en cours ; ne suspend pas la simulation, la portée de voix ou la visibilité.</x:v>
      </x:c>
      <x:c r="H46" s="123" t="n">
        <x:v>35</x:v>
      </x:c>
      <x:c r="I46" s="131" t="str">
        <x:v>Une fois à la première utilisation valide de la spécialité A ; pas de répétition à chaque changement de mode.</x:v>
      </x:c>
    </x:row>
    <x:row r="47" ht="119" customHeight="1">
      <x:c r="A47" s="126" t="str">
        <x:v>D6-W-BARK-U07-SPECIALITE_B</x:v>
      </x:c>
      <x:c r="B47" s="127" t="str">
        <x:v>unit_types</x:v>
      </x:c>
      <x:c r="C47" s="127" t="str">
        <x:v>W3-U07</x:v>
      </x:c>
      <x:c r="D47"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47" s="127" t="str">
        <x:v>Lanciers de seuil — membre actuellement actif</x:v>
      </x:c>
      <x:c r="F47" s="127" t="str">
        <x:v>Leur attaque recule. Nous gagnons ce couvert.</x:v>
      </x:c>
      <x:c r="G47" s="127" t="str">
        <x:v>Signe bref compatible avec l’action en cours ; ne suspend pas la simulation, la portée de voix ou la visibilité.</x:v>
      </x:c>
      <x:c r="H47" s="128" t="n">
        <x:v>35</x:v>
      </x:c>
      <x:c r="I47" s="132" t="str">
        <x:v>Une fois à la première utilisation valide de la spécialité B ; pas de répétition à chaque changement de mode.</x:v>
      </x:c>
    </x:row>
    <x:row r="48" ht="104" customHeight="1">
      <x:c r="A48" s="121" t="str">
        <x:v>D6-W-BARK-U08-ORDRE</x:v>
      </x:c>
      <x:c r="B48" s="122" t="str">
        <x:v>unit_types</x:v>
      </x:c>
      <x:c r="C48" s="122" t="str">
        <x:v>W3-U08</x:v>
      </x:c>
      <x:c r="D48"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48" s="122" t="str">
        <x:v>Duelliste des braises — membre actuellement actif</x:v>
      </x:c>
      <x:c r="F48" s="122" t="str">
        <x:v>Je prends le rival désigné.</x:v>
      </x:c>
      <x:c r="G48" s="122" t="str">
        <x:v>Signe bref compatible avec l’action en cours ; ne suspend pas la simulation, la portée de voix ou la visibilité.</x:v>
      </x:c>
      <x:c r="H48" s="123" t="n">
        <x:v>20</x:v>
      </x:c>
      <x:c r="I48" s="131" t="str">
        <x:v>12 s par unité ; un seul accusé par ordre nouveau.</x:v>
      </x:c>
    </x:row>
    <x:row r="49" ht="104" customHeight="1">
      <x:c r="A49" s="126" t="str">
        <x:v>D6-W-BARK-U08-OBSERVATION</x:v>
      </x:c>
      <x:c r="B49" s="127" t="str">
        <x:v>unit_types</x:v>
      </x:c>
      <x:c r="C49" s="127" t="str">
        <x:v>W3-U08</x:v>
      </x:c>
      <x:c r="D49"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49" s="127" t="str">
        <x:v>Duelliste des braises — membre actuellement actif</x:v>
      </x:c>
      <x:c r="F49" s="127" t="str">
        <x:v>Il ouvre son flanc après ce mouvement.</x:v>
      </x:c>
      <x:c r="G49" s="127" t="str">
        <x:v>Signe bref compatible avec l’action en cours ; ne suspend pas la simulation, la portée de voix ou la visibilité.</x:v>
      </x:c>
      <x:c r="H49" s="128" t="n">
        <x:v>50</x:v>
      </x:c>
      <x:c r="I49" s="132" t="str">
        <x:v>25 s par fait observé ; aucun rappel si la donnée n’a pas changé.</x:v>
      </x:c>
    </x:row>
    <x:row r="50" ht="104" customHeight="1">
      <x:c r="A50" s="121" t="str">
        <x:v>D6-W-BARK-U08-BLOCAGE</x:v>
      </x:c>
      <x:c r="B50" s="122" t="str">
        <x:v>unit_types</x:v>
      </x:c>
      <x:c r="C50" s="122" t="str">
        <x:v>W3-U08</x:v>
      </x:c>
      <x:c r="D50" s="122" t="str">
        <x:v>Obstacle ou limite décrite effectivement rencontré ; suspendre le geste impossible et conserver positions, charges et fatigue. Locuteur vivant, conscient et présent ; si indisponible, silence ou relais par un témoin réellement informé, jamais voix du mort.</x:v>
      </x:c>
      <x:c r="E50" s="122" t="str">
        <x:v>Duelliste des braises — membre actuellement actif</x:v>
      </x:c>
      <x:c r="F50" s="122" t="str">
        <x:v>Le duel ne couvre pas leurs tireurs.</x:v>
      </x:c>
      <x:c r="G50" s="122" t="str">
        <x:v>Signe bref compatible avec l’action en cours ; ne suspend pas la simulation, la portée de voix ou la visibilité.</x:v>
      </x:c>
      <x:c r="H50" s="123" t="n">
        <x:v>80</x:v>
      </x:c>
      <x:c r="I50" s="131" t="str">
        <x:v>20 s par cause ; rappel seulement après changement d’ordre ou nouvelle tentative.</x:v>
      </x:c>
    </x:row>
    <x:row r="51" ht="89" customHeight="1">
      <x:c r="A51" s="126" t="str">
        <x:v>D6-W-BARK-U08-REPLI</x:v>
      </x:c>
      <x:c r="B51" s="127" t="str">
        <x:v>unit_types</x:v>
      </x:c>
      <x:c r="C51" s="127" t="str">
        <x:v>W3-U08</x:v>
      </x:c>
      <x:c r="D51" s="127" t="str">
        <x:v>Ordre de repli confirmé ; route existante et atteignable ; déplacement encore à jouer ; aucun survivant déplacé à distance. Locuteur vivant, conscient et présent ; si indisponible, silence ou relais par un témoin réellement informé, jamais voix du mort.</x:v>
      </x:c>
      <x:c r="E51" s="127" t="str">
        <x:v>Duelliste des braises — membre actuellement actif</x:v>
      </x:c>
      <x:c r="F51" s="127" t="str">
        <x:v>Je quitte le cercle par notre passage.</x:v>
      </x:c>
      <x:c r="G51" s="127" t="str">
        <x:v>Signe bref compatible avec l’action en cours ; ne suspend pas la simulation, la portée de voix ou la visibilité.</x:v>
      </x:c>
      <x:c r="H51" s="128" t="n">
        <x:v>70</x:v>
      </x:c>
      <x:c r="I51" s="132" t="str">
        <x:v>Une fois au début de chaque repli distinct.</x:v>
      </x:c>
    </x:row>
    <x:row r="52" ht="119" customHeight="1">
      <x:c r="A52" s="121" t="str">
        <x:v>D6-W-BARK-U08-SPECIALITE_A</x:v>
      </x:c>
      <x:c r="B52" s="122" t="str">
        <x:v>unit_types</x:v>
      </x:c>
      <x:c r="C52" s="122" t="str">
        <x:v>W3-U08</x:v>
      </x:c>
      <x:c r="D52"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52" s="122" t="str">
        <x:v>Duelliste des braises — membre actuellement actif</x:v>
      </x:c>
      <x:c r="F52" s="122" t="str">
        <x:v>J’ai vu son retour de lame. Je garde cette ouverture.</x:v>
      </x:c>
      <x:c r="G52" s="122" t="str">
        <x:v>Signe bref compatible avec l’action en cours ; ne suspend pas la simulation, la portée de voix ou la visibilité.</x:v>
      </x:c>
      <x:c r="H52" s="123" t="n">
        <x:v>35</x:v>
      </x:c>
      <x:c r="I52" s="131" t="str">
        <x:v>Une fois à la première utilisation valide de la spécialité A ; pas de répétition à chaque changement de mode.</x:v>
      </x:c>
    </x:row>
    <x:row r="53" ht="119" customHeight="1">
      <x:c r="A53" s="126" t="str">
        <x:v>D6-W-BARK-U08-SPECIALITE_B</x:v>
      </x:c>
      <x:c r="B53" s="127" t="str">
        <x:v>unit_types</x:v>
      </x:c>
      <x:c r="C53" s="127" t="str">
        <x:v>W3-U08</x:v>
      </x:c>
      <x:c r="D53"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53" s="127" t="str">
        <x:v>Duelliste des braises — membre actuellement actif</x:v>
      </x:c>
      <x:c r="F53" s="127" t="str">
        <x:v>Recule derrière moi ; je garde ton adversaire à distance.</x:v>
      </x:c>
      <x:c r="G53" s="127" t="str">
        <x:v>Signe bref compatible avec l’action en cours ; ne suspend pas la simulation, la portée de voix ou la visibilité.</x:v>
      </x:c>
      <x:c r="H53" s="128" t="n">
        <x:v>35</x:v>
      </x:c>
      <x:c r="I53" s="132" t="str">
        <x:v>Une fois à la première utilisation valide de la spécialité B ; pas de répétition à chaque changement de mode.</x:v>
      </x:c>
    </x:row>
    <x:row r="54" ht="104" customHeight="1">
      <x:c r="A54" s="121" t="str">
        <x:v>D6-W-BARK-U09-ORDRE</x:v>
      </x:c>
      <x:c r="B54" s="122" t="str">
        <x:v>unit_types</x:v>
      </x:c>
      <x:c r="C54" s="122" t="str">
        <x:v>W3-U09</x:v>
      </x:c>
      <x:c r="D54"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54" s="122" t="str">
        <x:v>Gardiens à disque — membre actuellement actif</x:v>
      </x:c>
      <x:c r="F54" s="122" t="str">
        <x:v>Je garde la traversée au disque.</x:v>
      </x:c>
      <x:c r="G54" s="122" t="str">
        <x:v>Signe bref compatible avec l’action en cours ; ne suspend pas la simulation, la portée de voix ou la visibilité.</x:v>
      </x:c>
      <x:c r="H54" s="123" t="n">
        <x:v>20</x:v>
      </x:c>
      <x:c r="I54" s="131" t="str">
        <x:v>12 s par unité ; un seul accusé par ordre nouveau.</x:v>
      </x:c>
    </x:row>
    <x:row r="55" ht="104" customHeight="1">
      <x:c r="A55" s="126" t="str">
        <x:v>D6-W-BARK-U09-OBSERVATION</x:v>
      </x:c>
      <x:c r="B55" s="127" t="str">
        <x:v>unit_types</x:v>
      </x:c>
      <x:c r="C55" s="127" t="str">
        <x:v>W3-U09</x:v>
      </x:c>
      <x:c r="D55"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55" s="127" t="str">
        <x:v>Gardiens à disque — membre actuellement actif</x:v>
      </x:c>
      <x:c r="F55" s="127" t="str">
        <x:v>Le passage vertical vient de bouger.</x:v>
      </x:c>
      <x:c r="G55" s="127" t="str">
        <x:v>Signe bref compatible avec l’action en cours ; ne suspend pas la simulation, la portée de voix ou la visibilité.</x:v>
      </x:c>
      <x:c r="H55" s="128" t="n">
        <x:v>50</x:v>
      </x:c>
      <x:c r="I55" s="132" t="str">
        <x:v>25 s par fait observé ; aucun rappel si la donnée n’a pas changé.</x:v>
      </x:c>
    </x:row>
    <x:row r="56" ht="104" customHeight="1">
      <x:c r="A56" s="121" t="str">
        <x:v>D6-W-BARK-U09-BLOCAGE</x:v>
      </x:c>
      <x:c r="B56" s="122" t="str">
        <x:v>unit_types</x:v>
      </x:c>
      <x:c r="C56" s="122" t="str">
        <x:v>W3-U09</x:v>
      </x:c>
      <x:c r="D56" s="122" t="str">
        <x:v>Obstacle ou limite décrite effectivement rencontré ; suspendre le geste impossible et conserver positions, charges et fatigue. Locuteur vivant, conscient et présent ; si indisponible, silence ou relais par un témoin réellement informé, jamais voix du mort.</x:v>
      </x:c>
      <x:c r="E56" s="122" t="str">
        <x:v>Gardiens à disque — membre actuellement actif</x:v>
      </x:c>
      <x:c r="F56" s="122" t="str">
        <x:v>Le disque revient. Couvrez ma prise.</x:v>
      </x:c>
      <x:c r="G56" s="122" t="str">
        <x:v>Signe bref compatible avec l’action en cours ; ne suspend pas la simulation, la portée de voix ou la visibilité.</x:v>
      </x:c>
      <x:c r="H56" s="123" t="n">
        <x:v>80</x:v>
      </x:c>
      <x:c r="I56" s="131" t="str">
        <x:v>20 s par cause ; rappel seulement après changement d’ordre ou nouvelle tentative.</x:v>
      </x:c>
    </x:row>
    <x:row r="57" ht="89" customHeight="1">
      <x:c r="A57" s="126" t="str">
        <x:v>D6-W-BARK-U09-REPLI</x:v>
      </x:c>
      <x:c r="B57" s="127" t="str">
        <x:v>unit_types</x:v>
      </x:c>
      <x:c r="C57" s="127" t="str">
        <x:v>W3-U09</x:v>
      </x:c>
      <x:c r="D57" s="127" t="str">
        <x:v>Ordre de repli confirmé ; route existante et atteignable ; déplacement encore à jouer ; aucun survivant déplacé à distance. Locuteur vivant, conscient et présent ; si indisponible, silence ou relais par un témoin réellement informé, jamais voix du mort.</x:v>
      </x:c>
      <x:c r="E57" s="127" t="str">
        <x:v>Gardiens à disque — membre actuellement actif</x:v>
      </x:c>
      <x:c r="F57" s="127" t="str">
        <x:v>Je récupère mon arme puis je décroche.</x:v>
      </x:c>
      <x:c r="G57" s="127" t="str">
        <x:v>Signe bref compatible avec l’action en cours ; ne suspend pas la simulation, la portée de voix ou la visibilité.</x:v>
      </x:c>
      <x:c r="H57" s="128" t="n">
        <x:v>70</x:v>
      </x:c>
      <x:c r="I57" s="132" t="str">
        <x:v>Une fois au début de chaque repli distinct.</x:v>
      </x:c>
    </x:row>
    <x:row r="58" ht="119" customHeight="1">
      <x:c r="A58" s="121" t="str">
        <x:v>D6-W-BARK-U09-SPECIALITE_A</x:v>
      </x:c>
      <x:c r="B58" s="122" t="str">
        <x:v>unit_types</x:v>
      </x:c>
      <x:c r="C58" s="122" t="str">
        <x:v>W3-U09</x:v>
      </x:c>
      <x:c r="D58"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58" s="122" t="str">
        <x:v>Gardiens à disque — membre actuellement actif</x:v>
      </x:c>
      <x:c r="F58" s="122" t="str">
        <x:v>Trajet court, retour clair. Je le tiens.</x:v>
      </x:c>
      <x:c r="G58" s="122" t="str">
        <x:v>Signe bref compatible avec l’action en cours ; ne suspend pas la simulation, la portée de voix ou la visibilité.</x:v>
      </x:c>
      <x:c r="H58" s="123" t="n">
        <x:v>35</x:v>
      </x:c>
      <x:c r="I58" s="131" t="str">
        <x:v>Une fois à la première utilisation valide de la spécialité A ; pas de répétition à chaque changement de mode.</x:v>
      </x:c>
    </x:row>
    <x:row r="59" ht="119" customHeight="1">
      <x:c r="A59" s="126" t="str">
        <x:v>D6-W-BARK-U09-SPECIALITE_B</x:v>
      </x:c>
      <x:c r="B59" s="127" t="str">
        <x:v>unit_types</x:v>
      </x:c>
      <x:c r="C59" s="127" t="str">
        <x:v>W3-U09</x:v>
      </x:c>
      <x:c r="D59"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59" s="127" t="str">
        <x:v>Gardiens à disque — membre actuellement actif</x:v>
      </x:c>
      <x:c r="F59" s="127" t="str">
        <x:v>Je prépare le passage haut. Attendez ma vue.</x:v>
      </x:c>
      <x:c r="G59" s="127" t="str">
        <x:v>Signe bref compatible avec l’action en cours ; ne suspend pas la simulation, la portée de voix ou la visibilité.</x:v>
      </x:c>
      <x:c r="H59" s="128" t="n">
        <x:v>35</x:v>
      </x:c>
      <x:c r="I59" s="132" t="str">
        <x:v>Une fois à la première utilisation valide de la spécialité B ; pas de répétition à chaque changement de mode.</x:v>
      </x:c>
    </x:row>
    <x:row r="60" ht="104" customHeight="1">
      <x:c r="A60" s="121" t="str">
        <x:v>D6-W-BARK-U10-ORDRE</x:v>
      </x:c>
      <x:c r="B60" s="122" t="str">
        <x:v>unit_types</x:v>
      </x:c>
      <x:c r="C60" s="122" t="str">
        <x:v>W3-U10</x:v>
      </x:c>
      <x:c r="D60"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60" s="122" t="str">
        <x:v>Portes-boucliers de forge — membre actuellement actif</x:v>
      </x:c>
      <x:c r="F60" s="122" t="str">
        <x:v>Le porteur peut se placer derrière nous.</x:v>
      </x:c>
      <x:c r="G60" s="122" t="str">
        <x:v>Signe bref compatible avec l’action en cours ; ne suspend pas la simulation, la portée de voix ou la visibilité.</x:v>
      </x:c>
      <x:c r="H60" s="123" t="n">
        <x:v>20</x:v>
      </x:c>
      <x:c r="I60" s="131" t="str">
        <x:v>12 s par unité ; un seul accusé par ordre nouveau.</x:v>
      </x:c>
    </x:row>
    <x:row r="61" ht="104" customHeight="1">
      <x:c r="A61" s="126" t="str">
        <x:v>D6-W-BARK-U10-OBSERVATION</x:v>
      </x:c>
      <x:c r="B61" s="127" t="str">
        <x:v>unit_types</x:v>
      </x:c>
      <x:c r="C61" s="127" t="str">
        <x:v>W3-U10</x:v>
      </x:c>
      <x:c r="D61"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61" s="127" t="str">
        <x:v>Portes-boucliers de forge — membre actuellement actif</x:v>
      </x:c>
      <x:c r="F61" s="127" t="str">
        <x:v>Leur angle vient de tourner sur le côté.</x:v>
      </x:c>
      <x:c r="G61" s="127" t="str">
        <x:v>Signe bref compatible avec l’action en cours ; ne suspend pas la simulation, la portée de voix ou la visibilité.</x:v>
      </x:c>
      <x:c r="H61" s="128" t="n">
        <x:v>50</x:v>
      </x:c>
      <x:c r="I61" s="132" t="str">
        <x:v>25 s par fait observé ; aucun rappel si la donnée n’a pas changé.</x:v>
      </x:c>
    </x:row>
    <x:row r="62" ht="104" customHeight="1">
      <x:c r="A62" s="121" t="str">
        <x:v>D6-W-BARK-U10-BLOCAGE</x:v>
      </x:c>
      <x:c r="B62" s="122" t="str">
        <x:v>unit_types</x:v>
      </x:c>
      <x:c r="C62" s="122" t="str">
        <x:v>W3-U10</x:v>
      </x:c>
      <x:c r="D62" s="122" t="str">
        <x:v>Obstacle ou limite décrite effectivement rencontré ; suspendre le geste impossible et conserver positions, charges et fatigue. Locuteur vivant, conscient et présent ; si indisponible, silence ou relais par un témoin réellement informé, jamais voix du mort.</x:v>
      </x:c>
      <x:c r="E62" s="122" t="str">
        <x:v>Portes-boucliers de forge — membre actuellement actif</x:v>
      </x:c>
      <x:c r="F62" s="122" t="str">
        <x:v>Ce tir nous surplombe. Changeons d’appui.</x:v>
      </x:c>
      <x:c r="G62" s="122" t="str">
        <x:v>Signe bref compatible avec l’action en cours ; ne suspend pas la simulation, la portée de voix ou la visibilité.</x:v>
      </x:c>
      <x:c r="H62" s="123" t="n">
        <x:v>80</x:v>
      </x:c>
      <x:c r="I62" s="131" t="str">
        <x:v>20 s par cause ; rappel seulement après changement d’ordre ou nouvelle tentative.</x:v>
      </x:c>
    </x:row>
    <x:row r="63" ht="89" customHeight="1">
      <x:c r="A63" s="126" t="str">
        <x:v>D6-W-BARK-U10-REPLI</x:v>
      </x:c>
      <x:c r="B63" s="127" t="str">
        <x:v>unit_types</x:v>
      </x:c>
      <x:c r="C63" s="127" t="str">
        <x:v>W3-U10</x:v>
      </x:c>
      <x:c r="D63" s="127" t="str">
        <x:v>Ordre de repli confirmé ; route existante et atteignable ; déplacement encore à jouer ; aucun survivant déplacé à distance. Locuteur vivant, conscient et présent ; si indisponible, silence ou relais par un témoin réellement informé, jamais voix du mort.</x:v>
      </x:c>
      <x:c r="E63" s="127" t="str">
        <x:v>Portes-boucliers de forge — membre actuellement actif</x:v>
      </x:c>
      <x:c r="F63" s="127" t="str">
        <x:v>Nous reculons avec le porteur.</x:v>
      </x:c>
      <x:c r="G63" s="127" t="str">
        <x:v>Signe bref compatible avec l’action en cours ; ne suspend pas la simulation, la portée de voix ou la visibilité.</x:v>
      </x:c>
      <x:c r="H63" s="128" t="n">
        <x:v>70</x:v>
      </x:c>
      <x:c r="I63" s="132" t="str">
        <x:v>Une fois au début de chaque repli distinct.</x:v>
      </x:c>
    </x:row>
    <x:row r="64" ht="119" customHeight="1">
      <x:c r="A64" s="121" t="str">
        <x:v>D6-W-BARK-U10-SPECIALITE_A</x:v>
      </x:c>
      <x:c r="B64" s="122" t="str">
        <x:v>unit_types</x:v>
      </x:c>
      <x:c r="C64" s="122" t="str">
        <x:v>W3-U10</x:v>
      </x:c>
      <x:c r="D64"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64" s="122" t="str">
        <x:v>Portes-boucliers de forge — membre actuellement actif</x:v>
      </x:c>
      <x:c r="F64" s="122" t="str">
        <x:v>Le front est posé. La charge passe derrière.</x:v>
      </x:c>
      <x:c r="G64" s="122" t="str">
        <x:v>Signe bref compatible avec l’action en cours ; ne suspend pas la simulation, la portée de voix ou la visibilité.</x:v>
      </x:c>
      <x:c r="H64" s="123" t="n">
        <x:v>35</x:v>
      </x:c>
      <x:c r="I64" s="131" t="str">
        <x:v>Une fois à la première utilisation valide de la spécialité A ; pas de répétition à chaque changement de mode.</x:v>
      </x:c>
    </x:row>
    <x:row r="65" ht="119" customHeight="1">
      <x:c r="A65" s="126" t="str">
        <x:v>D6-W-BARK-U10-SPECIALITE_B</x:v>
      </x:c>
      <x:c r="B65" s="127" t="str">
        <x:v>unit_types</x:v>
      </x:c>
      <x:c r="C65" s="127" t="str">
        <x:v>W3-U10</x:v>
      </x:c>
      <x:c r="D65"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65" s="127" t="str">
        <x:v>Portes-boucliers de forge — membre actuellement actif</x:v>
      </x:c>
      <x:c r="F65" s="127" t="str">
        <x:v>Je tourne l’écran. Une pause, puis nous avançons.</x:v>
      </x:c>
      <x:c r="G65" s="127" t="str">
        <x:v>Signe bref compatible avec l’action en cours ; ne suspend pas la simulation, la portée de voix ou la visibilité.</x:v>
      </x:c>
      <x:c r="H65" s="128" t="n">
        <x:v>35</x:v>
      </x:c>
      <x:c r="I65" s="132" t="str">
        <x:v>Une fois à la première utilisation valide de la spécialité B ; pas de répétition à chaque changement de mode.</x:v>
      </x:c>
    </x:row>
    <x:row r="66" ht="104" customHeight="1">
      <x:c r="A66" s="121" t="str">
        <x:v>D6-W-BARK-U11-ORDRE</x:v>
      </x:c>
      <x:c r="B66" s="122" t="str">
        <x:v>unit_types</x:v>
      </x:c>
      <x:c r="C66" s="122" t="str">
        <x:v>W3-U11</x:v>
      </x:c>
      <x:c r="D66"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66" s="122" t="str">
        <x:v>Chasseurs au combistick — membre actuellement actif</x:v>
      </x:c>
      <x:c r="F66" s="122" t="str">
        <x:v>Je garde la hampe libre.</x:v>
      </x:c>
      <x:c r="G66" s="122" t="str">
        <x:v>Signe bref compatible avec l’action en cours ; ne suspend pas la simulation, la portée de voix ou la visibilité.</x:v>
      </x:c>
      <x:c r="H66" s="123" t="n">
        <x:v>20</x:v>
      </x:c>
      <x:c r="I66" s="131" t="str">
        <x:v>12 s par unité ; un seul accusé par ordre nouveau.</x:v>
      </x:c>
    </x:row>
    <x:row r="67" ht="104" customHeight="1">
      <x:c r="A67" s="126" t="str">
        <x:v>D6-W-BARK-U11-OBSERVATION</x:v>
      </x:c>
      <x:c r="B67" s="127" t="str">
        <x:v>unit_types</x:v>
      </x:c>
      <x:c r="C67" s="127" t="str">
        <x:v>W3-U11</x:v>
      </x:c>
      <x:c r="D67"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67" s="127" t="str">
        <x:v>Chasseurs au combistick — membre actuellement actif</x:v>
      </x:c>
      <x:c r="F67" s="127" t="str">
        <x:v>Leur groupe léger quitte son abri.</x:v>
      </x:c>
      <x:c r="G67" s="127" t="str">
        <x:v>Signe bref compatible avec l’action en cours ; ne suspend pas la simulation, la portée de voix ou la visibilité.</x:v>
      </x:c>
      <x:c r="H67" s="128" t="n">
        <x:v>50</x:v>
      </x:c>
      <x:c r="I67" s="132" t="str">
        <x:v>25 s par fait observé ; aucun rappel si la donnée n’a pas changé.</x:v>
      </x:c>
    </x:row>
    <x:row r="68" ht="104" customHeight="1">
      <x:c r="A68" s="121" t="str">
        <x:v>D6-W-BARK-U11-BLOCAGE</x:v>
      </x:c>
      <x:c r="B68" s="122" t="str">
        <x:v>unit_types</x:v>
      </x:c>
      <x:c r="C68" s="122" t="str">
        <x:v>W3-U11</x:v>
      </x:c>
      <x:c r="D68" s="122" t="str">
        <x:v>Obstacle ou limite décrite effectivement rencontré ; suspendre le geste impossible et conserver positions, charges et fatigue. Locuteur vivant, conscient et présent ; si indisponible, silence ou relais par un témoin réellement informé, jamais voix du mort.</x:v>
      </x:c>
      <x:c r="E68" s="122" t="str">
        <x:v>Chasseurs au combistick — membre actuellement actif</x:v>
      </x:c>
      <x:c r="F68" s="122" t="str">
        <x:v>L’espace est trop étroit pour cette allonge.</x:v>
      </x:c>
      <x:c r="G68" s="122" t="str">
        <x:v>Signe bref compatible avec l’action en cours ; ne suspend pas la simulation, la portée de voix ou la visibilité.</x:v>
      </x:c>
      <x:c r="H68" s="123" t="n">
        <x:v>80</x:v>
      </x:c>
      <x:c r="I68" s="131" t="str">
        <x:v>20 s par cause ; rappel seulement après changement d’ordre ou nouvelle tentative.</x:v>
      </x:c>
    </x:row>
    <x:row r="69" ht="89" customHeight="1">
      <x:c r="A69" s="126" t="str">
        <x:v>D6-W-BARK-U11-REPLI</x:v>
      </x:c>
      <x:c r="B69" s="127" t="str">
        <x:v>unit_types</x:v>
      </x:c>
      <x:c r="C69" s="127" t="str">
        <x:v>W3-U11</x:v>
      </x:c>
      <x:c r="D69" s="127" t="str">
        <x:v>Ordre de repli confirmé ; route existante et atteignable ; déplacement encore à jouer ; aucun survivant déplacé à distance. Locuteur vivant, conscient et présent ; si indisponible, silence ou relais par un témoin réellement informé, jamais voix du mort.</x:v>
      </x:c>
      <x:c r="E69" s="127" t="str">
        <x:v>Chasseurs au combistick — membre actuellement actif</x:v>
      </x:c>
      <x:c r="F69" s="127" t="str">
        <x:v>Nous reprenons le couloir avec la lance basse.</x:v>
      </x:c>
      <x:c r="G69" s="127" t="str">
        <x:v>Signe bref compatible avec l’action en cours ; ne suspend pas la simulation, la portée de voix ou la visibilité.</x:v>
      </x:c>
      <x:c r="H69" s="128" t="n">
        <x:v>70</x:v>
      </x:c>
      <x:c r="I69" s="132" t="str">
        <x:v>Une fois au début de chaque repli distinct.</x:v>
      </x:c>
    </x:row>
    <x:row r="70" ht="119" customHeight="1">
      <x:c r="A70" s="121" t="str">
        <x:v>D6-W-BARK-U11-SPECIALITE_A</x:v>
      </x:c>
      <x:c r="B70" s="122" t="str">
        <x:v>unit_types</x:v>
      </x:c>
      <x:c r="C70" s="122" t="str">
        <x:v>W3-U11</x:v>
      </x:c>
      <x:c r="D70"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70" s="122" t="str">
        <x:v>Chasseurs au combistick — membre actuellement actif</x:v>
      </x:c>
      <x:c r="F70" s="122" t="str">
        <x:v>Je tiens leur approche au bout de la hampe.</x:v>
      </x:c>
      <x:c r="G70" s="122" t="str">
        <x:v>Signe bref compatible avec l’action en cours ; ne suspend pas la simulation, la portée de voix ou la visibilité.</x:v>
      </x:c>
      <x:c r="H70" s="123" t="n">
        <x:v>35</x:v>
      </x:c>
      <x:c r="I70" s="131" t="str">
        <x:v>Une fois à la première utilisation valide de la spécialité A ; pas de répétition à chaque changement de mode.</x:v>
      </x:c>
    </x:row>
    <x:row r="71" ht="119" customHeight="1">
      <x:c r="A71" s="126" t="str">
        <x:v>D6-W-BARK-U11-SPECIALITE_B</x:v>
      </x:c>
      <x:c r="B71" s="127" t="str">
        <x:v>unit_types</x:v>
      </x:c>
      <x:c r="C71" s="127" t="str">
        <x:v>W3-U11</x:v>
      </x:c>
      <x:c r="D71"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71" s="127" t="str">
        <x:v>Chasseurs au combistick — membre actuellement actif</x:v>
      </x:c>
      <x:c r="F71" s="127" t="str">
        <x:v>Prise serrée. Cette pièce nous laisse encore combattre.</x:v>
      </x:c>
      <x:c r="G71" s="127" t="str">
        <x:v>Signe bref compatible avec l’action en cours ; ne suspend pas la simulation, la portée de voix ou la visibilité.</x:v>
      </x:c>
      <x:c r="H71" s="128" t="n">
        <x:v>35</x:v>
      </x:c>
      <x:c r="I71" s="132" t="str">
        <x:v>Une fois à la première utilisation valide de la spécialité B ; pas de répétition à chaque changement de mode.</x:v>
      </x:c>
    </x:row>
    <x:row r="72" ht="104" customHeight="1">
      <x:c r="A72" s="121" t="str">
        <x:v>D6-W-BARK-U12-ORDRE</x:v>
      </x:c>
      <x:c r="B72" s="122" t="str">
        <x:v>unit_types</x:v>
      </x:c>
      <x:c r="C72" s="122" t="str">
        <x:v>W3-U12</x:v>
      </x:c>
      <x:c r="D72"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72" s="122" t="str">
        <x:v>Grimpeurs de piliers — membre actuellement actif</x:v>
      </x:c>
      <x:c r="F72" s="122" t="str">
        <x:v>Nous montons par les prises vues.</x:v>
      </x:c>
      <x:c r="G72" s="122" t="str">
        <x:v>Signe bref compatible avec l’action en cours ; ne suspend pas la simulation, la portée de voix ou la visibilité.</x:v>
      </x:c>
      <x:c r="H72" s="123" t="n">
        <x:v>20</x:v>
      </x:c>
      <x:c r="I72" s="131" t="str">
        <x:v>12 s par unité ; un seul accusé par ordre nouveau.</x:v>
      </x:c>
    </x:row>
    <x:row r="73" ht="104" customHeight="1">
      <x:c r="A73" s="126" t="str">
        <x:v>D6-W-BARK-U12-OBSERVATION</x:v>
      </x:c>
      <x:c r="B73" s="127" t="str">
        <x:v>unit_types</x:v>
      </x:c>
      <x:c r="C73" s="127" t="str">
        <x:v>W3-U12</x:v>
      </x:c>
      <x:c r="D73"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73" s="127" t="str">
        <x:v>Grimpeurs de piliers — membre actuellement actif</x:v>
      </x:c>
      <x:c r="F73" s="127" t="str">
        <x:v>L’ancrage du haut a bougé.</x:v>
      </x:c>
      <x:c r="G73" s="127" t="str">
        <x:v>Signe bref compatible avec l’action en cours ; ne suspend pas la simulation, la portée de voix ou la visibilité.</x:v>
      </x:c>
      <x:c r="H73" s="128" t="n">
        <x:v>50</x:v>
      </x:c>
      <x:c r="I73" s="132" t="str">
        <x:v>25 s par fait observé ; aucun rappel si la donnée n’a pas changé.</x:v>
      </x:c>
    </x:row>
    <x:row r="74" ht="104" customHeight="1">
      <x:c r="A74" s="121" t="str">
        <x:v>D6-W-BARK-U12-BLOCAGE</x:v>
      </x:c>
      <x:c r="B74" s="122" t="str">
        <x:v>unit_types</x:v>
      </x:c>
      <x:c r="C74" s="122" t="str">
        <x:v>W3-U12</x:v>
      </x:c>
      <x:c r="D74" s="122" t="str">
        <x:v>Obstacle ou limite décrite effectivement rencontré ; suspendre le geste impossible et conserver positions, charges et fatigue. Locuteur vivant, conscient et présent ; si indisponible, silence ou relais par un témoin réellement informé, jamais voix du mort.</x:v>
      </x:c>
      <x:c r="E74" s="122" t="str">
        <x:v>Grimpeurs de piliers — membre actuellement actif</x:v>
      </x:c>
      <x:c r="F74" s="122" t="str">
        <x:v>La paroi est lisse ici. Nous cherchons un autre appui.</x:v>
      </x:c>
      <x:c r="G74" s="122" t="str">
        <x:v>Signe bref compatible avec l’action en cours ; ne suspend pas la simulation, la portée de voix ou la visibilité.</x:v>
      </x:c>
      <x:c r="H74" s="123" t="n">
        <x:v>80</x:v>
      </x:c>
      <x:c r="I74" s="131" t="str">
        <x:v>20 s par cause ; rappel seulement après changement d’ordre ou nouvelle tentative.</x:v>
      </x:c>
    </x:row>
    <x:row r="75" ht="89" customHeight="1">
      <x:c r="A75" s="126" t="str">
        <x:v>D6-W-BARK-U12-REPLI</x:v>
      </x:c>
      <x:c r="B75" s="127" t="str">
        <x:v>unit_types</x:v>
      </x:c>
      <x:c r="C75" s="127" t="str">
        <x:v>W3-U12</x:v>
      </x:c>
      <x:c r="D75" s="127" t="str">
        <x:v>Ordre de repli confirmé ; route existante et atteignable ; déplacement encore à jouer ; aucun survivant déplacé à distance. Locuteur vivant, conscient et présent ; si indisponible, silence ou relais par un témoin réellement informé, jamais voix du mort.</x:v>
      </x:c>
      <x:c r="E75" s="127" t="str">
        <x:v>Grimpeurs de piliers — membre actuellement actif</x:v>
      </x:c>
      <x:c r="F75" s="127" t="str">
        <x:v>Descente par notre route reconnue.</x:v>
      </x:c>
      <x:c r="G75" s="127" t="str">
        <x:v>Signe bref compatible avec l’action en cours ; ne suspend pas la simulation, la portée de voix ou la visibilité.</x:v>
      </x:c>
      <x:c r="H75" s="128" t="n">
        <x:v>70</x:v>
      </x:c>
      <x:c r="I75" s="132" t="str">
        <x:v>Une fois au début de chaque repli distinct.</x:v>
      </x:c>
    </x:row>
    <x:row r="76" ht="119" customHeight="1">
      <x:c r="A76" s="121" t="str">
        <x:v>D6-W-BARK-U12-SPECIALITE_A</x:v>
      </x:c>
      <x:c r="B76" s="122" t="str">
        <x:v>unit_types</x:v>
      </x:c>
      <x:c r="C76" s="122" t="str">
        <x:v>W3-U12</x:v>
      </x:c>
      <x:c r="D76"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76" s="122" t="str">
        <x:v>Grimpeurs de piliers — membre actuellement actif</x:v>
      </x:c>
      <x:c r="F76" s="122" t="str">
        <x:v>Le second appui est prêt pour le retour de l’allié.</x:v>
      </x:c>
      <x:c r="G76" s="122" t="str">
        <x:v>Signe bref compatible avec l’action en cours ; ne suspend pas la simulation, la portée de voix ou la visibilité.</x:v>
      </x:c>
      <x:c r="H76" s="123" t="n">
        <x:v>35</x:v>
      </x:c>
      <x:c r="I76" s="131" t="str">
        <x:v>Une fois à la première utilisation valide de la spécialité A ; pas de répétition à chaque changement de mode.</x:v>
      </x:c>
    </x:row>
    <x:row r="77" ht="119" customHeight="1">
      <x:c r="A77" s="126" t="str">
        <x:v>D6-W-BARK-U12-SPECIALITE_B</x:v>
      </x:c>
      <x:c r="B77" s="127" t="str">
        <x:v>unit_types</x:v>
      </x:c>
      <x:c r="C77" s="127" t="str">
        <x:v>W3-U12</x:v>
      </x:c>
      <x:c r="D77"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77" s="127" t="str">
        <x:v>Grimpeurs de piliers — membre actuellement actif</x:v>
      </x:c>
      <x:c r="F77" s="127" t="str">
        <x:v>La réception est vue. Je franchis, puis couvrez mon arrivée.</x:v>
      </x:c>
      <x:c r="G77" s="127" t="str">
        <x:v>Signe bref compatible avec l’action en cours ; ne suspend pas la simulation, la portée de voix ou la visibilité.</x:v>
      </x:c>
      <x:c r="H77" s="128" t="n">
        <x:v>35</x:v>
      </x:c>
      <x:c r="I77" s="132" t="str">
        <x:v>Une fois à la première utilisation valide de la spécialité B ; pas de répétition à chaque changement de mode.</x:v>
      </x:c>
    </x:row>
    <x:row r="78" ht="104" customHeight="1">
      <x:c r="A78" s="121" t="str">
        <x:v>D6-W-BARK-U13-ORDRE</x:v>
      </x:c>
      <x:c r="B78" s="122" t="str">
        <x:v>unit_types</x:v>
      </x:c>
      <x:c r="C78" s="122" t="str">
        <x:v>W3-U13</x:v>
      </x:c>
      <x:c r="D78"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78" s="122" t="str">
        <x:v>Tireurs au speargun — membre actuellement actif</x:v>
      </x:c>
      <x:c r="F78" s="122" t="str">
        <x:v>Je me place pour la visée.</x:v>
      </x:c>
      <x:c r="G78" s="122" t="str">
        <x:v>Signe bref compatible avec l’action en cours ; ne suspend pas la simulation, la portée de voix ou la visibilité.</x:v>
      </x:c>
      <x:c r="H78" s="123" t="n">
        <x:v>20</x:v>
      </x:c>
      <x:c r="I78" s="131" t="str">
        <x:v>12 s par unité ; un seul accusé par ordre nouveau.</x:v>
      </x:c>
    </x:row>
    <x:row r="79" ht="104" customHeight="1">
      <x:c r="A79" s="126" t="str">
        <x:v>D6-W-BARK-U13-OBSERVATION</x:v>
      </x:c>
      <x:c r="B79" s="127" t="str">
        <x:v>unit_types</x:v>
      </x:c>
      <x:c r="C79" s="127" t="str">
        <x:v>W3-U13</x:v>
      </x:c>
      <x:c r="D79"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79" s="127" t="str">
        <x:v>Tireurs au speargun — membre actuellement actif</x:v>
      </x:c>
      <x:c r="F79" s="127" t="str">
        <x:v>La cible reste dans cet angle.</x:v>
      </x:c>
      <x:c r="G79" s="127" t="str">
        <x:v>Signe bref compatible avec l’action en cours ; ne suspend pas la simulation, la portée de voix ou la visibilité.</x:v>
      </x:c>
      <x:c r="H79" s="128" t="n">
        <x:v>50</x:v>
      </x:c>
      <x:c r="I79" s="132" t="str">
        <x:v>25 s par fait observé ; aucun rappel si la donnée n’a pas changé.</x:v>
      </x:c>
    </x:row>
    <x:row r="80" ht="104" customHeight="1">
      <x:c r="A80" s="121" t="str">
        <x:v>D6-W-BARK-U13-BLOCAGE</x:v>
      </x:c>
      <x:c r="B80" s="122" t="str">
        <x:v>unit_types</x:v>
      </x:c>
      <x:c r="C80" s="122" t="str">
        <x:v>W3-U13</x:v>
      </x:c>
      <x:c r="D80" s="122" t="str">
        <x:v>Obstacle ou limite décrite effectivement rencontré ; suspendre le geste impossible et conserver positions, charges et fatigue. Locuteur vivant, conscient et présent ; si indisponible, silence ou relais par un témoin réellement informé, jamais voix du mort.</x:v>
      </x:c>
      <x:c r="E80" s="122" t="str">
        <x:v>Tireurs au speargun — membre actuellement actif</x:v>
      </x:c>
      <x:c r="F80" s="122" t="str">
        <x:v>La roche coupe mon tir.</x:v>
      </x:c>
      <x:c r="G80" s="122" t="str">
        <x:v>Signe bref compatible avec l’action en cours ; ne suspend pas la simulation, la portée de voix ou la visibilité.</x:v>
      </x:c>
      <x:c r="H80" s="123" t="n">
        <x:v>80</x:v>
      </x:c>
      <x:c r="I80" s="131" t="str">
        <x:v>20 s par cause ; rappel seulement après changement d’ordre ou nouvelle tentative.</x:v>
      </x:c>
    </x:row>
    <x:row r="81" ht="89" customHeight="1">
      <x:c r="A81" s="126" t="str">
        <x:v>D6-W-BARK-U13-REPLI</x:v>
      </x:c>
      <x:c r="B81" s="127" t="str">
        <x:v>unit_types</x:v>
      </x:c>
      <x:c r="C81" s="127" t="str">
        <x:v>W3-U13</x:v>
      </x:c>
      <x:c r="D81" s="127" t="str">
        <x:v>Ordre de repli confirmé ; route existante et atteignable ; déplacement encore à jouer ; aucun survivant déplacé à distance. Locuteur vivant, conscient et présent ; si indisponible, silence ou relais par un témoin réellement informé, jamais voix du mort.</x:v>
      </x:c>
      <x:c r="E81" s="127" t="str">
        <x:v>Tireurs au speargun — membre actuellement actif</x:v>
      </x:c>
      <x:c r="F81" s="127" t="str">
        <x:v>Je quitte la visée et reprends le couvert.</x:v>
      </x:c>
      <x:c r="G81" s="127" t="str">
        <x:v>Signe bref compatible avec l’action en cours ; ne suspend pas la simulation, la portée de voix ou la visibilité.</x:v>
      </x:c>
      <x:c r="H81" s="128" t="n">
        <x:v>70</x:v>
      </x:c>
      <x:c r="I81" s="132" t="str">
        <x:v>Une fois au début de chaque repli distinct.</x:v>
      </x:c>
    </x:row>
    <x:row r="82" ht="119" customHeight="1">
      <x:c r="A82" s="121" t="str">
        <x:v>D6-W-BARK-U13-SPECIALITE_A</x:v>
      </x:c>
      <x:c r="B82" s="122" t="str">
        <x:v>unit_types</x:v>
      </x:c>
      <x:c r="C82" s="122" t="str">
        <x:v>W3-U13</x:v>
      </x:c>
      <x:c r="D82"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82" s="122" t="str">
        <x:v>Tireurs au speargun — membre actuellement actif</x:v>
      </x:c>
      <x:c r="F82" s="122" t="str">
        <x:v>Sa faiblesse reste dans mon angle après cette visée.</x:v>
      </x:c>
      <x:c r="G82" s="122" t="str">
        <x:v>Signe bref compatible avec l’action en cours ; ne suspend pas la simulation, la portée de voix ou la visibilité.</x:v>
      </x:c>
      <x:c r="H82" s="123" t="n">
        <x:v>35</x:v>
      </x:c>
      <x:c r="I82" s="131" t="str">
        <x:v>Une fois à la première utilisation valide de la spécialité A ; pas de répétition à chaque changement de mode.</x:v>
      </x:c>
    </x:row>
    <x:row r="83" ht="119" customHeight="1">
      <x:c r="A83" s="126" t="str">
        <x:v>D6-W-BARK-U13-SPECIALITE_B</x:v>
      </x:c>
      <x:c r="B83" s="127" t="str">
        <x:v>unit_types</x:v>
      </x:c>
      <x:c r="C83" s="127" t="str">
        <x:v>W3-U13</x:v>
      </x:c>
      <x:c r="D83"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83" s="127" t="str">
        <x:v>Tireurs au speargun — membre actuellement actif</x:v>
      </x:c>
      <x:c r="F83" s="127" t="str">
        <x:v>Je garde cette traversée sous mes tirs. Comptez mes traits.</x:v>
      </x:c>
      <x:c r="G83" s="127" t="str">
        <x:v>Signe bref compatible avec l’action en cours ; ne suspend pas la simulation, la portée de voix ou la visibilité.</x:v>
      </x:c>
      <x:c r="H83" s="128" t="n">
        <x:v>35</x:v>
      </x:c>
      <x:c r="I83" s="132" t="str">
        <x:v>Une fois à la première utilisation valide de la spécialité B ; pas de répétition à chaque changement de mode.</x:v>
      </x:c>
    </x:row>
    <x:row r="84" ht="104" customHeight="1">
      <x:c r="A84" s="121" t="str">
        <x:v>D6-W-BARK-U14-ORDRE</x:v>
      </x:c>
      <x:c r="B84" s="122" t="str">
        <x:v>unit_types</x:v>
      </x:c>
      <x:c r="C84" s="122" t="str">
        <x:v>W3-U14</x:v>
      </x:c>
      <x:c r="D84"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84" s="122" t="str">
        <x:v>Tireur de plasma mesuré — membre actuellement actif</x:v>
      </x:c>
      <x:c r="F84" s="122" t="str">
        <x:v>Je prépare un appui de plasma.</x:v>
      </x:c>
      <x:c r="G84" s="122" t="str">
        <x:v>Signe bref compatible avec l’action en cours ; ne suspend pas la simulation, la portée de voix ou la visibilité.</x:v>
      </x:c>
      <x:c r="H84" s="123" t="n">
        <x:v>20</x:v>
      </x:c>
      <x:c r="I84" s="131" t="str">
        <x:v>12 s par unité ; un seul accusé par ordre nouveau.</x:v>
      </x:c>
    </x:row>
    <x:row r="85" ht="104" customHeight="1">
      <x:c r="A85" s="126" t="str">
        <x:v>D6-W-BARK-U14-OBSERVATION</x:v>
      </x:c>
      <x:c r="B85" s="127" t="str">
        <x:v>unit_types</x:v>
      </x:c>
      <x:c r="C85" s="127" t="str">
        <x:v>W3-U14</x:v>
      </x:c>
      <x:c r="D85"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85" s="127" t="str">
        <x:v>Tireur de plasma mesuré — membre actuellement actif</x:v>
      </x:c>
      <x:c r="F85" s="127" t="str">
        <x:v>La protection lourde est identifiée.</x:v>
      </x:c>
      <x:c r="G85" s="127" t="str">
        <x:v>Signe bref compatible avec l’action en cours ; ne suspend pas la simulation, la portée de voix ou la visibilité.</x:v>
      </x:c>
      <x:c r="H85" s="128" t="n">
        <x:v>50</x:v>
      </x:c>
      <x:c r="I85" s="132" t="str">
        <x:v>25 s par fait observé ; aucun rappel si la donnée n’a pas changé.</x:v>
      </x:c>
    </x:row>
    <x:row r="86" ht="104" customHeight="1">
      <x:c r="A86" s="121" t="str">
        <x:v>D6-W-BARK-U14-BLOCAGE</x:v>
      </x:c>
      <x:c r="B86" s="122" t="str">
        <x:v>unit_types</x:v>
      </x:c>
      <x:c r="C86" s="122" t="str">
        <x:v>W3-U14</x:v>
      </x:c>
      <x:c r="D86" s="122" t="str">
        <x:v>Obstacle ou limite décrite effectivement rencontré ; suspendre le geste impossible et conserver positions, charges et fatigue. Locuteur vivant, conscient et présent ; si indisponible, silence ou relais par un témoin réellement informé, jamais voix du mort.</x:v>
      </x:c>
      <x:c r="E86" s="122" t="str">
        <x:v>Tireur de plasma mesuré — membre actuellement actif</x:v>
      </x:c>
      <x:c r="F86" s="122" t="str">
        <x:v>Trop de chaleur. Je dois laisser l’arme refroidir.</x:v>
      </x:c>
      <x:c r="G86" s="122" t="str">
        <x:v>Signe bref compatible avec l’action en cours ; ne suspend pas la simulation, la portée de voix ou la visibilité.</x:v>
      </x:c>
      <x:c r="H86" s="123" t="n">
        <x:v>80</x:v>
      </x:c>
      <x:c r="I86" s="131" t="str">
        <x:v>20 s par cause ; rappel seulement après changement d’ordre ou nouvelle tentative.</x:v>
      </x:c>
    </x:row>
    <x:row r="87" ht="89" customHeight="1">
      <x:c r="A87" s="126" t="str">
        <x:v>D6-W-BARK-U14-REPLI</x:v>
      </x:c>
      <x:c r="B87" s="127" t="str">
        <x:v>unit_types</x:v>
      </x:c>
      <x:c r="C87" s="127" t="str">
        <x:v>W3-U14</x:v>
      </x:c>
      <x:c r="D87" s="127" t="str">
        <x:v>Ordre de repli confirmé ; route existante et atteignable ; déplacement encore à jouer ; aucun survivant déplacé à distance. Locuteur vivant, conscient et présent ; si indisponible, silence ou relais par un témoin réellement informé, jamais voix du mort.</x:v>
      </x:c>
      <x:c r="E87" s="127" t="str">
        <x:v>Tireur de plasma mesuré — membre actuellement actif</x:v>
      </x:c>
      <x:c r="F87" s="127" t="str">
        <x:v>Je coupe la charge et je rejoins le couvert.</x:v>
      </x:c>
      <x:c r="G87" s="127" t="str">
        <x:v>Signe bref compatible avec l’action en cours ; ne suspend pas la simulation, la portée de voix ou la visibilité.</x:v>
      </x:c>
      <x:c r="H87" s="128" t="n">
        <x:v>70</x:v>
      </x:c>
      <x:c r="I87" s="132" t="str">
        <x:v>Une fois au début de chaque repli distinct.</x:v>
      </x:c>
    </x:row>
    <x:row r="88" ht="119" customHeight="1">
      <x:c r="A88" s="121" t="str">
        <x:v>D6-W-BARK-U14-SPECIALITE_A</x:v>
      </x:c>
      <x:c r="B88" s="122" t="str">
        <x:v>unit_types</x:v>
      </x:c>
      <x:c r="C88" s="122" t="str">
        <x:v>W3-U14</x:v>
      </x:c>
      <x:c r="D88"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88" s="122" t="str">
        <x:v>Tireur de plasma mesuré — membre actuellement actif</x:v>
      </x:c>
      <x:c r="F88" s="122" t="str">
        <x:v>Charge contenue. Je garde de quoi tirer encore.</x:v>
      </x:c>
      <x:c r="G88" s="122" t="str">
        <x:v>Signe bref compatible avec l’action en cours ; ne suspend pas la simulation, la portée de voix ou la visibilité.</x:v>
      </x:c>
      <x:c r="H88" s="123" t="n">
        <x:v>35</x:v>
      </x:c>
      <x:c r="I88" s="131" t="str">
        <x:v>Une fois à la première utilisation valide de la spécialité A ; pas de répétition à chaque changement de mode.</x:v>
      </x:c>
    </x:row>
    <x:row r="89" ht="119" customHeight="1">
      <x:c r="A89" s="126" t="str">
        <x:v>D6-W-BARK-U14-SPECIALITE_B</x:v>
      </x:c>
      <x:c r="B89" s="127" t="str">
        <x:v>unit_types</x:v>
      </x:c>
      <x:c r="C89" s="127" t="str">
        <x:v>W3-U14</x:v>
      </x:c>
      <x:c r="D89"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89" s="127" t="str">
        <x:v>Tireur de plasma mesuré — membre actuellement actif</x:v>
      </x:c>
      <x:c r="F89" s="127" t="str">
        <x:v>Charge lourde prête. Couvrez mon refroidissement après le tir.</x:v>
      </x:c>
      <x:c r="G89" s="127" t="str">
        <x:v>Signe bref compatible avec l’action en cours ; ne suspend pas la simulation, la portée de voix ou la visibilité.</x:v>
      </x:c>
      <x:c r="H89" s="128" t="n">
        <x:v>35</x:v>
      </x:c>
      <x:c r="I89" s="132" t="str">
        <x:v>Une fois à la première utilisation valide de la spécialité B ; pas de répétition à chaque changement de mode.</x:v>
      </x:c>
    </x:row>
    <x:row r="90" ht="104" customHeight="1">
      <x:c r="A90" s="121" t="str">
        <x:v>D6-W-BARK-U15-ORDRE</x:v>
      </x:c>
      <x:c r="B90" s="122" t="str">
        <x:v>unit_types</x:v>
      </x:c>
      <x:c r="C90" s="122" t="str">
        <x:v>W3-U15</x:v>
      </x:c>
      <x:c r="D90"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90" s="122" t="str">
        <x:v>Poseurs de filets — membre actuellement actif</x:v>
      </x:c>
      <x:c r="F90" s="122" t="str">
        <x:v>Nous préparons le filet sur sa route.</x:v>
      </x:c>
      <x:c r="G90" s="122" t="str">
        <x:v>Signe bref compatible avec l’action en cours ; ne suspend pas la simulation, la portée de voix ou la visibilité.</x:v>
      </x:c>
      <x:c r="H90" s="123" t="n">
        <x:v>20</x:v>
      </x:c>
      <x:c r="I90" s="131" t="str">
        <x:v>12 s par unité ; un seul accusé par ordre nouveau.</x:v>
      </x:c>
    </x:row>
    <x:row r="91" ht="104" customHeight="1">
      <x:c r="A91" s="126" t="str">
        <x:v>D6-W-BARK-U15-OBSERVATION</x:v>
      </x:c>
      <x:c r="B91" s="127" t="str">
        <x:v>unit_types</x:v>
      </x:c>
      <x:c r="C91" s="127" t="str">
        <x:v>W3-U15</x:v>
      </x:c>
      <x:c r="D91"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91" s="127" t="str">
        <x:v>Poseurs de filets — membre actuellement actif</x:v>
      </x:c>
      <x:c r="F91" s="127" t="str">
        <x:v>Le coureur vient de choisir le passage dégagé.</x:v>
      </x:c>
      <x:c r="G91" s="127" t="str">
        <x:v>Signe bref compatible avec l’action en cours ; ne suspend pas la simulation, la portée de voix ou la visibilité.</x:v>
      </x:c>
      <x:c r="H91" s="128" t="n">
        <x:v>50</x:v>
      </x:c>
      <x:c r="I91" s="132" t="str">
        <x:v>25 s par fait observé ; aucun rappel si la donnée n’a pas changé.</x:v>
      </x:c>
    </x:row>
    <x:row r="92" ht="104" customHeight="1">
      <x:c r="A92" s="121" t="str">
        <x:v>D6-W-BARK-U15-BLOCAGE</x:v>
      </x:c>
      <x:c r="B92" s="122" t="str">
        <x:v>unit_types</x:v>
      </x:c>
      <x:c r="C92" s="122" t="str">
        <x:v>W3-U15</x:v>
      </x:c>
      <x:c r="D92" s="122" t="str">
        <x:v>Obstacle ou limite décrite effectivement rencontré ; suspendre le geste impossible et conserver positions, charges et fatigue. Locuteur vivant, conscient et présent ; si indisponible, silence ou relais par un témoin réellement informé, jamais voix du mort.</x:v>
      </x:c>
      <x:c r="E92" s="122" t="str">
        <x:v>Poseurs de filets — membre actuellement actif</x:v>
      </x:c>
      <x:c r="F92" s="122" t="str">
        <x:v>Cette proie dépasse notre filet.</x:v>
      </x:c>
      <x:c r="G92" s="122" t="str">
        <x:v>Signe bref compatible avec l’action en cours ; ne suspend pas la simulation, la portée de voix ou la visibilité.</x:v>
      </x:c>
      <x:c r="H92" s="123" t="n">
        <x:v>80</x:v>
      </x:c>
      <x:c r="I92" s="131" t="str">
        <x:v>20 s par cause ; rappel seulement après changement d’ordre ou nouvelle tentative.</x:v>
      </x:c>
    </x:row>
    <x:row r="93" ht="89" customHeight="1">
      <x:c r="A93" s="126" t="str">
        <x:v>D6-W-BARK-U15-REPLI</x:v>
      </x:c>
      <x:c r="B93" s="127" t="str">
        <x:v>unit_types</x:v>
      </x:c>
      <x:c r="C93" s="127" t="str">
        <x:v>W3-U15</x:v>
      </x:c>
      <x:c r="D93" s="127" t="str">
        <x:v>Ordre de repli confirmé ; route existante et atteignable ; déplacement encore à jouer ; aucun survivant déplacé à distance. Locuteur vivant, conscient et présent ; si indisponible, silence ou relais par un témoin réellement informé, jamais voix du mort.</x:v>
      </x:c>
      <x:c r="E93" s="127" t="str">
        <x:v>Poseurs de filets — membre actuellement actif</x:v>
      </x:c>
      <x:c r="F93" s="127" t="str">
        <x:v>Nous quittons la ligne par le côté libre.</x:v>
      </x:c>
      <x:c r="G93" s="127" t="str">
        <x:v>Signe bref compatible avec l’action en cours ; ne suspend pas la simulation, la portée de voix ou la visibilité.</x:v>
      </x:c>
      <x:c r="H93" s="128" t="n">
        <x:v>70</x:v>
      </x:c>
      <x:c r="I93" s="132" t="str">
        <x:v>Une fois au début de chaque repli distinct.</x:v>
      </x:c>
    </x:row>
    <x:row r="94" ht="119" customHeight="1">
      <x:c r="A94" s="121" t="str">
        <x:v>D6-W-BARK-U15-SPECIALITE_A</x:v>
      </x:c>
      <x:c r="B94" s="122" t="str">
        <x:v>unit_types</x:v>
      </x:c>
      <x:c r="C94" s="122" t="str">
        <x:v>W3-U15</x:v>
      </x:c>
      <x:c r="D94"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94" s="122" t="str">
        <x:v>Poseurs de filets — membre actuellement actif</x:v>
      </x:c>
      <x:c r="F94" s="122" t="str">
        <x:v>Couloir clair. Le filet de course peut s’ouvrir.</x:v>
      </x:c>
      <x:c r="G94" s="122" t="str">
        <x:v>Signe bref compatible avec l’action en cours ; ne suspend pas la simulation, la portée de voix ou la visibilité.</x:v>
      </x:c>
      <x:c r="H94" s="123" t="n">
        <x:v>35</x:v>
      </x:c>
      <x:c r="I94" s="131" t="str">
        <x:v>Une fois à la première utilisation valide de la spécialité A ; pas de répétition à chaque changement de mode.</x:v>
      </x:c>
    </x:row>
    <x:row r="95" ht="119" customHeight="1">
      <x:c r="A95" s="126" t="str">
        <x:v>D6-W-BARK-U15-SPECIALITE_B</x:v>
      </x:c>
      <x:c r="B95" s="127" t="str">
        <x:v>unit_types</x:v>
      </x:c>
      <x:c r="C95" s="127" t="str">
        <x:v>W3-U15</x:v>
      </x:c>
      <x:c r="D95"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95" s="127" t="str">
        <x:v>Poseurs de filets — membre actuellement actif</x:v>
      </x:c>
      <x:c r="F95" s="127" t="str">
        <x:v>L’ancrage d’arrêt est tenu. Gardez les alliés hors de sa ligne.</x:v>
      </x:c>
      <x:c r="G95" s="127" t="str">
        <x:v>Signe bref compatible avec l’action en cours ; ne suspend pas la simulation, la portée de voix ou la visibilité.</x:v>
      </x:c>
      <x:c r="H95" s="128" t="n">
        <x:v>35</x:v>
      </x:c>
      <x:c r="I95" s="132" t="str">
        <x:v>Une fois à la première utilisation valide de la spécialité B ; pas de répétition à chaque changement de mode.</x:v>
      </x:c>
    </x:row>
    <x:row r="96" ht="104" customHeight="1">
      <x:c r="A96" s="121" t="str">
        <x:v>D6-W-BARK-U16-ORDRE</x:v>
      </x:c>
      <x:c r="B96" s="122" t="str">
        <x:v>unit_types</x:v>
      </x:c>
      <x:c r="C96" s="122" t="str">
        <x:v>W3-U16</x:v>
      </x:c>
      <x:c r="D96"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96" s="122" t="str">
        <x:v>Piégeurs de passage — membre actuellement actif</x:v>
      </x:c>
      <x:c r="F96" s="122" t="str">
        <x:v>Je prépare ce passage reconnu.</x:v>
      </x:c>
      <x:c r="G96" s="122" t="str">
        <x:v>Signe bref compatible avec l’action en cours ; ne suspend pas la simulation, la portée de voix ou la visibilité.</x:v>
      </x:c>
      <x:c r="H96" s="123" t="n">
        <x:v>20</x:v>
      </x:c>
      <x:c r="I96" s="131" t="str">
        <x:v>12 s par unité ; un seul accusé par ordre nouveau.</x:v>
      </x:c>
    </x:row>
    <x:row r="97" ht="104" customHeight="1">
      <x:c r="A97" s="126" t="str">
        <x:v>D6-W-BARK-U16-OBSERVATION</x:v>
      </x:c>
      <x:c r="B97" s="127" t="str">
        <x:v>unit_types</x:v>
      </x:c>
      <x:c r="C97" s="127" t="str">
        <x:v>W3-U16</x:v>
      </x:c>
      <x:c r="D97"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97" s="127" t="str">
        <x:v>Piégeurs de passage — membre actuellement actif</x:v>
      </x:c>
      <x:c r="F97" s="127" t="str">
        <x:v>Le poursuivant vient d’en lire la marque.</x:v>
      </x:c>
      <x:c r="G97" s="127" t="str">
        <x:v>Signe bref compatible avec l’action en cours ; ne suspend pas la simulation, la portée de voix ou la visibilité.</x:v>
      </x:c>
      <x:c r="H97" s="128" t="n">
        <x:v>50</x:v>
      </x:c>
      <x:c r="I97" s="132" t="str">
        <x:v>25 s par fait observé ; aucun rappel si la donnée n’a pas changé.</x:v>
      </x:c>
    </x:row>
    <x:row r="98" ht="104" customHeight="1">
      <x:c r="A98" s="121" t="str">
        <x:v>D6-W-BARK-U16-BLOCAGE</x:v>
      </x:c>
      <x:c r="B98" s="122" t="str">
        <x:v>unit_types</x:v>
      </x:c>
      <x:c r="C98" s="122" t="str">
        <x:v>W3-U16</x:v>
      </x:c>
      <x:c r="D98" s="122" t="str">
        <x:v>Obstacle ou limite décrite effectivement rencontré ; suspendre le geste impossible et conserver positions, charges et fatigue. Locuteur vivant, conscient et présent ; si indisponible, silence ou relais par un témoin réellement informé, jamais voix du mort.</x:v>
      </x:c>
      <x:c r="E98" s="122" t="str">
        <x:v>Piégeurs de passage — membre actuellement actif</x:v>
      </x:c>
      <x:c r="F98" s="122" t="str">
        <x:v>La pose est exposée. Il me faut un couvert.</x:v>
      </x:c>
      <x:c r="G98" s="122" t="str">
        <x:v>Signe bref compatible avec l’action en cours ; ne suspend pas la simulation, la portée de voix ou la visibilité.</x:v>
      </x:c>
      <x:c r="H98" s="123" t="n">
        <x:v>80</x:v>
      </x:c>
      <x:c r="I98" s="131" t="str">
        <x:v>20 s par cause ; rappel seulement après changement d’ordre ou nouvelle tentative.</x:v>
      </x:c>
    </x:row>
    <x:row r="99" ht="89" customHeight="1">
      <x:c r="A99" s="126" t="str">
        <x:v>D6-W-BARK-U16-REPLI</x:v>
      </x:c>
      <x:c r="B99" s="127" t="str">
        <x:v>unit_types</x:v>
      </x:c>
      <x:c r="C99" s="127" t="str">
        <x:v>W3-U16</x:v>
      </x:c>
      <x:c r="D99" s="127" t="str">
        <x:v>Ordre de repli confirmé ; route existante et atteignable ; déplacement encore à jouer ; aucun survivant déplacé à distance. Locuteur vivant, conscient et présent ; si indisponible, silence ou relais par un témoin réellement informé, jamais voix du mort.</x:v>
      </x:c>
      <x:c r="E99" s="127" t="str">
        <x:v>Piégeurs de passage — membre actuellement actif</x:v>
      </x:c>
      <x:c r="F99" s="127" t="str">
        <x:v>Je marque les pièges laissés avant le retrait.</x:v>
      </x:c>
      <x:c r="G99" s="127" t="str">
        <x:v>Signe bref compatible avec l’action en cours ; ne suspend pas la simulation, la portée de voix ou la visibilité.</x:v>
      </x:c>
      <x:c r="H99" s="128" t="n">
        <x:v>70</x:v>
      </x:c>
      <x:c r="I99" s="132" t="str">
        <x:v>Une fois au début de chaque repli distinct.</x:v>
      </x:c>
    </x:row>
    <x:row r="100" ht="119" customHeight="1">
      <x:c r="A100" s="121" t="str">
        <x:v>D6-W-BARK-U16-SPECIALITE_A</x:v>
      </x:c>
      <x:c r="B100" s="122" t="str">
        <x:v>unit_types</x:v>
      </x:c>
      <x:c r="C100" s="122" t="str">
        <x:v>W3-U16</x:v>
      </x:c>
      <x:c r="D100"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100" s="122" t="str">
        <x:v>Piégeurs de passage — membre actuellement actif</x:v>
      </x:c>
      <x:c r="F100" s="122" t="str">
        <x:v>Celui-ci n’a pas servi. Je peux reprendre une partie du montage.</x:v>
      </x:c>
      <x:c r="G100" s="122" t="str">
        <x:v>Signe bref compatible avec l’action en cours ; ne suspend pas la simulation, la portée de voix ou la visibilité.</x:v>
      </x:c>
      <x:c r="H100" s="123" t="n">
        <x:v>35</x:v>
      </x:c>
      <x:c r="I100" s="131" t="str">
        <x:v>Une fois à la première utilisation valide de la spécialité A ; pas de répétition à chaque changement de mode.</x:v>
      </x:c>
    </x:row>
    <x:row r="101" ht="119" customHeight="1">
      <x:c r="A101" s="126" t="str">
        <x:v>D6-W-BARK-U16-SPECIALITE_B</x:v>
      </x:c>
      <x:c r="B101" s="127" t="str">
        <x:v>unit_types</x:v>
      </x:c>
      <x:c r="C101" s="127" t="str">
        <x:v>W3-U16</x:v>
      </x:c>
      <x:c r="D101"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101" s="127" t="str">
        <x:v>Piégeurs de passage — membre actuellement actif</x:v>
      </x:c>
      <x:c r="F101" s="127" t="str">
        <x:v>Je garde la ligne en vue. Le déclenchement attend son passage.</x:v>
      </x:c>
      <x:c r="G101" s="127" t="str">
        <x:v>Signe bref compatible avec l’action en cours ; ne suspend pas la simulation, la portée de voix ou la visibilité.</x:v>
      </x:c>
      <x:c r="H101" s="128" t="n">
        <x:v>35</x:v>
      </x:c>
      <x:c r="I101" s="132" t="str">
        <x:v>Une fois à la première utilisation valide de la spécialité B ; pas de répétition à chaque changement de mode.</x:v>
      </x:c>
    </x:row>
    <x:row r="102" ht="104" customHeight="1">
      <x:c r="A102" s="121" t="str">
        <x:v>D6-W-BARK-U17-ORDRE</x:v>
      </x:c>
      <x:c r="B102" s="122" t="str">
        <x:v>unit_types</x:v>
      </x:c>
      <x:c r="C102" s="122" t="str">
        <x:v>W3-U17</x:v>
      </x:c>
      <x:c r="D102"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102" s="122" t="str">
        <x:v>Équipe d’extraction — membre actuellement actif</x:v>
      </x:c>
      <x:c r="F102" s="122" t="str">
        <x:v>Nous venons au blessé.</x:v>
      </x:c>
      <x:c r="G102" s="122" t="str">
        <x:v>Signe bref compatible avec l’action en cours ; ne suspend pas la simulation, la portée de voix ou la visibilité.</x:v>
      </x:c>
      <x:c r="H102" s="123" t="n">
        <x:v>20</x:v>
      </x:c>
      <x:c r="I102" s="131" t="str">
        <x:v>12 s par unité ; un seul accusé par ordre nouveau.</x:v>
      </x:c>
    </x:row>
    <x:row r="103" ht="104" customHeight="1">
      <x:c r="A103" s="126" t="str">
        <x:v>D6-W-BARK-U17-OBSERVATION</x:v>
      </x:c>
      <x:c r="B103" s="127" t="str">
        <x:v>unit_types</x:v>
      </x:c>
      <x:c r="C103" s="127" t="str">
        <x:v>W3-U17</x:v>
      </x:c>
      <x:c r="D103"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103" s="127" t="str">
        <x:v>Équipe d’extraction — membre actuellement actif</x:v>
      </x:c>
      <x:c r="F103" s="127" t="str">
        <x:v>Le prochain abri est à sa largeur.</x:v>
      </x:c>
      <x:c r="G103" s="127" t="str">
        <x:v>Signe bref compatible avec l’action en cours ; ne suspend pas la simulation, la portée de voix ou la visibilité.</x:v>
      </x:c>
      <x:c r="H103" s="128" t="n">
        <x:v>50</x:v>
      </x:c>
      <x:c r="I103" s="132" t="str">
        <x:v>25 s par fait observé ; aucun rappel si la donnée n’a pas changé.</x:v>
      </x:c>
    </x:row>
    <x:row r="104" ht="104" customHeight="1">
      <x:c r="A104" s="121" t="str">
        <x:v>D6-W-BARK-U17-BLOCAGE</x:v>
      </x:c>
      <x:c r="B104" s="122" t="str">
        <x:v>unit_types</x:v>
      </x:c>
      <x:c r="C104" s="122" t="str">
        <x:v>W3-U17</x:v>
      </x:c>
      <x:c r="D104" s="122" t="str">
        <x:v>Obstacle ou limite décrite effectivement rencontré ; suspendre le geste impossible et conserver positions, charges et fatigue. Locuteur vivant, conscient et présent ; si indisponible, silence ou relais par un témoin réellement informé, jamais voix du mort.</x:v>
      </x:c>
      <x:c r="E104" s="122" t="str">
        <x:v>Équipe d’extraction — membre actuellement actif</x:v>
      </x:c>
      <x:c r="F104" s="122" t="str">
        <x:v>La charge ne passe pas ici. Cherchez une autre route.</x:v>
      </x:c>
      <x:c r="G104" s="122" t="str">
        <x:v>Signe bref compatible avec l’action en cours ; ne suspend pas la simulation, la portée de voix ou la visibilité.</x:v>
      </x:c>
      <x:c r="H104" s="123" t="n">
        <x:v>80</x:v>
      </x:c>
      <x:c r="I104" s="131" t="str">
        <x:v>20 s par cause ; rappel seulement après changement d’ordre ou nouvelle tentative.</x:v>
      </x:c>
    </x:row>
    <x:row r="105" ht="89" customHeight="1">
      <x:c r="A105" s="126" t="str">
        <x:v>D6-W-BARK-U17-REPLI</x:v>
      </x:c>
      <x:c r="B105" s="127" t="str">
        <x:v>unit_types</x:v>
      </x:c>
      <x:c r="C105" s="127" t="str">
        <x:v>W3-U17</x:v>
      </x:c>
      <x:c r="D105" s="127" t="str">
        <x:v>Ordre de repli confirmé ; route existante et atteignable ; déplacement encore à jouer ; aucun survivant déplacé à distance. Locuteur vivant, conscient et présent ; si indisponible, silence ou relais par un témoin réellement informé, jamais voix du mort.</x:v>
      </x:c>
      <x:c r="E105" s="127" t="str">
        <x:v>Équipe d’extraction — membre actuellement actif</x:v>
      </x:c>
      <x:c r="F105" s="127" t="str">
        <x:v>Nous ramenons le blessé par la halte.</x:v>
      </x:c>
      <x:c r="G105" s="127" t="str">
        <x:v>Signe bref compatible avec l’action en cours ; ne suspend pas la simulation, la portée de voix ou la visibilité.</x:v>
      </x:c>
      <x:c r="H105" s="128" t="n">
        <x:v>70</x:v>
      </x:c>
      <x:c r="I105" s="132" t="str">
        <x:v>Une fois au début de chaque repli distinct.</x:v>
      </x:c>
    </x:row>
    <x:row r="106" ht="119" customHeight="1">
      <x:c r="A106" s="121" t="str">
        <x:v>D6-W-BARK-U17-SPECIALITE_A</x:v>
      </x:c>
      <x:c r="B106" s="122" t="str">
        <x:v>unit_types</x:v>
      </x:c>
      <x:c r="C106" s="122" t="str">
        <x:v>W3-U17</x:v>
      </x:c>
      <x:c r="D106"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106" s="122" t="str">
        <x:v>Équipe d’extraction — membre actuellement actif</x:v>
      </x:c>
      <x:c r="F106" s="122" t="str">
        <x:v>Répartissons le poids sur ce trajet connu.</x:v>
      </x:c>
      <x:c r="G106" s="122" t="str">
        <x:v>Signe bref compatible avec l’action en cours ; ne suspend pas la simulation, la portée de voix ou la visibilité.</x:v>
      </x:c>
      <x:c r="H106" s="123" t="n">
        <x:v>35</x:v>
      </x:c>
      <x:c r="I106" s="131" t="str">
        <x:v>Une fois à la première utilisation valide de la spécialité A ; pas de répétition à chaque changement de mode.</x:v>
      </x:c>
    </x:row>
    <x:row r="107" ht="119" customHeight="1">
      <x:c r="A107" s="126" t="str">
        <x:v>D6-W-BARK-U17-SPECIALITE_B</x:v>
      </x:c>
      <x:c r="B107" s="127" t="str">
        <x:v>unit_types</x:v>
      </x:c>
      <x:c r="C107" s="127" t="str">
        <x:v>W3-U17</x:v>
      </x:c>
      <x:c r="D107"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107" s="127" t="str">
        <x:v>Équipe d’extraction — membre actuellement actif</x:v>
      </x:c>
      <x:c r="F107" s="127" t="str">
        <x:v>Le couvert est atteint. Nous changeons de porteur ici.</x:v>
      </x:c>
      <x:c r="G107" s="127" t="str">
        <x:v>Signe bref compatible avec l’action en cours ; ne suspend pas la simulation, la portée de voix ou la visibilité.</x:v>
      </x:c>
      <x:c r="H107" s="128" t="n">
        <x:v>35</x:v>
      </x:c>
      <x:c r="I107" s="132" t="str">
        <x:v>Une fois à la première utilisation valide de la spécialité B ; pas de répétition à chaque changement de mode.</x:v>
      </x:c>
    </x:row>
    <x:row r="108" ht="104" customHeight="1">
      <x:c r="A108" s="121" t="str">
        <x:v>D6-W-BARK-U18-ORDRE</x:v>
      </x:c>
      <x:c r="B108" s="122" t="str">
        <x:v>unit_types</x:v>
      </x:c>
      <x:c r="C108" s="122" t="str">
        <x:v>W3-U18</x:v>
      </x:c>
      <x:c r="D108"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108" s="122" t="str">
        <x:v>Soigneur de terrain — membre actuellement actif</x:v>
      </x:c>
      <x:c r="F108" s="122" t="str">
        <x:v>Je rejoins le blessé sous couvert.</x:v>
      </x:c>
      <x:c r="G108" s="122" t="str">
        <x:v>Signe bref compatible avec l’action en cours ; ne suspend pas la simulation, la portée de voix ou la visibilité.</x:v>
      </x:c>
      <x:c r="H108" s="123" t="n">
        <x:v>20</x:v>
      </x:c>
      <x:c r="I108" s="131" t="str">
        <x:v>12 s par unité ; un seul accusé par ordre nouveau.</x:v>
      </x:c>
    </x:row>
    <x:row r="109" ht="104" customHeight="1">
      <x:c r="A109" s="126" t="str">
        <x:v>D6-W-BARK-U18-OBSERVATION</x:v>
      </x:c>
      <x:c r="B109" s="127" t="str">
        <x:v>unit_types</x:v>
      </x:c>
      <x:c r="C109" s="127" t="str">
        <x:v>W3-U18</x:v>
      </x:c>
      <x:c r="D109"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109" s="127" t="str">
        <x:v>Soigneur de terrain — membre actuellement actif</x:v>
      </x:c>
      <x:c r="F109" s="127" t="str">
        <x:v>Son état demande encore un accompagnement.</x:v>
      </x:c>
      <x:c r="G109" s="127" t="str">
        <x:v>Signe bref compatible avec l’action en cours ; ne suspend pas la simulation, la portée de voix ou la visibilité.</x:v>
      </x:c>
      <x:c r="H109" s="128" t="n">
        <x:v>50</x:v>
      </x:c>
      <x:c r="I109" s="132" t="str">
        <x:v>25 s par fait observé ; aucun rappel si la donnée n’a pas changé.</x:v>
      </x:c>
    </x:row>
    <x:row r="110" ht="104" customHeight="1">
      <x:c r="A110" s="121" t="str">
        <x:v>D6-W-BARK-U18-BLOCAGE</x:v>
      </x:c>
      <x:c r="B110" s="122" t="str">
        <x:v>unit_types</x:v>
      </x:c>
      <x:c r="C110" s="122" t="str">
        <x:v>W3-U18</x:v>
      </x:c>
      <x:c r="D110" s="122" t="str">
        <x:v>Obstacle ou limite décrite effectivement rencontré ; suspendre le geste impossible et conserver positions, charges et fatigue. Locuteur vivant, conscient et présent ; si indisponible, silence ou relais par un témoin réellement informé, jamais voix du mort.</x:v>
      </x:c>
      <x:c r="E110" s="122" t="str">
        <x:v>Soigneur de terrain — membre actuellement actif</x:v>
      </x:c>
      <x:c r="F110" s="122" t="str">
        <x:v>Je ne peux pas travailler sous cet angle de tir.</x:v>
      </x:c>
      <x:c r="G110" s="122" t="str">
        <x:v>Signe bref compatible avec l’action en cours ; ne suspend pas la simulation, la portée de voix ou la visibilité.</x:v>
      </x:c>
      <x:c r="H110" s="123" t="n">
        <x:v>80</x:v>
      </x:c>
      <x:c r="I110" s="131" t="str">
        <x:v>20 s par cause ; rappel seulement après changement d’ordre ou nouvelle tentative.</x:v>
      </x:c>
    </x:row>
    <x:row r="111" ht="89" customHeight="1">
      <x:c r="A111" s="126" t="str">
        <x:v>D6-W-BARK-U18-REPLI</x:v>
      </x:c>
      <x:c r="B111" s="127" t="str">
        <x:v>unit_types</x:v>
      </x:c>
      <x:c r="C111" s="127" t="str">
        <x:v>W3-U18</x:v>
      </x:c>
      <x:c r="D111" s="127" t="str">
        <x:v>Ordre de repli confirmé ; route existante et atteignable ; déplacement encore à jouer ; aucun survivant déplacé à distance. Locuteur vivant, conscient et présent ; si indisponible, silence ou relais par un témoin réellement informé, jamais voix du mort.</x:v>
      </x:c>
      <x:c r="E111" s="127" t="str">
        <x:v>Soigneur de terrain — membre actuellement actif</x:v>
      </x:c>
      <x:c r="F111" s="127" t="str">
        <x:v>Je suis le blessé jusqu’à la sortie.</x:v>
      </x:c>
      <x:c r="G111" s="127" t="str">
        <x:v>Signe bref compatible avec l’action en cours ; ne suspend pas la simulation, la portée de voix ou la visibilité.</x:v>
      </x:c>
      <x:c r="H111" s="128" t="n">
        <x:v>70</x:v>
      </x:c>
      <x:c r="I111" s="132" t="str">
        <x:v>Une fois au début de chaque repli distinct.</x:v>
      </x:c>
    </x:row>
    <x:row r="112" ht="119" customHeight="1">
      <x:c r="A112" s="121" t="str">
        <x:v>D6-W-BARK-U18-SPECIALITE_A</x:v>
      </x:c>
      <x:c r="B112" s="122" t="str">
        <x:v>unit_types</x:v>
      </x:c>
      <x:c r="C112" s="122" t="str">
        <x:v>W3-U18</x:v>
      </x:c>
      <x:c r="D112"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112" s="122" t="str">
        <x:v>Soigneur de terrain — membre actuellement actif</x:v>
      </x:c>
      <x:c r="F112" s="122" t="str">
        <x:v>Le nécessaire supplémentaire est là. Je peux terminer cette aide plus vite.</x:v>
      </x:c>
      <x:c r="G112" s="122" t="str">
        <x:v>Signe bref compatible avec l’action en cours ; ne suspend pas la simulation, la portée de voix ou la visibilité.</x:v>
      </x:c>
      <x:c r="H112" s="123" t="n">
        <x:v>35</x:v>
      </x:c>
      <x:c r="I112" s="131" t="str">
        <x:v>Une fois à la première utilisation valide de la spécialité A ; pas de répétition à chaque changement de mode.</x:v>
      </x:c>
    </x:row>
    <x:row r="113" ht="119" customHeight="1">
      <x:c r="A113" s="126" t="str">
        <x:v>D6-W-BARK-U18-SPECIALITE_B</x:v>
      </x:c>
      <x:c r="B113" s="127" t="str">
        <x:v>unit_types</x:v>
      </x:c>
      <x:c r="C113" s="127" t="str">
        <x:v>W3-U18</x:v>
      </x:c>
      <x:c r="D113"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113" s="127" t="str">
        <x:v>Soigneur de terrain — membre actuellement actif</x:v>
      </x:c>
      <x:c r="F113" s="127" t="str">
        <x:v>Je reste près de lui pendant le retour.</x:v>
      </x:c>
      <x:c r="G113" s="127" t="str">
        <x:v>Signe bref compatible avec l’action en cours ; ne suspend pas la simulation, la portée de voix ou la visibilité.</x:v>
      </x:c>
      <x:c r="H113" s="128" t="n">
        <x:v>35</x:v>
      </x:c>
      <x:c r="I113" s="132" t="str">
        <x:v>Une fois à la première utilisation valide de la spécialité B ; pas de répétition à chaque changement de mode.</x:v>
      </x:c>
    </x:row>
    <x:row r="114" ht="104" customHeight="1">
      <x:c r="A114" s="121" t="str">
        <x:v>D6-W-BARK-U19-ORDRE</x:v>
      </x:c>
      <x:c r="B114" s="122" t="str">
        <x:v>unit_types</x:v>
      </x:c>
      <x:c r="C114" s="122" t="str">
        <x:v>W3-U19</x:v>
      </x:c>
      <x:c r="D114"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114" s="122" t="str">
        <x:v>Récupérateurs de charges — membre actuellement actif</x:v>
      </x:c>
      <x:c r="F114" s="122" t="str">
        <x:v>Nous allons chercher le lot marqué.</x:v>
      </x:c>
      <x:c r="G114" s="122" t="str">
        <x:v>Signe bref compatible avec l’action en cours ; ne suspend pas la simulation, la portée de voix ou la visibilité.</x:v>
      </x:c>
      <x:c r="H114" s="123" t="n">
        <x:v>20</x:v>
      </x:c>
      <x:c r="I114" s="131" t="str">
        <x:v>12 s par unité ; un seul accusé par ordre nouveau.</x:v>
      </x:c>
    </x:row>
    <x:row r="115" ht="104" customHeight="1">
      <x:c r="A115" s="126" t="str">
        <x:v>D6-W-BARK-U19-OBSERVATION</x:v>
      </x:c>
      <x:c r="B115" s="127" t="str">
        <x:v>unit_types</x:v>
      </x:c>
      <x:c r="C115" s="127" t="str">
        <x:v>W3-U19</x:v>
      </x:c>
      <x:c r="D115"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115" s="127" t="str">
        <x:v>Récupérateurs de charges — membre actuellement actif</x:v>
      </x:c>
      <x:c r="F115" s="127" t="str">
        <x:v>La caisse est encore près du poste abandonné.</x:v>
      </x:c>
      <x:c r="G115" s="127" t="str">
        <x:v>Signe bref compatible avec l’action en cours ; ne suspend pas la simulation, la portée de voix ou la visibilité.</x:v>
      </x:c>
      <x:c r="H115" s="128" t="n">
        <x:v>50</x:v>
      </x:c>
      <x:c r="I115" s="132" t="str">
        <x:v>25 s par fait observé ; aucun rappel si la donnée n’a pas changé.</x:v>
      </x:c>
    </x:row>
    <x:row r="116" ht="104" customHeight="1">
      <x:c r="A116" s="121" t="str">
        <x:v>D6-W-BARK-U19-BLOCAGE</x:v>
      </x:c>
      <x:c r="B116" s="122" t="str">
        <x:v>unit_types</x:v>
      </x:c>
      <x:c r="C116" s="122" t="str">
        <x:v>W3-U19</x:v>
      </x:c>
      <x:c r="D116" s="122" t="str">
        <x:v>Obstacle ou limite décrite effectivement rencontré ; suspendre le geste impossible et conserver positions, charges et fatigue. Locuteur vivant, conscient et présent ; si indisponible, silence ou relais par un témoin réellement informé, jamais voix du mort.</x:v>
      </x:c>
      <x:c r="E116" s="122" t="str">
        <x:v>Récupérateurs de charges — membre actuellement actif</x:v>
      </x:c>
      <x:c r="F116" s="122" t="str">
        <x:v>Nos porteurs sont chargés. Il faudra une autre rotation.</x:v>
      </x:c>
      <x:c r="G116" s="122" t="str">
        <x:v>Signe bref compatible avec l’action en cours ; ne suspend pas la simulation, la portée de voix ou la visibilité.</x:v>
      </x:c>
      <x:c r="H116" s="123" t="n">
        <x:v>80</x:v>
      </x:c>
      <x:c r="I116" s="131" t="str">
        <x:v>20 s par cause ; rappel seulement après changement d’ordre ou nouvelle tentative.</x:v>
      </x:c>
    </x:row>
    <x:row r="117" ht="89" customHeight="1">
      <x:c r="A117" s="126" t="str">
        <x:v>D6-W-BARK-U19-REPLI</x:v>
      </x:c>
      <x:c r="B117" s="127" t="str">
        <x:v>unit_types</x:v>
      </x:c>
      <x:c r="C117" s="127" t="str">
        <x:v>W3-U19</x:v>
      </x:c>
      <x:c r="D117" s="127" t="str">
        <x:v>Ordre de repli confirmé ; route existante et atteignable ; déplacement encore à jouer ; aucun survivant déplacé à distance. Locuteur vivant, conscient et présent ; si indisponible, silence ou relais par un témoin réellement informé, jamais voix du mort.</x:v>
      </x:c>
      <x:c r="E117" s="127" t="str">
        <x:v>Récupérateurs de charges — membre actuellement actif</x:v>
      </x:c>
      <x:c r="F117" s="127" t="str">
        <x:v>Nous rapportons ce que nous portons.</x:v>
      </x:c>
      <x:c r="G117" s="127" t="str">
        <x:v>Signe bref compatible avec l’action en cours ; ne suspend pas la simulation, la portée de voix ou la visibilité.</x:v>
      </x:c>
      <x:c r="H117" s="128" t="n">
        <x:v>70</x:v>
      </x:c>
      <x:c r="I117" s="132" t="str">
        <x:v>Une fois au début de chaque repli distinct.</x:v>
      </x:c>
    </x:row>
    <x:row r="118" ht="119" customHeight="1">
      <x:c r="A118" s="121" t="str">
        <x:v>D6-W-BARK-U19-SPECIALITE_A</x:v>
      </x:c>
      <x:c r="B118" s="122" t="str">
        <x:v>unit_types</x:v>
      </x:c>
      <x:c r="C118" s="122" t="str">
        <x:v>W3-U19</x:v>
      </x:c>
      <x:c r="D118"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118" s="122" t="str">
        <x:v>Récupérateurs de charges — membre actuellement actif</x:v>
      </x:c>
      <x:c r="F118" s="122" t="str">
        <x:v>Les pièces légères sont regroupées. Nous marcherons plus lentement.</x:v>
      </x:c>
      <x:c r="G118" s="122" t="str">
        <x:v>Signe bref compatible avec l’action en cours ; ne suspend pas la simulation, la portée de voix ou la visibilité.</x:v>
      </x:c>
      <x:c r="H118" s="123" t="n">
        <x:v>35</x:v>
      </x:c>
      <x:c r="I118" s="131" t="str">
        <x:v>Une fois à la première utilisation valide de la spécialité A ; pas de répétition à chaque changement de mode.</x:v>
      </x:c>
    </x:row>
    <x:row r="119" ht="119" customHeight="1">
      <x:c r="A119" s="126" t="str">
        <x:v>D6-W-BARK-U19-SPECIALITE_B</x:v>
      </x:c>
      <x:c r="B119" s="127" t="str">
        <x:v>unit_types</x:v>
      </x:c>
      <x:c r="C119" s="127" t="str">
        <x:v>W3-U19</x:v>
      </x:c>
      <x:c r="D119"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119" s="127" t="str">
        <x:v>Récupérateurs de charges — membre actuellement actif</x:v>
      </x:c>
      <x:c r="F119" s="127" t="str">
        <x:v>Deux dépôts sont posés. Il faut maintenant les garder.</x:v>
      </x:c>
      <x:c r="G119" s="127" t="str">
        <x:v>Signe bref compatible avec l’action en cours ; ne suspend pas la simulation, la portée de voix ou la visibilité.</x:v>
      </x:c>
      <x:c r="H119" s="128" t="n">
        <x:v>35</x:v>
      </x:c>
      <x:c r="I119" s="132" t="str">
        <x:v>Une fois à la première utilisation valide de la spécialité B ; pas de répétition à chaque changement de mode.</x:v>
      </x:c>
    </x:row>
    <x:row r="120" ht="104" customHeight="1">
      <x:c r="A120" s="121" t="str">
        <x:v>D6-W-BARK-U20-ORDRE</x:v>
      </x:c>
      <x:c r="B120" s="122" t="str">
        <x:v>unit_types</x:v>
      </x:c>
      <x:c r="C120" s="122" t="str">
        <x:v>W3-U20</x:v>
      </x:c>
      <x:c r="D120"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120" s="122" t="str">
        <x:v>Artisans d’ancrage — membre actuellement actif</x:v>
      </x:c>
      <x:c r="F120" s="122" t="str">
        <x:v>Nous rejoignons l’appui à réparer.</x:v>
      </x:c>
      <x:c r="G120" s="122" t="str">
        <x:v>Signe bref compatible avec l’action en cours ; ne suspend pas la simulation, la portée de voix ou la visibilité.</x:v>
      </x:c>
      <x:c r="H120" s="123" t="n">
        <x:v>20</x:v>
      </x:c>
      <x:c r="I120" s="131" t="str">
        <x:v>12 s par unité ; un seul accusé par ordre nouveau.</x:v>
      </x:c>
    </x:row>
    <x:row r="121" ht="104" customHeight="1">
      <x:c r="A121" s="126" t="str">
        <x:v>D6-W-BARK-U20-OBSERVATION</x:v>
      </x:c>
      <x:c r="B121" s="127" t="str">
        <x:v>unit_types</x:v>
      </x:c>
      <x:c r="C121" s="127" t="str">
        <x:v>W3-U20</x:v>
      </x:c>
      <x:c r="D121"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121" s="127" t="str">
        <x:v>Artisans d’ancrage — membre actuellement actif</x:v>
      </x:c>
      <x:c r="F121" s="127" t="str">
        <x:v>Cette attache porte mal son effort.</x:v>
      </x:c>
      <x:c r="G121" s="127" t="str">
        <x:v>Signe bref compatible avec l’action en cours ; ne suspend pas la simulation, la portée de voix ou la visibilité.</x:v>
      </x:c>
      <x:c r="H121" s="128" t="n">
        <x:v>50</x:v>
      </x:c>
      <x:c r="I121" s="132" t="str">
        <x:v>25 s par fait observé ; aucun rappel si la donnée n’a pas changé.</x:v>
      </x:c>
    </x:row>
    <x:row r="122" ht="104" customHeight="1">
      <x:c r="A122" s="121" t="str">
        <x:v>D6-W-BARK-U20-BLOCAGE</x:v>
      </x:c>
      <x:c r="B122" s="122" t="str">
        <x:v>unit_types</x:v>
      </x:c>
      <x:c r="C122" s="122" t="str">
        <x:v>W3-U20</x:v>
      </x:c>
      <x:c r="D122" s="122" t="str">
        <x:v>Obstacle ou limite décrite effectivement rencontré ; suspendre le geste impossible et conserver positions, charges et fatigue. Locuteur vivant, conscient et présent ; si indisponible, silence ou relais par un témoin réellement informé, jamais voix du mort.</x:v>
      </x:c>
      <x:c r="E122" s="122" t="str">
        <x:v>Artisans d’ancrage — membre actuellement actif</x:v>
      </x:c>
      <x:c r="F122" s="122" t="str">
        <x:v>La pièce manque. L’outil seul ne fera pas le renfort.</x:v>
      </x:c>
      <x:c r="G122" s="122" t="str">
        <x:v>Signe bref compatible avec l’action en cours ; ne suspend pas la simulation, la portée de voix ou la visibilité.</x:v>
      </x:c>
      <x:c r="H122" s="123" t="n">
        <x:v>80</x:v>
      </x:c>
      <x:c r="I122" s="131" t="str">
        <x:v>20 s par cause ; rappel seulement après changement d’ordre ou nouvelle tentative.</x:v>
      </x:c>
    </x:row>
    <x:row r="123" ht="89" customHeight="1">
      <x:c r="A123" s="126" t="str">
        <x:v>D6-W-BARK-U20-REPLI</x:v>
      </x:c>
      <x:c r="B123" s="127" t="str">
        <x:v>unit_types</x:v>
      </x:c>
      <x:c r="C123" s="127" t="str">
        <x:v>W3-U20</x:v>
      </x:c>
      <x:c r="D123" s="127" t="str">
        <x:v>Ordre de repli confirmé ; route existante et atteignable ; déplacement encore à jouer ; aucun survivant déplacé à distance. Locuteur vivant, conscient et présent ; si indisponible, silence ou relais par un témoin réellement informé, jamais voix du mort.</x:v>
      </x:c>
      <x:c r="E123" s="127" t="str">
        <x:v>Artisans d’ancrage — membre actuellement actif</x:v>
      </x:c>
      <x:c r="F123" s="127" t="str">
        <x:v>Nous quittons l’ouvrage à son dernier état sûr.</x:v>
      </x:c>
      <x:c r="G123" s="127" t="str">
        <x:v>Signe bref compatible avec l’action en cours ; ne suspend pas la simulation, la portée de voix ou la visibilité.</x:v>
      </x:c>
      <x:c r="H123" s="128" t="n">
        <x:v>70</x:v>
      </x:c>
      <x:c r="I123" s="132" t="str">
        <x:v>Une fois au début de chaque repli distinct.</x:v>
      </x:c>
    </x:row>
    <x:row r="124" ht="119" customHeight="1">
      <x:c r="A124" s="121" t="str">
        <x:v>D6-W-BARK-U20-SPECIALITE_A</x:v>
      </x:c>
      <x:c r="B124" s="122" t="str">
        <x:v>unit_types</x:v>
      </x:c>
      <x:c r="C124" s="122" t="str">
        <x:v>W3-U20</x:v>
      </x:c>
      <x:c r="D124"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124" s="122" t="str">
        <x:v>Artisans d’ancrage — membre actuellement actif</x:v>
      </x:c>
      <x:c r="F124" s="122" t="str">
        <x:v>Le montage entier a été contrôlé. L’appui tient.</x:v>
      </x:c>
      <x:c r="G124" s="122" t="str">
        <x:v>Signe bref compatible avec l’action en cours ; ne suspend pas la simulation, la portée de voix ou la visibilité.</x:v>
      </x:c>
      <x:c r="H124" s="123" t="n">
        <x:v>35</x:v>
      </x:c>
      <x:c r="I124" s="131" t="str">
        <x:v>Une fois à la première utilisation valide de la spécialité A ; pas de répétition à chaque changement de mode.</x:v>
      </x:c>
    </x:row>
    <x:row r="125" ht="119" customHeight="1">
      <x:c r="A125" s="126" t="str">
        <x:v>D6-W-BARK-U20-SPECIALITE_B</x:v>
      </x:c>
      <x:c r="B125" s="127" t="str">
        <x:v>unit_types</x:v>
      </x:c>
      <x:c r="C125" s="127" t="str">
        <x:v>W3-U20</x:v>
      </x:c>
      <x:c r="D125"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125" s="127" t="str">
        <x:v>Artisans d’ancrage — membre actuellement actif</x:v>
      </x:c>
      <x:c r="F125" s="127" t="str">
        <x:v>L’accès fonctionne pour ce passage. Il attendra ensuite sa réparation durable.</x:v>
      </x:c>
      <x:c r="G125" s="127" t="str">
        <x:v>Signe bref compatible avec l’action en cours ; ne suspend pas la simulation, la portée de voix ou la visibilité.</x:v>
      </x:c>
      <x:c r="H125" s="128" t="n">
        <x:v>35</x:v>
      </x:c>
      <x:c r="I125" s="132" t="str">
        <x:v>Une fois à la première utilisation valide de la spécialité B ; pas de répétition à chaque changement de mode.</x:v>
      </x:c>
    </x:row>
    <x:row r="126" ht="104" customHeight="1">
      <x:c r="A126" s="121" t="str">
        <x:v>D6-W-BARK-U21-ORDRE</x:v>
      </x:c>
      <x:c r="B126" s="122" t="str">
        <x:v>unit_types</x:v>
      </x:c>
      <x:c r="C126" s="122" t="str">
        <x:v>W3-U21</x:v>
      </x:c>
      <x:c r="D126"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126" s="122" t="str">
        <x:v>Guides de monture — membre actuellement actif</x:v>
      </x:c>
      <x:c r="F126" s="122" t="str">
        <x:v>Nous prenons la route adaptée à la monture.</x:v>
      </x:c>
      <x:c r="G126" s="122" t="str">
        <x:v>Signe bref compatible avec l’action en cours ; ne suspend pas la simulation, la portée de voix ou la visibilité.</x:v>
      </x:c>
      <x:c r="H126" s="123" t="n">
        <x:v>20</x:v>
      </x:c>
      <x:c r="I126" s="131" t="str">
        <x:v>12 s par unité ; un seul accusé par ordre nouveau.</x:v>
      </x:c>
    </x:row>
    <x:row r="127" ht="104" customHeight="1">
      <x:c r="A127" s="126" t="str">
        <x:v>D6-W-BARK-U21-OBSERVATION</x:v>
      </x:c>
      <x:c r="B127" s="127" t="str">
        <x:v>unit_types</x:v>
      </x:c>
      <x:c r="C127" s="127" t="str">
        <x:v>W3-U21</x:v>
      </x:c>
      <x:c r="D127"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127" s="127" t="str">
        <x:v>Guides de monture — membre actuellement actif</x:v>
      </x:c>
      <x:c r="F127" s="127" t="str">
        <x:v>Elle reconnaît cette bifurcation.</x:v>
      </x:c>
      <x:c r="G127" s="127" t="str">
        <x:v>Signe bref compatible avec l’action en cours ; ne suspend pas la simulation, la portée de voix ou la visibilité.</x:v>
      </x:c>
      <x:c r="H127" s="128" t="n">
        <x:v>50</x:v>
      </x:c>
      <x:c r="I127" s="132" t="str">
        <x:v>25 s par fait observé ; aucun rappel si la donnée n’a pas changé.</x:v>
      </x:c>
    </x:row>
    <x:row r="128" ht="104" customHeight="1">
      <x:c r="A128" s="121" t="str">
        <x:v>D6-W-BARK-U21-BLOCAGE</x:v>
      </x:c>
      <x:c r="B128" s="122" t="str">
        <x:v>unit_types</x:v>
      </x:c>
      <x:c r="C128" s="122" t="str">
        <x:v>W3-U21</x:v>
      </x:c>
      <x:c r="D128" s="122" t="str">
        <x:v>Obstacle ou limite décrite effectivement rencontré ; suspendre le geste impossible et conserver positions, charges et fatigue. Locuteur vivant, conscient et présent ; si indisponible, silence ou relais par un témoin réellement informé, jamais voix du mort.</x:v>
      </x:c>
      <x:c r="E128" s="122" t="str">
        <x:v>Guides de monture — membre actuellement actif</x:v>
      </x:c>
      <x:c r="F128" s="122" t="str">
        <x:v>Le passage est trop étroit pour elle.</x:v>
      </x:c>
      <x:c r="G128" s="122" t="str">
        <x:v>Signe bref compatible avec l’action en cours ; ne suspend pas la simulation, la portée de voix ou la visibilité.</x:v>
      </x:c>
      <x:c r="H128" s="123" t="n">
        <x:v>80</x:v>
      </x:c>
      <x:c r="I128" s="131" t="str">
        <x:v>20 s par cause ; rappel seulement après changement d’ordre ou nouvelle tentative.</x:v>
      </x:c>
    </x:row>
    <x:row r="129" ht="89" customHeight="1">
      <x:c r="A129" s="126" t="str">
        <x:v>D6-W-BARK-U21-REPLI</x:v>
      </x:c>
      <x:c r="B129" s="127" t="str">
        <x:v>unit_types</x:v>
      </x:c>
      <x:c r="C129" s="127" t="str">
        <x:v>W3-U21</x:v>
      </x:c>
      <x:c r="D129" s="127" t="str">
        <x:v>Ordre de repli confirmé ; route existante et atteignable ; déplacement encore à jouer ; aucun survivant déplacé à distance. Locuteur vivant, conscient et présent ; si indisponible, silence ou relais par un témoin réellement informé, jamais voix du mort.</x:v>
      </x:c>
      <x:c r="E129" s="127" t="str">
        <x:v>Guides de monture — membre actuellement actif</x:v>
      </x:c>
      <x:c r="F129" s="127" t="str">
        <x:v>Nous revenons à son allure.</x:v>
      </x:c>
      <x:c r="G129" s="127" t="str">
        <x:v>Signe bref compatible avec l’action en cours ; ne suspend pas la simulation, la portée de voix ou la visibilité.</x:v>
      </x:c>
      <x:c r="H129" s="128" t="n">
        <x:v>70</x:v>
      </x:c>
      <x:c r="I129" s="132" t="str">
        <x:v>Une fois au début de chaque repli distinct.</x:v>
      </x:c>
    </x:row>
    <x:row r="130" ht="119" customHeight="1">
      <x:c r="A130" s="121" t="str">
        <x:v>D6-W-BARK-U21-SPECIALITE_A</x:v>
      </x:c>
      <x:c r="B130" s="122" t="str">
        <x:v>unit_types</x:v>
      </x:c>
      <x:c r="C130" s="122" t="str">
        <x:v>W3-U21</x:v>
      </x:c>
      <x:c r="D130"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130" s="122" t="str">
        <x:v>Guides de monture — membre actuellement actif</x:v>
      </x:c>
      <x:c r="F130" s="122" t="str">
        <x:v>Je garde son rythme sur cette route connue.</x:v>
      </x:c>
      <x:c r="G130" s="122" t="str">
        <x:v>Signe bref compatible avec l’action en cours ; ne suspend pas la simulation, la portée de voix ou la visibilité.</x:v>
      </x:c>
      <x:c r="H130" s="123" t="n">
        <x:v>35</x:v>
      </x:c>
      <x:c r="I130" s="131" t="str">
        <x:v>Une fois à la première utilisation valide de la spécialité A ; pas de répétition à chaque changement de mode.</x:v>
      </x:c>
    </x:row>
    <x:row r="131" ht="119" customHeight="1">
      <x:c r="A131" s="126" t="str">
        <x:v>D6-W-BARK-U21-SPECIALITE_B</x:v>
      </x:c>
      <x:c r="B131" s="127" t="str">
        <x:v>unit_types</x:v>
      </x:c>
      <x:c r="C131" s="127" t="str">
        <x:v>W3-U21</x:v>
      </x:c>
      <x:c r="D131"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131" s="127" t="str">
        <x:v>Guides de monture — membre actuellement actif</x:v>
      </x:c>
      <x:c r="F131" s="127" t="str">
        <x:v>Le terrain est vérifié. Une charge brève, puis une vraie halte.</x:v>
      </x:c>
      <x:c r="G131" s="127" t="str">
        <x:v>Signe bref compatible avec l’action en cours ; ne suspend pas la simulation, la portée de voix ou la visibilité.</x:v>
      </x:c>
      <x:c r="H131" s="128" t="n">
        <x:v>35</x:v>
      </x:c>
      <x:c r="I131" s="132" t="str">
        <x:v>Une fois à la première utilisation valide de la spécialité B ; pas de répétition à chaque changement de mode.</x:v>
      </x:c>
    </x:row>
    <x:row r="132" ht="104" customHeight="1">
      <x:c r="A132" s="121" t="str">
        <x:v>D6-W-BARK-U22-ORDRE</x:v>
      </x:c>
      <x:c r="B132" s="122" t="str">
        <x:v>unit_types</x:v>
      </x:c>
      <x:c r="C132" s="122" t="str">
        <x:v>W3-U22</x:v>
      </x:c>
      <x:c r="D132"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132" s="122" t="str">
        <x:v>Conduite de hound — membre actuellement actif</x:v>
      </x:c>
      <x:c r="F132" s="122" t="str">
        <x:v>Je donne la piste au compagnon.</x:v>
      </x:c>
      <x:c r="G132" s="122" t="str">
        <x:v>Signe bref compatible avec l’action en cours ; ne suspend pas la simulation, la portée de voix ou la visibilité.</x:v>
      </x:c>
      <x:c r="H132" s="123" t="n">
        <x:v>20</x:v>
      </x:c>
      <x:c r="I132" s="131" t="str">
        <x:v>12 s par unité ; un seul accusé par ordre nouveau.</x:v>
      </x:c>
    </x:row>
    <x:row r="133" ht="104" customHeight="1">
      <x:c r="A133" s="126" t="str">
        <x:v>D6-W-BARK-U22-OBSERVATION</x:v>
      </x:c>
      <x:c r="B133" s="127" t="str">
        <x:v>unit_types</x:v>
      </x:c>
      <x:c r="C133" s="127" t="str">
        <x:v>W3-U22</x:v>
      </x:c>
      <x:c r="D133"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133" s="127" t="str">
        <x:v>Conduite de hound — membre actuellement actif</x:v>
      </x:c>
      <x:c r="F133" s="127" t="str">
        <x:v>Il vient de retrouver le passage.</x:v>
      </x:c>
      <x:c r="G133" s="127" t="str">
        <x:v>Signe bref compatible avec l’action en cours ; ne suspend pas la simulation, la portée de voix ou la visibilité.</x:v>
      </x:c>
      <x:c r="H133" s="128" t="n">
        <x:v>50</x:v>
      </x:c>
      <x:c r="I133" s="132" t="str">
        <x:v>25 s par fait observé ; aucun rappel si la donnée n’a pas changé.</x:v>
      </x:c>
    </x:row>
    <x:row r="134" ht="104" customHeight="1">
      <x:c r="A134" s="121" t="str">
        <x:v>D6-W-BARK-U22-BLOCAGE</x:v>
      </x:c>
      <x:c r="B134" s="122" t="str">
        <x:v>unit_types</x:v>
      </x:c>
      <x:c r="C134" s="122" t="str">
        <x:v>W3-U22</x:v>
      </x:c>
      <x:c r="D134" s="122" t="str">
        <x:v>Obstacle ou limite décrite effectivement rencontré ; suspendre le geste impossible et conserver positions, charges et fatigue. Locuteur vivant, conscient et présent ; si indisponible, silence ou relais par un témoin réellement informé, jamais voix du mort.</x:v>
      </x:c>
      <x:c r="E134" s="122" t="str">
        <x:v>Conduite de hound — membre actuellement actif</x:v>
      </x:c>
      <x:c r="F134" s="122" t="str">
        <x:v>Il ne peut pas suivre et garder le porteur en même temps.</x:v>
      </x:c>
      <x:c r="G134" s="122" t="str">
        <x:v>Signe bref compatible avec l’action en cours ; ne suspend pas la simulation, la portée de voix ou la visibilité.</x:v>
      </x:c>
      <x:c r="H134" s="123" t="n">
        <x:v>80</x:v>
      </x:c>
      <x:c r="I134" s="131" t="str">
        <x:v>20 s par cause ; rappel seulement après changement d’ordre ou nouvelle tentative.</x:v>
      </x:c>
    </x:row>
    <x:row r="135" ht="89" customHeight="1">
      <x:c r="A135" s="126" t="str">
        <x:v>D6-W-BARK-U22-REPLI</x:v>
      </x:c>
      <x:c r="B135" s="127" t="str">
        <x:v>unit_types</x:v>
      </x:c>
      <x:c r="C135" s="127" t="str">
        <x:v>W3-U22</x:v>
      </x:c>
      <x:c r="D135" s="127" t="str">
        <x:v>Ordre de repli confirmé ; route existante et atteignable ; déplacement encore à jouer ; aucun survivant déplacé à distance. Locuteur vivant, conscient et présent ; si indisponible, silence ou relais par un témoin réellement informé, jamais voix du mort.</x:v>
      </x:c>
      <x:c r="E135" s="127" t="str">
        <x:v>Conduite de hound — membre actuellement actif</x:v>
      </x:c>
      <x:c r="F135" s="127" t="str">
        <x:v>Je rappelle par la route restée ouverte.</x:v>
      </x:c>
      <x:c r="G135" s="127" t="str">
        <x:v>Signe bref compatible avec l’action en cours ; ne suspend pas la simulation, la portée de voix ou la visibilité.</x:v>
      </x:c>
      <x:c r="H135" s="128" t="n">
        <x:v>70</x:v>
      </x:c>
      <x:c r="I135" s="132" t="str">
        <x:v>Une fois au début de chaque repli distinct.</x:v>
      </x:c>
    </x:row>
    <x:row r="136" ht="119" customHeight="1">
      <x:c r="A136" s="121" t="str">
        <x:v>D6-W-BARK-U22-SPECIALITE_A</x:v>
      </x:c>
      <x:c r="B136" s="122" t="str">
        <x:v>unit_types</x:v>
      </x:c>
      <x:c r="C136" s="122" t="str">
        <x:v>W3-U22</x:v>
      </x:c>
      <x:c r="D136"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136" s="122" t="str">
        <x:v>Conduite de hound — membre actuellement actif</x:v>
      </x:c>
      <x:c r="F136" s="122" t="str">
        <x:v>Ma voix porte encore. Le rappel peut le rejoindre.</x:v>
      </x:c>
      <x:c r="G136" s="122" t="str">
        <x:v>Signe bref compatible avec l’action en cours ; ne suspend pas la simulation, la portée de voix ou la visibilité.</x:v>
      </x:c>
      <x:c r="H136" s="123" t="n">
        <x:v>35</x:v>
      </x:c>
      <x:c r="I136" s="131" t="str">
        <x:v>Une fois à la première utilisation valide de la spécialité A ; pas de répétition à chaque changement de mode.</x:v>
      </x:c>
    </x:row>
    <x:row r="137" ht="119" customHeight="1">
      <x:c r="A137" s="126" t="str">
        <x:v>D6-W-BARK-U22-SPECIALITE_B</x:v>
      </x:c>
      <x:c r="B137" s="127" t="str">
        <x:v>unit_types</x:v>
      </x:c>
      <x:c r="C137" s="127" t="str">
        <x:v>W3-U22</x:v>
      </x:c>
      <x:c r="D137"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137" s="127" t="str">
        <x:v>Conduite de hound — membre actuellement actif</x:v>
      </x:c>
      <x:c r="F137" s="127" t="str">
        <x:v>Il garde cette piste ; sa garde du porteur reste levée.</x:v>
      </x:c>
      <x:c r="G137" s="127" t="str">
        <x:v>Signe bref compatible avec l’action en cours ; ne suspend pas la simulation, la portée de voix ou la visibilité.</x:v>
      </x:c>
      <x:c r="H137" s="128" t="n">
        <x:v>35</x:v>
      </x:c>
      <x:c r="I137" s="132" t="str">
        <x:v>Une fois à la première utilisation valide de la spécialité B ; pas de répétition à chaque changement de mode.</x:v>
      </x:c>
    </x:row>
    <x:row r="138" ht="104" customHeight="1">
      <x:c r="A138" s="121" t="str">
        <x:v>D6-W-BARK-U23-ORDRE</x:v>
      </x:c>
      <x:c r="B138" s="122" t="str">
        <x:v>unit_types</x:v>
      </x:c>
      <x:c r="C138" s="122" t="str">
        <x:v>W3-U23</x:v>
      </x:c>
      <x:c r="D138"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138" s="122" t="str">
        <x:v>Gardiens de réserve — membre actuellement actif</x:v>
      </x:c>
      <x:c r="F138" s="122" t="str">
        <x:v>Nous regardons le corridor avant d’entrer.</x:v>
      </x:c>
      <x:c r="G138" s="122" t="str">
        <x:v>Signe bref compatible avec l’action en cours ; ne suspend pas la simulation, la portée de voix ou la visibilité.</x:v>
      </x:c>
      <x:c r="H138" s="123" t="n">
        <x:v>20</x:v>
      </x:c>
      <x:c r="I138" s="131" t="str">
        <x:v>12 s par unité ; un seul accusé par ordre nouveau.</x:v>
      </x:c>
    </x:row>
    <x:row r="139" ht="104" customHeight="1">
      <x:c r="A139" s="126" t="str">
        <x:v>D6-W-BARK-U23-OBSERVATION</x:v>
      </x:c>
      <x:c r="B139" s="127" t="str">
        <x:v>unit_types</x:v>
      </x:c>
      <x:c r="C139" s="127" t="str">
        <x:v>W3-U23</x:v>
      </x:c>
      <x:c r="D139"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139" s="127" t="str">
        <x:v>Gardiens de réserve — membre actuellement actif</x:v>
      </x:c>
      <x:c r="F139" s="127" t="str">
        <x:v>La bête change son trajet près de ce bruit.</x:v>
      </x:c>
      <x:c r="G139" s="127" t="str">
        <x:v>Signe bref compatible avec l’action en cours ; ne suspend pas la simulation, la portée de voix ou la visibilité.</x:v>
      </x:c>
      <x:c r="H139" s="128" t="n">
        <x:v>50</x:v>
      </x:c>
      <x:c r="I139" s="132" t="str">
        <x:v>25 s par fait observé ; aucun rappel si la donnée n’a pas changé.</x:v>
      </x:c>
    </x:row>
    <x:row r="140" ht="104" customHeight="1">
      <x:c r="A140" s="121" t="str">
        <x:v>D6-W-BARK-U23-BLOCAGE</x:v>
      </x:c>
      <x:c r="B140" s="122" t="str">
        <x:v>unit_types</x:v>
      </x:c>
      <x:c r="C140" s="122" t="str">
        <x:v>W3-U23</x:v>
      </x:c>
      <x:c r="D140" s="122" t="str">
        <x:v>Obstacle ou limite décrite effectivement rencontré ; suspendre le geste impossible et conserver positions, charges et fatigue. Locuteur vivant, conscient et présent ; si indisponible, silence ou relais par un témoin réellement informé, jamais voix du mort.</x:v>
      </x:c>
      <x:c r="E140" s="122" t="str">
        <x:v>Gardiens de réserve — membre actuellement actif</x:v>
      </x:c>
      <x:c r="F140" s="122" t="str">
        <x:v>Elle n’a pas pris l’issue. Attendez sa réponse.</x:v>
      </x:c>
      <x:c r="G140" s="122" t="str">
        <x:v>Signe bref compatible avec l’action en cours ; ne suspend pas la simulation, la portée de voix ou la visibilité.</x:v>
      </x:c>
      <x:c r="H140" s="123" t="n">
        <x:v>80</x:v>
      </x:c>
      <x:c r="I140" s="131" t="str">
        <x:v>20 s par cause ; rappel seulement après changement d’ordre ou nouvelle tentative.</x:v>
      </x:c>
    </x:row>
    <x:row r="141" ht="89" customHeight="1">
      <x:c r="A141" s="126" t="str">
        <x:v>D6-W-BARK-U23-REPLI</x:v>
      </x:c>
      <x:c r="B141" s="127" t="str">
        <x:v>unit_types</x:v>
      </x:c>
      <x:c r="C141" s="127" t="str">
        <x:v>W3-U23</x:v>
      </x:c>
      <x:c r="D141" s="127" t="str">
        <x:v>Ordre de repli confirmé ; route existante et atteignable ; déplacement encore à jouer ; aucun survivant déplacé à distance. Locuteur vivant, conscient et présent ; si indisponible, silence ou relais par un témoin réellement informé, jamais voix du mort.</x:v>
      </x:c>
      <x:c r="E141" s="127" t="str">
        <x:v>Gardiens de réserve — membre actuellement actif</x:v>
      </x:c>
      <x:c r="F141" s="127" t="str">
        <x:v>Nous quittons la route sans fermer la sortie de la bête.</x:v>
      </x:c>
      <x:c r="G141" s="127" t="str">
        <x:v>Signe bref compatible avec l’action en cours ; ne suspend pas la simulation, la portée de voix ou la visibilité.</x:v>
      </x:c>
      <x:c r="H141" s="128" t="n">
        <x:v>70</x:v>
      </x:c>
      <x:c r="I141" s="132" t="str">
        <x:v>Une fois au début de chaque repli distinct.</x:v>
      </x:c>
    </x:row>
    <x:row r="142" ht="119" customHeight="1">
      <x:c r="A142" s="121" t="str">
        <x:v>D6-W-BARK-U23-SPECIALITE_A</x:v>
      </x:c>
      <x:c r="B142" s="122" t="str">
        <x:v>unit_types</x:v>
      </x:c>
      <x:c r="C142" s="122" t="str">
        <x:v>W3-U23</x:v>
      </x:c>
      <x:c r="D142"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142" s="122" t="str">
        <x:v>Gardiens de réserve — membre actuellement actif</x:v>
      </x:c>
      <x:c r="F142" s="122" t="str">
        <x:v>Le passage est ouvert et ses repères posés. Observons sa décision.</x:v>
      </x:c>
      <x:c r="G142" s="122" t="str">
        <x:v>Signe bref compatible avec l’action en cours ; ne suspend pas la simulation, la portée de voix ou la visibilité.</x:v>
      </x:c>
      <x:c r="H142" s="123" t="n">
        <x:v>35</x:v>
      </x:c>
      <x:c r="I142" s="131" t="str">
        <x:v>Une fois à la première utilisation valide de la spécialité A ; pas de répétition à chaque changement de mode.</x:v>
      </x:c>
    </x:row>
    <x:row r="143" ht="119" customHeight="1">
      <x:c r="A143" s="126" t="str">
        <x:v>D6-W-BARK-U23-SPECIALITE_B</x:v>
      </x:c>
      <x:c r="B143" s="127" t="str">
        <x:v>unit_types</x:v>
      </x:c>
      <x:c r="C143" s="127" t="str">
        <x:v>W3-U23</x:v>
      </x:c>
      <x:c r="D143"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143" s="127" t="str">
        <x:v>Gardiens de réserve — membre actuellement actif</x:v>
      </x:c>
      <x:c r="F143" s="127" t="str">
        <x:v>Depuis ce poste, je vois le début de son changement.</x:v>
      </x:c>
      <x:c r="G143" s="127" t="str">
        <x:v>Signe bref compatible avec l’action en cours ; ne suspend pas la simulation, la portée de voix ou la visibilité.</x:v>
      </x:c>
      <x:c r="H143" s="128" t="n">
        <x:v>35</x:v>
      </x:c>
      <x:c r="I143" s="132" t="str">
        <x:v>Une fois à la première utilisation valide de la spécialité B ; pas de répétition à chaque changement de mode.</x:v>
      </x:c>
    </x:row>
    <x:row r="144" ht="104" customHeight="1">
      <x:c r="A144" s="121" t="str">
        <x:v>D6-W-BARK-U24-ORDRE</x:v>
      </x:c>
      <x:c r="B144" s="122" t="str">
        <x:v>unit_types</x:v>
      </x:c>
      <x:c r="C144" s="122" t="str">
        <x:v>W3-U24</x:v>
      </x:c>
      <x:c r="D144"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144" s="122" t="str">
        <x:v>Chasseurs du givre — membre actuellement actif</x:v>
      </x:c>
      <x:c r="F144" s="122" t="str">
        <x:v>Nous avançons par les repères de glace.</x:v>
      </x:c>
      <x:c r="G144" s="122" t="str">
        <x:v>Signe bref compatible avec l’action en cours ; ne suspend pas la simulation, la portée de voix ou la visibilité.</x:v>
      </x:c>
      <x:c r="H144" s="123" t="n">
        <x:v>20</x:v>
      </x:c>
      <x:c r="I144" s="131" t="str">
        <x:v>12 s par unité ; un seul accusé par ordre nouveau.</x:v>
      </x:c>
    </x:row>
    <x:row r="145" ht="104" customHeight="1">
      <x:c r="A145" s="126" t="str">
        <x:v>D6-W-BARK-U24-OBSERVATION</x:v>
      </x:c>
      <x:c r="B145" s="127" t="str">
        <x:v>unit_types</x:v>
      </x:c>
      <x:c r="C145" s="127" t="str">
        <x:v>W3-U24</x:v>
      </x:c>
      <x:c r="D145"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145" s="127" t="str">
        <x:v>Chasseurs du givre — membre actuellement actif</x:v>
      </x:c>
      <x:c r="F145" s="127" t="str">
        <x:v>Cette plaque vient de changer de son.</x:v>
      </x:c>
      <x:c r="G145" s="127" t="str">
        <x:v>Signe bref compatible avec l’action en cours ; ne suspend pas la simulation, la portée de voix ou la visibilité.</x:v>
      </x:c>
      <x:c r="H145" s="128" t="n">
        <x:v>50</x:v>
      </x:c>
      <x:c r="I145" s="132" t="str">
        <x:v>25 s par fait observé ; aucun rappel si la donnée n’a pas changé.</x:v>
      </x:c>
    </x:row>
    <x:row r="146" ht="104" customHeight="1">
      <x:c r="A146" s="121" t="str">
        <x:v>D6-W-BARK-U24-BLOCAGE</x:v>
      </x:c>
      <x:c r="B146" s="122" t="str">
        <x:v>unit_types</x:v>
      </x:c>
      <x:c r="C146" s="122" t="str">
        <x:v>W3-U24</x:v>
      </x:c>
      <x:c r="D146" s="122" t="str">
        <x:v>Obstacle ou limite décrite effectivement rencontré ; suspendre le geste impossible et conserver positions, charges et fatigue. Locuteur vivant, conscient et présent ; si indisponible, silence ou relais par un témoin réellement informé, jamais voix du mort.</x:v>
      </x:c>
      <x:c r="E146" s="122" t="str">
        <x:v>Chasseurs du givre — membre actuellement actif</x:v>
      </x:c>
      <x:c r="F146" s="122" t="str">
        <x:v>Le froid et la marche pèsent. Il faut une halte.</x:v>
      </x:c>
      <x:c r="G146" s="122" t="str">
        <x:v>Signe bref compatible avec l’action en cours ; ne suspend pas la simulation, la portée de voix ou la visibilité.</x:v>
      </x:c>
      <x:c r="H146" s="123" t="n">
        <x:v>80</x:v>
      </x:c>
      <x:c r="I146" s="131" t="str">
        <x:v>20 s par cause ; rappel seulement après changement d’ordre ou nouvelle tentative.</x:v>
      </x:c>
    </x:row>
    <x:row r="147" ht="89" customHeight="1">
      <x:c r="A147" s="126" t="str">
        <x:v>D6-W-BARK-U24-REPLI</x:v>
      </x:c>
      <x:c r="B147" s="127" t="str">
        <x:v>unit_types</x:v>
      </x:c>
      <x:c r="C147" s="127" t="str">
        <x:v>W3-U24</x:v>
      </x:c>
      <x:c r="D147" s="127" t="str">
        <x:v>Ordre de repli confirmé ; route existante et atteignable ; déplacement encore à jouer ; aucun survivant déplacé à distance. Locuteur vivant, conscient et présent ; si indisponible, silence ou relais par un témoin réellement informé, jamais voix du mort.</x:v>
      </x:c>
      <x:c r="E147" s="127" t="str">
        <x:v>Chasseurs du givre — membre actuellement actif</x:v>
      </x:c>
      <x:c r="F147" s="127" t="str">
        <x:v>Retour par la moraine.</x:v>
      </x:c>
      <x:c r="G147" s="127" t="str">
        <x:v>Signe bref compatible avec l’action en cours ; ne suspend pas la simulation, la portée de voix ou la visibilité.</x:v>
      </x:c>
      <x:c r="H147" s="128" t="n">
        <x:v>70</x:v>
      </x:c>
      <x:c r="I147" s="132" t="str">
        <x:v>Une fois au début de chaque repli distinct.</x:v>
      </x:c>
    </x:row>
    <x:row r="148" ht="119" customHeight="1">
      <x:c r="A148" s="121" t="str">
        <x:v>D6-W-BARK-U24-SPECIALITE_A</x:v>
      </x:c>
      <x:c r="B148" s="122" t="str">
        <x:v>unit_types</x:v>
      </x:c>
      <x:c r="C148" s="122" t="str">
        <x:v>W3-U24</x:v>
      </x:c>
      <x:c r="D148"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148" s="122" t="str">
        <x:v>Chasseurs du givre — membre actuellement actif</x:v>
      </x:c>
      <x:c r="F148" s="122" t="str">
        <x:v>Je prends la veille avec l’équipement du froid.</x:v>
      </x:c>
      <x:c r="G148" s="122" t="str">
        <x:v>Signe bref compatible avec l’action en cours ; ne suspend pas la simulation, la portée de voix ou la visibilité.</x:v>
      </x:c>
      <x:c r="H148" s="123" t="n">
        <x:v>35</x:v>
      </x:c>
      <x:c r="I148" s="131" t="str">
        <x:v>Une fois à la première utilisation valide de la spécialité A ; pas de répétition à chaque changement de mode.</x:v>
      </x:c>
    </x:row>
    <x:row r="149" ht="119" customHeight="1">
      <x:c r="A149" s="126" t="str">
        <x:v>D6-W-BARK-U24-SPECIALITE_B</x:v>
      </x:c>
      <x:c r="B149" s="127" t="str">
        <x:v>unit_types</x:v>
      </x:c>
      <x:c r="C149" s="127" t="str">
        <x:v>W3-U24</x:v>
      </x:c>
      <x:c r="D149"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149" s="127" t="str">
        <x:v>Chasseurs du givre — membre actuellement actif</x:v>
      </x:c>
      <x:c r="F149" s="127" t="str">
        <x:v>Les plaques ont été reconnues. Nous répartissons nos appuis.</x:v>
      </x:c>
      <x:c r="G149" s="127" t="str">
        <x:v>Signe bref compatible avec l’action en cours ; ne suspend pas la simulation, la portée de voix ou la visibilité.</x:v>
      </x:c>
      <x:c r="H149" s="128" t="n">
        <x:v>35</x:v>
      </x:c>
      <x:c r="I149" s="132" t="str">
        <x:v>Une fois à la première utilisation valide de la spécialité B ; pas de répétition à chaque changement de mode.</x:v>
      </x:c>
    </x:row>
    <x:row r="150" ht="104" customHeight="1">
      <x:c r="A150" s="121" t="str">
        <x:v>D6-W-BARK-U25-ORDRE</x:v>
      </x:c>
      <x:c r="B150" s="122" t="str">
        <x:v>unit_types</x:v>
      </x:c>
      <x:c r="C150" s="122" t="str">
        <x:v>W3-U25</x:v>
      </x:c>
      <x:c r="D150"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150" s="122" t="str">
        <x:v>Nageurs du rivage — membre actuellement actif</x:v>
      </x:c>
      <x:c r="F150" s="122" t="str">
        <x:v>Nous entrons par l’approche d’eau reconnue.</x:v>
      </x:c>
      <x:c r="G150" s="122" t="str">
        <x:v>Signe bref compatible avec l’action en cours ; ne suspend pas la simulation, la portée de voix ou la visibilité.</x:v>
      </x:c>
      <x:c r="H150" s="123" t="n">
        <x:v>20</x:v>
      </x:c>
      <x:c r="I150" s="131" t="str">
        <x:v>12 s par unité ; un seul accusé par ordre nouveau.</x:v>
      </x:c>
    </x:row>
    <x:row r="151" ht="104" customHeight="1">
      <x:c r="A151" s="126" t="str">
        <x:v>D6-W-BARK-U25-OBSERVATION</x:v>
      </x:c>
      <x:c r="B151" s="127" t="str">
        <x:v>unit_types</x:v>
      </x:c>
      <x:c r="C151" s="127" t="str">
        <x:v>W3-U25</x:v>
      </x:c>
      <x:c r="D151"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151" s="127" t="str">
        <x:v>Nageurs du rivage — membre actuellement actif</x:v>
      </x:c>
      <x:c r="F151" s="127" t="str">
        <x:v>Un garde vient de passer au-dessus des piles.</x:v>
      </x:c>
      <x:c r="G151" s="127" t="str">
        <x:v>Signe bref compatible avec l’action en cours ; ne suspend pas la simulation, la portée de voix ou la visibilité.</x:v>
      </x:c>
      <x:c r="H151" s="128" t="n">
        <x:v>50</x:v>
      </x:c>
      <x:c r="I151" s="132" t="str">
        <x:v>25 s par fait observé ; aucun rappel si la donnée n’a pas changé.</x:v>
      </x:c>
    </x:row>
    <x:row r="152" ht="104" customHeight="1">
      <x:c r="A152" s="121" t="str">
        <x:v>D6-W-BARK-U25-BLOCAGE</x:v>
      </x:c>
      <x:c r="B152" s="122" t="str">
        <x:v>unit_types</x:v>
      </x:c>
      <x:c r="C152" s="122" t="str">
        <x:v>W3-U25</x:v>
      </x:c>
      <x:c r="D152" s="122" t="str">
        <x:v>Obstacle ou limite décrite effectivement rencontré ; suspendre le geste impossible et conserver positions, charges et fatigue. Locuteur vivant, conscient et présent ; si indisponible, silence ou relais par un témoin réellement informé, jamais voix du mort.</x:v>
      </x:c>
      <x:c r="E152" s="122" t="str">
        <x:v>Nageurs du rivage — membre actuellement actif</x:v>
      </x:c>
      <x:c r="F152" s="122" t="str">
        <x:v>Le courant ferme notre remontée ici.</x:v>
      </x:c>
      <x:c r="G152" s="122" t="str">
        <x:v>Signe bref compatible avec l’action en cours ; ne suspend pas la simulation, la portée de voix ou la visibilité.</x:v>
      </x:c>
      <x:c r="H152" s="123" t="n">
        <x:v>80</x:v>
      </x:c>
      <x:c r="I152" s="131" t="str">
        <x:v>20 s par cause ; rappel seulement après changement d’ordre ou nouvelle tentative.</x:v>
      </x:c>
    </x:row>
    <x:row r="153" ht="89" customHeight="1">
      <x:c r="A153" s="126" t="str">
        <x:v>D6-W-BARK-U25-REPLI</x:v>
      </x:c>
      <x:c r="B153" s="127" t="str">
        <x:v>unit_types</x:v>
      </x:c>
      <x:c r="C153" s="127" t="str">
        <x:v>W3-U25</x:v>
      </x:c>
      <x:c r="D153" s="127" t="str">
        <x:v>Ordre de repli confirmé ; route existante et atteignable ; déplacement encore à jouer ; aucun survivant déplacé à distance. Locuteur vivant, conscient et présent ; si indisponible, silence ou relais par un témoin réellement informé, jamais voix du mort.</x:v>
      </x:c>
      <x:c r="E153" s="127" t="str">
        <x:v>Nageurs du rivage — membre actuellement actif</x:v>
      </x:c>
      <x:c r="F153" s="127" t="str">
        <x:v>Nous regagnons la sortie d’eau préparée.</x:v>
      </x:c>
      <x:c r="G153" s="127" t="str">
        <x:v>Signe bref compatible avec l’action en cours ; ne suspend pas la simulation, la portée de voix ou la visibilité.</x:v>
      </x:c>
      <x:c r="H153" s="128" t="n">
        <x:v>70</x:v>
      </x:c>
      <x:c r="I153" s="132" t="str">
        <x:v>Une fois au début de chaque repli distinct.</x:v>
      </x:c>
    </x:row>
    <x:row r="154" ht="119" customHeight="1">
      <x:c r="A154" s="121" t="str">
        <x:v>D6-W-BARK-U25-SPECIALITE_A</x:v>
      </x:c>
      <x:c r="B154" s="122" t="str">
        <x:v>unit_types</x:v>
      </x:c>
      <x:c r="C154" s="122" t="str">
        <x:v>W3-U25</x:v>
      </x:c>
      <x:c r="D154"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154" s="122" t="str">
        <x:v>Nageurs du rivage — membre actuellement actif</x:v>
      </x:c>
      <x:c r="F154" s="122" t="str">
        <x:v>Charge légère, remontée connue. Je passe sous le quai.</x:v>
      </x:c>
      <x:c r="G154" s="122" t="str">
        <x:v>Signe bref compatible avec l’action en cours ; ne suspend pas la simulation, la portée de voix ou la visibilité.</x:v>
      </x:c>
      <x:c r="H154" s="123" t="n">
        <x:v>35</x:v>
      </x:c>
      <x:c r="I154" s="131" t="str">
        <x:v>Une fois à la première utilisation valide de la spécialité A ; pas de répétition à chaque changement de mode.</x:v>
      </x:c>
    </x:row>
    <x:row r="155" ht="119" customHeight="1">
      <x:c r="A155" s="126" t="str">
        <x:v>D6-W-BARK-U25-SPECIALITE_B</x:v>
      </x:c>
      <x:c r="B155" s="127" t="str">
        <x:v>unit_types</x:v>
      </x:c>
      <x:c r="C155" s="127" t="str">
        <x:v>W3-U25</x:v>
      </x:c>
      <x:c r="D155"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155" s="127" t="str">
        <x:v>Nageurs du rivage — membre actuellement actif</x:v>
      </x:c>
      <x:c r="F155" s="127" t="str">
        <x:v>Le cycle est observé. Je guide la traversée à son moment.</x:v>
      </x:c>
      <x:c r="G155" s="127" t="str">
        <x:v>Signe bref compatible avec l’action en cours ; ne suspend pas la simulation, la portée de voix ou la visibilité.</x:v>
      </x:c>
      <x:c r="H155" s="128" t="n">
        <x:v>35</x:v>
      </x:c>
      <x:c r="I155" s="132" t="str">
        <x:v>Une fois à la première utilisation valide de la spécialité B ; pas de répétition à chaque changement de mode.</x:v>
      </x:c>
    </x:row>
    <x:row r="156" ht="104" customHeight="1">
      <x:c r="A156" s="121" t="str">
        <x:v>D6-W-BARK-U26-ORDRE</x:v>
      </x:c>
      <x:c r="B156" s="122" t="str">
        <x:v>unit_types</x:v>
      </x:c>
      <x:c r="C156" s="122" t="str">
        <x:v>W3-U26</x:v>
      </x:c>
      <x:c r="D156"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156" s="122" t="str">
        <x:v>Briseurs de blocus — membre actuellement actif</x:v>
      </x:c>
      <x:c r="F156" s="122" t="str">
        <x:v>Nous gagnons le sas d’abordage.</x:v>
      </x:c>
      <x:c r="G156" s="122" t="str">
        <x:v>Signe bref compatible avec l’action en cours ; ne suspend pas la simulation, la portée de voix ou la visibilité.</x:v>
      </x:c>
      <x:c r="H156" s="123" t="n">
        <x:v>20</x:v>
      </x:c>
      <x:c r="I156" s="131" t="str">
        <x:v>12 s par unité ; un seul accusé par ordre nouveau.</x:v>
      </x:c>
    </x:row>
    <x:row r="157" ht="104" customHeight="1">
      <x:c r="A157" s="126" t="str">
        <x:v>D6-W-BARK-U26-OBSERVATION</x:v>
      </x:c>
      <x:c r="B157" s="127" t="str">
        <x:v>unit_types</x:v>
      </x:c>
      <x:c r="C157" s="127" t="str">
        <x:v>W3-U26</x:v>
      </x:c>
      <x:c r="D157"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157" s="127" t="str">
        <x:v>Briseurs de blocus — membre actuellement actif</x:v>
      </x:c>
      <x:c r="F157" s="127" t="str">
        <x:v>La cloison donne accès à la coursive.</x:v>
      </x:c>
      <x:c r="G157" s="127" t="str">
        <x:v>Signe bref compatible avec l’action en cours ; ne suspend pas la simulation, la portée de voix ou la visibilité.</x:v>
      </x:c>
      <x:c r="H157" s="128" t="n">
        <x:v>50</x:v>
      </x:c>
      <x:c r="I157" s="132" t="str">
        <x:v>25 s par fait observé ; aucun rappel si la donnée n’a pas changé.</x:v>
      </x:c>
    </x:row>
    <x:row r="158" ht="104" customHeight="1">
      <x:c r="A158" s="121" t="str">
        <x:v>D6-W-BARK-U26-BLOCAGE</x:v>
      </x:c>
      <x:c r="B158" s="122" t="str">
        <x:v>unit_types</x:v>
      </x:c>
      <x:c r="C158" s="122" t="str">
        <x:v>W3-U26</x:v>
      </x:c>
      <x:c r="D158" s="122" t="str">
        <x:v>Obstacle ou limite décrite effectivement rencontré ; suspendre le geste impossible et conserver positions, charges et fatigue. Locuteur vivant, conscient et présent ; si indisponible, silence ou relais par un témoin réellement informé, jamais voix du mort.</x:v>
      </x:c>
      <x:c r="E158" s="122" t="str">
        <x:v>Briseurs de blocus — membre actuellement actif</x:v>
      </x:c>
      <x:c r="F158" s="122" t="str">
        <x:v>La pression n’est pas prête. Nous restons ici.</x:v>
      </x:c>
      <x:c r="G158" s="122" t="str">
        <x:v>Signe bref compatible avec l’action en cours ; ne suspend pas la simulation, la portée de voix ou la visibilité.</x:v>
      </x:c>
      <x:c r="H158" s="123" t="n">
        <x:v>80</x:v>
      </x:c>
      <x:c r="I158" s="131" t="str">
        <x:v>20 s par cause ; rappel seulement après changement d’ordre ou nouvelle tentative.</x:v>
      </x:c>
    </x:row>
    <x:row r="159" ht="89" customHeight="1">
      <x:c r="A159" s="126" t="str">
        <x:v>D6-W-BARK-U26-REPLI</x:v>
      </x:c>
      <x:c r="B159" s="127" t="str">
        <x:v>unit_types</x:v>
      </x:c>
      <x:c r="C159" s="127" t="str">
        <x:v>W3-U26</x:v>
      </x:c>
      <x:c r="D159" s="127" t="str">
        <x:v>Ordre de repli confirmé ; route existante et atteignable ; déplacement encore à jouer ; aucun survivant déplacé à distance. Locuteur vivant, conscient et présent ; si indisponible, silence ou relais par un témoin réellement informé, jamais voix du mort.</x:v>
      </x:c>
      <x:c r="E159" s="127" t="str">
        <x:v>Briseurs de blocus — membre actuellement actif</x:v>
      </x:c>
      <x:c r="F159" s="127" t="str">
        <x:v>Nous revenons par le sas tenu.</x:v>
      </x:c>
      <x:c r="G159" s="127" t="str">
        <x:v>Signe bref compatible avec l’action en cours ; ne suspend pas la simulation, la portée de voix ou la visibilité.</x:v>
      </x:c>
      <x:c r="H159" s="128" t="n">
        <x:v>70</x:v>
      </x:c>
      <x:c r="I159" s="132" t="str">
        <x:v>Une fois au début de chaque repli distinct.</x:v>
      </x:c>
    </x:row>
    <x:row r="160" ht="119" customHeight="1">
      <x:c r="A160" s="121" t="str">
        <x:v>D6-W-BARK-U26-SPECIALITE_A</x:v>
      </x:c>
      <x:c r="B160" s="122" t="str">
        <x:v>unit_types</x:v>
      </x:c>
      <x:c r="C160" s="122" t="str">
        <x:v>W3-U26</x:v>
      </x:c>
      <x:c r="D160"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160" s="122" t="str">
        <x:v>Briseurs de blocus — membre actuellement actif</x:v>
      </x:c>
      <x:c r="F160" s="122" t="str">
        <x:v>Le retour reste sous ma garde. Faites embarquer les autres.</x:v>
      </x:c>
      <x:c r="G160" s="122" t="str">
        <x:v>Signe bref compatible avec l’action en cours ; ne suspend pas la simulation, la portée de voix ou la visibilité.</x:v>
      </x:c>
      <x:c r="H160" s="123" t="n">
        <x:v>35</x:v>
      </x:c>
      <x:c r="I160" s="131" t="str">
        <x:v>Une fois à la première utilisation valide de la spécialité A ; pas de répétition à chaque changement de mode.</x:v>
      </x:c>
    </x:row>
    <x:row r="161" ht="119" customHeight="1">
      <x:c r="A161" s="126" t="str">
        <x:v>D6-W-BARK-U26-SPECIALITE_B</x:v>
      </x:c>
      <x:c r="B161" s="127" t="str">
        <x:v>unit_types</x:v>
      </x:c>
      <x:c r="C161" s="127" t="str">
        <x:v>W3-U26</x:v>
      </x:c>
      <x:c r="D161"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161" s="127" t="str">
        <x:v>Briseurs de blocus — membre actuellement actif</x:v>
      </x:c>
      <x:c r="F161" s="127" t="str">
        <x:v>L’obstacle est préparé. Cette ouverture fera du bruit.</x:v>
      </x:c>
      <x:c r="G161" s="127" t="str">
        <x:v>Signe bref compatible avec l’action en cours ; ne suspend pas la simulation, la portée de voix ou la visibilité.</x:v>
      </x:c>
      <x:c r="H161" s="128" t="n">
        <x:v>35</x:v>
      </x:c>
      <x:c r="I161" s="132" t="str">
        <x:v>Une fois à la première utilisation valide de la spécialité B ; pas de répétition à chaque changement de mode.</x:v>
      </x:c>
    </x:row>
    <x:row r="162" ht="104" customHeight="1">
      <x:c r="A162" s="121" t="str">
        <x:v>D6-W-BARK-U27-ORDRE</x:v>
      </x:c>
      <x:c r="B162" s="122" t="str">
        <x:v>unit_types</x:v>
      </x:c>
      <x:c r="C162" s="122" t="str">
        <x:v>W3-U27</x:v>
      </x:c>
      <x:c r="D162"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162" s="122" t="str">
        <x:v>Sentinelles de quarantaine — membre actuellement actif</x:v>
      </x:c>
      <x:c r="F162" s="122" t="str">
        <x:v>Nous rejoignons la fermeture du secteur.</x:v>
      </x:c>
      <x:c r="G162" s="122" t="str">
        <x:v>Signe bref compatible avec l’action en cours ; ne suspend pas la simulation, la portée de voix ou la visibilité.</x:v>
      </x:c>
      <x:c r="H162" s="123" t="n">
        <x:v>20</x:v>
      </x:c>
      <x:c r="I162" s="131" t="str">
        <x:v>12 s par unité ; un seul accusé par ordre nouveau.</x:v>
      </x:c>
    </x:row>
    <x:row r="163" ht="104" customHeight="1">
      <x:c r="A163" s="126" t="str">
        <x:v>D6-W-BARK-U27-OBSERVATION</x:v>
      </x:c>
      <x:c r="B163" s="127" t="str">
        <x:v>unit_types</x:v>
      </x:c>
      <x:c r="C163" s="127" t="str">
        <x:v>W3-U27</x:v>
      </x:c>
      <x:c r="D163"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163" s="127" t="str">
        <x:v>Sentinelles de quarantaine — membre actuellement actif</x:v>
      </x:c>
      <x:c r="F163" s="127" t="str">
        <x:v>Le contenant a changé de signal.</x:v>
      </x:c>
      <x:c r="G163" s="127" t="str">
        <x:v>Signe bref compatible avec l’action en cours ; ne suspend pas la simulation, la portée de voix ou la visibilité.</x:v>
      </x:c>
      <x:c r="H163" s="128" t="n">
        <x:v>50</x:v>
      </x:c>
      <x:c r="I163" s="132" t="str">
        <x:v>25 s par fait observé ; aucun rappel si la donnée n’a pas changé.</x:v>
      </x:c>
    </x:row>
    <x:row r="164" ht="104" customHeight="1">
      <x:c r="A164" s="121" t="str">
        <x:v>D6-W-BARK-U27-BLOCAGE</x:v>
      </x:c>
      <x:c r="B164" s="122" t="str">
        <x:v>unit_types</x:v>
      </x:c>
      <x:c r="C164" s="122" t="str">
        <x:v>W3-U27</x:v>
      </x:c>
      <x:c r="D164" s="122" t="str">
        <x:v>Obstacle ou limite décrite effectivement rencontré ; suspendre le geste impossible et conserver positions, charges et fatigue. Locuteur vivant, conscient et présent ; si indisponible, silence ou relais par un témoin réellement informé, jamais voix du mort.</x:v>
      </x:c>
      <x:c r="E164" s="122" t="str">
        <x:v>Sentinelles de quarantaine — membre actuellement actif</x:v>
      </x:c>
      <x:c r="F164" s="122" t="str">
        <x:v>Le passage reste exposé. Il faut encore le fermer.</x:v>
      </x:c>
      <x:c r="G164" s="122" t="str">
        <x:v>Signe bref compatible avec l’action en cours ; ne suspend pas la simulation, la portée de voix ou la visibilité.</x:v>
      </x:c>
      <x:c r="H164" s="123" t="n">
        <x:v>80</x:v>
      </x:c>
      <x:c r="I164" s="131" t="str">
        <x:v>20 s par cause ; rappel seulement après changement d’ordre ou nouvelle tentative.</x:v>
      </x:c>
    </x:row>
    <x:row r="165" ht="89" customHeight="1">
      <x:c r="A165" s="126" t="str">
        <x:v>D6-W-BARK-U27-REPLI</x:v>
      </x:c>
      <x:c r="B165" s="127" t="str">
        <x:v>unit_types</x:v>
      </x:c>
      <x:c r="C165" s="127" t="str">
        <x:v>W3-U27</x:v>
      </x:c>
      <x:c r="D165" s="127" t="str">
        <x:v>Ordre de repli confirmé ; route existante et atteignable ; déplacement encore à jouer ; aucun survivant déplacé à distance. Locuteur vivant, conscient et présent ; si indisponible, silence ou relais par un témoin réellement informé, jamais voix du mort.</x:v>
      </x:c>
      <x:c r="E165" s="127" t="str">
        <x:v>Sentinelles de quarantaine — membre actuellement actif</x:v>
      </x:c>
      <x:c r="F165" s="127" t="str">
        <x:v>Nous retirons les personnes avant la dernière fermeture.</x:v>
      </x:c>
      <x:c r="G165" s="127" t="str">
        <x:v>Signe bref compatible avec l’action en cours ; ne suspend pas la simulation, la portée de voix ou la visibilité.</x:v>
      </x:c>
      <x:c r="H165" s="128" t="n">
        <x:v>70</x:v>
      </x:c>
      <x:c r="I165" s="132" t="str">
        <x:v>Une fois au début de chaque repli distinct.</x:v>
      </x:c>
    </x:row>
    <x:row r="166" ht="119" customHeight="1">
      <x:c r="A166" s="121" t="str">
        <x:v>D6-W-BARK-U27-SPECIALITE_A</x:v>
      </x:c>
      <x:c r="B166" s="122" t="str">
        <x:v>unit_types</x:v>
      </x:c>
      <x:c r="C166" s="122" t="str">
        <x:v>W3-U27</x:v>
      </x:c>
      <x:c r="D166"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166" s="122" t="str">
        <x:v>Sentinelles de quarantaine — membre actuellement actif</x:v>
      </x:c>
      <x:c r="F166" s="122" t="str">
        <x:v>Nous avançons le cordon par étapes. Gardez l’ancien contrôle jusque-là.</x:v>
      </x:c>
      <x:c r="G166" s="122" t="str">
        <x:v>Signe bref compatible avec l’action en cours ; ne suspend pas la simulation, la portée de voix ou la visibilité.</x:v>
      </x:c>
      <x:c r="H166" s="123" t="n">
        <x:v>35</x:v>
      </x:c>
      <x:c r="I166" s="131" t="str">
        <x:v>Une fois à la première utilisation valide de la spécialité A ; pas de répétition à chaque changement de mode.</x:v>
      </x:c>
    </x:row>
    <x:row r="167" ht="119" customHeight="1">
      <x:c r="A167" s="126" t="str">
        <x:v>D6-W-BARK-U27-SPECIALITE_B</x:v>
      </x:c>
      <x:c r="B167" s="127" t="str">
        <x:v>unit_types</x:v>
      </x:c>
      <x:c r="C167" s="127" t="str">
        <x:v>W3-U27</x:v>
      </x:c>
      <x:c r="D167"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167" s="127" t="str">
        <x:v>Sentinelles de quarantaine — membre actuellement actif</x:v>
      </x:c>
      <x:c r="F167" s="127" t="str">
        <x:v>Les pièces du poste sont posées. Le compartiment peut être éprouvé.</x:v>
      </x:c>
      <x:c r="G167" s="127" t="str">
        <x:v>Signe bref compatible avec l’action en cours ; ne suspend pas la simulation, la portée de voix ou la visibilité.</x:v>
      </x:c>
      <x:c r="H167" s="128" t="n">
        <x:v>35</x:v>
      </x:c>
      <x:c r="I167" s="132" t="str">
        <x:v>Une fois à la première utilisation valide de la spécialité B ; pas de répétition à chaque changement de mode.</x:v>
      </x:c>
    </x:row>
    <x:row r="168" ht="104" customHeight="1">
      <x:c r="A168" s="121" t="str">
        <x:v>D6-W-BARK-U28-ORDRE</x:v>
      </x:c>
      <x:c r="B168" s="122" t="str">
        <x:v>unit_types</x:v>
      </x:c>
      <x:c r="C168" s="122" t="str">
        <x:v>W3-U28</x:v>
      </x:c>
      <x:c r="D168"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168" s="122" t="str">
        <x:v>Messagers de coalition — membre actuellement actif</x:v>
      </x:c>
      <x:c r="F168" s="122" t="str">
        <x:v>Je pars vers le groupe à joindre.</x:v>
      </x:c>
      <x:c r="G168" s="122" t="str">
        <x:v>Signe bref compatible avec l’action en cours ; ne suspend pas la simulation, la portée de voix ou la visibilité.</x:v>
      </x:c>
      <x:c r="H168" s="123" t="n">
        <x:v>20</x:v>
      </x:c>
      <x:c r="I168" s="131" t="str">
        <x:v>12 s par unité ; un seul accusé par ordre nouveau.</x:v>
      </x:c>
    </x:row>
    <x:row r="169" ht="104" customHeight="1">
      <x:c r="A169" s="126" t="str">
        <x:v>D6-W-BARK-U28-OBSERVATION</x:v>
      </x:c>
      <x:c r="B169" s="127" t="str">
        <x:v>unit_types</x:v>
      </x:c>
      <x:c r="C169" s="127" t="str">
        <x:v>W3-U28</x:v>
      </x:c>
      <x:c r="D169"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169" s="127" t="str">
        <x:v>Messagers de coalition — membre actuellement actif</x:v>
      </x:c>
      <x:c r="F169" s="127" t="str">
        <x:v>J’ai retrouvé leur repère de passage.</x:v>
      </x:c>
      <x:c r="G169" s="127" t="str">
        <x:v>Signe bref compatible avec l’action en cours ; ne suspend pas la simulation, la portée de voix ou la visibilité.</x:v>
      </x:c>
      <x:c r="H169" s="128" t="n">
        <x:v>50</x:v>
      </x:c>
      <x:c r="I169" s="132" t="str">
        <x:v>25 s par fait observé ; aucun rappel si la donnée n’a pas changé.</x:v>
      </x:c>
    </x:row>
    <x:row r="170" ht="104" customHeight="1">
      <x:c r="A170" s="121" t="str">
        <x:v>D6-W-BARK-U28-BLOCAGE</x:v>
      </x:c>
      <x:c r="B170" s="122" t="str">
        <x:v>unit_types</x:v>
      </x:c>
      <x:c r="C170" s="122" t="str">
        <x:v>W3-U28</x:v>
      </x:c>
      <x:c r="D170" s="122" t="str">
        <x:v>Obstacle ou limite décrite effectivement rencontré ; suspendre le geste impossible et conserver positions, charges et fatigue. Locuteur vivant, conscient et présent ; si indisponible, silence ou relais par un témoin réellement informé, jamais voix du mort.</x:v>
      </x:c>
      <x:c r="E170" s="122" t="str">
        <x:v>Messagers de coalition — membre actuellement actif</x:v>
      </x:c>
      <x:c r="F170" s="122" t="str">
        <x:v>Le relais est coupé. Je dois les rejoindre par la route.</x:v>
      </x:c>
      <x:c r="G170" s="122" t="str">
        <x:v>Signe bref compatible avec l’action en cours ; ne suspend pas la simulation, la portée de voix ou la visibilité.</x:v>
      </x:c>
      <x:c r="H170" s="123" t="n">
        <x:v>80</x:v>
      </x:c>
      <x:c r="I170" s="131" t="str">
        <x:v>20 s par cause ; rappel seulement après changement d’ordre ou nouvelle tentative.</x:v>
      </x:c>
    </x:row>
    <x:row r="171" ht="89" customHeight="1">
      <x:c r="A171" s="126" t="str">
        <x:v>D6-W-BARK-U28-REPLI</x:v>
      </x:c>
      <x:c r="B171" s="127" t="str">
        <x:v>unit_types</x:v>
      </x:c>
      <x:c r="C171" s="127" t="str">
        <x:v>W3-U28</x:v>
      </x:c>
      <x:c r="D171" s="127" t="str">
        <x:v>Ordre de repli confirmé ; route existante et atteignable ; déplacement encore à jouer ; aucun survivant déplacé à distance. Locuteur vivant, conscient et présent ; si indisponible, silence ou relais par un témoin réellement informé, jamais voix du mort.</x:v>
      </x:c>
      <x:c r="E171" s="127" t="str">
        <x:v>Messagers de coalition — membre actuellement actif</x:v>
      </x:c>
      <x:c r="F171" s="127" t="str">
        <x:v>Je rapporte la réponse par notre chemin.</x:v>
      </x:c>
      <x:c r="G171" s="127" t="str">
        <x:v>Signe bref compatible avec l’action en cours ; ne suspend pas la simulation, la portée de voix ou la visibilité.</x:v>
      </x:c>
      <x:c r="H171" s="128" t="n">
        <x:v>70</x:v>
      </x:c>
      <x:c r="I171" s="132" t="str">
        <x:v>Une fois au début de chaque repli distinct.</x:v>
      </x:c>
    </x:row>
    <x:row r="172" ht="119" customHeight="1">
      <x:c r="A172" s="121" t="str">
        <x:v>D6-W-BARK-U28-SPECIALITE_A</x:v>
      </x:c>
      <x:c r="B172" s="122" t="str">
        <x:v>unit_types</x:v>
      </x:c>
      <x:c r="C172" s="122" t="str">
        <x:v>W3-U28</x:v>
      </x:c>
      <x:c r="D172"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172" s="122" t="str">
        <x:v>Messagers de coalition — membre actuellement actif</x:v>
      </x:c>
      <x:c r="F172" s="122" t="str">
        <x:v>Le groupe est devant moi. Je peux lui passer l’ordre bref.</x:v>
      </x:c>
      <x:c r="G172" s="122" t="str">
        <x:v>Signe bref compatible avec l’action en cours ; ne suspend pas la simulation, la portée de voix ou la visibilité.</x:v>
      </x:c>
      <x:c r="H172" s="123" t="n">
        <x:v>35</x:v>
      </x:c>
      <x:c r="I172" s="131" t="str">
        <x:v>Une fois à la première utilisation valide de la spécialité A ; pas de répétition à chaque changement de mode.</x:v>
      </x:c>
    </x:row>
    <x:row r="173" ht="119" customHeight="1">
      <x:c r="A173" s="126" t="str">
        <x:v>D6-W-BARK-U28-SPECIALITE_B</x:v>
      </x:c>
      <x:c r="B173" s="127" t="str">
        <x:v>unit_types</x:v>
      </x:c>
      <x:c r="C173" s="127" t="str">
        <x:v>W3-U28</x:v>
      </x:c>
      <x:c r="D173"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173" s="127" t="str">
        <x:v>Messagers de coalition — membre actuellement actif</x:v>
      </x:c>
      <x:c r="F173" s="127" t="str">
        <x:v>Le relevé est arrivé. Donnez-leur le temps de le lire.</x:v>
      </x:c>
      <x:c r="G173" s="127" t="str">
        <x:v>Signe bref compatible avec l’action en cours ; ne suspend pas la simulation, la portée de voix ou la visibilité.</x:v>
      </x:c>
      <x:c r="H173" s="128" t="n">
        <x:v>35</x:v>
      </x:c>
      <x:c r="I173" s="132" t="str">
        <x:v>Une fois à la première utilisation valide de la spécialité B ; pas de répétition à chaque changement de mode.</x:v>
      </x:c>
    </x:row>
    <x:row r="174" ht="104" customHeight="1">
      <x:c r="A174" s="121" t="str">
        <x:v>D6-W-BARK-U29-ORDRE</x:v>
      </x:c>
      <x:c r="B174" s="122" t="str">
        <x:v>unit_types</x:v>
      </x:c>
      <x:c r="C174" s="122" t="str">
        <x:v>W3-U29</x:v>
      </x:c>
      <x:c r="D174"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174" s="122" t="str">
        <x:v>Gardiens de témoins — membre actuellement actif</x:v>
      </x:c>
      <x:c r="F174" s="122" t="str">
        <x:v>Nous rejoignons le témoin volontaire.</x:v>
      </x:c>
      <x:c r="G174" s="122" t="str">
        <x:v>Signe bref compatible avec l’action en cours ; ne suspend pas la simulation, la portée de voix ou la visibilité.</x:v>
      </x:c>
      <x:c r="H174" s="123" t="n">
        <x:v>20</x:v>
      </x:c>
      <x:c r="I174" s="131" t="str">
        <x:v>12 s par unité ; un seul accusé par ordre nouveau.</x:v>
      </x:c>
    </x:row>
    <x:row r="175" ht="104" customHeight="1">
      <x:c r="A175" s="126" t="str">
        <x:v>D6-W-BARK-U29-OBSERVATION</x:v>
      </x:c>
      <x:c r="B175" s="127" t="str">
        <x:v>unit_types</x:v>
      </x:c>
      <x:c r="C175" s="127" t="str">
        <x:v>W3-U29</x:v>
      </x:c>
      <x:c r="D175"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175" s="127" t="str">
        <x:v>Gardiens de témoins — membre actuellement actif</x:v>
      </x:c>
      <x:c r="F175" s="127" t="str">
        <x:v>Le prochain couvert peut l’accueillir.</x:v>
      </x:c>
      <x:c r="G175" s="127" t="str">
        <x:v>Signe bref compatible avec l’action en cours ; ne suspend pas la simulation, la portée de voix ou la visibilité.</x:v>
      </x:c>
      <x:c r="H175" s="128" t="n">
        <x:v>50</x:v>
      </x:c>
      <x:c r="I175" s="132" t="str">
        <x:v>25 s par fait observé ; aucun rappel si la donnée n’a pas changé.</x:v>
      </x:c>
    </x:row>
    <x:row r="176" ht="104" customHeight="1">
      <x:c r="A176" s="121" t="str">
        <x:v>D6-W-BARK-U29-BLOCAGE</x:v>
      </x:c>
      <x:c r="B176" s="122" t="str">
        <x:v>unit_types</x:v>
      </x:c>
      <x:c r="C176" s="122" t="str">
        <x:v>W3-U29</x:v>
      </x:c>
      <x:c r="D176" s="122" t="str">
        <x:v>Obstacle ou limite décrite effectivement rencontré ; suspendre le geste impossible et conserver positions, charges et fatigue. Locuteur vivant, conscient et présent ; si indisponible, silence ou relais par un témoin réellement informé, jamais voix du mort.</x:v>
      </x:c>
      <x:c r="E176" s="122" t="str">
        <x:v>Gardiens de témoins — membre actuellement actif</x:v>
      </x:c>
      <x:c r="F176" s="122" t="str">
        <x:v>Il ne veut pas prendre cette route. Nous devons l’écouter.</x:v>
      </x:c>
      <x:c r="G176" s="122" t="str">
        <x:v>Signe bref compatible avec l’action en cours ; ne suspend pas la simulation, la portée de voix ou la visibilité.</x:v>
      </x:c>
      <x:c r="H176" s="123" t="n">
        <x:v>80</x:v>
      </x:c>
      <x:c r="I176" s="131" t="str">
        <x:v>20 s par cause ; rappel seulement après changement d’ordre ou nouvelle tentative.</x:v>
      </x:c>
    </x:row>
    <x:row r="177" ht="89" customHeight="1">
      <x:c r="A177" s="126" t="str">
        <x:v>D6-W-BARK-U29-REPLI</x:v>
      </x:c>
      <x:c r="B177" s="127" t="str">
        <x:v>unit_types</x:v>
      </x:c>
      <x:c r="C177" s="127" t="str">
        <x:v>W3-U29</x:v>
      </x:c>
      <x:c r="D177" s="127" t="str">
        <x:v>Ordre de repli confirmé ; route existante et atteignable ; déplacement encore à jouer ; aucun survivant déplacé à distance. Locuteur vivant, conscient et présent ; si indisponible, silence ou relais par un témoin réellement informé, jamais voix du mort.</x:v>
      </x:c>
      <x:c r="E177" s="127" t="str">
        <x:v>Gardiens de témoins — membre actuellement actif</x:v>
      </x:c>
      <x:c r="F177" s="127" t="str">
        <x:v>Nous repartons avec son accord et sa place gardée.</x:v>
      </x:c>
      <x:c r="G177" s="127" t="str">
        <x:v>Signe bref compatible avec l’action en cours ; ne suspend pas la simulation, la portée de voix ou la visibilité.</x:v>
      </x:c>
      <x:c r="H177" s="128" t="n">
        <x:v>70</x:v>
      </x:c>
      <x:c r="I177" s="132" t="str">
        <x:v>Une fois au début de chaque repli distinct.</x:v>
      </x:c>
    </x:row>
    <x:row r="178" ht="119" customHeight="1">
      <x:c r="A178" s="121" t="str">
        <x:v>D6-W-BARK-U29-SPECIALITE_A</x:v>
      </x:c>
      <x:c r="B178" s="122" t="str">
        <x:v>unit_types</x:v>
      </x:c>
      <x:c r="C178" s="122" t="str">
        <x:v>W3-U29</x:v>
      </x:c>
      <x:c r="D178"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178" s="122" t="str">
        <x:v>Gardiens de témoins — membre actuellement actif</x:v>
      </x:c>
      <x:c r="F178" s="122" t="str">
        <x:v>Je reste près de lui pendant qu’il change de couvert.</x:v>
      </x:c>
      <x:c r="G178" s="122" t="str">
        <x:v>Signe bref compatible avec l’action en cours ; ne suspend pas la simulation, la portée de voix ou la visibilité.</x:v>
      </x:c>
      <x:c r="H178" s="123" t="n">
        <x:v>35</x:v>
      </x:c>
      <x:c r="I178" s="131" t="str">
        <x:v>Une fois à la première utilisation valide de la spécialité A ; pas de répétition à chaque changement de mode.</x:v>
      </x:c>
    </x:row>
    <x:row r="179" ht="119" customHeight="1">
      <x:c r="A179" s="126" t="str">
        <x:v>D6-W-BARK-U29-SPECIALITE_B</x:v>
      </x:c>
      <x:c r="B179" s="127" t="str">
        <x:v>unit_types</x:v>
      </x:c>
      <x:c r="C179" s="127" t="str">
        <x:v>W3-U29</x:v>
      </x:c>
      <x:c r="D179"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179" s="127" t="str">
        <x:v>Gardiens de témoins — membre actuellement actif</x:v>
      </x:c>
      <x:c r="F179" s="127" t="str">
        <x:v>Je reconnais l’abri suivant ; l’autre garde reste auprès de lui.</x:v>
      </x:c>
      <x:c r="G179" s="127" t="str">
        <x:v>Signe bref compatible avec l’action en cours ; ne suspend pas la simulation, la portée de voix ou la visibilité.</x:v>
      </x:c>
      <x:c r="H179" s="128" t="n">
        <x:v>35</x:v>
      </x:c>
      <x:c r="I179" s="132" t="str">
        <x:v>Une fois à la première utilisation valide de la spécialité B ; pas de répétition à chaque changement de mode.</x:v>
      </x:c>
    </x:row>
    <x:row r="180" ht="104" customHeight="1">
      <x:c r="A180" s="121" t="str">
        <x:v>D6-W-BARK-U30-ORDRE</x:v>
      </x:c>
      <x:c r="B180" s="122" t="str">
        <x:v>unit_types</x:v>
      </x:c>
      <x:c r="C180" s="122" t="str">
        <x:v>W3-U30</x:v>
      </x:c>
      <x:c r="D180" s="122" t="str">
        <x:v>Ordre accepté ; unité présente et déployable ; trajet et capacité vérifiés ; annonce au début du déplacement, sans prétendre l’arrivée. Locuteur vivant, conscient et présent ; si indisponible, silence ou relais par un témoin réellement informé, jamais voix du mort.</x:v>
      </x:c>
      <x:c r="E180" s="122" t="str">
        <x:v>Ancien coordinateur — membre actuellement actif</x:v>
      </x:c>
      <x:c r="F180" s="122" t="str">
        <x:v>Je rejoins les groupes de ce secteur.</x:v>
      </x:c>
      <x:c r="G180" s="122" t="str">
        <x:v>Signe bref compatible avec l’action en cours ; ne suspend pas la simulation, la portée de voix ou la visibilité.</x:v>
      </x:c>
      <x:c r="H180" s="123" t="n">
        <x:v>20</x:v>
      </x:c>
      <x:c r="I180" s="131" t="str">
        <x:v>12 s par unité ; un seul accusé par ordre nouveau.</x:v>
      </x:c>
    </x:row>
    <x:row r="181" ht="104" customHeight="1">
      <x:c r="A181" s="126" t="str">
        <x:v>D6-W-BARK-U30-OBSERVATION</x:v>
      </x:c>
      <x:c r="B181" s="127" t="str">
        <x:v>unit_types</x:v>
      </x:c>
      <x:c r="C181" s="127" t="str">
        <x:v>W3-U30</x:v>
      </x:c>
      <x:c r="D181" s="127" t="str">
        <x:v>Signe réellement observé ou reçu par une liaison établie ; cible masquée non révélée ; l’information devient incertaine si elle vieillit. Locuteur vivant, conscient et présent ; si indisponible, silence ou relais par un témoin réellement informé, jamais voix du mort.</x:v>
      </x:c>
      <x:c r="E181" s="127" t="str">
        <x:v>Ancien coordinateur — membre actuellement actif</x:v>
      </x:c>
      <x:c r="F181" s="127" t="str">
        <x:v>Deux ordres se contrarient sur ce seuil.</x:v>
      </x:c>
      <x:c r="G181" s="127" t="str">
        <x:v>Signe bref compatible avec l’action en cours ; ne suspend pas la simulation, la portée de voix ou la visibilité.</x:v>
      </x:c>
      <x:c r="H181" s="128" t="n">
        <x:v>50</x:v>
      </x:c>
      <x:c r="I181" s="132" t="str">
        <x:v>25 s par fait observé ; aucun rappel si la donnée n’a pas changé.</x:v>
      </x:c>
    </x:row>
    <x:row r="182" ht="104" customHeight="1">
      <x:c r="A182" s="121" t="str">
        <x:v>D6-W-BARK-U30-BLOCAGE</x:v>
      </x:c>
      <x:c r="B182" s="122" t="str">
        <x:v>unit_types</x:v>
      </x:c>
      <x:c r="C182" s="122" t="str">
        <x:v>W3-U30</x:v>
      </x:c>
      <x:c r="D182" s="122" t="str">
        <x:v>Obstacle ou limite décrite effectivement rencontré ; suspendre le geste impossible et conserver positions, charges et fatigue. Locuteur vivant, conscient et présent ; si indisponible, silence ou relais par un témoin réellement informé, jamais voix du mort.</x:v>
      </x:c>
      <x:c r="E182" s="122" t="str">
        <x:v>Ancien coordinateur — membre actuellement actif</x:v>
      </x:c>
      <x:c r="F182" s="122" t="str">
        <x:v>Ce groupe est hors de notre liaison. Il faut lui porter l’ordre.</x:v>
      </x:c>
      <x:c r="G182" s="122" t="str">
        <x:v>Signe bref compatible avec l’action en cours ; ne suspend pas la simulation, la portée de voix ou la visibilité.</x:v>
      </x:c>
      <x:c r="H182" s="123" t="n">
        <x:v>80</x:v>
      </x:c>
      <x:c r="I182" s="131" t="str">
        <x:v>20 s par cause ; rappel seulement après changement d’ordre ou nouvelle tentative.</x:v>
      </x:c>
    </x:row>
    <x:row r="183" ht="89" customHeight="1">
      <x:c r="A183" s="126" t="str">
        <x:v>D6-W-BARK-U30-REPLI</x:v>
      </x:c>
      <x:c r="B183" s="127" t="str">
        <x:v>unit_types</x:v>
      </x:c>
      <x:c r="C183" s="127" t="str">
        <x:v>W3-U30</x:v>
      </x:c>
      <x:c r="D183" s="127" t="str">
        <x:v>Ordre de repli confirmé ; route existante et atteignable ; déplacement encore à jouer ; aucun survivant déplacé à distance. Locuteur vivant, conscient et présent ; si indisponible, silence ou relais par un témoin réellement informé, jamais voix du mort.</x:v>
      </x:c>
      <x:c r="E183" s="127" t="str">
        <x:v>Ancien coordinateur — membre actuellement actif</x:v>
      </x:c>
      <x:c r="F183" s="127" t="str">
        <x:v>Je rassemble ceux qui peuvent encore nous suivre.</x:v>
      </x:c>
      <x:c r="G183" s="127" t="str">
        <x:v>Signe bref compatible avec l’action en cours ; ne suspend pas la simulation, la portée de voix ou la visibilité.</x:v>
      </x:c>
      <x:c r="H183" s="128" t="n">
        <x:v>70</x:v>
      </x:c>
      <x:c r="I183" s="132" t="str">
        <x:v>Une fois au début de chaque repli distinct.</x:v>
      </x:c>
    </x:row>
    <x:row r="184" ht="119" customHeight="1">
      <x:c r="A184" s="121" t="str">
        <x:v>D6-W-BARK-U30-SPECIALITE_A</x:v>
      </x:c>
      <x:c r="B184" s="122" t="str">
        <x:v>unit_types</x:v>
      </x:c>
      <x:c r="C184" s="122" t="str">
        <x:v>W3-U30</x:v>
      </x:c>
      <x:c r="D184" s="122" t="str">
        <x:v>Équipe ayant réellement atteint 40 XP ; branche A choisie selon W5-SP correspondant, branche B exclue ; première utilisation valide après formation et jamais acquisition par parole. Locuteur vivant, conscient et présent ; si indisponible, silence ou relais par un témoin réellement informé, jamais voix du mort.</x:v>
      </x:c>
      <x:c r="E184" s="122" t="str">
        <x:v>Ancien coordinateur — membre actuellement actif</x:v>
      </x:c>
      <x:c r="F184" s="122" t="str">
        <x:v>Ceux que j’appelle sont ici. Qu’ils rejoignent cet appui.</x:v>
      </x:c>
      <x:c r="G184" s="122" t="str">
        <x:v>Signe bref compatible avec l’action en cours ; ne suspend pas la simulation, la portée de voix ou la visibilité.</x:v>
      </x:c>
      <x:c r="H184" s="123" t="n">
        <x:v>35</x:v>
      </x:c>
      <x:c r="I184" s="131" t="str">
        <x:v>Une fois à la première utilisation valide de la spécialité A ; pas de répétition à chaque changement de mode.</x:v>
      </x:c>
    </x:row>
    <x:row r="185" ht="119" customHeight="1">
      <x:c r="A185" s="126" t="str">
        <x:v>D6-W-BARK-U30-SPECIALITE_B</x:v>
      </x:c>
      <x:c r="B185" s="127" t="str">
        <x:v>unit_types</x:v>
      </x:c>
      <x:c r="C185" s="127" t="str">
        <x:v>W3-U30</x:v>
      </x:c>
      <x:c r="D185" s="127" t="str">
        <x:v>Équipe ayant réellement atteint 40 XP ; branche B choisie selon W5-SP correspondant, branche A exclue ; première utilisation valide après formation et jamais acquisition par parole. Locuteur vivant, conscient et présent ; si indisponible, silence ou relais par un témoin réellement informé, jamais voix du mort.</x:v>
      </x:c>
      <x:c r="E185" s="127" t="str">
        <x:v>Ancien coordinateur — membre actuellement actif</x:v>
      </x:c>
      <x:c r="F185" s="127" t="str">
        <x:v>Le poste reçoit les relevés. Je quitte la mêlée pour préparer leur mouvement commun.</x:v>
      </x:c>
      <x:c r="G185" s="127" t="str">
        <x:v>Signe bref compatible avec l’action en cours ; ne suspend pas la simulation, la portée de voix ou la visibilité.</x:v>
      </x:c>
      <x:c r="H185" s="128" t="n">
        <x:v>35</x:v>
      </x:c>
      <x:c r="I185" s="132" t="str">
        <x:v>Une fois à la première utilisation valide de la spécialité B ; pas de répétition à chaque changement de mode.</x:v>
      </x:c>
    </x:row>
    <x:row r="186" ht="119" customHeight="1">
      <x:c r="A186" s="121" t="str">
        <x:v>D6-W-HUM-01-1</x:v>
      </x:c>
      <x:c r="B186" s="122" t="str">
        <x:v>human_roster</x:v>
      </x:c>
      <x:c r="C186" s="122" t="str">
        <x:v>HUM-001</x:v>
      </x:c>
      <x:c r="D186" s="122" t="str">
        <x:v>Profil humain adulte combattant du groupe effectivement activé, vivant ; signe indiqué réellement perçu ; parole à ses compagnons, entendue seulement à portée. Sous-titre français original pour le public ; aucune compréhension automatique par le joueur yautja, aucune imitation vocale déverrouillée par texte.</x:v>
      </x:c>
      <x:c r="E186" s="122" t="str">
        <x:v>Ari Voss</x:v>
      </x:c>
      <x:c r="F186" s="122" t="str">
        <x:v>Quelque chose a traversé les feuilles au-dessus. Je change de branche.</x:v>
      </x:c>
      <x:c r="G186" s="122" t="str">
        <x:v>Cherche un autre appui et parle à ses compagnons présents sans figer sa réaction.</x:v>
      </x:c>
      <x:c r="H186" s="123" t="n">
        <x:v>45</x:v>
      </x:c>
      <x:c r="I186" s="131" t="str">
        <x:v>30 s et fait nouveau ; ne pas révéler par son déclenchement une cible jamais vue par cet humain.</x:v>
      </x:c>
    </x:row>
    <x:row r="187" ht="119" customHeight="1">
      <x:c r="A187" s="126" t="str">
        <x:v>D6-W-HUM-01-2</x:v>
      </x:c>
      <x:c r="B187" s="127" t="str">
        <x:v>human_roster</x:v>
      </x:c>
      <x:c r="C187" s="127" t="str">
        <x:v>HUM-001</x:v>
      </x:c>
      <x:c r="D187" s="127" t="str">
        <x:v>Profil humain adulte combattant du groupe effectivement activé, vivant ; signe indiqué réellement perçu ; parole à ses compagnons, entendue seulement à portée. Sous-titre français original pour le public ; aucune compréhension automatique par le joueur yautja, aucune imitation vocale déverrouillée par texte.</x:v>
      </x:c>
      <x:c r="E187" s="127" t="str">
        <x:v>Ari Voss</x:v>
      </x:c>
      <x:c r="F187" s="127" t="str">
        <x:v>Ça ne reste pas où l’on tire. Regardez ses sorties !</x:v>
      </x:c>
      <x:c r="G187" s="127" t="str">
        <x:v>Cherche un autre appui et parle à ses compagnons présents sans figer sa réaction.</x:v>
      </x:c>
      <x:c r="H187" s="128" t="n">
        <x:v>45</x:v>
      </x:c>
      <x:c r="I187" s="132" t="str">
        <x:v>30 s et fait nouveau ; ne pas révéler par son déclenchement une cible jamais vue par cet humain.</x:v>
      </x:c>
    </x:row>
    <x:row r="188" ht="119" customHeight="1">
      <x:c r="A188" s="121" t="str">
        <x:v>D6-W-HUM-02-1</x:v>
      </x:c>
      <x:c r="B188" s="122" t="str">
        <x:v>human_roster</x:v>
      </x:c>
      <x:c r="C188" s="122" t="str">
        <x:v>HUM-011</x:v>
      </x:c>
      <x:c r="D188" s="122" t="str">
        <x:v>Profil humain adulte combattant du groupe effectivement activé, vivant ; signe indiqué réellement perçu ; parole à ses compagnons, entendue seulement à portée. Sous-titre français original pour le public ; aucune compréhension automatique par le joueur yautja, aucune imitation vocale déverrouillée par texte.</x:v>
      </x:c>
      <x:c r="E188" s="122" t="str">
        <x:v>Ari Renn</x:v>
      </x:c>
      <x:c r="F188" s="122" t="str">
        <x:v>J’ai un reflet sous la glace. Attends, je change d’angle.</x:v>
      </x:c>
      <x:c r="G188" s="122" t="str">
        <x:v>Cherche un autre appui et parle à ses compagnons présents sans figer sa réaction.</x:v>
      </x:c>
      <x:c r="H188" s="123" t="n">
        <x:v>45</x:v>
      </x:c>
      <x:c r="I188" s="131" t="str">
        <x:v>30 s et fait nouveau ; ne pas révéler par son déclenchement une cible jamais vue par cet humain.</x:v>
      </x:c>
    </x:row>
    <x:row r="189" ht="119" customHeight="1">
      <x:c r="A189" s="126" t="str">
        <x:v>D6-W-HUM-02-2</x:v>
      </x:c>
      <x:c r="B189" s="127" t="str">
        <x:v>human_roster</x:v>
      </x:c>
      <x:c r="C189" s="127" t="str">
        <x:v>HUM-011</x:v>
      </x:c>
      <x:c r="D189" s="127" t="str">
        <x:v>Profil humain adulte combattant du groupe effectivement activé, vivant ; signe indiqué réellement perçu ; parole à ses compagnons, entendue seulement à portée. Sous-titre français original pour le public ; aucune compréhension automatique par le joueur yautja, aucune imitation vocale déverrouillée par texte.</x:v>
      </x:c>
      <x:c r="E189" s="127" t="str">
        <x:v>Ari Renn</x:v>
      </x:c>
      <x:c r="F189" s="127" t="str">
        <x:v>Rien au sol sous cette chaleur. Ne videz pas vos armes sur l’écho.</x:v>
      </x:c>
      <x:c r="G189" s="127" t="str">
        <x:v>Cherche un autre appui et parle à ses compagnons présents sans figer sa réaction.</x:v>
      </x:c>
      <x:c r="H189" s="128" t="n">
        <x:v>45</x:v>
      </x:c>
      <x:c r="I189" s="132" t="str">
        <x:v>30 s et fait nouveau ; ne pas révéler par son déclenchement une cible jamais vue par cet humain.</x:v>
      </x:c>
    </x:row>
    <x:row r="190" ht="119" customHeight="1">
      <x:c r="A190" s="121" t="str">
        <x:v>D6-W-HUM-03-1</x:v>
      </x:c>
      <x:c r="B190" s="122" t="str">
        <x:v>human_roster</x:v>
      </x:c>
      <x:c r="C190" s="122" t="str">
        <x:v>HUM-021</x:v>
      </x:c>
      <x:c r="D190" s="122" t="str">
        <x:v>Profil humain adulte combattant du groupe effectivement activé, vivant ; signe indiqué réellement perçu ; parole à ses compagnons, entendue seulement à portée. Sous-titre français original pour le public ; aucune compréhension automatique par le joueur yautja, aucune imitation vocale déverrouillée par texte.</x:v>
      </x:c>
      <x:c r="E190" s="122" t="str">
        <x:v>Ari Kade</x:v>
      </x:c>
      <x:c r="F190" s="122" t="str">
        <x:v>L’eau vient de bouger sous les piles. Je prends l’escalier haut.</x:v>
      </x:c>
      <x:c r="G190" s="122" t="str">
        <x:v>Cherche un autre appui et parle à ses compagnons présents sans figer sa réaction.</x:v>
      </x:c>
      <x:c r="H190" s="123" t="n">
        <x:v>45</x:v>
      </x:c>
      <x:c r="I190" s="131" t="str">
        <x:v>30 s et fait nouveau ; ne pas révéler par son déclenchement une cible jamais vue par cet humain.</x:v>
      </x:c>
    </x:row>
    <x:row r="191" ht="119" customHeight="1">
      <x:c r="A191" s="126" t="str">
        <x:v>D6-W-HUM-03-2</x:v>
      </x:c>
      <x:c r="B191" s="127" t="str">
        <x:v>human_roster</x:v>
      </x:c>
      <x:c r="C191" s="127" t="str">
        <x:v>HUM-021</x:v>
      </x:c>
      <x:c r="D191" s="127" t="str">
        <x:v>Profil humain adulte combattant du groupe effectivement activé, vivant ; signe indiqué réellement perçu ; parole à ses compagnons, entendue seulement à portée. Sous-titre français original pour le public ; aucune compréhension automatique par le joueur yautja, aucune imitation vocale déverrouillée par texte.</x:v>
      </x:c>
      <x:c r="E191" s="127" t="str">
        <x:v>Ari Kade</x:v>
      </x:c>
      <x:c r="F191" s="127" t="str">
        <x:v>Gardez une remontée hors de l’eau. On ne descend pas tous ensemble.</x:v>
      </x:c>
      <x:c r="G191" s="127" t="str">
        <x:v>Cherche un autre appui et parle à ses compagnons présents sans figer sa réaction.</x:v>
      </x:c>
      <x:c r="H191" s="128" t="n">
        <x:v>45</x:v>
      </x:c>
      <x:c r="I191" s="132" t="str">
        <x:v>30 s et fait nouveau ; ne pas révéler par son déclenchement une cible jamais vue par cet humain.</x:v>
      </x:c>
    </x:row>
    <x:row r="192" ht="119" customHeight="1">
      <x:c r="A192" s="121" t="str">
        <x:v>D6-W-HUM-04-1</x:v>
      </x:c>
      <x:c r="B192" s="122" t="str">
        <x:v>human_roster</x:v>
      </x:c>
      <x:c r="C192" s="122" t="str">
        <x:v>HUM-031</x:v>
      </x:c>
      <x:c r="D192" s="122" t="str">
        <x:v>Profil humain adulte combattant du groupe effectivement activé, vivant ; signe indiqué réellement perçu ; parole à ses compagnons, entendue seulement à portée. Sous-titre français original pour le public ; aucune compréhension automatique par le joueur yautja, aucune imitation vocale déverrouillée par texte.</x:v>
      </x:c>
      <x:c r="E192" s="122" t="str">
        <x:v>Ari Sorel</x:v>
      </x:c>
      <x:c r="F192" s="122" t="str">
        <x:v>Le sol refroidit. C’est là que les silhouettes ressortent.</x:v>
      </x:c>
      <x:c r="G192" s="122" t="str">
        <x:v>Cherche un autre appui et parle à ses compagnons présents sans figer sa réaction.</x:v>
      </x:c>
      <x:c r="H192" s="123" t="n">
        <x:v>45</x:v>
      </x:c>
      <x:c r="I192" s="131" t="str">
        <x:v>30 s et fait nouveau ; ne pas révéler par son déclenchement une cible jamais vue par cet humain.</x:v>
      </x:c>
    </x:row>
    <x:row r="193" ht="119" customHeight="1">
      <x:c r="A193" s="126" t="str">
        <x:v>D6-W-HUM-04-2</x:v>
      </x:c>
      <x:c r="B193" s="127" t="str">
        <x:v>human_roster</x:v>
      </x:c>
      <x:c r="C193" s="127" t="str">
        <x:v>HUM-031</x:v>
      </x:c>
      <x:c r="D193" s="127" t="str">
        <x:v>Profil humain adulte combattant du groupe effectivement activé, vivant ; signe indiqué réellement perçu ; parole à ses compagnons, entendue seulement à portée. Sous-titre français original pour le public ; aucune compréhension automatique par le joueur yautja, aucune imitation vocale déverrouillée par texte.</x:v>
      </x:c>
      <x:c r="E193" s="127" t="str">
        <x:v>Ari Sorel</x:v>
      </x:c>
      <x:c r="F193" s="127" t="str">
        <x:v>Le tunnel chauffe encore. Je reste dans le renfoncement.</x:v>
      </x:c>
      <x:c r="G193" s="127" t="str">
        <x:v>Cherche un autre appui et parle à ses compagnons présents sans figer sa réaction.</x:v>
      </x:c>
      <x:c r="H193" s="128" t="n">
        <x:v>45</x:v>
      </x:c>
      <x:c r="I193" s="132" t="str">
        <x:v>30 s et fait nouveau ; ne pas révéler par son déclenchement une cible jamais vue par cet humain.</x:v>
      </x:c>
    </x:row>
    <x:row r="194" ht="119" customHeight="1">
      <x:c r="A194" s="121" t="str">
        <x:v>D6-W-HUM-05-1</x:v>
      </x:c>
      <x:c r="B194" s="122" t="str">
        <x:v>human_roster</x:v>
      </x:c>
      <x:c r="C194" s="122" t="str">
        <x:v>HUM-041</x:v>
      </x:c>
      <x:c r="D194" s="122" t="str">
        <x:v>Profil humain adulte combattant du groupe effectivement activé, vivant ; signe indiqué réellement perçu ; parole à ses compagnons, entendue seulement à portée. Sous-titre français original pour le public ; aucune compréhension automatique par le joueur yautja, aucune imitation vocale déverrouillée par texte.</x:v>
      </x:c>
      <x:c r="E194" s="122" t="str">
        <x:v>Ari Marek</x:v>
      </x:c>
      <x:c r="F194" s="122" t="str">
        <x:v>La pluie prend nos traces. Surveillez les branches, pas seulement la boue.</x:v>
      </x:c>
      <x:c r="G194" s="122" t="str">
        <x:v>Cherche un autre appui et parle à ses compagnons présents sans figer sa réaction.</x:v>
      </x:c>
      <x:c r="H194" s="123" t="n">
        <x:v>45</x:v>
      </x:c>
      <x:c r="I194" s="131" t="str">
        <x:v>30 s et fait nouveau ; ne pas révéler par son déclenchement une cible jamais vue par cet humain.</x:v>
      </x:c>
    </x:row>
    <x:row r="195" ht="119" customHeight="1">
      <x:c r="A195" s="126" t="str">
        <x:v>D6-W-HUM-05-2</x:v>
      </x:c>
      <x:c r="B195" s="127" t="str">
        <x:v>human_roster</x:v>
      </x:c>
      <x:c r="C195" s="127" t="str">
        <x:v>HUM-041</x:v>
      </x:c>
      <x:c r="D195" s="127" t="str">
        <x:v>Profil humain adulte combattant du groupe effectivement activé, vivant ; signe indiqué réellement perçu ; parole à ses compagnons, entendue seulement à portée. Sous-titre français original pour le public ; aucune compréhension automatique par le joueur yautja, aucune imitation vocale déverrouillée par texte.</x:v>
      </x:c>
      <x:c r="E195" s="127" t="str">
        <x:v>Ari Marek</x:v>
      </x:c>
      <x:c r="F195" s="127" t="str">
        <x:v>J’ai perdu le mouvement dans le rideau d’eau. Je ne le vois plus.</x:v>
      </x:c>
      <x:c r="G195" s="127" t="str">
        <x:v>Cherche un autre appui et parle à ses compagnons présents sans figer sa réaction.</x:v>
      </x:c>
      <x:c r="H195" s="128" t="n">
        <x:v>45</x:v>
      </x:c>
      <x:c r="I195" s="132" t="str">
        <x:v>30 s et fait nouveau ; ne pas révéler par son déclenchement une cible jamais vue par cet humain.</x:v>
      </x:c>
    </x:row>
    <x:row r="196" ht="119" customHeight="1">
      <x:c r="A196" s="121" t="str">
        <x:v>D6-W-HUM-06-1</x:v>
      </x:c>
      <x:c r="B196" s="122" t="str">
        <x:v>human_roster</x:v>
      </x:c>
      <x:c r="C196" s="122" t="str">
        <x:v>HUM-051</x:v>
      </x:c>
      <x:c r="D196" s="122" t="str">
        <x:v>Profil humain adulte combattant du groupe effectivement activé, vivant ; signe indiqué réellement perçu ; parole à ses compagnons, entendue seulement à portée. Sous-titre français original pour le public ; aucune compréhension automatique par le joueur yautja, aucune imitation vocale déverrouillée par texte.</x:v>
      </x:c>
      <x:c r="E196" s="122" t="str">
        <x:v>Ari Vennel</x:v>
      </x:c>
      <x:c r="F196" s="122" t="str">
        <x:v>Cette fenêtre nous expose. Je passe à la tour voisine.</x:v>
      </x:c>
      <x:c r="G196" s="122" t="str">
        <x:v>Cherche un autre appui et parle à ses compagnons présents sans figer sa réaction.</x:v>
      </x:c>
      <x:c r="H196" s="123" t="n">
        <x:v>45</x:v>
      </x:c>
      <x:c r="I196" s="131" t="str">
        <x:v>30 s et fait nouveau ; ne pas révéler par son déclenchement une cible jamais vue par cet humain.</x:v>
      </x:c>
    </x:row>
    <x:row r="197" ht="119" customHeight="1">
      <x:c r="A197" s="126" t="str">
        <x:v>D6-W-HUM-06-2</x:v>
      </x:c>
      <x:c r="B197" s="127" t="str">
        <x:v>human_roster</x:v>
      </x:c>
      <x:c r="C197" s="127" t="str">
        <x:v>HUM-051</x:v>
      </x:c>
      <x:c r="D197" s="127" t="str">
        <x:v>Profil humain adulte combattant du groupe effectivement activé, vivant ; signe indiqué réellement perçu ; parole à ses compagnons, entendue seulement à portée. Sous-titre français original pour le public ; aucune compréhension automatique par le joueur yautja, aucune imitation vocale déverrouillée par texte.</x:v>
      </x:c>
      <x:c r="E197" s="127" t="str">
        <x:v>Ari Vennel</x:v>
      </x:c>
      <x:c r="F197" s="127" t="str">
        <x:v>Il regarde notre ancien angle. Gardez votre sortie basse.</x:v>
      </x:c>
      <x:c r="G197" s="127" t="str">
        <x:v>Cherche un autre appui et parle à ses compagnons présents sans figer sa réaction.</x:v>
      </x:c>
      <x:c r="H197" s="128" t="n">
        <x:v>45</x:v>
      </x:c>
      <x:c r="I197" s="132" t="str">
        <x:v>30 s et fait nouveau ; ne pas révéler par son déclenchement une cible jamais vue par cet humain.</x:v>
      </x:c>
    </x:row>
    <x:row r="198" ht="119" customHeight="1">
      <x:c r="A198" s="121" t="str">
        <x:v>D6-W-HUM-07-1</x:v>
      </x:c>
      <x:c r="B198" s="122" t="str">
        <x:v>human_roster</x:v>
      </x:c>
      <x:c r="C198" s="122" t="str">
        <x:v>HUM-061</x:v>
      </x:c>
      <x:c r="D198" s="122" t="str">
        <x:v>Profil humain adulte combattant du groupe effectivement activé, vivant ; signe indiqué réellement perçu ; parole à ses compagnons, entendue seulement à portée. Sous-titre français original pour le public ; aucune compréhension automatique par le joueur yautja, aucune imitation vocale déverrouillée par texte.</x:v>
      </x:c>
      <x:c r="E198" s="122" t="str">
        <x:v>Ari Ortez</x:v>
      </x:c>
      <x:c r="F198" s="122" t="str">
        <x:v>Le pont est visible depuis les roches. Je cherche une autre vue.</x:v>
      </x:c>
      <x:c r="G198" s="122" t="str">
        <x:v>Cherche un autre appui et parle à ses compagnons présents sans figer sa réaction.</x:v>
      </x:c>
      <x:c r="H198" s="123" t="n">
        <x:v>45</x:v>
      </x:c>
      <x:c r="I198" s="131" t="str">
        <x:v>30 s et fait nouveau ; ne pas révéler par son déclenchement une cible jamais vue par cet humain.</x:v>
      </x:c>
    </x:row>
    <x:row r="199" ht="119" customHeight="1">
      <x:c r="A199" s="126" t="str">
        <x:v>D6-W-HUM-07-2</x:v>
      </x:c>
      <x:c r="B199" s="127" t="str">
        <x:v>human_roster</x:v>
      </x:c>
      <x:c r="C199" s="127" t="str">
        <x:v>HUM-061</x:v>
      </x:c>
      <x:c r="D199" s="127" t="str">
        <x:v>Profil humain adulte combattant du groupe effectivement activé, vivant ; signe indiqué réellement perçu ; parole à ses compagnons, entendue seulement à portée. Sous-titre français original pour le public ; aucune compréhension automatique par le joueur yautja, aucune imitation vocale déverrouillée par texte.</x:v>
      </x:c>
      <x:c r="E199" s="127" t="str">
        <x:v>Ari Ortez</x:v>
      </x:c>
      <x:c r="F199" s="127" t="str">
        <x:v>J’ai vu la montée, pas ce qui attend au sommet.</x:v>
      </x:c>
      <x:c r="G199" s="127" t="str">
        <x:v>Cherche un autre appui et parle à ses compagnons présents sans figer sa réaction.</x:v>
      </x:c>
      <x:c r="H199" s="128" t="n">
        <x:v>45</x:v>
      </x:c>
      <x:c r="I199" s="132" t="str">
        <x:v>30 s et fait nouveau ; ne pas révéler par son déclenchement une cible jamais vue par cet humain.</x:v>
      </x:c>
    </x:row>
    <x:row r="200" ht="119" customHeight="1">
      <x:c r="A200" s="121" t="str">
        <x:v>D6-W-HUM-08-1</x:v>
      </x:c>
      <x:c r="B200" s="122" t="str">
        <x:v>human_roster</x:v>
      </x:c>
      <x:c r="C200" s="122" t="str">
        <x:v>HUM-071</x:v>
      </x:c>
      <x:c r="D200" s="122" t="str">
        <x:v>Profil humain adulte combattant du groupe effectivement activé, vivant ; signe indiqué réellement perçu ; parole à ses compagnons, entendue seulement à portée. Sous-titre français original pour le public ; aucune compréhension automatique par le joueur yautja, aucune imitation vocale déverrouillée par texte.</x:v>
      </x:c>
      <x:c r="E200" s="122" t="str">
        <x:v>Ari Kiran</x:v>
      </x:c>
      <x:c r="F200" s="122" t="str">
        <x:v>Le remous remonte le chenal. Attendez un second signe.</x:v>
      </x:c>
      <x:c r="G200" s="122" t="str">
        <x:v>Cherche un autre appui et parle à ses compagnons présents sans figer sa réaction.</x:v>
      </x:c>
      <x:c r="H200" s="123" t="n">
        <x:v>45</x:v>
      </x:c>
      <x:c r="I200" s="131" t="str">
        <x:v>30 s et fait nouveau ; ne pas révéler par son déclenchement une cible jamais vue par cet humain.</x:v>
      </x:c>
    </x:row>
    <x:row r="201" ht="119" customHeight="1">
      <x:c r="A201" s="126" t="str">
        <x:v>D6-W-HUM-08-2</x:v>
      </x:c>
      <x:c r="B201" s="127" t="str">
        <x:v>human_roster</x:v>
      </x:c>
      <x:c r="C201" s="127" t="str">
        <x:v>HUM-071</x:v>
      </x:c>
      <x:c r="D201" s="127" t="str">
        <x:v>Profil humain adulte combattant du groupe effectivement activé, vivant ; signe indiqué réellement perçu ; parole à ses compagnons, entendue seulement à portée. Sous-titre français original pour le public ; aucune compréhension automatique par le joueur yautja, aucune imitation vocale déverrouillée par texte.</x:v>
      </x:c>
      <x:c r="E201" s="127" t="str">
        <x:v>Ari Kiran</x:v>
      </x:c>
      <x:c r="F201" s="127" t="str">
        <x:v>Je vois des pas sur la berge. Quelqu’un est sorti de l’eau ici.</x:v>
      </x:c>
      <x:c r="G201" s="127" t="str">
        <x:v>Cherche un autre appui et parle à ses compagnons présents sans figer sa réaction.</x:v>
      </x:c>
      <x:c r="H201" s="128" t="n">
        <x:v>45</x:v>
      </x:c>
      <x:c r="I201" s="132" t="str">
        <x:v>30 s et fait nouveau ; ne pas révéler par son déclenchement une cible jamais vue par cet humain.</x:v>
      </x:c>
    </x:row>
    <x:row r="202" ht="119" customHeight="1">
      <x:c r="A202" s="121" t="str">
        <x:v>D6-W-HUM-09-1</x:v>
      </x:c>
      <x:c r="B202" s="122" t="str">
        <x:v>human_roster</x:v>
      </x:c>
      <x:c r="C202" s="122" t="str">
        <x:v>HUM-081</x:v>
      </x:c>
      <x:c r="D202" s="122" t="str">
        <x:v>Profil humain adulte combattant du groupe effectivement activé, vivant ; signe indiqué réellement perçu ; parole à ses compagnons, entendue seulement à portée. Sous-titre français original pour le public ; aucune compréhension automatique par le joueur yautja, aucune imitation vocale déverrouillée par texte.</x:v>
      </x:c>
      <x:c r="E202" s="122" t="str">
        <x:v>Ari Dalen</x:v>
      </x:c>
      <x:c r="F202" s="122" t="str">
        <x:v>La plateforme a changé d’étage. Surveillez le palier au-dessus.</x:v>
      </x:c>
      <x:c r="G202" s="122" t="str">
        <x:v>Cherche un autre appui et parle à ses compagnons présents sans figer sa réaction.</x:v>
      </x:c>
      <x:c r="H202" s="123" t="n">
        <x:v>45</x:v>
      </x:c>
      <x:c r="I202" s="131" t="str">
        <x:v>30 s et fait nouveau ; ne pas révéler par son déclenchement une cible jamais vue par cet humain.</x:v>
      </x:c>
    </x:row>
    <x:row r="203" ht="119" customHeight="1">
      <x:c r="A203" s="126" t="str">
        <x:v>D6-W-HUM-09-2</x:v>
      </x:c>
      <x:c r="B203" s="127" t="str">
        <x:v>human_roster</x:v>
      </x:c>
      <x:c r="C203" s="127" t="str">
        <x:v>HUM-081</x:v>
      </x:c>
      <x:c r="D203" s="127" t="str">
        <x:v>Profil humain adulte combattant du groupe effectivement activé, vivant ; signe indiqué réellement perçu ; parole à ses compagnons, entendue seulement à portée. Sous-titre français original pour le public ; aucune compréhension automatique par le joueur yautja, aucune imitation vocale déverrouillée par texte.</x:v>
      </x:c>
      <x:c r="E203" s="127" t="str">
        <x:v>Ari Dalen</x:v>
      </x:c>
      <x:c r="F203" s="127" t="str">
        <x:v>Le bruit nous revient par la machine. Ne lui donnez pas la mauvaise porte.</x:v>
      </x:c>
      <x:c r="G203" s="127" t="str">
        <x:v>Cherche un autre appui et parle à ses compagnons présents sans figer sa réaction.</x:v>
      </x:c>
      <x:c r="H203" s="128" t="n">
        <x:v>45</x:v>
      </x:c>
      <x:c r="I203" s="132" t="str">
        <x:v>30 s et fait nouveau ; ne pas révéler par son déclenchement une cible jamais vue par cet humain.</x:v>
      </x:c>
    </x:row>
    <x:row r="204" ht="119" customHeight="1">
      <x:c r="A204" s="121" t="str">
        <x:v>D6-W-HUM-10-1</x:v>
      </x:c>
      <x:c r="B204" s="122" t="str">
        <x:v>human_roster</x:v>
      </x:c>
      <x:c r="C204" s="122" t="str">
        <x:v>HUM-091</x:v>
      </x:c>
      <x:c r="D204" s="122" t="str">
        <x:v>Profil humain adulte combattant du groupe effectivement activé, vivant ; signe indiqué réellement perçu ; parole à ses compagnons, entendue seulement à portée. Sous-titre français original pour le public ; aucune compréhension automatique par le joueur yautja, aucune imitation vocale déverrouillée par texte.</x:v>
      </x:c>
      <x:c r="E204" s="122" t="str">
        <x:v>Ari Roan</x:v>
      </x:c>
      <x:c r="F204" s="122" t="str">
        <x:v>Ce mouvement coupe le vent. Regardez près du rocher sombre.</x:v>
      </x:c>
      <x:c r="G204" s="122" t="str">
        <x:v>Cherche un autre appui et parle à ses compagnons présents sans figer sa réaction.</x:v>
      </x:c>
      <x:c r="H204" s="123" t="n">
        <x:v>45</x:v>
      </x:c>
      <x:c r="I204" s="131" t="str">
        <x:v>30 s et fait nouveau ; ne pas révéler par son déclenchement une cible jamais vue par cet humain.</x:v>
      </x:c>
    </x:row>
    <x:row r="205" ht="119" customHeight="1">
      <x:c r="A205" s="126" t="str">
        <x:v>D6-W-HUM-10-2</x:v>
      </x:c>
      <x:c r="B205" s="127" t="str">
        <x:v>human_roster</x:v>
      </x:c>
      <x:c r="C205" s="127" t="str">
        <x:v>HUM-091</x:v>
      </x:c>
      <x:c r="D205" s="127" t="str">
        <x:v>Profil humain adulte combattant du groupe effectivement activé, vivant ; signe indiqué réellement perçu ; parole à ses compagnons, entendue seulement à portée. Sous-titre français original pour le public ; aucune compréhension automatique par le joueur yautja, aucune imitation vocale déverrouillée par texte.</x:v>
      </x:c>
      <x:c r="E205" s="127" t="str">
        <x:v>Ari Roan</x:v>
      </x:c>
      <x:c r="F205" s="127" t="str">
        <x:v>L’herbe s’est refermée. Je n’ai plus de silhouette.</x:v>
      </x:c>
      <x:c r="G205" s="127" t="str">
        <x:v>Cherche un autre appui et parle à ses compagnons présents sans figer sa réaction.</x:v>
      </x:c>
      <x:c r="H205" s="128" t="n">
        <x:v>45</x:v>
      </x:c>
      <x:c r="I205" s="132" t="str">
        <x:v>30 s et fait nouveau ; ne pas révéler par son déclenchement une cible jamais vue par cet humain.</x:v>
      </x:c>
    </x:row>
    <x:row r="206" ht="89" customHeight="1">
      <x:c r="A206" s="121" t="str">
        <x:v>D6-W-HOOK-01</x:v>
      </x:c>
      <x:c r="B206" s="122" t="str">
        <x:v>war_origin_hooks</x:v>
      </x:c>
      <x:c r="C206" s="122" t="str">
        <x:v>W3-OH01</x:v>
      </x:c>
      <x:c r="D206" s="122" t="str">
        <x:v>O1 ; le chef a réellement reçu un récit ancien de faiblesse ; guet encore non confié ; accès et mission V5 respectés. Une fois dans la scène correspondante ; la réplique ouvre une réaction, elle n’accomplit aucune action à la place du joueur.</x:v>
      </x:c>
      <x:c r="E206" s="122" t="str">
        <x:v>Chef du guet hésitant</x:v>
      </x:c>
      <x:c r="F206" s="122" t="str">
        <x:v>On m’a raconté que tu lâchais le passage. Montre-moi celui que tu viens de reconnaître.</x:v>
      </x:c>
      <x:c r="G206" s="122" t="str">
        <x:v>Regarde le passage, l’objet ou les membres réellement présents avant de répondre ; garde une pause pour le choix du joueur.</x:v>
      </x:c>
      <x:c r="H206" s="123" t="n">
        <x:v>55</x:v>
      </x:c>
      <x:c r="I206" s="131" t="str">
        <x:v>Une fois par événement personnel ; aucun répétition après changement de mode ou retour au menu.</x:v>
      </x:c>
    </x:row>
    <x:row r="207" ht="89" customHeight="1">
      <x:c r="A207" s="126" t="str">
        <x:v>D6-W-HOOK-02</x:v>
      </x:c>
      <x:c r="B207" s="127" t="str">
        <x:v>war_origin_hooks</x:v>
      </x:c>
      <x:c r="C207" s="127" t="str">
        <x:v>W3-OH02</x:v>
      </x:c>
      <x:c r="D207" s="127" t="str">
        <x:v>O1 ; rival familial rencontré, vivant ; conflit personnel connu de lui ; défi seulement proposé, non accepté automatiquement. Une fois dans la scène correspondante ; la réplique ouvre une réaction, elle n’accomplit aucune action à la place du joueur.</x:v>
      </x:c>
      <x:c r="E207" s="127" t="str">
        <x:v>Rival lié à la famille de Varek</x:v>
      </x:c>
      <x:c r="F207" s="127" t="str">
        <x:v>Tu peux me répondre ici, ou garder ta lance pour ton front. Ce défi ne parlera pas à la place de ton père.</x:v>
      </x:c>
      <x:c r="G207" s="127" t="str">
        <x:v>Regarde le passage, l’objet ou les membres réellement présents avant de répondre ; garde une pause pour le choix du joueur.</x:v>
      </x:c>
      <x:c r="H207" s="128" t="n">
        <x:v>55</x:v>
      </x:c>
      <x:c r="I207" s="132" t="str">
        <x:v>Une fois par événement personnel ; aucun répétition après changement de mode ou retour au menu.</x:v>
      </x:c>
    </x:row>
    <x:row r="208" ht="104" customHeight="1">
      <x:c r="A208" s="121" t="str">
        <x:v>D6-W-HOOK-03</x:v>
      </x:c>
      <x:c r="B208" s="122" t="str">
        <x:v>war_origin_hooks</x:v>
      </x:c>
      <x:c r="C208" s="122" t="str">
        <x:v>W3-OH03</x:v>
      </x:c>
      <x:c r="D208" s="122" t="str">
        <x:v>O1 ; erreur effectivement commise et groupe revenu à portée ; décisions de repli/poursuite encore ouvertes ; ne crée aucune violence paternelle nouvelle. Une fois dans la scène correspondante ; la réplique ouvre une réaction, elle n’accomplit aucune action à la place du joueur.</x:v>
      </x:c>
      <x:c r="E208" s="122" t="str">
        <x:v>Compagnon revenu de l’erreur</x:v>
      </x:c>
      <x:c r="F208" s="122" t="str">
        <x:v>Nous avons manqué notre appui. Dis-nous ce que tu veux reprendre ; regarde d’abord ceux qui ne peuvent plus marcher.</x:v>
      </x:c>
      <x:c r="G208" s="122" t="str">
        <x:v>Regarde le passage, l’objet ou les membres réellement présents avant de répondre ; garde une pause pour le choix du joueur.</x:v>
      </x:c>
      <x:c r="H208" s="123" t="n">
        <x:v>55</x:v>
      </x:c>
      <x:c r="I208" s="131" t="str">
        <x:v>Une fois par événement personnel ; aucun répétition après changement de mode ou retour au menu.</x:v>
      </x:c>
    </x:row>
    <x:row r="209" ht="89" customHeight="1">
      <x:c r="A209" s="126" t="str">
        <x:v>D6-W-HOOK-07</x:v>
      </x:c>
      <x:c r="B209" s="127" t="str">
        <x:v>war_origin_hooks</x:v>
      </x:c>
      <x:c r="C209" s="127" t="str">
        <x:v>W3-OH07</x:v>
      </x:c>
      <x:c r="D209" s="127" t="str">
        <x:v>O2 ; relevé ancestral authentifié apporté et paroi actuelle observée ; ne nie pas le mérite réel de l’ancêtre. Une fois dans la scène correspondante ; la réplique ouvre une réaction, elle n’accomplit aucune action à la place du joueur.</x:v>
      </x:c>
      <x:c r="E209" s="127" t="str">
        <x:v>Porteuse du relevé ancestral</x:v>
      </x:c>
      <x:c r="F209" s="127" t="str">
        <x:v>Ton ancêtre a franchi cette route. La paroi s’est rompue depuis ; sa chasse ne te rend pas ce nouvel appui.</x:v>
      </x:c>
      <x:c r="G209" s="127" t="str">
        <x:v>Regarde le passage, l’objet ou les membres réellement présents avant de répondre ; garde une pause pour le choix du joueur.</x:v>
      </x:c>
      <x:c r="H209" s="128" t="n">
        <x:v>55</x:v>
      </x:c>
      <x:c r="I209" s="132" t="str">
        <x:v>Une fois par événement personnel ; aucun répétition après changement de mode ou retour au menu.</x:v>
      </x:c>
    </x:row>
    <x:row r="210" ht="89" customHeight="1">
      <x:c r="A210" s="121" t="str">
        <x:v>D6-W-HOOK-08</x:v>
      </x:c>
      <x:c r="B210" s="122" t="str">
        <x:v>war_origin_hooks</x:v>
      </x:c>
      <x:c r="C210" s="122" t="str">
        <x:v>W3-OH08</x:v>
      </x:c>
      <x:c r="D210" s="122" t="str">
        <x:v>O2 ; vétéran a reçu un témoignage identifié, sans prétendre avoir vécu personnellement toute l’époque ; duel à préparer. Une fois dans la scène correspondante ; la réplique ouvre une réaction, elle n’accomplit aucune action à la place du joueur.</x:v>
      </x:c>
      <x:c r="E210" s="122" t="str">
        <x:v>Vétéran du témoignage transmis</x:v>
      </x:c>
      <x:c r="F210" s="122" t="str">
        <x:v>Dans le récit que l’on m’a confié, le compagnon gardait cette sortie pendant son combat. Qui gardera la tienne ?</x:v>
      </x:c>
      <x:c r="G210" s="122" t="str">
        <x:v>Regarde le passage, l’objet ou les membres réellement présents avant de répondre ; garde une pause pour le choix du joueur.</x:v>
      </x:c>
      <x:c r="H210" s="123" t="n">
        <x:v>55</x:v>
      </x:c>
      <x:c r="I210" s="131" t="str">
        <x:v>Une fois par événement personnel ; aucun répétition après changement de mode ou retour au menu.</x:v>
      </x:c>
    </x:row>
    <x:row r="211" ht="104" customHeight="1">
      <x:c r="A211" s="126" t="str">
        <x:v>D6-W-HOOK-09</x:v>
      </x:c>
      <x:c r="B211" s="127" t="str">
        <x:v>war_origin_hooks</x:v>
      </x:c>
      <x:c r="C211" s="127" t="str">
        <x:v>W3-OH09</x:v>
      </x:c>
      <x:c r="D211" s="127" t="str">
        <x:v>O2 ; ces trois contributions réellement établies dans l’opération et porteur survivant informé ; une seule attribution de récompense. Une fois dans la scène correspondante ; la réplique ouvre une réaction, elle n’accomplit aucune action à la place du joueur.</x:v>
      </x:c>
      <x:c r="E211" s="127" t="str">
        <x:v>Porteuse de l’extraction commune</x:v>
      </x:c>
      <x:c r="F211" s="127" t="str">
        <x:v>Nous avons porté sous ce couvert. Le guetteur nous a fait signe ; ta percée nous a laissé la sortie.</x:v>
      </x:c>
      <x:c r="G211" s="127" t="str">
        <x:v>Regarde le passage, l’objet ou les membres réellement présents avant de répondre ; garde une pause pour le choix du joueur.</x:v>
      </x:c>
      <x:c r="H211" s="128" t="n">
        <x:v>55</x:v>
      </x:c>
      <x:c r="I211" s="132" t="str">
        <x:v>Une fois par événement personnel ; aucun répétition après changement de mode ou retour au menu.</x:v>
      </x:c>
    </x:row>
    <x:row r="212" ht="89" customHeight="1">
      <x:c r="A212" s="121" t="str">
        <x:v>D6-W-HOOK-13</x:v>
      </x:c>
      <x:c r="B212" s="122" t="str">
        <x:v>war_origin_hooks</x:v>
      </x:c>
      <x:c r="C212" s="122" t="str">
        <x:v>W3-OH13</x:v>
      </x:c>
      <x:c r="D212" s="122" t="str">
        <x:v>O3 ; survivante de la catastrophe naturelle, rencontrée et volontaire pour l’aide ; aucun complot de clan imputé au désastre. Une fois dans la scène correspondante ; la réplique ouvre une réaction, elle n’accomplit aucune action à la place du joueur.</x:v>
      </x:c>
      <x:c r="E212" s="122" t="str">
        <x:v>Survivante du convoi volontaire</x:v>
      </x:c>
      <x:c r="F212" s="122" t="str">
        <x:v>Après l’effondrement, j’ai choisi ma halte. Cette fois aussi, je veux te dire où je vais.</x:v>
      </x:c>
      <x:c r="G212" s="122" t="str">
        <x:v>Regarde le passage, l’objet ou les membres réellement présents avant de répondre ; garde une pause pour le choix du joueur.</x:v>
      </x:c>
      <x:c r="H212" s="123" t="n">
        <x:v>55</x:v>
      </x:c>
      <x:c r="I212" s="131" t="str">
        <x:v>Une fois par événement personnel ; aucun répétition après changement de mode ou retour au menu.</x:v>
      </x:c>
    </x:row>
    <x:row r="213" ht="104" customHeight="1">
      <x:c r="A213" s="126" t="str">
        <x:v>D6-W-HOOK-14</x:v>
      </x:c>
      <x:c r="B213" s="127" t="str">
        <x:v>war_origin_hooks</x:v>
      </x:c>
      <x:c r="C213" s="127" t="str">
        <x:v>W3-OH14</x:v>
      </x:c>
      <x:c r="D213" s="127" t="str">
        <x:v>O3 ; objet réellement identifié et propriétaire vivant présent ; rival ayant proposé cet enjeu ; propriété non transférée par défi. Une fois dans la scène correspondante ; la réplique ouvre une réaction, elle n’accomplit aucune action à la place du joueur.</x:v>
      </x:c>
      <x:c r="E213" s="127" t="str">
        <x:v>Propriétaire du souvenir déplacé</x:v>
      </x:c>
      <x:c r="F213" s="127" t="str">
        <x:v>Ce souvenir est à moi. Leur duel peut régler un passage ; il ne décide pas où je le garde.</x:v>
      </x:c>
      <x:c r="G213" s="127" t="str">
        <x:v>Regarde le passage, l’objet ou les membres réellement présents avant de répondre ; garde une pause pour le choix du joueur.</x:v>
      </x:c>
      <x:c r="H213" s="128" t="n">
        <x:v>55</x:v>
      </x:c>
      <x:c r="I213" s="132" t="str">
        <x:v>Une fois par événement personnel ; aucun répétition après changement de mode ou retour au menu.</x:v>
      </x:c>
    </x:row>
    <x:row r="214" ht="104" customHeight="1">
      <x:c r="A214" s="121" t="str">
        <x:v>D6-W-HOOK-15</x:v>
      </x:c>
      <x:c r="B214" s="122" t="str">
        <x:v>war_origin_hooks</x:v>
      </x:c>
      <x:c r="C214" s="122" t="str">
        <x:v>W3-OH15</x:v>
      </x:c>
      <x:c r="D214" s="122" t="str">
        <x:v>O3 ; choix de destination proposé par la personne, capacité de transport et route à vérifier ; aucune affectation automatique au clan. Une fois dans la scène correspondante ; la réplique ouvre une réaction, elle n’accomplit aucune action à la place du joueur.</x:v>
      </x:c>
      <x:c r="E214" s="122" t="str">
        <x:v>Survivant à l’embarquement</x:v>
      </x:c>
      <x:c r="F214" s="122" t="str">
        <x:v>Je prends l’autre halte. Si tu peux garder son passage, je marcherai avec ton escorte jusque-là.</x:v>
      </x:c>
      <x:c r="G214" s="122" t="str">
        <x:v>Regarde le passage, l’objet ou les membres réellement présents avant de répondre ; garde une pause pour le choix du joueur.</x:v>
      </x:c>
      <x:c r="H214" s="123" t="n">
        <x:v>55</x:v>
      </x:c>
      <x:c r="I214" s="131" t="str">
        <x:v>Une fois par événement personnel ; aucun répétition après changement de mode ou retour au menu.</x:v>
      </x:c>
    </x:row>
    <x:row r="215" ht="104" customHeight="1">
      <x:c r="A215" s="126" t="str">
        <x:v>D6-W-HOOK-19</x:v>
      </x:c>
      <x:c r="B215" s="127" t="str">
        <x:v>war_origin_hooks</x:v>
      </x:c>
      <x:c r="C215" s="127" t="str">
        <x:v>W3-OH19</x:v>
      </x:c>
      <x:c r="D215" s="127" t="str">
        <x:v>O4 ; faute ancestrale établie et connue du chef ; joueur non tenu personnellement coupable par ce seul lien ; mission à obtenir par actes. Une fois dans la scène correspondante ; la réplique ouvre une réaction, elle n’accomplit aucune action à la place du joueur.</x:v>
      </x:c>
      <x:c r="E215" s="127" t="str">
        <x:v>Chef du mandat à vérifier</x:v>
      </x:c>
      <x:c r="F215" s="127" t="str">
        <x:v>Je connais la faute portée par ce nom. Je veux aussi voir les gestes qui sont les tiens avant de te confier la route.</x:v>
      </x:c>
      <x:c r="G215" s="127" t="str">
        <x:v>Regarde le passage, l’objet ou les membres réellement présents avant de répondre ; garde une pause pour le choix du joueur.</x:v>
      </x:c>
      <x:c r="H215" s="128" t="n">
        <x:v>55</x:v>
      </x:c>
      <x:c r="I215" s="132" t="str">
        <x:v>Une fois par événement personnel ; aucun répétition après changement de mode ou retour au menu.</x:v>
      </x:c>
    </x:row>
    <x:row r="216" ht="89" customHeight="1">
      <x:c r="A216" s="121" t="str">
        <x:v>D6-W-HOOK-20</x:v>
      </x:c>
      <x:c r="B216" s="122" t="str">
        <x:v>war_origin_hooks</x:v>
      </x:c>
      <x:c r="C216" s="122" t="str">
        <x:v>W3-OH20</x:v>
      </x:c>
      <x:c r="D216" s="122" t="str">
        <x:v>O4 ; défi demandé pour un grief ancestral ; témoin connaît les faits ; refus de culpabilité personnelle reste valide. Une fois dans la scène correspondante ; la réplique ouvre une réaction, elle n’accomplit aucune action à la place du joueur.</x:v>
      </x:c>
      <x:c r="E216" s="122" t="str">
        <x:v>Témoin du défi contesté</x:v>
      </x:c>
      <x:c r="F216" s="122" t="str">
        <x:v>Tu peux affronter son défi présent. Rien dans ce cercle ne changera celui qui a commis la faute ancienne.</x:v>
      </x:c>
      <x:c r="G216" s="122" t="str">
        <x:v>Regarde le passage, l’objet ou les membres réellement présents avant de répondre ; garde une pause pour le choix du joueur.</x:v>
      </x:c>
      <x:c r="H216" s="123" t="n">
        <x:v>55</x:v>
      </x:c>
      <x:c r="I216" s="131" t="str">
        <x:v>Une fois par événement personnel ; aucun répétition après changement de mode ou retour au menu.</x:v>
      </x:c>
    </x:row>
    <x:row r="217" ht="89" customHeight="1">
      <x:c r="A217" s="126" t="str">
        <x:v>D6-W-HOOK-21</x:v>
      </x:c>
      <x:c r="B217" s="127" t="str">
        <x:v>war_origin_hooks</x:v>
      </x:c>
      <x:c r="C217" s="127" t="str">
        <x:v>W3-OH21</x:v>
      </x:c>
      <x:c r="D217" s="127" t="str">
        <x:v>O4 ; risque réel sur route de retour et équipe présente ; bilan ultérieur fondé sur les faits de cette décision. Une fois dans la scène correspondante ; la réplique ouvre une réaction, elle n’accomplit aucune action à la place du joueur.</x:v>
      </x:c>
      <x:c r="E217" s="127" t="str">
        <x:v>Compagnon du dernier couvert</x:v>
      </x:c>
      <x:c r="F217" s="127" t="str">
        <x:v>Cet ordre vient de toi. Regarde notre retour avant de demander aux porteurs d’aller plus loin.</x:v>
      </x:c>
      <x:c r="G217" s="127" t="str">
        <x:v>Regarde le passage, l’objet ou les membres réellement présents avant de répondre ; garde une pause pour le choix du joueur.</x:v>
      </x:c>
      <x:c r="H217" s="128" t="n">
        <x:v>55</x:v>
      </x:c>
      <x:c r="I217" s="132" t="str">
        <x:v>Une fois par événement personnel ; aucun répétition après changement de mode ou retour au menu.</x:v>
      </x:c>
    </x:row>
    <x:row r="218" ht="134" customHeight="1">
      <x:c r="A218" s="121" t="str">
        <x:v>D6-W-HOOK-25</x:v>
      </x:c>
      <x:c r="B218" s="122" t="str">
        <x:v>war_origin_hooks</x:v>
      </x:c>
      <x:c r="C218" s="122" t="str">
        <x:v>W3-OH25</x:v>
      </x:c>
      <x:c r="D218" s="122" t="str">
        <x:v>O5 ; O5-M19 sur Namarra joué et première rencontre personnelle accomplie ; Mara présente, vivante, volontaire, avant départ O5-M24 ; compréhension limitée au canal de gestes/traduction déjà établi par l’origine, jamais connaissance automatique de langue. Une fois dans la scène correspondante ; la réplique ouvre une réaction, elle n’accomplit aucune action à la place du joueur.</x:v>
      </x:c>
      <x:c r="E218" s="122" t="str">
        <x:v>Mara Venn</x:v>
      </x:c>
      <x:c r="F218" s="122" t="str">
        <x:v>Cette marque est trop haute pour mon pas. Je peux comparer l’autre rive si le passage tient.</x:v>
      </x:c>
      <x:c r="G218" s="122" t="str">
        <x:v>Regarde le passage, l’objet ou les membres réellement présents avant de répondre ; garde une pause pour le choix du joueur.</x:v>
      </x:c>
      <x:c r="H218" s="123" t="n">
        <x:v>55</x:v>
      </x:c>
      <x:c r="I218" s="131" t="str">
        <x:v>Une fois par événement personnel ; aucun répétition après changement de mode ou retour au menu.</x:v>
      </x:c>
    </x:row>
    <x:row r="219" ht="104" customHeight="1">
      <x:c r="A219" s="126" t="str">
        <x:v>D6-W-HOOK-26</x:v>
      </x:c>
      <x:c r="B219" s="127" t="str">
        <x:v>war_origin_hooks</x:v>
      </x:c>
      <x:c r="C219" s="127" t="str">
        <x:v>W3-OH26</x:v>
      </x:c>
      <x:c r="D219" s="127" t="str">
        <x:v>O5 ; première rencontre accomplie ; Mara accepte explicitement le rôle de témoin et possède une issue sûre ; duel jouable sans elle ; départ réservé préservé. Une fois dans la scène correspondante ; la réplique ouvre une réaction, elle n’accomplit aucune action à la place du joueur.</x:v>
      </x:c>
      <x:c r="E219" s="127" t="str">
        <x:v>Mara Venn</x:v>
      </x:c>
      <x:c r="F219" s="127" t="str">
        <x:v>Je regarde depuis cette sortie. Je suis témoin de ce que je vois, pas de ce que vos clans voudront y mettre.</x:v>
      </x:c>
      <x:c r="G219" s="127" t="str">
        <x:v>Regarde le passage, l’objet ou les membres réellement présents avant de répondre ; garde une pause pour le choix du joueur.</x:v>
      </x:c>
      <x:c r="H219" s="128" t="n">
        <x:v>55</x:v>
      </x:c>
      <x:c r="I219" s="132" t="str">
        <x:v>Une fois par événement personnel ; aucun répétition après changement de mode ou retour au menu.</x:v>
      </x:c>
    </x:row>
    <x:row r="220" ht="104" customHeight="1">
      <x:c r="A220" s="121" t="str">
        <x:v>D6-W-HOOK-27</x:v>
      </x:c>
      <x:c r="B220" s="122" t="str">
        <x:v>war_origin_hooks</x:v>
      </x:c>
      <x:c r="C220" s="122" t="str">
        <x:v>W3-OH27</x:v>
      </x:c>
      <x:c r="D220" s="122" t="str">
        <x:v>O5 ; Mara décide librement de cette traversée, présence et route vérifiées ; scène avant départ confirmé ou nouvelle visite consentie après son vrai départ, sans annuler EXP10. Une fois dans la scène correspondante ; la réplique ouvre une réaction, elle n’accomplit aucune action à la place du joueur.</x:v>
      </x:c>
      <x:c r="E220" s="122" t="str">
        <x:v>Mara Venn</x:v>
      </x:c>
      <x:c r="F220" s="122" t="str">
        <x:v>Je traverse avec vous jusqu’à la rive. Ensuite, je rejoins mon trajet ; je ne prends pas tes ordres pour ma prochaine vie.</x:v>
      </x:c>
      <x:c r="G220" s="122" t="str">
        <x:v>Regarde le passage, l’objet ou les membres réellement présents avant de répondre ; garde une pause pour le choix du joueur.</x:v>
      </x:c>
      <x:c r="H220" s="123" t="n">
        <x:v>55</x:v>
      </x:c>
      <x:c r="I220" s="131" t="str">
        <x:v>Une fois par événement personnel ; aucun répétition après changement de mode ou retour au menu.</x:v>
      </x:c>
    </x:row>
    <x:row r="221" ht="89" customHeight="1">
      <x:c r="A221" s="126" t="str">
        <x:v>D6-W-HOOK-31</x:v>
      </x:c>
      <x:c r="B221" s="127" t="str">
        <x:v>war_origin_hooks</x:v>
      </x:c>
      <x:c r="C221" s="127" t="str">
        <x:v>W3-OH31</x:v>
      </x:c>
      <x:c r="D221" s="127" t="str">
        <x:v>O6 ; Yena rencontrée dans la cohorte, vivante et volontaire ; expérience et spécialité actuelles réellement connues. Une fois dans la scène correspondante ; la réplique ouvre une réaction, elle n’accomplit aucune action à la place du joueur.</x:v>
      </x:c>
      <x:c r="E221" s="127" t="str">
        <x:v>Yena</x:v>
      </x:c>
      <x:c r="F221" s="127" t="str">
        <x:v>Nous avons appris le même départ. Nos mains n’ont plus la même habitude : laisse-moi te montrer mon poste avant de nous répartir.</x:v>
      </x:c>
      <x:c r="G221" s="127" t="str">
        <x:v>Regarde le passage, l’objet ou les membres réellement présents avant de répondre ; garde une pause pour le choix du joueur.</x:v>
      </x:c>
      <x:c r="H221" s="128" t="n">
        <x:v>55</x:v>
      </x:c>
      <x:c r="I221" s="132" t="str">
        <x:v>Une fois par événement personnel ; aucun répétition après changement de mode ou retour au menu.</x:v>
      </x:c>
    </x:row>
    <x:row r="222" ht="89" customHeight="1">
      <x:c r="A222" s="121" t="str">
        <x:v>D6-W-HOOK-32</x:v>
      </x:c>
      <x:c r="B222" s="122" t="str">
        <x:v>war_origin_hooks</x:v>
      </x:c>
      <x:c r="C222" s="122" t="str">
        <x:v>W3-OH32</x:v>
      </x:c>
      <x:c r="D222" s="122" t="str">
        <x:v>O6 ; Harek vivant rencontré, duel annexe de maîtrise proposé ; ne remplace ni Quatza-Rij ni épreuve solitaire Elite. Une fois dans la scène correspondante ; la réplique ouvre une réaction, elle n’accomplit aucune action à la place du joueur.</x:v>
      </x:c>
      <x:c r="E222" s="122" t="str">
        <x:v>Harek</x:v>
      </x:c>
      <x:c r="F222" s="122" t="str">
        <x:v>Tu connais encore mon premier appui. Regarde le suivant avant de croire que nous rejouons notre enfance.</x:v>
      </x:c>
      <x:c r="G222" s="122" t="str">
        <x:v>Regarde le passage, l’objet ou les membres réellement présents avant de répondre ; garde une pause pour le choix du joueur.</x:v>
      </x:c>
      <x:c r="H222" s="123" t="n">
        <x:v>55</x:v>
      </x:c>
      <x:c r="I222" s="131" t="str">
        <x:v>Une fois par événement personnel ; aucun répétition après changement de mode ou retour au menu.</x:v>
      </x:c>
    </x:row>
    <x:row r="223" ht="104" customHeight="1">
      <x:c r="A223" s="126" t="str">
        <x:v>D6-W-HOOK-33</x:v>
      </x:c>
      <x:c r="B223" s="127" t="str">
        <x:v>war_origin_hooks</x:v>
      </x:c>
      <x:c r="C223" s="127" t="str">
        <x:v>W3-OH33</x:v>
      </x:c>
      <x:c r="D223" s="127" t="str">
        <x:v>O6 ; Tov vivant présent et formation de cohorte effectivement apprise ; absences actuelles constatées ; ne crée pas de décès obligatoire. Une fois dans la scène correspondante ; la réplique ouvre une réaction, elle n’accomplit aucune action à la place du joueur.</x:v>
      </x:c>
      <x:c r="E223" s="127" t="str">
        <x:v>Tov</x:v>
      </x:c>
      <x:c r="F223" s="127" t="str">
        <x:v>La vieille formation comptait ceux qui sont absents aujourd’hui. Refaisons-la avec les chasseurs qui nous regardent.</x:v>
      </x:c>
      <x:c r="G223" s="127" t="str">
        <x:v>Regarde le passage, l’objet ou les membres réellement présents avant de répondre ; garde une pause pour le choix du joueur.</x:v>
      </x:c>
      <x:c r="H223" s="128" t="n">
        <x:v>55</x:v>
      </x:c>
      <x:c r="I223" s="132" t="str">
        <x:v>Une fois par événement personnel ; aucun répétition après changement de mode ou retour au menu.</x:v>
      </x:c>
    </x:row>
    <x:row r="224" ht="59" customHeight="1">
      <x:c r="A224" s="121" t="str">
        <x:v>D6-H-B-TR-H01-S1</x:v>
      </x:c>
      <x:c r="B224" s="122" t="str">
        <x:v>trophy_story_steps</x:v>
      </x:c>
      <x:c r="C224" s="122" t="str">
        <x:v>TR-H01-S1</x:v>
      </x:c>
      <x:c r="D224" s="122" t="str">
        <x:v>TR-H01-S1 réalisé, retour visuel confirmé et locuteur présent ; ne pas lire avant la découverte ; priorité 60, exclusive de tout dialogue de scène actif.</x:v>
      </x:c>
      <x:c r="E224" s="122" t="str">
        <x:v>Leka</x:v>
      </x:c>
      <x:c r="F224" s="122" t="str">
        <x:v>L’entaille traverse cette zone usée. Elle pourrait être plus ancienne que ta chasse.</x:v>
      </x:c>
      <x:c r="G224" s="122" t="str">
        <x:v>La main s’écarte du détail découvert ; pause de lecture sur la pose 2D correspondante.</x:v>
      </x:c>
      <x:c r="H224" s="123" t="n">
        <x:v>60</x:v>
      </x:c>
      <x:c r="I224" s="131" t="str">
        <x:v>Une fois par découverte ; relire seulement à la demande depuis le même détail.</x:v>
      </x:c>
    </x:row>
    <x:row r="225" ht="59" customHeight="1">
      <x:c r="A225" s="126" t="str">
        <x:v>D6-H-B-TR-H01-S2</x:v>
      </x:c>
      <x:c r="B225" s="127" t="str">
        <x:v>trophy_story_steps</x:v>
      </x:c>
      <x:c r="C225" s="127" t="str">
        <x:v>TR-H01-S2</x:v>
      </x:c>
      <x:c r="D225" s="127" t="str">
        <x:v>TR-H01-S2 réalisé, retour visuel confirmé et locuteur présent ; ne pas lire avant la découverte ; priorité 60, exclusive de tout dialogue de scène actif.</x:v>
      </x:c>
      <x:c r="E225" s="127" t="str">
        <x:v>Leka</x:v>
      </x:c>
      <x:c r="F225" s="127" t="str">
        <x:v>Deux surfaces se distinguent. La lumière ne leur donne pas encore une date.</x:v>
      </x:c>
      <x:c r="G225" s="127" t="str">
        <x:v>La main s’écarte du détail découvert ; pause de lecture sur la pose 2D correspondante.</x:v>
      </x:c>
      <x:c r="H225" s="128" t="n">
        <x:v>60</x:v>
      </x:c>
      <x:c r="I225" s="132" t="str">
        <x:v>Une fois par découverte ; relire seulement à la demande depuis le même détail.</x:v>
      </x:c>
    </x:row>
    <x:row r="226" ht="59" customHeight="1">
      <x:c r="A226" s="121" t="str">
        <x:v>D6-H-B-TR-H01-S3</x:v>
      </x:c>
      <x:c r="B226" s="122" t="str">
        <x:v>trophy_story_steps</x:v>
      </x:c>
      <x:c r="C226" s="122" t="str">
        <x:v>TR-H01-S3</x:v>
      </x:c>
      <x:c r="D226" s="122" t="str">
        <x:v>TR-H01-S3 réalisé, retour visuel confirmé et locuteur présent ; ne pas lire avant la découverte ; priorité 60, exclusive de tout dialogue de scène actif.</x:v>
      </x:c>
      <x:c r="E226" s="122" t="str">
        <x:v>Leka</x:v>
      </x:c>
      <x:c r="F226" s="122" t="str">
        <x:v>Cette paroi rejoint le frottement relevé. La bête s’y était appuyée avant l’affrontement.</x:v>
      </x:c>
      <x:c r="G226" s="122" t="str">
        <x:v>La main s’écarte du détail découvert ; pause de lecture sur la pose 2D correspondante.</x:v>
      </x:c>
      <x:c r="H226" s="123" t="n">
        <x:v>60</x:v>
      </x:c>
      <x:c r="I226" s="131" t="str">
        <x:v>Une fois par découverte ; relire seulement à la demande depuis le même détail.</x:v>
      </x:c>
    </x:row>
    <x:row r="227" ht="59" customHeight="1">
      <x:c r="A227" s="126" t="str">
        <x:v>D6-H-B-TR-H01-S4</x:v>
      </x:c>
      <x:c r="B227" s="127" t="str">
        <x:v>trophy_story_steps</x:v>
      </x:c>
      <x:c r="C227" s="127" t="str">
        <x:v>TR-H01-S4</x:v>
      </x:c>
      <x:c r="D227" s="127" t="str">
        <x:v>TR-H01-S4 réalisé, retour visuel confirmé et locuteur présent ; ne pas lire avant la découverte ; priorité 60, exclusive de tout dialogue de scène actif.</x:v>
      </x:c>
      <x:c r="E227" s="127" t="str">
        <x:v>Leka</x:v>
      </x:c>
      <x:c r="F227" s="127" t="str">
        <x:v>Les deux lignes sont séparées : ta chasse, puis les marques qui l’ont précédée.</x:v>
      </x:c>
      <x:c r="G227" s="127" t="str">
        <x:v>La main s’écarte du détail découvert ; pause de lecture sur la pose 2D correspondante.</x:v>
      </x:c>
      <x:c r="H227" s="128" t="n">
        <x:v>60</x:v>
      </x:c>
      <x:c r="I227" s="132" t="str">
        <x:v>Une fois par découverte ; relire seulement à la demande depuis le même détail.</x:v>
      </x:c>
    </x:row>
    <x:row r="228" ht="59" customHeight="1">
      <x:c r="A228" s="121" t="str">
        <x:v>D6-H-B-TR-H02-S1</x:v>
      </x:c>
      <x:c r="B228" s="122" t="str">
        <x:v>trophy_story_steps</x:v>
      </x:c>
      <x:c r="C228" s="122" t="str">
        <x:v>TR-H02-S1</x:v>
      </x:c>
      <x:c r="D228" s="122" t="str">
        <x:v>TR-H02-S1 réalisé, retour visuel confirmé et locuteur présent ; ne pas lire avant la découverte ; priorité 60, exclusive de tout dialogue de scène actif.</x:v>
      </x:c>
      <x:c r="E228" s="122" t="str">
        <x:v>Orha</x:v>
      </x:c>
      <x:c r="F228" s="122" t="str">
        <x:v>Cette direction ne venait pas du même côté que le dernier coup.</x:v>
      </x:c>
      <x:c r="G228" s="122" t="str">
        <x:v>La main s’écarte du détail découvert ; pause de lecture sur la pose 2D correspondante.</x:v>
      </x:c>
      <x:c r="H228" s="123" t="n">
        <x:v>60</x:v>
      </x:c>
      <x:c r="I228" s="131" t="str">
        <x:v>Une fois par découverte ; relire seulement à la demande depuis le même détail.</x:v>
      </x:c>
    </x:row>
    <x:row r="229" ht="59" customHeight="1">
      <x:c r="A229" s="126" t="str">
        <x:v>D6-H-B-TR-H02-S2</x:v>
      </x:c>
      <x:c r="B229" s="127" t="str">
        <x:v>trophy_story_steps</x:v>
      </x:c>
      <x:c r="C229" s="127" t="str">
        <x:v>TR-H02-S2</x:v>
      </x:c>
      <x:c r="D229" s="127" t="str">
        <x:v>TR-H02-S2 réalisé, retour visuel confirmé et locuteur présent ; ne pas lire avant la découverte ; priorité 60, exclusive de tout dialogue de scène actif.</x:v>
      </x:c>
      <x:c r="E229" s="127" t="str">
        <x:v>Orha</x:v>
      </x:c>
      <x:c r="F229" s="127" t="str">
        <x:v>Les traces peuvent raconter deux gestes ; ne les force pas à se ressembler.</x:v>
      </x:c>
      <x:c r="G229" s="127" t="str">
        <x:v>La main s’écarte du détail découvert ; pause de lecture sur la pose 2D correspondante.</x:v>
      </x:c>
      <x:c r="H229" s="128" t="n">
        <x:v>60</x:v>
      </x:c>
      <x:c r="I229" s="132" t="str">
        <x:v>Une fois par découverte ; relire seulement à la demande depuis le même détail.</x:v>
      </x:c>
    </x:row>
    <x:row r="230" ht="59" customHeight="1">
      <x:c r="A230" s="121" t="str">
        <x:v>D6-H-B-TR-H02-S3</x:v>
      </x:c>
      <x:c r="B230" s="122" t="str">
        <x:v>trophy_story_steps</x:v>
      </x:c>
      <x:c r="C230" s="122" t="str">
        <x:v>TR-H02-S3</x:v>
      </x:c>
      <x:c r="D230" s="122" t="str">
        <x:v>TR-H02-S3 réalisé, retour visuel confirmé et locuteur présent ; ne pas lire avant la découverte ; priorité 60, exclusive de tout dialogue de scène actif.</x:v>
      </x:c>
      <x:c r="E230" s="122" t="str">
        <x:v>Orha</x:v>
      </x:c>
      <x:c r="F230" s="122" t="str">
        <x:v>Le témoignage rejoint cette marque. Voilà une contribution précise, sans retirer l’exploit principal.</x:v>
      </x:c>
      <x:c r="G230" s="122" t="str">
        <x:v>La main s’écarte du détail découvert ; pause de lecture sur la pose 2D correspondante.</x:v>
      </x:c>
      <x:c r="H230" s="123" t="n">
        <x:v>60</x:v>
      </x:c>
      <x:c r="I230" s="131" t="str">
        <x:v>Une fois par découverte ; relire seulement à la demande depuis le même détail.</x:v>
      </x:c>
    </x:row>
    <x:row r="231" ht="59" customHeight="1">
      <x:c r="A231" s="126" t="str">
        <x:v>D6-H-B-TR-H02-S4</x:v>
      </x:c>
      <x:c r="B231" s="127" t="str">
        <x:v>trophy_story_steps</x:v>
      </x:c>
      <x:c r="C231" s="127" t="str">
        <x:v>TR-H02-S4</x:v>
      </x:c>
      <x:c r="D231" s="127" t="str">
        <x:v>TR-H02-S4 réalisé, retour visuel confirmé et locuteur présent ; ne pas lire avant la découverte ; priorité 60, exclusive de tout dialogue de scène actif.</x:v>
      </x:c>
      <x:c r="E231" s="127" t="str">
        <x:v>Orha</x:v>
      </x:c>
      <x:c r="F231" s="127" t="str">
        <x:v>Le récit partagé est maintenant accessible depuis la place du visiteur.</x:v>
      </x:c>
      <x:c r="G231" s="127" t="str">
        <x:v>La main s’écarte du détail découvert ; pause de lecture sur la pose 2D correspondante.</x:v>
      </x:c>
      <x:c r="H231" s="128" t="n">
        <x:v>60</x:v>
      </x:c>
      <x:c r="I231" s="132" t="str">
        <x:v>Une fois par découverte ; relire seulement à la demande depuis le même détail.</x:v>
      </x:c>
    </x:row>
    <x:row r="232" ht="59" customHeight="1">
      <x:c r="A232" s="121" t="str">
        <x:v>D6-H-B-TR-H03-S1</x:v>
      </x:c>
      <x:c r="B232" s="122" t="str">
        <x:v>trophy_story_steps</x:v>
      </x:c>
      <x:c r="C232" s="122" t="str">
        <x:v>TR-H03-S1</x:v>
      </x:c>
      <x:c r="D232" s="122" t="str">
        <x:v>TR-H03-S1 réalisé, retour visuel confirmé et locuteur présent ; ne pas lire avant la découverte ; priorité 60, exclusive de tout dialogue de scène actif.</x:v>
      </x:c>
      <x:c r="E232" s="122" t="str">
        <x:v>Leka</x:v>
      </x:c>
      <x:c r="F232" s="122" t="str">
        <x:v>Deux placements se voient. Nous ne savons pas encore qui a porté chacun.</x:v>
      </x:c>
      <x:c r="G232" s="122" t="str">
        <x:v>La main s’écarte du détail découvert ; pause de lecture sur la pose 2D correspondante.</x:v>
      </x:c>
      <x:c r="H232" s="123" t="n">
        <x:v>60</x:v>
      </x:c>
      <x:c r="I232" s="131" t="str">
        <x:v>Une fois par découverte ; relire seulement à la demande depuis le même détail.</x:v>
      </x:c>
    </x:row>
    <x:row r="233" ht="59" customHeight="1">
      <x:c r="A233" s="126" t="str">
        <x:v>D6-H-B-TR-H03-S2</x:v>
      </x:c>
      <x:c r="B233" s="127" t="str">
        <x:v>trophy_story_steps</x:v>
      </x:c>
      <x:c r="C233" s="127" t="str">
        <x:v>TR-H03-S2</x:v>
      </x:c>
      <x:c r="D233" s="127" t="str">
        <x:v>TR-H03-S2 réalisé, retour visuel confirmé et locuteur présent ; ne pas lire avant la découverte ; priorité 60, exclusive de tout dialogue de scène actif.</x:v>
      </x:c>
      <x:c r="E233" s="127" t="str">
        <x:v>Leka</x:v>
      </x:c>
      <x:c r="F233" s="127" t="str">
        <x:v>Le calque correspond à l’équipement montré dans cette transmission.</x:v>
      </x:c>
      <x:c r="G233" s="127" t="str">
        <x:v>La main s’écarte du détail découvert ; pause de lecture sur la pose 2D correspondante.</x:v>
      </x:c>
      <x:c r="H233" s="128" t="n">
        <x:v>60</x:v>
      </x:c>
      <x:c r="I233" s="132" t="str">
        <x:v>Une fois par découverte ; relire seulement à la demande depuis le même détail.</x:v>
      </x:c>
    </x:row>
    <x:row r="234" ht="59" customHeight="1">
      <x:c r="A234" s="121" t="str">
        <x:v>D6-H-B-TR-H03-S3</x:v>
      </x:c>
      <x:c r="B234" s="122" t="str">
        <x:v>trophy_story_steps</x:v>
      </x:c>
      <x:c r="C234" s="122" t="str">
        <x:v>TR-H03-S3</x:v>
      </x:c>
      <x:c r="D234" s="122" t="str">
        <x:v>TR-H03-S3 réalisé, retour visuel confirmé et locuteur présent ; ne pas lire avant la découverte ; priorité 60, exclusive de tout dialogue de scène actif.</x:v>
      </x:c>
      <x:c r="E234" s="122" t="str">
        <x:v>Leka</x:v>
      </x:c>
      <x:c r="F234" s="122" t="str">
        <x:v>L’archive rattache ce changement à une relève, sans décrire un combat.</x:v>
      </x:c>
      <x:c r="G234" s="122" t="str">
        <x:v>La main s’écarte du détail découvert ; pause de lecture sur la pose 2D correspondante.</x:v>
      </x:c>
      <x:c r="H234" s="123" t="n">
        <x:v>60</x:v>
      </x:c>
      <x:c r="I234" s="131" t="str">
        <x:v>Une fois par découverte ; relire seulement à la demande depuis le même détail.</x:v>
      </x:c>
    </x:row>
    <x:row r="235" ht="59" customHeight="1">
      <x:c r="A235" s="126" t="str">
        <x:v>D6-H-B-TR-H03-S4</x:v>
      </x:c>
      <x:c r="B235" s="127" t="str">
        <x:v>trophy_story_steps</x:v>
      </x:c>
      <x:c r="C235" s="127" t="str">
        <x:v>TR-H03-S4</x:v>
      </x:c>
      <x:c r="D235" s="127" t="str">
        <x:v>TR-H03-S4 réalisé, retour visuel confirmé et locuteur présent ; ne pas lire avant la découverte ; priorité 60, exclusive de tout dialogue de scène actif.</x:v>
      </x:c>
      <x:c r="E235" s="127" t="str">
        <x:v>Leka</x:v>
      </x:c>
      <x:c r="F235" s="127" t="str">
        <x:v>L’objet et les porteurs ont leurs plaques distinctes.</x:v>
      </x:c>
      <x:c r="G235" s="127" t="str">
        <x:v>La main s’écarte du détail découvert ; pause de lecture sur la pose 2D correspondante.</x:v>
      </x:c>
      <x:c r="H235" s="128" t="n">
        <x:v>60</x:v>
      </x:c>
      <x:c r="I235" s="132" t="str">
        <x:v>Une fois par découverte ; relire seulement à la demande depuis le même détail.</x:v>
      </x:c>
    </x:row>
    <x:row r="236" ht="59" customHeight="1">
      <x:c r="A236" s="121" t="str">
        <x:v>D6-H-B-TR-H04-S1</x:v>
      </x:c>
      <x:c r="B236" s="122" t="str">
        <x:v>trophy_story_steps</x:v>
      </x:c>
      <x:c r="C236" s="122" t="str">
        <x:v>TR-H04-S1</x:v>
      </x:c>
      <x:c r="D236" s="122" t="str">
        <x:v>TR-H04-S1 réalisé, retour visuel confirmé et locuteur présent ; ne pas lire avant la découverte ; priorité 60, exclusive de tout dialogue de scène actif.</x:v>
      </x:c>
      <x:c r="E236" s="122" t="str">
        <x:v>Nema</x:v>
      </x:c>
      <x:c r="F236" s="122" t="str">
        <x:v>Cet amarrage ne correspond pas au contenant du départ.</x:v>
      </x:c>
      <x:c r="G236" s="122" t="str">
        <x:v>La main s’écarte du détail découvert ; pause de lecture sur la pose 2D correspondante.</x:v>
      </x:c>
      <x:c r="H236" s="123" t="n">
        <x:v>60</x:v>
      </x:c>
      <x:c r="I236" s="131" t="str">
        <x:v>Une fois par découverte ; relire seulement à la demande depuis le même détail.</x:v>
      </x:c>
    </x:row>
    <x:row r="237" ht="59" customHeight="1">
      <x:c r="A237" s="126" t="str">
        <x:v>D6-H-B-TR-H04-S2</x:v>
      </x:c>
      <x:c r="B237" s="127" t="str">
        <x:v>trophy_story_steps</x:v>
      </x:c>
      <x:c r="C237" s="127" t="str">
        <x:v>TR-H04-S2</x:v>
      </x:c>
      <x:c r="D237" s="127" t="str">
        <x:v>TR-H04-S2 réalisé, retour visuel confirmé et locuteur présent ; ne pas lire avant la découverte ; priorité 60, exclusive de tout dialogue de scène actif.</x:v>
      </x:c>
      <x:c r="E237" s="127" t="str">
        <x:v>Nema</x:v>
      </x:c>
      <x:c r="F237" s="127" t="str">
        <x:v>Celui-ci est le rythme du retour. L’autre reste incomplet.</x:v>
      </x:c>
      <x:c r="G237" s="127" t="str">
        <x:v>La main s’écarte du détail découvert ; pause de lecture sur la pose 2D correspondante.</x:v>
      </x:c>
      <x:c r="H237" s="128" t="n">
        <x:v>60</x:v>
      </x:c>
      <x:c r="I237" s="132" t="str">
        <x:v>Une fois par découverte ; relire seulement à la demande depuis le même détail.</x:v>
      </x:c>
    </x:row>
    <x:row r="238" ht="59" customHeight="1">
      <x:c r="A238" s="121" t="str">
        <x:v>D6-H-B-TR-H04-S3</x:v>
      </x:c>
      <x:c r="B238" s="122" t="str">
        <x:v>trophy_story_steps</x:v>
      </x:c>
      <x:c r="C238" s="122" t="str">
        <x:v>TR-H04-S3</x:v>
      </x:c>
      <x:c r="D238" s="122" t="str">
        <x:v>TR-H04-S3 réalisé, retour visuel confirmé et locuteur présent ; ne pas lire avant la découverte ; priorité 60, exclusive de tout dialogue de scène actif.</x:v>
      </x:c>
      <x:c r="E238" s="122" t="str">
        <x:v>Nema</x:v>
      </x:c>
      <x:c r="F238" s="122" t="str">
        <x:v>La halte se place entre ces deux repères. Nous n’en connaissons pas la durée.</x:v>
      </x:c>
      <x:c r="G238" s="122" t="str">
        <x:v>La main s’écarte du détail découvert ; pause de lecture sur la pose 2D correspondante.</x:v>
      </x:c>
      <x:c r="H238" s="123" t="n">
        <x:v>60</x:v>
      </x:c>
      <x:c r="I238" s="131" t="str">
        <x:v>Une fois par découverte ; relire seulement à la demande depuis le même détail.</x:v>
      </x:c>
    </x:row>
    <x:row r="239" ht="59" customHeight="1">
      <x:c r="A239" s="126" t="str">
        <x:v>D6-H-B-TR-H04-S4</x:v>
      </x:c>
      <x:c r="B239" s="127" t="str">
        <x:v>trophy_story_steps</x:v>
      </x:c>
      <x:c r="C239" s="127" t="str">
        <x:v>TR-H04-S4</x:v>
      </x:c>
      <x:c r="D239" s="127" t="str">
        <x:v>TR-H04-S4 réalisé, retour visuel confirmé et locuteur présent ; ne pas lire avant la découverte ; priorité 60, exclusive de tout dialogue de scène actif.</x:v>
      </x:c>
      <x:c r="E239" s="127" t="str">
        <x:v>Nema</x:v>
      </x:c>
      <x:c r="F239" s="127" t="str">
        <x:v>La balise est revenue ; cette place vide ne dit rien de plus sur les absents.</x:v>
      </x:c>
      <x:c r="G239" s="127" t="str">
        <x:v>La main s’écarte du détail découvert ; pause de lecture sur la pose 2D correspondante.</x:v>
      </x:c>
      <x:c r="H239" s="128" t="n">
        <x:v>60</x:v>
      </x:c>
      <x:c r="I239" s="132" t="str">
        <x:v>Une fois par découverte ; relire seulement à la demande depuis le même détail.</x:v>
      </x:c>
    </x:row>
    <x:row r="240" ht="59" customHeight="1">
      <x:c r="A240" s="121" t="str">
        <x:v>D6-H-B-TR-H05-S1</x:v>
      </x:c>
      <x:c r="B240" s="122" t="str">
        <x:v>trophy_story_steps</x:v>
      </x:c>
      <x:c r="C240" s="122" t="str">
        <x:v>TR-H05-S1</x:v>
      </x:c>
      <x:c r="D240" s="122" t="str">
        <x:v>TR-H05-S1 réalisé, retour visuel confirmé et locuteur présent ; ne pas lire avant la découverte ; priorité 60, exclusive de tout dialogue de scène actif.</x:v>
      </x:c>
      <x:c r="E240" s="122" t="str">
        <x:v>Leka</x:v>
      </x:c>
      <x:c r="F240" s="122" t="str">
        <x:v>La lumière sépare trois reprises le long du profil.</x:v>
      </x:c>
      <x:c r="G240" s="122" t="str">
        <x:v>La main s’écarte du détail découvert ; pause de lecture sur la pose 2D correspondante.</x:v>
      </x:c>
      <x:c r="H240" s="123" t="n">
        <x:v>60</x:v>
      </x:c>
      <x:c r="I240" s="131" t="str">
        <x:v>Une fois par découverte ; relire seulement à la demande depuis le même détail.</x:v>
      </x:c>
    </x:row>
    <x:row r="241" ht="59" customHeight="1">
      <x:c r="A241" s="126" t="str">
        <x:v>D6-H-B-TR-H05-S2</x:v>
      </x:c>
      <x:c r="B241" s="127" t="str">
        <x:v>trophy_story_steps</x:v>
      </x:c>
      <x:c r="C241" s="127" t="str">
        <x:v>TR-H05-S2</x:v>
      </x:c>
      <x:c r="D241" s="127" t="str">
        <x:v>TR-H05-S2 réalisé, retour visuel confirmé et locuteur présent ; ne pas lire avant la découverte ; priorité 60, exclusive de tout dialogue de scène actif.</x:v>
      </x:c>
      <x:c r="E241" s="127" t="str">
        <x:v>Leka</x:v>
      </x:c>
      <x:c r="F241" s="127" t="str">
        <x:v>Deux motifs répondent à nos archives. Le troisième n’a pas encore de nom.</x:v>
      </x:c>
      <x:c r="G241" s="127" t="str">
        <x:v>La main s’écarte du détail découvert ; pause de lecture sur la pose 2D correspondante.</x:v>
      </x:c>
      <x:c r="H241" s="128" t="n">
        <x:v>60</x:v>
      </x:c>
      <x:c r="I241" s="132" t="str">
        <x:v>Une fois par découverte ; relire seulement à la demande depuis le même détail.</x:v>
      </x:c>
    </x:row>
    <x:row r="242" ht="59" customHeight="1">
      <x:c r="A242" s="121" t="str">
        <x:v>D6-H-B-TR-H05-S3</x:v>
      </x:c>
      <x:c r="B242" s="122" t="str">
        <x:v>trophy_story_steps</x:v>
      </x:c>
      <x:c r="C242" s="122" t="str">
        <x:v>TR-H05-S3</x:v>
      </x:c>
      <x:c r="D242" s="122" t="str">
        <x:v>TR-H05-S3 réalisé, retour visuel confirmé et locuteur présent ; ne pas lire avant la découverte ; priorité 60, exclusive de tout dialogue de scène actif.</x:v>
      </x:c>
      <x:c r="E242" s="122" t="str">
        <x:v>Leka</x:v>
      </x:c>
      <x:c r="F242" s="122" t="str">
        <x:v>Il rattache cette réparation à la chasse qu’il a manquée. Gardons ses mots dans ce contexte.</x:v>
      </x:c>
      <x:c r="G242" s="122" t="str">
        <x:v>La main s’écarte du détail découvert ; pause de lecture sur la pose 2D correspondante.</x:v>
      </x:c>
      <x:c r="H242" s="123" t="n">
        <x:v>60</x:v>
      </x:c>
      <x:c r="I242" s="131" t="str">
        <x:v>Une fois par découverte ; relire seulement à la demande depuis le même détail.</x:v>
      </x:c>
    </x:row>
    <x:row r="243" ht="59" customHeight="1">
      <x:c r="A243" s="126" t="str">
        <x:v>D6-H-B-TR-H05-S4</x:v>
      </x:c>
      <x:c r="B243" s="127" t="str">
        <x:v>trophy_story_steps</x:v>
      </x:c>
      <x:c r="C243" s="127" t="str">
        <x:v>TR-H05-S4</x:v>
      </x:c>
      <x:c r="D243" s="127" t="str">
        <x:v>TR-H05-S4 réalisé, retour visuel confirmé et locuteur présent ; ne pas lire avant la découverte ; priorité 60, exclusive de tout dialogue de scène actif.</x:v>
      </x:c>
      <x:c r="E243" s="127" t="str">
        <x:v>Leka</x:v>
      </x:c>
      <x:c r="F243" s="127" t="str">
        <x:v>Le berceau reste accessible. L’arme pourra repartir au terme convenu.</x:v>
      </x:c>
      <x:c r="G243" s="127" t="str">
        <x:v>La main s’écarte du détail découvert ; pause de lecture sur la pose 2D correspondante.</x:v>
      </x:c>
      <x:c r="H243" s="128" t="n">
        <x:v>60</x:v>
      </x:c>
      <x:c r="I243" s="132" t="str">
        <x:v>Une fois par découverte ; relire seulement à la demande depuis le même détail.</x:v>
      </x:c>
    </x:row>
    <x:row r="244" ht="59" customHeight="1">
      <x:c r="A244" s="121" t="str">
        <x:v>D6-H-B-TR-H06-S1</x:v>
      </x:c>
      <x:c r="B244" s="122" t="str">
        <x:v>trophy_story_steps</x:v>
      </x:c>
      <x:c r="C244" s="122" t="str">
        <x:v>TR-H06-S1</x:v>
      </x:c>
      <x:c r="D244" s="122" t="str">
        <x:v>TR-H06-S1 réalisé, retour visuel confirmé et locuteur présent ; ne pas lire avant la découverte ; priorité 60, exclusive de tout dialogue de scène actif.</x:v>
      </x:c>
      <x:c r="E244" s="122" t="str">
        <x:v>Rava</x:v>
      </x:c>
      <x:c r="F244" s="122" t="str">
        <x:v>Il bordait ce passage. Nous l’avons franchi longtemps sans regarder sa marque.</x:v>
      </x:c>
      <x:c r="G244" s="122" t="str">
        <x:v>La main s’écarte du détail découvert ; pause de lecture sur la pose 2D correspondante.</x:v>
      </x:c>
      <x:c r="H244" s="123" t="n">
        <x:v>60</x:v>
      </x:c>
      <x:c r="I244" s="131" t="str">
        <x:v>Une fois par découverte ; relire seulement à la demande depuis le même détail.</x:v>
      </x:c>
    </x:row>
    <x:row r="245" ht="59" customHeight="1">
      <x:c r="A245" s="126" t="str">
        <x:v>D6-H-B-TR-H06-S2</x:v>
      </x:c>
      <x:c r="B245" s="127" t="str">
        <x:v>trophy_story_steps</x:v>
      </x:c>
      <x:c r="C245" s="127" t="str">
        <x:v>TR-H06-S2</x:v>
      </x:c>
      <x:c r="D245" s="127" t="str">
        <x:v>TR-H06-S2 réalisé, retour visuel confirmé et locuteur présent ; ne pas lire avant la découverte ; priorité 60, exclusive de tout dialogue de scène actif.</x:v>
      </x:c>
      <x:c r="E245" s="127" t="str">
        <x:v>Rava</x:v>
      </x:c>
      <x:c r="F245" s="127" t="str">
        <x:v>Le travail récent a laissé apparaître un bout de l’ancienne reprise.</x:v>
      </x:c>
      <x:c r="G245" s="127" t="str">
        <x:v>La main s’écarte du détail découvert ; pause de lecture sur la pose 2D correspondante.</x:v>
      </x:c>
      <x:c r="H245" s="128" t="n">
        <x:v>60</x:v>
      </x:c>
      <x:c r="I245" s="132" t="str">
        <x:v>Une fois par découverte ; relire seulement à la demande depuis le même détail.</x:v>
      </x:c>
    </x:row>
    <x:row r="246" ht="59" customHeight="1">
      <x:c r="A246" s="121" t="str">
        <x:v>D6-H-B-TR-H06-S3</x:v>
      </x:c>
      <x:c r="B246" s="122" t="str">
        <x:v>trophy_story_steps</x:v>
      </x:c>
      <x:c r="C246" s="122" t="str">
        <x:v>TR-H06-S3</x:v>
      </x:c>
      <x:c r="D246" s="122" t="str">
        <x:v>TR-H06-S3 réalisé, retour visuel confirmé et locuteur présent ; ne pas lire avant la découverte ; priorité 60, exclusive de tout dialogue de scène actif.</x:v>
      </x:c>
      <x:c r="E246" s="122" t="str">
        <x:v>Rava</x:v>
      </x:c>
      <x:c r="F246" s="122" t="str">
        <x:v>Les modèles rejoignent deux travaux connus. Le reste demeure sans attribution.</x:v>
      </x:c>
      <x:c r="G246" s="122" t="str">
        <x:v>La main s’écarte du détail découvert ; pause de lecture sur la pose 2D correspondante.</x:v>
      </x:c>
      <x:c r="H246" s="123" t="n">
        <x:v>60</x:v>
      </x:c>
      <x:c r="I246" s="131" t="str">
        <x:v>Une fois par découverte ; relire seulement à la demande depuis le même détail.</x:v>
      </x:c>
    </x:row>
    <x:row r="247" ht="59" customHeight="1">
      <x:c r="A247" s="126" t="str">
        <x:v>D6-H-B-TR-H06-S4</x:v>
      </x:c>
      <x:c r="B247" s="127" t="str">
        <x:v>trophy_story_steps</x:v>
      </x:c>
      <x:c r="C247" s="127" t="str">
        <x:v>TR-H06-S4</x:v>
      </x:c>
      <x:c r="D247" s="127" t="str">
        <x:v>TR-H06-S4 réalisé, retour visuel confirmé et locuteur présent ; ne pas lire avant la découverte ; priorité 60, exclusive de tout dialogue de scène actif.</x:v>
      </x:c>
      <x:c r="E247" s="127" t="str">
        <x:v>Rava</x:v>
      </x:c>
      <x:c r="F247" s="127" t="str">
        <x:v>On le verra en traversant l’endroit qu’il protégeait.</x:v>
      </x:c>
      <x:c r="G247" s="127" t="str">
        <x:v>La main s’écarte du détail découvert ; pause de lecture sur la pose 2D correspondante.</x:v>
      </x:c>
      <x:c r="H247" s="128" t="n">
        <x:v>60</x:v>
      </x:c>
      <x:c r="I247" s="132" t="str">
        <x:v>Une fois par découverte ; relire seulement à la demande depuis le même détail.</x:v>
      </x:c>
    </x:row>
    <x:row r="248" ht="59" customHeight="1">
      <x:c r="A248" s="121" t="str">
        <x:v>D6-H-B-TR-H07-S1</x:v>
      </x:c>
      <x:c r="B248" s="122" t="str">
        <x:v>trophy_story_steps</x:v>
      </x:c>
      <x:c r="C248" s="122" t="str">
        <x:v>TR-H07-S1</x:v>
      </x:c>
      <x:c r="D248" s="122" t="str">
        <x:v>TR-H07-S1 réalisé, retour visuel confirmé et locuteur présent ; ne pas lire avant la découverte ; priorité 60, exclusive de tout dialogue de scène actif.</x:v>
      </x:c>
      <x:c r="E248" s="122" t="str">
        <x:v>Yena</x:v>
      </x:c>
      <x:c r="F248" s="122" t="str">
        <x:v>Les trois segments ont été usés différemment. Nous ne les tenions pas tous de la même façon.</x:v>
      </x:c>
      <x:c r="G248" s="122" t="str">
        <x:v>La main s’écarte du détail découvert ; pause de lecture sur la pose 2D correspondante.</x:v>
      </x:c>
      <x:c r="H248" s="123" t="n">
        <x:v>60</x:v>
      </x:c>
      <x:c r="I248" s="131" t="str">
        <x:v>Une fois par découverte ; relire seulement à la demande depuis le même détail.</x:v>
      </x:c>
    </x:row>
    <x:row r="249" ht="59" customHeight="1">
      <x:c r="A249" s="126" t="str">
        <x:v>D6-H-B-TR-H07-S2</x:v>
      </x:c>
      <x:c r="B249" s="127" t="str">
        <x:v>trophy_story_steps</x:v>
      </x:c>
      <x:c r="C249" s="127" t="str">
        <x:v>TR-H07-S2</x:v>
      </x:c>
      <x:c r="D249" s="127" t="str">
        <x:v>TR-H07-S2 réalisé, retour visuel confirmé et locuteur présent ; ne pas lire avant la découverte ; priorité 60, exclusive de tout dialogue de scène actif.</x:v>
      </x:c>
      <x:c r="E249" s="127" t="str">
        <x:v>Yena</x:v>
      </x:c>
      <x:c r="F249" s="127" t="str">
        <x:v>Le tracé rejoint bien le geste de cet exercice de cohorte.</x:v>
      </x:c>
      <x:c r="G249" s="127" t="str">
        <x:v>La main s’écarte du détail découvert ; pause de lecture sur la pose 2D correspondante.</x:v>
      </x:c>
      <x:c r="H249" s="128" t="n">
        <x:v>60</x:v>
      </x:c>
      <x:c r="I249" s="132" t="str">
        <x:v>Une fois par découverte ; relire seulement à la demande depuis le même détail.</x:v>
      </x:c>
    </x:row>
    <x:row r="250" ht="59" customHeight="1">
      <x:c r="A250" s="121" t="str">
        <x:v>D6-H-B-TR-H07-S3</x:v>
      </x:c>
      <x:c r="B250" s="122" t="str">
        <x:v>trophy_story_steps</x:v>
      </x:c>
      <x:c r="C250" s="122" t="str">
        <x:v>TR-H07-S3</x:v>
      </x:c>
      <x:c r="D250" s="122" t="str">
        <x:v>TR-H07-S3 réalisé, retour visuel confirmé et locuteur présent ; ne pas lire avant la découverte ; priorité 60, exclusive de tout dialogue de scène actif.</x:v>
      </x:c>
      <x:c r="E250" s="122" t="str">
        <x:v>Yena</x:v>
      </x:c>
      <x:c r="F250" s="122" t="str">
        <x:v>Ces places suivent le souvenir établi, pas nos liens d’aujourd’hui.</x:v>
      </x:c>
      <x:c r="G250" s="122" t="str">
        <x:v>La main s’écarte du détail découvert ; pause de lecture sur la pose 2D correspondante.</x:v>
      </x:c>
      <x:c r="H250" s="123" t="n">
        <x:v>60</x:v>
      </x:c>
      <x:c r="I250" s="131" t="str">
        <x:v>Une fois par découverte ; relire seulement à la demande depuis le même détail.</x:v>
      </x:c>
    </x:row>
    <x:row r="251" ht="59" customHeight="1">
      <x:c r="A251" s="126" t="str">
        <x:v>D6-H-B-TR-H07-S4</x:v>
      </x:c>
      <x:c r="B251" s="127" t="str">
        <x:v>trophy_story_steps</x:v>
      </x:c>
      <x:c r="C251" s="127" t="str">
        <x:v>TR-H07-S4</x:v>
      </x:c>
      <x:c r="D251" s="127" t="str">
        <x:v>TR-H07-S4 réalisé, retour visuel confirmé et locuteur présent ; ne pas lire avant la découverte ; priorité 60, exclusive de tout dialogue de scène actif.</x:v>
      </x:c>
      <x:c r="E251" s="127" t="str">
        <x:v>Yena</x:v>
      </x:c>
      <x:c r="F251" s="127" t="str">
        <x:v>La niche raconte le rapport que tu choisis entre l’enfance et les chasses suivantes.</x:v>
      </x:c>
      <x:c r="G251" s="127" t="str">
        <x:v>La main s’écarte du détail découvert ; pause de lecture sur la pose 2D correspondante.</x:v>
      </x:c>
      <x:c r="H251" s="128" t="n">
        <x:v>60</x:v>
      </x:c>
      <x:c r="I251" s="132" t="str">
        <x:v>Une fois par découverte ; relire seulement à la demande depuis le même détail.</x:v>
      </x:c>
    </x:row>
    <x:row r="252" ht="59" customHeight="1">
      <x:c r="A252" s="121" t="str">
        <x:v>D6-H-B-TR-H08-S1</x:v>
      </x:c>
      <x:c r="B252" s="122" t="str">
        <x:v>trophy_story_steps</x:v>
      </x:c>
      <x:c r="C252" s="122" t="str">
        <x:v>TR-H08-S1</x:v>
      </x:c>
      <x:c r="D252" s="122" t="str">
        <x:v>TR-H08-S1 réalisé, retour visuel confirmé et locuteur présent ; ne pas lire avant la découverte ; priorité 60, exclusive de tout dialogue de scène actif.</x:v>
      </x:c>
      <x:c r="E252" s="122" t="str">
        <x:v>Survivant détenteur de la pierre</x:v>
      </x:c>
      <x:c r="F252" s="122" t="str">
        <x:v>La ligne suit le déplacement par l’eau. Ce n’est pas la trace d’un assaillant.</x:v>
      </x:c>
      <x:c r="G252" s="122" t="str">
        <x:v>La main s’écarte du détail découvert ; pause de lecture sur la pose 2D correspondante.</x:v>
      </x:c>
      <x:c r="H252" s="123" t="n">
        <x:v>60</x:v>
      </x:c>
      <x:c r="I252" s="131" t="str">
        <x:v>Une fois par découverte ; relire seulement à la demande depuis le même détail.</x:v>
      </x:c>
    </x:row>
    <x:row r="253" ht="59" customHeight="1">
      <x:c r="A253" s="126" t="str">
        <x:v>D6-H-B-TR-H08-S2</x:v>
      </x:c>
      <x:c r="B253" s="127" t="str">
        <x:v>trophy_story_steps</x:v>
      </x:c>
      <x:c r="C253" s="127" t="str">
        <x:v>TR-H08-S2</x:v>
      </x:c>
      <x:c r="D253" s="127" t="str">
        <x:v>TR-H08-S2 réalisé, retour visuel confirmé et locuteur présent ; ne pas lire avant la découverte ; priorité 60, exclusive de tout dialogue de scène actif.</x:v>
      </x:c>
      <x:c r="E253" s="127" t="str">
        <x:v>Survivant détenteur de la pierre</x:v>
      </x:c>
      <x:c r="F253" s="127" t="str">
        <x:v>Ce relief rapproche la pierre du lieu connu ; une partie du trajet reste inconnue.</x:v>
      </x:c>
      <x:c r="G253" s="127" t="str">
        <x:v>La main s’écarte du détail découvert ; pause de lecture sur la pose 2D correspondante.</x:v>
      </x:c>
      <x:c r="H253" s="128" t="n">
        <x:v>60</x:v>
      </x:c>
      <x:c r="I253" s="132" t="str">
        <x:v>Une fois par découverte ; relire seulement à la demande depuis le même détail.</x:v>
      </x:c>
    </x:row>
    <x:row r="254" ht="59" customHeight="1">
      <x:c r="A254" s="121" t="str">
        <x:v>D6-H-B-TR-H08-S3</x:v>
      </x:c>
      <x:c r="B254" s="122" t="str">
        <x:v>trophy_story_steps</x:v>
      </x:c>
      <x:c r="C254" s="122" t="str">
        <x:v>TR-H08-S3</x:v>
      </x:c>
      <x:c r="D254" s="122" t="str">
        <x:v>TR-H08-S3 réalisé, retour visuel confirmé et locuteur présent ; ne pas lire avant la découverte ; priorité 60, exclusive de tout dialogue de scène actif.</x:v>
      </x:c>
      <x:c r="E254" s="122" t="str">
        <x:v>Survivant détenteur de la pierre</x:v>
      </x:c>
      <x:c r="F254" s="122" t="str">
        <x:v>Nous nous retrouvons sur cette face. Nos autres souvenirs ne concordent pas tous.</x:v>
      </x:c>
      <x:c r="G254" s="122" t="str">
        <x:v>La main s’écarte du détail découvert ; pause de lecture sur la pose 2D correspondante.</x:v>
      </x:c>
      <x:c r="H254" s="123" t="n">
        <x:v>60</x:v>
      </x:c>
      <x:c r="I254" s="131" t="str">
        <x:v>Une fois par découverte ; relire seulement à la demande depuis le même détail.</x:v>
      </x:c>
    </x:row>
    <x:row r="255" ht="59" customHeight="1">
      <x:c r="A255" s="126" t="str">
        <x:v>D6-H-B-TR-H08-S4</x:v>
      </x:c>
      <x:c r="B255" s="127" t="str">
        <x:v>trophy_story_steps</x:v>
      </x:c>
      <x:c r="C255" s="127" t="str">
        <x:v>TR-H08-S4</x:v>
      </x:c>
      <x:c r="D255" s="127" t="str">
        <x:v>TR-H08-S4 réalisé, retour visuel confirmé et locuteur présent ; ne pas lire avant la découverte ; priorité 60, exclusive de tout dialogue de scène actif.</x:v>
      </x:c>
      <x:c r="E255" s="127" t="str">
        <x:v>Survivant détenteur de la pierre</x:v>
      </x:c>
      <x:c r="F255" s="127" t="str">
        <x:v>La place retenue suit mon accord, et les récits gardent leurs auteurs.</x:v>
      </x:c>
      <x:c r="G255" s="127" t="str">
        <x:v>La main s’écarte du détail découvert ; pause de lecture sur la pose 2D correspondante.</x:v>
      </x:c>
      <x:c r="H255" s="128" t="n">
        <x:v>60</x:v>
      </x:c>
      <x:c r="I255" s="132" t="str">
        <x:v>Une fois par découverte ; relire seulement à la demande depuis le même détail.</x:v>
      </x:c>
    </x:row>
    <x:row r="256" ht="59" customHeight="1">
      <x:c r="A256" s="121" t="str">
        <x:v>D6-H-B-TR-H09-S1</x:v>
      </x:c>
      <x:c r="B256" s="122" t="str">
        <x:v>trophy_story_steps</x:v>
      </x:c>
      <x:c r="C256" s="122" t="str">
        <x:v>TR-H09-S1</x:v>
      </x:c>
      <x:c r="D256" s="122" t="str">
        <x:v>TR-H09-S1 réalisé, retour visuel confirmé et locuteur présent ; ne pas lire avant la découverte ; priorité 60, exclusive de tout dialogue de scène actif.</x:v>
      </x:c>
      <x:c r="E256" s="122" t="str">
        <x:v>Isha</x:v>
      </x:c>
      <x:c r="F256" s="122" t="str">
        <x:v>Cette marque est bien celle déjà liée à l’événement fautif.</x:v>
      </x:c>
      <x:c r="G256" s="122" t="str">
        <x:v>La main s’écarte du détail découvert ; pause de lecture sur la pose 2D correspondante.</x:v>
      </x:c>
      <x:c r="H256" s="123" t="n">
        <x:v>60</x:v>
      </x:c>
      <x:c r="I256" s="131" t="str">
        <x:v>Une fois par découverte ; relire seulement à la demande depuis le même détail.</x:v>
      </x:c>
    </x:row>
    <x:row r="257" ht="59" customHeight="1">
      <x:c r="A257" s="126" t="str">
        <x:v>D6-H-B-TR-H09-S2</x:v>
      </x:c>
      <x:c r="B257" s="127" t="str">
        <x:v>trophy_story_steps</x:v>
      </x:c>
      <x:c r="C257" s="127" t="str">
        <x:v>TR-H09-S2</x:v>
      </x:c>
      <x:c r="D257" s="127" t="str">
        <x:v>TR-H09-S2 réalisé, retour visuel confirmé et locuteur présent ; ne pas lire avant la découverte ; priorité 60, exclusive de tout dialogue de scène actif.</x:v>
      </x:c>
      <x:c r="E257" s="127" t="str">
        <x:v>Isha</x:v>
      </x:c>
      <x:c r="F257" s="127" t="str">
        <x:v>La correspondance renforce le fait établi ; elle n’ajoute pas une autre accusation.</x:v>
      </x:c>
      <x:c r="G257" s="127" t="str">
        <x:v>La main s’écarte du détail découvert ; pause de lecture sur la pose 2D correspondante.</x:v>
      </x:c>
      <x:c r="H257" s="128" t="n">
        <x:v>60</x:v>
      </x:c>
      <x:c r="I257" s="132" t="str">
        <x:v>Une fois par découverte ; relire seulement à la demande depuis le même détail.</x:v>
      </x:c>
    </x:row>
    <x:row r="258" ht="59" customHeight="1">
      <x:c r="A258" s="121" t="str">
        <x:v>D6-H-B-TR-H09-S3</x:v>
      </x:c>
      <x:c r="B258" s="122" t="str">
        <x:v>trophy_story_steps</x:v>
      </x:c>
      <x:c r="C258" s="122" t="str">
        <x:v>TR-H09-S3</x:v>
      </x:c>
      <x:c r="D258" s="122" t="str">
        <x:v>TR-H09-S3 réalisé, retour visuel confirmé et locuteur présent ; ne pas lire avant la découverte ; priorité 60, exclusive de tout dialogue de scène actif.</x:v>
      </x:c>
      <x:c r="E258" s="122" t="str">
        <x:v>Isha</x:v>
      </x:c>
      <x:c r="F258" s="122" t="str">
        <x:v>Deux cadres, deux responsabilités. Les actes restent attribués à ceux qui les ont faits.</x:v>
      </x:c>
      <x:c r="G258" s="122" t="str">
        <x:v>La main s’écarte du détail découvert ; pause de lecture sur la pose 2D correspondante.</x:v>
      </x:c>
      <x:c r="H258" s="123" t="n">
        <x:v>60</x:v>
      </x:c>
      <x:c r="I258" s="131" t="str">
        <x:v>Une fois par découverte ; relire seulement à la demande depuis le même détail.</x:v>
      </x:c>
    </x:row>
    <x:row r="259" ht="59" customHeight="1">
      <x:c r="A259" s="126" t="str">
        <x:v>D6-H-B-TR-H09-S4</x:v>
      </x:c>
      <x:c r="B259" s="127" t="str">
        <x:v>trophy_story_steps</x:v>
      </x:c>
      <x:c r="C259" s="127" t="str">
        <x:v>TR-H09-S4</x:v>
      </x:c>
      <x:c r="D259" s="127" t="str">
        <x:v>TR-H09-S4 réalisé, retour visuel confirmé et locuteur présent ; ne pas lire avant la découverte ; priorité 60, exclusive de tout dialogue de scène actif.</x:v>
      </x:c>
      <x:c r="E259" s="127" t="str">
        <x:v>Isha</x:v>
      </x:c>
      <x:c r="F259" s="127" t="str">
        <x:v>La lecture garde la vérité accessible, sans promettre qu’elle efface la faute.</x:v>
      </x:c>
      <x:c r="G259" s="127" t="str">
        <x:v>La main s’écarte du détail découvert ; pause de lecture sur la pose 2D correspondante.</x:v>
      </x:c>
      <x:c r="H259" s="128" t="n">
        <x:v>60</x:v>
      </x:c>
      <x:c r="I259" s="132" t="str">
        <x:v>Une fois par découverte ; relire seulement à la demande depuis le même détail.</x:v>
      </x:c>
    </x:row>
    <x:row r="260" ht="59" customHeight="1">
      <x:c r="A260" s="121" t="str">
        <x:v>D6-H-B-TR-H10-S1</x:v>
      </x:c>
      <x:c r="B260" s="122" t="str">
        <x:v>trophy_story_steps</x:v>
      </x:c>
      <x:c r="C260" s="122" t="str">
        <x:v>TR-H10-S1</x:v>
      </x:c>
      <x:c r="D260" s="122" t="str">
        <x:v>TR-H10-S1 réalisé, retour visuel confirmé et locuteur présent ; ne pas lire avant la découverte ; priorité 60, exclusive de tout dialogue de scène actif.</x:v>
      </x:c>
      <x:c r="E260" s="122" t="str">
        <x:v>Leka</x:v>
      </x:c>
      <x:c r="F260" s="122" t="str">
        <x:v>La notation rejoint le passage que vous avez réellement suivi ensemble.</x:v>
      </x:c>
      <x:c r="G260" s="122" t="str">
        <x:v>La main s’écarte du détail découvert ; pause de lecture sur la pose 2D correspondante.</x:v>
      </x:c>
      <x:c r="H260" s="123" t="n">
        <x:v>60</x:v>
      </x:c>
      <x:c r="I260" s="131" t="str">
        <x:v>Une fois par découverte ; relire seulement à la demande depuis le même détail.</x:v>
      </x:c>
    </x:row>
    <x:row r="261" ht="59" customHeight="1">
      <x:c r="A261" s="126" t="str">
        <x:v>D6-H-B-TR-H10-S2</x:v>
      </x:c>
      <x:c r="B261" s="127" t="str">
        <x:v>trophy_story_steps</x:v>
      </x:c>
      <x:c r="C261" s="127" t="str">
        <x:v>TR-H10-S2</x:v>
      </x:c>
      <x:c r="D261" s="127" t="str">
        <x:v>TR-H10-S2 réalisé, retour visuel confirmé et locuteur présent ; ne pas lire avant la découverte ; priorité 60, exclusive de tout dialogue de scène actif.</x:v>
      </x:c>
      <x:c r="E261" s="127" t="str">
        <x:v>Leka</x:v>
      </x:c>
      <x:c r="F261" s="127" t="str">
        <x:v>La piste montre son initiative. Ce trajet-là ne vient pas de ton choix.</x:v>
      </x:c>
      <x:c r="G261" s="127" t="str">
        <x:v>La main s’écarte du détail découvert ; pause de lecture sur la pose 2D correspondante.</x:v>
      </x:c>
      <x:c r="H261" s="128" t="n">
        <x:v>60</x:v>
      </x:c>
      <x:c r="I261" s="132" t="str">
        <x:v>Une fois par découverte ; relire seulement à la demande depuis le même détail.</x:v>
      </x:c>
    </x:row>
    <x:row r="262" ht="59" customHeight="1">
      <x:c r="A262" s="121" t="str">
        <x:v>D6-H-B-TR-H10-S3</x:v>
      </x:c>
      <x:c r="B262" s="122" t="str">
        <x:v>trophy_story_steps</x:v>
      </x:c>
      <x:c r="C262" s="122" t="str">
        <x:v>TR-H10-S3</x:v>
      </x:c>
      <x:c r="D262" s="122" t="str">
        <x:v>TR-H10-S3 réalisé, retour visuel confirmé et locuteur présent ; ne pas lire avant la découverte ; priorité 60, exclusive de tout dialogue de scène actif.</x:v>
      </x:c>
      <x:c r="E262" s="122" t="str">
        <x:v>Leka</x:v>
      </x:c>
      <x:c r="F262" s="122" t="str">
        <x:v>Voilà la condition qu’elle a donnée à cet objet. Nous suivrons celle-ci.</x:v>
      </x:c>
      <x:c r="G262" s="122" t="str">
        <x:v>La main s’écarte du détail découvert ; pause de lecture sur la pose 2D correspondante.</x:v>
      </x:c>
      <x:c r="H262" s="123" t="n">
        <x:v>60</x:v>
      </x:c>
      <x:c r="I262" s="131" t="str">
        <x:v>Une fois par découverte ; relire seulement à la demande depuis le même détail.</x:v>
      </x:c>
    </x:row>
    <x:row r="263" ht="104" customHeight="1">
      <x:c r="A263" s="126" t="str">
        <x:v>D6-H-B-TR-H10-S4</x:v>
      </x:c>
      <x:c r="B263" s="127" t="str">
        <x:v>trophy_story_steps</x:v>
      </x:c>
      <x:c r="C263" s="127" t="str">
        <x:v>TR-H10-S4</x:v>
      </x:c>
      <x:c r="D263" s="127" t="str">
        <x:v>TR-H10-S4 réalisé, retour visuel confirmé et locuteur présent ; ne pas lire avant la découverte ; priorité 60, exclusive de tout dialogue de scène actif. O5-M24/EXP10 : embarquement et départ de Mara déjà observés sur son propre transport ; sinon employer la variante avant départ.</x:v>
      </x:c>
      <x:c r="E263" s="127" t="str">
        <x:v>Leka</x:v>
      </x:c>
      <x:c r="F263" s="127" t="str">
        <x:v>L’original suit son accord ; le récit ne change pas le départ de Mara.</x:v>
      </x:c>
      <x:c r="G263" s="127" t="str">
        <x:v>La main s’écarte du détail découvert ; pause de lecture sur la pose 2D correspondante.</x:v>
      </x:c>
      <x:c r="H263" s="128" t="n">
        <x:v>60</x:v>
      </x:c>
      <x:c r="I263" s="132" t="str">
        <x:v>Une fois par découverte ; relire seulement à la demande depuis le même détail.</x:v>
      </x:c>
    </x:row>
    <x:row r="264" ht="59" customHeight="1">
      <x:c r="A264" s="121" t="str">
        <x:v>D6-H-B-TR-H11-S1</x:v>
      </x:c>
      <x:c r="B264" s="122" t="str">
        <x:v>trophy_story_steps</x:v>
      </x:c>
      <x:c r="C264" s="122" t="str">
        <x:v>TR-H11-S1</x:v>
      </x:c>
      <x:c r="D264" s="122" t="str">
        <x:v>TR-H11-S1 réalisé, retour visuel confirmé et locuteur présent ; ne pas lire avant la découverte ; priorité 60, exclusive de tout dialogue de scène actif.</x:v>
      </x:c>
      <x:c r="E264" s="122" t="str">
        <x:v>Doran</x:v>
      </x:c>
      <x:c r="F264" s="122" t="str">
        <x:v>La marque rattache l’objet au voyage qui l’a rapporté.</x:v>
      </x:c>
      <x:c r="G264" s="122" t="str">
        <x:v>La main s’écarte du détail découvert ; pause de lecture sur la pose 2D correspondante.</x:v>
      </x:c>
      <x:c r="H264" s="123" t="n">
        <x:v>60</x:v>
      </x:c>
      <x:c r="I264" s="131" t="str">
        <x:v>Une fois par découverte ; relire seulement à la demande depuis le même détail.</x:v>
      </x:c>
    </x:row>
    <x:row r="265" ht="59" customHeight="1">
      <x:c r="A265" s="126" t="str">
        <x:v>D6-H-B-TR-H11-S2</x:v>
      </x:c>
      <x:c r="B265" s="127" t="str">
        <x:v>trophy_story_steps</x:v>
      </x:c>
      <x:c r="C265" s="127" t="str">
        <x:v>TR-H11-S2</x:v>
      </x:c>
      <x:c r="D265" s="127" t="str">
        <x:v>TR-H11-S2 réalisé, retour visuel confirmé et locuteur présent ; ne pas lire avant la découverte ; priorité 60, exclusive de tout dialogue de scène actif.</x:v>
      </x:c>
      <x:c r="E265" s="127" t="str">
        <x:v>Doran</x:v>
      </x:c>
      <x:c r="F265" s="127" t="str">
        <x:v>Cette différence apparaît entre les deux vues. Le monde dehors n’a pas changé à notre regard.</x:v>
      </x:c>
      <x:c r="G265" s="127" t="str">
        <x:v>La main s’écarte du détail découvert ; pause de lecture sur la pose 2D correspondante.</x:v>
      </x:c>
      <x:c r="H265" s="128" t="n">
        <x:v>60</x:v>
      </x:c>
      <x:c r="I265" s="132" t="str">
        <x:v>Une fois par découverte ; relire seulement à la demande depuis le même détail.</x:v>
      </x:c>
    </x:row>
    <x:row r="266" ht="59" customHeight="1">
      <x:c r="A266" s="121" t="str">
        <x:v>D6-H-B-TR-H11-S3</x:v>
      </x:c>
      <x:c r="B266" s="122" t="str">
        <x:v>trophy_story_steps</x:v>
      </x:c>
      <x:c r="C266" s="122" t="str">
        <x:v>TR-H11-S3</x:v>
      </x:c>
      <x:c r="D266" s="122" t="str">
        <x:v>TR-H11-S3 réalisé, retour visuel confirmé et locuteur présent ; ne pas lire avant la découverte ; priorité 60, exclusive de tout dialogue de scène actif.</x:v>
      </x:c>
      <x:c r="E266" s="122" t="str">
        <x:v>Doran</x:v>
      </x:c>
      <x:c r="F266" s="122" t="str">
        <x:v>La question reste au bord de ce que nous pouvons observer.</x:v>
      </x:c>
      <x:c r="G266" s="122" t="str">
        <x:v>La main s’écarte du détail découvert ; pause de lecture sur la pose 2D correspondante.</x:v>
      </x:c>
      <x:c r="H266" s="123" t="n">
        <x:v>60</x:v>
      </x:c>
      <x:c r="I266" s="131" t="str">
        <x:v>Une fois par découverte ; relire seulement à la demande depuis le même détail.</x:v>
      </x:c>
    </x:row>
    <x:row r="267" ht="59" customHeight="1">
      <x:c r="A267" s="126" t="str">
        <x:v>D6-H-B-TR-H11-S4</x:v>
      </x:c>
      <x:c r="B267" s="127" t="str">
        <x:v>trophy_story_steps</x:v>
      </x:c>
      <x:c r="C267" s="127" t="str">
        <x:v>TR-H11-S4</x:v>
      </x:c>
      <x:c r="D267" s="127" t="str">
        <x:v>TR-H11-S4 réalisé, retour visuel confirmé et locuteur présent ; ne pas lire avant la découverte ; priorité 60, exclusive de tout dialogue de scène actif.</x:v>
      </x:c>
      <x:c r="E267" s="127" t="str">
        <x:v>Doran</x:v>
      </x:c>
      <x:c r="F267" s="127" t="str">
        <x:v>L’original occupe ce support. Toute représentation ailleurs reste marquée comme telle.</x:v>
      </x:c>
      <x:c r="G267" s="127" t="str">
        <x:v>La main s’écarte du détail découvert ; pause de lecture sur la pose 2D correspondante.</x:v>
      </x:c>
      <x:c r="H267" s="128" t="n">
        <x:v>60</x:v>
      </x:c>
      <x:c r="I267" s="132" t="str">
        <x:v>Une fois par découverte ; relire seulement à la demande depuis le même détail.</x:v>
      </x:c>
    </x:row>
    <x:row r="268" ht="59" customHeight="1">
      <x:c r="A268" s="121" t="str">
        <x:v>D6-H-B-TR-H12-S1</x:v>
      </x:c>
      <x:c r="B268" s="122" t="str">
        <x:v>trophy_story_steps</x:v>
      </x:c>
      <x:c r="C268" s="122" t="str">
        <x:v>TR-H12-S1</x:v>
      </x:c>
      <x:c r="D268" s="122" t="str">
        <x:v>TR-H12-S1 réalisé, retour visuel confirmé et locuteur présent ; ne pas lire avant la découverte ; priorité 60, exclusive de tout dialogue de scène actif.</x:v>
      </x:c>
      <x:c r="E268" s="122" t="str">
        <x:v>Varo</x:v>
      </x:c>
      <x:c r="F268" s="122" t="str">
        <x:v>La marque s’arrête avant le terme de l’épreuve.</x:v>
      </x:c>
      <x:c r="G268" s="122" t="str">
        <x:v>La main s’écarte du détail découvert ; pause de lecture sur la pose 2D correspondante.</x:v>
      </x:c>
      <x:c r="H268" s="123" t="n">
        <x:v>60</x:v>
      </x:c>
      <x:c r="I268" s="131" t="str">
        <x:v>Une fois par découverte ; relire seulement à la demande depuis le même détail.</x:v>
      </x:c>
    </x:row>
    <x:row r="269" ht="59" customHeight="1">
      <x:c r="A269" s="126" t="str">
        <x:v>D6-H-B-TR-H12-S2</x:v>
      </x:c>
      <x:c r="B269" s="127" t="str">
        <x:v>trophy_story_steps</x:v>
      </x:c>
      <x:c r="C269" s="127" t="str">
        <x:v>TR-H12-S2</x:v>
      </x:c>
      <x:c r="D269" s="127" t="str">
        <x:v>TR-H12-S2 réalisé, retour visuel confirmé et locuteur présent ; ne pas lire avant la découverte ; priorité 60, exclusive de tout dialogue de scène actif.</x:v>
      </x:c>
      <x:c r="E269" s="127" t="str">
        <x:v>Varo</x:v>
      </x:c>
      <x:c r="F269" s="127" t="str">
        <x:v>Le début, l’interruption, le retour : rien ici ne termine le duel.</x:v>
      </x:c>
      <x:c r="G269" s="127" t="str">
        <x:v>La main s’écarte du détail découvert ; pause de lecture sur la pose 2D correspondante.</x:v>
      </x:c>
      <x:c r="H269" s="128" t="n">
        <x:v>60</x:v>
      </x:c>
      <x:c r="I269" s="132" t="str">
        <x:v>Une fois par découverte ; relire seulement à la demande depuis le même détail.</x:v>
      </x:c>
    </x:row>
    <x:row r="270" ht="59" customHeight="1">
      <x:c r="A270" s="121" t="str">
        <x:v>D6-H-B-TR-H12-S3</x:v>
      </x:c>
      <x:c r="B270" s="122" t="str">
        <x:v>trophy_story_steps</x:v>
      </x:c>
      <x:c r="C270" s="122" t="str">
        <x:v>TR-H12-S3</x:v>
      </x:c>
      <x:c r="D270" s="122" t="str">
        <x:v>TR-H12-S3 réalisé, retour visuel confirmé et locuteur présent ; ne pas lire avant la découverte ; priorité 60, exclusive de tout dialogue de scène actif.</x:v>
      </x:c>
      <x:c r="E270" s="122" t="str">
        <x:v>Varo</x:v>
      </x:c>
      <x:c r="F270" s="122" t="str">
        <x:v>Le repère montre pourquoi l’affrontement a cessé dans cette partie.</x:v>
      </x:c>
      <x:c r="G270" s="122" t="str">
        <x:v>La main s’écarte du détail découvert ; pause de lecture sur la pose 2D correspondante.</x:v>
      </x:c>
      <x:c r="H270" s="123" t="n">
        <x:v>60</x:v>
      </x:c>
      <x:c r="I270" s="131" t="str">
        <x:v>Une fois par découverte ; relire seulement à la demande depuis le même détail.</x:v>
      </x:c>
    </x:row>
    <x:row r="271" ht="59" customHeight="1">
      <x:c r="A271" s="126" t="str">
        <x:v>D6-H-B-TR-H12-S4</x:v>
      </x:c>
      <x:c r="B271" s="127" t="str">
        <x:v>trophy_story_steps</x:v>
      </x:c>
      <x:c r="C271" s="127" t="str">
        <x:v>TR-H12-S4</x:v>
      </x:c>
      <x:c r="D271" s="127" t="str">
        <x:v>TR-H12-S4 réalisé, retour visuel confirmé et locuteur présent ; ne pas lire avant la découverte ; priorité 60, exclusive de tout dialogue de scène actif.</x:v>
      </x:c>
      <x:c r="E271" s="127" t="str">
        <x:v>Varo</x:v>
      </x:c>
      <x:c r="F271" s="127" t="str">
        <x:v>L’objet peut rester digne d’être regardé sans devenir une victoire.</x:v>
      </x:c>
      <x:c r="G271" s="127" t="str">
        <x:v>La main s’écarte du détail découvert ; pause de lecture sur la pose 2D correspondante.</x:v>
      </x:c>
      <x:c r="H271" s="128" t="n">
        <x:v>60</x:v>
      </x:c>
      <x:c r="I271" s="132" t="str">
        <x:v>Une fois par découverte ; relire seulement à la demande depuis le même détail.</x:v>
      </x:c>
    </x:row>
    <x:row r="272" ht="74" customHeight="1">
      <x:c r="A272" s="121" t="str">
        <x:v>D6-H-B-V5-TR-C01-S01</x:v>
      </x:c>
      <x:c r="B272" s="122" t="str">
        <x:v>v5_trophy_chains</x:v>
      </x:c>
      <x:c r="C272" s="122" t="str">
        <x:v>V5-TR-C01-S01</x:v>
      </x:c>
      <x:c r="D272" s="122" t="str">
        <x:v>V5-TR-C01-S01 réalisé et retour visible confirmé ; locuteur présent ; priorité 65, exclusive des conversations en cours. Aucun savoir d’étape suivante avant sa découverte.</x:v>
      </x:c>
      <x:c r="E272" s="122" t="str">
        <x:v>Leka</x:v>
      </x:c>
      <x:c r="F272" s="122" t="str">
        <x:v>Le revers est visible. Cette attache paraît plus récente ; le moment du changement reste à vérifier.</x:v>
      </x:c>
      <x:c r="G272" s="122" t="str">
        <x:v>Pause sur le détail ou le trajet effectivement révélé ; pose 2D puis reprise manuelle par le joueur.</x:v>
      </x:c>
      <x:c r="H272" s="123" t="n">
        <x:v>65</x:v>
      </x:c>
      <x:c r="I272" s="131" t="str">
        <x:v>Une fois lors de la découverte ; nouvelle lecture uniquement sur inspection volontaire.</x:v>
      </x:c>
    </x:row>
    <x:row r="273" ht="74" customHeight="1">
      <x:c r="A273" s="126" t="str">
        <x:v>D6-H-B-V5-TR-C01-S02</x:v>
      </x:c>
      <x:c r="B273" s="127" t="str">
        <x:v>v5_trophy_chains</x:v>
      </x:c>
      <x:c r="C273" s="127" t="str">
        <x:v>V5-TR-C01-S02</x:v>
      </x:c>
      <x:c r="D273" s="127" t="str">
        <x:v>V5-TR-C01-S02 réalisé et retour visible confirmé ; locuteur présent ; priorité 65, exclusive des conversations en cours. Aucun savoir d’étape suivante avant sa découverte.</x:v>
      </x:c>
      <x:c r="E273" s="127" t="str">
        <x:v>Leka</x:v>
      </x:c>
      <x:c r="F273" s="127" t="str">
        <x:v>Les deux silhouettes correspondent à deux usages distincts. Nous n’avons pas encore leur récit complet.</x:v>
      </x:c>
      <x:c r="G273" s="127" t="str">
        <x:v>Pause sur le détail ou le trajet effectivement révélé ; pose 2D puis reprise manuelle par le joueur.</x:v>
      </x:c>
      <x:c r="H273" s="128" t="n">
        <x:v>65</x:v>
      </x:c>
      <x:c r="I273" s="132" t="str">
        <x:v>Une fois lors de la découverte ; nouvelle lecture uniquement sur inspection volontaire.</x:v>
      </x:c>
    </x:row>
    <x:row r="274" ht="74" customHeight="1">
      <x:c r="A274" s="121" t="str">
        <x:v>D6-H-B-V5-TR-C01-S03</x:v>
      </x:c>
      <x:c r="B274" s="122" t="str">
        <x:v>v5_trophy_chains</x:v>
      </x:c>
      <x:c r="C274" s="122" t="str">
        <x:v>V5-TR-C01-S03</x:v>
      </x:c>
      <x:c r="D274" s="122" t="str">
        <x:v>V5-TR-C01-S03 réalisé et retour visible confirmé ; locuteur présent ; priorité 65, exclusive des conversations en cours. Aucun savoir d’étape suivante avant sa découverte.</x:v>
      </x:c>
      <x:c r="E274" s="122" t="str">
        <x:v>Leka</x:v>
      </x:c>
      <x:c r="F274" s="122" t="str">
        <x:v>La lumière révèle la marque. Nous la rapprocherons de la plaquette confiée.</x:v>
      </x:c>
      <x:c r="G274" s="122" t="str">
        <x:v>Pause sur le détail ou le trajet effectivement révélé ; pose 2D puis reprise manuelle par le joueur.</x:v>
      </x:c>
      <x:c r="H274" s="123" t="n">
        <x:v>65</x:v>
      </x:c>
      <x:c r="I274" s="131" t="str">
        <x:v>Une fois lors de la découverte ; nouvelle lecture uniquement sur inspection volontaire.</x:v>
      </x:c>
    </x:row>
    <x:row r="275" ht="74" customHeight="1">
      <x:c r="A275" s="126" t="str">
        <x:v>D6-H-B-V5-TR-C01-S04</x:v>
      </x:c>
      <x:c r="B275" s="127" t="str">
        <x:v>v5_trophy_chains</x:v>
      </x:c>
      <x:c r="C275" s="127" t="str">
        <x:v>V5-TR-C01-S04</x:v>
      </x:c>
      <x:c r="D275" s="127" t="str">
        <x:v>V5-TR-C01-S04 réalisé et retour visible confirmé ; locuteur présent ; priorité 65, exclusive des conversations en cours. Aucun savoir d’étape suivante avant sa découverte.</x:v>
      </x:c>
      <x:c r="E275" s="127" t="str">
        <x:v>Leka</x:v>
      </x:c>
      <x:c r="F275" s="127" t="str">
        <x:v>Le symbole désigne sa halte de retour. Les rayures voisines n’en font pas une victoire.</x:v>
      </x:c>
      <x:c r="G275" s="127" t="str">
        <x:v>Pause sur le détail ou le trajet effectivement révélé ; pose 2D puis reprise manuelle par le joueur.</x:v>
      </x:c>
      <x:c r="H275" s="128" t="n">
        <x:v>65</x:v>
      </x:c>
      <x:c r="I275" s="132" t="str">
        <x:v>Une fois lors de la découverte ; nouvelle lecture uniquement sur inspection volontaire.</x:v>
      </x:c>
    </x:row>
    <x:row r="276" ht="74" customHeight="1">
      <x:c r="A276" s="121" t="str">
        <x:v>D6-H-B-V5-TR-C01-S05</x:v>
      </x:c>
      <x:c r="B276" s="122" t="str">
        <x:v>v5_trophy_chains</x:v>
      </x:c>
      <x:c r="C276" s="122" t="str">
        <x:v>V5-TR-C01-S05</x:v>
      </x:c>
      <x:c r="D276" s="122" t="str">
        <x:v>V5-TR-C01-S05 réalisé et retour visible confirmé ; locuteur présent ; priorité 65, exclusive des conversations en cours. Aucun savoir d’étape suivante avant sa découverte.</x:v>
      </x:c>
      <x:c r="E276" s="122" t="str">
        <x:v>Leka</x:v>
      </x:c>
      <x:c r="F276" s="122" t="str">
        <x:v>Il dit être revenu de son propre choix. Gardons ce choix dans son histoire.</x:v>
      </x:c>
      <x:c r="G276" s="122" t="str">
        <x:v>Pause sur le détail ou le trajet effectivement révélé ; pose 2D puis reprise manuelle par le joueur.</x:v>
      </x:c>
      <x:c r="H276" s="123" t="n">
        <x:v>65</x:v>
      </x:c>
      <x:c r="I276" s="131" t="str">
        <x:v>Une fois lors de la découverte ; nouvelle lecture uniquement sur inspection volontaire.</x:v>
      </x:c>
    </x:row>
    <x:row r="277" ht="74" customHeight="1">
      <x:c r="A277" s="126" t="str">
        <x:v>D6-H-B-V5-TR-C01-S06</x:v>
      </x:c>
      <x:c r="B277" s="127" t="str">
        <x:v>v5_trophy_chains</x:v>
      </x:c>
      <x:c r="C277" s="127" t="str">
        <x:v>V5-TR-C01-S06</x:v>
      </x:c>
      <x:c r="D277" s="127" t="str">
        <x:v>V5-TR-C01-S06 réalisé et retour visible confirmé ; locuteur présent ; priorité 65, exclusive des conversations en cours. Aucun savoir d’étape suivante avant sa découverte.</x:v>
      </x:c>
      <x:c r="E277" s="127" t="str">
        <x:v>Leka</x:v>
      </x:c>
      <x:c r="F277" s="127" t="str">
        <x:v>Les deux ordres de récit gardent les mêmes faits. Choisis ce que le visiteur rencontrera d’abord.</x:v>
      </x:c>
      <x:c r="G277" s="127" t="str">
        <x:v>Pause sur le détail ou le trajet effectivement révélé ; pose 2D puis reprise manuelle par le joueur.</x:v>
      </x:c>
      <x:c r="H277" s="128" t="n">
        <x:v>65</x:v>
      </x:c>
      <x:c r="I277" s="132" t="str">
        <x:v>Une fois lors de la découverte ; nouvelle lecture uniquement sur inspection volontaire.</x:v>
      </x:c>
    </x:row>
    <x:row r="278" ht="74" customHeight="1">
      <x:c r="A278" s="121" t="str">
        <x:v>D6-H-B-V5-TR-C01-S07</x:v>
      </x:c>
      <x:c r="B278" s="122" t="str">
        <x:v>v5_trophy_chains</x:v>
      </x:c>
      <x:c r="C278" s="122" t="str">
        <x:v>V5-TR-C01-S07</x:v>
      </x:c>
      <x:c r="D278" s="122" t="str">
        <x:v>V5-TR-C01-S07 réalisé et retour visible confirmé ; locuteur présent ; priorité 65, exclusive des conversations en cours. Aucun savoir d’étape suivante avant sa découverte.</x:v>
      </x:c>
      <x:c r="E278" s="122" t="str">
        <x:v>Leka</x:v>
      </x:c>
      <x:c r="F278" s="122" t="str">
        <x:v>Depuis l’entrée, on voit le masque et la marque de son retour.</x:v>
      </x:c>
      <x:c r="G278" s="122" t="str">
        <x:v>Pause sur le détail ou le trajet effectivement révélé ; pose 2D puis reprise manuelle par le joueur.</x:v>
      </x:c>
      <x:c r="H278" s="123" t="n">
        <x:v>65</x:v>
      </x:c>
      <x:c r="I278" s="131" t="str">
        <x:v>Une fois lors de la découverte ; nouvelle lecture uniquement sur inspection volontaire.</x:v>
      </x:c>
    </x:row>
    <x:row r="279" ht="74" customHeight="1">
      <x:c r="A279" s="126" t="str">
        <x:v>D6-H-B-V5-TR-C01-S08</x:v>
      </x:c>
      <x:c r="B279" s="127" t="str">
        <x:v>v5_trophy_chains</x:v>
      </x:c>
      <x:c r="C279" s="127" t="str">
        <x:v>V5-TR-C01-S08</x:v>
      </x:c>
      <x:c r="D279" s="127" t="str">
        <x:v>V5-TR-C01-S08 réalisé et retour visible confirmé ; locuteur présent ; priorité 65, exclusive des conversations en cours. Aucun savoir d’étape suivante avant sa découverte.</x:v>
      </x:c>
      <x:c r="E279" s="127" t="str">
        <x:v>Leka</x:v>
      </x:c>
      <x:c r="F279" s="127" t="str">
        <x:v>Le masque suit le dernier accord. L’accueil a existé même si sa place devient vide.</x:v>
      </x:c>
      <x:c r="G279" s="127" t="str">
        <x:v>Pause sur le détail ou le trajet effectivement révélé ; pose 2D puis reprise manuelle par le joueur.</x:v>
      </x:c>
      <x:c r="H279" s="128" t="n">
        <x:v>65</x:v>
      </x:c>
      <x:c r="I279" s="132" t="str">
        <x:v>Une fois lors de la découverte ; nouvelle lecture uniquement sur inspection volontaire.</x:v>
      </x:c>
    </x:row>
    <x:row r="280" ht="74" customHeight="1">
      <x:c r="A280" s="121" t="str">
        <x:v>D6-H-B-V5-TR-C02-S01</x:v>
      </x:c>
      <x:c r="B280" s="122" t="str">
        <x:v>v5_trophy_chains</x:v>
      </x:c>
      <x:c r="C280" s="122" t="str">
        <x:v>V5-TR-C02-S01</x:v>
      </x:c>
      <x:c r="D280" s="122" t="str">
        <x:v>V5-TR-C02-S01 réalisé et retour visible confirmé ; locuteur présent ; priorité 65, exclusive des conversations en cours. Aucun savoir d’étape suivante avant sa découverte.</x:v>
      </x:c>
      <x:c r="E280" s="122" t="str">
        <x:v>Leka</x:v>
      </x:c>
      <x:c r="F280" s="122" t="str">
        <x:v>Quatre zones sont accessibles. Le coup décisif n’occupe qu’une face.</x:v>
      </x:c>
      <x:c r="G280" s="122" t="str">
        <x:v>Pause sur le détail ou le trajet effectivement révélé ; pose 2D puis reprise manuelle par le joueur.</x:v>
      </x:c>
      <x:c r="H280" s="123" t="n">
        <x:v>65</x:v>
      </x:c>
      <x:c r="I280" s="131" t="str">
        <x:v>Une fois lors de la découverte ; nouvelle lecture uniquement sur inspection volontaire.</x:v>
      </x:c>
    </x:row>
    <x:row r="281" ht="74" customHeight="1">
      <x:c r="A281" s="126" t="str">
        <x:v>D6-H-B-V5-TR-C02-S02</x:v>
      </x:c>
      <x:c r="B281" s="127" t="str">
        <x:v>v5_trophy_chains</x:v>
      </x:c>
      <x:c r="C281" s="127" t="str">
        <x:v>V5-TR-C02-S02</x:v>
      </x:c>
      <x:c r="D281" s="127" t="str">
        <x:v>V5-TR-C02-S02 réalisé et retour visible confirmé ; locuteur présent ; priorité 65, exclusive des conversations en cours. Aucun savoir d’étape suivante avant sa découverte.</x:v>
      </x:c>
      <x:c r="E281" s="127" t="str">
        <x:v>Leka</x:v>
      </x:c>
      <x:c r="F281" s="127" t="str">
        <x:v>Cette direction rejoint l’approche haute du rabattement.</x:v>
      </x:c>
      <x:c r="G281" s="127" t="str">
        <x:v>Pause sur le détail ou le trajet effectivement révélé ; pose 2D puis reprise manuelle par le joueur.</x:v>
      </x:c>
      <x:c r="H281" s="128" t="n">
        <x:v>65</x:v>
      </x:c>
      <x:c r="I281" s="132" t="str">
        <x:v>Une fois lors de la découverte ; nouvelle lecture uniquement sur inspection volontaire.</x:v>
      </x:c>
    </x:row>
    <x:row r="282" ht="74" customHeight="1">
      <x:c r="A282" s="121" t="str">
        <x:v>D6-H-B-V5-TR-C02-S03</x:v>
      </x:c>
      <x:c r="B282" s="122" t="str">
        <x:v>v5_trophy_chains</x:v>
      </x:c>
      <x:c r="C282" s="122" t="str">
        <x:v>V5-TR-C02-S03</x:v>
      </x:c>
      <x:c r="D282" s="122" t="str">
        <x:v>V5-TR-C02-S03 réalisé et retour visible confirmé ; locuteur présent ; priorité 65, exclusive des conversations en cours. Aucun savoir d’étape suivante avant sa découverte.</x:v>
      </x:c>
      <x:c r="E282" s="122" t="str">
        <x:v>Leka</x:v>
      </x:c>
      <x:c r="F282" s="122" t="str">
        <x:v>L’autre marque vient du côté opposé. Rapprochons-la du passage qui pouvait encore s’ouvrir.</x:v>
      </x:c>
      <x:c r="G282" s="122" t="str">
        <x:v>Pause sur le détail ou le trajet effectivement révélé ; pose 2D puis reprise manuelle par le joueur.</x:v>
      </x:c>
      <x:c r="H282" s="123" t="n">
        <x:v>65</x:v>
      </x:c>
      <x:c r="I282" s="131" t="str">
        <x:v>Une fois lors de la découverte ; nouvelle lecture uniquement sur inspection volontaire.</x:v>
      </x:c>
    </x:row>
    <x:row r="283" ht="74" customHeight="1">
      <x:c r="A283" s="126" t="str">
        <x:v>D6-H-B-V5-TR-C02-S04</x:v>
      </x:c>
      <x:c r="B283" s="127" t="str">
        <x:v>v5_trophy_chains</x:v>
      </x:c>
      <x:c r="C283" s="127" t="str">
        <x:v>V5-TR-C02-S04</x:v>
      </x:c>
      <x:c r="D283" s="127" t="str">
        <x:v>V5-TR-C02-S04 réalisé et retour visible confirmé ; locuteur présent ; priorité 65, exclusive des conversations en cours. Aucun savoir d’étape suivante avant sa découverte.</x:v>
      </x:c>
      <x:c r="E283" s="127" t="str">
        <x:v>Leka</x:v>
      </x:c>
      <x:c r="F283" s="127" t="str">
        <x:v>Les positions du groupe correspondent aux directions observées.</x:v>
      </x:c>
      <x:c r="G283" s="127" t="str">
        <x:v>Pause sur le détail ou le trajet effectivement révélé ; pose 2D puis reprise manuelle par le joueur.</x:v>
      </x:c>
      <x:c r="H283" s="128" t="n">
        <x:v>65</x:v>
      </x:c>
      <x:c r="I283" s="132" t="str">
        <x:v>Une fois lors de la découverte ; nouvelle lecture uniquement sur inspection volontaire.</x:v>
      </x:c>
    </x:row>
    <x:row r="284" ht="74" customHeight="1">
      <x:c r="A284" s="121" t="str">
        <x:v>D6-H-B-V5-TR-C02-S05</x:v>
      </x:c>
      <x:c r="B284" s="122" t="str">
        <x:v>v5_trophy_chains</x:v>
      </x:c>
      <x:c r="C284" s="122" t="str">
        <x:v>V5-TR-C02-S05</x:v>
      </x:c>
      <x:c r="D284" s="122" t="str">
        <x:v>V5-TR-C02-S05 réalisé et retour visible confirmé ; locuteur présent ; priorité 65, exclusive des conversations en cours. Aucun savoir d’étape suivante avant sa découverte.</x:v>
      </x:c>
      <x:c r="E284" s="122" t="str">
        <x:v>Leka</x:v>
      </x:c>
      <x:c r="F284" s="122" t="str">
        <x:v>La couverture intervient avant le dernier coup. L’ordre donne à chaque geste son rôle.</x:v>
      </x:c>
      <x:c r="G284" s="122" t="str">
        <x:v>Pause sur le détail ou le trajet effectivement révélé ; pose 2D puis reprise manuelle par le joueur.</x:v>
      </x:c>
      <x:c r="H284" s="123" t="n">
        <x:v>65</x:v>
      </x:c>
      <x:c r="I284" s="131" t="str">
        <x:v>Une fois lors de la découverte ; nouvelle lecture uniquement sur inspection volontaire.</x:v>
      </x:c>
    </x:row>
    <x:row r="285" ht="74" customHeight="1">
      <x:c r="A285" s="126" t="str">
        <x:v>D6-H-B-V5-TR-C02-S06</x:v>
      </x:c>
      <x:c r="B285" s="127" t="str">
        <x:v>v5_trophy_chains</x:v>
      </x:c>
      <x:c r="C285" s="127" t="str">
        <x:v>V5-TR-C02-S06</x:v>
      </x:c>
      <x:c r="D285" s="127" t="str">
        <x:v>V5-TR-C02-S06 réalisé et retour visible confirmé ; locuteur présent ; priorité 65, exclusive des conversations en cours. Aucun savoir d’étape suivante avant sa découverte.</x:v>
      </x:c>
      <x:c r="E285" s="127" t="str">
        <x:v>Leka</x:v>
      </x:c>
      <x:c r="F285" s="127" t="str">
        <x:v>Ces zones se rejoignent. Celle qui reste sans preuve peut rester sans nom.</x:v>
      </x:c>
      <x:c r="G285" s="127" t="str">
        <x:v>Pause sur le détail ou le trajet effectivement révélé ; pose 2D puis reprise manuelle par le joueur.</x:v>
      </x:c>
      <x:c r="H285" s="128" t="n">
        <x:v>65</x:v>
      </x:c>
      <x:c r="I285" s="132" t="str">
        <x:v>Une fois lors de la découverte ; nouvelle lecture uniquement sur inspection volontaire.</x:v>
      </x:c>
    </x:row>
    <x:row r="286" ht="74" customHeight="1">
      <x:c r="A286" s="121" t="str">
        <x:v>D6-H-B-V5-TR-C02-S07</x:v>
      </x:c>
      <x:c r="B286" s="122" t="str">
        <x:v>v5_trophy_chains</x:v>
      </x:c>
      <x:c r="C286" s="122" t="str">
        <x:v>V5-TR-C02-S07</x:v>
      </x:c>
      <x:c r="D286" s="122" t="str">
        <x:v>V5-TR-C02-S07 réalisé et retour visible confirmé ; locuteur présent ; priorité 65, exclusive des conversations en cours. Aucun savoir d’étape suivante avant sa découverte.</x:v>
      </x:c>
      <x:c r="E286" s="122" t="str">
        <x:v>Leka</x:v>
      </x:c>
      <x:c r="F286" s="122" t="str">
        <x:v>Le coup décisif, le rabattement et la couverture ont leurs attributions établies.</x:v>
      </x:c>
      <x:c r="G286" s="122" t="str">
        <x:v>Pause sur le détail ou le trajet effectivement révélé ; pose 2D puis reprise manuelle par le joueur.</x:v>
      </x:c>
      <x:c r="H286" s="123" t="n">
        <x:v>65</x:v>
      </x:c>
      <x:c r="I286" s="131" t="str">
        <x:v>Une fois lors de la découverte ; nouvelle lecture uniquement sur inspection volontaire.</x:v>
      </x:c>
    </x:row>
    <x:row r="287" ht="74" customHeight="1">
      <x:c r="A287" s="126" t="str">
        <x:v>D6-H-B-V5-TR-C02-S08</x:v>
      </x:c>
      <x:c r="B287" s="127" t="str">
        <x:v>v5_trophy_chains</x:v>
      </x:c>
      <x:c r="C287" s="127" t="str">
        <x:v>V5-TR-C02-S08</x:v>
      </x:c>
      <x:c r="D287" s="127" t="str">
        <x:v>V5-TR-C02-S08 réalisé et retour visible confirmé ; locuteur présent ; priorité 65, exclusive des conversations en cours. Aucun savoir d’étape suivante avant sa découverte.</x:v>
      </x:c>
      <x:c r="E287" s="127" t="str">
        <x:v>Leka</x:v>
      </x:c>
      <x:c r="F287" s="127" t="str">
        <x:v>Le cercle montre les participants réellement revenus et garde les absences connues.</x:v>
      </x:c>
      <x:c r="G287" s="127" t="str">
        <x:v>Pause sur le détail ou le trajet effectivement révélé ; pose 2D puis reprise manuelle par le joueur.</x:v>
      </x:c>
      <x:c r="H287" s="128" t="n">
        <x:v>65</x:v>
      </x:c>
      <x:c r="I287" s="132" t="str">
        <x:v>Une fois lors de la découverte ; nouvelle lecture uniquement sur inspection volontaire.</x:v>
      </x:c>
    </x:row>
    <x:row r="288" ht="74" customHeight="1">
      <x:c r="A288" s="121" t="str">
        <x:v>D6-H-B-V5-TR-C03-S01</x:v>
      </x:c>
      <x:c r="B288" s="122" t="str">
        <x:v>v5_trophy_chains</x:v>
      </x:c>
      <x:c r="C288" s="122" t="str">
        <x:v>V5-TR-C03-S01</x:v>
      </x:c>
      <x:c r="D288" s="122" t="str">
        <x:v>V5-TR-C03-S01 réalisé et retour visible confirmé ; locuteur présent ; priorité 65, exclusive des conversations en cours. Aucun savoir d’étape suivante avant sa découverte.</x:v>
      </x:c>
      <x:c r="E288" s="122" t="str">
        <x:v>Leka</x:v>
      </x:c>
      <x:c r="F288" s="122" t="str">
        <x:v>Le repère donne un trajet court. La zone vierge n’est pas une carte cachée.</x:v>
      </x:c>
      <x:c r="G288" s="122" t="str">
        <x:v>Pause sur le détail ou le trajet effectivement révélé ; pose 2D puis reprise manuelle par le joueur.</x:v>
      </x:c>
      <x:c r="H288" s="123" t="n">
        <x:v>65</x:v>
      </x:c>
      <x:c r="I288" s="131" t="str">
        <x:v>Une fois lors de la découverte ; nouvelle lecture uniquement sur inspection volontaire.</x:v>
      </x:c>
    </x:row>
    <x:row r="289" ht="74" customHeight="1">
      <x:c r="A289" s="126" t="str">
        <x:v>D6-H-B-V5-TR-C03-S02</x:v>
      </x:c>
      <x:c r="B289" s="127" t="str">
        <x:v>v5_trophy_chains</x:v>
      </x:c>
      <x:c r="C289" s="127" t="str">
        <x:v>V5-TR-C03-S02</x:v>
      </x:c>
      <x:c r="D289" s="127" t="str">
        <x:v>V5-TR-C03-S02 réalisé et retour visible confirmé ; locuteur présent ; priorité 65, exclusive des conversations en cours. Aucun savoir d’étape suivante avant sa découverte.</x:v>
      </x:c>
      <x:c r="E289" s="127" t="str">
        <x:v>Leka</x:v>
      </x:c>
      <x:c r="F289" s="127" t="str">
        <x:v>Ce pli rejoint la route qu’elle a proposée sur Namarra.</x:v>
      </x:c>
      <x:c r="G289" s="127" t="str">
        <x:v>Pause sur le détail ou le trajet effectivement révélé ; pose 2D puis reprise manuelle par le joueur.</x:v>
      </x:c>
      <x:c r="H289" s="128" t="n">
        <x:v>65</x:v>
      </x:c>
      <x:c r="I289" s="132" t="str">
        <x:v>Une fois lors de la découverte ; nouvelle lecture uniquement sur inspection volontaire.</x:v>
      </x:c>
    </x:row>
    <x:row r="290" ht="74" customHeight="1">
      <x:c r="A290" s="121" t="str">
        <x:v>D6-H-B-V5-TR-C03-S03</x:v>
      </x:c>
      <x:c r="B290" s="122" t="str">
        <x:v>v5_trophy_chains</x:v>
      </x:c>
      <x:c r="C290" s="122" t="str">
        <x:v>V5-TR-C03-S03</x:v>
      </x:c>
      <x:c r="D290" s="122" t="str">
        <x:v>V5-TR-C03-S03 réalisé et retour visible confirmé ; locuteur présent ; priorité 65, exclusive des conversations en cours. Aucun savoir d’étape suivante avant sa découverte.</x:v>
      </x:c>
      <x:c r="E290" s="122" t="str">
        <x:v>Leka</x:v>
      </x:c>
      <x:c r="F290" s="122" t="str">
        <x:v>C’est ici qu’elle a ouvert le passage. Le trajet garde son initiative.</x:v>
      </x:c>
      <x:c r="G290" s="122" t="str">
        <x:v>Pause sur le détail ou le trajet effectivement révélé ; pose 2D puis reprise manuelle par le joueur.</x:v>
      </x:c>
      <x:c r="H290" s="123" t="n">
        <x:v>65</x:v>
      </x:c>
      <x:c r="I290" s="131" t="str">
        <x:v>Une fois lors de la découverte ; nouvelle lecture uniquement sur inspection volontaire.</x:v>
      </x:c>
    </x:row>
    <x:row r="291" ht="74" customHeight="1">
      <x:c r="A291" s="126" t="str">
        <x:v>D6-H-B-V5-TR-C03-S04</x:v>
      </x:c>
      <x:c r="B291" s="127" t="str">
        <x:v>v5_trophy_chains</x:v>
      </x:c>
      <x:c r="C291" s="127" t="str">
        <x:v>V5-TR-C03-S04</x:v>
      </x:c>
      <x:c r="D291" s="127" t="str">
        <x:v>V5-TR-C03-S04 réalisé et retour visible confirmé ; locuteur présent ; priorité 65, exclusive des conversations en cours. Aucun savoir d’étape suivante avant sa découverte.</x:v>
      </x:c>
      <x:c r="E291" s="127" t="str">
        <x:v>Leka</x:v>
      </x:c>
      <x:c r="F291" s="127" t="str">
        <x:v>La note porte les conditions qu’elle a données à cette sortie et à l’objet.</x:v>
      </x:c>
      <x:c r="G291" s="127" t="str">
        <x:v>Pause sur le détail ou le trajet effectivement révélé ; pose 2D puis reprise manuelle par le joueur.</x:v>
      </x:c>
      <x:c r="H291" s="128" t="n">
        <x:v>65</x:v>
      </x:c>
      <x:c r="I291" s="132" t="str">
        <x:v>Une fois lors de la découverte ; nouvelle lecture uniquement sur inspection volontaire.</x:v>
      </x:c>
    </x:row>
    <x:row r="292" ht="104" customHeight="1">
      <x:c r="A292" s="121" t="str">
        <x:v>D6-H-B-V5-TR-C03-S05</x:v>
      </x:c>
      <x:c r="B292" s="122" t="str">
        <x:v>v5_trophy_chains</x:v>
      </x:c>
      <x:c r="C292" s="122" t="str">
        <x:v>V5-TR-C03-S05</x:v>
      </x:c>
      <x:c r="D292" s="122" t="str">
        <x:v>V5-TR-C03-S05 réalisé et retour visible confirmé ; locuteur présent ; priorité 65, exclusive des conversations en cours. Aucun savoir d’étape suivante avant sa découverte. Destinations limitées à celles effectivement communiquées par Mara ; aucun ruban prolongé au-delà du connu.</x:v>
      </x:c>
      <x:c r="E292" s="122" t="str">
        <x:v>Leka</x:v>
      </x:c>
      <x:c r="F292" s="122" t="str">
        <x:v>Vos chemins se rejoignent ici, puis prennent deux directions distinctes.</x:v>
      </x:c>
      <x:c r="G292" s="122" t="str">
        <x:v>Pause sur le détail ou le trajet effectivement révélé ; pose 2D puis reprise manuelle par le joueur.</x:v>
      </x:c>
      <x:c r="H292" s="123" t="n">
        <x:v>65</x:v>
      </x:c>
      <x:c r="I292" s="131" t="str">
        <x:v>Une fois lors de la découverte ; nouvelle lecture uniquement sur inspection volontaire.</x:v>
      </x:c>
    </x:row>
    <x:row r="293" ht="104" customHeight="1">
      <x:c r="A293" s="126" t="str">
        <x:v>D6-H-B-V5-TR-C03-S06</x:v>
      </x:c>
      <x:c r="B293" s="127" t="str">
        <x:v>v5_trophy_chains</x:v>
      </x:c>
      <x:c r="C293" s="127" t="str">
        <x:v>V5-TR-C03-S06</x:v>
      </x:c>
      <x:c r="D293" s="127" t="str">
        <x:v>V5-TR-C03-S06 réalisé et retour visible confirmé ; locuteur présent ; priorité 65, exclusive des conversations en cours. Aucun savoir d’étape suivante avant sa découverte. Message de Mara effectivement obtenu et sélectionné ; ne joue pas si aucun message n’est disponible.</x:v>
      </x:c>
      <x:c r="E293" s="127" t="str">
        <x:v>Leka</x:v>
      </x:c>
      <x:c r="F293" s="127" t="str">
        <x:v>Nous lisons seulement le message qu’elle a confié ; aucun nouveau contact n’est inventé.</x:v>
      </x:c>
      <x:c r="G293" s="127" t="str">
        <x:v>Pause sur le détail ou le trajet effectivement révélé ; pose 2D puis reprise manuelle par le joueur.</x:v>
      </x:c>
      <x:c r="H293" s="128" t="n">
        <x:v>65</x:v>
      </x:c>
      <x:c r="I293" s="132" t="str">
        <x:v>Une fois lors de la découverte ; nouvelle lecture uniquement sur inspection volontaire.</x:v>
      </x:c>
    </x:row>
    <x:row r="294" ht="74" customHeight="1">
      <x:c r="A294" s="121" t="str">
        <x:v>D6-H-B-V5-TR-C03-S07</x:v>
      </x:c>
      <x:c r="B294" s="122" t="str">
        <x:v>v5_trophy_chains</x:v>
      </x:c>
      <x:c r="C294" s="122" t="str">
        <x:v>V5-TR-C03-S07</x:v>
      </x:c>
      <x:c r="D294" s="122" t="str">
        <x:v>V5-TR-C03-S07 réalisé et retour visible confirmé ; locuteur présent ; priorité 65, exclusive des conversations en cours. Aucun savoir d’étape suivante avant sa découverte.</x:v>
      </x:c>
      <x:c r="E294" s="122" t="str">
        <x:v>Leka</x:v>
      </x:c>
      <x:c r="F294" s="122" t="str">
        <x:v>L’original et l’empreinte ne prennent pas le même trajet. Choisis selon son accord.</x:v>
      </x:c>
      <x:c r="G294" s="122" t="str">
        <x:v>Pause sur le détail ou le trajet effectivement révélé ; pose 2D puis reprise manuelle par le joueur.</x:v>
      </x:c>
      <x:c r="H294" s="123" t="n">
        <x:v>65</x:v>
      </x:c>
      <x:c r="I294" s="131" t="str">
        <x:v>Une fois lors de la découverte ; nouvelle lecture uniquement sur inspection volontaire.</x:v>
      </x:c>
    </x:row>
    <x:row r="295" ht="74" customHeight="1">
      <x:c r="A295" s="126" t="str">
        <x:v>D6-H-B-V5-TR-C03-S08</x:v>
      </x:c>
      <x:c r="B295" s="127" t="str">
        <x:v>v5_trophy_chains</x:v>
      </x:c>
      <x:c r="C295" s="127" t="str">
        <x:v>V5-TR-C03-S08</x:v>
      </x:c>
      <x:c r="D295" s="127" t="str">
        <x:v>V5-TR-C03-S08 réalisé et retour visible confirmé ; locuteur présent ; priorité 65, exclusive des conversations en cours. Aucun savoir d’étape suivante avant sa découverte.</x:v>
      </x:c>
      <x:c r="E295" s="127" t="str">
        <x:v>Leka</x:v>
      </x:c>
      <x:c r="F295" s="127" t="str">
        <x:v>Le dernier emplacement correspond au trajet accompli, avec une seule garde de l’original.</x:v>
      </x:c>
      <x:c r="G295" s="127" t="str">
        <x:v>Pause sur le détail ou le trajet effectivement révélé ; pose 2D puis reprise manuelle par le joueur.</x:v>
      </x:c>
      <x:c r="H295" s="128" t="n">
        <x:v>65</x:v>
      </x:c>
      <x:c r="I295" s="132" t="str">
        <x:v>Une fois lors de la découverte ; nouvelle lecture uniquement sur inspection volontaire.</x:v>
      </x:c>
    </x:row>
    <x:row r="296" ht="74" customHeight="1">
      <x:c r="A296" s="121" t="str">
        <x:v>D6-H-B-V5-TR-C04-S01</x:v>
      </x:c>
      <x:c r="B296" s="122" t="str">
        <x:v>v5_trophy_chains</x:v>
      </x:c>
      <x:c r="C296" s="122" t="str">
        <x:v>V5-TR-C04-S01</x:v>
      </x:c>
      <x:c r="D296" s="122" t="str">
        <x:v>V5-TR-C04-S01 réalisé et retour visible confirmé ; locuteur présent ; priorité 65, exclusive des conversations en cours. Aucun savoir d’étape suivante avant sa découverte.</x:v>
      </x:c>
      <x:c r="E296" s="122" t="str">
        <x:v>Tarek</x:v>
      </x:c>
      <x:c r="F296" s="122" t="str">
        <x:v>Le bord incomplet reste visible. Il faudra lire avec ce manque.</x:v>
      </x:c>
      <x:c r="G296" s="122" t="str">
        <x:v>Pause sur le détail ou le trajet effectivement révélé ; pose 2D puis reprise manuelle par le joueur.</x:v>
      </x:c>
      <x:c r="H296" s="123" t="n">
        <x:v>65</x:v>
      </x:c>
      <x:c r="I296" s="131" t="str">
        <x:v>Une fois lors de la découverte ; nouvelle lecture uniquement sur inspection volontaire.</x:v>
      </x:c>
    </x:row>
    <x:row r="297" ht="74" customHeight="1">
      <x:c r="A297" s="126" t="str">
        <x:v>D6-H-B-V5-TR-C04-S02</x:v>
      </x:c>
      <x:c r="B297" s="127" t="str">
        <x:v>v5_trophy_chains</x:v>
      </x:c>
      <x:c r="C297" s="127" t="str">
        <x:v>V5-TR-C04-S02</x:v>
      </x:c>
      <x:c r="D297" s="127" t="str">
        <x:v>V5-TR-C04-S02 réalisé et retour visible confirmé ; locuteur présent ; priorité 65, exclusive des conversations en cours. Aucun savoir d’étape suivante avant sa découverte.</x:v>
      </x:c>
      <x:c r="E297" s="127" t="str">
        <x:v>Tarek</x:v>
      </x:c>
      <x:c r="F297" s="127" t="str">
        <x:v>Trois points répondent clairement. Les autres restent incertains.</x:v>
      </x:c>
      <x:c r="G297" s="127" t="str">
        <x:v>Pause sur le détail ou le trajet effectivement révélé ; pose 2D puis reprise manuelle par le joueur.</x:v>
      </x:c>
      <x:c r="H297" s="128" t="n">
        <x:v>65</x:v>
      </x:c>
      <x:c r="I297" s="132" t="str">
        <x:v>Une fois lors de la découverte ; nouvelle lecture uniquement sur inspection volontaire.</x:v>
      </x:c>
    </x:row>
    <x:row r="298" ht="74" customHeight="1">
      <x:c r="A298" s="121" t="str">
        <x:v>D6-H-B-V5-TR-C04-S03</x:v>
      </x:c>
      <x:c r="B298" s="122" t="str">
        <x:v>v5_trophy_chains</x:v>
      </x:c>
      <x:c r="C298" s="122" t="str">
        <x:v>V5-TR-C04-S03</x:v>
      </x:c>
      <x:c r="D298" s="122" t="str">
        <x:v>V5-TR-C04-S03 réalisé et retour visible confirmé ; locuteur présent ; priorité 65, exclusive des conversations en cours. Aucun savoir d’étape suivante avant sa découverte.</x:v>
      </x:c>
      <x:c r="E298" s="122" t="str">
        <x:v>Tarek</x:v>
      </x:c>
      <x:c r="F298" s="122" t="str">
        <x:v>Cette orientation rejoint un secteur déjà observé.</x:v>
      </x:c>
      <x:c r="G298" s="122" t="str">
        <x:v>Pause sur le détail ou le trajet effectivement révélé ; pose 2D puis reprise manuelle par le joueur.</x:v>
      </x:c>
      <x:c r="H298" s="123" t="n">
        <x:v>65</x:v>
      </x:c>
      <x:c r="I298" s="131" t="str">
        <x:v>Une fois lors de la découverte ; nouvelle lecture uniquement sur inspection volontaire.</x:v>
      </x:c>
    </x:row>
    <x:row r="299" ht="74" customHeight="1">
      <x:c r="A299" s="126" t="str">
        <x:v>D6-H-B-V5-TR-C04-S04</x:v>
      </x:c>
      <x:c r="B299" s="127" t="str">
        <x:v>v5_trophy_chains</x:v>
      </x:c>
      <x:c r="C299" s="127" t="str">
        <x:v>V5-TR-C04-S04</x:v>
      </x:c>
      <x:c r="D299" s="127" t="str">
        <x:v>V5-TR-C04-S04 réalisé et retour visible confirmé ; locuteur présent ; priorité 65, exclusive des conversations en cours. Aucun savoir d’étape suivante avant sa découverte.</x:v>
      </x:c>
      <x:c r="E299" s="127" t="str">
        <x:v>Tarek</x:v>
      </x:c>
      <x:c r="F299" s="127" t="str">
        <x:v>Le décalage suit la position de l’épave au relevé. La comparaison tient maintenant cet angle.</x:v>
      </x:c>
      <x:c r="G299" s="127" t="str">
        <x:v>Pause sur le détail ou le trajet effectivement révélé ; pose 2D puis reprise manuelle par le joueur.</x:v>
      </x:c>
      <x:c r="H299" s="128" t="n">
        <x:v>65</x:v>
      </x:c>
      <x:c r="I299" s="132" t="str">
        <x:v>Une fois lors de la découverte ; nouvelle lecture uniquement sur inspection volontaire.</x:v>
      </x:c>
    </x:row>
    <x:row r="300" ht="74" customHeight="1">
      <x:c r="A300" s="121" t="str">
        <x:v>D6-H-B-V5-TR-C04-S05</x:v>
      </x:c>
      <x:c r="B300" s="122" t="str">
        <x:v>v5_trophy_chains</x:v>
      </x:c>
      <x:c r="C300" s="122" t="str">
        <x:v>V5-TR-C04-S05</x:v>
      </x:c>
      <x:c r="D300" s="122" t="str">
        <x:v>V5-TR-C04-S05 réalisé et retour visible confirmé ; locuteur présent ; priorité 65, exclusive des conversations en cours. Aucun savoir d’étape suivante avant sa découverte.</x:v>
      </x:c>
      <x:c r="E300" s="122" t="str">
        <x:v>Tarek</x:v>
      </x:c>
      <x:c r="F300" s="122" t="str">
        <x:v>La lacune reste ouverte. Elle peut mener à une expédition, pas la remplacer.</x:v>
      </x:c>
      <x:c r="G300" s="122" t="str">
        <x:v>Pause sur le détail ou le trajet effectivement révélé ; pose 2D puis reprise manuelle par le joueur.</x:v>
      </x:c>
      <x:c r="H300" s="123" t="n">
        <x:v>65</x:v>
      </x:c>
      <x:c r="I300" s="131" t="str">
        <x:v>Une fois lors de la découverte ; nouvelle lecture uniquement sur inspection volontaire.</x:v>
      </x:c>
    </x:row>
    <x:row r="301" ht="74" customHeight="1">
      <x:c r="A301" s="126" t="str">
        <x:v>D6-H-B-V5-TR-C04-S06</x:v>
      </x:c>
      <x:c r="B301" s="127" t="str">
        <x:v>v5_trophy_chains</x:v>
      </x:c>
      <x:c r="C301" s="127" t="str">
        <x:v>V5-TR-C04-S06</x:v>
      </x:c>
      <x:c r="D301" s="127" t="str">
        <x:v>V5-TR-C04-S06 réalisé et retour visible confirmé ; locuteur présent ; priorité 65, exclusive des conversations en cours. Aucun savoir d’étape suivante avant sa découverte.</x:v>
      </x:c>
      <x:c r="E301" s="127" t="str">
        <x:v>Tarek</x:v>
      </x:c>
      <x:c r="F301" s="127" t="str">
        <x:v>Une reprise vient après l’autre ; leurs dates exactes ne sont pas dans ces surfaces.</x:v>
      </x:c>
      <x:c r="G301" s="127" t="str">
        <x:v>Pause sur le détail ou le trajet effectivement révélé ; pose 2D puis reprise manuelle par le joueur.</x:v>
      </x:c>
      <x:c r="H301" s="128" t="n">
        <x:v>65</x:v>
      </x:c>
      <x:c r="I301" s="132" t="str">
        <x:v>Une fois lors de la découverte ; nouvelle lecture uniquement sur inspection volontaire.</x:v>
      </x:c>
    </x:row>
    <x:row r="302" ht="74" customHeight="1">
      <x:c r="A302" s="121" t="str">
        <x:v>D6-H-B-V5-TR-C04-S07</x:v>
      </x:c>
      <x:c r="B302" s="122" t="str">
        <x:v>v5_trophy_chains</x:v>
      </x:c>
      <x:c r="C302" s="122" t="str">
        <x:v>V5-TR-C04-S07</x:v>
      </x:c>
      <x:c r="D302" s="122" t="str">
        <x:v>V5-TR-C04-S07 réalisé et retour visible confirmé ; locuteur présent ; priorité 65, exclusive des conversations en cours. Aucun savoir d’étape suivante avant sa découverte.</x:v>
      </x:c>
      <x:c r="E302" s="122" t="str">
        <x:v>Tarek</x:v>
      </x:c>
      <x:c r="F302" s="122" t="str">
        <x:v>Je peux préparer les segments confirmés. Le reste demandera des observations nouvelles.</x:v>
      </x:c>
      <x:c r="G302" s="122" t="str">
        <x:v>Pause sur le détail ou le trajet effectivement révélé ; pose 2D puis reprise manuelle par le joueur.</x:v>
      </x:c>
      <x:c r="H302" s="123" t="n">
        <x:v>65</x:v>
      </x:c>
      <x:c r="I302" s="131" t="str">
        <x:v>Une fois lors de la découverte ; nouvelle lecture uniquement sur inspection volontaire.</x:v>
      </x:c>
    </x:row>
    <x:row r="303" ht="74" customHeight="1">
      <x:c r="A303" s="126" t="str">
        <x:v>D6-H-B-V5-TR-C04-S08</x:v>
      </x:c>
      <x:c r="B303" s="127" t="str">
        <x:v>v5_trophy_chains</x:v>
      </x:c>
      <x:c r="C303" s="127" t="str">
        <x:v>V5-TR-C04-S08</x:v>
      </x:c>
      <x:c r="D303" s="127" t="str">
        <x:v>V5-TR-C04-S08 réalisé et retour visible confirmé ; locuteur présent ; priorité 65, exclusive des conversations en cours. Aucun savoir d’étape suivante avant sa découverte.</x:v>
      </x:c>
      <x:c r="E303" s="127" t="str">
        <x:v>Tarek</x:v>
      </x:c>
      <x:c r="F303" s="127" t="str">
        <x:v>L’éclat reste ici. Sur la carte, nous emportons son relevé identifié.</x:v>
      </x:c>
      <x:c r="G303" s="127" t="str">
        <x:v>Pause sur le détail ou le trajet effectivement révélé ; pose 2D puis reprise manuelle par le joueur.</x:v>
      </x:c>
      <x:c r="H303" s="128" t="n">
        <x:v>65</x:v>
      </x:c>
      <x:c r="I303" s="132" t="str">
        <x:v>Une fois lors de la découverte ; nouvelle lecture uniquement sur inspection volontaire.</x:v>
      </x:c>
    </x:row>
    <x:row r="304" ht="74" customHeight="1">
      <x:c r="A304" s="121" t="str">
        <x:v>D6-H-B-V5-TR-C05-S01</x:v>
      </x:c>
      <x:c r="B304" s="122" t="str">
        <x:v>v5_trophy_chains</x:v>
      </x:c>
      <x:c r="C304" s="122" t="str">
        <x:v>V5-TR-C05-S01</x:v>
      </x:c>
      <x:c r="D304" s="122" t="str">
        <x:v>V5-TR-C05-S01 réalisé et retour visible confirmé ; locuteur présent ; priorité 65, exclusive des conversations en cours. Aucun savoir d’étape suivante avant sa découverte.</x:v>
      </x:c>
      <x:c r="E304" s="122" t="str">
        <x:v>Varo</x:v>
      </x:c>
      <x:c r="F304" s="122" t="str">
        <x:v>L’original garde son état. Les pièces d’essai nous serviront pour le mouvement.</x:v>
      </x:c>
      <x:c r="G304" s="122" t="str">
        <x:v>Pause sur le détail ou le trajet effectivement révélé ; pose 2D puis reprise manuelle par le joueur.</x:v>
      </x:c>
      <x:c r="H304" s="123" t="n">
        <x:v>65</x:v>
      </x:c>
      <x:c r="I304" s="131" t="str">
        <x:v>Une fois lors de la découverte ; nouvelle lecture uniquement sur inspection volontaire.</x:v>
      </x:c>
    </x:row>
    <x:row r="305" ht="74" customHeight="1">
      <x:c r="A305" s="126" t="str">
        <x:v>D6-H-B-V5-TR-C05-S02</x:v>
      </x:c>
      <x:c r="B305" s="127" t="str">
        <x:v>v5_trophy_chains</x:v>
      </x:c>
      <x:c r="C305" s="127" t="str">
        <x:v>V5-TR-C05-S02</x:v>
      </x:c>
      <x:c r="D305" s="127" t="str">
        <x:v>V5-TR-C05-S02 réalisé et retour visible confirmé ; locuteur présent ; priorité 65, exclusive des conversations en cours. Aucun savoir d’étape suivante avant sa découverte.</x:v>
      </x:c>
      <x:c r="E305" s="127" t="str">
        <x:v>Varo</x:v>
      </x:c>
      <x:c r="F305" s="127" t="str">
        <x:v>Les départs correspondent aux limites acceptées avant l’épreuve.</x:v>
      </x:c>
      <x:c r="G305" s="127" t="str">
        <x:v>Pause sur le détail ou le trajet effectivement révélé ; pose 2D puis reprise manuelle par le joueur.</x:v>
      </x:c>
      <x:c r="H305" s="128" t="n">
        <x:v>65</x:v>
      </x:c>
      <x:c r="I305" s="132" t="str">
        <x:v>Une fois lors de la découverte ; nouvelle lecture uniquement sur inspection volontaire.</x:v>
      </x:c>
    </x:row>
    <x:row r="306" ht="74" customHeight="1">
      <x:c r="A306" s="121" t="str">
        <x:v>D6-H-B-V5-TR-C05-S03</x:v>
      </x:c>
      <x:c r="B306" s="122" t="str">
        <x:v>v5_trophy_chains</x:v>
      </x:c>
      <x:c r="C306" s="122" t="str">
        <x:v>V5-TR-C05-S03</x:v>
      </x:c>
      <x:c r="D306" s="122" t="str">
        <x:v>V5-TR-C05-S03 réalisé et retour visible confirmé ; locuteur présent ; priorité 65, exclusive des conversations en cours. Aucun savoir d’étape suivante avant sa découverte.</x:v>
      </x:c>
      <x:c r="E306" s="122" t="str">
        <x:v>Varo</x:v>
      </x:c>
      <x:c r="F306" s="122" t="str">
        <x:v>La rayure s’interrompt avec le geste. Elle n’en montre pas l’achèvement.</x:v>
      </x:c>
      <x:c r="G306" s="122" t="str">
        <x:v>Pause sur le détail ou le trajet effectivement révélé ; pose 2D puis reprise manuelle par le joueur.</x:v>
      </x:c>
      <x:c r="H306" s="123" t="n">
        <x:v>65</x:v>
      </x:c>
      <x:c r="I306" s="131" t="str">
        <x:v>Une fois lors de la découverte ; nouvelle lecture uniquement sur inspection volontaire.</x:v>
      </x:c>
    </x:row>
    <x:row r="307" ht="74" customHeight="1">
      <x:c r="A307" s="126" t="str">
        <x:v>D6-H-B-V5-TR-C05-S04</x:v>
      </x:c>
      <x:c r="B307" s="127" t="str">
        <x:v>v5_trophy_chains</x:v>
      </x:c>
      <x:c r="C307" s="127" t="str">
        <x:v>V5-TR-C05-S04</x:v>
      </x:c>
      <x:c r="D307" s="127" t="str">
        <x:v>V5-TR-C05-S04 réalisé et retour visible confirmé ; locuteur présent ; priorité 65, exclusive des conversations en cours. Aucun savoir d’étape suivante avant sa découverte.</x:v>
      </x:c>
      <x:c r="E307" s="127" t="str">
        <x:v>Varo</x:v>
      </x:c>
      <x:c r="F307" s="127" t="str">
        <x:v>Le modèle s’arrête là. Un coup possible n’est pas un coup porté.</x:v>
      </x:c>
      <x:c r="G307" s="127" t="str">
        <x:v>Pause sur le détail ou le trajet effectivement révélé ; pose 2D puis reprise manuelle par le joueur.</x:v>
      </x:c>
      <x:c r="H307" s="128" t="n">
        <x:v>65</x:v>
      </x:c>
      <x:c r="I307" s="132" t="str">
        <x:v>Une fois lors de la découverte ; nouvelle lecture uniquement sur inspection volontaire.</x:v>
      </x:c>
    </x:row>
    <x:row r="308" ht="74" customHeight="1">
      <x:c r="A308" s="121" t="str">
        <x:v>D6-H-B-V5-TR-C05-S05</x:v>
      </x:c>
      <x:c r="B308" s="122" t="str">
        <x:v>v5_trophy_chains</x:v>
      </x:c>
      <x:c r="C308" s="122" t="str">
        <x:v>V5-TR-C05-S05</x:v>
      </x:c>
      <x:c r="D308" s="122" t="str">
        <x:v>V5-TR-C05-S05 réalisé et retour visible confirmé ; locuteur présent ; priorité 65, exclusive des conversations en cours. Aucun savoir d’étape suivante avant sa découverte.</x:v>
      </x:c>
      <x:c r="E308" s="122" t="str">
        <x:v>Varo</x:v>
      </x:c>
      <x:c r="F308" s="122" t="str">
        <x:v>Voici le moment où le retour a pris la place de la poursuite.</x:v>
      </x:c>
      <x:c r="G308" s="122" t="str">
        <x:v>Pause sur le détail ou le trajet effectivement révélé ; pose 2D puis reprise manuelle par le joueur.</x:v>
      </x:c>
      <x:c r="H308" s="123" t="n">
        <x:v>65</x:v>
      </x:c>
      <x:c r="I308" s="131" t="str">
        <x:v>Une fois lors de la découverte ; nouvelle lecture uniquement sur inspection volontaire.</x:v>
      </x:c>
    </x:row>
    <x:row r="309" ht="74" customHeight="1">
      <x:c r="A309" s="126" t="str">
        <x:v>D6-H-B-V5-TR-C05-S06</x:v>
      </x:c>
      <x:c r="B309" s="127" t="str">
        <x:v>v5_trophy_chains</x:v>
      </x:c>
      <x:c r="C309" s="127" t="str">
        <x:v>V5-TR-C05-S06</x:v>
      </x:c>
      <x:c r="D309" s="127" t="str">
        <x:v>V5-TR-C05-S06 réalisé et retour visible confirmé ; locuteur présent ; priorité 65, exclusive des conversations en cours. Aucun savoir d’étape suivante avant sa découverte.</x:v>
      </x:c>
      <x:c r="E309" s="127" t="str">
        <x:v>Varo</x:v>
      </x:c>
      <x:c r="F309" s="127" t="str">
        <x:v>Les deux réactions ne s’accordent pas. Nous ne les forcerons pas à conclure ensemble.</x:v>
      </x:c>
      <x:c r="G309" s="127" t="str">
        <x:v>Pause sur le détail ou le trajet effectivement révélé ; pose 2D puis reprise manuelle par le joueur.</x:v>
      </x:c>
      <x:c r="H309" s="128" t="n">
        <x:v>65</x:v>
      </x:c>
      <x:c r="I309" s="132" t="str">
        <x:v>Une fois lors de la découverte ; nouvelle lecture uniquement sur inspection volontaire.</x:v>
      </x:c>
    </x:row>
    <x:row r="310" ht="74" customHeight="1">
      <x:c r="A310" s="121" t="str">
        <x:v>D6-H-B-V5-TR-C05-S07</x:v>
      </x:c>
      <x:c r="B310" s="122" t="str">
        <x:v>v5_trophy_chains</x:v>
      </x:c>
      <x:c r="C310" s="122" t="str">
        <x:v>V5-TR-C05-S07</x:v>
      </x:c>
      <x:c r="D310" s="122" t="str">
        <x:v>V5-TR-C05-S07 réalisé et retour visible confirmé ; locuteur présent ; priorité 65, exclusive des conversations en cours. Aucun savoir d’étape suivante avant sa découverte.</x:v>
      </x:c>
      <x:c r="E310" s="122" t="str">
        <x:v>Varo</x:v>
      </x:c>
      <x:c r="F310" s="122" t="str">
        <x:v>Le meuble choisi change le récit de visite, pas l’issue de l’épreuve.</x:v>
      </x:c>
      <x:c r="G310" s="122" t="str">
        <x:v>Pause sur le détail ou le trajet effectivement révélé ; pose 2D puis reprise manuelle par le joueur.</x:v>
      </x:c>
      <x:c r="H310" s="123" t="n">
        <x:v>65</x:v>
      </x:c>
      <x:c r="I310" s="131" t="str">
        <x:v>Une fois lors de la découverte ; nouvelle lecture uniquement sur inspection volontaire.</x:v>
      </x:c>
    </x:row>
    <x:row r="311" ht="74" customHeight="1">
      <x:c r="A311" s="126" t="str">
        <x:v>D6-H-B-V5-TR-C05-S08</x:v>
      </x:c>
      <x:c r="B311" s="127" t="str">
        <x:v>v5_trophy_chains</x:v>
      </x:c>
      <x:c r="C311" s="127" t="str">
        <x:v>V5-TR-C05-S08</x:v>
      </x:c>
      <x:c r="D311" s="127" t="str">
        <x:v>V5-TR-C05-S08 réalisé et retour visible confirmé ; locuteur présent ; priorité 65, exclusive des conversations en cours. Aucun savoir d’étape suivante avant sa découverte.</x:v>
      </x:c>
      <x:c r="E311" s="127" t="str">
        <x:v>Varo</x:v>
      </x:c>
      <x:c r="F311" s="127" t="str">
        <x:v>L’anneau est à sa place. Un nouveau défi devra encore être proposé et joué.</x:v>
      </x:c>
      <x:c r="G311" s="127" t="str">
        <x:v>Pause sur le détail ou le trajet effectivement révélé ; pose 2D puis reprise manuelle par le joueur.</x:v>
      </x:c>
      <x:c r="H311" s="128" t="n">
        <x:v>65</x:v>
      </x:c>
      <x:c r="I311" s="132" t="str">
        <x:v>Une fois lors de la découverte ; nouvelle lecture uniquement sur inspection volontaire.</x:v>
      </x:c>
    </x:row>
    <x:row r="312" ht="74" customHeight="1">
      <x:c r="A312" s="121" t="str">
        <x:v>D6-H-B-V5-TR-C06-S01</x:v>
      </x:c>
      <x:c r="B312" s="122" t="str">
        <x:v>v5_trophy_chains</x:v>
      </x:c>
      <x:c r="C312" s="122" t="str">
        <x:v>V5-TR-C06-S01</x:v>
      </x:c>
      <x:c r="D312" s="122" t="str">
        <x:v>V5-TR-C06-S01 réalisé et retour visible confirmé ; locuteur présent ; priorité 65, exclusive des conversations en cours. Aucun savoir d’étape suivante avant sa découverte.</x:v>
      </x:c>
      <x:c r="E312" s="122" t="str">
        <x:v>Doran</x:v>
      </x:c>
      <x:c r="F312" s="122" t="str">
        <x:v>La provenance rattache cette pierre au voyage qui l’a rapportée.</x:v>
      </x:c>
      <x:c r="G312" s="122" t="str">
        <x:v>Pause sur le détail ou le trajet effectivement révélé ; pose 2D puis reprise manuelle par le joueur.</x:v>
      </x:c>
      <x:c r="H312" s="123" t="n">
        <x:v>65</x:v>
      </x:c>
      <x:c r="I312" s="131" t="str">
        <x:v>Une fois lors de la découverte ; nouvelle lecture uniquement sur inspection volontaire.</x:v>
      </x:c>
    </x:row>
    <x:row r="313" ht="74" customHeight="1">
      <x:c r="A313" s="126" t="str">
        <x:v>D6-H-B-V5-TR-C06-S02</x:v>
      </x:c>
      <x:c r="B313" s="127" t="str">
        <x:v>v5_trophy_chains</x:v>
      </x:c>
      <x:c r="C313" s="127" t="str">
        <x:v>V5-TR-C06-S02</x:v>
      </x:c>
      <x:c r="D313" s="127" t="str">
        <x:v>V5-TR-C06-S02 réalisé et retour visible confirmé ; locuteur présent ; priorité 65, exclusive des conversations en cours. Aucun savoir d’étape suivante avant sa découverte.</x:v>
      </x:c>
      <x:c r="E313" s="127" t="str">
        <x:v>Doran</x:v>
      </x:c>
      <x:c r="F313" s="127" t="str">
        <x:v>La lumière reprend le détail vu dans ce relevé du passage ancien.</x:v>
      </x:c>
      <x:c r="G313" s="127" t="str">
        <x:v>Pause sur le détail ou le trajet effectivement révélé ; pose 2D puis reprise manuelle par le joueur.</x:v>
      </x:c>
      <x:c r="H313" s="128" t="n">
        <x:v>65</x:v>
      </x:c>
      <x:c r="I313" s="132" t="str">
        <x:v>Une fois lors de la découverte ; nouvelle lecture uniquement sur inspection volontaire.</x:v>
      </x:c>
    </x:row>
    <x:row r="314" ht="74" customHeight="1">
      <x:c r="A314" s="121" t="str">
        <x:v>D6-H-B-V5-TR-C06-S03</x:v>
      </x:c>
      <x:c r="B314" s="122" t="str">
        <x:v>v5_trophy_chains</x:v>
      </x:c>
      <x:c r="C314" s="122" t="str">
        <x:v>V5-TR-C06-S03</x:v>
      </x:c>
      <x:c r="D314" s="122" t="str">
        <x:v>V5-TR-C06-S03 réalisé et retour visible confirmé ; locuteur présent ; priorité 65, exclusive des conversations en cours. Aucun savoir d’étape suivante avant sa découverte.</x:v>
      </x:c>
      <x:c r="E314" s="122" t="str">
        <x:v>Doran</x:v>
      </x:c>
      <x:c r="F314" s="122" t="str">
        <x:v>La différence se voit entre ces observations. Elle ne réécrit pas le présent autour de nous.</x:v>
      </x:c>
      <x:c r="G314" s="122" t="str">
        <x:v>Pause sur le détail ou le trajet effectivement révélé ; pose 2D puis reprise manuelle par le joueur.</x:v>
      </x:c>
      <x:c r="H314" s="123" t="n">
        <x:v>65</x:v>
      </x:c>
      <x:c r="I314" s="131" t="str">
        <x:v>Une fois lors de la découverte ; nouvelle lecture uniquement sur inspection volontaire.</x:v>
      </x:c>
    </x:row>
    <x:row r="315" ht="74" customHeight="1">
      <x:c r="A315" s="126" t="str">
        <x:v>D6-H-B-V5-TR-C06-S04</x:v>
      </x:c>
      <x:c r="B315" s="127" t="str">
        <x:v>v5_trophy_chains</x:v>
      </x:c>
      <x:c r="C315" s="127" t="str">
        <x:v>V5-TR-C06-S04</x:v>
      </x:c>
      <x:c r="D315" s="127" t="str">
        <x:v>V5-TR-C06-S04 réalisé et retour visible confirmé ; locuteur présent ; priorité 65, exclusive des conversations en cours. Aucun savoir d’étape suivante avant sa découverte.</x:v>
      </x:c>
      <x:c r="E315" s="127" t="str">
        <x:v>Doran</x:v>
      </x:c>
      <x:c r="F315" s="127" t="str">
        <x:v>Un ordre d’usure apparaît. Toute l’histoire de la pierre ne s’y trouve pas.</x:v>
      </x:c>
      <x:c r="G315" s="127" t="str">
        <x:v>Pause sur le détail ou le trajet effectivement révélé ; pose 2D puis reprise manuelle par le joueur.</x:v>
      </x:c>
      <x:c r="H315" s="128" t="n">
        <x:v>65</x:v>
      </x:c>
      <x:c r="I315" s="132" t="str">
        <x:v>Une fois lors de la découverte ; nouvelle lecture uniquement sur inspection volontaire.</x:v>
      </x:c>
    </x:row>
    <x:row r="316" ht="74" customHeight="1">
      <x:c r="A316" s="121" t="str">
        <x:v>D6-H-B-V5-TR-C06-S05</x:v>
      </x:c>
      <x:c r="B316" s="122" t="str">
        <x:v>v5_trophy_chains</x:v>
      </x:c>
      <x:c r="C316" s="122" t="str">
        <x:v>V5-TR-C06-S05</x:v>
      </x:c>
      <x:c r="D316" s="122" t="str">
        <x:v>V5-TR-C06-S05 réalisé et retour visible confirmé ; locuteur présent ; priorité 65, exclusive des conversations en cours. Aucun savoir d’étape suivante avant sa découverte.</x:v>
      </x:c>
      <x:c r="E316" s="122" t="str">
        <x:v>Doran</x:v>
      </x:c>
      <x:c r="F316" s="122" t="str">
        <x:v>Le cadre laisse voir d’emblée ce que nous ne savons pas.</x:v>
      </x:c>
      <x:c r="G316" s="122" t="str">
        <x:v>Pause sur le détail ou le trajet effectivement révélé ; pose 2D puis reprise manuelle par le joueur.</x:v>
      </x:c>
      <x:c r="H316" s="123" t="n">
        <x:v>65</x:v>
      </x:c>
      <x:c r="I316" s="131" t="str">
        <x:v>Une fois lors de la découverte ; nouvelle lecture uniquement sur inspection volontaire.</x:v>
      </x:c>
    </x:row>
    <x:row r="317" ht="74" customHeight="1">
      <x:c r="A317" s="126" t="str">
        <x:v>D6-H-B-V5-TR-C06-S06</x:v>
      </x:c>
      <x:c r="B317" s="127" t="str">
        <x:v>v5_trophy_chains</x:v>
      </x:c>
      <x:c r="C317" s="127" t="str">
        <x:v>V5-TR-C06-S06</x:v>
      </x:c>
      <x:c r="D317" s="127" t="str">
        <x:v>V5-TR-C06-S06 réalisé et retour visible confirmé ; locuteur présent ; priorité 65, exclusive des conversations en cours. Aucun savoir d’étape suivante avant sa découverte.</x:v>
      </x:c>
      <x:c r="E317" s="127" t="str">
        <x:v>Doran</x:v>
      </x:c>
      <x:c r="F317" s="127" t="str">
        <x:v>Le trajet de retour rejoint cet unique objet rapporté.</x:v>
      </x:c>
      <x:c r="G317" s="127" t="str">
        <x:v>Pause sur le détail ou le trajet effectivement révélé ; pose 2D puis reprise manuelle par le joueur.</x:v>
      </x:c>
      <x:c r="H317" s="128" t="n">
        <x:v>65</x:v>
      </x:c>
      <x:c r="I317" s="132" t="str">
        <x:v>Une fois lors de la découverte ; nouvelle lecture uniquement sur inspection volontaire.</x:v>
      </x:c>
    </x:row>
    <x:row r="318" ht="74" customHeight="1">
      <x:c r="A318" s="121" t="str">
        <x:v>D6-H-B-V5-TR-C06-S07</x:v>
      </x:c>
      <x:c r="B318" s="122" t="str">
        <x:v>v5_trophy_chains</x:v>
      </x:c>
      <x:c r="C318" s="122" t="str">
        <x:v>V5-TR-C06-S07</x:v>
      </x:c>
      <x:c r="D318" s="122" t="str">
        <x:v>V5-TR-C06-S07 réalisé et retour visible confirmé ; locuteur présent ; priorité 65, exclusive des conversations en cours. Aucun savoir d’étape suivante avant sa découverte.</x:v>
      </x:c>
      <x:c r="E318" s="122" t="str">
        <x:v>Doran</x:v>
      </x:c>
      <x:c r="F318" s="122" t="str">
        <x:v>Deux lectures autour d’une pierre, avec leurs provenances distinctes.</x:v>
      </x:c>
      <x:c r="G318" s="122" t="str">
        <x:v>Pause sur le détail ou le trajet effectivement révélé ; pose 2D puis reprise manuelle par le joueur.</x:v>
      </x:c>
      <x:c r="H318" s="123" t="n">
        <x:v>65</x:v>
      </x:c>
      <x:c r="I318" s="131" t="str">
        <x:v>Une fois lors de la découverte ; nouvelle lecture uniquement sur inspection volontaire.</x:v>
      </x:c>
    </x:row>
    <x:row r="319" ht="74" customHeight="1">
      <x:c r="A319" s="126" t="str">
        <x:v>D6-H-B-V5-TR-C06-S08</x:v>
      </x:c>
      <x:c r="B319" s="127" t="str">
        <x:v>v5_trophy_chains</x:v>
      </x:c>
      <x:c r="C319" s="127" t="str">
        <x:v>V5-TR-C06-S08</x:v>
      </x:c>
      <x:c r="D319" s="127" t="str">
        <x:v>V5-TR-C06-S08 réalisé et retour visible confirmé ; locuteur présent ; priorité 65, exclusive des conversations en cours. Aucun savoir d’étape suivante avant sa découverte.</x:v>
      </x:c>
      <x:c r="E319" s="127" t="str">
        <x:v>Doran</x:v>
      </x:c>
      <x:c r="F319" s="127" t="str">
        <x:v>Cette question pourra guider un autre voyage. Le meuble reste ici, avec la pierre.</x:v>
      </x:c>
      <x:c r="G319" s="127" t="str">
        <x:v>Pause sur le détail ou le trajet effectivement révélé ; pose 2D puis reprise manuelle par le joueur.</x:v>
      </x:c>
      <x:c r="H319" s="128" t="n">
        <x:v>65</x:v>
      </x:c>
      <x:c r="I319" s="132" t="str">
        <x:v>Une fois lors de la découverte ; nouvelle lecture uniquement sur inspection volontaire.</x:v>
      </x:c>
    </x:row>
    <x:row r="320" ht="59" customHeight="1">
      <x:c r="A320" s="121" t="str">
        <x:v>D6-H-B-TUTO-01</x:v>
      </x:c>
      <x:c r="B320" s="122" t="str">
        <x:v>trophy_missions</x:v>
      </x:c>
      <x:c r="C320" s="122" t="str">
        <x:v>TR-M01</x:v>
      </x:c>
      <x:c r="D320" s="122" t="str">
        <x:v>Geste tutoriel 01/18 réellement achevé dans TR-M01 ; résultat visible correspondant confirmé ; priorité 55 ; ne parle pas pendant une autre réplique.</x:v>
      </x:c>
      <x:c r="E320" s="122" t="str">
        <x:v>Artisan du tutoriel local</x:v>
      </x:c>
      <x:c r="F320" s="122" t="str">
        <x:v>La niche a des rails et une marge. Nous y reviendrons quand le support sera prêt.</x:v>
      </x:c>
      <x:c r="G320" s="122" t="str">
        <x:v>Désigne l’état visible obtenu ; attend la reprise volontaire des commandes.</x:v>
      </x:c>
      <x:c r="H320" s="123" t="n">
        <x:v>55</x:v>
      </x:c>
      <x:c r="I320" s="131" t="str">
        <x:v>Une fois par geste ; consigne relisible sur demande, y compris avec assistance.</x:v>
      </x:c>
    </x:row>
    <x:row r="321" ht="59" customHeight="1">
      <x:c r="A321" s="126" t="str">
        <x:v>D6-H-B-TUTO-02</x:v>
      </x:c>
      <x:c r="B321" s="127" t="str">
        <x:v>trophy_missions</x:v>
      </x:c>
      <x:c r="C321" s="127" t="str">
        <x:v>TR-M01</x:v>
      </x:c>
      <x:c r="D321" s="127" t="str">
        <x:v>Geste tutoriel 02/18 réellement achevé dans TR-M01 ; résultat visible correspondant confirmé ; priorité 55 ; ne parle pas pendant une autre réplique.</x:v>
      </x:c>
      <x:c r="E321" s="127" t="str">
        <x:v>Artisan du tutoriel local</x:v>
      </x:c>
      <x:c r="F321" s="127" t="str">
        <x:v>L’objet, le sol et le repère fixe sont dans la même vue.</x:v>
      </x:c>
      <x:c r="G321" s="127" t="str">
        <x:v>Désigne l’état visible obtenu ; attend la reprise volontaire des commandes.</x:v>
      </x:c>
      <x:c r="H321" s="128" t="n">
        <x:v>55</x:v>
      </x:c>
      <x:c r="I321" s="132" t="str">
        <x:v>Une fois par geste ; consigne relisible sur demande, y compris avec assistance.</x:v>
      </x:c>
    </x:row>
    <x:row r="322" ht="59" customHeight="1">
      <x:c r="A322" s="121" t="str">
        <x:v>D6-H-B-TUTO-03</x:v>
      </x:c>
      <x:c r="B322" s="122" t="str">
        <x:v>trophy_missions</x:v>
      </x:c>
      <x:c r="C322" s="122" t="str">
        <x:v>TR-M01</x:v>
      </x:c>
      <x:c r="D322" s="122" t="str">
        <x:v>Geste tutoriel 03/18 réellement achevé dans TR-M01 ; résultat visible correspondant confirmé ; priorité 55 ; ne parle pas pendant une autre réplique.</x:v>
      </x:c>
      <x:c r="E322" s="122" t="str">
        <x:v>Artisan du tutoriel local</x:v>
      </x:c>
      <x:c r="F322" s="122" t="str">
        <x:v>Tu as relevé ce qui se voit ; le reste reste sans récit.</x:v>
      </x:c>
      <x:c r="G322" s="122" t="str">
        <x:v>Désigne l’état visible obtenu ; attend la reprise volontaire des commandes.</x:v>
      </x:c>
      <x:c r="H322" s="123" t="n">
        <x:v>55</x:v>
      </x:c>
      <x:c r="I322" s="131" t="str">
        <x:v>Une fois par geste ; consigne relisible sur demande, y compris avec assistance.</x:v>
      </x:c>
    </x:row>
    <x:row r="323" ht="59" customHeight="1">
      <x:c r="A323" s="126" t="str">
        <x:v>D6-H-B-TUTO-04</x:v>
      </x:c>
      <x:c r="B323" s="127" t="str">
        <x:v>trophy_missions</x:v>
      </x:c>
      <x:c r="C323" s="127" t="str">
        <x:v>TR-M01</x:v>
      </x:c>
      <x:c r="D323" s="127" t="str">
        <x:v>Geste tutoriel 04/18 réellement achevé dans TR-M01 ; résultat visible correspondant confirmé ; priorité 55 ; ne parle pas pendant une autre réplique.</x:v>
      </x:c>
      <x:c r="E323" s="127" t="str">
        <x:v>Artisan du tutoriel local</x:v>
      </x:c>
      <x:c r="F323" s="127" t="str">
        <x:v>Ce berceau suit le gabarit de l’objet sans lui cacher sa marque.</x:v>
      </x:c>
      <x:c r="G323" s="127" t="str">
        <x:v>Désigne l’état visible obtenu ; attend la reprise volontaire des commandes.</x:v>
      </x:c>
      <x:c r="H323" s="128" t="n">
        <x:v>55</x:v>
      </x:c>
      <x:c r="I323" s="132" t="str">
        <x:v>Une fois par geste ; consigne relisible sur demande, y compris avec assistance.</x:v>
      </x:c>
    </x:row>
    <x:row r="324" ht="59" customHeight="1">
      <x:c r="A324" s="121" t="str">
        <x:v>D6-H-B-TUTO-05</x:v>
      </x:c>
      <x:c r="B324" s="122" t="str">
        <x:v>trophy_missions</x:v>
      </x:c>
      <x:c r="C324" s="122" t="str">
        <x:v>TR-M01</x:v>
      </x:c>
      <x:c r="D324" s="122" t="str">
        <x:v>Geste tutoriel 05/18 réellement achevé dans TR-M01 ; résultat visible correspondant confirmé ; priorité 55 ; ne parle pas pendant une autre réplique.</x:v>
      </x:c>
      <x:c r="E324" s="122" t="str">
        <x:v>Artisan du tutoriel local</x:v>
      </x:c>
      <x:c r="F324" s="122" t="str">
        <x:v>Les appuis portent. La trace que tu veux montrer est encore visible.</x:v>
      </x:c>
      <x:c r="G324" s="122" t="str">
        <x:v>Désigne l’état visible obtenu ; attend la reprise volontaire des commandes.</x:v>
      </x:c>
      <x:c r="H324" s="123" t="n">
        <x:v>55</x:v>
      </x:c>
      <x:c r="I324" s="131" t="str">
        <x:v>Une fois par geste ; consigne relisible sur demande, y compris avec assistance.</x:v>
      </x:c>
    </x:row>
    <x:row r="325" ht="59" customHeight="1">
      <x:c r="A325" s="126" t="str">
        <x:v>D6-H-B-TUTO-06</x:v>
      </x:c>
      <x:c r="B325" s="127" t="str">
        <x:v>trophy_missions</x:v>
      </x:c>
      <x:c r="C325" s="127" t="str">
        <x:v>TR-M01</x:v>
      </x:c>
      <x:c r="D325" s="127" t="str">
        <x:v>Geste tutoriel 06/18 réellement achevé dans TR-M01 ; résultat visible correspondant confirmé ; priorité 55 ; ne parle pas pendant une autre réplique.</x:v>
      </x:c>
      <x:c r="E325" s="127" t="str">
        <x:v>Artisan du tutoriel local</x:v>
      </x:c>
      <x:c r="F325" s="127" t="str">
        <x:v>La provenance accompagne le contenant. Nous pouvons le porter à l’atelier.</x:v>
      </x:c>
      <x:c r="G325" s="127" t="str">
        <x:v>Désigne l’état visible obtenu ; attend la reprise volontaire des commandes.</x:v>
      </x:c>
      <x:c r="H325" s="128" t="n">
        <x:v>55</x:v>
      </x:c>
      <x:c r="I325" s="132" t="str">
        <x:v>Une fois par geste ; consigne relisible sur demande, y compris avec assistance.</x:v>
      </x:c>
    </x:row>
    <x:row r="326" ht="59" customHeight="1">
      <x:c r="A326" s="121" t="str">
        <x:v>D6-H-B-TUTO-07</x:v>
      </x:c>
      <x:c r="B326" s="122" t="str">
        <x:v>trophy_missions</x:v>
      </x:c>
      <x:c r="C326" s="122" t="str">
        <x:v>TR-M02</x:v>
      </x:c>
      <x:c r="D326" s="122" t="str">
        <x:v>Geste tutoriel 07/18 réellement achevé dans TR-M02 ; résultat visible correspondant confirmé ; priorité 55 ; ne parle pas pendant une autre réplique.</x:v>
      </x:c>
      <x:c r="E326" s="122" t="str">
        <x:v>Artisan du tutoriel local</x:v>
      </x:c>
      <x:c r="F326" s="122" t="str">
        <x:v>La source reste lisible sur le rail d’admission.</x:v>
      </x:c>
      <x:c r="G326" s="122" t="str">
        <x:v>Désigne l’état visible obtenu ; attend la reprise volontaire des commandes.</x:v>
      </x:c>
      <x:c r="H326" s="123" t="n">
        <x:v>55</x:v>
      </x:c>
      <x:c r="I326" s="131" t="str">
        <x:v>Une fois par geste ; consigne relisible sur demande, y compris avec assistance.</x:v>
      </x:c>
    </x:row>
    <x:row r="327" ht="59" customHeight="1">
      <x:c r="A327" s="126" t="str">
        <x:v>D6-H-B-TUTO-08</x:v>
      </x:c>
      <x:c r="B327" s="127" t="str">
        <x:v>trophy_missions</x:v>
      </x:c>
      <x:c r="C327" s="127" t="str">
        <x:v>TR-M02</x:v>
      </x:c>
      <x:c r="D327" s="127" t="str">
        <x:v>Geste tutoriel 08/18 réellement achevé dans TR-M02 ; résultat visible correspondant confirmé ; priorité 55 ; ne parle pas pendant une autre réplique.</x:v>
      </x:c>
      <x:c r="E327" s="127" t="str">
        <x:v>Artisan du tutoriel local</x:v>
      </x:c>
      <x:c r="F327" s="127" t="str">
        <x:v>Lis le résultat affiché. Un signal inconnu reste inconnu ; le modèle demeure disponible.</x:v>
      </x:c>
      <x:c r="G327" s="127" t="str">
        <x:v>Désigne l’état visible obtenu ; attend la reprise volontaire des commandes.</x:v>
      </x:c>
      <x:c r="H327" s="128" t="n">
        <x:v>55</x:v>
      </x:c>
      <x:c r="I327" s="132" t="str">
        <x:v>Une fois par geste ; consigne relisible sur demande, y compris avec assistance.</x:v>
      </x:c>
    </x:row>
    <x:row r="328" ht="59" customHeight="1">
      <x:c r="A328" s="121" t="str">
        <x:v>D6-H-B-TUTO-09</x:v>
      </x:c>
      <x:c r="B328" s="122" t="str">
        <x:v>trophy_missions</x:v>
      </x:c>
      <x:c r="C328" s="122" t="str">
        <x:v>TR-M02</x:v>
      </x:c>
      <x:c r="D328" s="122" t="str">
        <x:v>Geste tutoriel 09/18 réellement achevé dans TR-M02 ; résultat visible correspondant confirmé ; priorité 55 ; ne parle pas pendant une autre réplique.</x:v>
      </x:c>
      <x:c r="E328" s="122" t="str">
        <x:v>Artisan du tutoriel local</x:v>
      </x:c>
      <x:c r="F328" s="122" t="str">
        <x:v>Face, profil et revers ont chacun leur vue.</x:v>
      </x:c>
      <x:c r="G328" s="122" t="str">
        <x:v>Désigne l’état visible obtenu ; attend la reprise volontaire des commandes.</x:v>
      </x:c>
      <x:c r="H328" s="123" t="n">
        <x:v>55</x:v>
      </x:c>
      <x:c r="I328" s="131" t="str">
        <x:v>Une fois par geste ; consigne relisible sur demande, y compris avec assistance.</x:v>
      </x:c>
    </x:row>
    <x:row r="329" ht="59" customHeight="1">
      <x:c r="A329" s="126" t="str">
        <x:v>D6-H-B-TUTO-10</x:v>
      </x:c>
      <x:c r="B329" s="127" t="str">
        <x:v>trophy_missions</x:v>
      </x:c>
      <x:c r="C329" s="127" t="str">
        <x:v>TR-M02</x:v>
      </x:c>
      <x:c r="D329" s="127" t="str">
        <x:v>Geste tutoriel 10/18 réellement achevé dans TR-M02 ; résultat visible correspondant confirmé ; priorité 55 ; ne parle pas pendant une autre réplique.</x:v>
      </x:c>
      <x:c r="E329" s="127" t="str">
        <x:v>Artisan du tutoriel local</x:v>
      </x:c>
      <x:c r="F329" s="127" t="str">
        <x:v>L’état initial est gardé avec la zone fragile et la marque narrative.</x:v>
      </x:c>
      <x:c r="G329" s="127" t="str">
        <x:v>Désigne l’état visible obtenu ; attend la reprise volontaire des commandes.</x:v>
      </x:c>
      <x:c r="H329" s="128" t="n">
        <x:v>55</x:v>
      </x:c>
      <x:c r="I329" s="132" t="str">
        <x:v>Une fois par geste ; consigne relisible sur demande, y compris avec assistance.</x:v>
      </x:c>
    </x:row>
    <x:row r="330" ht="59" customHeight="1">
      <x:c r="A330" s="121" t="str">
        <x:v>D6-H-B-TUTO-11</x:v>
      </x:c>
      <x:c r="B330" s="122" t="str">
        <x:v>trophy_missions</x:v>
      </x:c>
      <x:c r="C330" s="122" t="str">
        <x:v>TR-M02</x:v>
      </x:c>
      <x:c r="D330" s="122" t="str">
        <x:v>Geste tutoriel 11/18 réellement achevé dans TR-M02 ; résultat visible correspondant confirmé ; priorité 55 ; ne parle pas pendant une autre réplique.</x:v>
      </x:c>
      <x:c r="E330" s="122" t="str">
        <x:v>Artisan du tutoriel local</x:v>
      </x:c>
      <x:c r="F330" s="122" t="str">
        <x:v>La fibre détachable prévue est conservée avec son origine.</x:v>
      </x:c>
      <x:c r="G330" s="122" t="str">
        <x:v>Désigne l’état visible obtenu ; attend la reprise volontaire des commandes.</x:v>
      </x:c>
      <x:c r="H330" s="123" t="n">
        <x:v>55</x:v>
      </x:c>
      <x:c r="I330" s="131" t="str">
        <x:v>Une fois par geste ; consigne relisible sur demande, y compris avec assistance.</x:v>
      </x:c>
    </x:row>
    <x:row r="331" ht="59" customHeight="1">
      <x:c r="A331" s="126" t="str">
        <x:v>D6-H-B-TUTO-12</x:v>
      </x:c>
      <x:c r="B331" s="127" t="str">
        <x:v>trophy_missions</x:v>
      </x:c>
      <x:c r="C331" s="127" t="str">
        <x:v>TR-M02</x:v>
      </x:c>
      <x:c r="D331" s="127" t="str">
        <x:v>Geste tutoriel 12/18 réellement achevé dans TR-M02 ; résultat visible correspondant confirmé ; priorité 55 ; ne parle pas pendant une autre réplique.</x:v>
      </x:c>
      <x:c r="E331" s="127" t="str">
        <x:v>Artisan du tutoriel local</x:v>
      </x:c>
      <x:c r="F331" s="127" t="str">
        <x:v>Les appuis et les motifs du stabilisateur sont alignés.</x:v>
      </x:c>
      <x:c r="G331" s="127" t="str">
        <x:v>Désigne l’état visible obtenu ; attend la reprise volontaire des commandes.</x:v>
      </x:c>
      <x:c r="H331" s="128" t="n">
        <x:v>55</x:v>
      </x:c>
      <x:c r="I331" s="132" t="str">
        <x:v>Une fois par geste ; consigne relisible sur demande, y compris avec assistance.</x:v>
      </x:c>
    </x:row>
    <x:row r="332" ht="59" customHeight="1">
      <x:c r="A332" s="121" t="str">
        <x:v>D6-H-B-TUTO-13</x:v>
      </x:c>
      <x:c r="B332" s="122" t="str">
        <x:v>trophy_missions</x:v>
      </x:c>
      <x:c r="C332" s="122" t="str">
        <x:v>TR-M03</x:v>
      </x:c>
      <x:c r="D332" s="122" t="str">
        <x:v>Geste tutoriel 13/18 réellement achevé dans TR-M03 ; résultat visible correspondant confirmé ; priorité 55 ; ne parle pas pendant une autre réplique.</x:v>
      </x:c>
      <x:c r="E332" s="122" t="str">
        <x:v>Artisan du tutoriel local</x:v>
      </x:c>
      <x:c r="F332" s="122" t="str">
        <x:v>Les pièces autorisées se rejoignent ; aucun original intact n’a été cassé pour l’exercice.</x:v>
      </x:c>
      <x:c r="G332" s="122" t="str">
        <x:v>Désigne l’état visible obtenu ; attend la reprise volontaire des commandes.</x:v>
      </x:c>
      <x:c r="H332" s="123" t="n">
        <x:v>55</x:v>
      </x:c>
      <x:c r="I332" s="131" t="str">
        <x:v>Une fois par geste ; consigne relisible sur demande, y compris avec assistance.</x:v>
      </x:c>
    </x:row>
    <x:row r="333" ht="59" customHeight="1">
      <x:c r="A333" s="126" t="str">
        <x:v>D6-H-B-TUTO-14</x:v>
      </x:c>
      <x:c r="B333" s="127" t="str">
        <x:v>trophy_missions</x:v>
      </x:c>
      <x:c r="C333" s="127" t="str">
        <x:v>TR-M03</x:v>
      </x:c>
      <x:c r="D333" s="127" t="str">
        <x:v>Geste tutoriel 14/18 réellement achevé dans TR-M03 ; résultat visible correspondant confirmé ; priorité 55 ; ne parle pas pendant une autre réplique.</x:v>
      </x:c>
      <x:c r="E333" s="127" t="str">
        <x:v>Artisan du tutoriel local</x:v>
      </x:c>
      <x:c r="F333" s="127" t="str">
        <x:v>La base tient dans cette pose, avec son équilibre visible.</x:v>
      </x:c>
      <x:c r="G333" s="127" t="str">
        <x:v>Désigne l’état visible obtenu ; attend la reprise volontaire des commandes.</x:v>
      </x:c>
      <x:c r="H333" s="128" t="n">
        <x:v>55</x:v>
      </x:c>
      <x:c r="I333" s="132" t="str">
        <x:v>Une fois par geste ; consigne relisible sur demande, y compris avec assistance.</x:v>
      </x:c>
    </x:row>
    <x:row r="334" ht="59" customHeight="1">
      <x:c r="A334" s="121" t="str">
        <x:v>D6-H-B-TUTO-15</x:v>
      </x:c>
      <x:c r="B334" s="122" t="str">
        <x:v>trophy_missions</x:v>
      </x:c>
      <x:c r="C334" s="122" t="str">
        <x:v>TR-M03</x:v>
      </x:c>
      <x:c r="D334" s="122" t="str">
        <x:v>Geste tutoriel 15/18 réellement achevé dans TR-M03 ; résultat visible correspondant confirmé ; priorité 55 ; ne parle pas pendant une autre réplique.</x:v>
      </x:c>
      <x:c r="E334" s="122" t="str">
        <x:v>Artisan du tutoriel local</x:v>
      </x:c>
      <x:c r="F334" s="122" t="str">
        <x:v>La lumière révèle la marque sans recouvrir le reste.</x:v>
      </x:c>
      <x:c r="G334" s="122" t="str">
        <x:v>Désigne l’état visible obtenu ; attend la reprise volontaire des commandes.</x:v>
      </x:c>
      <x:c r="H334" s="123" t="n">
        <x:v>55</x:v>
      </x:c>
      <x:c r="I334" s="131" t="str">
        <x:v>Une fois par geste ; consigne relisible sur demande, y compris avec assistance.</x:v>
      </x:c>
    </x:row>
    <x:row r="335" ht="59" customHeight="1">
      <x:c r="A335" s="126" t="str">
        <x:v>D6-H-B-TUTO-16</x:v>
      </x:c>
      <x:c r="B335" s="127" t="str">
        <x:v>trophy_missions</x:v>
      </x:c>
      <x:c r="C335" s="127" t="str">
        <x:v>TR-M03</x:v>
      </x:c>
      <x:c r="D335" s="127" t="str">
        <x:v>Geste tutoriel 16/18 réellement achevé dans TR-M03 ; résultat visible correspondant confirmé ; priorité 55 ; ne parle pas pendant une autre réplique.</x:v>
      </x:c>
      <x:c r="E335" s="127" t="str">
        <x:v>Artisan du tutoriel local</x:v>
      </x:c>
      <x:c r="F335" s="127" t="str">
        <x:v>La plaque reste amovible et dit ce que les indices permettent.</x:v>
      </x:c>
      <x:c r="G335" s="127" t="str">
        <x:v>Désigne l’état visible obtenu ; attend la reprise volontaire des commandes.</x:v>
      </x:c>
      <x:c r="H335" s="128" t="n">
        <x:v>55</x:v>
      </x:c>
      <x:c r="I335" s="132" t="str">
        <x:v>Une fois par geste ; consigne relisible sur demande, y compris avec assistance.</x:v>
      </x:c>
    </x:row>
    <x:row r="336" ht="59" customHeight="1">
      <x:c r="A336" s="121" t="str">
        <x:v>D6-H-B-TUTO-17</x:v>
      </x:c>
      <x:c r="B336" s="122" t="str">
        <x:v>trophy_missions</x:v>
      </x:c>
      <x:c r="C336" s="122" t="str">
        <x:v>TR-M03</x:v>
      </x:c>
      <x:c r="D336" s="122" t="str">
        <x:v>Geste tutoriel 17/18 réellement achevé dans TR-M03 ; résultat visible correspondant confirmé ; priorité 55 ; ne parle pas pendant une autre réplique.</x:v>
      </x:c>
      <x:c r="E336" s="122" t="str">
        <x:v>Artisan du tutoriel local</x:v>
      </x:c>
      <x:c r="F336" s="122" t="str">
        <x:v>Le berceau a rejoint le cabinet. Nous éprouvons les rails à cette place.</x:v>
      </x:c>
      <x:c r="G336" s="122" t="str">
        <x:v>Désigne l’état visible obtenu ; attend la reprise volontaire des commandes.</x:v>
      </x:c>
      <x:c r="H336" s="123" t="n">
        <x:v>55</x:v>
      </x:c>
      <x:c r="I336" s="131" t="str">
        <x:v>Une fois par geste ; consigne relisible sur demande, y compris avec assistance.</x:v>
      </x:c>
    </x:row>
    <x:row r="337" ht="59" customHeight="1">
      <x:c r="A337" s="126" t="str">
        <x:v>D6-H-B-TUTO-18</x:v>
      </x:c>
      <x:c r="B337" s="127" t="str">
        <x:v>trophy_missions</x:v>
      </x:c>
      <x:c r="C337" s="127" t="str">
        <x:v>TR-M03</x:v>
      </x:c>
      <x:c r="D337" s="127" t="str">
        <x:v>Geste tutoriel 18/18 réellement achevé dans TR-M03 ; résultat visible correspondant confirmé ; priorité 55 ; ne parle pas pendant une autre réplique.</x:v>
      </x:c>
      <x:c r="E337" s="127" t="str">
        <x:v>Artisan du tutoriel local</x:v>
      </x:c>
      <x:c r="F337" s="127" t="str">
        <x:v>La fermeture, la marge et la réouverture sont vérifiées. L’exposition est complète.</x:v>
      </x:c>
      <x:c r="G337" s="127" t="str">
        <x:v>Désigne l’état visible obtenu ; attend la reprise volontaire des commandes.</x:v>
      </x:c>
      <x:c r="H337" s="128" t="n">
        <x:v>55</x:v>
      </x:c>
      <x:c r="I337" s="132" t="str">
        <x:v>Une fois par geste ; consigne relisible sur demande, y compris avec assistance.</x:v>
      </x:c>
    </x:row>
    <x:row r="338" ht="74" customHeight="1">
      <x:c r="A338" s="121" t="str">
        <x:v>D6-H-B-V5-TR-C03-S06-SANS-MESSAGE</x:v>
      </x:c>
      <x:c r="B338" s="122" t="str">
        <x:v>v5_trophy_chains</x:v>
      </x:c>
      <x:c r="C338" s="122" t="str">
        <x:v>V5-TR-C03-S06</x:v>
      </x:c>
      <x:c r="D338" s="122" t="str">
        <x:v>Étape S06 de la chaîne C03 réalisée ; aucun message volontaire de Mara disponible ; garder la question et une présentation sobre ; exclusive de la réplique du message présent, priorité 65.</x:v>
      </x:c>
      <x:c r="E338" s="122" t="str">
        <x:v>Leka</x:v>
      </x:c>
      <x:c r="F338" s="122" t="str">
        <x:v>Aucun message n’accompagne ce repère. Laissons cette place sans lui prêter une nouvelle parole.</x:v>
      </x:c>
      <x:c r="G338" s="122" t="str">
        <x:v>Laisse l’emplacement du message vide, près des seuls relevés acquis.</x:v>
      </x:c>
      <x:c r="H338" s="123" t="n">
        <x:v>65</x:v>
      </x:c>
      <x:c r="I338" s="131" t="str">
        <x:v>Une fois pour cet état ; nouvelle lecture sur demande.</x:v>
      </x:c>
    </x:row>
    <x:row r="339" ht="74" customHeight="1">
      <x:c r="A339" s="126" t="str">
        <x:v>D6-H-B-TR-H10-S4-AVANT-DEPART</x:v>
      </x:c>
      <x:c r="B339" s="127" t="str">
        <x:v>trophy_story_steps</x:v>
      </x:c>
      <x:c r="C339" s="127" t="str">
        <x:v>TR-H10-S4</x:v>
      </x:c>
      <x:c r="D339" s="127" t="str">
        <x:v>TR-H10-S4 réalisé après première rencontre et accord de garde ; départ de Mara non encore observé ; exclusive de la variante après O5-M24/EXP10, priorité 60.</x:v>
      </x:c>
      <x:c r="E339" s="127" t="str">
        <x:v>Leka</x:v>
      </x:c>
      <x:c r="F339" s="127" t="str">
        <x:v>L’objet suit l’accord qu’elle a donné. Sa destination reste son propre choix.</x:v>
      </x:c>
      <x:c r="G339" s="127" t="str">
        <x:v>Montre la plaque de garde ; ne joue aucune image d’embarquement ou de départ absent.</x:v>
      </x:c>
      <x:c r="H339" s="128" t="n">
        <x:v>60</x:v>
      </x:c>
      <x:c r="I339" s="132" t="str">
        <x:v>Une fois dans cet état ; nouvelle lecture sur demande.</x:v>
      </x:c>
    </x:row>
    <x:row r="340" ht="164" customHeight="1">
      <x:c r="A340" s="121" t="str">
        <x:v>D6-C-B-WARP5-A01-S01</x:v>
      </x:c>
      <x:c r="B340" s="122" t="str">
        <x:v>warp_arc_steps_v5</x:v>
      </x:c>
      <x:c r="C340" s="122" t="str">
        <x:v>WARP5-A01-S01</x:v>
      </x:c>
      <x:c r="D340" s="122" t="str">
        <x:v>Cinq conditions Warp vérifiées au départ ; branche déjà identifiée et non réinitialisée ; droit de retour engagé. Lire les résultats de l’expédition précédente et les objets encore présents. ; phase 1 réellement atteinte ; pensée intérieure facultative, aucune information nouvelle. Le détail nommé est effectivement observé. Une phrase constatant un retour, un déplacement ou une réparation attend le retour visible de ce geste, pas la seule ouverture de l’étape.</x:v>
      </x:c>
      <x:c r="E340" s="122" t="str">
        <x:v>Joueur</x:v>
      </x:c>
      <x:c r="F340" s="122" t="str">
        <x:v>L’air passe de deux côtés. Je marque ce que je vois avant de choisir.</x:v>
      </x:c>
      <x:c r="G340" s="122" t="str">
        <x:v>Regard vers le repère de cette étape ; couper la pensée pendant une action critique.</x:v>
      </x:c>
      <x:c r="H340" s="123" t="n">
        <x:v>20</x:v>
      </x:c>
      <x:c r="I340" s="131" t="str">
        <x:v>Une fois par étape et visite ; reprise seulement à la demande.</x:v>
      </x:c>
    </x:row>
    <x:row r="341" ht="164" customHeight="1">
      <x:c r="A341" s="126" t="str">
        <x:v>D6-C-B-WARP5-A01-S02</x:v>
      </x:c>
      <x:c r="B341" s="127" t="str">
        <x:v>warp_arc_steps_v5</x:v>
      </x:c>
      <x:c r="C341" s="127" t="str">
        <x:v>WARP5-A01-S02</x:v>
      </x:c>
      <x:c r="D341" s="127" t="str">
        <x:v>Cinq conditions Warp vérifiées au départ ; branche déjà identifiée et non réinitialisée ; droit de retour engagé. WARP5-A01-S01 résolue ; tenir compte de sa réussite, de son issue partielle ou de son échec. ; phase 2 réellement atteinte ; pensée intérieure facultative, aucune information nouvelle. Le détail nommé est effectivement observé. Une phrase constatant un retour, un déplacement ou une réparation attend le retour visible de ce geste, pas la seule ouverture de l’étape.</x:v>
      </x:c>
      <x:c r="E341" s="127" t="str">
        <x:v>Joueur</x:v>
      </x:c>
      <x:c r="F341" s="127" t="str">
        <x:v>La chasse et la sortie des habitants sont deux résultats différents.</x:v>
      </x:c>
      <x:c r="G341" s="127" t="str">
        <x:v>Regard vers le repère de cette étape ; couper la pensée pendant une action critique.</x:v>
      </x:c>
      <x:c r="H341" s="128" t="n">
        <x:v>20</x:v>
      </x:c>
      <x:c r="I341" s="132" t="str">
        <x:v>Une fois par étape et visite ; reprise seulement à la demande.</x:v>
      </x:c>
    </x:row>
    <x:row r="342" ht="164" customHeight="1">
      <x:c r="A342" s="121" t="str">
        <x:v>D6-C-B-WARP5-A01-S03</x:v>
      </x:c>
      <x:c r="B342" s="122" t="str">
        <x:v>warp_arc_steps_v5</x:v>
      </x:c>
      <x:c r="C342" s="122" t="str">
        <x:v>WARP5-A01-S03</x:v>
      </x:c>
      <x:c r="D342" s="122" t="str">
        <x:v>Cinq conditions Warp vérifiées au départ ; branche déjà identifiée et non réinitialisée ; droit de retour engagé. WARP5-A01-S02 résolue ; tenir compte de sa réussite, de son issue partielle ou de son échec. ; phase 3 réellement atteinte ; pensée intérieure facultative, aucune information nouvelle. Le détail nommé est effectivement observé. Une phrase constatant un retour, un déplacement ou une réparation attend le retour visible de ce geste, pas la seule ouverture de l’étape.</x:v>
      </x:c>
      <x:c r="E342" s="122" t="str">
        <x:v>Joueur</x:v>
      </x:c>
      <x:c r="F342" s="122" t="str">
        <x:v>Ils choisissent leur route. Je reprends mon seuil.</x:v>
      </x:c>
      <x:c r="G342" s="122" t="str">
        <x:v>Regard vers le repère de cette étape ; couper la pensée pendant une action critique.</x:v>
      </x:c>
      <x:c r="H342" s="123" t="n">
        <x:v>20</x:v>
      </x:c>
      <x:c r="I342" s="131" t="str">
        <x:v>Une fois par étape et visite ; reprise seulement à la demande.</x:v>
      </x:c>
    </x:row>
    <x:row r="343" ht="164" customHeight="1">
      <x:c r="A343" s="126" t="str">
        <x:v>D6-C-B-WARP5-A02-S01</x:v>
      </x:c>
      <x:c r="B343" s="127" t="str">
        <x:v>warp_arc_steps_v5</x:v>
      </x:c>
      <x:c r="C343" s="127" t="str">
        <x:v>WARP5-A02-S01</x:v>
      </x:c>
      <x:c r="D343" s="127" t="str">
        <x:v>Cinq conditions Warp vérifiées au départ ; branche déjà identifiée et non réinitialisée ; droit de retour engagé. Lire les résultats de l’expédition précédente et les objets encore présents. ; phase 1 réellement atteinte ; pensée intérieure facultative, aucune information nouvelle. Le détail nommé est effectivement observé. Une phrase constatant un retour, un déplacement ou une réparation attend le retour visible de ce geste, pas la seule ouverture de l’étape.</x:v>
      </x:c>
      <x:c r="E343" s="127" t="str">
        <x:v>Joueur</x:v>
      </x:c>
      <x:c r="F343" s="127" t="str">
        <x:v>Les contenants n’ont pas tous tenu la crue. Je regarde ceux qui peuvent encore porter.</x:v>
      </x:c>
      <x:c r="G343" s="127" t="str">
        <x:v>Regard vers le repère de cette étape ; couper la pensée pendant une action critique.</x:v>
      </x:c>
      <x:c r="H343" s="128" t="n">
        <x:v>20</x:v>
      </x:c>
      <x:c r="I343" s="132" t="str">
        <x:v>Une fois par étape et visite ; reprise seulement à la demande.</x:v>
      </x:c>
    </x:row>
    <x:row r="344" ht="164" customHeight="1">
      <x:c r="A344" s="121" t="str">
        <x:v>D6-C-B-WARP5-A02-S02</x:v>
      </x:c>
      <x:c r="B344" s="122" t="str">
        <x:v>warp_arc_steps_v5</x:v>
      </x:c>
      <x:c r="C344" s="122" t="str">
        <x:v>WARP5-A02-S02</x:v>
      </x:c>
      <x:c r="D344" s="122" t="str">
        <x:v>Cinq conditions Warp vérifiées au départ ; branche déjà identifiée et non réinitialisée ; droit de retour engagé. WARP5-A02-S01 résolue ; tenir compte de sa réussite, de son issue partielle ou de son échec. ; phase 2 réellement atteinte ; pensée intérieure facultative, aucune information nouvelle. Le détail nommé est effectivement observé. Une phrase constatant un retour, un déplacement ou une réparation attend le retour visible de ce geste, pas la seule ouverture de l’étape.</x:v>
      </x:c>
      <x:c r="E344" s="122" t="str">
        <x:v>Joueur</x:v>
      </x:c>
      <x:c r="F344" s="122" t="str">
        <x:v>La proie suit le nouveau chenal. Je garde la sortie des habitants à l’écart.</x:v>
      </x:c>
      <x:c r="G344" s="122" t="str">
        <x:v>Regard vers le repère de cette étape ; couper la pensée pendant une action critique.</x:v>
      </x:c>
      <x:c r="H344" s="123" t="n">
        <x:v>20</x:v>
      </x:c>
      <x:c r="I344" s="131" t="str">
        <x:v>Une fois par étape et visite ; reprise seulement à la demande.</x:v>
      </x:c>
    </x:row>
    <x:row r="345" ht="164" customHeight="1">
      <x:c r="A345" s="126" t="str">
        <x:v>D6-C-B-WARP5-A02-S03</x:v>
      </x:c>
      <x:c r="B345" s="127" t="str">
        <x:v>warp_arc_steps_v5</x:v>
      </x:c>
      <x:c r="C345" s="127" t="str">
        <x:v>WARP5-A02-S03</x:v>
      </x:c>
      <x:c r="D345" s="127" t="str">
        <x:v>Cinq conditions Warp vérifiées au départ ; branche déjà identifiée et non réinitialisée ; droit de retour engagé. WARP5-A02-S02 résolue ; tenir compte de sa réussite, de son issue partielle ou de son échec. ; phase 3 réellement atteinte ; pensée intérieure facultative, aucune information nouvelle. Le détail nommé est effectivement observé. Une phrase constatant un retour, un déplacement ou une réparation attend le retour visible de ce geste, pas la seule ouverture de l’étape.</x:v>
      </x:c>
      <x:c r="E345" s="127" t="str">
        <x:v>Joueur</x:v>
      </x:c>
      <x:c r="F345" s="127" t="str">
        <x:v>Le grenier est déplacé. Il reste à porter ce qui a été sauvé.</x:v>
      </x:c>
      <x:c r="G345" s="127" t="str">
        <x:v>Regard vers le repère de cette étape ; couper la pensée pendant une action critique.</x:v>
      </x:c>
      <x:c r="H345" s="128" t="n">
        <x:v>20</x:v>
      </x:c>
      <x:c r="I345" s="132" t="str">
        <x:v>Une fois par étape et visite ; reprise seulement à la demande.</x:v>
      </x:c>
    </x:row>
    <x:row r="346" ht="164" customHeight="1">
      <x:c r="A346" s="121" t="str">
        <x:v>D6-C-B-WARP5-A03-S01</x:v>
      </x:c>
      <x:c r="B346" s="122" t="str">
        <x:v>warp_arc_steps_v5</x:v>
      </x:c>
      <x:c r="C346" s="122" t="str">
        <x:v>WARP5-A03-S01</x:v>
      </x:c>
      <x:c r="D346" s="122" t="str">
        <x:v>Cinq conditions Warp vérifiées au départ ; branche déjà identifiée et non réinitialisée ; droit de retour engagé. Lire les résultats de l’expédition précédente et les objets encore présents. ; phase 1 réellement atteinte ; pensée intérieure facultative, aucune information nouvelle. Le détail nommé est effectivement observé. Une phrase constatant un retour, un déplacement ou une réparation attend le retour visible de ce geste, pas la seule ouverture de l’étape.</x:v>
      </x:c>
      <x:c r="E346" s="122" t="str">
        <x:v>Joueur</x:v>
      </x:c>
      <x:c r="F346" s="122" t="str">
        <x:v>Deux marques, deux gestes. Je les regarde l’un après l’autre.</x:v>
      </x:c>
      <x:c r="G346" s="122" t="str">
        <x:v>Regard vers le repère de cette étape ; couper la pensée pendant une action critique.</x:v>
      </x:c>
      <x:c r="H346" s="123" t="n">
        <x:v>20</x:v>
      </x:c>
      <x:c r="I346" s="131" t="str">
        <x:v>Une fois par étape et visite ; reprise seulement à la demande.</x:v>
      </x:c>
    </x:row>
    <x:row r="347" ht="164" customHeight="1">
      <x:c r="A347" s="126" t="str">
        <x:v>D6-C-B-WARP5-A03-S02</x:v>
      </x:c>
      <x:c r="B347" s="127" t="str">
        <x:v>warp_arc_steps_v5</x:v>
      </x:c>
      <x:c r="C347" s="127" t="str">
        <x:v>WARP5-A03-S02</x:v>
      </x:c>
      <x:c r="D347" s="127" t="str">
        <x:v>Cinq conditions Warp vérifiées au départ ; branche déjà identifiée et non réinitialisée ; droit de retour engagé. WARP5-A03-S01 résolue ; tenir compte de sa réussite, de son issue partielle ou de son échec. ; phase 2 réellement atteinte ; pensée intérieure facultative, aucune information nouvelle. Le détail nommé est effectivement observé. Une phrase constatant un retour, un déplacement ou une réparation attend le retour visible de ce geste, pas la seule ouverture de l’étape.</x:v>
      </x:c>
      <x:c r="E347" s="127" t="str">
        <x:v>Joueur</x:v>
      </x:c>
      <x:c r="F347" s="127" t="str">
        <x:v>Le métal permet cette ouverture. Il ne porte pas le coup à ma place.</x:v>
      </x:c>
      <x:c r="G347" s="127" t="str">
        <x:v>Regard vers le repère de cette étape ; couper la pensée pendant une action critique.</x:v>
      </x:c>
      <x:c r="H347" s="128" t="n">
        <x:v>20</x:v>
      </x:c>
      <x:c r="I347" s="132" t="str">
        <x:v>Une fois par étape et visite ; reprise seulement à la demande.</x:v>
      </x:c>
    </x:row>
    <x:row r="348" ht="164" customHeight="1">
      <x:c r="A348" s="121" t="str">
        <x:v>D6-C-B-WARP5-A03-S03</x:v>
      </x:c>
      <x:c r="B348" s="122" t="str">
        <x:v>warp_arc_steps_v5</x:v>
      </x:c>
      <x:c r="C348" s="122" t="str">
        <x:v>WARP5-A03-S03</x:v>
      </x:c>
      <x:c r="D348" s="122" t="str">
        <x:v>Cinq conditions Warp vérifiées au départ ; branche déjà identifiée et non réinitialisée ; droit de retour engagé. WARP5-A03-S02 résolue ; tenir compte de sa réussite, de son issue partielle ou de son échec. ; phase 3 réellement atteinte ; pensée intérieure facultative, aucune information nouvelle. Le détail nommé est effectivement observé. Une phrase constatant un retour, un déplacement ou une réparation attend le retour visible de ce geste, pas la seule ouverture de l’étape.</x:v>
      </x:c>
      <x:c r="E348" s="122" t="str">
        <x:v>Joueur</x:v>
      </x:c>
      <x:c r="F348" s="122" t="str">
        <x:v>Les deux histoires tiennent sur ce support sans se confondre.</x:v>
      </x:c>
      <x:c r="G348" s="122" t="str">
        <x:v>Regard vers le repère de cette étape ; couper la pensée pendant une action critique.</x:v>
      </x:c>
      <x:c r="H348" s="123" t="n">
        <x:v>20</x:v>
      </x:c>
      <x:c r="I348" s="131" t="str">
        <x:v>Une fois par étape et visite ; reprise seulement à la demande.</x:v>
      </x:c>
    </x:row>
    <x:row r="349" ht="164" customHeight="1">
      <x:c r="A349" s="126" t="str">
        <x:v>D6-C-B-WARP5-A04-S01</x:v>
      </x:c>
      <x:c r="B349" s="127" t="str">
        <x:v>warp_arc_steps_v5</x:v>
      </x:c>
      <x:c r="C349" s="127" t="str">
        <x:v>WARP5-A04-S01</x:v>
      </x:c>
      <x:c r="D349" s="127" t="str">
        <x:v>Cinq conditions Warp vérifiées au départ ; branche déjà identifiée et non réinitialisée ; droit de retour engagé. Lire les résultats de l’expédition précédente et les objets encore présents. ; phase 1 réellement atteinte ; pensée intérieure facultative, aucune information nouvelle. Le détail nommé est effectivement observé. Une phrase constatant un retour, un déplacement ou une réparation attend le retour visible de ce geste, pas la seule ouverture de l’étape.</x:v>
      </x:c>
      <x:c r="E349" s="127" t="str">
        <x:v>Joueur</x:v>
      </x:c>
      <x:c r="F349" s="127" t="str">
        <x:v>Trois routes se rencontrent dans ce gué. Je regarde qui peut encore traverser.</x:v>
      </x:c>
      <x:c r="G349" s="127" t="str">
        <x:v>Regard vers le repère de cette étape ; couper la pensée pendant une action critique.</x:v>
      </x:c>
      <x:c r="H349" s="128" t="n">
        <x:v>20</x:v>
      </x:c>
      <x:c r="I349" s="132" t="str">
        <x:v>Une fois par étape et visite ; reprise seulement à la demande.</x:v>
      </x:c>
    </x:row>
    <x:row r="350" ht="164" customHeight="1">
      <x:c r="A350" s="121" t="str">
        <x:v>D6-C-B-WARP5-A04-S02</x:v>
      </x:c>
      <x:c r="B350" s="122" t="str">
        <x:v>warp_arc_steps_v5</x:v>
      </x:c>
      <x:c r="C350" s="122" t="str">
        <x:v>WARP5-A04-S02</x:v>
      </x:c>
      <x:c r="D350" s="122" t="str">
        <x:v>Cinq conditions Warp vérifiées au départ ; branche déjà identifiée et non réinitialisée ; droit de retour engagé. WARP5-A04-S01 résolue ; tenir compte de sa réussite, de son issue partielle ou de son échec. ; phase 2 réellement atteinte ; pensée intérieure facultative, aucune information nouvelle. Le détail nommé est effectivement observé. Une phrase constatant un retour, un déplacement ou une réparation attend le retour visible de ce geste, pas la seule ouverture de l’étape.</x:v>
      </x:c>
      <x:c r="E350" s="122" t="str">
        <x:v>Joueur</x:v>
      </x:c>
      <x:c r="F350" s="122" t="str">
        <x:v>La fenêtre se ferme après le convoi. Je choisis mon appui maintenant.</x:v>
      </x:c>
      <x:c r="G350" s="122" t="str">
        <x:v>Regard vers le repère de cette étape ; couper la pensée pendant une action critique.</x:v>
      </x:c>
      <x:c r="H350" s="123" t="n">
        <x:v>20</x:v>
      </x:c>
      <x:c r="I350" s="131" t="str">
        <x:v>Une fois par étape et visite ; reprise seulement à la demande.</x:v>
      </x:c>
    </x:row>
    <x:row r="351" ht="164" customHeight="1">
      <x:c r="A351" s="126" t="str">
        <x:v>D6-C-B-WARP5-A04-S03</x:v>
      </x:c>
      <x:c r="B351" s="127" t="str">
        <x:v>warp_arc_steps_v5</x:v>
      </x:c>
      <x:c r="C351" s="127" t="str">
        <x:v>WARP5-A04-S03</x:v>
      </x:c>
      <x:c r="D351" s="127" t="str">
        <x:v>Cinq conditions Warp vérifiées au départ ; branche déjà identifiée et non réinitialisée ; droit de retour engagé. WARP5-A04-S02 résolue ; tenir compte de sa réussite, de son issue partielle ou de son échec. ; phase 3 réellement atteinte ; pensée intérieure facultative, aucune information nouvelle. Le détail nommé est effectivement observé. Une phrase constatant un retour, un déplacement ou une réparation attend le retour visible de ce geste, pas la seule ouverture de l’étape.</x:v>
      </x:c>
      <x:c r="E351" s="127" t="str">
        <x:v>Joueur</x:v>
      </x:c>
      <x:c r="F351" s="127" t="str">
        <x:v>Cette bannière repart avec ceux qui la portent.</x:v>
      </x:c>
      <x:c r="G351" s="127" t="str">
        <x:v>Regard vers le repère de cette étape ; couper la pensée pendant une action critique.</x:v>
      </x:c>
      <x:c r="H351" s="128" t="n">
        <x:v>20</x:v>
      </x:c>
      <x:c r="I351" s="132" t="str">
        <x:v>Une fois par étape et visite ; reprise seulement à la demande.</x:v>
      </x:c>
    </x:row>
    <x:row r="352" ht="164" customHeight="1">
      <x:c r="A352" s="121" t="str">
        <x:v>D6-C-B-WARP5-A05-S01</x:v>
      </x:c>
      <x:c r="B352" s="122" t="str">
        <x:v>warp_arc_steps_v5</x:v>
      </x:c>
      <x:c r="C352" s="122" t="str">
        <x:v>WARP5-A05-S01</x:v>
      </x:c>
      <x:c r="D352" s="122" t="str">
        <x:v>Cinq conditions Warp vérifiées au départ ; branche déjà identifiée et non réinitialisée ; droit de retour engagé. Lire les résultats de l’expédition précédente et les objets encore présents. ; phase 1 réellement atteinte ; pensée intérieure facultative, aucune information nouvelle. Le détail nommé est effectivement observé. Une phrase constatant un retour, un déplacement ou une réparation attend le retour visible de ce geste, pas la seule ouverture de l’étape.</x:v>
      </x:c>
      <x:c r="E352" s="122" t="str">
        <x:v>Joueur</x:v>
      </x:c>
      <x:c r="F352" s="122" t="str">
        <x:v>La quille pèse sur ces galets. Je teste l’appui avant de la déplacer.</x:v>
      </x:c>
      <x:c r="G352" s="122" t="str">
        <x:v>Regard vers le repère de cette étape ; couper la pensée pendant une action critique.</x:v>
      </x:c>
      <x:c r="H352" s="123" t="n">
        <x:v>20</x:v>
      </x:c>
      <x:c r="I352" s="131" t="str">
        <x:v>Une fois par étape et visite ; reprise seulement à la demande.</x:v>
      </x:c>
    </x:row>
    <x:row r="353" ht="164" customHeight="1">
      <x:c r="A353" s="126" t="str">
        <x:v>D6-C-B-WARP5-A05-S02</x:v>
      </x:c>
      <x:c r="B353" s="127" t="str">
        <x:v>warp_arc_steps_v5</x:v>
      </x:c>
      <x:c r="C353" s="127" t="str">
        <x:v>WARP5-A05-S02</x:v>
      </x:c>
      <x:c r="D353" s="127" t="str">
        <x:v>Cinq conditions Warp vérifiées au départ ; branche déjà identifiée et non réinitialisée ; droit de retour engagé. WARP5-A05-S01 résolue ; tenir compte de sa réussite, de son issue partielle ou de son échec. ; phase 2 réellement atteinte ; pensée intérieure facultative, aucune information nouvelle. Le détail nommé est effectivement observé. Une phrase constatant un retour, un déplacement ou une réparation attend le retour visible de ce geste, pas la seule ouverture de l’étape.</x:v>
      </x:c>
      <x:c r="E353" s="127" t="str">
        <x:v>Joueur</x:v>
      </x:c>
      <x:c r="F353" s="127" t="str">
        <x:v>Le chemin de bois attire la proie. Je garde les porteurs derrière le couvert.</x:v>
      </x:c>
      <x:c r="G353" s="127" t="str">
        <x:v>Regard vers le repère de cette étape ; couper la pensée pendant une action critique.</x:v>
      </x:c>
      <x:c r="H353" s="128" t="n">
        <x:v>20</x:v>
      </x:c>
      <x:c r="I353" s="132" t="str">
        <x:v>Une fois par étape et visite ; reprise seulement à la demande.</x:v>
      </x:c>
    </x:row>
    <x:row r="354" ht="164" customHeight="1">
      <x:c r="A354" s="121" t="str">
        <x:v>D6-C-B-WARP5-A05-S03</x:v>
      </x:c>
      <x:c r="B354" s="122" t="str">
        <x:v>warp_arc_steps_v5</x:v>
      </x:c>
      <x:c r="C354" s="122" t="str">
        <x:v>WARP5-A05-S03</x:v>
      </x:c>
      <x:c r="D354" s="122" t="str">
        <x:v>Cinq conditions Warp vérifiées au départ ; branche déjà identifiée et non réinitialisée ; droit de retour engagé. WARP5-A05-S02 résolue ; tenir compte de sa réussite, de son issue partielle ou de son échec. ; phase 3 réellement atteinte ; pensée intérieure facultative, aucune information nouvelle. Le détail nommé est effectivement observé. Une phrase constatant un retour, un déplacement ou une réparation attend le retour visible de ce geste, pas la seule ouverture de l’étape.</x:v>
      </x:c>
      <x:c r="E354" s="122" t="str">
        <x:v>Joueur</x:v>
      </x:c>
      <x:c r="F354" s="122" t="str">
        <x:v>Leur bateau suit le choix de ses propriétaires. Mon retour est ailleurs.</x:v>
      </x:c>
      <x:c r="G354" s="122" t="str">
        <x:v>Regard vers le repère de cette étape ; couper la pensée pendant une action critique.</x:v>
      </x:c>
      <x:c r="H354" s="123" t="n">
        <x:v>20</x:v>
      </x:c>
      <x:c r="I354" s="131" t="str">
        <x:v>Une fois par étape et visite ; reprise seulement à la demande.</x:v>
      </x:c>
    </x:row>
    <x:row r="355" ht="164" customHeight="1">
      <x:c r="A355" s="126" t="str">
        <x:v>D6-C-B-WARP5-A06-S01</x:v>
      </x:c>
      <x:c r="B355" s="127" t="str">
        <x:v>warp_arc_steps_v5</x:v>
      </x:c>
      <x:c r="C355" s="127" t="str">
        <x:v>WARP5-A06-S01</x:v>
      </x:c>
      <x:c r="D355" s="127" t="str">
        <x:v>Cinq conditions Warp vérifiées au départ ; branche déjà identifiée et non réinitialisée ; droit de retour engagé. Lire les résultats de l’expédition précédente et les objets encore présents. ; phase 1 réellement atteinte ; pensée intérieure facultative, aucune information nouvelle. Le détail nommé est effectivement observé. Une phrase constatant un retour, un déplacement ou une réparation attend le retour visible de ce geste, pas la seule ouverture de l’étape.</x:v>
      </x:c>
      <x:c r="E355" s="127" t="str">
        <x:v>Joueur</x:v>
      </x:c>
      <x:c r="F355" s="127" t="str">
        <x:v>Le signal ne désigne plus la route sûre. Je suis le fil jusqu’à son attache.</x:v>
      </x:c>
      <x:c r="G355" s="127" t="str">
        <x:v>Regard vers le repère de cette étape ; couper la pensée pendant une action critique.</x:v>
      </x:c>
      <x:c r="H355" s="128" t="n">
        <x:v>20</x:v>
      </x:c>
      <x:c r="I355" s="132" t="str">
        <x:v>Une fois par étape et visite ; reprise seulement à la demande.</x:v>
      </x:c>
    </x:row>
    <x:row r="356" ht="164" customHeight="1">
      <x:c r="A356" s="121" t="str">
        <x:v>D6-C-B-WARP5-A06-S02</x:v>
      </x:c>
      <x:c r="B356" s="122" t="str">
        <x:v>warp_arc_steps_v5</x:v>
      </x:c>
      <x:c r="C356" s="122" t="str">
        <x:v>WARP5-A06-S02</x:v>
      </x:c>
      <x:c r="D356" s="122" t="str">
        <x:v>Cinq conditions Warp vérifiées au départ ; branche déjà identifiée et non réinitialisée ; droit de retour engagé. WARP5-A06-S01 résolue ; tenir compte de sa réussite, de son issue partielle ou de son échec. ; phase 2 réellement atteinte ; pensée intérieure facultative, aucune information nouvelle. Le détail nommé est effectivement observé. Une phrase constatant un retour, un déplacement ou une réparation attend le retour visible de ce geste, pas la seule ouverture de l’étape.</x:v>
      </x:c>
      <x:c r="E356" s="122" t="str">
        <x:v>Joueur</x:v>
      </x:c>
      <x:c r="F356" s="122" t="str">
        <x:v>La proie change de terrasse. Je lis son prochain appui.</x:v>
      </x:c>
      <x:c r="G356" s="122" t="str">
        <x:v>Regard vers le repère de cette étape ; couper la pensée pendant une action critique.</x:v>
      </x:c>
      <x:c r="H356" s="123" t="n">
        <x:v>20</x:v>
      </x:c>
      <x:c r="I356" s="131" t="str">
        <x:v>Une fois par étape et visite ; reprise seulement à la demande.</x:v>
      </x:c>
    </x:row>
    <x:row r="357" ht="164" customHeight="1">
      <x:c r="A357" s="126" t="str">
        <x:v>D6-C-B-WARP5-A06-S03</x:v>
      </x:c>
      <x:c r="B357" s="127" t="str">
        <x:v>warp_arc_steps_v5</x:v>
      </x:c>
      <x:c r="C357" s="127" t="str">
        <x:v>WARP5-A06-S03</x:v>
      </x:c>
      <x:c r="D357" s="127" t="str">
        <x:v>Cinq conditions Warp vérifiées au départ ; branche déjà identifiée et non réinitialisée ; droit de retour engagé. WARP5-A06-S02 résolue ; tenir compte de sa réussite, de son issue partielle ou de son échec. ; phase 3 réellement atteinte ; pensée intérieure facultative, aucune information nouvelle. Le détail nommé est effectivement observé. Une phrase constatant un retour, un déplacement ou une réparation attend le retour visible de ce geste, pas la seule ouverture de l’étape.</x:v>
      </x:c>
      <x:c r="E357" s="127" t="str">
        <x:v>Joueur</x:v>
      </x:c>
      <x:c r="F357" s="127" t="str">
        <x:v>Le son rejoint le bon passage. Les habitants peuvent l’éprouver eux-mêmes.</x:v>
      </x:c>
      <x:c r="G357" s="127" t="str">
        <x:v>Regard vers le repère de cette étape ; couper la pensée pendant une action critique.</x:v>
      </x:c>
      <x:c r="H357" s="128" t="n">
        <x:v>20</x:v>
      </x:c>
      <x:c r="I357" s="132" t="str">
        <x:v>Une fois par étape et visite ; reprise seulement à la demande.</x:v>
      </x:c>
    </x:row>
    <x:row r="358" ht="164" customHeight="1">
      <x:c r="A358" s="121" t="str">
        <x:v>D6-C-B-WARP5-A07-S01</x:v>
      </x:c>
      <x:c r="B358" s="122" t="str">
        <x:v>warp_arc_steps_v5</x:v>
      </x:c>
      <x:c r="C358" s="122" t="str">
        <x:v>WARP5-A07-S01</x:v>
      </x:c>
      <x:c r="D358" s="122" t="str">
        <x:v>Cinq conditions Warp vérifiées au départ ; branche déjà identifiée et non réinitialisée ; droit de retour engagé. Lire les résultats de l’expédition précédente et les objets encore présents. ; phase 1 réellement atteinte ; pensée intérieure facultative, aucune information nouvelle. Le détail nommé est effectivement observé. Une phrase constatant un retour, un déplacement ou une réparation attend le retour visible de ce geste, pas la seule ouverture de l’étape.</x:v>
      </x:c>
      <x:c r="E358" s="122" t="str">
        <x:v>Joueur</x:v>
      </x:c>
      <x:c r="F358" s="122" t="str">
        <x:v>Le chien revient toujours à cette pierre. Je regarde ce qui y reste.</x:v>
      </x:c>
      <x:c r="G358" s="122" t="str">
        <x:v>Regard vers le repère de cette étape ; couper la pensée pendant une action critique.</x:v>
      </x:c>
      <x:c r="H358" s="123" t="n">
        <x:v>20</x:v>
      </x:c>
      <x:c r="I358" s="131" t="str">
        <x:v>Une fois par étape et visite ; reprise seulement à la demande.</x:v>
      </x:c>
    </x:row>
    <x:row r="359" ht="164" customHeight="1">
      <x:c r="A359" s="126" t="str">
        <x:v>D6-C-B-WARP5-A07-S02</x:v>
      </x:c>
      <x:c r="B359" s="127" t="str">
        <x:v>warp_arc_steps_v5</x:v>
      </x:c>
      <x:c r="C359" s="127" t="str">
        <x:v>WARP5-A07-S02</x:v>
      </x:c>
      <x:c r="D359" s="127" t="str">
        <x:v>Cinq conditions Warp vérifiées au départ ; branche déjà identifiée et non réinitialisée ; droit de retour engagé. WARP5-A07-S01 résolue ; tenir compte de sa réussite, de son issue partielle ou de son échec. ; phase 2 réellement atteinte ; pensée intérieure facultative, aucune information nouvelle. Le détail nommé est effectivement observé. Une phrase constatant un retour, un déplacement ou une réparation attend le retour visible de ce geste, pas la seule ouverture de l’étape.</x:v>
      </x:c>
      <x:c r="E359" s="127" t="str">
        <x:v>Joueur</x:v>
      </x:c>
      <x:c r="F359" s="127" t="str">
        <x:v>Deux pistes peuvent préparer une ouverture sans avoir le même chasseur.</x:v>
      </x:c>
      <x:c r="G359" s="127" t="str">
        <x:v>Regard vers le repère de cette étape ; couper la pensée pendant une action critique.</x:v>
      </x:c>
      <x:c r="H359" s="128" t="n">
        <x:v>20</x:v>
      </x:c>
      <x:c r="I359" s="132" t="str">
        <x:v>Une fois par étape et visite ; reprise seulement à la demande.</x:v>
      </x:c>
    </x:row>
    <x:row r="360" ht="164" customHeight="1">
      <x:c r="A360" s="121" t="str">
        <x:v>D6-C-B-WARP5-A07-S03</x:v>
      </x:c>
      <x:c r="B360" s="122" t="str">
        <x:v>warp_arc_steps_v5</x:v>
      </x:c>
      <x:c r="C360" s="122" t="str">
        <x:v>WARP5-A07-S03</x:v>
      </x:c>
      <x:c r="D360" s="122" t="str">
        <x:v>Cinq conditions Warp vérifiées au départ ; branche déjà identifiée et non réinitialisée ; droit de retour engagé. WARP5-A07-S02 résolue ; tenir compte de sa réussite, de son issue partielle ou de son échec. ; phase 3 réellement atteinte ; pensée intérieure facultative, aucune information nouvelle. Le détail nommé est effectivement observé. Une phrase constatant un retour, un déplacement ou une réparation attend le retour visible de ce geste, pas la seule ouverture de l’étape.</x:v>
      </x:c>
      <x:c r="E360" s="122" t="str">
        <x:v>Joueur</x:v>
      </x:c>
      <x:c r="F360" s="122" t="str">
        <x:v>Le chien rejoint sa personne. Je garde la trace de notre chasse commune.</x:v>
      </x:c>
      <x:c r="G360" s="122" t="str">
        <x:v>Regard vers le repère de cette étape ; couper la pensée pendant une action critique.</x:v>
      </x:c>
      <x:c r="H360" s="123" t="n">
        <x:v>20</x:v>
      </x:c>
      <x:c r="I360" s="131" t="str">
        <x:v>Une fois par étape et visite ; reprise seulement à la demande.</x:v>
      </x:c>
    </x:row>
    <x:row r="361" ht="164" customHeight="1">
      <x:c r="A361" s="126" t="str">
        <x:v>D6-C-B-WARP5-A08-S01</x:v>
      </x:c>
      <x:c r="B361" s="127" t="str">
        <x:v>warp_arc_steps_v5</x:v>
      </x:c>
      <x:c r="C361" s="127" t="str">
        <x:v>WARP5-A08-S01</x:v>
      </x:c>
      <x:c r="D361" s="127" t="str">
        <x:v>Cinq conditions Warp vérifiées au départ ; branche déjà identifiée et non réinitialisée ; droit de retour engagé. Lire les résultats de l’expédition précédente et les objets encore présents. ; phase 1 réellement atteinte ; pensée intérieure facultative, aucune information nouvelle. Le détail nommé est effectivement observé. Une phrase constatant un retour, un déplacement ou une réparation attend le retour visible de ce geste, pas la seule ouverture de l’étape.</x:v>
      </x:c>
      <x:c r="E361" s="127" t="str">
        <x:v>Joueur</x:v>
      </x:c>
      <x:c r="F361" s="127" t="str">
        <x:v>La corniche porte les voyageurs ; le wagon retient la menace.</x:v>
      </x:c>
      <x:c r="G361" s="127" t="str">
        <x:v>Regard vers le repère de cette étape ; couper la pensée pendant une action critique.</x:v>
      </x:c>
      <x:c r="H361" s="128" t="n">
        <x:v>20</x:v>
      </x:c>
      <x:c r="I361" s="132" t="str">
        <x:v>Une fois par étape et visite ; reprise seulement à la demande.</x:v>
      </x:c>
    </x:row>
    <x:row r="362" ht="164" customHeight="1">
      <x:c r="A362" s="121" t="str">
        <x:v>D6-C-B-WARP5-A08-S02</x:v>
      </x:c>
      <x:c r="B362" s="122" t="str">
        <x:v>warp_arc_steps_v5</x:v>
      </x:c>
      <x:c r="C362" s="122" t="str">
        <x:v>WARP5-A08-S02</x:v>
      </x:c>
      <x:c r="D362" s="122" t="str">
        <x:v>Cinq conditions Warp vérifiées au départ ; branche déjà identifiée et non réinitialisée ; droit de retour engagé. WARP5-A08-S01 résolue ; tenir compte de sa réussite, de son issue partielle ou de son échec. ; phase 2 réellement atteinte ; pensée intérieure facultative, aucune information nouvelle. Le détail nommé est effectivement observé. Une phrase constatant un retour, un déplacement ou une réparation attend le retour visible de ce geste, pas la seule ouverture de l’étape.</x:v>
      </x:c>
      <x:c r="E362" s="122" t="str">
        <x:v>Joueur</x:v>
      </x:c>
      <x:c r="F362" s="122" t="str">
        <x:v>Le dernier wagon masque encore la proie. Je laisse l’évacuation finir.</x:v>
      </x:c>
      <x:c r="G362" s="122" t="str">
        <x:v>Regard vers le repère de cette étape ; couper la pensée pendant une action critique.</x:v>
      </x:c>
      <x:c r="H362" s="123" t="n">
        <x:v>20</x:v>
      </x:c>
      <x:c r="I362" s="131" t="str">
        <x:v>Une fois par étape et visite ; reprise seulement à la demande.</x:v>
      </x:c>
    </x:row>
    <x:row r="363" ht="164" customHeight="1">
      <x:c r="A363" s="126" t="str">
        <x:v>D6-C-B-WARP5-A08-S03</x:v>
      </x:c>
      <x:c r="B363" s="127" t="str">
        <x:v>warp_arc_steps_v5</x:v>
      </x:c>
      <x:c r="C363" s="127" t="str">
        <x:v>WARP5-A08-S03</x:v>
      </x:c>
      <x:c r="D363" s="127" t="str">
        <x:v>Cinq conditions Warp vérifiées au départ ; branche déjà identifiée et non réinitialisée ; droit de retour engagé. WARP5-A08-S02 résolue ; tenir compte de sa réussite, de son issue partielle ou de son échec. ; phase 3 réellement atteinte ; pensée intérieure facultative, aucune information nouvelle. Le détail nommé est effectivement observé. Une phrase constatant un retour, un déplacement ou une réparation attend le retour visible de ce geste, pas la seule ouverture de l’étape.</x:v>
      </x:c>
      <x:c r="E363" s="127" t="str">
        <x:v>Joueur</x:v>
      </x:c>
      <x:c r="F363" s="127" t="str">
        <x:v>Les roues bougent parce que la voie est libre.</x:v>
      </x:c>
      <x:c r="G363" s="127" t="str">
        <x:v>Regard vers le repère de cette étape ; couper la pensée pendant une action critique.</x:v>
      </x:c>
      <x:c r="H363" s="128" t="n">
        <x:v>20</x:v>
      </x:c>
      <x:c r="I363" s="132" t="str">
        <x:v>Une fois par étape et visite ; reprise seulement à la demande.</x:v>
      </x:c>
    </x:row>
    <x:row r="364" ht="164" customHeight="1">
      <x:c r="A364" s="121" t="str">
        <x:v>D6-C-B-WARP5-A09-S01</x:v>
      </x:c>
      <x:c r="B364" s="122" t="str">
        <x:v>warp_arc_steps_v5</x:v>
      </x:c>
      <x:c r="C364" s="122" t="str">
        <x:v>WARP5-A09-S01</x:v>
      </x:c>
      <x:c r="D364" s="122" t="str">
        <x:v>Cinq conditions Warp vérifiées au départ ; branche déjà identifiée et non réinitialisée ; droit de retour engagé. Lire les résultats de l’expédition précédente et les objets encore présents. ; phase 1 réellement atteinte ; pensée intérieure facultative, aucune information nouvelle. Le détail nommé est effectivement observé. Une phrase constatant un retour, un déplacement ou une réparation attend le retour visible de ce geste, pas la seule ouverture de l’étape.</x:v>
      </x:c>
      <x:c r="E364" s="122" t="str">
        <x:v>Joueur</x:v>
      </x:c>
      <x:c r="F364" s="122" t="str">
        <x:v>Les noms sur ces enveloppes ne sont pas les miens. Je les laisse à leur garde.</x:v>
      </x:c>
      <x:c r="G364" s="122" t="str">
        <x:v>Regard vers le repère de cette étape ; couper la pensée pendant une action critique.</x:v>
      </x:c>
      <x:c r="H364" s="123" t="n">
        <x:v>20</x:v>
      </x:c>
      <x:c r="I364" s="131" t="str">
        <x:v>Une fois par étape et visite ; reprise seulement à la demande.</x:v>
      </x:c>
    </x:row>
    <x:row r="365" ht="164" customHeight="1">
      <x:c r="A365" s="126" t="str">
        <x:v>D6-C-B-WARP5-A09-S02</x:v>
      </x:c>
      <x:c r="B365" s="127" t="str">
        <x:v>warp_arc_steps_v5</x:v>
      </x:c>
      <x:c r="C365" s="127" t="str">
        <x:v>WARP5-A09-S02</x:v>
      </x:c>
      <x:c r="D365" s="127" t="str">
        <x:v>Cinq conditions Warp vérifiées au départ ; branche déjà identifiée et non réinitialisée ; droit de retour engagé. WARP5-A09-S01 résolue ; tenir compte de sa réussite, de son issue partielle ou de son échec. ; phase 2 réellement atteinte ; pensée intérieure facultative, aucune information nouvelle. Le détail nommé est effectivement observé. Une phrase constatant un retour, un déplacement ou une réparation attend le retour visible de ce geste, pas la seule ouverture de l’étape.</x:v>
      </x:c>
      <x:c r="E365" s="127" t="str">
        <x:v>Joueur</x:v>
      </x:c>
      <x:c r="F365" s="127" t="str">
        <x:v>La route passe entre deux signaux. Je vérifie leurs positions avant de couvrir le passage.</x:v>
      </x:c>
      <x:c r="G365" s="127" t="str">
        <x:v>Regard vers le repère de cette étape ; couper la pensée pendant une action critique.</x:v>
      </x:c>
      <x:c r="H365" s="128" t="n">
        <x:v>20</x:v>
      </x:c>
      <x:c r="I365" s="132" t="str">
        <x:v>Une fois par étape et visite ; reprise seulement à la demande.</x:v>
      </x:c>
    </x:row>
    <x:row r="366" ht="164" customHeight="1">
      <x:c r="A366" s="121" t="str">
        <x:v>D6-C-B-WARP5-A09-S03</x:v>
      </x:c>
      <x:c r="B366" s="122" t="str">
        <x:v>warp_arc_steps_v5</x:v>
      </x:c>
      <x:c r="C366" s="122" t="str">
        <x:v>WARP5-A09-S03</x:v>
      </x:c>
      <x:c r="D366" s="122" t="str">
        <x:v>Cinq conditions Warp vérifiées au départ ; branche déjà identifiée et non réinitialisée ; droit de retour engagé. WARP5-A09-S02 résolue ; tenir compte de sa réussite, de son issue partielle ou de son échec. ; phase 3 réellement atteinte ; pensée intérieure facultative, aucune information nouvelle. Le détail nommé est effectivement observé. Une phrase constatant un retour, un déplacement ou une réparation attend le retour visible de ce geste, pas la seule ouverture de l’étape.</x:v>
      </x:c>
      <x:c r="E366" s="122" t="str">
        <x:v>Joueur</x:v>
      </x:c>
      <x:c r="F366" s="122" t="str">
        <x:v>Les lettres gardent leur trajet et leur garde propres ; je n’emporte pas leur contenu.</x:v>
      </x:c>
      <x:c r="G366" s="122" t="str">
        <x:v>Regard vers le repère de cette étape ; couper la pensée pendant une action critique.</x:v>
      </x:c>
      <x:c r="H366" s="123" t="n">
        <x:v>20</x:v>
      </x:c>
      <x:c r="I366" s="131" t="str">
        <x:v>Une fois par étape et visite ; reprise seulement à la demande.</x:v>
      </x:c>
    </x:row>
    <x:row r="367" ht="164" customHeight="1">
      <x:c r="A367" s="126" t="str">
        <x:v>D6-C-B-WARP5-A10-S01</x:v>
      </x:c>
      <x:c r="B367" s="127" t="str">
        <x:v>warp_arc_steps_v5</x:v>
      </x:c>
      <x:c r="C367" s="127" t="str">
        <x:v>WARP5-A10-S01</x:v>
      </x:c>
      <x:c r="D367" s="127" t="str">
        <x:v>Cinq conditions Warp vérifiées au départ ; branche déjà identifiée et non réinitialisée ; droit de retour engagé. Lire les résultats de l’expédition précédente et les objets encore présents. ; phase 1 réellement atteinte ; pensée intérieure facultative, aucune information nouvelle. Le détail nommé est effectivement observé. Une phrase constatant un retour, un déplacement ou une réparation attend le retour visible de ce geste, pas la seule ouverture de l’étape.</x:v>
      </x:c>
      <x:c r="E367" s="127" t="str">
        <x:v>Joueur</x:v>
      </x:c>
      <x:c r="F367" s="127" t="str">
        <x:v>Le pilote a quitté l’épave. Je suis ses appuis dans la neige.</x:v>
      </x:c>
      <x:c r="G367" s="127" t="str">
        <x:v>Regard vers le repère de cette étape ; couper la pensée pendant une action critique.</x:v>
      </x:c>
      <x:c r="H367" s="128" t="n">
        <x:v>20</x:v>
      </x:c>
      <x:c r="I367" s="132" t="str">
        <x:v>Une fois par étape et visite ; reprise seulement à la demande.</x:v>
      </x:c>
    </x:row>
    <x:row r="368" ht="164" customHeight="1">
      <x:c r="A368" s="121" t="str">
        <x:v>D6-C-B-WARP5-A10-S02</x:v>
      </x:c>
      <x:c r="B368" s="122" t="str">
        <x:v>warp_arc_steps_v5</x:v>
      </x:c>
      <x:c r="C368" s="122" t="str">
        <x:v>WARP5-A10-S02</x:v>
      </x:c>
      <x:c r="D368" s="122" t="str">
        <x:v>Cinq conditions Warp vérifiées au départ ; branche déjà identifiée et non réinitialisée ; droit de retour engagé. WARP5-A10-S01 résolue ; tenir compte de sa réussite, de son issue partielle ou de son échec. ; phase 2 réellement atteinte ; pensée intérieure facultative, aucune information nouvelle. Le détail nommé est effectivement observé. Une phrase constatant un retour, un déplacement ou une réparation attend le retour visible de ce geste, pas la seule ouverture de l’étape.</x:v>
      </x:c>
      <x:c r="E368" s="122" t="str">
        <x:v>Joueur</x:v>
      </x:c>
      <x:c r="F368" s="122" t="str">
        <x:v>Deux routes restent possibles. Je regarde celle qu’il peut réellement parcourir.</x:v>
      </x:c>
      <x:c r="G368" s="122" t="str">
        <x:v>Regard vers le repère de cette étape ; couper la pensée pendant une action critique.</x:v>
      </x:c>
      <x:c r="H368" s="123" t="n">
        <x:v>20</x:v>
      </x:c>
      <x:c r="I368" s="131" t="str">
        <x:v>Une fois par étape et visite ; reprise seulement à la demande.</x:v>
      </x:c>
    </x:row>
    <x:row r="369" ht="164" customHeight="1">
      <x:c r="A369" s="126" t="str">
        <x:v>D6-C-B-WARP5-A10-S03</x:v>
      </x:c>
      <x:c r="B369" s="127" t="str">
        <x:v>warp_arc_steps_v5</x:v>
      </x:c>
      <x:c r="C369" s="127" t="str">
        <x:v>WARP5-A10-S03</x:v>
      </x:c>
      <x:c r="D369" s="127" t="str">
        <x:v>Cinq conditions Warp vérifiées au départ ; branche déjà identifiée et non réinitialisée ; droit de retour engagé. WARP5-A10-S02 résolue ; tenir compte de sa réussite, de son issue partielle ou de son échec. ; phase 3 réellement atteinte ; pensée intérieure facultative, aucune information nouvelle. Le détail nommé est effectivement observé. Une phrase constatant un retour, un déplacement ou une réparation attend le retour visible de ce geste, pas la seule ouverture de l’étape.</x:v>
      </x:c>
      <x:c r="E369" s="127" t="str">
        <x:v>Joueur</x:v>
      </x:c>
      <x:c r="F369" s="127" t="str">
        <x:v>Deux départs, chacun vers son retour.</x:v>
      </x:c>
      <x:c r="G369" s="127" t="str">
        <x:v>Regard vers le repère de cette étape ; couper la pensée pendant une action critique.</x:v>
      </x:c>
      <x:c r="H369" s="128" t="n">
        <x:v>20</x:v>
      </x:c>
      <x:c r="I369" s="132" t="str">
        <x:v>Une fois par étape et visite ; reprise seulement à la demande.</x:v>
      </x:c>
    </x:row>
    <x:row r="370" ht="164" customHeight="1">
      <x:c r="A370" s="121" t="str">
        <x:v>D6-C-B-WARP5-A11-S01</x:v>
      </x:c>
      <x:c r="B370" s="122" t="str">
        <x:v>warp_arc_steps_v5</x:v>
      </x:c>
      <x:c r="C370" s="122" t="str">
        <x:v>WARP5-A11-S01</x:v>
      </x:c>
      <x:c r="D370" s="122" t="str">
        <x:v>Cinq conditions Warp vérifiées au départ ; branche déjà identifiée et non réinitialisée ; droit de retour engagé. Lire les résultats de l’expédition précédente et les objets encore présents. ; phase 1 réellement atteinte ; pensée intérieure facultative, aucune information nouvelle. Le détail nommé est effectivement observé. Une phrase constatant un retour, un déplacement ou une réparation attend le retour visible de ce geste, pas la seule ouverture de l’étape.</x:v>
      </x:c>
      <x:c r="E370" s="122" t="str">
        <x:v>Joueur</x:v>
      </x:c>
      <x:c r="F370" s="122" t="str">
        <x:v>Il reste des lumières habitées. Je regarde les accès avant d’attirer la cible.</x:v>
      </x:c>
      <x:c r="G370" s="122" t="str">
        <x:v>Regard vers le repère de cette étape ; couper la pensée pendant une action critique.</x:v>
      </x:c>
      <x:c r="H370" s="123" t="n">
        <x:v>20</x:v>
      </x:c>
      <x:c r="I370" s="131" t="str">
        <x:v>Une fois par étape et visite ; reprise seulement à la demande.</x:v>
      </x:c>
    </x:row>
    <x:row r="371" ht="164" customHeight="1">
      <x:c r="A371" s="126" t="str">
        <x:v>D6-C-B-WARP5-A11-S02</x:v>
      </x:c>
      <x:c r="B371" s="127" t="str">
        <x:v>warp_arc_steps_v5</x:v>
      </x:c>
      <x:c r="C371" s="127" t="str">
        <x:v>WARP5-A11-S02</x:v>
      </x:c>
      <x:c r="D371" s="127" t="str">
        <x:v>Cinq conditions Warp vérifiées au départ ; branche déjà identifiée et non réinitialisée ; droit de retour engagé. WARP5-A11-S01 résolue ; tenir compte de sa réussite, de son issue partielle ou de son échec. ; phase 2 réellement atteinte ; pensée intérieure facultative, aucune information nouvelle. Le détail nommé est effectivement observé. Une phrase constatant un retour, un déplacement ou une réparation attend le retour visible de ce geste, pas la seule ouverture de l’étape.</x:v>
      </x:c>
      <x:c r="E371" s="127" t="str">
        <x:v>Joueur</x:v>
      </x:c>
      <x:c r="F371" s="127" t="str">
        <x:v>Les gaines relient les étages. Je garde la cour vide dans ma route.</x:v>
      </x:c>
      <x:c r="G371" s="127" t="str">
        <x:v>Regard vers le repère de cette étape ; couper la pensée pendant une action critique.</x:v>
      </x:c>
      <x:c r="H371" s="128" t="n">
        <x:v>20</x:v>
      </x:c>
      <x:c r="I371" s="132" t="str">
        <x:v>Une fois par étape et visite ; reprise seulement à la demande.</x:v>
      </x:c>
    </x:row>
    <x:row r="372" ht="164" customHeight="1">
      <x:c r="A372" s="121" t="str">
        <x:v>D6-C-B-WARP5-A11-S03</x:v>
      </x:c>
      <x:c r="B372" s="122" t="str">
        <x:v>warp_arc_steps_v5</x:v>
      </x:c>
      <x:c r="C372" s="122" t="str">
        <x:v>WARP5-A11-S03</x:v>
      </x:c>
      <x:c r="D372" s="122" t="str">
        <x:v>Cinq conditions Warp vérifiées au départ ; branche déjà identifiée et non réinitialisée ; droit de retour engagé. WARP5-A11-S02 résolue ; tenir compte de sa réussite, de son issue partielle ou de son échec. ; phase 3 réellement atteinte ; pensée intérieure facultative, aucune information nouvelle. Le détail nommé est effectivement observé. Une phrase constatant un retour, un déplacement ou une réparation attend le retour visible de ce geste, pas la seule ouverture de l’étape.</x:v>
      </x:c>
      <x:c r="E372" s="122" t="str">
        <x:v>Joueur</x:v>
      </x:c>
      <x:c r="F372" s="122" t="str">
        <x:v>Les lumières se rallument là où les passages tiennent encore.</x:v>
      </x:c>
      <x:c r="G372" s="122" t="str">
        <x:v>Regard vers le repère de cette étape ; couper la pensée pendant une action critique.</x:v>
      </x:c>
      <x:c r="H372" s="123" t="n">
        <x:v>20</x:v>
      </x:c>
      <x:c r="I372" s="131" t="str">
        <x:v>Une fois par étape et visite ; reprise seulement à la demande.</x:v>
      </x:c>
    </x:row>
    <x:row r="373" ht="164" customHeight="1">
      <x:c r="A373" s="126" t="str">
        <x:v>D6-C-B-WARP5-A12-S01</x:v>
      </x:c>
      <x:c r="B373" s="127" t="str">
        <x:v>warp_arc_steps_v5</x:v>
      </x:c>
      <x:c r="C373" s="127" t="str">
        <x:v>WARP5-A12-S01</x:v>
      </x:c>
      <x:c r="D373" s="127" t="str">
        <x:v>Cinq conditions Warp vérifiées au départ ; branche déjà identifiée et non réinitialisée ; droit de retour engagé. Lire les résultats de l’expédition précédente et les objets encore présents. ; phase 1 réellement atteinte ; pensée intérieure facultative, aucune information nouvelle. Le détail nommé est effectivement observé. Une phrase constatant un retour, un déplacement ou une réparation attend le retour visible de ce geste, pas la seule ouverture de l’étape.</x:v>
      </x:c>
      <x:c r="E373" s="127" t="str">
        <x:v>Joueur</x:v>
      </x:c>
      <x:c r="F373" s="127" t="str">
        <x:v>Ce seuil est en chantier. Je demande par un geste où ma charge pourrait aider.</x:v>
      </x:c>
      <x:c r="G373" s="127" t="str">
        <x:v>Regard vers le repère de cette étape ; couper la pensée pendant une action critique.</x:v>
      </x:c>
      <x:c r="H373" s="128" t="n">
        <x:v>20</x:v>
      </x:c>
      <x:c r="I373" s="132" t="str">
        <x:v>Une fois par étape et visite ; reprise seulement à la demande.</x:v>
      </x:c>
    </x:row>
    <x:row r="374" ht="164" customHeight="1">
      <x:c r="A374" s="121" t="str">
        <x:v>D6-C-B-WARP5-A12-S02</x:v>
      </x:c>
      <x:c r="B374" s="122" t="str">
        <x:v>warp_arc_steps_v5</x:v>
      </x:c>
      <x:c r="C374" s="122" t="str">
        <x:v>WARP5-A12-S02</x:v>
      </x:c>
      <x:c r="D374" s="122" t="str">
        <x:v>Cinq conditions Warp vérifiées au départ ; branche déjà identifiée et non réinitialisée ; droit de retour engagé. WARP5-A12-S01 résolue ; tenir compte de sa réussite, de son issue partielle ou de son échec. ; phase 2 réellement atteinte ; pensée intérieure facultative, aucune information nouvelle. Le détail nommé est effectivement observé. Une phrase constatant un retour, un déplacement ou une réparation attend le retour visible de ce geste, pas la seule ouverture de l’étape.</x:v>
      </x:c>
      <x:c r="E374" s="122" t="str">
        <x:v>Joueur</x:v>
      </x:c>
      <x:c r="F374" s="122" t="str">
        <x:v>Les bâtisseurs tiennent leur passage. Je réponds au signal que j’ai compris.</x:v>
      </x:c>
      <x:c r="G374" s="122" t="str">
        <x:v>Regard vers le repère de cette étape ; couper la pensée pendant une action critique.</x:v>
      </x:c>
      <x:c r="H374" s="123" t="n">
        <x:v>20</x:v>
      </x:c>
      <x:c r="I374" s="131" t="str">
        <x:v>Une fois par étape et visite ; reprise seulement à la demande.</x:v>
      </x:c>
    </x:row>
    <x:row r="375" ht="164" customHeight="1">
      <x:c r="A375" s="126" t="str">
        <x:v>D6-C-B-WARP5-A12-S03</x:v>
      </x:c>
      <x:c r="B375" s="127" t="str">
        <x:v>warp_arc_steps_v5</x:v>
      </x:c>
      <x:c r="C375" s="127" t="str">
        <x:v>WARP5-A12-S03</x:v>
      </x:c>
      <x:c r="D375" s="127" t="str">
        <x:v>Cinq conditions Warp vérifiées au départ ; branche déjà identifiée et non réinitialisée ; droit de retour engagé. WARP5-A12-S02 résolue ; tenir compte de sa réussite, de son issue partielle ou de son échec. ; phase 3 réellement atteinte ; pensée intérieure facultative, aucune information nouvelle. Le détail nommé est effectivement observé. Une phrase constatant un retour, un déplacement ou une réparation attend le retour visible de ce geste, pas la seule ouverture de l’étape.</x:v>
      </x:c>
      <x:c r="E375" s="127" t="str">
        <x:v>Joueur</x:v>
      </x:c>
      <x:c r="F375" s="127" t="str">
        <x:v>Je n’ai pas donné naissance à ce lieu. Ce seuil reste celui de ses habitants.</x:v>
      </x:c>
      <x:c r="G375" s="127" t="str">
        <x:v>Regard vers le repère de cette étape ; couper la pensée pendant une action critique.</x:v>
      </x:c>
      <x:c r="H375" s="128" t="n">
        <x:v>20</x:v>
      </x:c>
      <x:c r="I375" s="132" t="str">
        <x:v>Une fois par étape et visite ; reprise seulement à la demande.</x:v>
      </x:c>
    </x:row>
    <x:row r="376" ht="44" customHeight="1">
      <x:c r="A376" s="121" t="str">
        <x:v>D6-CONTEXTE-01</x:v>
      </x:c>
      <x:c r="B376" s="122" t="str">
        <x:v>clans</x:v>
      </x:c>
      <x:c r="C376" s="122" t="str">
        <x:v>CL1</x:v>
      </x:c>
      <x:c r="D376" s="122" t="str">
        <x:v>Première visite ; aucune réputation locale connue</x:v>
      </x:c>
      <x:c r="E376" s="122" t="str">
        <x:v>Habitant des Braises</x:v>
      </x:c>
      <x:c r="F376" s="122" t="str">
        <x:v>Je ne connais pas ta chasse. Montre-moi ce qui t’amène dans notre cour.</x:v>
      </x:c>
      <x:c r="G376" s="122" t="str">
        <x:v>Réaction liée au fait observé ; option de silence après répétition.</x:v>
      </x:c>
      <x:c r="H376" s="123" t="n">
        <x:v>20</x:v>
      </x:c>
      <x:c r="I376" s="131" t="str">
        <x:v>Une fois par changement d’état connu ; au moins 30 s entre rappels du même contexte.</x:v>
      </x:c>
    </x:row>
    <x:row r="377" ht="44" customHeight="1">
      <x:c r="A377" s="126" t="str">
        <x:v>D6-CONTEXTE-02</x:v>
      </x:c>
      <x:c r="B377" s="127" t="str">
        <x:v>clans</x:v>
      </x:c>
      <x:c r="C377" s="127" t="str">
        <x:v>CL1</x:v>
      </x:c>
      <x:c r="D377" s="127" t="str">
        <x:v>Visite suivante ; aide locale vue par ce PNJ</x:v>
      </x:c>
      <x:c r="E377" s="127" t="str">
        <x:v>Habitant des Braises</x:v>
      </x:c>
      <x:c r="F377" s="127" t="str">
        <x:v>Le passage que tu as dégagé tient encore. Tu peux rejoindre le banc près du four.</x:v>
      </x:c>
      <x:c r="G377" s="127" t="str">
        <x:v>Réaction liée au fait observé ; option de silence après répétition.</x:v>
      </x:c>
      <x:c r="H377" s="128" t="n">
        <x:v>20</x:v>
      </x:c>
      <x:c r="I377" s="132" t="str">
        <x:v>Une fois par changement d’état connu ; au moins 30 s entre rappels du même contexte.</x:v>
      </x:c>
    </x:row>
    <x:row r="378" ht="44" customHeight="1">
      <x:c r="A378" s="121" t="str">
        <x:v>D6-CONTEXTE-03</x:v>
      </x:c>
      <x:c r="B378" s="122" t="str">
        <x:v>clans</x:v>
      </x:c>
      <x:c r="C378" s="122" t="str">
        <x:v>CL2</x:v>
      </x:c>
      <x:c r="D378" s="122" t="str">
        <x:v>Rumeur de victoire reçue sans preuve</x:v>
      </x:c>
      <x:c r="E378" s="122" t="str">
        <x:v>Gardienne des Citernes</x:v>
      </x:c>
      <x:c r="F378" s="122" t="str">
        <x:v>On raconte ton retour. Je n’ai encore vu que ceux qui le racontent.</x:v>
      </x:c>
      <x:c r="G378" s="122" t="str">
        <x:v>Réaction liée au fait observé ; option de silence après répétition.</x:v>
      </x:c>
      <x:c r="H378" s="123" t="n">
        <x:v>20</x:v>
      </x:c>
      <x:c r="I378" s="131" t="str">
        <x:v>Une fois par changement d’état connu ; au moins 30 s entre rappels du même contexte.</x:v>
      </x:c>
    </x:row>
    <x:row r="379" ht="44" customHeight="1">
      <x:c r="A379" s="126" t="str">
        <x:v>D6-CONTEXTE-04</x:v>
      </x:c>
      <x:c r="B379" s="127" t="str">
        <x:v>clans</x:v>
      </x:c>
      <x:c r="C379" s="127" t="str">
        <x:v>CL2</x:v>
      </x:c>
      <x:c r="D379" s="127" t="str">
        <x:v>Preuve de chasse montrée ; propriétaire et provenance connus</x:v>
      </x:c>
      <x:c r="E379" s="127" t="str">
        <x:v>Gardienne des Citernes</x:v>
      </x:c>
      <x:c r="F379" s="127" t="str">
        <x:v>Cette marque répond au récit. Maintenant, je sais ce que tu es venu montrer.</x:v>
      </x:c>
      <x:c r="G379" s="127" t="str">
        <x:v>Réaction liée au fait observé ; option de silence après répétition.</x:v>
      </x:c>
      <x:c r="H379" s="128" t="n">
        <x:v>60</x:v>
      </x:c>
      <x:c r="I379" s="132" t="str">
        <x:v>Une fois par changement d’état connu ; au moins 30 s entre rappels du même contexte.</x:v>
      </x:c>
    </x:row>
    <x:row r="380" ht="44" customHeight="1">
      <x:c r="A380" s="121" t="str">
        <x:v>D6-CONTEXTE-05</x:v>
      </x:c>
      <x:c r="B380" s="122" t="str">
        <x:v>clans</x:v>
      </x:c>
      <x:c r="C380" s="122" t="str">
        <x:v>CL3</x:v>
      </x:c>
      <x:c r="D380" s="122" t="str">
        <x:v>Adversaire de clan au repos ; trêve locale active</x:v>
      </x:c>
      <x:c r="E380" s="122" t="str">
        <x:v>Sentinelle des Branches</x:v>
      </x:c>
      <x:c r="F380" s="122" t="str">
        <x:v>La trêve couvre ce passage. Tes autres querelles restent hors de cette halte.</x:v>
      </x:c>
      <x:c r="G380" s="122" t="str">
        <x:v>Réaction liée au fait observé ; option de silence après répétition.</x:v>
      </x:c>
      <x:c r="H380" s="123" t="n">
        <x:v>60</x:v>
      </x:c>
      <x:c r="I380" s="131" t="str">
        <x:v>Une fois par changement d’état connu ; au moins 30 s entre rappels du même contexte.</x:v>
      </x:c>
    </x:row>
    <x:row r="381" ht="44" customHeight="1">
      <x:c r="A381" s="126" t="str">
        <x:v>D6-CONTEXTE-06</x:v>
      </x:c>
      <x:c r="B381" s="127" t="str">
        <x:v>clans</x:v>
      </x:c>
      <x:c r="C381" s="127" t="str">
        <x:v>CL4</x:v>
      </x:c>
      <x:c r="D381" s="127" t="str">
        <x:v>Aide refusée par ce PNJ ; nouvelle interaction trop tôt</x:v>
      </x:c>
      <x:c r="E381" s="127" t="str">
        <x:v>Voisine des eaux calmes</x:v>
      </x:c>
      <x:c r="F381" s="127" t="str">
        <x:v>Ma réponse tient encore. Laisse-moi reprendre mon travail.</x:v>
      </x:c>
      <x:c r="G381" s="127" t="str">
        <x:v>Réaction liée au fait observé ; option de silence après répétition.</x:v>
      </x:c>
      <x:c r="H381" s="128" t="n">
        <x:v>40</x:v>
      </x:c>
      <x:c r="I381" s="132" t="str">
        <x:v>Une fois par changement d’état connu ; au moins 30 s entre rappels du même contexte.</x:v>
      </x:c>
    </x:row>
    <x:row r="382" ht="44" customHeight="1">
      <x:c r="A382" s="121" t="str">
        <x:v>D6-CONTEXTE-07</x:v>
      </x:c>
      <x:c r="B382" s="122" t="str">
        <x:v>clans</x:v>
      </x:c>
      <x:c r="C382" s="122" t="str">
        <x:v>CL5</x:v>
      </x:c>
      <x:c r="D382" s="122" t="str">
        <x:v>Chasseur blessé visible ; aucune victoire connue</x:v>
      </x:c>
      <x:c r="E382" s="122" t="str">
        <x:v>Veilleur des crêtes</x:v>
      </x:c>
      <x:c r="F382" s="122" t="str">
        <x:v>Assieds-toi à l’abri du vent. Tu raconteras ce que tu veux quand tu pourras reprendre souffle.</x:v>
      </x:c>
      <x:c r="G382" s="122" t="str">
        <x:v>Réaction liée au fait observé ; option de silence après répétition.</x:v>
      </x:c>
      <x:c r="H382" s="123" t="n">
        <x:v>60</x:v>
      </x:c>
      <x:c r="I382" s="131" t="str">
        <x:v>Une fois par changement d’état connu ; au moins 30 s entre rappels du même contexte.</x:v>
      </x:c>
    </x:row>
    <x:row r="383" ht="44" customHeight="1">
      <x:c r="A383" s="126" t="str">
        <x:v>D6-CONTEXTE-08</x:v>
      </x:c>
      <x:c r="B383" s="127" t="str">
        <x:v>clans</x:v>
      </x:c>
      <x:c r="C383" s="127" t="str">
        <x:v>CL6</x:v>
      </x:c>
      <x:c r="D383" s="127" t="str">
        <x:v>Retour réel après longue absence ; vieux trajet modifié</x:v>
      </x:c>
      <x:c r="E383" s="127" t="str">
        <x:v>Habitant du rivage</x:v>
      </x:c>
      <x:c r="F383" s="127" t="str">
        <x:v>Tu cherches l’ancienne jetée. Nous passons plus haut depuis la dernière crue.</x:v>
      </x:c>
      <x:c r="G383" s="127" t="str">
        <x:v>Réaction liée au fait observé ; option de silence après répétition.</x:v>
      </x:c>
      <x:c r="H383" s="128" t="n">
        <x:v>20</x:v>
      </x:c>
      <x:c r="I383" s="132" t="str">
        <x:v>Une fois par changement d’état connu ; au moins 30 s entre rappels du même contexte.</x:v>
      </x:c>
    </x:row>
    <x:row r="384" ht="44" customHeight="1">
      <x:c r="A384" s="121" t="str">
        <x:v>D6-CONTEXTE-09</x:v>
      </x:c>
      <x:c r="B384" s="122" t="str">
        <x:v>clans</x:v>
      </x:c>
      <x:c r="C384" s="122" t="str">
        <x:v>CL7</x:v>
      </x:c>
      <x:c r="D384" s="122" t="str">
        <x:v>Trophée exposé ; reproduction marquée</x:v>
      </x:c>
      <x:c r="E384" s="122" t="str">
        <x:v>Artisane de roche chaude</x:v>
      </x:c>
      <x:c r="F384" s="122" t="str">
        <x:v>La copie tient bien la forme. La marque doit rester lisible pour ceux qui la regardent.</x:v>
      </x:c>
      <x:c r="G384" s="122" t="str">
        <x:v>Réaction liée au fait observé ; option de silence après répétition.</x:v>
      </x:c>
      <x:c r="H384" s="123" t="n">
        <x:v>50</x:v>
      </x:c>
      <x:c r="I384" s="131" t="str">
        <x:v>Une fois par changement d’état connu ; au moins 30 s entre rappels du même contexte.</x:v>
      </x:c>
    </x:row>
    <x:row r="385" ht="44" customHeight="1">
      <x:c r="A385" s="126" t="str">
        <x:v>D6-CONTEXTE-10</x:v>
      </x:c>
      <x:c r="B385" s="127" t="str">
        <x:v>clans</x:v>
      </x:c>
      <x:c r="C385" s="127" t="str">
        <x:v>CL8</x:v>
      </x:c>
      <x:c r="D385" s="127" t="str">
        <x:v>Objet prêté ; restitution due ; propriétaire présent</x:v>
      </x:c>
      <x:c r="E385" s="127" t="str">
        <x:v>Gardienne du givre</x:v>
      </x:c>
      <x:c r="F385" s="127" t="str">
        <x:v>Je viens reprendre la pièce confiée. Ton support pourra recevoir autre chose après son départ.</x:v>
      </x:c>
      <x:c r="G385" s="127" t="str">
        <x:v>Réaction liée au fait observé ; option de silence après répétition.</x:v>
      </x:c>
      <x:c r="H385" s="128" t="n">
        <x:v>60</x:v>
      </x:c>
      <x:c r="I385" s="132" t="str">
        <x:v>Une fois par changement d’état connu ; au moins 30 s entre rappels du même contexte.</x:v>
      </x:c>
    </x:row>
    <x:row r="386" ht="44" customHeight="1">
      <x:c r="A386" s="121" t="str">
        <x:v>D6-CONTEXTE-11</x:v>
      </x:c>
      <x:c r="B386" s="122" t="str">
        <x:v>clans</x:v>
      </x:c>
      <x:c r="C386" s="122" t="str">
        <x:v>CL9</x:v>
      </x:c>
      <x:c r="D386" s="122" t="str">
        <x:v>Archive incomplète ; joueur demande un nom absent</x:v>
      </x:c>
      <x:c r="E386" s="122" t="str">
        <x:v>Conservatrice des pierres</x:v>
      </x:c>
      <x:c r="F386" s="122" t="str">
        <x:v>Ce nom manque au relevé. Je peux te montrer le vide, pas le remplir par une certitude.</x:v>
      </x:c>
      <x:c r="G386" s="122" t="str">
        <x:v>Réaction liée au fait observé ; option de silence après répétition.</x:v>
      </x:c>
      <x:c r="H386" s="123" t="n">
        <x:v>60</x:v>
      </x:c>
      <x:c r="I386" s="131" t="str">
        <x:v>Une fois par changement d’état connu ; au moins 30 s entre rappels du même contexte.</x:v>
      </x:c>
    </x:row>
    <x:row r="387" ht="44" customHeight="1">
      <x:c r="A387" s="126" t="str">
        <x:v>D6-CONTEXTE-12</x:v>
      </x:c>
      <x:c r="B387" s="127" t="str">
        <x:v>clans</x:v>
      </x:c>
      <x:c r="C387" s="127" t="str">
        <x:v>CL10</x:v>
      </x:c>
      <x:c r="D387" s="127" t="str">
        <x:v>Alerte immédiate de confinement détectée</x:v>
      </x:c>
      <x:c r="E387" s="127" t="str">
        <x:v>Gardien du confinement</x:v>
      </x:c>
      <x:c r="F387" s="127" t="str">
        <x:v>Écartez-vous du seuil. La fermeture commence.</x:v>
      </x:c>
      <x:c r="G387" s="127" t="str">
        <x:v>Réaction liée au fait observé ; option de silence après répétition.</x:v>
      </x:c>
      <x:c r="H387" s="128" t="n">
        <x:v>100</x:v>
      </x:c>
      <x:c r="I387" s="132" t="str">
        <x:v>Une fois par changement d’état connu ; au moins 30 s entre rappels du même contexte.</x:v>
      </x:c>
    </x:row>
    <x:row r="388" ht="44" customHeight="1">
      <x:c r="A388" s="121" t="str">
        <x:v>D6-CONTEXTE-13</x:v>
      </x:c>
      <x:c r="B388" s="122" t="str">
        <x:v>clans</x:v>
      </x:c>
      <x:c r="C388" s="122" t="str">
        <x:v>CL11</x:v>
      </x:c>
      <x:c r="D388" s="122" t="str">
        <x:v>Vaisseau personnel visité mais non acquis</x:v>
      </x:c>
      <x:c r="E388" s="122" t="str">
        <x:v>Responsable de halte lointaine</x:v>
      </x:c>
      <x:c r="F388" s="122" t="str">
        <x:v>Tu l’as inspecté. Les droits de coque n’ont pas encore été remis.</x:v>
      </x:c>
      <x:c r="G388" s="122" t="str">
        <x:v>Réaction liée au fait observé ; option de silence après répétition.</x:v>
      </x:c>
      <x:c r="H388" s="123" t="n">
        <x:v>60</x:v>
      </x:c>
      <x:c r="I388" s="131" t="str">
        <x:v>Une fois par changement d’état connu ; au moins 30 s entre rappels du même contexte.</x:v>
      </x:c>
    </x:row>
    <x:row r="389" ht="44" customHeight="1">
      <x:c r="A389" s="126" t="str">
        <x:v>D6-CONTEXTE-14</x:v>
      </x:c>
      <x:c r="B389" s="127" t="str">
        <x:v>clans</x:v>
      </x:c>
      <x:c r="C389" s="127" t="str">
        <x:v>CL12</x:v>
      </x:c>
      <x:c r="D389" s="127" t="str">
        <x:v>Même objectif guerre déjà récompensé dans un autre mode</x:v>
      </x:c>
      <x:c r="E389" s="127" t="str">
        <x:v>Responsable des mandats liés</x:v>
      </x:c>
      <x:c r="F389" s="127" t="str">
        <x:v>Ce passage est déjà compté dans notre retour. Parlons de l’objectif qui reste.</x:v>
      </x:c>
      <x:c r="G389" s="127" t="str">
        <x:v>Réaction liée au fait observé ; option de silence après répétition.</x:v>
      </x:c>
      <x:c r="H389" s="128" t="n">
        <x:v>60</x:v>
      </x:c>
      <x:c r="I389" s="132" t="str">
        <x:v>Une fois par changement d’état connu ; au moins 30 s entre rappels du même contexte.</x:v>
      </x:c>
    </x:row>
    <x:row r="390" ht="44" customHeight="1">
      <x:c r="A390" s="121" t="str">
        <x:v>D6-CONTEXTE-15</x:v>
      </x:c>
      <x:c r="B390" s="122" t="str">
        <x:v>clans</x:v>
      </x:c>
      <x:c r="C390" s="122" t="str">
        <x:v>CL13</x:v>
      </x:c>
      <x:c r="D390" s="122" t="str">
        <x:v>Absent mort confirmé ; souvenir autorisé disponible</x:v>
      </x:c>
      <x:c r="E390" s="122" t="str">
        <x:v>Porteuse des noms</x:v>
      </x:c>
      <x:c r="F390" s="122" t="str">
        <x:v>Nous pouvons montrer sa trace. Personne ici ne donnera une nouvelle parole en son nom.</x:v>
      </x:c>
      <x:c r="G390" s="122" t="str">
        <x:v>Réaction liée au fait observé ; option de silence après répétition.</x:v>
      </x:c>
      <x:c r="H390" s="123" t="n">
        <x:v>60</x:v>
      </x:c>
      <x:c r="I390" s="131" t="str">
        <x:v>Une fois par changement d’état connu ; au moins 30 s entre rappels du même contexte.</x:v>
      </x:c>
    </x:row>
    <x:row r="391" ht="44" customHeight="1">
      <x:c r="A391" s="126" t="str">
        <x:v>D6-CONTEXTE-16</x:v>
      </x:c>
      <x:c r="B391" s="127" t="str">
        <x:v>clans</x:v>
      </x:c>
      <x:c r="C391" s="127" t="str">
        <x:v>CL14</x:v>
      </x:c>
      <x:c r="D391" s="127" t="str">
        <x:v>Résidence active ailleurs ; droit de visite conservé</x:v>
      </x:c>
      <x:c r="E391" s="127" t="str">
        <x:v>Habitante du foyer des retours</x:v>
      </x:c>
      <x:c r="F391" s="127" t="str">
        <x:v>Tu es accueilli ici. Ton foyer actif est encore dans l’autre maison.</x:v>
      </x:c>
      <x:c r="G391" s="127" t="str">
        <x:v>Réaction liée au fait observé ; option de silence après répétition.</x:v>
      </x:c>
      <x:c r="H391" s="128" t="n">
        <x:v>60</x:v>
      </x:c>
      <x:c r="I391" s="132" t="str">
        <x:v>Une fois par changement d’état connu ; au moins 30 s entre rappels du même contexte.</x:v>
      </x:c>
    </x:row>
    <x:row r="392" ht="44" customHeight="1">
      <x:c r="A392" s="121" t="str">
        <x:v>D6-CONTEXTE-17</x:v>
      </x:c>
      <x:c r="B392" s="122" t="str">
        <x:v>clans</x:v>
      </x:c>
      <x:c r="C392" s="122" t="str">
        <x:v>CL15</x:v>
      </x:c>
      <x:c r="D392" s="122" t="str">
        <x:v>Équipement non adapté à une règle locale d’atelier</x:v>
      </x:c>
      <x:c r="E392" s="122" t="str">
        <x:v>Artisan des forges fermées</x:v>
      </x:c>
      <x:c r="F392" s="122" t="str">
        <x:v>Dépose cette arme avant le banc. Dans cet atelier, nos charges passent trop près.</x:v>
      </x:c>
      <x:c r="G392" s="122" t="str">
        <x:v>Réaction liée au fait observé ; option de silence après répétition.</x:v>
      </x:c>
      <x:c r="H392" s="123" t="n">
        <x:v>60</x:v>
      </x:c>
      <x:c r="I392" s="131" t="str">
        <x:v>Une fois par changement d’état connu ; au moins 30 s entre rappels du même contexte.</x:v>
      </x:c>
    </x:row>
    <x:row r="393" ht="44" customHeight="1">
      <x:c r="A393" s="126" t="str">
        <x:v>D6-CONTEXTE-18</x:v>
      </x:c>
      <x:c r="B393" s="127" t="str">
        <x:v>origins</x:v>
      </x:c>
      <x:c r="C393" s="127" t="str">
        <x:v>O6</x:v>
      </x:c>
      <x:c r="D393" s="127" t="str">
        <x:v>Victoire joueur connue du rival ; rival vivant présent</x:v>
      </x:c>
      <x:c r="E393" s="127" t="str">
        <x:v>Harek — rival de cohorte</x:v>
      </x:c>
      <x:c r="F393" s="127" t="str">
        <x:v>J’ai vu ton appui final. La prochaine fois, je regarderai plus tôt ce côté-là.</x:v>
      </x:c>
      <x:c r="G393" s="127" t="str">
        <x:v>Réaction liée au fait observé ; option de silence après répétition.</x:v>
      </x:c>
      <x:c r="H393" s="128" t="n">
        <x:v>60</x:v>
      </x:c>
      <x:c r="I393" s="132" t="str">
        <x:v>Une fois par changement d’état connu ; au moins 30 s entre rappels du même contexte.</x:v>
      </x:c>
    </x:row>
    <x:row r="394" ht="44" customHeight="1">
      <x:c r="A394" s="121" t="str">
        <x:v>D6-CONTEXTE-19</x:v>
      </x:c>
      <x:c r="B394" s="122" t="str">
        <x:v>origins</x:v>
      </x:c>
      <x:c r="C394" s="122" t="str">
        <x:v>O6</x:v>
      </x:c>
      <x:c r="D394" s="122" t="str">
        <x:v>Défaite joueur d’exercice vue ; rival vivant présent</x:v>
      </x:c>
      <x:c r="E394" s="122" t="str">
        <x:v>Harek — rival de cohorte</x:v>
      </x:c>
      <x:c r="F394" s="122" t="str">
        <x:v>Tu es revenu trop vite dans ma portée. Montre-moi ce que tu changeras.</x:v>
      </x:c>
      <x:c r="G394" s="122" t="str">
        <x:v>Réaction liée au fait observé ; option de silence après répétition.</x:v>
      </x:c>
      <x:c r="H394" s="123" t="n">
        <x:v>60</x:v>
      </x:c>
      <x:c r="I394" s="131" t="str">
        <x:v>Une fois par changement d’état connu ; au moins 30 s entre rappels du même contexte.</x:v>
      </x:c>
    </x:row>
    <x:row r="395" ht="44" customHeight="1">
      <x:c r="A395" s="126" t="str">
        <x:v>D6-CONTEXTE-20</x:v>
      </x:c>
      <x:c r="B395" s="127" t="str">
        <x:v>origins</x:v>
      </x:c>
      <x:c r="C395" s="127" t="str">
        <x:v>O1</x:v>
      </x:c>
      <x:c r="D395" s="127" t="str">
        <x:v>Varek menaçant présent ; Dhera intervient physiquement</x:v>
      </x:c>
      <x:c r="E395" s="127" t="str">
        <x:v>Dhera</x:v>
      </x:c>
      <x:c r="F395" s="127" t="str">
        <x:v>Tu ne lui as laissé aucune épreuve. Tu as seulement voulu qu’il ne revienne pas.</x:v>
      </x:c>
      <x:c r="G395" s="127" t="str">
        <x:v>Réaction liée au fait observé ; option de silence après répétition.</x:v>
      </x:c>
      <x:c r="H395" s="128" t="n">
        <x:v>80</x:v>
      </x:c>
      <x:c r="I395" s="132" t="str">
        <x:v>Une fois par changement d’état connu ; au moins 30 s entre rappels du même contexte.</x:v>
      </x:c>
    </x:row>
    <x:row r="396" ht="44" customHeight="1">
      <x:c r="A396" s="121" t="str">
        <x:v>D6-CONTEXTE-21</x:v>
      </x:c>
      <x:c r="B396" s="122" t="str">
        <x:v>origins</x:v>
      </x:c>
      <x:c r="C396" s="122" t="str">
        <x:v>O2</x:v>
      </x:c>
      <x:c r="D396" s="122" t="str">
        <x:v>Contribution de Khor établie ; ancêtre méritant conservé</x:v>
      </x:c>
      <x:c r="E396" s="122" t="str">
        <x:v>Khor</x:v>
      </x:c>
      <x:c r="F396" s="122" t="str">
        <x:v>Garde le dernier coup dans le récit. Ajoute le chemin qui y menait.</x:v>
      </x:c>
      <x:c r="G396" s="122" t="str">
        <x:v>Réaction liée au fait observé ; option de silence après répétition.</x:v>
      </x:c>
      <x:c r="H396" s="123" t="n">
        <x:v>60</x:v>
      </x:c>
      <x:c r="I396" s="131" t="str">
        <x:v>Une fois par changement d’état connu ; au moins 30 s entre rappels du même contexte.</x:v>
      </x:c>
    </x:row>
    <x:row r="397" ht="44" customHeight="1">
      <x:c r="A397" s="126" t="str">
        <x:v>D6-CONTEXTE-22</x:v>
      </x:c>
      <x:c r="B397" s="127" t="str">
        <x:v>origins</x:v>
      </x:c>
      <x:c r="C397" s="127" t="str">
        <x:v>O3</x:v>
      </x:c>
      <x:c r="D397" s="127" t="str">
        <x:v>Survivante a refusé de rejoindre le foyer ; joueur insiste</x:v>
      </x:c>
      <x:c r="E397" s="127" t="str">
        <x:v>Vesha</x:v>
      </x:c>
      <x:c r="F397" s="127" t="str">
        <x:v>J’ai commencé ma vie ici. Notre passé commun ne choisit pas mon prochain départ.</x:v>
      </x:c>
      <x:c r="G397" s="127" t="str">
        <x:v>Réaction liée au fait observé ; option de silence après répétition.</x:v>
      </x:c>
      <x:c r="H397" s="128" t="n">
        <x:v>60</x:v>
      </x:c>
      <x:c r="I397" s="132" t="str">
        <x:v>Une fois par changement d’état connu ; au moins 30 s entre rappels du même contexte.</x:v>
      </x:c>
    </x:row>
    <x:row r="398" ht="44" customHeight="1">
      <x:c r="A398" s="121" t="str">
        <x:v>D6-CONTEXTE-23</x:v>
      </x:c>
      <x:c r="B398" s="122" t="str">
        <x:v>origins</x:v>
      </x:c>
      <x:c r="C398" s="122" t="str">
        <x:v>O4</x:v>
      </x:c>
      <x:c r="D398" s="122" t="str">
        <x:v>Réparation accomplie ; pardon non accordé</x:v>
      </x:c>
      <x:c r="E398" s="122" t="str">
        <x:v>Isha</x:v>
      </x:c>
      <x:c r="F398" s="122" t="str">
        <x:v>Je vois ce que tu as réparé. Pour le reste, ma réponse m’appartient encore.</x:v>
      </x:c>
      <x:c r="G398" s="122" t="str">
        <x:v>Réaction liée au fait observé ; option de silence après répétition.</x:v>
      </x:c>
      <x:c r="H398" s="123" t="n">
        <x:v>60</x:v>
      </x:c>
      <x:c r="I398" s="131" t="str">
        <x:v>Une fois par changement d’état connu ; au moins 30 s entre rappels du même contexte.</x:v>
      </x:c>
    </x:row>
    <x:row r="399" ht="44" customHeight="1">
      <x:c r="A399" s="126" t="str">
        <x:v>D6-CONTEXTE-24</x:v>
      </x:c>
      <x:c r="B399" s="127" t="str">
        <x:v>origins</x:v>
      </x:c>
      <x:c r="C399" s="127" t="str">
        <x:v>O5</x:v>
      </x:c>
      <x:c r="D399" s="127" t="str">
        <x:v>Mara sur son transport ; départ pas encore observé</x:v>
      </x:c>
      <x:c r="E399" s="127" t="str">
        <x:v>Joueur</x:v>
      </x:c>
      <x:c r="F399" s="127" t="str">
        <x:v>Elle a embarqué. J’attends que son transport quitte réellement le quai.</x:v>
      </x:c>
      <x:c r="G399" s="127" t="str">
        <x:v>Réaction liée au fait observé ; option de silence après répétition.</x:v>
      </x:c>
      <x:c r="H399" s="128" t="n">
        <x:v>80</x:v>
      </x:c>
      <x:c r="I399" s="132" t="str">
        <x:v>Une fois par changement d’état connu ; au moins 30 s entre rappels du même contexte.</x:v>
      </x:c>
    </x:row>
    <x:row r="400" ht="44" customHeight="1">
      <x:c r="A400" s="121" t="str">
        <x:v>D6-CONTEXTE-25</x:v>
      </x:c>
      <x:c r="B400" s="122" t="str">
        <x:v>origins</x:v>
      </x:c>
      <x:c r="C400" s="122" t="str">
        <x:v>O5</x:v>
      </x:c>
      <x:c r="D400" s="122" t="str">
        <x:v>Mara.departureConfirmed=true ; joueur seul à son sas</x:v>
      </x:c>
      <x:c r="E400" s="122" t="str">
        <x:v>Joueur</x:v>
      </x:c>
      <x:c r="F400" s="122" t="str">
        <x:v>Son transport a quitté Namarra. Je reprends le mien.</x:v>
      </x:c>
      <x:c r="G400" s="122" t="str">
        <x:v>Réaction liée au fait observé ; option de silence après répétition.</x:v>
      </x:c>
      <x:c r="H400" s="123" t="n">
        <x:v>80</x:v>
      </x:c>
      <x:c r="I400" s="131" t="str">
        <x:v>Une fois par changement d’état connu ; au moins 30 s entre rappels du même contexte.</x:v>
      </x:c>
    </x:row>
    <x:row r="401" ht="44" customHeight="1">
      <x:c r="A401" s="126" t="str">
        <x:v>D6-CONTEXTE-26</x:v>
      </x:c>
      <x:c r="B401" s="127" t="str">
        <x:v>origins</x:v>
      </x:c>
      <x:c r="C401" s="127" t="str">
        <x:v>O5</x:v>
      </x:c>
      <x:c r="D401" s="127" t="str">
        <x:v>Invitation reçue après départ ; consentement et disponibilité encore non confirmés</x:v>
      </x:c>
      <x:c r="E401" s="127" t="str">
        <x:v>Relais de Namarra</x:v>
      </x:c>
      <x:c r="F401" s="127" t="str">
        <x:v>Le message est arrivé. Il ne dit pas encore qu’elle peut te recevoir.</x:v>
      </x:c>
      <x:c r="G401" s="127" t="str">
        <x:v>Réaction liée au fait observé ; option de silence après répétition.</x:v>
      </x:c>
      <x:c r="H401" s="128" t="n">
        <x:v>60</x:v>
      </x:c>
      <x:c r="I401" s="132" t="str">
        <x:v>Une fois par changement d’état connu ; au moins 30 s entre rappels du même contexte.</x:v>
      </x:c>
    </x:row>
    <x:row r="402" ht="44" customHeight="1">
      <x:c r="A402" s="121" t="str">
        <x:v>D6-CONTEXTE-27</x:v>
      </x:c>
      <x:c r="B402" s="122" t="str">
        <x:v>core_missions</x:v>
      </x:c>
      <x:c r="C402" s="122" t="str">
        <x:v>R2-M033</x:v>
      </x:c>
      <x:c r="D402" s="122" t="str">
        <x:v>Retour réservé ; nouvelle condition de départ perdue pendant l’expédition</x:v>
      </x:c>
      <x:c r="E402" s="122" t="str">
        <x:v>Joueur</x:v>
      </x:c>
      <x:c r="F402" s="122" t="str">
        <x:v>Le nouveau départ attendra. Celui que j’ai engagé garde sa route de retour.</x:v>
      </x:c>
      <x:c r="G402" s="122" t="str">
        <x:v>Réaction liée au fait observé ; option de silence après répétition.</x:v>
      </x:c>
      <x:c r="H402" s="123" t="n">
        <x:v>80</x:v>
      </x:c>
      <x:c r="I402" s="131" t="str">
        <x:v>Une fois par changement d’état connu ; au moins 30 s entre rappels du même contexte.</x:v>
      </x:c>
    </x:row>
    <x:row r="403" ht="44" customHeight="1">
      <x:c r="A403" s="126" t="str">
        <x:v>D6-CONTEXTE-28</x:v>
      </x:c>
      <x:c r="B403" s="127" t="str">
        <x:v>core_missions</x:v>
      </x:c>
      <x:c r="C403" s="127" t="str">
        <x:v>R2-M026</x:v>
      </x:c>
      <x:c r="D403" s="127" t="str">
        <x:v>Joueur atteint XP-Z09 ; tête géante au sol examinée ; boss actif encore XP-Z12</x:v>
      </x:c>
      <x:c r="E403" s="127" t="str">
        <x:v>Joueur</x:v>
      </x:c>
      <x:c r="F403" s="127" t="str">
        <x:v>Cette tête ne bouge plus. Ma cible vivante est plus loin dans les galeries.</x:v>
      </x:c>
      <x:c r="G403" s="127" t="str">
        <x:v>Réaction liée au fait observé ; option de silence après répétition.</x:v>
      </x:c>
      <x:c r="H403" s="128" t="n">
        <x:v>50</x:v>
      </x:c>
      <x:c r="I403" s="132" t="str">
        <x:v>Une fois par changement d’état connu ; au moins 30 s entre rappels du même contexte.</x:v>
      </x:c>
    </x:row>
    <x:row r="404" ht="44" customHeight="1">
      <x:c r="A404" s="121" t="str">
        <x:v>D6-CONTEXTE-29</x:v>
      </x:c>
      <x:c r="B404" s="122" t="str">
        <x:v>trophy_actions</x:v>
      </x:c>
      <x:c r="C404" s="122" t="str">
        <x:v>TR-A019</x:v>
      </x:c>
      <x:c r="D404" s="122" t="str">
        <x:v>Berceau stable ; joueur bloque après deux rotations ; aide sollicitée</x:v>
      </x:c>
      <x:c r="E404" s="122" t="str">
        <x:v>Artisane de l’atelier</x:v>
      </x:c>
      <x:c r="F404" s="122" t="str">
        <x:v>Tourne le berceau jusqu’à montrer la face encore masquée. Garde la pièce tenue par ses appuis.</x:v>
      </x:c>
      <x:c r="G404" s="122" t="str">
        <x:v>Réaction liée au fait observé ; option de silence après répétition.</x:v>
      </x:c>
      <x:c r="H404" s="123" t="n">
        <x:v>50</x:v>
      </x:c>
      <x:c r="I404" s="131" t="str">
        <x:v>Une fois par changement d’état connu ; au moins 30 s entre rappels du même contexte.</x:v>
      </x:c>
    </x:row>
    <x:row r="405" ht="44" customHeight="1">
      <x:c r="A405" s="126" t="str">
        <x:v>D6-CONTEXTE-30</x:v>
      </x:c>
      <x:c r="B405" s="127" t="str">
        <x:v>core_missions</x:v>
      </x:c>
      <x:c r="C405" s="127" t="str">
        <x:v>R2-M037</x:v>
      </x:c>
      <x:c r="D405" s="127" t="str">
        <x:v>Zone attaquée ; résultat tactique non résolu</x:v>
      </x:c>
      <x:c r="E405" s="127" t="str">
        <x:v>Responsable de campagne</x:v>
      </x:c>
      <x:c r="F405" s="127" t="str">
        <x:v>L’ordre est parti. Le passage n’est pas encore tenu.</x:v>
      </x:c>
      <x:c r="G405" s="127" t="str">
        <x:v>Réaction liée au fait observé ; option de silence après répétition.</x:v>
      </x:c>
      <x:c r="H405" s="128" t="n">
        <x:v>80</x:v>
      </x:c>
      <x:c r="I405" s="132" t="str">
        <x:v>Une fois par changement d’état connu ; au moins 30 s entre rappels du même contexte.</x:v>
      </x:c>
    </x:row>
  </x:sheetData>
  <x:pageMargins left="0.7" right="0.7" top="0.75" bottom="0.75" header="0.3" footer="0.3"/>
  <x:tableParts count="1">
    <x:tablePart xmlns:r="http://schemas.openxmlformats.org/officeDocument/2006/relationships" r:id="R08f5ae43bdf44d61"/>
  </x:tableParts>
</x:worksheet>
</file>

<file path=xl/worksheets/sheet13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7" hidden="0" customWidth="1"/>
    <x:col min="2" max="2" width="38" hidden="0" customWidth="1"/>
    <x:col min="3" max="3" width="38" hidden="0" customWidth="1"/>
    <x:col min="4" max="4" width="58" hidden="0" customWidth="1"/>
    <x:col min="5" max="5" width="58" hidden="0" customWidth="1"/>
    <x:col min="6" max="6" width="58" hidden="0" customWidth="1"/>
    <x:col min="7" max="7" width="72" hidden="0" customWidth="1"/>
    <x:col min="8" max="8" width="58" hidden="0" customWidth="1"/>
    <x:col min="9" max="9" width="58" hidden="0" customWidth="1"/>
  </x:cols>
  <x:sheetData>
    <x:row r="1">
      <x:c r="A1" s="2"/>
      <x:c r="B1" s="2"/>
      <x:c r="C1" s="2"/>
      <x:c r="D1" s="2"/>
      <x:c r="E1" s="2"/>
    </x:row>
    <x:row r="2" ht="32" customHeight="1">
      <x:c r="A2" s="3" t="str">
        <x:v>Voix V6</x:v>
      </x:c>
      <x:c r="B2" s="3"/>
      <x:c r="C2" s="3"/>
      <x:c r="D2" s="3"/>
      <x:c r="E2" s="3"/>
    </x:row>
    <x:row r="3">
      <x:c r="A3" s="4"/>
      <x:c r="B3" s="4"/>
      <x:c r="C3" s="4"/>
      <x:c r="D3" s="4"/>
      <x:c r="E3" s="4"/>
    </x:row>
    <x:row r="4">
      <x:c r="A4" s="2" t="str">
        <x:v>210 lignes de conception · filtres en ligne 5 · corpus original du projet.</x:v>
      </x:c>
      <x:c r="B4" s="2"/>
      <x:c r="C4" s="2"/>
      <x:c r="D4" s="2"/>
      <x:c r="E4" s="2"/>
    </x:row>
    <x:row r="5" ht="48" customHeight="1">
      <x:c r="A5" s="118" t="str">
        <x:v>Identifiant</x:v>
      </x:c>
      <x:c r="B5" s="119" t="str">
        <x:v>Nom ou rôle</x:v>
      </x:c>
      <x:c r="C5" s="119" t="str">
        <x:v>Rôle</x:v>
      </x:c>
      <x:c r="D5" s="119" t="str">
        <x:v>Direction de voix</x:v>
      </x:c>
      <x:c r="E5" s="119" t="str">
        <x:v>Vocabulaire</x:v>
      </x:c>
      <x:c r="F5" s="119" t="str">
        <x:v>Geste et mise en scène</x:v>
      </x:c>
      <x:c r="G5" s="119" t="str">
        <x:v>Connaissances limitées</x:v>
      </x:c>
      <x:c r="H5" s="119" t="str">
        <x:v>À éviter</x:v>
      </x:c>
      <x:c r="I5" s="120" t="str">
        <x:v>Statut et limites de lore</x:v>
      </x:c>
    </x:row>
    <x:row r="6" ht="44" customHeight="1">
      <x:c r="A6" s="121" t="str">
        <x:v>D6-V-O-01</x:v>
      </x:c>
      <x:c r="B6" s="122" t="str">
        <x:v>Dhera</x:v>
      </x:c>
      <x:c r="C6" s="122" t="str">
        <x:v>Instructrice de O1</x:v>
      </x:c>
      <x:c r="D6" s="122" t="str">
        <x:v>Directe, précise sur les gestes ; chaleureuse sans infantiliser. Elle contredit Varek par des faits.</x:v>
      </x:c>
      <x:c r="E6" s="122" t="str">
        <x:v>appui, souffle, essai, portée</x:v>
      </x:c>
      <x:c r="F6" s="122" t="str">
        <x:v>Observe les mains puis le terrain ; pose son outil pour écouter.</x:v>
      </x:c>
      <x:c r="G6" s="122" t="str">
        <x:v>Ce qu’elle a vu et les faits effectivement confiés ; aucune omniscience sur les agressions.</x:v>
      </x:c>
      <x:c r="H6" s="122" t="str">
        <x:v>Le pardon obligatoire ; la mère de remplacement omnipotente.</x:v>
      </x:c>
      <x:c r="I6" s="131" t="str">
        <x:v>Personnage original de La Longue Chasse ; parole originale en traduction française.</x:v>
      </x:c>
    </x:row>
    <x:row r="7" ht="59" customHeight="1">
      <x:c r="A7" s="126" t="str">
        <x:v>D6-V-O-02</x:v>
      </x:c>
      <x:c r="B7" s="127" t="str">
        <x:v>Ruun</x:v>
      </x:c>
      <x:c r="C7" s="127" t="str">
        <x:v>Frère de O1</x:v>
      </x:c>
      <x:c r="D7" s="127" t="str">
        <x:v>Phrases hésitantes dans l’enfance, plus décidées avec sa propre progression ; humour sec lors des entraînements.</x:v>
      </x:c>
      <x:c r="E7" s="127" t="str">
        <x:v>corde, passage, prochain retour</x:v>
      </x:c>
      <x:c r="F7" s="127" t="str">
        <x:v>Tripote une attache lorsqu’il hésite ; plus tard indique lui-même son itinéraire.</x:v>
      </x:c>
      <x:c r="G7" s="127" t="str">
        <x:v>Ses propres actes et les faits que le joueur lui a transmis ; sa disponibilité réelle.</x:v>
      </x:c>
      <x:c r="H7" s="127" t="str">
        <x:v>Le frère éternellement soumis ou toujours présent.</x:v>
      </x:c>
      <x:c r="I7" s="132" t="str">
        <x:v>Personnage original de La Longue Chasse ; parole originale en traduction française.</x:v>
      </x:c>
    </x:row>
    <x:row r="8" ht="59" customHeight="1">
      <x:c r="A8" s="121" t="str">
        <x:v>D6-V-O-03</x:v>
      </x:c>
      <x:c r="B8" s="122" t="str">
        <x:v>Varek</x:v>
      </x:c>
      <x:c r="C8" s="122" t="str">
        <x:v>Père hostile de O1</x:v>
      </x:c>
      <x:c r="D8" s="122" t="str">
        <x:v>Impératifs brefs ; réduit la valeur de son fils à l’image de sa maison. Sa violence est personnelle et condamnable dans ce récit.</x:v>
      </x:c>
      <x:c r="E8" s="122" t="str">
        <x:v>maison, faiblesse, regarde-moi</x:v>
      </x:c>
      <x:c r="F8" s="122" t="str">
        <x:v>Occupe un passage et cherche à imposer la distance ; les gardes peuvent lui interdire l’approche.</x:v>
      </x:c>
      <x:c r="G8" s="122" t="str">
        <x:v>Sa propre hostilité et ses actes ; ne sait pas tout de la progression du joueur.</x:v>
      </x:c>
      <x:c r="H8" s="122" t="str">
        <x:v>Parler au nom de tous les pères yautja ; transformer une tentative de meurtre en exercice anodin.</x:v>
      </x:c>
      <x:c r="I8" s="131" t="str">
        <x:v>Personnage original de La Longue Chasse ; parole originale en traduction française.</x:v>
      </x:c>
    </x:row>
    <x:row r="9" ht="44" customHeight="1">
      <x:c r="A9" s="126" t="str">
        <x:v>D6-V-O-04</x:v>
      </x:c>
      <x:c r="B9" s="127" t="str">
        <x:v>Sael</x:v>
      </x:c>
      <x:c r="C9" s="127" t="str">
        <x:v>Gardienne du masque de O2</x:v>
      </x:c>
      <x:c r="D9" s="127" t="str">
        <x:v>Économe et attentive aux mots gravés ; distingue ce qui est connu de ce qui reste à examiner.</x:v>
      </x:c>
      <x:c r="E9" s="127" t="str">
        <x:v>nom, face, trace, place</x:v>
      </x:c>
      <x:c r="F9" s="127" t="str">
        <x:v>Tourne les supports pour montrer une marque sans toucher une surface fragile.</x:v>
      </x:c>
      <x:c r="G9" s="127" t="str">
        <x:v>La garde du masque et les traces réellement examinées.</x:v>
      </x:c>
      <x:c r="H9" s="127" t="str">
        <x:v>Déclarer frauduleuse la chasse méritante de l’ancêtre.</x:v>
      </x:c>
      <x:c r="I9" s="132" t="str">
        <x:v>Personnage original de La Longue Chasse ; parole originale en traduction française.</x:v>
      </x:c>
    </x:row>
    <x:row r="10" ht="44" customHeight="1">
      <x:c r="A10" s="121" t="str">
        <x:v>D6-V-O-05</x:v>
      </x:c>
      <x:c r="B10" s="122" t="str">
        <x:v>Khor</x:v>
      </x:c>
      <x:c r="C10" s="122" t="str">
        <x:v>Descendant d’un pisteur oublié de O2</x:v>
      </x:c>
      <x:c r="D10" s="122" t="str">
        <x:v>Concret, impatient lorsque le travail de sa famille est minimisé ; accepte une preuve contraire.</x:v>
      </x:c>
      <x:c r="E10" s="122" t="str">
        <x:v>piste, détour, mains, trajet</x:v>
      </x:c>
      <x:c r="F10" s="122" t="str">
        <x:v>Désigne le sol ou le trajet avant de désigner un portrait.</x:v>
      </x:c>
      <x:c r="G10" s="122" t="str">
        <x:v>Les souvenirs de sa famille avec leurs lacunes, puis les preuves partagées.</x:v>
      </x:c>
      <x:c r="H10" s="122" t="str">
        <x:v>Posséder dès le début la vérité complète de la chasse ancienne.</x:v>
      </x:c>
      <x:c r="I10" s="131" t="str">
        <x:v>Personnage original de La Longue Chasse ; parole originale en traduction française.</x:v>
      </x:c>
    </x:row>
    <x:row r="11" ht="44" customHeight="1">
      <x:c r="A11" s="126" t="str">
        <x:v>D6-V-O-06</x:v>
      </x:c>
      <x:c r="B11" s="127" t="str">
        <x:v>Orha</x:v>
      </x:c>
      <x:c r="C11" s="127" t="str">
        <x:v>Artisane des supports de O2</x:v>
      </x:c>
      <x:c r="D11" s="127" t="str">
        <x:v>Descriptions tactiles, questions pratiques ; humour sobre sur les objets mal montés.</x:v>
      </x:c>
      <x:c r="E11" s="127" t="str">
        <x:v>bord, fixation, angle, couche</x:v>
      </x:c>
      <x:c r="F11" s="127" t="str">
        <x:v>Vérifie une fixation et recule pour juger l’ensemble.</x:v>
      </x:c>
      <x:c r="G11" s="127" t="str">
        <x:v>Ce que la matière examinée permet réellement d’établir.</x:v>
      </x:c>
      <x:c r="H11" s="127" t="str">
        <x:v>Dater avec une certitude magique ou attribuer une intention à une rayure.</x:v>
      </x:c>
      <x:c r="I11" s="132" t="str">
        <x:v>Personnage original de La Longue Chasse ; parole originale en traduction française.</x:v>
      </x:c>
    </x:row>
    <x:row r="12" ht="44" customHeight="1">
      <x:c r="A12" s="121" t="str">
        <x:v>D6-V-O-07</x:v>
      </x:c>
      <x:c r="B12" s="122" t="str">
        <x:v>Tava</x:v>
      </x:c>
      <x:c r="C12" s="122" t="str">
        <x:v>Passeuse survivante de O3</x:v>
      </x:c>
      <x:c r="D12" s="122" t="str">
        <x:v>Vocabulaire du courant, des charges et des personnes attendues ; décide de sa propre route.</x:v>
      </x:c>
      <x:c r="E12" s="122" t="str">
        <x:v>rive, courant, embarquer, attendre</x:v>
      </x:c>
      <x:c r="F12" s="122" t="str">
        <x:v>Contrôle le passage et garde une vue sur les autres voyageurs.</x:v>
      </x:c>
      <x:c r="G12" s="122" t="str">
        <x:v>Son expérience de la catastrophe naturelle, sans connaître le sort de tous.</x:v>
      </x:c>
      <x:c r="H12" s="122" t="str">
        <x:v>Transformer son aide en obligation de rejoindre le joueur.</x:v>
      </x:c>
      <x:c r="I12" s="131" t="str">
        <x:v>Personnage original de La Longue Chasse ; parole originale en traduction française.</x:v>
      </x:c>
    </x:row>
    <x:row r="13" ht="44" customHeight="1">
      <x:c r="A13" s="126" t="str">
        <x:v>D6-V-O-08</x:v>
      </x:c>
      <x:c r="B13" s="127" t="str">
        <x:v>Orem</x:v>
      </x:c>
      <x:c r="C13" s="127" t="str">
        <x:v>Camarade survivant de O3</x:v>
      </x:c>
      <x:c r="D13" s="127" t="str">
        <x:v>Parle d’abord de ce qu’il reste à faire ; les souvenirs viennent à travers les tâches partagées.</x:v>
      </x:c>
      <x:c r="E13" s="127" t="str">
        <x:v>porter, retrouver, ensemble, rester</x:v>
      </x:c>
      <x:c r="F13" s="127" t="str">
        <x:v>Ajuste une sangle avant d’aborder un souvenir difficile.</x:v>
      </x:c>
      <x:c r="G13" s="127" t="str">
        <x:v>Les personnes rencontrées et les souvenirs qu’il reconnaît réellement.</x:v>
      </x:c>
      <x:c r="H13" s="127" t="str">
        <x:v>Inventer une conspiration derrière la catastrophe.</x:v>
      </x:c>
      <x:c r="I13" s="132" t="str">
        <x:v>Personnage original de La Longue Chasse ; parole originale en traduction française.</x:v>
      </x:c>
    </x:row>
    <x:row r="14" ht="59" customHeight="1">
      <x:c r="A14" s="121" t="str">
        <x:v>D6-V-O-09</x:v>
      </x:c>
      <x:c r="B14" s="122" t="str">
        <x:v>Vesha</x:v>
      </x:c>
      <x:c r="C14" s="122" t="str">
        <x:v>Artisane survivante de O3</x:v>
      </x:c>
      <x:c r="D14" s="122" t="str">
        <x:v>Voix posée mais ferme lorsqu’on prétend décider où elle devrait vivre ; tendresse pour le travail repris.</x:v>
      </x:c>
      <x:c r="E14" s="122" t="str">
        <x:v>atelier, réparer, ici, choix</x:v>
      </x:c>
      <x:c r="F14" s="122" t="str">
        <x:v>Continue un geste familier, puis s’arrête si la conversation exige son attention.</x:v>
      </x:c>
      <x:c r="G14" s="122" t="str">
        <x:v>Son nouvel atelier et son vécu ; aucune dette de retour envers le joueur.</x:v>
      </x:c>
      <x:c r="H14" s="122" t="str">
        <x:v>Faire de son refus de revenir une trahison.</x:v>
      </x:c>
      <x:c r="I14" s="131" t="str">
        <x:v>Personnage original de La Longue Chasse ; parole originale en traduction française.</x:v>
      </x:c>
    </x:row>
    <x:row r="15" ht="44" customHeight="1">
      <x:c r="A15" s="126" t="str">
        <x:v>D6-V-O-10</x:v>
      </x:c>
      <x:c r="B15" s="127" t="str">
        <x:v>Drek</x:v>
      </x:c>
      <x:c r="C15" s="127" t="str">
        <x:v>Parent de O4</x:v>
      </x:c>
      <x:c r="D15" s="127" t="str">
        <x:v>Phrases courtes et défensives ; cherche à protéger le nom familial, parfois au prix des faits.</x:v>
      </x:c>
      <x:c r="E15" s="127" t="str">
        <x:v>nom, famille, dehors, assez</x:v>
      </x:c>
      <x:c r="F15" s="127" t="str">
        <x:v>Rabaisse une étoffe ou ferme un support lorsqu’il veut esquiver.</x:v>
      </x:c>
      <x:c r="G15" s="127" t="str">
        <x:v>Les pièces auxquelles il a eu accès ; ses omissions ne deviennent pas des preuves absolues.</x:v>
      </x:c>
      <x:c r="H15" s="127" t="str">
        <x:v>Réécrire l’ancêtre en innocent ou faire porter sa culpabilité au joueur.</x:v>
      </x:c>
      <x:c r="I15" s="132" t="str">
        <x:v>Personnage original de La Longue Chasse ; parole originale en traduction française.</x:v>
      </x:c>
    </x:row>
    <x:row r="16" ht="44" customHeight="1">
      <x:c r="A16" s="121" t="str">
        <x:v>D6-V-O-11</x:v>
      </x:c>
      <x:c r="B16" s="122" t="str">
        <x:v>Isha</x:v>
      </x:c>
      <x:c r="C16" s="122" t="str">
        <x:v>Descendante de personnes lésées dans O4</x:v>
      </x:c>
      <x:c r="D16" s="122" t="str">
        <x:v>Précise sur les dommages et les réparations utiles ; peut refuser une rencontre ou un symbole.</x:v>
      </x:c>
      <x:c r="E16" s="122" t="str">
        <x:v>passage, rendu, témoin, aujourd’hui</x:v>
      </x:c>
      <x:c r="F16" s="122" t="str">
        <x:v>Indique ce qui reste à remettre en état ; conserve sa distance choisie.</x:v>
      </x:c>
      <x:c r="G16" s="122" t="str">
        <x:v>Sa famille, les traces connues et les réparations qu’elle a effectivement constatées.</x:v>
      </x:c>
      <x:c r="H16" s="122" t="str">
        <x:v>Le pardon exigé après un duel ou une belle phrase.</x:v>
      </x:c>
      <x:c r="I16" s="131" t="str">
        <x:v>Personnage original de La Longue Chasse ; parole originale en traduction française.</x:v>
      </x:c>
    </x:row>
    <x:row r="17" ht="44" customHeight="1">
      <x:c r="A17" s="126" t="str">
        <x:v>D6-V-O-12</x:v>
      </x:c>
      <x:c r="B17" s="127" t="str">
        <x:v>Evar</x:v>
      </x:c>
      <x:c r="C17" s="127" t="str">
        <x:v>Enforcer chargé d’une affaire actuelle de O4</x:v>
      </x:c>
      <x:c r="D17" s="127" t="str">
        <x:v>Faits observables, attribution individuelle ; ordres brefs sur une scène dangereuse.</x:v>
      </x:c>
      <x:c r="E17" s="127" t="str">
        <x:v>vu, présent, arme, laisser passer</x:v>
      </x:c>
      <x:c r="F17" s="127" t="str">
        <x:v>Sépare physiquement les protagonistes avant de recueillir leurs paroles.</x:v>
      </x:c>
      <x:c r="G17" s="127" t="str">
        <x:v>Son mandat local et les preuves disponibles de l’affaire présente.</x:v>
      </x:c>
      <x:c r="H17" s="127" t="str">
        <x:v>Un tribunal universel yautja ; une culpabilité héréditaire automatique.</x:v>
      </x:c>
      <x:c r="I17" s="132" t="str">
        <x:v>Personnage original de La Longue Chasse ; parole originale en traduction française.</x:v>
      </x:c>
    </x:row>
    <x:row r="18" ht="44" customHeight="1">
      <x:c r="A18" s="121" t="str">
        <x:v>D6-V-O-13</x:v>
      </x:c>
      <x:c r="B18" s="122" t="str">
        <x:v>Saer</x:v>
      </x:c>
      <x:c r="C18" s="122" t="str">
        <x:v>Archiviste local de O4, personnage déjà présent dans V5</x:v>
      </x:c>
      <x:c r="D18" s="122" t="str">
        <x:v>Parle des traces et de leur ordre avec prudence ; ne remplit pas les parties illisibles.</x:v>
      </x:c>
      <x:c r="E18" s="122" t="str">
        <x:v>attache, lecture, trace, copie</x:v>
      </x:c>
      <x:c r="F18" s="122" t="str">
        <x:v>Déplace la lumière et attend que le joueur regarde la même marque.</x:v>
      </x:c>
      <x:c r="G18" s="122" t="str">
        <x:v>Les pièces examinées et les témoignages attribués ; aucune connaissance directe de l’événement ancien.</x:v>
      </x:c>
      <x:c r="H18" s="122" t="str">
        <x:v>Une vérité obtenue par intuition ; confondre son nom avec Saar, instructeur de O6.</x:v>
      </x:c>
      <x:c r="I18" s="131" t="str">
        <x:v>Personnage original de La Longue Chasse ; parole originale en traduction française.</x:v>
      </x:c>
    </x:row>
    <x:row r="19" ht="44" customHeight="1">
      <x:c r="A19" s="126" t="str">
        <x:v>D6-V-O-14</x:v>
      </x:c>
      <x:c r="B19" s="127" t="str">
        <x:v>Esha</x:v>
      </x:c>
      <x:c r="C19" s="127" t="str">
        <x:v>Réparatrice de Namarra liée à O5</x:v>
      </x:c>
      <x:c r="D19" s="127" t="str">
        <x:v>Pratique et légèrement ironique ; nomme les contraintes de coque, d’eau et de temps.</x:v>
      </x:c>
      <x:c r="E19" s="127" t="str">
        <x:v>joint, courant, quai, tenir</x:v>
      </x:c>
      <x:c r="F19" s="127" t="str">
        <x:v>Essuie un outil avant de le tendre ; montre le défaut réel.</x:v>
      </x:c>
      <x:c r="G19" s="127" t="str">
        <x:v>Ses réparations et ses propres rencontres ; ne parle pas à la place de Mara.</x:v>
      </x:c>
      <x:c r="H19" s="127" t="str">
        <x:v>Une traductrice omnisciente ou une approbation générale des humains.</x:v>
      </x:c>
      <x:c r="I19" s="132" t="str">
        <x:v>Personnage original de La Longue Chasse ; parole originale en traduction française.</x:v>
      </x:c>
    </x:row>
    <x:row r="20" ht="44" customHeight="1">
      <x:c r="A20" s="121" t="str">
        <x:v>D6-V-O-15</x:v>
      </x:c>
      <x:c r="B20" s="122" t="str">
        <x:v>Keth</x:v>
      </x:c>
      <x:c r="C20" s="122" t="str">
        <x:v>Chasseur lié à O5</x:v>
      </x:c>
      <x:c r="D20" s="122" t="str">
        <x:v>Assurance initiale, remarques concrètes après preuve ; peut apprendre sans devenir soudain un ami.</x:v>
      </x:c>
      <x:c r="E20" s="122" t="str">
        <x:v>portée, trace, faible, vu</x:v>
      </x:c>
      <x:c r="F20" s="122" t="str">
        <x:v>Teste un appui ou regarde une marque qu’il avait ignorée.</x:v>
      </x:c>
      <x:c r="G20" s="122" t="str">
        <x:v>Ce qu’il voit de la traqueuse et de la chasse, jamais ses intentions intérieures.</x:v>
      </x:c>
      <x:c r="H20" s="122" t="str">
        <x:v>Porte-parole de toute l’espèce ou conversion instantanée après un discours.</x:v>
      </x:c>
      <x:c r="I20" s="131" t="str">
        <x:v>Personnage original de La Longue Chasse ; parole originale en traduction française.</x:v>
      </x:c>
    </x:row>
    <x:row r="21" ht="59" customHeight="1">
      <x:c r="A21" s="126" t="str">
        <x:v>D6-V-O-16</x:v>
      </x:c>
      <x:c r="B21" s="127" t="str">
        <x:v>Mara Venn</x:v>
      </x:c>
      <x:c r="C21" s="127" t="str">
        <x:v>Traqueuse humaine adulte, personnage original de O5</x:v>
      </x:c>
      <x:c r="D21" s="127" t="str">
        <x:v>Phrases accessibles dans les échanges mixtes, indications concrètes et limites explicites ; humour humain mesuré.</x:v>
      </x:c>
      <x:c r="E21" s="127" t="str">
        <x:v>sortie, eau, ma route, rendez-vous</x:v>
      </x:c>
      <x:c r="F21" s="127" t="str">
        <x:v>Indique la piste et attend un signe compris ; reprend autrement si nécessaire.</x:v>
      </x:c>
      <x:c r="G21" s="127" t="str">
        <x:v>Ce qu’elle observe ou reçoit par un contact établi. Langue et compréhension limitées, sans maîtrise soudaine du yautja.</x:v>
      </x:c>
      <x:c r="H21" s="127" t="str">
        <x:v>Premier contact avant O5-M19 ; présence après le départ sans retour réel ; longévité prolongée artificiellement ; gratitude assimilée à propriété.</x:v>
      </x:c>
      <x:c r="I21" s="132" t="str">
        <x:v>Personnage original de La Longue Chasse ; parole originale en traduction française.</x:v>
      </x:c>
    </x:row>
    <x:row r="22" ht="44" customHeight="1">
      <x:c r="A22" s="121" t="str">
        <x:v>D6-V-O-17</x:v>
      </x:c>
      <x:c r="B22" s="122" t="str">
        <x:v>Saar</x:v>
      </x:c>
      <x:c r="C22" s="122" t="str">
        <x:v>Instructeur de la cohorte O6</x:v>
      </x:c>
      <x:c r="D22" s="122" t="str">
        <x:v>Consignes lisibles et questions qui font regarder ; satisfaction discrète devant un geste compris.</x:v>
      </x:c>
      <x:c r="E22" s="122" t="str">
        <x:v>regarde, recommence, appui, camarade</x:v>
      </x:c>
      <x:c r="F22" s="122" t="str">
        <x:v>Laisse le joueur essayer avant de montrer une correction.</x:v>
      </x:c>
      <x:c r="G22" s="122" t="str">
        <x:v>Les exercices observés et les récits effectivement rapportés.</x:v>
      </x:c>
      <x:c r="H22" s="122" t="str">
        <x:v>Ajouter une hostilité familiale ou confisquer le mérite du joueur.</x:v>
      </x:c>
      <x:c r="I22" s="131" t="str">
        <x:v>Personnage original de La Longue Chasse ; parole originale en traduction française.</x:v>
      </x:c>
    </x:row>
    <x:row r="23" ht="44" customHeight="1">
      <x:c r="A23" s="126" t="str">
        <x:v>D6-V-O-18</x:v>
      </x:c>
      <x:c r="B23" s="127" t="str">
        <x:v>Harek</x:v>
      </x:c>
      <x:c r="C23" s="127" t="str">
        <x:v>Rival et compagnon de progression O6</x:v>
      </x:c>
      <x:c r="D23" s="127" t="str">
        <x:v>Piques courtes et défis francs ; apprend à reconnaître une autre méthode sans perdre son caractère.</x:v>
      </x:c>
      <x:c r="E23" s="127" t="str">
        <x:v>à toi, encore, le premier, essaie</x:v>
      </x:c>
      <x:c r="F23" s="127" t="str">
        <x:v>Teste la distance et étouffe parfois un rire bref.</x:v>
      </x:c>
      <x:c r="G23" s="127" t="str">
        <x:v>Ses rencontres, défaites et victoires enregistrées ; évolution autonome.</x:v>
      </x:c>
      <x:c r="H23" s="127" t="str">
        <x:v>Un rival toujours hostile, toujours vaincu ou figé à son âge initial.</x:v>
      </x:c>
      <x:c r="I23" s="132" t="str">
        <x:v>Personnage original de La Longue Chasse ; parole originale en traduction française.</x:v>
      </x:c>
    </x:row>
    <x:row r="24" ht="44" customHeight="1">
      <x:c r="A24" s="121" t="str">
        <x:v>D6-V-O-19</x:v>
      </x:c>
      <x:c r="B24" s="122" t="str">
        <x:v>Yena</x:v>
      </x:c>
      <x:c r="C24" s="122" t="str">
        <x:v>Camarade de cohorte O6</x:v>
      </x:c>
      <x:c r="D24" s="122" t="str">
        <x:v>Attentive aux passages oubliés ; propose, demande un signal, refuse les risques inutiles.</x:v>
      </x:c>
      <x:c r="E24" s="122" t="str">
        <x:v>angle, souffle, ensemble, attends</x:v>
      </x:c>
      <x:c r="F24" s="122" t="str">
        <x:v>Désigne un détail au bord de l’écran et vérifie que l’autre l’a vu.</x:v>
      </x:c>
      <x:c r="G24" s="122" t="str">
        <x:v>Les chasses et entraînements auxquels elle a réellement participé.</x:v>
      </x:c>
      <x:c r="H24" s="122" t="str">
        <x:v>Suivante automatiquement disponible ou simple voix de tutoriel sans volonté.</x:v>
      </x:c>
      <x:c r="I24" s="131" t="str">
        <x:v>Personnage original de La Longue Chasse ; parole originale en traduction française.</x:v>
      </x:c>
    </x:row>
    <x:row r="25" ht="44" customHeight="1">
      <x:c r="A25" s="126" t="str">
        <x:v>D6-V-O-20</x:v>
      </x:c>
      <x:c r="B25" s="127" t="str">
        <x:v>Tov</x:v>
      </x:c>
      <x:c r="C25" s="127" t="str">
        <x:v>Camarade de cohorte O6</x:v>
      </x:c>
      <x:c r="D25" s="127" t="str">
        <x:v>Pragmatique, aime essayer avec ses mains ; humour autour des outils et des mauvais appuis.</x:v>
      </x:c>
      <x:c r="E25" s="127" t="str">
        <x:v>corde, poids, tenir, bien attaché</x:v>
      </x:c>
      <x:c r="F25" s="127" t="str">
        <x:v>Souligne son propos en testant une sangle ou en mesurant un écart.</x:v>
      </x:c>
      <x:c r="G25" s="127" t="str">
        <x:v>Les objets et événements directement rencontrés.</x:v>
      </x:c>
      <x:c r="H25" s="127" t="str">
        <x:v>Compagnon maladroit systématique ou distributeur automatique de matériel.</x:v>
      </x:c>
      <x:c r="I25" s="132" t="str">
        <x:v>Personnage original de La Longue Chasse ; parole originale en traduction française.</x:v>
      </x:c>
    </x:row>
    <x:row r="26" ht="59" customHeight="1">
      <x:c r="A26" s="121" t="str">
        <x:v>D6-V-W-CL1</x:v>
      </x:c>
      <x:c r="B26" s="122" t="str">
        <x:v>Maisons des Braises — voix locales</x:v>
      </x:c>
      <x:c r="C26" s="122" t="str">
        <x:v>forge</x:v>
      </x:c>
      <x:c r="D26" s="122" t="str">
        <x:v>Pragmatique, ferme, phrases de travail. Contradicteur impatient, jamais caricature d’un clan entier.</x:v>
      </x:c>
      <x:c r="E26" s="122" t="str">
        <x:v>attache, ajustage, route, travail éprouvé</x:v>
      </x:c>
      <x:c r="F26" s="122" t="str">
        <x:v>Frotte une marque sur l’outil, désigne l’appui fautif.</x:v>
      </x:c>
      <x:c r="G26" s="122" t="str">
        <x:v>Connaît ses ouvrages, son groupe et les témoins effectivement rencontrés ; opinions internes divergentes prévues.</x:v>
      </x:c>
      <x:c r="H26" s="122" t="str">
        <x:v>atelier voisin fermé avant toute enquête</x:v>
      </x:c>
      <x:c r="I26" s="131" t="str">
        <x:v>Voix originale du projet ; traduction française de mise en scène, sans vocabulaire yautja revendiqué comme canonique.</x:v>
      </x:c>
    </x:row>
    <x:row r="27" ht="59" customHeight="1">
      <x:c r="A27" s="126" t="str">
        <x:v>D6-V-W-CL2</x:v>
      </x:c>
      <x:c r="B27" s="127" t="str">
        <x:v>Peuple des Citernes — voix locales</x:v>
      </x:c>
      <x:c r="C27" s="127" t="str">
        <x:v>eau et balises</x:v>
      </x:c>
      <x:c r="D27" s="127" t="str">
        <x:v>Économe en mots, compte ce qui est devant lui. Meneuse pressée mais capable de différer.</x:v>
      </x:c>
      <x:c r="E27" s="127" t="str">
        <x:v>jet, niveau, départ, réservoir</x:v>
      </x:c>
      <x:c r="F27" s="127" t="str">
        <x:v>Suit le niveau sur la paroi plutôt que les ornements du visiteur.</x:v>
      </x:c>
      <x:c r="G27" s="127" t="str">
        <x:v>Connaît ses ouvrages, son groupe et les témoins effectivement rencontrés ; opinions internes divergentes prévues.</x:v>
      </x:c>
      <x:c r="H27" s="127" t="str">
        <x:v>habitants traités comme production automatique</x:v>
      </x:c>
      <x:c r="I27" s="132" t="str">
        <x:v>Voix originale du projet ; traduction française de mise en scène, sans vocabulaire yautja revendiqué comme canonique.</x:v>
      </x:c>
    </x:row>
    <x:row r="28" ht="59" customHeight="1">
      <x:c r="A28" s="121" t="str">
        <x:v>D6-V-W-CL3</x:v>
      </x:c>
      <x:c r="B28" s="122" t="str">
        <x:v>Gardiens des Hautes Branches — voix locales</x:v>
      </x:c>
      <x:c r="C28" s="122" t="str">
        <x:v>passerelles et observation</x:v>
      </x:c>
      <x:c r="D28" s="122" t="str">
        <x:v>Observe avant de répondre ; sa colère porte sur une coupure de route concrète.</x:v>
      </x:c>
      <x:c r="E28" s="122" t="str">
        <x:v>prise, branche, corde, retour</x:v>
      </x:c>
      <x:c r="F28" s="122" t="str">
        <x:v>Regarde d’abord sous les pieds, puis vers la proie.</x:v>
      </x:c>
      <x:c r="G28" s="122" t="str">
        <x:v>Connaît ses ouvrages, son groupe et les témoins effectivement rencontrés ; opinions internes divergentes prévues.</x:v>
      </x:c>
      <x:c r="H28" s="122" t="str">
        <x:v>culte universel des arbres inventé</x:v>
      </x:c>
      <x:c r="I28" s="131" t="str">
        <x:v>Voix originale du projet ; traduction française de mise en scène, sans vocabulaire yautja revendiqué comme canonique.</x:v>
      </x:c>
    </x:row>
    <x:row r="29" ht="59" customHeight="1">
      <x:c r="A29" s="126" t="str">
        <x:v>D6-V-W-CL4</x:v>
      </x:c>
      <x:c r="B29" s="127" t="str">
        <x:v>Veilleurs des Eaux Calmes — voix locales</x:v>
      </x:c>
      <x:c r="C29" s="127" t="str">
        <x:v>navigation des marais</x:v>
      </x:c>
      <x:c r="D29" s="127" t="str">
        <x:v>Calme, laisse parfois un geste terminer sa phrase. Un pisteur plus vif lui répond.</x:v>
      </x:c>
      <x:c r="E29" s="127" t="str">
        <x:v>chenal, coude, dérive, fenêtre</x:v>
      </x:c>
      <x:c r="F29" s="127" t="str">
        <x:v>Attend un changement de courant visible avant de décider.</x:v>
      </x:c>
      <x:c r="G29" s="127" t="str">
        <x:v>Connaît ses ouvrages, son groupe et les témoins effectivement rencontrés ; opinions internes divergentes prévues.</x:v>
      </x:c>
      <x:c r="H29" s="127" t="str">
        <x:v>contrôle surnaturel de l’eau</x:v>
      </x:c>
      <x:c r="I29" s="132" t="str">
        <x:v>Voix originale du projet ; traduction française de mise en scène, sans vocabulaire yautja revendiqué comme canonique.</x:v>
      </x:c>
    </x:row>
    <x:row r="30" ht="59" customHeight="1">
      <x:c r="A30" s="121" t="str">
        <x:v>D6-V-W-CL5</x:v>
      </x:c>
      <x:c r="B30" s="122" t="str">
        <x:v>Veilleurs des Crêtes — voix locales</x:v>
      </x:c>
      <x:c r="C30" s="122" t="str">
        <x:v>signaux et éclaireurs</x:v>
      </x:c>
      <x:c r="D30" s="122" t="str">
        <x:v>Signal direct, peu de cérémonial ; duelliste plus fier sans nier le danger constaté.</x:v>
      </x:c>
      <x:c r="E30" s="122" t="str">
        <x:v>rappel, appui, corniche, aire</x:v>
      </x:c>
      <x:c r="F30" s="122" t="str">
        <x:v>Pointe une chute avant d’expliquer le risque.</x:v>
      </x:c>
      <x:c r="G30" s="122" t="str">
        <x:v>Connaît ses ouvrages, son groupe et les témoins effectivement rencontrés ; opinions internes divergentes prévues.</x:v>
      </x:c>
      <x:c r="H30" s="122" t="str">
        <x:v>honneur exigeant universellement de mourir plutôt que de reculer</x:v>
      </x:c>
      <x:c r="I30" s="131" t="str">
        <x:v>Voix originale du projet ; traduction française de mise en scène, sans vocabulaire yautja revendiqué comme canonique.</x:v>
      </x:c>
    </x:row>
    <x:row r="31" ht="59" customHeight="1">
      <x:c r="A31" s="126" t="str">
        <x:v>D6-V-W-CL6</x:v>
      </x:c>
      <x:c r="B31" s="127" t="str">
        <x:v>Maisons du Rivage — voix locales</x:v>
      </x:c>
      <x:c r="C31" s="127" t="str">
        <x:v>quais et transports</x:v>
      </x:c>
      <x:c r="D31" s="127" t="str">
        <x:v>Voix portée habituée au quai ; donne des ordres concrets, plaisante rarement sur un retour difficile.</x:v>
      </x:c>
      <x:c r="E31" s="127" t="str">
        <x:v>amarre, coque, charge, quai</x:v>
      </x:c>
      <x:c r="F31" s="127" t="str">
        <x:v>Vérifie une tension de corde pendant qu’elle écoute.</x:v>
      </x:c>
      <x:c r="G31" s="127" t="str">
        <x:v>Connaît ses ouvrages, son groupe et les témoins effectivement rencontrés ; opinions internes divergentes prévues.</x:v>
      </x:c>
      <x:c r="H31" s="127" t="str">
        <x:v>appropriation de tous les biens après une victoire</x:v>
      </x:c>
      <x:c r="I31" s="132" t="str">
        <x:v>Voix originale du projet ; traduction française de mise en scène, sans vocabulaire yautja revendiqué comme canonique.</x:v>
      </x:c>
    </x:row>
    <x:row r="32" ht="59" customHeight="1">
      <x:c r="A32" s="121" t="str">
        <x:v>D6-V-W-CL7</x:v>
      </x:c>
      <x:c r="B32" s="122" t="str">
        <x:v>Artisans de la Roche Chaude — voix locales</x:v>
      </x:c>
      <x:c r="C32" s="122" t="str">
        <x:v>réparation et échange thermique</x:v>
      </x:c>
      <x:c r="D32" s="122" t="str">
        <x:v>Artisane patiente avec l’essai, sèche quand quelqu’un cache une déformation.</x:v>
      </x:c>
      <x:c r="E32" s="122" t="str">
        <x:v>support, limite, épreuve, raccord</x:v>
      </x:c>
      <x:c r="F32" s="122" t="str">
        <x:v>Retourne la pièce pour montrer sa face usée.</x:v>
      </x:c>
      <x:c r="G32" s="122" t="str">
        <x:v>Connaît ses ouvrages, son groupe et les témoins effectivement rencontrés ; opinions internes divergentes prévues.</x:v>
      </x:c>
      <x:c r="H32" s="122" t="str">
        <x:v>technologie sans contrepartie ni besoin matériel</x:v>
      </x:c>
      <x:c r="I32" s="131" t="str">
        <x:v>Voix originale du projet ; traduction française de mise en scène, sans vocabulaire yautja revendiqué comme canonique.</x:v>
      </x:c>
    </x:row>
    <x:row r="33" ht="59" customHeight="1">
      <x:c r="A33" s="126" t="str">
        <x:v>D6-V-W-CL8</x:v>
      </x:c>
      <x:c r="B33" s="127" t="str">
        <x:v>Maisons du Givre — voix locales</x:v>
      </x:c>
      <x:c r="C33" s="127" t="str">
        <x:v>conservation et endurance</x:v>
      </x:c>
      <x:c r="D33" s="127" t="str">
        <x:v>Parle sans dépenser sa voix dans le vent. Le repos est une action préparée, pas un jugement moral.</x:v>
      </x:c>
      <x:c r="E33" s="127" t="str">
        <x:v>refuge, souffle, relève, moraine</x:v>
      </x:c>
      <x:c r="F33" s="127" t="str">
        <x:v>Conserve un regard sur le seuil pendant l’entretien.</x:v>
      </x:c>
      <x:c r="G33" s="127" t="str">
        <x:v>Connaît ses ouvrages, son groupe et les témoins effectivement rencontrés ; opinions internes divergentes prévues.</x:v>
      </x:c>
      <x:c r="H33" s="127" t="str">
        <x:v>guérison par changement de carte</x:v>
      </x:c>
      <x:c r="I33" s="132" t="str">
        <x:v>Voix originale du projet ; traduction française de mise en scène, sans vocabulaire yautja revendiqué comme canonique.</x:v>
      </x:c>
    </x:row>
    <x:row r="34" ht="59" customHeight="1">
      <x:c r="A34" s="121" t="str">
        <x:v>D6-V-W-CL9</x:v>
      </x:c>
      <x:c r="B34" s="122" t="str">
        <x:v>Conservateurs des Anciennes Pierres — voix locales</x:v>
      </x:c>
      <x:c r="C34" s="122" t="str">
        <x:v>archives et restauration</x:v>
      </x:c>
      <x:c r="D34" s="122" t="str">
        <x:v>Précision tranquille ; peut dire « je ne sais pas » sans transformer la réponse en énigme.</x:v>
      </x:c>
      <x:c r="E34" s="122" t="str">
        <x:v>trace, bord, cassure, relevé</x:v>
      </x:c>
      <x:c r="F34" s="122" t="str">
        <x:v>Laisse un vide entre les fragments non reliés.</x:v>
      </x:c>
      <x:c r="G34" s="122" t="str">
        <x:v>Connaît ses ouvrages, son groupe et les témoins effectivement rencontrés ; opinions internes divergentes prévues.</x:v>
      </x:c>
      <x:c r="H34" s="122" t="str">
        <x:v>mémoire omnisciente ou récit imposé aux preuves</x:v>
      </x:c>
      <x:c r="I34" s="131" t="str">
        <x:v>Voix originale du projet ; traduction française de mise en scène, sans vocabulaire yautja revendiqué comme canonique.</x:v>
      </x:c>
    </x:row>
    <x:row r="35" ht="59" customHeight="1">
      <x:c r="A35" s="126" t="str">
        <x:v>D6-V-W-CL10</x:v>
      </x:c>
      <x:c r="B35" s="127" t="str">
        <x:v>Gardiens du Confinement — voix locales</x:v>
      </x:c>
      <x:c r="C35" s="127" t="str">
        <x:v>réserves et surveillance</x:v>
      </x:c>
      <x:c r="D35" s="127" t="str">
        <x:v>Courtes observations animales, fermetures nommées. Chasseuse rivale attachée à sa prise, capable de participer au déplacement.</x:v>
      </x:c>
      <x:c r="E35" s="127" t="str">
        <x:v>rythme, secteur, issue, gabarit</x:v>
      </x:c>
      <x:c r="F35" s="127" t="str">
        <x:v>Écoute la réaction avant de toucher la commande fictive.</x:v>
      </x:c>
      <x:c r="G35" s="127" t="str">
        <x:v>Connaît ses ouvrages, son groupe et les témoins effectivement rencontrés ; opinions internes divergentes prévues.</x:v>
      </x:c>
      <x:c r="H35" s="127" t="str">
        <x:v>espèces entièrement contrôlées par une parole</x:v>
      </x:c>
      <x:c r="I35" s="132" t="str">
        <x:v>Voix originale du projet ; traduction française de mise en scène, sans vocabulaire yautja revendiqué comme canonique.</x:v>
      </x:c>
    </x:row>
    <x:row r="36" ht="59" customHeight="1">
      <x:c r="A36" s="121" t="str">
        <x:v>D6-V-W-CL11</x:v>
      </x:c>
      <x:c r="B36" s="122" t="str">
        <x:v>Flotte des Haltes Lointaines — voix locales</x:v>
      </x:c>
      <x:c r="C36" s="122" t="str">
        <x:v>escales et équipages</x:v>
      </x:c>
      <x:c r="D36" s="122" t="str">
        <x:v>Pilote familier des retards et des équipages ; parle de lieux atteints, pas de réseau abstrait.</x:v>
      </x:c>
      <x:c r="E36" s="122" t="str">
        <x:v>escale, baie, balise, retour</x:v>
      </x:c>
      <x:c r="F36" s="122" t="str">
        <x:v>S’arrête sur un signal réellement reçu.</x:v>
      </x:c>
      <x:c r="G36" s="122" t="str">
        <x:v>Connaît ses ouvrages, son groupe et les témoins effectivement rencontrés ; opinions internes divergentes prévues.</x:v>
      </x:c>
      <x:c r="H36" s="122" t="str">
        <x:v>voyage instantané sans vaisseau</x:v>
      </x:c>
      <x:c r="I36" s="131" t="str">
        <x:v>Voix originale du projet ; traduction française de mise en scène, sans vocabulaire yautja revendiqué comme canonique.</x:v>
      </x:c>
    </x:row>
    <x:row r="37" ht="59" customHeight="1">
      <x:c r="A37" s="126" t="str">
        <x:v>D6-V-W-CL12</x:v>
      </x:c>
      <x:c r="B37" s="127" t="str">
        <x:v>Pacte des Mandats Liés — voix locales</x:v>
      </x:c>
      <x:c r="C37" s="127" t="str">
        <x:v>expéditions communes</x:v>
      </x:c>
      <x:c r="D37" s="127" t="str">
        <x:v>Annonce clairement qui s’engage et où ; garde la colère pour une personne qui dépasse sa parole.</x:v>
      </x:c>
      <x:c r="E37" s="127" t="str">
        <x:v>borne, groupe, seuil, départ</x:v>
      </x:c>
      <x:c r="F37" s="127" t="str">
        <x:v>Déplace un repère concret après accord, jamais toute une armée.</x:v>
      </x:c>
      <x:c r="G37" s="127" t="str">
        <x:v>Connaît ses ouvrages, son groupe et les témoins effectivement rencontrés ; opinions internes divergentes prévues.</x:v>
      </x:c>
      <x:c r="H37" s="127" t="str">
        <x:v>tous les clans automatiquement soumis au mandat</x:v>
      </x:c>
      <x:c r="I37" s="132" t="str">
        <x:v>Voix originale du projet ; traduction française de mise en scène, sans vocabulaire yautja revendiqué comme canonique.</x:v>
      </x:c>
    </x:row>
    <x:row r="38" ht="59" customHeight="1">
      <x:c r="A38" s="121" t="str">
        <x:v>D6-V-W-CL13</x:v>
      </x:c>
      <x:c r="B38" s="122" t="str">
        <x:v>Cercle des Noms Rapportés — voix locales</x:v>
      </x:c>
      <x:c r="C38" s="122" t="str">
        <x:v>témoignages et trophées</x:v>
      </x:c>
      <x:c r="D38" s="122" t="str">
        <x:v>Peu de grands discours ; tient à nommer le geste exact et son auteur attesté.</x:v>
      </x:c>
      <x:c r="E38" s="122" t="str">
        <x:v>piste, prise, marque, témoin</x:v>
      </x:c>
      <x:c r="F38" s="122" t="str">
        <x:v>Tourne la présentation vers le détail oublié.</x:v>
      </x:c>
      <x:c r="G38" s="122" t="str">
        <x:v>Connaît ses ouvrages, son groupe et les témoins effectivement rencontrés ; opinions internes divergentes prévues.</x:v>
      </x:c>
      <x:c r="H38" s="122" t="str">
        <x:v>faux ancêtre imposteur imposé à O2</x:v>
      </x:c>
      <x:c r="I38" s="131" t="str">
        <x:v>Voix originale du projet ; traduction française de mise en scène, sans vocabulaire yautja revendiqué comme canonique.</x:v>
      </x:c>
    </x:row>
    <x:row r="39" ht="59" customHeight="1">
      <x:c r="A39" s="126" t="str">
        <x:v>D6-V-W-CL14</x:v>
      </x:c>
      <x:c r="B39" s="127" t="str">
        <x:v>Foyer des Retours — voix locales</x:v>
      </x:c>
      <x:c r="C39" s="127" t="str">
        <x:v>accueil et relais de repos</x:v>
      </x:c>
      <x:c r="D39" s="127" t="str">
        <x:v>Chaleureuse sans imposer la confidence. Accepte un silence ou un départ.</x:v>
      </x:c>
      <x:c r="E39" s="127" t="str">
        <x:v>place, halte, caisse, retour</x:v>
      </x:c>
      <x:c r="F39" s="127" t="str">
        <x:v>Laisse le voyageur toucher ses propres attaches.</x:v>
      </x:c>
      <x:c r="G39" s="127" t="str">
        <x:v>Connaît ses ouvrages, son groupe et les témoins effectivement rencontrés ; opinions internes divergentes prévues.</x:v>
      </x:c>
      <x:c r="H39" s="127" t="str">
        <x:v>aide donnant propriété sur la vie du survivant</x:v>
      </x:c>
      <x:c r="I39" s="132" t="str">
        <x:v>Voix originale du projet ; traduction française de mise en scène, sans vocabulaire yautja revendiqué comme canonique.</x:v>
      </x:c>
    </x:row>
    <x:row r="40" ht="59" customHeight="1">
      <x:c r="A40" s="121" t="str">
        <x:v>D6-V-W-CL15</x:v>
      </x:c>
      <x:c r="B40" s="122" t="str">
        <x:v>Ligue des Forges Fermées — voix locales</x:v>
      </x:c>
      <x:c r="C40" s="122" t="str">
        <x:v>outils spécialisés</x:v>
      </x:c>
      <x:c r="D40" s="122" t="str">
        <x:v>Maître exigeant, pas omniscient ; l’artisane répond par un exemple de travail transmis.</x:v>
      </x:c>
      <x:c r="E40" s="122" t="str">
        <x:v>essai, main, pince, déformation</x:v>
      </x:c>
      <x:c r="F40" s="122" t="str">
        <x:v>Garde la pièce ratée visible pour reprendre le geste.</x:v>
      </x:c>
      <x:c r="G40" s="122" t="str">
        <x:v>Connaît ses ouvrages, son groupe et les témoins effectivement rencontrés ; opinions internes divergentes prévues.</x:v>
      </x:c>
      <x:c r="H40" s="122" t="str">
        <x:v>secret d’atelier élevé en loi de toute l’espèce</x:v>
      </x:c>
      <x:c r="I40" s="131" t="str">
        <x:v>Voix originale du projet ; traduction française de mise en scène, sans vocabulaire yautja revendiqué comme canonique.</x:v>
      </x:c>
    </x:row>
    <x:row r="41" ht="74" customHeight="1">
      <x:c r="A41" s="126" t="str">
        <x:v>D6-V-W-CM01</x:v>
      </x:c>
      <x:c r="B41" s="127" t="str">
        <x:v>Artisane de la Cour des Fourneaux</x:v>
      </x:c>
      <x:c r="C41" s="127" t="str">
        <x:v>Premier contact de La Cour des Fourneaux</x:v>
      </x:c>
      <x:c r="D41" s="127" t="str">
        <x:v>Pragmatique, ferme, phrases de travail. Contradicteur impatient, jamais caricature d’un clan entier. Cet interlocuteur juge surtout le premier service visible dans sa propre communauté.</x:v>
      </x:c>
      <x:c r="E41" s="127" t="str">
        <x:v>attache, ajustage, route, travail éprouvé</x:v>
      </x:c>
      <x:c r="F41" s="127" t="str">
        <x:v>Frotte une marque sur l’outil, désigne l’appui fautif.</x:v>
      </x:c>
      <x:c r="G41" s="127" t="str">
        <x:v>Son lieu, sa tâche, les visiteurs qu’il a vus ; ne connaît pas automatiquement l’origine personnelle du joueur.</x:v>
      </x:c>
      <x:c r="H41" s="127" t="str">
        <x:v>atelier voisin fermé avant toute enquête</x:v>
      </x:c>
      <x:c r="I41" s="132" t="str">
        <x:v>Voix originale du projet ; traduction française de mise en scène, sans vocabulaire yautja revendiqué comme canonique.</x:v>
      </x:c>
    </x:row>
    <x:row r="42" ht="74" customHeight="1">
      <x:c r="A42" s="121" t="str">
        <x:v>D6-V-W-CM02</x:v>
      </x:c>
      <x:c r="B42" s="122" t="str">
        <x:v>Veilleur du Replat</x:v>
      </x:c>
      <x:c r="C42" s="122" t="str">
        <x:v>Premier contact de Le Replat des Veilleurs</x:v>
      </x:c>
      <x:c r="D42" s="122" t="str">
        <x:v>Pragmatique, ferme, phrases de travail. Contradicteur impatient, jamais caricature d’un clan entier. Cet interlocuteur juge surtout le premier service visible dans sa propre communauté.</x:v>
      </x:c>
      <x:c r="E42" s="122" t="str">
        <x:v>attache, ajustage, route, travail éprouvé</x:v>
      </x:c>
      <x:c r="F42" s="122" t="str">
        <x:v>Frotte une marque sur l’outil, désigne l’appui fautif.</x:v>
      </x:c>
      <x:c r="G42" s="122" t="str">
        <x:v>Son lieu, sa tâche, les visiteurs qu’il a vus ; ne connaît pas automatiquement l’origine personnelle du joueur.</x:v>
      </x:c>
      <x:c r="H42" s="122" t="str">
        <x:v>atelier voisin fermé avant toute enquête</x:v>
      </x:c>
      <x:c r="I42" s="131" t="str">
        <x:v>Voix originale du projet ; traduction française de mise en scène, sans vocabulaire yautja revendiqué comme canonique.</x:v>
      </x:c>
    </x:row>
    <x:row r="43" ht="74" customHeight="1">
      <x:c r="A43" s="126" t="str">
        <x:v>D6-V-W-CM03</x:v>
      </x:c>
      <x:c r="B43" s="127" t="str">
        <x:v>Artisan des Citernes Hautes</x:v>
      </x:c>
      <x:c r="C43" s="127" t="str">
        <x:v>Premier contact de Les Citernes Hautes</x:v>
      </x:c>
      <x:c r="D43" s="127" t="str">
        <x:v>Économe en mots, compte ce qui est devant lui. Meneuse pressée mais capable de différer. Cet interlocuteur juge surtout le premier service visible dans sa propre communauté.</x:v>
      </x:c>
      <x:c r="E43" s="127" t="str">
        <x:v>jet, niveau, départ, réservoir</x:v>
      </x:c>
      <x:c r="F43" s="127" t="str">
        <x:v>Suit le niveau sur la paroi plutôt que les ornements du visiteur.</x:v>
      </x:c>
      <x:c r="G43" s="127" t="str">
        <x:v>Son lieu, sa tâche, les visiteurs qu’il a vus ; ne connaît pas automatiquement l’origine personnelle du joueur.</x:v>
      </x:c>
      <x:c r="H43" s="127" t="str">
        <x:v>habitants traités comme production automatique</x:v>
      </x:c>
      <x:c r="I43" s="132" t="str">
        <x:v>Voix originale du projet ; traduction française de mise en scène, sans vocabulaire yautja revendiqué comme canonique.</x:v>
      </x:c>
    </x:row>
    <x:row r="44" ht="74" customHeight="1">
      <x:c r="A44" s="121" t="str">
        <x:v>D6-V-W-CM04</x:v>
      </x:c>
      <x:c r="B44" s="122" t="str">
        <x:v>Éclaireuse du Seuil des Dunes</x:v>
      </x:c>
      <x:c r="C44" s="122" t="str">
        <x:v>Premier contact de Le Seuil des Dunes</x:v>
      </x:c>
      <x:c r="D44" s="122" t="str">
        <x:v>Économe en mots, compte ce qui est devant lui. Meneuse pressée mais capable de différer. Cet interlocuteur juge surtout le premier service visible dans sa propre communauté.</x:v>
      </x:c>
      <x:c r="E44" s="122" t="str">
        <x:v>jet, niveau, départ, réservoir</x:v>
      </x:c>
      <x:c r="F44" s="122" t="str">
        <x:v>Suit le niveau sur la paroi plutôt que les ornements du visiteur.</x:v>
      </x:c>
      <x:c r="G44" s="122" t="str">
        <x:v>Son lieu, sa tâche, les visiteurs qu’il a vus ; ne connaît pas automatiquement l’origine personnelle du joueur.</x:v>
      </x:c>
      <x:c r="H44" s="122" t="str">
        <x:v>habitants traités comme production automatique</x:v>
      </x:c>
      <x:c r="I44" s="131" t="str">
        <x:v>Voix originale du projet ; traduction française de mise en scène, sans vocabulaire yautja revendiqué comme canonique.</x:v>
      </x:c>
    </x:row>
    <x:row r="45" ht="74" customHeight="1">
      <x:c r="A45" s="126" t="str">
        <x:v>D6-V-W-CM05</x:v>
      </x:c>
      <x:c r="B45" s="127" t="str">
        <x:v>Artisane des Branches Entrelacées</x:v>
      </x:c>
      <x:c r="C45" s="127" t="str">
        <x:v>Premier contact de Les Branches Entrelacées</x:v>
      </x:c>
      <x:c r="D45" s="127" t="str">
        <x:v>Observe avant de répondre ; sa colère porte sur une coupure de route concrète. Cet interlocuteur juge surtout le premier service visible dans sa propre communauté.</x:v>
      </x:c>
      <x:c r="E45" s="127" t="str">
        <x:v>prise, branche, corde, retour</x:v>
      </x:c>
      <x:c r="F45" s="127" t="str">
        <x:v>Regarde d’abord sous les pieds, puis vers la proie.</x:v>
      </x:c>
      <x:c r="G45" s="127" t="str">
        <x:v>Son lieu, sa tâche, les visiteurs qu’il a vus ; ne connaît pas automatiquement l’origine personnelle du joueur.</x:v>
      </x:c>
      <x:c r="H45" s="127" t="str">
        <x:v>culte universel des arbres inventé</x:v>
      </x:c>
      <x:c r="I45" s="132" t="str">
        <x:v>Voix originale du projet ; traduction française de mise en scène, sans vocabulaire yautja revendiqué comme canonique.</x:v>
      </x:c>
    </x:row>
    <x:row r="46" ht="74" customHeight="1">
      <x:c r="A46" s="121" t="str">
        <x:v>D6-V-W-CM06</x:v>
      </x:c>
      <x:c r="B46" s="122" t="str">
        <x:v>Vigie de la Couronne</x:v>
      </x:c>
      <x:c r="C46" s="122" t="str">
        <x:v>Premier contact de La Couronne des Vigies</x:v>
      </x:c>
      <x:c r="D46" s="122" t="str">
        <x:v>Observe avant de répondre ; sa colère porte sur une coupure de route concrète. Cet interlocuteur juge surtout le premier service visible dans sa propre communauté.</x:v>
      </x:c>
      <x:c r="E46" s="122" t="str">
        <x:v>prise, branche, corde, retour</x:v>
      </x:c>
      <x:c r="F46" s="122" t="str">
        <x:v>Regarde d’abord sous les pieds, puis vers la proie.</x:v>
      </x:c>
      <x:c r="G46" s="122" t="str">
        <x:v>Son lieu, sa tâche, les visiteurs qu’il a vus ; ne connaît pas automatiquement l’origine personnelle du joueur.</x:v>
      </x:c>
      <x:c r="H46" s="122" t="str">
        <x:v>culte universel des arbres inventé</x:v>
      </x:c>
      <x:c r="I46" s="131" t="str">
        <x:v>Voix originale du projet ; traduction française de mise en scène, sans vocabulaire yautja revendiqué comme canonique.</x:v>
      </x:c>
    </x:row>
    <x:row r="47" ht="74" customHeight="1">
      <x:c r="A47" s="126" t="str">
        <x:v>D6-V-W-CM07</x:v>
      </x:c>
      <x:c r="B47" s="127" t="str">
        <x:v>Réparatrice des Pilotis Calmes</x:v>
      </x:c>
      <x:c r="C47" s="127" t="str">
        <x:v>Premier contact de Les Pilotis Calmes</x:v>
      </x:c>
      <x:c r="D47" s="127" t="str">
        <x:v>Calme, laisse parfois un geste terminer sa phrase. Un pisteur plus vif lui répond. Cet interlocuteur juge surtout le premier service visible dans sa propre communauté.</x:v>
      </x:c>
      <x:c r="E47" s="127" t="str">
        <x:v>chenal, coude, dérive, fenêtre</x:v>
      </x:c>
      <x:c r="F47" s="127" t="str">
        <x:v>Attend un changement de courant visible avant de décider.</x:v>
      </x:c>
      <x:c r="G47" s="127" t="str">
        <x:v>Son lieu, sa tâche, les visiteurs qu’il a vus ; ne connaît pas automatiquement l’origine personnelle du joueur.</x:v>
      </x:c>
      <x:c r="H47" s="127" t="str">
        <x:v>contrôle surnaturel de l’eau</x:v>
      </x:c>
      <x:c r="I47" s="132" t="str">
        <x:v>Voix originale du projet ; traduction française de mise en scène, sans vocabulaire yautja revendiqué comme canonique.</x:v>
      </x:c>
    </x:row>
    <x:row r="48" ht="74" customHeight="1">
      <x:c r="A48" s="121" t="str">
        <x:v>D6-V-W-CM08</x:v>
      </x:c>
      <x:c r="B48" s="122" t="str">
        <x:v>Éclaireur des Lanternes</x:v>
      </x:c>
      <x:c r="C48" s="122" t="str">
        <x:v>Premier contact de La Confluence des Lanternes</x:v>
      </x:c>
      <x:c r="D48" s="122" t="str">
        <x:v>Calme, laisse parfois un geste terminer sa phrase. Un pisteur plus vif lui répond. Cet interlocuteur juge surtout le premier service visible dans sa propre communauté.</x:v>
      </x:c>
      <x:c r="E48" s="122" t="str">
        <x:v>chenal, coude, dérive, fenêtre</x:v>
      </x:c>
      <x:c r="F48" s="122" t="str">
        <x:v>Attend un changement de courant visible avant de décider.</x:v>
      </x:c>
      <x:c r="G48" s="122" t="str">
        <x:v>Son lieu, sa tâche, les visiteurs qu’il a vus ; ne connaît pas automatiquement l’origine personnelle du joueur.</x:v>
      </x:c>
      <x:c r="H48" s="122" t="str">
        <x:v>contrôle surnaturel de l’eau</x:v>
      </x:c>
      <x:c r="I48" s="131" t="str">
        <x:v>Voix originale du projet ; traduction française de mise en scène, sans vocabulaire yautja revendiqué comme canonique.</x:v>
      </x:c>
    </x:row>
    <x:row r="49" ht="74" customHeight="1">
      <x:c r="A49" s="126" t="str">
        <x:v>D6-V-W-CM09</x:v>
      </x:c>
      <x:c r="B49" s="127" t="str">
        <x:v>Artisane du Col des Échos</x:v>
      </x:c>
      <x:c r="C49" s="127" t="str">
        <x:v>Premier contact de Le Col des Échos</x:v>
      </x:c>
      <x:c r="D49" s="127" t="str">
        <x:v>Signal direct, peu de cérémonial ; duelliste plus fier sans nier le danger constaté. Cet interlocuteur juge surtout le premier service visible dans sa propre communauté.</x:v>
      </x:c>
      <x:c r="E49" s="127" t="str">
        <x:v>rappel, appui, corniche, aire</x:v>
      </x:c>
      <x:c r="F49" s="127" t="str">
        <x:v>Pointe une chute avant d’expliquer le risque.</x:v>
      </x:c>
      <x:c r="G49" s="127" t="str">
        <x:v>Son lieu, sa tâche, les visiteurs qu’il a vus ; ne connaît pas automatiquement l’origine personnelle du joueur.</x:v>
      </x:c>
      <x:c r="H49" s="127" t="str">
        <x:v>honneur exigeant universellement de mourir plutôt que de reculer</x:v>
      </x:c>
      <x:c r="I49" s="132" t="str">
        <x:v>Voix originale du projet ; traduction française de mise en scène, sans vocabulaire yautja revendiqué comme canonique.</x:v>
      </x:c>
    </x:row>
    <x:row r="50" ht="74" customHeight="1">
      <x:c r="A50" s="121" t="str">
        <x:v>D6-V-W-CM10</x:v>
      </x:c>
      <x:c r="B50" s="122" t="str">
        <x:v>Guetteuse des Tours du Vent</x:v>
      </x:c>
      <x:c r="C50" s="122" t="str">
        <x:v>Premier contact de Les Tours du Vent</x:v>
      </x:c>
      <x:c r="D50" s="122" t="str">
        <x:v>Signal direct, peu de cérémonial ; duelliste plus fier sans nier le danger constaté. Cet interlocuteur juge surtout le premier service visible dans sa propre communauté.</x:v>
      </x:c>
      <x:c r="E50" s="122" t="str">
        <x:v>rappel, appui, corniche, aire</x:v>
      </x:c>
      <x:c r="F50" s="122" t="str">
        <x:v>Pointe une chute avant d’expliquer le risque.</x:v>
      </x:c>
      <x:c r="G50" s="122" t="str">
        <x:v>Son lieu, sa tâche, les visiteurs qu’il a vus ; ne connaît pas automatiquement l’origine personnelle du joueur.</x:v>
      </x:c>
      <x:c r="H50" s="122" t="str">
        <x:v>honneur exigeant universellement de mourir plutôt que de reculer</x:v>
      </x:c>
      <x:c r="I50" s="131" t="str">
        <x:v>Voix originale du projet ; traduction française de mise en scène, sans vocabulaire yautja revendiqué comme canonique.</x:v>
      </x:c>
    </x:row>
    <x:row r="51" ht="74" customHeight="1">
      <x:c r="A51" s="126" t="str">
        <x:v>D6-V-W-CM11</x:v>
      </x:c>
      <x:c r="B51" s="127" t="str">
        <x:v>Artisan de la Jetée des Ossements</x:v>
      </x:c>
      <x:c r="C51" s="127" t="str">
        <x:v>Premier contact de La Jetée des Ossements</x:v>
      </x:c>
      <x:c r="D51" s="127" t="str">
        <x:v>Voix portée habituée au quai ; donne des ordres concrets, plaisante rarement sur un retour difficile. Cet interlocuteur juge surtout le premier service visible dans sa propre communauté.</x:v>
      </x:c>
      <x:c r="E51" s="127" t="str">
        <x:v>amarre, coque, charge, quai</x:v>
      </x:c>
      <x:c r="F51" s="127" t="str">
        <x:v>Vérifie une tension de corde pendant qu’elle écoute.</x:v>
      </x:c>
      <x:c r="G51" s="127" t="str">
        <x:v>Son lieu, sa tâche, les visiteurs qu’il a vus ; ne connaît pas automatiquement l’origine personnelle du joueur.</x:v>
      </x:c>
      <x:c r="H51" s="127" t="str">
        <x:v>appropriation de tous les biens après une victoire</x:v>
      </x:c>
      <x:c r="I51" s="132" t="str">
        <x:v>Voix originale du projet ; traduction française de mise en scène, sans vocabulaire yautja revendiqué comme canonique.</x:v>
      </x:c>
    </x:row>
    <x:row r="52" ht="74" customHeight="1">
      <x:c r="A52" s="121" t="str">
        <x:v>D6-V-W-CM12</x:v>
      </x:c>
      <x:c r="B52" s="122" t="str">
        <x:v>Veilleur des Arches de l’Écume</x:v>
      </x:c>
      <x:c r="C52" s="122" t="str">
        <x:v>Premier contact de Les Arches de l’Écume</x:v>
      </x:c>
      <x:c r="D52" s="122" t="str">
        <x:v>Voix portée habituée au quai ; donne des ordres concrets, plaisante rarement sur un retour difficile. Cet interlocuteur juge surtout le premier service visible dans sa propre communauté.</x:v>
      </x:c>
      <x:c r="E52" s="122" t="str">
        <x:v>amarre, coque, charge, quai</x:v>
      </x:c>
      <x:c r="F52" s="122" t="str">
        <x:v>Vérifie une tension de corde pendant qu’elle écoute.</x:v>
      </x:c>
      <x:c r="G52" s="122" t="str">
        <x:v>Son lieu, sa tâche, les visiteurs qu’il a vus ; ne connaît pas automatiquement l’origine personnelle du joueur.</x:v>
      </x:c>
      <x:c r="H52" s="122" t="str">
        <x:v>appropriation de tous les biens après une victoire</x:v>
      </x:c>
      <x:c r="I52" s="131" t="str">
        <x:v>Voix originale du projet ; traduction française de mise en scène, sans vocabulaire yautja revendiqué comme canonique.</x:v>
      </x:c>
    </x:row>
    <x:row r="53" ht="74" customHeight="1">
      <x:c r="A53" s="126" t="str">
        <x:v>D6-V-W-CM13</x:v>
      </x:c>
      <x:c r="B53" s="127" t="str">
        <x:v>Artisane des Forges Souterraines</x:v>
      </x:c>
      <x:c r="C53" s="127" t="str">
        <x:v>Premier contact de Les Forges Souterraines</x:v>
      </x:c>
      <x:c r="D53" s="127" t="str">
        <x:v>Artisane patiente avec l’essai, sèche quand quelqu’un cache une déformation. Cet interlocuteur juge surtout le premier service visible dans sa propre communauté.</x:v>
      </x:c>
      <x:c r="E53" s="127" t="str">
        <x:v>support, limite, épreuve, raccord</x:v>
      </x:c>
      <x:c r="F53" s="127" t="str">
        <x:v>Retourne la pièce pour montrer sa face usée.</x:v>
      </x:c>
      <x:c r="G53" s="127" t="str">
        <x:v>Son lieu, sa tâche, les visiteurs qu’il a vus ; ne connaît pas automatiquement l’origine personnelle du joueur.</x:v>
      </x:c>
      <x:c r="H53" s="127" t="str">
        <x:v>technologie sans contrepartie ni besoin matériel</x:v>
      </x:c>
      <x:c r="I53" s="132" t="str">
        <x:v>Voix originale du projet ; traduction française de mise en scène, sans vocabulaire yautja revendiqué comme canonique.</x:v>
      </x:c>
    </x:row>
    <x:row r="54" ht="74" customHeight="1">
      <x:c r="A54" s="121" t="str">
        <x:v>D6-V-W-CM14</x:v>
      </x:c>
      <x:c r="B54" s="122" t="str">
        <x:v>Éclaireuse du Palier des Sources</x:v>
      </x:c>
      <x:c r="C54" s="122" t="str">
        <x:v>Premier contact de Le Palier des Sources</x:v>
      </x:c>
      <x:c r="D54" s="122" t="str">
        <x:v>Artisane patiente avec l’essai, sèche quand quelqu’un cache une déformation. Cet interlocuteur juge surtout le premier service visible dans sa propre communauté.</x:v>
      </x:c>
      <x:c r="E54" s="122" t="str">
        <x:v>support, limite, épreuve, raccord</x:v>
      </x:c>
      <x:c r="F54" s="122" t="str">
        <x:v>Retourne la pièce pour montrer sa face usée.</x:v>
      </x:c>
      <x:c r="G54" s="122" t="str">
        <x:v>Son lieu, sa tâche, les visiteurs qu’il a vus ; ne connaît pas automatiquement l’origine personnelle du joueur.</x:v>
      </x:c>
      <x:c r="H54" s="122" t="str">
        <x:v>technologie sans contrepartie ni besoin matériel</x:v>
      </x:c>
      <x:c r="I54" s="131" t="str">
        <x:v>Voix originale du projet ; traduction française de mise en scène, sans vocabulaire yautja revendiqué comme canonique.</x:v>
      </x:c>
    </x:row>
    <x:row r="55" ht="74" customHeight="1">
      <x:c r="A55" s="126" t="str">
        <x:v>D6-V-W-CM15</x:v>
      </x:c>
      <x:c r="B55" s="127" t="str">
        <x:v>Artisan des Feux Bas</x:v>
      </x:c>
      <x:c r="C55" s="127" t="str">
        <x:v>Premier contact de Le Cercle des Feux Bas</x:v>
      </x:c>
      <x:c r="D55" s="127" t="str">
        <x:v>Parle sans dépenser sa voix dans le vent. Le repos est une action préparée, pas un jugement moral. Cet interlocuteur juge surtout le premier service visible dans sa propre communauté.</x:v>
      </x:c>
      <x:c r="E55" s="127" t="str">
        <x:v>refuge, souffle, relève, moraine</x:v>
      </x:c>
      <x:c r="F55" s="127" t="str">
        <x:v>Conserve un regard sur le seuil pendant l’entretien.</x:v>
      </x:c>
      <x:c r="G55" s="127" t="str">
        <x:v>Son lieu, sa tâche, les visiteurs qu’il a vus ; ne connaît pas automatiquement l’origine personnelle du joueur.</x:v>
      </x:c>
      <x:c r="H55" s="127" t="str">
        <x:v>guérison par changement de carte</x:v>
      </x:c>
      <x:c r="I55" s="132" t="str">
        <x:v>Voix originale du projet ; traduction française de mise en scène, sans vocabulaire yautja revendiqué comme canonique.</x:v>
      </x:c>
    </x:row>
    <x:row r="56" ht="74" customHeight="1">
      <x:c r="A56" s="121" t="str">
        <x:v>D6-V-W-CM16</x:v>
      </x:c>
      <x:c r="B56" s="122" t="str">
        <x:v>Guetteur de la Terrasse de Glace</x:v>
      </x:c>
      <x:c r="C56" s="122" t="str">
        <x:v>Premier contact de La Terrasse de Glace</x:v>
      </x:c>
      <x:c r="D56" s="122" t="str">
        <x:v>Parle sans dépenser sa voix dans le vent. Le repos est une action préparée, pas un jugement moral. Cet interlocuteur juge surtout le premier service visible dans sa propre communauté.</x:v>
      </x:c>
      <x:c r="E56" s="122" t="str">
        <x:v>refuge, souffle, relève, moraine</x:v>
      </x:c>
      <x:c r="F56" s="122" t="str">
        <x:v>Conserve un regard sur le seuil pendant l’entretien.</x:v>
      </x:c>
      <x:c r="G56" s="122" t="str">
        <x:v>Son lieu, sa tâche, les visiteurs qu’il a vus ; ne connaît pas automatiquement l’origine personnelle du joueur.</x:v>
      </x:c>
      <x:c r="H56" s="122" t="str">
        <x:v>guérison par changement de carte</x:v>
      </x:c>
      <x:c r="I56" s="131" t="str">
        <x:v>Voix originale du projet ; traduction française de mise en scène, sans vocabulaire yautja revendiqué comme canonique.</x:v>
      </x:c>
    </x:row>
    <x:row r="57" ht="74" customHeight="1">
      <x:c r="A57" s="126" t="str">
        <x:v>D6-V-W-CM17</x:v>
      </x:c>
      <x:c r="B57" s="127" t="str">
        <x:v>Artisane des Pierres Levées</x:v>
      </x:c>
      <x:c r="C57" s="127" t="str">
        <x:v>Premier contact de Les Pierres Levées</x:v>
      </x:c>
      <x:c r="D57" s="127" t="str">
        <x:v>Précision tranquille ; peut dire « je ne sais pas » sans transformer la réponse en énigme. Cet interlocuteur juge surtout le premier service visible dans sa propre communauté.</x:v>
      </x:c>
      <x:c r="E57" s="127" t="str">
        <x:v>trace, bord, cassure, relevé</x:v>
      </x:c>
      <x:c r="F57" s="127" t="str">
        <x:v>Laisse un vide entre les fragments non reliés.</x:v>
      </x:c>
      <x:c r="G57" s="127" t="str">
        <x:v>Son lieu, sa tâche, les visiteurs qu’il a vus ; ne connaît pas automatiquement l’origine personnelle du joueur.</x:v>
      </x:c>
      <x:c r="H57" s="127" t="str">
        <x:v>mémoire omnisciente ou récit imposé aux preuves</x:v>
      </x:c>
      <x:c r="I57" s="132" t="str">
        <x:v>Voix originale du projet ; traduction française de mise en scène, sans vocabulaire yautja revendiqué comme canonique.</x:v>
      </x:c>
    </x:row>
    <x:row r="58" ht="74" customHeight="1">
      <x:c r="A58" s="121" t="str">
        <x:v>D6-V-W-CM18</x:v>
      </x:c>
      <x:c r="B58" s="122" t="str">
        <x:v>Éclaireur des Cartographes</x:v>
      </x:c>
      <x:c r="C58" s="122" t="str">
        <x:v>Premier contact de La Cour des Cartographes</x:v>
      </x:c>
      <x:c r="D58" s="122" t="str">
        <x:v>Précision tranquille ; peut dire « je ne sais pas » sans transformer la réponse en énigme. Cet interlocuteur juge surtout le premier service visible dans sa propre communauté.</x:v>
      </x:c>
      <x:c r="E58" s="122" t="str">
        <x:v>trace, bord, cassure, relevé</x:v>
      </x:c>
      <x:c r="F58" s="122" t="str">
        <x:v>Laisse un vide entre les fragments non reliés.</x:v>
      </x:c>
      <x:c r="G58" s="122" t="str">
        <x:v>Son lieu, sa tâche, les visiteurs qu’il a vus ; ne connaît pas automatiquement l’origine personnelle du joueur.</x:v>
      </x:c>
      <x:c r="H58" s="122" t="str">
        <x:v>mémoire omnisciente ou récit imposé aux preuves</x:v>
      </x:c>
      <x:c r="I58" s="131" t="str">
        <x:v>Voix originale du projet ; traduction française de mise en scène, sans vocabulaire yautja revendiqué comme canonique.</x:v>
      </x:c>
    </x:row>
    <x:row r="59" ht="89" customHeight="1">
      <x:c r="A59" s="126" t="str">
        <x:v>D6-V-W-CM19</x:v>
      </x:c>
      <x:c r="B59" s="127" t="str">
        <x:v>Artisane du Seuil du Confinement</x:v>
      </x:c>
      <x:c r="C59" s="127" t="str">
        <x:v>Premier contact de Le Seuil du Confinement</x:v>
      </x:c>
      <x:c r="D59" s="127" t="str">
        <x:v>Courtes observations animales, fermetures nommées. Chasseuse rivale attachée à sa prise, capable de participer au déplacement. Cet interlocuteur juge surtout le premier service visible dans sa propre communauté.</x:v>
      </x:c>
      <x:c r="E59" s="127" t="str">
        <x:v>rythme, secteur, issue, gabarit</x:v>
      </x:c>
      <x:c r="F59" s="127" t="str">
        <x:v>Écoute la réaction avant de toucher la commande fictive.</x:v>
      </x:c>
      <x:c r="G59" s="127" t="str">
        <x:v>Son lieu, sa tâche, les visiteurs qu’il a vus ; ne connaît pas automatiquement l’origine personnelle du joueur.</x:v>
      </x:c>
      <x:c r="H59" s="127" t="str">
        <x:v>espèces entièrement contrôlées par une parole</x:v>
      </x:c>
      <x:c r="I59" s="132" t="str">
        <x:v>Voix originale du projet ; traduction française de mise en scène, sans vocabulaire yautja revendiqué comme canonique.</x:v>
      </x:c>
    </x:row>
    <x:row r="60" ht="89" customHeight="1">
      <x:c r="A60" s="121" t="str">
        <x:v>D6-V-W-CM20</x:v>
      </x:c>
      <x:c r="B60" s="122" t="str">
        <x:v>Vigie des Veilles de la Lisière</x:v>
      </x:c>
      <x:c r="C60" s="122" t="str">
        <x:v>Premier contact de Les Veilles de la Lisière</x:v>
      </x:c>
      <x:c r="D60" s="122" t="str">
        <x:v>Courtes observations animales, fermetures nommées. Chasseuse rivale attachée à sa prise, capable de participer au déplacement. Cet interlocuteur juge surtout le premier service visible dans sa propre communauté.</x:v>
      </x:c>
      <x:c r="E60" s="122" t="str">
        <x:v>rythme, secteur, issue, gabarit</x:v>
      </x:c>
      <x:c r="F60" s="122" t="str">
        <x:v>Écoute la réaction avant de toucher la commande fictive.</x:v>
      </x:c>
      <x:c r="G60" s="122" t="str">
        <x:v>Son lieu, sa tâche, les visiteurs qu’il a vus ; ne connaît pas automatiquement l’origine personnelle du joueur.</x:v>
      </x:c>
      <x:c r="H60" s="122" t="str">
        <x:v>espèces entièrement contrôlées par une parole</x:v>
      </x:c>
      <x:c r="I60" s="131" t="str">
        <x:v>Voix originale du projet ; traduction française de mise en scène, sans vocabulaire yautja revendiqué comme canonique.</x:v>
      </x:c>
    </x:row>
    <x:row r="61" ht="59" customHeight="1">
      <x:c r="A61" s="126" t="str">
        <x:v>D6-V-W-SRV01</x:v>
      </x:c>
      <x:c r="B61" s="127" t="str">
        <x:v>Forgeron de lames du poste rencontré</x:v>
      </x:c>
      <x:c r="C61" s="127" t="str">
        <x:v>Service de métier situé</x:v>
      </x:c>
      <x:c r="D61" s="127" t="str">
        <x:v>fier de l’ajustage, peu sensible au prestige. Phrase directe centrée sur l’objet en cours ; place laissée au refus et à l’observation.</x:v>
      </x:c>
      <x:c r="E61" s="127" t="str">
        <x:v>lames et pinces</x:v>
      </x:c>
      <x:c r="F61" s="127" t="str">
        <x:v>tester une garde puis réparer une attache</x:v>
      </x:c>
      <x:c r="G61" s="127" t="str">
        <x:v>Ne connaît que les objets confiés, son service et les faits que le joueur ou des témoins présents ont transmis.</x:v>
      </x:c>
      <x:c r="H61" s="127" t="str">
        <x:v>Transformer le métier en connaissance de toute la campagne ; énoncer les flags, rangs techniques ou calculs dans la parole.</x:v>
      </x:c>
      <x:c r="I61" s="132" t="str">
        <x:v>Voix originale du projet ; traduction française de mise en scène, sans vocabulaire yautja revendiqué comme canonique.</x:v>
      </x:c>
    </x:row>
    <x:row r="62" ht="59" customHeight="1">
      <x:c r="A62" s="121" t="str">
        <x:v>D6-V-W-SRV02</x:v>
      </x:c>
      <x:c r="B62" s="122" t="str">
        <x:v>Façonneuse de masques du poste rencontré</x:v>
      </x:c>
      <x:c r="C62" s="122" t="str">
        <x:v>Service de métier situé</x:v>
      </x:c>
      <x:c r="D62" s="122" t="str">
        <x:v>observe longuement avant de conseiller. Phrase directe centrée sur l’objet en cours ; place laissée au refus et à l’observation.</x:v>
      </x:c>
      <x:c r="E62" s="122" t="str">
        <x:v>masques et lentilles</x:v>
      </x:c>
      <x:c r="F62" s="122" t="str">
        <x:v>comparer deux champs de vision sur mannequin</x:v>
      </x:c>
      <x:c r="G62" s="122" t="str">
        <x:v>Ne connaît que les objets confiés, son service et les faits que le joueur ou des témoins présents ont transmis.</x:v>
      </x:c>
      <x:c r="H62" s="122" t="str">
        <x:v>Transformer le métier en connaissance de toute la campagne ; énoncer les flags, rangs techniques ou calculs dans la parole.</x:v>
      </x:c>
      <x:c r="I62" s="131" t="str">
        <x:v>Voix originale du projet ; traduction française de mise en scène, sans vocabulaire yautja revendiqué comme canonique.</x:v>
      </x:c>
    </x:row>
    <x:row r="63" ht="59" customHeight="1">
      <x:c r="A63" s="126" t="str">
        <x:v>D6-V-W-SRV03</x:v>
      </x:c>
      <x:c r="B63" s="127" t="str">
        <x:v>Archiviste des lignées du poste rencontré</x:v>
      </x:c>
      <x:c r="C63" s="127" t="str">
        <x:v>Service de métier situé</x:v>
      </x:c>
      <x:c r="D63" s="127" t="str">
        <x:v>corrige les récits avec précision. Phrase directe centrée sur l’objet en cours ; place laissée au refus et à l’observation.</x:v>
      </x:c>
      <x:c r="E63" s="127" t="str">
        <x:v>plaques et lampes</x:v>
      </x:c>
      <x:c r="F63" s="127" t="str">
        <x:v>rapprocher plaque et empreinte</x:v>
      </x:c>
      <x:c r="G63" s="127" t="str">
        <x:v>Ne connaît que les objets confiés, son service et les faits que le joueur ou des témoins présents ont transmis.</x:v>
      </x:c>
      <x:c r="H63" s="127" t="str">
        <x:v>Transformer le métier en connaissance de toute la campagne ; énoncer les flags, rangs techniques ou calculs dans la parole.</x:v>
      </x:c>
      <x:c r="I63" s="132" t="str">
        <x:v>Voix originale du projet ; traduction française de mise en scène, sans vocabulaire yautja revendiqué comme canonique.</x:v>
      </x:c>
    </x:row>
    <x:row r="64" ht="59" customHeight="1">
      <x:c r="A64" s="121" t="str">
        <x:v>D6-V-W-SRV04</x:v>
      </x:c>
      <x:c r="B64" s="122" t="str">
        <x:v>Passeur des marais du poste rencontré</x:v>
      </x:c>
      <x:c r="C64" s="122" t="str">
        <x:v>Service de métier situé</x:v>
      </x:c>
      <x:c r="D64" s="122" t="str">
        <x:v>parle par gestes courts. Phrase directe centrée sur l’objet en cours ; place laissée au refus et à l’observation.</x:v>
      </x:c>
      <x:c r="E64" s="122" t="str">
        <x:v>perche et lanternes</x:v>
      </x:c>
      <x:c r="F64" s="122" t="str">
        <x:v>orienter trois balises du chenal</x:v>
      </x:c>
      <x:c r="G64" s="122" t="str">
        <x:v>Ne connaît que les objets confiés, son service et les faits que le joueur ou des témoins présents ont transmis.</x:v>
      </x:c>
      <x:c r="H64" s="122" t="str">
        <x:v>Transformer le métier en connaissance de toute la campagne ; énoncer les flags, rangs techniques ou calculs dans la parole.</x:v>
      </x:c>
      <x:c r="I64" s="131" t="str">
        <x:v>Voix originale du projet ; traduction française de mise en scène, sans vocabulaire yautja revendiqué comme canonique.</x:v>
      </x:c>
    </x:row>
    <x:row r="65" ht="59" customHeight="1">
      <x:c r="A65" s="126" t="str">
        <x:v>D6-V-W-SRV05</x:v>
      </x:c>
      <x:c r="B65" s="127" t="str">
        <x:v>Charpentière des pilotis du poste rencontré</x:v>
      </x:c>
      <x:c r="C65" s="127" t="str">
        <x:v>Service de métier situé</x:v>
      </x:c>
      <x:c r="D65" s="127" t="str">
        <x:v>privilégie les routes que chacun utilise. Phrase directe centrée sur l’objet en cours ; place laissée au refus et à l’observation.</x:v>
      </x:c>
      <x:c r="E65" s="127" t="str">
        <x:v>entretoises et marques</x:v>
      </x:c>
      <x:c r="F65" s="127" t="str">
        <x:v>déplacer un renfort puis vérifier le passage</x:v>
      </x:c>
      <x:c r="G65" s="127" t="str">
        <x:v>Ne connaît que les objets confiés, son service et les faits que le joueur ou des témoins présents ont transmis.</x:v>
      </x:c>
      <x:c r="H65" s="127" t="str">
        <x:v>Transformer le métier en connaissance de toute la campagne ; énoncer les flags, rangs techniques ou calculs dans la parole.</x:v>
      </x:c>
      <x:c r="I65" s="132" t="str">
        <x:v>Voix originale du projet ; traduction française de mise en scène, sans vocabulaire yautja revendiqué comme canonique.</x:v>
      </x:c>
    </x:row>
    <x:row r="66" ht="59" customHeight="1">
      <x:c r="A66" s="121" t="str">
        <x:v>D6-V-W-SRV06</x:v>
      </x:c>
      <x:c r="B66" s="122" t="str">
        <x:v>Maître de cohorte du poste rencontré</x:v>
      </x:c>
      <x:c r="C66" s="122" t="str">
        <x:v>Service de métier situé</x:v>
      </x:c>
      <x:c r="D66" s="122" t="str">
        <x:v>exigeant sur l’observation. Phrase directe centrée sur l’objet en cours ; place laissée au refus et à l’observation.</x:v>
      </x:c>
      <x:c r="E66" s="122" t="str">
        <x:v>cibles et témoins</x:v>
      </x:c>
      <x:c r="F66" s="122" t="str">
        <x:v>faire rejouer une erreur sur parcours protégé</x:v>
      </x:c>
      <x:c r="G66" s="122" t="str">
        <x:v>Ne connaît que les objets confiés, son service et les faits que le joueur ou des témoins présents ont transmis.</x:v>
      </x:c>
      <x:c r="H66" s="122" t="str">
        <x:v>Transformer le métier en connaissance de toute la campagne ; énoncer les flags, rangs techniques ou calculs dans la parole.</x:v>
      </x:c>
      <x:c r="I66" s="131" t="str">
        <x:v>Voix originale du projet ; traduction française de mise en scène, sans vocabulaire yautja revendiqué comme canonique.</x:v>
      </x:c>
    </x:row>
    <x:row r="67" ht="59" customHeight="1">
      <x:c r="A67" s="126" t="str">
        <x:v>D6-V-W-SRV07</x:v>
      </x:c>
      <x:c r="B67" s="127" t="str">
        <x:v>Soigneuse de retour du poste rencontré</x:v>
      </x:c>
      <x:c r="C67" s="127" t="str">
        <x:v>Service de métier situé</x:v>
      </x:c>
      <x:c r="D67" s="127" t="str">
        <x:v>se souvient des habitudes du joueur. Phrase directe centrée sur l’objet en cours ; place laissée au refus et à l’observation.</x:v>
      </x:c>
      <x:c r="E67" s="127" t="str">
        <x:v>outils stylisés et supports</x:v>
      </x:c>
      <x:c r="F67" s="127" t="str">
        <x:v>installer un berceau de soin fictif</x:v>
      </x:c>
      <x:c r="G67" s="127" t="str">
        <x:v>Ne connaît que les objets confiés, son service et les faits que le joueur ou des témoins présents ont transmis.</x:v>
      </x:c>
      <x:c r="H67" s="127" t="str">
        <x:v>Transformer le métier en connaissance de toute la campagne ; énoncer les flags, rangs techniques ou calculs dans la parole.</x:v>
      </x:c>
      <x:c r="I67" s="132" t="str">
        <x:v>Voix originale du projet ; traduction française de mise en scène, sans vocabulaire yautja revendiqué comme canonique.</x:v>
      </x:c>
    </x:row>
    <x:row r="68" ht="59" customHeight="1">
      <x:c r="A68" s="121" t="str">
        <x:v>D6-V-W-SRV08</x:v>
      </x:c>
      <x:c r="B68" s="122" t="str">
        <x:v>Gardien de citerne du poste rencontré</x:v>
      </x:c>
      <x:c r="C68" s="122" t="str">
        <x:v>Service de métier situé</x:v>
      </x:c>
      <x:c r="D68" s="122" t="str">
        <x:v>supporte mal les départs mal préparés. Phrase directe centrée sur l’objet en cours ; place laissée au refus et à l’observation.</x:v>
      </x:c>
      <x:c r="E68" s="122" t="str">
        <x:v>jauges et clés</x:v>
      </x:c>
      <x:c r="F68" s="122" t="str">
        <x:v>repérer une perte entre deux niveaux</x:v>
      </x:c>
      <x:c r="G68" s="122" t="str">
        <x:v>Ne connaît que les objets confiés, son service et les faits que le joueur ou des témoins présents ont transmis.</x:v>
      </x:c>
      <x:c r="H68" s="122" t="str">
        <x:v>Transformer le métier en connaissance de toute la campagne ; énoncer les flags, rangs techniques ou calculs dans la parole.</x:v>
      </x:c>
      <x:c r="I68" s="131" t="str">
        <x:v>Voix originale du projet ; traduction française de mise en scène, sans vocabulaire yautja revendiqué comme canonique.</x:v>
      </x:c>
    </x:row>
    <x:row r="69" ht="59" customHeight="1">
      <x:c r="A69" s="126" t="str">
        <x:v>D6-V-W-SRV09</x:v>
      </x:c>
      <x:c r="B69" s="127" t="str">
        <x:v>Dresseuse de montures du poste rencontré</x:v>
      </x:c>
      <x:c r="C69" s="127" t="str">
        <x:v>Service de métier situé</x:v>
      </x:c>
      <x:c r="D69" s="127" t="str">
        <x:v>écoute les signaux de fatigue. Phrase directe centrée sur l’objet en cours ; place laissée au refus et à l’observation.</x:v>
      </x:c>
      <x:c r="E69" s="127" t="str">
        <x:v>harnais et plots</x:v>
      </x:c>
      <x:c r="F69" s="127" t="str">
        <x:v>traverser un exercice au rythme de l’animal</x:v>
      </x:c>
      <x:c r="G69" s="127" t="str">
        <x:v>Ne connaît que les objets confiés, son service et les faits que le joueur ou des témoins présents ont transmis.</x:v>
      </x:c>
      <x:c r="H69" s="127" t="str">
        <x:v>Transformer le métier en connaissance de toute la campagne ; énoncer les flags, rangs techniques ou calculs dans la parole.</x:v>
      </x:c>
      <x:c r="I69" s="132" t="str">
        <x:v>Voix originale du projet ; traduction française de mise en scène, sans vocabulaire yautja revendiqué comme canonique.</x:v>
      </x:c>
    </x:row>
    <x:row r="70" ht="59" customHeight="1">
      <x:c r="A70" s="121" t="str">
        <x:v>D6-V-W-SRV10</x:v>
      </x:c>
      <x:c r="B70" s="122" t="str">
        <x:v>Meneur de pisteurs du poste rencontré</x:v>
      </x:c>
      <x:c r="C70" s="122" t="str">
        <x:v>Service de métier situé</x:v>
      </x:c>
      <x:c r="D70" s="122" t="str">
        <x:v>préfère une piste comprise à une course rapide. Phrase directe centrée sur l’objet en cours ; place laissée au refus et à l’observation.</x:v>
      </x:c>
      <x:c r="E70" s="122" t="str">
        <x:v>sifflet fictif et traces</x:v>
      </x:c>
      <x:c r="F70" s="122" t="str">
        <x:v>rappeler un compagnon avant une bifurcation</x:v>
      </x:c>
      <x:c r="G70" s="122" t="str">
        <x:v>Ne connaît que les objets confiés, son service et les faits que le joueur ou des témoins présents ont transmis.</x:v>
      </x:c>
      <x:c r="H70" s="122" t="str">
        <x:v>Transformer le métier en connaissance de toute la campagne ; énoncer les flags, rangs techniques ou calculs dans la parole.</x:v>
      </x:c>
      <x:c r="I70" s="131" t="str">
        <x:v>Voix originale du projet ; traduction française de mise en scène, sans vocabulaire yautja revendiqué comme canonique.</x:v>
      </x:c>
    </x:row>
    <x:row r="71" ht="59" customHeight="1">
      <x:c r="A71" s="126" t="str">
        <x:v>D6-V-W-SRV11</x:v>
      </x:c>
      <x:c r="B71" s="127" t="str">
        <x:v>Pilote d’escale du poste rencontré</x:v>
      </x:c>
      <x:c r="C71" s="127" t="str">
        <x:v>Service de métier situé</x:v>
      </x:c>
      <x:c r="D71" s="127" t="str">
        <x:v>calme pendant les approches difficiles. Phrase directe centrée sur l’objet en cours ; place laissée au refus et à l’observation.</x:v>
      </x:c>
      <x:c r="E71" s="127" t="str">
        <x:v>manche et balises</x:v>
      </x:c>
      <x:c r="F71" s="127" t="str">
        <x:v>aligner un appareil sur un quai latéral</x:v>
      </x:c>
      <x:c r="G71" s="127" t="str">
        <x:v>Ne connaît que les objets confiés, son service et les faits que le joueur ou des témoins présents ont transmis.</x:v>
      </x:c>
      <x:c r="H71" s="127" t="str">
        <x:v>Transformer le métier en connaissance de toute la campagne ; énoncer les flags, rangs techniques ou calculs dans la parole.</x:v>
      </x:c>
      <x:c r="I71" s="132" t="str">
        <x:v>Voix originale du projet ; traduction française de mise en scène, sans vocabulaire yautja revendiqué comme canonique.</x:v>
      </x:c>
    </x:row>
    <x:row r="72" ht="59" customHeight="1">
      <x:c r="A72" s="121" t="str">
        <x:v>D6-V-W-SRV12</x:v>
      </x:c>
      <x:c r="B72" s="122" t="str">
        <x:v>Cartographe du poste rencontré</x:v>
      </x:c>
      <x:c r="C72" s="122" t="str">
        <x:v>Service de métier situé</x:v>
      </x:c>
      <x:c r="D72" s="122" t="str">
        <x:v>garde les inconnues visibles. Phrase directe centrée sur l’objet en cours ; place laissée au refus et à l’observation.</x:v>
      </x:c>
      <x:c r="E72" s="122" t="str">
        <x:v>tablette et bornes</x:v>
      </x:c>
      <x:c r="F72" s="122" t="str">
        <x:v>relever deux repères depuis un point haut</x:v>
      </x:c>
      <x:c r="G72" s="122" t="str">
        <x:v>Ne connaît que les objets confiés, son service et les faits que le joueur ou des témoins présents ont transmis.</x:v>
      </x:c>
      <x:c r="H72" s="122" t="str">
        <x:v>Transformer le métier en connaissance de toute la campagne ; énoncer les flags, rangs techniques ou calculs dans la parole.</x:v>
      </x:c>
      <x:c r="I72" s="131" t="str">
        <x:v>Voix originale du projet ; traduction française de mise en scène, sans vocabulaire yautja revendiqué comme canonique.</x:v>
      </x:c>
    </x:row>
    <x:row r="73" ht="59" customHeight="1">
      <x:c r="A73" s="126" t="str">
        <x:v>D6-V-W-SRV13</x:v>
      </x:c>
      <x:c r="B73" s="127" t="str">
        <x:v>Chanteur des retours du poste rencontré</x:v>
      </x:c>
      <x:c r="C73" s="127" t="str">
        <x:v>Service de métier situé</x:v>
      </x:c>
      <x:c r="D73" s="127" t="str">
        <x:v>sait qui n’est pas revenu. Phrase directe centrée sur l’objet en cours ; place laissée au refus et à l’observation.</x:v>
      </x:c>
      <x:c r="E73" s="127" t="str">
        <x:v>percussions et objets sonores</x:v>
      </x:c>
      <x:c r="F73" s="127" t="str">
        <x:v>reconnaître un motif lié à un équipage</x:v>
      </x:c>
      <x:c r="G73" s="127" t="str">
        <x:v>Ne connaît que les objets confiés, son service et les faits que le joueur ou des témoins présents ont transmis.</x:v>
      </x:c>
      <x:c r="H73" s="127" t="str">
        <x:v>Transformer le métier en connaissance de toute la campagne ; énoncer les flags, rangs techniques ou calculs dans la parole.</x:v>
      </x:c>
      <x:c r="I73" s="132" t="str">
        <x:v>Voix originale du projet ; traduction française de mise en scène, sans vocabulaire yautja revendiqué comme canonique.</x:v>
      </x:c>
    </x:row>
    <x:row r="74" ht="59" customHeight="1">
      <x:c r="A74" s="121" t="str">
        <x:v>D6-V-W-SRV15</x:v>
      </x:c>
      <x:c r="B74" s="122" t="str">
        <x:v>Émissaire de clan du poste rencontré</x:v>
      </x:c>
      <x:c r="C74" s="122" t="str">
        <x:v>Service de métier situé</x:v>
      </x:c>
      <x:c r="D74" s="122" t="str">
        <x:v>adapte son discours au lieu. Phrase directe centrée sur l’objet en cours ; place laissée au refus et à l’observation.</x:v>
      </x:c>
      <x:c r="E74" s="122" t="str">
        <x:v>insigne et objet confié</x:v>
      </x:c>
      <x:c r="F74" s="122" t="str">
        <x:v>observer une salutation locale</x:v>
      </x:c>
      <x:c r="G74" s="122" t="str">
        <x:v>Ne connaît que les objets confiés, son service et les faits que le joueur ou des témoins présents ont transmis.</x:v>
      </x:c>
      <x:c r="H74" s="122" t="str">
        <x:v>Transformer le métier en connaissance de toute la campagne ; énoncer les flags, rangs techniques ou calculs dans la parole.</x:v>
      </x:c>
      <x:c r="I74" s="131" t="str">
        <x:v>Voix originale du projet ; traduction française de mise en scène, sans vocabulaire yautja revendiqué comme canonique.</x:v>
      </x:c>
    </x:row>
    <x:row r="75" ht="59" customHeight="1">
      <x:c r="A75" s="126" t="str">
        <x:v>D6-V-W-SRV16</x:v>
      </x:c>
      <x:c r="B75" s="127" t="str">
        <x:v>Enforcer du poste rencontré</x:v>
      </x:c>
      <x:c r="C75" s="127" t="str">
        <x:v>Service de métier situé</x:v>
      </x:c>
      <x:c r="D75" s="127" t="str">
        <x:v>distingue preuve et réputation. Phrase directe centrée sur l’objet en cours ; place laissée au refus et à l’observation.</x:v>
      </x:c>
      <x:c r="E75" s="127" t="str">
        <x:v>marques et registre de mission</x:v>
      </x:c>
      <x:c r="F75" s="127" t="str">
        <x:v>reconstituer une scène avant confrontation</x:v>
      </x:c>
      <x:c r="G75" s="127" t="str">
        <x:v>Ne connaît que les objets confiés, son service et les faits que le joueur ou des témoins présents ont transmis.</x:v>
      </x:c>
      <x:c r="H75" s="127" t="str">
        <x:v>Transformer le métier en connaissance de toute la campagne ; énoncer les flags, rangs techniques ou calculs dans la parole.</x:v>
      </x:c>
      <x:c r="I75" s="132" t="str">
        <x:v>Voix originale du projet ; traduction française de mise en scène, sans vocabulaire yautja revendiqué comme canonique.</x:v>
      </x:c>
    </x:row>
    <x:row r="76" ht="59" customHeight="1">
      <x:c r="A76" s="121" t="str">
        <x:v>D6-V-W-SRV17</x:v>
      </x:c>
      <x:c r="B76" s="122" t="str">
        <x:v>Arbitre de duel du poste rencontré</x:v>
      </x:c>
      <x:c r="C76" s="122" t="str">
        <x:v>Service de métier situé</x:v>
      </x:c>
      <x:c r="D76" s="122" t="str">
        <x:v>interrompt une limite franchie. Phrase directe centrée sur l’objet en cours ; place laissée au refus et à l’observation.</x:v>
      </x:c>
      <x:c r="E76" s="122" t="str">
        <x:v>balises et signal</x:v>
      </x:c>
      <x:c r="F76" s="122" t="str">
        <x:v>placer les bornes du combat</x:v>
      </x:c>
      <x:c r="G76" s="122" t="str">
        <x:v>Ne connaît que les objets confiés, son service et les faits que le joueur ou des témoins présents ont transmis.</x:v>
      </x:c>
      <x:c r="H76" s="122" t="str">
        <x:v>Transformer le métier en connaissance de toute la campagne ; énoncer les flags, rangs techniques ou calculs dans la parole.</x:v>
      </x:c>
      <x:c r="I76" s="131" t="str">
        <x:v>Voix originale du projet ; traduction française de mise en scène, sans vocabulaire yautja revendiqué comme canonique.</x:v>
      </x:c>
    </x:row>
    <x:row r="77" ht="59" customHeight="1">
      <x:c r="A77" s="126" t="str">
        <x:v>D6-V-W-SRV18</x:v>
      </x:c>
      <x:c r="B77" s="127" t="str">
        <x:v>Guide de réserve du poste rencontré</x:v>
      </x:c>
      <x:c r="C77" s="127" t="str">
        <x:v>Service de métier situé</x:v>
      </x:c>
      <x:c r="D77" s="127" t="str">
        <x:v>connaît les cycles de chaque secteur. Phrase directe centrée sur l’objet en cours ; place laissée au refus et à l’observation.</x:v>
      </x:c>
      <x:c r="E77" s="127" t="str">
        <x:v>carte et leurres de jeu</x:v>
      </x:c>
      <x:c r="F77" s="127" t="str">
        <x:v>lire des traces et préparer un repli</x:v>
      </x:c>
      <x:c r="G77" s="127" t="str">
        <x:v>Ne connaît que les objets confiés, son service et les faits que le joueur ou des témoins présents ont transmis.</x:v>
      </x:c>
      <x:c r="H77" s="127" t="str">
        <x:v>Transformer le métier en connaissance de toute la campagne ; énoncer les flags, rangs techniques ou calculs dans la parole.</x:v>
      </x:c>
      <x:c r="I77" s="132" t="str">
        <x:v>Voix originale du projet ; traduction française de mise en scène, sans vocabulaire yautja revendiqué comme canonique.</x:v>
      </x:c>
    </x:row>
    <x:row r="78" ht="59" customHeight="1">
      <x:c r="A78" s="121" t="str">
        <x:v>D6-V-W-SRV19</x:v>
      </x:c>
      <x:c r="B78" s="122" t="str">
        <x:v>Intendante de navire du poste rencontré</x:v>
      </x:c>
      <x:c r="C78" s="122" t="str">
        <x:v>Service de métier situé</x:v>
      </x:c>
      <x:c r="D78" s="122" t="str">
        <x:v>repère les charges incompatibles. Phrase directe centrée sur l’objet en cours ; place laissée au refus et à l’observation.</x:v>
      </x:c>
      <x:c r="E78" s="122" t="str">
        <x:v>étiquettes et berceaux</x:v>
      </x:c>
      <x:c r="F78" s="122" t="str">
        <x:v>répartir des contenants entre racks</x:v>
      </x:c>
      <x:c r="G78" s="122" t="str">
        <x:v>Ne connaît que les objets confiés, son service et les faits que le joueur ou des témoins présents ont transmis.</x:v>
      </x:c>
      <x:c r="H78" s="122" t="str">
        <x:v>Transformer le métier en connaissance de toute la campagne ; énoncer les flags, rangs techniques ou calculs dans la parole.</x:v>
      </x:c>
      <x:c r="I78" s="131" t="str">
        <x:v>Voix originale du projet ; traduction française de mise en scène, sans vocabulaire yautja revendiqué comme canonique.</x:v>
      </x:c>
    </x:row>
    <x:row r="79" ht="59" customHeight="1">
      <x:c r="A79" s="126" t="str">
        <x:v>D6-V-W-SRV20</x:v>
      </x:c>
      <x:c r="B79" s="127" t="str">
        <x:v>Gardien du mausolée du poste rencontré</x:v>
      </x:c>
      <x:c r="C79" s="127" t="str">
        <x:v>Service de métier situé</x:v>
      </x:c>
      <x:c r="D79" s="127" t="str">
        <x:v>laisse le joueur choisir sa mémoire. Phrase directe centrée sur l’objet en cours ; place laissée au refus et à l’observation.</x:v>
      </x:c>
      <x:c r="E79" s="127" t="str">
        <x:v>piédestaux et volets</x:v>
      </x:c>
      <x:c r="F79" s="127" t="str">
        <x:v>poser puis retirer un masque de chronique</x:v>
      </x:c>
      <x:c r="G79" s="127" t="str">
        <x:v>Ne connaît que les objets confiés, son service et les faits que le joueur ou des témoins présents ont transmis.</x:v>
      </x:c>
      <x:c r="H79" s="127" t="str">
        <x:v>Transformer le métier en connaissance de toute la campagne ; énoncer les flags, rangs techniques ou calculs dans la parole.</x:v>
      </x:c>
      <x:c r="I79" s="132" t="str">
        <x:v>Voix originale du projet ; traduction française de mise en scène, sans vocabulaire yautja revendiqué comme canonique.</x:v>
      </x:c>
    </x:row>
    <x:row r="80" ht="74" customHeight="1">
      <x:c r="A80" s="121" t="str">
        <x:v>D6-V-W-U01</x:v>
      </x:c>
      <x:c r="B80" s="122" t="str">
        <x:v>Pisteurs de lisière — membre actuellement actif</x:v>
      </x:c>
      <x:c r="C80" s="122" t="str">
        <x:v>Reconnaissance</x:v>
      </x:c>
      <x:c r="D80" s="122" t="str">
        <x:v>Communication de terrain brève ; une information ou un accusé de mouvement par prise de parole. Variété de rythme par situation, priorité aux dangers constatés.</x:v>
      </x:c>
      <x:c r="E80" s="122" t="str">
        <x:v>Reconnaissance ; appui ; passage ; repli</x:v>
      </x:c>
      <x:c r="F80" s="122" t="str">
        <x:v>Signe bref dans l’action, voix coupée si blessure, portée insuffisante ou conflit de priorité.</x:v>
      </x:c>
      <x:c r="G80" s="122" t="str">
        <x:v>Seulement son secteur observé, sa tâche et les messages effectivement reçus.</x:v>
      </x:c>
      <x:c r="H80" s="122" t="str">
        <x:v>Donner une position cachée ; affirmer une arrivée au début du déplacement ; parler après la mort ; réciter une statistique.</x:v>
      </x:c>
      <x:c r="I80" s="131" t="str">
        <x:v>Voix originale du projet ; traduction française de mise en scène, sans vocabulaire yautja revendiqué comme canonique.</x:v>
      </x:c>
    </x:row>
    <x:row r="81" ht="74" customHeight="1">
      <x:c r="A81" s="126" t="str">
        <x:v>D6-V-W-U02</x:v>
      </x:c>
      <x:c r="B81" s="127" t="str">
        <x:v>Éclaireur de crête — membre actuellement actif</x:v>
      </x:c>
      <x:c r="C81" s="127" t="str">
        <x:v>Vision élevée</x:v>
      </x:c>
      <x:c r="D81" s="127" t="str">
        <x:v>Communication de terrain brève ; une information ou un accusé de mouvement par prise de parole. Variété de rythme par situation, priorité aux dangers constatés.</x:v>
      </x:c>
      <x:c r="E81" s="127" t="str">
        <x:v>Vision élevée ; appui ; passage ; repli</x:v>
      </x:c>
      <x:c r="F81" s="127" t="str">
        <x:v>Signe bref dans l’action, voix coupée si blessure, portée insuffisante ou conflit de priorité.</x:v>
      </x:c>
      <x:c r="G81" s="127" t="str">
        <x:v>Seulement son secteur observé, sa tâche et les messages effectivement reçus.</x:v>
      </x:c>
      <x:c r="H81" s="127" t="str">
        <x:v>Donner une position cachée ; affirmer une arrivée au début du déplacement ; parler après la mort ; réciter une statistique.</x:v>
      </x:c>
      <x:c r="I81" s="132" t="str">
        <x:v>Voix originale du projet ; traduction française de mise en scène, sans vocabulaire yautja revendiqué comme canonique.</x:v>
      </x:c>
    </x:row>
    <x:row r="82" ht="74" customHeight="1">
      <x:c r="A82" s="121" t="str">
        <x:v>D6-V-W-U03</x:v>
      </x:c>
      <x:c r="B82" s="122" t="str">
        <x:v>Veilleurs de marais — membre actuellement actif</x:v>
      </x:c>
      <x:c r="C82" s="122" t="str">
        <x:v>Guet et traversée</x:v>
      </x:c>
      <x:c r="D82" s="122" t="str">
        <x:v>Communication de terrain brève ; une information ou un accusé de mouvement par prise de parole. Variété de rythme par situation, priorité aux dangers constatés.</x:v>
      </x:c>
      <x:c r="E82" s="122" t="str">
        <x:v>Guet et traversée ; appui ; passage ; repli</x:v>
      </x:c>
      <x:c r="F82" s="122" t="str">
        <x:v>Signe bref dans l’action, voix coupée si blessure, portée insuffisante ou conflit de priorité.</x:v>
      </x:c>
      <x:c r="G82" s="122" t="str">
        <x:v>Seulement son secteur observé, sa tâche et les messages effectivement reçus.</x:v>
      </x:c>
      <x:c r="H82" s="122" t="str">
        <x:v>Donner une position cachée ; affirmer une arrivée au début du déplacement ; parler après la mort ; réciter une statistique.</x:v>
      </x:c>
      <x:c r="I82" s="131" t="str">
        <x:v>Voix originale du projet ; traduction française de mise en scène, sans vocabulaire yautja revendiqué comme canonique.</x:v>
      </x:c>
    </x:row>
    <x:row r="83" ht="74" customHeight="1">
      <x:c r="A83" s="126" t="str">
        <x:v>D6-V-W-U04</x:v>
      </x:c>
      <x:c r="B83" s="127" t="str">
        <x:v>Traqueurs d’odeurs — membre actuellement actif</x:v>
      </x:c>
      <x:c r="C83" s="127" t="str">
        <x:v>Suivi de piste</x:v>
      </x:c>
      <x:c r="D83" s="127" t="str">
        <x:v>Communication de terrain brève ; une information ou un accusé de mouvement par prise de parole. Variété de rythme par situation, priorité aux dangers constatés.</x:v>
      </x:c>
      <x:c r="E83" s="127" t="str">
        <x:v>Suivi de piste ; appui ; passage ; repli</x:v>
      </x:c>
      <x:c r="F83" s="127" t="str">
        <x:v>Signe bref dans l’action, voix coupée si blessure, portée insuffisante ou conflit de priorité.</x:v>
      </x:c>
      <x:c r="G83" s="127" t="str">
        <x:v>Seulement son secteur observé, sa tâche et les messages effectivement reçus.</x:v>
      </x:c>
      <x:c r="H83" s="127" t="str">
        <x:v>Donner une position cachée ; affirmer une arrivée au début du déplacement ; parler après la mort ; réciter une statistique.</x:v>
      </x:c>
      <x:c r="I83" s="132" t="str">
        <x:v>Voix originale du projet ; traduction française de mise en scène, sans vocabulaire yautja revendiqué comme canonique.</x:v>
      </x:c>
    </x:row>
    <x:row r="84" ht="74" customHeight="1">
      <x:c r="A84" s="121" t="str">
        <x:v>D6-V-W-U05</x:v>
      </x:c>
      <x:c r="B84" s="122" t="str">
        <x:v>Guetteur des ombres — membre actuellement actif</x:v>
      </x:c>
      <x:c r="C84" s="122" t="str">
        <x:v>Observation discrète</x:v>
      </x:c>
      <x:c r="D84" s="122" t="str">
        <x:v>Communication de terrain brève ; une information ou un accusé de mouvement par prise de parole. Variété de rythme par situation, priorité aux dangers constatés.</x:v>
      </x:c>
      <x:c r="E84" s="122" t="str">
        <x:v>Observation discrète ; appui ; passage ; repli</x:v>
      </x:c>
      <x:c r="F84" s="122" t="str">
        <x:v>Signe bref dans l’action, voix coupée si blessure, portée insuffisante ou conflit de priorité.</x:v>
      </x:c>
      <x:c r="G84" s="122" t="str">
        <x:v>Seulement son secteur observé, sa tâche et les messages effectivement reçus.</x:v>
      </x:c>
      <x:c r="H84" s="122" t="str">
        <x:v>Donner une position cachée ; affirmer une arrivée au début du déplacement ; parler après la mort ; réciter une statistique.</x:v>
      </x:c>
      <x:c r="I84" s="131" t="str">
        <x:v>Voix originale du projet ; traduction française de mise en scène, sans vocabulaire yautja revendiqué comme canonique.</x:v>
      </x:c>
    </x:row>
    <x:row r="85" ht="74" customHeight="1">
      <x:c r="A85" s="126" t="str">
        <x:v>D6-V-W-U06</x:v>
      </x:c>
      <x:c r="B85" s="127" t="str">
        <x:v>Marqueurs de route — membre actuellement actif</x:v>
      </x:c>
      <x:c r="C85" s="127" t="str">
        <x:v>Balisage d’équipe</x:v>
      </x:c>
      <x:c r="D85" s="127" t="str">
        <x:v>Communication de terrain brève ; une information ou un accusé de mouvement par prise de parole. Variété de rythme par situation, priorité aux dangers constatés.</x:v>
      </x:c>
      <x:c r="E85" s="127" t="str">
        <x:v>Balisage d’équipe ; appui ; passage ; repli</x:v>
      </x:c>
      <x:c r="F85" s="127" t="str">
        <x:v>Signe bref dans l’action, voix coupée si blessure, portée insuffisante ou conflit de priorité.</x:v>
      </x:c>
      <x:c r="G85" s="127" t="str">
        <x:v>Seulement son secteur observé, sa tâche et les messages effectivement reçus.</x:v>
      </x:c>
      <x:c r="H85" s="127" t="str">
        <x:v>Donner une position cachée ; affirmer une arrivée au début du déplacement ; parler après la mort ; réciter une statistique.</x:v>
      </x:c>
      <x:c r="I85" s="132" t="str">
        <x:v>Voix originale du projet ; traduction française de mise en scène, sans vocabulaire yautja revendiqué comme canonique.</x:v>
      </x:c>
    </x:row>
    <x:row r="86" ht="74" customHeight="1">
      <x:c r="A86" s="121" t="str">
        <x:v>D6-V-W-U07</x:v>
      </x:c>
      <x:c r="B86" s="122" t="str">
        <x:v>Lanciers de seuil — membre actuellement actif</x:v>
      </x:c>
      <x:c r="C86" s="122" t="str">
        <x:v>Tenue de passage</x:v>
      </x:c>
      <x:c r="D86" s="122" t="str">
        <x:v>Communication de terrain brève ; une information ou un accusé de mouvement par prise de parole. Variété de rythme par situation, priorité aux dangers constatés.</x:v>
      </x:c>
      <x:c r="E86" s="122" t="str">
        <x:v>Tenue de passage ; appui ; passage ; repli</x:v>
      </x:c>
      <x:c r="F86" s="122" t="str">
        <x:v>Signe bref dans l’action, voix coupée si blessure, portée insuffisante ou conflit de priorité.</x:v>
      </x:c>
      <x:c r="G86" s="122" t="str">
        <x:v>Seulement son secteur observé, sa tâche et les messages effectivement reçus.</x:v>
      </x:c>
      <x:c r="H86" s="122" t="str">
        <x:v>Donner une position cachée ; affirmer une arrivée au début du déplacement ; parler après la mort ; réciter une statistique.</x:v>
      </x:c>
      <x:c r="I86" s="131" t="str">
        <x:v>Voix originale du projet ; traduction française de mise en scène, sans vocabulaire yautja revendiqué comme canonique.</x:v>
      </x:c>
    </x:row>
    <x:row r="87" ht="74" customHeight="1">
      <x:c r="A87" s="126" t="str">
        <x:v>D6-V-W-U08</x:v>
      </x:c>
      <x:c r="B87" s="127" t="str">
        <x:v>Duelliste des braises — membre actuellement actif</x:v>
      </x:c>
      <x:c r="C87" s="127" t="str">
        <x:v>Défi rapproché</x:v>
      </x:c>
      <x:c r="D87" s="127" t="str">
        <x:v>Communication de terrain brève ; une information ou un accusé de mouvement par prise de parole. Variété de rythme par situation, priorité aux dangers constatés.</x:v>
      </x:c>
      <x:c r="E87" s="127" t="str">
        <x:v>Défi rapproché ; appui ; passage ; repli</x:v>
      </x:c>
      <x:c r="F87" s="127" t="str">
        <x:v>Signe bref dans l’action, voix coupée si blessure, portée insuffisante ou conflit de priorité.</x:v>
      </x:c>
      <x:c r="G87" s="127" t="str">
        <x:v>Seulement son secteur observé, sa tâche et les messages effectivement reçus.</x:v>
      </x:c>
      <x:c r="H87" s="127" t="str">
        <x:v>Donner une position cachée ; affirmer une arrivée au début du déplacement ; parler après la mort ; réciter une statistique.</x:v>
      </x:c>
      <x:c r="I87" s="132" t="str">
        <x:v>Voix originale du projet ; traduction française de mise en scène, sans vocabulaire yautja revendiqué comme canonique.</x:v>
      </x:c>
    </x:row>
    <x:row r="88" ht="74" customHeight="1">
      <x:c r="A88" s="121" t="str">
        <x:v>D6-V-W-U09</x:v>
      </x:c>
      <x:c r="B88" s="122" t="str">
        <x:v>Gardiens à disque — membre actuellement actif</x:v>
      </x:c>
      <x:c r="C88" s="122" t="str">
        <x:v>Interception</x:v>
      </x:c>
      <x:c r="D88" s="122" t="str">
        <x:v>Communication de terrain brève ; une information ou un accusé de mouvement par prise de parole. Variété de rythme par situation, priorité aux dangers constatés.</x:v>
      </x:c>
      <x:c r="E88" s="122" t="str">
        <x:v>Interception ; appui ; passage ; repli</x:v>
      </x:c>
      <x:c r="F88" s="122" t="str">
        <x:v>Signe bref dans l’action, voix coupée si blessure, portée insuffisante ou conflit de priorité.</x:v>
      </x:c>
      <x:c r="G88" s="122" t="str">
        <x:v>Seulement son secteur observé, sa tâche et les messages effectivement reçus.</x:v>
      </x:c>
      <x:c r="H88" s="122" t="str">
        <x:v>Donner une position cachée ; affirmer une arrivée au début du déplacement ; parler après la mort ; réciter une statistique.</x:v>
      </x:c>
      <x:c r="I88" s="131" t="str">
        <x:v>Voix originale du projet ; traduction française de mise en scène, sans vocabulaire yautja revendiqué comme canonique.</x:v>
      </x:c>
    </x:row>
    <x:row r="89" ht="74" customHeight="1">
      <x:c r="A89" s="126" t="str">
        <x:v>D6-V-W-U10</x:v>
      </x:c>
      <x:c r="B89" s="127" t="str">
        <x:v>Portes-boucliers de forge — membre actuellement actif</x:v>
      </x:c>
      <x:c r="C89" s="127" t="str">
        <x:v>Protection mobile</x:v>
      </x:c>
      <x:c r="D89" s="127" t="str">
        <x:v>Communication de terrain brève ; une information ou un accusé de mouvement par prise de parole. Variété de rythme par situation, priorité aux dangers constatés.</x:v>
      </x:c>
      <x:c r="E89" s="127" t="str">
        <x:v>Protection mobile ; appui ; passage ; repli</x:v>
      </x:c>
      <x:c r="F89" s="127" t="str">
        <x:v>Signe bref dans l’action, voix coupée si blessure, portée insuffisante ou conflit de priorité.</x:v>
      </x:c>
      <x:c r="G89" s="127" t="str">
        <x:v>Seulement son secteur observé, sa tâche et les messages effectivement reçus.</x:v>
      </x:c>
      <x:c r="H89" s="127" t="str">
        <x:v>Donner une position cachée ; affirmer une arrivée au début du déplacement ; parler après la mort ; réciter une statistique.</x:v>
      </x:c>
      <x:c r="I89" s="132" t="str">
        <x:v>Voix originale du projet ; traduction française de mise en scène, sans vocabulaire yautja revendiqué comme canonique.</x:v>
      </x:c>
    </x:row>
    <x:row r="90" ht="74" customHeight="1">
      <x:c r="A90" s="121" t="str">
        <x:v>D6-V-W-U11</x:v>
      </x:c>
      <x:c r="B90" s="122" t="str">
        <x:v>Chasseurs au combistick — membre actuellement actif</x:v>
      </x:c>
      <x:c r="C90" s="122" t="str">
        <x:v>Mêlée polyvalente</x:v>
      </x:c>
      <x:c r="D90" s="122" t="str">
        <x:v>Communication de terrain brève ; une information ou un accusé de mouvement par prise de parole. Variété de rythme par situation, priorité aux dangers constatés.</x:v>
      </x:c>
      <x:c r="E90" s="122" t="str">
        <x:v>Mêlée polyvalente ; appui ; passage ; repli</x:v>
      </x:c>
      <x:c r="F90" s="122" t="str">
        <x:v>Signe bref dans l’action, voix coupée si blessure, portée insuffisante ou conflit de priorité.</x:v>
      </x:c>
      <x:c r="G90" s="122" t="str">
        <x:v>Seulement son secteur observé, sa tâche et les messages effectivement reçus.</x:v>
      </x:c>
      <x:c r="H90" s="122" t="str">
        <x:v>Donner une position cachée ; affirmer une arrivée au début du déplacement ; parler après la mort ; réciter une statistique.</x:v>
      </x:c>
      <x:c r="I90" s="131" t="str">
        <x:v>Voix originale du projet ; traduction française de mise en scène, sans vocabulaire yautja revendiqué comme canonique.</x:v>
      </x:c>
    </x:row>
    <x:row r="91" ht="74" customHeight="1">
      <x:c r="A91" s="126" t="str">
        <x:v>D6-V-W-U12</x:v>
      </x:c>
      <x:c r="B91" s="127" t="str">
        <x:v>Grimpeurs de piliers — membre actuellement actif</x:v>
      </x:c>
      <x:c r="C91" s="127" t="str">
        <x:v>Assaut vertical</x:v>
      </x:c>
      <x:c r="D91" s="127" t="str">
        <x:v>Communication de terrain brève ; une information ou un accusé de mouvement par prise de parole. Variété de rythme par situation, priorité aux dangers constatés.</x:v>
      </x:c>
      <x:c r="E91" s="127" t="str">
        <x:v>Assaut vertical ; appui ; passage ; repli</x:v>
      </x:c>
      <x:c r="F91" s="127" t="str">
        <x:v>Signe bref dans l’action, voix coupée si blessure, portée insuffisante ou conflit de priorité.</x:v>
      </x:c>
      <x:c r="G91" s="127" t="str">
        <x:v>Seulement son secteur observé, sa tâche et les messages effectivement reçus.</x:v>
      </x:c>
      <x:c r="H91" s="127" t="str">
        <x:v>Donner une position cachée ; affirmer une arrivée au début du déplacement ; parler après la mort ; réciter une statistique.</x:v>
      </x:c>
      <x:c r="I91" s="132" t="str">
        <x:v>Voix originale du projet ; traduction française de mise en scène, sans vocabulaire yautja revendiqué comme canonique.</x:v>
      </x:c>
    </x:row>
    <x:row r="92" ht="74" customHeight="1">
      <x:c r="A92" s="121" t="str">
        <x:v>D6-V-W-U13</x:v>
      </x:c>
      <x:c r="B92" s="122" t="str">
        <x:v>Tireurs au speargun — membre actuellement actif</x:v>
      </x:c>
      <x:c r="C92" s="122" t="str">
        <x:v>Précision cinétique</x:v>
      </x:c>
      <x:c r="D92" s="122" t="str">
        <x:v>Communication de terrain brève ; une information ou un accusé de mouvement par prise de parole. Variété de rythme par situation, priorité aux dangers constatés.</x:v>
      </x:c>
      <x:c r="E92" s="122" t="str">
        <x:v>Précision cinétique ; appui ; passage ; repli</x:v>
      </x:c>
      <x:c r="F92" s="122" t="str">
        <x:v>Signe bref dans l’action, voix coupée si blessure, portée insuffisante ou conflit de priorité.</x:v>
      </x:c>
      <x:c r="G92" s="122" t="str">
        <x:v>Seulement son secteur observé, sa tâche et les messages effectivement reçus.</x:v>
      </x:c>
      <x:c r="H92" s="122" t="str">
        <x:v>Donner une position cachée ; affirmer une arrivée au début du déplacement ; parler après la mort ; réciter une statistique.</x:v>
      </x:c>
      <x:c r="I92" s="131" t="str">
        <x:v>Voix originale du projet ; traduction française de mise en scène, sans vocabulaire yautja revendiqué comme canonique.</x:v>
      </x:c>
    </x:row>
    <x:row r="93" ht="74" customHeight="1">
      <x:c r="A93" s="126" t="str">
        <x:v>D6-V-W-U14</x:v>
      </x:c>
      <x:c r="B93" s="127" t="str">
        <x:v>Tireur de plasma mesuré — membre actuellement actif</x:v>
      </x:c>
      <x:c r="C93" s="127" t="str">
        <x:v>Appui énergétique</x:v>
      </x:c>
      <x:c r="D93" s="127" t="str">
        <x:v>Communication de terrain brève ; une information ou un accusé de mouvement par prise de parole. Variété de rythme par situation, priorité aux dangers constatés.</x:v>
      </x:c>
      <x:c r="E93" s="127" t="str">
        <x:v>Appui énergétique ; appui ; passage ; repli</x:v>
      </x:c>
      <x:c r="F93" s="127" t="str">
        <x:v>Signe bref dans l’action, voix coupée si blessure, portée insuffisante ou conflit de priorité.</x:v>
      </x:c>
      <x:c r="G93" s="127" t="str">
        <x:v>Seulement son secteur observé, sa tâche et les messages effectivement reçus.</x:v>
      </x:c>
      <x:c r="H93" s="127" t="str">
        <x:v>Donner une position cachée ; affirmer une arrivée au début du déplacement ; parler après la mort ; réciter une statistique.</x:v>
      </x:c>
      <x:c r="I93" s="132" t="str">
        <x:v>Voix originale du projet ; traduction française de mise en scène, sans vocabulaire yautja revendiqué comme canonique.</x:v>
      </x:c>
    </x:row>
    <x:row r="94" ht="74" customHeight="1">
      <x:c r="A94" s="121" t="str">
        <x:v>D6-V-W-U15</x:v>
      </x:c>
      <x:c r="B94" s="122" t="str">
        <x:v>Poseurs de filets — membre actuellement actif</x:v>
      </x:c>
      <x:c r="C94" s="122" t="str">
        <x:v>Immobilisation brève</x:v>
      </x:c>
      <x:c r="D94" s="122" t="str">
        <x:v>Communication de terrain brève ; une information ou un accusé de mouvement par prise de parole. Variété de rythme par situation, priorité aux dangers constatés.</x:v>
      </x:c>
      <x:c r="E94" s="122" t="str">
        <x:v>Immobilisation brève ; appui ; passage ; repli</x:v>
      </x:c>
      <x:c r="F94" s="122" t="str">
        <x:v>Signe bref dans l’action, voix coupée si blessure, portée insuffisante ou conflit de priorité.</x:v>
      </x:c>
      <x:c r="G94" s="122" t="str">
        <x:v>Seulement son secteur observé, sa tâche et les messages effectivement reçus.</x:v>
      </x:c>
      <x:c r="H94" s="122" t="str">
        <x:v>Donner une position cachée ; affirmer une arrivée au début du déplacement ; parler après la mort ; réciter une statistique.</x:v>
      </x:c>
      <x:c r="I94" s="131" t="str">
        <x:v>Voix originale du projet ; traduction française de mise en scène, sans vocabulaire yautja revendiqué comme canonique.</x:v>
      </x:c>
    </x:row>
    <x:row r="95" ht="74" customHeight="1">
      <x:c r="A95" s="126" t="str">
        <x:v>D6-V-W-U16</x:v>
      </x:c>
      <x:c r="B95" s="127" t="str">
        <x:v>Piégeurs de passage — membre actuellement actif</x:v>
      </x:c>
      <x:c r="C95" s="127" t="str">
        <x:v>Contrôle préparé</x:v>
      </x:c>
      <x:c r="D95" s="127" t="str">
        <x:v>Communication de terrain brève ; une information ou un accusé de mouvement par prise de parole. Variété de rythme par situation, priorité aux dangers constatés.</x:v>
      </x:c>
      <x:c r="E95" s="127" t="str">
        <x:v>Contrôle préparé ; appui ; passage ; repli</x:v>
      </x:c>
      <x:c r="F95" s="127" t="str">
        <x:v>Signe bref dans l’action, voix coupée si blessure, portée insuffisante ou conflit de priorité.</x:v>
      </x:c>
      <x:c r="G95" s="127" t="str">
        <x:v>Seulement son secteur observé, sa tâche et les messages effectivement reçus.</x:v>
      </x:c>
      <x:c r="H95" s="127" t="str">
        <x:v>Donner une position cachée ; affirmer une arrivée au début du déplacement ; parler après la mort ; réciter une statistique.</x:v>
      </x:c>
      <x:c r="I95" s="132" t="str">
        <x:v>Voix originale du projet ; traduction française de mise en scène, sans vocabulaire yautja revendiqué comme canonique.</x:v>
      </x:c>
    </x:row>
    <x:row r="96" ht="74" customHeight="1">
      <x:c r="A96" s="121" t="str">
        <x:v>D6-V-W-U17</x:v>
      </x:c>
      <x:c r="B96" s="122" t="str">
        <x:v>Équipe d’extraction — membre actuellement actif</x:v>
      </x:c>
      <x:c r="C96" s="122" t="str">
        <x:v>Transport de blessés</x:v>
      </x:c>
      <x:c r="D96" s="122" t="str">
        <x:v>Communication de terrain brève ; une information ou un accusé de mouvement par prise de parole. Variété de rythme par situation, priorité aux dangers constatés.</x:v>
      </x:c>
      <x:c r="E96" s="122" t="str">
        <x:v>Transport de blessés ; appui ; passage ; repli</x:v>
      </x:c>
      <x:c r="F96" s="122" t="str">
        <x:v>Signe bref dans l’action, voix coupée si blessure, portée insuffisante ou conflit de priorité.</x:v>
      </x:c>
      <x:c r="G96" s="122" t="str">
        <x:v>Seulement son secteur observé, sa tâche et les messages effectivement reçus.</x:v>
      </x:c>
      <x:c r="H96" s="122" t="str">
        <x:v>Donner une position cachée ; affirmer une arrivée au début du déplacement ; parler après la mort ; réciter une statistique.</x:v>
      </x:c>
      <x:c r="I96" s="131" t="str">
        <x:v>Voix originale du projet ; traduction française de mise en scène, sans vocabulaire yautja revendiqué comme canonique.</x:v>
      </x:c>
    </x:row>
    <x:row r="97" ht="74" customHeight="1">
      <x:c r="A97" s="126" t="str">
        <x:v>D6-V-W-U18</x:v>
      </x:c>
      <x:c r="B97" s="127" t="str">
        <x:v>Soigneur de terrain — membre actuellement actif</x:v>
      </x:c>
      <x:c r="C97" s="127" t="str">
        <x:v>Stabilisation</x:v>
      </x:c>
      <x:c r="D97" s="127" t="str">
        <x:v>Communication de terrain brève ; une information ou un accusé de mouvement par prise de parole. Variété de rythme par situation, priorité aux dangers constatés.</x:v>
      </x:c>
      <x:c r="E97" s="127" t="str">
        <x:v>Stabilisation ; appui ; passage ; repli</x:v>
      </x:c>
      <x:c r="F97" s="127" t="str">
        <x:v>Signe bref dans l’action, voix coupée si blessure, portée insuffisante ou conflit de priorité.</x:v>
      </x:c>
      <x:c r="G97" s="127" t="str">
        <x:v>Seulement son secteur observé, sa tâche et les messages effectivement reçus.</x:v>
      </x:c>
      <x:c r="H97" s="127" t="str">
        <x:v>Donner une position cachée ; affirmer une arrivée au début du déplacement ; parler après la mort ; réciter une statistique.</x:v>
      </x:c>
      <x:c r="I97" s="132" t="str">
        <x:v>Voix originale du projet ; traduction française de mise en scène, sans vocabulaire yautja revendiqué comme canonique.</x:v>
      </x:c>
    </x:row>
    <x:row r="98" ht="74" customHeight="1">
      <x:c r="A98" s="121" t="str">
        <x:v>D6-V-W-U19</x:v>
      </x:c>
      <x:c r="B98" s="122" t="str">
        <x:v>Récupérateurs de charges — membre actuellement actif</x:v>
      </x:c>
      <x:c r="C98" s="122" t="str">
        <x:v>Logistique avancée</x:v>
      </x:c>
      <x:c r="D98" s="122" t="str">
        <x:v>Communication de terrain brève ; une information ou un accusé de mouvement par prise de parole. Variété de rythme par situation, priorité aux dangers constatés.</x:v>
      </x:c>
      <x:c r="E98" s="122" t="str">
        <x:v>Logistique avancée ; appui ; passage ; repli</x:v>
      </x:c>
      <x:c r="F98" s="122" t="str">
        <x:v>Signe bref dans l’action, voix coupée si blessure, portée insuffisante ou conflit de priorité.</x:v>
      </x:c>
      <x:c r="G98" s="122" t="str">
        <x:v>Seulement son secteur observé, sa tâche et les messages effectivement reçus.</x:v>
      </x:c>
      <x:c r="H98" s="122" t="str">
        <x:v>Donner une position cachée ; affirmer une arrivée au début du déplacement ; parler après la mort ; réciter une statistique.</x:v>
      </x:c>
      <x:c r="I98" s="131" t="str">
        <x:v>Voix originale du projet ; traduction française de mise en scène, sans vocabulaire yautja revendiqué comme canonique.</x:v>
      </x:c>
    </x:row>
    <x:row r="99" ht="74" customHeight="1">
      <x:c r="A99" s="126" t="str">
        <x:v>D6-V-W-U20</x:v>
      </x:c>
      <x:c r="B99" s="127" t="str">
        <x:v>Artisans d’ancrage — membre actuellement actif</x:v>
      </x:c>
      <x:c r="C99" s="127" t="str">
        <x:v>Installation</x:v>
      </x:c>
      <x:c r="D99" s="127" t="str">
        <x:v>Communication de terrain brève ; une information ou un accusé de mouvement par prise de parole. Variété de rythme par situation, priorité aux dangers constatés.</x:v>
      </x:c>
      <x:c r="E99" s="127" t="str">
        <x:v>Installation ; appui ; passage ; repli</x:v>
      </x:c>
      <x:c r="F99" s="127" t="str">
        <x:v>Signe bref dans l’action, voix coupée si blessure, portée insuffisante ou conflit de priorité.</x:v>
      </x:c>
      <x:c r="G99" s="127" t="str">
        <x:v>Seulement son secteur observé, sa tâche et les messages effectivement reçus.</x:v>
      </x:c>
      <x:c r="H99" s="127" t="str">
        <x:v>Donner une position cachée ; affirmer une arrivée au début du déplacement ; parler après la mort ; réciter une statistique.</x:v>
      </x:c>
      <x:c r="I99" s="132" t="str">
        <x:v>Voix originale du projet ; traduction française de mise en scène, sans vocabulaire yautja revendiqué comme canonique.</x:v>
      </x:c>
    </x:row>
    <x:row r="100" ht="74" customHeight="1">
      <x:c r="A100" s="121" t="str">
        <x:v>D6-V-W-U21</x:v>
      </x:c>
      <x:c r="B100" s="122" t="str">
        <x:v>Guides de monture — membre actuellement actif</x:v>
      </x:c>
      <x:c r="C100" s="122" t="str">
        <x:v>Mobilité montée</x:v>
      </x:c>
      <x:c r="D100" s="122" t="str">
        <x:v>Communication de terrain brève ; une information ou un accusé de mouvement par prise de parole. Variété de rythme par situation, priorité aux dangers constatés.</x:v>
      </x:c>
      <x:c r="E100" s="122" t="str">
        <x:v>Mobilité montée ; appui ; passage ; repli</x:v>
      </x:c>
      <x:c r="F100" s="122" t="str">
        <x:v>Signe bref dans l’action, voix coupée si blessure, portée insuffisante ou conflit de priorité.</x:v>
      </x:c>
      <x:c r="G100" s="122" t="str">
        <x:v>Seulement son secteur observé, sa tâche et les messages effectivement reçus.</x:v>
      </x:c>
      <x:c r="H100" s="122" t="str">
        <x:v>Donner une position cachée ; affirmer une arrivée au début du déplacement ; parler après la mort ; réciter une statistique.</x:v>
      </x:c>
      <x:c r="I100" s="131" t="str">
        <x:v>Voix originale du projet ; traduction française de mise en scène, sans vocabulaire yautja revendiqué comme canonique.</x:v>
      </x:c>
    </x:row>
    <x:row r="101" ht="74" customHeight="1">
      <x:c r="A101" s="126" t="str">
        <x:v>D6-V-W-U22</x:v>
      </x:c>
      <x:c r="B101" s="127" t="str">
        <x:v>Conduite de hound — membre actuellement actif</x:v>
      </x:c>
      <x:c r="C101" s="127" t="str">
        <x:v>Traque accompagnée</x:v>
      </x:c>
      <x:c r="D101" s="127" t="str">
        <x:v>Communication de terrain brève ; une information ou un accusé de mouvement par prise de parole. Variété de rythme par situation, priorité aux dangers constatés.</x:v>
      </x:c>
      <x:c r="E101" s="127" t="str">
        <x:v>Traque accompagnée ; appui ; passage ; repli</x:v>
      </x:c>
      <x:c r="F101" s="127" t="str">
        <x:v>Signe bref dans l’action, voix coupée si blessure, portée insuffisante ou conflit de priorité.</x:v>
      </x:c>
      <x:c r="G101" s="127" t="str">
        <x:v>Seulement son secteur observé, sa tâche et les messages effectivement reçus.</x:v>
      </x:c>
      <x:c r="H101" s="127" t="str">
        <x:v>Donner une position cachée ; affirmer une arrivée au début du déplacement ; parler après la mort ; réciter une statistique.</x:v>
      </x:c>
      <x:c r="I101" s="132" t="str">
        <x:v>Voix originale du projet ; traduction française de mise en scène, sans vocabulaire yautja revendiqué comme canonique.</x:v>
      </x:c>
    </x:row>
    <x:row r="102" ht="74" customHeight="1">
      <x:c r="A102" s="121" t="str">
        <x:v>D6-V-W-U23</x:v>
      </x:c>
      <x:c r="B102" s="122" t="str">
        <x:v>Gardiens de réserve — membre actuellement actif</x:v>
      </x:c>
      <x:c r="C102" s="122" t="str">
        <x:v>Faune et corridors</x:v>
      </x:c>
      <x:c r="D102" s="122" t="str">
        <x:v>Communication de terrain brève ; une information ou un accusé de mouvement par prise de parole. Variété de rythme par situation, priorité aux dangers constatés.</x:v>
      </x:c>
      <x:c r="E102" s="122" t="str">
        <x:v>Faune et corridors ; appui ; passage ; repli</x:v>
      </x:c>
      <x:c r="F102" s="122" t="str">
        <x:v>Signe bref dans l’action, voix coupée si blessure, portée insuffisante ou conflit de priorité.</x:v>
      </x:c>
      <x:c r="G102" s="122" t="str">
        <x:v>Seulement son secteur observé, sa tâche et les messages effectivement reçus.</x:v>
      </x:c>
      <x:c r="H102" s="122" t="str">
        <x:v>Donner une position cachée ; affirmer une arrivée au début du déplacement ; parler après la mort ; réciter une statistique.</x:v>
      </x:c>
      <x:c r="I102" s="131" t="str">
        <x:v>Voix originale du projet ; traduction française de mise en scène, sans vocabulaire yautja revendiqué comme canonique.</x:v>
      </x:c>
    </x:row>
    <x:row r="103" ht="74" customHeight="1">
      <x:c r="A103" s="126" t="str">
        <x:v>D6-V-W-U24</x:v>
      </x:c>
      <x:c r="B103" s="127" t="str">
        <x:v>Chasseurs du givre — membre actuellement actif</x:v>
      </x:c>
      <x:c r="C103" s="127" t="str">
        <x:v>Endurance polaire</x:v>
      </x:c>
      <x:c r="D103" s="127" t="str">
        <x:v>Communication de terrain brève ; une information ou un accusé de mouvement par prise de parole. Variété de rythme par situation, priorité aux dangers constatés.</x:v>
      </x:c>
      <x:c r="E103" s="127" t="str">
        <x:v>Endurance polaire ; appui ; passage ; repli</x:v>
      </x:c>
      <x:c r="F103" s="127" t="str">
        <x:v>Signe bref dans l’action, voix coupée si blessure, portée insuffisante ou conflit de priorité.</x:v>
      </x:c>
      <x:c r="G103" s="127" t="str">
        <x:v>Seulement son secteur observé, sa tâche et les messages effectivement reçus.</x:v>
      </x:c>
      <x:c r="H103" s="127" t="str">
        <x:v>Donner une position cachée ; affirmer une arrivée au début du déplacement ; parler après la mort ; réciter une statistique.</x:v>
      </x:c>
      <x:c r="I103" s="132" t="str">
        <x:v>Voix originale du projet ; traduction française de mise en scène, sans vocabulaire yautja revendiqué comme canonique.</x:v>
      </x:c>
    </x:row>
    <x:row r="104" ht="74" customHeight="1">
      <x:c r="A104" s="121" t="str">
        <x:v>D6-V-W-U25</x:v>
      </x:c>
      <x:c r="B104" s="122" t="str">
        <x:v>Nageurs du rivage — membre actuellement actif</x:v>
      </x:c>
      <x:c r="C104" s="122" t="str">
        <x:v>Approche aquatique</x:v>
      </x:c>
      <x:c r="D104" s="122" t="str">
        <x:v>Communication de terrain brève ; une information ou un accusé de mouvement par prise de parole. Variété de rythme par situation, priorité aux dangers constatés.</x:v>
      </x:c>
      <x:c r="E104" s="122" t="str">
        <x:v>Approche aquatique ; appui ; passage ; repli</x:v>
      </x:c>
      <x:c r="F104" s="122" t="str">
        <x:v>Signe bref dans l’action, voix coupée si blessure, portée insuffisante ou conflit de priorité.</x:v>
      </x:c>
      <x:c r="G104" s="122" t="str">
        <x:v>Seulement son secteur observé, sa tâche et les messages effectivement reçus.</x:v>
      </x:c>
      <x:c r="H104" s="122" t="str">
        <x:v>Donner une position cachée ; affirmer une arrivée au début du déplacement ; parler après la mort ; réciter une statistique.</x:v>
      </x:c>
      <x:c r="I104" s="131" t="str">
        <x:v>Voix originale du projet ; traduction française de mise en scène, sans vocabulaire yautja revendiqué comme canonique.</x:v>
      </x:c>
    </x:row>
    <x:row r="105" ht="74" customHeight="1">
      <x:c r="A105" s="126" t="str">
        <x:v>D6-V-W-U26</x:v>
      </x:c>
      <x:c r="B105" s="127" t="str">
        <x:v>Briseurs de blocus — membre actuellement actif</x:v>
      </x:c>
      <x:c r="C105" s="127" t="str">
        <x:v>Abordage limité</x:v>
      </x:c>
      <x:c r="D105" s="127" t="str">
        <x:v>Communication de terrain brève ; une information ou un accusé de mouvement par prise de parole. Variété de rythme par situation, priorité aux dangers constatés.</x:v>
      </x:c>
      <x:c r="E105" s="127" t="str">
        <x:v>Abordage limité ; appui ; passage ; repli</x:v>
      </x:c>
      <x:c r="F105" s="127" t="str">
        <x:v>Signe bref dans l’action, voix coupée si blessure, portée insuffisante ou conflit de priorité.</x:v>
      </x:c>
      <x:c r="G105" s="127" t="str">
        <x:v>Seulement son secteur observé, sa tâche et les messages effectivement reçus.</x:v>
      </x:c>
      <x:c r="H105" s="127" t="str">
        <x:v>Donner une position cachée ; affirmer une arrivée au début du déplacement ; parler après la mort ; réciter une statistique.</x:v>
      </x:c>
      <x:c r="I105" s="132" t="str">
        <x:v>Voix originale du projet ; traduction française de mise en scène, sans vocabulaire yautja revendiqué comme canonique.</x:v>
      </x:c>
    </x:row>
    <x:row r="106" ht="74" customHeight="1">
      <x:c r="A106" s="121" t="str">
        <x:v>D6-V-W-U27</x:v>
      </x:c>
      <x:c r="B106" s="122" t="str">
        <x:v>Sentinelles de quarantaine — membre actuellement actif</x:v>
      </x:c>
      <x:c r="C106" s="122" t="str">
        <x:v>Isolement de secteur</x:v>
      </x:c>
      <x:c r="D106" s="122" t="str">
        <x:v>Communication de terrain brève ; une information ou un accusé de mouvement par prise de parole. Variété de rythme par situation, priorité aux dangers constatés.</x:v>
      </x:c>
      <x:c r="E106" s="122" t="str">
        <x:v>Isolement de secteur ; appui ; passage ; repli</x:v>
      </x:c>
      <x:c r="F106" s="122" t="str">
        <x:v>Signe bref dans l’action, voix coupée si blessure, portée insuffisante ou conflit de priorité.</x:v>
      </x:c>
      <x:c r="G106" s="122" t="str">
        <x:v>Seulement son secteur observé, sa tâche et les messages effectivement reçus.</x:v>
      </x:c>
      <x:c r="H106" s="122" t="str">
        <x:v>Donner une position cachée ; affirmer une arrivée au début du déplacement ; parler après la mort ; réciter une statistique.</x:v>
      </x:c>
      <x:c r="I106" s="131" t="str">
        <x:v>Voix originale du projet ; traduction française de mise en scène, sans vocabulaire yautja revendiqué comme canonique.</x:v>
      </x:c>
    </x:row>
    <x:row r="107" ht="74" customHeight="1">
      <x:c r="A107" s="126" t="str">
        <x:v>D6-V-W-U28</x:v>
      </x:c>
      <x:c r="B107" s="127" t="str">
        <x:v>Messagers de coalition — membre actuellement actif</x:v>
      </x:c>
      <x:c r="C107" s="127" t="str">
        <x:v>Liaison tactique</x:v>
      </x:c>
      <x:c r="D107" s="127" t="str">
        <x:v>Communication de terrain brève ; une information ou un accusé de mouvement par prise de parole. Variété de rythme par situation, priorité aux dangers constatés.</x:v>
      </x:c>
      <x:c r="E107" s="127" t="str">
        <x:v>Liaison tactique ; appui ; passage ; repli</x:v>
      </x:c>
      <x:c r="F107" s="127" t="str">
        <x:v>Signe bref dans l’action, voix coupée si blessure, portée insuffisante ou conflit de priorité.</x:v>
      </x:c>
      <x:c r="G107" s="127" t="str">
        <x:v>Seulement son secteur observé, sa tâche et les messages effectivement reçus.</x:v>
      </x:c>
      <x:c r="H107" s="127" t="str">
        <x:v>Donner une position cachée ; affirmer une arrivée au début du déplacement ; parler après la mort ; réciter une statistique.</x:v>
      </x:c>
      <x:c r="I107" s="132" t="str">
        <x:v>Voix originale du projet ; traduction française de mise en scène, sans vocabulaire yautja revendiqué comme canonique.</x:v>
      </x:c>
    </x:row>
    <x:row r="108" ht="74" customHeight="1">
      <x:c r="A108" s="121" t="str">
        <x:v>D6-V-W-U29</x:v>
      </x:c>
      <x:c r="B108" s="122" t="str">
        <x:v>Gardiens de témoins — membre actuellement actif</x:v>
      </x:c>
      <x:c r="C108" s="122" t="str">
        <x:v>Protection de personnes</x:v>
      </x:c>
      <x:c r="D108" s="122" t="str">
        <x:v>Communication de terrain brève ; une information ou un accusé de mouvement par prise de parole. Variété de rythme par situation, priorité aux dangers constatés.</x:v>
      </x:c>
      <x:c r="E108" s="122" t="str">
        <x:v>Protection de personnes ; appui ; passage ; repli</x:v>
      </x:c>
      <x:c r="F108" s="122" t="str">
        <x:v>Signe bref dans l’action, voix coupée si blessure, portée insuffisante ou conflit de priorité.</x:v>
      </x:c>
      <x:c r="G108" s="122" t="str">
        <x:v>Seulement son secteur observé, sa tâche et les messages effectivement reçus.</x:v>
      </x:c>
      <x:c r="H108" s="122" t="str">
        <x:v>Donner une position cachée ; affirmer une arrivée au début du déplacement ; parler après la mort ; réciter une statistique.</x:v>
      </x:c>
      <x:c r="I108" s="131" t="str">
        <x:v>Voix originale du projet ; traduction française de mise en scène, sans vocabulaire yautja revendiqué comme canonique.</x:v>
      </x:c>
    </x:row>
    <x:row r="109" ht="74" customHeight="1">
      <x:c r="A109" s="126" t="str">
        <x:v>D6-V-W-U30</x:v>
      </x:c>
      <x:c r="B109" s="127" t="str">
        <x:v>Ancien coordinateur — membre actuellement actif</x:v>
      </x:c>
      <x:c r="C109" s="127" t="str">
        <x:v>Commandement proche</x:v>
      </x:c>
      <x:c r="D109" s="127" t="str">
        <x:v>Communication de terrain brève ; une information ou un accusé de mouvement par prise de parole. Variété de rythme par situation, priorité aux dangers constatés.</x:v>
      </x:c>
      <x:c r="E109" s="127" t="str">
        <x:v>Commandement proche ; appui ; passage ; repli</x:v>
      </x:c>
      <x:c r="F109" s="127" t="str">
        <x:v>Signe bref dans l’action, voix coupée si blessure, portée insuffisante ou conflit de priorité.</x:v>
      </x:c>
      <x:c r="G109" s="127" t="str">
        <x:v>Seulement son secteur observé, sa tâche et les messages effectivement reçus.</x:v>
      </x:c>
      <x:c r="H109" s="127" t="str">
        <x:v>Donner une position cachée ; affirmer une arrivée au début du déplacement ; parler après la mort ; réciter une statistique.</x:v>
      </x:c>
      <x:c r="I109" s="132" t="str">
        <x:v>Voix originale du projet ; traduction française de mise en scène, sans vocabulaire yautja revendiqué comme canonique.</x:v>
      </x:c>
    </x:row>
    <x:row r="110" ht="59" customHeight="1">
      <x:c r="A110" s="121" t="str">
        <x:v>D6-V-W-HUMAINS</x:v>
      </x:c>
      <x:c r="B110" s="122" t="str">
        <x:v>Combattants humains des réserves</x:v>
      </x:c>
      <x:c r="C110" s="122" t="str">
        <x:v>Adversaires adultes persistants</x:v>
      </x:c>
      <x:c r="D110" s="122" t="str">
        <x:v>Réactions situées, conversation entre compagnons. Les dix éclaireurs conservent les noms V5 et des observations propres à leur milieu.</x:v>
      </x:c>
      <x:c r="E110" s="122" t="str">
        <x:v>vue, couvert, trace, sortie</x:v>
      </x:c>
      <x:c r="F110" s="122" t="str">
        <x:v>Change d’appui après avoir signalé son observation.</x:v>
      </x:c>
      <x:c r="G110" s="122" t="str">
        <x:v>Ne sait rien des objectifs du joueur ; sous-titres français pour le public sans compréhension automatique par le Yautja.</x:v>
      </x:c>
      <x:c r="H110" s="122" t="str">
        <x:v>Faire parler les cent profils simultanément ; ressusciter les morts ; remplacer Mara ; transformer une alerte observée en dialogue de confiance.</x:v>
      </x:c>
      <x:c r="I110" s="131" t="str">
        <x:v>Voix originale du projet ; traduction française de mise en scène, sans vocabulaire yautja revendiqué comme canonique.</x:v>
      </x:c>
    </x:row>
    <x:row r="111" ht="59" customHeight="1">
      <x:c r="A111" s="126" t="str">
        <x:v>D6-V-H001</x:v>
      </x:c>
      <x:c r="B111" s="127" t="str">
        <x:v>Voisin des Fourneaux</x:v>
      </x:c>
      <x:c r="C111" s="127" t="str">
        <x:v>Maisons et vie des communautés</x:v>
      </x:c>
      <x:c r="D111" s="127" t="str">
        <x:v>Chaleur sèche, répliques tactiles ; humour bref sur la vie quotidienne.</x:v>
      </x:c>
      <x:c r="E111" s="127" t="str">
        <x:v>cendre ; courant ; auvent ; appui</x:v>
      </x:c>
      <x:c r="F111" s="127" t="str">
        <x:v>Observe le mouvement de la cendre et la largeur du sas.</x:v>
      </x:c>
      <x:c r="G111" s="127" t="str">
        <x:v>Ses propres actes, les informations réellement reçues et les observations acquises avant cette réplique. Un enregistrement conserve sa date et ne devient pas un interlocuteur omniscient.</x:v>
      </x:c>
      <x:c r="H111" s="127" t="str">
        <x:v>Ne pas ériger ses pratiques locales en coutume universelle ; ne pas attribuer au joueur un résultat absent ; préserver un refus ou un désaccord.</x:v>
      </x:c>
      <x:c r="I111" s="132" t="str">
        <x:v>Personnage ou rôle original du projet ; dialogue français de mise en scène. Aucun vocabulaire yautja canonique nouveau revendiqué.</x:v>
      </x:c>
    </x:row>
    <x:row r="112" ht="59" customHeight="1">
      <x:c r="A112" s="121" t="str">
        <x:v>D6-V-H002</x:v>
      </x:c>
      <x:c r="B112" s="122" t="str">
        <x:v>Visiteur des Fourneaux</x:v>
      </x:c>
      <x:c r="C112" s="122" t="str">
        <x:v>Maisons et vie des communautés</x:v>
      </x:c>
      <x:c r="D112" s="122" t="str">
        <x:v>Chaleur sèche, répliques tactiles ; humour bref sur la vie quotidienne.</x:v>
      </x:c>
      <x:c r="E112" s="122" t="str">
        <x:v>cendre ; courant ; auvent ; appui</x:v>
      </x:c>
      <x:c r="F112" s="122" t="str">
        <x:v>Observe le mouvement de la cendre et la largeur du sas.</x:v>
      </x:c>
      <x:c r="G112" s="122" t="str">
        <x:v>Ses propres actes, les informations réellement reçues et les observations acquises avant cette réplique. Un enregistrement conserve sa date et ne devient pas un interlocuteur omniscient.</x:v>
      </x:c>
      <x:c r="H112" s="122" t="str">
        <x:v>Ne pas ériger ses pratiques locales en coutume universelle ; ne pas attribuer au joueur un résultat absent ; préserver un refus ou un désaccord.</x:v>
      </x:c>
      <x:c r="I112" s="131" t="str">
        <x:v>Personnage ou rôle original du projet ; dialogue français de mise en scène. Aucun vocabulaire yautja canonique nouveau revendiqué.</x:v>
      </x:c>
    </x:row>
    <x:row r="113" ht="59" customHeight="1">
      <x:c r="A113" s="126" t="str">
        <x:v>D6-V-H003</x:v>
      </x:c>
      <x:c r="B113" s="127" t="str">
        <x:v>Jeune du quartier des Fourneaux</x:v>
      </x:c>
      <x:c r="C113" s="127" t="str">
        <x:v>Maisons et vie des communautés</x:v>
      </x:c>
      <x:c r="D113" s="127" t="str">
        <x:v>Chaleur sèche, répliques tactiles ; humour bref sur la vie quotidienne.</x:v>
      </x:c>
      <x:c r="E113" s="127" t="str">
        <x:v>cendre ; courant ; auvent ; appui</x:v>
      </x:c>
      <x:c r="F113" s="127" t="str">
        <x:v>Observe le mouvement de la cendre et la largeur du sas.</x:v>
      </x:c>
      <x:c r="G113" s="127" t="str">
        <x:v>Ses propres actes, les informations réellement reçues et les observations acquises avant cette réplique. Un enregistrement conserve sa date et ne devient pas un interlocuteur omniscient.</x:v>
      </x:c>
      <x:c r="H113" s="127" t="str">
        <x:v>Ne pas ériger ses pratiques locales en coutume universelle ; ne pas attribuer au joueur un résultat absent ; préserver un refus ou un désaccord.</x:v>
      </x:c>
      <x:c r="I113" s="132" t="str">
        <x:v>Personnage ou rôle original du projet ; dialogue français de mise en scène. Aucun vocabulaire yautja canonique nouveau revendiqué.</x:v>
      </x:c>
    </x:row>
    <x:row r="114" ht="59" customHeight="1">
      <x:c r="A114" s="121" t="str">
        <x:v>D6-V-H004</x:v>
      </x:c>
      <x:c r="B114" s="122" t="str">
        <x:v>Chasseur revenu tard</x:v>
      </x:c>
      <x:c r="C114" s="122" t="str">
        <x:v>Maisons et vie des communautés</x:v>
      </x:c>
      <x:c r="D114" s="122" t="str">
        <x:v>Voix franche, attentive aux voisinages et au partage des places.</x:v>
      </x:c>
      <x:c r="E114" s="122" t="str">
        <x:v>foyer ; vibration ; repos ; cour</x:v>
      </x:c>
      <x:c r="F114" s="122" t="str">
        <x:v>Écoute un support, rapproche ou écarte un écran.</x:v>
      </x:c>
      <x:c r="G114" s="122" t="str">
        <x:v>Ses propres actes, les informations réellement reçues et les observations acquises avant cette réplique. Un enregistrement conserve sa date et ne devient pas un interlocuteur omniscient.</x:v>
      </x:c>
      <x:c r="H114" s="122" t="str">
        <x:v>Ne pas ériger ses pratiques locales en coutume universelle ; ne pas attribuer au joueur un résultat absent ; préserver un refus ou un désaccord.</x:v>
      </x:c>
      <x:c r="I114" s="131" t="str">
        <x:v>Personnage ou rôle original du projet ; dialogue français de mise en scène. Aucun vocabulaire yautja canonique nouveau revendiqué.</x:v>
      </x:c>
    </x:row>
    <x:row r="115" ht="59" customHeight="1">
      <x:c r="A115" s="126" t="str">
        <x:v>D6-V-H005</x:v>
      </x:c>
      <x:c r="B115" s="127" t="str">
        <x:v>Voisin des Deux Brasiers</x:v>
      </x:c>
      <x:c r="C115" s="127" t="str">
        <x:v>Maisons et vie des communautés</x:v>
      </x:c>
      <x:c r="D115" s="127" t="str">
        <x:v>Voix franche, attentive aux voisinages et au partage des places.</x:v>
      </x:c>
      <x:c r="E115" s="127" t="str">
        <x:v>foyer ; vibration ; repos ; cour</x:v>
      </x:c>
      <x:c r="F115" s="127" t="str">
        <x:v>Écoute un support, rapproche ou écarte un écran.</x:v>
      </x:c>
      <x:c r="G115" s="127" t="str">
        <x:v>Ses propres actes, les informations réellement reçues et les observations acquises avant cette réplique. Un enregistrement conserve sa date et ne devient pas un interlocuteur omniscient.</x:v>
      </x:c>
      <x:c r="H115" s="127" t="str">
        <x:v>Ne pas ériger ses pratiques locales en coutume universelle ; ne pas attribuer au joueur un résultat absent ; préserver un refus ou un désaccord.</x:v>
      </x:c>
      <x:c r="I115" s="132" t="str">
        <x:v>Personnage ou rôle original du projet ; dialogue français de mise en scène. Aucun vocabulaire yautja canonique nouveau revendiqué.</x:v>
      </x:c>
    </x:row>
    <x:row r="116" ht="59" customHeight="1">
      <x:c r="A116" s="121" t="str">
        <x:v>D6-V-H006</x:v>
      </x:c>
      <x:c r="B116" s="122" t="str">
        <x:v>Rival invité aux Deux Brasiers</x:v>
      </x:c>
      <x:c r="C116" s="122" t="str">
        <x:v>Maisons et vie des communautés</x:v>
      </x:c>
      <x:c r="D116" s="122" t="str">
        <x:v>Voix franche, attentive aux voisinages et au partage des places.</x:v>
      </x:c>
      <x:c r="E116" s="122" t="str">
        <x:v>foyer ; vibration ; repos ; cour</x:v>
      </x:c>
      <x:c r="F116" s="122" t="str">
        <x:v>Écoute un support, rapproche ou écarte un écran.</x:v>
      </x:c>
      <x:c r="G116" s="122" t="str">
        <x:v>Ses propres actes, les informations réellement reçues et les observations acquises avant cette réplique. Un enregistrement conserve sa date et ne devient pas un interlocuteur omniscient.</x:v>
      </x:c>
      <x:c r="H116" s="122" t="str">
        <x:v>Ne pas ériger ses pratiques locales en coutume universelle ; ne pas attribuer au joueur un résultat absent ; préserver un refus ou un désaccord.</x:v>
      </x:c>
      <x:c r="I116" s="131" t="str">
        <x:v>Personnage ou rôle original du projet ; dialogue français de mise en scène. Aucun vocabulaire yautja canonique nouveau revendiqué.</x:v>
      </x:c>
    </x:row>
    <x:row r="117" ht="59" customHeight="1">
      <x:c r="A117" s="126" t="str">
        <x:v>D6-V-H007</x:v>
      </x:c>
      <x:c r="B117" s="127" t="str">
        <x:v>Porteuse des Citernes Hautes</x:v>
      </x:c>
      <x:c r="C117" s="127" t="str">
        <x:v>Maisons et vie des communautés</x:v>
      </x:c>
      <x:c r="D117" s="127" t="str">
        <x:v>Parle des heures et des angles, laisse un silence pour comparer.</x:v>
      </x:c>
      <x:c r="E117" s="127" t="str">
        <x:v>ombre ; reflet ; trajet ; citerne</x:v>
      </x:c>
      <x:c r="F117" s="127" t="str">
        <x:v>Suit la ligne d’ombre avant de répondre.</x:v>
      </x:c>
      <x:c r="G117" s="127" t="str">
        <x:v>Ses propres actes, les informations réellement reçues et les observations acquises avant cette réplique. Un enregistrement conserve sa date et ne devient pas un interlocuteur omniscient.</x:v>
      </x:c>
      <x:c r="H117" s="127" t="str">
        <x:v>Ne pas ériger ses pratiques locales en coutume universelle ; ne pas attribuer au joueur un résultat absent ; préserver un refus ou un désaccord.</x:v>
      </x:c>
      <x:c r="I117" s="132" t="str">
        <x:v>Personnage ou rôle original du projet ; dialogue français de mise en scène. Aucun vocabulaire yautja canonique nouveau revendiqué.</x:v>
      </x:c>
    </x:row>
    <x:row r="118" ht="59" customHeight="1">
      <x:c r="A118" s="121" t="str">
        <x:v>D6-V-H008</x:v>
      </x:c>
      <x:c r="B118" s="122" t="str">
        <x:v>Porteur des Citernes Hautes</x:v>
      </x:c>
      <x:c r="C118" s="122" t="str">
        <x:v>Maisons et vie des communautés</x:v>
      </x:c>
      <x:c r="D118" s="122" t="str">
        <x:v>Parle des heures et des angles, laisse un silence pour comparer.</x:v>
      </x:c>
      <x:c r="E118" s="122" t="str">
        <x:v>ombre ; reflet ; trajet ; citerne</x:v>
      </x:c>
      <x:c r="F118" s="122" t="str">
        <x:v>Suit la ligne d’ombre avant de répondre.</x:v>
      </x:c>
      <x:c r="G118" s="122" t="str">
        <x:v>Ses propres actes, les informations réellement reçues et les observations acquises avant cette réplique. Un enregistrement conserve sa date et ne devient pas un interlocuteur omniscient.</x:v>
      </x:c>
      <x:c r="H118" s="122" t="str">
        <x:v>Ne pas ériger ses pratiques locales en coutume universelle ; ne pas attribuer au joueur un résultat absent ; préserver un refus ou un désaccord.</x:v>
      </x:c>
      <x:c r="I118" s="131" t="str">
        <x:v>Personnage ou rôle original du projet ; dialogue français de mise en scène. Aucun vocabulaire yautja canonique nouveau revendiqué.</x:v>
      </x:c>
    </x:row>
    <x:row r="119" ht="59" customHeight="1">
      <x:c r="A119" s="126" t="str">
        <x:v>D6-V-H009</x:v>
      </x:c>
      <x:c r="B119" s="127" t="str">
        <x:v>Gardienne de la Citerne Haute</x:v>
      </x:c>
      <x:c r="C119" s="127" t="str">
        <x:v>Maisons et vie des communautés</x:v>
      </x:c>
      <x:c r="D119" s="127" t="str">
        <x:v>Précise et sociable ; une plaisanterie peut naître d’un écho, sans cliché tribal.</x:v>
      </x:c>
      <x:c r="E119" s="127" t="str">
        <x:v>palier ; résonance ; charge ; flotteur</x:v>
      </x:c>
      <x:c r="F119" s="127" t="str">
        <x:v>Écoute depuis la place réelle du visiteur.</x:v>
      </x:c>
      <x:c r="G119" s="127" t="str">
        <x:v>Ses propres actes, les informations réellement reçues et les observations acquises avant cette réplique. Un enregistrement conserve sa date et ne devient pas un interlocuteur omniscient.</x:v>
      </x:c>
      <x:c r="H119" s="127" t="str">
        <x:v>Ne pas ériger ses pratiques locales en coutume universelle ; ne pas attribuer au joueur un résultat absent ; préserver un refus ou un désaccord.</x:v>
      </x:c>
      <x:c r="I119" s="132" t="str">
        <x:v>Personnage ou rôle original du projet ; dialogue français de mise en scène. Aucun vocabulaire yautja canonique nouveau revendiqué.</x:v>
      </x:c>
    </x:row>
    <x:row r="120" ht="59" customHeight="1">
      <x:c r="A120" s="121" t="str">
        <x:v>D6-V-H010</x:v>
      </x:c>
      <x:c r="B120" s="122" t="str">
        <x:v>Invité de la Citerne Haute</x:v>
      </x:c>
      <x:c r="C120" s="122" t="str">
        <x:v>Maisons et vie des communautés</x:v>
      </x:c>
      <x:c r="D120" s="122" t="str">
        <x:v>Précise et sociable ; une plaisanterie peut naître d’un écho, sans cliché tribal.</x:v>
      </x:c>
      <x:c r="E120" s="122" t="str">
        <x:v>palier ; résonance ; charge ; flotteur</x:v>
      </x:c>
      <x:c r="F120" s="122" t="str">
        <x:v>Écoute depuis la place réelle du visiteur.</x:v>
      </x:c>
      <x:c r="G120" s="122" t="str">
        <x:v>Ses propres actes, les informations réellement reçues et les observations acquises avant cette réplique. Un enregistrement conserve sa date et ne devient pas un interlocuteur omniscient.</x:v>
      </x:c>
      <x:c r="H120" s="122" t="str">
        <x:v>Ne pas ériger ses pratiques locales en coutume universelle ; ne pas attribuer au joueur un résultat absent ; préserver un refus ou un désaccord.</x:v>
      </x:c>
      <x:c r="I120" s="131" t="str">
        <x:v>Personnage ou rôle original du projet ; dialogue français de mise en scène. Aucun vocabulaire yautja canonique nouveau revendiqué.</x:v>
      </x:c>
    </x:row>
    <x:row r="121" ht="59" customHeight="1">
      <x:c r="A121" s="126" t="str">
        <x:v>D6-V-H011</x:v>
      </x:c>
      <x:c r="B121" s="127" t="str">
        <x:v>Voisin du Dernier Palier</x:v>
      </x:c>
      <x:c r="C121" s="127" t="str">
        <x:v>Maisons et vie des communautés</x:v>
      </x:c>
      <x:c r="D121" s="127" t="str">
        <x:v>Précise et sociable ; une plaisanterie peut naître d’un écho, sans cliché tribal.</x:v>
      </x:c>
      <x:c r="E121" s="127" t="str">
        <x:v>palier ; résonance ; charge ; flotteur</x:v>
      </x:c>
      <x:c r="F121" s="127" t="str">
        <x:v>Écoute depuis la place réelle du visiteur.</x:v>
      </x:c>
      <x:c r="G121" s="127" t="str">
        <x:v>Ses propres actes, les informations réellement reçues et les observations acquises avant cette réplique. Un enregistrement conserve sa date et ne devient pas un interlocuteur omniscient.</x:v>
      </x:c>
      <x:c r="H121" s="127" t="str">
        <x:v>Ne pas ériger ses pratiques locales en coutume universelle ; ne pas attribuer au joueur un résultat absent ; préserver un refus ou un désaccord.</x:v>
      </x:c>
      <x:c r="I121" s="132" t="str">
        <x:v>Personnage ou rôle original du projet ; dialogue français de mise en scène. Aucun vocabulaire yautja canonique nouveau revendiqué.</x:v>
      </x:c>
    </x:row>
    <x:row r="122" ht="59" customHeight="1">
      <x:c r="A122" s="121" t="str">
        <x:v>D6-V-H012</x:v>
      </x:c>
      <x:c r="B122" s="122" t="str">
        <x:v>Tresseuse des Branches Entrelacées</x:v>
      </x:c>
      <x:c r="C122" s="122" t="str">
        <x:v>Maisons et vie des communautés</x:v>
      </x:c>
      <x:c r="D122" s="122" t="str">
        <x:v>Observation vive, phrases rythmées par les passages et les balancements.</x:v>
      </x:c>
      <x:c r="E122" s="122" t="str">
        <x:v>lien ; passerelle ; reflet ; branche</x:v>
      </x:c>
      <x:c r="F122" s="122" t="str">
        <x:v>Tient un appui puis laisse traverser la charge témoin.</x:v>
      </x:c>
      <x:c r="G122" s="122" t="str">
        <x:v>Ses propres actes, les informations réellement reçues et les observations acquises avant cette réplique. Un enregistrement conserve sa date et ne devient pas un interlocuteur omniscient.</x:v>
      </x:c>
      <x:c r="H122" s="122" t="str">
        <x:v>Ne pas ériger ses pratiques locales en coutume universelle ; ne pas attribuer au joueur un résultat absent ; préserver un refus ou un désaccord.</x:v>
      </x:c>
      <x:c r="I122" s="131" t="str">
        <x:v>Personnage ou rôle original du projet ; dialogue français de mise en scène. Aucun vocabulaire yautja canonique nouveau revendiqué.</x:v>
      </x:c>
    </x:row>
    <x:row r="123" ht="59" customHeight="1">
      <x:c r="A123" s="126" t="str">
        <x:v>D6-V-H013</x:v>
      </x:c>
      <x:c r="B123" s="127" t="str">
        <x:v>Visiteuse des Branches Entrelacées</x:v>
      </x:c>
      <x:c r="C123" s="127" t="str">
        <x:v>Maisons et vie des communautés</x:v>
      </x:c>
      <x:c r="D123" s="127" t="str">
        <x:v>Observation vive, phrases rythmées par les passages et les balancements.</x:v>
      </x:c>
      <x:c r="E123" s="127" t="str">
        <x:v>lien ; passerelle ; reflet ; branche</x:v>
      </x:c>
      <x:c r="F123" s="127" t="str">
        <x:v>Tient un appui puis laisse traverser la charge témoin.</x:v>
      </x:c>
      <x:c r="G123" s="127" t="str">
        <x:v>Ses propres actes, les informations réellement reçues et les observations acquises avant cette réplique. Un enregistrement conserve sa date et ne devient pas un interlocuteur omniscient.</x:v>
      </x:c>
      <x:c r="H123" s="127" t="str">
        <x:v>Ne pas ériger ses pratiques locales en coutume universelle ; ne pas attribuer au joueur un résultat absent ; préserver un refus ou un désaccord.</x:v>
      </x:c>
      <x:c r="I123" s="132" t="str">
        <x:v>Personnage ou rôle original du projet ; dialogue français de mise en scène. Aucun vocabulaire yautja canonique nouveau revendiqué.</x:v>
      </x:c>
    </x:row>
    <x:row r="124" ht="59" customHeight="1">
      <x:c r="A124" s="121" t="str">
        <x:v>D6-V-H014</x:v>
      </x:c>
      <x:c r="B124" s="122" t="str">
        <x:v>Artisane des Branches Entrelacées</x:v>
      </x:c>
      <x:c r="C124" s="122" t="str">
        <x:v>Maisons et vie des communautés</x:v>
      </x:c>
      <x:c r="D124" s="122" t="str">
        <x:v>Observation vive, phrases rythmées par les passages et les balancements.</x:v>
      </x:c>
      <x:c r="E124" s="122" t="str">
        <x:v>lien ; passerelle ; reflet ; branche</x:v>
      </x:c>
      <x:c r="F124" s="122" t="str">
        <x:v>Tient un appui puis laisse traverser la charge témoin.</x:v>
      </x:c>
      <x:c r="G124" s="122" t="str">
        <x:v>Ses propres actes, les informations réellement reçues et les observations acquises avant cette réplique. Un enregistrement conserve sa date et ne devient pas un interlocuteur omniscient.</x:v>
      </x:c>
      <x:c r="H124" s="122" t="str">
        <x:v>Ne pas ériger ses pratiques locales en coutume universelle ; ne pas attribuer au joueur un résultat absent ; préserver un refus ou un désaccord.</x:v>
      </x:c>
      <x:c r="I124" s="131" t="str">
        <x:v>Personnage ou rôle original du projet ; dialogue français de mise en scène. Aucun vocabulaire yautja canonique nouveau revendiqué.</x:v>
      </x:c>
    </x:row>
    <x:row r="125" ht="59" customHeight="1">
      <x:c r="A125" s="126" t="str">
        <x:v>D6-V-H015</x:v>
      </x:c>
      <x:c r="B125" s="127" t="str">
        <x:v>Vigie de la Couronne</x:v>
      </x:c>
      <x:c r="C125" s="127" t="str">
        <x:v>Maisons et vie des communautés</x:v>
      </x:c>
      <x:c r="D125" s="127" t="str">
        <x:v>Échanges situés en hauteur ; valorise l’observation concrète plutôt qu’une loi de clan.</x:v>
      </x:c>
      <x:c r="E125" s="127" t="str">
        <x:v>niveau ; pilier ; appel ; creux</x:v>
      </x:c>
      <x:c r="F125" s="127" t="str">
        <x:v>Tourne le masque vers le niveau qui répond.</x:v>
      </x:c>
      <x:c r="G125" s="127" t="str">
        <x:v>Ses propres actes, les informations réellement reçues et les observations acquises avant cette réplique. Un enregistrement conserve sa date et ne devient pas un interlocuteur omniscient.</x:v>
      </x:c>
      <x:c r="H125" s="127" t="str">
        <x:v>Ne pas ériger ses pratiques locales en coutume universelle ; ne pas attribuer au joueur un résultat absent ; préserver un refus ou un désaccord.</x:v>
      </x:c>
      <x:c r="I125" s="132" t="str">
        <x:v>Personnage ou rôle original du projet ; dialogue français de mise en scène. Aucun vocabulaire yautja canonique nouveau revendiqué.</x:v>
      </x:c>
    </x:row>
    <x:row r="126" ht="59" customHeight="1">
      <x:c r="A126" s="121" t="str">
        <x:v>D6-V-H016</x:v>
      </x:c>
      <x:c r="B126" s="122" t="str">
        <x:v>Mentor invité au Pilier</x:v>
      </x:c>
      <x:c r="C126" s="122" t="str">
        <x:v>Maisons et vie des communautés</x:v>
      </x:c>
      <x:c r="D126" s="122" t="str">
        <x:v>Échanges situés en hauteur ; valorise l’observation concrète plutôt qu’une loi de clan.</x:v>
      </x:c>
      <x:c r="E126" s="122" t="str">
        <x:v>niveau ; pilier ; appel ; creux</x:v>
      </x:c>
      <x:c r="F126" s="122" t="str">
        <x:v>Tourne le masque vers le niveau qui répond.</x:v>
      </x:c>
      <x:c r="G126" s="122" t="str">
        <x:v>Ses propres actes, les informations réellement reçues et les observations acquises avant cette réplique. Un enregistrement conserve sa date et ne devient pas un interlocuteur omniscient.</x:v>
      </x:c>
      <x:c r="H126" s="122" t="str">
        <x:v>Ne pas ériger ses pratiques locales en coutume universelle ; ne pas attribuer au joueur un résultat absent ; préserver un refus ou un désaccord.</x:v>
      </x:c>
      <x:c r="I126" s="131" t="str">
        <x:v>Personnage ou rôle original du projet ; dialogue français de mise en scène. Aucun vocabulaire yautja canonique nouveau revendiqué.</x:v>
      </x:c>
    </x:row>
    <x:row r="127" ht="59" customHeight="1">
      <x:c r="A127" s="126" t="str">
        <x:v>D6-V-H017</x:v>
      </x:c>
      <x:c r="B127" s="127" t="str">
        <x:v>Artisane de la Couronne</x:v>
      </x:c>
      <x:c r="C127" s="127" t="str">
        <x:v>Maisons et vie des communautés</x:v>
      </x:c>
      <x:c r="D127" s="127" t="str">
        <x:v>Échanges situés en hauteur ; valorise l’observation concrète plutôt qu’une loi de clan.</x:v>
      </x:c>
      <x:c r="E127" s="127" t="str">
        <x:v>niveau ; pilier ; appel ; creux</x:v>
      </x:c>
      <x:c r="F127" s="127" t="str">
        <x:v>Tourne le masque vers le niveau qui répond.</x:v>
      </x:c>
      <x:c r="G127" s="127" t="str">
        <x:v>Ses propres actes, les informations réellement reçues et les observations acquises avant cette réplique. Un enregistrement conserve sa date et ne devient pas un interlocuteur omniscient.</x:v>
      </x:c>
      <x:c r="H127" s="127" t="str">
        <x:v>Ne pas ériger ses pratiques locales en coutume universelle ; ne pas attribuer au joueur un résultat absent ; préserver un refus ou un désaccord.</x:v>
      </x:c>
      <x:c r="I127" s="132" t="str">
        <x:v>Personnage ou rôle original du projet ; dialogue français de mise en scène. Aucun vocabulaire yautja canonique nouveau revendiqué.</x:v>
      </x:c>
    </x:row>
    <x:row r="128" ht="59" customHeight="1">
      <x:c r="A128" s="121" t="str">
        <x:v>D6-V-H018</x:v>
      </x:c>
      <x:c r="B128" s="122" t="str">
        <x:v>Charpentière des Pilotis Calmes</x:v>
      </x:c>
      <x:c r="C128" s="122" t="str">
        <x:v>Maisons et vie des communautés</x:v>
      </x:c>
      <x:c r="D128" s="122" t="str">
        <x:v>Voix de travail partagé, rappelle les choix locaux déjà joués.</x:v>
      </x:c>
      <x:c r="E128" s="122" t="str">
        <x:v>appui ; crue ; ponton ; lampe</x:v>
      </x:c>
      <x:c r="F128" s="122" t="str">
        <x:v>Indique l’appui réellement aménagé, jamais un chantier alternatif absent.</x:v>
      </x:c>
      <x:c r="G128" s="122" t="str">
        <x:v>Ses propres actes, les informations réellement reçues et les observations acquises avant cette réplique. Un enregistrement conserve sa date et ne devient pas un interlocuteur omniscient.</x:v>
      </x:c>
      <x:c r="H128" s="122" t="str">
        <x:v>Ne pas ériger ses pratiques locales en coutume universelle ; ne pas attribuer au joueur un résultat absent ; préserver un refus ou un désaccord.</x:v>
      </x:c>
      <x:c r="I128" s="131" t="str">
        <x:v>Personnage ou rôle original du projet ; dialogue français de mise en scène. Aucun vocabulaire yautja canonique nouveau revendiqué.</x:v>
      </x:c>
    </x:row>
    <x:row r="129" ht="59" customHeight="1">
      <x:c r="A129" s="126" t="str">
        <x:v>D6-V-H019</x:v>
      </x:c>
      <x:c r="B129" s="127" t="str">
        <x:v>Passeur des Pilotis Calmes</x:v>
      </x:c>
      <x:c r="C129" s="127" t="str">
        <x:v>Maisons et vie des communautés</x:v>
      </x:c>
      <x:c r="D129" s="127" t="str">
        <x:v>Voix de travail partagé, rappelle les choix locaux déjà joués.</x:v>
      </x:c>
      <x:c r="E129" s="127" t="str">
        <x:v>appui ; crue ; ponton ; lampe</x:v>
      </x:c>
      <x:c r="F129" s="127" t="str">
        <x:v>Indique l’appui réellement aménagé, jamais un chantier alternatif absent.</x:v>
      </x:c>
      <x:c r="G129" s="127" t="str">
        <x:v>Ses propres actes, les informations réellement reçues et les observations acquises avant cette réplique. Un enregistrement conserve sa date et ne devient pas un interlocuteur omniscient.</x:v>
      </x:c>
      <x:c r="H129" s="127" t="str">
        <x:v>Ne pas ériger ses pratiques locales en coutume universelle ; ne pas attribuer au joueur un résultat absent ; préserver un refus ou un désaccord.</x:v>
      </x:c>
      <x:c r="I129" s="132" t="str">
        <x:v>Personnage ou rôle original du projet ; dialogue français de mise en scène. Aucun vocabulaire yautja canonique nouveau revendiqué.</x:v>
      </x:c>
    </x:row>
    <x:row r="130" ht="59" customHeight="1">
      <x:c r="A130" s="121" t="str">
        <x:v>D6-V-H020</x:v>
      </x:c>
      <x:c r="B130" s="122" t="str">
        <x:v>Veilleur de la Confluence</x:v>
      </x:c>
      <x:c r="C130" s="122" t="str">
        <x:v>Maisons et vie des communautés</x:v>
      </x:c>
      <x:c r="D130" s="122" t="str">
        <x:v>Ton calme mais clair pour guider ; le trajet fait partie de la conversation.</x:v>
      </x:c>
      <x:c r="E130" s="122" t="str">
        <x:v>reflet ; quai ; buée ; seuil</x:v>
      </x:c>
      <x:c r="F130" s="122" t="str">
        <x:v>Répond depuis le quai puis accompagne réellement le visiteur.</x:v>
      </x:c>
      <x:c r="G130" s="122" t="str">
        <x:v>Ses propres actes, les informations réellement reçues et les observations acquises avant cette réplique. Un enregistrement conserve sa date et ne devient pas un interlocuteur omniscient.</x:v>
      </x:c>
      <x:c r="H130" s="122" t="str">
        <x:v>Ne pas ériger ses pratiques locales en coutume universelle ; ne pas attribuer au joueur un résultat absent ; préserver un refus ou un désaccord.</x:v>
      </x:c>
      <x:c r="I130" s="131" t="str">
        <x:v>Personnage ou rôle original du projet ; dialogue français de mise en scène. Aucun vocabulaire yautja canonique nouveau revendiqué.</x:v>
      </x:c>
    </x:row>
    <x:row r="131" ht="59" customHeight="1">
      <x:c r="A131" s="126" t="str">
        <x:v>D6-V-H021</x:v>
      </x:c>
      <x:c r="B131" s="127" t="str">
        <x:v>Visiteur égaré à la Confluence</x:v>
      </x:c>
      <x:c r="C131" s="127" t="str">
        <x:v>Maisons et vie des communautés</x:v>
      </x:c>
      <x:c r="D131" s="127" t="str">
        <x:v>Ton calme mais clair pour guider ; le trajet fait partie de la conversation.</x:v>
      </x:c>
      <x:c r="E131" s="127" t="str">
        <x:v>reflet ; quai ; buée ; seuil</x:v>
      </x:c>
      <x:c r="F131" s="127" t="str">
        <x:v>Répond depuis le quai puis accompagne réellement le visiteur.</x:v>
      </x:c>
      <x:c r="G131" s="127" t="str">
        <x:v>Ses propres actes, les informations réellement reçues et les observations acquises avant cette réplique. Un enregistrement conserve sa date et ne devient pas un interlocuteur omniscient.</x:v>
      </x:c>
      <x:c r="H131" s="127" t="str">
        <x:v>Ne pas ériger ses pratiques locales en coutume universelle ; ne pas attribuer au joueur un résultat absent ; préserver un refus ou un désaccord.</x:v>
      </x:c>
      <x:c r="I131" s="132" t="str">
        <x:v>Personnage ou rôle original du projet ; dialogue français de mise en scène. Aucun vocabulaire yautja canonique nouveau revendiqué.</x:v>
      </x:c>
    </x:row>
    <x:row r="132" ht="59" customHeight="1">
      <x:c r="A132" s="121" t="str">
        <x:v>D6-V-H022</x:v>
      </x:c>
      <x:c r="B132" s="122" t="str">
        <x:v>Graveuse de la Confluence</x:v>
      </x:c>
      <x:c r="C132" s="122" t="str">
        <x:v>Maisons et vie des communautés</x:v>
      </x:c>
      <x:c r="D132" s="122" t="str">
        <x:v>Ton calme mais clair pour guider ; le trajet fait partie de la conversation.</x:v>
      </x:c>
      <x:c r="E132" s="122" t="str">
        <x:v>reflet ; quai ; buée ; seuil</x:v>
      </x:c>
      <x:c r="F132" s="122" t="str">
        <x:v>Répond depuis le quai puis accompagne réellement le visiteur.</x:v>
      </x:c>
      <x:c r="G132" s="122" t="str">
        <x:v>Ses propres actes, les informations réellement reçues et les observations acquises avant cette réplique. Un enregistrement conserve sa date et ne devient pas un interlocuteur omniscient.</x:v>
      </x:c>
      <x:c r="H132" s="122" t="str">
        <x:v>Ne pas ériger ses pratiques locales en coutume universelle ; ne pas attribuer au joueur un résultat absent ; préserver un refus ou un désaccord.</x:v>
      </x:c>
      <x:c r="I132" s="131" t="str">
        <x:v>Personnage ou rôle original du projet ; dialogue français de mise en scène. Aucun vocabulaire yautja canonique nouveau revendiqué.</x:v>
      </x:c>
    </x:row>
    <x:row r="133" ht="59" customHeight="1">
      <x:c r="A133" s="126" t="str">
        <x:v>D6-V-H023</x:v>
      </x:c>
      <x:c r="B133" s="127" t="str">
        <x:v>Guide du Col des Échos</x:v>
      </x:c>
      <x:c r="C133" s="127" t="str">
        <x:v>Maisons et vie des communautés</x:v>
      </x:c>
      <x:c r="D133" s="127" t="str">
        <x:v>Répliques courtes entre les rafales, rivalité vive mais limitée à l’épreuve acceptée.</x:v>
      </x:c>
      <x:c r="E133" s="127" t="str">
        <x:v>rafale ; voile ; abri ; fenêtre</x:v>
      </x:c>
      <x:c r="F133" s="127" t="str">
        <x:v>Observe une voile avant d’engager le passage.</x:v>
      </x:c>
      <x:c r="G133" s="127" t="str">
        <x:v>Ses propres actes, les informations réellement reçues et les observations acquises avant cette réplique. Un enregistrement conserve sa date et ne devient pas un interlocuteur omniscient.</x:v>
      </x:c>
      <x:c r="H133" s="127" t="str">
        <x:v>Ne pas ériger ses pratiques locales en coutume universelle ; ne pas attribuer au joueur un résultat absent ; préserver un refus ou un désaccord.</x:v>
      </x:c>
      <x:c r="I133" s="132" t="str">
        <x:v>Personnage ou rôle original du projet ; dialogue français de mise en scène. Aucun vocabulaire yautja canonique nouveau revendiqué.</x:v>
      </x:c>
    </x:row>
    <x:row r="134" ht="59" customHeight="1">
      <x:c r="A134" s="121" t="str">
        <x:v>D6-V-H024</x:v>
      </x:c>
      <x:c r="B134" s="122" t="str">
        <x:v>Rival du Col des Échos</x:v>
      </x:c>
      <x:c r="C134" s="122" t="str">
        <x:v>Maisons et vie des communautés</x:v>
      </x:c>
      <x:c r="D134" s="122" t="str">
        <x:v>Répliques courtes entre les rafales, rivalité vive mais limitée à l’épreuve acceptée.</x:v>
      </x:c>
      <x:c r="E134" s="122" t="str">
        <x:v>rafale ; voile ; abri ; fenêtre</x:v>
      </x:c>
      <x:c r="F134" s="122" t="str">
        <x:v>Observe une voile avant d’engager le passage.</x:v>
      </x:c>
      <x:c r="G134" s="122" t="str">
        <x:v>Ses propres actes, les informations réellement reçues et les observations acquises avant cette réplique. Un enregistrement conserve sa date et ne devient pas un interlocuteur omniscient.</x:v>
      </x:c>
      <x:c r="H134" s="122" t="str">
        <x:v>Ne pas ériger ses pratiques locales en coutume universelle ; ne pas attribuer au joueur un résultat absent ; préserver un refus ou un désaccord.</x:v>
      </x:c>
      <x:c r="I134" s="131" t="str">
        <x:v>Personnage ou rôle original du projet ; dialogue français de mise en scène. Aucun vocabulaire yautja canonique nouveau revendiqué.</x:v>
      </x:c>
    </x:row>
    <x:row r="135" ht="59" customHeight="1">
      <x:c r="A135" s="126" t="str">
        <x:v>D6-V-H025</x:v>
      </x:c>
      <x:c r="B135" s="127" t="str">
        <x:v>Artisan du Col des Échos</x:v>
      </x:c>
      <x:c r="C135" s="127" t="str">
        <x:v>Maisons et vie des communautés</x:v>
      </x:c>
      <x:c r="D135" s="127" t="str">
        <x:v>Répliques courtes entre les rafales, rivalité vive mais limitée à l’épreuve acceptée.</x:v>
      </x:c>
      <x:c r="E135" s="127" t="str">
        <x:v>rafale ; voile ; abri ; fenêtre</x:v>
      </x:c>
      <x:c r="F135" s="127" t="str">
        <x:v>Observe une voile avant d’engager le passage.</x:v>
      </x:c>
      <x:c r="G135" s="127" t="str">
        <x:v>Ses propres actes, les informations réellement reçues et les observations acquises avant cette réplique. Un enregistrement conserve sa date et ne devient pas un interlocuteur omniscient.</x:v>
      </x:c>
      <x:c r="H135" s="127" t="str">
        <x:v>Ne pas ériger ses pratiques locales en coutume universelle ; ne pas attribuer au joueur un résultat absent ; préserver un refus ou un désaccord.</x:v>
      </x:c>
      <x:c r="I135" s="132" t="str">
        <x:v>Personnage ou rôle original du projet ; dialogue français de mise en scène. Aucun vocabulaire yautja canonique nouveau revendiqué.</x:v>
      </x:c>
    </x:row>
    <x:row r="136" ht="59" customHeight="1">
      <x:c r="A136" s="121" t="str">
        <x:v>D6-V-H026</x:v>
      </x:c>
      <x:c r="B136" s="122" t="str">
        <x:v>Veilleuse des Tours du Vent</x:v>
      </x:c>
      <x:c r="C136" s="122" t="str">
        <x:v>Maisons et vie des communautés</x:v>
      </x:c>
      <x:c r="D136" s="122" t="str">
        <x:v>Peu de mots pendant l’observation, échanges plus longs au poste.</x:v>
      </x:c>
      <x:c r="E136" s="122" t="str">
        <x:v>faille ; balise ; angle ; guet</x:v>
      </x:c>
      <x:c r="F136" s="122" t="str">
        <x:v>Regarde successivement la crête et le retour annoncé.</x:v>
      </x:c>
      <x:c r="G136" s="122" t="str">
        <x:v>Ses propres actes, les informations réellement reçues et les observations acquises avant cette réplique. Un enregistrement conserve sa date et ne devient pas un interlocuteur omniscient.</x:v>
      </x:c>
      <x:c r="H136" s="122" t="str">
        <x:v>Ne pas ériger ses pratiques locales en coutume universelle ; ne pas attribuer au joueur un résultat absent ; préserver un refus ou un désaccord.</x:v>
      </x:c>
      <x:c r="I136" s="131" t="str">
        <x:v>Personnage ou rôle original du projet ; dialogue français de mise en scène. Aucun vocabulaire yautja canonique nouveau revendiqué.</x:v>
      </x:c>
    </x:row>
    <x:row r="137" ht="59" customHeight="1">
      <x:c r="A137" s="126" t="str">
        <x:v>D6-V-H027</x:v>
      </x:c>
      <x:c r="B137" s="127" t="str">
        <x:v>Allié de guet aux Tours du Vent</x:v>
      </x:c>
      <x:c r="C137" s="127" t="str">
        <x:v>Maisons et vie des communautés</x:v>
      </x:c>
      <x:c r="D137" s="127" t="str">
        <x:v>Peu de mots pendant l’observation, échanges plus longs au poste.</x:v>
      </x:c>
      <x:c r="E137" s="127" t="str">
        <x:v>faille ; balise ; angle ; guet</x:v>
      </x:c>
      <x:c r="F137" s="127" t="str">
        <x:v>Regarde successivement la crête et le retour annoncé.</x:v>
      </x:c>
      <x:c r="G137" s="127" t="str">
        <x:v>Ses propres actes, les informations réellement reçues et les observations acquises avant cette réplique. Un enregistrement conserve sa date et ne devient pas un interlocuteur omniscient.</x:v>
      </x:c>
      <x:c r="H137" s="127" t="str">
        <x:v>Ne pas ériger ses pratiques locales en coutume universelle ; ne pas attribuer au joueur un résultat absent ; préserver un refus ou un désaccord.</x:v>
      </x:c>
      <x:c r="I137" s="132" t="str">
        <x:v>Personnage ou rôle original du projet ; dialogue français de mise en scène. Aucun vocabulaire yautja canonique nouveau revendiqué.</x:v>
      </x:c>
    </x:row>
    <x:row r="138" ht="59" customHeight="1">
      <x:c r="A138" s="121" t="str">
        <x:v>D6-V-H028</x:v>
      </x:c>
      <x:c r="B138" s="122" t="str">
        <x:v>Gardien de la Jetée des Ossements</x:v>
      </x:c>
      <x:c r="C138" s="122" t="str">
        <x:v>Maisons et vie des communautés</x:v>
      </x:c>
      <x:c r="D138" s="122" t="str">
        <x:v>Voix liée aux arrivées et aux charges ; une absence se traite avec retenue.</x:v>
      </x:c>
      <x:c r="E138" s="122" t="str">
        <x:v>marée ; quai ; sec ; retour</x:v>
      </x:c>
      <x:c r="F138" s="122" t="str">
        <x:v>Garde libre la route du quai et ne comble pas une place vide sans accord.</x:v>
      </x:c>
      <x:c r="G138" s="122" t="str">
        <x:v>Ses propres actes, les informations réellement reçues et les observations acquises avant cette réplique. Un enregistrement conserve sa date et ne devient pas un interlocuteur omniscient.</x:v>
      </x:c>
      <x:c r="H138" s="122" t="str">
        <x:v>Ne pas ériger ses pratiques locales en coutume universelle ; ne pas attribuer au joueur un résultat absent ; préserver un refus ou un désaccord.</x:v>
      </x:c>
      <x:c r="I138" s="131" t="str">
        <x:v>Personnage ou rôle original du projet ; dialogue français de mise en scène. Aucun vocabulaire yautja canonique nouveau revendiqué.</x:v>
      </x:c>
    </x:row>
    <x:row r="139" ht="59" customHeight="1">
      <x:c r="A139" s="126" t="str">
        <x:v>D6-V-H029</x:v>
      </x:c>
      <x:c r="B139" s="127" t="str">
        <x:v>Artisane de la Jetée des Ossements</x:v>
      </x:c>
      <x:c r="C139" s="127" t="str">
        <x:v>Maisons et vie des communautés</x:v>
      </x:c>
      <x:c r="D139" s="127" t="str">
        <x:v>Voix liée aux arrivées et aux charges ; une absence se traite avec retenue.</x:v>
      </x:c>
      <x:c r="E139" s="127" t="str">
        <x:v>marée ; quai ; sec ; retour</x:v>
      </x:c>
      <x:c r="F139" s="127" t="str">
        <x:v>Garde libre la route du quai et ne comble pas une place vide sans accord.</x:v>
      </x:c>
      <x:c r="G139" s="127" t="str">
        <x:v>Ses propres actes, les informations réellement reçues et les observations acquises avant cette réplique. Un enregistrement conserve sa date et ne devient pas un interlocuteur omniscient.</x:v>
      </x:c>
      <x:c r="H139" s="127" t="str">
        <x:v>Ne pas ériger ses pratiques locales en coutume universelle ; ne pas attribuer au joueur un résultat absent ; préserver un refus ou un désaccord.</x:v>
      </x:c>
      <x:c r="I139" s="132" t="str">
        <x:v>Personnage ou rôle original du projet ; dialogue français de mise en scène. Aucun vocabulaire yautja canonique nouveau revendiqué.</x:v>
      </x:c>
    </x:row>
    <x:row r="140" ht="59" customHeight="1">
      <x:c r="A140" s="121" t="str">
        <x:v>D6-V-H030</x:v>
      </x:c>
      <x:c r="B140" s="122" t="str">
        <x:v>Compagne du retour à la Jetée</x:v>
      </x:c>
      <x:c r="C140" s="122" t="str">
        <x:v>Maisons et vie des communautés</x:v>
      </x:c>
      <x:c r="D140" s="122" t="str">
        <x:v>Voix liée aux arrivées et aux charges ; une absence se traite avec retenue.</x:v>
      </x:c>
      <x:c r="E140" s="122" t="str">
        <x:v>marée ; quai ; sec ; retour</x:v>
      </x:c>
      <x:c r="F140" s="122" t="str">
        <x:v>Garde libre la route du quai et ne comble pas une place vide sans accord.</x:v>
      </x:c>
      <x:c r="G140" s="122" t="str">
        <x:v>Ses propres actes, les informations réellement reçues et les observations acquises avant cette réplique. Un enregistrement conserve sa date et ne devient pas un interlocuteur omniscient.</x:v>
      </x:c>
      <x:c r="H140" s="122" t="str">
        <x:v>Ne pas ériger ses pratiques locales en coutume universelle ; ne pas attribuer au joueur un résultat absent ; préserver un refus ou un désaccord.</x:v>
      </x:c>
      <x:c r="I140" s="131" t="str">
        <x:v>Personnage ou rôle original du projet ; dialogue français de mise en scène. Aucun vocabulaire yautja canonique nouveau revendiqué.</x:v>
      </x:c>
    </x:row>
    <x:row r="141" ht="59" customHeight="1">
      <x:c r="A141" s="126" t="str">
        <x:v>D6-V-H031</x:v>
      </x:c>
      <x:c r="B141" s="127" t="str">
        <x:v>Voisine des Arches de l’Écume</x:v>
      </x:c>
      <x:c r="C141" s="127" t="str">
        <x:v>Maisons et vie des communautés</x:v>
      </x:c>
      <x:c r="D141" s="127" t="str">
        <x:v>Direct, accueillant ; distingue les points de vue sans les aplatir.</x:v>
      </x:c>
      <x:c r="E141" s="127" t="str">
        <x:v>écran ; côte ; embruns ; appui</x:v>
      </x:c>
      <x:c r="F141" s="127" t="str">
        <x:v>Tourne le banc ou la face de l’objet vers chaque témoin.</x:v>
      </x:c>
      <x:c r="G141" s="127" t="str">
        <x:v>Ses propres actes, les informations réellement reçues et les observations acquises avant cette réplique. Un enregistrement conserve sa date et ne devient pas un interlocuteur omniscient.</x:v>
      </x:c>
      <x:c r="H141" s="127" t="str">
        <x:v>Ne pas ériger ses pratiques locales en coutume universelle ; ne pas attribuer au joueur un résultat absent ; préserver un refus ou un désaccord.</x:v>
      </x:c>
      <x:c r="I141" s="132" t="str">
        <x:v>Personnage ou rôle original du projet ; dialogue français de mise en scène. Aucun vocabulaire yautja canonique nouveau revendiqué.</x:v>
      </x:c>
    </x:row>
    <x:row r="142" ht="59" customHeight="1">
      <x:c r="A142" s="121" t="str">
        <x:v>D6-V-H032</x:v>
      </x:c>
      <x:c r="B142" s="122" t="str">
        <x:v>Premier témoin des Arches</x:v>
      </x:c>
      <x:c r="C142" s="122" t="str">
        <x:v>Maisons et vie des communautés</x:v>
      </x:c>
      <x:c r="D142" s="122" t="str">
        <x:v>Direct, accueillant ; distingue les points de vue sans les aplatir.</x:v>
      </x:c>
      <x:c r="E142" s="122" t="str">
        <x:v>écran ; côte ; embruns ; appui</x:v>
      </x:c>
      <x:c r="F142" s="122" t="str">
        <x:v>Tourne le banc ou la face de l’objet vers chaque témoin.</x:v>
      </x:c>
      <x:c r="G142" s="122" t="str">
        <x:v>Ses propres actes, les informations réellement reçues et les observations acquises avant cette réplique. Un enregistrement conserve sa date et ne devient pas un interlocuteur omniscient.</x:v>
      </x:c>
      <x:c r="H142" s="122" t="str">
        <x:v>Ne pas ériger ses pratiques locales en coutume universelle ; ne pas attribuer au joueur un résultat absent ; préserver un refus ou un désaccord.</x:v>
      </x:c>
      <x:c r="I142" s="131" t="str">
        <x:v>Personnage ou rôle original du projet ; dialogue français de mise en scène. Aucun vocabulaire yautja canonique nouveau revendiqué.</x:v>
      </x:c>
    </x:row>
    <x:row r="143" ht="59" customHeight="1">
      <x:c r="A143" s="126" t="str">
        <x:v>D6-V-H033</x:v>
      </x:c>
      <x:c r="B143" s="127" t="str">
        <x:v>Porteur des Arches de l’Écume</x:v>
      </x:c>
      <x:c r="C143" s="127" t="str">
        <x:v>Maisons et vie des communautés</x:v>
      </x:c>
      <x:c r="D143" s="127" t="str">
        <x:v>Direct, accueillant ; distingue les points de vue sans les aplatir.</x:v>
      </x:c>
      <x:c r="E143" s="127" t="str">
        <x:v>écran ; côte ; embruns ; appui</x:v>
      </x:c>
      <x:c r="F143" s="127" t="str">
        <x:v>Tourne le banc ou la face de l’objet vers chaque témoin.</x:v>
      </x:c>
      <x:c r="G143" s="127" t="str">
        <x:v>Ses propres actes, les informations réellement reçues et les observations acquises avant cette réplique. Un enregistrement conserve sa date et ne devient pas un interlocuteur omniscient.</x:v>
      </x:c>
      <x:c r="H143" s="127" t="str">
        <x:v>Ne pas ériger ses pratiques locales en coutume universelle ; ne pas attribuer au joueur un résultat absent ; préserver un refus ou un désaccord.</x:v>
      </x:c>
      <x:c r="I143" s="132" t="str">
        <x:v>Personnage ou rôle original du projet ; dialogue français de mise en scène. Aucun vocabulaire yautja canonique nouveau revendiqué.</x:v>
      </x:c>
    </x:row>
    <x:row r="144" ht="59" customHeight="1">
      <x:c r="A144" s="121" t="str">
        <x:v>D6-V-H034</x:v>
      </x:c>
      <x:c r="B144" s="122" t="str">
        <x:v>Artisane des Forges Souterraines</x:v>
      </x:c>
      <x:c r="C144" s="122" t="str">
        <x:v>Maisons et vie des communautés</x:v>
      </x:c>
      <x:c r="D144" s="122" t="str">
        <x:v>Rythme posé, lié aux fenêtres de visibilité et aux préférences personnelles.</x:v>
      </x:c>
      <x:c r="E144" s="122" t="str">
        <x:v>buée ; galerie ; fenêtre ; lumière</x:v>
      </x:c>
      <x:c r="F144" s="122" t="str">
        <x:v>Attend que la vapeur fictive révèle le détail.</x:v>
      </x:c>
      <x:c r="G144" s="122" t="str">
        <x:v>Ses propres actes, les informations réellement reçues et les observations acquises avant cette réplique. Un enregistrement conserve sa date et ne devient pas un interlocuteur omniscient.</x:v>
      </x:c>
      <x:c r="H144" s="122" t="str">
        <x:v>Ne pas ériger ses pratiques locales en coutume universelle ; ne pas attribuer au joueur un résultat absent ; préserver un refus ou un désaccord.</x:v>
      </x:c>
      <x:c r="I144" s="131" t="str">
        <x:v>Personnage ou rôle original du projet ; dialogue français de mise en scène. Aucun vocabulaire yautja canonique nouveau revendiqué.</x:v>
      </x:c>
    </x:row>
    <x:row r="145" ht="59" customHeight="1">
      <x:c r="A145" s="126" t="str">
        <x:v>D6-V-H035</x:v>
      </x:c>
      <x:c r="B145" s="127" t="str">
        <x:v>Visiteur de la Galerie Froide</x:v>
      </x:c>
      <x:c r="C145" s="127" t="str">
        <x:v>Maisons et vie des communautés</x:v>
      </x:c>
      <x:c r="D145" s="127" t="str">
        <x:v>Rythme posé, lié aux fenêtres de visibilité et aux préférences personnelles.</x:v>
      </x:c>
      <x:c r="E145" s="127" t="str">
        <x:v>buée ; galerie ; fenêtre ; lumière</x:v>
      </x:c>
      <x:c r="F145" s="127" t="str">
        <x:v>Attend que la vapeur fictive révèle le détail.</x:v>
      </x:c>
      <x:c r="G145" s="127" t="str">
        <x:v>Ses propres actes, les informations réellement reçues et les observations acquises avant cette réplique. Un enregistrement conserve sa date et ne devient pas un interlocuteur omniscient.</x:v>
      </x:c>
      <x:c r="H145" s="127" t="str">
        <x:v>Ne pas ériger ses pratiques locales en coutume universelle ; ne pas attribuer au joueur un résultat absent ; préserver un refus ou un désaccord.</x:v>
      </x:c>
      <x:c r="I145" s="132" t="str">
        <x:v>Personnage ou rôle original du projet ; dialogue français de mise en scène. Aucun vocabulaire yautja canonique nouveau revendiqué.</x:v>
      </x:c>
    </x:row>
    <x:row r="146" ht="59" customHeight="1">
      <x:c r="A146" s="121" t="str">
        <x:v>D6-V-H036</x:v>
      </x:c>
      <x:c r="B146" s="122" t="str">
        <x:v>Lectrice des Forges Souterraines</x:v>
      </x:c>
      <x:c r="C146" s="122" t="str">
        <x:v>Maisons et vie des communautés</x:v>
      </x:c>
      <x:c r="D146" s="122" t="str">
        <x:v>Rythme posé, lié aux fenêtres de visibilité et aux préférences personnelles.</x:v>
      </x:c>
      <x:c r="E146" s="122" t="str">
        <x:v>buée ; galerie ; fenêtre ; lumière</x:v>
      </x:c>
      <x:c r="F146" s="122" t="str">
        <x:v>Attend que la vapeur fictive révèle le détail.</x:v>
      </x:c>
      <x:c r="G146" s="122" t="str">
        <x:v>Ses propres actes, les informations réellement reçues et les observations acquises avant cette réplique. Un enregistrement conserve sa date et ne devient pas un interlocuteur omniscient.</x:v>
      </x:c>
      <x:c r="H146" s="122" t="str">
        <x:v>Ne pas ériger ses pratiques locales en coutume universelle ; ne pas attribuer au joueur un résultat absent ; préserver un refus ou un désaccord.</x:v>
      </x:c>
      <x:c r="I146" s="131" t="str">
        <x:v>Personnage ou rôle original du projet ; dialogue français de mise en scène. Aucun vocabulaire yautja canonique nouveau revendiqué.</x:v>
      </x:c>
    </x:row>
    <x:row r="147" ht="59" customHeight="1">
      <x:c r="A147" s="126" t="str">
        <x:v>D6-V-H037</x:v>
      </x:c>
      <x:c r="B147" s="127" t="str">
        <x:v>Artisan du Palier des Sources</x:v>
      </x:c>
      <x:c r="C147" s="127" t="str">
        <x:v>Maisons et vie des communautés</x:v>
      </x:c>
      <x:c r="D147" s="127" t="str">
        <x:v>Esprit pratique et défi amical ; pas de vantardise sur une compétence magique.</x:v>
      </x:c>
      <x:c r="E147" s="127" t="str">
        <x:v>cale ; note ; reprise ; atelier</x:v>
      </x:c>
      <x:c r="F147" s="127" t="str">
        <x:v>Fait sonner un modèle ou compare un raccord visible.</x:v>
      </x:c>
      <x:c r="G147" s="127" t="str">
        <x:v>Ses propres actes, les informations réellement reçues et les observations acquises avant cette réplique. Un enregistrement conserve sa date et ne devient pas un interlocuteur omniscient.</x:v>
      </x:c>
      <x:c r="H147" s="127" t="str">
        <x:v>Ne pas ériger ses pratiques locales en coutume universelle ; ne pas attribuer au joueur un résultat absent ; préserver un refus ou un désaccord.</x:v>
      </x:c>
      <x:c r="I147" s="132" t="str">
        <x:v>Personnage ou rôle original du projet ; dialogue français de mise en scène. Aucun vocabulaire yautja canonique nouveau revendiqué.</x:v>
      </x:c>
    </x:row>
    <x:row r="148" ht="59" customHeight="1">
      <x:c r="A148" s="121" t="str">
        <x:v>D6-V-H038</x:v>
      </x:c>
      <x:c r="B148" s="122" t="str">
        <x:v>Forgeronne du Palier des Sources</x:v>
      </x:c>
      <x:c r="C148" s="122" t="str">
        <x:v>Maisons et vie des communautés</x:v>
      </x:c>
      <x:c r="D148" s="122" t="str">
        <x:v>Esprit pratique et défi amical ; pas de vantardise sur une compétence magique.</x:v>
      </x:c>
      <x:c r="E148" s="122" t="str">
        <x:v>cale ; note ; reprise ; atelier</x:v>
      </x:c>
      <x:c r="F148" s="122" t="str">
        <x:v>Fait sonner un modèle ou compare un raccord visible.</x:v>
      </x:c>
      <x:c r="G148" s="122" t="str">
        <x:v>Ses propres actes, les informations réellement reçues et les observations acquises avant cette réplique. Un enregistrement conserve sa date et ne devient pas un interlocuteur omniscient.</x:v>
      </x:c>
      <x:c r="H148" s="122" t="str">
        <x:v>Ne pas ériger ses pratiques locales en coutume universelle ; ne pas attribuer au joueur un résultat absent ; préserver un refus ou un désaccord.</x:v>
      </x:c>
      <x:c r="I148" s="131" t="str">
        <x:v>Personnage ou rôle original du projet ; dialogue français de mise en scène. Aucun vocabulaire yautja canonique nouveau revendiqué.</x:v>
      </x:c>
    </x:row>
    <x:row r="149" ht="59" customHeight="1">
      <x:c r="A149" s="126" t="str">
        <x:v>D6-V-H039</x:v>
      </x:c>
      <x:c r="B149" s="127" t="str">
        <x:v>Compagnon d’atelier du Palier</x:v>
      </x:c>
      <x:c r="C149" s="127" t="str">
        <x:v>Maisons et vie des communautés</x:v>
      </x:c>
      <x:c r="D149" s="127" t="str">
        <x:v>Esprit pratique et défi amical ; pas de vantardise sur une compétence magique.</x:v>
      </x:c>
      <x:c r="E149" s="127" t="str">
        <x:v>cale ; note ; reprise ; atelier</x:v>
      </x:c>
      <x:c r="F149" s="127" t="str">
        <x:v>Fait sonner un modèle ou compare un raccord visible.</x:v>
      </x:c>
      <x:c r="G149" s="127" t="str">
        <x:v>Ses propres actes, les informations réellement reçues et les observations acquises avant cette réplique. Un enregistrement conserve sa date et ne devient pas un interlocuteur omniscient.</x:v>
      </x:c>
      <x:c r="H149" s="127" t="str">
        <x:v>Ne pas ériger ses pratiques locales en coutume universelle ; ne pas attribuer au joueur un résultat absent ; préserver un refus ou un désaccord.</x:v>
      </x:c>
      <x:c r="I149" s="132" t="str">
        <x:v>Personnage ou rôle original du projet ; dialogue français de mise en scène. Aucun vocabulaire yautja canonique nouveau revendiqué.</x:v>
      </x:c>
    </x:row>
    <x:row r="150" ht="59" customHeight="1">
      <x:c r="A150" s="121" t="str">
        <x:v>D6-V-H040</x:v>
      </x:c>
      <x:c r="B150" s="122" t="str">
        <x:v>Gardien du Cercle des Feux Bas</x:v>
      </x:c>
      <x:c r="C150" s="122" t="str">
        <x:v>Maisons et vie des communautés</x:v>
      </x:c>
      <x:c r="D150" s="122" t="str">
        <x:v>Voix contenue, repères concrets ; le froid ne devient pas un trait racial universel.</x:v>
      </x:c>
      <x:c r="E150" s="122" t="str">
        <x:v>givre ; seuil ; sec ; trace</x:v>
      </x:c>
      <x:c r="F150" s="122" t="str">
        <x:v>Désigne les marques réellement dégagées du givre stylisé.</x:v>
      </x:c>
      <x:c r="G150" s="122" t="str">
        <x:v>Ses propres actes, les informations réellement reçues et les observations acquises avant cette réplique. Un enregistrement conserve sa date et ne devient pas un interlocuteur omniscient.</x:v>
      </x:c>
      <x:c r="H150" s="122" t="str">
        <x:v>Ne pas ériger ses pratiques locales en coutume universelle ; ne pas attribuer au joueur un résultat absent ; préserver un refus ou un désaccord.</x:v>
      </x:c>
      <x:c r="I150" s="131" t="str">
        <x:v>Personnage ou rôle original du projet ; dialogue français de mise en scène. Aucun vocabulaire yautja canonique nouveau revendiqué.</x:v>
      </x:c>
    </x:row>
    <x:row r="151" ht="59" customHeight="1">
      <x:c r="A151" s="126" t="str">
        <x:v>D6-V-H041</x:v>
      </x:c>
      <x:c r="B151" s="127" t="str">
        <x:v>Artisane du Cercle des Feux Bas</x:v>
      </x:c>
      <x:c r="C151" s="127" t="str">
        <x:v>Maisons et vie des communautés</x:v>
      </x:c>
      <x:c r="D151" s="127" t="str">
        <x:v>Voix contenue, repères concrets ; le froid ne devient pas un trait racial universel.</x:v>
      </x:c>
      <x:c r="E151" s="127" t="str">
        <x:v>givre ; seuil ; sec ; trace</x:v>
      </x:c>
      <x:c r="F151" s="127" t="str">
        <x:v>Désigne les marques réellement dégagées du givre stylisé.</x:v>
      </x:c>
      <x:c r="G151" s="127" t="str">
        <x:v>Ses propres actes, les informations réellement reçues et les observations acquises avant cette réplique. Un enregistrement conserve sa date et ne devient pas un interlocuteur omniscient.</x:v>
      </x:c>
      <x:c r="H151" s="127" t="str">
        <x:v>Ne pas ériger ses pratiques locales en coutume universelle ; ne pas attribuer au joueur un résultat absent ; préserver un refus ou un désaccord.</x:v>
      </x:c>
      <x:c r="I151" s="132" t="str">
        <x:v>Personnage ou rôle original du projet ; dialogue français de mise en scène. Aucun vocabulaire yautja canonique nouveau revendiqué.</x:v>
      </x:c>
    </x:row>
    <x:row r="152" ht="59" customHeight="1">
      <x:c r="A152" s="121" t="str">
        <x:v>D6-V-H042</x:v>
      </x:c>
      <x:c r="B152" s="122" t="str">
        <x:v>Pisteur du Cercle des Feux Bas</x:v>
      </x:c>
      <x:c r="C152" s="122" t="str">
        <x:v>Maisons et vie des communautés</x:v>
      </x:c>
      <x:c r="D152" s="122" t="str">
        <x:v>Voix contenue, repères concrets ; le froid ne devient pas un trait racial universel.</x:v>
      </x:c>
      <x:c r="E152" s="122" t="str">
        <x:v>givre ; seuil ; sec ; trace</x:v>
      </x:c>
      <x:c r="F152" s="122" t="str">
        <x:v>Désigne les marques réellement dégagées du givre stylisé.</x:v>
      </x:c>
      <x:c r="G152" s="122" t="str">
        <x:v>Ses propres actes, les informations réellement reçues et les observations acquises avant cette réplique. Un enregistrement conserve sa date et ne devient pas un interlocuteur omniscient.</x:v>
      </x:c>
      <x:c r="H152" s="122" t="str">
        <x:v>Ne pas ériger ses pratiques locales en coutume universelle ; ne pas attribuer au joueur un résultat absent ; préserver un refus ou un désaccord.</x:v>
      </x:c>
      <x:c r="I152" s="131" t="str">
        <x:v>Personnage ou rôle original du projet ; dialogue français de mise en scène. Aucun vocabulaire yautja canonique nouveau revendiqué.</x:v>
      </x:c>
    </x:row>
    <x:row r="153" ht="59" customHeight="1">
      <x:c r="A153" s="126" t="str">
        <x:v>D6-V-H043</x:v>
      </x:c>
      <x:c r="B153" s="127" t="str">
        <x:v>Gardienne des Longues Veilles</x:v>
      </x:c>
      <x:c r="C153" s="127" t="str">
        <x:v>Maisons et vie des communautés</x:v>
      </x:c>
      <x:c r="D153" s="127" t="str">
        <x:v>Silences longs autorisés, phrases minimales ; une présence ne force jamais un aveu.</x:v>
      </x:c>
      <x:c r="E153" s="127" t="str">
        <x:v>veille ; porche ; présence ; lumière</x:v>
      </x:c>
      <x:c r="F153" s="127" t="str">
        <x:v>Pose un siège, laisse regarder le dehors, attend la reprise volontaire.</x:v>
      </x:c>
      <x:c r="G153" s="127" t="str">
        <x:v>Ses propres actes, les informations réellement reçues et les observations acquises avant cette réplique. Un enregistrement conserve sa date et ne devient pas un interlocuteur omniscient.</x:v>
      </x:c>
      <x:c r="H153" s="127" t="str">
        <x:v>Ne pas ériger ses pratiques locales en coutume universelle ; ne pas attribuer au joueur un résultat absent ; préserver un refus ou un désaccord.</x:v>
      </x:c>
      <x:c r="I153" s="132" t="str">
        <x:v>Personnage ou rôle original du projet ; dialogue français de mise en scène. Aucun vocabulaire yautja canonique nouveau revendiqué.</x:v>
      </x:c>
    </x:row>
    <x:row r="154" ht="59" customHeight="1">
      <x:c r="A154" s="121" t="str">
        <x:v>D6-V-H044</x:v>
      </x:c>
      <x:c r="B154" s="122" t="str">
        <x:v>Proche invité aux Longues Veilles</x:v>
      </x:c>
      <x:c r="C154" s="122" t="str">
        <x:v>Maisons et vie des communautés</x:v>
      </x:c>
      <x:c r="D154" s="122" t="str">
        <x:v>Silences longs autorisés, phrases minimales ; une présence ne force jamais un aveu.</x:v>
      </x:c>
      <x:c r="E154" s="122" t="str">
        <x:v>veille ; porche ; présence ; lumière</x:v>
      </x:c>
      <x:c r="F154" s="122" t="str">
        <x:v>Pose un siège, laisse regarder le dehors, attend la reprise volontaire.</x:v>
      </x:c>
      <x:c r="G154" s="122" t="str">
        <x:v>Ses propres actes, les informations réellement reçues et les observations acquises avant cette réplique. Un enregistrement conserve sa date et ne devient pas un interlocuteur omniscient.</x:v>
      </x:c>
      <x:c r="H154" s="122" t="str">
        <x:v>Ne pas ériger ses pratiques locales en coutume universelle ; ne pas attribuer au joueur un résultat absent ; préserver un refus ou un désaccord.</x:v>
      </x:c>
      <x:c r="I154" s="131" t="str">
        <x:v>Personnage ou rôle original du projet ; dialogue français de mise en scène. Aucun vocabulaire yautja canonique nouveau revendiqué.</x:v>
      </x:c>
    </x:row>
    <x:row r="155" ht="59" customHeight="1">
      <x:c r="A155" s="126" t="str">
        <x:v>D6-V-H045</x:v>
      </x:c>
      <x:c r="B155" s="127" t="str">
        <x:v>Conservateur des Pierres Levées</x:v>
      </x:c>
      <x:c r="C155" s="127" t="str">
        <x:v>Maisons et vie des communautés</x:v>
      </x:c>
      <x:c r="D155" s="127" t="str">
        <x:v>Précision sur ce qui est visible ; l’ancien n’autorise pas une légende inventée.</x:v>
      </x:c>
      <x:c r="E155" s="127" t="str">
        <x:v>dalle ; calque ; niche ; ancien</x:v>
      </x:c>
      <x:c r="F155" s="127" t="str">
        <x:v>Compare deux contours puis laisse la lacune visible.</x:v>
      </x:c>
      <x:c r="G155" s="127" t="str">
        <x:v>Ses propres actes, les informations réellement reçues et les observations acquises avant cette réplique. Un enregistrement conserve sa date et ne devient pas un interlocuteur omniscient.</x:v>
      </x:c>
      <x:c r="H155" s="127" t="str">
        <x:v>Ne pas ériger ses pratiques locales en coutume universelle ; ne pas attribuer au joueur un résultat absent ; préserver un refus ou un désaccord.</x:v>
      </x:c>
      <x:c r="I155" s="132" t="str">
        <x:v>Personnage ou rôle original du projet ; dialogue français de mise en scène. Aucun vocabulaire yautja canonique nouveau revendiqué.</x:v>
      </x:c>
    </x:row>
    <x:row r="156" ht="59" customHeight="1">
      <x:c r="A156" s="121" t="str">
        <x:v>D6-V-H046</x:v>
      </x:c>
      <x:c r="B156" s="122" t="str">
        <x:v>Voisine de la Cour des Échos</x:v>
      </x:c>
      <x:c r="C156" s="122" t="str">
        <x:v>Maisons et vie des communautés</x:v>
      </x:c>
      <x:c r="D156" s="122" t="str">
        <x:v>Écoute active, désaccords attribués et démonstrations sonores courtes.</x:v>
      </x:c>
      <x:c r="E156" s="122" t="str">
        <x:v>arche ; voix ; place ; écoute</x:v>
      </x:c>
      <x:c r="F156" s="122" t="str">
        <x:v>Change de place pour éprouver l’acoustique réellement aménagée.</x:v>
      </x:c>
      <x:c r="G156" s="122" t="str">
        <x:v>Ses propres actes, les informations réellement reçues et les observations acquises avant cette réplique. Un enregistrement conserve sa date et ne devient pas un interlocuteur omniscient.</x:v>
      </x:c>
      <x:c r="H156" s="122" t="str">
        <x:v>Ne pas ériger ses pratiques locales en coutume universelle ; ne pas attribuer au joueur un résultat absent ; préserver un refus ou un désaccord.</x:v>
      </x:c>
      <x:c r="I156" s="131" t="str">
        <x:v>Personnage ou rôle original du projet ; dialogue français de mise en scène. Aucun vocabulaire yautja canonique nouveau revendiqué.</x:v>
      </x:c>
    </x:row>
    <x:row r="157" ht="59" customHeight="1">
      <x:c r="A157" s="126" t="str">
        <x:v>D6-V-H047</x:v>
      </x:c>
      <x:c r="B157" s="127" t="str">
        <x:v>Premier témoin de la Cour des Échos</x:v>
      </x:c>
      <x:c r="C157" s="127" t="str">
        <x:v>Maisons et vie des communautés</x:v>
      </x:c>
      <x:c r="D157" s="127" t="str">
        <x:v>Écoute active, désaccords attribués et démonstrations sonores courtes.</x:v>
      </x:c>
      <x:c r="E157" s="127" t="str">
        <x:v>arche ; voix ; place ; écoute</x:v>
      </x:c>
      <x:c r="F157" s="127" t="str">
        <x:v>Change de place pour éprouver l’acoustique réellement aménagée.</x:v>
      </x:c>
      <x:c r="G157" s="127" t="str">
        <x:v>Ses propres actes, les informations réellement reçues et les observations acquises avant cette réplique. Un enregistrement conserve sa date et ne devient pas un interlocuteur omniscient.</x:v>
      </x:c>
      <x:c r="H157" s="127" t="str">
        <x:v>Ne pas ériger ses pratiques locales en coutume universelle ; ne pas attribuer au joueur un résultat absent ; préserver un refus ou un désaccord.</x:v>
      </x:c>
      <x:c r="I157" s="132" t="str">
        <x:v>Personnage ou rôle original du projet ; dialogue français de mise en scène. Aucun vocabulaire yautja canonique nouveau revendiqué.</x:v>
      </x:c>
    </x:row>
    <x:row r="158" ht="59" customHeight="1">
      <x:c r="A158" s="121" t="str">
        <x:v>D6-V-H048</x:v>
      </x:c>
      <x:c r="B158" s="122" t="str">
        <x:v>Jeune de la Cour des Échos</x:v>
      </x:c>
      <x:c r="C158" s="122" t="str">
        <x:v>Maisons et vie des communautés</x:v>
      </x:c>
      <x:c r="D158" s="122" t="str">
        <x:v>Écoute active, désaccords attribués et démonstrations sonores courtes.</x:v>
      </x:c>
      <x:c r="E158" s="122" t="str">
        <x:v>arche ; voix ; place ; écoute</x:v>
      </x:c>
      <x:c r="F158" s="122" t="str">
        <x:v>Change de place pour éprouver l’acoustique réellement aménagée.</x:v>
      </x:c>
      <x:c r="G158" s="122" t="str">
        <x:v>Ses propres actes, les informations réellement reçues et les observations acquises avant cette réplique. Un enregistrement conserve sa date et ne devient pas un interlocuteur omniscient.</x:v>
      </x:c>
      <x:c r="H158" s="122" t="str">
        <x:v>Ne pas ériger ses pratiques locales en coutume universelle ; ne pas attribuer au joueur un résultat absent ; préserver un refus ou un désaccord.</x:v>
      </x:c>
      <x:c r="I158" s="131" t="str">
        <x:v>Personnage ou rôle original du projet ; dialogue français de mise en scène. Aucun vocabulaire yautja canonique nouveau revendiqué.</x:v>
      </x:c>
    </x:row>
    <x:row r="159" ht="59" customHeight="1">
      <x:c r="A159" s="126" t="str">
        <x:v>D6-V-H049</x:v>
      </x:c>
      <x:c r="B159" s="127" t="str">
        <x:v>Garde du Seuil du Confinement</x:v>
      </x:c>
      <x:c r="C159" s="127" t="str">
        <x:v>Maisons et vie des communautés</x:v>
      </x:c>
      <x:c r="D159" s="127" t="str">
        <x:v>Attention concrète à l’accès ; pas de pouvoir total sur la réserve donné au joueur.</x:v>
      </x:c>
      <x:c r="E159" s="127" t="str">
        <x:v>poste ; fenêtre ; signal ; garde</x:v>
      </x:c>
      <x:c r="F159" s="127" t="str">
        <x:v>Observe depuis le poste autorisé et montre les portes préparées.</x:v>
      </x:c>
      <x:c r="G159" s="127" t="str">
        <x:v>Ses propres actes, les informations réellement reçues et les observations acquises avant cette réplique. Un enregistrement conserve sa date et ne devient pas un interlocuteur omniscient.</x:v>
      </x:c>
      <x:c r="H159" s="127" t="str">
        <x:v>Ne pas ériger ses pratiques locales en coutume universelle ; ne pas attribuer au joueur un résultat absent ; préserver un refus ou un désaccord.</x:v>
      </x:c>
      <x:c r="I159" s="132" t="str">
        <x:v>Personnage ou rôle original du projet ; dialogue français de mise en scène. Aucun vocabulaire yautja canonique nouveau revendiqué.</x:v>
      </x:c>
    </x:row>
    <x:row r="160" ht="59" customHeight="1">
      <x:c r="A160" s="121" t="str">
        <x:v>D6-V-H050</x:v>
      </x:c>
      <x:c r="B160" s="122" t="str">
        <x:v>Lectrice du Seuil du Confinement</x:v>
      </x:c>
      <x:c r="C160" s="122" t="str">
        <x:v>Maisons et vie des communautés</x:v>
      </x:c>
      <x:c r="D160" s="122" t="str">
        <x:v>Attention concrète à l’accès ; pas de pouvoir total sur la réserve donné au joueur.</x:v>
      </x:c>
      <x:c r="E160" s="122" t="str">
        <x:v>poste ; fenêtre ; signal ; garde</x:v>
      </x:c>
      <x:c r="F160" s="122" t="str">
        <x:v>Observe depuis le poste autorisé et montre les portes préparées.</x:v>
      </x:c>
      <x:c r="G160" s="122" t="str">
        <x:v>Ses propres actes, les informations réellement reçues et les observations acquises avant cette réplique. Un enregistrement conserve sa date et ne devient pas un interlocuteur omniscient.</x:v>
      </x:c>
      <x:c r="H160" s="122" t="str">
        <x:v>Ne pas ériger ses pratiques locales en coutume universelle ; ne pas attribuer au joueur un résultat absent ; préserver un refus ou un désaccord.</x:v>
      </x:c>
      <x:c r="I160" s="131" t="str">
        <x:v>Personnage ou rôle original du projet ; dialogue français de mise en scène. Aucun vocabulaire yautja canonique nouveau revendiqué.</x:v>
      </x:c>
    </x:row>
    <x:row r="161" ht="59" customHeight="1">
      <x:c r="A161" s="126" t="str">
        <x:v>D6-V-H051</x:v>
      </x:c>
      <x:c r="B161" s="127" t="str">
        <x:v>Garde invité du Seuil</x:v>
      </x:c>
      <x:c r="C161" s="127" t="str">
        <x:v>Maisons et vie des communautés</x:v>
      </x:c>
      <x:c r="D161" s="127" t="str">
        <x:v>Attention concrète à l’accès ; pas de pouvoir total sur la réserve donné au joueur.</x:v>
      </x:c>
      <x:c r="E161" s="127" t="str">
        <x:v>poste ; fenêtre ; signal ; garde</x:v>
      </x:c>
      <x:c r="F161" s="127" t="str">
        <x:v>Observe depuis le poste autorisé et montre les portes préparées.</x:v>
      </x:c>
      <x:c r="G161" s="127" t="str">
        <x:v>Ses propres actes, les informations réellement reçues et les observations acquises avant cette réplique. Un enregistrement conserve sa date et ne devient pas un interlocuteur omniscient.</x:v>
      </x:c>
      <x:c r="H161" s="127" t="str">
        <x:v>Ne pas ériger ses pratiques locales en coutume universelle ; ne pas attribuer au joueur un résultat absent ; préserver un refus ou un désaccord.</x:v>
      </x:c>
      <x:c r="I161" s="132" t="str">
        <x:v>Personnage ou rôle original du projet ; dialogue français de mise en scène. Aucun vocabulaire yautja canonique nouveau revendiqué.</x:v>
      </x:c>
    </x:row>
    <x:row r="162" ht="59" customHeight="1">
      <x:c r="A162" s="121" t="str">
        <x:v>D6-V-H052</x:v>
      </x:c>
      <x:c r="B162" s="122" t="str">
        <x:v>Lectrice des Veilles de la Lisière</x:v>
      </x:c>
      <x:c r="C162" s="122" t="str">
        <x:v>Maisons et vie des communautés</x:v>
      </x:c>
      <x:c r="D162" s="122" t="str">
        <x:v>Patience de piste, formulations sans appropriation de la faune ou du volontaire.</x:v>
      </x:c>
      <x:c r="E162" s="122" t="str">
        <x:v>trace ; détour ; lisière ; observation</x:v>
      </x:c>
      <x:c r="F162" s="122" t="str">
        <x:v>Reste du côté ouvert et laisse l’autre décider de son engagement.</x:v>
      </x:c>
      <x:c r="G162" s="122" t="str">
        <x:v>Ses propres actes, les informations réellement reçues et les observations acquises avant cette réplique. Un enregistrement conserve sa date et ne devient pas un interlocuteur omniscient.</x:v>
      </x:c>
      <x:c r="H162" s="122" t="str">
        <x:v>Ne pas ériger ses pratiques locales en coutume universelle ; ne pas attribuer au joueur un résultat absent ; préserver un refus ou un désaccord.</x:v>
      </x:c>
      <x:c r="I162" s="131" t="str">
        <x:v>Personnage ou rôle original du projet ; dialogue français de mise en scène. Aucun vocabulaire yautja canonique nouveau revendiqué.</x:v>
      </x:c>
    </x:row>
    <x:row r="163" ht="59" customHeight="1">
      <x:c r="A163" s="126" t="str">
        <x:v>D6-V-H053</x:v>
      </x:c>
      <x:c r="B163" s="127" t="str">
        <x:v>Volontaire des Veilles de la Lisière</x:v>
      </x:c>
      <x:c r="C163" s="127" t="str">
        <x:v>Maisons et vie des communautés</x:v>
      </x:c>
      <x:c r="D163" s="127" t="str">
        <x:v>Patience de piste, formulations sans appropriation de la faune ou du volontaire.</x:v>
      </x:c>
      <x:c r="E163" s="127" t="str">
        <x:v>trace ; détour ; lisière ; observation</x:v>
      </x:c>
      <x:c r="F163" s="127" t="str">
        <x:v>Reste du côté ouvert et laisse l’autre décider de son engagement.</x:v>
      </x:c>
      <x:c r="G163" s="127" t="str">
        <x:v>Ses propres actes, les informations réellement reçues et les observations acquises avant cette réplique. Un enregistrement conserve sa date et ne devient pas un interlocuteur omniscient.</x:v>
      </x:c>
      <x:c r="H163" s="127" t="str">
        <x:v>Ne pas ériger ses pratiques locales en coutume universelle ; ne pas attribuer au joueur un résultat absent ; préserver un refus ou un désaccord.</x:v>
      </x:c>
      <x:c r="I163" s="132" t="str">
        <x:v>Personnage ou rôle original du projet ; dialogue français de mise en scène. Aucun vocabulaire yautja canonique nouveau revendiqué.</x:v>
      </x:c>
    </x:row>
    <x:row r="164" ht="59" customHeight="1">
      <x:c r="A164" s="121" t="str">
        <x:v>D6-V-H054</x:v>
      </x:c>
      <x:c r="B164" s="122" t="str">
        <x:v>Asha</x:v>
      </x:c>
      <x:c r="C164" s="122" t="str">
        <x:v>Vie collective</x:v>
      </x:c>
      <x:c r="D164" s="122" t="str">
        <x:v>Directe, attentive à qui fait quoi ; une tension peut rester vive après une décision. N’impose pas l’accord du groupe.</x:v>
      </x:c>
      <x:c r="E164" s="122" t="str">
        <x:v>rôle ; conduite ; ensemble ; passage ; limite</x:v>
      </x:c>
      <x:c r="F164" s="122" t="str">
        <x:v>Se place entre les interlocuteurs sans les repousser.</x:v>
      </x:c>
      <x:c r="G164" s="122" t="str">
        <x:v>Ses propres actes, les informations réellement reçues et les observations acquises avant cette réplique. Un enregistrement conserve sa date et ne devient pas un interlocuteur omniscient.</x:v>
      </x:c>
      <x:c r="H164" s="122" t="str">
        <x:v>Ne pas lui donner autorité universelle ni effacer la rivalité après un seul dialogue.</x:v>
      </x:c>
      <x:c r="I164" s="131" t="str">
        <x:v>Personnage ou rôle original du projet ; dialogue français de mise en scène. Aucun vocabulaire yautja canonique nouveau revendiqué.</x:v>
      </x:c>
    </x:row>
    <x:row r="165" ht="59" customHeight="1">
      <x:c r="A165" s="126" t="str">
        <x:v>D6-V-H055</x:v>
      </x:c>
      <x:c r="B165" s="127" t="str">
        <x:v>Varo</x:v>
      </x:c>
      <x:c r="C165" s="127" t="str">
        <x:v>Transmission</x:v>
      </x:c>
      <x:c r="D165" s="127" t="str">
        <x:v>Provocateur pendant l’exercice, précis au débriefing. Distingue résultat et leçon sans prêcher.</x:v>
      </x:c>
      <x:c r="E165" s="127" t="str">
        <x:v>geste ; épreuve ; départ ; limite ; reprise</x:v>
      </x:c>
      <x:c r="F165" s="127" t="str">
        <x:v>Refait un mouvement court et s’arrête au point de l’erreur.</x:v>
      </x:c>
      <x:c r="G165" s="127" t="str">
        <x:v>Ses propres actes, les informations réellement reçues et les observations acquises avant cette réplique. Un enregistrement conserve sa date et ne devient pas un interlocuteur omniscient.</x:v>
      </x:c>
      <x:c r="H165" s="127" t="str">
        <x:v>Aucun rang accordé en dehors de la campagne ; aucun trophée inventé pour une démonstration.</x:v>
      </x:c>
      <x:c r="I165" s="132" t="str">
        <x:v>Personnage ou rôle original du projet ; dialogue français de mise en scène. Aucun vocabulaire yautja canonique nouveau revendiqué.</x:v>
      </x:c>
    </x:row>
    <x:row r="166" ht="59" customHeight="1">
      <x:c r="A166" s="121" t="str">
        <x:v>D6-V-H056</x:v>
      </x:c>
      <x:c r="B166" s="122" t="str">
        <x:v>Sera</x:v>
      </x:c>
      <x:c r="C166" s="122" t="str">
        <x:v>Pilotage</x:v>
      </x:c>
      <x:c r="D166" s="122" t="str">
        <x:v>Phrases brèves orientées vers le retour. Peut interrompre le commandant sans longue justification lorsqu’une route n’est pas observée.</x:v>
      </x:c>
      <x:c r="E166" s="122" t="str">
        <x:v>repère ; détour ; halte ; retour ; passage vu</x:v>
      </x:c>
      <x:c r="F166" s="122" t="str">
        <x:v>Main immobile sur le trajet, puis regard vers le belvédère.</x:v>
      </x:c>
      <x:c r="G166" s="122" t="str">
        <x:v>Ses propres actes, les informations réellement reçues et les observations acquises avant cette réplique. Un enregistrement conserve sa date et ne devient pas un interlocuteur omniscient.</x:v>
      </x:c>
      <x:c r="H166" s="122" t="str">
        <x:v>Ne pas la rendre infaillible ni lui faire connaître une route jamais parcourue.</x:v>
      </x:c>
      <x:c r="I166" s="131" t="str">
        <x:v>Personnage ou rôle original du projet ; dialogue français de mise en scène. Aucun vocabulaire yautja canonique nouveau revendiqué.</x:v>
      </x:c>
    </x:row>
    <x:row r="167" ht="59" customHeight="1">
      <x:c r="A167" s="126" t="str">
        <x:v>D6-V-H057</x:v>
      </x:c>
      <x:c r="B167" s="127" t="str">
        <x:v>Tarek</x:v>
      </x:c>
      <x:c r="C167" s="127" t="str">
        <x:v>Routes</x:v>
      </x:c>
      <x:c r="D167" s="127" t="str">
        <x:v>Compare le visible avec l’ancien et garde ses incertitudes. Une précision concrète vaut mieux qu’un discours sur la sagesse.</x:v>
      </x:c>
      <x:c r="E167" s="127" t="str">
        <x:v>angle ; balise ; segment ; escale ; relevé</x:v>
      </x:c>
      <x:c r="F167" s="127" t="str">
        <x:v>Deux indications successives sur les repères comparés.</x:v>
      </x:c>
      <x:c r="G167" s="127" t="str">
        <x:v>Ses propres actes, les informations réellement reçues et les observations acquises avant cette réplique. Un enregistrement conserve sa date et ne devient pas un interlocuteur omniscient.</x:v>
      </x:c>
      <x:c r="H167" s="127" t="str">
        <x:v>Ne pas transformer une archive en carte complète ou une intuition en certitude.</x:v>
      </x:c>
      <x:c r="I167" s="132" t="str">
        <x:v>Personnage ou rôle original du projet ; dialogue français de mise en scène. Aucun vocabulaire yautja canonique nouveau revendiqué.</x:v>
      </x:c>
    </x:row>
    <x:row r="168" ht="59" customHeight="1">
      <x:c r="A168" s="121" t="str">
        <x:v>D6-V-H058</x:v>
      </x:c>
      <x:c r="B168" s="122" t="str">
        <x:v>Vesh</x:v>
      </x:c>
      <x:c r="C168" s="122" t="str">
        <x:v>Soins</x:v>
      </x:c>
      <x:c r="D168" s="122" t="str">
        <x:v>Sobre, appuyé sur le mouvement observé. L’expérience du vétéran compte autant que ses limites présentes.</x:v>
      </x:c>
      <x:c r="E168" s="122" t="str">
        <x:v>appui ; posture ; repos ; essai ; mouvement</x:v>
      </x:c>
      <x:c r="F168" s="122" t="str">
        <x:v>Regarde l’appui après le geste ; laisse la personne achever ce qu’elle tient.</x:v>
      </x:c>
      <x:c r="G168" s="122" t="str">
        <x:v>Ses propres actes, les informations réellement reçues et les observations acquises avant cette réplique. Un enregistrement conserve sa date et ne devient pas un interlocuteur omniscient.</x:v>
      </x:c>
      <x:c r="H168" s="122" t="str">
        <x:v>Aucune guérison instantanée par parole, aucune instruction médicale réelle.</x:v>
      </x:c>
      <x:c r="I168" s="131" t="str">
        <x:v>Personnage ou rôle original du projet ; dialogue français de mise en scène. Aucun vocabulaire yautja canonique nouveau revendiqué.</x:v>
      </x:c>
    </x:row>
    <x:row r="169" ht="59" customHeight="1">
      <x:c r="A169" s="126" t="str">
        <x:v>D6-V-H059</x:v>
      </x:c>
      <x:c r="B169" s="127" t="str">
        <x:v>Nema</x:v>
      </x:c>
      <x:c r="C169" s="127" t="str">
        <x:v>Signaux</x:v>
      </x:c>
      <x:c r="D169" s="127" t="str">
        <x:v>Écoute avant de nommer. Répliques découpées sur un fragment sonore ou un rythme ; pas de décryptage miraculeux.</x:v>
      </x:c>
      <x:c r="E169" s="127" t="str">
        <x:v>rythme ; fragment ; réponse ; signal ; source</x:v>
      </x:c>
      <x:c r="F169" s="127" t="str">
        <x:v>Suspend la main pendant une pulsation, compare ensuite les vues.</x:v>
      </x:c>
      <x:c r="G169" s="127" t="str">
        <x:v>Ses propres actes, les informations réellement reçues et les observations acquises avant cette réplique. Un enregistrement conserve sa date et ne devient pas un interlocuteur omniscient.</x:v>
      </x:c>
      <x:c r="H169" s="127" t="str">
        <x:v>Ne pas confondre interprétation du signal et présence d’un ennemi attesté.</x:v>
      </x:c>
      <x:c r="I169" s="132" t="str">
        <x:v>Personnage ou rôle original du projet ; dialogue français de mise en scène. Aucun vocabulaire yautja canonique nouveau revendiqué.</x:v>
      </x:c>
    </x:row>
    <x:row r="170" ht="59" customHeight="1">
      <x:c r="A170" s="121" t="str">
        <x:v>D6-V-H060</x:v>
      </x:c>
      <x:c r="B170" s="122" t="str">
        <x:v>Doran</x:v>
      </x:c>
      <x:c r="C170" s="122" t="str">
        <x:v>Archives</x:v>
      </x:c>
      <x:c r="D170" s="122" t="str">
        <x:v>Précis sans jargon ; rapproche les récits sans leur fabriquer une conclusion commune. Humour sec possible devant la vanité.</x:v>
      </x:c>
      <x:c r="E170" s="122" t="str">
        <x:v>récit ; voix ; nom ; trace ; inconnue</x:v>
      </x:c>
      <x:c r="F170" s="122" t="str">
        <x:v>Tourne une plaque pour la rendre lisible à celui qu’elle concerne.</x:v>
      </x:c>
      <x:c r="G170" s="122" t="str">
        <x:v>Ses propres actes, les informations réellement reçues et les observations acquises avant cette réplique. Un enregistrement conserve sa date et ne devient pas un interlocuteur omniscient.</x:v>
      </x:c>
      <x:c r="H170" s="122" t="str">
        <x:v>Ne pas flatter le commandant en transformant une défaite en victoire.</x:v>
      </x:c>
      <x:c r="I170" s="131" t="str">
        <x:v>Personnage ou rôle original du projet ; dialogue français de mise en scène. Aucun vocabulaire yautja canonique nouveau revendiqué.</x:v>
      </x:c>
    </x:row>
    <x:row r="171" ht="59" customHeight="1">
      <x:c r="A171" s="126" t="str">
        <x:v>D6-V-H061</x:v>
      </x:c>
      <x:c r="B171" s="127" t="str">
        <x:v>Leka</x:v>
      </x:c>
      <x:c r="C171" s="127" t="str">
        <x:v>Traces et trophées</x:v>
      </x:c>
      <x:c r="D171" s="127" t="str">
        <x:v>Curiosité matérialisée : tourner, regarder, comparer, attribuer. Une pointe d’ironie face à un récit trop avantageux.</x:v>
      </x:c>
      <x:c r="E171" s="127" t="str">
        <x:v>revers ; marque ; propriétaire ; berceau ; récit</x:v>
      </x:c>
      <x:c r="F171" s="127" t="str">
        <x:v>Écarte la main après chaque découverte pour laisser lire l’objet.</x:v>
      </x:c>
      <x:c r="G171" s="127" t="str">
        <x:v>Ses propres actes, les informations réellement reçues et les observations acquises avant cette réplique. Un enregistrement conserve sa date et ne devient pas un interlocuteur omniscient.</x:v>
      </x:c>
      <x:c r="H171" s="127" t="str">
        <x:v>Ne pas confondre beauté du meuble, authenticité et mérite de chasse ; ne pas s’approprier un prêt.</x:v>
      </x:c>
      <x:c r="I171" s="132" t="str">
        <x:v>Personnage ou rôle original du projet ; dialogue français de mise en scène. Aucun vocabulaire yautja canonique nouveau revendiqué.</x:v>
      </x:c>
    </x:row>
    <x:row r="172" ht="59" customHeight="1">
      <x:c r="A172" s="121" t="str">
        <x:v>D6-V-H062</x:v>
      </x:c>
      <x:c r="B172" s="122" t="str">
        <x:v>Erek</x:v>
      </x:c>
      <x:c r="C172" s="122" t="str">
        <x:v>Arrivées</x:v>
      </x:c>
      <x:c r="D172" s="122" t="str">
        <x:v>Compte les présents par leurs arrivées visibles et leurs places. Peut bloquer un départ sans devenir caricature autoritaire.</x:v>
      </x:c>
      <x:c r="E172" s="122" t="str">
        <x:v>arrivée ; sas ; présents ; relève ; dernier</x:v>
      </x:c>
      <x:c r="F172" s="122" t="str">
        <x:v>Regard entre la liste affichée et les silhouettes au sas.</x:v>
      </x:c>
      <x:c r="G172" s="122" t="str">
        <x:v>Ses propres actes, les informations réellement reçues et les observations acquises avant cette réplique. Un enregistrement conserve sa date et ne devient pas un interlocuteur omniscient.</x:v>
      </x:c>
      <x:c r="H172" s="122" t="str">
        <x:v>Ne pas déclarer une personne revenue avant son arrivée, ni la téléporter au front.</x:v>
      </x:c>
      <x:c r="I172" s="131" t="str">
        <x:v>Personnage ou rôle original du projet ; dialogue français de mise en scène. Aucun vocabulaire yautja canonique nouveau revendiqué.</x:v>
      </x:c>
    </x:row>
    <x:row r="173" ht="59" customHeight="1">
      <x:c r="A173" s="126" t="str">
        <x:v>D6-V-H063</x:v>
      </x:c>
      <x:c r="B173" s="127" t="str">
        <x:v>Orek</x:v>
      </x:c>
      <x:c r="C173" s="127" t="str">
        <x:v>Cargaison</x:v>
      </x:c>
      <x:c r="D173" s="127" t="str">
        <x:v>Concret, parfois sec : ce qui n’a pas été porté n’est pas livré. Négocie volontiers un autre trajet.</x:v>
      </x:c>
      <x:c r="E173" s="127" t="str">
        <x:v>lot ; caisse ; charge ; garde ; livraison</x:v>
      </x:c>
      <x:c r="F173" s="127" t="str">
        <x:v>Touche le contenant concerné et désigne son véritable trajet.</x:v>
      </x:c>
      <x:c r="G173" s="127" t="str">
        <x:v>Ses propres actes, les informations réellement reçues et les observations acquises avant cette réplique. Un enregistrement conserve sa date et ne devient pas un interlocuteur omniscient.</x:v>
      </x:c>
      <x:c r="H173" s="127" t="str">
        <x:v>Ne pas transformer inventaire, promesse ou conversation en transfert déjà terminé.</x:v>
      </x:c>
      <x:c r="I173" s="132" t="str">
        <x:v>Personnage ou rôle original du projet ; dialogue français de mise en scène. Aucun vocabulaire yautja canonique nouveau revendiqué.</x:v>
      </x:c>
    </x:row>
    <x:row r="174" ht="59" customHeight="1">
      <x:c r="A174" s="121" t="str">
        <x:v>D6-V-H064</x:v>
      </x:c>
      <x:c r="B174" s="122" t="str">
        <x:v>Mera</x:v>
      </x:c>
      <x:c r="C174" s="122" t="str">
        <x:v>Accueil</x:v>
      </x:c>
      <x:c r="D174" s="122" t="str">
        <x:v>Observe une place vide, une arrivée ou une habitude. Sa chaleur se manifeste par un geste matériel plutôt que par une confession imposée.</x:v>
      </x:c>
      <x:c r="E174" s="122" t="str">
        <x:v>place ; foyer ; seuil ; effets ; visite</x:v>
      </x:c>
      <x:c r="F174" s="122" t="str">
        <x:v>Tourne ou laisse un siège selon l’accord obtenu.</x:v>
      </x:c>
      <x:c r="G174" s="122" t="str">
        <x:v>Ses propres actes, les informations réellement reçues et les observations acquises avant cette réplique. Un enregistrement conserve sa date et ne devient pas un interlocuteur omniscient.</x:v>
      </x:c>
      <x:c r="H174" s="122" t="str">
        <x:v>Ne pas prendre le consentement des proches, des nouveaux membres ou du joueur pour acquis.</x:v>
      </x:c>
      <x:c r="I174" s="131" t="str">
        <x:v>Personnage ou rôle original du projet ; dialogue français de mise en scène. Aucun vocabulaire yautja canonique nouveau revendiqué.</x:v>
      </x:c>
    </x:row>
    <x:row r="175" ht="59" customHeight="1">
      <x:c r="A175" s="126" t="str">
        <x:v>D6-V-H065</x:v>
      </x:c>
      <x:c r="B175" s="127" t="str">
        <x:v>Sol</x:v>
      </x:c>
      <x:c r="C175" s="127" t="str">
        <x:v>Énergie</x:v>
      </x:c>
      <x:c r="D175" s="127" t="str">
        <x:v>Rend sensible la priorité par les lumières et les usages. N’accuse pas le joueur pour une limitation annoncée.</x:v>
      </x:c>
      <x:c r="E175" s="127" t="str">
        <x:v>réserve ; lumière ; poste ; plage ; réduire</x:v>
      </x:c>
      <x:c r="F175" s="127" t="str">
        <x:v>Suit l’état d’une coursive éclairée puis désigne celle mise en attente.</x:v>
      </x:c>
      <x:c r="G175" s="127" t="str">
        <x:v>Ses propres actes, les informations réellement reçues et les observations acquises avant cette réplique. Un enregistrement conserve sa date et ne devient pas un interlocuteur omniscient.</x:v>
      </x:c>
      <x:c r="H175" s="127" t="str">
        <x:v>Ne pas cumuler deux usages exclusifs ni exposer des formules de gestion dans la parole.</x:v>
      </x:c>
      <x:c r="I175" s="132" t="str">
        <x:v>Personnage ou rôle original du projet ; dialogue français de mise en scène. Aucun vocabulaire yautja canonique nouveau revendiqué.</x:v>
      </x:c>
    </x:row>
    <x:row r="176" ht="59" customHeight="1">
      <x:c r="A176" s="121" t="str">
        <x:v>D6-V-H066</x:v>
      </x:c>
      <x:c r="B176" s="122" t="str">
        <x:v>Keth (amarrage)</x:v>
      </x:c>
      <x:c r="C176" s="122" t="str">
        <x:v>Amarrage</x:v>
      </x:c>
      <x:c r="D176" s="122" t="str">
        <x:v>Pragmatique, juge les navettes aux dimensions et à l’arrivée réelle des charges.</x:v>
      </x:c>
      <x:c r="E176" s="122" t="str">
        <x:v>baie ; rotation ; appui ; gabarit ; navette</x:v>
      </x:c>
      <x:c r="F176" s="122" t="str">
        <x:v>Compare le contour de la charge à celui du poste d’arrivée.</x:v>
      </x:c>
      <x:c r="G176" s="122" t="str">
        <x:v>Ses propres actes, les informations réellement reçues et les observations acquises avant cette réplique. Un enregistrement conserve sa date et ne devient pas un interlocuteur omniscient.</x:v>
      </x:c>
      <x:c r="H176" s="122" t="str">
        <x:v>V5 ne prouve pas qu’il s’agit de Keth de la voie O5 : ne pas lui attribuer cette biographie.</x:v>
      </x:c>
      <x:c r="I176" s="131" t="str">
        <x:v>Personnage ou rôle original du projet ; dialogue français de mise en scène. Aucun vocabulaire yautja canonique nouveau revendiqué.</x:v>
      </x:c>
    </x:row>
    <x:row r="177" ht="59" customHeight="1">
      <x:c r="A177" s="126" t="str">
        <x:v>D6-V-H067</x:v>
      </x:c>
      <x:c r="B177" s="127" t="str">
        <x:v>Rival revenu du duel</x:v>
      </x:c>
      <x:c r="C177" s="127" t="str">
        <x:v>Équipage et incidents de La Veille Partagée</x:v>
      </x:c>
      <x:c r="D177" s="127" t="str">
        <x:v>Voix située dans la scène : phrases concrètes, un besoin identifiable, possibilité de désaccord. Pas d’aphorisme automatique ni de jargon de moteur.</x:v>
      </x:c>
      <x:c r="E177" s="127" t="str">
        <x:v>gestes et objets réellement présents dans sa scène ; vocabulaire propre au métier indiqué dans son nom</x:v>
      </x:c>
      <x:c r="F177" s="127" t="str">
        <x:v>Regarde ou désigne le détail qui fonde sa réplique ; garde sa position dans le lieu 2D.</x:v>
      </x:c>
      <x:c r="G177" s="127" t="str">
        <x:v>Ses propres actes, les informations réellement reçues et les observations acquises avant cette réplique. Un enregistrement conserve sa date et ne devient pas un interlocuteur omniscient.</x:v>
      </x:c>
      <x:c r="H177" s="127" t="str">
        <x:v>Ne pas emprunter la biographie d’un PNJ nommé, inventer un savoir omniscient ou résoudre la tâche par la seule parole.</x:v>
      </x:c>
      <x:c r="I177" s="132" t="str">
        <x:v>Personnage ou rôle original du projet ; dialogue français de mise en scène. Aucun vocabulaire yautja canonique nouveau revendiqué.</x:v>
      </x:c>
    </x:row>
    <x:row r="178" ht="59" customHeight="1">
      <x:c r="A178" s="121" t="str">
        <x:v>D6-V-H068</x:v>
      </x:c>
      <x:c r="B178" s="122" t="str">
        <x:v>Thena</x:v>
      </x:c>
      <x:c r="C178" s="122" t="str">
        <x:v>Objets inconnus</x:v>
      </x:c>
      <x:c r="D178" s="122" t="str">
        <x:v>Patience active : demande un angle ou un relevé et conserve le doute. Ne réduit pas tous les inconnus à un danger.</x:v>
      </x:c>
      <x:c r="E178" s="122" t="str">
        <x:v>rythme ; face ; contenant ; observation ; inconnue</x:v>
      </x:c>
      <x:c r="F178" s="122" t="str">
        <x:v>Compare depuis le vitrage ; n’ouvre pas le contenant pour ajouter du spectacle.</x:v>
      </x:c>
      <x:c r="G178" s="122" t="str">
        <x:v>Ses propres actes, les informations réellement reçues et les observations acquises avant cette réplique. Un enregistrement conserve sa date et ne devient pas un interlocuteur omniscient.</x:v>
      </x:c>
      <x:c r="H178" s="122" t="str">
        <x:v>Pas de menace certaine sans signe observé ni biologie réelle détaillée.</x:v>
      </x:c>
      <x:c r="I178" s="131" t="str">
        <x:v>Personnage ou rôle original du projet ; dialogue français de mise en scène. Aucun vocabulaire yautja canonique nouveau revendiqué.</x:v>
      </x:c>
    </x:row>
    <x:row r="179" ht="59" customHeight="1">
      <x:c r="A179" s="126" t="str">
        <x:v>D6-V-H069</x:v>
      </x:c>
      <x:c r="B179" s="127" t="str">
        <x:v>Rava</x:v>
      </x:c>
      <x:c r="C179" s="127" t="str">
        <x:v>Coque</x:v>
      </x:c>
      <x:c r="D179" s="127" t="str">
        <x:v>Reconnaît les reprises visibles et demande un essai. Attaché aux traces d’usage, accepte le remplacement si leur récit est préservé.</x:v>
      </x:c>
      <x:c r="E179" s="127" t="str">
        <x:v>panneau ; reprise ; gabarit ; essai ; coursive</x:v>
      </x:c>
      <x:c r="F179" s="127" t="str">
        <x:v>Suit une cicatrice du regard puis montre le point d’essai.</x:v>
      </x:c>
      <x:c r="G179" s="127" t="str">
        <x:v>Ses propres actes, les informations réellement reçues et les observations acquises avant cette réplique. Un enregistrement conserve sa date et ne devient pas un interlocuteur omniscient.</x:v>
      </x:c>
      <x:c r="H179" s="127" t="str">
        <x:v>Aucun fonctionnement garanti par intuition, aucune technique de réparation dangereuse réelle.</x:v>
      </x:c>
      <x:c r="I179" s="132" t="str">
        <x:v>Personnage ou rôle original du projet ; dialogue français de mise en scène. Aucun vocabulaire yautja canonique nouveau revendiqué.</x:v>
      </x:c>
    </x:row>
    <x:row r="180" ht="59" customHeight="1">
      <x:c r="A180" s="121" t="str">
        <x:v>D6-V-H070</x:v>
      </x:c>
      <x:c r="B180" s="122" t="str">
        <x:v>Kora</x:v>
      </x:c>
      <x:c r="C180" s="122" t="str">
        <x:v>Retours et secours</x:v>
      </x:c>
      <x:c r="D180" s="122" t="str">
        <x:v>Responsable du retour, peut remettre une chasse en question par une omission concrète.</x:v>
      </x:c>
      <x:c r="E180" s="122" t="str">
        <x:v>retour ; présents ; repère ; relève ; charge promise</x:v>
      </x:c>
      <x:c r="F180" s="122" t="str">
        <x:v>Suit le trajet depuis le dernier revenant jusqu’au sas.</x:v>
      </x:c>
      <x:c r="G180" s="122" t="str">
        <x:v>Ses propres actes, les informations réellement reçues et les observations acquises avant cette réplique. Un enregistrement conserve sa date et ne devient pas un interlocuteur omniscient.</x:v>
      </x:c>
      <x:c r="H180" s="122" t="str">
        <x:v>Aucun retour d’absent non vérifié, aucune annulation des pertes ni récompense répétée.</x:v>
      </x:c>
      <x:c r="I180" s="131" t="str">
        <x:v>Personnage ou rôle original du projet ; dialogue français de mise en scène. Aucun vocabulaire yautja canonique nouveau revendiqué.</x:v>
      </x:c>
    </x:row>
    <x:row r="181" ht="59" customHeight="1">
      <x:c r="A181" s="126" t="str">
        <x:v>D6-V-H071</x:v>
      </x:c>
      <x:c r="B181" s="127" t="str">
        <x:v>Ira</x:v>
      </x:c>
      <x:c r="C181" s="127" t="str">
        <x:v>Habitats</x:v>
      </x:c>
      <x:c r="D181" s="127" t="str">
        <x:v>Parle par passages, emprises et objets. Refus fermes quand une place promise n’existe pas.</x:v>
      </x:c>
      <x:c r="E181" s="127" t="str">
        <x:v>passage ; charge ; appui ; place ; seuil</x:v>
      </x:c>
      <x:c r="F181" s="127" t="str">
        <x:v>Fait traverser une silhouette de charge avant de montrer l’emplacement final.</x:v>
      </x:c>
      <x:c r="G181" s="127" t="str">
        <x:v>Ses propres actes, les informations réellement reçues et les observations acquises avant cette réplique. Un enregistrement conserve sa date et ne devient pas un interlocuteur omniscient.</x:v>
      </x:c>
      <x:c r="H181" s="127" t="str">
        <x:v>Ne pas compter un couchage qui bloque la circulation ou ajouter des sièges imaginaires.</x:v>
      </x:c>
      <x:c r="I181" s="132" t="str">
        <x:v>Personnage ou rôle original du projet ; dialogue français de mise en scène. Aucun vocabulaire yautja canonique nouveau revendiqué.</x:v>
      </x:c>
    </x:row>
    <x:row r="182" ht="59" customHeight="1">
      <x:c r="A182" s="121" t="str">
        <x:v>D6-V-H072</x:v>
      </x:c>
      <x:c r="B182" s="122" t="str">
        <x:v>Propriétaire de la prise confiée</x:v>
      </x:c>
      <x:c r="C182" s="122" t="str">
        <x:v>Équipage et incidents de La Veille Partagée</x:v>
      </x:c>
      <x:c r="D182" s="122" t="str">
        <x:v>Parle depuis sa garde et sa propre expérience ; peut dire non sans devenir hostile ni perdre ses droits.</x:v>
      </x:c>
      <x:c r="E182" s="122" t="str">
        <x:v>accord ; objet ; retour ; garde ; place</x:v>
      </x:c>
      <x:c r="F182" s="122" t="str">
        <x:v>Garde le regard sur son objet, accepte ou retire sa main selon l’accord.</x:v>
      </x:c>
      <x:c r="G182" s="122" t="str">
        <x:v>Ses propres actes, les informations réellement reçues et les observations acquises avant cette réplique. Un enregistrement conserve sa date et ne devient pas un interlocuteur omniscient.</x:v>
      </x:c>
      <x:c r="H182" s="122" t="str">
        <x:v>Ne pas supposer un don, une cession définitive ou un pardon par la simple présence au dialogue.</x:v>
      </x:c>
      <x:c r="I182" s="131" t="str">
        <x:v>Personnage ou rôle original du projet ; dialogue français de mise en scène. Aucun vocabulaire yautja canonique nouveau revendiqué.</x:v>
      </x:c>
    </x:row>
    <x:row r="183" ht="59" customHeight="1">
      <x:c r="A183" s="126" t="str">
        <x:v>D6-V-H073</x:v>
      </x:c>
      <x:c r="B183" s="127" t="str">
        <x:v>Harek (propulsion)</x:v>
      </x:c>
      <x:c r="C183" s="127" t="str">
        <x:v>Propulsion</x:v>
      </x:c>
      <x:c r="D183" s="127" t="str">
        <x:v>Calme et ferme sur les engagements tenables. Refus du Warp formulé personnellement, sans théorie cosmologique.</x:v>
      </x:c>
      <x:c r="E183" s="127" t="str">
        <x:v>trajet ; configuration ; retour ; détour ; attendre</x:v>
      </x:c>
      <x:c r="F183" s="127" t="str">
        <x:v>Reste à son poste quand il refuse de franchir le seuil.</x:v>
      </x:c>
      <x:c r="G183" s="127" t="str">
        <x:v>Ses propres actes, les informations réellement reçues et les observations acquises avant cette réplique. Un enregistrement conserve sa date et ne devient pas un interlocuteur omniscient.</x:v>
      </x:c>
      <x:c r="H183" s="127" t="str">
        <x:v>V5 ne prouve pas qu’il s’agit du rival Harek O6 ; aucune théorie temporelle présentée comme canon.</x:v>
      </x:c>
      <x:c r="I183" s="132" t="str">
        <x:v>Personnage ou rôle original du projet ; dialogue français de mise en scène. Aucun vocabulaire yautja canonique nouveau revendiqué.</x:v>
      </x:c>
    </x:row>
    <x:row r="184" ht="59" customHeight="1">
      <x:c r="A184" s="121" t="str">
        <x:v>D6-V-H074</x:v>
      </x:c>
      <x:c r="B184" s="122" t="str">
        <x:v>Ancien du poste de routes</x:v>
      </x:c>
      <x:c r="C184" s="122" t="str">
        <x:v>Équipage et incidents de La Veille Partagée</x:v>
      </x:c>
      <x:c r="D184" s="122" t="str">
        <x:v>Voix située dans la scène : phrases concrètes, un besoin identifiable, possibilité de désaccord. Pas d’aphorisme automatique ni de jargon de moteur.</x:v>
      </x:c>
      <x:c r="E184" s="122" t="str">
        <x:v>gestes et objets réellement présents dans sa scène ; vocabulaire propre au métier indiqué dans son nom</x:v>
      </x:c>
      <x:c r="F184" s="122" t="str">
        <x:v>Regarde ou désigne le détail qui fonde sa réplique ; garde sa position dans le lieu 2D.</x:v>
      </x:c>
      <x:c r="G184" s="122" t="str">
        <x:v>Ses propres actes, les informations réellement reçues et les observations acquises avant cette réplique. Un enregistrement conserve sa date et ne devient pas un interlocuteur omniscient.</x:v>
      </x:c>
      <x:c r="H184" s="122" t="str">
        <x:v>Ne pas emprunter la biographie d’un PNJ nommé, inventer un savoir omniscient ou résoudre la tâche par la seule parole.</x:v>
      </x:c>
      <x:c r="I184" s="131" t="str">
        <x:v>Personnage ou rôle original du projet ; dialogue français de mise en scène. Aucun vocabulaire yautja canonique nouveau revendiqué.</x:v>
      </x:c>
    </x:row>
    <x:row r="185" ht="59" customHeight="1">
      <x:c r="A185" s="126" t="str">
        <x:v>D6-V-H075</x:v>
      </x:c>
      <x:c r="B185" s="127" t="str">
        <x:v>Relève du poste de routes</x:v>
      </x:c>
      <x:c r="C185" s="127" t="str">
        <x:v>Équipage et incidents de La Veille Partagée</x:v>
      </x:c>
      <x:c r="D185" s="127" t="str">
        <x:v>Voix située dans la scène : phrases concrètes, un besoin identifiable, possibilité de désaccord. Pas d’aphorisme automatique ni de jargon de moteur.</x:v>
      </x:c>
      <x:c r="E185" s="127" t="str">
        <x:v>gestes et objets réellement présents dans sa scène ; vocabulaire propre au métier indiqué dans son nom</x:v>
      </x:c>
      <x:c r="F185" s="127" t="str">
        <x:v>Regarde ou désigne le détail qui fonde sa réplique ; garde sa position dans le lieu 2D.</x:v>
      </x:c>
      <x:c r="G185" s="127" t="str">
        <x:v>Ses propres actes, les informations réellement reçues et les observations acquises avant cette réplique. Un enregistrement conserve sa date et ne devient pas un interlocuteur omniscient.</x:v>
      </x:c>
      <x:c r="H185" s="127" t="str">
        <x:v>Ne pas emprunter la biographie d’un PNJ nommé, inventer un savoir omniscient ou résoudre la tâche par la seule parole.</x:v>
      </x:c>
      <x:c r="I185" s="132" t="str">
        <x:v>Personnage ou rôle original du projet ; dialogue français de mise en scène. Aucun vocabulaire yautja canonique nouveau revendiqué.</x:v>
      </x:c>
    </x:row>
    <x:row r="186" ht="59" customHeight="1">
      <x:c r="A186" s="121" t="str">
        <x:v>D6-V-H076</x:v>
      </x:c>
      <x:c r="B186" s="122" t="str">
        <x:v>Chef de l’équipe de l’épave</x:v>
      </x:c>
      <x:c r="C186" s="122" t="str">
        <x:v>Missions spéciales du vaisseau de clan</x:v>
      </x:c>
      <x:c r="D186" s="122" t="str">
        <x:v>Voix située dans la scène : phrases concrètes, un besoin identifiable, possibilité de désaccord. Pas d’aphorisme automatique ni de jargon de moteur.</x:v>
      </x:c>
      <x:c r="E186" s="122" t="str">
        <x:v>gestes et objets réellement présents dans sa scène ; vocabulaire propre au métier indiqué dans son nom</x:v>
      </x:c>
      <x:c r="F186" s="122" t="str">
        <x:v>Regarde ou désigne le détail qui fonde sa réplique ; garde sa position dans le lieu 2D.</x:v>
      </x:c>
      <x:c r="G186" s="122" t="str">
        <x:v>Ses propres actes, les informations réellement reçues et les observations acquises avant cette réplique. Un enregistrement conserve sa date et ne devient pas un interlocuteur omniscient.</x:v>
      </x:c>
      <x:c r="H186" s="122" t="str">
        <x:v>Ne pas emprunter la biographie d’un PNJ nommé, inventer un savoir omniscient ou résoudre la tâche par la seule parole.</x:v>
      </x:c>
      <x:c r="I186" s="131" t="str">
        <x:v>Personnage ou rôle original du projet ; dialogue français de mise en scène. Aucun vocabulaire yautja canonique nouveau revendiqué.</x:v>
      </x:c>
    </x:row>
    <x:row r="187" ht="59" customHeight="1">
      <x:c r="A187" s="126" t="str">
        <x:v>D6-V-H077</x:v>
      </x:c>
      <x:c r="B187" s="127" t="str">
        <x:v>Habitante de la station nomade</x:v>
      </x:c>
      <x:c r="C187" s="127" t="str">
        <x:v>Missions spéciales du vaisseau de clan</x:v>
      </x:c>
      <x:c r="D187" s="127" t="str">
        <x:v>Voix située dans la scène : phrases concrètes, un besoin identifiable, possibilité de désaccord. Pas d’aphorisme automatique ni de jargon de moteur.</x:v>
      </x:c>
      <x:c r="E187" s="127" t="str">
        <x:v>gestes et objets réellement présents dans sa scène ; vocabulaire propre au métier indiqué dans son nom</x:v>
      </x:c>
      <x:c r="F187" s="127" t="str">
        <x:v>Regarde ou désigne le détail qui fonde sa réplique ; garde sa position dans le lieu 2D.</x:v>
      </x:c>
      <x:c r="G187" s="127" t="str">
        <x:v>Ses propres actes, les informations réellement reçues et les observations acquises avant cette réplique. Un enregistrement conserve sa date et ne devient pas un interlocuteur omniscient.</x:v>
      </x:c>
      <x:c r="H187" s="127" t="str">
        <x:v>Ne pas emprunter la biographie d’un PNJ nommé, inventer un savoir omniscient ou résoudre la tâche par la seule parole.</x:v>
      </x:c>
      <x:c r="I187" s="132" t="str">
        <x:v>Personnage ou rôle original du projet ; dialogue français de mise en scène. Aucun vocabulaire yautja canonique nouveau revendiqué.</x:v>
      </x:c>
    </x:row>
    <x:row r="188" ht="59" customHeight="1">
      <x:c r="A188" s="121" t="str">
        <x:v>D6-V-H078</x:v>
      </x:c>
      <x:c r="B188" s="122" t="str">
        <x:v>Vétéran de la faille</x:v>
      </x:c>
      <x:c r="C188" s="122" t="str">
        <x:v>Missions spéciales du vaisseau de clan</x:v>
      </x:c>
      <x:c r="D188" s="122" t="str">
        <x:v>Voix située dans la scène : phrases concrètes, un besoin identifiable, possibilité de désaccord. Pas d’aphorisme automatique ni de jargon de moteur.</x:v>
      </x:c>
      <x:c r="E188" s="122" t="str">
        <x:v>gestes et objets réellement présents dans sa scène ; vocabulaire propre au métier indiqué dans son nom</x:v>
      </x:c>
      <x:c r="F188" s="122" t="str">
        <x:v>Regarde ou désigne le détail qui fonde sa réplique ; garde sa position dans le lieu 2D.</x:v>
      </x:c>
      <x:c r="G188" s="122" t="str">
        <x:v>Ses propres actes, les informations réellement reçues et les observations acquises avant cette réplique. Un enregistrement conserve sa date et ne devient pas un interlocuteur omniscient.</x:v>
      </x:c>
      <x:c r="H188" s="122" t="str">
        <x:v>Ne pas emprunter la biographie d’un PNJ nommé, inventer un savoir omniscient ou résoudre la tâche par la seule parole.</x:v>
      </x:c>
      <x:c r="I188" s="131" t="str">
        <x:v>Personnage ou rôle original du projet ; dialogue français de mise en scène. Aucun vocabulaire yautja canonique nouveau revendiqué.</x:v>
      </x:c>
    </x:row>
    <x:row r="189" ht="59" customHeight="1">
      <x:c r="A189" s="126" t="str">
        <x:v>D6-V-H079</x:v>
      </x:c>
      <x:c r="B189" s="127" t="str">
        <x:v>Mara Venn</x:v>
      </x:c>
      <x:c r="C189" s="127" t="str">
        <x:v>Missions spéciales du vaisseau de clan</x:v>
      </x:c>
      <x:c r="D189" s="127" t="str">
        <x:v>Humaine adulte, directe, pratique, phrases plus souples que les échanges de chasseurs ; propose sa propre route et négocie ses limites.</x:v>
      </x:c>
      <x:c r="E189" s="127" t="str">
        <x:v>nord ; gorge ; réseau ; passage ; destination</x:v>
      </x:c>
      <x:c r="F189" s="127" t="str">
        <x:v>Montre sa trace puis garde la direction de son propre départ.</x:v>
      </x:c>
      <x:c r="G189" s="127" t="str">
        <x:v>Ses propres actes, les informations réellement reçues et les observations acquises avant cette réplique. Un enregistrement conserve sa date et ne devient pas un interlocuteur omniscient.</x:v>
      </x:c>
      <x:c r="H189" s="127" t="str">
        <x:v>Aucune possession, disponibilité perpétuelle, maîtrise linguistique instantanée ou retour après décès.</x:v>
      </x:c>
      <x:c r="I189" s="132" t="str">
        <x:v>Personnage ou rôle original du projet ; dialogue français de mise en scène. Aucun vocabulaire yautja canonique nouveau revendiqué.</x:v>
      </x:c>
    </x:row>
    <x:row r="190" ht="59" customHeight="1">
      <x:c r="A190" s="121" t="str">
        <x:v>D6-V-H080</x:v>
      </x:c>
      <x:c r="B190" s="122" t="str">
        <x:v>Rival des Trois Hauteurs</x:v>
      </x:c>
      <x:c r="C190" s="122" t="str">
        <x:v>Missions spéciales du vaisseau de clan</x:v>
      </x:c>
      <x:c r="D190" s="122" t="str">
        <x:v>Voix située dans la scène : phrases concrètes, un besoin identifiable, possibilité de désaccord. Pas d’aphorisme automatique ni de jargon de moteur.</x:v>
      </x:c>
      <x:c r="E190" s="122" t="str">
        <x:v>gestes et objets réellement présents dans sa scène ; vocabulaire propre au métier indiqué dans son nom</x:v>
      </x:c>
      <x:c r="F190" s="122" t="str">
        <x:v>Regarde ou désigne le détail qui fonde sa réplique ; garde sa position dans le lieu 2D.</x:v>
      </x:c>
      <x:c r="G190" s="122" t="str">
        <x:v>Ses propres actes, les informations réellement reçues et les observations acquises avant cette réplique. Un enregistrement conserve sa date et ne devient pas un interlocuteur omniscient.</x:v>
      </x:c>
      <x:c r="H190" s="122" t="str">
        <x:v>Ne pas emprunter la biographie d’un PNJ nommé, inventer un savoir omniscient ou résoudre la tâche par la seule parole.</x:v>
      </x:c>
      <x:c r="I190" s="131" t="str">
        <x:v>Personnage ou rôle original du projet ; dialogue français de mise en scène. Aucun vocabulaire yautja canonique nouveau revendiqué.</x:v>
      </x:c>
    </x:row>
    <x:row r="191" ht="59" customHeight="1">
      <x:c r="A191" s="126" t="str">
        <x:v>D6-V-H081</x:v>
      </x:c>
      <x:c r="B191" s="127" t="str">
        <x:v>Autre dépositaire du masque</x:v>
      </x:c>
      <x:c r="C191" s="127" t="str">
        <x:v>Missions spéciales du vaisseau de clan</x:v>
      </x:c>
      <x:c r="D191" s="127" t="str">
        <x:v>Parle depuis sa garde et sa propre expérience ; peut dire non sans devenir hostile ni perdre ses droits.</x:v>
      </x:c>
      <x:c r="E191" s="127" t="str">
        <x:v>accord ; objet ; retour ; garde ; place</x:v>
      </x:c>
      <x:c r="F191" s="127" t="str">
        <x:v>Garde le regard sur son objet, accepte ou retire sa main selon l’accord.</x:v>
      </x:c>
      <x:c r="G191" s="127" t="str">
        <x:v>Ses propres actes, les informations réellement reçues et les observations acquises avant cette réplique. Un enregistrement conserve sa date et ne devient pas un interlocuteur omniscient.</x:v>
      </x:c>
      <x:c r="H191" s="127" t="str">
        <x:v>Ne pas supposer un don, une cession définitive ou un pardon par la simple présence au dialogue.</x:v>
      </x:c>
      <x:c r="I191" s="132" t="str">
        <x:v>Personnage ou rôle original du projet ; dialogue français de mise en scène. Aucun vocabulaire yautja canonique nouveau revendiqué.</x:v>
      </x:c>
    </x:row>
    <x:row r="192" ht="59" customHeight="1">
      <x:c r="A192" s="121" t="str">
        <x:v>D6-V-H082</x:v>
      </x:c>
      <x:c r="B192" s="122" t="str">
        <x:v>Dépositaire du masque ancien</x:v>
      </x:c>
      <x:c r="C192" s="122" t="str">
        <x:v>Missions spéciales du vaisseau de clan</x:v>
      </x:c>
      <x:c r="D192" s="122" t="str">
        <x:v>Voix située dans la scène : phrases concrètes, un besoin identifiable, possibilité de désaccord. Pas d’aphorisme automatique ni de jargon de moteur.</x:v>
      </x:c>
      <x:c r="E192" s="122" t="str">
        <x:v>gestes et objets réellement présents dans sa scène ; vocabulaire propre au métier indiqué dans son nom</x:v>
      </x:c>
      <x:c r="F192" s="122" t="str">
        <x:v>Regarde ou désigne le détail qui fonde sa réplique ; garde sa position dans le lieu 2D.</x:v>
      </x:c>
      <x:c r="G192" s="122" t="str">
        <x:v>Ses propres actes, les informations réellement reçues et les observations acquises avant cette réplique. Un enregistrement conserve sa date et ne devient pas un interlocuteur omniscient.</x:v>
      </x:c>
      <x:c r="H192" s="122" t="str">
        <x:v>Ne pas emprunter la biographie d’un PNJ nommé, inventer un savoir omniscient ou résoudre la tâche par la seule parole.</x:v>
      </x:c>
      <x:c r="I192" s="131" t="str">
        <x:v>Personnage ou rôle original du projet ; dialogue français de mise en scène. Aucun vocabulaire yautja canonique nouveau revendiqué.</x:v>
      </x:c>
    </x:row>
    <x:row r="193" ht="59" customHeight="1">
      <x:c r="A193" s="126" t="str">
        <x:v>D6-V-H083</x:v>
      </x:c>
      <x:c r="B193" s="127" t="str">
        <x:v>Rival de la piste comparée</x:v>
      </x:c>
      <x:c r="C193" s="127" t="str">
        <x:v>Missions spéciales du vaisseau de clan</x:v>
      </x:c>
      <x:c r="D193" s="127" t="str">
        <x:v>Voix située dans la scène : phrases concrètes, un besoin identifiable, possibilité de désaccord. Pas d’aphorisme automatique ni de jargon de moteur.</x:v>
      </x:c>
      <x:c r="E193" s="127" t="str">
        <x:v>gestes et objets réellement présents dans sa scène ; vocabulaire propre au métier indiqué dans son nom</x:v>
      </x:c>
      <x:c r="F193" s="127" t="str">
        <x:v>Regarde ou désigne le détail qui fonde sa réplique ; garde sa position dans le lieu 2D.</x:v>
      </x:c>
      <x:c r="G193" s="127" t="str">
        <x:v>Ses propres actes, les informations réellement reçues et les observations acquises avant cette réplique. Un enregistrement conserve sa date et ne devient pas un interlocuteur omniscient.</x:v>
      </x:c>
      <x:c r="H193" s="127" t="str">
        <x:v>Ne pas emprunter la biographie d’un PNJ nommé, inventer un savoir omniscient ou résoudre la tâche par la seule parole.</x:v>
      </x:c>
      <x:c r="I193" s="132" t="str">
        <x:v>Personnage ou rôle original du projet ; dialogue français de mise en scène. Aucun vocabulaire yautja canonique nouveau revendiqué.</x:v>
      </x:c>
    </x:row>
    <x:row r="194" ht="59" customHeight="1">
      <x:c r="A194" s="121" t="str">
        <x:v>D6-V-H084</x:v>
      </x:c>
      <x:c r="B194" s="122" t="str">
        <x:v>Élève volontaire de Varo</x:v>
      </x:c>
      <x:c r="C194" s="122" t="str">
        <x:v>Missions spéciales du vaisseau de clan</x:v>
      </x:c>
      <x:c r="D194" s="122" t="str">
        <x:v>Voix située dans la scène : phrases concrètes, un besoin identifiable, possibilité de désaccord. Pas d’aphorisme automatique ni de jargon de moteur.</x:v>
      </x:c>
      <x:c r="E194" s="122" t="str">
        <x:v>gestes et objets réellement présents dans sa scène ; vocabulaire propre au métier indiqué dans son nom</x:v>
      </x:c>
      <x:c r="F194" s="122" t="str">
        <x:v>Regarde ou désigne le détail qui fonde sa réplique ; garde sa position dans le lieu 2D.</x:v>
      </x:c>
      <x:c r="G194" s="122" t="str">
        <x:v>Ses propres actes, les informations réellement reçues et les observations acquises avant cette réplique. Un enregistrement conserve sa date et ne devient pas un interlocuteur omniscient.</x:v>
      </x:c>
      <x:c r="H194" s="122" t="str">
        <x:v>Ne pas emprunter la biographie d’un PNJ nommé, inventer un savoir omniscient ou résoudre la tâche par la seule parole.</x:v>
      </x:c>
      <x:c r="I194" s="131" t="str">
        <x:v>Personnage ou rôle original du projet ; dialogue français de mise en scène. Aucun vocabulaire yautja canonique nouveau revendiqué.</x:v>
      </x:c>
    </x:row>
    <x:row r="195" ht="59" customHeight="1">
      <x:c r="A195" s="126" t="str">
        <x:v>D6-V-H085</x:v>
      </x:c>
      <x:c r="B195" s="127" t="str">
        <x:v>Relève volontaire du poste</x:v>
      </x:c>
      <x:c r="C195" s="127" t="str">
        <x:v>Gestion vivante du clan</x:v>
      </x:c>
      <x:c r="D195" s="127" t="str">
        <x:v>Voix située dans la scène : phrases concrètes, un besoin identifiable, possibilité de désaccord. Pas d’aphorisme automatique ni de jargon de moteur.</x:v>
      </x:c>
      <x:c r="E195" s="127" t="str">
        <x:v>gestes et objets réellement présents dans sa scène ; vocabulaire propre au métier indiqué dans son nom</x:v>
      </x:c>
      <x:c r="F195" s="127" t="str">
        <x:v>Regarde ou désigne le détail qui fonde sa réplique ; garde sa position dans le lieu 2D.</x:v>
      </x:c>
      <x:c r="G195" s="127" t="str">
        <x:v>Ses propres actes, les informations réellement reçues et les observations acquises avant cette réplique. Un enregistrement conserve sa date et ne devient pas un interlocuteur omniscient.</x:v>
      </x:c>
      <x:c r="H195" s="127" t="str">
        <x:v>Ne pas emprunter la biographie d’un PNJ nommé, inventer un savoir omniscient ou résoudre la tâche par la seule parole.</x:v>
      </x:c>
      <x:c r="I195" s="132" t="str">
        <x:v>Personnage ou rôle original du projet ; dialogue français de mise en scène. Aucun vocabulaire yautja canonique nouveau revendiqué.</x:v>
      </x:c>
    </x:row>
    <x:row r="196" ht="59" customHeight="1">
      <x:c r="A196" s="121" t="str">
        <x:v>D6-V-H086</x:v>
      </x:c>
      <x:c r="B196" s="122" t="str">
        <x:v>Responsable sortant du poste</x:v>
      </x:c>
      <x:c r="C196" s="122" t="str">
        <x:v>Gestion vivante du clan</x:v>
      </x:c>
      <x:c r="D196" s="122" t="str">
        <x:v>Voix située dans la scène : phrases concrètes, un besoin identifiable, possibilité de désaccord. Pas d’aphorisme automatique ni de jargon de moteur.</x:v>
      </x:c>
      <x:c r="E196" s="122" t="str">
        <x:v>gestes et objets réellement présents dans sa scène ; vocabulaire propre au métier indiqué dans son nom</x:v>
      </x:c>
      <x:c r="F196" s="122" t="str">
        <x:v>Regarde ou désigne le détail qui fonde sa réplique ; garde sa position dans le lieu 2D.</x:v>
      </x:c>
      <x:c r="G196" s="122" t="str">
        <x:v>Ses propres actes, les informations réellement reçues et les observations acquises avant cette réplique. Un enregistrement conserve sa date et ne devient pas un interlocuteur omniscient.</x:v>
      </x:c>
      <x:c r="H196" s="122" t="str">
        <x:v>Ne pas emprunter la biographie d’un PNJ nommé, inventer un savoir omniscient ou résoudre la tâche par la seule parole.</x:v>
      </x:c>
      <x:c r="I196" s="131" t="str">
        <x:v>Personnage ou rôle original du projet ; dialogue français de mise en scène. Aucun vocabulaire yautja canonique nouveau revendiqué.</x:v>
      </x:c>
    </x:row>
    <x:row r="197" ht="59" customHeight="1">
      <x:c r="A197" s="126" t="str">
        <x:v>D6-V-H087</x:v>
      </x:c>
      <x:c r="B197" s="127" t="str">
        <x:v>Orha</x:v>
      </x:c>
      <x:c r="C197" s="127" t="str">
        <x:v>Histoires matérielles des trophées</x:v>
      </x:c>
      <x:c r="D197" s="127" t="str">
        <x:v>Artisane précise, défend les contributions par la lisibilité des objets.</x:v>
      </x:c>
      <x:c r="E197" s="127" t="str">
        <x:v>revers ; raccord ; lumière ; trace ; contribution</x:v>
      </x:c>
      <x:c r="F197" s="127" t="str">
        <x:v>Oriente le support pour rendre la marque oubliée visible.</x:v>
      </x:c>
      <x:c r="G197" s="127" t="str">
        <x:v>Ses propres actes, les informations réellement reçues et les observations acquises avant cette réplique. Un enregistrement conserve sa date et ne devient pas un interlocuteur omniscient.</x:v>
      </x:c>
      <x:c r="H197" s="127" t="str">
        <x:v>L’exploit de l’ancêtre O2 demeure réel ; ne pas écrire une révélation de fraude.</x:v>
      </x:c>
      <x:c r="I197" s="132" t="str">
        <x:v>Personnage ou rôle original du projet ; dialogue français de mise en scène. Aucun vocabulaire yautja canonique nouveau revendiqué.</x:v>
      </x:c>
    </x:row>
    <x:row r="198" ht="59" customHeight="1">
      <x:c r="A198" s="121" t="str">
        <x:v>D6-V-H088</x:v>
      </x:c>
      <x:c r="B198" s="122" t="str">
        <x:v>Yena</x:v>
      </x:c>
      <x:c r="C198" s="122" t="str">
        <x:v>Histoires matérielles des trophées</x:v>
      </x:c>
      <x:c r="D198" s="122" t="str">
        <x:v>Compagne de cohorte : souvenirs précis et désaccords possibles, pas narratrice de toute la vie du joueur.</x:v>
      </x:c>
      <x:c r="E198" s="122" t="str">
        <x:v>essai ; segment ; place ; souvenir ; geste</x:v>
      </x:c>
      <x:c r="F198" s="122" t="str">
        <x:v>Replace une silhouette uniquement lorsque le souvenir de la partie l’établit.</x:v>
      </x:c>
      <x:c r="G198" s="122" t="str">
        <x:v>Ses propres actes, les informations réellement reçues et les observations acquises avant cette réplique. Un enregistrement conserve sa date et ne devient pas un interlocuteur omniscient.</x:v>
      </x:c>
      <x:c r="H198" s="122" t="str">
        <x:v>Pas de tragédie familiale ajoutée à O6, pas de survie indéfinie présumée jusqu’à Ancient.</x:v>
      </x:c>
      <x:c r="I198" s="131" t="str">
        <x:v>Personnage ou rôle original du projet ; dialogue français de mise en scène. Aucun vocabulaire yautja canonique nouveau revendiqué.</x:v>
      </x:c>
    </x:row>
    <x:row r="199" ht="59" customHeight="1">
      <x:c r="A199" s="126" t="str">
        <x:v>D6-V-H089</x:v>
      </x:c>
      <x:c r="B199" s="127" t="str">
        <x:v>Survivant détenteur de la pierre</x:v>
      </x:c>
      <x:c r="C199" s="127" t="str">
        <x:v>Histoires matérielles des trophées</x:v>
      </x:c>
      <x:c r="D199" s="127" t="str">
        <x:v>Parle depuis sa garde et sa propre expérience ; peut dire non sans devenir hostile ni perdre ses droits.</x:v>
      </x:c>
      <x:c r="E199" s="127" t="str">
        <x:v>accord ; objet ; retour ; garde ; place</x:v>
      </x:c>
      <x:c r="F199" s="127" t="str">
        <x:v>Garde le regard sur son objet, accepte ou retire sa main selon l’accord.</x:v>
      </x:c>
      <x:c r="G199" s="127" t="str">
        <x:v>Ses propres actes, les informations réellement reçues et les observations acquises avant cette réplique. Un enregistrement conserve sa date et ne devient pas un interlocuteur omniscient.</x:v>
      </x:c>
      <x:c r="H199" s="127" t="str">
        <x:v>Ne pas supposer un don, une cession définitive ou un pardon par la simple présence au dialogue.</x:v>
      </x:c>
      <x:c r="I199" s="132" t="str">
        <x:v>Personnage ou rôle original du projet ; dialogue français de mise en scène. Aucun vocabulaire yautja canonique nouveau revendiqué.</x:v>
      </x:c>
    </x:row>
    <x:row r="200" ht="59" customHeight="1">
      <x:c r="A200" s="121" t="str">
        <x:v>D6-V-H090</x:v>
      </x:c>
      <x:c r="B200" s="122" t="str">
        <x:v>Isha</x:v>
      </x:c>
      <x:c r="C200" s="122" t="str">
        <x:v>Histoires matérielles des trophées</x:v>
      </x:c>
      <x:c r="D200" s="122" t="str">
        <x:v>Vocabulaire concret, exige une vérité accessible sans absorber la responsabilité du joueur dans celle de son ancêtre.</x:v>
      </x:c>
      <x:c r="E200" s="122" t="str">
        <x:v>fait ; acte ; témoin ; responsabilité ; accès</x:v>
      </x:c>
      <x:c r="F200" s="122" t="str">
        <x:v>Lit la plaque depuis la place d’un visiteur, sans geste de pardon imposé.</x:v>
      </x:c>
      <x:c r="G200" s="122" t="str">
        <x:v>Ses propres actes, les informations réellement reçues et les observations acquises avant cette réplique. Un enregistrement conserve sa date et ne devient pas un interlocuteur omniscient.</x:v>
      </x:c>
      <x:c r="H200" s="122" t="str">
        <x:v>Ni faute effacée par exposition, ni pardon ou réconciliation automatique.</x:v>
      </x:c>
      <x:c r="I200" s="131" t="str">
        <x:v>Personnage ou rôle original du projet ; dialogue français de mise en scène. Aucun vocabulaire yautja canonique nouveau revendiqué.</x:v>
      </x:c>
    </x:row>
    <x:row r="201" ht="59" customHeight="1">
      <x:c r="A201" s="126" t="str">
        <x:v>D6-V-H091</x:v>
      </x:c>
      <x:c r="B201" s="127" t="str">
        <x:v>Artisan du tutoriel local</x:v>
      </x:c>
      <x:c r="C201" s="127" t="str">
        <x:v>Tutoriel physique des trophées</x:v>
      </x:c>
      <x:c r="D201" s="127" t="str">
        <x:v>Consignes courtes liées au geste visible. Retire sa parole dès que le joueur manipule ; explique seulement l’erreur pertinente.</x:v>
      </x:c>
      <x:c r="E201" s="127" t="str">
        <x:v>modèle ; face ; berceau ; marge ; repère</x:v>
      </x:c>
      <x:c r="F201" s="127" t="str">
        <x:v>Montre puis retire sa main ; laisse l’espace d’observation entièrement au joueur.</x:v>
      </x:c>
      <x:c r="G201" s="127" t="str">
        <x:v>Ses propres actes, les informations réellement reçues et les observations acquises avant cette réplique. Un enregistrement conserve sa date et ne devient pas un interlocuteur omniscient.</x:v>
      </x:c>
      <x:c r="H201" s="127" t="str">
        <x:v>Ne pas dicter de technique biologique réelle ou créer un chrono obligatoire ; pas de mépris envers l’assistance.</x:v>
      </x:c>
      <x:c r="I201" s="132" t="str">
        <x:v>Personnage ou rôle original du projet ; dialogue français de mise en scène. Aucun vocabulaire yautja canonique nouveau revendiqué.</x:v>
      </x:c>
    </x:row>
    <x:row r="202" ht="59" customHeight="1">
      <x:c r="A202" s="121" t="str">
        <x:v>D6-V-H092</x:v>
      </x:c>
      <x:c r="B202" s="122" t="str">
        <x:v>Gardien du seuil choisi</x:v>
      </x:c>
      <x:c r="C202" s="122" t="str">
        <x:v>Continuité de résidence et garde des objets</x:v>
      </x:c>
      <x:c r="D202" s="122" t="str">
        <x:v>Voix située dans la scène : phrases concrètes, un besoin identifiable, possibilité de désaccord. Pas d’aphorisme automatique ni de jargon de moteur.</x:v>
      </x:c>
      <x:c r="E202" s="122" t="str">
        <x:v>gestes et objets réellement présents dans sa scène ; vocabulaire propre au métier indiqué dans son nom</x:v>
      </x:c>
      <x:c r="F202" s="122" t="str">
        <x:v>Regarde ou désigne le détail qui fonde sa réplique ; garde sa position dans le lieu 2D.</x:v>
      </x:c>
      <x:c r="G202" s="122" t="str">
        <x:v>Ses propres actes, les informations réellement reçues et les observations acquises avant cette réplique. Un enregistrement conserve sa date et ne devient pas un interlocuteur omniscient.</x:v>
      </x:c>
      <x:c r="H202" s="122" t="str">
        <x:v>Ne pas emprunter la biographie d’un PNJ nommé, inventer un savoir omniscient ou résoudre la tâche par la seule parole.</x:v>
      </x:c>
      <x:c r="I202" s="131" t="str">
        <x:v>Personnage ou rôle original du projet ; dialogue français de mise en scène. Aucun vocabulaire yautja canonique nouveau revendiqué.</x:v>
      </x:c>
    </x:row>
    <x:row r="203" ht="59" customHeight="1">
      <x:c r="A203" s="126" t="str">
        <x:v>D6-V-H093</x:v>
      </x:c>
      <x:c r="B203" s="127" t="str">
        <x:v>Porteur du déménagement</x:v>
      </x:c>
      <x:c r="C203" s="127" t="str">
        <x:v>Continuité de résidence et garde des objets</x:v>
      </x:c>
      <x:c r="D203" s="127" t="str">
        <x:v>Voix située dans la scène : phrases concrètes, un besoin identifiable, possibilité de désaccord. Pas d’aphorisme automatique ni de jargon de moteur.</x:v>
      </x:c>
      <x:c r="E203" s="127" t="str">
        <x:v>gestes et objets réellement présents dans sa scène ; vocabulaire propre au métier indiqué dans son nom</x:v>
      </x:c>
      <x:c r="F203" s="127" t="str">
        <x:v>Regarde ou désigne le détail qui fonde sa réplique ; garde sa position dans le lieu 2D.</x:v>
      </x:c>
      <x:c r="G203" s="127" t="str">
        <x:v>Ses propres actes, les informations réellement reçues et les observations acquises avant cette réplique. Un enregistrement conserve sa date et ne devient pas un interlocuteur omniscient.</x:v>
      </x:c>
      <x:c r="H203" s="127" t="str">
        <x:v>Ne pas emprunter la biographie d’un PNJ nommé, inventer un savoir omniscient ou résoudre la tâche par la seule parole.</x:v>
      </x:c>
      <x:c r="I203" s="132" t="str">
        <x:v>Personnage ou rôle original du projet ; dialogue français de mise en scène. Aucun vocabulaire yautja canonique nouveau revendiqué.</x:v>
      </x:c>
    </x:row>
    <x:row r="204" ht="59" customHeight="1">
      <x:c r="A204" s="121" t="str">
        <x:v>D6-V-H094</x:v>
      </x:c>
      <x:c r="B204" s="122" t="str">
        <x:v>Ancien voisin de résidence</x:v>
      </x:c>
      <x:c r="C204" s="122" t="str">
        <x:v>Continuité de résidence et garde des objets</x:v>
      </x:c>
      <x:c r="D204" s="122" t="str">
        <x:v>Voix située dans la scène : phrases concrètes, un besoin identifiable, possibilité de désaccord. Pas d’aphorisme automatique ni de jargon de moteur.</x:v>
      </x:c>
      <x:c r="E204" s="122" t="str">
        <x:v>gestes et objets réellement présents dans sa scène ; vocabulaire propre au métier indiqué dans son nom</x:v>
      </x:c>
      <x:c r="F204" s="122" t="str">
        <x:v>Regarde ou désigne le détail qui fonde sa réplique ; garde sa position dans le lieu 2D.</x:v>
      </x:c>
      <x:c r="G204" s="122" t="str">
        <x:v>Ses propres actes, les informations réellement reçues et les observations acquises avant cette réplique. Un enregistrement conserve sa date et ne devient pas un interlocuteur omniscient.</x:v>
      </x:c>
      <x:c r="H204" s="122" t="str">
        <x:v>Ne pas emprunter la biographie d’un PNJ nommé, inventer un savoir omniscient ou résoudre la tâche par la seule parole.</x:v>
      </x:c>
      <x:c r="I204" s="131" t="str">
        <x:v>Personnage ou rôle original du projet ; dialogue français de mise en scène. Aucun vocabulaire yautja canonique nouveau revendiqué.</x:v>
      </x:c>
    </x:row>
    <x:row r="205" ht="59" customHeight="1">
      <x:c r="A205" s="126" t="str">
        <x:v>D6-V-H095</x:v>
      </x:c>
      <x:c r="B205" s="127" t="str">
        <x:v>Voisin du quartier concerné</x:v>
      </x:c>
      <x:c r="C205" s="127" t="str">
        <x:v>Continuité de résidence et garde des objets</x:v>
      </x:c>
      <x:c r="D205" s="127" t="str">
        <x:v>Voix située dans la scène : phrases concrètes, un besoin identifiable, possibilité de désaccord. Pas d’aphorisme automatique ni de jargon de moteur.</x:v>
      </x:c>
      <x:c r="E205" s="127" t="str">
        <x:v>gestes et objets réellement présents dans sa scène ; vocabulaire propre au métier indiqué dans son nom</x:v>
      </x:c>
      <x:c r="F205" s="127" t="str">
        <x:v>Regarde ou désigne le détail qui fonde sa réplique ; garde sa position dans le lieu 2D.</x:v>
      </x:c>
      <x:c r="G205" s="127" t="str">
        <x:v>Ses propres actes, les informations réellement reçues et les observations acquises avant cette réplique. Un enregistrement conserve sa date et ne devient pas un interlocuteur omniscient.</x:v>
      </x:c>
      <x:c r="H205" s="127" t="str">
        <x:v>Ne pas emprunter la biographie d’un PNJ nommé, inventer un savoir omniscient ou résoudre la tâche par la seule parole.</x:v>
      </x:c>
      <x:c r="I205" s="132" t="str">
        <x:v>Personnage ou rôle original du projet ; dialogue français de mise en scène. Aucun vocabulaire yautja canonique nouveau revendiqué.</x:v>
      </x:c>
    </x:row>
    <x:row r="206" ht="44" customHeight="1">
      <x:c r="A206" s="121" t="str">
        <x:v>D6-V-C-SAAR</x:v>
      </x:c>
      <x:c r="B206" s="122" t="str">
        <x:v>Saar</x:v>
      </x:c>
      <x:c r="C206" s="122" t="str">
        <x:v>Instructeur de cohorte</x:v>
      </x:c>
      <x:c r="D206" s="122" t="str">
        <x:v>Concis, ferme, attentif au geste ; émotion portée par le temps laissé au novice.</x:v>
      </x:c>
      <x:c r="E206" s="122" t="str">
        <x:v>appui, reprendre, observer, retour</x:v>
      </x:c>
      <x:c r="F206" s="122" t="str">
        <x:v>Montre puis s’écarte ; vérifie les personnes avant les outils.</x:v>
      </x:c>
      <x:c r="G206" s="122" t="str">
        <x:v>Formation vue et récits reçus ; aucune omniscience hors monde.</x:v>
      </x:c>
      <x:c r="H206" s="122" t="str">
        <x:v>Sermon continu, aphorisme à chaque phrase, cruauté présentée comme nature de l’espèce</x:v>
      </x:c>
      <x:c r="I206" s="131" t="str">
        <x:v>Personne ou direction originale V6 ; texte français de mise en scène, pas transcription canonique.</x:v>
      </x:c>
    </x:row>
    <x:row r="207" ht="44" customHeight="1">
      <x:c r="A207" s="126" t="str">
        <x:v>D6-V-C-TEMPLE</x:v>
      </x:c>
      <x:c r="B207" s="127" t="str">
        <x:v>Gardienne du Temple</x:v>
      </x:c>
      <x:c r="C207" s="127" t="str">
        <x:v>Rite local</x:v>
      </x:c>
      <x:c r="D207" s="127" t="str">
        <x:v>Autorité sobre, précise uniquement sur cette épreuve.</x:v>
      </x:c>
      <x:c r="E207" s="127" t="str">
        <x:v>seuil, chambre, partenaire, signe</x:v>
      </x:c>
      <x:c r="F207" s="127" t="str">
        <x:v>Désigne les volets et attend les trois présents.</x:v>
      </x:c>
      <x:c r="G207" s="127" t="str">
        <x:v>Connaît cette configuration du temple, pas toutes les traditions.</x:v>
      </x:c>
      <x:c r="H207" s="127" t="str">
        <x:v>Présenter le rite du projet comme règle de tous les Yautja</x:v>
      </x:c>
      <x:c r="I207" s="132" t="str">
        <x:v>Personne ou direction originale V6 ; texte français de mise en scène, pas transcription canonique.</x:v>
      </x:c>
    </x:row>
    <x:row r="208" ht="44" customHeight="1">
      <x:c r="A208" s="121" t="str">
        <x:v>D6-V-C-CHANTIER</x:v>
      </x:c>
      <x:c r="B208" s="122" t="str">
        <x:v>Responsable du chantier</x:v>
      </x:c>
      <x:c r="C208" s="122" t="str">
        <x:v>Acquisition et réparation de coques</x:v>
      </x:c>
      <x:c r="D208" s="122" t="str">
        <x:v>Pratique, quelques remarques sèches sur l’usure ; parle de contraintes visibles.</x:v>
      </x:c>
      <x:c r="E208" s="122" t="str">
        <x:v>coque, attache, sas, charge</x:v>
      </x:c>
      <x:c r="F208" s="122" t="str">
        <x:v>Fait marcher le joueur jusqu’à la pièce à vérifier.</x:v>
      </x:c>
      <x:c r="G208" s="122" t="str">
        <x:v>État du chantier et droits dont il a connaissance.</x:v>
      </x:c>
      <x:c r="H208" s="122" t="str">
        <x:v>Vaisseau offert sur une phrase, catalogue infini sans disponibilité</x:v>
      </x:c>
      <x:c r="I208" s="131" t="str">
        <x:v>Personne ou direction originale V6 ; texte français de mise en scène, pas transcription canonique.</x:v>
      </x:c>
    </x:row>
    <x:row r="209" ht="44" customHeight="1">
      <x:c r="A209" s="126" t="str">
        <x:v>D6-V-C-SEUILS</x:v>
      </x:c>
      <x:c r="B209" s="127" t="str">
        <x:v>Technicienne des Seuils</x:v>
      </x:c>
      <x:c r="C209" s="127" t="str">
        <x:v>Recherche Warp originale</x:v>
      </x:c>
      <x:c r="D209" s="127" t="str">
        <x:v>Curieuse, réservée sur les inconnues ; refuse de confondre essai et certitude.</x:v>
      </x:c>
      <x:c r="E209" s="127" t="str">
        <x:v>repère, essai, support, retour</x:v>
      </x:c>
      <x:c r="F209" s="127" t="str">
        <x:v>Regarde les instruments fictifs ; suspend avant un test instable.</x:v>
      </x:c>
      <x:c r="G209" s="127" t="str">
        <x:v>Résultats réellement mesurés ; ne connaît ni toutes les époques ni le destin.</x:v>
      </x:c>
      <x:c r="H209" s="127" t="str">
        <x:v>Oracle, jargon quantique pseudo canonique, retour annulé après retrait de fonction</x:v>
      </x:c>
      <x:c r="I209" s="132" t="str">
        <x:v>Personne ou direction originale V6 ; texte français de mise en scène, pas transcription canonique.</x:v>
      </x:c>
    </x:row>
    <x:row r="210" ht="44" customHeight="1">
      <x:c r="A210" s="121" t="str">
        <x:v>D6-V-C-RELAIS</x:v>
      </x:c>
      <x:c r="B210" s="122" t="str">
        <x:v>Responsable des relais</x:v>
      </x:c>
      <x:c r="C210" s="122" t="str">
        <x:v>Adjutant et coordination</x:v>
      </x:c>
      <x:c r="D210" s="122" t="str">
        <x:v>Demandes courtes, attend une confirmation de personnes présentes.</x:v>
      </x:c>
      <x:c r="E210" s="122" t="str">
        <x:v>équipe, relais, retour, périmètre</x:v>
      </x:c>
      <x:c r="F210" s="122" t="str">
        <x:v>Suit les positions et désigne une issue.</x:v>
      </x:c>
      <x:c r="G210" s="122" t="str">
        <x:v>Rapports reçus et postes actuels.</x:v>
      </x:c>
      <x:c r="H210" s="122" t="str">
        <x:v>Adjutant transformé en PNJ ou rang racial</x:v>
      </x:c>
      <x:c r="I210" s="131" t="str">
        <x:v>Personne ou direction originale V6 ; texte français de mise en scène, pas transcription canonique.</x:v>
      </x:c>
    </x:row>
    <x:row r="211" ht="44" customHeight="1">
      <x:c r="A211" s="126" t="str">
        <x:v>D6-V-C-JUST</x:v>
      </x:c>
      <x:c r="B211" s="127" t="str">
        <x:v>Enforcer mandaté</x:v>
      </x:c>
      <x:c r="C211" s="127" t="str">
        <x:v>Intervention locale</x:v>
      </x:c>
      <x:c r="D211" s="127" t="str">
        <x:v>Froid et factuel ; fermeté située dans le mandat accepté.</x:v>
      </x:c>
      <x:c r="E211" s="127" t="str">
        <x:v>cible, trace, passage, limite</x:v>
      </x:c>
      <x:c r="F211" s="127" t="str">
        <x:v>Observe avant de fermer la distance.</x:v>
      </x:c>
      <x:c r="G211" s="127" t="str">
        <x:v>Actes examinés et cible identifiée ; distingue soupçon et preuve.</x:v>
      </x:c>
      <x:c r="H211" s="127" t="str">
        <x:v>Droit universel moderne attribué à toute l’espèce ou vengeance sans conséquence</x:v>
      </x:c>
      <x:c r="I211" s="132" t="str">
        <x:v>Personne ou direction originale V6 ; texte français de mise en scène, pas transcription canonique.</x:v>
      </x:c>
    </x:row>
    <x:row r="212" ht="44" customHeight="1">
      <x:c r="A212" s="121" t="str">
        <x:v>D6-V-C-PIT</x:v>
      </x:c>
      <x:c r="B212" s="122" t="str">
        <x:v>Maître d’exercice</x:v>
      </x:c>
      <x:c r="C212" s="122" t="str">
        <x:v>Entraînement annexe</x:v>
      </x:c>
      <x:c r="D212" s="122" t="str">
        <x:v>Direct, parfois ironique sur une erreur de distance ; jamais humiliation obligatoire.</x:v>
      </x:c>
      <x:c r="E212" s="122" t="str">
        <x:v>portée, garde, appui, ouverture</x:v>
      </x:c>
      <x:c r="F212" s="122" t="str">
        <x:v>Montre le mouvement à vitesse lente.</x:v>
      </x:c>
      <x:c r="G212" s="122" t="str">
        <x:v>Manche actuelle et résultats enregistrés.</x:v>
      </x:c>
      <x:c r="H212" s="122" t="str">
        <x:v>Résurrection du rival ou transfert du roster dans la campagne</x:v>
      </x:c>
      <x:c r="I212" s="131" t="str">
        <x:v>Personne ou direction originale V6 ; texte français de mise en scène, pas transcription canonique.</x:v>
      </x:c>
    </x:row>
    <x:row r="213" ht="44" customHeight="1">
      <x:c r="A213" s="126" t="str">
        <x:v>D6-V-C-MUSEE</x:v>
      </x:c>
      <x:c r="B213" s="127" t="str">
        <x:v>Gardienne du mausolée</x:v>
      </x:c>
      <x:c r="C213" s="127" t="str">
        <x:v>Cadre original des chroniques</x:v>
      </x:c>
      <x:c r="D213" s="127" t="str">
        <x:v>Accueille la curiosité et explique le geste du support ; conserve la distinction entre récits.</x:v>
      </x:c>
      <x:c r="E213" s="127" t="str">
        <x:v>masque, support, cartel, récit</x:v>
      </x:c>
      <x:c r="F213" s="127" t="str">
        <x:v>Donne deux appuis à montrer plutôt qu’un long exposé.</x:v>
      </x:c>
      <x:c r="G213" s="127" t="str">
        <x:v>Cartels documentés et pièces présentes ; aucune fausse citation du cinéma.</x:v>
      </x:c>
      <x:c r="H213" s="127" t="str">
        <x:v>Faire parler Wolf, Dek ou Naru avec ces répliques originales</x:v>
      </x:c>
      <x:c r="I213" s="132" t="str">
        <x:v>Personne ou direction originale V6 ; texte français de mise en scène, pas transcription canonique.</x:v>
      </x:c>
    </x:row>
    <x:row r="214" ht="44" customHeight="1">
      <x:c r="A214" s="121" t="str">
        <x:v>D6-V-C-INTERIEUR</x:v>
      </x:c>
      <x:c r="B214" s="122" t="str">
        <x:v>Joueur</x:v>
      </x:c>
      <x:c r="C214" s="122" t="str">
        <x:v>Pensées facultatives</x:v>
      </x:c>
      <x:c r="D214" s="122" t="str">
        <x:v>Bref constat ou intention. Peut être entièrement désactivé sans cacher un indice.</x:v>
      </x:c>
      <x:c r="E214" s="122" t="str">
        <x:v>je vois, je reprends, je marque</x:v>
      </x:c>
      <x:c r="F214" s="122" t="str">
        <x:v>Regard et mouvement suffisent aussi à lire la scène.</x:v>
      </x:c>
      <x:c r="G214" s="122" t="str">
        <x:v>Ce qui a été vu par l’avatar ; pas de détection derrière murs.</x:v>
      </x:c>
      <x:c r="H214" s="122" t="str">
        <x:v>Commentaire permanent, parole obligatoire contradictoire avec le choix</x:v>
      </x:c>
      <x:c r="I214" s="131" t="str">
        <x:v>Personne ou direction originale V6 ; texte français de mise en scène, pas transcription canonique.</x:v>
      </x:c>
    </x:row>
    <x:row r="215" ht="44" customHeight="1">
      <x:c r="A215" s="126" t="str">
        <x:v>D6-V-C-HIST</x:v>
      </x:c>
      <x:c r="B215" s="127" t="str">
        <x:v>Habitants historiques originaux</x:v>
      </x:c>
      <x:c r="C215" s="127" t="str">
        <x:v>Voix de branche locale</x:v>
      </x:c>
      <x:c r="D215" s="127" t="str">
        <x:v>Vocabulaire concret de métier et de situation, français de sous-titre sans faux accent.</x:v>
      </x:c>
      <x:c r="E215" s="127" t="str">
        <x:v>charge, rive, abri, passage</x:v>
      </x:c>
      <x:c r="F215" s="127" t="str">
        <x:v>Intentions par distance, direction, dépôt et recul vérifiables.</x:v>
      </x:c>
      <x:c r="G215" s="127" t="str">
        <x:v>Le public comprend les sous-titres ; les personnes ne possèdent pas une langue commune instantanée.</x:v>
      </x:c>
      <x:c r="H215" s="127" t="str">
        <x:v>Caricature d’époque, peuple homogène, connaissance du futur, discours au nom d’une culture entière</x:v>
      </x:c>
      <x:c r="I215" s="132" t="str">
        <x:v>Personne ou direction originale V6 ; texte français de mise en scène, pas transcription canonique.</x:v>
      </x:c>
    </x:row>
  </x:sheetData>
  <x:pageMargins left="0.7" right="0.7" top="0.75" bottom="0.75" header="0.3" footer="0.3"/>
  <x:tableParts count="1">
    <x:tablePart xmlns:r="http://schemas.openxmlformats.org/officeDocument/2006/relationships" r:id="R437a78f1a7a54fc1"/>
  </x:tableParts>
</x:worksheet>
</file>

<file path=xl/worksheets/sheet13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7" hidden="0" customWidth="1"/>
    <x:col min="2" max="2" width="38" hidden="0" customWidth="1"/>
    <x:col min="3" max="3" width="72" hidden="0" customWidth="1"/>
    <x:col min="4" max="4" width="72" hidden="0" customWidth="1"/>
    <x:col min="5" max="5" width="58" hidden="0" customWidth="1"/>
  </x:cols>
  <x:sheetData>
    <x:row r="1">
      <x:c r="A1" s="2"/>
      <x:c r="B1" s="2"/>
      <x:c r="C1" s="2"/>
      <x:c r="D1" s="2"/>
      <x:c r="E1" s="2"/>
    </x:row>
    <x:row r="2" ht="32" customHeight="1">
      <x:c r="A2" s="3" t="str">
        <x:v>Mise en scène V6</x:v>
      </x:c>
      <x:c r="B2" s="3"/>
      <x:c r="C2" s="3"/>
      <x:c r="D2" s="3"/>
      <x:c r="E2" s="3"/>
    </x:row>
    <x:row r="3">
      <x:c r="A3" s="4"/>
      <x:c r="B3" s="4"/>
      <x:c r="C3" s="4"/>
      <x:c r="D3" s="4"/>
      <x:c r="E3" s="4"/>
    </x:row>
    <x:row r="4">
      <x:c r="A4" s="2" t="str">
        <x:v>35 lignes de conception · filtres en ligne 5 · corpus original du projet.</x:v>
      </x:c>
      <x:c r="B4" s="2"/>
      <x:c r="C4" s="2"/>
      <x:c r="D4" s="2"/>
      <x:c r="E4" s="2"/>
    </x:row>
    <x:row r="5" ht="48" customHeight="1">
      <x:c r="A5" s="118" t="str">
        <x:v>Identifiant</x:v>
      </x:c>
      <x:c r="B5" s="119" t="str">
        <x:v>Thème</x:v>
      </x:c>
      <x:c r="C5" s="119" t="str">
        <x:v>Règle</x:v>
      </x:c>
      <x:c r="D5" s="119" t="str">
        <x:v>Limite</x:v>
      </x:c>
      <x:c r="E5" s="120" t="str">
        <x:v>État de réalisation</x:v>
      </x:c>
    </x:row>
    <x:row r="6" ht="59" customHeight="1">
      <x:c r="A6" s="121" t="str">
        <x:v>D6-REGLE-01</x:v>
      </x:c>
      <x:c r="B6" s="122" t="str">
        <x:v>Langue</x:v>
      </x:c>
      <x:c r="C6" s="122" t="str">
        <x:v>Les répliques françaises sont une écriture originale et une convention de sous-titrage. La phonologie yautja ne se déduit pas des noms de travail V5.</x:v>
      </x:c>
      <x:c r="D6" s="122" t="str">
        <x:v>Aucune fausse traduction yautja ; établir une adaptation linguistique documentée avant doublage.</x:v>
      </x:c>
      <x:c r="E6" s="131" t="str">
        <x:v>Règle de conception à intégrer et tester dans le jeu</x:v>
      </x:c>
    </x:row>
    <x:row r="7" ht="44" customHeight="1">
      <x:c r="A7" s="126" t="str">
        <x:v>D6-REGLE-02</x:v>
      </x:c>
      <x:c r="B7" s="127" t="str">
        <x:v>Geste et parole</x:v>
      </x:c>
      <x:c r="C7" s="127" t="str">
        <x:v>Montrer l’objet ou l’appui avant de le commenter. Le silence peut remplacer une réaction quand le geste suffit.</x:v>
      </x:c>
      <x:c r="D7" s="127" t="str">
        <x:v>Une réplique ne doit pas suspendre chaque déplacement ni transformer une manipulation en écran de lecture.</x:v>
      </x:c>
      <x:c r="E7" s="132" t="str">
        <x:v>Règle de conception à intégrer et tester dans le jeu</x:v>
      </x:c>
    </x:row>
    <x:row r="8" ht="44" customHeight="1">
      <x:c r="A8" s="121" t="str">
        <x:v>D6-REGLE-03</x:v>
      </x:c>
      <x:c r="B8" s="122" t="str">
        <x:v>Voix individuelles</x:v>
      </x:c>
      <x:c r="C8" s="122" t="str">
        <x:v>Distinguer personnalité, métier, communauté et relation. Deux membres d’un clan peuvent désapprouver la même décision.</x:v>
      </x:c>
      <x:c r="D8" s="122" t="str">
        <x:v>Ne jamais utiliser le profil du clan comme lecture directe des pensées de chacun.</x:v>
      </x:c>
      <x:c r="E8" s="131" t="str">
        <x:v>Règle de conception à intégrer et tester dans le jeu</x:v>
      </x:c>
    </x:row>
    <x:row r="9" ht="44" customHeight="1">
      <x:c r="A9" s="126" t="str">
        <x:v>D6-REGLE-04</x:v>
      </x:c>
      <x:c r="B9" s="127" t="str">
        <x:v>Rigueur de continuité</x:v>
      </x:c>
      <x:c r="C9" s="127" t="str">
        <x:v>Séparer ancrage filmique, univers étendu, inférence prudente et invention du projet.</x:v>
      </x:c>
      <x:c r="D9" s="127" t="str">
        <x:v>Les dialogues V6 sont tous originaux ; les films ne prouvent ni le Warp, ni les droits de maison, ni les chiffres de guerre.</x:v>
      </x:c>
      <x:c r="E9" s="132" t="str">
        <x:v>Règle de conception à intégrer et tester dans le jeu</x:v>
      </x:c>
    </x:row>
    <x:row r="10" ht="44" customHeight="1">
      <x:c r="A10" s="121" t="str">
        <x:v>D6-REGLE-05</x:v>
      </x:c>
      <x:c r="B10" s="122" t="str">
        <x:v>Savoir local</x:v>
      </x:c>
      <x:c r="C10" s="122" t="str">
        <x:v>Chaque PNJ connaît une preuve vue, un récit reçu ou une rumeur identifiée. Une information transmise a un trajet et un auteur.</x:v>
      </x:c>
      <x:c r="D10" s="122" t="str">
        <x:v>Un succès hors monde ne devient pas instantanément connu de toutes les tribus.</x:v>
      </x:c>
      <x:c r="E10" s="131" t="str">
        <x:v>Règle de conception à intégrer et tester dans le jeu</x:v>
      </x:c>
    </x:row>
    <x:row r="11" ht="44" customHeight="1">
      <x:c r="A11" s="126" t="str">
        <x:v>D6-REGLE-06</x:v>
      </x:c>
      <x:c r="B11" s="127" t="str">
        <x:v>Présence réelle</x:v>
      </x:c>
      <x:c r="C11" s="127" t="str">
        <x:v>Résoudre le locuteur par identité et présence, état de santé, voyage et relation avant de jouer une ligne.</x:v>
      </x:c>
      <x:c r="D11" s="127" t="str">
        <x:v>Pas de Harek, Mara ou ancien mentor revenu parce qu’une scène possède son nom.</x:v>
      </x:c>
      <x:c r="E11" s="132" t="str">
        <x:v>Règle de conception à intégrer et tester dans le jeu</x:v>
      </x:c>
    </x:row>
    <x:row r="12" ht="59" customHeight="1">
      <x:c r="A12" s="121" t="str">
        <x:v>D6-REGLE-07</x:v>
      </x:c>
      <x:c r="B12" s="122" t="str">
        <x:v>Relais d’un rôle</x:v>
      </x:c>
      <x:c r="C12" s="122" t="str">
        <x:v>Si un rôle nécessaire de campagne est vacant, la scène identifie un remplaçant vivant et accessible, ou propose une préparation autonome déjà prévue.</x:v>
      </x:c>
      <x:c r="D12" s="122" t="str">
        <x:v>Remplacer la fonction, jamais prétendre que l’absent a prononcé les paroles ; conserver les témoignages personnels indisponibles.</x:v>
      </x:c>
      <x:c r="E12" s="131" t="str">
        <x:v>Règle de conception à intégrer et tester dans le jeu</x:v>
      </x:c>
    </x:row>
    <x:row r="13" ht="44" customHeight="1">
      <x:c r="A13" s="126" t="str">
        <x:v>D6-REGLE-08</x:v>
      </x:c>
      <x:c r="B13" s="127" t="str">
        <x:v>Trois temps du résultat</x:v>
      </x:c>
      <x:c r="C13" s="127" t="str">
        <x:v>Choisir exprime une intention ; agir produit un résultat ; constater permet la réplique de conséquence.</x:v>
      </x:c>
      <x:c r="D13" s="127" t="str">
        <x:v>Le dialogue ne crée pas un objet, un rang, un prisonnier, une arrivée ou un territoire.</x:v>
      </x:c>
      <x:c r="E13" s="132" t="str">
        <x:v>Règle de conception à intégrer et tester dans le jeu</x:v>
      </x:c>
    </x:row>
    <x:row r="14" ht="59" customHeight="1">
      <x:c r="A14" s="121" t="str">
        <x:v>D6-REGLE-09</x:v>
      </x:c>
      <x:c r="B14" s="122" t="str">
        <x:v>Détection des refus</x:v>
      </x:c>
      <x:c r="C14" s="122" t="str">
        <x:v>Un choix de refus, de différé, d’observation ou de sortie suit sa propre issue. Une réussite de réparation ou de combat reste muette si l’action n’a pas eu lieu.</x:v>
      </x:c>
      <x:c r="D14" s="122" t="str">
        <x:v>Le refus peut résoudre un échange sans marquer la tâche physique réussie.</x:v>
      </x:c>
      <x:c r="E14" s="131" t="str">
        <x:v>Règle de conception à intégrer et tester dans le jeu</x:v>
      </x:c>
    </x:row>
    <x:row r="15" ht="59" customHeight="1">
      <x:c r="A15" s="126" t="str">
        <x:v>D6-REGLE-10</x:v>
      </x:c>
      <x:c r="B15" s="127" t="str">
        <x:v>Validation d’une fin</x:v>
      </x:c>
      <x:c r="C15" s="127" t="str">
        <x:v>La mission de choix confirme un endingId admissible ; la scène de réalisation l’accomplit. Les visites ultérieures lisent ce résultat.</x:v>
      </x:c>
      <x:c r="D15" s="127" t="str">
        <x:v>Ne pas assimiler sélection, duel perdu, report et fin réellement jouée.</x:v>
      </x:c>
      <x:c r="E15" s="132" t="str">
        <x:v>Règle de conception à intégrer et tester dans le jeu</x:v>
      </x:c>
    </x:row>
    <x:row r="16" ht="44" customHeight="1">
      <x:c r="A16" s="121" t="str">
        <x:v>D6-REGLE-11</x:v>
      </x:c>
      <x:c r="B16" s="122" t="str">
        <x:v>Origine de l’utilisateur</x:v>
      </x:c>
      <x:c r="C16" s="122" t="str">
        <x:v>O6 La Longue Chasse demeure l’histoire principale créée par l’utilisateur. Les cinq autres voies sont des origines alternatives.</x:v>
      </x:c>
      <x:c r="D16" s="122" t="str">
        <x:v>Aucun drame familial obligatoire ajouté à O6 ; les jalons communs gardent leur propriétaire.</x:v>
      </x:c>
      <x:c r="E16" s="131" t="str">
        <x:v>Règle de conception à intégrer et tester dans le jeu</x:v>
      </x:c>
    </x:row>
    <x:row r="17" ht="44" customHeight="1">
      <x:c r="A17" s="126" t="str">
        <x:v>D6-REGLE-12</x:v>
      </x:c>
      <x:c r="B17" s="127" t="str">
        <x:v>Violence familiale O1</x:v>
      </x:c>
      <x:c r="C17" s="127" t="str">
        <x:v>Varek assume sa propre tentative meurtrière. Dhera et Ruun peuvent contredire sa vision de la force.</x:v>
      </x:c>
      <x:c r="D17" s="127" t="str">
        <x:v>Ne pas présenter un père meurtrier comme conduite obligatoire de tous les Yautja.</x:v>
      </x:c>
      <x:c r="E17" s="132" t="str">
        <x:v>Règle de conception à intégrer et tester dans le jeu</x:v>
      </x:c>
    </x:row>
    <x:row r="18" ht="59" customHeight="1">
      <x:c r="A18" s="121" t="str">
        <x:v>D6-REGLE-13</x:v>
      </x:c>
      <x:c r="B18" s="122" t="str">
        <x:v>Preuves O2 et O4</x:v>
      </x:c>
      <x:c r="C18" s="122" t="str">
        <x:v>O2 étend les contributions d’un ancêtre réellement méritant ; O4 traite une faute ancestrale réelle sans attribuer automatiquement sa responsabilité au joueur.</x:v>
      </x:c>
      <x:c r="D18" s="122" t="str">
        <x:v>Pas de révélation de faux héros ajoutée à O2 ; pas de faute effacée par un duel dans O4.</x:v>
      </x:c>
      <x:c r="E18" s="131" t="str">
        <x:v>Règle de conception à intégrer et tester dans le jeu</x:v>
      </x:c>
    </x:row>
    <x:row r="19" ht="44" customHeight="1">
      <x:c r="A19" s="126" t="str">
        <x:v>D6-REGLE-14</x:v>
      </x:c>
      <x:c r="B19" s="127" t="str">
        <x:v>Catastrophe O3</x:v>
      </x:c>
      <x:c r="C19" s="127" t="str">
        <x:v>Le désastre reste naturel. Les survivants peuvent refuser le retour ou préférer un autre foyer.</x:v>
      </x:c>
      <x:c r="D19" s="127" t="str">
        <x:v>Le joueur ne recrute pas les survivants par possession du récit.</x:v>
      </x:c>
      <x:c r="E19" s="132" t="str">
        <x:v>Règle de conception à intégrer et tester dans le jeu</x:v>
      </x:c>
    </x:row>
    <x:row r="20" ht="59" customHeight="1">
      <x:c r="A20" s="121" t="str">
        <x:v>D6-REGLE-15</x:v>
      </x:c>
      <x:c r="B20" s="122" t="str">
        <x:v>Mara et la chronologie</x:v>
      </x:c>
      <x:c r="C20" s="122" t="str">
        <x:v>Première rencontre personnelle M19 à Namarra après Blooded, acquisition et voyage réel. M24 : embarquement puis départ observés sur son propre transport.</x:v>
      </x:c>
      <x:c r="D20" s="122" t="str">
        <x:v>M25 et suivantes lisent departureConfirmed. Un délai au quai n’est pas un départ.</x:v>
      </x:c>
      <x:c r="E20" s="131" t="str">
        <x:v>Règle de conception à intégrer et tester dans le jeu</x:v>
      </x:c>
    </x:row>
    <x:row r="21" ht="59" customHeight="1">
      <x:c r="A21" s="126" t="str">
        <x:v>D6-REGLE-16</x:v>
      </x:c>
      <x:c r="B21" s="127" t="str">
        <x:v>Mara et le temps long</x:v>
      </x:c>
      <x:c r="C21" s="127" t="str">
        <x:v>Une rencontre après séparation exige invitation, accord, disponibilité et trajet ; Elder/Ancient peuvent recevoir une trace autorisée.</x:v>
      </x:c>
      <x:c r="D21" s="127" t="str">
        <x:v>Pas de présence éternelle, résurrection, vieillissement ignoré ou import par le Warp.</x:v>
      </x:c>
      <x:c r="E21" s="132" t="str">
        <x:v>Règle de conception à intégrer et tester dans le jeu</x:v>
      </x:c>
    </x:row>
    <x:row r="22" ht="44" customHeight="1">
      <x:c r="A22" s="121" t="str">
        <x:v>D6-REGLE-17</x:v>
      </x:c>
      <x:c r="B22" s="122" t="str">
        <x:v>Retour Warp</x:v>
      </x:c>
      <x:c r="C22" s="122" t="str">
        <x:v>Vérifier les cinq conditions avant un départ ; conserver la réserve et l’accès de retour une fois le trajet engagé.</x:v>
      </x:c>
      <x:c r="D22" s="122" t="str">
        <x:v>Une fonction retirée pendant l’expédition n’annule pas le retour déjà engagé.</x:v>
      </x:c>
      <x:c r="E22" s="131" t="str">
        <x:v>Règle de conception à intégrer et tester dans le jeu</x:v>
      </x:c>
    </x:row>
    <x:row r="23" ht="44" customHeight="1">
      <x:c r="A23" s="126" t="str">
        <x:v>D6-REGLE-18</x:v>
      </x:c>
      <x:c r="B23" s="127" t="str">
        <x:v>Parler dans le passé</x:v>
      </x:c>
      <x:c r="C23" s="127" t="str">
        <x:v>Le public peut lire une traduction dramatique tandis que le chasseur ne comprend que gestes et signaux observés.</x:v>
      </x:c>
      <x:c r="D23" s="127" t="str">
        <x:v>Aucun dialogue fluide automatique ; ne pas attribuer un peuple entier aux quelques personnages originaux d’une branche.</x:v>
      </x:c>
      <x:c r="E23" s="132" t="str">
        <x:v>Règle de conception à intégrer et tester dans le jeu</x:v>
      </x:c>
    </x:row>
    <x:row r="24" ht="44" customHeight="1">
      <x:c r="A24" s="121" t="str">
        <x:v>D6-REGLE-19</x:v>
      </x:c>
      <x:c r="B24" s="122" t="str">
        <x:v>Maison active</x:v>
      </x:c>
      <x:c r="C24" s="122" t="str">
        <x:v>Le dialogue de déménagement distingue droit acquis, maison active, transfert en cours et charge livrée.</x:v>
      </x:c>
      <x:c r="D24" s="122" t="str">
        <x:v>Une seule résidence active ; les cabines de transit ne créent pas une seconde maison active.</x:v>
      </x:c>
      <x:c r="E24" s="131" t="str">
        <x:v>Règle de conception à intégrer et tester dans le jeu</x:v>
      </x:c>
    </x:row>
    <x:row r="25" ht="44" customHeight="1">
      <x:c r="A25" s="126" t="str">
        <x:v>D6-REGLE-20</x:v>
      </x:c>
      <x:c r="B25" s="127" t="str">
        <x:v>Embarquement</x:v>
      </x:c>
      <x:c r="C25" s="127" t="str">
        <x:v>Compter les personnes réellement embarquées : 7, 13 ou 19 au total selon palier du navire de clan.</x:v>
      </x:c>
      <x:c r="D25" s="127" t="str">
        <x:v>Les joueurs du futur MP remplacent des places existantes ; un PNJ absent ne remplit pas un poste.</x:v>
      </x:c>
      <x:c r="E25" s="132" t="str">
        <x:v>Règle de conception à intégrer et tester dans le jeu</x:v>
      </x:c>
    </x:row>
    <x:row r="26" ht="44" customHeight="1">
      <x:c r="A26" s="121" t="str">
        <x:v>D6-REGLE-21</x:v>
      </x:c>
      <x:c r="B26" s="122" t="str">
        <x:v>Objet et récit</x:v>
      </x:c>
      <x:c r="C26" s="122" t="str">
        <x:v>Une ligne d’exposition distingue original, reproduction, objet prêté, don et provenance contestée.</x:v>
      </x:c>
      <x:c r="D26" s="122" t="str">
        <x:v>Un beau support améliore la présentation ; il ne rend pas un faux récit authentique et ne crée pas de renommée de chasse.</x:v>
      </x:c>
      <x:c r="E26" s="131" t="str">
        <x:v>Règle de conception à intégrer et tester dans le jeu</x:v>
      </x:c>
    </x:row>
    <x:row r="27" ht="44" customHeight="1">
      <x:c r="A27" s="126" t="str">
        <x:v>D6-REGLE-22</x:v>
      </x:c>
      <x:c r="B27" s="127" t="str">
        <x:v>Minijeu de trophée</x:v>
      </x:c>
      <x:c r="C27" s="127" t="str">
        <x:v>L’aide intervient après une observation ou un blocage ; elle pointe une propriété visible du support.</x:v>
      </x:c>
      <x:c r="D27" s="127" t="str">
        <x:v>Ne pas lire la solution complète avant que le joueur ait manipulé ; l’accessibilité peut rendre l’aide explicite sur demande.</x:v>
      </x:c>
      <x:c r="E27" s="132" t="str">
        <x:v>Règle de conception à intégrer et tester dans le jeu</x:v>
      </x:c>
    </x:row>
    <x:row r="28" ht="44" customHeight="1">
      <x:c r="A28" s="121" t="str">
        <x:v>D6-REGLE-23</x:v>
      </x:c>
      <x:c r="B28" s="122" t="str">
        <x:v>Guerre en trois modes</x:v>
      </x:c>
      <x:c r="C28" s="122" t="str">
        <x:v>Le briefing, l’ordre RTS et le conseil de carte nomment la même opération et leurs objectifs distincts.</x:v>
      </x:c>
      <x:c r="D28" s="122" t="str">
        <x:v>Un objectif partagé ne reçoit pas trois récompenses ; une zone change après résolution, jamais après l’ordre seul.</x:v>
      </x:c>
      <x:c r="E28" s="131" t="str">
        <x:v>Règle de conception à intégrer et tester dans le jeu</x:v>
      </x:c>
    </x:row>
    <x:row r="29" ht="44" customHeight="1">
      <x:c r="A29" s="126" t="str">
        <x:v>D6-REGLE-24</x:v>
      </x:c>
      <x:c r="B29" s="127" t="str">
        <x:v>Renseignements tactiques</x:v>
      </x:c>
      <x:c r="C29" s="127" t="str">
        <x:v>Une unité rapporte son champ de vision, une alerte reçue ou une trace. La formulation garde l’incertitude lorsqu’elle existe.</x:v>
      </x:c>
      <x:c r="D29" s="127" t="str">
        <x:v>Pas d’annonce d’ennemi derrière le brouillard de guerre sans capteur ou reconnaissance validé.</x:v>
      </x:c>
      <x:c r="E29" s="132" t="str">
        <x:v>Règle de conception à intégrer et tester dans le jeu</x:v>
      </x:c>
    </x:row>
    <x:row r="30" ht="59" customHeight="1">
      <x:c r="A30" s="121" t="str">
        <x:v>D6-REGLE-25</x:v>
      </x:c>
      <x:c r="B30" s="122" t="str">
        <x:v>Priorité des voix</x:v>
      </x:c>
      <x:c r="C30" s="122" t="str">
        <x:v>Danger immédiat 100 ; événement d’objectif 80 ; réponse sollicitée 60 ; indice demandé 50 ; reprise 40 ; ambiance 20.</x:v>
      </x:c>
      <x:c r="D30" s="122" t="str">
        <x:v>Arbitrage local : une seule voix intelligible au premier plan ; ne pas répéter une ligne interrompue après la disparition de sa cause.</x:v>
      </x:c>
      <x:c r="E30" s="131" t="str">
        <x:v>Règle de conception à intégrer et tester dans le jeu</x:v>
      </x:c>
    </x:row>
    <x:row r="31" ht="44" customHeight="1">
      <x:c r="A31" s="126" t="str">
        <x:v>D6-REGLE-26</x:v>
      </x:c>
      <x:c r="B31" s="127" t="str">
        <x:v>Interruption</x:v>
      </x:c>
      <x:c r="C31" s="127" t="str">
        <x:v>Combat, alarme critique, départ de locuteur ou choix de sortie interrompent le dialogue à une frontière de réplique.</x:v>
      </x:c>
      <x:c r="D31" s="127" t="str">
        <x:v>Sauver la ligne validée et le choix confirmé ; reprendre au dernier état utile sans redonner de récompense.</x:v>
      </x:c>
      <x:c r="E31" s="132" t="str">
        <x:v>Règle de conception à intégrer et tester dans le jeu</x:v>
      </x:c>
    </x:row>
    <x:row r="32" ht="44" customHeight="1">
      <x:c r="A32" s="121" t="str">
        <x:v>D6-REGLE-27</x:v>
      </x:c>
      <x:c r="B32" s="122" t="str">
        <x:v>Reprise</x:v>
      </x:c>
      <x:c r="C32" s="122" t="str">
        <x:v>La reprise dit ce qui reste à faire, pas toute l’introduction. Elle requiert une nouvelle interaction volontaire.</x:v>
      </x:c>
      <x:c r="D32" s="122" t="str">
        <x:v>Les objets déplacés, blessures, portes ouvertes et accords restent dans leur état réel.</x:v>
      </x:c>
      <x:c r="E32" s="131" t="str">
        <x:v>Règle de conception à intégrer et tester dans le jeu</x:v>
      </x:c>
    </x:row>
    <x:row r="33" ht="59" customHeight="1">
      <x:c r="A33" s="126" t="str">
        <x:v>D6-REGLE-28</x:v>
      </x:c>
      <x:c r="B33" s="127" t="str">
        <x:v>Variantes</x:v>
      </x:c>
      <x:c r="C33" s="127" t="str">
        <x:v>Une variante qui contredit la ligne normale la remplace ; elle ne s’ajoute pas après celle-ci. Priorité d’abord, puis cas le plus précis.</x:v>
      </x:c>
      <x:c r="D33" s="127" t="str">
        <x:v>Si aucun cas n’est vrai, utiliser une phrase neutre ou le silence ; jamais une fausse victoire.</x:v>
      </x:c>
      <x:c r="E33" s="132" t="str">
        <x:v>Règle de conception à intégrer et tester dans le jeu</x:v>
      </x:c>
    </x:row>
    <x:row r="34" ht="44" customHeight="1">
      <x:c r="A34" s="121" t="str">
        <x:v>D6-REGLE-29</x:v>
      </x:c>
      <x:c r="B34" s="122" t="str">
        <x:v>Répétition</x:v>
      </x:c>
      <x:c r="C34" s="122" t="str">
        <x:v>Limiter les rappels d’une même cause et conserver un historique par PNJ, scène et visite.</x:v>
      </x:c>
      <x:c r="D34" s="122" t="str">
        <x:v>Une série d’interactions rapides ne fait ni croître le respect ni répéter une dette ou un adieu.</x:v>
      </x:c>
      <x:c r="E34" s="131" t="str">
        <x:v>Règle de conception à intégrer et tester dans le jeu</x:v>
      </x:c>
    </x:row>
    <x:row r="35" ht="44" customHeight="1">
      <x:c r="A35" s="126" t="str">
        <x:v>D6-REGLE-30</x:v>
      </x:c>
      <x:c r="B35" s="127" t="str">
        <x:v>Accessibilité</x:v>
      </x:c>
      <x:c r="C35" s="127" t="str">
        <x:v>Sous-titres avec locuteur, taille réglable, avance manuelle, historique ; pensées facultatives, sans indice exclusif dans l’audio.</x:v>
      </x:c>
      <x:c r="D35" s="127" t="str">
        <x:v>La durée de lecture estimée dans le classeur est une hypothèse éditoriale, pas une durée de doublage mesurée.</x:v>
      </x:c>
      <x:c r="E35" s="132" t="str">
        <x:v>Règle de conception à intégrer et tester dans le jeu</x:v>
      </x:c>
    </x:row>
    <x:row r="36" ht="59" customHeight="1">
      <x:c r="A36" s="121" t="str">
        <x:v>D6-REGLE-31</x:v>
      </x:c>
      <x:c r="B36" s="122" t="str">
        <x:v>Multijoueur futur</x:v>
      </x:c>
      <x:c r="C36" s="122" t="str">
        <x:v>Le joueur qui porte la décision commune confirme la branche ; les autres peuvent lire le contexte et voter lorsque la scène le prévoit.</x:v>
      </x:c>
      <x:c r="D36" s="122" t="str">
        <x:v>Pas de dialogue privé transformé en décision de clan, ni résultat accordé avant confirmation des mêmes événements.</x:v>
      </x:c>
      <x:c r="E36" s="131" t="str">
        <x:v>Règle de conception à intégrer et tester dans le jeu</x:v>
      </x:c>
    </x:row>
    <x:row r="37" ht="59" customHeight="1">
      <x:c r="A37" s="126" t="str">
        <x:v>D6-REGLE-32</x:v>
      </x:c>
      <x:c r="B37" s="127" t="str">
        <x:v>Chroniques cinéma</x:v>
      </x:c>
      <x:c r="C37" s="127" t="str">
        <x:v>Le corpus écrit les échanges de musée, les choix de mode et les transitions originales. Les personnages canoniques gardent leurs répliques à relever dans l’œuvre.</x:v>
      </x:c>
      <x:c r="D37" s="127" t="str">
        <x:v>Ne pas annoncer un script fidèle complet à partir d’un synopsis. Les campagnes alternatives portent un statut visible avant l’entrée.</x:v>
      </x:c>
      <x:c r="E37" s="132" t="str">
        <x:v>Règle de conception à intégrer et tester dans le jeu</x:v>
      </x:c>
    </x:row>
    <x:row r="38" ht="59" customHeight="1">
      <x:c r="A38" s="121" t="str">
        <x:v>D6-REGLE-33</x:v>
      </x:c>
      <x:c r="B38" s="122" t="str">
        <x:v>Noms homonymes</x:v>
      </x:c>
      <x:c r="C38" s="122" t="str">
        <x:v>Keth et Harek peuvent désigner des rôles V5 différents selon le module. Qualifier ces occurrences par fonction jusqu’à résolution narrative.</x:v>
      </x:c>
      <x:c r="D38" s="122" t="str">
        <x:v>Ne pas fusionner automatiquement Harek rival et Harek propulsion, ou Keth O5 et Keth amarrage.</x:v>
      </x:c>
      <x:c r="E38" s="131" t="str">
        <x:v>Règle de conception à intégrer et tester dans le jeu</x:v>
      </x:c>
    </x:row>
    <x:row r="39" ht="59" customHeight="1">
      <x:c r="A39" s="126" t="str">
        <x:v>D6-REGLE-34</x:v>
      </x:c>
      <x:c r="B39" s="127" t="str">
        <x:v>Périmètre livré</x:v>
      </x:c>
      <x:c r="C39" s="127" t="str">
        <x:v>Le classeur est une bible de conception avec textes, conditions et actions. Le lecteur permet d’examiner les embranchements.</x:v>
      </x:c>
      <x:c r="D39" s="127" t="str">
        <x:v>Les conditions en langage naturel ne sont pas des scripts exécutables du moteur ; la livraison ne constitue ni un doublage, ni une intégration au dépôt.</x:v>
      </x:c>
      <x:c r="E39" s="132" t="str">
        <x:v>Règle de conception à intégrer et tester dans le jeu</x:v>
      </x:c>
    </x:row>
    <x:row r="40" ht="44" customHeight="1">
      <x:c r="A40" s="121" t="str">
        <x:v>D6-REGLE-35</x:v>
      </x:c>
      <x:c r="B40" s="122" t="str">
        <x:v>Rigueur du silence</x:v>
      </x:c>
      <x:c r="C40" s="122" t="str">
        <x:v>Un objet disparu ou un interlocuteur absent peut supprimer un échange au lieu de susciter une explication automatique.</x:v>
      </x:c>
      <x:c r="D40" s="122" t="str">
        <x:v>Prévoir une reprise lisible par geste, journal ou lieu ; ne pas faire parler un personnage pour combler chaque blanc.</x:v>
      </x:c>
      <x:c r="E40" s="131" t="str">
        <x:v>Règle de conception à intégrer et tester dans le jeu</x:v>
      </x:c>
    </x:row>
  </x:sheetData>
  <x:pageMargins left="0.7" right="0.7" top="0.75" bottom="0.75" header="0.3" footer="0.3"/>
  <x:tableParts count="1">
    <x:tablePart xmlns:r="http://schemas.openxmlformats.org/officeDocument/2006/relationships" r:id="Rb5964426c5bf42bf"/>
  </x:tableParts>
</x:worksheet>
</file>

<file path=xl/worksheets/sheet13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7" hidden="0" customWidth="1"/>
    <x:col min="2" max="2" width="58" hidden="0" customWidth="1"/>
    <x:col min="3" max="3" width="58" hidden="0" customWidth="1"/>
    <x:col min="4" max="4" width="58" hidden="0" customWidth="1"/>
    <x:col min="5" max="5" width="72" hidden="0" customWidth="1"/>
    <x:col min="6" max="6" width="72" hidden="0" customWidth="1"/>
    <x:col min="7" max="7" width="58" hidden="0" customWidth="1"/>
  </x:cols>
  <x:sheetData>
    <x:row r="1">
      <x:c r="A1" s="2"/>
      <x:c r="B1" s="2"/>
      <x:c r="C1" s="2"/>
      <x:c r="D1" s="2"/>
      <x:c r="E1" s="2"/>
    </x:row>
    <x:row r="2" ht="32" customHeight="1">
      <x:c r="A2" s="3" t="str">
        <x:v>Références de lore V6</x:v>
      </x:c>
      <x:c r="B2" s="3"/>
      <x:c r="C2" s="3"/>
      <x:c r="D2" s="3"/>
      <x:c r="E2" s="3"/>
    </x:row>
    <x:row r="3">
      <x:c r="A3" s="4"/>
      <x:c r="B3" s="4"/>
      <x:c r="C3" s="4"/>
      <x:c r="D3" s="4"/>
      <x:c r="E3" s="4"/>
    </x:row>
    <x:row r="4">
      <x:c r="A4" s="2" t="str">
        <x:v>7 lignes de conception · filtres en ligne 5 · corpus original du projet.</x:v>
      </x:c>
      <x:c r="B4" s="2"/>
      <x:c r="C4" s="2"/>
      <x:c r="D4" s="2"/>
      <x:c r="E4" s="2"/>
    </x:row>
    <x:row r="5" ht="48" customHeight="1">
      <x:c r="A5" s="118" t="str">
        <x:v>Identifiant</x:v>
      </x:c>
      <x:c r="B5" s="119" t="str">
        <x:v>Source</x:v>
      </x:c>
      <x:c r="C5" s="119" t="str">
        <x:v>Date de publication</x:v>
      </x:c>
      <x:c r="D5" s="119" t="str">
        <x:v>Lien</x:v>
      </x:c>
      <x:c r="E5" s="119" t="str">
        <x:v>Ce que la source étaye</x:v>
      </x:c>
      <x:c r="F5" s="119" t="str">
        <x:v>Limite</x:v>
      </x:c>
      <x:c r="G5" s="120" t="str">
        <x:v>Consulté le</x:v>
      </x:c>
    </x:row>
    <x:row r="6" ht="44" customHeight="1">
      <x:c r="A6" s="121" t="str">
        <x:v>L6-S01</x:v>
      </x:c>
      <x:c r="B6" s="122" t="str">
        <x:v>The Walt Disney Company</x:v>
      </x:c>
      <x:c r="C6" s="122" t="str">
        <x:v>7 novembre 2025</x:v>
      </x:c>
      <x:c r="D6" s="122" t="str">
        <x:v>https://thewaltdisneycompany.com/news/predator-badlands/</x:v>
      </x:c>
      <x:c r="E6" s="122" t="str">
        <x:v>Source officielle : Dek jeune exclu, quête de valeur et coopération avec Thia.</x:v>
      </x:c>
      <x:c r="F6" s="122" t="str">
        <x:v>Inspiration d’une trajectoire de vulnérabilité ; ne démontre pas une loi universelle des pères, ni nos cinq voies.</x:v>
      </x:c>
      <x:c r="G6" s="131" t="str">
        <x:v>2026-10-07</x:v>
      </x:c>
    </x:row>
    <x:row r="7" ht="59" customHeight="1">
      <x:c r="A7" s="126" t="str">
        <x:v>L6-S02</x:v>
      </x:c>
      <x:c r="B7" s="127" t="str">
        <x:v>Entretien Dan Trachtenberg, SYFY WIRE</x:v>
      </x:c>
      <x:c r="C7" s="127" t="str">
        <x:v>28 novembre 2025</x:v>
      </x:c>
      <x:c r="D7" s="127" t="str">
        <x:v>https://www.syfy.com/syfy-wire/predator-badlands-director-dan-trachtenberg-talks-reinventing-the-iconic-franchise</x:v>
      </x:c>
      <x:c r="E7" s="127" t="str">
        <x:v>Entretien primaire : rôle de Britton Watkins dans la langue écrite et parlée, conception liée à la physiologie.</x:v>
      </x:c>
      <x:c r="F7" s="127" t="str">
        <x:v>Justifie la prudence sur les faux mots yautja. Le corpus reste en français ; pas de grammaire officielle reconstruite.</x:v>
      </x:c>
      <x:c r="G7" s="132" t="str">
        <x:v>2026-10-07</x:v>
      </x:c>
    </x:row>
    <x:row r="8" ht="59" customHeight="1">
      <x:c r="A8" s="121" t="str">
        <x:v>L6-S03</x:v>
      </x:c>
      <x:c r="B8" s="122" t="str">
        <x:v>Entretien Britton Watkins, AvPGalaxy</x:v>
      </x:c>
      <x:c r="C8" s="122" t="str">
        <x:v>15 décembre 2025</x:v>
      </x:c>
      <x:c r="D8" s="122" t="str">
        <x:v>https://www.avpgalaxy.net/website/interviews/britton-watkins/</x:v>
      </x:c>
      <x:c r="E8" s="122" t="str">
        <x:v>Entretien direct du créateur de langue ; page consultée pour préciser la provenance linguistique.</x:v>
      </x:c>
      <x:c r="F8" s="122" t="str">
        <x:v>Un site de communauté hébergeant un entretien primaire ne transforme pas les autres articles du site en canon. Aucun glossaire repris ici.</x:v>
      </x:c>
      <x:c r="G8" s="131" t="str">
        <x:v>2026-10-07</x:v>
      </x:c>
    </x:row>
    <x:row r="9" ht="59" customHeight="1">
      <x:c r="A9" s="126" t="str">
        <x:v>L6-S04</x:v>
      </x:c>
      <x:c r="B9" s="127" t="str">
        <x:v>Entretien Colin et Greg Strause, ComingSoon</x:v>
      </x:c>
      <x:c r="C9" s="127" t="str">
        <x:v>19 décembre 2007</x:v>
      </x:c>
      <x:c r="D9" s="127" t="str">
        <x:v>https://www.comingsoon.net/horror/news/708508-interview-avp-rs-colin-greg-strause</x:v>
      </x:c>
      <x:c r="E9" s="127" t="str">
        <x:v>Entretien primaire sur AVP-R : contexte de Wolf, lieu sur son monde, signal et préparation du départ.</x:v>
      </x:c>
      <x:c r="F9" s="127" t="str">
        <x:v>Ancrage de mise en scène pour foyer, équipement et objets. Aucun système de propriété ou minijeu d’atelier établi par cet entretien.</x:v>
      </x:c>
      <x:c r="G9" s="132" t="str">
        <x:v>2026-10-07</x:v>
      </x:c>
    </x:row>
    <x:row r="10" ht="44" customHeight="1">
      <x:c r="A10" s="121" t="str">
        <x:v>L6-S05</x:v>
      </x:c>
      <x:c r="B10" s="122" t="str">
        <x:v>20th Century Studios</x:v>
      </x:c>
      <x:c r="C10" s="122" t="str">
        <x:v>Fiche officielle consultée le 7 octobre 2026</x:v>
      </x:c>
      <x:c r="D10" s="122" t="str">
        <x:v>https://www.20thcenturystudios.com/movies/alien-vs-predator</x:v>
      </x:c>
      <x:c r="E10" s="122" t="str">
        <x:v>Fiche officielle du film AVP ; point de départ pour la chronique déjà identifiée dans la V5.</x:v>
      </x:c>
      <x:c r="F10" s="122" t="str">
        <x:v>Ne valide pas à elle seule un plan complet du navire, une règle de clan générale ou le script fidèle de toutes les scènes.</x:v>
      </x:c>
      <x:c r="G10" s="131" t="str">
        <x:v>2026-10-07</x:v>
      </x:c>
    </x:row>
    <x:row r="11" ht="59" customHeight="1">
      <x:c r="A11" s="126" t="str">
        <x:v>L6-S06</x:v>
      </x:c>
      <x:c r="B11" s="127" t="str">
        <x:v>Bible V5 du projet</x:v>
      </x:c>
      <x:c r="C11" s="127" t="str">
        <x:v>7 octobre 2026</x:v>
      </x:c>
      <x:c r="D11" s="127" t="str">
        <x:v>https://drive.google.com/file/d/16PiYANv8G_HsQpWb8_ls2ZUtiG2K6DL8/view</x:v>
      </x:c>
      <x:c r="E11" s="127" t="str">
        <x:v>Archive complète sauvegardée du projet. Source des 3 616 fiches conservées, missions, personnages, origines et invariants.</x:v>
      </x:c>
      <x:c r="F11" s="127" t="str">
        <x:v>Source de continuité du jeu, non source officielle de la franchise. Les anciennes V2–V4 exactes n’étaient pas retrouvées ; la V5 reste une reconstitution déclarée.</x:v>
      </x:c>
      <x:c r="G11" s="132" t="str">
        <x:v>2026-10-07</x:v>
      </x:c>
    </x:row>
    <x:row r="12" ht="59" customHeight="1">
      <x:c r="A12" s="121" t="str">
        <x:v>L6-S07</x:v>
      </x:c>
      <x:c r="B12" s="122" t="str">
        <x:v>Demandes de l’utilisateur</x:v>
      </x:c>
      <x:c r="C12" s="122" t="str">
        <x:v>Conversation de conception</x:v>
      </x:c>
      <x:c r="D12" s="122" t="str">
        <x:v>Conversation : demande de continuer en parallèle et de développer les dialogues en restant lore friendly.</x:v>
      </x:c>
      <x:c r="E12" s="122" t="str">
        <x:v>Autorité pour les six voies dont O6 personnelle, Warp passé, maisons, navire, trophées, trois modes de guerre et dépôt Drive.</x:v>
      </x:c>
      <x:c r="F12" s="122" t="str">
        <x:v>Les dialogues et règles V6 sont des propositions créatives détaillées, pas une validation officielle de licence ou un jeu déjà implémenté.</x:v>
      </x:c>
      <x:c r="G12" s="131" t="str">
        <x:v>2026-10-07</x:v>
      </x:c>
    </x:row>
  </x:sheetData>
  <x:pageMargins left="0.7" right="0.7" top="0.75" bottom="0.75" header="0.3" footer="0.3"/>
  <x:tableParts count="1">
    <x:tablePart xmlns:r="http://schemas.openxmlformats.org/officeDocument/2006/relationships" r:id="R805d2771e2f24c2c"/>
  </x:tableParts>
</x:worksheet>
</file>

<file path=xl/worksheets/sheet13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7" hidden="0" customWidth="1"/>
    <x:col min="2" max="2" width="38" hidden="0" customWidth="1"/>
    <x:col min="3" max="3" width="38" hidden="0" customWidth="1"/>
    <x:col min="4" max="4" width="18" hidden="0" customWidth="1"/>
    <x:col min="5" max="5" width="18" hidden="0" customWidth="1"/>
    <x:col min="6" max="6" width="18" hidden="0" customWidth="1"/>
    <x:col min="7" max="7" width="18" hidden="0" customWidth="1"/>
    <x:col min="8" max="8" width="38" hidden="0" customWidth="1"/>
    <x:col min="9" max="9" width="58" hidden="0" customWidth="1"/>
    <x:col min="10" max="10" width="72" hidden="0" customWidth="1"/>
  </x:cols>
  <x:sheetData>
    <x:row r="1">
      <x:c r="A1" s="2"/>
      <x:c r="B1" s="2"/>
      <x:c r="C1" s="2"/>
      <x:c r="D1" s="2"/>
      <x:c r="E1" s="2"/>
    </x:row>
    <x:row r="2" ht="32" customHeight="1">
      <x:c r="A2" s="3" t="str">
        <x:v>Couverture V6</x:v>
      </x:c>
      <x:c r="B2" s="3"/>
      <x:c r="C2" s="3"/>
      <x:c r="D2" s="3"/>
      <x:c r="E2" s="3"/>
    </x:row>
    <x:row r="3">
      <x:c r="A3" s="4"/>
      <x:c r="B3" s="4"/>
      <x:c r="C3" s="4"/>
      <x:c r="D3" s="4"/>
      <x:c r="E3" s="4"/>
    </x:row>
    <x:row r="4">
      <x:c r="A4" s="2" t="str">
        <x:v>112 lignes de conception · filtres en ligne 5 · corpus original du projet.</x:v>
      </x:c>
      <x:c r="B4" s="2"/>
      <x:c r="C4" s="2"/>
      <x:c r="D4" s="2"/>
      <x:c r="E4" s="2"/>
    </x:row>
    <x:row r="5" ht="48" customHeight="1">
      <x:c r="A5" s="118" t="str">
        <x:v>Identifiant</x:v>
      </x:c>
      <x:c r="B5" s="119" t="str">
        <x:v>Table V5</x:v>
      </x:c>
      <x:c r="C5" s="119" t="str">
        <x:v>Titre</x:v>
      </x:c>
      <x:c r="D5" s="119" t="str">
        <x:v>Fiches V5</x:v>
      </x:c>
      <x:c r="E5" s="119" t="str">
        <x:v>Fiches avec dialogue direct</x:v>
      </x:c>
      <x:c r="F5" s="119" t="str">
        <x:v>Scènes</x:v>
      </x:c>
      <x:c r="G5" s="119" t="str">
        <x:v>Répliques courtes</x:v>
      </x:c>
      <x:c r="H5" s="119" t="str">
        <x:v>Traitement</x:v>
      </x:c>
      <x:c r="I5" s="119" t="str">
        <x:v>Scènes liées</x:v>
      </x:c>
      <x:c r="J5" s="120" t="str">
        <x:v>Limite</x:v>
      </x:c>
    </x:row>
    <x:row r="6" ht="44" customHeight="1">
      <x:c r="A6" s="121" t="str">
        <x:v>D6-COUV-001</x:v>
      </x:c>
      <x:c r="B6" s="122" t="str">
        <x:v>origins</x:v>
      </x:c>
      <x:c r="C6" s="122" t="str">
        <x:v>Les six voies</x:v>
      </x:c>
      <x:c r="D6" s="124" t="n">
        <x:v>6</x:v>
      </x:c>
      <x:c r="E6" s="124" t="n">
        <x:v>6</x:v>
      </x:c>
      <x:c r="F6" s="124" t="n">
        <x:v>0</x:v>
      </x:c>
      <x:c r="G6" s="124" t="n">
        <x:v>9</x:v>
      </x:c>
      <x:c r="H6" s="122" t="str">
        <x:v>Répliques d’étape ou de contexte</x:v>
      </x:c>
      <x:c r="I6" s="122" t="str">
        <x:v>Missions des six voies ; Fins des six voies</x:v>
      </x:c>
      <x:c r="J6" s="131" t="str">
        <x:v>Chaque fiche possède au moins une scène ou une réplique directe.</x:v>
      </x:c>
    </x:row>
    <x:row r="7" ht="44" customHeight="1">
      <x:c r="A7" s="126" t="str">
        <x:v>D6-COUV-002</x:v>
      </x:c>
      <x:c r="B7" s="127" t="str">
        <x:v>origin_missions</x:v>
      </x:c>
      <x:c r="C7" s="127" t="str">
        <x:v>Missions des six voies</x:v>
      </x:c>
      <x:c r="D7" s="129" t="n">
        <x:v>216</x:v>
      </x:c>
      <x:c r="E7" s="129" t="n">
        <x:v>216</x:v>
      </x:c>
      <x:c r="F7" s="129" t="n">
        <x:v>216</x:v>
      </x:c>
      <x:c r="G7" s="129" t="n">
        <x:v>0</x:v>
      </x:c>
      <x:c r="H7" s="127" t="str">
        <x:v>Scènes directement rédigées</x:v>
      </x:c>
      <x:c r="I7" s="127" t="str"/>
      <x:c r="J7" s="132" t="str">
        <x:v>Chaque fiche possède au moins une scène ou une réplique directe.</x:v>
      </x:c>
    </x:row>
    <x:row r="8" ht="44" customHeight="1">
      <x:c r="A8" s="121" t="str">
        <x:v>D6-COUV-003</x:v>
      </x:c>
      <x:c r="B8" s="122" t="str">
        <x:v>core_missions</x:v>
      </x:c>
      <x:c r="C8" s="122" t="str">
        <x:v>Campagne commune</x:v>
      </x:c>
      <x:c r="D8" s="124" t="n">
        <x:v>60</x:v>
      </x:c>
      <x:c r="E8" s="124" t="n">
        <x:v>60</x:v>
      </x:c>
      <x:c r="F8" s="124" t="n">
        <x:v>60</x:v>
      </x:c>
      <x:c r="G8" s="124" t="n">
        <x:v>3</x:v>
      </x:c>
      <x:c r="H8" s="122" t="str">
        <x:v>Scènes directement rédigées</x:v>
      </x:c>
      <x:c r="I8" s="122" t="str"/>
      <x:c r="J8" s="131" t="str">
        <x:v>Chaque fiche possède au moins une scène ou une réplique directe.</x:v>
      </x:c>
    </x:row>
    <x:row r="9" ht="59" customHeight="1">
      <x:c r="A9" s="126" t="str">
        <x:v>D6-COUV-004</x:v>
      </x:c>
      <x:c r="B9" s="127" t="str">
        <x:v>core_rules</x:v>
      </x:c>
      <x:c r="C9" s="127" t="str">
        <x:v>Socle du jeu</x:v>
      </x:c>
      <x:c r="D9" s="129" t="n">
        <x:v>48</x:v>
      </x:c>
      <x:c r="E9" s="129" t="n">
        <x:v>0</x:v>
      </x:c>
      <x:c r="F9" s="129" t="n">
        <x:v>0</x:v>
      </x:c>
      <x:c r="G9" s="129" t="n">
        <x:v>0</x:v>
      </x:c>
      <x:c r="H9" s="127" t="str">
        <x:v>Système traité par scènes liées</x:v>
      </x:c>
      <x:c r="I9" s="127" t="str">
        <x:v>Campagne commune</x:v>
      </x:c>
      <x:c r="J9" s="132" t="str">
        <x:v>Les fiches V5 sont toutes conservées. Couverture du système ne signifie pas une conversation exhaustive pour chaque objet, garde, humain ou zone du catalogue.</x:v>
      </x:c>
    </x:row>
    <x:row r="10" ht="59" customHeight="1">
      <x:c r="A10" s="121" t="str">
        <x:v>D6-COUV-005</x:v>
      </x:c>
      <x:c r="B10" s="122" t="str">
        <x:v>ranks_roles</x:v>
      </x:c>
      <x:c r="C10" s="122" t="str">
        <x:v>Rangs et fonctions</x:v>
      </x:c>
      <x:c r="D10" s="124" t="n">
        <x:v>16</x:v>
      </x:c>
      <x:c r="E10" s="124" t="n">
        <x:v>0</x:v>
      </x:c>
      <x:c r="F10" s="124" t="n">
        <x:v>0</x:v>
      </x:c>
      <x:c r="G10" s="124" t="n">
        <x:v>0</x:v>
      </x:c>
      <x:c r="H10" s="122" t="str">
        <x:v>Système traité par scènes liées</x:v>
      </x:c>
      <x:c r="I10" s="122" t="str">
        <x:v>Campagne commune</x:v>
      </x:c>
      <x:c r="J10" s="131" t="str">
        <x:v>Les fiches V5 sont toutes conservées. Couverture du système ne signifie pas une conversation exhaustive pour chaque objet, garde, humain ou zone du catalogue.</x:v>
      </x:c>
    </x:row>
    <x:row r="11" ht="59" customHeight="1">
      <x:c r="A11" s="126" t="str">
        <x:v>D6-COUV-006</x:v>
      </x:c>
      <x:c r="B11" s="127" t="str">
        <x:v>origin_interactions</x:v>
      </x:c>
      <x:c r="C11" s="127" t="str">
        <x:v>Interactions des voies</x:v>
      </x:c>
      <x:c r="D11" s="129" t="n">
        <x:v>60</x:v>
      </x:c>
      <x:c r="E11" s="129" t="n">
        <x:v>0</x:v>
      </x:c>
      <x:c r="F11" s="129" t="n">
        <x:v>0</x:v>
      </x:c>
      <x:c r="G11" s="129" t="n">
        <x:v>0</x:v>
      </x:c>
      <x:c r="H11" s="127" t="str">
        <x:v>Système traité par scènes liées</x:v>
      </x:c>
      <x:c r="I11" s="127" t="str">
        <x:v>Missions des six voies</x:v>
      </x:c>
      <x:c r="J11" s="132" t="str">
        <x:v>Les fiches V5 sont toutes conservées. Couverture du système ne signifie pas une conversation exhaustive pour chaque objet, garde, humain ou zone du catalogue.</x:v>
      </x:c>
    </x:row>
    <x:row r="12" ht="44" customHeight="1">
      <x:c r="A12" s="121" t="str">
        <x:v>D6-COUV-007</x:v>
      </x:c>
      <x:c r="B12" s="122" t="str">
        <x:v>origin_endings</x:v>
      </x:c>
      <x:c r="C12" s="122" t="str">
        <x:v>Fins des six voies</x:v>
      </x:c>
      <x:c r="D12" s="124" t="n">
        <x:v>18</x:v>
      </x:c>
      <x:c r="E12" s="124" t="n">
        <x:v>18</x:v>
      </x:c>
      <x:c r="F12" s="124" t="n">
        <x:v>18</x:v>
      </x:c>
      <x:c r="G12" s="124" t="n">
        <x:v>0</x:v>
      </x:c>
      <x:c r="H12" s="122" t="str">
        <x:v>Scènes directement rédigées</x:v>
      </x:c>
      <x:c r="I12" s="122" t="str"/>
      <x:c r="J12" s="131" t="str">
        <x:v>Chaque fiche possède au moins une scène ou une réplique directe.</x:v>
      </x:c>
    </x:row>
    <x:row r="13" ht="59" customHeight="1">
      <x:c r="A13" s="126" t="str">
        <x:v>D6-COUV-008</x:v>
      </x:c>
      <x:c r="B13" s="127" t="str">
        <x:v>clan_contracts</x:v>
      </x:c>
      <x:c r="C13" s="127" t="str">
        <x:v>Contrats des clans</x:v>
      </x:c>
      <x:c r="D13" s="129" t="n">
        <x:v>36</x:v>
      </x:c>
      <x:c r="E13" s="129" t="n">
        <x:v>0</x:v>
      </x:c>
      <x:c r="F13" s="129" t="n">
        <x:v>0</x:v>
      </x:c>
      <x:c r="G13" s="129" t="n">
        <x:v>0</x:v>
      </x:c>
      <x:c r="H13" s="127" t="str">
        <x:v>Système traité par scènes liées</x:v>
      </x:c>
      <x:c r="I13" s="127" t="str">
        <x:v>Identités des clans ; Diplomatie des clans</x:v>
      </x:c>
      <x:c r="J13" s="132" t="str">
        <x:v>Les fiches V5 sont toutes conservées. Couverture du système ne signifie pas une conversation exhaustive pour chaque objet, garde, humain ou zone du catalogue.</x:v>
      </x:c>
    </x:row>
    <x:row r="14" ht="59" customHeight="1">
      <x:c r="A14" s="121" t="str">
        <x:v>D6-COUV-009</x:v>
      </x:c>
      <x:c r="B14" s="122" t="str">
        <x:v>warp_rules</x:v>
      </x:c>
      <x:c r="C14" s="122" t="str">
        <x:v>Règles du Warp</x:v>
      </x:c>
      <x:c r="D14" s="124" t="n">
        <x:v>24</x:v>
      </x:c>
      <x:c r="E14" s="124" t="n">
        <x:v>0</x:v>
      </x:c>
      <x:c r="F14" s="124" t="n">
        <x:v>0</x:v>
      </x:c>
      <x:c r="G14" s="124" t="n">
        <x:v>0</x:v>
      </x:c>
      <x:c r="H14" s="122" t="str">
        <x:v>Système traité par scènes liées</x:v>
      </x:c>
      <x:c r="I14" s="122" t="str">
        <x:v>Campagne commune ; Missions du Warp</x:v>
      </x:c>
      <x:c r="J14" s="131" t="str">
        <x:v>Les fiches V5 sont toutes conservées. Couverture du système ne signifie pas une conversation exhaustive pour chaque objet, garde, humain ou zone du catalogue.</x:v>
      </x:c>
    </x:row>
    <x:row r="15" ht="59" customHeight="1">
      <x:c r="A15" s="126" t="str">
        <x:v>D6-COUV-010</x:v>
      </x:c>
      <x:c r="B15" s="127" t="str">
        <x:v>warp_eras</x:v>
      </x:c>
      <x:c r="C15" s="127" t="str">
        <x:v>Époques du Warp</x:v>
      </x:c>
      <x:c r="D15" s="129" t="n">
        <x:v>12</x:v>
      </x:c>
      <x:c r="E15" s="129" t="n">
        <x:v>0</x:v>
      </x:c>
      <x:c r="F15" s="129" t="n">
        <x:v>0</x:v>
      </x:c>
      <x:c r="G15" s="129" t="n">
        <x:v>0</x:v>
      </x:c>
      <x:c r="H15" s="127" t="str">
        <x:v>Système traité par scènes liées</x:v>
      </x:c>
      <x:c r="I15" s="127" t="str">
        <x:v>Missions du Warp</x:v>
      </x:c>
      <x:c r="J15" s="132" t="str">
        <x:v>Les fiches V5 sont toutes conservées. Couverture du système ne signifie pas une conversation exhaustive pour chaque objet, garde, humain ou zone du catalogue.</x:v>
      </x:c>
    </x:row>
    <x:row r="16" ht="44" customHeight="1">
      <x:c r="A16" s="121" t="str">
        <x:v>D6-COUV-011</x:v>
      </x:c>
      <x:c r="B16" s="122" t="str">
        <x:v>warp_missions</x:v>
      </x:c>
      <x:c r="C16" s="122" t="str">
        <x:v>Missions du Warp</x:v>
      </x:c>
      <x:c r="D16" s="124" t="n">
        <x:v>36</x:v>
      </x:c>
      <x:c r="E16" s="124" t="n">
        <x:v>36</x:v>
      </x:c>
      <x:c r="F16" s="124" t="n">
        <x:v>36</x:v>
      </x:c>
      <x:c r="G16" s="124" t="n">
        <x:v>0</x:v>
      </x:c>
      <x:c r="H16" s="122" t="str">
        <x:v>Scènes directement rédigées</x:v>
      </x:c>
      <x:c r="I16" s="122" t="str"/>
      <x:c r="J16" s="131" t="str">
        <x:v>Chaque fiche possède au moins une scène ou une réplique directe.</x:v>
      </x:c>
    </x:row>
    <x:row r="17" ht="44" customHeight="1">
      <x:c r="A17" s="126" t="str">
        <x:v>D6-COUV-012</x:v>
      </x:c>
      <x:c r="B17" s="127" t="str">
        <x:v>cinema_chronicles</x:v>
      </x:c>
      <x:c r="C17" s="127" t="str">
        <x:v>Chroniques cinéma</x:v>
      </x:c>
      <x:c r="D17" s="129" t="n">
        <x:v>9</x:v>
      </x:c>
      <x:c r="E17" s="129" t="n">
        <x:v>9</x:v>
      </x:c>
      <x:c r="F17" s="129" t="n">
        <x:v>9</x:v>
      </x:c>
      <x:c r="G17" s="129" t="n">
        <x:v>0</x:v>
      </x:c>
      <x:c r="H17" s="127" t="str">
        <x:v>Scènes directement rédigées</x:v>
      </x:c>
      <x:c r="I17" s="127" t="str"/>
      <x:c r="J17" s="132" t="str">
        <x:v>Chaque fiche possède au moins une scène ou une réplique directe.</x:v>
      </x:c>
    </x:row>
    <x:row r="18" ht="44" customHeight="1">
      <x:c r="A18" s="121" t="str">
        <x:v>D6-COUV-013</x:v>
      </x:c>
      <x:c r="B18" s="122" t="str">
        <x:v>justice</x:v>
      </x:c>
      <x:c r="C18" s="122" t="str">
        <x:v>Justice et Enforcers</x:v>
      </x:c>
      <x:c r="D18" s="124" t="n">
        <x:v>24</x:v>
      </x:c>
      <x:c r="E18" s="124" t="n">
        <x:v>24</x:v>
      </x:c>
      <x:c r="F18" s="124" t="n">
        <x:v>24</x:v>
      </x:c>
      <x:c r="G18" s="124" t="n">
        <x:v>0</x:v>
      </x:c>
      <x:c r="H18" s="122" t="str">
        <x:v>Scènes directement rédigées</x:v>
      </x:c>
      <x:c r="I18" s="122" t="str"/>
      <x:c r="J18" s="131" t="str">
        <x:v>Chaque fiche possède au moins une scène ou une réplique directe.</x:v>
      </x:c>
    </x:row>
    <x:row r="19" ht="44" customHeight="1">
      <x:c r="A19" s="126" t="str">
        <x:v>D6-COUV-014</x:v>
      </x:c>
      <x:c r="B19" s="127" t="str">
        <x:v>pit</x:v>
      </x:c>
      <x:c r="C19" s="127" t="str">
        <x:v>THE PIT</x:v>
      </x:c>
      <x:c r="D19" s="129" t="n">
        <x:v>18</x:v>
      </x:c>
      <x:c r="E19" s="129" t="n">
        <x:v>18</x:v>
      </x:c>
      <x:c r="F19" s="129" t="n">
        <x:v>18</x:v>
      </x:c>
      <x:c r="G19" s="129" t="n">
        <x:v>0</x:v>
      </x:c>
      <x:c r="H19" s="127" t="str">
        <x:v>Scènes directement rédigées</x:v>
      </x:c>
      <x:c r="I19" s="127" t="str"/>
      <x:c r="J19" s="132" t="str">
        <x:v>Chaque fiche possède au moins une scène ou une réplique directe.</x:v>
      </x:c>
    </x:row>
    <x:row r="20" ht="59" customHeight="1">
      <x:c r="A20" s="121" t="str">
        <x:v>D6-COUV-015</x:v>
      </x:c>
      <x:c r="B20" s="122" t="str">
        <x:v>dlc_mausoleum</x:v>
      </x:c>
      <x:c r="C20" s="122" t="str">
        <x:v>Mausolée et DLC</x:v>
      </x:c>
      <x:c r="D20" s="124" t="n">
        <x:v>16</x:v>
      </x:c>
      <x:c r="E20" s="124" t="n">
        <x:v>0</x:v>
      </x:c>
      <x:c r="F20" s="124" t="n">
        <x:v>0</x:v>
      </x:c>
      <x:c r="G20" s="124" t="n">
        <x:v>0</x:v>
      </x:c>
      <x:c r="H20" s="122" t="str">
        <x:v>Système traité par scènes liées</x:v>
      </x:c>
      <x:c r="I20" s="122" t="str">
        <x:v>Chroniques cinéma ; Campagne commune</x:v>
      </x:c>
      <x:c r="J20" s="131" t="str">
        <x:v>Les fiches V5 sont toutes conservées. Couverture du système ne signifie pas une conversation exhaustive pour chaque objet, garde, humain ou zone du catalogue.</x:v>
      </x:c>
    </x:row>
    <x:row r="21" ht="59" customHeight="1">
      <x:c r="A21" s="126" t="str">
        <x:v>D6-COUV-016</x:v>
      </x:c>
      <x:c r="B21" s="127" t="str">
        <x:v>origin_transitions_v5</x:v>
      </x:c>
      <x:c r="C21" s="127" t="str">
        <x:v>V5 Transitions des voies</x:v>
      </x:c>
      <x:c r="D21" s="129" t="n">
        <x:v>36</x:v>
      </x:c>
      <x:c r="E21" s="129" t="n">
        <x:v>0</x:v>
      </x:c>
      <x:c r="F21" s="129" t="n">
        <x:v>0</x:v>
      </x:c>
      <x:c r="G21" s="129" t="n">
        <x:v>0</x:v>
      </x:c>
      <x:c r="H21" s="127" t="str">
        <x:v>Système traité par scènes liées</x:v>
      </x:c>
      <x:c r="I21" s="127" t="str">
        <x:v>Missions des six voies ; Fins des six voies</x:v>
      </x:c>
      <x:c r="J21" s="132" t="str">
        <x:v>Les fiches V5 sont toutes conservées. Couverture du système ne signifie pas une conversation exhaustive pour chaque objet, garde, humain ou zone du catalogue.</x:v>
      </x:c>
    </x:row>
    <x:row r="22" ht="44" customHeight="1">
      <x:c r="A22" s="121" t="str">
        <x:v>D6-COUV-017</x:v>
      </x:c>
      <x:c r="B22" s="122" t="str">
        <x:v>warp_arcs_v5</x:v>
      </x:c>
      <x:c r="C22" s="122" t="str">
        <x:v>V5 Arcs historiques</x:v>
      </x:c>
      <x:c r="D22" s="124" t="n">
        <x:v>12</x:v>
      </x:c>
      <x:c r="E22" s="124" t="n">
        <x:v>12</x:v>
      </x:c>
      <x:c r="F22" s="124" t="n">
        <x:v>12</x:v>
      </x:c>
      <x:c r="G22" s="124" t="n">
        <x:v>0</x:v>
      </x:c>
      <x:c r="H22" s="122" t="str">
        <x:v>Scènes directement rédigées</x:v>
      </x:c>
      <x:c r="I22" s="122" t="str"/>
      <x:c r="J22" s="131" t="str">
        <x:v>Chaque fiche possède au moins une scène ou une réplique directe.</x:v>
      </x:c>
    </x:row>
    <x:row r="23" ht="44" customHeight="1">
      <x:c r="A23" s="126" t="str">
        <x:v>D6-COUV-018</x:v>
      </x:c>
      <x:c r="B23" s="127" t="str">
        <x:v>warp_arc_steps_v5</x:v>
      </x:c>
      <x:c r="C23" s="127" t="str">
        <x:v>V5 Scènes historiques</x:v>
      </x:c>
      <x:c r="D23" s="129" t="n">
        <x:v>36</x:v>
      </x:c>
      <x:c r="E23" s="129" t="n">
        <x:v>36</x:v>
      </x:c>
      <x:c r="F23" s="129" t="n">
        <x:v>0</x:v>
      </x:c>
      <x:c r="G23" s="129" t="n">
        <x:v>36</x:v>
      </x:c>
      <x:c r="H23" s="127" t="str">
        <x:v>Répliques d’étape ou de contexte</x:v>
      </x:c>
      <x:c r="I23" s="127" t="str"/>
      <x:c r="J23" s="132" t="str">
        <x:v>Chaque fiche possède au moins une scène ou une réplique directe.</x:v>
      </x:c>
    </x:row>
    <x:row r="24" ht="59" customHeight="1">
      <x:c r="A24" s="121" t="str">
        <x:v>D6-COUV-019</x:v>
      </x:c>
      <x:c r="B24" s="122" t="str">
        <x:v>prologue_sequences_v5</x:v>
      </x:c>
      <x:c r="C24" s="122" t="str">
        <x:v>V5 Prologue jouable</x:v>
      </x:c>
      <x:c r="D24" s="124" t="n">
        <x:v>12</x:v>
      </x:c>
      <x:c r="E24" s="124" t="n">
        <x:v>0</x:v>
      </x:c>
      <x:c r="F24" s="124" t="n">
        <x:v>0</x:v>
      </x:c>
      <x:c r="G24" s="124" t="n">
        <x:v>0</x:v>
      </x:c>
      <x:c r="H24" s="122" t="str">
        <x:v>Système traité par scènes liées</x:v>
      </x:c>
      <x:c r="I24" s="122" t="str">
        <x:v>Campagne commune</x:v>
      </x:c>
      <x:c r="J24" s="131" t="str">
        <x:v>Les fiches V5 sont toutes conservées. Couverture du système ne signifie pas une conversation exhaustive pour chaque objet, garde, humain ou zone du catalogue.</x:v>
      </x:c>
    </x:row>
    <x:row r="25" ht="59" customHeight="1">
      <x:c r="A25" s="126" t="str">
        <x:v>D6-COUV-020</x:v>
      </x:c>
      <x:c r="B25" s="127" t="str">
        <x:v>integrated_journey</x:v>
      </x:c>
      <x:c r="C25" s="127" t="str">
        <x:v>Parcours complet</x:v>
      </x:c>
      <x:c r="D25" s="129" t="n">
        <x:v>24</x:v>
      </x:c>
      <x:c r="E25" s="129" t="n">
        <x:v>0</x:v>
      </x:c>
      <x:c r="F25" s="129" t="n">
        <x:v>0</x:v>
      </x:c>
      <x:c r="G25" s="129" t="n">
        <x:v>0</x:v>
      </x:c>
      <x:c r="H25" s="127" t="str">
        <x:v>Système traité par scènes liées</x:v>
      </x:c>
      <x:c r="I25" s="127" t="str">
        <x:v>Campagne commune</x:v>
      </x:c>
      <x:c r="J25" s="132" t="str">
        <x:v>Les fiches V5 sont toutes conservées. Couverture du système ne signifie pas une conversation exhaustive pour chaque objet, garde, humain ou zone du catalogue.</x:v>
      </x:c>
    </x:row>
    <x:row r="26" ht="59" customHeight="1">
      <x:c r="A26" s="121" t="str">
        <x:v>D6-COUV-021</x:v>
      </x:c>
      <x:c r="B26" s="122" t="str">
        <x:v>homeworld_regions</x:v>
      </x:c>
      <x:c r="C26" s="122" t="str">
        <x:v>Régions du Homeworld</x:v>
      </x:c>
      <x:c r="D26" s="124" t="n">
        <x:v>10</x:v>
      </x:c>
      <x:c r="E26" s="124" t="n">
        <x:v>0</x:v>
      </x:c>
      <x:c r="F26" s="124" t="n">
        <x:v>0</x:v>
      </x:c>
      <x:c r="G26" s="124" t="n">
        <x:v>0</x:v>
      </x:c>
      <x:c r="H26" s="122" t="str">
        <x:v>Système traité par scènes liées</x:v>
      </x:c>
      <x:c r="I26" s="122" t="str">
        <x:v>Les vingt communautés</x:v>
      </x:c>
      <x:c r="J26" s="131" t="str">
        <x:v>Les fiches V5 sont toutes conservées. Couverture du système ne signifie pas une conversation exhaustive pour chaque objet, garde, humain ou zone du catalogue.</x:v>
      </x:c>
    </x:row>
    <x:row r="27" ht="44" customHeight="1">
      <x:c r="A27" s="126" t="str">
        <x:v>D6-COUV-022</x:v>
      </x:c>
      <x:c r="B27" s="127" t="str">
        <x:v>clans</x:v>
      </x:c>
      <x:c r="C27" s="127" t="str">
        <x:v>Identités des clans</x:v>
      </x:c>
      <x:c r="D27" s="129" t="n">
        <x:v>15</x:v>
      </x:c>
      <x:c r="E27" s="129" t="n">
        <x:v>15</x:v>
      </x:c>
      <x:c r="F27" s="129" t="n">
        <x:v>15</x:v>
      </x:c>
      <x:c r="G27" s="129" t="n">
        <x:v>17</x:v>
      </x:c>
      <x:c r="H27" s="127" t="str">
        <x:v>Scènes directement rédigées</x:v>
      </x:c>
      <x:c r="I27" s="127" t="str"/>
      <x:c r="J27" s="132" t="str">
        <x:v>Chaque fiche possède au moins une scène ou une réplique directe.</x:v>
      </x:c>
    </x:row>
    <x:row r="28" ht="44" customHeight="1">
      <x:c r="A28" s="121" t="str">
        <x:v>D6-COUV-023</x:v>
      </x:c>
      <x:c r="B28" s="122" t="str">
        <x:v>communities</x:v>
      </x:c>
      <x:c r="C28" s="122" t="str">
        <x:v>Les vingt communautés</x:v>
      </x:c>
      <x:c r="D28" s="124" t="n">
        <x:v>20</x:v>
      </x:c>
      <x:c r="E28" s="124" t="n">
        <x:v>20</x:v>
      </x:c>
      <x:c r="F28" s="124" t="n">
        <x:v>20</x:v>
      </x:c>
      <x:c r="G28" s="124" t="n">
        <x:v>0</x:v>
      </x:c>
      <x:c r="H28" s="122" t="str">
        <x:v>Scènes directement rédigées</x:v>
      </x:c>
      <x:c r="I28" s="122" t="str"/>
      <x:c r="J28" s="131" t="str">
        <x:v>Chaque fiche possède au moins une scène ou une réplique directe.</x:v>
      </x:c>
    </x:row>
    <x:row r="29" ht="59" customHeight="1">
      <x:c r="A29" s="126" t="str">
        <x:v>D6-COUV-024</x:v>
      </x:c>
      <x:c r="B29" s="127" t="str">
        <x:v>city_locations</x:v>
      </x:c>
      <x:c r="C29" s="127" t="str">
        <x:v>Lieux de la cité</x:v>
      </x:c>
      <x:c r="D29" s="129" t="n">
        <x:v>36</x:v>
      </x:c>
      <x:c r="E29" s="129" t="n">
        <x:v>0</x:v>
      </x:c>
      <x:c r="F29" s="129" t="n">
        <x:v>0</x:v>
      </x:c>
      <x:c r="G29" s="129" t="n">
        <x:v>0</x:v>
      </x:c>
      <x:c r="H29" s="127" t="str">
        <x:v>Système traité par scènes liées</x:v>
      </x:c>
      <x:c r="I29" s="127" t="str">
        <x:v>Les vingt communautés ; Métiers et PNJ</x:v>
      </x:c>
      <x:c r="J29" s="132" t="str">
        <x:v>Les fiches V5 sont toutes conservées. Couverture du système ne signifie pas une conversation exhaustive pour chaque objet, garde, humain ou zone du catalogue.</x:v>
      </x:c>
    </x:row>
    <x:row r="30" ht="59" customHeight="1">
      <x:c r="A30" s="121" t="str">
        <x:v>D6-COUV-025</x:v>
      </x:c>
      <x:c r="B30" s="122" t="str">
        <x:v>pnj_roles</x:v>
      </x:c>
      <x:c r="C30" s="122" t="str">
        <x:v>Métiers et PNJ</x:v>
      </x:c>
      <x:c r="D30" s="124" t="n">
        <x:v>20</x:v>
      </x:c>
      <x:c r="E30" s="124" t="n">
        <x:v>19</x:v>
      </x:c>
      <x:c r="F30" s="124" t="n">
        <x:v>19</x:v>
      </x:c>
      <x:c r="G30" s="124" t="n">
        <x:v>0</x:v>
      </x:c>
      <x:c r="H30" s="122" t="str">
        <x:v>Scènes directement rédigées</x:v>
      </x:c>
      <x:c r="I30" s="122" t="str"/>
      <x:c r="J30" s="131" t="str">
        <x:v>Les fiches V5 sont toutes conservées. Couverture du système ne signifie pas une conversation exhaustive pour chaque objet, garde, humain ou zone du catalogue.</x:v>
      </x:c>
    </x:row>
    <x:row r="31" ht="59" customHeight="1">
      <x:c r="A31" s="126" t="str">
        <x:v>D6-COUV-026</x:v>
      </x:c>
      <x:c r="B31" s="127" t="str">
        <x:v>culture</x:v>
      </x:c>
      <x:c r="C31" s="127" t="str">
        <x:v>Vie et culture</x:v>
      </x:c>
      <x:c r="D31" s="129" t="n">
        <x:v>48</x:v>
      </x:c>
      <x:c r="E31" s="129" t="n">
        <x:v>1</x:v>
      </x:c>
      <x:c r="F31" s="129" t="n">
        <x:v>1</x:v>
      </x:c>
      <x:c r="G31" s="129" t="n">
        <x:v>0</x:v>
      </x:c>
      <x:c r="H31" s="127" t="str">
        <x:v>Scènes directement rédigées</x:v>
      </x:c>
      <x:c r="I31" s="127" t="str">
        <x:v>Les vingt communautés ; Identités des clans</x:v>
      </x:c>
      <x:c r="J31" s="132" t="str">
        <x:v>Les fiches V5 sont toutes conservées. Couverture du système ne signifie pas une conversation exhaustive pour chaque objet, garde, humain ou zone du catalogue.</x:v>
      </x:c>
    </x:row>
    <x:row r="32" ht="59" customHeight="1">
      <x:c r="A32" s="121" t="str">
        <x:v>D6-COUV-027</x:v>
      </x:c>
      <x:c r="B32" s="122" t="str">
        <x:v>guard_variants</x:v>
      </x:c>
      <x:c r="C32" s="122" t="str">
        <x:v>Cent gardes de clans</x:v>
      </x:c>
      <x:c r="D32" s="124" t="n">
        <x:v>100</x:v>
      </x:c>
      <x:c r="E32" s="124" t="n">
        <x:v>0</x:v>
      </x:c>
      <x:c r="F32" s="124" t="n">
        <x:v>0</x:v>
      </x:c>
      <x:c r="G32" s="124" t="n">
        <x:v>0</x:v>
      </x:c>
      <x:c r="H32" s="122" t="str">
        <x:v>Système traité par scènes liées</x:v>
      </x:c>
      <x:c r="I32" s="122" t="str">
        <x:v>Identités des clans ; Diplomatie des clans</x:v>
      </x:c>
      <x:c r="J32" s="131" t="str">
        <x:v>Les fiches V5 sont toutes conservées. Couverture du système ne signifie pas une conversation exhaustive pour chaque objet, garde, humain ou zone du catalogue.</x:v>
      </x:c>
    </x:row>
    <x:row r="33" ht="59" customHeight="1">
      <x:c r="A33" s="126" t="str">
        <x:v>D6-COUV-028</x:v>
      </x:c>
      <x:c r="B33" s="127" t="str">
        <x:v>planets</x:v>
      </x:c>
      <x:c r="C33" s="127" t="str">
        <x:v>Atlas des mondes</x:v>
      </x:c>
      <x:c r="D33" s="129" t="n">
        <x:v>24</x:v>
      </x:c>
      <x:c r="E33" s="129" t="n">
        <x:v>0</x:v>
      </x:c>
      <x:c r="F33" s="129" t="n">
        <x:v>0</x:v>
      </x:c>
      <x:c r="G33" s="129" t="n">
        <x:v>0</x:v>
      </x:c>
      <x:c r="H33" s="127" t="str">
        <x:v>Système traité par scènes liées</x:v>
      </x:c>
      <x:c r="I33" s="127" t="str">
        <x:v>Mondes en guerre ; Les dix bases spatiales ; Campagne commune</x:v>
      </x:c>
      <x:c r="J33" s="132" t="str">
        <x:v>Les fiches V5 sont toutes conservées. Couverture du système ne signifie pas une conversation exhaustive pour chaque objet, garde, humain ou zone du catalogue.</x:v>
      </x:c>
    </x:row>
    <x:row r="34" ht="44" customHeight="1">
      <x:c r="A34" s="121" t="str">
        <x:v>D6-COUV-029</x:v>
      </x:c>
      <x:c r="B34" s="122" t="str">
        <x:v>space_bases</x:v>
      </x:c>
      <x:c r="C34" s="122" t="str">
        <x:v>Les dix bases spatiales</x:v>
      </x:c>
      <x:c r="D34" s="124" t="n">
        <x:v>10</x:v>
      </x:c>
      <x:c r="E34" s="124" t="n">
        <x:v>10</x:v>
      </x:c>
      <x:c r="F34" s="124" t="n">
        <x:v>10</x:v>
      </x:c>
      <x:c r="G34" s="124" t="n">
        <x:v>0</x:v>
      </x:c>
      <x:c r="H34" s="122" t="str">
        <x:v>Scènes directement rédigées</x:v>
      </x:c>
      <x:c r="I34" s="122" t="str"/>
      <x:c r="J34" s="131" t="str">
        <x:v>Chaque fiche possède au moins une scène ou une réplique directe.</x:v>
      </x:c>
    </x:row>
    <x:row r="35" ht="59" customHeight="1">
      <x:c r="A35" s="126" t="str">
        <x:v>D6-COUV-030</x:v>
      </x:c>
      <x:c r="B35" s="127" t="str">
        <x:v>base_rooms</x:v>
      </x:c>
      <x:c r="C35" s="127" t="str">
        <x:v>Soixante salles des bases</x:v>
      </x:c>
      <x:c r="D35" s="129" t="n">
        <x:v>60</x:v>
      </x:c>
      <x:c r="E35" s="129" t="n">
        <x:v>0</x:v>
      </x:c>
      <x:c r="F35" s="129" t="n">
        <x:v>0</x:v>
      </x:c>
      <x:c r="G35" s="129" t="n">
        <x:v>0</x:v>
      </x:c>
      <x:c r="H35" s="127" t="str">
        <x:v>Système traité par scènes liées</x:v>
      </x:c>
      <x:c r="I35" s="127" t="str">
        <x:v>Les dix bases spatiales</x:v>
      </x:c>
      <x:c r="J35" s="132" t="str">
        <x:v>Les fiches V5 sont toutes conservées. Couverture du système ne signifie pas une conversation exhaustive pour chaque objet, garde, humain ou zone du catalogue.</x:v>
      </x:c>
    </x:row>
    <x:row r="36" ht="59" customHeight="1">
      <x:c r="A36" s="121" t="str">
        <x:v>D6-COUV-031</x:v>
      </x:c>
      <x:c r="B36" s="122" t="str">
        <x:v>personal_ship_rooms</x:v>
      </x:c>
      <x:c r="C36" s="122" t="str">
        <x:v>Vaisseau personnel</x:v>
      </x:c>
      <x:c r="D36" s="124" t="n">
        <x:v>16</x:v>
      </x:c>
      <x:c r="E36" s="124" t="n">
        <x:v>0</x:v>
      </x:c>
      <x:c r="F36" s="124" t="n">
        <x:v>0</x:v>
      </x:c>
      <x:c r="G36" s="124" t="n">
        <x:v>0</x:v>
      </x:c>
      <x:c r="H36" s="122" t="str">
        <x:v>Système traité par scènes liées</x:v>
      </x:c>
      <x:c r="I36" s="122" t="str">
        <x:v>Campagne commune</x:v>
      </x:c>
      <x:c r="J36" s="131" t="str">
        <x:v>Les fiches V5 sont toutes conservées. Couverture du système ne signifie pas une conversation exhaustive pour chaque objet, garde, humain ou zone du catalogue.</x:v>
      </x:c>
    </x:row>
    <x:row r="37" ht="59" customHeight="1">
      <x:c r="A37" s="126" t="str">
        <x:v>D6-COUV-032</x:v>
      </x:c>
      <x:c r="B37" s="127" t="str">
        <x:v>ship_catalog</x:v>
      </x:c>
      <x:c r="C37" s="127" t="str">
        <x:v>Catalogue des vaisseaux</x:v>
      </x:c>
      <x:c r="D37" s="129" t="n">
        <x:v>54</x:v>
      </x:c>
      <x:c r="E37" s="129" t="n">
        <x:v>0</x:v>
      </x:c>
      <x:c r="F37" s="129" t="n">
        <x:v>0</x:v>
      </x:c>
      <x:c r="G37" s="129" t="n">
        <x:v>0</x:v>
      </x:c>
      <x:c r="H37" s="127" t="str">
        <x:v>Système traité par scènes liées</x:v>
      </x:c>
      <x:c r="I37" s="127" t="str">
        <x:v>Campagne commune ; Les dix bases spatiales</x:v>
      </x:c>
      <x:c r="J37" s="132" t="str">
        <x:v>Les fiches V5 sont toutes conservées. Couverture du système ne signifie pas une conversation exhaustive pour chaque objet, garde, humain ou zone du catalogue.</x:v>
      </x:c>
    </x:row>
    <x:row r="38" ht="59" customHeight="1">
      <x:c r="A38" s="121" t="str">
        <x:v>D6-COUV-033</x:v>
      </x:c>
      <x:c r="B38" s="122" t="str">
        <x:v>space_events</x:v>
      </x:c>
      <x:c r="C38" s="122" t="str">
        <x:v>Incidents des routes</x:v>
      </x:c>
      <x:c r="D38" s="124" t="n">
        <x:v>36</x:v>
      </x:c>
      <x:c r="E38" s="124" t="n">
        <x:v>0</x:v>
      </x:c>
      <x:c r="F38" s="124" t="n">
        <x:v>0</x:v>
      </x:c>
      <x:c r="G38" s="124" t="n">
        <x:v>0</x:v>
      </x:c>
      <x:c r="H38" s="122" t="str">
        <x:v>Système traité par scènes liées</x:v>
      </x:c>
      <x:c r="I38" s="122" t="str">
        <x:v>Les dix bases spatiales ; V5 Missions collectives</x:v>
      </x:c>
      <x:c r="J38" s="131" t="str">
        <x:v>Les fiches V5 sont toutes conservées. Couverture du système ne signifie pas une conversation exhaustive pour chaque objet, garde, humain ou zone du catalogue.</x:v>
      </x:c>
    </x:row>
    <x:row r="39" ht="59" customHeight="1">
      <x:c r="A39" s="126" t="str">
        <x:v>D6-COUV-034</x:v>
      </x:c>
      <x:c r="B39" s="127" t="str">
        <x:v>bestiary</x:v>
      </x:c>
      <x:c r="C39" s="127" t="str">
        <x:v>Faune et adversaires</x:v>
      </x:c>
      <x:c r="D39" s="129" t="n">
        <x:v>36</x:v>
      </x:c>
      <x:c r="E39" s="129" t="n">
        <x:v>3</x:v>
      </x:c>
      <x:c r="F39" s="129" t="n">
        <x:v>3</x:v>
      </x:c>
      <x:c r="G39" s="129" t="n">
        <x:v>0</x:v>
      </x:c>
      <x:c r="H39" s="127" t="str">
        <x:v>Scènes directement rédigées</x:v>
      </x:c>
      <x:c r="I39" s="127" t="str">
        <x:v>Lien des montures ; Game Preserve ; Campagne commune</x:v>
      </x:c>
      <x:c r="J39" s="132" t="str">
        <x:v>Les fiches V5 sont toutes conservées. Couverture du système ne signifie pas une conversation exhaustive pour chaque objet, garde, humain ou zone du catalogue.</x:v>
      </x:c>
    </x:row>
    <x:row r="40" ht="59" customHeight="1">
      <x:c r="A40" s="121" t="str">
        <x:v>D6-COUV-035</x:v>
      </x:c>
      <x:c r="B40" s="122" t="str">
        <x:v>mobility</x:v>
      </x:c>
      <x:c r="C40" s="122" t="str">
        <x:v>Véhicules et montures</x:v>
      </x:c>
      <x:c r="D40" s="124" t="n">
        <x:v>50</x:v>
      </x:c>
      <x:c r="E40" s="124" t="n">
        <x:v>0</x:v>
      </x:c>
      <x:c r="F40" s="124" t="n">
        <x:v>0</x:v>
      </x:c>
      <x:c r="G40" s="124" t="n">
        <x:v>0</x:v>
      </x:c>
      <x:c r="H40" s="122" t="str">
        <x:v>Système traité par scènes liées</x:v>
      </x:c>
      <x:c r="I40" s="122" t="str">
        <x:v>Lien des montures ; Les vingt communautés</x:v>
      </x:c>
      <x:c r="J40" s="131" t="str">
        <x:v>Les fiches V5 sont toutes conservées. Couverture du système ne signifie pas une conversation exhaustive pour chaque objet, garde, humain ou zone du catalogue.</x:v>
      </x:c>
    </x:row>
    <x:row r="41" ht="59" customHeight="1">
      <x:c r="A41" s="126" t="str">
        <x:v>D6-COUV-036</x:v>
      </x:c>
      <x:c r="B41" s="127" t="str">
        <x:v>mount_progression</x:v>
      </x:c>
      <x:c r="C41" s="127" t="str">
        <x:v>Lien des montures</x:v>
      </x:c>
      <x:c r="D41" s="129" t="n">
        <x:v>16</x:v>
      </x:c>
      <x:c r="E41" s="129" t="n">
        <x:v>3</x:v>
      </x:c>
      <x:c r="F41" s="129" t="n">
        <x:v>3</x:v>
      </x:c>
      <x:c r="G41" s="129" t="n">
        <x:v>0</x:v>
      </x:c>
      <x:c r="H41" s="127" t="str">
        <x:v>Scènes directement rédigées</x:v>
      </x:c>
      <x:c r="I41" s="127" t="str">
        <x:v>Les vingt communautés</x:v>
      </x:c>
      <x:c r="J41" s="132" t="str">
        <x:v>Les fiches V5 sont toutes conservées. Couverture du système ne signifie pas une conversation exhaustive pour chaque objet, garde, humain ou zone du catalogue.</x:v>
      </x:c>
    </x:row>
    <x:row r="42" ht="44" customHeight="1">
      <x:c r="A42" s="121" t="str">
        <x:v>D6-COUV-037</x:v>
      </x:c>
      <x:c r="B42" s="122" t="str">
        <x:v>reserves</x:v>
      </x:c>
      <x:c r="C42" s="122" t="str">
        <x:v>Game Preserve</x:v>
      </x:c>
      <x:c r="D42" s="124" t="n">
        <x:v>10</x:v>
      </x:c>
      <x:c r="E42" s="124" t="n">
        <x:v>10</x:v>
      </x:c>
      <x:c r="F42" s="124" t="n">
        <x:v>10</x:v>
      </x:c>
      <x:c r="G42" s="124" t="n">
        <x:v>0</x:v>
      </x:c>
      <x:c r="H42" s="122" t="str">
        <x:v>Scènes directement rédigées</x:v>
      </x:c>
      <x:c r="I42" s="122" t="str">
        <x:v>Campagne commune</x:v>
      </x:c>
      <x:c r="J42" s="131" t="str">
        <x:v>Chaque fiche possède au moins une scène ou une réplique directe.</x:v>
      </x:c>
    </x:row>
    <x:row r="43" ht="59" customHeight="1">
      <x:c r="A43" s="126" t="str">
        <x:v>D6-COUV-038</x:v>
      </x:c>
      <x:c r="B43" s="127" t="str">
        <x:v>human_roster</x:v>
      </x:c>
      <x:c r="C43" s="127" t="str">
        <x:v>Cent combattants humains</x:v>
      </x:c>
      <x:c r="D43" s="129" t="n">
        <x:v>100</x:v>
      </x:c>
      <x:c r="E43" s="129" t="n">
        <x:v>10</x:v>
      </x:c>
      <x:c r="F43" s="129" t="n">
        <x:v>0</x:v>
      </x:c>
      <x:c r="G43" s="129" t="n">
        <x:v>20</x:v>
      </x:c>
      <x:c r="H43" s="127" t="str">
        <x:v>Répliques d’étape ou de contexte</x:v>
      </x:c>
      <x:c r="I43" s="127" t="str">
        <x:v>Game Preserve</x:v>
      </x:c>
      <x:c r="J43" s="132" t="str">
        <x:v>Les fiches V5 sont toutes conservées. Couverture du système ne signifie pas une conversation exhaustive pour chaque objet, garde, humain ou zone du catalogue.</x:v>
      </x:c>
    </x:row>
    <x:row r="44" ht="59" customHeight="1">
      <x:c r="A44" s="121" t="str">
        <x:v>D6-COUV-039</x:v>
      </x:c>
      <x:c r="B44" s="122" t="str">
        <x:v>weapons_tools</x:v>
      </x:c>
      <x:c r="C44" s="122" t="str">
        <x:v>Armes et outils</x:v>
      </x:c>
      <x:c r="D44" s="124" t="n">
        <x:v>32</x:v>
      </x:c>
      <x:c r="E44" s="124" t="n">
        <x:v>0</x:v>
      </x:c>
      <x:c r="F44" s="124" t="n">
        <x:v>0</x:v>
      </x:c>
      <x:c r="G44" s="124" t="n">
        <x:v>0</x:v>
      </x:c>
      <x:c r="H44" s="122" t="str">
        <x:v>Système traité par scènes liées</x:v>
      </x:c>
      <x:c r="I44" s="122" t="str">
        <x:v>Campagne commune ; THE PIT</x:v>
      </x:c>
      <x:c r="J44" s="131" t="str">
        <x:v>Les fiches V5 sont toutes conservées. Couverture du système ne signifie pas une conversation exhaustive pour chaque objet, garde, humain ou zone du catalogue.</x:v>
      </x:c>
    </x:row>
    <x:row r="45" ht="59" customHeight="1">
      <x:c r="A45" s="126" t="str">
        <x:v>D6-COUV-040</x:v>
      </x:c>
      <x:c r="B45" s="127" t="str">
        <x:v>xeno_zones</x:v>
      </x:c>
      <x:c r="C45" s="127" t="str">
        <x:v>Xeno Prime</x:v>
      </x:c>
      <x:c r="D45" s="129" t="n">
        <x:v>12</x:v>
      </x:c>
      <x:c r="E45" s="129" t="n">
        <x:v>0</x:v>
      </x:c>
      <x:c r="F45" s="129" t="n">
        <x:v>0</x:v>
      </x:c>
      <x:c r="G45" s="129" t="n">
        <x:v>0</x:v>
      </x:c>
      <x:c r="H45" s="127" t="str">
        <x:v>Système traité par scènes liées</x:v>
      </x:c>
      <x:c r="I45" s="127" t="str">
        <x:v>Campagne commune</x:v>
      </x:c>
      <x:c r="J45" s="132" t="str">
        <x:v>Les fiches V5 sont toutes conservées. Couverture du système ne signifie pas une conversation exhaustive pour chaque objet, garde, humain ou zone du catalogue.</x:v>
      </x:c>
    </x:row>
    <x:row r="46" ht="59" customHeight="1">
      <x:c r="A46" s="121" t="str">
        <x:v>D6-COUV-041</x:v>
      </x:c>
      <x:c r="B46" s="122" t="str">
        <x:v>audio_cues</x:v>
      </x:c>
      <x:c r="C46" s="122" t="str">
        <x:v>Direction musicale</x:v>
      </x:c>
      <x:c r="D46" s="124" t="n">
        <x:v>100</x:v>
      </x:c>
      <x:c r="E46" s="124" t="n">
        <x:v>0</x:v>
      </x:c>
      <x:c r="F46" s="124" t="n">
        <x:v>0</x:v>
      </x:c>
      <x:c r="G46" s="124" t="n">
        <x:v>0</x:v>
      </x:c>
      <x:c r="H46" s="122" t="str">
        <x:v>Système traité par scènes liées</x:v>
      </x:c>
      <x:c r="I46" s="122" t="str">
        <x:v>Campagne commune</x:v>
      </x:c>
      <x:c r="J46" s="131" t="str">
        <x:v>Les fiches V5 sont toutes conservées. Couverture du système ne signifie pas une conversation exhaustive pour chaque objet, garde, humain ou zone du catalogue.</x:v>
      </x:c>
    </x:row>
    <x:row r="47" ht="59" customHeight="1">
      <x:c r="A47" s="126" t="str">
        <x:v>D6-COUV-042</x:v>
      </x:c>
      <x:c r="B47" s="127" t="str">
        <x:v>base_arcs_v5</x:v>
      </x:c>
      <x:c r="C47" s="127" t="str">
        <x:v>V5 Arcs des bases spatiales</x:v>
      </x:c>
      <x:c r="D47" s="129" t="n">
        <x:v>30</x:v>
      </x:c>
      <x:c r="E47" s="129" t="n">
        <x:v>0</x:v>
      </x:c>
      <x:c r="F47" s="129" t="n">
        <x:v>0</x:v>
      </x:c>
      <x:c r="G47" s="129" t="n">
        <x:v>0</x:v>
      </x:c>
      <x:c r="H47" s="127" t="str">
        <x:v>Système traité par scènes liées</x:v>
      </x:c>
      <x:c r="I47" s="127" t="str">
        <x:v>Les dix bases spatiales</x:v>
      </x:c>
      <x:c r="J47" s="132" t="str">
        <x:v>Les fiches V5 sont toutes conservées. Couverture du système ne signifie pas une conversation exhaustive pour chaque objet, garde, humain ou zone du catalogue.</x:v>
      </x:c>
    </x:row>
    <x:row r="48" ht="59" customHeight="1">
      <x:c r="A48" s="121" t="str">
        <x:v>D6-COUV-043</x:v>
      </x:c>
      <x:c r="B48" s="122" t="str">
        <x:v>space_gestures_v5</x:v>
      </x:c>
      <x:c r="C48" s="122" t="str">
        <x:v>V5 Manœuvres spatiales</x:v>
      </x:c>
      <x:c r="D48" s="124" t="n">
        <x:v>24</x:v>
      </x:c>
      <x:c r="E48" s="124" t="n">
        <x:v>0</x:v>
      </x:c>
      <x:c r="F48" s="124" t="n">
        <x:v>0</x:v>
      </x:c>
      <x:c r="G48" s="124" t="n">
        <x:v>0</x:v>
      </x:c>
      <x:c r="H48" s="122" t="str">
        <x:v>Système traité par scènes liées</x:v>
      </x:c>
      <x:c r="I48" s="122" t="str">
        <x:v>Les dix bases spatiales</x:v>
      </x:c>
      <x:c r="J48" s="131" t="str">
        <x:v>Les fiches V5 sont toutes conservées. Couverture du système ne signifie pas une conversation exhaustive pour chaque objet, garde, humain ou zone du catalogue.</x:v>
      </x:c>
    </x:row>
    <x:row r="49" ht="59" customHeight="1">
      <x:c r="A49" s="126" t="str">
        <x:v>D6-COUV-044</x:v>
      </x:c>
      <x:c r="B49" s="127" t="str">
        <x:v>fauna_behaviours_v5</x:v>
      </x:c>
      <x:c r="C49" s="127" t="str">
        <x:v>V5 Comportements de faune</x:v>
      </x:c>
      <x:c r="D49" s="129" t="n">
        <x:v>36</x:v>
      </x:c>
      <x:c r="E49" s="129" t="n">
        <x:v>0</x:v>
      </x:c>
      <x:c r="F49" s="129" t="n">
        <x:v>0</x:v>
      </x:c>
      <x:c r="G49" s="129" t="n">
        <x:v>0</x:v>
      </x:c>
      <x:c r="H49" s="127" t="str">
        <x:v>Système traité par scènes liées</x:v>
      </x:c>
      <x:c r="I49" s="127" t="str">
        <x:v>Campagne commune ; Lien des montures</x:v>
      </x:c>
      <x:c r="J49" s="132" t="str">
        <x:v>Les fiches V5 sont toutes conservées. Couverture du système ne signifie pas une conversation exhaustive pour chaque objet, garde, humain ou zone du catalogue.</x:v>
      </x:c>
    </x:row>
    <x:row r="50" ht="59" customHeight="1">
      <x:c r="A50" s="121" t="str">
        <x:v>D6-COUV-045</x:v>
      </x:c>
      <x:c r="B50" s="122" t="str">
        <x:v>mount_contracts_v5</x:v>
      </x:c>
      <x:c r="C50" s="122" t="str">
        <x:v>V5 Missions des montures</x:v>
      </x:c>
      <x:c r="D50" s="124" t="n">
        <x:v>16</x:v>
      </x:c>
      <x:c r="E50" s="124" t="n">
        <x:v>0</x:v>
      </x:c>
      <x:c r="F50" s="124" t="n">
        <x:v>0</x:v>
      </x:c>
      <x:c r="G50" s="124" t="n">
        <x:v>0</x:v>
      </x:c>
      <x:c r="H50" s="122" t="str">
        <x:v>Système traité par scènes liées</x:v>
      </x:c>
      <x:c r="I50" s="122" t="str">
        <x:v>Lien des montures</x:v>
      </x:c>
      <x:c r="J50" s="131" t="str">
        <x:v>Les fiches V5 sont toutes conservées. Couverture du système ne signifie pas une conversation exhaustive pour chaque objet, garde, humain ou zone du catalogue.</x:v>
      </x:c>
    </x:row>
    <x:row r="51" ht="59" customHeight="1">
      <x:c r="A51" s="126" t="str">
        <x:v>D6-COUV-046</x:v>
      </x:c>
      <x:c r="B51" s="127" t="str">
        <x:v>biome_missions_v5</x:v>
      </x:c>
      <x:c r="C51" s="127" t="str">
        <x:v>V5 Arcs des biomes</x:v>
      </x:c>
      <x:c r="D51" s="129" t="n">
        <x:v>30</x:v>
      </x:c>
      <x:c r="E51" s="129" t="n">
        <x:v>0</x:v>
      </x:c>
      <x:c r="F51" s="129" t="n">
        <x:v>0</x:v>
      </x:c>
      <x:c r="G51" s="129" t="n">
        <x:v>0</x:v>
      </x:c>
      <x:c r="H51" s="127" t="str">
        <x:v>Système traité par scènes liées</x:v>
      </x:c>
      <x:c r="I51" s="127" t="str">
        <x:v>Les vingt communautés</x:v>
      </x:c>
      <x:c r="J51" s="132" t="str">
        <x:v>Les fiches V5 sont toutes conservées. Couverture du système ne signifie pas une conversation exhaustive pour chaque objet, garde, humain ou zone du catalogue.</x:v>
      </x:c>
    </x:row>
    <x:row r="52" ht="59" customHeight="1">
      <x:c r="A52" s="121" t="str">
        <x:v>D6-COUV-047</x:v>
      </x:c>
      <x:c r="B52" s="122" t="str">
        <x:v>economy_resources_v5</x:v>
      </x:c>
      <x:c r="C52" s="122" t="str">
        <x:v>V5 Ressources et économie</x:v>
      </x:c>
      <x:c r="D52" s="124" t="n">
        <x:v>24</x:v>
      </x:c>
      <x:c r="E52" s="124" t="n">
        <x:v>0</x:v>
      </x:c>
      <x:c r="F52" s="124" t="n">
        <x:v>0</x:v>
      </x:c>
      <x:c r="G52" s="124" t="n">
        <x:v>0</x:v>
      </x:c>
      <x:c r="H52" s="122" t="str">
        <x:v>Système traité par scènes liées</x:v>
      </x:c>
      <x:c r="I52" s="122" t="str">
        <x:v>Métiers et PNJ ; Gestion du clan</x:v>
      </x:c>
      <x:c r="J52" s="131" t="str">
        <x:v>Les fiches V5 sont toutes conservées. Couverture du système ne signifie pas une conversation exhaustive pour chaque objet, garde, humain ou zone du catalogue.</x:v>
      </x:c>
    </x:row>
    <x:row r="53" ht="59" customHeight="1">
      <x:c r="A53" s="126" t="str">
        <x:v>D6-COUV-048</x:v>
      </x:c>
      <x:c r="B53" s="127" t="str">
        <x:v>home_rules</x:v>
      </x:c>
      <x:c r="C53" s="127" t="str">
        <x:v>Règles de résidence</x:v>
      </x:c>
      <x:c r="D53" s="129" t="n">
        <x:v>24</x:v>
      </x:c>
      <x:c r="E53" s="129" t="n">
        <x:v>7</x:v>
      </x:c>
      <x:c r="F53" s="129" t="n">
        <x:v>7</x:v>
      </x:c>
      <x:c r="G53" s="129" t="n">
        <x:v>0</x:v>
      </x:c>
      <x:c r="H53" s="127" t="str">
        <x:v>Scènes directement rédigées</x:v>
      </x:c>
      <x:c r="I53" s="127" t="str">
        <x:v>V5 Scènes des résidences</x:v>
      </x:c>
      <x:c r="J53" s="132" t="str">
        <x:v>Les fiches V5 sont toutes conservées. Couverture du système ne signifie pas une conversation exhaustive pour chaque objet, garde, humain ou zone du catalogue.</x:v>
      </x:c>
    </x:row>
    <x:row r="54" ht="59" customHeight="1">
      <x:c r="A54" s="121" t="str">
        <x:v>D6-COUV-049</x:v>
      </x:c>
      <x:c r="B54" s="122" t="str">
        <x:v>homes</x:v>
      </x:c>
      <x:c r="C54" s="122" t="str">
        <x:v>Résidences des tribus</x:v>
      </x:c>
      <x:c r="D54" s="124" t="n">
        <x:v>20</x:v>
      </x:c>
      <x:c r="E54" s="124" t="n">
        <x:v>0</x:v>
      </x:c>
      <x:c r="F54" s="124" t="n">
        <x:v>0</x:v>
      </x:c>
      <x:c r="G54" s="124" t="n">
        <x:v>0</x:v>
      </x:c>
      <x:c r="H54" s="122" t="str">
        <x:v>Système traité par scènes liées</x:v>
      </x:c>
      <x:c r="I54" s="122" t="str">
        <x:v>V5 Scènes des résidences</x:v>
      </x:c>
      <x:c r="J54" s="131" t="str">
        <x:v>Les fiches V5 sont toutes conservées. Couverture du système ne signifie pas une conversation exhaustive pour chaque objet, garde, humain ou zone du catalogue.</x:v>
      </x:c>
    </x:row>
    <x:row r="55" ht="59" customHeight="1">
      <x:c r="A55" s="126" t="str">
        <x:v>D6-COUV-050</x:v>
      </x:c>
      <x:c r="B55" s="127" t="str">
        <x:v>home_rooms</x:v>
      </x:c>
      <x:c r="C55" s="127" t="str">
        <x:v>Pièces des maisons</x:v>
      </x:c>
      <x:c r="D55" s="129" t="n">
        <x:v>60</x:v>
      </x:c>
      <x:c r="E55" s="129" t="n">
        <x:v>0</x:v>
      </x:c>
      <x:c r="F55" s="129" t="n">
        <x:v>0</x:v>
      </x:c>
      <x:c r="G55" s="129" t="n">
        <x:v>0</x:v>
      </x:c>
      <x:c r="H55" s="127" t="str">
        <x:v>Système traité par scènes liées</x:v>
      </x:c>
      <x:c r="I55" s="127" t="str">
        <x:v>V5 Scènes des résidences</x:v>
      </x:c>
      <x:c r="J55" s="132" t="str">
        <x:v>Les fiches V5 sont toutes conservées. Couverture du système ne signifie pas une conversation exhaustive pour chaque objet, garde, humain ou zone du catalogue.</x:v>
      </x:c>
    </x:row>
    <x:row r="56" ht="59" customHeight="1">
      <x:c r="A56" s="121" t="str">
        <x:v>D6-COUV-051</x:v>
      </x:c>
      <x:c r="B56" s="122" t="str">
        <x:v>home_events</x:v>
      </x:c>
      <x:c r="C56" s="122" t="str">
        <x:v>Vie dans la maison</x:v>
      </x:c>
      <x:c r="D56" s="124" t="n">
        <x:v>24</x:v>
      </x:c>
      <x:c r="E56" s="124" t="n">
        <x:v>0</x:v>
      </x:c>
      <x:c r="F56" s="124" t="n">
        <x:v>0</x:v>
      </x:c>
      <x:c r="G56" s="124" t="n">
        <x:v>0</x:v>
      </x:c>
      <x:c r="H56" s="122" t="str">
        <x:v>Système traité par scènes liées</x:v>
      </x:c>
      <x:c r="I56" s="122" t="str">
        <x:v>V5 Scènes des résidences</x:v>
      </x:c>
      <x:c r="J56" s="131" t="str">
        <x:v>Les fiches V5 sont toutes conservées. Couverture du système ne signifie pas une conversation exhaustive pour chaque objet, garde, humain ou zone du catalogue.</x:v>
      </x:c>
    </x:row>
    <x:row r="57" ht="59" customHeight="1">
      <x:c r="A57" s="126" t="str">
        <x:v>D6-COUV-052</x:v>
      </x:c>
      <x:c r="B57" s="127" t="str">
        <x:v>clanship_rules</x:v>
      </x:c>
      <x:c r="C57" s="127" t="str">
        <x:v>Règles du navire de clan</x:v>
      </x:c>
      <x:c r="D57" s="129" t="n">
        <x:v>30</x:v>
      </x:c>
      <x:c r="E57" s="129" t="n">
        <x:v>0</x:v>
      </x:c>
      <x:c r="F57" s="129" t="n">
        <x:v>0</x:v>
      </x:c>
      <x:c r="G57" s="129" t="n">
        <x:v>0</x:v>
      </x:c>
      <x:c r="H57" s="127" t="str">
        <x:v>Système traité par scènes liées</x:v>
      </x:c>
      <x:c r="I57" s="127" t="str">
        <x:v>V5 Missions collectives ; Gestion du clan</x:v>
      </x:c>
      <x:c r="J57" s="132" t="str">
        <x:v>Les fiches V5 sont toutes conservées. Couverture du système ne signifie pas une conversation exhaustive pour chaque objet, garde, humain ou zone du catalogue.</x:v>
      </x:c>
    </x:row>
    <x:row r="58" ht="59" customHeight="1">
      <x:c r="A58" s="121" t="str">
        <x:v>D6-COUV-053</x:v>
      </x:c>
      <x:c r="B58" s="122" t="str">
        <x:v>clanship_rooms</x:v>
      </x:c>
      <x:c r="C58" s="122" t="str">
        <x:v>Ponts du navire de clan</x:v>
      </x:c>
      <x:c r="D58" s="124" t="n">
        <x:v>24</x:v>
      </x:c>
      <x:c r="E58" s="124" t="n">
        <x:v>0</x:v>
      </x:c>
      <x:c r="F58" s="124" t="n">
        <x:v>0</x:v>
      </x:c>
      <x:c r="G58" s="124" t="n">
        <x:v>0</x:v>
      </x:c>
      <x:c r="H58" s="122" t="str">
        <x:v>Système traité par scènes liées</x:v>
      </x:c>
      <x:c r="I58" s="122" t="str">
        <x:v>V5 Incidents de l’équipage</x:v>
      </x:c>
      <x:c r="J58" s="131" t="str">
        <x:v>Les fiches V5 sont toutes conservées. Couverture du système ne signifie pas une conversation exhaustive pour chaque objet, garde, humain ou zone du catalogue.</x:v>
      </x:c>
    </x:row>
    <x:row r="59" ht="59" customHeight="1">
      <x:c r="A59" s="126" t="str">
        <x:v>D6-COUV-054</x:v>
      </x:c>
      <x:c r="B59" s="127" t="str">
        <x:v>crew_roles</x:v>
      </x:c>
      <x:c r="C59" s="127" t="str">
        <x:v>Équipage incarné</x:v>
      </x:c>
      <x:c r="D59" s="129" t="n">
        <x:v>18</x:v>
      </x:c>
      <x:c r="E59" s="129" t="n">
        <x:v>0</x:v>
      </x:c>
      <x:c r="F59" s="129" t="n">
        <x:v>0</x:v>
      </x:c>
      <x:c r="G59" s="129" t="n">
        <x:v>0</x:v>
      </x:c>
      <x:c r="H59" s="127" t="str">
        <x:v>Système traité par scènes liées</x:v>
      </x:c>
      <x:c r="I59" s="127" t="str">
        <x:v>V5 Incidents de l’équipage</x:v>
      </x:c>
      <x:c r="J59" s="132" t="str">
        <x:v>Les fiches V5 sont toutes conservées. Couverture du système ne signifie pas une conversation exhaustive pour chaque objet, garde, humain ou zone du catalogue.</x:v>
      </x:c>
    </x:row>
    <x:row r="60" ht="59" customHeight="1">
      <x:c r="A60" s="121" t="str">
        <x:v>D6-COUV-055</x:v>
      </x:c>
      <x:c r="B60" s="122" t="str">
        <x:v>clan_ship_missions</x:v>
      </x:c>
      <x:c r="C60" s="122" t="str">
        <x:v>Missions du navire</x:v>
      </x:c>
      <x:c r="D60" s="124" t="n">
        <x:v>24</x:v>
      </x:c>
      <x:c r="E60" s="124" t="n">
        <x:v>0</x:v>
      </x:c>
      <x:c r="F60" s="124" t="n">
        <x:v>0</x:v>
      </x:c>
      <x:c r="G60" s="124" t="n">
        <x:v>0</x:v>
      </x:c>
      <x:c r="H60" s="122" t="str">
        <x:v>Système traité par scènes liées</x:v>
      </x:c>
      <x:c r="I60" s="122" t="str">
        <x:v>V5 Missions collectives</x:v>
      </x:c>
      <x:c r="J60" s="131" t="str">
        <x:v>Les fiches V5 sont toutes conservées. Couverture du système ne signifie pas une conversation exhaustive pour chaque objet, garde, humain ou zone du catalogue.</x:v>
      </x:c>
    </x:row>
    <x:row r="61" ht="44" customHeight="1">
      <x:c r="A61" s="126" t="str">
        <x:v>D6-COUV-056</x:v>
      </x:c>
      <x:c r="B61" s="127" t="str">
        <x:v>clan_management</x:v>
      </x:c>
      <x:c r="C61" s="127" t="str">
        <x:v>Gestion du clan</x:v>
      </x:c>
      <x:c r="D61" s="129" t="n">
        <x:v>12</x:v>
      </x:c>
      <x:c r="E61" s="129" t="n">
        <x:v>12</x:v>
      </x:c>
      <x:c r="F61" s="129" t="n">
        <x:v>12</x:v>
      </x:c>
      <x:c r="G61" s="129" t="n">
        <x:v>0</x:v>
      </x:c>
      <x:c r="H61" s="127" t="str">
        <x:v>Scènes directement rédigées</x:v>
      </x:c>
      <x:c r="I61" s="127" t="str"/>
      <x:c r="J61" s="132" t="str">
        <x:v>Chaque fiche possède au moins une scène ou une réplique directe.</x:v>
      </x:c>
    </x:row>
    <x:row r="62" ht="59" customHeight="1">
      <x:c r="A62" s="121" t="str">
        <x:v>D6-COUV-057</x:v>
      </x:c>
      <x:c r="B62" s="122" t="str">
        <x:v>multiplayer_rules</x:v>
      </x:c>
      <x:c r="C62" s="122" t="str">
        <x:v>Multijoueur futur</x:v>
      </x:c>
      <x:c r="D62" s="124" t="n">
        <x:v>24</x:v>
      </x:c>
      <x:c r="E62" s="124" t="n">
        <x:v>12</x:v>
      </x:c>
      <x:c r="F62" s="124" t="n">
        <x:v>12</x:v>
      </x:c>
      <x:c r="G62" s="124" t="n">
        <x:v>0</x:v>
      </x:c>
      <x:c r="H62" s="122" t="str">
        <x:v>Scènes directement rédigées</x:v>
      </x:c>
      <x:c r="I62" s="122" t="str">
        <x:v>Gestion du clan</x:v>
      </x:c>
      <x:c r="J62" s="131" t="str">
        <x:v>Les fiches V5 sont toutes conservées. Couverture du système ne signifie pas une conversation exhaustive pour chaque objet, garde, humain ou zone du catalogue.</x:v>
      </x:c>
    </x:row>
    <x:row r="63" ht="59" customHeight="1">
      <x:c r="A63" s="126" t="str">
        <x:v>D6-COUV-058</x:v>
      </x:c>
      <x:c r="B63" s="127" t="str">
        <x:v>project_synergies</x:v>
      </x:c>
      <x:c r="C63" s="127" t="str">
        <x:v>Voies maison et clan</x:v>
      </x:c>
      <x:c r="D63" s="129" t="n">
        <x:v>18</x:v>
      </x:c>
      <x:c r="E63" s="129" t="n">
        <x:v>0</x:v>
      </x:c>
      <x:c r="F63" s="129" t="n">
        <x:v>0</x:v>
      </x:c>
      <x:c r="G63" s="129" t="n">
        <x:v>0</x:v>
      </x:c>
      <x:c r="H63" s="127" t="str">
        <x:v>Système traité par scènes liées</x:v>
      </x:c>
      <x:c r="I63" s="127" t="str">
        <x:v>V5 Scènes des résidences ; Missions des six voies</x:v>
      </x:c>
      <x:c r="J63" s="132" t="str">
        <x:v>Les fiches V5 sont toutes conservées. Couverture du système ne signifie pas une conversation exhaustive pour chaque objet, garde, humain ou zone du catalogue.</x:v>
      </x:c>
    </x:row>
    <x:row r="64" ht="44" customHeight="1">
      <x:c r="A64" s="121" t="str">
        <x:v>D6-COUV-059</x:v>
      </x:c>
      <x:c r="B64" s="122" t="str">
        <x:v>v5_home_scenes</x:v>
      </x:c>
      <x:c r="C64" s="122" t="str">
        <x:v>V5 Scènes des résidences</x:v>
      </x:c>
      <x:c r="D64" s="124" t="n">
        <x:v>60</x:v>
      </x:c>
      <x:c r="E64" s="124" t="n">
        <x:v>60</x:v>
      </x:c>
      <x:c r="F64" s="124" t="n">
        <x:v>60</x:v>
      </x:c>
      <x:c r="G64" s="124" t="n">
        <x:v>0</x:v>
      </x:c>
      <x:c r="H64" s="122" t="str">
        <x:v>Scènes directement rédigées</x:v>
      </x:c>
      <x:c r="I64" s="122" t="str"/>
      <x:c r="J64" s="131" t="str">
        <x:v>Chaque fiche possède au moins une scène ou une réplique directe.</x:v>
      </x:c>
    </x:row>
    <x:row r="65" ht="44" customHeight="1">
      <x:c r="A65" s="126" t="str">
        <x:v>D6-COUV-060</x:v>
      </x:c>
      <x:c r="B65" s="127" t="str">
        <x:v>v5_crew_incidents</x:v>
      </x:c>
      <x:c r="C65" s="127" t="str">
        <x:v>V5 Incidents de l’équipage</x:v>
      </x:c>
      <x:c r="D65" s="129" t="n">
        <x:v>24</x:v>
      </x:c>
      <x:c r="E65" s="129" t="n">
        <x:v>24</x:v>
      </x:c>
      <x:c r="F65" s="129" t="n">
        <x:v>24</x:v>
      </x:c>
      <x:c r="G65" s="129" t="n">
        <x:v>0</x:v>
      </x:c>
      <x:c r="H65" s="127" t="str">
        <x:v>Scènes directement rédigées</x:v>
      </x:c>
      <x:c r="I65" s="127" t="str"/>
      <x:c r="J65" s="132" t="str">
        <x:v>Chaque fiche possède au moins une scène ou une réplique directe.</x:v>
      </x:c>
    </x:row>
    <x:row r="66" ht="59" customHeight="1">
      <x:c r="A66" s="121" t="str">
        <x:v>D6-COUV-061</x:v>
      </x:c>
      <x:c r="B66" s="122" t="str">
        <x:v>v5_furnishing_recipes</x:v>
      </x:c>
      <x:c r="C66" s="122" t="str">
        <x:v>V5 Aménagements</x:v>
      </x:c>
      <x:c r="D66" s="124" t="n">
        <x:v>18</x:v>
      </x:c>
      <x:c r="E66" s="124" t="n">
        <x:v>0</x:v>
      </x:c>
      <x:c r="F66" s="124" t="n">
        <x:v>0</x:v>
      </x:c>
      <x:c r="G66" s="124" t="n">
        <x:v>0</x:v>
      </x:c>
      <x:c r="H66" s="122" t="str">
        <x:v>Système traité par scènes liées</x:v>
      </x:c>
      <x:c r="I66" s="122" t="str">
        <x:v>V5 Scènes des résidences</x:v>
      </x:c>
      <x:c r="J66" s="131" t="str">
        <x:v>Les fiches V5 sont toutes conservées. Couverture du système ne signifie pas une conversation exhaustive pour chaque objet, garde, humain ou zone du catalogue.</x:v>
      </x:c>
    </x:row>
    <x:row r="67" ht="44" customHeight="1">
      <x:c r="A67" s="126" t="str">
        <x:v>D6-COUV-062</x:v>
      </x:c>
      <x:c r="B67" s="127" t="str">
        <x:v>v5_collective_missions</x:v>
      </x:c>
      <x:c r="C67" s="127" t="str">
        <x:v>V5 Missions collectives</x:v>
      </x:c>
      <x:c r="D67" s="129" t="n">
        <x:v>24</x:v>
      </x:c>
      <x:c r="E67" s="129" t="n">
        <x:v>24</x:v>
      </x:c>
      <x:c r="F67" s="129" t="n">
        <x:v>24</x:v>
      </x:c>
      <x:c r="G67" s="129" t="n">
        <x:v>0</x:v>
      </x:c>
      <x:c r="H67" s="127" t="str">
        <x:v>Scènes directement rédigées</x:v>
      </x:c>
      <x:c r="I67" s="127" t="str"/>
      <x:c r="J67" s="132" t="str">
        <x:v>Chaque fiche possède au moins une scène ou une réplique directe.</x:v>
      </x:c>
    </x:row>
    <x:row r="68" ht="59" customHeight="1">
      <x:c r="A68" s="121" t="str">
        <x:v>D6-COUV-063</x:v>
      </x:c>
      <x:c r="B68" s="122" t="str">
        <x:v>trophy_rules</x:v>
      </x:c>
      <x:c r="C68" s="122" t="str">
        <x:v>Règles des trophées</x:v>
      </x:c>
      <x:c r="D68" s="124" t="n">
        <x:v>24</x:v>
      </x:c>
      <x:c r="E68" s="124" t="n">
        <x:v>0</x:v>
      </x:c>
      <x:c r="F68" s="124" t="n">
        <x:v>0</x:v>
      </x:c>
      <x:c r="G68" s="124" t="n">
        <x:v>0</x:v>
      </x:c>
      <x:c r="H68" s="122" t="str">
        <x:v>Système traité par scènes liées</x:v>
      </x:c>
      <x:c r="I68" s="122" t="str">
        <x:v>Histoires des objets ; Missions de l’atelier</x:v>
      </x:c>
      <x:c r="J68" s="131" t="str">
        <x:v>Les fiches V5 sont toutes conservées. Couverture du système ne signifie pas une conversation exhaustive pour chaque objet, garde, humain ou zone du catalogue.</x:v>
      </x:c>
    </x:row>
    <x:row r="69" ht="59" customHeight="1">
      <x:c r="A69" s="126" t="str">
        <x:v>D6-COUV-064</x:v>
      </x:c>
      <x:c r="B69" s="127" t="str">
        <x:v>trophy_screens</x:v>
      </x:c>
      <x:c r="C69" s="127" t="str">
        <x:v>Écrans de l’atelier</x:v>
      </x:c>
      <x:c r="D69" s="129" t="n">
        <x:v>16</x:v>
      </x:c>
      <x:c r="E69" s="129" t="n">
        <x:v>0</x:v>
      </x:c>
      <x:c r="F69" s="129" t="n">
        <x:v>0</x:v>
      </x:c>
      <x:c r="G69" s="129" t="n">
        <x:v>0</x:v>
      </x:c>
      <x:c r="H69" s="127" t="str">
        <x:v>Système traité par scènes liées</x:v>
      </x:c>
      <x:c r="I69" s="127" t="str">
        <x:v>Missions de l’atelier ; Histoires des objets</x:v>
      </x:c>
      <x:c r="J69" s="132" t="str">
        <x:v>Les fiches V5 sont toutes conservées. Couverture du système ne signifie pas une conversation exhaustive pour chaque objet, garde, humain ou zone du catalogue.</x:v>
      </x:c>
    </x:row>
    <x:row r="70" ht="59" customHeight="1">
      <x:c r="A70" s="121" t="str">
        <x:v>D6-COUV-065</x:v>
      </x:c>
      <x:c r="B70" s="122" t="str">
        <x:v>trophy_actions</x:v>
      </x:c>
      <x:c r="C70" s="122" t="str">
        <x:v>Gestes de l’atelier</x:v>
      </x:c>
      <x:c r="D70" s="124" t="n">
        <x:v>96</x:v>
      </x:c>
      <x:c r="E70" s="124" t="n">
        <x:v>1</x:v>
      </x:c>
      <x:c r="F70" s="124" t="n">
        <x:v>0</x:v>
      </x:c>
      <x:c r="G70" s="124" t="n">
        <x:v>1</x:v>
      </x:c>
      <x:c r="H70" s="122" t="str">
        <x:v>Répliques d’étape ou de contexte</x:v>
      </x:c>
      <x:c r="I70" s="122" t="str">
        <x:v>Missions de l’atelier ; Histoires des objets</x:v>
      </x:c>
      <x:c r="J70" s="131" t="str">
        <x:v>Les fiches V5 sont toutes conservées. Couverture du système ne signifie pas une conversation exhaustive pour chaque objet, garde, humain ou zone du catalogue.</x:v>
      </x:c>
    </x:row>
    <x:row r="71" ht="59" customHeight="1">
      <x:c r="A71" s="126" t="str">
        <x:v>D6-COUV-066</x:v>
      </x:c>
      <x:c r="B71" s="127" t="str">
        <x:v>trophy_families</x:v>
      </x:c>
      <x:c r="C71" s="127" t="str">
        <x:v>Familles de trophées</x:v>
      </x:c>
      <x:c r="D71" s="129" t="n">
        <x:v>18</x:v>
      </x:c>
      <x:c r="E71" s="129" t="n">
        <x:v>0</x:v>
      </x:c>
      <x:c r="F71" s="129" t="n">
        <x:v>0</x:v>
      </x:c>
      <x:c r="G71" s="129" t="n">
        <x:v>0</x:v>
      </x:c>
      <x:c r="H71" s="127" t="str">
        <x:v>Système traité par scènes liées</x:v>
      </x:c>
      <x:c r="I71" s="127" t="str">
        <x:v>Histoires des objets</x:v>
      </x:c>
      <x:c r="J71" s="132" t="str">
        <x:v>Les fiches V5 sont toutes conservées. Couverture du système ne signifie pas une conversation exhaustive pour chaque objet, garde, humain ou zone du catalogue.</x:v>
      </x:c>
    </x:row>
    <x:row r="72" ht="44" customHeight="1">
      <x:c r="A72" s="121" t="str">
        <x:v>D6-COUV-067</x:v>
      </x:c>
      <x:c r="B72" s="122" t="str">
        <x:v>trophy_stories</x:v>
      </x:c>
      <x:c r="C72" s="122" t="str">
        <x:v>Histoires des objets</x:v>
      </x:c>
      <x:c r="D72" s="124" t="n">
        <x:v>12</x:v>
      </x:c>
      <x:c r="E72" s="124" t="n">
        <x:v>12</x:v>
      </x:c>
      <x:c r="F72" s="124" t="n">
        <x:v>12</x:v>
      </x:c>
      <x:c r="G72" s="124" t="n">
        <x:v>0</x:v>
      </x:c>
      <x:c r="H72" s="122" t="str">
        <x:v>Scènes directement rédigées</x:v>
      </x:c>
      <x:c r="I72" s="122" t="str"/>
      <x:c r="J72" s="131" t="str">
        <x:v>Chaque fiche possède au moins une scène ou une réplique directe.</x:v>
      </x:c>
    </x:row>
    <x:row r="73" ht="44" customHeight="1">
      <x:c r="A73" s="126" t="str">
        <x:v>D6-COUV-068</x:v>
      </x:c>
      <x:c r="B73" s="127" t="str">
        <x:v>trophy_story_steps</x:v>
      </x:c>
      <x:c r="C73" s="127" t="str">
        <x:v>Révélations des objets</x:v>
      </x:c>
      <x:c r="D73" s="129" t="n">
        <x:v>48</x:v>
      </x:c>
      <x:c r="E73" s="129" t="n">
        <x:v>48</x:v>
      </x:c>
      <x:c r="F73" s="129" t="n">
        <x:v>0</x:v>
      </x:c>
      <x:c r="G73" s="129" t="n">
        <x:v>49</x:v>
      </x:c>
      <x:c r="H73" s="127" t="str">
        <x:v>Répliques d’étape ou de contexte</x:v>
      </x:c>
      <x:c r="I73" s="127" t="str">
        <x:v>Histoires des objets</x:v>
      </x:c>
      <x:c r="J73" s="132" t="str">
        <x:v>Chaque fiche possède au moins une scène ou une réplique directe.</x:v>
      </x:c>
    </x:row>
    <x:row r="74" ht="59" customHeight="1">
      <x:c r="A74" s="121" t="str">
        <x:v>D6-COUV-069</x:v>
      </x:c>
      <x:c r="B74" s="122" t="str">
        <x:v>trophy_display</x:v>
      </x:c>
      <x:c r="C74" s="122" t="str">
        <x:v>Meubles et exposition</x:v>
      </x:c>
      <x:c r="D74" s="124" t="n">
        <x:v>24</x:v>
      </x:c>
      <x:c r="E74" s="124" t="n">
        <x:v>0</x:v>
      </x:c>
      <x:c r="F74" s="124" t="n">
        <x:v>0</x:v>
      </x:c>
      <x:c r="G74" s="124" t="n">
        <x:v>0</x:v>
      </x:c>
      <x:c r="H74" s="122" t="str">
        <x:v>Système traité par scènes liées</x:v>
      </x:c>
      <x:c r="I74" s="122" t="str">
        <x:v>Histoires des objets</x:v>
      </x:c>
      <x:c r="J74" s="131" t="str">
        <x:v>Les fiches V5 sont toutes conservées. Couverture du système ne signifie pas une conversation exhaustive pour chaque objet, garde, humain ou zone du catalogue.</x:v>
      </x:c>
    </x:row>
    <x:row r="75" ht="59" customHeight="1">
      <x:c r="A75" s="126" t="str">
        <x:v>D6-COUV-070</x:v>
      </x:c>
      <x:c r="B75" s="127" t="str">
        <x:v>trophy_missions</x:v>
      </x:c>
      <x:c r="C75" s="127" t="str">
        <x:v>Missions de l’atelier</x:v>
      </x:c>
      <x:c r="D75" s="129" t="n">
        <x:v>12</x:v>
      </x:c>
      <x:c r="E75" s="129" t="n">
        <x:v>3</x:v>
      </x:c>
      <x:c r="F75" s="129" t="n">
        <x:v>3</x:v>
      </x:c>
      <x:c r="G75" s="129" t="n">
        <x:v>18</x:v>
      </x:c>
      <x:c r="H75" s="127" t="str">
        <x:v>Scènes directement rédigées</x:v>
      </x:c>
      <x:c r="I75" s="127" t="str"/>
      <x:c r="J75" s="132" t="str">
        <x:v>Les fiches V5 sont toutes conservées. Couverture du système ne signifie pas une conversation exhaustive pour chaque objet, garde, humain ou zone du catalogue.</x:v>
      </x:c>
    </x:row>
    <x:row r="76" ht="59" customHeight="1">
      <x:c r="A76" s="121" t="str">
        <x:v>D6-COUV-071</x:v>
      </x:c>
      <x:c r="B76" s="122" t="str">
        <x:v>trophy_accessibility</x:v>
      </x:c>
      <x:c r="C76" s="122" t="str">
        <x:v>Aides des mini-jeux</x:v>
      </x:c>
      <x:c r="D76" s="124" t="n">
        <x:v>12</x:v>
      </x:c>
      <x:c r="E76" s="124" t="n">
        <x:v>0</x:v>
      </x:c>
      <x:c r="F76" s="124" t="n">
        <x:v>0</x:v>
      </x:c>
      <x:c r="G76" s="124" t="n">
        <x:v>0</x:v>
      </x:c>
      <x:c r="H76" s="122" t="str">
        <x:v>Système traité par scènes liées</x:v>
      </x:c>
      <x:c r="I76" s="122" t="str">
        <x:v>Missions de l’atelier</x:v>
      </x:c>
      <x:c r="J76" s="131" t="str">
        <x:v>Les fiches V5 sont toutes conservées. Couverture du système ne signifie pas une conversation exhaustive pour chaque objet, garde, humain ou zone du catalogue.</x:v>
      </x:c>
    </x:row>
    <x:row r="77" ht="59" customHeight="1">
      <x:c r="A77" s="126" t="str">
        <x:v>D6-COUV-072</x:v>
      </x:c>
      <x:c r="B77" s="127" t="str">
        <x:v>trophy_state_fields</x:v>
      </x:c>
      <x:c r="C77" s="127" t="str">
        <x:v>États des trophées</x:v>
      </x:c>
      <x:c r="D77" s="129" t="n">
        <x:v>20</x:v>
      </x:c>
      <x:c r="E77" s="129" t="n">
        <x:v>0</x:v>
      </x:c>
      <x:c r="F77" s="129" t="n">
        <x:v>0</x:v>
      </x:c>
      <x:c r="G77" s="129" t="n">
        <x:v>0</x:v>
      </x:c>
      <x:c r="H77" s="127" t="str">
        <x:v>Système traité par scènes liées</x:v>
      </x:c>
      <x:c r="I77" s="127" t="str">
        <x:v>Histoires des objets</x:v>
      </x:c>
      <x:c r="J77" s="132" t="str">
        <x:v>Les fiches V5 sont toutes conservées. Couverture du système ne signifie pas une conversation exhaustive pour chaque objet, garde, humain ou zone du catalogue.</x:v>
      </x:c>
    </x:row>
    <x:row r="78" ht="44" customHeight="1">
      <x:c r="A78" s="121" t="str">
        <x:v>D6-COUV-073</x:v>
      </x:c>
      <x:c r="B78" s="122" t="str">
        <x:v>v5_trophy_chains</x:v>
      </x:c>
      <x:c r="C78" s="122" t="str">
        <x:v>V5 Enquêtes de trophées</x:v>
      </x:c>
      <x:c r="D78" s="124" t="n">
        <x:v>48</x:v>
      </x:c>
      <x:c r="E78" s="124" t="n">
        <x:v>48</x:v>
      </x:c>
      <x:c r="F78" s="124" t="n">
        <x:v>6</x:v>
      </x:c>
      <x:c r="G78" s="124" t="n">
        <x:v>49</x:v>
      </x:c>
      <x:c r="H78" s="122" t="str">
        <x:v>Scènes directement rédigées</x:v>
      </x:c>
      <x:c r="I78" s="122" t="str"/>
      <x:c r="J78" s="131" t="str">
        <x:v>Chaque fiche possède au moins une scène ou une réplique directe.</x:v>
      </x:c>
    </x:row>
    <x:row r="79" ht="59" customHeight="1">
      <x:c r="A79" s="126" t="str">
        <x:v>D6-COUV-074</x:v>
      </x:c>
      <x:c r="B79" s="127" t="str">
        <x:v>war_method</x:v>
      </x:c>
      <x:c r="C79" s="127" t="str">
        <x:v>Méthode de guerre</x:v>
      </x:c>
      <x:c r="D79" s="129" t="n">
        <x:v>12</x:v>
      </x:c>
      <x:c r="E79" s="129" t="n">
        <x:v>0</x:v>
      </x:c>
      <x:c r="F79" s="129" t="n">
        <x:v>0</x:v>
      </x:c>
      <x:c r="G79" s="129" t="n">
        <x:v>0</x:v>
      </x:c>
      <x:c r="H79" s="127" t="str">
        <x:v>Système traité par scènes liées</x:v>
      </x:c>
      <x:c r="I79" s="127" t="str">
        <x:v>Missions de guerre narrative ; Scénarios RTS ; Mondes en guerre</x:v>
      </x:c>
      <x:c r="J79" s="132" t="str">
        <x:v>Les fiches V5 sont toutes conservées. Couverture du système ne signifie pas une conversation exhaustive pour chaque objet, garde, humain ou zone du catalogue.</x:v>
      </x:c>
    </x:row>
    <x:row r="80" ht="59" customHeight="1">
      <x:c r="A80" s="121" t="str">
        <x:v>D6-COUV-075</x:v>
      </x:c>
      <x:c r="B80" s="122" t="str">
        <x:v>war_parameters</x:v>
      </x:c>
      <x:c r="C80" s="122" t="str">
        <x:v>Paramètres de guerre</x:v>
      </x:c>
      <x:c r="D80" s="124" t="n">
        <x:v>31</x:v>
      </x:c>
      <x:c r="E80" s="124" t="n">
        <x:v>0</x:v>
      </x:c>
      <x:c r="F80" s="124" t="n">
        <x:v>0</x:v>
      </x:c>
      <x:c r="G80" s="124" t="n">
        <x:v>0</x:v>
      </x:c>
      <x:c r="H80" s="122" t="str">
        <x:v>Système traité par scènes liées</x:v>
      </x:c>
      <x:c r="I80" s="122" t="str">
        <x:v>Mondes en guerre</x:v>
      </x:c>
      <x:c r="J80" s="131" t="str">
        <x:v>Les fiches V5 sont toutes conservées. Couverture du système ne signifie pas une conversation exhaustive pour chaque objet, garde, humain ou zone du catalogue.</x:v>
      </x:c>
    </x:row>
    <x:row r="81" ht="59" customHeight="1">
      <x:c r="A81" s="126" t="str">
        <x:v>D6-COUV-076</x:v>
      </x:c>
      <x:c r="B81" s="127" t="str">
        <x:v>war_clans</x:v>
      </x:c>
      <x:c r="C81" s="127" t="str">
        <x:v>Doctrines des clans</x:v>
      </x:c>
      <x:c r="D81" s="129" t="n">
        <x:v>15</x:v>
      </x:c>
      <x:c r="E81" s="129" t="n">
        <x:v>0</x:v>
      </x:c>
      <x:c r="F81" s="129" t="n">
        <x:v>0</x:v>
      </x:c>
      <x:c r="G81" s="129" t="n">
        <x:v>0</x:v>
      </x:c>
      <x:c r="H81" s="127" t="str">
        <x:v>Système traité par scènes liées</x:v>
      </x:c>
      <x:c r="I81" s="127" t="str">
        <x:v>Identités des clans</x:v>
      </x:c>
      <x:c r="J81" s="132" t="str">
        <x:v>Les fiches V5 sont toutes conservées. Couverture du système ne signifie pas une conversation exhaustive pour chaque objet, garde, humain ou zone du catalogue.</x:v>
      </x:c>
    </x:row>
    <x:row r="82" ht="44" customHeight="1">
      <x:c r="A82" s="121" t="str">
        <x:v>D6-COUV-077</x:v>
      </x:c>
      <x:c r="B82" s="122" t="str">
        <x:v>unit_types</x:v>
      </x:c>
      <x:c r="C82" s="122" t="str">
        <x:v>Unités de guerre</x:v>
      </x:c>
      <x:c r="D82" s="124" t="n">
        <x:v>30</x:v>
      </x:c>
      <x:c r="E82" s="124" t="n">
        <x:v>30</x:v>
      </x:c>
      <x:c r="F82" s="124" t="n">
        <x:v>0</x:v>
      </x:c>
      <x:c r="G82" s="124" t="n">
        <x:v>180</x:v>
      </x:c>
      <x:c r="H82" s="122" t="str">
        <x:v>Répliques d’étape ou de contexte</x:v>
      </x:c>
      <x:c r="I82" s="122" t="str"/>
      <x:c r="J82" s="131" t="str">
        <x:v>Chaque fiche possède au moins une scène ou une réplique directe.</x:v>
      </x:c>
    </x:row>
    <x:row r="83" ht="59" customHeight="1">
      <x:c r="A83" s="126" t="str">
        <x:v>D6-COUV-078</x:v>
      </x:c>
      <x:c r="B83" s="127" t="str">
        <x:v>unit_specializations</x:v>
      </x:c>
      <x:c r="C83" s="127" t="str">
        <x:v>V5 Spécialisations des unités</x:v>
      </x:c>
      <x:c r="D83" s="129" t="n">
        <x:v>30</x:v>
      </x:c>
      <x:c r="E83" s="129" t="n">
        <x:v>0</x:v>
      </x:c>
      <x:c r="F83" s="129" t="n">
        <x:v>0</x:v>
      </x:c>
      <x:c r="G83" s="129" t="n">
        <x:v>0</x:v>
      </x:c>
      <x:c r="H83" s="127" t="str">
        <x:v>Système traité par scènes liées</x:v>
      </x:c>
      <x:c r="I83" s="127" t="str">
        <x:v>Unités de guerre</x:v>
      </x:c>
      <x:c r="J83" s="132" t="str">
        <x:v>Les fiches V5 sont toutes conservées. Couverture du système ne signifie pas une conversation exhaustive pour chaque objet, garde, humain ou zone du catalogue.</x:v>
      </x:c>
    </x:row>
    <x:row r="84" ht="59" customHeight="1">
      <x:c r="A84" s="121" t="str">
        <x:v>D6-COUV-079</x:v>
      </x:c>
      <x:c r="B84" s="122" t="str">
        <x:v>unit_progression</x:v>
      </x:c>
      <x:c r="C84" s="122" t="str">
        <x:v>Progression militaire</x:v>
      </x:c>
      <x:c r="D84" s="124" t="n">
        <x:v>9</x:v>
      </x:c>
      <x:c r="E84" s="124" t="n">
        <x:v>0</x:v>
      </x:c>
      <x:c r="F84" s="124" t="n">
        <x:v>0</x:v>
      </x:c>
      <x:c r="G84" s="124" t="n">
        <x:v>0</x:v>
      </x:c>
      <x:c r="H84" s="122" t="str">
        <x:v>Système traité par scènes liées</x:v>
      </x:c>
      <x:c r="I84" s="122" t="str">
        <x:v>Unités de guerre</x:v>
      </x:c>
      <x:c r="J84" s="131" t="str">
        <x:v>Les fiches V5 sont toutes conservées. Couverture du système ne signifie pas une conversation exhaustive pour chaque objet, garde, humain ou zone du catalogue.</x:v>
      </x:c>
    </x:row>
    <x:row r="85" ht="59" customHeight="1">
      <x:c r="A85" s="126" t="str">
        <x:v>D6-COUV-080</x:v>
      </x:c>
      <x:c r="B85" s="127" t="str">
        <x:v>war_structures</x:v>
      </x:c>
      <x:c r="C85" s="127" t="str">
        <x:v>Structures de guerre</x:v>
      </x:c>
      <x:c r="D85" s="129" t="n">
        <x:v>18</x:v>
      </x:c>
      <x:c r="E85" s="129" t="n">
        <x:v>0</x:v>
      </x:c>
      <x:c r="F85" s="129" t="n">
        <x:v>0</x:v>
      </x:c>
      <x:c r="G85" s="129" t="n">
        <x:v>0</x:v>
      </x:c>
      <x:c r="H85" s="127" t="str">
        <x:v>Système traité par scènes liées</x:v>
      </x:c>
      <x:c r="I85" s="127" t="str">
        <x:v>Scénarios RTS</x:v>
      </x:c>
      <x:c r="J85" s="132" t="str">
        <x:v>Les fiches V5 sont toutes conservées. Couverture du système ne signifie pas une conversation exhaustive pour chaque objet, garde, humain ou zone du catalogue.</x:v>
      </x:c>
    </x:row>
    <x:row r="86" ht="44" customHeight="1">
      <x:c r="A86" s="121" t="str">
        <x:v>D6-COUV-081</x:v>
      </x:c>
      <x:c r="B86" s="122" t="str">
        <x:v>war_planets</x:v>
      </x:c>
      <x:c r="C86" s="122" t="str">
        <x:v>Mondes en guerre</x:v>
      </x:c>
      <x:c r="D86" s="124" t="n">
        <x:v>6</x:v>
      </x:c>
      <x:c r="E86" s="124" t="n">
        <x:v>6</x:v>
      </x:c>
      <x:c r="F86" s="124" t="n">
        <x:v>6</x:v>
      </x:c>
      <x:c r="G86" s="124" t="n">
        <x:v>0</x:v>
      </x:c>
      <x:c r="H86" s="122" t="str">
        <x:v>Scènes directement rédigées</x:v>
      </x:c>
      <x:c r="I86" s="122" t="str"/>
      <x:c r="J86" s="131" t="str">
        <x:v>Chaque fiche possède au moins une scène ou une réplique directe.</x:v>
      </x:c>
    </x:row>
    <x:row r="87" ht="59" customHeight="1">
      <x:c r="A87" s="126" t="str">
        <x:v>D6-COUV-082</x:v>
      </x:c>
      <x:c r="B87" s="127" t="str">
        <x:v>korthas_regions</x:v>
      </x:c>
      <x:c r="C87" s="127" t="str">
        <x:v>Régions de Korthas</x:v>
      </x:c>
      <x:c r="D87" s="129" t="n">
        <x:v>6</x:v>
      </x:c>
      <x:c r="E87" s="129" t="n">
        <x:v>0</x:v>
      </x:c>
      <x:c r="F87" s="129" t="n">
        <x:v>0</x:v>
      </x:c>
      <x:c r="G87" s="129" t="n">
        <x:v>0</x:v>
      </x:c>
      <x:c r="H87" s="127" t="str">
        <x:v>Système traité par scènes liées</x:v>
      </x:c>
      <x:c r="I87" s="127" t="str">
        <x:v>Mondes en guerre</x:v>
      </x:c>
      <x:c r="J87" s="132" t="str">
        <x:v>Les fiches V5 sont toutes conservées. Couverture du système ne signifie pas une conversation exhaustive pour chaque objet, garde, humain ou zone du catalogue.</x:v>
      </x:c>
    </x:row>
    <x:row r="88" ht="59" customHeight="1">
      <x:c r="A88" s="121" t="str">
        <x:v>D6-COUV-083</x:v>
      </x:c>
      <x:c r="B88" s="122" t="str">
        <x:v>korthas_territories</x:v>
      </x:c>
      <x:c r="C88" s="122" t="str">
        <x:v>Territoires de Korthas</x:v>
      </x:c>
      <x:c r="D88" s="124" t="n">
        <x:v>36</x:v>
      </x:c>
      <x:c r="E88" s="124" t="n">
        <x:v>0</x:v>
      </x:c>
      <x:c r="F88" s="124" t="n">
        <x:v>0</x:v>
      </x:c>
      <x:c r="G88" s="124" t="n">
        <x:v>0</x:v>
      </x:c>
      <x:c r="H88" s="122" t="str">
        <x:v>Système traité par scènes liées</x:v>
      </x:c>
      <x:c r="I88" s="122" t="str">
        <x:v>Mondes en guerre</x:v>
      </x:c>
      <x:c r="J88" s="131" t="str">
        <x:v>Les fiches V5 sont toutes conservées. Couverture du système ne signifie pas une conversation exhaustive pour chaque objet, garde, humain ou zone du catalogue.</x:v>
      </x:c>
    </x:row>
    <x:row r="89" ht="59" customHeight="1">
      <x:c r="A89" s="126" t="str">
        <x:v>D6-COUV-084</x:v>
      </x:c>
      <x:c r="B89" s="127" t="str">
        <x:v>korthas_links</x:v>
      </x:c>
      <x:c r="C89" s="127" t="str">
        <x:v>Passages de Korthas</x:v>
      </x:c>
      <x:c r="D89" s="129" t="n">
        <x:v>70</x:v>
      </x:c>
      <x:c r="E89" s="129" t="n">
        <x:v>0</x:v>
      </x:c>
      <x:c r="F89" s="129" t="n">
        <x:v>0</x:v>
      </x:c>
      <x:c r="G89" s="129" t="n">
        <x:v>0</x:v>
      </x:c>
      <x:c r="H89" s="127" t="str">
        <x:v>Système traité par scènes liées</x:v>
      </x:c>
      <x:c r="I89" s="127" t="str">
        <x:v>Mondes en guerre</x:v>
      </x:c>
      <x:c r="J89" s="132" t="str">
        <x:v>Les fiches V5 sont toutes conservées. Couverture du système ne signifie pas une conversation exhaustive pour chaque objet, garde, humain ou zone du catalogue.</x:v>
      </x:c>
    </x:row>
    <x:row r="90" ht="59" customHeight="1">
      <x:c r="A90" s="121" t="str">
        <x:v>D6-COUV-085</x:v>
      </x:c>
      <x:c r="B90" s="122" t="str">
        <x:v>rts_maps</x:v>
      </x:c>
      <x:c r="C90" s="122" t="str">
        <x:v>Cartes des escarmouches</x:v>
      </x:c>
      <x:c r="D90" s="124" t="n">
        <x:v>12</x:v>
      </x:c>
      <x:c r="E90" s="124" t="n">
        <x:v>0</x:v>
      </x:c>
      <x:c r="F90" s="124" t="n">
        <x:v>0</x:v>
      </x:c>
      <x:c r="G90" s="124" t="n">
        <x:v>0</x:v>
      </x:c>
      <x:c r="H90" s="122" t="str">
        <x:v>Système traité par scènes liées</x:v>
      </x:c>
      <x:c r="I90" s="122" t="str">
        <x:v>Scénarios RTS</x:v>
      </x:c>
      <x:c r="J90" s="131" t="str">
        <x:v>Les fiches V5 sont toutes conservées. Couverture du système ne signifie pas une conversation exhaustive pour chaque objet, garde, humain ou zone du catalogue.</x:v>
      </x:c>
    </x:row>
    <x:row r="91" ht="59" customHeight="1">
      <x:c r="A91" s="126" t="str">
        <x:v>D6-COUV-086</x:v>
      </x:c>
      <x:c r="B91" s="127" t="str">
        <x:v>war_arcs</x:v>
      </x:c>
      <x:c r="C91" s="127" t="str">
        <x:v>Arcs de guerre narrative</x:v>
      </x:c>
      <x:c r="D91" s="129" t="n">
        <x:v>12</x:v>
      </x:c>
      <x:c r="E91" s="129" t="n">
        <x:v>0</x:v>
      </x:c>
      <x:c r="F91" s="129" t="n">
        <x:v>0</x:v>
      </x:c>
      <x:c r="G91" s="129" t="n">
        <x:v>0</x:v>
      </x:c>
      <x:c r="H91" s="127" t="str">
        <x:v>Système traité par scènes liées</x:v>
      </x:c>
      <x:c r="I91" s="127" t="str">
        <x:v>Missions de guerre narrative</x:v>
      </x:c>
      <x:c r="J91" s="132" t="str">
        <x:v>Les fiches V5 sont toutes conservées. Couverture du système ne signifie pas une conversation exhaustive pour chaque objet, garde, humain ou zone du catalogue.</x:v>
      </x:c>
    </x:row>
    <x:row r="92" ht="44" customHeight="1">
      <x:c r="A92" s="121" t="str">
        <x:v>D6-COUV-087</x:v>
      </x:c>
      <x:c r="B92" s="122" t="str">
        <x:v>war_narrative_missions</x:v>
      </x:c>
      <x:c r="C92" s="122" t="str">
        <x:v>Missions de guerre narrative</x:v>
      </x:c>
      <x:c r="D92" s="124" t="n">
        <x:v>48</x:v>
      </x:c>
      <x:c r="E92" s="124" t="n">
        <x:v>48</x:v>
      </x:c>
      <x:c r="F92" s="124" t="n">
        <x:v>48</x:v>
      </x:c>
      <x:c r="G92" s="124" t="n">
        <x:v>0</x:v>
      </x:c>
      <x:c r="H92" s="122" t="str">
        <x:v>Scènes directement rédigées</x:v>
      </x:c>
      <x:c r="I92" s="122" t="str"/>
      <x:c r="J92" s="131" t="str">
        <x:v>Chaque fiche possède au moins une scène ou une réplique directe.</x:v>
      </x:c>
    </x:row>
    <x:row r="93" ht="44" customHeight="1">
      <x:c r="A93" s="126" t="str">
        <x:v>D6-COUV-088</x:v>
      </x:c>
      <x:c r="B93" s="127" t="str">
        <x:v>rts_scenarios</x:v>
      </x:c>
      <x:c r="C93" s="127" t="str">
        <x:v>Scénarios RTS</x:v>
      </x:c>
      <x:c r="D93" s="129" t="n">
        <x:v>24</x:v>
      </x:c>
      <x:c r="E93" s="129" t="n">
        <x:v>24</x:v>
      </x:c>
      <x:c r="F93" s="129" t="n">
        <x:v>24</x:v>
      </x:c>
      <x:c r="G93" s="129" t="n">
        <x:v>0</x:v>
      </x:c>
      <x:c r="H93" s="127" t="str">
        <x:v>Scènes directement rédigées</x:v>
      </x:c>
      <x:c r="I93" s="127" t="str"/>
      <x:c r="J93" s="132" t="str">
        <x:v>Chaque fiche possède au moins une scène ou une réplique directe.</x:v>
      </x:c>
    </x:row>
    <x:row r="94" ht="59" customHeight="1">
      <x:c r="A94" s="121" t="str">
        <x:v>D6-COUV-089</x:v>
      </x:c>
      <x:c r="B94" s="122" t="str">
        <x:v>war_rules</x:v>
      </x:c>
      <x:c r="C94" s="122" t="str">
        <x:v>Règles de guerre</x:v>
      </x:c>
      <x:c r="D94" s="124" t="n">
        <x:v>32</x:v>
      </x:c>
      <x:c r="E94" s="124" t="n">
        <x:v>0</x:v>
      </x:c>
      <x:c r="F94" s="124" t="n">
        <x:v>0</x:v>
      </x:c>
      <x:c r="G94" s="124" t="n">
        <x:v>0</x:v>
      </x:c>
      <x:c r="H94" s="122" t="str">
        <x:v>Système traité par scènes liées</x:v>
      </x:c>
      <x:c r="I94" s="122" t="str">
        <x:v>Mondes en guerre</x:v>
      </x:c>
      <x:c r="J94" s="131" t="str">
        <x:v>Les fiches V5 sont toutes conservées. Couverture du système ne signifie pas une conversation exhaustive pour chaque objet, garde, humain ou zone du catalogue.</x:v>
      </x:c>
    </x:row>
    <x:row r="95" ht="59" customHeight="1">
      <x:c r="A95" s="126" t="str">
        <x:v>D6-COUV-090</x:v>
      </x:c>
      <x:c r="B95" s="127" t="str">
        <x:v>war_objectives</x:v>
      </x:c>
      <x:c r="C95" s="127" t="str">
        <x:v>Objectifs militaires</x:v>
      </x:c>
      <x:c r="D95" s="129" t="n">
        <x:v>18</x:v>
      </x:c>
      <x:c r="E95" s="129" t="n">
        <x:v>0</x:v>
      </x:c>
      <x:c r="F95" s="129" t="n">
        <x:v>0</x:v>
      </x:c>
      <x:c r="G95" s="129" t="n">
        <x:v>0</x:v>
      </x:c>
      <x:c r="H95" s="127" t="str">
        <x:v>Système traité par scènes liées</x:v>
      </x:c>
      <x:c r="I95" s="127" t="str">
        <x:v>Scénarios RTS ; Missions de guerre narrative</x:v>
      </x:c>
      <x:c r="J95" s="132" t="str">
        <x:v>Les fiches V5 sont toutes conservées. Couverture du système ne signifie pas une conversation exhaustive pour chaque objet, garde, humain ou zone du catalogue.</x:v>
      </x:c>
    </x:row>
    <x:row r="96" ht="44" customHeight="1">
      <x:c r="A96" s="121" t="str">
        <x:v>D6-COUV-091</x:v>
      </x:c>
      <x:c r="B96" s="122" t="str">
        <x:v>war_diplomacy</x:v>
      </x:c>
      <x:c r="C96" s="122" t="str">
        <x:v>Diplomatie des clans</x:v>
      </x:c>
      <x:c r="D96" s="124" t="n">
        <x:v>18</x:v>
      </x:c>
      <x:c r="E96" s="124" t="n">
        <x:v>18</x:v>
      </x:c>
      <x:c r="F96" s="124" t="n">
        <x:v>18</x:v>
      </x:c>
      <x:c r="G96" s="124" t="n">
        <x:v>0</x:v>
      </x:c>
      <x:c r="H96" s="122" t="str">
        <x:v>Scènes directement rédigées</x:v>
      </x:c>
      <x:c r="I96" s="122" t="str"/>
      <x:c r="J96" s="131" t="str">
        <x:v>Chaque fiche possède au moins une scène ou une réplique directe.</x:v>
      </x:c>
    </x:row>
    <x:row r="97" ht="59" customHeight="1">
      <x:c r="A97" s="126" t="str">
        <x:v>D6-COUV-092</x:v>
      </x:c>
      <x:c r="B97" s="127" t="str">
        <x:v>territorial_events</x:v>
      </x:c>
      <x:c r="C97" s="127" t="str">
        <x:v>V5 Événements territoriaux</x:v>
      </x:c>
      <x:c r="D97" s="129" t="n">
        <x:v>36</x:v>
      </x:c>
      <x:c r="E97" s="129" t="n">
        <x:v>0</x:v>
      </x:c>
      <x:c r="F97" s="129" t="n">
        <x:v>0</x:v>
      </x:c>
      <x:c r="G97" s="129" t="n">
        <x:v>0</x:v>
      </x:c>
      <x:c r="H97" s="127" t="str">
        <x:v>Système traité par scènes liées</x:v>
      </x:c>
      <x:c r="I97" s="127" t="str">
        <x:v>Mondes en guerre ; Diplomatie des clans</x:v>
      </x:c>
      <x:c r="J97" s="132" t="str">
        <x:v>Les fiches V5 sont toutes conservées. Couverture du système ne signifie pas une conversation exhaustive pour chaque objet, garde, humain ou zone du catalogue.</x:v>
      </x:c>
    </x:row>
    <x:row r="98" ht="59" customHeight="1">
      <x:c r="A98" s="121" t="str">
        <x:v>D6-COUV-093</x:v>
      </x:c>
      <x:c r="B98" s="122" t="str">
        <x:v>linked_campaigns</x:v>
      </x:c>
      <x:c r="C98" s="122" t="str">
        <x:v>V5 Campagnes des trois modes</x:v>
      </x:c>
      <x:c r="D98" s="124" t="n">
        <x:v>12</x:v>
      </x:c>
      <x:c r="E98" s="124" t="n">
        <x:v>0</x:v>
      </x:c>
      <x:c r="F98" s="124" t="n">
        <x:v>0</x:v>
      </x:c>
      <x:c r="G98" s="124" t="n">
        <x:v>0</x:v>
      </x:c>
      <x:c r="H98" s="122" t="str">
        <x:v>Système traité par scènes liées</x:v>
      </x:c>
      <x:c r="I98" s="122" t="str">
        <x:v>Missions de guerre narrative ; Scénarios RTS ; Mondes en guerre</x:v>
      </x:c>
      <x:c r="J98" s="131" t="str">
        <x:v>Les fiches V5 sont toutes conservées. Couverture du système ne signifie pas une conversation exhaustive pour chaque objet, garde, humain ou zone du catalogue.</x:v>
      </x:c>
    </x:row>
    <x:row r="99" ht="59" customHeight="1">
      <x:c r="A99" s="126" t="str">
        <x:v>D6-COUV-094</x:v>
      </x:c>
      <x:c r="B99" s="127" t="str">
        <x:v>linked_war_missions</x:v>
      </x:c>
      <x:c r="C99" s="127" t="str">
        <x:v>V5 Missions des trois modes</x:v>
      </x:c>
      <x:c r="D99" s="129" t="n">
        <x:v>36</x:v>
      </x:c>
      <x:c r="E99" s="129" t="n">
        <x:v>0</x:v>
      </x:c>
      <x:c r="F99" s="129" t="n">
        <x:v>0</x:v>
      </x:c>
      <x:c r="G99" s="129" t="n">
        <x:v>0</x:v>
      </x:c>
      <x:c r="H99" s="127" t="str">
        <x:v>Système traité par scènes liées</x:v>
      </x:c>
      <x:c r="I99" s="127" t="str">
        <x:v>Missions de guerre narrative ; Scénarios RTS ; Mondes en guerre</x:v>
      </x:c>
      <x:c r="J99" s="132" t="str">
        <x:v>Les fiches V5 sont toutes conservées. Couverture du système ne signifie pas une conversation exhaustive pour chaque objet, garde, humain ou zone du catalogue.</x:v>
      </x:c>
    </x:row>
    <x:row r="100" ht="59" customHeight="1">
      <x:c r="A100" s="121" t="str">
        <x:v>D6-COUV-095</x:v>
      </x:c>
      <x:c r="B100" s="122" t="str">
        <x:v>war_origin_hooks</x:v>
      </x:c>
      <x:c r="C100" s="122" t="str">
        <x:v>Guerre et six origines</x:v>
      </x:c>
      <x:c r="D100" s="124" t="n">
        <x:v>36</x:v>
      </x:c>
      <x:c r="E100" s="124" t="n">
        <x:v>18</x:v>
      </x:c>
      <x:c r="F100" s="124" t="n">
        <x:v>0</x:v>
      </x:c>
      <x:c r="G100" s="124" t="n">
        <x:v>18</x:v>
      </x:c>
      <x:c r="H100" s="122" t="str">
        <x:v>Répliques d’étape ou de contexte</x:v>
      </x:c>
      <x:c r="I100" s="122" t="str">
        <x:v>Missions des six voies ; Diplomatie des clans</x:v>
      </x:c>
      <x:c r="J100" s="131" t="str">
        <x:v>Les fiches V5 sont toutes conservées. Couverture du système ne signifie pas une conversation exhaustive pour chaque objet, garde, humain ou zone du catalogue.</x:v>
      </x:c>
    </x:row>
    <x:row r="101" ht="59" customHeight="1">
      <x:c r="A101" s="126" t="str">
        <x:v>D6-COUV-096</x:v>
      </x:c>
      <x:c r="B101" s="127" t="str">
        <x:v>war_temporal_rules</x:v>
      </x:c>
      <x:c r="C101" s="127" t="str">
        <x:v>Guerre et Warp</x:v>
      </x:c>
      <x:c r="D101" s="129" t="n">
        <x:v>12</x:v>
      </x:c>
      <x:c r="E101" s="129" t="n">
        <x:v>0</x:v>
      </x:c>
      <x:c r="F101" s="129" t="n">
        <x:v>0</x:v>
      </x:c>
      <x:c r="G101" s="129" t="n">
        <x:v>0</x:v>
      </x:c>
      <x:c r="H101" s="127" t="str">
        <x:v>Système traité par scènes liées</x:v>
      </x:c>
      <x:c r="I101" s="127" t="str">
        <x:v>Missions du Warp</x:v>
      </x:c>
      <x:c r="J101" s="132" t="str">
        <x:v>Les fiches V5 sont toutes conservées. Couverture du système ne signifie pas une conversation exhaustive pour chaque objet, garde, humain ou zone du catalogue.</x:v>
      </x:c>
    </x:row>
    <x:row r="102" ht="59" customHeight="1">
      <x:c r="A102" s="121" t="str">
        <x:v>D6-COUV-097</x:v>
      </x:c>
      <x:c r="B102" s="122" t="str">
        <x:v>war_synergies</x:v>
      </x:c>
      <x:c r="C102" s="122" t="str">
        <x:v>V5 Guerre et habitats</x:v>
      </x:c>
      <x:c r="D102" s="124" t="n">
        <x:v>12</x:v>
      </x:c>
      <x:c r="E102" s="124" t="n">
        <x:v>0</x:v>
      </x:c>
      <x:c r="F102" s="124" t="n">
        <x:v>0</x:v>
      </x:c>
      <x:c r="G102" s="124" t="n">
        <x:v>0</x:v>
      </x:c>
      <x:c r="H102" s="122" t="str">
        <x:v>Système traité par scènes liées</x:v>
      </x:c>
      <x:c r="I102" s="122" t="str">
        <x:v>V5 Missions collectives ; V5 Scènes des résidences</x:v>
      </x:c>
      <x:c r="J102" s="131" t="str">
        <x:v>Les fiches V5 sont toutes conservées. Couverture du système ne signifie pas une conversation exhaustive pour chaque objet, garde, humain ou zone du catalogue.</x:v>
      </x:c>
    </x:row>
    <x:row r="103" ht="59" customHeight="1">
      <x:c r="A103" s="126" t="str">
        <x:v>D6-COUV-098</x:v>
      </x:c>
      <x:c r="B103" s="127" t="str">
        <x:v>war_qa</x:v>
      </x:c>
      <x:c r="C103" s="127" t="str">
        <x:v>V5 Recette de la guerre</x:v>
      </x:c>
      <x:c r="D103" s="129" t="n">
        <x:v>18</x:v>
      </x:c>
      <x:c r="E103" s="129" t="n">
        <x:v>0</x:v>
      </x:c>
      <x:c r="F103" s="129" t="n">
        <x:v>0</x:v>
      </x:c>
      <x:c r="G103" s="129" t="n">
        <x:v>0</x:v>
      </x:c>
      <x:c r="H103" s="127" t="str">
        <x:v>Système traité par scènes liées</x:v>
      </x:c>
      <x:c r="I103" s="127" t="str">
        <x:v>Mondes en guerre</x:v>
      </x:c>
      <x:c r="J103" s="132" t="str">
        <x:v>Les fiches V5 sont toutes conservées. Couverture du système ne signifie pas une conversation exhaustive pour chaque objet, garde, humain ou zone du catalogue.</x:v>
      </x:c>
    </x:row>
    <x:row r="104" ht="59" customHeight="1">
      <x:c r="A104" s="121" t="str">
        <x:v>D6-COUV-099</x:v>
      </x:c>
      <x:c r="B104" s="122" t="str">
        <x:v>war_simulation_styles</x:v>
      </x:c>
      <x:c r="C104" s="122" t="str">
        <x:v>V5 Styles de campagne</x:v>
      </x:c>
      <x:c r="D104" s="124" t="n">
        <x:v>6</x:v>
      </x:c>
      <x:c r="E104" s="124" t="n">
        <x:v>0</x:v>
      </x:c>
      <x:c r="F104" s="124" t="n">
        <x:v>0</x:v>
      </x:c>
      <x:c r="G104" s="124" t="n">
        <x:v>0</x:v>
      </x:c>
      <x:c r="H104" s="122" t="str">
        <x:v>Système traité par scènes liées</x:v>
      </x:c>
      <x:c r="I104" s="122" t="str">
        <x:v>Mondes en guerre</x:v>
      </x:c>
      <x:c r="J104" s="131" t="str">
        <x:v>Les fiches V5 sont toutes conservées. Couverture du système ne signifie pas une conversation exhaustive pour chaque objet, garde, humain ou zone du catalogue.</x:v>
      </x:c>
    </x:row>
    <x:row r="105" ht="59" customHeight="1">
      <x:c r="A105" s="126" t="str">
        <x:v>D6-COUV-100</x:v>
      </x:c>
      <x:c r="B105" s="127" t="str">
        <x:v>war_simulation_turns</x:v>
      </x:c>
      <x:c r="C105" s="127" t="str">
        <x:v>V5 Simulations chiffrées</x:v>
      </x:c>
      <x:c r="D105" s="129" t="n">
        <x:v>18</x:v>
      </x:c>
      <x:c r="E105" s="129" t="n">
        <x:v>0</x:v>
      </x:c>
      <x:c r="F105" s="129" t="n">
        <x:v>0</x:v>
      </x:c>
      <x:c r="G105" s="129" t="n">
        <x:v>0</x:v>
      </x:c>
      <x:c r="H105" s="127" t="str">
        <x:v>Système traité par scènes liées</x:v>
      </x:c>
      <x:c r="I105" s="127" t="str">
        <x:v>Mondes en guerre</x:v>
      </x:c>
      <x:c r="J105" s="132" t="str">
        <x:v>Les fiches V5 sont toutes conservées. Couverture du système ne signifie pas une conversation exhaustive pour chaque objet, garde, humain ou zone du catalogue.</x:v>
      </x:c>
    </x:row>
    <x:row r="106" ht="59" customHeight="1">
      <x:c r="A106" s="121" t="str">
        <x:v>D6-COUV-101</x:v>
      </x:c>
      <x:c r="B106" s="122" t="str">
        <x:v>korthas_demo_12_turns</x:v>
      </x:c>
      <x:c r="C106" s="122" t="str">
        <x:v>Données campagne 12 tours</x:v>
      </x:c>
      <x:c r="D106" s="124" t="n">
        <x:v>12</x:v>
      </x:c>
      <x:c r="E106" s="124" t="n">
        <x:v>0</x:v>
      </x:c>
      <x:c r="F106" s="124" t="n">
        <x:v>0</x:v>
      </x:c>
      <x:c r="G106" s="124" t="n">
        <x:v>0</x:v>
      </x:c>
      <x:c r="H106" s="122" t="str">
        <x:v>Système traité par scènes liées</x:v>
      </x:c>
      <x:c r="I106" s="122" t="str">
        <x:v>Mondes en guerre</x:v>
      </x:c>
      <x:c r="J106" s="131" t="str">
        <x:v>Les fiches V5 sont toutes conservées. Couverture du système ne signifie pas une conversation exhaustive pour chaque objet, garde, humain ou zone du catalogue.</x:v>
      </x:c>
    </x:row>
    <x:row r="107" ht="59" customHeight="1">
      <x:c r="A107" s="126" t="str">
        <x:v>D6-COUV-102</x:v>
      </x:c>
      <x:c r="B107" s="127" t="str">
        <x:v>war_theater_alignment</x:v>
      </x:c>
      <x:c r="C107" s="127" t="str">
        <x:v>V5 Couverture des théâtres</x:v>
      </x:c>
      <x:c r="D107" s="129" t="n">
        <x:v>5</x:v>
      </x:c>
      <x:c r="E107" s="129" t="n">
        <x:v>0</x:v>
      </x:c>
      <x:c r="F107" s="129" t="n">
        <x:v>0</x:v>
      </x:c>
      <x:c r="G107" s="129" t="n">
        <x:v>0</x:v>
      </x:c>
      <x:c r="H107" s="127" t="str">
        <x:v>Système traité par scènes liées</x:v>
      </x:c>
      <x:c r="I107" s="127" t="str">
        <x:v>Mondes en guerre</x:v>
      </x:c>
      <x:c r="J107" s="132" t="str">
        <x:v>Les fiches V5 sont toutes conservées. Couverture du système ne signifie pas une conversation exhaustive pour chaque objet, garde, humain ou zone du catalogue.</x:v>
      </x:c>
    </x:row>
    <x:row r="108" ht="59" customHeight="1">
      <x:c r="A108" s="121" t="str">
        <x:v>D6-COUV-103</x:v>
      </x:c>
      <x:c r="B108" s="122" t="str">
        <x:v>war_world_regions</x:v>
      </x:c>
      <x:c r="C108" s="122" t="str">
        <x:v>V5 Régions des cinq mondes</x:v>
      </x:c>
      <x:c r="D108" s="124" t="n">
        <x:v>20</x:v>
      </x:c>
      <x:c r="E108" s="124" t="n">
        <x:v>0</x:v>
      </x:c>
      <x:c r="F108" s="124" t="n">
        <x:v>0</x:v>
      </x:c>
      <x:c r="G108" s="124" t="n">
        <x:v>0</x:v>
      </x:c>
      <x:c r="H108" s="122" t="str">
        <x:v>Système traité par scènes liées</x:v>
      </x:c>
      <x:c r="I108" s="122" t="str">
        <x:v>Mondes en guerre</x:v>
      </x:c>
      <x:c r="J108" s="131" t="str">
        <x:v>Les fiches V5 sont toutes conservées. Couverture du système ne signifie pas une conversation exhaustive pour chaque objet, garde, humain ou zone du catalogue.</x:v>
      </x:c>
    </x:row>
    <x:row r="109" ht="59" customHeight="1">
      <x:c r="A109" s="126" t="str">
        <x:v>D6-COUV-104</x:v>
      </x:c>
      <x:c r="B109" s="127" t="str">
        <x:v>war_world_local_rules</x:v>
      </x:c>
      <x:c r="C109" s="127" t="str">
        <x:v>V5 Règles des cinq mondes</x:v>
      </x:c>
      <x:c r="D109" s="129" t="n">
        <x:v>15</x:v>
      </x:c>
      <x:c r="E109" s="129" t="n">
        <x:v>0</x:v>
      </x:c>
      <x:c r="F109" s="129" t="n">
        <x:v>0</x:v>
      </x:c>
      <x:c r="G109" s="129" t="n">
        <x:v>0</x:v>
      </x:c>
      <x:c r="H109" s="127" t="str">
        <x:v>Système traité par scènes liées</x:v>
      </x:c>
      <x:c r="I109" s="127" t="str">
        <x:v>Mondes en guerre</x:v>
      </x:c>
      <x:c r="J109" s="132" t="str">
        <x:v>Les fiches V5 sont toutes conservées. Couverture du système ne signifie pas une conversation exhaustive pour chaque objet, garde, humain ou zone du catalogue.</x:v>
      </x:c>
    </x:row>
    <x:row r="110" ht="59" customHeight="1">
      <x:c r="A110" s="121" t="str">
        <x:v>D6-COUV-105</x:v>
      </x:c>
      <x:c r="B110" s="122" t="str">
        <x:v>war_world_territories</x:v>
      </x:c>
      <x:c r="C110" s="122" t="str">
        <x:v>V5 Territoires des cinq mondes</x:v>
      </x:c>
      <x:c r="D110" s="124" t="n">
        <x:v>120</x:v>
      </x:c>
      <x:c r="E110" s="124" t="n">
        <x:v>0</x:v>
      </x:c>
      <x:c r="F110" s="124" t="n">
        <x:v>0</x:v>
      </x:c>
      <x:c r="G110" s="124" t="n">
        <x:v>0</x:v>
      </x:c>
      <x:c r="H110" s="122" t="str">
        <x:v>Système traité par scènes liées</x:v>
      </x:c>
      <x:c r="I110" s="122" t="str">
        <x:v>Mondes en guerre</x:v>
      </x:c>
      <x:c r="J110" s="131" t="str">
        <x:v>Les fiches V5 sont toutes conservées. Couverture du système ne signifie pas une conversation exhaustive pour chaque objet, garde, humain ou zone du catalogue.</x:v>
      </x:c>
    </x:row>
    <x:row r="111" ht="59" customHeight="1">
      <x:c r="A111" s="126" t="str">
        <x:v>D6-COUV-106</x:v>
      </x:c>
      <x:c r="B111" s="127" t="str">
        <x:v>war_world_links</x:v>
      </x:c>
      <x:c r="C111" s="127" t="str">
        <x:v>V5 Passages des cinq mondes</x:v>
      </x:c>
      <x:c r="D111" s="129" t="n">
        <x:v>190</x:v>
      </x:c>
      <x:c r="E111" s="129" t="n">
        <x:v>0</x:v>
      </x:c>
      <x:c r="F111" s="129" t="n">
        <x:v>0</x:v>
      </x:c>
      <x:c r="G111" s="129" t="n">
        <x:v>0</x:v>
      </x:c>
      <x:c r="H111" s="127" t="str">
        <x:v>Système traité par scènes liées</x:v>
      </x:c>
      <x:c r="I111" s="127" t="str">
        <x:v>Mondes en guerre</x:v>
      </x:c>
      <x:c r="J111" s="132" t="str">
        <x:v>Les fiches V5 sont toutes conservées. Couverture du système ne signifie pas une conversation exhaustive pour chaque objet, garde, humain ou zone du catalogue.</x:v>
      </x:c>
    </x:row>
    <x:row r="112" ht="59" customHeight="1">
      <x:c r="A112" s="121" t="str">
        <x:v>D6-COUV-107</x:v>
      </x:c>
      <x:c r="B112" s="122" t="str">
        <x:v>reconstruction_coverage</x:v>
      </x:c>
      <x:c r="C112" s="122" t="str">
        <x:v>Couverture de reconstruction</x:v>
      </x:c>
      <x:c r="D112" s="124" t="n">
        <x:v>24</x:v>
      </x:c>
      <x:c r="E112" s="124" t="n">
        <x:v>0</x:v>
      </x:c>
      <x:c r="F112" s="124" t="n">
        <x:v>0</x:v>
      </x:c>
      <x:c r="G112" s="124" t="n">
        <x:v>0</x:v>
      </x:c>
      <x:c r="H112" s="122" t="str">
        <x:v>Système traité par scènes liées</x:v>
      </x:c>
      <x:c r="I112" s="122" t="str">
        <x:v>Campagne commune</x:v>
      </x:c>
      <x:c r="J112" s="131" t="str">
        <x:v>Les fiches V5 sont toutes conservées. Couverture du système ne signifie pas une conversation exhaustive pour chaque objet, garde, humain ou zone du catalogue.</x:v>
      </x:c>
    </x:row>
    <x:row r="113" ht="59" customHeight="1">
      <x:c r="A113" s="126" t="str">
        <x:v>D6-COUV-108</x:v>
      </x:c>
      <x:c r="B113" s="127" t="str">
        <x:v>v5_sources</x:v>
      </x:c>
      <x:c r="C113" s="127" t="str">
        <x:v>Sources et provenance</x:v>
      </x:c>
      <x:c r="D113" s="129" t="n">
        <x:v>13</x:v>
      </x:c>
      <x:c r="E113" s="129" t="n">
        <x:v>0</x:v>
      </x:c>
      <x:c r="F113" s="129" t="n">
        <x:v>0</x:v>
      </x:c>
      <x:c r="G113" s="129" t="n">
        <x:v>0</x:v>
      </x:c>
      <x:c r="H113" s="127" t="str">
        <x:v>Système traité par scènes liées</x:v>
      </x:c>
      <x:c r="I113" s="127" t="str">
        <x:v>Chroniques cinéma</x:v>
      </x:c>
      <x:c r="J113" s="132" t="str">
        <x:v>Les fiches V5 sont toutes conservées. Couverture du système ne signifie pas une conversation exhaustive pour chaque objet, garde, humain ou zone du catalogue.</x:v>
      </x:c>
    </x:row>
    <x:row r="114" ht="59" customHeight="1">
      <x:c r="A114" s="121" t="str">
        <x:v>D6-COUV-109</x:v>
      </x:c>
      <x:c r="B114" s="122" t="str">
        <x:v>city_rules_v5</x:v>
      </x:c>
      <x:c r="C114" s="122" t="str">
        <x:v>V5 Cité et placement</x:v>
      </x:c>
      <x:c r="D114" s="124" t="n">
        <x:v>72</x:v>
      </x:c>
      <x:c r="E114" s="124" t="n">
        <x:v>0</x:v>
      </x:c>
      <x:c r="F114" s="124" t="n">
        <x:v>0</x:v>
      </x:c>
      <x:c r="G114" s="124" t="n">
        <x:v>0</x:v>
      </x:c>
      <x:c r="H114" s="122" t="str">
        <x:v>Système traité par scènes liées</x:v>
      </x:c>
      <x:c r="I114" s="122" t="str">
        <x:v>Les vingt communautés</x:v>
      </x:c>
      <x:c r="J114" s="131" t="str">
        <x:v>Les fiches V5 sont toutes conservées. Couverture du système ne signifie pas une conversation exhaustive pour chaque objet, garde, humain ou zone du catalogue.</x:v>
      </x:c>
    </x:row>
    <x:row r="115" ht="59" customHeight="1">
      <x:c r="A115" s="126" t="str">
        <x:v>D6-COUV-110</x:v>
      </x:c>
      <x:c r="B115" s="127" t="str">
        <x:v>shared_state_v5</x:v>
      </x:c>
      <x:c r="C115" s="127" t="str">
        <x:v>V5 États communs</x:v>
      </x:c>
      <x:c r="D115" s="129" t="n">
        <x:v>48</x:v>
      </x:c>
      <x:c r="E115" s="129" t="n">
        <x:v>0</x:v>
      </x:c>
      <x:c r="F115" s="129" t="n">
        <x:v>0</x:v>
      </x:c>
      <x:c r="G115" s="129" t="n">
        <x:v>0</x:v>
      </x:c>
      <x:c r="H115" s="127" t="str">
        <x:v>Système traité par scènes liées</x:v>
      </x:c>
      <x:c r="I115" s="127" t="str">
        <x:v>Campagne commune</x:v>
      </x:c>
      <x:c r="J115" s="132" t="str">
        <x:v>Les fiches V5 sont toutes conservées. Couverture du système ne signifie pas une conversation exhaustive pour chaque objet, garde, humain ou zone du catalogue.</x:v>
      </x:c>
    </x:row>
    <x:row r="116" ht="59" customHeight="1">
      <x:c r="A116" s="121" t="str">
        <x:v>D6-COUV-111</x:v>
      </x:c>
      <x:c r="B116" s="122" t="str">
        <x:v>acceptance_scenarios_v5</x:v>
      </x:c>
      <x:c r="C116" s="122" t="str">
        <x:v>V5 Recette du jeu</x:v>
      </x:c>
      <x:c r="D116" s="124" t="n">
        <x:v>42</x:v>
      </x:c>
      <x:c r="E116" s="124" t="n">
        <x:v>0</x:v>
      </x:c>
      <x:c r="F116" s="124" t="n">
        <x:v>0</x:v>
      </x:c>
      <x:c r="G116" s="124" t="n">
        <x:v>0</x:v>
      </x:c>
      <x:c r="H116" s="122" t="str">
        <x:v>Système traité par scènes liées</x:v>
      </x:c>
      <x:c r="I116" s="122" t="str">
        <x:v>Campagne commune</x:v>
      </x:c>
      <x:c r="J116" s="131" t="str">
        <x:v>Les fiches V5 sont toutes conservées. Couverture du système ne signifie pas une conversation exhaustive pour chaque objet, garde, humain ou zone du catalogue.</x:v>
      </x:c>
    </x:row>
    <x:row r="117" ht="59" customHeight="1">
      <x:c r="A117" s="126" t="str">
        <x:v>D6-COUV-112</x:v>
      </x:c>
      <x:c r="B117" s="127" t="str">
        <x:v>production_batches_v5</x:v>
      </x:c>
      <x:c r="C117" s="127" t="str">
        <x:v>V5 Lots de réalisation</x:v>
      </x:c>
      <x:c r="D117" s="129" t="n">
        <x:v>24</x:v>
      </x:c>
      <x:c r="E117" s="129" t="n">
        <x:v>0</x:v>
      </x:c>
      <x:c r="F117" s="129" t="n">
        <x:v>0</x:v>
      </x:c>
      <x:c r="G117" s="129" t="n">
        <x:v>0</x:v>
      </x:c>
      <x:c r="H117" s="127" t="str">
        <x:v>Système traité par scènes liées</x:v>
      </x:c>
      <x:c r="I117" s="127" t="str">
        <x:v>Campagne commune</x:v>
      </x:c>
      <x:c r="J117" s="132" t="str">
        <x:v>Les fiches V5 sont toutes conservées. Couverture du système ne signifie pas une conversation exhaustive pour chaque objet, garde, humain ou zone du catalogue.</x:v>
      </x:c>
    </x:row>
  </x:sheetData>
  <x:pageMargins left="0.7" right="0.7" top="0.75" bottom="0.75" header="0.3" footer="0.3"/>
  <x:tableParts count="1">
    <x:tablePart xmlns:r="http://schemas.openxmlformats.org/officeDocument/2006/relationships" r:id="R87ad44cf2ab84b31"/>
  </x:tableParts>
</x:worksheet>
</file>